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8.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review" sheetId="1" r:id="rId4"/>
    <sheet state="visible" name="Narrowed Manu facilities" sheetId="2" r:id="rId5"/>
    <sheet state="hidden" name="Manu facilities incl removed" sheetId="3" r:id="rId6"/>
    <sheet state="visible" name="production capacity sum" sheetId="4" r:id="rId7"/>
    <sheet state="visible" name="Electrode &amp; Cell Manufacturing" sheetId="5" r:id="rId8"/>
    <sheet state="visible" name="Disclaimer" sheetId="6" r:id="rId9"/>
    <sheet state="visible" name="User Agreement " sheetId="7" r:id="rId10"/>
    <sheet state="visible" name="SummaryTable" sheetId="8" r:id="rId11"/>
    <sheet state="visible" name="Glossary" sheetId="9" r:id="rId12"/>
    <sheet state="visible" name="General Search" sheetId="10" r:id="rId13"/>
    <sheet state="visible" name="Recycling_Repurpoing  Search" sheetId="11" r:id="rId14"/>
    <sheet state="hidden" name="Append2" sheetId="12" r:id="rId15"/>
    <sheet state="visible" name="Map Instructions for Excel" sheetId="13" r:id="rId16"/>
    <sheet state="visible" name="Raw Materials" sheetId="14" r:id="rId17"/>
    <sheet state="visible" name="Battery Grade Materials" sheetId="15" r:id="rId18"/>
    <sheet state="visible" name="Other Battery Components &amp; Mat." sheetId="16" r:id="rId19"/>
    <sheet state="visible" name="Module-Pack Manufacturing" sheetId="17" r:id="rId20"/>
    <sheet state="visible" name="Recycling-Repurposing" sheetId="18" r:id="rId21"/>
    <sheet state="visible" name="Equipment" sheetId="19" r:id="rId22"/>
    <sheet state="visible" name="R&amp;D" sheetId="20" r:id="rId23"/>
    <sheet state="visible" name="Services &amp; Consulting" sheetId="21" r:id="rId24"/>
    <sheet state="visible" name="Modeling &amp; Software" sheetId="22" r:id="rId25"/>
    <sheet state="visible" name="Distributors" sheetId="23" r:id="rId26"/>
    <sheet state="hidden" name="ProfSvcs" sheetId="24" r:id="rId27"/>
    <sheet state="hidden" name="Professional" sheetId="25" r:id="rId28"/>
    <sheet state="visible" name="Professional Services (NB)" sheetId="26" r:id="rId29"/>
    <sheet state="visible" name="Abbreviations" sheetId="27" r:id="rId30"/>
    <sheet state="hidden" name="Search List" sheetId="28"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xlcn.WorksheetConnection_BGMatl1">BGMatl[]</definedName>
    <definedName name="_xlcn.WorksheetConnection_Cells1">Cells[]</definedName>
    <definedName name="_xlcn.WorksheetConnection_Distributors1">Distributors[]</definedName>
    <definedName name="_xlcn.WorksheetConnection_EOL_Tbl1">EOL_Tbl[]</definedName>
    <definedName name="_xlcn.WorksheetConnection_Equip1">Equip[]</definedName>
    <definedName name="_xlcn.WorksheetConnection_Modeling1">Modeling[]</definedName>
    <definedName name="_xlcn.WorksheetConnection_Other1">Other[]</definedName>
    <definedName name="_xlcn.WorksheetConnection_PackMod1">PackMod[]</definedName>
    <definedName name="_xlcn.WorksheetConnection_RandD1">RandD[]</definedName>
    <definedName name="_xlcn.WorksheetConnection_RawMatl1">RawMatl[]</definedName>
    <definedName name="_xlcn.WorksheetConnection_Service1">Service[]</definedName>
    <definedName name="AEO">[2]Safety!$L$2</definedName>
    <definedName name="Co_2306">'[3]Co_CoSO4 forecast'!$V$182</definedName>
    <definedName name="Co_p25">'[3]Co_CoSO4 forecast'!$AA$25</definedName>
    <definedName name="Co_p50">'[3]Co_CoSO4 forecast'!$AA$24</definedName>
    <definedName name="Co_p75">'[3]Co_CoSO4 forecast'!$AA$23</definedName>
    <definedName name="compa">[4]PROVP!#REF!</definedName>
    <definedName name="Comparaison">[4]PROVP!$A:$A</definedName>
    <definedName name="cut_allowed_LT">[2]Safety!$L$6</definedName>
    <definedName name="cut_allowed_PC">[2]Safety!$L$5</definedName>
    <definedName name="cut_safety_LT">[2]Safety!$AK$8</definedName>
    <definedName name="cut_safety_PC">[2]Safety!$AK$7</definedName>
    <definedName localSheetId="24" name="ExternalData_1">Professional!#REF!</definedName>
    <definedName name="gC_kWh">[5]INPUTS!$B$32</definedName>
    <definedName name="gCO2_gC">[5]INPUTS!$B$34</definedName>
    <definedName name="Impres_titres_MI">[4]PROVP!$A:$A</definedName>
    <definedName name="Li_2306">[3]LCE!$V$170</definedName>
    <definedName name="Li_histprice">[3]LCE!$V$97:$V$170</definedName>
    <definedName name="Li_p25">[3]LCE!$AA$13</definedName>
    <definedName name="Li_p50">[3]LCE!$AA$12</definedName>
    <definedName name="Li_p75">[3]LCE!$AA$11</definedName>
    <definedName name="mode">[6]Config!$AD$7:$AD$19</definedName>
    <definedName name="Ni_2306">'[3]Ni_NiSO4 forecast'!$V$188</definedName>
    <definedName name="Ni_p25">'[3]Ni_NiSO4 forecast'!$AA$31</definedName>
    <definedName name="Ni_p50">'[3]Ni_NiSO4 forecast'!$AA$30</definedName>
    <definedName name="Ni_p75">'[3]Ni_NiSO4 forecast'!$AA$29</definedName>
    <definedName name="P91_">[4]PROVP!#REF!</definedName>
    <definedName name="P92_">[4]PROVP!#REF!</definedName>
    <definedName name="Renewable_and_Non_Renewable_Generation">[7]Contents!#REF!</definedName>
    <definedName name="Scenario">[8]Targets_byFleet!$A$1</definedName>
    <definedName name="T2MT">[9]Fuel_Specs!$F$135</definedName>
    <definedName name="TableName">"Dummy"</definedName>
    <definedName name="Transmission_loss">[5]kWhpMi!$G$1</definedName>
    <definedName name="UF_REEV20">[5]kWhpMi!$M$5</definedName>
    <definedName name="UF_REEV40">[5]kWhpMi!$M$4</definedName>
    <definedName name="WRcap_2021">[2]Safety!$L$3</definedName>
    <definedName name="WRcap_2025">[2]Safety!$L$4</definedName>
    <definedName name="Zone_impres_MI">[4]PROVP!$B$5:$B$90</definedName>
    <definedName name="_2014_eGRID_Subregion_File">#REF!</definedName>
    <definedName name="tblVspecsData">#REF!</definedName>
    <definedName name="tblVspecsHeader">#REF!</definedName>
    <definedName name="SearchType">'Search List'!$A$2:$A$4</definedName>
    <definedName name="EOLSearch">'Search List'!$C$2:$C$4</definedName>
    <definedName localSheetId="15" name="SearchType">#REF!</definedName>
    <definedName localSheetId="11" name="ExternalData_3">Append2!$A$1:$AN$1188</definedName>
    <definedName name="cost11">#REF!</definedName>
    <definedName hidden="1" localSheetId="2" name="_xlnm._FilterDatabase">'Manu facilities incl removed'!$A$1:$AL$310</definedName>
    <definedName hidden="1" localSheetId="20" name="Z_08B90BAF_5DC6_41DF_A604_CAF0C1A187E1_.wvu.FilterData">'Services &amp; Consulting'!$A$1:$AG$145</definedName>
    <definedName hidden="1" localSheetId="4" name="Z_3D3E9292_71EB_4B6B_811B_56A399F05061_.wvu.FilterData">'Electrode &amp; Cell Manufacturing'!$A$1:$AJ$119</definedName>
    <definedName hidden="1" localSheetId="14" name="Z_8B59DB19_FEED_4D25_8010_EE6D2D8F092B_.wvu.FilterData">'Battery Grade Materials'!$A$1:$AI$136</definedName>
    <definedName hidden="1" localSheetId="13" name="Z_1E4F396B_5482_475F_A32A_862EAD7E7DF0_.wvu.FilterData">'Raw Materials'!$A$1:$AI$94</definedName>
    <definedName hidden="1" localSheetId="22" name="Z_104AA476_0D18_4C53_86F2_2540E669001A_.wvu.FilterData">Distributors!$A$1:$AF$22</definedName>
    <definedName hidden="1" localSheetId="25" name="Z_22F2887E_5C6F_4836_9BA9_0AAA387CF2C1_.wvu.FilterData">'Professional Services (NB)'!$A$1:$AG$39</definedName>
    <definedName hidden="1" localSheetId="18" name="Z_27373ED8_1BE8_412B_83D0_80A3B9F23AB0_.wvu.FilterData">Equipment!$A$1:$AJ$144</definedName>
    <definedName hidden="1" localSheetId="16" name="Z_788A33F6_52A4_4C34_9356_9E8353E072AE_.wvu.FilterData">'Module-Pack Manufacturing'!$A$1:$AJ$240</definedName>
    <definedName hidden="1" localSheetId="19" name="Z_4218E45D_5D81_4135_9327_D1DC7A87BA11_.wvu.FilterData">'R&amp;D'!$A$1:$AH$132</definedName>
    <definedName hidden="1" localSheetId="15" name="Z_D1FE6C53_78C5_4B9E_851E_020108492B53_.wvu.FilterData">'Other Battery Components &amp; Mat.'!$A$1:$AJ$90</definedName>
    <definedName hidden="1" localSheetId="17" name="Z_D62B4B7A_E573_414E_83F9_3FAFC9431CB8_.wvu.FilterData">'Recycling-Repurposing'!$A$1:$AL$132</definedName>
    <definedName hidden="1" localSheetId="21" name="Z_622DBB60_2E53_4787_823F_7D6E0AB893CB_.wvu.FilterData">'Modeling &amp; Software'!$A$1:$AG$37</definedName>
    <definedName hidden="1" localSheetId="11" name="Z_86565828_124A_476A_88F3_3E6BAA7EC090_.wvu.FilterData">Append2!$A$1:$AN$1188</definedName>
  </definedNames>
  <calcPr/>
  <customWorkbookViews>
    <customWorkbookView activeSheetId="0" maximized="1" windowHeight="0" windowWidth="0" guid="{86565828-124A-476A-88F3-3E6BAA7EC090}" name="Append2 filter view"/>
    <customWorkbookView activeSheetId="0" maximized="1" windowHeight="0" windowWidth="0" guid="{1E4F396B-5482-475F-A32A-862EAD7E7DF0}" name="RawMatl filter view"/>
    <customWorkbookView activeSheetId="0" maximized="1" windowHeight="0" windowWidth="0" guid="{8B59DB19-FEED-4D25-8010-EE6D2D8F092B}" name="BGMatl filter view"/>
    <customWorkbookView activeSheetId="0" maximized="1" windowHeight="0" windowWidth="0" guid="{622DBB60-2E53-4787-823F-7D6E0AB893CB}" name="Modeling filter view"/>
    <customWorkbookView activeSheetId="0" maximized="1" windowHeight="0" windowWidth="0" guid="{27373ED8-1BE8-412B-83D0-80A3B9F23AB0}" name="Equip filter view"/>
    <customWorkbookView activeSheetId="0" maximized="1" windowHeight="0" windowWidth="0" guid="{D1FE6C53-78C5-4B9E-851E-020108492B53}" name="Other filter view"/>
    <customWorkbookView activeSheetId="0" maximized="1" windowHeight="0" windowWidth="0" guid="{788A33F6-52A4-4C34-9356-9E8353E072AE}" name="PackMod filter view"/>
    <customWorkbookView activeSheetId="0" maximized="1" windowHeight="0" windowWidth="0" guid="{3D3E9292-71EB-4B6B-811B-56A399F05061}" name="Cells filter view"/>
    <customWorkbookView activeSheetId="0" maximized="1" windowHeight="0" windowWidth="0" guid="{D62B4B7A-E573-414E-83F9-3FAFC9431CB8}" name="EOL_Tbl filter view"/>
    <customWorkbookView activeSheetId="0" maximized="1" windowHeight="0" windowWidth="0" guid="{4218E45D-5D81-4135-9327-D1DC7A87BA11}" name="RandD filter view"/>
    <customWorkbookView activeSheetId="0" maximized="1" windowHeight="0" windowWidth="0" guid="{08B90BAF-5DC6-41DF-A604-CAF0C1A187E1}" name="Service filter view"/>
    <customWorkbookView activeSheetId="0" maximized="1" windowHeight="0" windowWidth="0" guid="{22F2887E-5C6F-4836-9BA9-0AAA387CF2C1}" name="Professional filter view"/>
    <customWorkbookView activeSheetId="0" maximized="1" windowHeight="0" windowWidth="0" guid="{104AA476-0D18-4C53-86F2-2540E669001A}" name="Distributors filter view"/>
  </customWorkbookViews>
  <extLst>
    <ext uri="GoogleSheetsCustomDataVersion2">
      <go:sheetsCustomData xmlns:go="http://customooxmlschemas.google.com/" r:id="rId41" roundtripDataChecksum="g5FEGEDOWPbdUDRMaI7Tz9khB2/8RYj6/XyDGcJd2N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
      <text>
        <t xml:space="preserve">======
ID#AAABwU7LFik
tc={D019147F-E8A6-47D3-B1DB-0F130E055D95}    (2025-12-15 16:36:37)
[Threaded comment]
Your version of Excel allows you to read this threaded comment; however, any edits to it will get removed if the file is opened in a newer version of Excel. Learn more: https://go.microsoft.com/fwlink/?linkid=870924
Comment:
    This looks like it needs to be revised to be consistent with the other products, but I’ll let you do it.</t>
      </text>
    </comment>
    <comment authorId="0" ref="I14">
      <text>
        <t xml:space="preserve">======
ID#AAABwU7LFiM
tc={6F43D177-2C0F-43B3-9D28-83EE2C889CA8}    (2025-12-15 16:36:37)
[Threaded comment]
Your version of Excel allows you to read this threaded comment; however, any edits to it will get removed if the file is opened in a newer version of Excel. Learn more: https://go.microsoft.com/fwlink/?linkid=870924
Comment:
    Production will begin with 3 GWh annually in late 2025 and ramp up to 6 GWh in 2026</t>
      </text>
    </comment>
    <comment authorId="0" ref="F11">
      <text>
        <t xml:space="preserve">======
ID#AAABwU7LFhk
tc={8344EF92-3636-4376-AC29-74C64E807635}    (2025-12-15 16:36:37)
[Threaded comment]
Your version of Excel allows you to read this threaded comment; however, any edits to it will get removed if the file is opened in a newer version of Excel. Learn more: https://go.microsoft.com/fwlink/?linkid=870924
Comment:
    Looks like this may need to be revised to be consistent with the other products, but I’ll let you do it.</t>
      </text>
    </comment>
  </commentList>
  <extLst>
    <ext uri="GoogleSheetsCustomDataVersion2">
      <go:sheetsCustomData xmlns:go="http://customooxmlschemas.google.com/" r:id="rId1" roundtripDataSignature="AMtx7miG/sO49ZNRLFjrUedrDkOmYkcas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06">
      <text>
        <t xml:space="preserve">======
ID#AAABwU7LFic
tc={C74FE3CD-FA73-4E98-B735-C7DFA3ED3AE2}    (2025-12-15 16:36:37)
[Threaded comment]
Your version of Excel allows you to read this threaded comment; however, any edits to it will get removed if the file is opened in a newer version of Excel. Learn more: https://go.microsoft.com/fwlink/?linkid=870924
Comment:
    Looks like this may need to be revised to be consistent with the other products, but I’ll let you do it.</t>
      </text>
    </comment>
    <comment authorId="0" ref="S41">
      <text>
        <t xml:space="preserve">======
ID#AAABwU7LFiY
tc={3CF5D113-7E94-4211-B3CA-3DAF191A903E}    (2025-12-15 16:36:37)
[Threaded comment]
Your version of Excel allows you to read this threaded comment; however, any edits to it will get removed if the file is opened in a newer version of Excel. Learn more: https://go.microsoft.com/fwlink/?linkid=870924
Comment:
    Production will begin with 3 GWh annually in late 2025 and ramp up to 6 GWh in 2026</t>
      </text>
    </comment>
    <comment authorId="0" ref="M105">
      <text>
        <t xml:space="preserve">======
ID#AAABwU7LFhs
tc={F0A0BCE3-D952-43EB-8BA2-CC88492A4727}    (2025-12-15 16:36:37)
[Threaded comment]
Your version of Excel allows you to read this threaded comment; however, any edits to it will get removed if the file is opened in a newer version of Excel. Learn more: https://go.microsoft.com/fwlink/?linkid=870924
Comment:
    Changed CAN to Canada</t>
      </text>
    </comment>
    <comment authorId="0" ref="H145">
      <text>
        <t xml:space="preserve">======
ID#AAABwU7LFhg
tc={A2F093B0-E341-4D8B-A0E1-73E311D55A47}    (2025-12-15 16:36:37)
[Threaded comment]
Your version of Excel allows you to read this threaded comment; however, any edits to it will get removed if the file is opened in a newer version of Excel. Learn more: https://go.microsoft.com/fwlink/?linkid=870924
Comment:
    This looks like it needs to be revised to be consistent with the other products, but I’ll let you do it.</t>
      </text>
    </comment>
  </commentList>
  <extLst>
    <ext uri="GoogleSheetsCustomDataVersion2">
      <go:sheetsCustomData xmlns:go="http://customooxmlschemas.google.com/" r:id="rId1" roundtripDataSignature="AMtx7miQ0HmBS/Bdaro4L4CjowPVGL9CU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8">
      <text>
        <t xml:space="preserve">======
ID#AAABwU7LFhw
tc={95804A6B-3A94-4890-94C6-88157B17B711}    (2025-12-15 16:36:37)
[Threaded comment]
Your version of Excel allows you to read this threaded comment; however, any edits to it will get removed if the file is opened in a newer version of Excel. Learn more: https://go.microsoft.com/fwlink/?linkid=870924
Comment:
    Capitalized “Silicon-”</t>
      </text>
    </comment>
  </commentList>
  <extLst>
    <ext uri="GoogleSheetsCustomDataVersion2">
      <go:sheetsCustomData xmlns:go="http://customooxmlschemas.google.com/" r:id="rId1" roundtripDataSignature="AMtx7mifgZXbJP2Kw0gipLnwMLwUjzd1i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12">
      <text>
        <t xml:space="preserve">======
ID#AAABwU7LFiA
tc={A4567963-7A1F-4A0B-A9E4-32943D43A550}    (2025-12-15 16:36:37)
[Threaded comment]
Your version of Excel allows you to read this threaded comment; however, any edits to it will get removed if the file is opened in a newer version of Excel. Learn more: https://go.microsoft.com/fwlink/?linkid=870924
Comment:
    I revised the company name to match.</t>
      </text>
    </comment>
  </commentList>
  <extLst>
    <ext uri="GoogleSheetsCustomDataVersion2">
      <go:sheetsCustomData xmlns:go="http://customooxmlschemas.google.com/" r:id="rId1" roundtripDataSignature="AMtx7mjEY4fOTrFjbWPsD5cx4DNBR4MrC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7">
      <text>
        <t xml:space="preserve">======
ID#AAABwU7LFis
tc={7BF0733E-4569-4B4C-B372-CF1C395157DE}    (2025-12-15 16:36:37)
[Threaded comment]
Your version of Excel allows you to read this threaded comment; however, any edits to it will get removed if the file is opened in a newer version of Excel. Learn more: https://go.microsoft.com/fwlink/?linkid=870924
Comment:
    Lowercased to be consistent with others</t>
      </text>
    </comment>
    <comment authorId="0" ref="H62">
      <text>
        <t xml:space="preserve">======
ID#AAABwU7LFiU
tc={6F8FF232-734C-4083-A5BF-A6AF54386F25}    (2025-12-15 16:36:37)
[Threaded comment]
Your version of Excel allows you to read this threaded comment; however, any edits to it will get removed if the file is opened in a newer version of Excel. Learn more: https://go.microsoft.com/fwlink/?linkid=870924
Comment:
    Lowercased to be consistent with others</t>
      </text>
    </comment>
  </commentList>
  <extLst>
    <ext uri="GoogleSheetsCustomDataVersion2">
      <go:sheetsCustomData xmlns:go="http://customooxmlschemas.google.com/" r:id="rId1" roundtripDataSignature="AMtx7mjZCn9Vn0V6wfxUkqGIcaBELA31J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95">
      <text>
        <t xml:space="preserve">======
ID#AAABwU7LFiQ
tc={BA458EDD-7E39-4CED-9E82-FC43886A33D3}    (2025-12-15 16:36:37)
[Threaded comment]
Your version of Excel allows you to read this threaded comment; however, any edits to it will get removed if the file is opened in a newer version of Excel. Learn more: https://go.microsoft.com/fwlink/?linkid=870924
Comment:
    Changed CAN to Canada</t>
      </text>
    </comment>
    <comment authorId="0" ref="H130">
      <text>
        <t xml:space="preserve">======
ID#AAABwU7LFiE
tc={3F07C9A2-04E3-4A7E-9476-9E1D3023B2C3}    (2025-12-15 16:36:37)
[Threaded comment]
Your version of Excel allows you to read this threaded comment; however, any edits to it will get removed if the file is opened in a newer version of Excel. Learn more: https://go.microsoft.com/fwlink/?linkid=870924
Comment:
    This looks like it needs to be revised to be consistent with the other products, but I’ll let you do it.</t>
      </text>
    </comment>
    <comment authorId="0" ref="H181">
      <text>
        <t xml:space="preserve">======
ID#AAABwU7LFh4
tc={61AEB312-31F9-4661-86C3-AD49B609BB56}    (2025-12-15 16:36:37)
[Threaded comment]
Your version of Excel allows you to read this threaded comment; however, any edits to it will get removed if the file is opened in a newer version of Excel. Learn more: https://go.microsoft.com/fwlink/?linkid=870924
Comment:
    Looks like this may need to be revised to be consistent with the other products, but I’ll let you do it.</t>
      </text>
    </comment>
  </commentList>
  <extLst>
    <ext uri="GoogleSheetsCustomDataVersion2">
      <go:sheetsCustomData xmlns:go="http://customooxmlschemas.google.com/" r:id="rId1" roundtripDataSignature="AMtx7miClIK1aahcHgh9aImyqYML9HOndg=="/>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7">
      <text>
        <t xml:space="preserve">======
ID#AAABwU7LFhc
tc={A246EE0B-216A-43AC-996F-EAAEF4874EC4}    (2025-12-15 16:36:37)
[Threaded comment]
Your version of Excel allows you to read this threaded comment; however, any edits to it will get removed if the file is opened in a newer version of Excel. Learn more: https://go.microsoft.com/fwlink/?linkid=870924
Comment:
    Move to manufacturing equipment</t>
      </text>
    </comment>
  </commentList>
  <extLst>
    <ext uri="GoogleSheetsCustomDataVersion2">
      <go:sheetsCustomData xmlns:go="http://customooxmlschemas.google.com/" r:id="rId1" roundtripDataSignature="AMtx7mhJq0FMzuB2BbpiEf9nlCrVatKAf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M80">
      <text>
        <t xml:space="preserve">======
ID#AAABwU7LFh8
tc={3F4F2D03-C0E8-4823-A789-E710C49A9390}    (2025-12-15 16:36:37)
[Threaded comment]
Your version of Excel allows you to read this threaded comment; however, any edits to it will get removed if the file is opened in a newer version of Excel. Learn more: https://go.microsoft.com/fwlink/?linkid=870924
Comment:
    Change CA to Canada</t>
      </text>
    </comment>
  </commentList>
  <extLst>
    <ext uri="GoogleSheetsCustomDataVersion2">
      <go:sheetsCustomData xmlns:go="http://customooxmlschemas.google.com/" r:id="rId1" roundtripDataSignature="AMtx7mgbwpeoU1e6BVFlc+EDVNUZlkHzJg=="/>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2">
      <text>
        <t xml:space="preserve">======
ID#AAABwU7LFio
Ahmad Pesaran    (2025-12-15 16:36:37)
Ahmad Pesaran:</t>
      </text>
    </comment>
    <comment authorId="0" ref="D10">
      <text>
        <t xml:space="preserve">======
ID#AAABwU7LFig
tc={8229DBDF-22E2-4665-98DF-ABDD941E7719}    (2025-12-15 16:36:37)
[Threaded comment]
Your version of Excel allows you to read this threaded comment; however, any edits to it will get removed if the file is opened in a newer version of Excel. Learn more: https://go.microsoft.com/fwlink/?linkid=870924
Comment:
    Move to Other - Service &amp; Repair</t>
      </text>
    </comment>
    <comment authorId="0" ref="G32">
      <text>
        <t xml:space="preserve">======
ID#AAABwU7LFiI
tc={DDD13C8A-B233-439E-8DE0-C5003350B1F0}    (2025-12-15 16:36:37)
[Threaded comment]
Your version of Excel allows you to read this threaded comment; however, any edits to it will get removed if the file is opened in a newer version of Excel. Learn more: https://go.microsoft.com/fwlink/?linkid=870924
Comment:
    Lowercased for consistency with other products</t>
      </text>
    </comment>
    <comment authorId="0" ref="G104">
      <text>
        <t xml:space="preserve">======
ID#AAABwU7LFho
tc={72BDA5EA-F5C2-4969-9153-C790795EA257}    (2025-12-15 16:36:37)
[Threaded comment]
Your version of Excel allows you to read this threaded comment; however, any edits to it will get removed if the file is opened in a newer version of Excel. Learn more: https://go.microsoft.com/fwlink/?linkid=870924
Comment:
    Removed product name</t>
      </text>
    </comment>
  </commentList>
  <extLst>
    <ext uri="GoogleSheetsCustomDataVersion2">
      <go:sheetsCustomData xmlns:go="http://customooxmlschemas.google.com/" r:id="rId1" roundtripDataSignature="AMtx7miW19J0nCYnqk4TgIf8YcY/FksGEQ=="/>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20">
      <text>
        <t xml:space="preserve">======
ID#AAABwU7LFh0
tc={6B2D983D-4A14-4058-8F4D-3B37450DC45B}    (2025-12-15 16:36:37)
[Threaded comment]
Your version of Excel allows you to read this threaded comment; however, any edits to it will get removed if the file is opened in a newer version of Excel. Learn more: https://go.microsoft.com/fwlink/?linkid=870924
Comment:
    Added company name</t>
      </text>
    </comment>
  </commentList>
  <extLst>
    <ext uri="GoogleSheetsCustomDataVersion2">
      <go:sheetsCustomData xmlns:go="http://customooxmlschemas.google.com/" r:id="rId1" roundtripDataSignature="AMtx7miixDdhEcLSFiwisXBnneA8m+FKdA=="/>
    </ext>
  </extLst>
</comments>
</file>

<file path=xl/sharedStrings.xml><?xml version="1.0" encoding="utf-8"?>
<sst xmlns="http://schemas.openxmlformats.org/spreadsheetml/2006/main" count="65920" uniqueCount="10823">
  <si>
    <t xml:space="preserve">Yu et al., 2024 https://www.sciencedirect.com/science/article/abs/pii/S0378775323013319#:~:text=Manufacturing%20scraps%20refer%20to%20the,manufacturing%20scraps%20and%20spent%20batteries.&amp;text=Not%20yet%20undergone%20cycling%20and,end%20of%20its%20operational%20lifespan.&amp;text=Primarily%20from%20the%20used%20EVs%2C%20electronic%20devices%2C%20etc. </t>
  </si>
  <si>
    <t>"It’s reported that the scrap rate should be maintained below 10% to ensure profitability in battery manufacturing plants"</t>
  </si>
  <si>
    <t>"Circular Energy Storage (CES) estimates a global average scrap rate of 7.67% for 2023 and anticipates a decline to 4.34% by 2030 due to continuous improvements in the production process. However, at the current stage, given that many gigafactories are still taking steps to build plants and improve the manufacturing process, the rapid growth of the new production line results in high initial scrap rates."</t>
  </si>
  <si>
    <t>The ICCT data includes IRA-funded projecgts that are mostly planned facilities</t>
  </si>
  <si>
    <t>The NAATBatt data includes mostly those that are already commercial</t>
  </si>
  <si>
    <t>Operating capacity: https://www.broadn.io/blogs/on-us-manufacturing-capacity-utilization</t>
  </si>
  <si>
    <t>Source</t>
  </si>
  <si>
    <t>Status</t>
  </si>
  <si>
    <t>Supply Chain Segment</t>
  </si>
  <si>
    <t>Company</t>
  </si>
  <si>
    <t>Product/Facility Type</t>
  </si>
  <si>
    <t>Product</t>
  </si>
  <si>
    <t>Chemistry</t>
  </si>
  <si>
    <t>Facility State or Province</t>
  </si>
  <si>
    <t>Production Capacity</t>
  </si>
  <si>
    <t>Production Units</t>
  </si>
  <si>
    <t xml:space="preserve">Year online </t>
  </si>
  <si>
    <t xml:space="preserve">Notes on production capacity </t>
  </si>
  <si>
    <t>NaatBatt 2025</t>
  </si>
  <si>
    <t>Midstream</t>
  </si>
  <si>
    <t>Blue Solutions Canada Inc.</t>
  </si>
  <si>
    <t>-</t>
  </si>
  <si>
    <t>QC</t>
  </si>
  <si>
    <t>GWh/yr</t>
  </si>
  <si>
    <t>Solid state</t>
  </si>
  <si>
    <t>LI-CAP Technologies</t>
  </si>
  <si>
    <t>CA</t>
  </si>
  <si>
    <t>Cathode component https://www.nacleanenergy.com/energy-storage/licap-technologies-and-california-energy-commission-celebrate-major-milestone-in-u-s-battery-manufacturing-with-launch-of-300-mwh-dry-electrode-production-line?utm_source=chatgpt.com</t>
  </si>
  <si>
    <t>Enovix</t>
  </si>
  <si>
    <t>LCO</t>
  </si>
  <si>
    <t/>
  </si>
  <si>
    <t>Xerion Advanced Battery Corp</t>
  </si>
  <si>
    <t>OH</t>
  </si>
  <si>
    <t>https://www.iarpa.gov/images/PropsersDayPDFs/RESILIENCE/Xerion_Capabilities_Statement.pdf?utm_source=chatgpt.com</t>
  </si>
  <si>
    <t xml:space="preserve">Refining </t>
  </si>
  <si>
    <t>Refining</t>
  </si>
  <si>
    <t>Commercial</t>
  </si>
  <si>
    <t>Downstream</t>
  </si>
  <si>
    <t>Ford Motor Company</t>
  </si>
  <si>
    <t>Cell Assemblies/ Groupings</t>
  </si>
  <si>
    <t>Packs</t>
  </si>
  <si>
    <t>LFP</t>
  </si>
  <si>
    <t>MI</t>
  </si>
  <si>
    <t>GWh/Yr</t>
  </si>
  <si>
    <t>HiTHIUM Energy Storage Technology USA Inc.</t>
  </si>
  <si>
    <t>Assembly and Integration</t>
  </si>
  <si>
    <t>Battery Energy Storage</t>
  </si>
  <si>
    <t>Lithion Battery</t>
  </si>
  <si>
    <t>Modules/ Arrays</t>
  </si>
  <si>
    <t>NV</t>
  </si>
  <si>
    <t>NP Power</t>
  </si>
  <si>
    <t>Manufacturing</t>
  </si>
  <si>
    <t>Cells and Cell Assemblies LPF and other chemistries</t>
  </si>
  <si>
    <t>Sparkz Inc.</t>
  </si>
  <si>
    <t>EDF</t>
  </si>
  <si>
    <t>Under construction</t>
  </si>
  <si>
    <t>Our Next Energy, Inc.</t>
  </si>
  <si>
    <t>https://insideevs.com/news/615476/one-20gwh-battery-lfp-gigafactory-michigan/1000/</t>
  </si>
  <si>
    <t>Canadian Solar</t>
  </si>
  <si>
    <t>Battery</t>
  </si>
  <si>
    <t>TN</t>
  </si>
  <si>
    <t>the note here makes it seem promising but there were a lot of large numbers online</t>
  </si>
  <si>
    <t>ICCT</t>
  </si>
  <si>
    <t>General Motors &amp; Samsung SDI</t>
  </si>
  <si>
    <t>IN</t>
  </si>
  <si>
    <t>https://techcrunch.com/2023/06/13/gm-and-partner-samsung-sdi-pick-indiana-for-3b-battery-factory/#:~:text=Indiana%20Gov.,for%20most%20of%20its%20vehicles.</t>
  </si>
  <si>
    <t>Xos Trucks</t>
  </si>
  <si>
    <t>https://www.aviseanalytics.com/xos-driving-a-path-to-profitability-in-the-ev-industry/#:~:text=for%20Xos%20products.-,Image%20Source:%20Company,changes%20and%20a%20second%20shift.</t>
  </si>
  <si>
    <t>A123 Systems</t>
  </si>
  <si>
    <t>American Battery Factory</t>
  </si>
  <si>
    <t>AZ</t>
  </si>
  <si>
    <t>Amplify Cell Technologies</t>
  </si>
  <si>
    <t>MS</t>
  </si>
  <si>
    <t>duplicate— https://www.businesswire.com/news/home/20240701093920/en/Amplify-Cell-Technologies-Begins-Construction-of-Mississippi-Battery-Cell-Factory?utm_source=chatgpt.com</t>
  </si>
  <si>
    <t>Dragonfly Energy Holdings Corp</t>
  </si>
  <si>
    <t>Enpower Greentech</t>
  </si>
  <si>
    <t>https://www.enpower-energy.com/en/news/usa-battery-development-manufacturing-updates?utm_source=chatgpt.com</t>
  </si>
  <si>
    <t>e-Storage</t>
  </si>
  <si>
    <t>KY</t>
  </si>
  <si>
    <t>Five Stone Energy</t>
  </si>
  <si>
    <t>VA</t>
  </si>
  <si>
    <t>Not cell manufacturing</t>
  </si>
  <si>
    <t>Gotion</t>
  </si>
  <si>
    <t>https://publications.anl.gov/anlpubs/2024/03/187735.pdf?utm_source=chatgpt.com</t>
  </si>
  <si>
    <t>Guoxuan High Tech Co.</t>
  </si>
  <si>
    <t>Cells</t>
  </si>
  <si>
    <t>IL</t>
  </si>
  <si>
    <t>https://www.evlithium.com/Blog/gotion-lifepo4-battery.html#:~:text=The%20factory%2C%20with%20a%20planned%20investment%20of,expected%20to%20go%20into%20production%20next%20year.
https://www.batterytechonline.com/battery-manufacturing/gotion-in-motion-guoxuan-high-tech-keeps-going-growing</t>
  </si>
  <si>
    <t>LG Energy Solution Ltd</t>
  </si>
  <si>
    <t>Lithion Battery, Inc.</t>
  </si>
  <si>
    <t>AB</t>
  </si>
  <si>
    <t>Small facility</t>
  </si>
  <si>
    <t>Pomega Energy Storage Technologies</t>
  </si>
  <si>
    <t>SC</t>
  </si>
  <si>
    <t>Rolled-Ribbon Battery Company</t>
  </si>
  <si>
    <t>TX</t>
  </si>
  <si>
    <t>Small facility https://www.crunchbase.com/organization/rolled-ribbon-battery-company?utm_source=chatgpt.com</t>
  </si>
  <si>
    <t>Sparkz</t>
  </si>
  <si>
    <t>WV</t>
  </si>
  <si>
    <t>https://autotechinsight.spglobal.com/feed?fs_site_area[0]=news&amp;fs_tags[8][0]=41199</t>
  </si>
  <si>
    <t>Stryten Energy</t>
  </si>
  <si>
    <t>KS</t>
  </si>
  <si>
    <t>Seem to focus on military</t>
  </si>
  <si>
    <t>ON</t>
  </si>
  <si>
    <t>Military</t>
  </si>
  <si>
    <t>Ultralife Corp</t>
  </si>
  <si>
    <t>NY</t>
  </si>
  <si>
    <t>https://www.ultralifecorp.com/ECommerce/product/ubi-2590/bb-2590-rechargeable-batteries/ubbl02-01-cb/ubi-2590-li-ion-cb</t>
  </si>
  <si>
    <t xml:space="preserve"> Altairnano</t>
  </si>
  <si>
    <t>LTO</t>
  </si>
  <si>
    <t>Altairnano</t>
  </si>
  <si>
    <t>https://pdf.secdatabase.com/219/0001437749-17-009565.pdf?utm_source=chatgpt.com</t>
  </si>
  <si>
    <t>ABSL Power Solutions, Inc.</t>
  </si>
  <si>
    <t>NA</t>
  </si>
  <si>
    <t>CO</t>
  </si>
  <si>
    <t>Clarios</t>
  </si>
  <si>
    <t>NCA</t>
  </si>
  <si>
    <t>Electrovaya</t>
  </si>
  <si>
    <t>Battery Development</t>
  </si>
  <si>
    <t>Lithium-ion batteries</t>
  </si>
  <si>
    <t>Tesla</t>
  </si>
  <si>
    <t>Tesla Inc.</t>
  </si>
  <si>
    <t>GWh</t>
  </si>
  <si>
    <t>Packs Modules</t>
  </si>
  <si>
    <t>Tesla Motors, Inc.</t>
  </si>
  <si>
    <t>https://techcrunch.com/2025/02/06/tracking-the-ev-battery-factory-construction-boom-across-north-america/#:~:text=Tesla%20in%20January%202023%20announced,in%202025%20before%20scaling%20production.</t>
  </si>
  <si>
    <t>VinFast</t>
  </si>
  <si>
    <t>NC</t>
  </si>
  <si>
    <t>https://en.baochinhphu.vn/vinfast-to-build-electric-vehicle-and-battery-manufacturing-factory-in-us-111220330140457811.htm</t>
  </si>
  <si>
    <t>EaglePicher Technologies, LLC</t>
  </si>
  <si>
    <t>MO</t>
  </si>
  <si>
    <t>Military application</t>
  </si>
  <si>
    <t>Tesla Inc</t>
  </si>
  <si>
    <t>Tesla Inc, Panasonic Corp</t>
  </si>
  <si>
    <t>AESC</t>
  </si>
  <si>
    <t>NMC</t>
  </si>
  <si>
    <t>GWj/Yr</t>
  </si>
  <si>
    <t>Pivoting to stationary storage - https://www.just-auto.com/news/aesc-halts-construction-of-us-ev-battery-plant/
https://aesc-group.com/news/aesc-and-bmw-group-announce-new-partnership-in-battery-cell-production-and-supply</t>
  </si>
  <si>
    <t>BlueOvalSK (JV - Ford and SK ON)</t>
  </si>
  <si>
    <t>BMZ USA Inc.</t>
  </si>
  <si>
    <t>EnerSys</t>
  </si>
  <si>
    <t>GA</t>
  </si>
  <si>
    <t>Ionblox</t>
  </si>
  <si>
    <t>LG Energy Solution Michigan Inc.</t>
  </si>
  <si>
    <t>Mercedes-Benz</t>
  </si>
  <si>
    <t>AL</t>
  </si>
  <si>
    <t>Saft America, Inc.</t>
  </si>
  <si>
    <t>Samsung SDI America Inc.</t>
  </si>
  <si>
    <t>Toyota</t>
  </si>
  <si>
    <t>Planned</t>
  </si>
  <si>
    <t>Reports state 2025- but yet to be open https://us.aesc-group.com/aesc-celebrates-structural-completion-milestone-at-state-of-the-art-gigafactory-in-bowling-green/</t>
  </si>
  <si>
    <t>https://www.commercialappeal.com/story/money/business/2025/08/19/blueoval-sk-battery-production-delay-west-tennessee/85725474007/</t>
  </si>
  <si>
    <t>Other/ Unknown</t>
  </si>
  <si>
    <t>https://autotechinsight.spglobal.com/news/5283484/gotion-to-start-ev-battery-production-in-manteno-in-september-with-five-production-lines</t>
  </si>
  <si>
    <t>Rivian</t>
  </si>
  <si>
    <t>https://www.esgdive.com/news/rivian-kickoff-georgia-plant-gov-brian-kemp/758268/</t>
  </si>
  <si>
    <t>Statevolt</t>
  </si>
  <si>
    <t>https://statevolt.com/manufacturing/imperial-valley-gigafactory/</t>
  </si>
  <si>
    <t>Pre-commercial/ startup</t>
  </si>
  <si>
    <t>American Lithium Energy</t>
  </si>
  <si>
    <t>BMW Group Inc</t>
  </si>
  <si>
    <t xml:space="preserve">SLP </t>
  </si>
  <si>
    <t>https://www.bmwblog.com/2024/10/30/bmw-lithium-battery-production-mexico-san-luis-potosi/</t>
  </si>
  <si>
    <t>Under Construction</t>
  </si>
  <si>
    <t>BMW Manufacturing</t>
  </si>
  <si>
    <t>22500 units per year, assuming each unit is 80 kwh</t>
  </si>
  <si>
    <t>https://lgenergymi.com/growth/lg-energy-solution-michigan-inc-tops-out-new-production-facility/</t>
  </si>
  <si>
    <t>BorgWarner</t>
  </si>
  <si>
    <t>https://finance.yahoo.com/news/borgwarner-bwa-makes-62m-electrification-113411082.html</t>
  </si>
  <si>
    <t>Freudenberg</t>
  </si>
  <si>
    <t>Modules, Packs</t>
  </si>
  <si>
    <t>https://www.freudenberg.com/en/company/press-media/news-detail/2023-02-02-freudenberg-e-power-systems-and-lg-energy-solution-sign-long-term-supply-partnership-for-battery-cell-modules</t>
  </si>
  <si>
    <t>Hyundai Motor Group SK and LG</t>
  </si>
  <si>
    <t>Modules</t>
  </si>
  <si>
    <t>https://businessalabama.com/hyundai-motor-group-and-sk-on-to-build-battery-cell-plant-in-georgia/</t>
  </si>
  <si>
    <t>https://pressroom.toyota.com/toyota-charges-into-u-s-battery-manufacturing/</t>
  </si>
  <si>
    <t>BlueOvalSK (JV of Ford and SK On)</t>
  </si>
  <si>
    <t>https://www.energy.gov/sites/default/files/2022-12/DOE-LPO_BlueOval_SK_EA_and_DRAFT_FONSI.pdf?utm_source=chatgpt.com</t>
  </si>
  <si>
    <t>Closed</t>
  </si>
  <si>
    <t>PA</t>
  </si>
  <si>
    <t>https://investor.enersys.com/node/22481/pdf/</t>
  </si>
  <si>
    <t>Forge Nano</t>
  </si>
  <si>
    <t>Supplemental</t>
  </si>
  <si>
    <t>Forge Nano - Forge Battery</t>
  </si>
  <si>
    <t>General Motors (GM) - Samsung SDI JV</t>
  </si>
  <si>
    <t>https://insideevs.com/news/731721/gm-samsung-sdi-indiana-ev-battery-factory-official-delay/</t>
  </si>
  <si>
    <t>https://milpwr.org/wp-content/uploads/2024/06/Ionblox_High-Energy-and-High-Power-Silicon-Anode-LIBs_DPEC_6-4-24-Herman-Lopez.pdf?utm_source=chatgpt.com</t>
  </si>
  <si>
    <t>LG Energy Solution</t>
  </si>
  <si>
    <t>Nanotech Energy</t>
  </si>
  <si>
    <t>https://battery-tech.net/company/nanotech-energy/?utm_source=chatgpt.com</t>
  </si>
  <si>
    <t>Navitas Systems, LLC</t>
  </si>
  <si>
    <t>Panasonic</t>
  </si>
  <si>
    <t>https://www.greencarreports.com/news/1144969_rivian-r2-will-get-arizona-made-batteries-from-lg?utm_source=chatgpt.com</t>
  </si>
  <si>
    <t>Saft America Inc</t>
  </si>
  <si>
    <t>MD</t>
  </si>
  <si>
    <t>FL</t>
  </si>
  <si>
    <t>https://www.colliers.com/en/news/detroit-ann-arbor/samsung-signs-lease-for-%2462-million-battery-plant-hq-in-auburn-hills?utm_source=chatgpt.com</t>
  </si>
  <si>
    <t>SK Battery America</t>
  </si>
  <si>
    <t>Solid Power Inc.</t>
  </si>
  <si>
    <t>https://www.solidpowerbattery.com/overview/?utm_source=chatgpt.com</t>
  </si>
  <si>
    <t>StarPlus Energy (JV Stellantis - Samsung SDI Co) Ltd</t>
  </si>
  <si>
    <t>Ultium Cells LLC (JV of GM and LG Energy Solution)</t>
  </si>
  <si>
    <t>Xalt Energy MI LLC</t>
  </si>
  <si>
    <t>Refining https://www.xerionbattery.com/blog/xerion-announces-pilot-production-at-us-facility-using-proprietary-cobalt-refinement-technology?utm_source=chatgpt.com</t>
  </si>
  <si>
    <t>Honda - LGES Partnership</t>
  </si>
  <si>
    <t>NMCA</t>
  </si>
  <si>
    <t>https://hondanews.com/en-US/honda-corporate/releases/lg-energy-solution-and-honda-break-ground-for-new-joint-venture-ev-battery-plant-in-ohio</t>
  </si>
  <si>
    <t>Hyundai &amp; SK On</t>
  </si>
  <si>
    <t>https://www.hyundainews.com/en-us/releases/3920</t>
  </si>
  <si>
    <t>https://inside.lgensol.com/en/2024/03/how-does-lg-energy-solution-make-pouch-type-batteries/?utm_source=chatgpt.com</t>
  </si>
  <si>
    <t>Hyundai-LGES JV</t>
  </si>
  <si>
    <t>Hyundai-SK On</t>
  </si>
  <si>
    <t>SomeLFP too</t>
  </si>
  <si>
    <t>Cancelled</t>
  </si>
  <si>
    <t>Kore Power</t>
  </si>
  <si>
    <t>https://www.latitudemedia.com/news/why-lfp-battery-makers-are-walking-back-their-domestic-factory-plans/
was 12 Gwh</t>
  </si>
  <si>
    <t>AA Portable Power Corp.</t>
  </si>
  <si>
    <t>Accelera by Cummins</t>
  </si>
  <si>
    <t>Integrated Battery Packs for Trucks and Energy Storage</t>
  </si>
  <si>
    <t>Alpha Technologies</t>
  </si>
  <si>
    <t>Ameresco</t>
  </si>
  <si>
    <t>American Battery Solutions</t>
  </si>
  <si>
    <t>Arkema</t>
  </si>
  <si>
    <t>Non-cell Components</t>
  </si>
  <si>
    <t>WI</t>
  </si>
  <si>
    <t>Battery Specialties</t>
  </si>
  <si>
    <t>Beam</t>
  </si>
  <si>
    <t>BETA Technologies</t>
  </si>
  <si>
    <t>VT</t>
  </si>
  <si>
    <t>Black Teal Energy</t>
  </si>
  <si>
    <t>Enclosures, aftermarket EV batteries, Energy Storage Systems</t>
  </si>
  <si>
    <t>Blue Line Battery, Inc.</t>
  </si>
  <si>
    <t>Braille Battery, Inc</t>
  </si>
  <si>
    <t>Caterpillar</t>
  </si>
  <si>
    <t xml:space="preserve">Cell-Con, Inc. </t>
  </si>
  <si>
    <t>Packs with Lithium and LPF</t>
  </si>
  <si>
    <t>Conamix Inc.</t>
  </si>
  <si>
    <t> </t>
  </si>
  <si>
    <t>Coreshell Technologies Inc</t>
  </si>
  <si>
    <t>Coulomb Solutions Inc. (CSI)</t>
  </si>
  <si>
    <t>System Integrations</t>
  </si>
  <si>
    <t>Custom Power</t>
  </si>
  <si>
    <t>Daimler Truck North America</t>
  </si>
  <si>
    <t>OR</t>
  </si>
  <si>
    <t xml:space="preserve">Dantona Industries, Inc. </t>
  </si>
  <si>
    <t>BC</t>
  </si>
  <si>
    <t>Eaton</t>
  </si>
  <si>
    <t>Electrochem Solutions, Inc.</t>
  </si>
  <si>
    <t>MA</t>
  </si>
  <si>
    <t>Emerging Power</t>
  </si>
  <si>
    <t>NJ</t>
  </si>
  <si>
    <t>Empower Greentech</t>
  </si>
  <si>
    <t>Energy Plug</t>
  </si>
  <si>
    <t>Estes Energy</t>
  </si>
  <si>
    <t>Development</t>
  </si>
  <si>
    <t>Battery Systems(NMC, LFP, sodium)</t>
  </si>
  <si>
    <t>Exponential Power</t>
  </si>
  <si>
    <t>Factorial Energy</t>
  </si>
  <si>
    <t>Fedco Electronics, Inc., d/b/a Fedco Batteries</t>
  </si>
  <si>
    <t>Fleetzero</t>
  </si>
  <si>
    <t>Battery Systems</t>
  </si>
  <si>
    <t>Flexodes, Inc</t>
  </si>
  <si>
    <t>Fluence Energy</t>
  </si>
  <si>
    <t>UT</t>
  </si>
  <si>
    <t>Flux Power, Inc.</t>
  </si>
  <si>
    <t>Galvion</t>
  </si>
  <si>
    <t>NH</t>
  </si>
  <si>
    <t>General Motors (GM) Subsystems Manufacturing</t>
  </si>
  <si>
    <t>Gotion High-tech</t>
  </si>
  <si>
    <t>Greenworks</t>
  </si>
  <si>
    <t>GS Yuasa Lithium Power, Inc.</t>
  </si>
  <si>
    <t>Highpower International Inc.</t>
  </si>
  <si>
    <t>Honeywell International</t>
  </si>
  <si>
    <t>Hybrid Design Services, Inc.</t>
  </si>
  <si>
    <t>Hyundai Mobis</t>
  </si>
  <si>
    <t>Inspired Energy, LLC</t>
  </si>
  <si>
    <t>Inventus Power</t>
  </si>
  <si>
    <t>Joby Aviation, Inc</t>
  </si>
  <si>
    <t>https://www.batterydesign.net/battery-sizing-for-a-commercial-aircraft/</t>
  </si>
  <si>
    <t>LG Energy Solution Vertech</t>
  </si>
  <si>
    <t>Stationary Energy Storage Systems</t>
  </si>
  <si>
    <t>Lithium Rhino</t>
  </si>
  <si>
    <t>Lithos Energy</t>
  </si>
  <si>
    <t>Lucid Motors</t>
  </si>
  <si>
    <t xml:space="preserve">90,000 pieces - assuming pieces means a 100 kwh pack </t>
  </si>
  <si>
    <t>Lyten</t>
  </si>
  <si>
    <t>Military Battery Systems</t>
  </si>
  <si>
    <t>Mullen Automotive, Inc</t>
  </si>
  <si>
    <t>GWH/yr</t>
  </si>
  <si>
    <t>Nikola</t>
  </si>
  <si>
    <t>Octillion Power Systems, LLC</t>
  </si>
  <si>
    <t xml:space="preserve">Polyplus Battery </t>
  </si>
  <si>
    <t>2000 L/yr unsure what "L" stands for and creating li-air so remoed</t>
  </si>
  <si>
    <t>ProTechnologies, Inc.</t>
  </si>
  <si>
    <t>Proterra</t>
  </si>
  <si>
    <t>L</t>
  </si>
  <si>
    <t xml:space="preserve">Purcell Systems </t>
  </si>
  <si>
    <t>WA</t>
  </si>
  <si>
    <t>Simpliphi Power, Inc.</t>
  </si>
  <si>
    <t>Soelect, Inc.</t>
  </si>
  <si>
    <t>South 8 Technologies</t>
  </si>
  <si>
    <t>Stafl Systems</t>
  </si>
  <si>
    <t>Stihl</t>
  </si>
  <si>
    <t>Sungwoo Hitech</t>
  </si>
  <si>
    <t>N.L.</t>
  </si>
  <si>
    <t>Tenergy Corp</t>
  </si>
  <si>
    <t>TNR Technical, Inc.</t>
  </si>
  <si>
    <t>Trojan Battery Company, LLC</t>
  </si>
  <si>
    <t>says 25.6 volts. No info online about facility sze</t>
  </si>
  <si>
    <t>UgoWork</t>
  </si>
  <si>
    <t>Ultralife Corporation</t>
  </si>
  <si>
    <t>Universal Solutions International</t>
  </si>
  <si>
    <t>Technology Development</t>
  </si>
  <si>
    <t>Upgrade Energy</t>
  </si>
  <si>
    <t>Volkswagen Group</t>
  </si>
  <si>
    <t>Volthium</t>
  </si>
  <si>
    <t>Volvo</t>
  </si>
  <si>
    <t>Volvo Group</t>
  </si>
  <si>
    <t>Wabtec Corp.</t>
  </si>
  <si>
    <t>Yotta Energy</t>
  </si>
  <si>
    <t>Zakuro, Inc.</t>
  </si>
  <si>
    <t>Zeus Battery Products</t>
  </si>
  <si>
    <t>TBD</t>
  </si>
  <si>
    <t>Durapower</t>
  </si>
  <si>
    <t>Lithium-ion cells</t>
  </si>
  <si>
    <t>Endurance Motive</t>
  </si>
  <si>
    <t>Flex-N-Gate</t>
  </si>
  <si>
    <t>https://www.cnbc.com/2024/07/18/ford-canada-large-truck-production.html</t>
  </si>
  <si>
    <t>https://tennesseelookout.com/briefs/ford-delays-mass-production-of-electric-truck-at-blueoval-city-until-2028/</t>
  </si>
  <si>
    <t>Forsee Power</t>
  </si>
  <si>
    <t>https://www.forseepower.com/press-release/forsee-power-inaugurates-production-site-and-north-america-headquarters-in-columbus-ohio/</t>
  </si>
  <si>
    <t>Fortescue</t>
  </si>
  <si>
    <t>Foxconn</t>
  </si>
  <si>
    <t>General Motors (GM)</t>
  </si>
  <si>
    <t>Honda</t>
  </si>
  <si>
    <t>https://governor.ohio.gov/media/news-and-media/ohio-partners-with-anduril-to-rebuild-the-arsenal-for-essential-national-security-needs
Says online mid 2026 so I put 2027</t>
  </si>
  <si>
    <t>John Deere</t>
  </si>
  <si>
    <t>https://www.kreiselelectric.com/news/john-deere-kreisel-to-build-batteries-and-chargers-in-north-carolina/
estimated online in 2025 - but still no announcement</t>
  </si>
  <si>
    <t>LG Chem</t>
  </si>
  <si>
    <t>https://koreajoongangdaily.joins.com/news/2025-03-06/business/industry/Exclusive-LG-Energys-Arizona-battery-plant-to-start-mass-production-in-first-half-of-2026/2255270</t>
  </si>
  <si>
    <t>Magnis</t>
  </si>
  <si>
    <t>https://www.pv-magazine.com/2022/08/18/magnis-energy-begins-production-at-us-battery-gigafactory/</t>
  </si>
  <si>
    <t>Stellantis - LG Energy Solution JV</t>
  </si>
  <si>
    <t>Said to have aimed for 2025 but doesn’t seem to be open yet https://www.automotivelogistics.media/ev-and-battery/stellantis-and-lg-energy-solution-begin-battery-production-in-canada/196167</t>
  </si>
  <si>
    <t>Stellantis - Samsung SDI Co Ltd</t>
  </si>
  <si>
    <t>https://koreajoongangdaily.joins.com/news/2023-10-11/business/industry/Samsung-SDI-Stellantis-to-build-4-billion-battery-plant-in-Indiana/1887691</t>
  </si>
  <si>
    <t>Sunlight Batteries USA</t>
  </si>
  <si>
    <t>Tesla, Inc</t>
  </si>
  <si>
    <t>NL</t>
  </si>
  <si>
    <t>Ultium Cells LLC</t>
  </si>
  <si>
    <t>ZincFive</t>
  </si>
  <si>
    <t>Acculon Energy</t>
  </si>
  <si>
    <t>https://acculonenergy.com/acculon-energy-announces-strategic-initiative-for-a-manufacturing-facility/</t>
  </si>
  <si>
    <t>Archer Aviation Inc</t>
  </si>
  <si>
    <t>Cuberg</t>
  </si>
  <si>
    <t>Electric Power Systems</t>
  </si>
  <si>
    <t xml:space="preserve">EMBS Battery Systems </t>
  </si>
  <si>
    <t xml:space="preserve"> Naatbatt showed 1,000 MT/yr converted to GWh is (1000 MT / .5 MT *80 kWh)</t>
  </si>
  <si>
    <t>Eviation Aircraft</t>
  </si>
  <si>
    <t xml:space="preserve">Modular Battery Technologies, Inc. </t>
  </si>
  <si>
    <t>Navitas Systems LLC</t>
  </si>
  <si>
    <t>Re:Build Manufacturing LLC</t>
  </si>
  <si>
    <t>Akku Energy Devices LLC</t>
  </si>
  <si>
    <t xml:space="preserve">Estimating a year after their UAE launch: https://finance.yahoo.com/news/where-archer-aviation-3-years-102300455.html
142 kwh * 6 = 852 kwh per aircraft * 650 aircraft = </t>
  </si>
  <si>
    <t>Daimler</t>
  </si>
  <si>
    <t>LION Electric</t>
  </si>
  <si>
    <t xml:space="preserve">Running but on auction  
https://chargedevs.com/newswire/auction-announced-for-lion-electrics-mirabel-ev-battery-facility-with-1-7-gwh-production-line/ </t>
  </si>
  <si>
    <t>Microvast</t>
  </si>
  <si>
    <t>Unknown, added two years due to delays in financing - https://clarksvillenow.com/local/microvast-issues-layoffs-needs-another-150-million-to-open-clarksville-ev-battery-plant/</t>
  </si>
  <si>
    <t>Canoo</t>
  </si>
  <si>
    <t>https://www.reuters.com/business/autos-transportation/canoo-build-battery-manufacturing-facility-oklahoma-2022-11-02/</t>
  </si>
  <si>
    <t xml:space="preserve">Dai Nippon Printing Co., Ltd. (DNP) </t>
  </si>
  <si>
    <t>Battery Component</t>
  </si>
  <si>
    <t>Fujihatsu &amp; Toyotsu Battery Components, North Carolina LLC</t>
  </si>
  <si>
    <t>https://edpnc.com/news/fujihatsu-and-toyotsu-battery-components-north-carolina-announcement/</t>
  </si>
  <si>
    <t>General Motors &amp; LG Energy Solutions</t>
  </si>
  <si>
    <t>https://www.ultiumcell.com/our-locations/warren-ohio</t>
  </si>
  <si>
    <t>https://www.ultiumcell.com/our-locations/spring-hill-tennessee#:~:text=The%20Ultium%20Cells%20facility%20in%20Spring%20Hill%2C,*%20**Jobs%20created**%20Approximately%201%2C350%20team%20members</t>
  </si>
  <si>
    <t>https://www.euronews.com/next/2022/10/05/usa-china-batteries</t>
  </si>
  <si>
    <t>Kontrolmatik Technology/Pomega Energy</t>
  </si>
  <si>
    <t>https://thebusinessdownload.com/a-boom-in-south-carolinas-battery-facilities/#:~:text=Once%20production%20begins%2C%20the%20company,GWh%20to%206%20GWh).%E2%80%9D</t>
  </si>
  <si>
    <t>Mobis North America</t>
  </si>
  <si>
    <t>Sion Power Corporation</t>
  </si>
  <si>
    <t>https://www.prnewswire.com/news-releases/sion-power-advances-licerion-battery-commercialization-with-new-large-format-cell-production-line-and-strengthened-leadership-302415699.html#:~:text=The%20new%20fully%20automated%20manufacturing%20line%20will,using%20a%20semi%2Dautomated%20line%20for%20larger%2Dformat%20cells.</t>
  </si>
  <si>
    <t>TAB</t>
  </si>
  <si>
    <t>VinGroup</t>
  </si>
  <si>
    <t>Cells, Modules, Packs</t>
  </si>
  <si>
    <t>https://www.commerce.nc.gov/news/press-releases/governor-cooper-announces-vinfast-automotive-selects-north-carolina-electric#:~:text=Construction%20for%20phase%201%20of,%2Delectric%20mid%2Dsize%20SUV.</t>
  </si>
  <si>
    <t>NextStar Energy (Stellantis - LG Energy Solution JV)</t>
  </si>
  <si>
    <t>Volkswagen - PowerCo</t>
  </si>
  <si>
    <t>Included in old sheet?</t>
  </si>
  <si>
    <t>Facility Name</t>
  </si>
  <si>
    <t>Company Website</t>
  </si>
  <si>
    <t>Facility Address</t>
  </si>
  <si>
    <t>Facility City</t>
  </si>
  <si>
    <t>Facility Country</t>
  </si>
  <si>
    <t>Facility Zip</t>
  </si>
  <si>
    <t>Facility Phone</t>
  </si>
  <si>
    <t>Latitude</t>
  </si>
  <si>
    <t>Longitude</t>
  </si>
  <si>
    <t>Facility Workforce</t>
  </si>
  <si>
    <t>HQ Company</t>
  </si>
  <si>
    <t>HQ Company Website</t>
  </si>
  <si>
    <t>HQ City</t>
  </si>
  <si>
    <t>HQ State or Province</t>
  </si>
  <si>
    <t>HQ Country</t>
  </si>
  <si>
    <t>QC Date</t>
  </si>
  <si>
    <t>Sources</t>
  </si>
  <si>
    <t>Notes</t>
  </si>
  <si>
    <t>Brief Company Profile</t>
  </si>
  <si>
    <t>Sources2</t>
  </si>
  <si>
    <t>Summary Word Count</t>
  </si>
  <si>
    <t>Contact</t>
  </si>
  <si>
    <t>Contact Email</t>
  </si>
  <si>
    <t>Contact Phone</t>
  </si>
  <si>
    <t>Column1</t>
  </si>
  <si>
    <t>N</t>
  </si>
  <si>
    <t>https://altairnano.com/</t>
  </si>
  <si>
    <t>7307 Quality Circle</t>
  </si>
  <si>
    <t>Anderson</t>
  </si>
  <si>
    <t>US</t>
  </si>
  <si>
    <t>317-333-7617</t>
  </si>
  <si>
    <t>Reno</t>
  </si>
  <si>
    <t>EW MK</t>
  </si>
  <si>
    <t>8/9/2021 8/14/2025</t>
  </si>
  <si>
    <t>altairnano.com</t>
  </si>
  <si>
    <t>LTO Battery Module; Closed its Reno manuf. Facility and moved it to China.  Initial facility in Anderson is listed as permanently closed; BNEF does not list it;  Unsure if it  makes cells in US. Called and emailed</t>
  </si>
  <si>
    <t>Altairnano leverages nanoscale technologies for powerful lithium titanate solutions. Its unique nano cells bring advantages to electric grid, transportation, and industrial applications.</t>
  </si>
  <si>
    <t>https://www.batteryspace.com/?gad=1&amp;gclid=Cj0KCQjwk96lBhDHARIsAEKO4xY2o39jDdsYILun_GXH8PAloFNva54KUidx4aN6RDw6Uc46SGLc530aAjq2EALw_wcB</t>
  </si>
  <si>
    <t>825 South 19th Street</t>
  </si>
  <si>
    <t>Richmond</t>
  </si>
  <si>
    <t>510-525-2328</t>
  </si>
  <si>
    <t>EW</t>
  </si>
  <si>
    <t>Thomasnet: Battery Packs / manufacturers; batteryspace.com</t>
  </si>
  <si>
    <t>Mostly a battery distributor, but has production lines for custom order battery packs and battery testing. Workforce Range: 10-49</t>
  </si>
  <si>
    <t xml:space="preserve">AA Portable Power Corp. (dba: Batteryspace.com) was founded in 2000 and became a reputable battery manufacturer over the years. </t>
  </si>
  <si>
    <t>https://www.batteryspace.com/?gad=1&amp;gclid=Cj0KCQjwk96lBhDHARIsAEKO4xY2o39jDdsYILun_GXH8PAloFNva54KUidx4aN6RDw6Uc46SGLc530aAjq2EALw_wcB, https://www.batteryspace.com/contactus.aspx</t>
  </si>
  <si>
    <t>y- updated capacity</t>
  </si>
  <si>
    <t xml:space="preserve">Accelera </t>
  </si>
  <si>
    <t>https://www.accelerazero.com</t>
  </si>
  <si>
    <t>500 Jackson St</t>
  </si>
  <si>
    <t xml:space="preserve"> Columbus</t>
  </si>
  <si>
    <t>Cummins</t>
  </si>
  <si>
    <t>https://www.cummins.com</t>
  </si>
  <si>
    <t>Columbus</t>
  </si>
  <si>
    <t>AP</t>
  </si>
  <si>
    <t>https://www.cummins.com/news/releases/2023/03/08/cummins-launches-accelera-cummins-advance-transition-zero-emissions-future</t>
  </si>
  <si>
    <t>CUMMINS LAUNCHES ACCELERA BY CUMMINS TO ADVANCE THE TRANSITION TO A ZERO-EMISSIONS FUTURE</t>
  </si>
  <si>
    <t>Accelera by Cummins provides a diverse portfolio of zero-emission solutions including lithium batteries for the world’s most economically vital industries, empowering them to accelerate the transition to a sustainable future.</t>
  </si>
  <si>
    <t>Rev1</t>
  </si>
  <si>
    <t>https://acculonenergy.com/</t>
  </si>
  <si>
    <t>1305 Kinnear Rd</t>
  </si>
  <si>
    <t>614-259-7792</t>
  </si>
  <si>
    <t>SD</t>
  </si>
  <si>
    <t>Questionnaire</t>
  </si>
  <si>
    <t xml:space="preserve">Acculon Energy is a battery system developer and manufacturer. It provides an innovative end-to-end approach for accelerating market entry while minimizing risk during commercialization. </t>
  </si>
  <si>
    <t>Betsy Barry</t>
  </si>
  <si>
    <t>betsy.barry@acculonenergy.com</t>
  </si>
  <si>
    <t>706-206-7271</t>
  </si>
  <si>
    <t>Bowling Green Plant</t>
  </si>
  <si>
    <t>https://www.aesc-group.com/en/</t>
  </si>
  <si>
    <t>Kentucky Transpark </t>
  </si>
  <si>
    <t>Bowling Green</t>
  </si>
  <si>
    <t>502-377-5675</t>
  </si>
  <si>
    <t>2000 (Planned)</t>
  </si>
  <si>
    <t>Zama</t>
  </si>
  <si>
    <t>Kanagawa</t>
  </si>
  <si>
    <t>Japan</t>
  </si>
  <si>
    <t>KK MK</t>
  </si>
  <si>
    <t>8/4/2022 9/18/2025</t>
  </si>
  <si>
    <t>https://spectrumnews1.com/ky/bowling-green/news/2022/04/26/envision-aesc-plans-to-establish--2-billion-gigafactory-in-kentucky</t>
  </si>
  <si>
    <t>Construction halted; plans uncertain</t>
  </si>
  <si>
    <t xml:space="preserve">
AESC Group leads a revolution with artificial intelligence converging with the internet of things-driven battery solutions, globally pioneering high-performance EV and energy storage, accelerating the shift to an endurable future.</t>
  </si>
  <si>
    <t>Smyrna Battery Plant</t>
  </si>
  <si>
    <t>500 Battery Plant Rd</t>
  </si>
  <si>
    <t>Smyrna</t>
  </si>
  <si>
    <t>615-768-3505</t>
  </si>
  <si>
    <t>https://aesc-group.com/news/aesc-and-bmw-group-announce-new-partnership-in-battery-cell-production-and-supply</t>
  </si>
  <si>
    <t>VP MK</t>
  </si>
  <si>
    <t>8/1/2022 9/18/2025</t>
  </si>
  <si>
    <t>https://www.commercialappeal.com/story/money/2018/08/03/nissan-envision-group-take-control-smyrna-battery-plant/897768002/; https://www.dnb.com/business-directory/company-profiles.envision_aesc_(us)_llc.8a4477d46136013057715865676bc4c9.html</t>
  </si>
  <si>
    <t>2022 - Assembles battery packs for the Nissan Leaf; 2025 - Retooled for Energy Storage Systems (ESS) rather than EV</t>
  </si>
  <si>
    <t>https://akkuenergydevices.com/</t>
  </si>
  <si>
    <t>2650 E. 40th Ave.</t>
  </si>
  <si>
    <t>Denver</t>
  </si>
  <si>
    <t>303-808-4551</t>
  </si>
  <si>
    <t>MK</t>
  </si>
  <si>
    <t>Akku Energy Devices LLC is a battery module and pack manufacturer specializing in micro-mobility, last-mile delivery vehicles, transportable energy storage, and stationary storage systems.</t>
  </si>
  <si>
    <t>Bo Lee</t>
  </si>
  <si>
    <t>BoLee@evtico.com</t>
  </si>
  <si>
    <t>AllCell Technology</t>
  </si>
  <si>
    <t>Midland</t>
  </si>
  <si>
    <t>https://www.alpha.com/</t>
  </si>
  <si>
    <t>1075 Satellite Blvd NW #100</t>
  </si>
  <si>
    <t>Suwanee</t>
  </si>
  <si>
    <t>800-322-5742</t>
  </si>
  <si>
    <t>https://www.enersys.com/en/</t>
  </si>
  <si>
    <t>Reading</t>
  </si>
  <si>
    <t>VP</t>
  </si>
  <si>
    <t>Questionnaire; enersys.com; alpha.com</t>
  </si>
  <si>
    <t>Alpha Technologies, and EnerSys company, delivers integrated energy storage systems designed to meet the demands of a fast-evolving energy future, particularly in broadband and renewable energy applications.</t>
  </si>
  <si>
    <t>https://www.alpha.com/, https://www.alpha.com/company/overview/about-alpha-technologies</t>
  </si>
  <si>
    <t>https://www.ameresco.com/</t>
  </si>
  <si>
    <t>12211 W Alameda Pkwy, Suite 205</t>
  </si>
  <si>
    <t>Lakewood</t>
  </si>
  <si>
    <t> 80228</t>
  </si>
  <si>
    <t>720-627-8772</t>
  </si>
  <si>
    <t>Farmington</t>
  </si>
  <si>
    <t>Ameresco – an independent provider of innovative energy efficiency renewable energy solutions throughout North America - offers unique expertise across an array of green energy services including battery energy storage.</t>
  </si>
  <si>
    <t>American Autoparts, Inc (Mobis North America, LLC)</t>
  </si>
  <si>
    <t>Coweta County</t>
  </si>
  <si>
    <t>Georgia</t>
  </si>
  <si>
    <t>https://americanbatteryfactory.com/production</t>
  </si>
  <si>
    <t>Y</t>
  </si>
  <si>
    <t>Headquarters &amp; Innovation Center</t>
  </si>
  <si>
    <t>https://www.americanbatterysolutions.com/</t>
  </si>
  <si>
    <t>3768 S. Lapeer Road</t>
  </si>
  <si>
    <t>Lake Orion</t>
  </si>
  <si>
    <t>248-462-6364</t>
  </si>
  <si>
    <t>Komatsu America</t>
  </si>
  <si>
    <t>VP AP</t>
  </si>
  <si>
    <t>8/6/2022 9/13/2024</t>
  </si>
  <si>
    <t>americanbatterysolutions.com/high-voltage; dnb.com/business-directory/company-profiles.american_battery_solutions_inc; Questionnaire; https://www.americanbatterysolutions.com/news-articles/american-battery-solutions-announces-re-launch-of-springboro-ohio-manufacturing-facility-with-added-capacity-to-meet-growing-lithium-ion-battery-demand; https://www.oemoffhighway.com/electronics/power-systems/batteries-capacitors/company/22005710/american-battery-solutions#:~:text=Our%20manufacturing%20team%20has%20produced,motive%20industrial%2C%20and%20commercial%20sectors.</t>
  </si>
  <si>
    <t>Assembles battery packs for Fiat; 8 MWh/y expected production 2025 for 150,000 vehicles; Production capacity was estimated from current production of 60k packs to 150k packs corresponding to 8 MWh</t>
  </si>
  <si>
    <t>American Battery Solutions delivered high-quality lithium-ion integrated battery solutions to meet energy needs</t>
  </si>
  <si>
    <t>John Warner</t>
  </si>
  <si>
    <t>jwarner@americanbatterysolutions.com</t>
  </si>
  <si>
    <t>8109194751</t>
  </si>
  <si>
    <t>ABS Innovation Center</t>
  </si>
  <si>
    <t>8110 Drouet Dr</t>
  </si>
  <si>
    <t>Springboro</t>
  </si>
  <si>
    <t>937-743-5296</t>
  </si>
  <si>
    <t>https://www.americanbatterysolutions.com/facilities; https://www.prnewswire.com/news-releases/american-battery-solutions-announces-re-launch-of-springboro-ohio-manufacturing-facility-with-added-capacity-to-meet-growing-lithium-ion-battery-demand-301516527.html</t>
  </si>
  <si>
    <t>American Battery Solutions delivers high-quality lithium-ion integrated battery solutions to meet energy needs</t>
  </si>
  <si>
    <t>https://www.americanlithiumenergy.com/</t>
  </si>
  <si>
    <t xml:space="preserve">2261 Rutherford Rd </t>
  </si>
  <si>
    <t>Carlsbad</t>
  </si>
  <si>
    <t>760-444-5244</t>
  </si>
  <si>
    <t>americanlithiumenergy.com; https://www.datanyze.com/companies/american-lithium-energy/347887839</t>
  </si>
  <si>
    <t>Focuses on batteries and packs for military applications</t>
  </si>
  <si>
    <t>American Lithium Energy ships the world's highest energy density silicon anode lithium-ion batteries.</t>
  </si>
  <si>
    <t>https://www.americanlithiumenergy.com/, https://www.americanlithiumenergy.com/about</t>
  </si>
  <si>
    <t>duplicateâ€” https://www.businesswire.com/news/home/20240701093920/en/Amplify-Cell-Technologies-Begins-Construction-of-Mississippi-Battery-Cell-Factory?utm_source=chatgpt.com</t>
  </si>
  <si>
    <t>Amplify Cell Technologies (Accelera, EVE and PACCAR and Daimler)</t>
  </si>
  <si>
    <t>Liberty</t>
  </si>
  <si>
    <t>North Carolina</t>
  </si>
  <si>
    <t>Archer Aviation</t>
  </si>
  <si>
    <t>https://archer.com/</t>
  </si>
  <si>
    <t>12000 GA-142</t>
  </si>
  <si>
    <t>Covington</t>
  </si>
  <si>
    <t>30014</t>
  </si>
  <si>
    <t>San Jose</t>
  </si>
  <si>
    <t>https://www.airport-technology.com/news/archer-aircraft-facility-georgia/#:~:text=Archer%20Aviation%20has%20completed%20the%20construction%20of%20its,the%20facility%20covers%20an%20area%20of%20about%20400%2C000ft%C2%B2</t>
  </si>
  <si>
    <t>Construction on Phase 1 of this 350,000 sq ft high-volume manufacturing plant began in 2023. It will produce Archer's proprietary battery packs and assemble the "Midnight" aircraft</t>
  </si>
  <si>
    <t>Archer is a leader in the electric, vertical take-off and landing space, developing electric air taxis to revolutionize urban transportation with safe and low-noise aircraft.</t>
  </si>
  <si>
    <t>190 W Tasman Dr</t>
  </si>
  <si>
    <t xml:space="preserve">San Jose </t>
  </si>
  <si>
    <t>95134</t>
  </si>
  <si>
    <t>https://www.molicel.com/newsroom/archer-selects-molicel-to-supply-battery-cells-for-midnighttm/</t>
  </si>
  <si>
    <t>They have a strategic partnership with Molicel for the supply of high-performance lithium-ion cells for their "Midnight" aircraft</t>
  </si>
  <si>
    <t>Arkema - Bostik Adhesives</t>
  </si>
  <si>
    <t>https://www.arkema.com/global/en/</t>
  </si>
  <si>
    <t>1301 N. 113th St</t>
  </si>
  <si>
    <t>Wauwatosa</t>
  </si>
  <si>
    <t>270-395-7121</t>
  </si>
  <si>
    <t>King of Prussia</t>
  </si>
  <si>
    <t>Questionnaire; Arkema.com</t>
  </si>
  <si>
    <t>Adhesives</t>
  </si>
  <si>
    <t>Arkema, a leader in specialty materials, leverages its expertise in materials science to create innovative, sustainable materials, and particularly providing necessary materials for lithium-ion cell manufacturing</t>
  </si>
  <si>
    <t>https://www.arkema.com/global/en/, https://www.arkema.com/global/en/arkema-group/profile/</t>
  </si>
  <si>
    <t>BASF</t>
  </si>
  <si>
    <t>Cathode</t>
  </si>
  <si>
    <t>Lansing</t>
  </si>
  <si>
    <t>Michigan</t>
  </si>
  <si>
    <t>https://batteryspecialties.com/</t>
  </si>
  <si>
    <t>3530 Cadillac Ave.</t>
  </si>
  <si>
    <t>Costa Mesa</t>
  </si>
  <si>
    <t>800-854-5759</t>
  </si>
  <si>
    <t>Thomasnet: Battery Packs / manufacturers; https://www.zoominfo.com/c/battery-specialties/8523659</t>
  </si>
  <si>
    <t>Custom battery packs, usually for military use;</t>
  </si>
  <si>
    <t>Battery Specialties is involved in industrial and commercial battery distribution.</t>
  </si>
  <si>
    <t>https://batteryspecialties.com/, https://batteryspecialties.com/about</t>
  </si>
  <si>
    <t>Broadview</t>
  </si>
  <si>
    <t>https://beamforall.com/</t>
  </si>
  <si>
    <t>2600 S 25th Ave, Suite Z</t>
  </si>
  <si>
    <t>872-281-7606</t>
  </si>
  <si>
    <t>Beam Global</t>
  </si>
  <si>
    <t>San Diego</t>
  </si>
  <si>
    <t>allcelltech.com; Questionnaire; https://www.buzzfile.com/business/Allcell-Technologies-872-281-7606; https://beamforall.com/beam-global-announces-strategic-acquisition-of-allcell-technologies-a-leader-in-energy-storage-solutions/</t>
  </si>
  <si>
    <t>Battery packs using thermal interphase materials; All Cell tech was acquired by Beam</t>
  </si>
  <si>
    <t xml:space="preserve">AllCell Technology produces safe lithium-ion batteries. </t>
  </si>
  <si>
    <t>https://www.allcelltech.com/index.php/, https://www.allcelltech.com/index.php/about-us/allcell-overview/</t>
  </si>
  <si>
    <t>South Burlington Production Facility</t>
  </si>
  <si>
    <t>https://beta.team/</t>
  </si>
  <si>
    <t>1550 Williston Rd</t>
  </si>
  <si>
    <t>South Burlington</t>
  </si>
  <si>
    <t>05403</t>
  </si>
  <si>
    <t>802-281-3623</t>
  </si>
  <si>
    <t>This is BETA's primary 188,000 sq ft manufacturing and assembly facility where they build their aircraft and assemble the battery packs. It is located at the Patrick Leahy Burlington International Airport</t>
  </si>
  <si>
    <t>BETA Technologies is an aerospace company developing and manufacturing electric flight and charging systems for the logistics, medical, defense, and passenger sectors.</t>
  </si>
  <si>
    <t>https://www.blacktealenergy.com/</t>
  </si>
  <si>
    <t>3951 Research Drive, Suite D</t>
  </si>
  <si>
    <t>Sacramento</t>
  </si>
  <si>
    <t>310-525-5296</t>
  </si>
  <si>
    <t>Black Teal Energy focuses on sustainable energy solutions, offering aftermarket batteries for electric vehicles and energy storage systems, aiming for 100% recyclability and extending the lifespan of battery materials.</t>
  </si>
  <si>
    <t>https://bluelinebattery.com/</t>
  </si>
  <si>
    <t>601 3rd St</t>
  </si>
  <si>
    <t>Beloit</t>
  </si>
  <si>
    <t>262-501-3376</t>
  </si>
  <si>
    <t>Whitewater</t>
  </si>
  <si>
    <t>KK</t>
  </si>
  <si>
    <t>https://bluelinebattery.com/products/</t>
  </si>
  <si>
    <t>Manufacturer of lithium-ion batteries designed for multiple and varied industrial applications. The company develops water and impact-resistant batteries for applications such as electric bikes, power storage, remote controls, and industrial purposes, enabling companies across various industries to meet and fulfill motive power and stationary energy storage needs.</t>
  </si>
  <si>
    <t>Blue Line Battery focuses on the next stage in lithium-ion technology.</t>
  </si>
  <si>
    <t>https://bluelinebattery.com/, https://bluelinebattery.com/about/</t>
  </si>
  <si>
    <t>https://www.blue-solutions.ca/</t>
  </si>
  <si>
    <t>1601 Rue de Coulomb</t>
  </si>
  <si>
    <t>Boucherville</t>
  </si>
  <si>
    <t>Canada</t>
  </si>
  <si>
    <t>J4B 8J7</t>
  </si>
  <si>
    <t>450-655-6622</t>
  </si>
  <si>
    <t>Questionnaire; https://www.zoominfo.com/pic/blue-solutions/372118582</t>
  </si>
  <si>
    <t xml:space="preserve">Blue Solutions Canada has the only solid-state 100% on the market. </t>
  </si>
  <si>
    <t>1 Blue Oval</t>
  </si>
  <si>
    <t>https://blueovalsk.com/kentucky</t>
  </si>
  <si>
    <t>1 BlueOval</t>
  </si>
  <si>
    <t>Glendale</t>
  </si>
  <si>
    <t>5000 (Planned)</t>
  </si>
  <si>
    <t>S K Innovation</t>
  </si>
  <si>
    <t>https://blueovalsk.com/</t>
  </si>
  <si>
    <t>Jongno-gu</t>
  </si>
  <si>
    <t>Seoul</t>
  </si>
  <si>
    <t>S Korea</t>
  </si>
  <si>
    <t>6/19/2023 9/18/2025</t>
  </si>
  <si>
    <t>https://www.kentucky.com/news/state/kentucky/article254556442.html; BNEF Interactive Dataset\Cell Manufacturing; https://blueovalsk.com/kentucky/; https://www.charged-the-book.com/na-ev-supply-chain-map; https://www.lanereport.com/183196/2025/08/multibillion-dollar-blueoval-sk-ev-battery-plants-launch-production/</t>
  </si>
  <si>
    <t xml:space="preserve">BlueOvalSK's mega campus is envisioned to be an endurable automotive manufacturing ecosystem. </t>
  </si>
  <si>
    <t>https://blueovalsk.com/kentucky, https://www.blueovalsk.com/</t>
  </si>
  <si>
    <t>Blue Oval City</t>
  </si>
  <si>
    <t>https://blueovalsk.com/tennessee</t>
  </si>
  <si>
    <t>Stanton</t>
  </si>
  <si>
    <t>5800 (Planned)</t>
  </si>
  <si>
    <t>https://www.kentucky.com/news/state/kentucky/article254556442.html; https://www.commercialappeal.com/story/money/business/2022/07/14/ford-sk-on-ev-battery-plant-west-tennessee-blue-oval-city/10038277002/; BNEF Interactive Dataset\Cell Manufacturing; https://www.lanereport.com/183196/2025/08/multibillion-dollar-blueoval-sk-ev-battery-plants-launch-production/</t>
  </si>
  <si>
    <t>Commissioning expected in by EOY 2027</t>
  </si>
  <si>
    <t>https://blueovalsk.com/tennessee, https://www.blueovalsk.com/</t>
  </si>
  <si>
    <t>BMW AG</t>
  </si>
  <si>
    <t xml:space="preserve">Warren  </t>
  </si>
  <si>
    <t>Ohio</t>
  </si>
  <si>
    <t>BMW San Luis Potosi Battery Manufacturing Plant</t>
  </si>
  <si>
    <t>https://www.bmwgroup-werke.com/san-luis-potosi/es.html</t>
  </si>
  <si>
    <t>Boulevard BMW No. 655 Parque Industrial Desarrollo Logistik II</t>
  </si>
  <si>
    <t>San Luis Potosi</t>
  </si>
  <si>
    <t>Mexico</t>
  </si>
  <si>
    <t>79526</t>
  </si>
  <si>
    <t>52-444-347-9137</t>
  </si>
  <si>
    <t>500 (Planned)</t>
  </si>
  <si>
    <t>BMW Group</t>
  </si>
  <si>
    <t>https://www.bmwgroup-werke.com</t>
  </si>
  <si>
    <t>Munich</t>
  </si>
  <si>
    <t>Bavaria</t>
  </si>
  <si>
    <t>Germany</t>
  </si>
  <si>
    <t>6/7/2023 8/14/2025</t>
  </si>
  <si>
    <t>https://www.bmwgroup-werke.com/san-luis-potosi/es/noticias/pressreleases/2023/neue-klasse.html#1022952825; BNEF Cell DB; https://mexico-now.com/bmw-group-to-produce-electric-vehicles-and-high-voltage-batteries-in-slp/</t>
  </si>
  <si>
    <t>2027 SOP</t>
  </si>
  <si>
    <t xml:space="preserve">
BMW, a major car maker, develops and integrates advanced lithium-ion batteries for electric vehicles, focusing on enhancing energy density, efficiency, lifespan, and safety, while collaborating with technology partners for innovation.</t>
  </si>
  <si>
    <t>https://www.bmwgroup-werke.com/san-luis-potosi/en.html, https://www.bmwgroup.com/en/investor-relations/company-reports.html</t>
  </si>
  <si>
    <t>Spartanburg Manufacturing Plant</t>
  </si>
  <si>
    <t>https://www.bmwgroup-werke.com/en.html</t>
  </si>
  <si>
    <t>Woodruff</t>
  </si>
  <si>
    <t>864-802-6000 </t>
  </si>
  <si>
    <t>https://www.bmwusa.com/</t>
  </si>
  <si>
    <t>8/9/2021 9/18/2025</t>
  </si>
  <si>
    <t>EV Battery Supply Chain Analysis https://www.automotivelogistics.media/battery-supply-chain/oem-and-lithium-ion-battery-cell-supplier-database/41933.article; bmwusa.com; https://www.bmwgroup-werke.com/spartanburg/en/our-plant/site-infos.html#ace-2129196916; https://www.bmwgroup.com/en/news/general/2024/batteryproduction.html</t>
  </si>
  <si>
    <t>Assembles battery packs for BMW; 120 are employed in battery production;  11,000 are employed at the entire plant. Estimated prod. Based on 45,000 batteries in 4 years and doubling capacity in 2019- https://www.bmwgroup-werke.com/spartanburg/en/our-plant/site-infos.html#ace-2129196916</t>
  </si>
  <si>
    <t>BMW Manufacturing, a subsidiary of BMW Group, assembles several vehicle models and battery packs in this 8 million square-foot campus in Greer, South Carolina.</t>
  </si>
  <si>
    <t>BMZ Virginia Beach Battery Manufacturing Plant</t>
  </si>
  <si>
    <t>https://www.bmz-group.com/index.php/en/</t>
  </si>
  <si>
    <t>1429 Miller Store Rd.</t>
  </si>
  <si>
    <t>Virginia Beach</t>
  </si>
  <si>
    <t>23455</t>
  </si>
  <si>
    <t>757-821-8494</t>
  </si>
  <si>
    <t>BMZ Co GmBH</t>
  </si>
  <si>
    <t>bmz-group.com</t>
  </si>
  <si>
    <t>Karlstein am Main</t>
  </si>
  <si>
    <t>bmz-group.com; BNEF Cell Database; https://www.bestmag.co.uk/bmz-selects-new-us-headquarters-virginia-beach/</t>
  </si>
  <si>
    <t>BMZ innovates high-tech batteries for global brands, integrating cutting-edge tech. Its one-stop-shop ensures excellence across the value chain, from production to after-sales.</t>
  </si>
  <si>
    <t>Spring Hill</t>
  </si>
  <si>
    <t>Tennessee</t>
  </si>
  <si>
    <t>https://braillebattery.com/</t>
  </si>
  <si>
    <t>6935 15th St E</t>
  </si>
  <si>
    <t>Sarasota</t>
  </si>
  <si>
    <t>941-312-5047</t>
  </si>
  <si>
    <t>Braille Battery Inc.</t>
  </si>
  <si>
    <t>braillebattery.com; https://www.zoominfo.com/c/braille-battery-inc/353980518; https://www.linkedin.com/company/braille-battery</t>
  </si>
  <si>
    <t>Manufacture specialty Li-ion batteries for racing cars and other high performance applications; Workforce &lt; 25 or 11-50; Estimated 15</t>
  </si>
  <si>
    <t xml:space="preserve">Braille Battery is a world leader in light-weight AGM batteries.
</t>
  </si>
  <si>
    <t>https://braillebattery.com/, https://braillebattery.com/our-story/</t>
  </si>
  <si>
    <t>New Carlisle</t>
  </si>
  <si>
    <t>Indiana</t>
  </si>
  <si>
    <t>https://www.caterpillar.com/en.html</t>
  </si>
  <si>
    <t>5205 N O'Connor Blvd #1100</t>
  </si>
  <si>
    <t xml:space="preserve">Irwine </t>
  </si>
  <si>
    <t>https://www.caterpillar.com/</t>
  </si>
  <si>
    <t>Irwine</t>
  </si>
  <si>
    <t>https://www.caterpillar.com/en/news/corporate-press-releases/h/lithos-energy-investment.html</t>
  </si>
  <si>
    <t>Caterpillar Announces Investment in Lithos Energy Inc. to Further Battery Pack Development and Manufacturing</t>
  </si>
  <si>
    <t>Caterpillar is a manufacturer of construction and mining equipment, off-highway diesel and natural gas engines, industrial gas turbines. recently engaged in battery storage for many of its applications</t>
  </si>
  <si>
    <t>https://cell-con.com/</t>
  </si>
  <si>
    <t>8468 US Rte. 220</t>
  </si>
  <si>
    <t>Bedford</t>
  </si>
  <si>
    <t>800-771-7139</t>
  </si>
  <si>
    <t>Cell-Con, Inc.</t>
  </si>
  <si>
    <t>Exton</t>
  </si>
  <si>
    <t>SD, AP</t>
  </si>
  <si>
    <t>7/1/2024: 8/11/2024</t>
  </si>
  <si>
    <t>Thomasnet: Battery Packs / manufacturers;</t>
  </si>
  <si>
    <t>Low voltage packs with embedded sensors; Workforce range: 10-49</t>
  </si>
  <si>
    <t>Cell-Con is a leading U.S. manufacturer of custom and stocked battery packs from cells, specializing in Li-ion, NiMH, LiFePO4, NiCd, and lead-acid power systems; and for portable devices.</t>
  </si>
  <si>
    <t>https://www.clairos.com/</t>
  </si>
  <si>
    <t>70 W 48th St</t>
  </si>
  <si>
    <t>Holland</t>
  </si>
  <si>
    <t>616-494-4420</t>
  </si>
  <si>
    <t>Clairos</t>
  </si>
  <si>
    <t>https://www.Clarios.com/</t>
  </si>
  <si>
    <t>Milwaukee</t>
  </si>
  <si>
    <t>https://betterbuildingssolutioncenter.energy.gov/iso-50001/showcase-projects/clarios-meadowbrook-lithium-ion%E2%80%9450001-ready-facility</t>
  </si>
  <si>
    <t>Proprietary LTO pack; Used to be Johnson Controls Inc.</t>
  </si>
  <si>
    <t>Clarios develops and manufactures advanced automotive batteries, focusing on lead-acid and lithium-ion technologies for vehicles, including start-stop, conventional, and electric vehicles.</t>
  </si>
  <si>
    <t>https://www.clarios.com/, https://www.clarios.com/company/company-overview, https://www.clarios.com/company/mission-values</t>
  </si>
  <si>
    <t>61 Brown Rd</t>
  </si>
  <si>
    <t xml:space="preserve"> Ithaca</t>
  </si>
  <si>
    <t>607-216-6229</t>
  </si>
  <si>
    <t>Ithaca</t>
  </si>
  <si>
    <t xml:space="preserve"> NY</t>
  </si>
  <si>
    <t>Developer of nano-structured silicon advanced battery materials intended to be used in lithium-ion batteries. The company's battery is developed with high-energy cobalt-free battery materials for rechargeable batteries that can yield more energy than current batteries, providing companies with materials to improve the performance of lithium-ion batteries.</t>
  </si>
  <si>
    <t>Conamix develops lithium sulfur battery technology by working on cathode and electrolyte to reduces cost of electric and other markets without using expensive and exotic materials or constrained supply chains.</t>
  </si>
  <si>
    <t>https://www.conamix.com/, https://www.conamix.com/about</t>
  </si>
  <si>
    <t>https://www.coreshell.com/</t>
  </si>
  <si>
    <t>1933 Davis St., Suite 228</t>
  </si>
  <si>
    <t>San Leandro</t>
  </si>
  <si>
    <t>415-314-9926</t>
  </si>
  <si>
    <t>Oakland</t>
  </si>
  <si>
    <t>https://www.buzzfile.com/business/Coreshell-Technologies-Inc-415-314-9926</t>
  </si>
  <si>
    <t xml:space="preserve"> Coreshell is unlocking lower cost, higher capacity, and safer batteries with its low-cost thin-film electrode coating technology. </t>
  </si>
  <si>
    <t>Coreshell is an advanced battery solutions company that increases the range of electric vehicles while bringing down costs, so the world can transition to clean energy in time.</t>
  </si>
  <si>
    <t>https://www.coreshell.com/, https://www.coreshell.com/about</t>
  </si>
  <si>
    <t>https://coulombsolutions.com/</t>
  </si>
  <si>
    <t>705 Columbia Avenue</t>
  </si>
  <si>
    <t>Riverside</t>
  </si>
  <si>
    <t>Livermore</t>
  </si>
  <si>
    <t>Ahmad's email on 2.11.25</t>
  </si>
  <si>
    <t>Coulomb Solutions Inc. addresses commercial EV challenges and to enable North American original equipment manufacturers to be highly successful in launching electric variants of their commercial truck and bus platforms.</t>
  </si>
  <si>
    <t>https://coulombsolutions.com/csi-battery-systems/</t>
  </si>
  <si>
    <t>BM</t>
  </si>
  <si>
    <t>https://coulombsolutions.com/about-us/; https://coulombsolutions.com/csi-battery-systems/</t>
  </si>
  <si>
    <t>Planning to build a new plant in AZ, TX or NV</t>
  </si>
  <si>
    <t>Coulomb Solutions Inc. is a Livermore‑based leader in commercial EV battery systems and electrification components, also expanding into residential and industrial energy storage solutions powered by LFP battery technology.</t>
  </si>
  <si>
    <t>Advanced Technology Center</t>
  </si>
  <si>
    <t>https://cuberg.net/</t>
  </si>
  <si>
    <t>1198 65th Street, Suite 170</t>
  </si>
  <si>
    <t>Emeryville</t>
  </si>
  <si>
    <t>Northvolt</t>
  </si>
  <si>
    <t>Stockholm</t>
  </si>
  <si>
    <t>Uppland</t>
  </si>
  <si>
    <t>Sweden</t>
  </si>
  <si>
    <t>cuberg.net; BNEF: 2020 Battery Startups; https://www.owler.com/company/cuberg</t>
  </si>
  <si>
    <t>Developing the first aviation-certified lithium metal battery pack</t>
  </si>
  <si>
    <t>Cuberg combines next-generation battery technology, world-class R&amp;D expertise, and a global manufacturing capacity to enable entirely new modes of all-electric transportation.</t>
  </si>
  <si>
    <t>https://cuberg.net/, https://cuberg.net/company</t>
  </si>
  <si>
    <t>Manteno</t>
  </si>
  <si>
    <t>Cummins, Daimler Truck AG</t>
  </si>
  <si>
    <t>https://www.custompower.com/</t>
  </si>
  <si>
    <t>10910 Talbert Ave.</t>
  </si>
  <si>
    <t>Fountain Valley</t>
  </si>
  <si>
    <t>800-896-5059</t>
  </si>
  <si>
    <t>Thomasnet: Battery Packs / manufacturers; custompower.com</t>
  </si>
  <si>
    <t>Custom battery packs for military and medical devices; Workforce range: 50-99</t>
  </si>
  <si>
    <t>Custom Power specializes in designing and manufacturing custom battery packs for Defense, Aerospace, Medical, and Industrial sectors, with a focus on lithium-ion and other chemistries.</t>
  </si>
  <si>
    <t>https://www.custompower.com/, https://www.custompower.com/about-us/</t>
  </si>
  <si>
    <t>Harrodsburg</t>
  </si>
  <si>
    <t>Daimler Tuscaloosa Plant</t>
  </si>
  <si>
    <t>https://www.daimlertruck.com/en</t>
  </si>
  <si>
    <t>1 Mercedes Dr</t>
  </si>
  <si>
    <t>Vance</t>
  </si>
  <si>
    <t>4400 (Planned)</t>
  </si>
  <si>
    <t>Daimler AG</t>
  </si>
  <si>
    <t>Stuttgart</t>
  </si>
  <si>
    <t>Baden-Württemberg</t>
  </si>
  <si>
    <t>EV Battery Supply Chain Analysis; daimler.com</t>
  </si>
  <si>
    <t>Will assemble battery packs for Mercedes</t>
  </si>
  <si>
    <t>The Daimler Tuscaloosa Plant, operated by Mercedes-Benz, is focused on electric vehicle production, including EQS and EQE SUV models, supported by a new battery plant in Bibb County, Alabama.</t>
  </si>
  <si>
    <t>https://www.daimlertruck.com/en, https://www.daimlertruck.com/en/company/our-purpose</t>
  </si>
  <si>
    <t>Portland Truck Manufacturing Plant</t>
  </si>
  <si>
    <t>https://northamerica.daimlertruck.com/</t>
  </si>
  <si>
    <t>6936 North Fathom Street</t>
  </si>
  <si>
    <t>Portland</t>
  </si>
  <si>
    <t>https://northamerica.daimlertruck.com/eMobility/</t>
  </si>
  <si>
    <t>DAIMLER TRUCK develops ELECTRIC COMMERCIAL VEHICLES with lithium ion batteries.  Daimler Truck team up with Accelera by Cummins and PACCAR and select Mississippi for battery cell production in the United States.</t>
  </si>
  <si>
    <t>Daimler Truck North America manufactures, sells, and services several renowned commercial vehicle brands including Freightliner Trucks, Western Star Trucks, Thomas Built Buses, with an emphasis on electrification with LIBs</t>
  </si>
  <si>
    <t>https://northamerica.daimlertruck.com/PressDetail/accelera-by-cummins-daimler-truck-and-2024-01-18/</t>
  </si>
  <si>
    <t>https://dantona.com/</t>
  </si>
  <si>
    <t>3051 Burns Ave</t>
  </si>
  <si>
    <t>Wantagh</t>
  </si>
  <si>
    <t>800-326-8662</t>
  </si>
  <si>
    <t>Custom battery packs; Workforce Range: 10-49</t>
  </si>
  <si>
    <t>Dantona Industries is a supplier of industrial and consumer batteries, chargers, and battery packs.</t>
  </si>
  <si>
    <t>NaatBatt 2024</t>
  </si>
  <si>
    <t>Duckyang</t>
  </si>
  <si>
    <t>https://durapowergroup.com/</t>
  </si>
  <si>
    <t>The Egis</t>
  </si>
  <si>
    <t>Singapore</t>
  </si>
  <si>
    <t xml:space="preserve"> Planning to build a battery pack plant in North America, location TBD.</t>
  </si>
  <si>
    <t>Durapower is a Singaporean lithium‑ion battery cell developer and manufacturer offering end‑to‑end energy storage solutions for electric mobility, marine, and stationary applications across over 25 countries with a flawless safety record.</t>
  </si>
  <si>
    <t>No</t>
  </si>
  <si>
    <t>Durapower Tech Private Limited</t>
  </si>
  <si>
    <t>Cell</t>
  </si>
  <si>
    <t>Durapower Group</t>
  </si>
  <si>
    <t>https://durapowergroup.com/durapower-plans-for-u-s-manufacturing-presence-as-part-of-global-expansion/, https://chargedevs.com/newswire/singapores-durapower-plans-us-battery-manufacturing-as-part-of-global-expansion/</t>
  </si>
  <si>
    <t>Durapower is actively seeking joint venture partners for a U.S. manufacturing facility. The company's current North American presence is a sales office in Morgan Hill, CA</t>
  </si>
  <si>
    <t>Durapower is a leading global provider of high-performance, end-to-end energy storage solutions, specializing in lithium-ion battery technology for automotive, marine, and stationary applications.</t>
  </si>
  <si>
    <t>Medical Power Production</t>
  </si>
  <si>
    <t>https://www.eaglepicher.com/</t>
  </si>
  <si>
    <t>13136 82A Avenue</t>
  </si>
  <si>
    <t>Surrey</t>
  </si>
  <si>
    <t>V3W 9Y6</t>
  </si>
  <si>
    <t>604-543-4350</t>
  </si>
  <si>
    <t>Eaglepicher Technologies, LLC</t>
  </si>
  <si>
    <t>St. Louis</t>
  </si>
  <si>
    <t>eaglepicher.com</t>
  </si>
  <si>
    <t>Also does R&amp;D and makes a charger/analyzer;  This facility focuses on batteries for medical devices; facility is 61,000 sq ft; &gt; 900 employees across all locations</t>
  </si>
  <si>
    <t>EaglePicher Technologies specializes in designing and manufacturing advanced lithium-ion batteries for various applications, including defense, aerospace, and medical devices, ensuring high-performance and reliability.</t>
  </si>
  <si>
    <t>Aerospace Business Unit an Lithium Ion Center of Excellence</t>
  </si>
  <si>
    <t>8230 E. 23rd St</t>
  </si>
  <si>
    <t>Joplin</t>
  </si>
  <si>
    <t>417-624-3167</t>
  </si>
  <si>
    <t>Also does R&amp;D and makes a charger/analyzer;   This facility focuses on batteries for aerospace devices; facility is 100,000 sq ft; &gt; 900 employees across all locations</t>
  </si>
  <si>
    <t>Defense Strategic Business Unit</t>
  </si>
  <si>
    <t>C &amp; Porter Streets</t>
  </si>
  <si>
    <t>417-623-8000</t>
  </si>
  <si>
    <t>Also does R&amp;D and makes a charger/analyzer;   This facility focuses on batteries for military applications; &gt; 900 employees across all locations</t>
  </si>
  <si>
    <t>https://www.eaton.com/country.html</t>
  </si>
  <si>
    <t>3301 Spring Forest Rd,</t>
  </si>
  <si>
    <t>Raleigh</t>
  </si>
  <si>
    <t>Dublin</t>
  </si>
  <si>
    <t>Leinster</t>
  </si>
  <si>
    <t>Ireland</t>
  </si>
  <si>
    <t>eaton.com</t>
  </si>
  <si>
    <t>USP battery packs</t>
  </si>
  <si>
    <t>Eaton provides electric vehicle charging solutions and lithium-ion battery and energy storage systems to support the transition to low-carbon transportation. It also collaborates on electric drives for commercial vehicles.</t>
  </si>
  <si>
    <t>https://www.eaton.com/us/en-us.html, https://www.eaton.com/us/en-us/company/about-us.html</t>
  </si>
  <si>
    <t>EC Power</t>
  </si>
  <si>
    <t>Ellabell, Bryan County</t>
  </si>
  <si>
    <t>https://epsenergy.com/</t>
  </si>
  <si>
    <t>520 W 2850 N</t>
  </si>
  <si>
    <t>North Logan</t>
  </si>
  <si>
    <t>435-535-6978</t>
  </si>
  <si>
    <t>ep-sys.net; https://www.sltrib.com/news/2022/06/13/flying-cars-see-how-this/#:~:text=%E2%80%9CWe%20call%20them%20electric%20vertical,others%2C%20Millecam%20said%20EPS%20said.</t>
  </si>
  <si>
    <t>batteries for spacecraft, helicopters, airplanes</t>
  </si>
  <si>
    <t xml:space="preserve">
Electric Power Systems (EPS) develops advanced lithium-ion energy storage solutions, including high-power, scalable powertrains certifiable for electrified aviation, and a  broad range of applications, from fixed-wing aircraft to eVTOLs. </t>
  </si>
  <si>
    <t>https://epsenergy.com/, https://epsenergy.com/about-electric-power-systems/our-mission/</t>
  </si>
  <si>
    <t>Electrochem Solutions</t>
  </si>
  <si>
    <t>https://www.electrochemsolutions.com/</t>
  </si>
  <si>
    <t>670 Paramount Dr.</t>
  </si>
  <si>
    <t>Raynham</t>
  </si>
  <si>
    <t>02767</t>
  </si>
  <si>
    <t>781-830-5800</t>
  </si>
  <si>
    <t>Integer Holdings Company</t>
  </si>
  <si>
    <t>https://www.integer.net/home/default.aspx</t>
  </si>
  <si>
    <t>Plano</t>
  </si>
  <si>
    <t>8/1/2022 8/14/2025</t>
  </si>
  <si>
    <t>electrochemsolutions.com; integer.net; https://www.buzzfile.com/business/Electrochem-Solutions,-Inc.-781-575-0800</t>
  </si>
  <si>
    <t>Makes custom cells and packs for Li-ion; also does consulting and design/development; Most manufacturing is lithium primary cells</t>
  </si>
  <si>
    <t>Electrochem is the premium provider of custom power solutions for critical applications where energy demands are high, operating conditions are extreme, and the cost of failure is significant.</t>
  </si>
  <si>
    <t>https://www.integer.net/home/default.aspx, https://electrochemsolutions.com/about/default.aspx</t>
  </si>
  <si>
    <t>https://electrovaya.com/press/electrovaya-announces-start-of-battery-system-manufacturing-in-jamestown-ny/</t>
  </si>
  <si>
    <t>1 Precision Way</t>
  </si>
  <si>
    <t>Jamestown</t>
  </si>
  <si>
    <t>905-855-4610</t>
  </si>
  <si>
    <t>https://electrovaya.com/</t>
  </si>
  <si>
    <t>Mississauga</t>
  </si>
  <si>
    <t>Ontario</t>
  </si>
  <si>
    <t>https://electrovaya.com/press/electrovaya-announces-start-of-battery-system-manufacturing-in-jamestown-ny/; https://electrovaya.com/about-us/</t>
  </si>
  <si>
    <t>Electrovaya Inc. is a Canadian‑headquartered lithium‑ion battery developer and manufacturer specializing in high‑safety, long‑life Infinity battery systems and advanced solid‑state solutions for heavy‑duty vehicles and energy storage.</t>
  </si>
  <si>
    <t>Cartersville, Bartow County</t>
  </si>
  <si>
    <t>ElringKlinger Group</t>
  </si>
  <si>
    <t>Toledo</t>
  </si>
  <si>
    <t xml:space="preserve">EMBS North America </t>
  </si>
  <si>
    <t>https://embatterysystems.com/</t>
  </si>
  <si>
    <t>1721-A White Horse Rd.</t>
  </si>
  <si>
    <t>Greenville</t>
  </si>
  <si>
    <t>864-220-1010</t>
  </si>
  <si>
    <t>Prettl Group</t>
  </si>
  <si>
    <t>https://www.prettl.com/en/home</t>
  </si>
  <si>
    <t>Pfullingen</t>
  </si>
  <si>
    <t>BW</t>
  </si>
  <si>
    <t>1/31/2025 8/4/2025</t>
  </si>
  <si>
    <t>EMBS Battery Systems is a battery pack original design manufacturer and manufacturing services provider, specializing in low-voltage lithium-ion battery packs for robotics and other cordless applications.</t>
  </si>
  <si>
    <t>Noemi Romero</t>
  </si>
  <si>
    <t>Noemi.Romero@prettl-electronics.com</t>
  </si>
  <si>
    <t xml:space="preserve"> 864-220-1010</t>
  </si>
  <si>
    <t>https://emergingpower.com/</t>
  </si>
  <si>
    <t>200 Holt Street</t>
  </si>
  <si>
    <t>Hackensack</t>
  </si>
  <si>
    <t>201-441-3590</t>
  </si>
  <si>
    <t>https://emergingpower.com/; https://emergingpower.com/about-us/</t>
  </si>
  <si>
    <t>Emerging Power is a New Jersey‑based small business since 2000, designing and manufacturing custom battery packs across chemistries for original equipment manufacturers, commercial, military, medical, internet of things, and unmanned aerial vehicle applications.</t>
  </si>
  <si>
    <t>https://enpower-greentech.com/</t>
  </si>
  <si>
    <t>1500 E Walnut Ave</t>
  </si>
  <si>
    <t>Fullerton</t>
  </si>
  <si>
    <t>Ann Arbor</t>
  </si>
  <si>
    <t>https://enpower-greentech.com/; https://www.globenewswire.com/news-release/2025/04/09/3058511/0/en/Mullen-and-Enpower-Greentech-Inc-Enter-Partnership-and-Supply-Agreement-to-Build-EGI-s-SWIFT-Series-of-Semi-Solid-State-Batteries.html</t>
  </si>
  <si>
    <t>Mullen Automotive and Enpower Greentech are planning on building a battery pack plant in Fullerton, CA with a 202x SOP.</t>
  </si>
  <si>
    <t>Enpower Greentech is a U.S.-based advanced battery cell manufacturer delivering semi‑solid‑state lithium‑ion, lithium‑metal, and silicon‑rich batteries which are designed and made in America for high-performance energy and mobility applications.</t>
  </si>
  <si>
    <t>https://endurancemotive.com/en/</t>
  </si>
  <si>
    <t>Canet d'en Berenguer</t>
  </si>
  <si>
    <t>Valencia</t>
  </si>
  <si>
    <t>Spain</t>
  </si>
  <si>
    <t>https://endurancemotive.com/en/; https://endurancemotive.com/en/e-mobility/</t>
  </si>
  <si>
    <t>Building a plant in Puebla, Mexico</t>
  </si>
  <si>
    <t>Endurance Motive, S.A. designs, manufactures, and sells lithium-ion batteries for industrial traction equipment, marine vessels, and urban electromobility, using integrated monitoring, GPS, and accelerometer systems.</t>
  </si>
  <si>
    <t>https://energyplug.com/</t>
  </si>
  <si>
    <t>1681 Chestnut Street, Ste 400</t>
  </si>
  <si>
    <t>Vancouver</t>
  </si>
  <si>
    <t>British Columbia</t>
  </si>
  <si>
    <t>V6J 4M6</t>
  </si>
  <si>
    <t>604-283-1262</t>
  </si>
  <si>
    <t>https://energyplug.com/; https://energyplug.com/#about</t>
  </si>
  <si>
    <t>Energy Plug Technologies Corp. is a Vancouver‑based energy‑tech company providing secure, scalable battery energy storage systems, serving data centers, artificial intelligence, transportation, residential, and utility markets across Canada and into the U.S.</t>
  </si>
  <si>
    <t>EnerSys is a provider of  energy storage systems for industrial applications, manufacturing and distributing a range of products including power batteries, battery chargers, power equipment for various industries​</t>
  </si>
  <si>
    <t>EnerVenue</t>
  </si>
  <si>
    <t>Metaly hydrogen batteries - https://enervenue.com/enervenue-opening-gigafactory-in-shelby-county-kentucky-to-scale-production-of-its-differentiated-energy-storage-solutions/#:~:text=March%2028%2C%202023-,EnerVenue%20Opening%20Gigafactory%20in%20Shelby%20County%2C%20Kentucky%20to%20Scale%20Production,manufacturing%20sites%20in%20subsequent%20phases.</t>
  </si>
  <si>
    <t>Enevate Corp</t>
  </si>
  <si>
    <t>Walterboro</t>
  </si>
  <si>
    <t>South Carolina</t>
  </si>
  <si>
    <t>Charging - https://www.enevate.com/</t>
  </si>
  <si>
    <t>Malaysia</t>
  </si>
  <si>
    <t>EnPower</t>
  </si>
  <si>
    <t>Warren</t>
  </si>
  <si>
    <t>Hydrogen power modules</t>
  </si>
  <si>
    <t>https://www.estes.energy/</t>
  </si>
  <si>
    <t>1235 Connecticut Street</t>
  </si>
  <si>
    <t>San Francisco</t>
  </si>
  <si>
    <t>https://www.estes.energy/; https://www.estes.energy/company</t>
  </si>
  <si>
    <t>Estes Energy Solutions is a San Francisco–based innovator developing high‑performance, chemistry‑agnostic battery systems for commercial electrification, backed by BMW i Ventures and Fortescue.</t>
  </si>
  <si>
    <t>e-STORAGE</t>
  </si>
  <si>
    <t>White Rock BESS</t>
  </si>
  <si>
    <t>https://www.csisolar.com/na/</t>
  </si>
  <si>
    <t>White Rock</t>
  </si>
  <si>
    <t>Nova Scotia</t>
  </si>
  <si>
    <t>https://investors.canadiansolar.com/news-releases/news-release-details/canadian-solars-e-storage-deliver-nova-scotias-first-grid-scale</t>
  </si>
  <si>
    <t>https://www.csisolar.com/</t>
  </si>
  <si>
    <t>Guelph</t>
  </si>
  <si>
    <t>https://pv-magazine-usa.com/2024/07/08/battery-storage-deployment-in-canada-kicks-into-gear/, https://sustainablebiz.ca/e-storage-to-develop-150-mw-of-energy-storage-in-nova-scotia</t>
  </si>
  <si>
    <t>This is one of three sites in a 150 MW / 705 MWh portfolio of projects for Nova Scotia Power. The first site is expected to be operational in 2025, with all three completed by the end of 2026</t>
  </si>
  <si>
    <t>Canadian Solar is a leading manufacturer of solar PV modules and a provider of solar energy and battery storage solutions, with a geographically diversified pipeline of utility-scale projects.</t>
  </si>
  <si>
    <t>Bridgewater Grid-Scale Battery Facility</t>
  </si>
  <si>
    <t>King St</t>
  </si>
  <si>
    <t>Bridgewater</t>
  </si>
  <si>
    <t>https://sustainablebiz.ca/e-storage-to-develop-150-mw-of-energy-storage-in-nova-scotia</t>
  </si>
  <si>
    <t>This is one of three sites in a 150 MW / 705 MWh portfolio of projects for Nova Scotia Power. The first site is expected to be operational in 2025, with all three completed by the end of 2027</t>
  </si>
  <si>
    <t>Waverley Grid-Scale Battery Facility</t>
  </si>
  <si>
    <t>Waverley Rd</t>
  </si>
  <si>
    <t>Waverley</t>
  </si>
  <si>
    <t>This is one of three sites in a 150 MW / 705 MWh portfolio of projects for Nova Scotia Power. The first site is expected to be operational in 2025, with all three completed by the end of 2028</t>
  </si>
  <si>
    <t>Arlington Production Site</t>
  </si>
  <si>
    <t>https://www.eviation.com/</t>
  </si>
  <si>
    <t>18204 59th Dr NE</t>
  </si>
  <si>
    <t>Arlington</t>
  </si>
  <si>
    <t>98223</t>
  </si>
  <si>
    <t>https://aviationweek.com/aerospace/advanced-air-mobility/eviation-ceo-expects-minor-refinements-production-alice, https://www.flyingmag.com/eviation-alice-electric-commuter/</t>
  </si>
  <si>
    <t>Eviation Aircraft develops and manufactures efficient electric aircraft to deliver a competitive solution for the regional mobility of people and goods.</t>
  </si>
  <si>
    <t>EVLO</t>
  </si>
  <si>
    <t>Jeffersonville</t>
  </si>
  <si>
    <t xml:space="preserve">Stationary storage production - not battery manufacturing </t>
  </si>
  <si>
    <t>https://www.exponentialpower.com/</t>
  </si>
  <si>
    <t>179 Easy St</t>
  </si>
  <si>
    <t>Carol Stream</t>
  </si>
  <si>
    <t>630-221-1730</t>
  </si>
  <si>
    <t>Thomasnet: Battery Packs / manufacturers; exponentialpower.com</t>
  </si>
  <si>
    <t>Li.ON FORCE industrial battery; Total Company Workforce Range: 100-199; Updated Long/Lat</t>
  </si>
  <si>
    <t>Exponential Power provides stored power products and services.</t>
  </si>
  <si>
    <t>https://www.exponentialpower.com/, https://www.exponentialpower.com/about-us</t>
  </si>
  <si>
    <t>7603 Honeywell Dr.</t>
  </si>
  <si>
    <t>Fort Wayne</t>
  </si>
  <si>
    <t>260-420-5170</t>
  </si>
  <si>
    <t xml:space="preserve">Li.ON FORCE industrial battery; Total Company Workforce Range: 100-199 </t>
  </si>
  <si>
    <t>2670 Observation Trail</t>
  </si>
  <si>
    <t>Rockwell</t>
  </si>
  <si>
    <t>214-247-5150</t>
  </si>
  <si>
    <t>Li.ON FORCE industrial battery; Total Company Workforce Range: 100-199</t>
  </si>
  <si>
    <t>Factorial</t>
  </si>
  <si>
    <t>https://factorialenergy.com/</t>
  </si>
  <si>
    <t>19 Presidential Way Suite 103</t>
  </si>
  <si>
    <t>Woborn</t>
  </si>
  <si>
    <t>617-315-9733</t>
  </si>
  <si>
    <t>Woburn</t>
  </si>
  <si>
    <t>Factorial delivers high performing, safe solid-state batteries that power life to the fullest.</t>
  </si>
  <si>
    <t>https://factorialenergy.com/, https://factorialenergy.com/purpose/</t>
  </si>
  <si>
    <t>Fedco Batteries</t>
  </si>
  <si>
    <t>https://www.fedcobatteries.com/</t>
  </si>
  <si>
    <t>1363 Capital Drive</t>
  </si>
  <si>
    <t>Fond du Lac</t>
  </si>
  <si>
    <t>54937</t>
  </si>
  <si>
    <t>920-922-6490</t>
  </si>
  <si>
    <t xml:space="preserve">Fedco Electronics, Inc., d/b/a Fedco Batteries, designs and manufactures custom lithium primary and lithium-ion rechargeable battery assemblies for critical applications.  </t>
  </si>
  <si>
    <t>Steve Victor</t>
  </si>
  <si>
    <t>svictor@fedcobatteries.com</t>
  </si>
  <si>
    <t>920-238-3241</t>
  </si>
  <si>
    <t>https://www.fleetzero.com/</t>
  </si>
  <si>
    <t>811 5th Avenue North</t>
  </si>
  <si>
    <t>Birmingham</t>
  </si>
  <si>
    <t>MK AP</t>
  </si>
  <si>
    <t>9/17/2024 9/19/2024</t>
  </si>
  <si>
    <t>https://pitchbook.com/profiles/company/481527-19</t>
  </si>
  <si>
    <t>Might be better fit for Services and Consulting tab as they do not operate any facilities</t>
  </si>
  <si>
    <t>Fleetzero designs and manufactures custom battery packs for ocean-going ships, offering sustainable maritime power solutions through advanced battery integration and electric shipping services.</t>
  </si>
  <si>
    <t>Flex-n-Gate</t>
  </si>
  <si>
    <t>https://www.flex-n-gate.com/</t>
  </si>
  <si>
    <t>3485 Wheelton Dr</t>
  </si>
  <si>
    <t xml:space="preserve"> Windsor</t>
  </si>
  <si>
    <t>N8W 0A6</t>
  </si>
  <si>
    <t>VP AP (added the address and GPS)</t>
  </si>
  <si>
    <t>8/27/2021 9/24/2024</t>
  </si>
  <si>
    <t xml:space="preserve">Flex-N-Gate provides full range of battery development, ranging from chemistry development, cell, module, and enclosure manufacturing.  </t>
  </si>
  <si>
    <t>https://www.flexodesinc.com/</t>
  </si>
  <si>
    <t>1046 Hayden Creek Dr</t>
  </si>
  <si>
    <t>Sugar Land</t>
  </si>
  <si>
    <t>281-850-8015</t>
  </si>
  <si>
    <t>Developer of a lithium-sulfur battery technology intended to reduce the environmental impact of discarded batteries. The company's technology utilizes carbon nanotube (CNT) foam architecture to tackle crucial challenges in both cathode and anode to achieve a high cell-level energy density by increasing the areal loading of sulfur, enabling clients to reduce their carbon footprint.</t>
  </si>
  <si>
    <t>Flexodes is a manufacturing company that is developing a lithium-sulfur battery.</t>
  </si>
  <si>
    <t>https://fluenceenergy.com/</t>
  </si>
  <si>
    <t>428 E. Winchester St #210</t>
  </si>
  <si>
    <t>Murray</t>
  </si>
  <si>
    <t>LIB SC DB Email</t>
  </si>
  <si>
    <t>Fluence Energy is a global company that provides energy storage products, services, and software for renewables and storage.</t>
  </si>
  <si>
    <t>https://www.fluxpower.com/</t>
  </si>
  <si>
    <t>2685 S Melrose</t>
  </si>
  <si>
    <t>Vista</t>
  </si>
  <si>
    <t>877-505-3589</t>
  </si>
  <si>
    <t>https://www.yahoo.com/now/flux-power-launches-high-capacity-123100640.html</t>
  </si>
  <si>
    <t>Flux Power Holdings Inc designs, develops and sells rechargeable advanced lithium-ion batteries for industrial uses, including UL 2771 listed lithium-ion LiFT Pack forklift batteries. It offers a high power battery cell management system(BMS). The company's BMS provides three functions to its battery systems which include Cell Balancing, Monitoring and Error Reporting.</t>
  </si>
  <si>
    <t>Flux Power, Inc. designs, manufactures, and sells advanced lithium-ion batteries for industrial and commercial uses, including material handling equipment, airport ground support, and stationary energy storage​​​</t>
  </si>
  <si>
    <t>https://www.fluxpower.com/, https://www.fluxpower.com/company#mission-1</t>
  </si>
  <si>
    <t>Ford  (with CATL)</t>
  </si>
  <si>
    <t>Ellabell</t>
  </si>
  <si>
    <t>Rawsonville Components Plant</t>
  </si>
  <si>
    <t>https://corporate.ford.com/</t>
  </si>
  <si>
    <t>10300 Textile Road</t>
  </si>
  <si>
    <t>Ypsilanti</t>
  </si>
  <si>
    <t>734-484-8626</t>
  </si>
  <si>
    <t>Dearborn</t>
  </si>
  <si>
    <t>EV Battery Supply Chain Analysis</t>
  </si>
  <si>
    <t>Assembles PHEV and FHEV battery packs for Ford</t>
  </si>
  <si>
    <t>Ford is a global vehicle manufacturing company evolving to focus on services, experiences and software as well as vehicles.</t>
  </si>
  <si>
    <t>https://media.gm.com/media/us/en/gm/company_info/facilities/battery-assembly/brownstown.html</t>
  </si>
  <si>
    <t>Oakville Electric Vehicle Complex</t>
  </si>
  <si>
    <t>https://www.ford.ca</t>
  </si>
  <si>
    <t>1400 The Canadian Road</t>
  </si>
  <si>
    <t>Oakville</t>
  </si>
  <si>
    <t>3000 (Planned)</t>
  </si>
  <si>
    <t>https://www.ford.com/</t>
  </si>
  <si>
    <t>https://media.ford.com/content/fordmedia/fna/us/en/news/2023/04/11/ford_s-oakville--ontario--complex-prepares-to-build-next-gen-evs.html</t>
  </si>
  <si>
    <t>Ford Motor Company is investing C$1.8 billion in its Oakville Assembly Complex to transform it into a high-volume hub of electric vehicle manufacturing in Canada. The campus, to be renamed Oakville Electric Vehicle Complex, will begin to retool and modernize in the second quarter of 2024 to prepare for production of next-generation EVs. The transformed campus will feature a new 407,000 square-foot on-site battery plant that will utilize cells and arrays from BlueOval SK Battery Park in Kentucky. Oakville workers will take these components and assemble battery packs that will then be installed in vehicles assembled on-site.
The capacity was estimated by 2 MM vehicles and the average battery pack size of the Nautilus of 78 kWh (68 kWh and 88 kWh) https://www.google.com/search?q=what+is+the+battery+pack+kwh+size+of+ford+nautilus&amp;sca_esv=595870843&amp;rlz=1C1GCEU_enUS1071US1071&amp;ei=So-XZeiOO4yiqtsP3p2v4Ac&amp;oq=what+is+the+battery+pack+kWh+of+Ford+Nautilus&amp;gs_lp=Egxnd3Mtd2l6LXNlcnAiLXdoYXQgaXMgdGhlIGJhdHRlcnkgcGFjayBrV2ggb2YgRm9yZCBOYXV0aWx1cyoCCAAyCBAhGKABGMMESJ4_UKwNWLYfcAF4AJABAJgBjwGgAZUHqgEDMC44uAEByAEA-AEBwgIOEAAYgAQYigUYhgMYsAPCAgwQIRgKGKABGMMEGArCAgoQIRgKGKABGMME4gMEGAEgQYgGAZAGAg&amp;sclient=gws-wiz-serp</t>
  </si>
  <si>
    <t>https://corporate.ford.com/about.html, https://corporate.ford.com/about/purpose.html</t>
  </si>
  <si>
    <t> 38069</t>
  </si>
  <si>
    <t>6000 (Planned)</t>
  </si>
  <si>
    <t>Ford</t>
  </si>
  <si>
    <t>https://www.kentucky.com/news/state/kentucky/article254556442.html</t>
  </si>
  <si>
    <t>Forge Battery</t>
  </si>
  <si>
    <t>https://www.commerce.nc.gov/news/press-releases/2023/11/14/governor-cooper-announces-new-lithium-ion-battery-plant-planned-morrisville#:~:text=Forge%20Battery%20intends%20to%20build,traditional%20lithium%2Dion%20manufacturing%20process.</t>
  </si>
  <si>
    <t>Forge Nano, Inc.</t>
  </si>
  <si>
    <t>West Blocton</t>
  </si>
  <si>
    <t>https://www.wake.gov/news/world-leading-materials-science-company-forge-nano-announces-plans-launch-lithium-ion-battery-manufacturing-business-morrisville#:~:text=The%20facility%20is%20expected%20to%20be%20operational,not%20historically%20benefited%20from%20the%20region's%20growth.</t>
  </si>
  <si>
    <t xml:space="preserve">Forsee Power Production </t>
  </si>
  <si>
    <t>https://www.forseepower.com/</t>
  </si>
  <si>
    <t>4555 Lyman Drive</t>
  </si>
  <si>
    <t>Hilliard</t>
  </si>
  <si>
    <t>Ivry-Sur-Seine</t>
  </si>
  <si>
    <t>France</t>
  </si>
  <si>
    <t>SD  AP MK</t>
  </si>
  <si>
    <t>7/24/2024 8/25/2024 8/26/2025</t>
  </si>
  <si>
    <t>https://www.forseepower.com/press-release/forsee-power-to-establish-north-american-headquarters-and-battery-systems-gigafactory-in-the-columbus-ohio-27-06-2022/#:~:text=“Forsee%20Power's%20decision%20to%20choose,Nauseef%2C%20JobsOhio%20president%20and%20CEO.</t>
  </si>
  <si>
    <t>Projected 2025 SOP</t>
  </si>
  <si>
    <t>Forsee Power offers durable lithium-ion batteries lasting up to 15 years. Its solutions cater to all energy needs.</t>
  </si>
  <si>
    <t>https://www.forseepower.com/press-release/forsee-power-equips-oem-westward-industries/</t>
  </si>
  <si>
    <t>https://www.fortescue.com/en</t>
  </si>
  <si>
    <t>Detroit</t>
  </si>
  <si>
    <t>Australia</t>
  </si>
  <si>
    <t>https://www.fortescue.com/en; https://www.ess-news.com/2024/10/16/fortescue-launches-us-manufacturing-plant-in-detroit-making-high-voltage-34-kwh-battery-packs/</t>
  </si>
  <si>
    <t>Building a battery pack plant in Detroit, MI</t>
  </si>
  <si>
    <t>Fortescue is an Australian mining and green energy company rapidly diversifying into battery manufacturing, hydrogen, and renewables to decarbonize heavy industry through its Fortescue Energy and Fortescue Metals divisions.</t>
  </si>
  <si>
    <t>https://www.foxconn.com/en-us</t>
  </si>
  <si>
    <t>11210 County Line Rd</t>
  </si>
  <si>
    <t>Mt Pleasant</t>
  </si>
  <si>
    <t>1454 (Planned)</t>
  </si>
  <si>
    <t>Hon Hai Technology Group</t>
  </si>
  <si>
    <t>New Taipei City</t>
  </si>
  <si>
    <t>Taiwan</t>
  </si>
  <si>
    <t>https://www.foxconnwiofficial.com/, https://www.manufacturingdive.com/news/foxconn-ev-batteries-ohio-wisconsin-factories-lordstown-motors-apple-diversify-manufacturing-china/645778/</t>
  </si>
  <si>
    <t>Foxconn, also known as Hon Hai Precision Industry Co., Ltd., is a Taiwanese multinational electronics contract manufacturer and a major supplier for companies like Apple.</t>
  </si>
  <si>
    <t>https://www.foxconn.com/en-us/about/group-profile</t>
  </si>
  <si>
    <t>https://www.fevsys.com/</t>
  </si>
  <si>
    <t>2300 Hallock Young Rd</t>
  </si>
  <si>
    <t>Freyr</t>
  </si>
  <si>
    <t>https://www.ess-news.com/2025/02/10/freyr-cancels-2-6-billion-gigafactory-in-georgia-sells-site/
https://manufacturing-today.com/news/freyr-batterys-340m-major-acquisition-boosts-us-solar-capacity/#:~:text=Freyr%20Battery's%20acquisition%20of%20Trina,fully%20integrated%20domestic%20production%20network.</t>
  </si>
  <si>
    <t>Red Banks</t>
  </si>
  <si>
    <t>https://www.galvion.com/</t>
  </si>
  <si>
    <t>630 Forest Street</t>
  </si>
  <si>
    <t>Marlborough</t>
  </si>
  <si>
    <t>508-490-9960</t>
  </si>
  <si>
    <t>Portsmouth</t>
  </si>
  <si>
    <t>https://www.galvion.com/, https://www.galvion.com/who-we-are/about-us</t>
  </si>
  <si>
    <t>Battery pack plant for military applications</t>
  </si>
  <si>
    <t>Galvion designs and manufactures integrated tactical head‑protection systems and intelligent lithium‑ion power and data solutions for military and tactical operators worldwide.</t>
  </si>
  <si>
    <t>3800 Saint-Patrick Street, #200</t>
  </si>
  <si>
    <t>Montreal</t>
  </si>
  <si>
    <t>H4E 1A4</t>
  </si>
  <si>
    <t>866-713-0406</t>
  </si>
  <si>
    <t>160 Corporate Drive</t>
  </si>
  <si>
    <t>866-719-9810</t>
  </si>
  <si>
    <t>30 Industrial Drive, #10</t>
  </si>
  <si>
    <t>Newport</t>
  </si>
  <si>
    <t>802-334-2774</t>
  </si>
  <si>
    <t>De Soto</t>
  </si>
  <si>
    <t>Kansas</t>
  </si>
  <si>
    <t>Makes the bolt, not batteries https://www.detroitnews.com/story/business/autos/general-motors/2025/08/08/gm-to-import-chinese-batteries-until-u-s-plant-begins-production/85574352007/</t>
  </si>
  <si>
    <t>Kokomo</t>
  </si>
  <si>
    <t>CAMI Assembly</t>
  </si>
  <si>
    <t>https://www.gm.ca/en/home.html</t>
  </si>
  <si>
    <t xml:space="preserve">300 Ingersoll </t>
  </si>
  <si>
    <t>Ingersoll</t>
  </si>
  <si>
    <t>N5C 4A6</t>
  </si>
  <si>
    <t>300 (Planned)</t>
  </si>
  <si>
    <t>General Motors</t>
  </si>
  <si>
    <t>https://www.gm.com/</t>
  </si>
  <si>
    <t>VP AP (change Ontorio tom ON)</t>
  </si>
  <si>
    <t>1/14/2024 9/24/2024</t>
  </si>
  <si>
    <t xml:space="preserve">https://news.gm.ca/en/home/newsroom.detail.html/Pages/news/ca/en/2023/jul/0725_cami.html
https://electricautonomy.ca/2023/07/26/general-motors-battery-modules-cami/; JayDB
</t>
  </si>
  <si>
    <t>General Motors is working towards a global vehicle portfolio with advanced platforms and leading-edge technologies including electric and autonomous vehicles.</t>
  </si>
  <si>
    <t>Brownstown Battery</t>
  </si>
  <si>
    <t>20001 Brownstown Center Dr.</t>
  </si>
  <si>
    <t>Brownstown Charter Twp</t>
  </si>
  <si>
    <t>`48183</t>
  </si>
  <si>
    <t>313-972-6178</t>
  </si>
  <si>
    <t>https://media.gm.com/media/us/en/gm/company_info/facilities/battery-assembly/brownstown.html; https://media.chevrolet.com/media/us/en/chevrolet/news.detail.html/content/Pages/news/us/en/2016/Jan/naias/chevy/0111-bolt-du.html</t>
  </si>
  <si>
    <t>Assembles battery packs for the Chevy Bolt EV</t>
  </si>
  <si>
    <t>Brownstown Battery Assembly Plant was the first U.S. battery assembly plant operated by a major automaker. The plant was converted from an empty warehouse into a battery manufacturing site.</t>
  </si>
  <si>
    <t>Gotion Manteno plant</t>
  </si>
  <si>
    <t>https://www.gotion.com/</t>
  </si>
  <si>
    <t>333 S Spruce St.</t>
  </si>
  <si>
    <t>2600 (Planned)</t>
  </si>
  <si>
    <t>Gotion High-Tech</t>
  </si>
  <si>
    <t>https://www.en.gotion.com.cn/</t>
  </si>
  <si>
    <t>Heifei</t>
  </si>
  <si>
    <t xml:space="preserve"> </t>
  </si>
  <si>
    <t>China</t>
  </si>
  <si>
    <t>Battery Atlas; https://abc7chicago.com/electric-vehicles-gotion-manteno-battery-plant/13755678/; https://www.illinois.gov/news/press-release.26993.html#:~:text=Once%20completed%2C%20the%20facility%20in,will%20cover%20approximately%20150%20acres. https://chicagoyimby.com/2023/09/new-ev-gigafactory-announced-near-kankakee.html#:~:text=Located%20at%20333%20S%20Spruce,battery%20maker%20Gotion%20Hight%2DTech.</t>
  </si>
  <si>
    <t>$2B investment; production expected in 2024</t>
  </si>
  <si>
    <t>Gotion is a rapidly expanding company focused on innovative energy solutions and next-gen battery technology such as advanced lithium ion batteries for electric vehicles and stationary applications.</t>
  </si>
  <si>
    <t>https://gsyuasa-lp.com/, https://gsyuasa-lp.com/about_gylp/</t>
  </si>
  <si>
    <t>48660 Kato Road</t>
  </si>
  <si>
    <t>Fremont</t>
  </si>
  <si>
    <t>510-249-5610</t>
  </si>
  <si>
    <t>https://www.gotion.com/; https://www.gotion.com/company/</t>
  </si>
  <si>
    <t>Gotion High-tech is a China-based battery manufacturer specializing in lithium iron phosphate and ternary cells for EVs and energy storage, with expanding global production in the U.S., Germany, and Asia.</t>
  </si>
  <si>
    <t>https://www.greenworkstools.com/</t>
  </si>
  <si>
    <t>5320 E Morris Blvd</t>
  </si>
  <si>
    <t>Morristown</t>
  </si>
  <si>
    <t>423-226-2719</t>
  </si>
  <si>
    <t>Greenworks is a U.S. and global brand pioneering cordless lithium‑ion home and lawn care tools with over 500 products ranging from trimmers to power stations, leading innovation since 2002.</t>
  </si>
  <si>
    <t>GS Yuasa Lithium Power</t>
  </si>
  <si>
    <t>https://gsyuasa-lp.com/</t>
  </si>
  <si>
    <t>1150 Northmeadow Parkway, Suite 118</t>
  </si>
  <si>
    <t>Roswell</t>
  </si>
  <si>
    <t>888-479-8272</t>
  </si>
  <si>
    <t>GS Yuasa</t>
  </si>
  <si>
    <t>Kyoto</t>
  </si>
  <si>
    <t>gsyuasa.com; Questionnaire</t>
  </si>
  <si>
    <t>GS Yuasa Lithium Power delivers advanced batteries and battery systems for North American clients within the aerospace, industrial, military, and specialty markets.</t>
  </si>
  <si>
    <t>Auburn Hills</t>
  </si>
  <si>
    <t>https://www.highpowertech.com/</t>
  </si>
  <si>
    <t>800 W. El Camino Real, Suite 180</t>
  </si>
  <si>
    <t>Mountain View</t>
  </si>
  <si>
    <t>844-948-3076</t>
  </si>
  <si>
    <t>Shenzhen</t>
  </si>
  <si>
    <t xml:space="preserve"> Guangdang</t>
  </si>
  <si>
    <t>https://www.highpowertech.com/li-ion-li-polymer-rechargeable-batteries</t>
  </si>
  <si>
    <t>Highpower International Inc. develops, manufactures, and markets Ni-MH and lithium-ion batteries for consumer and industrial uses. It focuses on clean energy storage it is engaged in battery production and research.</t>
  </si>
  <si>
    <t>Hitachi Group</t>
  </si>
  <si>
    <t>Tuscon</t>
  </si>
  <si>
    <t>Arizona</t>
  </si>
  <si>
    <t>https://www.hithium.com/newsroom/latest/details/82.html#:~:text=The%20Texas%20plant%2C%20HiTHIUM's%20first,that%20go%20beyond%20customer%20expectations.</t>
  </si>
  <si>
    <t>https://hithium.com/en/</t>
  </si>
  <si>
    <t>4046 Clipper Ct</t>
  </si>
  <si>
    <t xml:space="preserve">Xiamen HiTHIUM Energy Storage Technology Co., Ltd. </t>
  </si>
  <si>
    <t>Xiamen</t>
  </si>
  <si>
    <t>Fujian</t>
  </si>
  <si>
    <t>SD AP</t>
  </si>
  <si>
    <t>7/24/2024 8/25/2024</t>
  </si>
  <si>
    <t>HiTHIUM manufactures high-quality stationary energy storage products for large-scale projects and commercial customers, driven by a commitment to quality for the energy transition and future generations.</t>
  </si>
  <si>
    <t xml:space="preserve">Your Premium Lithium Solar Battery Manufacturer – NPP Power. NPP Power is a Chinese high-tech enterprise providing customized home battery backup power supply solutions and products for special lithium solar battery systems for global users. </t>
  </si>
  <si>
    <t>https://lgeshonda.com/</t>
  </si>
  <si>
    <t>Alliston</t>
  </si>
  <si>
    <t>Honda
LGES</t>
  </si>
  <si>
    <t>Tokyo
Seoul</t>
  </si>
  <si>
    <t>Gyeonggi</t>
  </si>
  <si>
    <t>Japan,
South Korea</t>
  </si>
  <si>
    <t>https://www.automotivedive.com/news/honda-postpones-ontario-canada-investment-ev-batteries-11-billion-tariffs/748149/</t>
  </si>
  <si>
    <t>Honda has plans for a battery pack plant in Alliston, Ontario, Canada, but they've announced a 2 year postponement</t>
  </si>
  <si>
    <t>Honda is a Japanese multinational automaker and power equipment manufacturer advancing into electric vehicles, robotics, and battery technologies, including solid-state R&amp;D and EV battery joint ventures globally.</t>
  </si>
  <si>
    <t>Yes</t>
  </si>
  <si>
    <t>Honda Canada Inc</t>
  </si>
  <si>
    <t>L9R 1N2</t>
  </si>
  <si>
    <t>https://www.honda.com/</t>
  </si>
  <si>
    <t>Tokyo</t>
  </si>
  <si>
    <t>https://www.electrive.com/2025/05/14/honda-puts-ev-and-battery-production-plans-for-canada-on-ice/; https://www.automotivedive.com/news/honda-postpones-ontario-canada-investment-ev-batteries-11-billion-tariffs/748149/</t>
  </si>
  <si>
    <t>Plans have been postponed and will be reevaluated in 2 years</t>
  </si>
  <si>
    <t>Honda is establishing a comprehensive electric vehicle value chain in Canada. This includes a new EV assembly plant and a standalone battery manufacturing facility at its Alliston, Ontario, location.</t>
  </si>
  <si>
    <t>https://www.honda.ca/</t>
  </si>
  <si>
    <t>4700 Industrial Pkwy</t>
  </si>
  <si>
    <t>https://www.reuters.com/business/autos-transportation/canada-honda-representatives-meet-about-potential-ev-plant-govt-source-2024-01-08/</t>
  </si>
  <si>
    <t>Honda LGES Battery Pack Manufacturing Plant</t>
  </si>
  <si>
    <t>Milledgeville-Jeffersonville Road</t>
  </si>
  <si>
    <t>2200 (Planned)</t>
  </si>
  <si>
    <t>https://insideevs.com/news/591209/rumor-honda-lges-battery-plant-ohio/; https://www.bloomberg.com/news/articles/2022-06-08/honda-lg-energy-eyeing-ohio-for-new-electric-car-battery-plant; BNEF Interactive Dataset Cell Manufacturing</t>
  </si>
  <si>
    <t>Will supply US Honda facilities</t>
  </si>
  <si>
    <t>This battery plant is a joint venture between LG Energy Solution and Honda.</t>
  </si>
  <si>
    <t>Honeywell Process Solutions</t>
  </si>
  <si>
    <t>https://www.honeywell.com/us/en</t>
  </si>
  <si>
    <t>2101 City West Blvd.</t>
  </si>
  <si>
    <t>Houston</t>
  </si>
  <si>
    <t>877-841-2840</t>
  </si>
  <si>
    <t>Charlotte</t>
  </si>
  <si>
    <t>Questionnaire; https://pmt.honeywell.com/us/en/about-pmt/newsroom/press-release/2021/08/honeywell-completes-move-of-performance-materials-and-technologies-global-headquarters-to-houston#:~:text=The%20move%20has%20co%2Dlocated,than%20850%20people%20in%20Houston.</t>
  </si>
  <si>
    <t>Honeywell is a technology company  offering industry-specific solutions, including integrated manufacturing systems for the lithium-ion battery industry, aerospace products and services; control technologies; and performance materials globally.</t>
  </si>
  <si>
    <t xml:space="preserve">Questionnaire; </t>
  </si>
  <si>
    <t>HDS - Troy (HQ)</t>
  </si>
  <si>
    <t>https://www.hybriddesignservices.com/</t>
  </si>
  <si>
    <t>2479 Elliott Ave.</t>
  </si>
  <si>
    <t>Troy</t>
  </si>
  <si>
    <t>48083</t>
  </si>
  <si>
    <t>248-298-3400</t>
  </si>
  <si>
    <t xml:space="preserve">Hybrid Design Services, Inc. provides innovative solutions in the energy sector, specializing in battery pack and power distribution systems. It offers several services including engineering, design, and prototyping. </t>
  </si>
  <si>
    <t>James Pinon</t>
  </si>
  <si>
    <t>jpinon@hybriddesignservices.com</t>
  </si>
  <si>
    <t>313-673-6917</t>
  </si>
  <si>
    <t>Hyundai &amp; LG Energy Solution</t>
  </si>
  <si>
    <t>Hyundai Mobis Plant</t>
  </si>
  <si>
    <t>https://www.mobis.co.kr/en/index.do</t>
  </si>
  <si>
    <t>1395 Mitchell Young Rd</t>
  </si>
  <si>
    <t xml:space="preserve">Montgomery </t>
  </si>
  <si>
    <t>334-387-4800</t>
  </si>
  <si>
    <t>400 (Planned)</t>
  </si>
  <si>
    <t>Hyundai Motor Group</t>
  </si>
  <si>
    <t>https://www.hyundaimotorgroup.com/main/mainRecommend</t>
  </si>
  <si>
    <t xml:space="preserve">Seoul
</t>
  </si>
  <si>
    <t xml:space="preserve">Gyeonggi
</t>
  </si>
  <si>
    <t>South Korea</t>
  </si>
  <si>
    <t>12/30/2023 8/26/2025</t>
  </si>
  <si>
    <t>https://www.al.com/news/2022/10/hyundai-mobis-electric-vehicle-battery-plant-in-montgomery-will-employ-400-people.html; https://www.wsfa.com/video/2023/08/03/ev-battery-production-new-hyundai-mobis-plant-begin-by-mid-2024/</t>
  </si>
  <si>
    <t xml:space="preserve">Supplies 200,000 vehicles for HMMA plant or Kia; Kia EV9 76.1-99.8; assume 88 kWh; capacity = 200000veh*88 kWh/veh = </t>
  </si>
  <si>
    <t>Hyundai Mobis is a global auto parts vendor, focusing on autonomous driving, connectivity, and electrification to be a leader in the era of smart mobility.</t>
  </si>
  <si>
    <t>Louisville</t>
  </si>
  <si>
    <t>Commerce, Jackson County</t>
  </si>
  <si>
    <t>www.inspired-energy.com</t>
  </si>
  <si>
    <t>25440 NW 8th PL</t>
  </si>
  <si>
    <t>Newberry</t>
  </si>
  <si>
    <t>352-472-4855</t>
  </si>
  <si>
    <t>Smart battery packs, smart chargers</t>
  </si>
  <si>
    <t>Inspired Energy designs and manufactures smart rechargeable Li-Ion and nickel-metal hydride batteries and chargers for portable applications, tailored to meet original equipment manufacturer needs.</t>
  </si>
  <si>
    <t>James Puckhaber</t>
  </si>
  <si>
    <t>james.puckhaber@inspired-energy.com</t>
  </si>
  <si>
    <t>352-462-4855</t>
  </si>
  <si>
    <t>https://inventuspower.com/</t>
  </si>
  <si>
    <t>1200 Internationale Pkwy</t>
  </si>
  <si>
    <t>Woodridge</t>
  </si>
  <si>
    <t>630-410-7900</t>
  </si>
  <si>
    <t>https://inventuspower.com/; https://inventuspower.com/about/our-locations/</t>
  </si>
  <si>
    <t>Inventus Power is a global provider of custom and standard lithium‑ion battery packs, chargers, and power supplies for OEMs across medical, xEV, industrial, defense, and consumer markets.</t>
  </si>
  <si>
    <t xml:space="preserve">Woodridge IL Facility </t>
  </si>
  <si>
    <t>1200 Internationale Parkway</t>
  </si>
  <si>
    <t>877-423-4242</t>
  </si>
  <si>
    <t>Questionnaire; inventuspower.com</t>
  </si>
  <si>
    <t>Inventus Power provides advanced battery and power systems for global OEMs. It specializes in the design and manufacture of Li-ion battery packs, smart chargers, and efficient power supplies.</t>
  </si>
  <si>
    <t>https://inventuspower.com/, https://inventuspower.com/about/our-company/</t>
  </si>
  <si>
    <t>Ion Storage Systems</t>
  </si>
  <si>
    <t>Prismatic pouch cells</t>
  </si>
  <si>
    <t>Prismatic (pouch) cells</t>
  </si>
  <si>
    <t>Beltsville</t>
  </si>
  <si>
    <t>240-384-6020</t>
  </si>
  <si>
    <t>https://ionstoragesystems.com/</t>
  </si>
  <si>
    <t>Beltsville, MD</t>
  </si>
  <si>
    <t>6/11/2023 8/27/2025</t>
  </si>
  <si>
    <t>ionstoragesystems.com; https://energy.umd.edu/news/story/energy-start-up-places-3rd-in-battery-competition; https://www.businesswire.com/news/home/20201110005395/en/Ion-Storage-Announces-New-State-of-the-Art-HQ-Manufacturing-Facility;  Pitchbook.com; BNEF Cell Database; https://ionstoragesystems.com/ion-storage-systems-commissions-one-of-the-countrys-largest-solid-state-battery-manufacturing-facilities/</t>
  </si>
  <si>
    <t>Contract with DLA to commercialize a conformal wearable battery for soldiers.  Are scaling up to do this.  Battery is non-flammable; can work with any cathode; Plan to reach 500 Mwh by 2028</t>
  </si>
  <si>
    <t xml:space="preserve">ION offers a uniquely adaptable solid-state battery solution for a variety of applications including defense and aerospace, consumer electronics, electric vehicles, and grid storage. </t>
  </si>
  <si>
    <t>https://ionstoragesystems.com/, https://ionstoragesystems.com/#about</t>
  </si>
  <si>
    <t>Ryan Naehr</t>
  </si>
  <si>
    <t>naehr@ionstoragesystems.com</t>
  </si>
  <si>
    <t>6109312084</t>
  </si>
  <si>
    <t>12500 Baltimore Avenue Suite D</t>
  </si>
  <si>
    <t>https://www.ionblox.com/</t>
  </si>
  <si>
    <t>979 Gateway Blvd #101</t>
  </si>
  <si>
    <t>Newark</t>
  </si>
  <si>
    <t>510-509-1067</t>
  </si>
  <si>
    <t>https://chargedevs.com/features/we-need-more-energy-envia-systems-400-whkg-li-ion-cells/#:~:text=2.1%20The%20Envia%20Systems%20cells,energy%20density%20of%20400Wh%2FKg.</t>
  </si>
  <si>
    <t>Developer of lithium-ion batteries designed to offer more energy than other materials. The company's lithium-ion batteries are made by combining high energy electrodes, providing hybrid plug-in, enabling users to get high energy density batteries with compact size.</t>
  </si>
  <si>
    <t>Ionblox specializes in  lithium-ion batteries using high-capacity silicon monoxide anodes. Its nano-engineered SEI layer and advanced cell architecture ensure high conductivity and extended cycle life, even with extreme fast charging.</t>
  </si>
  <si>
    <t>Pilot Production Plant</t>
  </si>
  <si>
    <t>https://www.jobyaviation.com/</t>
  </si>
  <si>
    <t>3200 Imjin Road</t>
  </si>
  <si>
    <t>Marina</t>
  </si>
  <si>
    <t>93933</t>
  </si>
  <si>
    <t>Santa Cruz</t>
  </si>
  <si>
    <t>https://www.jobyaviation.com/news/joby-expands-manufacturing-capacity/, https://www.cityofmarina.org/AgendaCenter/ViewFile/Item/1322?fileID=6758</t>
  </si>
  <si>
    <t>This is Joby's current pilot production line where they assemble their aircraft, which includes the in-house manufacturing and integration of their proprietary battery packs and modules</t>
  </si>
  <si>
    <t>Joby Aviation is a California-based company developing an all-electric, vertical take-off and landing air taxi for commercial passenger service.</t>
  </si>
  <si>
    <t>Scaled Production Site</t>
  </si>
  <si>
    <t>3571 Concorde Dr</t>
  </si>
  <si>
    <t>Vandalia</t>
  </si>
  <si>
    <t>45377</t>
  </si>
  <si>
    <t>https://www.jobyaviation.com/about/, https://www.daytondailynews.com/local/joby-aviation-recommended-for-500000-for-concorde-drive-manufacturing-plant/MERDJMIXHNEJ7BSTLZTHZTYKQM/</t>
  </si>
  <si>
    <t>This planned 140-acre site at the Dayton International Airport will be Joby's first full-scale manufacturing facility</t>
  </si>
  <si>
    <t>Kernersville</t>
  </si>
  <si>
    <t>https://www.deere.com/en/</t>
  </si>
  <si>
    <t>1000 John Deere Rd</t>
  </si>
  <si>
    <t>336-996-8100</t>
  </si>
  <si>
    <t>180 (Planned)</t>
  </si>
  <si>
    <t>https://www.deere.com</t>
  </si>
  <si>
    <t>Moline</t>
  </si>
  <si>
    <t>https://www.deere.com/en/news/all-news/deere-kreisel-batteries-north-carolina/; JayDB</t>
  </si>
  <si>
    <t>Production to begin in 2025</t>
  </si>
  <si>
    <t>John Deere is a leader in agricultural, construction, and forestry equipment. This facility will develop and manufacture Kreisel battery and CHIMERO charger technology to serve the North American off-highway market.</t>
  </si>
  <si>
    <t>Bridgeport</t>
  </si>
  <si>
    <t>https://korepower.com/</t>
  </si>
  <si>
    <t>SEC 85 &amp; Baseline Rd</t>
  </si>
  <si>
    <t>Buckeye</t>
  </si>
  <si>
    <t>208-904-1642</t>
  </si>
  <si>
    <t>Coeur d’Alene</t>
  </si>
  <si>
    <t>ID</t>
  </si>
  <si>
    <t>korepower.com; https://www.businesswire.com/news/home/20210511006073/en/KORE-Power-Names-Three-Potential-Sites-for-U.S.-Lithium-Ion-Battery-Manufacturing-Facility; https://www.automotivemanufacturingsolutions.com/emobility/lithium-ion-battery-gigafactory-database/41937.article; https://assets.website-files.com/602d520c7a0a3866755c38ae/602d520c7a0a3850e25c3b03_KORE-Power-GTM-Whitepaper.pdf;https://korepower.com/cell#:~:text=KORE%20Power%20has%202%20GWh,capacity%20based%20on%20market%20requirements; https://www.thecentersquare.com/arizona/kore-power-to-grow-in-maricopa-county-bringing-thousands-of-jobs/article_1b3ced78-f56e-11eb-a16c-ff48349baabb.html; https://korepower.com/media/kore-power-closes-on-purchase-of-koreplex-gigafactory-site-in-buckeye-arizona</t>
  </si>
  <si>
    <t>Kore Power is a leading U.S.-based developer of battery cell technology for the clean energy industries.</t>
  </si>
  <si>
    <t>https://korepower.com/, https://korepower.com/about</t>
  </si>
  <si>
    <t>Arizona plant</t>
  </si>
  <si>
    <t>https://www.lgchem.com/main/index</t>
  </si>
  <si>
    <t>22358 S. Ellsworth Road</t>
  </si>
  <si>
    <t>Queen Creek</t>
  </si>
  <si>
    <t>480-358-3000</t>
  </si>
  <si>
    <t>Republic of Korea</t>
  </si>
  <si>
    <t>https://www.azfamily.com/2022/04/12/300-acres-queen-creek-could-be-new-site-an-lg-battery-plant/; https://www.just-auto.com/news/lges-reconsiders-ev-battery-plant-in-arizona/; BNEF Interactive Datasets Cell Manufacturing</t>
  </si>
  <si>
    <t>LG Chem is leading with science for sustainability.</t>
  </si>
  <si>
    <t>https://www.lgchem.com/main/index, https://www.lgchem.com/company/company-information/about</t>
  </si>
  <si>
    <t>LG Corporation</t>
  </si>
  <si>
    <t>https://www.batterytechonline.com/battery-manufacturing/lg-energy-solution-opens-first-us-large-scale-lfp-battery-plant-for-energy-storage</t>
  </si>
  <si>
    <t>Belvidere</t>
  </si>
  <si>
    <t>https://www.prnewswire.com/news-releases/lg-energy-solution-to-invest-krw-7-2-trillion-to-build-battery-manufacturing-complex-in-arizona-step-up-ev-and-ess-battery-production-in-north-america-301780591.html#:~:text=The%20largest%20single%20investment%20ever,manufacturing%20facility%20in%20North%20America.</t>
  </si>
  <si>
    <t>LG Chem Michigan Battery Manufacturing Plant</t>
  </si>
  <si>
    <t>https://www.lgenergymi.com/</t>
  </si>
  <si>
    <t>1 LG Way</t>
  </si>
  <si>
    <t>616-494-7100</t>
  </si>
  <si>
    <t>LG Energy Solutions</t>
  </si>
  <si>
    <t>https://www.lgensol.com/en/index</t>
  </si>
  <si>
    <t>https://www.forbes.com/sites/samabuelsamid/2021/03/11/lg-chem-commits-45b-to-expand-ev-battery-production-capacity-in-us-by-70-gwh/?sh=47842698a026; Questionnaire; https://www.michiganbusiness.org/press-releases/2022/03/whitmer-announces-1200-new-jobs-from-lg-energy-solutions-$1.7-billion-investment-expansion-holland/#:~:text=The%20company%20has%20had%20a,has%201%2C495%20employees%20in%20Michigan.</t>
  </si>
  <si>
    <t>35 GWh will be operational in 2023; other plants in MI up to 110 MWh</t>
  </si>
  <si>
    <t xml:space="preserve">LG Energy Solution is shaping the future of the automotive industry by leading the EV charge and paving the path toward a more sustainable future. </t>
  </si>
  <si>
    <t>https://lgenergymi.com/, https://lgenergymi.com/company/</t>
  </si>
  <si>
    <t>1100 (Planned)</t>
  </si>
  <si>
    <t>BNEF: Interactive Datasets/Storage/Cell manufacturers; https://www.forbes.com/sites/samabuelsamid/2021/03/11/lg-chem-commits-45b-to-expand-ev-battery-production-capacity-in-us-by-70-gwh/?sh=47842698a026; Questionnaire; https://www.automotivemanufacturingsolutions.com/emobility/lithium-ion-battery-gigafactory-database/41937.article; Questionnaire; https://www.michiganbusiness.org/news/2022/03/lg-energy-solution-and-michigan-leading-the-battery-evolution/; https://www.spglobal.com/commodityinsights/en/market-insights/latest-news/energy-transition/042722-lg-energy-aims-to-more-than-double-battery-capacity-to-520-gwhyear-by-2025; https://www.michigan.gov/whitmer/news/press-releases/2022/03/22/whitmer-announces-1200-new-jobs-from-lg-energy-solutions-investment#:~:text=LG%20Energy%20Solution%2C%20formerly%20known,has%201%2C495%20employees%20in%20Michigan.</t>
  </si>
  <si>
    <t>Quintupling size of Holland plant by 2025; Expansion is delayed.</t>
  </si>
  <si>
    <t>e-storage and grid</t>
  </si>
  <si>
    <t>LG Energy Solution Energy Storage Plant</t>
  </si>
  <si>
    <t>https://lgensol-vt.com/</t>
  </si>
  <si>
    <t>155 Flanders Rd</t>
  </si>
  <si>
    <t>Westborough</t>
  </si>
  <si>
    <t>508-497-7319</t>
  </si>
  <si>
    <t xml:space="preserve">South Korea </t>
  </si>
  <si>
    <t>https://lgensol-vt.com/, https://www.linkedin.com/company/lg-energy-solution-vertech-inc1/</t>
  </si>
  <si>
    <t>LG Energy Solution Vertech focuses on designing and manufacturing stationary energy storage solutions in Massachusetts.</t>
  </si>
  <si>
    <t>Austin</t>
  </si>
  <si>
    <t>Lion Campus - Battery Plant and Innovation Center</t>
  </si>
  <si>
    <t>https://thelionelectric.com/en</t>
  </si>
  <si>
    <r>
      <rPr>
        <rFont val="Calibri"/>
        <color theme="1"/>
        <sz val="11.0"/>
      </rPr>
      <t>9900 Rie Ir</t>
    </r>
    <r>
      <rPr>
        <rFont val="Calibri"/>
        <color theme="1"/>
        <sz val="11.0"/>
      </rPr>
      <t>énée Vachon</t>
    </r>
  </si>
  <si>
    <t>Mirabel</t>
  </si>
  <si>
    <t>J7N 3C5</t>
  </si>
  <si>
    <t>450-432-5466</t>
  </si>
  <si>
    <t>135 (Planned)</t>
  </si>
  <si>
    <t>Quebec</t>
  </si>
  <si>
    <t>thelionelectric.com/documents/en/PressRelease_Lion_BatteryManufacturingPlantOpening_ENG.pdf; https://s27.q4cdn.com/902820926/files/doc_presentations/2023/May-2023-IR-Presentation-V2.pdf</t>
  </si>
  <si>
    <t>First packs were tested; Facility will get to 1.7 GWh by the end of 2023 and then on to 5 GWh</t>
  </si>
  <si>
    <t>LION Electric manufactures innovative zero-emission vehicles, including all-electric school buses and urban trucks. A leading OEM in North American transportation electrification, it actively seeks new technologies for user-specific features.</t>
  </si>
  <si>
    <t>Lithion Battery Inc.</t>
  </si>
  <si>
    <t>https://www.lithionbattery.com/</t>
  </si>
  <si>
    <t>7375 Commercial Way, Suite 150</t>
  </si>
  <si>
    <t>Henderson</t>
  </si>
  <si>
    <t>702-478-3590</t>
  </si>
  <si>
    <t>lithionbattery.com</t>
  </si>
  <si>
    <t>Not sure the Henderson plant has been constructed yet.  It will make Lithium iron phosphate batteries and packs.</t>
  </si>
  <si>
    <t>Lithion Batteries, a vertically integrated manufacturer of battery cells and packs, produces custom, high-quality power solutions globally, emphasizing reliability in critical applications.</t>
  </si>
  <si>
    <t>2590 Oakmont Drive, Suite 310</t>
  </si>
  <si>
    <t>Round Rock</t>
  </si>
  <si>
    <t>512-527-2999</t>
  </si>
  <si>
    <t>Custom packs for a variety of industries; May not manufacture here</t>
  </si>
  <si>
    <t>Aved  Electronics</t>
  </si>
  <si>
    <t>95 Billerica Ave</t>
  </si>
  <si>
    <t>North Billerica</t>
  </si>
  <si>
    <t>0.1862</t>
  </si>
  <si>
    <t>Many not manufacture here</t>
  </si>
  <si>
    <t>www.lithiumrhino.com</t>
  </si>
  <si>
    <t>1251 Arrow Pine Drive</t>
  </si>
  <si>
    <t>813-336-2457</t>
  </si>
  <si>
    <t>Lithium Rhino manufactures plug‑and‑play lithium‑ion battery conversion kits for golf carts, offering zero‑maintenance, high‑cycle (6000+) performance plus eco‑friendly, 99%‑recyclable design.</t>
  </si>
  <si>
    <t>https://lithosenergy.com/</t>
  </si>
  <si>
    <t>410 Nova Albion Way</t>
  </si>
  <si>
    <t>San Rafael</t>
  </si>
  <si>
    <t>415-856-8200</t>
  </si>
  <si>
    <t>Lithos Energy is a U.S. company engineering and manufacturing modular lithium‑ion battery systems with proprietary BMS, tailored for rugged, high‑performance off‑road, marine, and heavy‑equipment applications.</t>
  </si>
  <si>
    <t>Lucid AMP-1</t>
  </si>
  <si>
    <t>https://lucidmotors.com/</t>
  </si>
  <si>
    <t>317 S Thornton Rd</t>
  </si>
  <si>
    <t>Casa Grande</t>
  </si>
  <si>
    <t>510-648-3553</t>
  </si>
  <si>
    <t>2/1/2025 8/3/2025</t>
  </si>
  <si>
    <t>https://www.globalfleet.com/en/technology-and-innovation/global/analysis/battery-series-lucid-motors-has-unique-battery-tech-and-new-strategy?t%5B0%5D=Battery%20Technology&amp;curl=1</t>
  </si>
  <si>
    <t>Has undergone a recent expansion to over 3.85 million square feet</t>
  </si>
  <si>
    <t xml:space="preserve">Lucid selects the best battery cells from established suppliers based on their specific performance requirements and then integrates them into their vehicles' unique battery packs. </t>
  </si>
  <si>
    <t>LytEn</t>
  </si>
  <si>
    <t>https://lyten.com/</t>
  </si>
  <si>
    <t>145 Baytech Dr</t>
  </si>
  <si>
    <t>408-940-9298</t>
  </si>
  <si>
    <t>Lyten specializes in developing advanced materials like 3D graphene, used in light-weighting, electrification, and sensing technologies. Its innovations include lithium-sulfur batteries and advanced sensors for applications in transportation and aerospace​.</t>
  </si>
  <si>
    <t>https://www.im3ny.com/</t>
  </si>
  <si>
    <t>1093 Clark St</t>
  </si>
  <si>
    <t>Endicott</t>
  </si>
  <si>
    <t>‪607-398-0618</t>
  </si>
  <si>
    <t>200 (Planned)</t>
  </si>
  <si>
    <t>https://www.linkedin.com/company/im3ny</t>
  </si>
  <si>
    <t>Magnis is a company specializing in the development and production of lithium-ion battery technology for electric vehicles and energy storage systems.</t>
  </si>
  <si>
    <t>https://www.im3ny.com/, https://im3ny.com/about/</t>
  </si>
  <si>
    <t>Medtronic</t>
  </si>
  <si>
    <t>Medtronic Energy and Component Center (MECC)</t>
  </si>
  <si>
    <t>Specialized li-ion batteries for implantable medical devices</t>
  </si>
  <si>
    <t>https://www.medtronic.com/</t>
  </si>
  <si>
    <t>6700 Shingle Creek Pkwy</t>
  </si>
  <si>
    <t>Brooklyn Center</t>
  </si>
  <si>
    <t>MN</t>
  </si>
  <si>
    <t>55430</t>
  </si>
  <si>
    <t>763-514-4000</t>
  </si>
  <si>
    <t>Minneapolis</t>
  </si>
  <si>
    <t>https://www.energystar.gov/sites/default/files/buildings/tools/Medtronic-MECC_Proflie.pdf; https://news.medtronic.com/mecc-batteries; https://www.startribune.com/inside-the-lab-thats-the-beating-heart-of-medtronics-product-pipeline/601214189</t>
  </si>
  <si>
    <t>Medtronic is a global medical technology company. It designs, tests, and manufactures its own specialized batteries for use in critical life-sustaining medical devices like pacemakers and neurostimulators.</t>
  </si>
  <si>
    <t>https://group.mercedes-benz.com/careers/about-us/locations/location-detail-page-416402.html</t>
  </si>
  <si>
    <t>3662 Bibbville Road</t>
  </si>
  <si>
    <t>Woodstock</t>
  </si>
  <si>
    <t>Mercedes-Benz is a global German automaker known for luxury vehicles, now heavily investing in electric mobility, in-house battery tech, and global gigafactories through its Mercedes-Benz Electric and Acceleration to Electric strategies.</t>
  </si>
  <si>
    <t>Mercedes-Benz Group AG</t>
  </si>
  <si>
    <t>GWh is unclear https://media.mbusa.com/releases/mercedes-benz-ev-ramp-up-new-battery-plant-sets-stage-for-eqs-suv-production-in-the-us</t>
  </si>
  <si>
    <t>Microvast North American Manufacturing Facility</t>
  </si>
  <si>
    <t>https://microvast.com/</t>
  </si>
  <si>
    <t>780 International Blvd</t>
  </si>
  <si>
    <t>Clarksville</t>
  </si>
  <si>
    <t>143 (Planned)</t>
  </si>
  <si>
    <t>Stafford</t>
  </si>
  <si>
    <t>microvast.com; https://microvast.com/microvast-governor-lee-and-commissioner-rolfe-announce-company-to-establish-manufacturing-facility-in-clarksville-tennessee/; https://www.automotivemanufacturingsolutions.com/emobility/lithium-ion-battery-gigafactory-database/41937.article; https://www.sustainabletruckvan.com/microvast-batteries-gaussin-road-truck-skateboard/; https://ir.microvast.com/static-files/619673eb-4e23-49f6-b36f-743626a253b3; BNEF Interactive Dataset Cell Manufacturing; https://ir.microvast.com/events-presentations/presentations</t>
  </si>
  <si>
    <t>Should be operational in 2023; Will make cells, packs and modules;  chemistry is unknown, but Microvast makes LTO, Nickel manganese cobalt and Lithium iron phosphate chemistries; BNEF has facility capacity at &lt; 1GWh/yr</t>
  </si>
  <si>
    <t xml:space="preserve">Microvast manufactures of lithium-ion cells and provides  battery solutions for transportation, heavy equipment, and energy storage. It uses aramid separators in some of its products. 
</t>
  </si>
  <si>
    <t>https://microvast.com/, https://microvast.com/company/</t>
  </si>
  <si>
    <t>144 (Planned)</t>
  </si>
  <si>
    <t>microvast.com; https://microvast.com/microvast-governor-lee-and-commissioner-rolfe-announce-company-to-establish-manufacturing-facility-in-clarksville-tennessee/; https://www.automotivemanufacturingsolutions.com/emobility/lithium-ion-battery-gigafactory-database/41937.article; https://www.sustainabletruckvan.com/microvast-batteries-gaussin-road-truck-skateboard/; https://ir.microvast.com/static-files/619673eb-4e23-49f6-b36f-743626a253b3; https://ir.microvast.com/events-presentations/presentations</t>
  </si>
  <si>
    <t>Should be operational in 2023; Will make cells, modules, and packs; chemistry is unknown, but Microvast makes LTO, Nickel manganese cobalt and Lithium iron phosphate chemistries</t>
  </si>
  <si>
    <t>https://milbatteries.com/</t>
  </si>
  <si>
    <t>Gypsum</t>
  </si>
  <si>
    <t>970-586-0660</t>
  </si>
  <si>
    <t>Arvada</t>
  </si>
  <si>
    <t>Military Battery Systems, Inc., based in Arvada, Colorado, offers OPTIMA batteries, rugged lithium-ion portable power systems (GRIDLESS), and resilient communications solutions—field‑tested for warfighters, equipment, vehicles, and remote, solar‑compatible off‑grid use.</t>
  </si>
  <si>
    <t>Jacksonville</t>
  </si>
  <si>
    <t>https://modbatt.com/</t>
  </si>
  <si>
    <t>7408 SE Johnson Creek Blvd</t>
  </si>
  <si>
    <t>SD MK</t>
  </si>
  <si>
    <t>7/31/2024 8/26/2025</t>
  </si>
  <si>
    <t>Modular Battery Technologies offers customizable, high-power battery packs with modular design, ensuring safe, efficient monitoring and control of all cells.</t>
  </si>
  <si>
    <t>https://mullencommercial.com/contact-us</t>
  </si>
  <si>
    <t>Brea</t>
  </si>
  <si>
    <t>https://mullencommercial.com/contact-us; https://www.globenewswire.com/news-release/2025/04/09/3058511/0/en/Mullen-and-Enpower-Greentech-Inc-Enter-Partnership-and-Supply-Agreement-to-Build-EGI-s-SWIFT-Series-of-Semi-Solid-State-Batteries.html</t>
  </si>
  <si>
    <t>Mullen Automotive is a U.S. electric vehicle company in Brea, California, specializing in rebadging Chinese-made EVs for passenger and commercial use while investing in domestic battery production.</t>
  </si>
  <si>
    <t>Cylindrical cells</t>
  </si>
  <si>
    <t>https://nanotechenergy.com/</t>
  </si>
  <si>
    <t>12100 Wilshire Blvd., Suite 800</t>
  </si>
  <si>
    <t>Los Angeles</t>
  </si>
  <si>
    <t>800-995-5491</t>
  </si>
  <si>
    <t>8/6/2022 8/27/2025</t>
  </si>
  <si>
    <t>nanotechenergy.com; BNEF: 2020 Battery Startups; Pitchbook.com</t>
  </si>
  <si>
    <t>Developing a non-flammable advanced Li-ion battery for the electric and portable electronics markets based on graphene; Won CES Innovation award 2022; Cylindrical (18650 &amp; 21700) cells</t>
  </si>
  <si>
    <t xml:space="preserve">Nanotech Energy delivers safe and efficient super material-based solutions for cutting-edge products. </t>
  </si>
  <si>
    <t>https://nanotechenergy.com/, https://nanotechenergy.com/about-us/</t>
  </si>
  <si>
    <t>https://nanotechenergy.com/about-us/press-release/nanotech-energy-confirms-launch-of-150mw-production-plant-chico-2/</t>
  </si>
  <si>
    <t>Greensboro-Randolph</t>
  </si>
  <si>
    <t>Navitas Systems Jackson Facility</t>
  </si>
  <si>
    <t>https://www.navitassys.com/</t>
  </si>
  <si>
    <t>5949 Jackson Road</t>
  </si>
  <si>
    <t>734-205-1400</t>
  </si>
  <si>
    <t>Lisle</t>
  </si>
  <si>
    <t>navitassys.com; Questionnaire; https://www.zoominfo.com/c/navitas-systems-llc/356127778</t>
  </si>
  <si>
    <t>Navitas Systems specializes in comprehensive energy storage solutions, manufacturing lithium cells and products for commercial and U.S. government/military customers. Its capabilities include advanced chemistries, electronics, system integration, and more.</t>
  </si>
  <si>
    <t>https://www.navitassys.com/, https://www.navitassys.com/about-us/</t>
  </si>
  <si>
    <t>y</t>
  </si>
  <si>
    <t>Nikola Coolidge Manufacturing Facility</t>
  </si>
  <si>
    <t>https://www.nikolamotor.com/</t>
  </si>
  <si>
    <t>680 E. Houser Rd</t>
  </si>
  <si>
    <t>Coolidge</t>
  </si>
  <si>
    <t>833-467-2237</t>
  </si>
  <si>
    <t>Phoenix</t>
  </si>
  <si>
    <t>EV Battery Supply Chain Analysis - https://www.automotivelogistics.media/battery-supply-chain/electric-vehicle-and-hybrid-vehicle-plant-database/41931.article; https://craft.co/romeo-power; https://www.nikolamotor.com/press_releases/nikola-completes-acquisition-of-romeo-power-207/; https://investors.romeopower.com/news/news-details/2022/Romeo-Power-Announces-Successful-Completion-of-its-Relocation-to-New-State-of-the-Art-Manufacturing-Center-in-Orange-County-CA/default.aspx; https://www.nikolamotor.com/press_releases/nikola-to-complete-battery-manufacturing-move-from-cypress-calif-to-coolidge-ariz-by-april-2023/</t>
  </si>
  <si>
    <t xml:space="preserve"> Romeo Power was purchased by Nikola; Romeo Power moved from Vernon to Cypress in 2022; Nikola moved it to Coolidge, AZ in 2023</t>
  </si>
  <si>
    <t>Nikola is specializing in heavy-duty commercial battery-electric vehicles, along with energy solutions. It focuses on developing and manufacturing transportation technologies, aimed at reducing emissions in the heavy-duty transport sector.</t>
  </si>
  <si>
    <t>https://www.nikolamotor.com/, https://nikolamotor.com/about/</t>
  </si>
  <si>
    <t>Orion battery packs in 21700 format; Romeo Power was purchased by Nikola; Romeo Power moved from Vernon to Cypress in 2022 and Nikola moved it to Coolidge AZ in April 2023</t>
  </si>
  <si>
    <t>NPP</t>
  </si>
  <si>
    <t>https://npplithium.com/</t>
  </si>
  <si>
    <t>1845 S Vineyard Ave, STE 02</t>
  </si>
  <si>
    <t>Huashan Town</t>
  </si>
  <si>
    <t>Guangdong</t>
  </si>
  <si>
    <t xml:space="preserve">BM AP </t>
  </si>
  <si>
    <t>7/24/2024 9/11/2024</t>
  </si>
  <si>
    <t>NP Power, a Chinese high-tech firm, provides customized lithium solar batteries and backup solutions for global users with office in the United States.</t>
  </si>
  <si>
    <t>n</t>
  </si>
  <si>
    <t>Nevada One</t>
  </si>
  <si>
    <t>https://octillion.us/</t>
  </si>
  <si>
    <t>https://octillion.us/manufacturing, https://www.google.com/search?q=https://www.nasdaq.com/press-release/octillion-expands-supplier-agreement-vision-marine-to-power-next-gen-electric-boats-its, https://www.plantservices.com/industry-news/news/55264737/octillion-power-systems-opens-new-battery-manufacturing-facility-in-nevada</t>
  </si>
  <si>
    <t>Octillion is a Tier 1 supplier of innovative high-density lithium-ion battery systems and related technology focused on the electrification of major industries.</t>
  </si>
  <si>
    <t>860 Harbour Way S, Ste C</t>
  </si>
  <si>
    <t>510-589-1156</t>
  </si>
  <si>
    <t>https://www.greencarcongress.com/2021/08/20210820-octillion.html#:~:text=Globally%2C%20Octillion%20has%20more%20than,(GWh)%20of%20production%20capacity.</t>
  </si>
  <si>
    <t>Manufacturer of electric vehicle battery products intended to focus on designing and building lithium-ion battery systems for electric cars, trucks, and buses. The company's products undergo a robust design process, including extensive thermal modeling, fully integrated battery management systems, and standardized production processes that offer a customized package service, enabling industries to get simple and rapid access to truly state-of-the-art energy storage systems.</t>
  </si>
  <si>
    <t>Octillion Power Systems is a leading value-chain enabler for electric vehicles custom made and mass produced.</t>
  </si>
  <si>
    <t>https://octillion.us/, https://octillion.us/about/</t>
  </si>
  <si>
    <t>ONE Circle Gigafactory</t>
  </si>
  <si>
    <t>https://one.ai/</t>
  </si>
  <si>
    <t>42060 Ecorse Rd.</t>
  </si>
  <si>
    <t>Belleville</t>
  </si>
  <si>
    <t>248-677-1010</t>
  </si>
  <si>
    <t>2100 (Planned)</t>
  </si>
  <si>
    <t>Novi</t>
  </si>
  <si>
    <t>https://www.prnewswire.com/news-releases/battery-startup-our-next-energy-one-closes-series-a-led-by-breakthrough-energy-ventures-301400984.html</t>
  </si>
  <si>
    <t>Developer of transformative battery technology intended to significantly improve range while lowering the cost of batteries and electric propulsion systems. The company uses machine learning and artificial intelligence to improve the life and safety of high-energy-density batteries and offers long-lasting power solutions enabling OEMs (Original Equipment Manufacturers) to reach the market range expectations.</t>
  </si>
  <si>
    <t>Our Next Energy develops energy storage for the grid and electric vehicles.</t>
  </si>
  <si>
    <t>https://one.ai/, https://one.ai/mission</t>
  </si>
  <si>
    <t>Paccar</t>
  </si>
  <si>
    <t>https://www.polyplus.com/</t>
  </si>
  <si>
    <t>2424 6th St</t>
  </si>
  <si>
    <t>Berkeley</t>
  </si>
  <si>
    <t>510.841.7242</t>
  </si>
  <si>
    <t>https://www.polyplus-transfection.com/?highlight=mirna+mimics&amp;hilite=mirna%2Cmimics#:~:text=for%20the%20development%20of%20a,200%20L%20to%202%2C000%20L.</t>
  </si>
  <si>
    <t>PolyPlus Battery Company is advancing battery technology with its proprietary Glass Protected Li Metal Batteries, which offer solid-state lithium anode laminates that can double the energy density of rechargeable batteries​</t>
  </si>
  <si>
    <t>https://www.polyplus.com/, https://polyplus.com/company/</t>
  </si>
  <si>
    <t>Posh Robotics</t>
  </si>
  <si>
    <t>Battery Packs</t>
  </si>
  <si>
    <t>http://www.protechnologies.com/</t>
  </si>
  <si>
    <t>331 Shelleybrook Dr.</t>
  </si>
  <si>
    <t>Pilot Mountain</t>
  </si>
  <si>
    <t>800-333-1375</t>
  </si>
  <si>
    <t>ProTechnolgoies, Inc.</t>
  </si>
  <si>
    <t>Thomasnet: Battery Packs / manufacturers; protechnologies.com</t>
  </si>
  <si>
    <t>Custom battery packs using a variety of cell chemistries; Workforce Range: 10-49</t>
  </si>
  <si>
    <t xml:space="preserve">PTI is a custom battery pack manufacturer for OEMs across various industries, offering design, engineering, and manufacturing with a focus on cost efficiency and performance. lifetime warranty. </t>
  </si>
  <si>
    <t>http://www.protechnologies.com/, http://www.protechnologies.com/about-us/</t>
  </si>
  <si>
    <t>East Coast Manufacturing Facility</t>
  </si>
  <si>
    <t>https://www.proterra.com/</t>
  </si>
  <si>
    <t>1 Whitlee Ct.</t>
  </si>
  <si>
    <t>864-438-0000</t>
  </si>
  <si>
    <t>Burlingame</t>
  </si>
  <si>
    <t>proterra.com; dnb.com</t>
  </si>
  <si>
    <t>709 employees across all sites split between the facilities</t>
  </si>
  <si>
    <t>Proterra is dedicated to creating innovative electric vehicle and lithium-ion battery technologies for zero-emission electric transit vehicles (buses) and commercial trucks EV solutions emphasizing reliability, safety, and environmental responsibility.</t>
  </si>
  <si>
    <t>https://www.proterra.com/, https://www.proterra.com/about/</t>
  </si>
  <si>
    <t>West Coast Manufacturing Facility</t>
  </si>
  <si>
    <t>383 Cheryl Lane</t>
  </si>
  <si>
    <t>City of Industry</t>
  </si>
  <si>
    <t>Packs designed for heavy Evs; 709 employees across all sites split between the facilities</t>
  </si>
  <si>
    <t>Proterra creates  innovative electric vehicle and lithium-ion battery technologies for zero-emission electric transit vehicles (buses) and commercial trucks EV solutions emphasizing reliability, safety, and environmental responsibility.</t>
  </si>
  <si>
    <t>Purcell</t>
  </si>
  <si>
    <t>https://www.purcellsystems.com/</t>
  </si>
  <si>
    <t>16125 East Euclid Avenue</t>
  </si>
  <si>
    <t>Spokane Valley</t>
  </si>
  <si>
    <t>509-755-0341</t>
  </si>
  <si>
    <t>Questionnaire; enersys.com; purcellsystems.com</t>
  </si>
  <si>
    <t xml:space="preserve">Purcell Systems designs and manufactures innovative, industry-leading, thermally managed, modular outdoor electronic equipment enclosure solutions for various applications. It is developing and manufacturing battery packs for stationary applications.  </t>
  </si>
  <si>
    <t>https://www.purcellsystems.com/, https://www.purcellsystems.com/company-overview/</t>
  </si>
  <si>
    <t>QuantumScape Corporation</t>
  </si>
  <si>
    <t>Re:Build DAPR</t>
  </si>
  <si>
    <t>https://rebuildmanufacturing.com</t>
  </si>
  <si>
    <t>85 Northwest Blvd</t>
  </si>
  <si>
    <t>Nashua</t>
  </si>
  <si>
    <t>03063</t>
  </si>
  <si>
    <t>603 769 3170</t>
  </si>
  <si>
    <t>Framingham</t>
  </si>
  <si>
    <t xml:space="preserve">Re:Build Manufacturing, American engineering and production services company, focuses on US manufacturing in sectors like Mobility and Electrification, offering design, prototyping, systems integration, battery technology and fabrication services. 
</t>
  </si>
  <si>
    <t>https://www.staflsystems.com</t>
  </si>
  <si>
    <t>Shawn Williams</t>
  </si>
  <si>
    <t>salil@sepiontechnologies.com</t>
  </si>
  <si>
    <t>412 889 9383</t>
  </si>
  <si>
    <t>Atlanta</t>
  </si>
  <si>
    <t>888-748-4261</t>
  </si>
  <si>
    <t>https://rivian.com/</t>
  </si>
  <si>
    <t>Irvine</t>
  </si>
  <si>
    <t>1 million sq ft, $712 million investment</t>
  </si>
  <si>
    <t xml:space="preserve">Rivian manufactures electric SUVs, pickup trucks, and delivery vans (for Amazon). It integrates Li-ion batteries with management system for reliability and performance with a growing charging network in North America.
</t>
  </si>
  <si>
    <t>https://rivian.com/our-company</t>
  </si>
  <si>
    <t>Technology Square, 75 5th Street N</t>
  </si>
  <si>
    <t>Irivine</t>
  </si>
  <si>
    <t>Cockeysville</t>
  </si>
  <si>
    <t>https://www.saftbatteries.com/</t>
  </si>
  <si>
    <t>711 Gil Harbin Industrial Blvd</t>
  </si>
  <si>
    <t>Valdosta</t>
  </si>
  <si>
    <t>229-247-2331</t>
  </si>
  <si>
    <t>Saft</t>
  </si>
  <si>
    <t>Levallois-Perret</t>
  </si>
  <si>
    <t>Île-de-France</t>
  </si>
  <si>
    <t>Thomasnet: Battery Packs / manufacturers; dnb.com/business-directory/company-profiles.saft_america_inc.</t>
  </si>
  <si>
    <t>Battery modules for space applications; Expansion capability to 13 MWh/yr; Manufacture of large-format cylindrical, prismatic and pouch cells with Nickel manganese cobalt, NCA, LTO, LCO, Lithium manganese oxide, and Lithium iron phosphate chemistry.  Design, development and R&amp;D located here as well.</t>
  </si>
  <si>
    <t>Saft America specializes in designing and manufacturing high-technology batteries such as lithium ion for industrial and defense applications, focusing on advanced energy storage and power delivery solutions.</t>
  </si>
  <si>
    <t>https://www.saft.com/, https://www.saft.com/about-us/who-saft/battery-company</t>
  </si>
  <si>
    <t>Valdese</t>
  </si>
  <si>
    <t>313 Crescent St.</t>
  </si>
  <si>
    <t>828-874-4111</t>
  </si>
  <si>
    <t>Questionnaire; Thomasnet: Battery Packs / manufacturers;</t>
  </si>
  <si>
    <t>https://www.samsungsdi.com/</t>
  </si>
  <si>
    <t>4121 N. Atlantic Blvd.</t>
  </si>
  <si>
    <t>248-843-7871</t>
  </si>
  <si>
    <t>Samsung SDI America, Inc.</t>
  </si>
  <si>
    <t>samsungsdi.com; https://www.buzzfile.com/business/Samsung-Sdi-America,-Inc.-408-544-4470</t>
  </si>
  <si>
    <t>PHEV &amp; HEV battery modules</t>
  </si>
  <si>
    <t>Samsung SDI America Inc. specializes in manufacturing lithium-ion batteries, energy storage systems, and electronic materials, focusing on applications in electric vehicles, renewable energy, and consumer electronics industries.</t>
  </si>
  <si>
    <t>https://www.samsungsdi.com/, https://www.samsungsdi.com/automotive-battery/index.html</t>
  </si>
  <si>
    <t>Battery packs for EV's</t>
  </si>
  <si>
    <t>Samsung SDI Co., Ltd</t>
  </si>
  <si>
    <t>Cells, Modules</t>
  </si>
  <si>
    <t>Durham</t>
  </si>
  <si>
    <t>Moncure, Chatcham County</t>
  </si>
  <si>
    <t>Samsung SDI Co., Ltd and GM</t>
  </si>
  <si>
    <t>https://www.simpliphipower.com/</t>
  </si>
  <si>
    <t>3100 Camino Del Sol</t>
  </si>
  <si>
    <t>Oxnard</t>
  </si>
  <si>
    <t>805-640-6700</t>
  </si>
  <si>
    <t>Thomasnet: Battery Packs / manufacturers; simpliphipower.com; https://craft.co/simpliphi-power</t>
  </si>
  <si>
    <t>Lithium iron phosphate packs with integrated BMS</t>
  </si>
  <si>
    <t>Simpliphi Power develops vertically integrated energy storage systems.</t>
  </si>
  <si>
    <t>https://www.simpliphipower.com/, https://simpliphipower.com/company/our-story/</t>
  </si>
  <si>
    <t>https://pulse.mk.co.kr/news/english/11378985#:~:text=The%20monitors%20displayed%20a%20yield,the%20challenges%20of%20U.S.%20manufacturing.%E2%80%9D</t>
  </si>
  <si>
    <t>SK Group</t>
  </si>
  <si>
    <t xml:space="preserve">Blue oval </t>
  </si>
  <si>
    <t>https://eng.sk.com/news/sk-on-ford-jv-holds-first-groundbreaking-ceremony-for-ev-battery-mega-campus#:~:text=BlueOval%20SK%20Battery%20Park%20in%20Glendale%2C%20Kentucky%2C%20so%20far%20boasts,of%202025%20after%20trial%20runs.</t>
  </si>
  <si>
    <t>SK Innovation</t>
  </si>
  <si>
    <t>https://www.soelect.com/</t>
  </si>
  <si>
    <t>4355 Federal Dr</t>
  </si>
  <si>
    <t>Greensboro</t>
  </si>
  <si>
    <t>336-500-8686</t>
  </si>
  <si>
    <t>https://www.bizjournals.com/triad/inno/stories/awards/2022/07/15/inno-fire-2022-soelect.html</t>
  </si>
  <si>
    <t>Developer of advanced solid-state battery components designed to power the next generation of electric vehicles, power tools, and mobile electronics. The company's platform offers LiXTM (Lithium X/Cu) anode technology and a solid-state electrolyte platform for high energy density and batteries, enabling portable electronics, drones, aircraft, space, and any defense tactical weapons manufacturers to get cheaper and more efficient battery products compared to the lithium-ion batteries.</t>
  </si>
  <si>
    <t xml:space="preserve">Soelect provides dendrite-resistant anode technology and solid-state electrolytes for safe, high-capacity batteries, targeting diverse sectors like EVs and aerospace, with a focus on education and scalable manufacturing.
</t>
  </si>
  <si>
    <t>Solid Power, Inc.</t>
  </si>
  <si>
    <t>solid state</t>
  </si>
  <si>
    <t>https://south8.com/</t>
  </si>
  <si>
    <t>3030 Bunker Hill Street, Ste 105</t>
  </si>
  <si>
    <t>South 8 Technologies develops LiGas®, which is a patented liquefied‑gas electrolyte for lithium‑ion batteries, enabling safer, ultra‑wide‑temperature (–60 °C to +60 °C) performance across defense, aerospace, automotive, and energy applications.</t>
  </si>
  <si>
    <t>https://www.sparkz.energy/</t>
  </si>
  <si>
    <t>5625 Brisa St</t>
  </si>
  <si>
    <t>510-789-3410</t>
  </si>
  <si>
    <t>https://www.wdtv.com/2022/04/15/major-battery-manufacturer-sparkz-could-bring-hundreds-jobs-north-central-west-virginia/</t>
  </si>
  <si>
    <t xml:space="preserve">Sparkz Inc. is an energy startup focused on developing cobalt-free, high energy-density lithium-ion batteries with a fast formation cycling process that reduces production time significantly.     </t>
  </si>
  <si>
    <t>Stafl Systems San Francisco</t>
  </si>
  <si>
    <t>428 N Canal St</t>
  </si>
  <si>
    <t>South San Francisco</t>
  </si>
  <si>
    <t>94080</t>
  </si>
  <si>
    <t>415-228-3183</t>
  </si>
  <si>
    <t>Stafl Systems provides battery packs, battery management systems and powertrain solutions for the aviation, marine, off-highway and defense markets.</t>
  </si>
  <si>
    <t>Trevor Steele</t>
  </si>
  <si>
    <t>trevor.steele@staflsystems.com</t>
  </si>
  <si>
    <t>541-954-0065</t>
  </si>
  <si>
    <t>Statevolt Imperial Valley Battery Manufacturing Plant</t>
  </si>
  <si>
    <t>https://www.statevolt.com/</t>
  </si>
  <si>
    <t>2029 Century Park East Suite 400N</t>
  </si>
  <si>
    <t>2500 (Planned)</t>
  </si>
  <si>
    <t>https://insideevs.com/news/581719/california-statevolt-gigafactory-project/; Statevolt.com; BNEF Interactive Dataset Cell manufacturing; https://chargedevs.com/newswire/statevolt-to-build-54-gwh-battery-gigafactory-in-california/</t>
  </si>
  <si>
    <t>New company; Address is for HQ as site has not yet been selected. Will use locally produced lithium and geothermal power from its planned Hells Kitchen Lithium and Power development</t>
  </si>
  <si>
    <t>Statevolt is engaged in building a technology-agnostic, a lithium- ion cell production facility in California with modular and scalable approach with the intent to build a large Gigafactories in America</t>
  </si>
  <si>
    <t>https://www.statevolt.com/, https://statevolt.com/about/</t>
  </si>
  <si>
    <t>https://statevolt.com/2023/01/24/statevolt-acquires-land-for-54-gwh-lithium-ion-battery-gigafactory/</t>
  </si>
  <si>
    <t>Stellantis</t>
  </si>
  <si>
    <t>https://www.stellantis.com/en/news/press-releases/2023/july/stellantis-samsung-sdi-announce-plans-to-build-second-starplus-energy-gigafactory-in-the-united-states</t>
  </si>
  <si>
    <t>Windsor Gigafactory</t>
  </si>
  <si>
    <t>https://www.stellantis.com/en/news/press-releases/2022/march/stellantis-and-lg-energy-solution-to-invest-over-5-billion-cad-in-joint-venture-for-first-large-scale-lithium-Ion-battery-production-plant-in-canada</t>
  </si>
  <si>
    <t>Windsor</t>
  </si>
  <si>
    <t>N8W 3Y3</t>
  </si>
  <si>
    <t>2400 (Planned)</t>
  </si>
  <si>
    <t>https://www.stellantis.com/en</t>
  </si>
  <si>
    <t>Hoofddorp
Seoul</t>
  </si>
  <si>
    <t>North Holland
Gyeonggi</t>
  </si>
  <si>
    <t>Netherlands,
Republic of Korea</t>
  </si>
  <si>
    <t>https://www.stellantis.com/en/news/press-releases/2022/march/stellantis-and-lg-energy-solution-to-invest-over-5-billion-cad-in-joint-venture-for-first-large-scale-lithium-Ion-battery-production-plant-in-canada; BNEF Interactive Dataset Cell manufacturing; https://moparinsiders.com/stellantis-close-to-an-agreement-to-resume-construction-of-windsor-gigafactory/</t>
  </si>
  <si>
    <t>Construction scheduled to start at the end of 2022 with production in Q1 2024; Construction is on hold as of 6/19/2023 due to disagreement with government, but the 2 sides are close to a deal.</t>
  </si>
  <si>
    <t>Stellantis and LG Energy Solution invested more than $5 Billion CAD in a joint venture for the first large-scale lithium-ion battery production plant in Canada.</t>
  </si>
  <si>
    <t>Stellantis-Samsung SDI Kokomo Battery Manufacturing Plant</t>
  </si>
  <si>
    <t>https://www.stellantis.com/en/news/press-releases/2022/may/stellantis-and-samsung-announce-battery-plant-in-kokomo</t>
  </si>
  <si>
    <t>1400 (Planned)</t>
  </si>
  <si>
    <t>https://www.stellantis.com/en?adobe_mc_ref=
https://www.samsungsdi.com/index.html</t>
  </si>
  <si>
    <t>Hoofddorp
Yongin</t>
  </si>
  <si>
    <t>https://www.stellantis.com/en/news/press-releases/2022/may/stellantis-and-samsung-announce-battery-plant-in-kokomo; BNEF Interactive Dataset Cell manufacturing</t>
  </si>
  <si>
    <t>Facility will start construction in late 2022 with production in Q1 in 2025: Plant will grow to 33 GWh/yr soon after</t>
  </si>
  <si>
    <t>Stellantis and Samsung SDI invested more than $2.5 billion in joint venture for lithium-ion battery production plant in United States.</t>
  </si>
  <si>
    <t>Stellantis N.V. &amp; Samsung SDI America</t>
  </si>
  <si>
    <t>https://www.stihlusa.com/about-stihl/corporate/facts/</t>
  </si>
  <si>
    <t>536 Viking Drive</t>
  </si>
  <si>
    <t>800-467-8445</t>
  </si>
  <si>
    <t>Stihl is a German manufacturer of outdoor power equipment, known for chainsaws and battery-powered tools, now expanding its lithium-ion product line for professional landscaping, forestry, and residential use.</t>
  </si>
  <si>
    <t>Forsyth County Gigafactory</t>
  </si>
  <si>
    <t>Cumming</t>
  </si>
  <si>
    <t>30040</t>
  </si>
  <si>
    <t>Gwh/yr</t>
  </si>
  <si>
    <t>Sryten Energy LLC</t>
  </si>
  <si>
    <t>https://www.stryten.com/</t>
  </si>
  <si>
    <t>Alpharetta</t>
  </si>
  <si>
    <t>https://www.google.com/search?q=https://www.ajc.com/news/atlanta-now/ev-battery-maker-to-open-plant-in-forsyth-county-hiring-400/J4M3Z3J2JBFV3B3Y4J4M3Z3J2J/, https://www.google.com/search?q=https://batteriesnews.com/stryten-energy-announces-second-lithium-ion-gigafactory-in-georgia-usa/</t>
  </si>
  <si>
    <t>This will be Stryten's first domestic lithium-ion cell manufacturing gigafactory, located in an existing building in Forsyth County. It will produce batteries for multiple sectors, complementing the specialized military battery pack assembly in their Ottawa facility.</t>
  </si>
  <si>
    <t>Stryten Energy is a U.S.-based energy storage solutions provider manufacturing advanced lead, lithium, and vanadium redox flow batteries for a wide range of sectors.</t>
  </si>
  <si>
    <t>Unsure - estimating 2028 since it was a recent announcement https://www.nasdaq.com/press-release/stryten-energy-unveils-plan-add-10-gigawatts-new-us-energy-storage-manufacturing</t>
  </si>
  <si>
    <t>IA</t>
  </si>
  <si>
    <t>Ottowa Transportation Manufacturing Plant</t>
  </si>
  <si>
    <t>15 Fitzgerald Rd
Suite 100</t>
  </si>
  <si>
    <t>Ottawa</t>
  </si>
  <si>
    <t>K2H 9G1</t>
  </si>
  <si>
    <t>Stryten Energy LLC</t>
  </si>
  <si>
    <t>8/28/2022 8/3/2025</t>
  </si>
  <si>
    <t>stryten.com; https://www.galvion.com/blogs/newsroom/galvion-announces-sale-of-vehicle-power-division-assets-to-stryten-energy-llc</t>
  </si>
  <si>
    <t>Li-ion applications are mainly military; have strong  presence in advanced lead-acid batteries</t>
  </si>
  <si>
    <t>Stryten Energy offers advanced lead, lithium, and vanadium batteries, allowing its customers to select the right chemistry or chemistries to design a solution that best fits their energy needs.</t>
  </si>
  <si>
    <t>https://www.stryten.com/, https://www.stryten.com/about-us/</t>
  </si>
  <si>
    <t>https://www.swhitech.com/eng/</t>
  </si>
  <si>
    <t>Los Ramones Km 13-15 Interior 12</t>
  </si>
  <si>
    <t>Pesqueria</t>
  </si>
  <si>
    <t>Sungwoo Hitech is a South Korean OEM producing automotive body components and increasingly specializing in EV‑relevant systems like battery modules, hydrogen tanks, and smart vehicle assemblies.</t>
  </si>
  <si>
    <t>https://www.sunlight-group.com/en/global/ecosystem/facilities/mebane/</t>
  </si>
  <si>
    <t>2890 Senator Ralph Scott Parkway</t>
  </si>
  <si>
    <t>Mebane</t>
  </si>
  <si>
    <t>888-443-8761</t>
  </si>
  <si>
    <t>Sunlight Group</t>
  </si>
  <si>
    <t>https://www.sunlight-group.com/en/global/ecosystem/facilities/athens/</t>
  </si>
  <si>
    <t>Kifissia</t>
  </si>
  <si>
    <t>Athens</t>
  </si>
  <si>
    <t>Greece</t>
  </si>
  <si>
    <t>https://www.sunlight-group.com/en/global/ecosystem/facilities/mebane/; https://www.sunlight-group.com/en/global/ecosystem/facilities/athens/</t>
  </si>
  <si>
    <t>Sunlight Batteries USA is planning on building a battery module plant in Mebane, NC with a planned capacity of 2 GWh and 202x SOP.</t>
  </si>
  <si>
    <t>Sunlight Batteries USA, based in North Carolina, is the U.S. arm of Greece’s Sunlight Group, producing and selling lead‑acid and lithium‑ion batteries for industrial and energy storage markets across the Americas.</t>
  </si>
  <si>
    <t>https://www.tenergy.com/</t>
  </si>
  <si>
    <t>436 Kato Terrace</t>
  </si>
  <si>
    <t>510-687-0388</t>
  </si>
  <si>
    <t>Thomasnet: Battery Packs / manufacturers; tenergy.com</t>
  </si>
  <si>
    <t>LV packs; Workforce Range:  50-99</t>
  </si>
  <si>
    <t>Tenergy offers a broad product and technical capabilities in NiMH, Li-Ion, Li-Polymer, LiFePO4 and NiCd battery packs, chargers, power management and other emerging power technologies</t>
  </si>
  <si>
    <t>https://www.tenergy.com/, https://www.tenergy.com/About-Tenergy</t>
  </si>
  <si>
    <t>Gigafactory Texas</t>
  </si>
  <si>
    <t>https://www.tesla.com/giga-texas</t>
  </si>
  <si>
    <t>13101 Tesla Drive Austin</t>
  </si>
  <si>
    <t>650- 681-5000</t>
  </si>
  <si>
    <t>https://www.tesla.com/</t>
  </si>
  <si>
    <t>https://electrek.co/2022/02/03/tesla-applies-build-giant-new-cathode-factory-battery-production-gigafactory-texas/</t>
  </si>
  <si>
    <t>Covering 2,500 acres on the Colorado River is Gigafactory Texas, a 10 million square feet factory, and a U.S. manufacturing hub for Model Y and the home of Cybertruck.</t>
  </si>
  <si>
    <t>https://www.tesla.com/giga-texas, https://www.tesla.com/about</t>
  </si>
  <si>
    <t>Gigafactory 1</t>
  </si>
  <si>
    <t>https://www.tesla.com/giga-nevada</t>
  </si>
  <si>
    <t>Electric Avenue</t>
  </si>
  <si>
    <t>Sparks</t>
  </si>
  <si>
    <t>650-681-5000</t>
  </si>
  <si>
    <t>https://www.usitc.gov/publications/332/journals/the_supply_chain_for_electric_vehicle_batteries.pdf; tesla.com/gigafactory</t>
  </si>
  <si>
    <t>Packs for Tesla Model 3's; 20 GWh production in mid-2018 at about 30% construction completed. Construction expected to be complete by the end of 2021.</t>
  </si>
  <si>
    <t xml:space="preserve">Located near Lake Tahoe, Gigafactory Nevada is one of the world's highest volume plants for electric motors, energy storage products, vehicle powertrains and batteries—producing billions of cells per year. </t>
  </si>
  <si>
    <t>https://www.tesla.com/giga-nevada, https://www.tesla.com/about</t>
  </si>
  <si>
    <t>Tesla Megafactory</t>
  </si>
  <si>
    <t>https://www.tesla.com/energy</t>
  </si>
  <si>
    <t>700 D'Arcy Pkwy</t>
  </si>
  <si>
    <t>Lathrop</t>
  </si>
  <si>
    <t>6/19/2023 8/31/2025</t>
  </si>
  <si>
    <t>https://electrek.co/2022/10/26/tesla-unveils-megafactory-battery-production-ramps-up/</t>
  </si>
  <si>
    <t>Facility has commercial production in 2023 and will ramp up to 40 GWh</t>
  </si>
  <si>
    <t>Tesla's Powerwall, paired with solar systems, stores energy for anytime use.  Megapack and Powerpack provide massive energy storage, supporting global energy.</t>
  </si>
  <si>
    <t>Giga Mexico</t>
  </si>
  <si>
    <t>Rancho El Carvajal</t>
  </si>
  <si>
    <t>Santa Catarina</t>
  </si>
  <si>
    <t>Nuevo León</t>
  </si>
  <si>
    <t>https://www.jalopnik.com/what-happened-to-tesla-s-promised-mexico-gigafactory-1851692836/, https://english.elpais.com/economy-and-business/2024-05-06/teslas-plans-in-mexico-are-not-dead-theyve-just-lost-steam.html, https://www.teslarati.com/tesla-gigafactory-mexico-production-q1-2025-report/</t>
  </si>
  <si>
    <t>Currently on hold</t>
  </si>
  <si>
    <t>Tesla is a global leader in electric vehicle and energy solutions, manufacturing electric cars, battery energy storage, solar panels, and related products.</t>
  </si>
  <si>
    <t>TNR Technical</t>
  </si>
  <si>
    <t>https://www.tnrtechnical.com/</t>
  </si>
  <si>
    <t>301 Central Park Drive</t>
  </si>
  <si>
    <t>Sanford</t>
  </si>
  <si>
    <t>800-346-0601</t>
  </si>
  <si>
    <t>Custom LV battery packs; Workforce Range: 10-49</t>
  </si>
  <si>
    <t>TNR Technical manufactures brand-name batteries and custom battery packs.</t>
  </si>
  <si>
    <t>https://www.tnrtechnical.com/, https://www.tnrtechnical.com/about/</t>
  </si>
  <si>
    <t>TotalEnergies</t>
  </si>
  <si>
    <t>TotalEnergies (Saft)</t>
  </si>
  <si>
    <t>https://pressroom.toyota.com/a-fresh-coat-toyota-kentucky-invests-922-million-to-build-advanced-paint-facility/</t>
  </si>
  <si>
    <t>1001 Cherry Blossom Way</t>
  </si>
  <si>
    <t>Georgetown</t>
  </si>
  <si>
    <t>502-868-2000</t>
  </si>
  <si>
    <t>https://www.toyota.com/usa/operations/map/tcal</t>
  </si>
  <si>
    <t>https://pressroom.toyota.com/a-fresh-coat-toyota-kentucky-invests-922-million-to-build-advanced-paint-facility/; https://www.toyota.com/usa/operations/map/tcal</t>
  </si>
  <si>
    <t>Toyota is a Japanese multinational automaker leading in hybrid vehicles and expanding rapidly into battery electric vehicles, solid-state battery R&amp;D, and global EV production through its Toyota and Lexus brands.</t>
  </si>
  <si>
    <t>Toyota and LG Energy Solutions</t>
  </si>
  <si>
    <t>https://www.trojanbattery.com/</t>
  </si>
  <si>
    <t>12380 Clark Street</t>
  </si>
  <si>
    <t>Santa Fe Springs</t>
  </si>
  <si>
    <t>562-236-3000</t>
  </si>
  <si>
    <t>https://www.trojanbattery.com/corporate-overview/</t>
  </si>
  <si>
    <t>Manufacturer of deep-cycle batteries. The company manufactures deep-cycle batteries for various applications, including golf and utility vehicles, floor machines, aerial work platforms, transportation, marine vessels, recreational vehicles, neighborhood electric vehicles and renewable energy systems, providing companies with environmentally friendly vehicle batteries.</t>
  </si>
  <si>
    <t xml:space="preserve">Trojan, a major lead-acid battery producer, has launched Trillium, a line of lithium-ion batteries designed for various applications, offering high efficiency, safety, and a long cycle life expectancy. </t>
  </si>
  <si>
    <t>https://www.trojanbattery.com/, https://www.trojanbattery.com/about-us</t>
  </si>
  <si>
    <t>https://www.ugowork.com/</t>
  </si>
  <si>
    <t>1065 Lescarbot, Suite 200</t>
  </si>
  <si>
    <t>G1N 1X6</t>
  </si>
  <si>
    <t>866-615-2191</t>
  </si>
  <si>
    <t>Ingeniarts Technologies</t>
  </si>
  <si>
    <t>ugowork.com; Propulsion Quebec</t>
  </si>
  <si>
    <t>Batteries for forklifts</t>
  </si>
  <si>
    <t xml:space="preserve">UgoWork specializes in Energy as a Service (EaaS), providing innovative lithium-ion batteries and energy solutions for the material handling industry such as forklifts, enhancing energy efficiency, lowering cost, and adaptability. </t>
  </si>
  <si>
    <t>https://www.ugowork.com/, https://ugowork.com/company/who-we-are/</t>
  </si>
  <si>
    <t>Ultimum Cells</t>
  </si>
  <si>
    <t>https://www.ultiumcell.com/</t>
  </si>
  <si>
    <t>Lordstown</t>
  </si>
  <si>
    <t>Ultium Cells LLC is building a battery pack plant in Lordstown, OH with a projected 2026 SOP</t>
  </si>
  <si>
    <t>Ultium Cells LLC is a joint venture between General Motors and LG Energy Solution producing NCMA pouch-format lithium-ion cells across U.S. gigafactories, advancing EV battery affordability and capacity.</t>
  </si>
  <si>
    <t>https://www.ultralifecorporation.com/</t>
  </si>
  <si>
    <t>2000 Technology Pkwy</t>
  </si>
  <si>
    <t>315-332-7100</t>
  </si>
  <si>
    <t>http://www.ultralifecorporation.com/global-locations; https://www.dnb.com/business-directory.html</t>
  </si>
  <si>
    <t>Ultralife Corporation designs and manufactures rugged batteries (both rechargeable and non‑rechargeable) and communications systems for defense, energy, medical, and industrial applications globally.</t>
  </si>
  <si>
    <t>2000 Technology Parkway</t>
  </si>
  <si>
    <t>https://usi-inc.com/</t>
  </si>
  <si>
    <t>11827 Canon Blvd, suite 203</t>
  </si>
  <si>
    <t>Newport News</t>
  </si>
  <si>
    <t>757-327-0557</t>
  </si>
  <si>
    <t>BM AP</t>
  </si>
  <si>
    <t>7/25/2024 9/10/2024</t>
  </si>
  <si>
    <t xml:space="preserve">The utilization of alternative energy resources has become a focal point in the military, with a particular emphasis on harnessing the latest advancements in lithium and hydrogen battery power. Integration of lithium ion batteries for defenses applications (Module and pack manufacturing) </t>
  </si>
  <si>
    <t>Universal Solutions provides the U.S. Department of Defense with logistics, alternative energy, and unmanned solutions. It is focusing on lithium and hydrogen batteries for defense applications and providing material acquisition for unmanned systems and alternative energy.</t>
  </si>
  <si>
    <t>https://usi-inc.com/about/company-overview/</t>
  </si>
  <si>
    <t>Recognized for its proven and demonstrated expertise as a technology development services provider. The utilization of alternative energy resources has become a focal point in the military, with a particular emphasis on harnessing the latest advancements in lithium and hydrogen battery power. Integration of lithium ion batteries for defenses applications. USI provides material acquisition services, uniquely focused on new technology development and field support logistics, for the Departments &amp; Defense Industry to support product life-cycle management for Unmanned Aircraft Systems, Alternative Energy, Expeditionary Logistics and Manufacturing Technologies.</t>
  </si>
  <si>
    <t>https://www.upgradeenergytech.com/</t>
  </si>
  <si>
    <t>145 Sheldon St</t>
  </si>
  <si>
    <t>El Segundo</t>
  </si>
  <si>
    <t>703-304-1976</t>
  </si>
  <si>
    <t>Upgrade Energy manufactures high-performance lithium-ion battery systems for drones and defense. It operates a vertically integrated, U.S.-based production line delivering Department of Defense-grade ruggedized and traceable battery packs.</t>
  </si>
  <si>
    <t>Michael Joseph</t>
  </si>
  <si>
    <t>michael@upgradeenergytech.com</t>
  </si>
  <si>
    <t>https://www.volkswagengroupofamerica.com/</t>
  </si>
  <si>
    <t>7165 Number One Connector Rd</t>
  </si>
  <si>
    <t>Chattanooga</t>
  </si>
  <si>
    <t>Restin</t>
  </si>
  <si>
    <t xml:space="preserve">  https://media.vw.com/releases/1687; https://www.volkswagengroupofamerica.com/contact</t>
  </si>
  <si>
    <t>Volkswagen Group is a leading global automaker accelerating its transition to electric mobility with unified prismatic cell production, battery gigafactories, and EV models across VW, Audi, Porsche, and other brands.</t>
  </si>
  <si>
    <t>https://volthium.com/en/</t>
  </si>
  <si>
    <t>705 rang St Joseph</t>
  </si>
  <si>
    <t>Sainte-Martine</t>
  </si>
  <si>
    <t>J0S 1V0</t>
  </si>
  <si>
    <t>514-989-9586</t>
  </si>
  <si>
    <t>Volthium is a Canadian maker of rugged LiFePO₄ batteries—certified UL/ETL, with proprietary SafeCharge technology, which offers high-density, long-life lithium power systems for RVs, solar, nautical, medical, and industrial applications.</t>
  </si>
  <si>
    <t>Powered 1</t>
  </si>
  <si>
    <t>https://www.volvocars.com/us</t>
  </si>
  <si>
    <t>1650 Poplar Dr. Ext.</t>
  </si>
  <si>
    <t>Greer</t>
  </si>
  <si>
    <t>Gothenburg</t>
  </si>
  <si>
    <t>6/11/2023 8/31/2025</t>
  </si>
  <si>
    <t>proterra.com; https://www.proterra.com/press-release/first-battery-at-powered1-factory/; https://www.foxcarolina.com/2023/11/14/volvo-takes-over-assembly-factory-upstate-during-purchase-battery-business/</t>
  </si>
  <si>
    <t>Volvo purchased this facility from Proterra in 2023</t>
  </si>
  <si>
    <t>Proterra is powering the shift to electric with quiet transportation with innovative technologies, providing safer and reliable options.</t>
  </si>
  <si>
    <t>volvogroup.com</t>
  </si>
  <si>
    <t>1605 Poplar Dr Ext</t>
  </si>
  <si>
    <t>volvogroup.com; https://www.volvogroup.com/en/news-and-media/news/2024/feb/volvo-completes-acquisition-of-battery-business-from-proterra-inc--and-proterra-operating-company.html</t>
  </si>
  <si>
    <t>Volvo Trucks is a global leader in heavy-duty commercial vehicles, advancing battery-electric and fuel cell truck platforms, with in-house battery pack assembly and a strong focus on transport solutions.</t>
  </si>
  <si>
    <t>https://www.wabteccorp.com/</t>
  </si>
  <si>
    <t>30 Isabella Street</t>
  </si>
  <si>
    <t>Pittsburgh</t>
  </si>
  <si>
    <t>412-825-1000</t>
  </si>
  <si>
    <t>wabteccorp.com; dnb.com</t>
  </si>
  <si>
    <t>FLXdrive locomotive battery</t>
  </si>
  <si>
    <t xml:space="preserve">Wabteco, specializes in rail and transit solutions, including the development of innovative battery and energy storage technologies for rail such as FLXdrive battery-electric locomotive to lower fuel consumption.
</t>
  </si>
  <si>
    <t>https://www.wabteccorp.com/, https://www.wabteccorp.com/vision-mission-and-values</t>
  </si>
  <si>
    <t>Xalt Energy Battery Park</t>
  </si>
  <si>
    <t>https://www.xaltenergy.com/</t>
  </si>
  <si>
    <t>2700 S. Saginaw Rd</t>
  </si>
  <si>
    <t>989-486-8501</t>
  </si>
  <si>
    <t>Xalt Energy</t>
  </si>
  <si>
    <t>xaltenergy.com; Questionnaire; https://www.datanyze.com/companies/xalt-energy/363457532; https://www.linkedin.com/company/xalt-energy#:~:text=With%20nearly%20700%20megawatt%20hours,operation%20to%20meet%20customer%20demand.</t>
  </si>
  <si>
    <t>Xalt develops lithium-ion cells and packs by combining advanced chemistries, low-impedance cell design and world-class manufacturing to high-tech storage solutions in marine, commercial electric transportation, and specialty applications.</t>
  </si>
  <si>
    <t>https://www.xaltenergy.com/, https://www.xaltenergy.com/about/</t>
  </si>
  <si>
    <t>xaltenergy.com; Questionnaire; https://www.datanyze.com/companies/xalt-energy/363457532; https://www.linkedin.com/company/xalt-energy#:~:text=With%20nearly%20700%20megawatt%20hours,operation%20to%20meet%20customer%20demand; https://www.advancedautobat.com/conferences/previous/AABC-2015/industrial-stationary-energy-storage/session-3-advanced-batteries-for-industrial-applications.html</t>
  </si>
  <si>
    <t>Xerion</t>
  </si>
  <si>
    <t>Cells, electrodes, cobalt material, battery materials</t>
  </si>
  <si>
    <t>https://www.iarpa.gov/images/PropsersDayPDFs/RESILIENCE/Xerion_Capabilities_Statement.pdf#:~:text=XABC%20has%20just%20purchased%20a%20manufacturing%20facility,1st%20Generation%20pouch%20cell%20batteries%20in%202021.</t>
  </si>
  <si>
    <t>https://www.yottaenergy.com/</t>
  </si>
  <si>
    <t>3512B Montopolis Dr</t>
  </si>
  <si>
    <t>512-856-7788</t>
  </si>
  <si>
    <t>yottaenergy.com; dnb.com; https://www.datanyze.com/companies/yotta-energy/461652668</t>
  </si>
  <si>
    <t>Packs connected to PV</t>
  </si>
  <si>
    <t>Yotta develops a range of distributed energy technologies. SolarLEAF is a lithium energy storage technology to directly integrate with solar modules with a uniquely atent heat  thermal management.</t>
  </si>
  <si>
    <t>https://www.yottaenergy.com/, https://www.yottaenergy.com/about-yotta-energy</t>
  </si>
  <si>
    <t>https://www.zakurobattery.com/</t>
  </si>
  <si>
    <t xml:space="preserve">333 Jackson Plz Ste 520 </t>
  </si>
  <si>
    <t>517-488-6994</t>
  </si>
  <si>
    <t>https://arpa-e.energy.gov/technologies/projects/transitioning-advanced-ceramic-electrolytes-manufacturable-solid-state-ev</t>
  </si>
  <si>
    <t>Developer of solid-state energy storage services intended to eliminate the flammable liquid electrolyte of lithium-ion batteries. The company leverages existing manufacturing capability to lower cost and speed adoption rates, enabling batteries with a lithium metal anode, to increase energy density and remove the possibility of battery fires.</t>
  </si>
  <si>
    <t xml:space="preserve">Zakuro develop solid-state energy storage eliminating the flammable liquid electrolyte of lithium-ion batteries. existing manufacturing capability to lower cost and speed adoption rates, enabling batteries with a lithium metal anode. </t>
  </si>
  <si>
    <t>https://www.zeusbatteryproducts.com/</t>
  </si>
  <si>
    <t>191 Covington Dr.</t>
  </si>
  <si>
    <t>Bloomingdale</t>
  </si>
  <si>
    <t>877-469-4255</t>
  </si>
  <si>
    <t>Thomasnet: Battery Packs / manufacturers; zuesbatteryproducts.com</t>
  </si>
  <si>
    <t>LV battery packs; Workforce Range: 50-99</t>
  </si>
  <si>
    <t>ZEUS manufactures and assemble battery packs from cells with experience encompassing unique designs, including extensive experience with all chemistries such as various lithium-ion formulations, nickel metal hydride, and lead-acid .</t>
  </si>
  <si>
    <t>https://www.zeusbatteryproducts.com/, https://www.zeusbatteryproducts.com/about/#mission</t>
  </si>
  <si>
    <t>https://zincfive.com/company/</t>
  </si>
  <si>
    <t>Tualatin</t>
  </si>
  <si>
    <t>https://zincfive.com/news/zincfive-accelerates-investment-in-u-s-manufacturing/;  https://zincfive.com/company/</t>
  </si>
  <si>
    <t>ZincFive is building a battery pack plant in Tualatin, OR</t>
  </si>
  <si>
    <t>ZincFive, Inc. develops and delivers proprietary nickel‑zinc battery energy‑storage and uninterruptible power supply solutions, offering safe, high‑power‑density, recyclable battery systems for mission‑critical applications such as data centers and transportation control.</t>
  </si>
  <si>
    <t>Sum of Production Capacity</t>
  </si>
  <si>
    <t>Grand Total</t>
  </si>
  <si>
    <t>yearly</t>
  </si>
  <si>
    <t>Total</t>
  </si>
  <si>
    <t>total</t>
  </si>
  <si>
    <t>% loss</t>
  </si>
  <si>
    <t>Midstream loss</t>
  </si>
  <si>
    <t>Downstream loss</t>
  </si>
  <si>
    <t>GWh midstream manufacturing loss</t>
  </si>
  <si>
    <t>GWh downstream manufacturing loss</t>
  </si>
  <si>
    <t>cell loss as percent of total loss</t>
  </si>
  <si>
    <t>Operating capacity</t>
  </si>
  <si>
    <t>NAATBatt Member</t>
  </si>
  <si>
    <t>Lithium titanium oxide</t>
  </si>
  <si>
    <t>7311 Quality Circle</t>
  </si>
  <si>
    <t>8/4/2022 8/14/2025</t>
  </si>
  <si>
    <t>altairnano.com;https://www.sec.gov/Archives/edgar/data/1016546/000143774916042208/alti20160922_10k.htm;https://en.wikipedia.org/wiki/Altairnano</t>
  </si>
  <si>
    <t>Closed its Reno manuf. Facility and moved it to China.  Initial facility in Anderson is listed as permanently closed; BNEF does not list it;  Unsure if it  makes cells in US. Called and emailed. Used to be called Altair Nanotechnologies</t>
  </si>
  <si>
    <t>A123 Advanced Engineering Center</t>
  </si>
  <si>
    <t>Other/ Unknown cells</t>
  </si>
  <si>
    <t>Lithium iron phosphate</t>
  </si>
  <si>
    <t>http://www.a123systems.com/</t>
  </si>
  <si>
    <t>27101 Cabaret Drive</t>
  </si>
  <si>
    <t>248-412-9100</t>
  </si>
  <si>
    <t>Wanxiang A123</t>
  </si>
  <si>
    <t>Hangzhou</t>
  </si>
  <si>
    <t>Zheijiang</t>
  </si>
  <si>
    <t>Questionnaire;  A123systems.com; BNEF Interactive Dataset; Cell manufacturing; https://www.buzzfile.com/business/A123-Systems-LLC-248-412-9249</t>
  </si>
  <si>
    <t xml:space="preserve">
 A123 Systems  aims to make the air fresher. It leads in batteries and control systems, boasting global patents and a renowned customer base after 20 years of innovation.</t>
  </si>
  <si>
    <t>https://www.enersys.com/en/products/batteries/absl/absl-space/</t>
  </si>
  <si>
    <t>1751 S. Fordham St., Suite 100</t>
  </si>
  <si>
    <t>Longmont</t>
  </si>
  <si>
    <t xml:space="preserve">Enersys </t>
  </si>
  <si>
    <t>ABSL manufactures lithium-ion batteries for space applications. It conducts design, structural and thermal analysis to ensure their performance exceeds the most demanding requirements.</t>
  </si>
  <si>
    <t>Roger Carlone</t>
  </si>
  <si>
    <t>roger.carlone@eas.enersys.com</t>
  </si>
  <si>
    <t>Advanced Battery Concepts</t>
  </si>
  <si>
    <t>Cell Manufacturing and Assembly</t>
  </si>
  <si>
    <t>Sealed Bipolar Lead Acid</t>
  </si>
  <si>
    <t>https://advancedbatteryconcepts.com/</t>
  </si>
  <si>
    <t>8 Consumers Energy Parkway</t>
  </si>
  <si>
    <t>Clare</t>
  </si>
  <si>
    <t>989-424-6645</t>
  </si>
  <si>
    <t>Advanced Battery Concepts delivers economical, socially, and environmentally responsible energy storage solutions with its advanced bipolar battery technology, driving a cleaner, more sustainable future.</t>
  </si>
  <si>
    <t>Advanced Cell Engineering</t>
  </si>
  <si>
    <t>Advanced Cell Engineering Inc.</t>
  </si>
  <si>
    <t>https://www.advancedcellengineering.com/</t>
  </si>
  <si>
    <t>2634 SE Market Pl</t>
  </si>
  <si>
    <t>Stuart</t>
  </si>
  <si>
    <t>772-382-9019</t>
  </si>
  <si>
    <t>https://www.advancedcellengineering.com/ </t>
  </si>
  <si>
    <t>2/14/2025 8/27/2025</t>
  </si>
  <si>
    <t>Ahmad's email on 2.13.25; https://www.inforuptcy.com/browse-filings/florida-southern-bankruptcy-court/9:25-bk-16317/bankruptcy-case-advanced-cell-engineering-inc</t>
  </si>
  <si>
    <t>The company filed for chapter 7 bankruptcy on June 3, 2025, in the Southern District of Florida</t>
  </si>
  <si>
    <t>Advanced Cell Engineering discovers advanced lithium-ion technologies and create better energy storage solutions. Their mission is to accelerate the pace of battery innovation and empower customers.</t>
  </si>
  <si>
    <t>US Plant</t>
  </si>
  <si>
    <t>Nickel manganese cobalt</t>
  </si>
  <si>
    <t>500 Battery Plant Road</t>
  </si>
  <si>
    <t>11/25/2022 8/14/2025</t>
  </si>
  <si>
    <t>BNEF: Interactive Datasets/Storage/Cell manufacturers; envision-aesc.com; https://www.manta.com/c/mkxnxqy/envision-aesc-us-llc#:~:text=Envision%20Aesc%20Us%20Smyrna%20TN%2C%2037167%20%E2%80%93%20Manta.com&amp;text=Categorized%20under%20Computers%20Manufacturers.,a%20staff%20of%20approximately%20350; https://www.automotivemanufacturingsolutions.com/emobility/lithium-ion-battery-gigafactory-database/41937.article;https://www.envision-aesc.com/en/network.html;https://www.apollo.io/companies/Envision-AESC/5e57c2c4f6d38f0001777aae?chart=count; https://source.benchmarkminerals.com/article/lg-chem-tennessee-cathode-plant-could-double-north-american-production?mc_cid=c72c66f531&amp;mc_eid=6a6017029d; https://source.benchmarkminerals.com/article/lg-chem-tennessee-cathode-plant-could-double-north-american-production?mc_cid=c72c66f531&amp;mc_eid=6a6017029d, https://www.bizjournals.com/nashville/news/2025/06/25/aesc-envision-smyrna-battery-factory.html</t>
  </si>
  <si>
    <t>Graphite anodes; Facility used to be Nissan factory and was acquired in 2012; Shifting focus from EV to ESS. TBD if this changes chemistry and format.</t>
  </si>
  <si>
    <t xml:space="preserve">
AESC Group leads the decarbonization revolution with artificial intelligence converging with the internet of things -driven battery solutions, globally pioneering high-performance EV and energy storage, accelerating the shift to a sustainable future.</t>
  </si>
  <si>
    <t>https://www.aesc-group.com/en/, https://www.aesc-group.com/en/aboutus.html</t>
  </si>
  <si>
    <t>Paused construction</t>
  </si>
  <si>
    <t>Florence County Electric Battery Gigafactory</t>
  </si>
  <si>
    <t>Technology and Business Park</t>
  </si>
  <si>
    <t>Florence</t>
  </si>
  <si>
    <t>1170 (Planned)</t>
  </si>
  <si>
    <t>6/11/2023 8/14/2025</t>
  </si>
  <si>
    <t>BNEF Cell database; https://governor.sc.gov/news/2022-12/envision-aesc-establish-florence-county-electric-vehicle-battery-gigafactory; https://www.electrive.com/2023/06/08/aesc-kicks-off-construction-of-battery-plant-in-south-carolina/#:~:text=Battery%20cell%20manufacturer%20AESC%20(formerly,come%20on%20stream%20in%202026, https://scdailygazette.com/2025/06/05/electric-vehicle-battery-company-halts-construction-of-sc-manufacturing-plant/</t>
  </si>
  <si>
    <t>$810M investment to support BMW; Construction started in June 2023; Resume SOP 202x</t>
  </si>
  <si>
    <t>Envision</t>
  </si>
  <si>
    <t>https://spectrumnews1.com/ky/bowling-green/news/2022/04/26/envision-aesc-plans-to-establish--2-billion-gigafactory-in-kentucky, https://ced.ky.gov/Newsroom/NewsPage/20220830_EnvisionAESCGroundbreaking</t>
  </si>
  <si>
    <t>6/19/2023 8/14/2025</t>
  </si>
  <si>
    <t>https://spectrumnews1.com/ky/bowling-green/news/2022/04/26/envision-aesc-plans-to-establish--2-billion-gigafactory-in-kentucky; BNEF Interactive Dataset Cell Manufacturing; https://ced.ky.gov/Newsroom/NewsPage/20220830_EnvisionAESCGroundbreaking, https://www.wsj.com/business/autos/china-aesc-battery-2d61cc41</t>
  </si>
  <si>
    <t>Commissioning expected by EOY 2027; $2B investment; SOP 202x</t>
  </si>
  <si>
    <t>Æsir Technologies, Inc.</t>
  </si>
  <si>
    <t>R&amp;D Facility</t>
  </si>
  <si>
    <t>Rechargeable aqueous hybrid battery</t>
  </si>
  <si>
    <t>https://www.aesirtec.com</t>
  </si>
  <si>
    <t>960 Technology Blvd. Suite 1</t>
  </si>
  <si>
    <t>Bozeman</t>
  </si>
  <si>
    <t>MT</t>
  </si>
  <si>
    <t>417-553-0237</t>
  </si>
  <si>
    <t>https://www.aesirtec.com/LithiumZinc</t>
  </si>
  <si>
    <t>Plans to offer nano material additives to Li-ion market this year (6 tpy), alkaline market in 2023 (350 tpy), and rechargeable markets in 2025 (5000 tpy)</t>
  </si>
  <si>
    <t>Æsir Technologies develops lithium-zinc batteries offering enhanced cycle life, energy density, and safety. Its rechargeable aqueous hybrid battery technology provides sustainable, recyclable, and non-toxic energy storage solutions.</t>
  </si>
  <si>
    <t>info@aesirtec.com</t>
  </si>
  <si>
    <t>Prismatic metal can cells</t>
  </si>
  <si>
    <t>https://americanbatteryfactory.com/</t>
  </si>
  <si>
    <t>Aerospace Research Campus - I10 and South Rita Road</t>
  </si>
  <si>
    <t>Tucson</t>
  </si>
  <si>
    <t>385-269-2061</t>
  </si>
  <si>
    <t>1000 (Planned)</t>
  </si>
  <si>
    <t>American Fork</t>
  </si>
  <si>
    <t>1/13/2024 8/14/2025</t>
  </si>
  <si>
    <t>Questionnaire; telecon 8/20/21; BNEF Interactive Dataset Cell Manufacturing; https://pv-magazine-usa.com/2022/03/08/plans-announced-for-a-us-lithium-ferro-phosphate-battery-gigafactory-network/; https://americanbatteryfactory.com/press/2023-10-26-american-battery-factory-breaks-ground; https://content.civicplus.com/api/assets/ae999a10-d4d7-473b-8b3b-772516ff2b30</t>
  </si>
  <si>
    <t>$1.2B capital investment; SOP 2027; Targeting 20 GWh eventually</t>
  </si>
  <si>
    <t xml:space="preserve">
American Battery Factory revolutionizes energy with U.S.-owned vertical manufacturing for LFP battery cells, integrating software, hardware, and technology to ensure renewable, independent, and affordable energy. </t>
  </si>
  <si>
    <t>ALEC</t>
  </si>
  <si>
    <t>1395 Aspen Way</t>
  </si>
  <si>
    <t>americanlithiumenergy.com; Questionnaire; https://www.dnb.com/business-directory/company-profiles.american_lithium_energy_corp.eb6cbeb7e4a7cbf5bd0c71ced5c81852.html;https://lithiumamericas.com/usa/thacker-pass/; https://www.connectcre.com/stories/lithium-ion-battery-maker-nearly-quadruples-space-in-move-to-vista/</t>
  </si>
  <si>
    <t xml:space="preserve">
American Lithium Energy leads with the world's highest energy density silicon-based lithium-ion batteries, setting industry safety benchmarks. Its patented technologies ensure powerful, long-lasting, and safe cells, eliminating trade-offs in energy density, life cycle, and safety.</t>
  </si>
  <si>
    <t>Marshall County Battery Cell Manufacturing Plant</t>
  </si>
  <si>
    <t>Lithium-iron-phosphate battery cells</t>
  </si>
  <si>
    <t>https://amplifycelltech.com/</t>
  </si>
  <si>
    <t>Chickasaw Trail Industrial Park</t>
  </si>
  <si>
    <t>Byhalia</t>
  </si>
  <si>
    <t>2/5/2025 8/14/2025</t>
  </si>
  <si>
    <t>https://www.paccar.com/news/current-news/2024/amplify-cell-technologies-begins-construction-of-mississippi-battery-cell-factory/, https://www.daimlertruck.com/en/newsroom/pressrelease/amplify-cell-technologies-a-joint-venture-between-accelera-by-cummins-daimler-truck-and-paccar-begins-construction-of-mississippi-battery-cell-factory-52757135; https://www.linkedin.com/posts/jack-baldwin-1052b1188_aviation-construction-constructionjobs-activity-7343246539114332160-qCgy/</t>
  </si>
  <si>
    <t>Amplify Cell Technologies produces lithium-iron-phosphate battery cells for electric commercial vehicles.</t>
  </si>
  <si>
    <t>Amprius</t>
  </si>
  <si>
    <t>Amprius Lab</t>
  </si>
  <si>
    <t>Pouch cells</t>
  </si>
  <si>
    <t>Silicon nanowire anode</t>
  </si>
  <si>
    <t>https://amprius.com/</t>
  </si>
  <si>
    <t>1180 Page Ave</t>
  </si>
  <si>
    <t>800-425-8803</t>
  </si>
  <si>
    <t>Amprius Technologies</t>
  </si>
  <si>
    <t>energy.gov/mesc/bipartisan-infrastructure-law-battery-materials-processing-and-battery-manufacturing-recycling; https://www.businesswire.com/news/home/20230602005357/en/Amprius-and-U.S.-Department-of-Energy-Mutually-Agree-to-End-Negotiations-for-Cost-Sharing-Grant, https://ir.amprius.com/news-events/press-releases/detail/138/amprius-technologies-announces-date-for-second-quarter-2025-results-and-business-updates</t>
  </si>
  <si>
    <t>Recipient of DE-FOA-2678 to build a MWh-scale manufacturing line, but decided that they would do it  with private funding instead. This facility is the company's headquarters and pilot production line. It is where they validate their manufacturing processes before scaling them.</t>
  </si>
  <si>
    <t>Amprius pioneers the highest energy density lithium-ion batteries, enabling new applications and accelerating markets with indispensable storage capabilities using silicon nanowires.</t>
  </si>
  <si>
    <t>Amprius Fab</t>
  </si>
  <si>
    <t>Lithium-ion batteries, Silicon nanowire anode</t>
  </si>
  <si>
    <t>18875 E. Bromley Lane</t>
  </si>
  <si>
    <t>Brighton</t>
  </si>
  <si>
    <t>330 (Planned)</t>
  </si>
  <si>
    <t>amprius.com; Questionnaire; Pitchbook.com; https://d1io3yog0oux5.cloudfront.net/_4a2b0e55ef4b9aff108f8757f9b1dbdc/amprius/db/2227/20814/pdf/Amprius+Technologies+Investor+Presentation+November+2022.pdf; https://amprius.com/amprius-technologies-selects-colorado-for-gigawatt-hour-scale-factory-site/; https://www.businesswire.com/news/home/20230602005357/en/Amprius-and-U.S.-Department-of-Energy-Mutually-Agree-to-End-Negotiations-for-Cost-Sharing-Grant, https://coloradosun.com/2025/06/25/colorado-clean-energy-project-cancellations/</t>
  </si>
  <si>
    <t xml:space="preserve">Recipient of DE-FOA-2678 to build a MWh-scale manufacturing line, but decided that they would do it  with private funding instead. Initial plant will be 500 kWh by 2025 and then scaled up to 5 GWh. </t>
  </si>
  <si>
    <t xml:space="preserve">
Amprius pioneers the highest energy density lithium-ion batteries, enabling new applications and accelerating markets with indispensable storage capabilities using silicon nanowires.</t>
  </si>
  <si>
    <t>https://amprius.com/, https://amprius.com/about/</t>
  </si>
  <si>
    <t>Ateios Systems</t>
  </si>
  <si>
    <t>LIB Manufacturing</t>
  </si>
  <si>
    <t>Electrode</t>
  </si>
  <si>
    <t>https://ateios.com/</t>
  </si>
  <si>
    <t>7979 S Energy Dr</t>
  </si>
  <si>
    <t>330-310-1323</t>
  </si>
  <si>
    <t>1+</t>
  </si>
  <si>
    <t>https://www.militaryaerospace.com/power/article/55241290/lithium-ion-batteries-reduced-fire-risk, https://www.wric.com/business/press-releases/ein-presswire/770751457/ateios-systems-partners-with-multiple-battery-assemblers-to-achieve-gwh-capacity-of-batteries-with-raicore-inside/</t>
  </si>
  <si>
    <t>Awarded one-year sole-source contract from US Army Contracting Command in Adelphi, Md. To produce 3Ah Li-ion batteries with the ability for reduced fire risk from battlefield damage.</t>
  </si>
  <si>
    <t>Ateios Systems, under a U.S. Army contract, will produce 3Ah Li-ion batteries with reduced fire risk, featuring Ateios electrolyte, graphene-based anode, and semi-solid-state, nickel-manganese-cobalt cathode for military use.</t>
  </si>
  <si>
    <t>Blue Current</t>
  </si>
  <si>
    <t>Blue Current Pilot Manufacturing Facility</t>
  </si>
  <si>
    <t>Silicon-based solid-state batteries</t>
  </si>
  <si>
    <t>https://bluecurrent.com/</t>
  </si>
  <si>
    <t>25821 Industrial Blvd</t>
  </si>
  <si>
    <t>Hayward</t>
  </si>
  <si>
    <t>https://bluecurrent.com/about/, https://bluecurrent.com/news/2023-momentum-release/</t>
  </si>
  <si>
    <t>Blue Current is developing silicon-based solid-state batteries for safer, high-energy-density energy storage solutions.</t>
  </si>
  <si>
    <t>Solid-state lithium-metal polymer (LMP®)</t>
  </si>
  <si>
    <t>Questionnaire;https://www.blue-solutions.com/app/assets-bluesolutions/uploads/2021/04/0414_bsol_2102265_brochure_16_pages_gb.pdf; BNEF Interactive Dataset Cell manufacturing; https://www.reuters.com/business/autos-transportation/battery-maker-blue-solutions-plans-2-billion-euro-gigafactory-france-2024-05-28/</t>
  </si>
  <si>
    <t>Blue Solutions develops and produces batteries based on its own unique solid-state Lithium Metal Polymer (LMP®) technology. The company controls every step of the design and mass production of these groundbreaking solid-state batteries</t>
  </si>
  <si>
    <t xml:space="preserve">
Blue Solutions propels battery tech, elevating energy density, power, and safety. Its solid-state 100% tech, highly recyclable, secures an endurable future. </t>
  </si>
  <si>
    <t>https://www.blue-solutions.ca/en</t>
  </si>
  <si>
    <t>BlueOvalSK Tennessee Plant</t>
  </si>
  <si>
    <t>2025 BlueOval City Dr</t>
  </si>
  <si>
    <t>https://www.skinnovation.com/</t>
  </si>
  <si>
    <t>https://www.kentucky.com/news/state/kentucky/article254556442.html; https://www.commercialappeal.com/story/money/business/2022/07/14/ford-sk-on-ev-battery-plant-west-tennessee-blue-oval-city/10038277002/; BNEF Interactive Dataset\Cell Manufacturing; https://source.benchmarkminerals.com/article/lg-chem-tennessee-cathode-plant-could-double-north-american-production?mc_cid=c72c66f531&amp;mc_eid=6a6017029d, https://ttc.tml1.org/2025/03/28/employees-report-first-day-blue-oval-sk-facility-stanton</t>
  </si>
  <si>
    <t>Planned 2025 SOP</t>
  </si>
  <si>
    <t xml:space="preserve">
BlueOval SK  shapes America's mobility future, pivotal in EV adoption. Its high-efficiency lithium-ion batteries offer convenient transport—charging faster and traveling farther, driving an endurable tomorrow.</t>
  </si>
  <si>
    <t>https://www.blueovalsk.com/</t>
  </si>
  <si>
    <t>BlueOvalSK Glendale Plant</t>
  </si>
  <si>
    <t>Other/ unknown cells</t>
  </si>
  <si>
    <t>2022 Battery Park Dr</t>
  </si>
  <si>
    <t>https://www.kentucky.com/news/state/kentucky/article254556442.html; BNEF Interactive Data Set Cell Manufacturing; https://www.charged-the-book.com/na-ev-supply-chain-map; https://www.wdrb.com/in-depth/inside-blueoval-sk-a-1st-look-at-kentucky-s-ev-battery-powerhouse/article_6345687f-0700-48c7-8036-b08769e43539.html</t>
  </si>
  <si>
    <t>Commissioning expected in by EOY 2025; Construction started in 2022; Phase 1 will be 20 GWh, Phase 2 an additional 66 GWh by 203x.</t>
  </si>
  <si>
    <t xml:space="preserve">
BlueOvalSK shapes America's mobility future, pivotal in EV adoption. Its high-efficiency lithium-ion batteries offer convenient transport—charging faster and traveling farther, driving an endurable tomorrow.</t>
  </si>
  <si>
    <t>Britishvolt</t>
  </si>
  <si>
    <t>https://www.britishvolt.com/</t>
  </si>
  <si>
    <t xml:space="preserve"> 3900 Montréal</t>
  </si>
  <si>
    <t>H3B 4M7</t>
  </si>
  <si>
    <t>781-610-860</t>
  </si>
  <si>
    <t>Blyth</t>
  </si>
  <si>
    <t>Northumberland</t>
  </si>
  <si>
    <t>UK</t>
  </si>
  <si>
    <t>https://www.spglobal.com/commodityinsights/en/market-insights/latest-news/energy-transition/100821-britishvolt-plans-60-gwh-canadian-gigafactory-in-quebec; BNEF Interactive Dataset Cell Manufacturing; https://www.theguardian.com/business/2022/nov/27/britishvolt-scraps-plan-for-second-factory-in-canada</t>
  </si>
  <si>
    <t xml:space="preserve">Britishvolt specializes in developing and manufacturing lithium-ion batteries for electric vehicles, focusing on innovation and large-scale production. </t>
  </si>
  <si>
    <t>https://www.britishvolt.com/, https://www.rechargeindustries.com/</t>
  </si>
  <si>
    <t>Camel Group</t>
  </si>
  <si>
    <t>Camel Energy Manufacturing (Michigan)</t>
  </si>
  <si>
    <t>Cell Manufacturing</t>
  </si>
  <si>
    <t>Flooded and AGM Batteries</t>
  </si>
  <si>
    <t>https://www.camelbatt.com/</t>
  </si>
  <si>
    <t>4600 W. Dickman Rd</t>
  </si>
  <si>
    <t>Battle Creek</t>
  </si>
  <si>
    <t>734-929-4396</t>
  </si>
  <si>
    <t>Camel Group Co., Ltd.</t>
  </si>
  <si>
    <t>camelbatt.com</t>
  </si>
  <si>
    <t>Wuhan</t>
  </si>
  <si>
    <t>Hubei</t>
  </si>
  <si>
    <t>BNEF Cell Database; https://www.camelbatt.com/news/details/58.html; camelenergyus.com; https://www.batteriesinternational.com/2023/07/27/camel-launches-pilot-production-at-michigan-plant/</t>
  </si>
  <si>
    <t xml:space="preserve">
The Camel Group's main focus includes automobile low-voltage batteries and energy storage. </t>
  </si>
  <si>
    <t>https://www.camelbatt.com/, https://www.camelbatt.com/about.html</t>
  </si>
  <si>
    <t>Clarios  Meadowbrook Battery Manufacturing Plant</t>
  </si>
  <si>
    <t>Lithium nickel cobalt aluminum oxide</t>
  </si>
  <si>
    <t>https://clairos.com/</t>
  </si>
  <si>
    <t>MWh/yr</t>
  </si>
  <si>
    <t>Clarios, Inc.</t>
  </si>
  <si>
    <t>BNEF Cell Database https://betterbuildingssolutioncenter.energy.gov/iso-50001/showcase-projects/clarios-meadowbrook-lithium-ion%E2%80%9450001-ready-facility; https://business.westcoastchamber.org/member-directory/Details/clarios-884387;https://wwmt.com/news/local/battery-clairos-manufacturing-plant-holland-michigan-meadowbrook-recycling-environmental-efforts-electric-cars; BNEF Interactive Dataset cell manufacturing</t>
  </si>
  <si>
    <t>Purchased by Clarios</t>
  </si>
  <si>
    <t>Clarios develops advanced batteries for evolving transportation needs. It transforms insightful ideas into impactful realities, anticipating and delivering solutions with agility and flexibility.</t>
  </si>
  <si>
    <t>Contemporary Amperex Technology (CATL) Co Ltd</t>
  </si>
  <si>
    <t>CATL Chihuahua Ciudad Juarez Battery Manufacturing Plant</t>
  </si>
  <si>
    <t>https://www.catlbttery.com</t>
  </si>
  <si>
    <t>Chihuahua</t>
  </si>
  <si>
    <t>Ciudad Juarez</t>
  </si>
  <si>
    <t>Contemporary Amperex Technology (CATL)</t>
  </si>
  <si>
    <t>https://www.catlbattery.com</t>
  </si>
  <si>
    <t>Ningde</t>
  </si>
  <si>
    <t>6/10/2023 8/14/2025</t>
  </si>
  <si>
    <t>https://mexico-now.com/catl-seeks-to-install-battery-plant-in-mexico/; BNEF Cell Database; https://cnevpost.com/2024/03/29/catl-plans-plant-with-gm-north-america-tech-licensing-report/</t>
  </si>
  <si>
    <t>Could be located in Saltillo, Coahuila; $5 billion investment; expected in 2024</t>
  </si>
  <si>
    <t>CATL is a global leader of new energy innovative technologies, committed to providing premier solutions and services for new energy applications worldwide.</t>
  </si>
  <si>
    <t>https://www.catlbattery.com, https://www.catl.com/en/about/profile/, https://www.catl.com/en/about/strategy/</t>
  </si>
  <si>
    <t>Dragonfly Energy Manufacturing Facility</t>
  </si>
  <si>
    <t>https://dragonflyenergy.com/</t>
  </si>
  <si>
    <t>1190 Trademark Dr Ste 108</t>
  </si>
  <si>
    <t>89521</t>
  </si>
  <si>
    <t>775-622-3448</t>
  </si>
  <si>
    <t>https://dragonflyenergy.com/company/battery-factory/; https://dragonflyenergy.com/dragonfly-energy-completes-u-s-lithium-battery-cell-pilot-line-begins-manufacturing-anode-at-scale-using-patented-dry-deposition-processes/; https://web.vegaschamber.com/directory/results/map.aspx?listingid=44077</t>
  </si>
  <si>
    <t>Dragonfly Energy, based in Reno, manufactures lithium-ion batteries using a patented dry electrode process, supporting U.S. supply chains with Battle Born Batteries® for RV, marine, and off-grid applications.</t>
  </si>
  <si>
    <t>Shelbyville Battery Manufacturing Facility</t>
  </si>
  <si>
    <t>LFP batteries for utility-scale energy storage</t>
  </si>
  <si>
    <t>https://csestorage.com</t>
  </si>
  <si>
    <t>Finchville Industrial Park</t>
  </si>
  <si>
    <t>Shelbyville</t>
  </si>
  <si>
    <t>https://www.canadiansolar.com</t>
  </si>
  <si>
    <t>Kitchener</t>
  </si>
  <si>
    <t>https://www.kentuckyliving.com/energy/shelbyville-battery-manufacturing-to-produce-utility-scale-batteries; https://www.courier-journal.com/story/money/companies/2024/11/15/canadian-solar-700-million-battery-plant-shelbyville-ky-jobs/76133727007/</t>
  </si>
  <si>
    <t>e-Storage, a subsidiary of Canadian Solar, is building a utility-scale battery facility in Kentucky through its local entity, Shelbyville Battery Manufacturing, focusing on integrated LFP battery production and R&amp;D.</t>
  </si>
  <si>
    <t>Cylindrical and Prismatic Can cells</t>
  </si>
  <si>
    <t>Eaglepicher Technologies</t>
  </si>
  <si>
    <t>Also does R&amp;D and makes a charger/analyzer; Makes several types of batteries, including Li-ion for specialized mission-critical applications: aerospace, military and medical.  This facility focuses on batteries for aerospace devices; facility is 100,000 sq ft; &gt;9 00 employees across all locations</t>
  </si>
  <si>
    <t>Nickel cobalt aluminum oxide</t>
  </si>
  <si>
    <t>8/7/2021 8/14/2025</t>
  </si>
  <si>
    <t>eaglepicher.com; https://ded.mo.gov/press-room/eaglepicher-technologies-expand-joplin-investing-209-million-and-creating-100-new-jobs</t>
  </si>
  <si>
    <t>Also does R&amp;D and makes a charger/analyzer; Makes several types of batteries, including Li-ion for specialized mission-critical applications: aerospace, military and medical.  This facility focuses on batteries for aerospace devices; &gt; 900 employees across all locations</t>
  </si>
  <si>
    <t>Pouch and cylindrical Can cells</t>
  </si>
  <si>
    <t>Lithium cobalt oxide</t>
  </si>
  <si>
    <t>eaglepicher.com;https://growjo.com/company/EaglePicher_Technologies</t>
  </si>
  <si>
    <t>Also does R&amp;D and makes a charger/analyzer; Makes several types of batteries, including Li-ion for specialized mission-critical applications: aerospace, military and medical.  This facility focuses on batteries for medical devices; facility is 61,000 sq ft; &gt; 900 employees across all locations</t>
  </si>
  <si>
    <t>Pouch and Prismatic Can cells</t>
  </si>
  <si>
    <t>https://ecpowergroup.com/</t>
  </si>
  <si>
    <t>341 Science Park Rd</t>
  </si>
  <si>
    <t>State College</t>
  </si>
  <si>
    <t>814-861-6233</t>
  </si>
  <si>
    <t>11/23/2022 8/14/2025</t>
  </si>
  <si>
    <t>ecpowergroup.com; Questionnairep; https://www.centredaily.com/news/local/community/philipsburg/article288998659.html</t>
  </si>
  <si>
    <t>Develops new solid-state batteries, especially those applicable to different environments; has a heat from within technology for their cells, TMCT ™ , which allows faster charging. Also prototypes cells for clients with new technologies; Workforce range 8-15</t>
  </si>
  <si>
    <t xml:space="preserve">
EC Power innovates with 30x technology and rapid thermal control. Focused on cooperation, science, and fairness, it unites to deliver faster, reliable lithium-ion batteries globally.</t>
  </si>
  <si>
    <t>https://www.ecpowergroup.com/, https://www.ecpowergroup.com/story</t>
  </si>
  <si>
    <t>6688 Kitimat Rd</t>
  </si>
  <si>
    <t>L5N 1P8</t>
  </si>
  <si>
    <t>electrovaya.com; Propulsion Quebec; https://growjo.com/company/Electrovaya; https://www.zoominfo.com/c/electrovaya-inc/39932216; https://electrovaya.com/press/electrovaya-plans-transformational-acquisition/</t>
  </si>
  <si>
    <t>Focuses primarily on mission critical applications like forklifts.  Uses ceramic separators; Employee range: 50-80</t>
  </si>
  <si>
    <t>Pioneering the energy transformation with safe, durable lithium-ion batteries, Electrovaya's mission is to accelerate the energy transition with advanced technology for safer and better batteries.</t>
  </si>
  <si>
    <t>https://electrovaya.com/, https://electrovaya.com/company/#About-Us</t>
  </si>
  <si>
    <t>250 (Planned)</t>
  </si>
  <si>
    <t>BNEF Cell database; https://electrovaya.com/press/electrovaya-to-establish-lithium-ion-gigafactory-in-new-york-state/; https://chargedevs.com/newswire/electrovaya-starts-battery-system-manufacturing-in-new-york/</t>
  </si>
  <si>
    <t>Exact location not known. Center of Jamestown used. Plans to reach 1 GWh.</t>
  </si>
  <si>
    <t>ElevenEs</t>
  </si>
  <si>
    <t>ElevenEs Gigafactory III</t>
  </si>
  <si>
    <t>Prismatic cells</t>
  </si>
  <si>
    <t>https://elevenes.com/</t>
  </si>
  <si>
    <t>Subotica</t>
  </si>
  <si>
    <t>Serbia</t>
  </si>
  <si>
    <t>https://elevenes.com/about-us/, https://en.whchem.com/cmscontent/837.html</t>
  </si>
  <si>
    <t>Projected SOP of 2031</t>
  </si>
  <si>
    <t>ElevenEs is a Serbian company specializing in the development and manufacturing of lithium-iron-phosphate (LFP) batteries. The company has a focus on prismatic LFP cells and has established an R&amp;D center and production facility in Subotica, Serbia.</t>
  </si>
  <si>
    <t>Quallion LLC</t>
  </si>
  <si>
    <t>12744 San Fernando Rd</t>
  </si>
  <si>
    <t>Sylmar</t>
  </si>
  <si>
    <t>91342</t>
  </si>
  <si>
    <t>732-543-7900</t>
  </si>
  <si>
    <t>Enersys</t>
  </si>
  <si>
    <t>8/21/2021 8/14/2025</t>
  </si>
  <si>
    <t>enersys.com; Questionnaire; https://powersourcesconference.com/PowerSources23/docs/18-5.pdf?</t>
  </si>
  <si>
    <t>Pilot facility</t>
  </si>
  <si>
    <t>EnerSys provides energy storage systems and technology for industrial applications, manufacturing and distributing reserve and motive power batteries, chargers, power equipment, and accessories for telecommunications, utilities, medical, aerospace, and defense.</t>
  </si>
  <si>
    <t>EnerSys Advanced Systems</t>
  </si>
  <si>
    <t>Cylindrical and prismatic can cells</t>
  </si>
  <si>
    <t>Nickel cobalt manganese oxide</t>
  </si>
  <si>
    <t>BM AP (moved it to cell manufacturing) MK</t>
  </si>
  <si>
    <t>9/25/2024 9/25/2024 8/14/2025</t>
  </si>
  <si>
    <t>https://www.defenseandmunitions.com/news/ener-sys-selected-to-develop-lithium-ion-cell-gigafactory/</t>
  </si>
  <si>
    <t>EnerSys Advanced Systems  will produce high-performance prismatic and cylindrical cells, offering cost-competitive domestic capabilities for industrial and defense markets crucial to U.S. economic growth.</t>
  </si>
  <si>
    <t>https://www.energy.gov/mesc/bipartisan-infrastructure-law-battery-materials-processing-and-battery-manufacturing-recycling</t>
  </si>
  <si>
    <t>104 Rock Rd</t>
  </si>
  <si>
    <t>Horsham</t>
  </si>
  <si>
    <t>215-674-3800</t>
  </si>
  <si>
    <t>https://investor.enersys.com/news/news-details/2025/EnerSys-Announces-Workforce-Reduction-as-Part-of-Strategic-Organizational-Realignment-to-Support-Future-Growth/default.aspx</t>
  </si>
  <si>
    <t>Enovix Fremont</t>
  </si>
  <si>
    <t>Lithium cobalt oxide, Nickel manganese cobalt</t>
  </si>
  <si>
    <t>https://www.enovix.com/</t>
  </si>
  <si>
    <t>3501 W Warren Ave</t>
  </si>
  <si>
    <t>510-695-2350</t>
  </si>
  <si>
    <t>11/25/2022 8/27/2025</t>
  </si>
  <si>
    <t>enovix.com; https://ir.enovix.com/static-files/26fdf917-b25f-461f-862a-3e9349934d9d; https://www.zippia.com/enovix-careers-1404878/; Questionnaire; https://www.buzzfile.com/business/Enovix-Corporation-510-695-2399; Pitchbook.com; https://www.zoominfo.com/c/enovix-incorporated/346492803</t>
  </si>
  <si>
    <t>Develop batteries using silicon anodes, focusing on compact wearable, portable designs followed by 3D design for EV and stationary sources; Plan to commercialize by Q2 2022; Won contract to demo advanced LiBs for US Army; 50,000 sq ft/ 280 MWh battery pre-production facility; Jumping to 0.4 Gwh with expansion by 2030</t>
  </si>
  <si>
    <t xml:space="preserve">Enovix's breakthrough cell architecture is unlocking the full potential of next-gen devices with 100% active silicon anode. </t>
  </si>
  <si>
    <t>https://www.enovix.com/, https://www.enovix.com/applications/, https://www.linkedin.com/company/enovix-corp-/</t>
  </si>
  <si>
    <t>https://www.enpower-greentech.com/#top</t>
  </si>
  <si>
    <t xml:space="preserve">600 S Wagner Rd. </t>
  </si>
  <si>
    <t>https://www.enpower-greentech.com</t>
  </si>
  <si>
    <t>AP MK</t>
  </si>
  <si>
    <t>8/25/2024 8/14/2025</t>
  </si>
  <si>
    <t>https://pitchbook.com/profiles/company/439547-50#:~:text=Enpower%20Greentech%20General%20Information&amp;text=Developer%20of%20energy%20storage%20battery,energy%20and%20smart%20power%20applications; https://enpower-greentech.com/news/in-the-press-contrasting-semi-solid-lithium-ion-and-lithium-polymer-batteries-mrxfm</t>
  </si>
  <si>
    <t>semi-solid-state lithium-ion pouch cells</t>
  </si>
  <si>
    <t>Enpower Greentech is a developer of energy storage battery technologies and services designed for renewable energy and smart power applications with focus on cell manufacturing, such as LFP.</t>
  </si>
  <si>
    <t>EnPower, Inc.</t>
  </si>
  <si>
    <t>Prismatic pouch and canned cells</t>
  </si>
  <si>
    <t>https://www.enpowerinc.com/</t>
  </si>
  <si>
    <t>8740 Hague Rd, Building 7</t>
  </si>
  <si>
    <t>Indianapolis</t>
  </si>
  <si>
    <t>317-703-1800</t>
  </si>
  <si>
    <t>11/25/2022 8/14/2025 8/27/2025</t>
  </si>
  <si>
    <t>BNEF: Interactive Datasets/Storage/Cell manufacturers; ;https://www.enpowerinc.com/us-lithium-ion-battery-manufacturing-facility/; https://www.zoominfo.com/pic/enerdel-inc/34770801; https://www.insideindianabusiness.com/articles/lithium-ion-battery-maker-relocating-to-indianapolis; https://www.enpowerinc.com/us-lithium-ion-battery-manufacturing-facility/; https://www.ibj.com/articles/battery-maker-relocating-to-indianapolis-planning-more-than-100-jobs; https://www.enpowerinc.com/enpower-opens-americas-newest-gigawatt-factory/; https://www.youarecurrent.com/2022/10/25/enpower-opens-gigawatt-facility/; https://my.pitchbook.com/profile/118857-34/company/profile#general-info</t>
  </si>
  <si>
    <t>Acquired EnerDel's manufacturing facility and dedicated the 800 MWh facility on 10/5/2022; It hopes to start production in 2023 and increase the production capacity to &gt; 1 GWh</t>
  </si>
  <si>
    <t xml:space="preserve">EnPower is a lithium-ion battery company engaged in advanced battery manufacturing using its patented multilayer electrodes, which address the trade-off between energy and power, enabling fast charging,
</t>
  </si>
  <si>
    <t>Andrew Rossier</t>
  </si>
  <si>
    <t>andrew.rossier@enpowerinc.com</t>
  </si>
  <si>
    <t>1 586-524-8892</t>
  </si>
  <si>
    <t>Solid-state battery</t>
  </si>
  <si>
    <t>Methuen</t>
  </si>
  <si>
    <t>Billerica</t>
  </si>
  <si>
    <t>https://www.businesswire.com/news/home/20231023929129/en/Factorial-Energy-Opens-New-Manufacturing-Facility-to-House-Largest-Solid-State-Battery-Line-in-the-US; https://cleantechnica.com/2023/10/24/factorial-energy-opens-largest-solid-state-battery-factory-in-america/; https://factorialenergy.com/contact-us/</t>
  </si>
  <si>
    <t>Projected SOP of 2026</t>
  </si>
  <si>
    <t>Factorial Energy is a U.S.-based company developing and manufacturing solid-state battery technology for electric vehicles. The company is focused on its proprietary FEST® (Factorial Electrolyte System Technology) platform.</t>
  </si>
  <si>
    <t>Prismatic, pouch and cylindrical cells</t>
  </si>
  <si>
    <t>Nickel manganese cobalt, Lithium iron phosphate</t>
  </si>
  <si>
    <t>https://www.fivestonegreen.com/</t>
  </si>
  <si>
    <t>11220 Waples Mill Road</t>
  </si>
  <si>
    <t>Fairfax</t>
  </si>
  <si>
    <t>917-528-3159</t>
  </si>
  <si>
    <t>Five Stone Energy produces lithium iron phosphate and nickel manganese cobalt battery cells for energy storage systems and electric vehicles without toxic chemicals. It plans to build a battery manufacturing facility.</t>
  </si>
  <si>
    <t>Jian Ham</t>
  </si>
  <si>
    <t>jham@fivestonegreen.com</t>
  </si>
  <si>
    <t>BlueOval Battery Park Michigan</t>
  </si>
  <si>
    <t>Marshall</t>
  </si>
  <si>
    <t>1700 (Planned)</t>
  </si>
  <si>
    <t>12/29/2023 8/26/2025</t>
  </si>
  <si>
    <t>charged-the-book.com; https://media.ford.com/content/fordmedia/fna/us/en/news/2023/02/13/ford-taps-michigan-for-new-lfp-battery-plant--new-battery-chemis.html; https://www.freep.com/story/money/cars/ford/2023/11/21/ford-marshall-electric-vehicle-battery-plant-reduce-plans-jobs/71664207007/; https://www.reuters.com/business/autos-transportation/ford-says-michigan-ev-battery-plant-on-track-production-tax-credits-2025-07-08/</t>
  </si>
  <si>
    <t>$3.5B investment; production expected in 2026; Ford revised its investment in late 2023 by &gt;$1 B and reducing 800 jobs and reducing capacity by 40%</t>
  </si>
  <si>
    <t xml:space="preserve">Ford's BlueOval Battery Park in Michigan focuses on producing electric vehicle batteries, enhancing EV manufacturing capabilities, and advancing lithium-ion and solid-state battery technologies for transportation solutions.
</t>
  </si>
  <si>
    <t>https://corporate.ford.com/, https://corporate.ford.com/about/purpose.html, https://corporate.ford.com/social-impact/sustainability.html</t>
  </si>
  <si>
    <t>Nickel manganese cobalt with ALD</t>
  </si>
  <si>
    <t>https://www.forgenano.com/</t>
  </si>
  <si>
    <t>12300 Grant St., #110</t>
  </si>
  <si>
    <t>Thornton</t>
  </si>
  <si>
    <t>720-259-8579</t>
  </si>
  <si>
    <t>Questionnaire; forgenano.com;https://www.forgenano.com/press-release-atomic-layer-deposition-enabled-battery-materials-methods-products-ip-roll/;https://www.zoominfo.com/pic/forge-nano-inc/398065114</t>
  </si>
  <si>
    <t>Forge Nano, a materials science leader, accelerates manufacturing innovation and transforms product performance with its nanocoating technology, Atomic Armor.</t>
  </si>
  <si>
    <t>North Carolina Gigafactory</t>
  </si>
  <si>
    <t>Cylindrical and Pouch  cells</t>
  </si>
  <si>
    <t>Morrisville</t>
  </si>
  <si>
    <t>204 (Planned)</t>
  </si>
  <si>
    <t>12/29/2023 8/27/2025</t>
  </si>
  <si>
    <t>https://rhomotion.com/forge-nano-plans-to-open-battery-cell-factory-in-north-carolina-usa#:~:text=Material%20science%20company%2C%20Forge%20Nano,capacity%20of%20one%20gigawatt%20hour; https://forgebattery.com/#data; https://forgebattery.com/2025/01/forge-battery-completes-contract-negotiation-to-secure-100m-from-u-s-department-of-energy-for-north-carolina-lithium-ion-battery-gigafactory/</t>
  </si>
  <si>
    <t>21700 cylindrical cells; 2027 Projected SOP</t>
  </si>
  <si>
    <t>Form Energy</t>
  </si>
  <si>
    <t>Iron-air batteries</t>
  </si>
  <si>
    <t>https://formenergy.com/</t>
  </si>
  <si>
    <t>1725 Main St</t>
  </si>
  <si>
    <t>Weirton</t>
  </si>
  <si>
    <t>26062</t>
  </si>
  <si>
    <t>Somerville</t>
  </si>
  <si>
    <t>https://formenergy.com/form-factory-1/, https://www.stantec.com/en/projects/united-states-projects/f/form-factory-1-iron-air-battery-production-facility, https://frontier-companies.com/form-energy-form-factory-1/</t>
  </si>
  <si>
    <t>Form Energy is a U.S. company developing and manufacturing large-scale, iron-air batteries. Its technology is designed for multi-day energy storage to ensure a reliable electric grid.</t>
  </si>
  <si>
    <t>FREYR</t>
  </si>
  <si>
    <t>FREYR Giga America</t>
  </si>
  <si>
    <t xml:space="preserve">Pouch and Cylindrical  cells </t>
  </si>
  <si>
    <t>Nickel cobalt manganese oxide;  Lithium iron phosphate</t>
  </si>
  <si>
    <t>https://www.freyrbattery.com/extra-pages/facilities/giga-factory-usa</t>
  </si>
  <si>
    <t>Bridgeport Industrial Park</t>
  </si>
  <si>
    <t>720 (Planned)</t>
  </si>
  <si>
    <t>https://www.freyrbattery.com/</t>
  </si>
  <si>
    <t>Luxembourg</t>
  </si>
  <si>
    <t>Belgium</t>
  </si>
  <si>
    <t>BNEF Cell database:; https://www.businesswire.com/news/home/20221111005115/en/FREYR-Battery-Announces-Plans-for-U.S.-Gigafactory-in-Georgia; https://www.freyrbattery.com/extra-pages/facilities/giga-factory-usa</t>
  </si>
  <si>
    <t>$1.7B investment; could expand to $2.9B; will be focused on ESS</t>
  </si>
  <si>
    <t>FREYR is building a Giga America clean battery manufacturing facility based on the next-generation SemiSolid™ Lithium-Ion Battery Technology platform developed by 24M Technologies Inc.</t>
  </si>
  <si>
    <t>https://www.freyrbattery.com/about; https://www.wsbtv.com/news/local/coweta-county/norwegian-company-abandons-plans-25-billion-battery-plant-700-jobs-metro-atlanta/USFZQ6YMNRH2NHRYB5R7GTBWCU/</t>
  </si>
  <si>
    <t>GM-Samsung SDI JV Indiana Battery Plant</t>
  </si>
  <si>
    <t>Prismatic pouch cells,  cylindrical cells</t>
  </si>
  <si>
    <t>https://gmauthority.com/blog/gm/gm-facilities/ultium-cells-battery-plants-global/ultium-cells-usa-battery-plants/gm-new-carlisle-indiana-battery-plant/</t>
  </si>
  <si>
    <t>near New Carlisle</t>
  </si>
  <si>
    <t>General Motors
Samsung SDI</t>
  </si>
  <si>
    <t>Detroit
Yongin</t>
  </si>
  <si>
    <t>MI
Gyeonggi-do</t>
  </si>
  <si>
    <t>US,
South Korea</t>
  </si>
  <si>
    <t>6/19/2023 8/27/2025</t>
  </si>
  <si>
    <t>Charged-the-book.com; https://techcrunch.com/2023/06/13/gm-and-partner-samsung-sdi-pick-indiana-for-3b-battery-factory/; https://techcrunch.com/2023/04/25/hyundai-gm-partner-with-korean-battery-makers-to-build-us-plants/; https://electrek.co/2023/06/13/gm-fourth-ev-battery-plant-new-partner/; https://www.inkfreenews.com/2025/06/06/new-carlisle-gm-battery-plant-ahead-of-schedule/</t>
  </si>
  <si>
    <t>$3B investment; NCA Chemistry</t>
  </si>
  <si>
    <t>GM's Indiana battery facility in New Carlisle, in partnership with Samsung,  will mass-produce lithium ion cells for its electric vehicle lineup, representing its fourth U.S. battery plant, currently under construction.</t>
  </si>
  <si>
    <t>Gotion Manteno Plant</t>
  </si>
  <si>
    <t>Cylindrical and Pouch cells</t>
  </si>
  <si>
    <t>Battery Atlas; https://abc7chicago.com/electric-vehicles-gotion-manteno-battery-plant/13755678/; https://www.illinois.gov/news/press-release.26993.html#:~:text=Once%20completed%2C%20the%20facility%20in,will%20cover%20approximately%20150%20acres. https://chicagoyimby.com/2023/09/new-ev-gigafactory-announced-near-kankakee.html#:~:text=Located%20at%20333%20S%20Spruce,battery%20maker%20Gotion%20Hight%2DTech; https://restofworld.org/2025/gotion-ev-battery-us-expansion-backlash-michigan/</t>
  </si>
  <si>
    <t>$2B investment; Projected SOP 202x; LFP Chemistry</t>
  </si>
  <si>
    <t>Gotion is a rapidly expanding company focused on innovative energy solutions and next-gen battery technology such as advanced lithium-ion batteries for electric vehicles and stationary applications.</t>
  </si>
  <si>
    <t>Gotion Mecosta County Plant</t>
  </si>
  <si>
    <t>Big Rapids</t>
  </si>
  <si>
    <t>2350 (Planned)</t>
  </si>
  <si>
    <t>https://www.wzzm13.com/article/news/local/gotion-battery-plant-approved-near-big-rapids/69-3dbe01e7-2544-4ed7-b013-bbb1d74155ce; Battery Atlas; https://battery-news.de/en/2025/04/08/legal-dispute-stops-construction-of-gotion-battery-plant-in-michigan/</t>
  </si>
  <si>
    <t>$2.36B investment; Projected SOP 203x as community opposition has caused delays</t>
  </si>
  <si>
    <t>Honda LGES Fayette Battery Manufacturing Plant</t>
  </si>
  <si>
    <t>https://insideevs.com/news/591209/rumor-honda-lges-battery-plant-ohio/; https://www.bloomberg.com/news/articles/2022-06-08/honda-lg-energy-eyeing-ohio-for-new-electric-car-battery-plant; BNEF Interactive Dataset Cell Manufacturing; lgesolhonda.com; https://www.prnewswire.com/news-releases/lg-energy-solution-and-honda-break-ground-for-new-joint-venture-ev-battery-plant-in-ohio-301758629.html</t>
  </si>
  <si>
    <t>Will supply US Honda facilities; NMC Chemistry; Projected 2025 SOP</t>
  </si>
  <si>
    <t>The newly announced battery plant, a joint venture between LG Energy Solution and Honda, is coming to Fayette County, Ohio.</t>
  </si>
  <si>
    <t>Hyundai LGES Bryan County Battery Plant</t>
  </si>
  <si>
    <t>near Hyundai Metaplant in Bryan County</t>
  </si>
  <si>
    <t>Savannah</t>
  </si>
  <si>
    <t>Hyundai Motor Group
LGES</t>
  </si>
  <si>
    <t>charged-the-book.com; https://www.hyundaimotorgroup.com/news/CONT0000000000093783; https://apnews.com/article/georgia-cartersville-solar-electric-vehicle-battery-congress-e48856feda02a4c1462dc783c5f6a126</t>
  </si>
  <si>
    <t>Will supply batteries to 300,000 EVs per year; construction underway with SOP 2025; located adjacent to Hyundai Motor Group Metaplant America; plant will make batteries for Hyundai, Kia and GEnesis EVs made in GA. Used Metaplant location for GPS; NMC Chemistry</t>
  </si>
  <si>
    <t xml:space="preserve">
Hyundai Motor Group, a global enterprise with a diverse value chain, spans mobility, steel, construction, logistics, finance, IT, and service. </t>
  </si>
  <si>
    <t>Bartow Battery Manufacturing Plant</t>
  </si>
  <si>
    <t>https://www.hyundai.com/worldwide/en/company/newsroom/detail/hyundai-motor-group-and-sk-on-to-establish-ev-battery-cell-production-joint-venture-in-us-0000000237</t>
  </si>
  <si>
    <t>Bartow Centre, Highway 411</t>
  </si>
  <si>
    <t>Bartow County</t>
  </si>
  <si>
    <t>3500 (Planned)</t>
  </si>
  <si>
    <t>Hyundai Motor Group
SK On</t>
  </si>
  <si>
    <t>Seoul
Icheon</t>
  </si>
  <si>
    <t>Gyeonggi
Gyeonggi</t>
  </si>
  <si>
    <t>BNEF Cell database; https://www.utilitydive.com/news/Hyundai-SK-On-plan-5B-Georgia-EV-battery-joint-venture/648667/; https://www.prnewswire.com/news-releases/hyundai-motor-group-and-sk-on-to-build-ev-battery-facility-in-bartow-county-301698015.html; https://electrek.co/2023/04/25/hyundai-and-sk-on-finalize-5b-us-battery-factory-update/</t>
  </si>
  <si>
    <t>$5B investment; should produce enough batteries for 300,000 vehicles by the second half of 2025; NMC Chemistry</t>
  </si>
  <si>
    <t xml:space="preserve">Hyundai Motor Group is a global enterprise that has created a value chain based on mobility, steel, and construction, as well as logistics, finance, IT, and service. </t>
  </si>
  <si>
    <t>IM3NY</t>
  </si>
  <si>
    <t>Imperium3 Huron Battery Manufacturing Plant I</t>
  </si>
  <si>
    <t>https://im3ny.com/</t>
  </si>
  <si>
    <t>Huron Campus - 1701 North St</t>
  </si>
  <si>
    <t>607-444-1545</t>
  </si>
  <si>
    <t>Imperium3</t>
  </si>
  <si>
    <t>im3.com.au</t>
  </si>
  <si>
    <t>Sydney</t>
  </si>
  <si>
    <t>NSW</t>
  </si>
  <si>
    <t>BNEF: Interactive Datasets/Storage/Cell manufacturers; https://www.pressconnects.com/story/money/2021/04/21/endicott-ny-lithium-ion-battery-plant-begin-production-2022/7318704002/; https://www.automotivemanufacturingsolutions.com/emobility/lithium-ion-bat; https://www.pressconnects.com/story/news/local/2025/01/28/endicott-new-york-im3ny-files-for-bankruptcy/77996357007/#:~:text='Best%20and%20only%20path%20forward,hub%22%20designation%20for%20battery%20innovation</t>
  </si>
  <si>
    <t>Filed for bankruptcy</t>
  </si>
  <si>
    <t xml:space="preserve">
iM3NY, a U.S.-based independent lithium-ion cell manufacturer, commercializes American-developed cell chemistry with a primarily North American supply chain. Production started in 2022, targeting 38 GWh/yr in the near future.</t>
  </si>
  <si>
    <t>https://im3ny.com/, https://im3ny.com/about/</t>
  </si>
  <si>
    <t>Imperium3 Huron Battery Manufacturing Plant II</t>
  </si>
  <si>
    <t>1600 (Planned)</t>
  </si>
  <si>
    <t>BNEF: Interactive Datasets/Storage/Cell manufacturers; https://www.pressconnects.com/story/money/2021/04/21/endicott-ny-lithium-ion-battery-plant-begin-production-2022/7318704002/; https://www.automotivemanufacturingsolutions.com/emobility/lithium-ion-battery-gigafactory-database/41937.article; https://www.pressconnects.com/story/news/local/2025/01/28/endicott-new-york-im3ny-files-for-bankruptcy/77996357007/#:~:text='Best%20and%20only%20path%20forward,hub%22%20designation%20for%20battery%20innovation</t>
  </si>
  <si>
    <t>Workers were ratioed by output. Automotive Manufacturing Solutions reported 3 GWh rising to 15 GWh; C4V and Magnis Resources, Boston Energy and Innovation involved as well; Filed for bankruptcy</t>
  </si>
  <si>
    <t>800 (Planned)</t>
  </si>
  <si>
    <t>BNEF: Interactive Datasets/Storage/Cell manufacturers; https://www.pressconnects.com/story/money/2021/04/21/endicott-ny-lithium-ion-battery-plant-begin-production-2022/7318704002/; https://www.automotivemanufacturingsolutions.com/emobility/lithium-ion-battery-gigafactory-database/41937.article; https://im3ny.com/gigafactory/; https://www.pressconnects.com/story/news/local/2025/01/28/endicott-new-york-im3ny-files-for-bankruptcy/77996357007/#:~:text='Best%20and%20only%20path%20forward,hub%22%20designation%20for%20battery%20innovation</t>
  </si>
  <si>
    <t>Ingevity</t>
  </si>
  <si>
    <t>Electrode Materials</t>
  </si>
  <si>
    <t>Silicon-based anode materials</t>
  </si>
  <si>
    <t>https://www.ingevity.com/about/our-story/</t>
  </si>
  <si>
    <t>4920 O'Hear Avenue Suite 400</t>
  </si>
  <si>
    <t>North Charleston</t>
  </si>
  <si>
    <t>SD  AP</t>
  </si>
  <si>
    <t>7/31/2024 8/25/2024</t>
  </si>
  <si>
    <t>https://www.ingevity.com/news/press-releases/ingevity-enters-battery-electric-vehicle-market-invests-60-million-in-lithium-ion-anode-materials-producer-nexeon-and-secures-future-activated-carbon-supply-relationship/</t>
  </si>
  <si>
    <t>Ingevity enters battery electric vehicle market, invests $60 million in lithium-ion anode materials producer, Nexeon, and secures future activated carbon supply relationship</t>
  </si>
  <si>
    <t>Ingevity delivers solutions that purify, protect, and enhance, using innovative technologies to solve complex problems and promote sustainability.</t>
  </si>
  <si>
    <t xml:space="preserve"> MWh/yr</t>
  </si>
  <si>
    <t>3390 Gateway Blvd.</t>
  </si>
  <si>
    <t>510-962-3682</t>
  </si>
  <si>
    <t>zenlabsinc.com; Questionnaire; Pitchbook.com; ionblox.com</t>
  </si>
  <si>
    <t>Formerly Zenlabs Energy; the proprietary silicon-based anodes help make a battery with high energy density and a long cycle life</t>
  </si>
  <si>
    <t>Ionblox transforms lithium-ion batteries using high-capacity silicon monoxide anodes. Its nano-engineered SEI layer and advanced cell architecture ensure high conductivity and extended cycle life, even with extreme fast charging.</t>
  </si>
  <si>
    <t>8/7/2022 8/27/2025</t>
  </si>
  <si>
    <t>Kore Power designs and manufactures high-density lithium-ion batteries and energy storage systems, primarily for utility, industrial, and mission-critical markets globally, with a focus on innovation.</t>
  </si>
  <si>
    <t>https://korepower.com/, https://korepower.com/about; https://www.canarymedia.com/articles/energy-storage/kore-power-has-a-new-plan-after-canceling-1-2b-battery-plant-in-arizona</t>
  </si>
  <si>
    <t>Lansing Battery Manufacturing Plant</t>
  </si>
  <si>
    <t>https://lgenergymi.com/</t>
  </si>
  <si>
    <t>517-267-044</t>
  </si>
  <si>
    <t>https://www.ultiumcell.com/our-locations/lansing-mi; https://insideevs.com/news/590979/ultium-cells-steel-building-structure-tennessee/#:~:text=The%20upcoming%20plant%20in%20Spring,very%20soon%20%2D%20in%20August%202022; BNEF Interactive Dataset Cell manufacturing; https://www.ultiumcell.com/our-locations/lansing-mi; https://www.google.com/search?q=has+construction+started+on+the+Ultium+cells+landsing+plant&amp;rlz=1C1GCEB_enUS866US866&amp;oq=has+construction+started+on+the+Ultium+cells+landsing+plant&amp;aqs=chrome..69i57j0i546l5.52389221j1j15&amp;sourceid=chrome&amp;ie=UTF-8; https://www.greencarcongress.com/2025/05/20250509-lg.html</t>
  </si>
  <si>
    <t>Scheduled to start construction in summer 2022 and opening in 202x. Will supply to GM facilities Factory ZERO, Orion Assembly as well as others; Structure was completed in March 2023</t>
  </si>
  <si>
    <t xml:space="preserve">
LG Energy Solution is producing batteries for the future of transportation with cutting-edge battery cells crafted by innovation. Its committed to utilizing state-of-the-art industry methods for superior cell production. </t>
  </si>
  <si>
    <t>Arizona ESS plant</t>
  </si>
  <si>
    <t>https://news.lgensol.com/company-news/press-releases/1613/</t>
  </si>
  <si>
    <t>Queens Creek</t>
  </si>
  <si>
    <t>https://www.azfamily.com/2022/04/12/300-acres-queen-creek-could-be-new-site-an-lg-battery-plant/; BNEF Interactive Dataset Cell manufacturers; https://www.just-auto.com/news/lges-reconsiders-ev-battery-plant-in-arizona/; https://www.azcommerce.com/news-events/news/2023/3/lg-energy-solution-to-invest-55-billion-to-build-battery-manufacturing-complex-in-queen-creek/</t>
  </si>
  <si>
    <t>Focus on ESS; Invest $2.3B; Construction halted in July 2024, though there are plans to resume</t>
  </si>
  <si>
    <t>LG Energy Solution, subsidiary of the LG Chem,  is a key player in the EV battery market, manufacturing and designing lithium-ion batteries for electric vehicles and energy storage systems.</t>
  </si>
  <si>
    <t>https://news.lgensol.com/company-news/press-releases/1613/, https://news.lgensol.com/company-overview/fast-facts/</t>
  </si>
  <si>
    <t>Arizona EV plant</t>
  </si>
  <si>
    <t>Focus on Evs; Invest $3.2B; Projected SOP of 2026</t>
  </si>
  <si>
    <t>LG Energy Solution Michigan Holland Battery Manufacturing Plant</t>
  </si>
  <si>
    <t>https://www.lgensol.com/kr/index</t>
  </si>
  <si>
    <t>BNEF: Interactive Datasets/Storage/Cell manufacturers; https://www.forbes.com/sites/samabuelsamid/2021/03/11/lg-chem-commits-45b-to-expand-ev-battery-production-capacity-in-us-by-70-gwh/?sh=47842698a026; Questionnaire; https://www.automotivemanufacturingsolutions.com/emobility/lithium-ion-battery-gigafactory-database/41937.article; Questionnaire; https://www.michiganbusiness.org/news/2022/03/lg-energy-solution-and-michigan-leading-the-battery-evolution/; https://www.spglobal.com/commodityinsights/en/market-insights/latest-news/energy-transition/042722-lg-energy-aims-to-more-than-double-battery-capacity-to-520-gwhyear-by-2025; https://www.michigan.gov/whitmer/news/press-releases/2022/03/22/whitmer-announces-1200-new-jobs-from-lg-energy-solutions-investment#:~:text=LG%20Energy%20Solution%2C%20formerly%20known,has%201%2C495%20employees%20in%20Michigan; https://www.electrive.com/2022/03/24/lg-energy-solution-to-expand-michigan-plant/; https://insideevs.com/news/575359/lges-plant-expansion-michigan/</t>
  </si>
  <si>
    <t>1200 (Planned)</t>
  </si>
  <si>
    <t>BNEF: Interactive Datasets/Storage/Cell manufacturers; https://www.forbes.com/sites/samabuelsamid/2021/03/11/lg-chem-commits-45b-to-expand-ev-battery-production-capacity-in-us-by-70-gwh/?sh=47842698a026; Questionnaire; https://www.automotivemanufacturingsolutions.com/emobility/lithium-ion-battery-gigafactory-database/41937.article; Questionnaire; https://www.michiganbusiness.org/news/2022/03/lg-energy-solution-and-michigan-leading-the-battery-evolution/; https://www.spglobal.com/commodityinsights/en/market-insights/latest-news/energy-transition/042722-lg-energy-aims-to-more-than-double-battery-capacity-to-520-gwhyear-by-2025; https://www.michigan.gov/whitmer/news/press-releases/2022/03/22/whitmer-announces-1200-new-jobs-from-lg-energy-solutions-investment#:~:text=LG%20Energy%20Solution%2C%20formerly%20known,has%201%2C495%20employees%20in%20Michigan;https://www.electrive.com/2022/03/24/lg-energy-solution-to-expand-michigan-plant/</t>
  </si>
  <si>
    <t>Quintupling size of Holland plant by 2025</t>
  </si>
  <si>
    <t>Electrodes</t>
  </si>
  <si>
    <t>https://www.licaptech.com/</t>
  </si>
  <si>
    <t>9795 Business Park Dr
Unit I</t>
  </si>
  <si>
    <t>916-329-8099</t>
  </si>
  <si>
    <t>LICAP Technologies</t>
  </si>
  <si>
    <t>8/28/2022 8/27/2025</t>
  </si>
  <si>
    <t>licaptech.com; https://www.zoominfo.com/c/licap-technologies-inc/458886699; https://rocketreach.co/licap-technologies-inc-profile_b4525d66fc89e31f</t>
  </si>
  <si>
    <t>LI-CAP primarily manufactures li-ion capacitors, not batteries</t>
  </si>
  <si>
    <t xml:space="preserve">LI-CAP Technologies' Activated Dry Electrode® technology enables cost-effective and environmentally friendly manufacturing of lithium-ion batteries, ultracapacitors, and lithium-ion capacitors with superior performance. </t>
  </si>
  <si>
    <t>https://www.licaptech.com/, https://www.licaptech.com/about</t>
  </si>
  <si>
    <t>Linova Energy</t>
  </si>
  <si>
    <t>Anode raw materials</t>
  </si>
  <si>
    <t>Metal-free cathodes</t>
  </si>
  <si>
    <t>https://www.linovaenergy.com/</t>
  </si>
  <si>
    <t>602 E Huntington Drive</t>
  </si>
  <si>
    <t>Monrovia</t>
  </si>
  <si>
    <t xml:space="preserve"> 8/11/2024 8/25/2024</t>
  </si>
  <si>
    <t xml:space="preserve">
Linova Energy is developing ultra-high-energy batteries with polymer cathodes for EV, aerospace, and energy storage, using metal-free cathodes without nickel or cobalt for a sustainable, cost-effective power solution.</t>
  </si>
  <si>
    <r>
      <rPr>
        <rFont val="Calibri"/>
        <color theme="1"/>
        <sz val="11.0"/>
      </rPr>
      <t>9900 Rie Ir</t>
    </r>
    <r>
      <rPr>
        <rFont val="Calibri"/>
        <color theme="1"/>
        <sz val="11.0"/>
      </rPr>
      <t>énée Vachon</t>
    </r>
  </si>
  <si>
    <t>thelionelectric.com/documents/en/PressRelease_Lion_BatteryManufacturingPlantOpening_ENG.pdf; https://s27.q4cdn.com/902820926/files/doc_presentations/2023/May-2023-IR-Presentation-V2.pdf; https://www.shawlocal.com/daily-journal/news/local/2025/05/13/lion-electrics-venture-in-joliet-is-over-plant-on-auction-block/</t>
  </si>
  <si>
    <t>Closed, assets up for auction</t>
  </si>
  <si>
    <t>Engineered Power Limited Partnership</t>
  </si>
  <si>
    <t>3103 14th Ave NE, #20</t>
  </si>
  <si>
    <t>Calgary</t>
  </si>
  <si>
    <t>T2A 7N6</t>
  </si>
  <si>
    <t>403-235-2584</t>
  </si>
  <si>
    <t>1350 Wigwam Parkway</t>
  </si>
  <si>
    <t>LFP and NMC chemistries</t>
  </si>
  <si>
    <t>Luna Lithium Battery</t>
  </si>
  <si>
    <t>Luna Lithium Hermosillo Battery Manufacturing Plant</t>
  </si>
  <si>
    <t>https://www.delunalithiumbattery.com/</t>
  </si>
  <si>
    <r>
      <rPr>
        <rFont val="Calibri"/>
        <color theme="1"/>
        <sz val="11.0"/>
      </rPr>
      <t>Ciudad Sahag</t>
    </r>
    <r>
      <rPr>
        <rFont val="Calibri"/>
        <color theme="1"/>
        <sz val="11.0"/>
      </rPr>
      <t>ún</t>
    </r>
  </si>
  <si>
    <t>Hidalgo</t>
  </si>
  <si>
    <t>52-551-377-9167</t>
  </si>
  <si>
    <t>900 (Planned)</t>
  </si>
  <si>
    <t>delunalithiumbattery.com</t>
  </si>
  <si>
    <t>Mexico City</t>
  </si>
  <si>
    <t>6/10/2023 8/27/2025</t>
  </si>
  <si>
    <t>delunalthiumbattery.com; BNEF Cell Database; https://mexicobusiness.news/mining/news/new-lithium-battery-plant-start-operations-soon</t>
  </si>
  <si>
    <t>Luna Lithium Battery improves lives with its lithium battery technology, powering everything with energy.</t>
  </si>
  <si>
    <t>Lyten, Inc</t>
  </si>
  <si>
    <t>San Leandro Production Facility</t>
  </si>
  <si>
    <t>Lithium-sulfur battery cells</t>
  </si>
  <si>
    <t>Gate510 Industrial Park</t>
  </si>
  <si>
    <t xml:space="preserve"> US</t>
  </si>
  <si>
    <t>94557</t>
  </si>
  <si>
    <t>https://www.automate.org/case-studies/transforming-battery-module-assembly-with-the-repeating-layer-process-rlp-, https://lyten.com/2024/11/13/lyten-acquires-battery-manufacturing-assets-from-cuberg-to-accelerate-us-production-of-lithium-sulfur-batteries/</t>
  </si>
  <si>
    <t>The facility and equipment were acquired from a former lithium-metal battery maker (Cuberg, a Northvolt subsidiary) in November 2024; Projected SOP 2025</t>
  </si>
  <si>
    <t>Lyten is a super-material applications company that has developed Lyten 3D Graphene™, which it uses to produce high-performance, next-generation lithium-sulfur batteries.</t>
  </si>
  <si>
    <t>Lyten Gigafactory</t>
  </si>
  <si>
    <t>Reno Airlogistics Park</t>
  </si>
  <si>
    <t>https://lyten.com/2024/10/15/lyten-announces-plans-to-build-the-worlds-first-lithium-sulfur-battery-gigafactory-in-nevada/; https://www.greencarcongress.com/2024/10/20241017-lyten.html</t>
  </si>
  <si>
    <t>Projected SOP 2027</t>
  </si>
  <si>
    <t xml:space="preserve">Nickel manganese cobalt, Lithium iron phosphate,  Lithium titanium oxide </t>
  </si>
  <si>
    <t>287 (Planned)</t>
  </si>
  <si>
    <t>microvast.com; https://microvast.com/microvast-governor-lee-and-commissioner-rolfe-announce-company-to-establish-manufacturing-facility-in-clarksville-tennessee/; https://www.automotivemanufacturingsolutions.com/emobility/lithium-ion-battery-gigafactory-database/41937.article; https://www.sec.gov/Archives/edgar/data/1760689/000121390021043159/ea145917ex99-1_microvasthold.htm; BNEF Interactive Database cell manufacturing; https://source.benchmarkminerals.com/article/lg-chem-tennessee-cathode-plant-could-double-north-american-production?mc_cid=c72c66f531&amp;mc_eid=6a6017029d; https://ir.microvast.com/events-presentations/presentations; https://www.bizjournals.com/nashville/news/2025/04/14/microvast-new-cfo-air-liquide-tennessee-plant.html</t>
  </si>
  <si>
    <t>Will make cells, modules, packs and separators; chemistry is unknown, but Microvast makes LTO, Nickel Manganese Cobalt and Lithium iron phosphate chemistries; Benchmark states that the facility will make Nickel Manganese Cobalt pouch cells; US expansion plans on hold, layoffs and $150M needed to open plant; Projected SOP 203x if it moves forward</t>
  </si>
  <si>
    <t>Microvast controls every aspect of battery development for industry-leading energy density, safety, ultra-fast charging, and long lifespans in commercial transportation and energy storage.</t>
  </si>
  <si>
    <t>Nanoramic Laboratories</t>
  </si>
  <si>
    <t>Torr Works Facility</t>
  </si>
  <si>
    <t>https://nanoramic.com/</t>
  </si>
  <si>
    <t>10 Henry St</t>
  </si>
  <si>
    <t>CT</t>
  </si>
  <si>
    <t>06604</t>
  </si>
  <si>
    <t>Boston</t>
  </si>
  <si>
    <t>https://www.energy.gov/articles/biden-harris-administration-announces-actions-strengthen-clean-energy-supply-chains-and; https://www.ctinsider.com/business/article/ct-bridgeport-nanoramic-laboratories-battery-18526507.php; https://fundraiseinsider.com/blog/nanoramic-laboratories/</t>
  </si>
  <si>
    <t>Nanoramic Laboratories is a U.S. company that has developed Neocarbonix™, an advanced electrode technology designed to improve performance and lower the cost of lithium-ion battery manufacturing.</t>
  </si>
  <si>
    <t>Navitas Systems Venture Drive</t>
  </si>
  <si>
    <t>4880 Venture Drive</t>
  </si>
  <si>
    <t>navitassys.com; Questionnaire; https://www.zoominfo.com/c/navitas-systems-llc/356127778; https://www.areadevelopment.com/newsitems/2-11-2021/navitas-systems-pittsfield-scio-michigan.shtml</t>
  </si>
  <si>
    <t xml:space="preserve">Cylindrical  &amp; Prismatic cells </t>
  </si>
  <si>
    <t>https://www.stellantis.com/en/news/press-releases/2022/march/stellantis-and-lg-energy-solution-to-invest-over-5-billion-cad-in-joint-venture-for-first-large-scale-lithium-Ion-battery-production-plant-in-canada; BNEF Interactive Dataset Cell manufacturing; https://moparinsiders.com/stellantis-close-to-an-agreement-to-resume-construction-of-windsor-gigafactory/; https://www.am800cklw.com/news/operations-at-nextstar-energy-back-to-normal-following-temporary-work-stoppage-wednesday.html</t>
  </si>
  <si>
    <t>Construction scheduled to start at the end of 2022 with production in Q1 2024; Construction is on hold as of 6/19/2023 due to disagreement with government, but the 2 sides are close to a deal; Construction resumed and with projected SOP of 2025</t>
  </si>
  <si>
    <t>Stellantis and LG Energy Solution's joint venture, NextStar Energy, aims to establish Canada's first major EV battery facility in Windsor, Ontario, focusing on lithium-ion battery production for Stellantis vehicle requirements.</t>
  </si>
  <si>
    <t xml:space="preserve">Northvolt Six </t>
  </si>
  <si>
    <t>https://northvolt.com/manufacturing/six/</t>
  </si>
  <si>
    <t xml:space="preserve">Saint-Basile-le-Grand and McMasterville, suburbs of Montreal </t>
  </si>
  <si>
    <t xml:space="preserve">Montreal </t>
  </si>
  <si>
    <t xml:space="preserve"> Northvolt</t>
  </si>
  <si>
    <t>https://northvolt.com/</t>
  </si>
  <si>
    <t xml:space="preserve">Stockholm </t>
  </si>
  <si>
    <t xml:space="preserve">Sweden </t>
  </si>
  <si>
    <t>VP AP  MK</t>
  </si>
  <si>
    <t>12/31/2023 9/25/2024 8/27/2025</t>
  </si>
  <si>
    <t>https://northvolt.com/
https://www.reuters.com/business/autos-transportation/swedens-northvolt-build-52-bln-battery-factory-canada-2023-09-28/; Battery Atlas; https://northvolt.com/manufacturing/six/; https://lyten.com/2025/08/07/lyten-to-acquire-all-remaining-northvolt-assets-in-sweden-and-germany/</t>
  </si>
  <si>
    <t>Production in 2026, reaching full capacity in 2028; Will have a full circular plant - recycling batteries into new batteries; unclear when the recycling plant will be included. $5.2B investment; Northvolt went bankrupt; Lyten acquired assets in Sweden and Germany, Canada plans TBD.</t>
  </si>
  <si>
    <t>Northvolt produces batteries with clean energy to deliver batteries with a 90% lower carbon footprint than those using coal.</t>
  </si>
  <si>
    <t>Nuvvon Inc</t>
  </si>
  <si>
    <t>Nuvvon US Lab</t>
  </si>
  <si>
    <t>https://nuvvon.com/</t>
  </si>
  <si>
    <t>4 Century Drive, Suite 350, Floor 3</t>
  </si>
  <si>
    <t>Parsippany</t>
  </si>
  <si>
    <t>07054</t>
  </si>
  <si>
    <t>Ah</t>
  </si>
  <si>
    <t>https://nuvvon.com/nuvvon-opens-new-u-s-lab-to-support-growth-and-insource-cell-building/, https://www.azom.com/news.aspx?newsID=64690, https://pitchbook.com/profiles/company/510508-09</t>
  </si>
  <si>
    <t>Nuvvon is a solid-state battery materials company developing next-generation energy storage solutions.</t>
  </si>
  <si>
    <t>Prismatic Cells</t>
  </si>
  <si>
    <t>BNEF Cell Database; prnewswire.com/news-releases/battery-startup-our-next-energy-one-closes-series-a-led-by-breakthrough-energy-ventures-301400984.html; BNEF Cell Database; https://one.ai/our-next-energy-helps-gov-whitmer-unveil-make-it-in-michigan-plan</t>
  </si>
  <si>
    <t>Our Next Energy is doubling the EV range, prioritizing safety with innovative chemistries, and building a North American supply chain with abundant materials for cost-effective, resilient batteries.</t>
  </si>
  <si>
    <t>De Soto Facility</t>
  </si>
  <si>
    <t>Nickel manganese cobalt, NCA</t>
  </si>
  <si>
    <t>https://automotive.na.panasonic.com/ev-energy</t>
  </si>
  <si>
    <t>10301 Astra Pkwy</t>
  </si>
  <si>
    <t>4000  (Planned)</t>
  </si>
  <si>
    <t>https://na.panasonic.com/</t>
  </si>
  <si>
    <t>Kadoma</t>
  </si>
  <si>
    <t>Osaka</t>
  </si>
  <si>
    <t>6/11/2023 8/23/2024 8/27/2025</t>
  </si>
  <si>
    <t>https://rethinkresearch.biz/articles/panasonic-name-de-soto-kansas-for-next-us-battery-plant/; https://insideevs.com/news/598071/panasonic-new-us-battery-plant-kansas/; https://na.panasonic.com/us/news/panasonic-awards-turner-yates-contract-build-ev-battery-plant; https://lawrencekstimes.com/2025/07/14/panasonic-grand-opening/</t>
  </si>
  <si>
    <t>Plans to reach 32 Gwh once ramped up to full capacity</t>
  </si>
  <si>
    <t>With a century of experience making batteries, Panasonic is now focused on batteries for EVs that boast high safety, high capacity, and high energy density and building a factory in Kansas.</t>
  </si>
  <si>
    <t>https://na.panasonic.com/us/, https://na.panasonic.com/us/who-we-are</t>
  </si>
  <si>
    <t>Piersica</t>
  </si>
  <si>
    <t xml:space="preserve">Cell </t>
  </si>
  <si>
    <t>https://piersica.com/</t>
  </si>
  <si>
    <t>10801 NW 42nd Ct</t>
  </si>
  <si>
    <t>Sunrise</t>
  </si>
  <si>
    <t>7/1/2024 and 8/8/2024</t>
  </si>
  <si>
    <t>www.piersica.com
https://pitchbook.com/profiles/company/438418-63#timeline</t>
  </si>
  <si>
    <t>Piersica is a developer of solid-state lithium batteries for safe electric propulsion and energy storage, using proprietary technology for high-rate li-metal anodes, solid separators, and high-voltage cathodes to enhance environmental sustainability.</t>
  </si>
  <si>
    <t>Claudiu Bucur</t>
  </si>
  <si>
    <t>claudiu.b.bucur@outlook.com</t>
  </si>
  <si>
    <t>(954) 682-9520</t>
  </si>
  <si>
    <t>Colleton County Battery Plant</t>
  </si>
  <si>
    <t>https://tr.pomega.com/en/pomega-energy-storage-technologies-breaks-ground-for-new-lithium-ion-battery-plant/</t>
  </si>
  <si>
    <t>575  (Planned)</t>
  </si>
  <si>
    <t>Kontrolmatik Technologies</t>
  </si>
  <si>
    <t>https://www.kontrolmatik.com/en/</t>
  </si>
  <si>
    <t>Istanbul</t>
  </si>
  <si>
    <r>
      <rPr>
        <rFont val="Calibri"/>
        <color theme="1"/>
        <sz val="11.0"/>
      </rPr>
      <t>T</t>
    </r>
    <r>
      <rPr>
        <rFont val="Calibri"/>
        <color theme="1"/>
        <sz val="11.0"/>
      </rPr>
      <t>ü</t>
    </r>
    <r>
      <rPr>
        <rFont val="Calibri"/>
        <color theme="1"/>
        <sz val="11.0"/>
      </rPr>
      <t>rkiye</t>
    </r>
  </si>
  <si>
    <t>Charged-the-book.com; https://governor.sc.gov/news/2022-12/kontrolmatik-technologies-establishing-operations-colleton-county; https://rebusinessonline.com/pomega-energy-storage-breaks-ground-on-300m-lithium-battery-plant-near-charleston/; https://charlestonbusiness.com/news/manufacturing/83129/</t>
  </si>
  <si>
    <t>Production expected in 2024; Would like to expand to 6GWh; $300M investment; focused on ESS</t>
  </si>
  <si>
    <t>Pomega Energy, a Kontrolmatik subsidiary, breaks ground on a U.S. lithium-ion battery plant in South Carolina. It will manufacture lithium iron phosphate cells and assemble turnkey energy storage systems.</t>
  </si>
  <si>
    <t>QuantumScape</t>
  </si>
  <si>
    <t>SJ-1</t>
  </si>
  <si>
    <t>https://www.quantumscape.com/</t>
  </si>
  <si>
    <t>1730 Technology Drive</t>
  </si>
  <si>
    <t>408-452-2000</t>
  </si>
  <si>
    <t>600  (Planned)</t>
  </si>
  <si>
    <t>11/26/2022 8/31/2025</t>
  </si>
  <si>
    <t>Questionnaire; https://www.mercurynews.com/2021/04/15/quantumscape-battery-big-north-san-jose-lease-expand-real-estate-tech/; Quantumscape.com; https://www.quantumscape.com/press-release/quantumscape-secures-campus-in-san-jose-california/; BNEF Interactive Dataset Cell manufacturing'</t>
  </si>
  <si>
    <t>Website states &gt; 600 employees; assumed all were at HQ;  1 GWh/yr; Listed as pilot plants in BNEF</t>
  </si>
  <si>
    <t>QuantumScape is building high-performing solid-state batteries. Its decade-long effort results in fast-charging, long-lasting, and safer batteries, addressing key areas like battery life and charging speed.</t>
  </si>
  <si>
    <t>https://www.quantumscape.com/, https://www.quantumscape.com/company/,  https://www.barrons.com/articles/lithium-stocks-albemarle-sqm-catl-mine-80e5a96b</t>
  </si>
  <si>
    <t>SJ-2</t>
  </si>
  <si>
    <t>1710 Automation Parkway</t>
  </si>
  <si>
    <t>850  (Planned)</t>
  </si>
  <si>
    <t>Website states &gt; 600 employees; assumed all were at HQ; 20 GWh/yr; Listed as pilot plant in BNEF</t>
  </si>
  <si>
    <t>https://www.quantumscape.com/, https://www.quantumscape.com/company/, https://www.barrons.com/articles/lithium-stocks-albemarle-sqm-catl-mine-80e5a96b</t>
  </si>
  <si>
    <t>Austin Headquarters</t>
  </si>
  <si>
    <t xml:space="preserve">LFP,  Lithium iron phosphate </t>
  </si>
  <si>
    <t>http://rolled-ribbon.com/</t>
  </si>
  <si>
    <t>14141 W. Highway 290, Building #400</t>
  </si>
  <si>
    <t>512-387-2553</t>
  </si>
  <si>
    <t>rolled-ribbon.com; Questionnaire</t>
  </si>
  <si>
    <t>Currently at pilot scale: 1.5MWh/year. Hoping to increase to: 75MWh+/year in 2023</t>
  </si>
  <si>
    <t>Rolled-Ribbon technology overcomes industry challenges, outperforming conventional cells in power and capacity. Its physical structures, not electrochemical formulations, deliver superior performance for high-power Li-ion applications.</t>
  </si>
  <si>
    <t>http://rolled-ribbon.com/, http://rolled-ribbon.com/technology.html, https://www.rolled-ribbon.com/products/lfp-energy-cells/</t>
  </si>
  <si>
    <t>Saft America Jacksonville Lithium Ion Battery Manufacturing Plant</t>
  </si>
  <si>
    <t>https://www.saft.com/</t>
  </si>
  <si>
    <t>13575 Waterworks St</t>
  </si>
  <si>
    <t>904-861-1501</t>
  </si>
  <si>
    <r>
      <rPr>
        <rFont val="Calibri"/>
        <color theme="1"/>
        <sz val="11.0"/>
      </rPr>
      <t>Î</t>
    </r>
    <r>
      <rPr>
        <rFont val="Calibri"/>
        <color theme="1"/>
        <sz val="11.0"/>
      </rPr>
      <t>le-de-France</t>
    </r>
  </si>
  <si>
    <t>8/7/2022 8/31/2025</t>
  </si>
  <si>
    <t>Questionnaire; https://www.jaxdailyrecord.com/article/saft-says-its-cutting-63-jobs-at-west-jacksonville-factory; BNEF Cell Manufacturing Database; https://www.automotivemanufacturingsolutions.com/emobility/lithium-ion-battery-gigafactory-database/41937.article;https://www.zippia.com/saft-america-careers-37363/demographics/; https://www.buzzfile.com/business/Li~Ion-Renewables-Division-904-861-1501; BNEF Interactive Dataset Cell Manufacturing; https://www.solarpowerworldonline.com/2024/09/saft-to-begin-making-containers-for-lithium-ess-in-florida-factory/</t>
  </si>
  <si>
    <t>Saft delivers longer-lasting batteries and systems for critical safety applications, back-up power, and propulsion, ensuring high performance in various environments.</t>
  </si>
  <si>
    <t>Saft America Cockeysville Lithium Ion Battery Manufacturing Plant</t>
  </si>
  <si>
    <t>107 Beaver Ct</t>
  </si>
  <si>
    <t>410-771-3200</t>
  </si>
  <si>
    <r>
      <rPr>
        <rFont val="Calibri"/>
        <color theme="1"/>
        <sz val="11.0"/>
      </rPr>
      <t>Î</t>
    </r>
    <r>
      <rPr>
        <rFont val="Calibri"/>
        <color theme="1"/>
        <sz val="11.0"/>
      </rPr>
      <t>le-de-France</t>
    </r>
  </si>
  <si>
    <t>https://saft.com/en/media-resources/our-stories/new-incubator-energize-future-battery-technology</t>
  </si>
  <si>
    <t>Sakuu Corp</t>
  </si>
  <si>
    <t>Sakuu</t>
  </si>
  <si>
    <t>Kavian™ 3D printing platform; Cypress® Li-Metal battery cells</t>
  </si>
  <si>
    <t>https://www.sakuu.com/batteries</t>
  </si>
  <si>
    <t>5870 Hellyer Ave. Suite 50</t>
  </si>
  <si>
    <t>888-376-5387</t>
  </si>
  <si>
    <t>Sakuu Corp.</t>
  </si>
  <si>
    <t>https://www.sakuu.com/</t>
  </si>
  <si>
    <t>SD AP MK</t>
  </si>
  <si>
    <t>7/31/2024 8/25/2024 8/3/2025 9/18/2025</t>
  </si>
  <si>
    <t>https://electrek.co/2024/07/08/sk-on-is-working-on-3d-printing-ev-batteries-with-sakuu/</t>
  </si>
  <si>
    <t>Sakuu 3D prints fully functional batteries in custom shapes and sizes with patterned openings for thermal management in a fully dry process that doesn’t use solvents. The San Jose-based company says its Kavian 3D printing platform (pictured) can cut the cost of battery production nearly in half. It asserts that the batteries will last longer and be easier to recycle than current lithium-ion batteries.</t>
  </si>
  <si>
    <t>Sakuu is a leader in battery innovation, offering advanced solutions like the Kavian platform for sustainable, high-volume electrode printing and Cypress Li-Metal Cell technology for superior battery performance.</t>
  </si>
  <si>
    <t>Sukeerth Calastawad</t>
  </si>
  <si>
    <t>sukeerth.calastawad@sakuu.com</t>
  </si>
  <si>
    <t>786-247-1161</t>
  </si>
  <si>
    <t>https://www.samsungsdi.com/index.html</t>
  </si>
  <si>
    <t>&lt;1</t>
  </si>
  <si>
    <t>Samsung SDI Inc.</t>
  </si>
  <si>
    <t>Yongin</t>
  </si>
  <si>
    <t>Gyeonggi-do</t>
  </si>
  <si>
    <t xml:space="preserve">South Korea  </t>
  </si>
  <si>
    <t>samsungsdi.ocm; https://www.media.stellantis.com/be-fr/corporate-communications/press/stellantis-and-samsung-sdi-to-form-joint-venture-for-lithium-ion-battery-production-in-north-america-1634888846-1634886420;https://www.linkedin.com/company/samsung-sdi-america-inc-</t>
  </si>
  <si>
    <t>https://www.samsungsdi.com/index.html, https://www.samsungsdi.com/lithium-ion-battery/index.html</t>
  </si>
  <si>
    <t>Sion Power</t>
  </si>
  <si>
    <t>Lithium-metal batteries</t>
  </si>
  <si>
    <t>https://sionpower.com/</t>
  </si>
  <si>
    <t>2900 E. Elvira Road</t>
  </si>
  <si>
    <t>520-799-7500</t>
  </si>
  <si>
    <t>11/25/2022 8/31/2025</t>
  </si>
  <si>
    <t>sionpower.com; https://www.linkedin.com/company/sion-power#:~:text=Headquartered%20in%20Tucson%2C%20Arizona%2C%20Sion,500%20patents%20issued%20and%20pending; Pitchbook.com</t>
  </si>
  <si>
    <t>Produce both Licerion-EV cells for Evs and Licerion-HE cells for aerospace applications; currently developing standardized battery packs as well; 2028 SOP</t>
  </si>
  <si>
    <t>Sion Power pioneers high-energy lithium-metal rechargeable batteries, focusing on electric vehicles and aerospace markets with dendrite-resistant technology.</t>
  </si>
  <si>
    <t>SK Battery America Commerce Georgia Battery Manufacturing Plant Phase I</t>
  </si>
  <si>
    <t>https://eng.sk.com/</t>
  </si>
  <si>
    <t>1523 Steve Reynolds Industrial Pkwy</t>
  </si>
  <si>
    <t>Commerce</t>
  </si>
  <si>
    <t>706-520-7500</t>
  </si>
  <si>
    <t>SK On</t>
  </si>
  <si>
    <t>Incheon</t>
  </si>
  <si>
    <t>BNEF: Interactive Datasets/Storage/Cell manufacturers; https://www.automotivemanufacturingsolutions.com/emobility/lithium-ion-battery-gigafactory-database/41937.article;https://auto.economictimes.indiatimes.com/news/auto-components/sk-innovation-to-raise-annual-battery-capacity-to-200-gwh-by-2025/84008343; https://www.ajc.com/news/business/sk-boosts-hiring-plans-for-georgia-battery-plant/BBUP7AKM6NA75CRJM36J36MH5I/</t>
  </si>
  <si>
    <t xml:space="preserve">Will have 2,600 workers at the end of Phase II (end of 2023).  </t>
  </si>
  <si>
    <t>SK Battery America, a subsidiary of SK Innovation, manufactures advanced lithium-ion batteries in various format and chemistries for electric vehicles at their production facilities in Georgia, USA.</t>
  </si>
  <si>
    <t>https://eng.sk.com/, https://eng.sk.com/about</t>
  </si>
  <si>
    <t>SK Battery America Commerce Georgia Battery Manufacturing Plant Phase II</t>
  </si>
  <si>
    <t>BNEF: Interactive Datasets/Storage/Cell manufacturers; https://www.prnewswire.com/news-releases/sk-innovation-accelerates-hiring-at-its-first-us-based-electric-vehicle-battery-site-in-georgia-301134940.html; https://www.automotivemanufacturingsolutions.com/emobility/lithium-ion-battery-gigafactory-database/41937.article; https://www.ajc.com/news/business/sk-boosts-hiring-plans-for-georgia-battery-plant/BBUP7AKM6NA75CRJM36J36MH5I/</t>
  </si>
  <si>
    <t>One of two factories. Together they will have 21.5 GWh capacity when completed in 2023</t>
  </si>
  <si>
    <t>Solid Power</t>
  </si>
  <si>
    <t>https://www.solidpowerbattery.com/</t>
  </si>
  <si>
    <t>486 S. Pierce Ave., Unit E</t>
  </si>
  <si>
    <t>303-219-0720</t>
  </si>
  <si>
    <t>Solid Power Inc</t>
  </si>
  <si>
    <t>solidpowerbattery.com; https://www.electrive.com/2021/05/25/solid-power-presents-detail-sto-their-solid-state-battery-platform/  https://boards.greenhouse.io/solidpower https://s28.q4cdn.com/717221730/files/doc_presentations/Solid-Power-Investor-Presentation-June-2021-Final.pdf; Questionnaire; Email; Pitchbook.com; BNEF Cell Database</t>
  </si>
  <si>
    <t xml:space="preserve">Startup company that is developing all-solid-state rechargeable batteries for Evs and power; has JDAs with BMW, Ford and investors include Hyundai, Samsung, Volta Energy Technologies, Umicore, A123 Systems, Sanoh and Solvay; Has pilot plant since 2008.  Can produce 1-10 MWh/yr; Planning to build Solid Power 2, which will make u[p to 30 MT/y solid electrolyte and do R&amp;D.  Also produces solid state sulfide electrolyte </t>
  </si>
  <si>
    <t>Solid Power develops all-solid-state batteries with higher energy and improved safety, for  a clean, sustainable future of battery-powered mobility.</t>
  </si>
  <si>
    <t>https://www.solidpowerbattery.com/, https://www.solidpowerbattery.com/about/</t>
  </si>
  <si>
    <t>StarPlus Energy Plant 1</t>
  </si>
  <si>
    <t>1400  (Planned)</t>
  </si>
  <si>
    <t>https://www.stellantis.com/en/news/press-releases/2022/may/stellantis-and-samsung-announce-battery-plant-in-kokomo; BNEF Interactive Dataset Cell manufacturing; https://www.google.com/search?q=has+samsung+SDI+Kokomo+IN+plant+started+construction&amp;rlz=1C1GCEB_enUS866US866&amp;oq=has+samsung+SDI+Kokomo+IN+plant+started+construction&amp;aqs=chrome..69i57j69i64.13551j1j4&amp;sourceid=chrome&amp;ie=UTF-8</t>
  </si>
  <si>
    <t>Facility will start construction in late 2022 with production in Q1 in 2025; construction of structure started in March 2023; SOP of late 2025</t>
  </si>
  <si>
    <t>StarPlus Energy, a joint venture between Stellantis and Samsung SDI, specializes in producing lithium-ion batteries for electric vehicles in its North American facilities.</t>
  </si>
  <si>
    <t>https://thisiskokomo.com/kokomo-welcomes-starplus-energy/</t>
  </si>
  <si>
    <t>StarPlus Energy Plant 2</t>
  </si>
  <si>
    <t>https://www.stellantis.com/en/news/press-releases/2023/october/stellantis-samsung-sdi-announce-kokomo-indiana-as-site-for-second-us-starplus-energy-gigafactory#:~:text=The%20new%20StarPlus%20Energy%20plant,Kokomo%20and%20the%20surrounding%20areas.</t>
  </si>
  <si>
    <t>$3.2B investment; production scheduled for 2027</t>
  </si>
  <si>
    <t>2500  (Planned)</t>
  </si>
  <si>
    <t>8/8/2022 8/31/2025</t>
  </si>
  <si>
    <t>https://insideevs.com/news/581719/california-statevolt-gigafactory-project/; Statevolt.com; BNEF Interactive Dataset Cell manufacturing; https://chargedevs.com/newswire/statevolt-to-build-54-gwh-battery-gigafactory-in-california/; https://www.automotivemanufacturingsolutions.com/electrification/market-driven-decisions-statevolt-pivots-from-ev-batteries-to-energy-storage-solutions-and-from-the-us-and-europe-to-uae/540383</t>
  </si>
  <si>
    <t>Statevolt aims to be a leading player in the energy transition with Gigafactories in strategic U.S. locations. Its hyperlocal model prioritizes sustainability and a domestic supply chain for American-made batteries.</t>
  </si>
  <si>
    <t>Belvidere Plant</t>
  </si>
  <si>
    <t>3000 W Chrysler Dr</t>
  </si>
  <si>
    <t>1300  (Planned)</t>
  </si>
  <si>
    <t>Hoofddorp</t>
  </si>
  <si>
    <t>North Holland</t>
  </si>
  <si>
    <t>Netherlands</t>
  </si>
  <si>
    <t>12/29/2023 8/31/2025</t>
  </si>
  <si>
    <t>https://www.mystateline.com/news/local-news/stellantis-announces-timeline-for-belvidere-assembly-plant-nearly-5b-investment/; Battery Atlas; https://www.automotivedive.com/news/stellantis-uaw-belvidere-assembly-battery-plant/749830/</t>
  </si>
  <si>
    <t>On site of Belvidere Assembly plant; $5B investment - $3.2B for battery plant; startup in 2028</t>
  </si>
  <si>
    <t>A joint venture company will produce leading edge lithium-ion battery cells and modules to meet a significant portion of Stellantis’ vehicle production requirements in North America.</t>
  </si>
  <si>
    <t>StromVolt</t>
  </si>
  <si>
    <t>Stromvolt</t>
  </si>
  <si>
    <t>Cylindrical, Prismatic, or Pouch Cell</t>
  </si>
  <si>
    <t>https://www.stromvolt.com/</t>
  </si>
  <si>
    <t>Toronto</t>
  </si>
  <si>
    <t>https://www.electrive.com/2021/10/06/stromvolt-americas-announces-battery-plant-plans-for-canada/; BNEF Interactive Dataset cell manufacturing; stromvolt.com</t>
  </si>
  <si>
    <t>Plant will start with a 250 MWh/yr in 2023 and grow to 10 GWh/yr by 2030; Website specifies cells</t>
  </si>
  <si>
    <t xml:space="preserve">
StromVolt tackles lithium cell shortages amid growing EV demand, aiming to secure North American clean tech leadership by owning innovation and intellectual property development, reducing exposure to geopolitical risks.</t>
  </si>
  <si>
    <t>https://www.stromvolt.com/, https://www.stromvolt.com/about</t>
  </si>
  <si>
    <t xml:space="preserve">Prismatic cell </t>
  </si>
  <si>
    <t>8/28/2022 8/31/2025</t>
  </si>
  <si>
    <t>Li-ion applications are mainly military; have strong  presence in advanced lead-acid batteries. Acquired from Galvion's Vehicle Power Division in 2022</t>
  </si>
  <si>
    <t>Stryten Energy offers a comprehensive range of advanced lead, lithium, and vanadium batteries, providing versatile energy solutions tailored to specific customer needs through diverse chemistry options.</t>
  </si>
  <si>
    <t>https://www.stryten.com/, https://www.stryten.com/about-us/, https://www.galvion.com/blogs/newsroom/galvion-announces-sale-of-vehicle-power-division-assets-to-stryten-energy-llc</t>
  </si>
  <si>
    <t xml:space="preserve">Tesla Inc </t>
  </si>
  <si>
    <t>Tesla Fremont Pilot Battery Manufacturing Plant</t>
  </si>
  <si>
    <t>https://www.tesla.com/fremont-factory</t>
  </si>
  <si>
    <t>4680 Kato Road</t>
  </si>
  <si>
    <t>BNEF: Interactive Datasets/Storage/Cell manufacturers; https://insideevs.com/news/485347/musk-tesla-4680-cell-pilot-plant-top-capacity/; https://insideevs.com/news/666756/tesla-expanding-4680-battery-cell-facility-kato-road/</t>
  </si>
  <si>
    <t>Tesla supports the world’s energy transition at its hub for Model S, Model 3, Model X and Model Y production.</t>
  </si>
  <si>
    <t>https://www.tesla.com/fremont-factory, Accelerate the world’s transition to sustainable energy at our hub for Model S, Model 3, Model X and Model Y production.</t>
  </si>
  <si>
    <t>Tesla Gigafactory Expansion</t>
  </si>
  <si>
    <t>Prismatic cell</t>
  </si>
  <si>
    <t>888-518-3752</t>
  </si>
  <si>
    <t>https://www.tesla.com/blog/continuing-our-investment-nevada#:~:text=Building%20Gigafactory%20Nevada,world's%20transition%20to%20sustainable%20energy.</t>
  </si>
  <si>
    <t>$3.6B investment; production expected in 2025</t>
  </si>
  <si>
    <t xml:space="preserve">Tesla/Panasonic Gigafactory Nevada is one of the world's highest volume plants for electric motors, energy storage products(lithium -ion), vehicle powertrains and batteries—producing billions of cells per year. </t>
  </si>
  <si>
    <t>Gigafactory Texas - Cell 1</t>
  </si>
  <si>
    <t>https://electrek.co/2022/02/03/tesla-applies-build-giant-new-cathode-factory-battery-production-gigafactory-texas/; https://electrek.co/2023/09/22/tesla-reveals-unbelievable-employment-numbers-giga-texas/</t>
  </si>
  <si>
    <t>$368B investment</t>
  </si>
  <si>
    <t>Tesla is building a lithium-ion battery gigafactory with over 10 million square feet of factory floor. Gigafactory Texas is a manufacturing hub for Model Y and the home of Cybertruck.</t>
  </si>
  <si>
    <t xml:space="preserve">Toyota </t>
  </si>
  <si>
    <t>Toyota Battery Manufacturing North Carolina (TBMNC)</t>
  </si>
  <si>
    <t>https://www.toyota.com/usa/operations/map/tbmnc</t>
  </si>
  <si>
    <t>https://www.toyota.com/</t>
  </si>
  <si>
    <t>Aichi</t>
  </si>
  <si>
    <t>pressroom.toyota.com/facility/Toyota-battery-manufacturing-north-carolina-tbmnc/; https://pressroom.toyota.com/toyota-supercharges-north-carolina-battery-plant-with-new-8-billion-investment/</t>
  </si>
  <si>
    <t>Production will start in 2025; Build LIBs for both EVs and hybrids; $13.9B investment; Will use 100% renewable energy</t>
  </si>
  <si>
    <t xml:space="preserve">
Toyota Battery Manufacturing, North Carolina, will produce lithium-ion batteries for our growing electrified vehicle range. It will be operational in 2025 with 100% renewable energy and six production lines.</t>
  </si>
  <si>
    <t>Spring Hill Battery Manufacturing Plant</t>
  </si>
  <si>
    <t>NMCA, LFP</t>
  </si>
  <si>
    <t>301 Donald F Ephlin Parkway</t>
  </si>
  <si>
    <t>931-486-5440</t>
  </si>
  <si>
    <t>Ultium Cells</t>
  </si>
  <si>
    <t>ultiumcell.com; https://www.automotivemanufacturingsolutions.com/emobility/lithium-ion-battery-gigafactory-database/41937.article; https://insideevs.com/news/590979/ultium-cells-steel-building-structure-tennessee/#:~:text=The%20upcoming%20plant%20in%20Spring,very%20soon%20%2D%20in%20August%202022; BNEF Interactive Dataset Cell manufacturing; https://www.ultiumcell.com/our-locations/spring-hill-tn; https://theconstructionbroadsheet.com/ultium-cells-invests-extra-m-in-tennessee-factory-increases-capacity-p1147-174.htm; https://www.ucbjournal.com/ultium-cells-to-expand-battery-cell-manufacturing-plant-in-spring-hill/</t>
  </si>
  <si>
    <t>Joint venture between LG and GM; Production slated for late 2023; $2.6B investment after additional $275M for expansion</t>
  </si>
  <si>
    <t xml:space="preserve">
Ultium Cells is producing batteries for  the future of transportation with cutting-edge battery cells crafted by innovation. Its committed to utilizing state-of-the-art industry methods for superior cell production. </t>
  </si>
  <si>
    <t>Lordstown Manufacturing Plant</t>
  </si>
  <si>
    <t>586-295-5429</t>
  </si>
  <si>
    <t>ultiumcell.com; insideevs.com/news/511582/ultium-cells-battery-plant-june2021/; https://www.automotivemanufacturingsolutions.com/emobility/lithium-ion-battery-gigafactory-database/41937.article; https://insideevs.com/news/590979/ultium-cells-steel-building-structure-tennessee/#:~:text=The%20upcoming%20plant%20in%20Spring,very%20soon%20%2D%20in%20August%202022; BNEF Interactive Dataset Cell manufacturing; https://www.ultiumcell.com/our-locations/warren-oh; https://www.enr.com/articles/57490-aom-energy-industrial-ultium-cells-battery-manufacturing-plant#:~:text=Owned%20by%20Ultium%20Cells%2C%20a,1%2C500%20new%20high%2Dtech%20jobs; https://www.ultiumcell.com/our-locations/warren-oh; https://businessjournaldaily.com/ultium-to-produce-breakthrough-battery-cells-by-2028/</t>
  </si>
  <si>
    <t>Volkswagen St. Thomas Gigafactory</t>
  </si>
  <si>
    <t>https://www.volkswagengroupofamerica.com/en-us/</t>
  </si>
  <si>
    <t>St. Thomas</t>
  </si>
  <si>
    <t>https://www.volkswagenag.com/</t>
  </si>
  <si>
    <t>Wolfsburg</t>
  </si>
  <si>
    <t>Lower Saxony</t>
  </si>
  <si>
    <t>the-.com; https://www.reuters.com/business/autos-transportation/volkswagen-canada-battery-plant-targets-90-gwh-capacity-its-biggest-yet-2023-04-21/; https://www.volkswagen-newsroom.com/en/press-releases/volkswagen-group-steps-up-activities-in-north-america-canada-chosen-as-location-for-first-overseas-gigafactory-of-its-battery-company-powerco-se-15615; Battery Atlas</t>
  </si>
  <si>
    <t>$14.8B investment from VW and $9.6B in tax credits from Canadian government; groundbreaking planned for 2024 with production in 2027</t>
  </si>
  <si>
    <t>Volkswagen's PowerCo, a subsidiary of Volkswagen AG, focuses on developing and producing advanced battery cells and systems for electric vehicles, aiming to enhance EV performance and energy efficiency.</t>
  </si>
  <si>
    <t>https://www.volkswagengroupofamerica.com/en-us/, https://www.volkswagengroupofamerica.com/en-us/about, https://vwiecc.com/</t>
  </si>
  <si>
    <t>xaltenergy.com; Questionnaire; https://siteselection.com/theEnergyReport/2015/feb/storage.cfm#:~:text=The%20initial%20annual%20production%20capacity,500%2C000%20start%2Fstop%20vehicle%20batteries; https://craft.co/xalt-energy-109; https://www.zoominfo.com/pic/xalt-energy-llc/363457532</t>
  </si>
  <si>
    <t>Xalt Energy, based in Michigan, specializes in designing and manufacturing high-quality lithium-ion batteries for heavy-duty commercial, industrial, and marine electric vehicles and energy storage applications.</t>
  </si>
  <si>
    <t>Xerion Dayton Cell Production Facility</t>
  </si>
  <si>
    <t>https://xerionbattery.com/</t>
  </si>
  <si>
    <t>250 Northwoods Blvd</t>
  </si>
  <si>
    <t>720-229-0697</t>
  </si>
  <si>
    <t xml:space="preserve">Kettering </t>
  </si>
  <si>
    <t>Questionnaire; https://electric-vehicle.autotechoutlook.com/vendor/xerion-advanced-battery-changing-the-dynamics-of-lithium-ion-battery-manufacturing-cid-145-mid-19.html; https://www.zoominfo.com/c/xerion-advanced-battery-corp/348122338; https://craft.co/xerion-materials-corp; https://www.daytondailynews.com/business/battery-maker-plans-21m-investment-vandalia-plant/IUA02IZGPUBy1m3pKZUUeM/#:~:text=Xerion%20has%20about%2040%20employees,to%20beyond%201%2C000%20after%20that.</t>
  </si>
  <si>
    <t>Xerion is finishing development on a new, fast-charging and longer-lasting advanced lithium ion battery. The technology could extend battery life for a phone or a tool by up to 40 percent, while charging in just six minutes. Full production is projected for 2022</t>
  </si>
  <si>
    <t xml:space="preserve">Xerion focuses on developing and manufacturing innovative, high-performance battery technologies, including advanced lithium-ion batteries, advanced cathodes, and Si-anode, for various applications with fast charging needs </t>
  </si>
  <si>
    <t>https://xerionbattery.com/, https://xerionbattery.com/about-xabc/</t>
  </si>
  <si>
    <t>Questionnaire; https://www.zoominfo.com/c/xerion-advanced-battery-corp/348122338; https://craft.co/xerion-materials-corp; https://www.daytondailynews.com/business/battery-maker-plans-21m-investment-vandalia-plant/IUA02IZGPUBy1m3pKZUUeM/#:~:text=Xerion%20has%20about%2040%20employees,to%20beyond%201%2C000%20after%20that.</t>
  </si>
  <si>
    <t>Full production is scheduled for 2022, but could not confirm</t>
  </si>
  <si>
    <t xml:space="preserve">Xerion focuses on developing and manufacturing innovative, high-performance battery technologies, including advanced lithium-ion batteries, advanced cathodes and Si-anode, for various applications with fast charging needs </t>
  </si>
  <si>
    <t>Questionnaire;https://www.signalhire.com/companies/xerion-advanced-battery-corp; https://www.zoominfo.com/c/xerion-advanced-battery-corp/348122338; https://craft.co/xerion-materials-corp; https://www.daytondailynews.com/business/battery-maker-plans-21m-investment-vandalia-plant/IUA02IZGPUBy1m3pKZUUeM/#:~:text=Xerion%20has%20about%2040%20employees,to%20beyond%201%2C000%20after%20that.</t>
  </si>
  <si>
    <t>Could not confirm 2022 start</t>
  </si>
  <si>
    <t>Dayton Development Facility</t>
  </si>
  <si>
    <t>Lithium cobalt oxide Silicon cells</t>
  </si>
  <si>
    <t>3100 Research Blvd, Ste 320</t>
  </si>
  <si>
    <t>Kettering</t>
  </si>
  <si>
    <t>937-733-8976</t>
  </si>
  <si>
    <t>xerionbattery.com; Questionnaire</t>
  </si>
  <si>
    <t>Development of battery manufacturing platform innovative refining and deposition and a novel electrode architecture; Focus on Lithium cobalt oxide/Silicon pouch cells; Also listed in equipment</t>
  </si>
  <si>
    <t>Nickel-zinc (NiZn) batteries</t>
  </si>
  <si>
    <t>https://zincfive.com/</t>
  </si>
  <si>
    <t>21210 SW 115th Avenue</t>
  </si>
  <si>
    <t>503-594-2222</t>
  </si>
  <si>
    <t>https://zincfive.com/news/zincfive-accelerates-investment-in-u-s-manufacturing/</t>
  </si>
  <si>
    <t>SOP projected as 202x.</t>
  </si>
  <si>
    <t>ZincFive develops and delivers proprietary nickel-zinc battery solutions. The company offers safe, high-power-density, and recyclable battery systems for mission-critical applications like data centers and transportation.</t>
  </si>
  <si>
    <t>The National Renewable Energy Laboratory (NREL) is operated for the U.S. Department of Energy (DOE) by Alliance for Sustainable Energy, LLC ("Alliance").  NAATBatt International (NAATBatt) is the trade association for the advanced battery industry in North America.</t>
  </si>
  <si>
    <t>Access to or use of any data or software made available on this server ("Data") shall impose the following obligations on the user, and use of the Data constitutes user's agreement to these terms. The user is granted the right, without any fee or cost, to use or copy the Data, provided that this entire notice appears in all copies of the Data. Further, the user agrees to credit DOE/NREL/ALLIANCE/NAATBatt in any publication that results from the use of the Data. The names DOE/NREL/ALLIANCE/NAATBatt, however, may not be used in any advertising or publicity to endorse or promote any products or commercial entities unless specific written permission is obtained from DOE/NREL/ ALLIANCE/NAATBatt. The user also understands that DOE/NREL/ALLIANCE/NAATBatt are not obligated to provide the user with any support, consulting, training or assistance of any kind with regard to the use of the Data or to provide the user with any updates, revisions or new versions thereof. DOE, NREL,ALLIANCE, and NAATBatt do not guarantee or endorse any results generated by use of the Data, and user is entirely responsible for the results and any reliance on the results or the Data in general.</t>
  </si>
  <si>
    <t>USER AGREES TO INDEMNIFY DOE/NREL/ALLIANCE/NAATBATT AND THEIR RESPECTIVE SUBSIDIARIES, AFFILIATES, OFFICERS, AGENTS, AND EMPLOYEES AGAINST ANY CLAIM OR DEMAND, INCLUDING REASONABLE ATTORNEYS' FEES, RELATED TO USER'S USE OF THE DATA. THE DATA ARE PROVIDED BY DOE/NREL/ALLIANCE/NAATBATT "AS IS," AND ANY EXPRESS OR IMPLIED WARRANTIES, INCLUDING BUT NOT LIMITED TO THE IMPLIED WARRANTIES OF MERCHANTABILITY AND FITNESS FOR A PARTICULAR PURPOSE ARE DISCLAIMED. DOE/NREL/ALLIANCE/NAATBATTASSUME NO LEGAL LIABILITY OR RESPONSIBILITY FOR THE ACCURACY, COMPLETENESS, OR USEFULNESS OF THE DATA, OR REPRESENT THAT ITS USE WOULD NOT INFRINGE PRIVATELY OWNED RIGHTS. IN NO EVENT SHALL DOE/NREL/ALLIANCE/NAATBATT BE LIABLE FOR ANY SPECIAL, INDIRECT OR CONSEQUENTIAL DAMAGES OR ANY DAMAGES WHATSOEVER, INCLUDING BUT NOT LIMITED TO CLAIMS ASSOCIATED WITH THE LOSS OF DATA OR PROFITS, THAT MAY RESULT FROM AN ACTION IN CONTRACT, NEGLIGENCE OR OTHER TORTIOUS CLAIM THAT ARISES OUT OF OR IN CONNECTION WITH THE ACCESS, USE OR PERFORMANCE OF THE DATA.</t>
  </si>
  <si>
    <t>Contributers: Vicky Putsche, Erik Witter,  Shriram Santhanagopalan, Maggie Mann,  Sara Dunn, Beth Monk, Michael Khalfin  and Ahmad A. Pesaran
National Renewable Energy Laboratory
Version 3 December 7, 2022
NAATBatt International funded this project under two Technical Services Agreements (TSA-21-17854, TSA-21-21593, and TSA-25-33176) with NREL</t>
  </si>
  <si>
    <t>To access and use the Database, you are required to provide certain information and/or answer certain questions and need to accept the terms of the End User License Agreement</t>
  </si>
  <si>
    <t xml:space="preserve">Current as of: </t>
  </si>
  <si>
    <t xml:space="preserve"> September 30, 2025</t>
  </si>
  <si>
    <t>Other</t>
  </si>
  <si>
    <t>Companies</t>
  </si>
  <si>
    <t>Facilities</t>
  </si>
  <si>
    <t>Raw Material Manufacturing</t>
  </si>
  <si>
    <t>Battery Grade Materials Manufacturing</t>
  </si>
  <si>
    <t>Other Battery Components and Materials Manufacturing</t>
  </si>
  <si>
    <t>Electrode and Cells Manufacturing</t>
  </si>
  <si>
    <t>Modules and Packs Manufacturing</t>
  </si>
  <si>
    <t>Recycling/Repurposing</t>
  </si>
  <si>
    <t>Equipment Manufacturing</t>
  </si>
  <si>
    <t>R&amp;D</t>
  </si>
  <si>
    <t>Service and Repair</t>
  </si>
  <si>
    <t>Modeling</t>
  </si>
  <si>
    <t xml:space="preserve">Professional Services </t>
  </si>
  <si>
    <t>Distributors</t>
  </si>
  <si>
    <t>Totals</t>
  </si>
  <si>
    <t>Term</t>
  </si>
  <si>
    <t>Definition</t>
  </si>
  <si>
    <t>4R's</t>
  </si>
  <si>
    <t xml:space="preserve"> Repair, Remanufacture, Refurbish and/or Repurpose</t>
  </si>
  <si>
    <t>Battery Pack Design book</t>
  </si>
  <si>
    <t>Active material</t>
  </si>
  <si>
    <t>The constituents of a cell that participate in electrochemical charge and/or discharge reactions.  This does not inclue separators, current collectors, catalysts or supports</t>
  </si>
  <si>
    <t>SAE J1715 - Battery Terminology (2021-08)</t>
  </si>
  <si>
    <t>Anode</t>
  </si>
  <si>
    <t>The negative battery electrode at which oxidation (a loss of electrons) take place during discharge.</t>
  </si>
  <si>
    <t>Battery (RESS Battery)</t>
  </si>
  <si>
    <t>A general term that inclusively refers to electrochemical cells, modules, packs, and endergy storage systems.</t>
  </si>
  <si>
    <t>Battery collection</t>
  </si>
  <si>
    <t>Gathering of batteries for the purpose of shipment to a treatment facility where treatment facility may include any end of life treatment facility such as a recycler or licensed disposal site; it can also include other processes such as evaluation, remanufacture, and/or repurpose</t>
  </si>
  <si>
    <t>SAE J2974 - Technical Information Report on Automotive Battery Recycling</t>
  </si>
  <si>
    <t>Battery grade materials</t>
  </si>
  <si>
    <t>Materials for batteries that are made at facilities after initial concentration at extraction points</t>
  </si>
  <si>
    <t>Battery management system (BMS)</t>
  </si>
  <si>
    <t>An electronic system that monitors, manage,s and may communicate information about performance, safety, and supervisory control ofa battery through battery state estimations and/or fault detections and predictions</t>
  </si>
  <si>
    <t>Battery module</t>
  </si>
  <si>
    <t>Multiple electrochemical cells connected in series or parallel.  Batttery modules may or may not include snesors such as voltage and temperature sensors, safety components, and a cooling structure that each module can be controlled and managed independently.</t>
  </si>
  <si>
    <t>Battery pack</t>
  </si>
  <si>
    <t>A battery assembly that consists of one or more modules.  A pack may include sensors, interlocks, contactors, battery management controller, safety devices, thermal management, and structural components</t>
  </si>
  <si>
    <t>Black mass</t>
  </si>
  <si>
    <t>The material in an LIB that is released after shredding and screening</t>
  </si>
  <si>
    <t>BMS</t>
  </si>
  <si>
    <t>Battery Management System: The BMS is the control system within the
battery pack that consists of one or more electronic controllers, which manages the
charging and discharging, monitors the temperature and voltage, communicates with
the vehicle system, balances the cells, and manages the safety functionality of the
battery pack.</t>
  </si>
  <si>
    <t>The positive battery electrode at which reduction (a gain of electrons) takes place during discharge</t>
  </si>
  <si>
    <t>A basic electrochemical functional unit that at minimum consists of a positive electrode, a negative electrode electrode, and an electrolyte.</t>
  </si>
  <si>
    <t>Connector</t>
  </si>
  <si>
    <t>Conductor of electricity used for carrying current between components in an electric circuit.  For example, a connector electrically joins two cells, or a terminal of the battery to an exterior circuit and also to auxiliary devices.</t>
  </si>
  <si>
    <t>Collection and Sorting of Feedstock</t>
  </si>
  <si>
    <t>Recycling processes are enhanced by segregating the feed (spent batteries) into separate fractions based on chemistry.
This can greatly reduce the cost of recycling, unwanted emissions, and safety concerns. Presently hand sorting of portable
batteries by chemistries is common prior to shipment to recyclers.</t>
  </si>
  <si>
    <t>Collection, Disassembly and/or Storage</t>
  </si>
  <si>
    <t>Facilities that collect vehicles or other products containing batteries and they take the product apart and get the battery and safely store it.</t>
  </si>
  <si>
    <t>Collection, Sorting Storage, and/or Discharging</t>
  </si>
  <si>
    <t>Facilities that collect batteries, sort them by battery type or chemistry, safely store them and/or discharge them</t>
  </si>
  <si>
    <t>Direct recycling</t>
  </si>
  <si>
    <t>Direct recycling is a hybrid of the processing methods drawing most heavily from physical separation as the goal is to return
the feed to the initial application with a minimum of processing. Byproducts are process dependent, and generally dust and
particulate emissions may be a concern. Capital cost is expected to be low compared to other processes, and permitting is
process specific. This type of process has been applied to the polypropylene cases of lead acid batteries and the metallic
cases from Zn/C and alkaline batteries. This type of process has been demonstrated with Ni-MH and Li-ion cells.</t>
  </si>
  <si>
    <t>The conducting body that contains active materials and through which current enters or leaves a cell.</t>
  </si>
  <si>
    <t>Electrolyte</t>
  </si>
  <si>
    <t>The medium, which can be liquid or solid, that provides ion transport between the positive and negative electrodes of a cell..  Electrolytes may also participate directly in the charge and/or discharge reactions.</t>
  </si>
  <si>
    <t>End of Life (EOL)</t>
  </si>
  <si>
    <t>When a battery fails to meet specified capacity, power, or function in specified use conditions</t>
  </si>
  <si>
    <t>Hydrometallurgy</t>
  </si>
  <si>
    <t>or Hydrometallurgical Processing:  Hydrometallurgical processing uses aqueous chemicals, acids, bases or other solvents to leach the material. This is usually
followed by species (chemical compound) separation and purification processes. The materials are then precipitated as
hydroxides/salts or electrorefined for reuse as metal. Byproducts include: leach residue, waste water that requires further
treatment, and sludges from waste water treatment. Hydroxide and salts are often reprocessed in pyrometallurgical facilities
to produce metals. Capital cost is typically less than pyrometallurgy depending on target metals recovered, and permitting
is reagent specific. This type of process has been applied to lead acid, NiCd, NiMH, and Li-ion.</t>
  </si>
  <si>
    <t>Lithium ion battery (LIB)</t>
  </si>
  <si>
    <t>A rechargeable battery that uses lithium ions as the primary ionic conductor in the electrolyte.</t>
  </si>
  <si>
    <t>Module</t>
  </si>
  <si>
    <t>or Battery module or battery monoblock:  Refers to the multiple connections of electrochemical or electrostatic cells.  Battery modules amy or may not include sensors such as voltage and temperature sensors, safety components and a cooling structure so that each module can be controlled and managed independently</t>
  </si>
  <si>
    <t>Pack</t>
  </si>
  <si>
    <t>or Battery pack:  A battery pack may consist of only one module or multiple modules. The pack includes sensors, interlocks, contactors,
battery management controller, safety devices, thermal management, and structural components</t>
  </si>
  <si>
    <t>Physical Separation</t>
  </si>
  <si>
    <t>Physical separation procesess separate target materials based on physical properties, such as size, density, color,
conductivity, magnetic susceptibility, and surface chemistry. This process usually involves size reduction, followed by
separation and upgrading</t>
  </si>
  <si>
    <t>Cell with a metallic container with faces that are rectangular.</t>
  </si>
  <si>
    <t>Pyrometallurgy</t>
  </si>
  <si>
    <t>or Pyrometallurgical Processing:  Pyrometallurgical processing involves a thermal or high-temperature process in which metals are reduced back to a base
metallic state. The oxidation potential of the metals typically determine which metals report to the melt and which report to
the slag, this outcome can be somewhat controlled through the atmosphere present in the smelter. Any remaining organic
components are burned for energy recovery. Waste and byproducts can include: drosses, slags, soot, and other emissions,
as well as high-quality heat. These facilities benefit greatly from economies of scale. Capital cost and permitting burden are
high. This type of process has been applied to lead acid, NiCd, NiMH, and Li-ion.</t>
  </si>
  <si>
    <t>Rack</t>
  </si>
  <si>
    <t>Rebuilt</t>
  </si>
  <si>
    <t>Includes factory rebuilt and remanufactured, and refers to a component (such as a battery) that has been dismantled and
reconstructed, as necessary. Its internal and external parts have been cleaned and made rust- and corrosion-free; all
impaired, defective, or substantially worn parts have been restored to a sound condition or replaced with new; it has rebuilt
(in accordance with the provisions of this paragraph) or unimpaired used parts; all missing parts have been replaced with
new, rebuilt, or unimpaired used parts; and such rewinding or machining and other operations have been performed as
necessary to put the industry product in sound working condition according to OEM specifications and parameters.</t>
  </si>
  <si>
    <t>Recycling</t>
  </si>
  <si>
    <t>Transformation of end of life products (RESS, batteries, or scrap) into usable products</t>
  </si>
  <si>
    <t>Converting a metallic component into another component that is of higher purity using heat, chemicals or other methods</t>
  </si>
  <si>
    <t>Second life battery</t>
  </si>
  <si>
    <t>This describes the act of taking a battery system from the end of service life, characterizing the components, and
reconfiguring some or all of the components of the battery system for a new application. This may also require new, rebuilt,
or unimpaired used parts to be incorporated into the system.
Second use requires many of the same commitments as the remanufacture or rebuilding of automotive parts. The difference
is the battery may go into a related, but nonautomotive, application. These should be subject to appropriate consensus
standards, such as UL 1974 Evaluation for Repurposing Batteries.</t>
  </si>
  <si>
    <t>Separator</t>
  </si>
  <si>
    <t>A cell component placed between the negative and positive electrodes, which electrically isolates or separates the electrodes while allowing ionic conduction to occur.</t>
  </si>
  <si>
    <t>Shredding and screening</t>
  </si>
  <si>
    <t>Physical processing of lithium-ion batteries to produce black mass</t>
  </si>
  <si>
    <t>Solid electrolyte cell</t>
  </si>
  <si>
    <t>Cell with an ionically conducting solid as electrolyte.</t>
  </si>
  <si>
    <t>Sorted EOL battery</t>
  </si>
  <si>
    <t>An end of life battery that has been sorted by overall type (e.g., lead-acid vs. lithium-ion) and/or lithium-ion chemistry (e.g., Lithium iron phosphate, Nickel manganese cobalt)</t>
  </si>
  <si>
    <t>Spodumene</t>
  </si>
  <si>
    <t>a translucent, typically grayish-white aluminosilicate mineral which is an important source of lithium.</t>
  </si>
  <si>
    <t>Universal Waste Handler</t>
  </si>
  <si>
    <t>A facility that processes hazardous waste under universal waste regulations which are:  Streamlined hazardous waste management regulation put out by the US at the federal (EPA) and local (state)
level, with the goal of promoting the collection and recycling of these materials by easing the regulator burden on the
collection and transport, and encouraging the development of programs to reduce the quantity going to municipal solid
waste facilities of certain common hazardous wastes.</t>
  </si>
  <si>
    <t>Directions:</t>
  </si>
  <si>
    <r>
      <rPr>
        <rFont val="Calibri"/>
        <color theme="1"/>
        <sz val="11.0"/>
      </rPr>
      <t xml:space="preserve">1. Select the </t>
    </r>
    <r>
      <rPr>
        <rFont val="Calibri"/>
        <b/>
        <color theme="1"/>
        <sz val="11.0"/>
      </rPr>
      <t>Search Type</t>
    </r>
    <r>
      <rPr>
        <rFont val="Calibri"/>
        <color theme="1"/>
        <sz val="11.0"/>
      </rPr>
      <t xml:space="preserve"> (</t>
    </r>
    <r>
      <rPr>
        <rFont val="Calibri"/>
        <i/>
        <color theme="1"/>
        <sz val="11.0"/>
      </rPr>
      <t>Company, Product, State</t>
    </r>
    <r>
      <rPr>
        <rFont val="Calibri"/>
        <color theme="1"/>
        <sz val="11.0"/>
      </rPr>
      <t xml:space="preserve">) in the yellow box next to </t>
    </r>
    <r>
      <rPr>
        <rFont val="Calibri"/>
        <b/>
        <color theme="1"/>
        <sz val="11.0"/>
      </rPr>
      <t>Search Type</t>
    </r>
    <r>
      <rPr>
        <rFont val="Calibri"/>
        <color theme="1"/>
        <sz val="11.0"/>
      </rPr>
      <t xml:space="preserve">. 
2. Enter the full or partial name of a the selected </t>
    </r>
    <r>
      <rPr>
        <rFont val="Calibri"/>
        <b/>
        <color theme="1"/>
        <sz val="11.0"/>
      </rPr>
      <t>Search Type</t>
    </r>
    <r>
      <rPr>
        <rFont val="Calibri"/>
        <color theme="1"/>
        <sz val="11.0"/>
      </rPr>
      <t xml:space="preserve"> in the 2nd yellow box and hit Enter</t>
    </r>
  </si>
  <si>
    <t>No. of Records:</t>
  </si>
  <si>
    <t>Search</t>
  </si>
  <si>
    <t>Results</t>
  </si>
  <si>
    <t>Select Search Type (dropdown list):</t>
  </si>
  <si>
    <t>Status*</t>
  </si>
  <si>
    <t>NAATBatt Member?</t>
  </si>
  <si>
    <t>Product or Service Type</t>
  </si>
  <si>
    <t>Product or Service</t>
  </si>
  <si>
    <t>Units</t>
  </si>
  <si>
    <t>Fujihats</t>
  </si>
  <si>
    <t>Note:</t>
  </si>
  <si>
    <r>
      <rPr>
        <rFont val="Calibri"/>
        <color rgb="FF000000"/>
        <sz val="12.0"/>
      </rPr>
      <t xml:space="preserve">If a company is in the Recycling/ Repurposing sector (e.g. Second Use), use the Recycling_Repurposing  </t>
    </r>
    <r>
      <rPr>
        <rFont val="Calibri"/>
        <b/>
        <color rgb="FF000000"/>
        <sz val="12.0"/>
      </rPr>
      <t>Search</t>
    </r>
    <r>
      <rPr>
        <rFont val="Calibri"/>
        <color rgb="FF000000"/>
        <sz val="12.0"/>
      </rPr>
      <t xml:space="preserve"> sheet instead</t>
    </r>
  </si>
  <si>
    <t>*Status</t>
  </si>
  <si>
    <t>C - Commercial</t>
  </si>
  <si>
    <t>P - Planned</t>
  </si>
  <si>
    <t>PC-SU - Pre-commercial/ startup</t>
  </si>
  <si>
    <t>UC - Under construction</t>
  </si>
  <si>
    <r>
      <rPr>
        <rFont val="Calibri"/>
        <color theme="1"/>
        <sz val="11.0"/>
      </rPr>
      <t xml:space="preserve">1. Select the </t>
    </r>
    <r>
      <rPr>
        <rFont val="Calibri"/>
        <b/>
        <color theme="1"/>
        <sz val="11.0"/>
      </rPr>
      <t>Search Type</t>
    </r>
    <r>
      <rPr>
        <rFont val="Calibri"/>
        <color theme="1"/>
        <sz val="11.0"/>
      </rPr>
      <t xml:space="preserve"> (</t>
    </r>
    <r>
      <rPr>
        <rFont val="Calibri"/>
        <i/>
        <color theme="1"/>
        <sz val="11.0"/>
      </rPr>
      <t>Company, Facility Type, State</t>
    </r>
    <r>
      <rPr>
        <rFont val="Calibri"/>
        <color theme="1"/>
        <sz val="11.0"/>
      </rPr>
      <t xml:space="preserve">) in the green box next to </t>
    </r>
    <r>
      <rPr>
        <rFont val="Calibri"/>
        <b/>
        <color theme="1"/>
        <sz val="11.0"/>
      </rPr>
      <t>Search Type</t>
    </r>
    <r>
      <rPr>
        <rFont val="Calibri"/>
        <color theme="1"/>
        <sz val="11.0"/>
      </rPr>
      <t xml:space="preserve">. 
2. Enter the full or partial name of a the selected </t>
    </r>
    <r>
      <rPr>
        <rFont val="Calibri"/>
        <b/>
        <color theme="1"/>
        <sz val="11.0"/>
      </rPr>
      <t>Search Type</t>
    </r>
    <r>
      <rPr>
        <rFont val="Calibri"/>
        <color theme="1"/>
        <sz val="11.0"/>
      </rPr>
      <t xml:space="preserve"> in the 2nd green box and hit Enter</t>
    </r>
  </si>
  <si>
    <t>Facility Type</t>
  </si>
  <si>
    <t>Feedstock</t>
  </si>
  <si>
    <t>blue sky</t>
  </si>
  <si>
    <t>Contact email</t>
  </si>
  <si>
    <t>Long Description</t>
  </si>
  <si>
    <t>Contact Email2</t>
  </si>
  <si>
    <t>Supply  Chain Segment</t>
  </si>
  <si>
    <t>Long description3</t>
  </si>
  <si>
    <t>Upstream</t>
  </si>
  <si>
    <t>Aether</t>
  </si>
  <si>
    <t>Cathode raw materials</t>
  </si>
  <si>
    <t>Lithium</t>
  </si>
  <si>
    <t>https://www.aetherbio.com/</t>
  </si>
  <si>
    <t>1455 Adams Dr</t>
  </si>
  <si>
    <t xml:space="preserve">Menlo Park </t>
  </si>
  <si>
    <t>415-316-3591</t>
  </si>
  <si>
    <t>Aether engineers enzymes to make novel products. It recently developed a cheaper, faster and more sustainable direct lithium extraction technology using robotics, machine learning, and synthetic biology.</t>
  </si>
  <si>
    <t>Albemarle Corporation</t>
  </si>
  <si>
    <t>Albemarle Corporation, Silver Peak NV</t>
  </si>
  <si>
    <t>Lithium carbonate - crude</t>
  </si>
  <si>
    <t>https://www.albemarle.com/</t>
  </si>
  <si>
    <t>HWY 265</t>
  </si>
  <si>
    <t>Silver Peak</t>
  </si>
  <si>
    <t>775-937-2222</t>
  </si>
  <si>
    <t>MT contained Li/yr</t>
  </si>
  <si>
    <t>Albermarle</t>
  </si>
  <si>
    <t>https://www.albermarle.com/</t>
  </si>
  <si>
    <t>Capacity from BNEF: Interactive Datasets / Metals/ Mine Assets Map/ Lithium; albermarle.com; Questionnaire; https://www.leg.state.nv.us/App/InterimCommittee/REL/Document/16038#:~:text=We%20have%2065%20employees%20and,is%20about%20%2494%2C000%20a%20year.&amp;text=We%20thank%20you%20for%20the%20opportunity%20to%20speak%20to%20you%20today.&amp;text=Global%20specialty%20chemicals%20company%20with,lithium%2C%20bromine%20and%20refining%20catalysts; https://www.mining.com/albemarle-to-double-lithium-production-in-nevada/</t>
  </si>
  <si>
    <t>Albemarle is a chemical company that provides lithium carbonate and lithium hydroxide as cathode precursors, lithium bis-(oxalato)borate for liquid electrolytes, and lithium sulfide as a solid electrolyte.</t>
  </si>
  <si>
    <t>Expects to double production.</t>
  </si>
  <si>
    <t>Albemarle - Kings Mountain, NC</t>
  </si>
  <si>
    <t>Lithium hydroxide - crude</t>
  </si>
  <si>
    <t>348 Holiday Inn Drive</t>
  </si>
  <si>
    <t>Kings Mountain</t>
  </si>
  <si>
    <t>704-739-2501</t>
  </si>
  <si>
    <t>albermarle.com; BNEF: US Supply Chain Security; Questionnaire; https://www.shelbystar.com/story/news/2022/03/25/kings-mountain-corporation-restart-lithium-mining/7130284001/</t>
  </si>
  <si>
    <t>Pilot facility that mines spodumene, produces battery grade Li-hydroxide, Li-carbonate, and more</t>
  </si>
  <si>
    <t>Anson Resources</t>
  </si>
  <si>
    <t>Paradox Lithium Project</t>
  </si>
  <si>
    <t>Direct lithium extraction</t>
  </si>
  <si>
    <t>Lithium Carbonate</t>
  </si>
  <si>
    <t>https://www.ansonresources.com/</t>
  </si>
  <si>
    <t>Moab</t>
  </si>
  <si>
    <t>702 759 0182</t>
  </si>
  <si>
    <t>West Perth</t>
  </si>
  <si>
    <t>Western Australia</t>
  </si>
  <si>
    <t>https://www.ansonresources.com/paradox_lithium_project/; https://www.businessnewsasia.com/2024050152386375-anson-resources-signs-lithium-supply-agreement-with-lg-energy-solution/; https://mining.com.au/anson-resources-completes-dfs-at-paradox-lithium-project-us/</t>
  </si>
  <si>
    <t>Anson Resources is an ASX-listed mineral resources company developing the Paradox Lithium Project in Utah, aiming to become a significant supplier of lithium carbonate for the global EV battery market.</t>
  </si>
  <si>
    <t>Anson Resources has signed a binding offtake agreement with LG Energy Solution to supply battery-grade lithium carbonate from the Paradox Project.</t>
  </si>
  <si>
    <t>Arcadium Lithium</t>
  </si>
  <si>
    <t>https://jamesbay.allkem.co/en/</t>
  </si>
  <si>
    <t>Spodumene concentrates</t>
  </si>
  <si>
    <t>https://arcadiumlithium.com/</t>
  </si>
  <si>
    <t>northern Québec, approximately 130 km east of James Bay and the Cree Nation of Eastmain community.</t>
  </si>
  <si>
    <t>Shannon</t>
  </si>
  <si>
    <t>https://www.mining-technology.com/news/canada-nod-galaxy-james-lithium/?cf-view; https://www.allkem.co/contact; https://iaac-aeic.gc.ca/050/evaluations/proj/80141</t>
  </si>
  <si>
    <t xml:space="preserve">Arcadium Lithium (2024 merger of Alkem and Livent) delivers sustainable lithium products globally, from resources in Argentina and Australia and conversion assets in the U.S., Asia, and the U.K.  </t>
  </si>
  <si>
    <t>Alkem and Livent merged in 2024</t>
  </si>
  <si>
    <t>BHE Renewables</t>
  </si>
  <si>
    <t>CalEnergy Operations</t>
  </si>
  <si>
    <t>https://www.bherenewables.com/</t>
  </si>
  <si>
    <t>7030 Gentry Rd</t>
  </si>
  <si>
    <t>Calipatria</t>
  </si>
  <si>
    <t>Des Moines</t>
  </si>
  <si>
    <t>https://www.linkedin.com/company/forcustomersforcommunities/about/; https://www.bherenewables.com/projects/geothermal; https://www.bherenewables.com/news/customers/occidental-and-bhe-renewables-form-joint-venture--to-commercialize-terralithium-extraction-technology</t>
  </si>
  <si>
    <t>BHE Renewables owns and operates renewable energy projects, including geothermal facilities, and is collaborating with Occidental to develop lithium extraction technologies.</t>
  </si>
  <si>
    <t>Dan Winters</t>
  </si>
  <si>
    <t>dan.winters@bherenewables.com</t>
  </si>
  <si>
    <t>515-240-8395</t>
  </si>
  <si>
    <t>BHE Renewables, in partnership with Occidental and TerraLithium, is developing lithium extraction capabilities using patented Direct Lithium Extraction (DLE) technology at its Imperial Valley geothermal plants. This collaboration aims to produce high-purity lithium hydroxide and lithium carbonate to meet the rising demand for battery materials. TerraLithium's environmentally responsible approach processes brine extracted during geothermal energy production, supporting clean energy goals.</t>
  </si>
  <si>
    <t>Canada Nickel Company</t>
  </si>
  <si>
    <t>Crawford</t>
  </si>
  <si>
    <t>Nickel concentrates</t>
  </si>
  <si>
    <t>https://canadanickel.com/</t>
  </si>
  <si>
    <t>Timmins</t>
  </si>
  <si>
    <t>MT Ni/yr</t>
  </si>
  <si>
    <t>Canadian Nickel</t>
  </si>
  <si>
    <t>https://canadanickel.com/
https://northernontario.ctvnews.ca/study-shows-massive-nickel-deposit-in-northern-ont-even-more-profitable-than-expected-1.6600455;
https://canadanickel.com/wp-content/uploads/2024/05/CNC_InvestorDeck_May2024_VF.pdf</t>
  </si>
  <si>
    <t xml:space="preserve">Canada Nickel is advancing high-quality, high-potential nickel projects to deliver the metals to power the EV revolution and feed the stainless steel market.
</t>
  </si>
  <si>
    <t xml:space="preserve"> Average annual production is expected to be438,000 tons of nickel over the 27-year peak production lifespan. The project will also produce significant amounts of cobalt, palladium, platinum, iron and chromite. Along with our flagship Crawford Nickel Project, Canada Nickel has acquired multiple properties in the region.
Unlocking the potential for a Timmins Zero Carbon Nickel District with the consolidation of twenty plus nickel targets.</t>
  </si>
  <si>
    <t>Canadian Royalties</t>
  </si>
  <si>
    <t>Nunavik Nickel Project</t>
  </si>
  <si>
    <t>Nickel</t>
  </si>
  <si>
    <t>https://www.canadianroyalties.com/</t>
  </si>
  <si>
    <t>Raglan Rd</t>
  </si>
  <si>
    <t>Donaldson</t>
  </si>
  <si>
    <t>J0M 1K0</t>
  </si>
  <si>
    <t>380 (Planned)</t>
  </si>
  <si>
    <t>https://www.canadianroyalties.com/articles/20230418200434/towards-phase-the-nunavik-nickel-project.html; https://www.mining-technology.com/marketdata/five-largest-nickel-mines-canada-2020/</t>
  </si>
  <si>
    <t>Canadian Royalties operates one of Canada’s largest nickel mining projects, supporting the growing demand for battery materials in the electric vehicle market.</t>
  </si>
  <si>
    <t>Century Lithium</t>
  </si>
  <si>
    <t>Clayton Valley Lithium Project</t>
  </si>
  <si>
    <t>https://www.centurylithium.com/</t>
  </si>
  <si>
    <t>Clayton Valley</t>
  </si>
  <si>
    <t>183 (Planned)</t>
  </si>
  <si>
    <t>MT/yr LCE</t>
  </si>
  <si>
    <t>Century Lithium Corp.</t>
  </si>
  <si>
    <t>Jay DB; www.centurylithium.com/_resources/technical-reports/cyp_pfs_amended_march_15th-2021.pdf?v=0.651?v=0.909?v=0.389; https://www.sudburyminingsolutions.com/top-stories/having-nickel-in-timmins-extremely-attractive-says-ceo-6601589; https://www.centurylithium.com/_resources/technical-reports/cyp_pfs_amended_march_15th-2021.pdf?v=0.483</t>
  </si>
  <si>
    <t xml:space="preserve">Century Lithium is a Canadian-based advanced stage lithium exploration company advancing towards its goal of producing high-purity lithium carbonate for the electric vehicle and battery storage market. </t>
  </si>
  <si>
    <t>Facility is in feasibility study which should be completed by Q2 2023; Battery Grade LCE may be possible based on feasibility study which has shown great results.</t>
  </si>
  <si>
    <t>Cobalt 27 Capital Corporation</t>
  </si>
  <si>
    <t>Cobalt ore</t>
  </si>
  <si>
    <t>https://nickel28.com/</t>
  </si>
  <si>
    <t>700 West Georgia Street</t>
  </si>
  <si>
    <t>BC V7Y 1B3</t>
  </si>
  <si>
    <t>414-560-9070</t>
  </si>
  <si>
    <t>Nickel 28</t>
  </si>
  <si>
    <t xml:space="preserve"> Canada</t>
  </si>
  <si>
    <t>https://www.nickel28.com/investors/investors-overview/cobalt-27--change-of-auditors?turl=cobalt-27--change-of-auditors#:~:text=Cobalt%2027%20Capital%20Corp.%20is,portfolio%20of%206%20cobalt%20royalties.</t>
  </si>
  <si>
    <t>Cobalt 27 Capital Corp. offers pure-play exposure to cobalt for the electric vehicle and battery energy storage markets, involving a diverse portfolio of streams, royalties, and direct investments.</t>
  </si>
  <si>
    <t>Provider of mineral exploration services based in Toronto, Canada. The company specializes in offering exposure to metals integral to key technologies of the electric vehicle and battery energy storage markets. Has several assets in Canada, but none are operating yet.</t>
  </si>
  <si>
    <t>Compass Minerals</t>
  </si>
  <si>
    <t>Salt, SOP and Magnesium Chloride Plants</t>
  </si>
  <si>
    <t>https://www.compassminerals.com/</t>
  </si>
  <si>
    <t>765 N 10500 W</t>
  </si>
  <si>
    <t>Ogden</t>
  </si>
  <si>
    <t>801-731-3100</t>
  </si>
  <si>
    <t>Overland Park</t>
  </si>
  <si>
    <t>KA</t>
  </si>
  <si>
    <t>https://investors.compassminerals.com/investors-relations/investor-news/press-release-details/2022/Compass-Minerals-Announces-Selection-of-Direct-Lithium-Extraction-DLE-Technology-Provider-Attractive-Economics-and-Positive-Sustainability-Profile-for-First-Phase-of-Lithium-Project/default.aspx; https://www.reuters.com/business/autos-transportation/compass-minerals-picks-lithium-extraction-technology-supply-ford-others-2022-09-14/; https://www.compassminerals.com/who-we-are/locations/</t>
  </si>
  <si>
    <t>Compass Minerals is a leading provider of essential minerals and is expanding its portfolio to include lithium extraction.</t>
  </si>
  <si>
    <t>Compass Minerals is developing a lithium extraction facility to supply Ford and other automakers with lithium carbonate and hydroxide.</t>
  </si>
  <si>
    <t>Controlled Thermal Resources</t>
  </si>
  <si>
    <t>Hell's Kitchen Lithium and Power Project</t>
  </si>
  <si>
    <t>https://www.cthermal.com/</t>
  </si>
  <si>
    <t>124 West 9th St</t>
  </si>
  <si>
    <t>Imperial</t>
  </si>
  <si>
    <t>Brisbane</t>
  </si>
  <si>
    <t>Qld</t>
  </si>
  <si>
    <t>https://www.prnewswire.com/news-releases/gm-to-source-us-based-lithium-for-next-generation-ev-batteries-through-closed-loop-process-with-low-carbon-emissions-301324868.html. https://www.crunchbase.com/organization/controlled-thermal-resources; Questionnaire</t>
  </si>
  <si>
    <t xml:space="preserve">Controlled Thermal Resource Holdings, Inc. is an American company advancing the development of lithium and battery material products and renewable energy. </t>
  </si>
  <si>
    <t>GM formed strategic investment and commercial collaboration to obtain lithium; Stage 1 is 20k Lithium hydroxide (5,800 MT contained Li);  Facility is also listed in battery grade materials as it will make both battery grade lithium carbonate and hydroxide</t>
  </si>
  <si>
    <t>Corporation Lithium Éléments Critiques</t>
  </si>
  <si>
    <t>Rose Lithium-Tantalum project</t>
  </si>
  <si>
    <t>https://www.cecorp.ca/en/</t>
  </si>
  <si>
    <t>1080 Côte du Beaver Hall, Suite 2101</t>
  </si>
  <si>
    <t>H2Z 1S8</t>
  </si>
  <si>
    <t>514 904-1496</t>
  </si>
  <si>
    <t>cecorp.ca/en; Propulsion Quebec</t>
  </si>
  <si>
    <t>Critical Elements Lithium Corporation owns several lithium mining properties in Quebec. They seek to further their Rose Lithium-Tantalum project from advanced exploration to production.</t>
  </si>
  <si>
    <t>Open pit mining of hard rock lithium (spodumene) and processing to technical(6% Li2O) and chemical (5% Li2O)  grades of lithium concentrate; 186,327 MT of chem grade conc and 50,205 MT of tech grade conc.; Capacity was calculated from these values</t>
  </si>
  <si>
    <t>Eagle Graphite</t>
  </si>
  <si>
    <t>Black Crystal Graphite Quarry</t>
  </si>
  <si>
    <t>Natural graphite</t>
  </si>
  <si>
    <t>https://www.eaglegraphite.com/</t>
  </si>
  <si>
    <t>Slocan Park</t>
  </si>
  <si>
    <t>VOG 2E0</t>
  </si>
  <si>
    <t>https://miningdataonline.com/property/1630/Black-Crystal-Project.aspx; https://finance.yahoo.com/news/eagle-graphite-provides-corporate-215100199.html?guccounter=1&amp;guce_referrer=aHR0cHM6Ly9jaGF0Z3B0LmNvbS8&amp;guce_referrer_sig=AQAAAMcZQmCC4Dpp6gcDivA2gPalxFQTTZQQ62uqbqnymiUeViK8AdyvWGENtGmHxnfMplbeOKza1E7M8kPqraSUY9NH3EVO2Gxf1wJSJCoHZ2dMKxVgl617Qnkb3nZ4mBQFejIp-eiBQJG2ZkRvdnDoGABYfJULQ4oFZuvndJZuZ4kM</t>
  </si>
  <si>
    <t>Eagle Graphite is a mining company producing battery-grade graphite from its Black Crystal Quarry in British Columbia, Canada.</t>
  </si>
  <si>
    <t>The company is facing financial difficulties.</t>
  </si>
  <si>
    <t>Energy Source Minerals</t>
  </si>
  <si>
    <t>Project ATLis</t>
  </si>
  <si>
    <t>https://www.esminerals.com/atlis</t>
  </si>
  <si>
    <t>Salton Sea</t>
  </si>
  <si>
    <t>Imperial County</t>
  </si>
  <si>
    <t>62 (Planned)</t>
  </si>
  <si>
    <t>MT Li/yr</t>
  </si>
  <si>
    <t>https://www.esminerals.com/</t>
  </si>
  <si>
    <t>https://www.esminerals.com/ https://www.prnewswire.com/news-releases/energysource-minerals-receives-approvals-on-project-atlis-salton-sea-based-geothermal-extraction-operation-301428234.html; https://www.prnewswire.com/news-releases/energysource-minerals-esm-announces-contract-with-ford-for-geothermal-lithium-301830259.html#:~:text=Project%20ATLiS%20in%20California's%20Salton,the%20auto%20industry%20per%20year.</t>
  </si>
  <si>
    <t>EnergySource Minerals is a California-based company focused on its lithium project, Project ATLiS, with environmental targets to decrease land use, water depletion, and CO2 emissions.</t>
  </si>
  <si>
    <t>Fortune Minerals Limited</t>
  </si>
  <si>
    <t>NICO Project</t>
  </si>
  <si>
    <t>https://www.fortuneminerals.com/</t>
  </si>
  <si>
    <t>Fort Smith</t>
  </si>
  <si>
    <t>NT</t>
  </si>
  <si>
    <t>X0E 1 A0</t>
  </si>
  <si>
    <t>519-858-8188</t>
  </si>
  <si>
    <t>90 (Planned)</t>
  </si>
  <si>
    <t>MT/yr Co</t>
  </si>
  <si>
    <t>London</t>
  </si>
  <si>
    <t>https://www.fortuneminerals.com/; https://s1.q4cdn.com/337451660/files/doc_presentations/2023/231001-fortune-minerals-nico-project-presentation.pdf; https://www.miningweekly.com/print-version/nico-goldcobaltbismuthcopper-mine-project-canada-update-2023-12-15</t>
  </si>
  <si>
    <t xml:space="preserve">Fortune Minerals Limited is a North American development stage mining company that is focused on advancing the vertically integrated NICO cobalt-gold-bismuth-copper project, in the Northwest Territories. </t>
  </si>
  <si>
    <t>Nico is a vertically integrated cobalt-gold-bismuth-copper project that is slated to include a mine in Northwest Territories and a hydrometallurgical refinery in Alberta. According to a 2020 development plan, an underground mine at Nico and an associated refinery to be built in Alberta would produce an average of 1,800 metric tons of battery-grade cobalt sulfate. Co back calculated from CoSO4</t>
  </si>
  <si>
    <t>FPX Nickel</t>
  </si>
  <si>
    <t>Baptiste Nickel Project</t>
  </si>
  <si>
    <t>https://www.fpxnickel.com/</t>
  </si>
  <si>
    <t>Decar Ni District</t>
  </si>
  <si>
    <t>near Fort St. James</t>
  </si>
  <si>
    <t>604-681-8600</t>
  </si>
  <si>
    <t>MT contained Ni/yr</t>
  </si>
  <si>
    <t>FPX Nickel Corp.</t>
  </si>
  <si>
    <t>Jay DB; https://fpxnickel.com/2022/09/fpx-nickel-to-prepare-updated-mineral-resource-estimate-for-baptiste-nickel-project-with-inclusion-of-total-nickel-cobalt-and-iron-grades/; https://fpxnickel.com/2023/05/fpx-nickel-achieves-successful-production-of-battery-grade-nickel-sulphate-from-optimized-refinery-flowsheet/; https://fpxnickel.com/wp-content/uploads/2023/04/FPX-Presentation-Q2-2023-v1-1.pdf</t>
  </si>
  <si>
    <t>FPX Nickel is a nickel mining company that refines the ore by grinding it down and separating the metals. The nickel is used for nickel sulphate for EV battery cathodes.</t>
  </si>
  <si>
    <t>Preliminary feasibility study (PFS) is looking at supplying the stainless steel market (base case) with an option of further upgrading the concentrate to produce battery grade nickel sulfate and cobalt-rich products for electric vehicles; PFS expected in September 2023; FPX was able to make battery grade nickel sulfate using an optimized flowsheet on the lab scale</t>
  </si>
  <si>
    <t xml:space="preserve">Frontier Lithium </t>
  </si>
  <si>
    <t xml:space="preserve">PAK Lithium Project </t>
  </si>
  <si>
    <t>https://www.frontierlithium.com</t>
  </si>
  <si>
    <t xml:space="preserve">Red Lake </t>
  </si>
  <si>
    <t>132 (Planned)</t>
  </si>
  <si>
    <t>https://www.frontierlithium.com/</t>
  </si>
  <si>
    <t xml:space="preserve">Val Caron </t>
  </si>
  <si>
    <t xml:space="preserve">Canada </t>
  </si>
  <si>
    <t>https://www.cruxinvestor.com/posts/frontier-lithium-north-americas-most-advanced-lithium-company#:~:text=The%20company%20is%20advancing%20its,top%20tier%20lithium%20asset%20globally.
https://www.frontierlithium.com/news; https://www.nsenergybusiness.com/projects/pak-lithium-project/;</t>
  </si>
  <si>
    <t xml:space="preserve">Frontier Lithium is an emerging lithium mineral and salts company focused on the development of its 100%-owned PAK Lithium Project in Ontario. </t>
  </si>
  <si>
    <t>Start with spodumene concentrates and eventually lithium chemicals - Lithium Hydroxide 12,520 tons per year --Lithium carbonate 7,360 tons per year in a processing facility in the Great Lakes region of the U.S.</t>
  </si>
  <si>
    <t>G6 Energy Corp</t>
  </si>
  <si>
    <t>Kearney Mine</t>
  </si>
  <si>
    <t>gsixenergy.com</t>
  </si>
  <si>
    <t>Kearney</t>
  </si>
  <si>
    <t>P0A 0B1</t>
  </si>
  <si>
    <t>647-254-0870</t>
  </si>
  <si>
    <t>MT contained graphite/yr</t>
  </si>
  <si>
    <t>G6 Energy Corp. is a private  company based in Toronto, Ontario that is developing a fully integrated natural graphite anode material producer.</t>
  </si>
  <si>
    <t>G6 owns a fully permitted, past producing flake graphite mine located approximately 250 km north of Toronto, Ontario, Canada. G6 Energy has also established a joint venture and technology collaboration arrangement with a South Korean process technology provider for the exclusive right to exploit both its proven processing IP for the production of spheronized purified graphite (SPG), and its extensive process and configuration expertise for the production of coated SPG (CSPG).</t>
  </si>
  <si>
    <t>Ian McCallum</t>
  </si>
  <si>
    <t>info@gsixenergy.com</t>
  </si>
  <si>
    <t>GKN Hoeganaes Gallatin</t>
  </si>
  <si>
    <t>Iron powder</t>
  </si>
  <si>
    <t>https://www.gknpm.com/en/our-businesses/gkn-hoeganaes/</t>
  </si>
  <si>
    <t>1315 Airport Road</t>
  </si>
  <si>
    <t>Gallatin</t>
  </si>
  <si>
    <t>615-451-2000</t>
  </si>
  <si>
    <t>MT/year</t>
  </si>
  <si>
    <t>GKN Hoeganaes
owned by Dowlais</t>
  </si>
  <si>
    <t>GKN Hoeganaes Gallatin specializes in water-atomized iron powder production and material manufacturing for a variety of industries. With seven manufacturing facilities, it provides localized supply and support to customers worldwide.</t>
  </si>
  <si>
    <t>Kylan McQuaig</t>
  </si>
  <si>
    <t>kylan.mcquaig@hoeganaes.com</t>
  </si>
  <si>
    <t>856-303-2729</t>
  </si>
  <si>
    <t>Glencore</t>
  </si>
  <si>
    <t>Raglan Mine</t>
  </si>
  <si>
    <t>https://www.glencore.ca/en/raglan</t>
  </si>
  <si>
    <t>120 Avenue De L'Aeroport</t>
  </si>
  <si>
    <t>Rouyn-Noranda</t>
  </si>
  <si>
    <t>J9Y 0G1</t>
  </si>
  <si>
    <t>819-762-7800</t>
  </si>
  <si>
    <t>https://www.glencore.com/</t>
  </si>
  <si>
    <t>Baar</t>
  </si>
  <si>
    <t>Zug</t>
  </si>
  <si>
    <t>Switzerland</t>
  </si>
  <si>
    <t>glencore.ca; https://www.glencore.ca/en/raglan/who-we-are/at-a-glance</t>
  </si>
  <si>
    <t xml:space="preserve">Glencore is one of the world’s largest global diversified natural resource companies and a major producer of more than 60 commodities, including nickel and cobalt for the lithium-ion supply chain. </t>
  </si>
  <si>
    <t>Cobalt concentrates</t>
  </si>
  <si>
    <t>MT contained Co/yr</t>
  </si>
  <si>
    <t>glencore.ca; https://www.glencore.ca/en/raglan/who-we-are/at-a-glance; https://www.glencore.ca/en/raglan/what-we-do/our-mining-activity</t>
  </si>
  <si>
    <t>Production value is actual 2020 production</t>
  </si>
  <si>
    <t>Glencore Sudbury INO</t>
  </si>
  <si>
    <t>Nickel matte</t>
  </si>
  <si>
    <t>https://www.glencore.ca/en/sudburyino</t>
  </si>
  <si>
    <t>2 Longyear Dr</t>
  </si>
  <si>
    <t>Sudbury</t>
  </si>
  <si>
    <t>P0M 1S0</t>
  </si>
  <si>
    <t>705-693-2761</t>
  </si>
  <si>
    <t>MT contained metal/yr</t>
  </si>
  <si>
    <t xml:space="preserve">glencore.ca; https://www.yellowpages.ca/bus/Ontario/Falconbridge/Sudbury-Integrated-Nickel-Operations/100823081.html#:~:text=Sudbury%20Integrated%20Nickel%20Operations%20%2D%201%20Longyear%20Dr%2C%20Falconbridge%2C%20ON; </t>
  </si>
  <si>
    <t>Sudbury INO includes 2 underground mines, 1 mill and 1 smelter; smelter also recycles aerospace and other secondary metals as well as batteries, including LIBs.  Smelter is a leader in recycling pre-treated (discharged and upgraded) Li-ion batteries in North America</t>
  </si>
  <si>
    <t>Graphite One</t>
  </si>
  <si>
    <t>Graphite Creek</t>
  </si>
  <si>
    <t>Graphite concentrates</t>
  </si>
  <si>
    <t>https://www.graphiteoneinc.com/</t>
  </si>
  <si>
    <t>near Nome</t>
  </si>
  <si>
    <t>AK</t>
  </si>
  <si>
    <t>Anchorage</t>
  </si>
  <si>
    <t>Jay DB; PitchBook; graphiteoneinc.com; https://www.akbizmag.com/industry/alaska-native/bsnc-invests-2m-into-graphite-one/#:~:text=Capacity%20at%20the%20Graphite%20Creek,to%20200%20workers%20year%2Dround.&amp;text=A%20proposed%20graphite%20mine%20near,the%20region's%20Alaska%20Native%20corporation.</t>
  </si>
  <si>
    <t>Graphite One plans to mine, refine, and manufacture graphite for use in anodes electric car batteries. They are in the pre-feasibility stage.</t>
  </si>
  <si>
    <t>Company is in pre-feasibility stage; Want to develop a CSG production facility likely in WA state, but no further details were available.</t>
  </si>
  <si>
    <t>Green Technology Metals</t>
  </si>
  <si>
    <t>Flagship Seymour Project</t>
  </si>
  <si>
    <t>https://www.greentm.com.au/seymour-project</t>
  </si>
  <si>
    <t>near the township of Armstrong</t>
  </si>
  <si>
    <t>Armstrong</t>
  </si>
  <si>
    <t>https://www.greentm.com.au</t>
  </si>
  <si>
    <t>Subiaco</t>
  </si>
  <si>
    <t>https:/https://news; lgensol.com/company-news/press-releases/1749//www.greentm.com.au/; https://news.lgensol.com/company-news/press-releases/1749/
https://www.greentm.com.au/seymour-project;</t>
  </si>
  <si>
    <t>Green Technology Metals is a North American company focused on lithium exploration and development in Ontario. It owns 10 high-grade hard rock spodumene assets.</t>
  </si>
  <si>
    <t>Project expected to move into development in 2024.</t>
  </si>
  <si>
    <t>Hard Creek Nickel Corp</t>
  </si>
  <si>
    <t>Turnagain Nickel Project - Phase 1</t>
  </si>
  <si>
    <t>https://www.gigametals.com/</t>
  </si>
  <si>
    <t>Stikine Region</t>
  </si>
  <si>
    <t>V0C 2Z0</t>
  </si>
  <si>
    <t>Giga Metals
Mitsubishi Corporation</t>
  </si>
  <si>
    <t>https://www.gigametals.com
mitsubishi.com/</t>
  </si>
  <si>
    <t>Vancouver
Tokyo</t>
  </si>
  <si>
    <t>BC
Tokyo</t>
  </si>
  <si>
    <t>Canada,
Japan</t>
  </si>
  <si>
    <t>Jay DB; gigametals.com/site/assets/files/4910/giga_metals_corporate_presentation_june_15-_2023.pdf</t>
  </si>
  <si>
    <t xml:space="preserve">Hard Creek Nickel Corp is a mining and processing facility that utilizes froth floatation to separate cobalt and nickel from the raw ore. </t>
  </si>
  <si>
    <t>JV between Giga Metals and Mitsubishi; Pre-feasibility study July 2023; targeting Class1 Ni; $1.4B for Phase  1; Phase II would double production and cost $0.5B</t>
  </si>
  <si>
    <t>Ionic Mineral Technologies</t>
  </si>
  <si>
    <t>Provo Production Campus</t>
  </si>
  <si>
    <t>Nano-silicon</t>
  </si>
  <si>
    <t>https://ionicmt.com/</t>
  </si>
  <si>
    <t>652 S Lakeview Parkway, Bldg B</t>
  </si>
  <si>
    <t>Provo</t>
  </si>
  <si>
    <t>385-241-2320</t>
  </si>
  <si>
    <t>MT Nano-silicon Anode active material</t>
  </si>
  <si>
    <t>Questionnaire; https://ionicmt.com/</t>
  </si>
  <si>
    <t>Ionic Mineral Technologies is a vertically-integrated company supplying naturally derived, drop-in anode materials using a patented technology. Ionic Mineral Technologies owns the highest purity deposit of nano-structured clay.</t>
  </si>
  <si>
    <t>Expected to increase to 25,000 MT in 2027</t>
  </si>
  <si>
    <t>Jervois Mining</t>
  </si>
  <si>
    <t>Idaho Cobalt Project</t>
  </si>
  <si>
    <t>https://www.jervoisidahocobalt.com/</t>
  </si>
  <si>
    <t>Lemhi County</t>
  </si>
  <si>
    <t>208-756-4578</t>
  </si>
  <si>
    <t>https://www.jervoisglobal.com/</t>
  </si>
  <si>
    <t>Hawthorn</t>
  </si>
  <si>
    <t>VIC</t>
  </si>
  <si>
    <t>jervoisidahocobalt.com; jervoisglobal.com;  BNEF: US Supply Chain Security; https://jervoisglobal.com/wp-content/uploads/2021/06/190348_Idaho_Cobalt_13112020_NI_43_101_Technical_Report-FILED-r1.pdf; https://wcsecure.weblink.com.au/pdf/JRV/02549021.pdf</t>
  </si>
  <si>
    <t>Jervois Mining is constructing a nickel and cobalt refinery and mining company. The cobalt is refined into cobalt oxide and cobalt sulfate for use as a cathode precursor.</t>
  </si>
  <si>
    <t>Facility will produce cobalt concentrate with gold and copper concentrate; Final construction was suspended due to inflation and low Co prices</t>
  </si>
  <si>
    <t>Jindalee Lithium</t>
  </si>
  <si>
    <t>McDermitt Lithium Project</t>
  </si>
  <si>
    <t>https://www.jindaleelithium.com</t>
  </si>
  <si>
    <t>Malheur County</t>
  </si>
  <si>
    <t>McDermitt</t>
  </si>
  <si>
    <t>https://www.jindaleelithium.com https://www.miningweekly.com/article/mcdermitt-lithium-project-us-update-2023-10-20; https://s3.ap-southeast-2.amazonaws.com/assets.jindaleelithium.com/app/uploads/2023/10/23083152/2023-AGM-Presentationv2.pdf</t>
  </si>
  <si>
    <t>Jindalee Lithium aims to develop the company’s flagship McDermitt Lithium Project, supplying a resource vital to the electrification of America’s automotive industry.</t>
  </si>
  <si>
    <t xml:space="preserve">McDermitt is the biggest lithium deposit in the US by contained lithium, with 21.5-million tons of lithium carbonate equivalent in mineral resource. Assumed 43 year mine life to get annual production
</t>
  </si>
  <si>
    <t>Lilac Solutions, Inc.</t>
  </si>
  <si>
    <t>https://www.lilacsolutions.com/</t>
  </si>
  <si>
    <t>1731 Poplar St</t>
  </si>
  <si>
    <t>401-714-7906</t>
  </si>
  <si>
    <t>https://www.energy.gov/mesc/bipartisan-infrastructure-law-battery-materials-processing-and-battery-manufacturing-recycling; https://lilacsolutions.com/2022/07/lilac-solutions-continues-to-advance-world-class-kachi-lithium-project-with-lake-resources/</t>
  </si>
  <si>
    <t>Lilac Solutions is a company that plans to extract lithium from brine for use in lithium-ion batteries.</t>
  </si>
  <si>
    <t>Developer of lithium extraction technology designed to absorb lithium from brine resources. The company's technology is based on the ion-exchange theory that facilitates the production of lithium from brine resources with minimal cost and low environmental footprint, enabling lithium producers to accelerate project development, boost lithium recovery, streamline operations and unlock new resources. Recipient of $50M from DE-FOA-2678 to demonstrate their technology</t>
  </si>
  <si>
    <t>Lithium Americas</t>
  </si>
  <si>
    <t>Thacker Pass</t>
  </si>
  <si>
    <t>https://www.lithiumamericas.com/</t>
  </si>
  <si>
    <t>Orovada (nearest town)</t>
  </si>
  <si>
    <t>Humboldt County</t>
  </si>
  <si>
    <t>778-656-5820</t>
  </si>
  <si>
    <t>Lithium Americas Corp.</t>
  </si>
  <si>
    <t>https://www.lithiumamericas.com; https://www.lithiumamericas.com/_resources/pdf/investors/technical-reports/thacker-pass/Technical-Report-Thacker-Pass.pdf/</t>
  </si>
  <si>
    <t>lithiumamericas.com; BNEF: US Supply Chain Security, https://www.macrotrends.net/stocks/charts/LAC/lithium-americas/number-of-employees;https://lithiumamericas.com/usa/thacker-pass/</t>
  </si>
  <si>
    <t>Lithium Americas plans to use block mining to extract lithium ore. The ore will be processed using leaching techniques to produce battery grade lithium carbonate for cathodes.</t>
  </si>
  <si>
    <t xml:space="preserve">expected to produce 30,000 MT LCOE year starting 2022, increasing to 60,000 MT/yr LCOE after3.5 yrs2026, </t>
  </si>
  <si>
    <t>LithiumBank Resources</t>
  </si>
  <si>
    <t>Boardwalk Lithium Brine Project</t>
  </si>
  <si>
    <t>Lithium hydroxide monohydrate</t>
  </si>
  <si>
    <t>https://www.lithiumbank.ca/</t>
  </si>
  <si>
    <t>Sturgeon Lake</t>
  </si>
  <si>
    <t>T0H 3N0</t>
  </si>
  <si>
    <t>https://www.lithiumbank.ca/news/lithiumbank-announces-updated-pea-significantly-increases-pre-tax-npv8-to-usd-3-7-billion-and-reduces-opex-to-usd-4-588-per-lce-t-at-flagship-boardwalk-lithium-brine-project-alberta-canada; https://www.lithiumbank.ca/projects/boardwalk</t>
  </si>
  <si>
    <t>LithiumBank Resources Corp. is a publicly traded company focused on developing its flagship projects, Boardwalk and Park Place, in Western Canada.</t>
  </si>
  <si>
    <t>The Boardwalk Project encompasses approximately 572,237 acres, covering 100% of the Leduc reef complex.</t>
  </si>
  <si>
    <t>Park Place Lithium Brine Project</t>
  </si>
  <si>
    <t>Fox Creek</t>
  </si>
  <si>
    <t>T0H 0A6</t>
  </si>
  <si>
    <t>https://www.lithiumbank.ca/news/lithiumbank-announces-updated-pea-significantly-increases-pre-tax-npv8-to-usd-3-7-billion-and-reduces-opex-to-usd-4-588-per-lce-t-at-flagship-boardwalk-lithium-brine-project-alberta-canada; https://www.lithiumbank.ca/projects/park-place</t>
  </si>
  <si>
    <t>LithiumBank Resources Corp. is a publicly traded cused on developing its flagship projects, Boardwalk and Park Place, in Western Canada.</t>
  </si>
  <si>
    <t>The Park Place project encompasses approximately 1,404,558 acres.</t>
  </si>
  <si>
    <t>Lundin Mining</t>
  </si>
  <si>
    <t>Eagle Mine</t>
  </si>
  <si>
    <t>Nickel ore</t>
  </si>
  <si>
    <t>https://www.lundinmining.com/operations/eagle/</t>
  </si>
  <si>
    <t>Michigamme Township</t>
  </si>
  <si>
    <t>906-339-7000</t>
  </si>
  <si>
    <t>https://www.lundinmining.com/</t>
  </si>
  <si>
    <t>BNEF: Interactive Datasets / Metals/ Mine Assets Map/ Nickel; lundinmining.com; https://www.lundinmining.com/site/assets/files/3640/2017-04-26-eagle-ni-43-101.pdf</t>
  </si>
  <si>
    <t>Lundin Mining mines and processes copper and nickel ore. The nickel ore is ground down and separated to be used for cathodes.</t>
  </si>
  <si>
    <t xml:space="preserve">Ni-Cu mine. </t>
  </si>
  <si>
    <t>Humboldt mill</t>
  </si>
  <si>
    <t>4547 County Rd 601</t>
  </si>
  <si>
    <t>Champion</t>
  </si>
  <si>
    <t>BNEF: Interactive Datasets / Metals/ Mine Assets Map/ Nickel; lundinmining.com; https://im-mining.com/2018/03/08/43017/; https://www.lundinmining.com/site/assets/files/3640/2017-04-26-eagle-ni-43-101.pdf</t>
  </si>
  <si>
    <t>Re-purposed iron ore mill; Processes Cu and Ni ore from Eagle mine</t>
  </si>
  <si>
    <t>Manganese X Energy Corp.</t>
  </si>
  <si>
    <t>Battery Hill Project</t>
  </si>
  <si>
    <t>Manganese concentrates</t>
  </si>
  <si>
    <t>https://www.manganesexenergycorp.com/</t>
  </si>
  <si>
    <t>Jacksonville (nearest town)</t>
  </si>
  <si>
    <t>NB</t>
  </si>
  <si>
    <t>514-802-1814</t>
  </si>
  <si>
    <t>Saint-Laurent</t>
  </si>
  <si>
    <t>manganesexenergycorp.com; Propulsion Quebec; https://www.manganesexenergycorp.com/wp-content/uploads/2020/09/Battery-Hill.pdf</t>
  </si>
  <si>
    <t>Manganese X Energy is a manganese, iron, and carbon mine. Products include manganese sulphate as a cathode precursor and graphite for anodes.</t>
  </si>
  <si>
    <t>Pilot plant and Preliminary Economic Assessment (PEA) in 2021; Demo plant and Feasibility Study in 2022; GPS is approximate center of claim and from Battery-Hill.pdf</t>
  </si>
  <si>
    <t>Lac Aux Bouleaux Graphite Property</t>
  </si>
  <si>
    <t>Mont-Laurier (nearest town)</t>
  </si>
  <si>
    <t>Mont-Laurier</t>
  </si>
  <si>
    <t>manganesexenergycorp.com; Propulsion Quebec</t>
  </si>
  <si>
    <t>Manganese X Energy is a manganese, iron, and carbon mine. Products produced include manganese sulphate as a cathode precursor and graphite for anodes.</t>
  </si>
  <si>
    <t>Mont-Laurier used for GPS; Very early project; No economic assessment or projection of development</t>
  </si>
  <si>
    <t>Woodstock MXE</t>
  </si>
  <si>
    <t>Woodstock (nearest town)</t>
  </si>
  <si>
    <t>MT/yr electrolytic manganese metal</t>
  </si>
  <si>
    <t>manganesexenergycorp.com; Propulsion Quebec; https://www.manganesexenergycorp.com/wp-content/uploads/2020/09/WOODSTOCK.pdf; https://www.newswire.ca/news-releases/minco-announces-positive-economic-assessment-on-woodstock-manganese-project-514932301.html</t>
  </si>
  <si>
    <t>GPS coordinates from Woodstock MXE technical report and refer to center of claim; Very early project; No economic assessment or projection of development</t>
  </si>
  <si>
    <t>Mason Resources</t>
  </si>
  <si>
    <t>Lac Gueret</t>
  </si>
  <si>
    <t>https://masonresourcesinc.com/asset/lac-gueret-graphite-project/</t>
  </si>
  <si>
    <t>La Gueret</t>
  </si>
  <si>
    <t>Manicouagan Regional County Municipality</t>
  </si>
  <si>
    <t>MT graphite/yr</t>
  </si>
  <si>
    <t>https://masonresourcesinc.com/</t>
  </si>
  <si>
    <t>https://masonresourcesinc.com/about-us/; https://masonresourcesinc.com/asset/lac-gueret-graphite-project/</t>
  </si>
  <si>
    <t>Mason Resources focuses on identifying, evaluating, and pursuing business investment opportunities. Its strategy is to develop vertical and horizontal integration in the mining industry.</t>
  </si>
  <si>
    <t>Missouri Cobalt LLC</t>
  </si>
  <si>
    <t>Madison mine</t>
  </si>
  <si>
    <t>https://www.mocobalt.com/</t>
  </si>
  <si>
    <t>401 N Mine La Motte Ave</t>
  </si>
  <si>
    <t>Fredericktown</t>
  </si>
  <si>
    <t>MT/day Co concentrate</t>
  </si>
  <si>
    <t>US Strategic Metals LLC</t>
  </si>
  <si>
    <t>https://www.usstrategicmetals.com/</t>
  </si>
  <si>
    <t>mocobalt.com; Pitchbook; https://dailyjournalonline.com/community/democrat-news/we-are-going-to-see-this-project-to-the-end/article_e4c14013-c103-5816-b2fc-a9f6b78afa0a.html</t>
  </si>
  <si>
    <t>Missouri Cobalt mines and process cobalt, nickel, and copper ore. Ores are separated using froth floatation.</t>
  </si>
  <si>
    <t>Currently cleaning up a superfund site and processing tailings for Co concentrate; 50 employees conduct the cleanup. Currently shutdown until cleanup is complete.  Looking to operate a hydrometallurgical facility in Q4 2023 and employ 250 people.</t>
  </si>
  <si>
    <t>Moa JV</t>
  </si>
  <si>
    <t>Moa Bay mine</t>
  </si>
  <si>
    <t>https://www.sherritt.com/English/operations/metals/Moa/default.aspx</t>
  </si>
  <si>
    <t>Moa (nearest town)</t>
  </si>
  <si>
    <t>Moa</t>
  </si>
  <si>
    <t>Holguin</t>
  </si>
  <si>
    <t>Cuba</t>
  </si>
  <si>
    <t>Sherrit International and General Nickel Company SA of Cuba</t>
  </si>
  <si>
    <t>https://www.sherritt.com
/</t>
  </si>
  <si>
    <t xml:space="preserve">ON </t>
  </si>
  <si>
    <t>BNEF: Interactive Datasets / Metals/ Mine Assets Map/ Cobalt; https://miningdataonline.com/property/999/Moa-Mine.aspx</t>
  </si>
  <si>
    <t>Moa Joint Venture (Sherritt International and General NIckel Company SA of Cuba) mines nickel and cobalt in Cuba. This raw ore is transported and purified using acid leaching.</t>
  </si>
  <si>
    <t>Product is mixed Co-Ni sulfides; Open-pit mine followed by HPAL</t>
  </si>
  <si>
    <t>BNEF: Interactive Datasets / Metals/ Mine Assets Map/ Nickel; https://miningdataonline.com/property/999/Moa-Mine.aspx</t>
  </si>
  <si>
    <t>Moa Joint Venture mines nickel and cobalt. This raw ore is transported and purified using acid leaching.</t>
  </si>
  <si>
    <t>NeoLith Energy</t>
  </si>
  <si>
    <t>https://www.slb.com/</t>
  </si>
  <si>
    <t>Schlumberger</t>
  </si>
  <si>
    <t>https://www.slb.com/news-and-insights/newsroom/press-release/2021/pr-2021-0318-sne-lithium-extraction-plant-nevada; https://insideclimatenews.org/news/08042024/nevada-great-basin-lithium-fight-over-water/</t>
  </si>
  <si>
    <t>NeoLith Energy, a division of Schlumberger, focuses on developing sustainable lithium extraction technologies to meet growing demand for battery materials.</t>
  </si>
  <si>
    <t>NeoLith Energy is a lithium extraction company under Schlumberger, partnered with Pure Energy Minerals, using sustainable Direct Lithium Extraction (DLE) technology.</t>
  </si>
  <si>
    <t>Net Zero Metals</t>
  </si>
  <si>
    <t>Crawford Ni-Co Project</t>
  </si>
  <si>
    <t>https://www.canadanickel.com/</t>
  </si>
  <si>
    <t>Timmins (near)</t>
  </si>
  <si>
    <t>Canada Nickel</t>
  </si>
  <si>
    <t>JayDB; canadanickel.com/wp-content/uploads/2023/06/CNC-Investor-Deck-June-2023.pdf; iaac-aeic.gc.ca/050/evaluations/proj/83857</t>
  </si>
  <si>
    <t xml:space="preserve">NetZero Metals is a subcompany of Canadian Nickel. Upon opening, it plans to mine and process cobalt and nickel. </t>
  </si>
  <si>
    <t>$1.2B investment; primarily for stainless, but may move to EVs later; Conduct feasibility study in September 2023</t>
  </si>
  <si>
    <t>New Nemaska Lithium</t>
  </si>
  <si>
    <t>Whabouchi</t>
  </si>
  <si>
    <t>https://www.nemaskalithium.com/</t>
  </si>
  <si>
    <t>km 276, JOY3B0, Rte du Nord</t>
  </si>
  <si>
    <t>Baie-James</t>
  </si>
  <si>
    <t>877-704-6038</t>
  </si>
  <si>
    <t>Arcadium Lithium (50%)
and
Investissement Quebec (50%)</t>
  </si>
  <si>
    <t>Shannon
Montreal</t>
  </si>
  <si>
    <t>Ireland, Canada</t>
  </si>
  <si>
    <t>https://nemaskalithium.com/en/livent-increases-its-stake-in-nemaska-lithium/#:~:text=Indeed%2C%20Livent%20has%20announced%20the,in%20Nemaska%20%E2%80%8B%E2%80%8BLithium.; https://ir.arcadiumlithium.com/investors/news/news-details/2024/Arcadium-Lithium-Announces-Completion-of-Merger-of-Equals-between-Allkem-and-Livent/default.aspx</t>
  </si>
  <si>
    <t xml:space="preserve">Nemaska Lithium is in the planning phase, intending to mine raw spodumene and convert it to lithium hydroxide, a cathode precursor. </t>
  </si>
  <si>
    <t>Spodumene and/or concentrates to be processed in a facility in Becancour and converted to battery grade Lithium hydroxide</t>
  </si>
  <si>
    <t>NewRange Copper Nickel JV</t>
  </si>
  <si>
    <t>NewRange Copper Nickel Project</t>
  </si>
  <si>
    <t>https://www.newrangecoppernickel.com/</t>
  </si>
  <si>
    <t>6500 Co Rd 666</t>
  </si>
  <si>
    <t>Hoyt Lakes</t>
  </si>
  <si>
    <t>218-471-2150</t>
  </si>
  <si>
    <t>PolyMet Mining Inc.
Teck Resources Ltd.</t>
  </si>
  <si>
    <t>https://www.polymetmining.com
teck.com/</t>
  </si>
  <si>
    <t>St. Paul
Vancouver</t>
  </si>
  <si>
    <t>MN
BC</t>
  </si>
  <si>
    <t>US,
Canada</t>
  </si>
  <si>
    <t>newrangecoppernickel.com</t>
  </si>
  <si>
    <t xml:space="preserve">New Range Copper Nickel is a mining company that is under construction. The battery resources provided will be nickel and cobalt. </t>
  </si>
  <si>
    <t>NION Nickel Inc</t>
  </si>
  <si>
    <t>Dumont Project</t>
  </si>
  <si>
    <t>https://www.nionnickel.com/</t>
  </si>
  <si>
    <t>42, rue Trudel</t>
  </si>
  <si>
    <t>Amos</t>
  </si>
  <si>
    <t>J9T 4N1</t>
  </si>
  <si>
    <t>819-727-3777</t>
  </si>
  <si>
    <t>Nion Nickel Inc.</t>
  </si>
  <si>
    <t>Jay DB; nionnickel.com; dumontnickel.com; https://dumontnickel.com/wp-content/uploads/2021/02/Dumont-Ni-Project-43-101-dec-2019.pdf</t>
  </si>
  <si>
    <t xml:space="preserve">Nion Nickel is a mining start up focused on mining nickel, with plans to process the ore into nickel sulphide. </t>
  </si>
  <si>
    <t>Waterton Global is an investment advisor of the equity funds that own Nion. Nion owns the Dumont Project; It has a very large Ni deposit, but it does not appear that anyone is investing in the project for production. It would take about 2-3 years to get online - everything is permitted; will also produce Co. The plant was developed for stainless steel. Phase 2 of project would double production'</t>
  </si>
  <si>
    <t>Noram Lithium Corp</t>
  </si>
  <si>
    <t>Zeus Lithium Project</t>
  </si>
  <si>
    <t>https://www.noramlithiumcorp.com/</t>
  </si>
  <si>
    <t>Jay DB; https://noramlithiumcorp.com/site/assets/files/4011/noram_corporate_update_june_2023.pdf</t>
  </si>
  <si>
    <t xml:space="preserve">Noram Lithium Corp. is a startup lithium mine. It refines the ore into lithium carbonate for use as a cathode precursor. </t>
  </si>
  <si>
    <t>Conducting pre-feasibility study in June 2023</t>
  </si>
  <si>
    <t>North Arrow Mineral Inc</t>
  </si>
  <si>
    <t>Bathust Inlet</t>
  </si>
  <si>
    <t xml:space="preserve">Mining &amp; metals </t>
  </si>
  <si>
    <t>https://www.northarrowminerals.com/</t>
  </si>
  <si>
    <t>Bathurst Inlet</t>
  </si>
  <si>
    <t>X0B 2A0</t>
  </si>
  <si>
    <t>https://www.northarrowminerals.com/projects/lithium/bathurst-inlet/</t>
  </si>
  <si>
    <t>North Arrow Minerals explores diamond opportunities in Canada, with a project near Bathurst Inlet featuring pegmatites and access to nearby mining infrastructure.</t>
  </si>
  <si>
    <t>North Arrow Minerals owns seven claim blocks (5,728 ha) near Bathurst Inlet.</t>
  </si>
  <si>
    <t>Northern Graphite Corp.</t>
  </si>
  <si>
    <t>Bissett Creek</t>
  </si>
  <si>
    <t>https://www.northerngraphite.com/</t>
  </si>
  <si>
    <t>K0J 1E0</t>
  </si>
  <si>
    <t>MT/yr graphite concentrates</t>
  </si>
  <si>
    <t>Northern Graphite Corp</t>
  </si>
  <si>
    <t xml:space="preserve"> northerngraphite.com; https://www.northerngraphite.com/_resources/presentations/corporate-presentation.pdf</t>
  </si>
  <si>
    <t xml:space="preserve">Northern Graphite is a graphite mine and processing plant. It also has plans to incorporate a nickel/cobalt and mine in the future. </t>
  </si>
  <si>
    <t>Will start at 40,000 MT/yr graphite concentrates, increasing to 80-100k in future</t>
  </si>
  <si>
    <t>Lac des Iles</t>
  </si>
  <si>
    <t>585 Chem. Du Graphite O</t>
  </si>
  <si>
    <t>Lac-des-Îles</t>
  </si>
  <si>
    <t>J0W 1J0</t>
  </si>
  <si>
    <t>819-597-2911</t>
  </si>
  <si>
    <t>Has only 2-3 years of life left; will process ore from other deposits, up to 25,000 MT graphite concentrates/yr with Mousseau West deposit</t>
  </si>
  <si>
    <t>South Okak Ni/Cu/Co Project</t>
  </si>
  <si>
    <t>Cobalt ore 
Nickel ore</t>
  </si>
  <si>
    <t>PF</t>
  </si>
  <si>
    <t>https://www.northerngraphite.com/project/south-okak-ni-cu-co-project/</t>
  </si>
  <si>
    <t>Entered an option agreement with Vale, begins with Northern earning money on the land for now, but may move to purchase the land. Might be worth emailing about those coordinates.</t>
  </si>
  <si>
    <t>Nouveau Monde Graphite</t>
  </si>
  <si>
    <t>Matawinie Graphite Mine</t>
  </si>
  <si>
    <t>https://nmg.com/operations/#matawinie-graphite-property</t>
  </si>
  <si>
    <t>481 Brassard Street</t>
  </si>
  <si>
    <t>Saint-Michel-des-Saints</t>
  </si>
  <si>
    <t>J0K 3B0</t>
  </si>
  <si>
    <t>450-757-8905</t>
  </si>
  <si>
    <t>https://www.nmg.com/</t>
  </si>
  <si>
    <t>nouveaumonde.group; Propulsion Quebec; Questionnaire; https://nmg.com/wp-content/uploads/2021/01/BFS.pdf; questionnaire</t>
  </si>
  <si>
    <t>Nouveau Monde Graphite is a graphite mining and processing company. The flake graphite produced can be used in battery anodes.</t>
  </si>
  <si>
    <t>Graphite purity - 97%; Construction started in 2021; Expected Spring 2023 commissioning; GPS is center of Tony Block and is from Tech. Feasibility Report</t>
  </si>
  <si>
    <t>Frederic Collin</t>
  </si>
  <si>
    <t>fcollin@nmg.com</t>
  </si>
  <si>
    <t>438-351-2126</t>
  </si>
  <si>
    <t>Patriot Battery Metals</t>
  </si>
  <si>
    <t>Corvette Property</t>
  </si>
  <si>
    <t>https://patriotbatterymetals.com/</t>
  </si>
  <si>
    <t>Eeyou Istchee Baie-James</t>
  </si>
  <si>
    <t>Jamesie</t>
  </si>
  <si>
    <t>604-279-8709</t>
  </si>
  <si>
    <t>https://patriotbatterymetals.com</t>
  </si>
  <si>
    <t>Patriot Battery Metals Inc. is a hard-rock lithium exploration company. It is currently developing its Corvette Property in Quebec to produce spodumene.</t>
  </si>
  <si>
    <t>Rio Tinto</t>
  </si>
  <si>
    <t>U.S. Borax</t>
  </si>
  <si>
    <t>https://www.borax.com/</t>
  </si>
  <si>
    <t>14486 Borax Rd</t>
  </si>
  <si>
    <t>Boron</t>
  </si>
  <si>
    <t>760-762-7000</t>
  </si>
  <si>
    <t>https://www.riotinto.com/en</t>
  </si>
  <si>
    <t>Greater London</t>
  </si>
  <si>
    <t>https://www.mining.com/rio-tinto-kicks-off-lithium-production-in-the-us/</t>
  </si>
  <si>
    <t>Rio Tinto is a global mining company developing lithium production from waste rock at its Boron, California, operation.</t>
  </si>
  <si>
    <t>Sayona Mining Limited</t>
  </si>
  <si>
    <t>Authier Project</t>
  </si>
  <si>
    <t>https://sayonamining.com.au/authier-project/</t>
  </si>
  <si>
    <t>LaMotte (nearest town)</t>
  </si>
  <si>
    <t>La Motte</t>
  </si>
  <si>
    <t>819-218-3423</t>
  </si>
  <si>
    <t>176 (Planned)</t>
  </si>
  <si>
    <t>Sayona Mining Ltd.</t>
  </si>
  <si>
    <t>https://www.sayonamining.com/</t>
  </si>
  <si>
    <t>Paddington</t>
  </si>
  <si>
    <t>sayonamining.com; Propulsion Quebec; https://sayonamining.com.au/wp/wp-content/uploads/2019/11/SYA_ASX-Announ_20191111_Revised-Authier-DFS.pdf; https://sayonamining.com.au/authier-project/</t>
  </si>
  <si>
    <t>Sayona Mining primarily serves as a spodumene mining company, but is beginning to incorporate a graphite facility. Though based in Australia, it has several lithium projects in Canada.</t>
  </si>
  <si>
    <t>Li content based on 114116 MT/yr spodumene at 6% Li2O</t>
  </si>
  <si>
    <t>Sayona Quebec Inc.</t>
  </si>
  <si>
    <t>Tansim Project</t>
  </si>
  <si>
    <t>https://www.sayonaquebec.com/</t>
  </si>
  <si>
    <t>Laforce (nearest town)</t>
  </si>
  <si>
    <t>Laforce</t>
  </si>
  <si>
    <t>sayonamining.com; Propulsion Quebec; https://www.sayonaquebec.com/projet-tansim/</t>
  </si>
  <si>
    <t xml:space="preserve">Sayona works in Quebec to explore, extract, and produce lithium at five sites throughout the Abitibi-Temiscamingue and Eeyou Itschee James Bay regions. </t>
  </si>
  <si>
    <t>GPS coordinates provided on website; Project is in exploration stage</t>
  </si>
  <si>
    <t>North American Lithium Mining Complex</t>
  </si>
  <si>
    <t>https://www.piedmontlithium.com/</t>
  </si>
  <si>
    <t>Unnamed Road</t>
  </si>
  <si>
    <t>La Corne</t>
  </si>
  <si>
    <t>J0Y 1R0</t>
  </si>
  <si>
    <t>819-734-5000</t>
  </si>
  <si>
    <t>100 (Planned)</t>
  </si>
  <si>
    <t>https://www.sayona.ca/projet-north-american-lithium/; https://www.businesswire.com/news/home/20220628005277/en/Piedmont-Lithium-and-Sayona-Mining-Formalize-Restart-Plans-for-North-American-Lithium-in-Quebec#:~:text=The%20NAL%20restart%20will%20feature,on%20our%20jointly%20planned%20timeline.; https://piedmontlithium.com/piedmont-lithium-selects-tennessee-for-new-lithium-hydroxide-project/; https://www.sayona.ca/wp-content/uploads/2022/11/Communique-Redemarrage-LAN_Novembre-2022.pdf; https://www.nytimes.com/2022/09/20/business/electric-vehicles-lithium-quebec.html</t>
  </si>
  <si>
    <t>Initial production is expected in Q1 2023; Facility will also process all spodumene from the Authier project. Was previously owned by CATL. Lithium content is based on 114,000 MT/yr of 6% Li2O</t>
  </si>
  <si>
    <t>Moblan Lithium Project</t>
  </si>
  <si>
    <t>https://sayonamining.com.au/projects/moblan-project/#</t>
  </si>
  <si>
    <t>Nearest road is Rte du Nord</t>
  </si>
  <si>
    <t>Acquired Oct. 2021. A Mineral Resource Foreign Estimate of 12.03Mt @ 1.4% Li2O* has been identified at Moblan. Pre-feasibility study underway, set to finish September 2023.</t>
  </si>
  <si>
    <t>Lac Albert Lithium Project</t>
  </si>
  <si>
    <t>https://sayonamining.com.au/projects/lac-albert-project/</t>
  </si>
  <si>
    <t>Very close to Moblan project (3.5 km West), but under different contract. Acquired Jan 2022.</t>
  </si>
  <si>
    <t>Snow Lake Resources Ltd.</t>
  </si>
  <si>
    <t>Thompson Brothers Lithium Project.</t>
  </si>
  <si>
    <t>https://www.snowlakelithium.com/</t>
  </si>
  <si>
    <t>201 Portage Avenue Suite 2200 Winnipeg</t>
  </si>
  <si>
    <t>Manitoba</t>
  </si>
  <si>
    <t>MB</t>
  </si>
  <si>
    <t>R3B 3L3</t>
  </si>
  <si>
    <t>519-909-8745</t>
  </si>
  <si>
    <t>Winnipeg</t>
  </si>
  <si>
    <t>https://www.sec.gov/Archives/edgar/data/1769697/000121390021017941/ea138244-f1_snowlake.htm</t>
  </si>
  <si>
    <t xml:space="preserve">Snow Lake Lithium mines raw spodumene with a focus on providing lithium for electric cars. </t>
  </si>
  <si>
    <t>Snow Lake Resources Ltd is an exploration stage mining company engaged in lithium exploration in the province of Manitoba, Canada. Its primary focus is currently conducting exploration for lithium at Thompson Brothers Lithium Project. 160,000 MT/yr of 6% Li</t>
  </si>
  <si>
    <t>Grass River Project</t>
  </si>
  <si>
    <t>https://snowlakelithium.com/projects/grass-river-project/</t>
  </si>
  <si>
    <t>Snow Lake</t>
  </si>
  <si>
    <t>519-909-8746</t>
  </si>
  <si>
    <t>Metallurgical test work from the grass river project demonstrates 83.5% lithium recovery producing a 6.39% li20 spodumene concentrate. Couldn't find exact coordinates for the facility, the coords are for Snow Lake.</t>
  </si>
  <si>
    <t>Snow Lake Lithium Project</t>
  </si>
  <si>
    <t>https://snowlakelithium.com/projects/snow-lake-lithium-project/</t>
  </si>
  <si>
    <t>519-909-8747</t>
  </si>
  <si>
    <t>Snow Lake sees the potential for an underground mining operation accessed via ramp at Thompson Brothers and potential open pit opportunities at Sheritt Gordon. Coords are for Lalor Mine, a nearby mine not operated by Snow Lake Lithium.</t>
  </si>
  <si>
    <t>South Star Battery Metals Corp</t>
  </si>
  <si>
    <t>BamaStar Project (USA)</t>
  </si>
  <si>
    <t xml:space="preserve">Flake crystalline graphite concentrate </t>
  </si>
  <si>
    <t>https://www.southstarbatterymetals.com</t>
  </si>
  <si>
    <t>Coosa County</t>
  </si>
  <si>
    <t>https://www.southstarbatterymetals.com/</t>
  </si>
  <si>
    <t>SD; AP</t>
  </si>
  <si>
    <t>https://www.southstarbatterymetals.com/ceylon-graphite-project/</t>
  </si>
  <si>
    <t>South Star focuses on acquiring and developing near-term production projects, delivering value in the industrial and battery metals sector through strong financial and operational metrics.</t>
  </si>
  <si>
    <t>The Project is located on the northeast end of the Alabama Graphite Belt and covers approximately 500 acres in Coosa County Alabama. The Project is a historic mine active during World Wars I &amp; II. The Ceylon Graphite mine historically targeted friable outcropping graphite mineralization, averaging approximately 3-5% graphitic carbon. Mineralization is at surface, and the graphitic host rock was mined historically with shovels and excavators with no drilling and blasting required.</t>
  </si>
  <si>
    <t>South32</t>
  </si>
  <si>
    <t>Zinc and manganese</t>
  </si>
  <si>
    <t>https://www.south32.net/what-we-do/our-locations/americas/hermosa/about-hermosa</t>
  </si>
  <si>
    <t>1860 E River Road, Suite 200</t>
  </si>
  <si>
    <t>61 8 9324 9000</t>
  </si>
  <si>
    <t>https://www.south32.net/</t>
  </si>
  <si>
    <t>Perth</t>
  </si>
  <si>
    <t>South32 is a global mining company producing essential commodities while diversifying by commodity and location. It strives to minimize impact and create lasting value for all stakeholders.</t>
  </si>
  <si>
    <t>We are a global mining and metals company, creating value by producing commodities that are used in many aspects of modern life. Our operations, development options and exploration programs are diversified by commodity and geography. We work to minimize the impact of our activities and aim to create enduring value for all of our stakeholders, at each stage of the mining lifecycle.</t>
  </si>
  <si>
    <t>Summit Nanotech</t>
  </si>
  <si>
    <t>Summit Nanotech Colorado</t>
  </si>
  <si>
    <t>Lithium extraction services</t>
  </si>
  <si>
    <t>https://www.summitnanotech.com/</t>
  </si>
  <si>
    <t>1355 Horizon Blvd</t>
  </si>
  <si>
    <t>Lafayette</t>
  </si>
  <si>
    <t>860-595-7221</t>
  </si>
  <si>
    <t>Summit Nanotech is a cleantech firm specializing in direct lithium extraction technology to enhance lithium access and support the global energy transition sustainably.</t>
  </si>
  <si>
    <t>Zachary Marcoux</t>
  </si>
  <si>
    <t>zachary.marcoux@summitnanotech.com</t>
  </si>
  <si>
    <t>Summit Nanotech Corporation is a cleantech organization transforming how the world accesses lithium for the global energy transition. Through their proprietary and sustainable direct lithium extraction (DLE) technology, Summit Nanotech is conserving natural resources and optimizing operations for lithium producers.</t>
  </si>
  <si>
    <t>Surge Battery Metals</t>
  </si>
  <si>
    <t>Nevada North Lithium Project</t>
  </si>
  <si>
    <t>https://surgebatterymetals.com/</t>
  </si>
  <si>
    <t>Elko</t>
  </si>
  <si>
    <t>604-662-8184</t>
  </si>
  <si>
    <t>West Vancouver</t>
  </si>
  <si>
    <t>Surge Battery Metals focuses on exploring clean, high-grade lithium energy metals in Nevada, United States.</t>
  </si>
  <si>
    <t>Michael Harris</t>
  </si>
  <si>
    <t>michael@surgebatterymetals.com</t>
  </si>
  <si>
    <t>778-951-4869</t>
  </si>
  <si>
    <t>SWA Lithium</t>
  </si>
  <si>
    <t>SWA Lithium LLC</t>
  </si>
  <si>
    <t xml:space="preserve">Direct lithium extraction </t>
  </si>
  <si>
    <t>Lithium carbonate; Battery grade</t>
  </si>
  <si>
    <t>https://www.standardlithium.com/</t>
  </si>
  <si>
    <t>Lewisville</t>
  </si>
  <si>
    <t>AR</t>
  </si>
  <si>
    <t>SWA Lithium aims to be one of the first commercial-scale, direct lithium extraction companies in the Smackover Formation, producing up to 45,000 tonne per year of battery-quality lithium carbonate.</t>
  </si>
  <si>
    <t>Talon Metals</t>
  </si>
  <si>
    <t>Mercer County Processing Facility</t>
  </si>
  <si>
    <t>https://www.talonmetals.com/</t>
  </si>
  <si>
    <t>Mercer County</t>
  </si>
  <si>
    <t>ND</t>
  </si>
  <si>
    <t>MT contained Nil/yr</t>
  </si>
  <si>
    <t>Talon Metals
Tesla</t>
  </si>
  <si>
    <t>Road Town</t>
  </si>
  <si>
    <t>Tortola</t>
  </si>
  <si>
    <t>British VI</t>
  </si>
  <si>
    <t>talonmetals.com; https://talonmetals.com/wp-content/uploads/2021/07/TLO_Presentation_July-2021-1.pdf; https://talonmetals.com/talon-metals-announces-improved-economics-under-its-updated-pea-and-a-106-increase-in-overall-tonnage-included-in-the-mine-plan-along-with-an-increased-mine-life/; https://www.energy.gov/sites/default/files/2022-11/DOE%20BIL%20Battery%20FOA-2678%20Selectee%20Fact%20Sheets.pdf</t>
  </si>
  <si>
    <t>Talon Metals Corp is a proposed nickel mine that will focus primarily on finding nickel, but is set to account for cobalt and iron found in the process.</t>
  </si>
  <si>
    <t>Recipient of $114.8M under DE-FOA-2678 and has supply agreement for 75,000 MT/yr in Ni in concentrate in Mercer County ND; Center of county was used for address.</t>
  </si>
  <si>
    <t>TerraVolta Resources</t>
  </si>
  <si>
    <t>https://www.terravolta.com/</t>
  </si>
  <si>
    <t>Texarkana</t>
  </si>
  <si>
    <t>TerraVolta Resources plans to  design, build, and operate a commercial-scale lithium extraction and refining facility to produce battery-grade lithium from domestic brine resources.</t>
  </si>
  <si>
    <t>The Metals Company</t>
  </si>
  <si>
    <t>NORI-D</t>
  </si>
  <si>
    <t>https://www.metals.co/</t>
  </si>
  <si>
    <t>Clarion-Clipperton Zone - NORI-D</t>
  </si>
  <si>
    <t>N/A</t>
  </si>
  <si>
    <t>160 (Planned)</t>
  </si>
  <si>
    <t>Questionnaire; metals.co</t>
  </si>
  <si>
    <t>The Metals Company plans to comb the sea floor for small rocks rich in metals, including lithium, cobalt, nickel, manganese, and copper. There are also plans for a recycling facility.</t>
  </si>
  <si>
    <t>Facility is expected to be online in 2024 through 2046; values are averages calculated based on questionnaire; Workforce should be 120-200 in 2024 rising to 500-800 in 2030 - 500 was selected as representative for the facility</t>
  </si>
  <si>
    <t>Manganese ore</t>
  </si>
  <si>
    <t>MT contained Mn/yr</t>
  </si>
  <si>
    <t>TOML-F</t>
  </si>
  <si>
    <t>Clarion-Clipperton Zone - TOML-F</t>
  </si>
  <si>
    <t>153 (Planned)</t>
  </si>
  <si>
    <t>Facility is expected to be online in 2026 and has ~72% of the resource as NORI</t>
  </si>
  <si>
    <t>152 (Planned)</t>
  </si>
  <si>
    <t>Twin Metals Minnesota</t>
  </si>
  <si>
    <t>Twin Metals</t>
  </si>
  <si>
    <t>https://www.twin-metals.com/</t>
  </si>
  <si>
    <t>400 Miners Drive East</t>
  </si>
  <si>
    <t>Ely</t>
  </si>
  <si>
    <t>750 (Planned)</t>
  </si>
  <si>
    <t>Antofagasta PLC</t>
  </si>
  <si>
    <t>https://www.antofagasta.co.uk/</t>
  </si>
  <si>
    <t>London
Philadelphia
Montreal</t>
  </si>
  <si>
    <t>Jay DB; twin-metals.com; PitchBook.com; https://www.mining.com/web/us-blocks-mining-in-parts-of-minnesota-dealing-latest-blow-to-antofagastas-copper-project/</t>
  </si>
  <si>
    <t>Twin Metals Minnesota is a mining startup focused on mining nickel and copper. The nickel is useful for cathodes.</t>
  </si>
  <si>
    <t>U.S. Interior Dept. has blocked mining in this part of MN for 20 years, but it is changing.</t>
  </si>
  <si>
    <t>Vale Canada Ltd.</t>
  </si>
  <si>
    <t>Sudbury Basin - Copper Cliff Complex</t>
  </si>
  <si>
    <t>https://www.vale.com/</t>
  </si>
  <si>
    <t>18 Rink St</t>
  </si>
  <si>
    <t>Copper Cliff</t>
  </si>
  <si>
    <t>P0M 1N0</t>
  </si>
  <si>
    <t>705-682-4211</t>
  </si>
  <si>
    <t>Vale</t>
  </si>
  <si>
    <t>Rio de Janeiro</t>
  </si>
  <si>
    <t>Brazil</t>
  </si>
  <si>
    <t>BNEF: Interactive Datasets / Metals/ Mine Assets Map/ Cobalt; vale.com; https://republicofmining.com/category/sudbury-basin/</t>
  </si>
  <si>
    <t>Vale is an international mining company. Within North America, it mines nickel and cobalt. It also handles the purification and shipment of many of its products.</t>
  </si>
  <si>
    <t>Thompson</t>
  </si>
  <si>
    <t>https://www.vale.com/canada</t>
  </si>
  <si>
    <t>1 Vale Road</t>
  </si>
  <si>
    <t>R8N 1P3</t>
  </si>
  <si>
    <t>204-778-2211</t>
  </si>
  <si>
    <t>BNEF: Interactive Datasets / Metals/ Mine Assets Map/ Cobalt; vale.com; http://www.vale.com/canada/en/business/mining/nickel/vale-canada/thompson/pages/default.aspx; http://www.vale.com/canada/en/aboutvale/communities/thompson/csr%20documents/manitoba-csr-2020/index.html</t>
  </si>
  <si>
    <t xml:space="preserve">Vale Canada Ltd also produces Cobalt Rounds in Port Colborne (~800tpy) and Long Harbour (~1500tpy). Some of these volumes are already allocated via streaming deals. </t>
  </si>
  <si>
    <t>Voisey Bay</t>
  </si>
  <si>
    <t>P.O. Box 7001 Stn C</t>
  </si>
  <si>
    <t>Happy Valley - Goose Bay</t>
  </si>
  <si>
    <t>A0P 1C0</t>
  </si>
  <si>
    <t>709-228-3600</t>
  </si>
  <si>
    <t>BNEF: Interactive Datasets / Metals/ Mine Assets Map/ Cobalt; vale.com</t>
  </si>
  <si>
    <t>500 people currently, but 400 will be added for the underground mine; need to check when it will be done.  Concentrate is a mixed NI-Co and is processed at the Long Harbour hydrometallurgical refinery</t>
  </si>
  <si>
    <t>BNEF: Interactive Datasets / Metals/ Mine Assets Map/ Nickel; vale.com; https://republicofmining.com/category/sudbury-basin/</t>
  </si>
  <si>
    <t>Concentrates are sent to Copper Cliff refinery</t>
  </si>
  <si>
    <t>BNEF: Interactive Datasets / Metals/ Mine Assets Map/Nickel; vale.com; http://www.vale.com/canada/en/business/mining/nickel/vale-canada/thompson/pages/default.aspx; http://www.vale.com/canada/en/aboutvale/communities/thompson/csr%20documents/manitoba-csr-2020/index.html</t>
  </si>
  <si>
    <t>Vale is an international mining company. Within North America, it mines nickel and cobalt. It also handles the purification and shipment of many of their products.</t>
  </si>
  <si>
    <t>BNEF: Interactive Datasets / Metals/ Mine Assets Map/ Nickel; vale.com</t>
  </si>
  <si>
    <t>Concentrate is a mixed NI-Co and is processed at the Long Harbour hydrometallurgical refinery</t>
  </si>
  <si>
    <t>Westwater Resources Inc.</t>
  </si>
  <si>
    <t>Coosa Graphite Project</t>
  </si>
  <si>
    <t>https://westwaterresources.net/</t>
  </si>
  <si>
    <t>6950 S. Potomac Street, Suite</t>
  </si>
  <si>
    <t>https://www.westwaterresources.net/</t>
  </si>
  <si>
    <t>Centennial</t>
  </si>
  <si>
    <t>westwaterresources.net; https://miningdataonline.com/property/1807/Coosa-Project.aspx, https://www.macroaxis.com/invest/ratio/WWR/Number-of-Employees</t>
  </si>
  <si>
    <t>Westwater is a startup graphite mining and processing company. The flake graphite can later be sed for battery anodes. The processing plant is under construction currently.</t>
  </si>
  <si>
    <t>Expected to start mining this in 2028. GPS based on Coosa County</t>
  </si>
  <si>
    <t>Bama Mine Project</t>
  </si>
  <si>
    <t>Chilton County</t>
  </si>
  <si>
    <t xml:space="preserve">AL </t>
  </si>
  <si>
    <t>westwaterresources.net, https://westwaterresources.net/news-releases/2021/10/11/westwater-resources-provides-results-from-its-definitive-feasibility-study-for-battery-graphite-production-facility/#:~:text=CSPG%3A%203%2C700%20mt%20per%20year,milling%3A%203%2C800%20mt%20per%20year</t>
  </si>
  <si>
    <t>Bama mine is not producing now, but was a past producer.  GPS based on Chilton County</t>
  </si>
  <si>
    <t>Titan Lithium</t>
  </si>
  <si>
    <t>https://titanlithiuminc.com/titan-lithium</t>
  </si>
  <si>
    <t>4005 West Reno Ave Suite F</t>
  </si>
  <si>
    <t>Las Vegas</t>
  </si>
  <si>
    <t>702-595-2247</t>
  </si>
  <si>
    <t>CDSG Lithium (China Dongsheng International Inc.)</t>
  </si>
  <si>
    <t>https://titanlithiuminc.com/</t>
  </si>
  <si>
    <t xml:space="preserve">Titan Lithium is a project of China Dongsheng International Lithium, a Nevada-based lithium explorer and developer advancing its lithium project in Nye County, Nevada. </t>
  </si>
  <si>
    <t>Titan Mining Corp.</t>
  </si>
  <si>
    <t>Empire State Mines, Kilbourne Graphite Project</t>
  </si>
  <si>
    <t>Graphite</t>
  </si>
  <si>
    <t xml:space="preserve">https://www.titanminingcorp.com </t>
  </si>
  <si>
    <t>408 Sylvia Lake Road</t>
  </si>
  <si>
    <t>Gouverneur</t>
  </si>
  <si>
    <t>315-535-3200</t>
  </si>
  <si>
    <t>Titan Mining Corp</t>
  </si>
  <si>
    <t>https://www.titanminingcorp.com/news/news-releases/titan-mining-on-track-to-become-the-only-fully-integrated-us-graphite-producer-by-q4-2025, https://chargedevs.com/newswire/titan-builds-graphite-processing-facility-in-new-york, https://www.mining.com/titan-mining-targets-q4-2025-to-become-only-integrated-us-graphite-producer/</t>
  </si>
  <si>
    <t>Produces zinc at its New York mine and is developing a project to become the USA's first fully integrated, end-to-end producer of natural flake graphite.</t>
  </si>
  <si>
    <t>Production capacity target: 40,000</t>
  </si>
  <si>
    <t>Chevron USA</t>
  </si>
  <si>
    <t>East Texas Southwest Arkansas Lithium Project</t>
  </si>
  <si>
    <t>Direct Lithium Extraction (DLE)</t>
  </si>
  <si>
    <t>https://www.chevron.com</t>
  </si>
  <si>
    <t>~125,000 net acres in the Smackover Formation</t>
  </si>
  <si>
    <t>TX &amp; AK</t>
  </si>
  <si>
    <t>925-842-1000</t>
  </si>
  <si>
    <t>Chevron Corp</t>
  </si>
  <si>
    <t>https://www.businesswire.com/news/home/20250617717350/en/Chevron-Enters-Domestic-Lithium-Sector-to-Support-U.S.-Energy-Security, https://www.ogj.com/energy-transition/article/55297744/chevron-enters-us-lithium-sector-with-leasehold-acquisitions</t>
  </si>
  <si>
    <t>Chevron is a multinational energy corporation that has recently entered the domestic lithium sector to support U.S. energy security and expand its new energies business</t>
  </si>
  <si>
    <t>Alaska Energy Metals Corp</t>
  </si>
  <si>
    <t>Nikolai Project</t>
  </si>
  <si>
    <t>Nickel, copper, cobalt, chromium, iron, platinum, palladium, gold</t>
  </si>
  <si>
    <t>https://alaskaenergymetals.com/</t>
  </si>
  <si>
    <t>Delta Junction</t>
  </si>
  <si>
    <t>907-677-7479</t>
  </si>
  <si>
    <t>https://www.morningstar.com/news/accesswire/1052272msn/alaska-energy-metals-enters-memorandum-of-understanding-with-american-electric-vehicle-manufacturer-lucid-and-other-mining-and-processing-companies</t>
  </si>
  <si>
    <t>Alaska Energy Metals is a mineral exploration company focused on developing its large-scale Nikolai Project in Alaska to become a domestic source of strategic and critical metals for North America.</t>
  </si>
  <si>
    <t>The company is actively exploring the site to define the resources they will focus on. They also have an office in Anchorage, AK.</t>
  </si>
  <si>
    <t>Electric Metals (USA) Limited</t>
  </si>
  <si>
    <t>Emily Manganese Project</t>
  </si>
  <si>
    <t>Manganese, iron</t>
  </si>
  <si>
    <t>https://electricmetals.com/</t>
  </si>
  <si>
    <t>Crow Wing County</t>
  </si>
  <si>
    <t>303-656-9197</t>
  </si>
  <si>
    <t>https://www.theassay.com/mining-company-profiles/electric-metals-usa-limited/</t>
  </si>
  <si>
    <t>Electric Metals (USA) Limited is a mineral development company focused on advancing North America's highest-grade manganese deposit to support the clean energy transition.</t>
  </si>
  <si>
    <t>The Emily Manganese Project is the company's flagship asset. A Preliminary Economic Assessment (PEA) is underway.</t>
  </si>
  <si>
    <t>In-Medix, Inc</t>
  </si>
  <si>
    <t>Nevada Lithium Project</t>
  </si>
  <si>
    <t>https://www.exideindustries.com/</t>
  </si>
  <si>
    <t>Exide Industries Ltd</t>
  </si>
  <si>
    <t>Kolkata</t>
  </si>
  <si>
    <t>West Bengal</t>
  </si>
  <si>
    <t>India</t>
  </si>
  <si>
    <t>https://economictimes.indiatimes.com/industry/renewables/exide-outlines-growth-strategy-with-dual-focus-on-lead-acid-lithium-ion-batteries/articleshow/122922132.cms, https://www.google.com/search?q=https://www.bseindia.com/xml-data/corpfiling/AttachLive/4ce415e9-4977-4df3-883a-8fc4d18721c1.pdf</t>
  </si>
  <si>
    <t>Exide Industries is India's largest manufacturer of storage batteries, with a strategy to expand into lithium-ion cell production and secure raw material supply chains.</t>
  </si>
  <si>
    <t>Exide Industries of India has acquired a significant equity stake in In-Medix, Inc., giving them access to lithium mining assets in Nevada to secure raw materials for their li-ion business</t>
  </si>
  <si>
    <t>6K, Inc.</t>
  </si>
  <si>
    <t>6k PLUSCAM Demonstration Plant</t>
  </si>
  <si>
    <t xml:space="preserve">Cathode Active Material </t>
  </si>
  <si>
    <t>Lithium iron phosphate, Nickel manganese cobalt</t>
  </si>
  <si>
    <t>https://www.6kinc.com/</t>
  </si>
  <si>
    <t>25 Commerce Way</t>
  </si>
  <si>
    <t>North Andover</t>
  </si>
  <si>
    <t>01845</t>
  </si>
  <si>
    <t>978-258-1645</t>
  </si>
  <si>
    <t>150 (Planned)</t>
  </si>
  <si>
    <t>MT cathode active material/yr</t>
  </si>
  <si>
    <t>6k Inc.</t>
  </si>
  <si>
    <t>https://www.energy.gov/mesc/bipartisan-infrastructure-law-battery-materials-processing-and-battery-manufacturing-recycling;6kinc.com</t>
  </si>
  <si>
    <t>6k is a chemical and materials company. For batteries, it produces various chemistries of anodes, cathodes, and electrolytes. Examples include nickel-manganese-cobalt cathodes and silicone anodes.</t>
  </si>
  <si>
    <t>Facility will be located in the SE US; Facility will start at 3k MT/yr in 2025 up to 10,000 tpy in 2026. It will be located in the SE US, but location was noted as HQ until the location is set in 12/2022</t>
  </si>
  <si>
    <t>Jackson</t>
  </si>
  <si>
    <t>260 (Planned)</t>
  </si>
  <si>
    <t>https://www.6kinc.com/6k-energy-production-facilities/
Email from Carlie Owen, DOE on 7/10/24</t>
  </si>
  <si>
    <t>SOP 2026</t>
  </si>
  <si>
    <t>ACT-ion Battery Technologies</t>
  </si>
  <si>
    <t>ACT-ion CAM facility</t>
  </si>
  <si>
    <t>Cathode active material</t>
  </si>
  <si>
    <t>lithium iron phosphate, lithium iron manganese phosphate, nickel manganese cobalt, nickel cobalt aluminum</t>
  </si>
  <si>
    <t>https://www.huntenergy.com/</t>
  </si>
  <si>
    <t>1900 N Akard St</t>
  </si>
  <si>
    <t>Dallas</t>
  </si>
  <si>
    <t>75201</t>
  </si>
  <si>
    <t>214-978-6517</t>
  </si>
  <si>
    <t>MT/yr</t>
  </si>
  <si>
    <t>Hunt Energy</t>
  </si>
  <si>
    <t>ACT-ion develops and produces coated single crystal cathode active materials  at lower waste, emission, and costs by utilizing an advanced continuous hydrothermal manufacturing process.</t>
  </si>
  <si>
    <t>Battery-grade material production (e.g., anode active material, battery-grade cobalt sulfate)</t>
  </si>
  <si>
    <t>Jin Lim</t>
  </si>
  <si>
    <t>JLim@huntenergy.com</t>
  </si>
  <si>
    <t>214-558-8803</t>
  </si>
  <si>
    <t>Advano</t>
  </si>
  <si>
    <t>Anode Battery Grade Materials</t>
  </si>
  <si>
    <t>Silicon</t>
  </si>
  <si>
    <t>https://www.advano.io/</t>
  </si>
  <si>
    <t>2045 Lakeshore Drive</t>
  </si>
  <si>
    <t>New Orleans</t>
  </si>
  <si>
    <t>LA</t>
  </si>
  <si>
    <t>415-634-9866</t>
  </si>
  <si>
    <t>advano.io; BNEF: 2020 Battery Startups; crunchbase.com/organization/advano; Pitchbook.com</t>
  </si>
  <si>
    <t>Advano utilizes silicon in place of graphite to improve the battery performance for electric vehicles, consumer electronics, and energy storage systems.</t>
  </si>
  <si>
    <t>Developing silicon-based anodes using patented surface functionalization technology</t>
  </si>
  <si>
    <t>Alabama Graphite Products LLC</t>
  </si>
  <si>
    <t xml:space="preserve">Natural graphite  - battery grade </t>
  </si>
  <si>
    <t>349 McClellan Industrial Dr., Kellyton, AL 35089</t>
  </si>
  <si>
    <t>Kelllyton</t>
  </si>
  <si>
    <t>256-596-6065</t>
  </si>
  <si>
    <t>Westwater Resources Inc</t>
  </si>
  <si>
    <t>weswaterresources.com; alabamagraphiteproducts.com;  https://governor.alabama.gov/newsroom/2021/06/gov-ivey-westwater-resources-plans-first-u-s-graphite-processing-plant-in-alabama/, https://www.madeinalabama.com/2022/04/project-to-build-202-million-graphite-processing-plant-in-alabama-kicks-off/#:~:text=Once%20completed%2C%20Phase%20I%20of,of%20refined%20graphite%20every%20year, Questionnaire</t>
  </si>
  <si>
    <t>Alabama Graphite, a subsidiary of Westwater, is focused on developing an advanced graphite processing plant in the state of Alabama to serve the green energy storage sector.</t>
  </si>
  <si>
    <t>Jon Jacobs</t>
  </si>
  <si>
    <t>jon.jacobs@wwr.net</t>
  </si>
  <si>
    <t>734-417-9575</t>
  </si>
  <si>
    <t>Mega-Flex</t>
  </si>
  <si>
    <t>Cathode Battery Grade Materials</t>
  </si>
  <si>
    <t>Lithium hydroxide</t>
  </si>
  <si>
    <t>Richburg</t>
  </si>
  <si>
    <t>MT Lithium hydroxide/yr</t>
  </si>
  <si>
    <t>albemarle.com; https://www.albemarle.com/news/-albemarle-corporation-announces-new-us-lithium-megaflex-processing-facility-in-south-carolina--</t>
  </si>
  <si>
    <t>The Albemarle business unit focuses on bromine and specialized lithium solutions. Additionally, they are developing a GBU to advance lithium-ion battery evolution.</t>
  </si>
  <si>
    <t>Will process numerous feedstocks, including recycled lithium; May expand to 100,000 MT/yr; Construction should start in late 2024; $1.3B investment</t>
  </si>
  <si>
    <t>Alionyx Energy Systems</t>
  </si>
  <si>
    <t>https://www.alionyx.com/</t>
  </si>
  <si>
    <t>425 E. Huntington Dr</t>
  </si>
  <si>
    <t>818-292-2157</t>
  </si>
  <si>
    <t>alionyx.com</t>
  </si>
  <si>
    <t>Alionyx is a battery materials company that seeks to replace metal electrodes with organic redox active polymers, improving the rate capability, cost, environmental impact, and cycle life of current technologies.</t>
  </si>
  <si>
    <t>Developing drop-in polymer based redox active polumers for cathodes</t>
  </si>
  <si>
    <t>Alkegen</t>
  </si>
  <si>
    <t>Unifrax</t>
  </si>
  <si>
    <t>Anode Active Material</t>
  </si>
  <si>
    <t>Silicon composites</t>
  </si>
  <si>
    <t>https://www.alkegen.com/</t>
  </si>
  <si>
    <t>54401 Smilax Road</t>
  </si>
  <si>
    <t xml:space="preserve">New Carlisle </t>
  </si>
  <si>
    <t>574-654-7201</t>
  </si>
  <si>
    <t>Unifrax Holding Co</t>
  </si>
  <si>
    <t>Tonawanda</t>
  </si>
  <si>
    <t>unifrax.com; batterypoweronline.com;https://www.buzzfile.com/business/Unifrax-I-LLC-574-654-7100;  https://www.unifrax.com/category/news/; https://sifab.com/2021/09/17/unifrax-hosts-groundbreaking-ceremony-for-sifab-manufacturing-line/; sifab.com; alkegen.com</t>
  </si>
  <si>
    <t>Alkegen offers filtration and catalysis technology, step-change battery innovation, thermal management, and construction and fire protection to manufacturing facilities. Its specialized materials assist with sustainability and cost-reduction.</t>
  </si>
  <si>
    <t>Facility is expected to be online by the end of 2022 and to initially employ 20; Alkegen is Unifrax and .Lydall</t>
  </si>
  <si>
    <t>American Battery Technology Company</t>
  </si>
  <si>
    <t>Fernley, NV</t>
  </si>
  <si>
    <t>https://www.americanbatterytechnology.com/</t>
  </si>
  <si>
    <t>395 Logan Ln</t>
  </si>
  <si>
    <t>Fernley</t>
  </si>
  <si>
    <t>775-473-4744</t>
  </si>
  <si>
    <t>MT Lithium hydroxide*H20/yr</t>
  </si>
  <si>
    <t>energy.gov/mesc/bipartisan-infrastructure-law-battery-materials-processing-and-battery-manufacturing-recycling
https://www.prnewswire.com/news-releases/american-battery-technology-company-announces-commissioning-of-first-of-kind-facility-for-manufacturing-of-battery-grade-lithium-hydroxide-from-nevada-claystone-deposit-302123346.html</t>
  </si>
  <si>
    <t xml:space="preserve">American Battery Technology is a lithium-ion battery recycling and primary battery metal extraction company that utilizes internally developed proprietary technologies to produce domestically sourced, battery-grade critical and strategic materials. </t>
  </si>
  <si>
    <t>Recipient of DOE BI Battery FOA-2678 to build a 5000 MT/yr demo plant which will be expanded to 30,000 MT/yr
5/1/24 - Plant is operational</t>
  </si>
  <si>
    <t>amprius.com; Questionnaire; Pitchbook.com; https://d1io3yog0oux5.cloudfront.net/_4a2b0e55ef4b9aff108f8757f9b1dbdc/amprius/db/2227/20814/pdf/Amprius+Technologies+Investor+Presentation+November+2022.pdf; https://www.businesswire.com/news/home/20230602005357/en/Amprius-and-U.S.-Department-of-Energy-Mutually-Agree-to-End-Negotiations-for-Cost-Sharing-Grant</t>
  </si>
  <si>
    <t>Amprius makes batteries with up to 100% higher energy density than standard lithium-ion batteries. The high storage capabilities they provide can enable new applications and accelerate markets.</t>
  </si>
  <si>
    <t>Recipient of DE-FOA-2678 to build a MWh-scale manufacturing line, but decided that they would do it  with private funding instead; Projected SOP 2025 with 1000 MT capacity by 2030</t>
  </si>
  <si>
    <t>Amsted Graphite</t>
  </si>
  <si>
    <t>Clarksburg</t>
  </si>
  <si>
    <t>https://www.amstedgraphite.com/</t>
  </si>
  <si>
    <t>2698 Philippi Pike</t>
  </si>
  <si>
    <t>Anmoore</t>
  </si>
  <si>
    <t>304-624-1200</t>
  </si>
  <si>
    <t>Anovion Battery Materials</t>
  </si>
  <si>
    <t>https://www.anovion-anode.com/</t>
  </si>
  <si>
    <t>Chicago</t>
  </si>
  <si>
    <t>Questionnaire; amsted graphite.com, https://www.wvnews.com/news/wvnews/amsted-industries-announced-as-majority-owner-of-clarksburg-wvs-advanced-graphite-materials/article_c18332a6-4351-54c6-9105-82a8763d2444.html, https://chargedevs.com/newswire/anovion-seeks-to-secure-north-american-supply-chain-for-synthetic-graphite/</t>
  </si>
  <si>
    <t xml:space="preserve">GRAFSTAR Advanced Graphite develops innovative graphite material solutions for multiple industries. Its products offer high strength, low thermal expansion, and superior conductivity. </t>
  </si>
  <si>
    <t>Projected SOP 203x</t>
  </si>
  <si>
    <t>Anovion</t>
  </si>
  <si>
    <t>Sanborn Plant</t>
  </si>
  <si>
    <t>Synthetic graphite</t>
  </si>
  <si>
    <t>2040 Cory Drive</t>
  </si>
  <si>
    <t>Sanborn</t>
  </si>
  <si>
    <t>716-731-3221</t>
  </si>
  <si>
    <t>https://www.anovion-anode.com/news/anovion-launches-as-a-leader-in-the-north-american-battery-materials-supply-chain/; https://www.anovion-anode.com/news/anovion-and-forge-nano-sign-strategic-partnership-to-strengthen-the-u-s-domestic-graphite-anode-battery-materials-supply-chain/; https://www.linkedin.com/company/anovion-anode</t>
  </si>
  <si>
    <t xml:space="preserve">Anovion Technologies is a U.S-owned and based advanced materials business and commercial-scale manufacturer of premium, anode-grade, synthetic graphite. </t>
  </si>
  <si>
    <t>Formerly Pyrotek; Pyrotek's battery division was purchased by Anovion in March 2022; Have plans to expand to 50,000 - 70,000tpa by 2025; Workforce range 11-50</t>
  </si>
  <si>
    <t>Decatur County Plant</t>
  </si>
  <si>
    <t>Bainbridge</t>
  </si>
  <si>
    <t>BNEF Cell Component database; https://www.anoviontech.com/news/anovion-technologies-announces-plans-for-800-million-initial-investment-in-new-manufacturing-facility-in-southwest-georgia/</t>
  </si>
  <si>
    <t>Recipient of $117M for project from DE-FOA-2678; $800M investment for facility; expected to be online in 2025; Used Bainbridge for GPS coordinates</t>
  </si>
  <si>
    <t>Applied Materials</t>
  </si>
  <si>
    <t>https://www.appliedmaterials.com/</t>
  </si>
  <si>
    <t>3050 Bowers Ave</t>
  </si>
  <si>
    <t>Santa Clara</t>
  </si>
  <si>
    <t xml:space="preserve">Applied Materials is a semiconductor and display equipment company. It improves the power, performance, area, cost and time-to-market of semiconductor devices, innovating the use of AI and other technology inflections. </t>
  </si>
  <si>
    <t>Advanced Prelithiation and Lithium Anode Manufacturing Facility</t>
  </si>
  <si>
    <t>3030 Horseshoe Ln</t>
  </si>
  <si>
    <t>704-359-8341</t>
  </si>
  <si>
    <t>https://www.energy.gov/mesc/bipartisan-infrastructure-law-battery-materials-processing-and-battery-manufacturing-recycling ; https://group14.technology/en/news/group14-technologies-begins-construction-of-the-worlds-largest-commercial-factory-for-advanced-; https://www.appliedmaterials.com/us/en/contact/locations.html</t>
  </si>
  <si>
    <t>Recipient of $100M for project from DE-FOA-2678. Facility location has not yet been selected and so HQ was used for location</t>
  </si>
  <si>
    <t>Bessemer City, NC</t>
  </si>
  <si>
    <t>Lithium metal</t>
  </si>
  <si>
    <t>https://arcadiumlithium.com/projects/</t>
  </si>
  <si>
    <t>1115 Bessemer City Kings Mtn Hwy</t>
  </si>
  <si>
    <t>Bessemer City</t>
  </si>
  <si>
    <t>704-868-5400</t>
  </si>
  <si>
    <t>MT lithium/yr</t>
  </si>
  <si>
    <t>Questionnaire; livent.com;https://www.macrotrends.net/stocks/charts/LTHM/livent/number-of-employees; https://www.prnewswire.com/news-releases/livent-hosts-groundbreaking-ceremony-for-construction-of-additional-lithium-hydroxide-production-facilities-in-bessemer-city-north-carolina-300947183.html#:~:text=Livent%20currently%20has%20about%20240,and%20operations%20personnel%20in%20Charlotte; https://www.datanyze.com/companies/livent/22839757; arcadium.com</t>
  </si>
  <si>
    <t>Alkem and Livent merged in 2024; Bessemer City has ~ 450 employees. Assumed equal split between products</t>
  </si>
  <si>
    <t xml:space="preserve">Lithium hydroxide </t>
  </si>
  <si>
    <t>Questionnaire; livent.com;https://www.macrotrends.net/stocks/charts/LTHM/livent/number-of-employees; https://www.prnewswire.com/news-releases/livent-hosts-groundbreaking-ceremony-for-construction-of-additional-lithium-hydroxide-production-facilities-in-bessemer-city-north-carolina-300947183.html#:~:text=Livent%20currently%20has%20about%20240,and%20operations%20personnel%20in%20Charlotte; https://www.datanyze.com/companies/livent/22839757</t>
  </si>
  <si>
    <t>Ascend Elements</t>
  </si>
  <si>
    <t>Cathode Production and Development</t>
  </si>
  <si>
    <t>https://ascendelements.com/</t>
  </si>
  <si>
    <t>248-468-6766</t>
  </si>
  <si>
    <t>Questionnaire, https://www.greencarcongress.com/2022/01/20220115-br.html#:~:text=When%20the%20154%2C000%2Dsquare%2Dfoot,into%20the%20battery%20supply%20chain, https://www.crunchbase.com/organization/battery-resourcers; https://ascendelements.com/about-us/</t>
  </si>
  <si>
    <t>Ascend Elements manufactures advanced battery materials using elements from spent lithium-ion batteries. Its Hydro-to-Cathode process transforms waste into high-value materials for EV batteries.</t>
  </si>
  <si>
    <t>Apex 1</t>
  </si>
  <si>
    <t>Precursor Cathode Active Material</t>
  </si>
  <si>
    <t>Commerce Industrial Park II - John Rivers Road</t>
  </si>
  <si>
    <t>Hopkinsville</t>
  </si>
  <si>
    <t>508-936-7701</t>
  </si>
  <si>
    <t>MT precursor to cathode active material /yr</t>
  </si>
  <si>
    <t>BNEF Component Database; https://www.recyclingtoday.com/article/ascend-elements-ev-battery-recycling-hopkinsville-kentucky/; https://www.electrive.com/2022/08/03/ascend-elements-to-manufacture-battery-materials-in-kentucky/; https://www.areadevelopment.com/newsItems/8-4-2022/ascend-elements-hopkinsville-kentucky.shtml; https://www.energy.gov/sites/default/files/2022-11/DOE%20BIL%20Battery%20FOA-2678%20Selectee%20Fact%20Sheets.pdf</t>
  </si>
  <si>
    <t xml:space="preserve">Construction started in Q4 of 2022 and begin operations in late 2023; will be able to supply cathode material for 250,000 vehicles,  Recipient of $164M under DE-FOA-2678; Will convert metal salts and precursor to cathode active material from an adjacent recycling facility into cathode active material </t>
  </si>
  <si>
    <t>MT CAM/yr</t>
  </si>
  <si>
    <t>Construction started in Q4 of 2022 and begin operations in late 2023; will be able to supply cathode material for 250,000 vehicles,  Recipient of $164M under DE-FOA-2678; Will convert metal salts and precursor to cathode active material from an adjacent recycling facility into cathode active material.</t>
  </si>
  <si>
    <t>Lithium Extraction</t>
  </si>
  <si>
    <t>Lithium carbonate or hydroxide</t>
  </si>
  <si>
    <t>9176 Industrial Dr NE</t>
  </si>
  <si>
    <t xml:space="preserve">Covington </t>
  </si>
  <si>
    <t>https://www.electrive.com/2024/12/11/made-in-the-usa-ascend-ready-to-supply-lithium-carbonate-from-recycled-batteries/</t>
  </si>
  <si>
    <t>Avalon Advanced Materials</t>
  </si>
  <si>
    <t>Thunder Bay</t>
  </si>
  <si>
    <t>https://avalonadvancedmaterials.com/</t>
  </si>
  <si>
    <t>965 Strathcona Ave</t>
  </si>
  <si>
    <t>https://www.cbc.ca/news/canada/thunder-bay/lithium-procesing-plant-thunder-bay-1.6994482
https://avalonadvancedmaterials.com/projects/separation_rapids/</t>
  </si>
  <si>
    <t>Avalon Advanced Materials Inc. is a Canadian critical minerals development company focused on vertically integrating the Ontario lithium value chain.</t>
  </si>
  <si>
    <t xml:space="preserve">In 2020, Avalon began to look at establishing a regional lithium battery materials process facility in Thunder Bay, Ontario. This facility would be designed to accept lithium mineral concentrates from Avalon's Separation Rapids Lithium Project and other new producers from the many lithium pegmatites that occur in northwestern Ontario.
</t>
  </si>
  <si>
    <t>BASF Canada</t>
  </si>
  <si>
    <t>Bécancour CAM Plant</t>
  </si>
  <si>
    <t>Unknown</t>
  </si>
  <si>
    <t>https://www.catalysts.basf.com/industries/automotive-transportation/battery-materials/global-footprint/americas-battery-materials-investment/</t>
  </si>
  <si>
    <t>Avenue des Cendrés</t>
  </si>
  <si>
    <t>Bécancour</t>
  </si>
  <si>
    <t>G9H 4R8</t>
  </si>
  <si>
    <t>345 (Planned)</t>
  </si>
  <si>
    <t>https://www.basf.com/</t>
  </si>
  <si>
    <t>Ludwigshafen</t>
  </si>
  <si>
    <t>Rhineland-Palatinate</t>
  </si>
  <si>
    <t xml:space="preserve">BNEF Cell Component Database; https://catalysts.basf.com/industries/automotive-transportation/battery-materials/global-footprint/americas-battery-materials-investment; </t>
  </si>
  <si>
    <t>BASF is a global chemicals company with customers in almost every country. Its portfolio comprises six segments: chemicals, materials, industrial solutions, surface technologies, nutrition and care, and agricultural solutions. </t>
  </si>
  <si>
    <t>Plant commissioning expected in 2025; will also have recycling capabilities</t>
  </si>
  <si>
    <t>BASF Toda America LLC</t>
  </si>
  <si>
    <t>Toda America Battle Creek Lithium-ion Battery Material Manufacturing Plant I</t>
  </si>
  <si>
    <t>https://www.basf.com/jp/en/who-we-are/microsites/basf-toda-battery-materials.html</t>
  </si>
  <si>
    <t>4750 W Dickman Rd</t>
  </si>
  <si>
    <t>269-962-0353</t>
  </si>
  <si>
    <t>BASF
Toda Kogyo Corporation</t>
  </si>
  <si>
    <t>Hiroshima</t>
  </si>
  <si>
    <t>BNEF: Interactive Datasets/Storage/Component manufacturers/All components; catalysts.basf.com; https://www.basf.com/jp/en/who-we-are/microsites/basf-toda-battery-materials.html</t>
  </si>
  <si>
    <t>BASF TODA Battery Materials LLC provides cathode active materials, including Nickel Cobalt Aluminum oxide and Nickel Cobalt Manganese oxide, for lithium-ion batteries.</t>
  </si>
  <si>
    <t>Toda America Battle Creek Lithium-ion Battery Material Manufacturing Plant II</t>
  </si>
  <si>
    <t>Toda America Battle Creek Lithium-ion Battery Material Manufacturing Plant III</t>
  </si>
  <si>
    <t>Lithium manganese oxide</t>
  </si>
  <si>
    <t>BNEF: Interactive Datasets/Storage/Component manufacturers/All components; catalysts.basf.com; https://www.basf.com/jp/en/who-we-are/microsites/basf-toda-battery-materials.html; https://www.zoominfo.com/c/toda-america-inc/145047572, https://www.automotivemanufacturingsolutions.com/ev-battery-production/basf-toda-battery-materials-now-established/34077.article</t>
  </si>
  <si>
    <t>Zoominfo lists Lithium manganese oxide, but Toda America website does not</t>
  </si>
  <si>
    <t>BASF Elyria Lithium-ion Battery Material Manufacturing Plant</t>
  </si>
  <si>
    <t>120 Pine St</t>
  </si>
  <si>
    <t>Elyria</t>
  </si>
  <si>
    <t>440-322-3741</t>
  </si>
  <si>
    <t>BNEF: Interactive Datasets/Storage/Component manufacturers/All components, https://catalysts.basf.com/industries/automotive-transportation/battery-materials/global-footprint/basf-toda-battery-materials-llc#:~:text=Site%20Footprint,-Headquartered%20in%20Sanyo&amp;text=It%20has%20approximately%20130%20employees,of%20approximately%2035%2C000%20metric%20tons.</t>
  </si>
  <si>
    <t>Battery Streak</t>
  </si>
  <si>
    <t>nano-titanium niobium oxide, nano-nickel cobalt aluminum, nano-lithium vanadiumphosphate</t>
  </si>
  <si>
    <t>https://batterystreak.com/</t>
  </si>
  <si>
    <t>4770 Calle Quetzal</t>
  </si>
  <si>
    <t>Camarillo</t>
  </si>
  <si>
    <t>Questionnaire; https://batterystreak.com/</t>
  </si>
  <si>
    <t>Battery Streak is developing ultra fast charging using its patented nanostructure process for both the anode and cathode materials. It is using niobium in its anode and is developing a cobalt and nickel-free cathode.</t>
  </si>
  <si>
    <t xml:space="preserve">Dan Alpern </t>
  </si>
  <si>
    <t>dalpern@batterystreak.com</t>
  </si>
  <si>
    <t>Birla Carbon</t>
  </si>
  <si>
    <t>https://www.birlacarbon.com/</t>
  </si>
  <si>
    <t>370 Columbian Chemicals Lane</t>
  </si>
  <si>
    <t>Centerville</t>
  </si>
  <si>
    <t>337-836-5641</t>
  </si>
  <si>
    <t>Marietta</t>
  </si>
  <si>
    <t>Birla Carbon is one of the largest manufacturers and suppliers of high-quality carbon black additives globally. Its manufacturing makes products stronger, lighter, and longer lasting.</t>
  </si>
  <si>
    <t>1800 W Oak Commons Ct</t>
  </si>
  <si>
    <t> 770-792-9400</t>
  </si>
  <si>
    <t>Boleo Copper Project</t>
  </si>
  <si>
    <t>Boleo Copper/ Cobalt Mine</t>
  </si>
  <si>
    <t>Cobalt oxide</t>
  </si>
  <si>
    <t>Mexico 1</t>
  </si>
  <si>
    <t>Santa Rosalia</t>
  </si>
  <si>
    <t>Baja California Sur</t>
  </si>
  <si>
    <t>52-615-152-5200</t>
  </si>
  <si>
    <t>Korea Resources Corporation (KORES)</t>
  </si>
  <si>
    <t>Wonju-si</t>
  </si>
  <si>
    <t>Gangwon-do</t>
  </si>
  <si>
    <t>https://mmboleo.com/acerca-de-mmb/</t>
  </si>
  <si>
    <t>The Boleo Project is an advanced-stage copper-cobalt-zinc-manganese deposit in Baja California Sur, employing both underground and open-pit mining methods.</t>
  </si>
  <si>
    <t>The processing plant is designed to produce and treat 3.1 mt/year of inputs and the expected average production for the first years of operation is:
Up to 56,700 t/year of Copper Cathode
Up to 1,700 t/year of Cobalt Cathode
Up to 25,000 t/year of monohydrated zinc sulfate salt</t>
  </si>
  <si>
    <t>Borman Specialty Materials</t>
  </si>
  <si>
    <t>https://www.bormansm.com/</t>
  </si>
  <si>
    <t>560 W Lake Mead Pkwy</t>
  </si>
  <si>
    <t>702-651-2200</t>
  </si>
  <si>
    <t>bormansm.com, https://www.bormansm.com/about-us/#:~:text=Today%2C%20the%20site%20employs%20nearly,15%20years%20of%20work%20history. https://seekingalpha.com/article/4503319-5e-advanced-materials-the-best-way-to-play-an-emerging-market</t>
  </si>
  <si>
    <t xml:space="preserve">The Borman operation, a descendant of a U.S. government magnesium manufacturing plant, produces a variety of specialty materials, including electrolytic manganese dioxide. </t>
  </si>
  <si>
    <t>Makes electrolytic manganese dioxide, which is a feedstock for Lithium manganese oxide as well as other specialty chemicals</t>
  </si>
  <si>
    <t>Cabot Corporation</t>
  </si>
  <si>
    <t>Pampa</t>
  </si>
  <si>
    <t>Carbon nanotubes, carbon nanostructures, conductive carbon, dispersions</t>
  </si>
  <si>
    <t>https://www.cabotcorp.com/</t>
  </si>
  <si>
    <t>11561 US Hwy 60</t>
  </si>
  <si>
    <t>Cabot Pampa</t>
  </si>
  <si>
    <t>806-661-3100</t>
  </si>
  <si>
    <t>Cabot Corporation is a specialty chemicals and performance materials company, providing conductive additives, fumed metal oxides for battery component stability, and aerogel to mitigate thermal runaway.</t>
  </si>
  <si>
    <t>Conovate Inc.</t>
  </si>
  <si>
    <t>https://www.conovateinc.com/</t>
  </si>
  <si>
    <t>1408 E. Olive St</t>
  </si>
  <si>
    <t>414-67-5995</t>
  </si>
  <si>
    <t>conovateinc.com; BNEF: 2020 Battery Startups; https://www.buzzfile.com/business/Conovate,-Inc.-414-967-5995</t>
  </si>
  <si>
    <t>Conovate produces an advanced carbon-based nanomaterial, the world's only form of solid carbon monoxide. Benefits for the lithium-ion battery industry include sustainability, bio-renewable feedstock, and a secure supply chain.</t>
  </si>
  <si>
    <t>Formerly SafeLi at safelimaterials.com</t>
  </si>
  <si>
    <t>Controlled Thermal Resources is a U.S. company specializing in lithium and battery materials. Using a fully-integrated onsite process, it quickly produces battery-grade lithium in one location.</t>
  </si>
  <si>
    <t>GM formed strategic investment and commercial collaboration to obtain lithium; Stage 1 is 20k Lithium hydroxide (5,800 MT contained Li);  Facility is also listed in raw material extraction</t>
  </si>
  <si>
    <t xml:space="preserve">Lithium carbonate </t>
  </si>
  <si>
    <t>E3 Lithium Corp.</t>
  </si>
  <si>
    <t xml:space="preserve">Clearwater Lithium Project </t>
  </si>
  <si>
    <t>https://www.e3metalscorp.com/</t>
  </si>
  <si>
    <t>Center of Red Deer (est.)</t>
  </si>
  <si>
    <t>Red Deer</t>
  </si>
  <si>
    <t>587-324-2775</t>
  </si>
  <si>
    <t>E3 Metals Corp.</t>
  </si>
  <si>
    <t>e3metalscorp.com; https://static1.squarespace.com/static/5bee50e036099b521ae8df0b/t/6102d980478e4578d61061d6/1627576708680/202108_E3Metals_CorporatePresentation.pdf; https://static1.squarespace.com/static/5bee50e036099b521ae8df0b/t/5fe1476fe77a3c5c7ed7cff7/1608599428175/NI43-101+Report+2020-12-21+Final.pdf; https://www.livetechlovelife.com/stories/e3-metals-powering-the-green-revolution</t>
  </si>
  <si>
    <t xml:space="preserve">E3 Lithium is a lithium resource and technology company working towards the production of lithium products to power the growing electrical revolution. </t>
  </si>
  <si>
    <t xml:space="preserve">Plans to produce in 2025/26 at 20k MT LHM - Li hydroxide monohydrate; Converted to MT contained Li by multiplying by 0.165; currently developing pilot prototype (2021/2022); Employment numbers from NI 43-101 Technical Report; Center of Red Deer for GPS; Final product is battery grade LIOH </t>
  </si>
  <si>
    <t>EcoPro CAM Canada LP</t>
  </si>
  <si>
    <t>Bécancour  Facility</t>
  </si>
  <si>
    <t>Cathode Active Material</t>
  </si>
  <si>
    <t>Lithium nickel manganese cobalt</t>
  </si>
  <si>
    <t>https://ecoprobm.co.kr/eng</t>
  </si>
  <si>
    <t>EcoProBM</t>
  </si>
  <si>
    <t>Cheongju-si</t>
  </si>
  <si>
    <t>North Chungcheong</t>
  </si>
  <si>
    <t>https://media.ford.com/content/fordmedia/fna/us/en/news/2023/08/17/ecoprobm--sk-on--ford-investing-in-quebec--building-cathode-plan.html</t>
  </si>
  <si>
    <t>EcoPro CAM Canada LP is a joint venture of EcoProBM, SK On, and Ford to produce nickel manganese cobalt cathode active material to improve the North American EV supply chain.</t>
  </si>
  <si>
    <t>The JV will invest C$1.2 billion on the facility</t>
  </si>
  <si>
    <t>Electra Battery Materials Corp.</t>
  </si>
  <si>
    <t>Electra's Canadian Refinery</t>
  </si>
  <si>
    <t xml:space="preserve">Cobalt sulfate </t>
  </si>
  <si>
    <t>https://www.electrabmc.com/</t>
  </si>
  <si>
    <t>Highway 567</t>
  </si>
  <si>
    <t>North Cobalt</t>
  </si>
  <si>
    <t>P0J 1RO</t>
  </si>
  <si>
    <t>775-856-5700</t>
  </si>
  <si>
    <t>Electra Battery Materials Corp</t>
  </si>
  <si>
    <t>https://electrabmc.com/wp-content/uploads/2022/06/06_15_22-Electra-BMC-June-2022.pdf; electrabmc.com</t>
  </si>
  <si>
    <t>Electra is building an integrated, localized and environmentally sustainable  battery materials park. It will host cobalt and nickel sulfate plants, a lithium-ion battery recycling facility, and battery precursor material production.</t>
  </si>
  <si>
    <t>Commissioning expected 12/2022 with ramp to 5,000 MT/yr contained Co by 6/2023 and 6,500 MT/yr contained Co by 7/2024; Facility will add battery recycling in 2023, and nickel sulfate and precursor to cathode active material production in 2025</t>
  </si>
  <si>
    <t>TO</t>
  </si>
  <si>
    <t>https://www.globenewswire.com/news-release/2025/01/28/3016237/0/en/Electra-Initiates-Feasibility-Study-for-Battery-Recycling-Refinery.html</t>
  </si>
  <si>
    <t>Element 25</t>
  </si>
  <si>
    <t>E25 HPMSM</t>
  </si>
  <si>
    <t>High-purity manganese sulfate monohydrate</t>
  </si>
  <si>
    <t>https://www.element25.com.au/site/content/</t>
  </si>
  <si>
    <t>Ascencion Parish</t>
  </si>
  <si>
    <t>65 (Planned)</t>
  </si>
  <si>
    <t>MT HPMSM/yr</t>
  </si>
  <si>
    <t>https://www.element25.com.au/</t>
  </si>
  <si>
    <t>Osborne Park</t>
  </si>
  <si>
    <t>https://www.greencarcongress.com/2024/01/20240106-e25.html; https://www.proactiveinvestors.com.au/companies/news/1026739/element-25-achieves-important-hpmsm-feasibility-milestone-with-general-motors-1026739.html;</t>
  </si>
  <si>
    <t>Element 25 operates its Butcherbird Manganese Project in Western Australia and is developing the capability to produce high purity manganese sulfate monohydrate for the electric vehicle market.</t>
  </si>
  <si>
    <t>Construction should start in late 2024 with production in 2025; 1st train is 65,000 MT HPMSM/yr</t>
  </si>
  <si>
    <t>Enevate</t>
  </si>
  <si>
    <t>https://www.enevate.com/</t>
  </si>
  <si>
    <t>101 Theory, Suite 200</t>
  </si>
  <si>
    <t>949-243-0399</t>
  </si>
  <si>
    <t>Enevate Corporation</t>
  </si>
  <si>
    <t>enevate.com, https://growjo.com/company/Enevate_Corporation, https://www.yahoo.com/now/enevate-achieves-major-goals-2021-100000895.html?guccounter=1&amp;guce_referrer=aHR0cHM6Ly93d3cuZ29vZ2xlLmNvbS8&amp;guce_referrer_sig=AQAAACnbVQfS6hRg4CyW96-lML-IpknAVlziJU9-6oVWc0SRi6EKinNd0ClSTKlQp0bFcKqn_EAm50I6jgXlrgK00S2dgof2eWHXANTgRiKPq5zwGUG_n9hQ5-5GWGxFFoLybtIQL5di-AWidOBJVd7Qlzj7uuQgIJMINzwkc_iPujAG</t>
  </si>
  <si>
    <t xml:space="preserve">Enevate produces lithium-ion battery technologies that result in a vehicle charging time 10x faster than conventional EV batteries. </t>
  </si>
  <si>
    <t>EVelution Energy</t>
  </si>
  <si>
    <t>Yuma Facility</t>
  </si>
  <si>
    <t>https://www.evelutionenergy.com/</t>
  </si>
  <si>
    <t>2454 West 5th Street</t>
  </si>
  <si>
    <t>Yuma</t>
  </si>
  <si>
    <t>Evelutionenergy.com</t>
  </si>
  <si>
    <t>EVelution Energy is  building the first solar-powered, carbon-neutral cobalt processing facility in the United States.</t>
  </si>
  <si>
    <t>Solar powered carbon neutral facility; construction is expected to start in 2024 and operations will start in 2026; $200M investment</t>
  </si>
  <si>
    <t>Farad Power Inc.</t>
  </si>
  <si>
    <t>Anode battery grade materials</t>
  </si>
  <si>
    <t>428 Oakmead Parkway</t>
  </si>
  <si>
    <t>Sunnyvale</t>
  </si>
  <si>
    <t>94085</t>
  </si>
  <si>
    <t>408-472-3696</t>
  </si>
  <si>
    <t>Farad Power transforms agricultural waste into sustainable graphite for lithium-ion batteries, using biomass-derived chemicals in an eco-friendly process that supports an American supply chain.</t>
  </si>
  <si>
    <t>Vinod Nair</t>
  </si>
  <si>
    <t>vinod@faradpower.com</t>
  </si>
  <si>
    <t>412-452-4004</t>
  </si>
  <si>
    <t>First Phosphate Corp.</t>
  </si>
  <si>
    <t>Phosphate rock</t>
  </si>
  <si>
    <t>https://firstphosphate.com/</t>
  </si>
  <si>
    <t>1055 West Georgia St</t>
  </si>
  <si>
    <t>V6E 3P3</t>
  </si>
  <si>
    <t>MT LFP/yr</t>
  </si>
  <si>
    <t>First Phosphate is a mineral development company dedicated to extracting and purifying phosphate to produce cathode active material for the lithium iron phosphate battery industry with a low carbon footprint.</t>
  </si>
  <si>
    <t>Bennett Kurtz</t>
  </si>
  <si>
    <t>Bennett@firstphosphate.com</t>
  </si>
  <si>
    <t>Focus Graphite</t>
  </si>
  <si>
    <t>Lac Knife Project</t>
  </si>
  <si>
    <t>Spherical graphite</t>
  </si>
  <si>
    <t>https://www.focusgraphite.com/</t>
  </si>
  <si>
    <t>945 Princess Street</t>
  </si>
  <si>
    <t>Kingston</t>
  </si>
  <si>
    <t>K7L 0E9</t>
  </si>
  <si>
    <t>613-241-4040</t>
  </si>
  <si>
    <t>MT graphite concentrate/yr</t>
  </si>
  <si>
    <t>Focus Graphite, Inc.</t>
  </si>
  <si>
    <t>focusgraphite.com; https://www.focusgraphite.com/wp-content/uploads/2021/04/Focus-Graphite-Corporate-Presentation-April-2021.pdf; https://www.crunchbase.com/organization/focus-graphite; https://www.zoominfo.com/c/focus-graphite-inc/353618425</t>
  </si>
  <si>
    <t>Focus Graphite develops high-grade flake graphite deposits to supply top quality battery-grade graphite, a material critical to green energy storage and consumption.</t>
  </si>
  <si>
    <t>Currently in2nd phase of core drilling program. Location provided is HQ</t>
  </si>
  <si>
    <t>NICO Project - Alberta Refinery</t>
  </si>
  <si>
    <t>MT/yr cobalt sulfate</t>
  </si>
  <si>
    <t>https://www.fortuneminerals.com/; https://s1.q4cdn.com/337451660/files/doc_presentations/2023/231001-fortune-minerals-nico-project-presentation.pdf</t>
  </si>
  <si>
    <t>Nico is a vertically integrated cobalt-gold-bismuth-copper project that is slated to include a mine in Northwest Territories and a hydrometallurgical refinery in Alberta. According to a 2020 development plan, an underground mine at Nico and an associated refinery to be built in Alberta would produce an average of 1,800 metric tons of battery-grade cobalt sulfate. Co back calculated from cobalt sulfate. Assumed Edmonton to get GPS</t>
  </si>
  <si>
    <t xml:space="preserve">GFL Americas LLC </t>
  </si>
  <si>
    <t xml:space="preserve">Binder </t>
  </si>
  <si>
    <t>PVDF and Fluorochemicals</t>
  </si>
  <si>
    <t>https://www.gfl.co.in/Americas.php</t>
  </si>
  <si>
    <t>1212 Corporate Dr Suite 540</t>
  </si>
  <si>
    <t>Irving</t>
  </si>
  <si>
    <t>1-512-446-7700</t>
  </si>
  <si>
    <t>INO GFL Group</t>
  </si>
  <si>
    <t>Noida</t>
  </si>
  <si>
    <t>GFL Americas, a subsidiary of India’s Gujarat Fluorochemicals Limited, is focused on fluorine-based products through product innovation in diverse end-use markets such PVDF binders for lithium-ion batteries.</t>
  </si>
  <si>
    <t>GFL Americas LLC is Texas based wholly-owned subsidiary of Gujarat Fluorochemicals Limited (GFL) – one of the leading producers of Fluoropolymers globally headquartered in INDIA.</t>
  </si>
  <si>
    <t>Gotion Big Rapids Battery Components Plant</t>
  </si>
  <si>
    <t>1763 (Planned)</t>
  </si>
  <si>
    <t>BNEF Cell component database; https://www.wzzm13.com/article/news/local/gotion-battery-plant-approved-near-big-rapids/69-3dbe01e7-2544-4ed7-b013-bbb1d74155ce; https://rightplace.nyc3.cdn.digitaloceanspaces.com/production/uploads/downloads/public-resources/Gotion-Updated-FAQ-102622-002.pdf; https://www.michigan.gov/whitmer/news/press-releases/2022/10/05/whitmer-announces-new-battery-component-manufacturing-facility-in-big-rapids</t>
  </si>
  <si>
    <t xml:space="preserve">Based in the Silicon Valley, Gotion is an energy solutions company that aims to innovate and create the next generation of battery materials and technologies. </t>
  </si>
  <si>
    <t>Investment of $2.3B; the facility has met community opposition; no. employees was apportioned by production rates</t>
  </si>
  <si>
    <t>588 (Planned)</t>
  </si>
  <si>
    <t>MT anode materials/yr</t>
  </si>
  <si>
    <t xml:space="preserve">Based in the Silicon Valley, Gotion is an energy solutions company that aims to innovate and create the next generation of battery materials and technologies.  </t>
  </si>
  <si>
    <t>Graphex Technologies LLC</t>
  </si>
  <si>
    <t>Warren Graphite Facility</t>
  </si>
  <si>
    <t>https://www.graphexgroup.com/</t>
  </si>
  <si>
    <t>125 (Planned)</t>
  </si>
  <si>
    <t>Graphex Group Ltd</t>
  </si>
  <si>
    <t>Hong Kong</t>
  </si>
  <si>
    <t>Jay DB; graphexgroup.com; https://www.detroitnews.com/story/business/autos/2022/03/22/graphex-technologies-put-graphite-processing-site-warren/9457731002/; https://www.businesswire.com/news/home/20230223005314/en/Graphex-Technologies-Update-Global-Expansion-Progress-and-Business-Strategy-Highlights</t>
  </si>
  <si>
    <t>Graphex Group is a volume producer of spherical graphite for Li-ion battery anodes and provides professional services to the renewable energy sector</t>
  </si>
  <si>
    <t>Developing a pitch coating facility; expected on-line Q1 2024</t>
  </si>
  <si>
    <t>Green Graphite Technologies</t>
  </si>
  <si>
    <t>Pilot</t>
  </si>
  <si>
    <t>https://greengraphitetech.com/</t>
  </si>
  <si>
    <t>759 Progress Ave.</t>
  </si>
  <si>
    <t>K7M 6N6</t>
  </si>
  <si>
    <t>Green Graphite Technologies is commercializing a cost effective and eco-friendly process to transform natural flake graphite into lithium-ion battery grade graphite.</t>
  </si>
  <si>
    <t>Jean-Yves Huot</t>
  </si>
  <si>
    <t>jean-yves@greengraphitetech.com</t>
  </si>
  <si>
    <t>Group14 Technologies</t>
  </si>
  <si>
    <t>Group14 Woodinville Plant</t>
  </si>
  <si>
    <t>https://www.group14.technology/</t>
  </si>
  <si>
    <t>8502 Maltby Rd</t>
  </si>
  <si>
    <t>Woodinville</t>
  </si>
  <si>
    <t>206-385-0385</t>
  </si>
  <si>
    <t>Group14 Technologies, Inc.</t>
  </si>
  <si>
    <t>group14.technology; BNEF: 2020 Battery Startups; https://www.zoominfo.com/c/group14-technologies/418083522; Questionnaire; https://group14.technology/en/news/group14-launches-commercial-manufacturing-factory-to-onshore-domestic-battery-supply-chain;https://www.crunchbase.com/organization/group14-technologies;https://group14.technology/en/news/group14-launches-commercial-manufacturing-factory-to-onshore-domestic-battery-supply-chain</t>
  </si>
  <si>
    <t xml:space="preserve">Group14 develops advanced silicon anode battery materials through a scalable modular manufacturing process that provides high energy density and cycle life sustainability. </t>
  </si>
  <si>
    <t>Group14 Technologies, a global provider of silicon-carbon composite materials for lithium-ion markets, today announced the launch of its first commercial-scale 27,000-square foot U.S. manufacturing factory to meet demand for higher-performing lithium-silicon anode materials. The new factory, located at Group14 HQ in Woodinville, Washington</t>
  </si>
  <si>
    <t>https://www.energy.gov/mesc/bipartisan-infrastructure-law-battery-materials-processing-and-battery-manufacturing-recycling ; https://group14.technology/en/news/group14-technologies-begins-construction-of-the-worlds-largest-commercial-factory-for-advanced-silicon-battery-materials-</t>
  </si>
  <si>
    <t>Hycamite TCD Technologies Ltd</t>
  </si>
  <si>
    <t>https://hycamite.com/</t>
  </si>
  <si>
    <t>Kokkola</t>
  </si>
  <si>
    <t>Finland</t>
  </si>
  <si>
    <t xml:space="preserve">Hycamite is decarbonizing the industry using its proprietary methane pyrolysis technology. It provides low-carbon hydrogen and sustainable carbon products including a precursor for graphite, which can be  used  as LIB anodes.
</t>
  </si>
  <si>
    <t xml:space="preserve">We are currently based in Kokkola, Finland. The location of our US office will be announced later this year. </t>
  </si>
  <si>
    <t>Suvi Nygård</t>
  </si>
  <si>
    <t>suvi.nygard@hycamite.com</t>
  </si>
  <si>
    <t>358- 503024499</t>
  </si>
  <si>
    <t>ICL-IP America Inc.</t>
  </si>
  <si>
    <t>St. Louis Facility</t>
  </si>
  <si>
    <t>https://www.icl-ip.com/</t>
  </si>
  <si>
    <t>8201 Idaho Ave</t>
  </si>
  <si>
    <t>314-577-1600</t>
  </si>
  <si>
    <t>MT Lithium iron phosphate/yr</t>
  </si>
  <si>
    <t>ICL Industrial Products</t>
  </si>
  <si>
    <t>Israel</t>
  </si>
  <si>
    <t>https://www.energy.gov/sites/default/files/2022-11/DOE%20BIL%20Battery%20FOA-2678%20Selectee%20Fact%20Sheets.pdf; icl-ip.com; icl-pp.com</t>
  </si>
  <si>
    <t xml:space="preserve">ICL-IP, a global specialty minerals company, is building a battery materials manufacturing plant in St. Louis expected to be one of first large-scale lithium iron phosphate (LFP) facility in U.S. </t>
  </si>
  <si>
    <t>Recipient of DOE BI Battery FOA-2678 to build two 15k MT/yr Lithium iron phosphate powder lines; Facility was stated to be at the same site as their Carondelet St. Louis facility.</t>
  </si>
  <si>
    <t>Innophos</t>
  </si>
  <si>
    <t>Cathode raw materials processing</t>
  </si>
  <si>
    <t xml:space="preserve">Phosphates  precursors </t>
  </si>
  <si>
    <t>https://www.innophos.com/markets/industrial-specialties/lfp-battery-materials</t>
  </si>
  <si>
    <t>259 Prospect Plains Road Building A</t>
  </si>
  <si>
    <t>East Windsor</t>
  </si>
  <si>
    <t>https://www.innophos.com/</t>
  </si>
  <si>
    <t>Cranbury</t>
  </si>
  <si>
    <t xml:space="preserve">
Innophos, a North American phosphate manufacturer, plays a key role in the LFP and LMFP battery materials supply chain, producing purified phosphoric acid and phosphate salts for cathodes and electrolytes.</t>
  </si>
  <si>
    <t>Ioneer</t>
  </si>
  <si>
    <t>Rhyolite Ridge Lithium-Boron Project</t>
  </si>
  <si>
    <t>https://www.ioneer.com/</t>
  </si>
  <si>
    <t>Silver Peak (nearest)</t>
  </si>
  <si>
    <t>775-382-4800</t>
  </si>
  <si>
    <t>290 (Planned)</t>
  </si>
  <si>
    <t>Ioneer Ltd</t>
  </si>
  <si>
    <t>Ioneer seeks to develop a U.S.-based source of lithium and boron that can be extracted in an environmentally and socially responsible manner.</t>
  </si>
  <si>
    <t>Recipient of $100M for project from DE-FOA-2678. Facility location has not yet been selected and so HQ was used for location; Will build two 2,000 MT/yr modules</t>
  </si>
  <si>
    <t>Ionic Mineral Technologies is a vertically integrated company supplying naturally derived, drop-in anode materials using a patented technology. Ionic MT owns the highest purity deposit of nano-structured clay.</t>
  </si>
  <si>
    <t>Lanxess 70% 
Standard Lithium 30%</t>
  </si>
  <si>
    <t>Lanxess Plant</t>
  </si>
  <si>
    <t xml:space="preserve">https://www.lanxess.com </t>
  </si>
  <si>
    <t>2226 Haynesville Hwy</t>
  </si>
  <si>
    <t>El Dorado</t>
  </si>
  <si>
    <t>203-573-2000</t>
  </si>
  <si>
    <t>Lanxess 70%
Standard Lithium 30%</t>
  </si>
  <si>
    <t>https://www.lanxess.com
https://www.standardlithium.com/</t>
  </si>
  <si>
    <t>Cologne
Vancouver</t>
  </si>
  <si>
    <t>North Rhine-Westphalia
BC</t>
  </si>
  <si>
    <t>Germany,
Canada</t>
  </si>
  <si>
    <t>standardlithium.com, https://www.standardlithium.com/projects/arkansas-smackover#:~:text=Annual%20production%3A%2020%2C900%20tonnes%20lithium%20carbonate; https://lanxess.com/en/INSIDE-LANXESS/X-PERIENCE/Stories/2020/El-Dorado#:~:text=LANXESS%20is%20at%20home%20in,additives%20and%20brominated%20products%20business.</t>
  </si>
  <si>
    <t xml:space="preserve">LANXESS plans to supply Standard Lithium with lithium-rich brine required for lithium extraction to benefit from the lithium market and strengthen the margin of its additive business. 
</t>
  </si>
  <si>
    <t>Website says 20,900 tonnes LCOE/yr from all 3 facilities. Production was divided equally as no other info was available.  Developing the LISTR Direct Lithium Extraction technology and SiFT.  LISTR makes LiCl and SiFT converts to battery grade LCO; 430 employees over 3 plants - assumed divided equally</t>
  </si>
  <si>
    <t>Lanxess South Plant</t>
  </si>
  <si>
    <t>324 Southfield Cutoff</t>
  </si>
  <si>
    <t>standardlithium.com; https://www.standardlithium.com/investors/news-events/press-releases/detail/94/standard-lithium-announces-delivery-of-its-sift-lithium; https://lanxess.com/en/INSIDE-LANXESS/X-PERIENCE/Stories/2020/El-Dorado#:~:text=LANXESS%20is%20at%20home%20in,additives%20and%20brominated%20products%20business.</t>
  </si>
  <si>
    <t>Lanxess West Plant</t>
  </si>
  <si>
    <t>5821 Shuler Rd</t>
  </si>
  <si>
    <t>Magnolia</t>
  </si>
  <si>
    <t>standardlithium.com; https://lanxess.com/en/INSIDE-LANXESS/X-PERIENCE/Stories/2020/El-Dorado#:~:text=LANXESS%20is%20at%20home%20in,additives%20and%20brominated%20products%20business.</t>
  </si>
  <si>
    <t xml:space="preserve"> Standard Lithium LANXESS plans to supply with lithium-rich brine required for lithium extraction to benefit from the lithium market and strengthen the margin of its additive business. 
</t>
  </si>
  <si>
    <t>LG Chem Clarksville  Plant</t>
  </si>
  <si>
    <t>https://www.lgchem.com/</t>
  </si>
  <si>
    <t>Interstate 24, Exit 4</t>
  </si>
  <si>
    <t>860 (Planned)</t>
  </si>
  <si>
    <t>BNEF Cell Component Database; https://clarksvillenow.com/local/lg-chem-to-build-3-2-billion-plant-in-clarksville-to-supply-material-for-ev-batteries/</t>
  </si>
  <si>
    <t xml:space="preserve">LG Chem is a science-oriented corporation working in the areas of protochemicals, advanced materials, and life sciences. 
</t>
  </si>
  <si>
    <t>Facility will meet capacity by 2027; $3.2B investment</t>
  </si>
  <si>
    <t>Libama LLC</t>
  </si>
  <si>
    <t>https://www.libamapower.com/</t>
  </si>
  <si>
    <t>725 Russell Rd</t>
  </si>
  <si>
    <t>Cookeville</t>
  </si>
  <si>
    <t>931-526-9591</t>
  </si>
  <si>
    <t>li-bama.com</t>
  </si>
  <si>
    <t xml:space="preserve">Libama uses Advanced Metal Anode technology to enable the dramatic improvement of lithium batteries. The technology improves power, cost, safety, charge, and flexibility. </t>
  </si>
  <si>
    <t>Thacker Pass Project</t>
  </si>
  <si>
    <t xml:space="preserve">Lithium Americas  is developing the Thacker Pass project, which provides an opportunity to create a North American lithium battery supply chain for electric vehicles. </t>
  </si>
  <si>
    <t>Mexichem Fluor, Inc. d/b/a Koura,</t>
  </si>
  <si>
    <t>Lithium hexafluorophosphate</t>
  </si>
  <si>
    <t>https://www.kouraglobal.com</t>
  </si>
  <si>
    <t>St. Gabriel</t>
  </si>
  <si>
    <t>Mexichem Fluor Inc. d/b/a Koura is a global leader in the development, manufacture, and supply of fluoroproducts, plans to build the first U.S. manufacturing plant for lithium hexafluorophosphate.</t>
  </si>
  <si>
    <t>MIL Moses Lake Industries</t>
  </si>
  <si>
    <t>Anode Precursors</t>
  </si>
  <si>
    <t>Silane</t>
  </si>
  <si>
    <t>https://mlindustries.com/</t>
  </si>
  <si>
    <t>8248 Randolph Rd NE</t>
  </si>
  <si>
    <t>Moses Lake</t>
  </si>
  <si>
    <t>MLI Moses Lake Industries</t>
  </si>
  <si>
    <t>Since 1984, Moses Lake Industries has been a top global supplier of high-performance chemicals for the semiconductor and flat panel industries.</t>
  </si>
  <si>
    <t>Moses Lake Industries was established in 1984 as a wholly- owned subsidiary of Tama Chemicals. With an unparalleled commitment to customers and focus on innovation, we have grown to be a leading global supplier of high-performance chemical solutions to the semiconductor and flat panel industries.</t>
  </si>
  <si>
    <t>MilliporeSigma</t>
  </si>
  <si>
    <t>MilliporeSigma - MKE</t>
  </si>
  <si>
    <t>Lithium Titanate (LTO)</t>
  </si>
  <si>
    <t>https://www.sigmaaldrich.com/</t>
  </si>
  <si>
    <t>6000 N Teutonia Ave</t>
  </si>
  <si>
    <t>800-325-3010</t>
  </si>
  <si>
    <t>KG/yr</t>
  </si>
  <si>
    <t>Merck KGaA</t>
  </si>
  <si>
    <t>www.merckgroup.com</t>
  </si>
  <si>
    <t>Darmstadt</t>
  </si>
  <si>
    <t>Hesse</t>
  </si>
  <si>
    <t>Questionnaire, https://www.sigmaaldrich.com/US/en/products/materials-science/energy-materials/battery-materials?utm_source=redirect&amp;utm_medium=promotional&amp;utm_campaign=battery-tid-2021055001</t>
  </si>
  <si>
    <t>MilliporeSigma provides high-purity materials for innovative energy storage, supporting battery R&amp;D and production with reliable, quality-driven products from a global supply chain.</t>
  </si>
  <si>
    <t>Subsidiary of a non-North American entity</t>
  </si>
  <si>
    <t>Taylor Reynolds</t>
  </si>
  <si>
    <t>taylor.reynolds@milliporesigma.com</t>
  </si>
  <si>
    <t>801-361-4723</t>
  </si>
  <si>
    <t>Missouri Cobalt is committed to producing clean and ethical battery metals that will support the advancement of America’s renewable energy resources, creating good jobs in Madison County and being a good steward of the environment.</t>
  </si>
  <si>
    <t>Mitra Chem</t>
  </si>
  <si>
    <t>https://www.mitrachem.com/</t>
  </si>
  <si>
    <t>1245 Terra Bella Ave</t>
  </si>
  <si>
    <t>https://www.saurenergy.com/solar-energy-news/mitra-chem-raises-20-m-series-a-to-fund-li-ion-battery-materials-rd; https://www.linkedin.com/company/mitrachem</t>
  </si>
  <si>
    <t>Mitra Chem is innovating and commercializing iron-based cathode materials to enable mass-market electrification in transportation and energy storage</t>
  </si>
  <si>
    <t>Secured $20M in Series A funding in 11/2021 to expand NA pre-pilot production capacity; Employee range: 11-50</t>
  </si>
  <si>
    <t>Nano One Materials Corp.</t>
  </si>
  <si>
    <t>Nano One CAM Facility</t>
  </si>
  <si>
    <t>https://www.nanoone.ca/</t>
  </si>
  <si>
    <t>280 Av. Liberté</t>
  </si>
  <si>
    <t>Candiac</t>
  </si>
  <si>
    <t>J5R 6X1</t>
  </si>
  <si>
    <t>514-906-1396</t>
  </si>
  <si>
    <t>NanoOne</t>
  </si>
  <si>
    <t>Burnaby</t>
  </si>
  <si>
    <t>nanoone.ca; BNEF Cell Component Database</t>
  </si>
  <si>
    <t>Nano One is a technology company with a focus on the production of cathode powders used in lithium-ion batteries. Its unique production boosts battery capacity, charge, cycling, and lowers cost.</t>
  </si>
  <si>
    <t>Previously a Phostech Lithium plant, then J-M; Acquired in 2022</t>
  </si>
  <si>
    <t>NanoGraf Corporation</t>
  </si>
  <si>
    <t>HQ</t>
  </si>
  <si>
    <t>https://www.nanograf.com/</t>
  </si>
  <si>
    <t>3440 S Dearborn St #113N</t>
  </si>
  <si>
    <t xml:space="preserve">	413-478-9712</t>
  </si>
  <si>
    <t>43 (Planned)</t>
  </si>
  <si>
    <t>MT AAM/yr</t>
  </si>
  <si>
    <t>Questionnaire; nanograf.com;  Pitchbook.com; https://www.globenewswire.com/en/news-release/2022/11/30/2564914/0/en/NanoGraf-Wins-Contract-from-U-S-Government-to-Develop-First-Large-Volume-Advanced-Silicon-Anode-Manufacturing-Facility-in-the-U-S.html</t>
  </si>
  <si>
    <t>NanoGraf has developed a novel high-energy density Si-based anode material that has long-term potential to replace graphite-based anodes in lithium-ion batteries.</t>
  </si>
  <si>
    <t>Pilot plant located in Japan. The new plant will produce 35 MT/y by the end of 2023 and scale up to 1000 MT/yr and will be located in the U.S. The HQ was used for GPS</t>
  </si>
  <si>
    <t>https://www.nanotechenergy.com/</t>
  </si>
  <si>
    <t>nanotechenergy.com; BNEF: 2020 Battery Startups; https://www.buzzfile.com/business/Nanotech-Energy,-Inc.-310-806-9202; https://www.zoominfo.com/c/nanotech-energy-inc/401335897</t>
  </si>
  <si>
    <t>Nanotech Energy develops next-gen super materials, including graphene-powered batteries that serve as a non-flammable, inexpensive, and stable electrolyte.</t>
  </si>
  <si>
    <t>Developing graphene anode materials that could be used in advanced batteries; Are also developing a non-flammable LiB</t>
  </si>
  <si>
    <t>Conversion Facility</t>
  </si>
  <si>
    <t>https://www.pallinghurst.com/nemaska-lithium/</t>
  </si>
  <si>
    <t>Questionnaire; nemaskalithium.com; https://nemaskalithium.com/en/investors/press-releases/2021/5ca9c830-0a75-41bc-abf1-a441503e046b/;https://s22.q4cdn.com/453302215/files/doc_financials/2022/q1/Press-Release-LTHM-1Q22-Earnings_vFinal.pdf;https://www.datanyze.com/companies/nemaska-lithium/354174670</t>
  </si>
  <si>
    <t>Nemaska Lithium enables a cleaner, healthier and more sustainable world through the supply of high-quality critical materials and its strategy for long-term value for all its stakeholders.</t>
  </si>
  <si>
    <t>Will process ore/concentrates from Whabouchi mine; GPS is based on Quebec Societe-Parc Industriel in Becancour</t>
  </si>
  <si>
    <t xml:space="preserve">Ni-CAT </t>
  </si>
  <si>
    <t>Ni-CAT USA</t>
  </si>
  <si>
    <t>Cathode Processing</t>
  </si>
  <si>
    <t>High Ni cathodes; NMC 622, 811, NCA for lithium ion cells</t>
  </si>
  <si>
    <t>https://nicat.co/</t>
  </si>
  <si>
    <t>8 THE GRN STE D</t>
  </si>
  <si>
    <t>Dover</t>
  </si>
  <si>
    <t>DE</t>
  </si>
  <si>
    <t>90 541 130 620 1</t>
  </si>
  <si>
    <t>NiCAT USA: NICAT BATTERY MATERIALS AND AI COMPANY INC</t>
  </si>
  <si>
    <t>Urla</t>
  </si>
  <si>
    <t>Izmir</t>
  </si>
  <si>
    <t>Turkey</t>
  </si>
  <si>
    <t>Ni-CAT  develops advanced, high-performance, high-Ni cathode  battery materials that meet industry standards, supporting the EV transition with innovative, cost-effective, and energy-dense solutions for a sustainable future.</t>
  </si>
  <si>
    <t>Ni-cat delivers state of the art technologies to meet the industry’s high quality standards. To help step up the EV transition, Ni-cat's research and development of lower cost/higher performance, ultra high energy density battery materials serve innovative solutions for a brighter future.</t>
  </si>
  <si>
    <t>Bécancour Battery Material Plant</t>
  </si>
  <si>
    <t>https://www.nmg.com/operations//</t>
  </si>
  <si>
    <t>3200 Av G-A-Boulet</t>
  </si>
  <si>
    <t>G9H 5V2</t>
  </si>
  <si>
    <t>MT spherical graphite/yr</t>
  </si>
  <si>
    <t>nouveaumonde.group; Propulsion Quebec; Questionnaire; HTTPs://www.crunchbase.com/organization/nouveau-monde-graphite;https://www.juniorminingnetwork.com/junior-miner-news/press-releases/1280-tsx-venture/nou/118250-nmg-provides-a-quarterly-update-and-releases-its-annual-report-disciplined-execution-of-the-company-s-business-plan.html#:~:text=This%20last%20process%20step%20will,2%2C000%20tpa%20of%20anode%20material; https://www.zoominfo.com/c/nouveau-monde-graphite-inc/357506191; questionnaire</t>
  </si>
  <si>
    <t xml:space="preserve">Nouveau Monde Graphite develops graphite-based advanced anode materials to deliver on performance specs while ensuring traceability and a carbon-neutral footprint. </t>
  </si>
  <si>
    <t>Have received all equipment and expect to commission summer 2022 for Phase 2</t>
  </si>
  <si>
    <t>Novonix</t>
  </si>
  <si>
    <t>https://www.novonixgroup.com/</t>
  </si>
  <si>
    <t>1029 West 19th St.</t>
  </si>
  <si>
    <t>423-541-5541</t>
  </si>
  <si>
    <t>MT synthetic graphite/yr</t>
  </si>
  <si>
    <t>Novonix Ltd</t>
  </si>
  <si>
    <t>QLD</t>
  </si>
  <si>
    <t>novonixgroup.com; https://www.novonixgroup.com//wp-content/uploads/2021/06/02387036.pdf; https://www.novonixgroup.com/novonix-provides-update-on-scaling-u-s-production-of-synthetic-graphite-anode-materials/</t>
  </si>
  <si>
    <t>Novonix provides advanced, high-performance materials, equipment, and services for the lithium-ion battery industry, with operations in the United States and Canada.</t>
  </si>
  <si>
    <t>Plans to scale up to 3000 MT/yr by end of 2024 and 12000 MT/yr by 2027 to support KORE manufacturing</t>
  </si>
  <si>
    <t>Novonix Anode Materials LLC (NAM)</t>
  </si>
  <si>
    <t>Lookout Valley</t>
  </si>
  <si>
    <t>353 Corporate Pl</t>
  </si>
  <si>
    <t>https://www.energy.gov/sites/default/files/2022-11/DOE%20BIL%20Battery%20FOA-2678%20Selectee%20Fact%20Sheets.pdf</t>
  </si>
  <si>
    <t>Novonix Anode Materials is a domestic supplier of battery-grade synthetic graphite focused on large-scale and sustainable production, using proprietary graphite process technology and R&amp;D capabilities.</t>
  </si>
  <si>
    <t>Recipient of $150M from DE-FOA-2678 to build this facility; This company is a wholly owned subsidiary of Novonix LLC</t>
  </si>
  <si>
    <t>Paraclete Energy, Inc.</t>
  </si>
  <si>
    <t>https://www.paracleteenergy.com/</t>
  </si>
  <si>
    <t>700 W Industrial Dr</t>
  </si>
  <si>
    <t>Chelsea</t>
  </si>
  <si>
    <t>734-288-4120</t>
  </si>
  <si>
    <t>paracleteenergy.com</t>
  </si>
  <si>
    <t>Questionnaire; paracleteenergy.com, https://www.crunchbase.com/organization/paraclete-energy</t>
  </si>
  <si>
    <t>Paraclete Energy Inc. manufactures high-capacity, cycle-stable silicon for the lithium-ion battery market, using a patented artificial SEI.</t>
  </si>
  <si>
    <t>Workforce Range:  11-50; used average</t>
  </si>
  <si>
    <t>Piedmont Lithium Limited</t>
  </si>
  <si>
    <t>Piedmont Carolina Lithium</t>
  </si>
  <si>
    <t>5706 Dallas Cherryville Hwy 279</t>
  </si>
  <si>
    <t>704-461-8000</t>
  </si>
  <si>
    <t>Belmont</t>
  </si>
  <si>
    <t>piedmontlithium.com; Propulsion Quebec; Questionnaire, https://piedmontlithium.com/piedmont-lithium-outlines-2022-development-plans/;  https://wiza.co/d/piedmont-lithium-limited/bc1c</t>
  </si>
  <si>
    <t xml:space="preserve">Piedmont Lithium is developing a world-class integrated lithium business in the United States, enabling the transition to a net-zero world and the creation of a clean energy economy in America. </t>
  </si>
  <si>
    <t>Tennessee Lithium</t>
  </si>
  <si>
    <t>Etowah</t>
  </si>
  <si>
    <t>120 (Planned)</t>
  </si>
  <si>
    <t>https://piedmontlithium.com/piedmont-lithium-selects-tennessee-for-new-lithium-hydroxide-project/;  https://www.energy.gov/sites/default/files/2022-11/DOE%20BIL%20Battery%20FOA-2678%20Selectee%20Fact%20Sheets.pdf</t>
  </si>
  <si>
    <t>Planned production: 30,000 MT Lithium hydroxide/yr sourced primarily from Piedmont's international project investments; Definitive Feasibility Study (DFS) by eOY 2022 with production in 2025. Received $141 under DE-FOA-2678  for the facility</t>
  </si>
  <si>
    <t>Primet Precision Materials</t>
  </si>
  <si>
    <t>Primet</t>
  </si>
  <si>
    <t>https://www.primetprecision.com/</t>
  </si>
  <si>
    <t>950 Danby Rd</t>
  </si>
  <si>
    <t>607-277-1530</t>
  </si>
  <si>
    <t>Questionnaire; primetprecision.com</t>
  </si>
  <si>
    <t>Advanced cathode and anode materials produced by optimizing materials at the nano scale, NanoScission</t>
  </si>
  <si>
    <t>Primet Precision Materials is an advanced materials company focused on meeting society's critical need for improved battery performance in applications ranging from consumer handheld devices to electric and hybrid-electric vehicles.</t>
  </si>
  <si>
    <t>Revex Technologies, Inc</t>
  </si>
  <si>
    <t>Nickel sulfate</t>
  </si>
  <si>
    <t>https://revextech.com/</t>
  </si>
  <si>
    <t>The REV Nickel Project partners with the only operating U.S. nickel mine to convert waste streams and spent batteries into valuable critical materials.</t>
  </si>
  <si>
    <t>Gwinn</t>
  </si>
  <si>
    <t>Rock Tech Lithium</t>
  </si>
  <si>
    <t>Rock Creek</t>
  </si>
  <si>
    <t>https://www.rocktechlithium.com</t>
  </si>
  <si>
    <t>240-333 Bay Street</t>
  </si>
  <si>
    <t>M5H 2T6</t>
  </si>
  <si>
    <t>778-358-5200</t>
  </si>
  <si>
    <t>https://www.prnewswire.com/news-releases/rock-tech-shortlists-sites-in-ontario-for-its-next-lithium-converter-and-relocates-canadian-headquarters-to-toronto-301960603.html; https://www.rocktechlithium.com/news/shortlist-of-sites-in-ontario-for-next-lithium-converter;</t>
  </si>
  <si>
    <t>Rock Tech Lithium is a cleantech company powering the electric mobility revolution with high-quality lithium hydroxide from its  Canadian mineral project and lithium hydroxide converter technology.</t>
  </si>
  <si>
    <t>Looking at sites in the districts of Thunder Bay, Sudbury, Nipissing and in the Leeds and Grenville areas; Used HQ for location</t>
  </si>
  <si>
    <t>SGL Carbon</t>
  </si>
  <si>
    <t>SGL Carbon LLC Morganton</t>
  </si>
  <si>
    <t>https://www.sglcarbon.com/</t>
  </si>
  <si>
    <t>307 Jamestown Road</t>
  </si>
  <si>
    <t>Morganton</t>
  </si>
  <si>
    <t>828-437-3221</t>
  </si>
  <si>
    <t>Wiesbaden</t>
  </si>
  <si>
    <t>sglcarbon.com</t>
  </si>
  <si>
    <t>SGL Carbon is a technology-based development of carbon-based solutions, helping customers improve their performance by optimizing materials at the nano scale and delivering those improvements through sustainable, robust processes.</t>
  </si>
  <si>
    <t>SGL Carbon produces a wide range of customized solutions made of specialty graphite for various growth markets. The main products are applications for production facilities in the semiconductor, solar and LED industries, as well as pump components and bearing for traditional as well as electric vehicles</t>
  </si>
  <si>
    <t>SGL Carbon LLC Sinking Spring</t>
  </si>
  <si>
    <t>796 Fritztown Road</t>
  </si>
  <si>
    <t>Sinking Spring</t>
  </si>
  <si>
    <t>610-670-4040</t>
  </si>
  <si>
    <t>sglcarbon.com; https://www.sglcarbon.com/en/newsroom/news/press-report/sgl-group-signed-agreement-to-sell-its-graphite-electrode-business-to-showa-denko-sdk-1/</t>
  </si>
  <si>
    <t>SGL Carbon is a technology-based development of carbon-based solutions, helping customers improve their performance by optimizing materials at the nanoscale and delivering those improvements through sustainable, robust processes.</t>
  </si>
  <si>
    <t>SGL Carbon LLC St. Marys</t>
  </si>
  <si>
    <t>900 Theresia Street</t>
  </si>
  <si>
    <t>St. Marys</t>
  </si>
  <si>
    <t>814-781-2600</t>
  </si>
  <si>
    <t>SGL Carbon LLC Valencia</t>
  </si>
  <si>
    <t>28176 No. Avenue Stanford</t>
  </si>
  <si>
    <t>661-257-0500</t>
  </si>
  <si>
    <t>Sherritt International</t>
  </si>
  <si>
    <t>Fort Saskatchewan</t>
  </si>
  <si>
    <t>Nickel pellets, powder or rounds</t>
  </si>
  <si>
    <t>10101 114t St</t>
  </si>
  <si>
    <t>T8L 2T3</t>
  </si>
  <si>
    <t>780-992-7000</t>
  </si>
  <si>
    <t>MT finished Ni/yr</t>
  </si>
  <si>
    <t>https://www.sherritt.com/English/Home/default.aspx</t>
  </si>
  <si>
    <t>https://www.sherritt.com/English/Investor-Relations/News-Releases/News-Release-Details/2022/Sherritt-Announces-2021-Production-Results-and-Guidance-for-2022/default.aspx; https://www.fortsaskatchewanrecord.com/news/local-news/sherritts-fort-saskatchewan-refinery-produces-its-three-billionth-pound-of-class-i-nickel/#:~:text=Sherritt's%20operation%20depends%20on%20this,and%20surrounding%20areas%2C%20Katchur%20added.</t>
  </si>
  <si>
    <t>Sherritt leads in the global mining and refining of nickel and cobalt. It creates innovative, proprietary solutions for oil and mining companies to improve environmental and economic performance.</t>
  </si>
  <si>
    <t>Values are 2021 production</t>
  </si>
  <si>
    <t>Cobalt pellets, powder or rounds</t>
  </si>
  <si>
    <t>MT finished Co/yr</t>
  </si>
  <si>
    <t>Sila Nanotechnologies</t>
  </si>
  <si>
    <t>Alameda</t>
  </si>
  <si>
    <t>https://www.silanano.com/</t>
  </si>
  <si>
    <t>2450 Mariner Square Loop</t>
  </si>
  <si>
    <t>408-475-7452</t>
  </si>
  <si>
    <t>350 (Planned)</t>
  </si>
  <si>
    <t>GWh of silicon anode/yr</t>
  </si>
  <si>
    <t>silanano.com; BNEF: 2020 Battery Startups; https://www.signalhire.com/companies/sila-nanotechnologies-inc; https://www.futurecar.com/5380/Sila-Nanotechnologies-a-Company-Founded-by-Former-Tesla-Engineer-Buys-U-S--Factory-to-Produce-Next-Gen-Silicon-based-EV-Battery-Materials#:~:text=The%20new%20Washington%20facility%2C%20which,a%20partial%20replacement%20for%20graphite.; https://www.energy.gov/sites/default/files/2022-11/DOE%20BIL%20Battery%20FOA-2678%20Selectee%20Fact%20Sheets.pdf; Pitchbook.com</t>
  </si>
  <si>
    <t>Sila delivers a market-proven nano-composite silicon anode to power lithium-ion batteries, with a commitment to quality, impactful innovation, and environmental health.</t>
  </si>
  <si>
    <t>Have 3 lines of R&amp;D and commercial</t>
  </si>
  <si>
    <t>3741 Rd N NE</t>
  </si>
  <si>
    <t>silanano.com; BNEF: 2020 Battery Startups; https://www.signalhire.com/companies/sila-nanotechnologies-inc; https://www.futurecar.com/5380/Sila-Nanotechnologies-a-Company-Founded-by-Former-Tesla-Engineer-Buys-U-S--Factory-to-Produce-Next-Gen-Silicon-based-EV-Battery-Materials#:~:text=The%20new%20Washington%20facility%2C%20which,a%20partial%20replacement%20for%20graphite.; https://www.energy.gov/sites/default/files/2022-11/DOE%20BIL%20Battery%20FOA-2678%20Selectee%20Fact%20Sheets.pdf</t>
  </si>
  <si>
    <t>Sila Nanotechnologies was a recipient of $100M for the facility which should start production in 2025 and achieving full production in 2026</t>
  </si>
  <si>
    <t>Sonora Lithium Ltd</t>
  </si>
  <si>
    <t>Sonora Phase I and II</t>
  </si>
  <si>
    <t>https://www.bacanoralithium.com/</t>
  </si>
  <si>
    <t>Bacadehuachi (nearest town)</t>
  </si>
  <si>
    <t>Bacadehuachi</t>
  </si>
  <si>
    <t>Sonora</t>
  </si>
  <si>
    <t>52-662-251-0360</t>
  </si>
  <si>
    <t>169 (Planned)</t>
  </si>
  <si>
    <t>Bacanora Lithium (50%)
Ganfeng Lithium Ltd (50%)</t>
  </si>
  <si>
    <t>BNEF: Interactive Datasets / Metals/ Mine Assets Map/ Lithium; https://www.mining-technology.com/uncategorised/bacanora-begins-early-site-works-at-sonora-lithium-project-in-mexico/; https://www.cadenceminerals.com/wp-content/uploads/2020/06/Bacanora-FS-Technical-Report-25-01-2018.pdf; https://miningdataonline.com/property/3218/Sonora-Project.aspx</t>
  </si>
  <si>
    <t xml:space="preserve">Bacanara owns ten open-pit lithium mining concessions in northeast Sonora, Mexico, covering 100,000 hectares and accessing 8.8 Mt of LCE resources </t>
  </si>
  <si>
    <t>Phase I (30,000 MT/y BG Li2CO3) is estimated to start production in 2023 and Phase II in 2027 (60k MT/y BG Li2CO3); Actual product is a battery-grade lithium carbonate; GPS is for Bacadehuachi - mine is 11 km from city;  Phase II will have 282 workers (2018 Feasibility Study); Construction of the mine started in 2021</t>
  </si>
  <si>
    <t>South32 Hermosa, Inc</t>
  </si>
  <si>
    <t>High purity manganese sulfate monohydrate (HPMSM)</t>
  </si>
  <si>
    <t>https://south32hermosa.com/en_US/</t>
  </si>
  <si>
    <t>Patagonia</t>
  </si>
  <si>
    <t>https://south32hermosa.com/en_US/; https://www.energy.gov/mesc/bipartisan-infrastructure-law-battery-materials-processing-and-battery-manufacturing-recycling</t>
  </si>
  <si>
    <t xml:space="preserve">South32’s Hermosa Project will be the only domestically mined source of high-purity manganese sulfate monohydrate for electric vehicle battery chemistries. </t>
  </si>
  <si>
    <t>Stratus Materials Inc</t>
  </si>
  <si>
    <t>Stratus Materials</t>
  </si>
  <si>
    <t>Cathode Active Materials</t>
  </si>
  <si>
    <t>Manganese-rich, cobalt-free cathode active materials</t>
  </si>
  <si>
    <t xml:space="preserve">https://www.stratusmaterials.com   </t>
  </si>
  <si>
    <t>6901 Lynn Way, suite 320</t>
  </si>
  <si>
    <t>800-221-6588</t>
  </si>
  <si>
    <t>https://www.linkedin.com/company/stratus-materials/about/</t>
  </si>
  <si>
    <t xml:space="preserve">Stratus Materials develops manganese-rich, cobalt-free cathodes (LXMO) for lithium-ion batteries, offering performance, safety, and cost benefits for electric vehicles and similar applications.  </t>
  </si>
  <si>
    <t>Stratus Materials is a U.S. based developer and manufacturer of manganese-rich, cobalt-free cathode active materials for lithium-ion batteries, offering a highly compelling combination of performance, safety, cost and environmental impact to leading battery manufacturers and their OEM customers.  Stratus is primarily focused on advanced cathode solutions for light- to medium-duty electric vehicles and other applications with similar requirements.</t>
  </si>
  <si>
    <t>Sun Chemicals</t>
  </si>
  <si>
    <t>Sun Chemical Spring Grove</t>
  </si>
  <si>
    <t>Iron oxide</t>
  </si>
  <si>
    <t>https://www.sunchemical.com/</t>
  </si>
  <si>
    <t>5020 Spring Grove Avenue</t>
  </si>
  <si>
    <t>Cincinnati</t>
  </si>
  <si>
    <t>Sun Chemical Corporation</t>
  </si>
  <si>
    <t>Email: E. Couch, 9/17/2023; https://www.sunchemical.com/</t>
  </si>
  <si>
    <t xml:space="preserve">Sun Chemical manufactures ultra-pure iron oxides tailored for the battery industry as feedstock for LFP. It also operates many U.S. chemical factories that can make cathode materials.  </t>
  </si>
  <si>
    <t>Superior Graphite</t>
  </si>
  <si>
    <t>Chicago Plant #1</t>
  </si>
  <si>
    <t>https://www.superiorgraphite.com/</t>
  </si>
  <si>
    <t>6540 S Laramie Avenue</t>
  </si>
  <si>
    <t>Bedford Park</t>
  </si>
  <si>
    <t>708-458-0006</t>
  </si>
  <si>
    <t>superiorgraphite.com; https://rocketreach.co/superior-graphite-profile_b5c737bff42e0d03; https://www.datanyze.com/companies/superior-graphite/109478148</t>
  </si>
  <si>
    <t>Superior Graphite specializes in thermal purification, advanced sizing, and blending and coating technologies providing graphite and carbon-based solutions.</t>
  </si>
  <si>
    <t>Total US workforce</t>
  </si>
  <si>
    <t>Chicago Plant #4</t>
  </si>
  <si>
    <t>4201 West 36th Place</t>
  </si>
  <si>
    <t>312-559-2999</t>
  </si>
  <si>
    <t>superiorgraphite.com; https://www.datanyze.com/companies/superior-graphite/109478148</t>
  </si>
  <si>
    <t>Syrah Technologies, LLC</t>
  </si>
  <si>
    <t>Vidalia Active Anode Material Facility</t>
  </si>
  <si>
    <t>https://www.syrahresources.com.au/</t>
  </si>
  <si>
    <t>2001 D A Biglane Rd</t>
  </si>
  <si>
    <t>Vidalia</t>
  </si>
  <si>
    <t>101 (Planned)</t>
  </si>
  <si>
    <t>MT anode active material/yr</t>
  </si>
  <si>
    <t>Syrah Resources</t>
  </si>
  <si>
    <t>Melbourne</t>
  </si>
  <si>
    <t>https://www.syrahresources.com.au/our-business/vidalia-active-anode-material-facility; https://www.energy.gov/sites/default/files/2022-11/DOE%20BIL%20Battery%20FOA-2678%20Selectee%20Fact%20Sheets.pdf</t>
  </si>
  <si>
    <t>The Syrah Vidalia processing facility produces graphite-based active anode materials. The facility brings a key industry to the United States to support the EV sector.</t>
  </si>
  <si>
    <t>Production is expected Q3 2023; Recipient of $219.8M under DE-FOA-2678 for the facility</t>
  </si>
  <si>
    <t>TerraVolta</t>
  </si>
  <si>
    <t>Lithium extraction and Refinement</t>
  </si>
  <si>
    <t>2229 San Felipe Street</t>
  </si>
  <si>
    <t>713-936-0274</t>
  </si>
  <si>
    <t>https://www.terravolta.com/; https://www.linkedin.com/company/terravolta-resources/</t>
  </si>
  <si>
    <t>TerraVolta builds a reliable supply chain by delivering high-quality lithium (precursors)  for electric mobility across industries. It extracts lithium from brine, treat , dry, purify to Li carbonate and hydroxide.</t>
  </si>
  <si>
    <t>We aim to build a strong, reliable supply chain that supports the growth of the energy sector and the creation of a greener economy. Our commitment is to deliver high-quality lithium that empowers the development of clean energy solutions, promotes the transition towards electric mobility, and fosters innovation in diverse industries.</t>
  </si>
  <si>
    <t>Telsa Lithium Refinery</t>
  </si>
  <si>
    <t>4518 Co Rd 28</t>
  </si>
  <si>
    <t>Robstown</t>
  </si>
  <si>
    <t>GWh of lithium</t>
  </si>
  <si>
    <t>tesla.com/blog/tesla-lithium-refinery-groundbreaking; https://gov.texas.gov/news/post/governor-abbott-celebrates-new-tesla-lithium-refinery-in-robstown; pitchbook.com; https://www.electrive.com/2023/05/09/tesla-kicks-off-lithium-refinery-construction-in-texas/#:~:text=Tesla%20had%20announced%20the%20lithium,processing%20capacity%20of%2050%20GWh.</t>
  </si>
  <si>
    <t>Tesla accelerates the world's transition to sustainable energy by building products to vertically integrate the production of electric vehicles and additional products to replace large polluters.</t>
  </si>
  <si>
    <t>$375M investment; jobs estimates range from 200-400; new sulfate-free process; should be fully operational by 2025 with initial production in late 2023 or early 2024</t>
  </si>
  <si>
    <t>Tesla Texas Gigafactory - Cathode Plant</t>
  </si>
  <si>
    <t>GWh CAM</t>
  </si>
  <si>
    <t>The Coretec Group</t>
  </si>
  <si>
    <t>Anode active material</t>
  </si>
  <si>
    <t>Silicon-based active anode material</t>
  </si>
  <si>
    <t>https://thecoretecgroup.com/</t>
  </si>
  <si>
    <t>600 South Wagner Road</t>
  </si>
  <si>
    <t>The Coretec Group is an industry leader in advanced silicon engineering to improve life and power tomorrow's EV, cleantech, and emerging technology markets.</t>
  </si>
  <si>
    <t>Michelle Tokarz</t>
  </si>
  <si>
    <t>mtokarz@thecoretecgroup.com</t>
  </si>
  <si>
    <t>Project One</t>
  </si>
  <si>
    <t>Gulf Coast of TX</t>
  </si>
  <si>
    <t>MT contained cobalt/yr</t>
  </si>
  <si>
    <t>The facility will also produced Cu cathode and Mn silicate. The Mn silicate will likely go towards steel. The company is looking at several options for processing</t>
  </si>
  <si>
    <t>The Metals Company produces metals from polymetallic rocks to power electric vehicles. Its metallurgical processes derive key battery metals while generating zero solid processing waste.</t>
  </si>
  <si>
    <t xml:space="preserve">Nickel sulfate </t>
  </si>
  <si>
    <t>The Mosaic Company</t>
  </si>
  <si>
    <t>Phosphoric acid</t>
  </si>
  <si>
    <t>https://www.mosaicco.com/</t>
  </si>
  <si>
    <t>101 East Kennedy Blvd. Suite 2500</t>
  </si>
  <si>
    <t>Tampa</t>
  </si>
  <si>
    <t>813-775-4200</t>
  </si>
  <si>
    <t>Email from A. Weatherhead, 10/2023</t>
  </si>
  <si>
    <t xml:space="preserve">The Mosaic Company mines and processes phosphate and potash minerals into crop nutrients to help farmers produce more food per acre. </t>
  </si>
  <si>
    <t>Toda Advanced Materials</t>
  </si>
  <si>
    <t>Toda Advanced Materials Sarnia Lithium-ion Battery Material Manufacturing Plant</t>
  </si>
  <si>
    <t>Nickel cobalt aluminum oxide unlithiated hydroxide</t>
  </si>
  <si>
    <t>https://todaca.com/</t>
  </si>
  <si>
    <t>933 Vidal St. South</t>
  </si>
  <si>
    <t>Sarnia</t>
  </si>
  <si>
    <t>N7T 7K2</t>
  </si>
  <si>
    <t>519-346-4316</t>
  </si>
  <si>
    <t xml:space="preserve">Toda Kogyo Corporation </t>
  </si>
  <si>
    <t>BNEF: Interactive Datasets/Storage/Component manufacturers/All components; Questionnaire; http://todaca.com/; https://www.sarnialambton.on.ca/business/toda-advanced-materials-inc; https://www.energy.gov/sites/prod/files/2014/03/f13/arravt017_es_han_2013_p.pdf</t>
  </si>
  <si>
    <t xml:space="preserve">TODA Advanced Materials developed a plant in Sarnia, Ontario, that produces iron oxide particles for rechargeable battery manufacturers. </t>
  </si>
  <si>
    <t>Has been producing metal hydroxide materials for batteries since 1999; Location also has a pilot plant</t>
  </si>
  <si>
    <t>Ultium CAM JV</t>
  </si>
  <si>
    <t>Bécancour Ultium JV CAM Plant</t>
  </si>
  <si>
    <t>https://www.gm.ca/en/home/company/canada/ultium-cam.html/</t>
  </si>
  <si>
    <t>MT cathode active material /yr</t>
  </si>
  <si>
    <t>General Motors
POSCO Future M</t>
  </si>
  <si>
    <t>https://www.gm.com 
poscochemical.com/en/index.do/</t>
  </si>
  <si>
    <t>Detroit
Pohang-si</t>
  </si>
  <si>
    <t>MI
Gyeongsangbuk-do</t>
  </si>
  <si>
    <t>BNEF Cell Component Database; https://news.gm.ca/en/home/newsroom.detail.html/Pages/news/ca/en/2023/may/0529_posco-announcement.html; https://www.greencarcongress.com/2023/06/20230601-gmposco.html</t>
  </si>
  <si>
    <t>This joint venture between General Motors and POSCO Future M seeks to increase production capacity of cathode active materials in North America and integrate precursor materials production.</t>
  </si>
  <si>
    <t>Should start production in 2025</t>
  </si>
  <si>
    <t>Umicore Canada</t>
  </si>
  <si>
    <t>Umicore Loyalist CAM Plant</t>
  </si>
  <si>
    <t>https://www.umicore.com/en/newsroom/umicore-prepares-to-construct-battery-materials-production-plant-in-canada/</t>
  </si>
  <si>
    <t>Loyalist</t>
  </si>
  <si>
    <t>GWh equivalent</t>
  </si>
  <si>
    <t>Umicore Inc.</t>
  </si>
  <si>
    <t>https://www.umicore.com</t>
  </si>
  <si>
    <t>Brussels</t>
  </si>
  <si>
    <t>Brussels Capital Region</t>
  </si>
  <si>
    <t>BNEF Cell Component Database; https://www.umicore.com/en/newsroom/umicore-prepares-to-construct-battery-materials-production-plant-in-canada/; https://globalnews.ca/news/9533043/loyalist-township-battery-plant-land-preparation/</t>
  </si>
  <si>
    <t>Umicore prepares to construct a first-of-its-kind battery materials production plant in Canada, completing the missing link in Canada's battery value chain, from natural resources to electric mobility.</t>
  </si>
  <si>
    <t xml:space="preserve">Should start production in 2025; $1.5B investment; Estimated to support 1MM EVs; Will also produce precursor to cathode active material </t>
  </si>
  <si>
    <t>Nickel manganese cobalt aluminum</t>
  </si>
  <si>
    <t>Umicore prepares to construct first-of-its-kind battery materials production plant in Canada, completing the missing link in Canada's battery value chain, from natural resources to electric mobility.</t>
  </si>
  <si>
    <t>Vale Canada Limited</t>
  </si>
  <si>
    <t>https://vale.com/</t>
  </si>
  <si>
    <t>vale.com/w/vale-and-gm-sign-long-term-nickel-supply-agreement-in-canada-critical-to-north-american-ev-supply-chain-1</t>
  </si>
  <si>
    <t xml:space="preserve">11-17-22 TORONTO and DETROIT – Vale Canada Limited, a subsidiary of Vale, and General Motors Co. (NYSE: GM), announced today they have signed a term sheet for the long-term supply of battery grade nickel sulfate from Vale’s proposed plant at Bécancour, Québec, Canada. This agreement secures for GM a supply of nickel sulfate from a U.S. free-trade partner to support its fast-growing EV production needs in North America.
</t>
  </si>
  <si>
    <t>Copper Cliff Nickel Refinery (Sudbury)</t>
  </si>
  <si>
    <t>175 Industrial Rd</t>
  </si>
  <si>
    <t>P3E 6A4</t>
  </si>
  <si>
    <t>905-835-6000</t>
  </si>
  <si>
    <t>Questionnaire; http://www.vale.com/canada/en/aboutvale/communities/sudbury/pages/default.aspx;https://en.wikipedia.org/wiki/Vale_Canada; BNEF Interactive Datasets/Metals/Refinery Supply</t>
  </si>
  <si>
    <t>The 4000 employees includes 5 mines, a mill, a smelter and a refinery</t>
  </si>
  <si>
    <t>Questionnaire; http://www.vale.com/canada/en/aboutvale/communities/sudbury/pages/default.aspx; BNEF Interactive Datasets/Metals/Refinery Supply</t>
  </si>
  <si>
    <t>Long Harbour Processing Plant</t>
  </si>
  <si>
    <t>Long Haroubour-Mount Arlington Heights</t>
  </si>
  <si>
    <t>Long Harbour</t>
  </si>
  <si>
    <t>A0B3E0</t>
  </si>
  <si>
    <t>Questionnaire; http://www.vale.com/canada/EN/aboutvale/communities/long-harbour/Pages/default.aspx; BNEF Interactive Datasets/Metals/Refinery Supply</t>
  </si>
  <si>
    <t>Questionnaire; http://www.vale.com/canada/EN/aboutvale/communities/long-harbour/Pages/default.aspx; http://www.vale.com/EN/investors/information-market/quarterly-results/QuarterlyResultsDocs/20210203%20PREREPORT%204T20_i.pdf; BNEF Interactive Datasets/Metals/Refinery Supply</t>
  </si>
  <si>
    <t>Vibrantz</t>
  </si>
  <si>
    <t>Tampico</t>
  </si>
  <si>
    <t>High-purity manganese sulfate</t>
  </si>
  <si>
    <t>https://vibrantz.com/</t>
  </si>
  <si>
    <t>Tampico-Valles Km. 28 Tamós</t>
  </si>
  <si>
    <t>Pánuco</t>
  </si>
  <si>
    <t>Veracruz</t>
  </si>
  <si>
    <t>MT/yr manganese sulfate</t>
  </si>
  <si>
    <t>https://vibrantz.com/press/vibrantz-technologies-battery-grade-manganese-sulfate-demonstrates-ultra-low-carbon-footprint/; https://vibrantz.com/press/vibrantz-technologies-scales-up-high-purity-manganese-sulfate-for-north-american-lithium-ion-battery-market/</t>
  </si>
  <si>
    <t>Vibrantz Technologies produces specialty chemicals and materials, including high-purity manganese sulfate, which is used for cathode active material.</t>
  </si>
  <si>
    <t>Has built a pilot plant at Tampico</t>
  </si>
  <si>
    <t>Wildcat Discovery Technologies</t>
  </si>
  <si>
    <t>Wildcat Manufacturing</t>
  </si>
  <si>
    <t>Wildcat is engaged in battery material development, integration, and supply. A key step towards this is to produce high-performance US-made cathode material to enable widespread adoption of clean energy.</t>
  </si>
  <si>
    <t>Jim Voeffray</t>
  </si>
  <si>
    <t>jvoeffray@wildcatdiscovery.com</t>
  </si>
  <si>
    <t>858-550-1980</t>
  </si>
  <si>
    <t>Lithium manganese iron phosphate</t>
  </si>
  <si>
    <t>Disordered Rocksalt</t>
  </si>
  <si>
    <t>https://www.prnewswire.com/news-releases/wildcat-and-austin-elements-partner-to-close-the-loop-on-lfplmfp-battery-recycling-302203014.html#:~:text=Wildcat%20recently%20produced%201MT%20of,(M)FP%20black%20mass</t>
  </si>
  <si>
    <t>Wildcat is engaged in battery material development, integration, and supply. A key step towards this is to produce high-performance U.S.-made cathode material to enable widespread adoption of clean energy.</t>
  </si>
  <si>
    <t>Wildcat has been developing battery materials since 2006, and it plans to build a plant in the United States to manufacture LFP in late 2026, LMFP in 2027, and disordered rock salt (DRX) in 2028. The plant, opening in 2026 with a 15,000-ton capacity, is set to double to 30,000 tons in 2028. This partnership with Austin Elements will ensure a reliable supply of high-quality precursors necessary for Wildcat's cathode materials production.</t>
  </si>
  <si>
    <t>Wyloo</t>
  </si>
  <si>
    <t>Eagles Nest</t>
  </si>
  <si>
    <t>Nickel in concentrate</t>
  </si>
  <si>
    <t>https://wyloo.com</t>
  </si>
  <si>
    <t>Kenora</t>
  </si>
  <si>
    <t>P0T 3A0</t>
  </si>
  <si>
    <t>416-367-1444</t>
  </si>
  <si>
    <t>Wyloo is focused on exploration, extraction, investment and sustainable processing of critical minerals, particularly nickel, to support the transition to a clean energy future.</t>
  </si>
  <si>
    <t>Brandon Clemens</t>
  </si>
  <si>
    <t>Bclemens@wyloo.com</t>
  </si>
  <si>
    <t>438-865-6293</t>
  </si>
  <si>
    <t>ACP Technologies</t>
  </si>
  <si>
    <t xml:space="preserve">ACP Technologies </t>
  </si>
  <si>
    <t>https://acp-technologies.net/</t>
  </si>
  <si>
    <t>25027 Stephens St</t>
  </si>
  <si>
    <t>St Clair Shores</t>
  </si>
  <si>
    <t>586-359-6124</t>
  </si>
  <si>
    <t>ACP Technologies focuses on developing domestic sources of affordable, carbon-based materials used in producing strategic materials such as carbon fiber, synthetic graphite, and carbon-carbon composites.</t>
  </si>
  <si>
    <t>Advanced Carbon Products</t>
  </si>
  <si>
    <t>Carbon-based materials</t>
  </si>
  <si>
    <t>https://advcarpro.com/</t>
  </si>
  <si>
    <t>3651 KY-773</t>
  </si>
  <si>
    <t>Hitchins</t>
  </si>
  <si>
    <t>346-259-2927</t>
  </si>
  <si>
    <t>https://advcarpro.com/technology.html</t>
  </si>
  <si>
    <t>Advanced Carbon Products, LLC specializes in developing carbon product technologies that convert low-value oils into high-value products, with the goal to reduce costs and provide cost-effective processes.</t>
  </si>
  <si>
    <t>ICL Group</t>
  </si>
  <si>
    <t>ICL Group Manufacturing Plant</t>
  </si>
  <si>
    <t>https://www.icl-group.com/</t>
  </si>
  <si>
    <t>St Louis</t>
  </si>
  <si>
    <t>Tel Aviv</t>
  </si>
  <si>
    <t>https://investors.icl-group.com/reports-news-and-events/press-releases/press-releases-details/2023/ICL-Breaks-Ground-on-400-Million-Battery-Materials-Manufacturing-Plant-in-St.-Louis/default.aspx, https://www.energy-storage.news/aleees-to-provide-technology-for-icl-groups-lfp-cathode-facility-in-us/</t>
  </si>
  <si>
    <t>ICL Group, in partnership with Aleees, is building a U.S.-based facility in St. Louis to produce lithium iron phosphate cathode materials for lithium-ion batteries.</t>
  </si>
  <si>
    <t>Collaboration with Aleees</t>
  </si>
  <si>
    <t>Mangrove Lithium</t>
  </si>
  <si>
    <t>Delta Plant</t>
  </si>
  <si>
    <t>https://www.mangrovelithium.com/</t>
  </si>
  <si>
    <t>7462 Progress Way</t>
  </si>
  <si>
    <t>Delta</t>
  </si>
  <si>
    <t>V4G 1E1</t>
  </si>
  <si>
    <t>833-664-7854</t>
  </si>
  <si>
    <t>https://www.google.com/search?q=https://biv.com/article/2025/01/mangrove-lithium-closes-35-million-raise-finance-new-refinery, https://electrek.co/2025/07/17/mangrove-new-lithium-plant-will-boost-north-americas-ev-game/, https://www.mangrovelithium.com/contact/</t>
  </si>
  <si>
    <t>Mangrove Lithium is a Vancouver-based company that has developed a breakthrough platform for the most cost-effective production of battery-grade lithium hydroxide from diverse input streams and assets.</t>
  </si>
  <si>
    <t>Carl McBeath</t>
  </si>
  <si>
    <t>carlmcbeath@mangrovelithium.com</t>
  </si>
  <si>
    <t>604-786-1954</t>
  </si>
  <si>
    <t>Lithium Refining</t>
  </si>
  <si>
    <t>https://battery-news.de/en/2025/07/22/mangrove-lithium-to-expand-refining-in-north-america/, https://electrek.co/2025/07/17/mangrove-new-lithium-plant-will-boost-north-americas-ev-game/</t>
  </si>
  <si>
    <t>Planned facility will be 20x larger than their first facility in Delta, BC. Mangrove has signed several letters of intent with U.S. battery factories to cover the entire sales volume of the planned annual production. This new refinery will also be able to process spodumene concentrate, expanding their upstream capabilities.</t>
  </si>
  <si>
    <t>Stardust Power</t>
  </si>
  <si>
    <t>Central Lithium Refinery</t>
  </si>
  <si>
    <t>https://stardust-power.com/</t>
  </si>
  <si>
    <t>Muskogee</t>
  </si>
  <si>
    <t>OK</t>
  </si>
  <si>
    <t>T/yr</t>
  </si>
  <si>
    <t xml:space="preserve">Greenwhich </t>
  </si>
  <si>
    <t>Stardust Power is a development-stage company focused on creating a strategically central battery-grade lithium refinery to serve the growing U.S. market.</t>
  </si>
  <si>
    <t xml:space="preserve">Epsilon Advanced Materials (EAM) </t>
  </si>
  <si>
    <t>https://www.epsilonam.com/</t>
  </si>
  <si>
    <t>Wilmington</t>
  </si>
  <si>
    <t>Gandhi Marg</t>
  </si>
  <si>
    <t>Kala Ghoda</t>
  </si>
  <si>
    <t>https://www.epsilonam.com/contact.php
https://www.businesswire.com/news/home/20231026819379/en/Epsilon-Advanced-Materials-EAM-Announces-Investment-of-650M-Manufacturing-Facility-in-North-Carolina-to-Strengthen-EV-Battery-Industry-in-the-United-States</t>
  </si>
  <si>
    <t>Epsilon Advanced Materials leads globally in creating high-quality battery materials from waste, reducing fuel consumption and supporting cleaner technologies, all reflecting its strong commitment to sustainability in the energy industry.</t>
  </si>
  <si>
    <t>First and largest investment from an Indian company in the U.S. electric vehicle market, poised to power 1.10 million EV vehicles by 2030
New Manufacturing Plant to create approximately 500 jobs in the Wilmington area
Groundbreaking slated for 2024, operations to begin in 2026</t>
  </si>
  <si>
    <t>Sionic Energy</t>
  </si>
  <si>
    <t>Headquarters</t>
  </si>
  <si>
    <t>https://sionicenergy.com/</t>
  </si>
  <si>
    <t>1200 Ridgeway Ave, Suite 110</t>
  </si>
  <si>
    <t>Rochester</t>
  </si>
  <si>
    <t>585-704-5529</t>
  </si>
  <si>
    <t>https://www.dnb.com/business-directory/company-profiles.nohms_technologies_inc.9ce903dd0cc5ed297c01e4e40cfb46e0.html; Questionnaire; https://news.cornell.edu/stories/2025/04/sionic-energy-awarded-superboost-grant-advance-silicon-battery-technology</t>
  </si>
  <si>
    <t>Sionic Energy’s breakthrough lithium-ion battery design is ready for rapid commercialization with backing from global automotive and battery industry leaders.</t>
  </si>
  <si>
    <t>Formerly NOHMs Technologies Inc.; Prototype pouch cells from 4Ah up to 20 Ah</t>
  </si>
  <si>
    <t>Ed Williams</t>
  </si>
  <si>
    <t>ewilliams@sionicenergy.com</t>
  </si>
  <si>
    <t>303-887-1361</t>
  </si>
  <si>
    <t xml:space="preserve">
AESC Group leads the decarbonization revolution with Artificial Intelligence converging with the Internet of Things -driven battery solutions, globally pioneering high-performance EV and energy storage, accelerating the shift to a sustainable future.</t>
  </si>
  <si>
    <t xml:space="preserve">
AESC Group leads the decarbonization revolution with Artificial Intelligence converging with the Internet of Things-driven battery solutions, globally pioneering high-performance EV and energy storage, accelerating the shift to a sustainable future.</t>
  </si>
  <si>
    <t xml:space="preserve">
American Lithium Energy leads with the world's highest energy density silicon-based lithium-ion batteries, setting industry safety benchmarks. Its patented technologies ensure powerful, long-lasting, and safe cells, eliminating trade-offs in energy density, lifecycle, and safety.</t>
  </si>
  <si>
    <t xml:space="preserve">
Blue Solutions propels battery tech, elevating energy density, power, and safety. Its solid-state 100% tech, highly recyclable, secures a clean, sustainable future.</t>
  </si>
  <si>
    <t xml:space="preserve">
BlueOval SK  shapes America's mobility future, pivotal in EV adoption. Its high-efficiency lithium-ion batteries offer cleaner, convenient transport—charging faster and traveling farther, driving a sustainable tomorrow.</t>
  </si>
  <si>
    <t xml:space="preserve">
SK On shapes America's mobility future, pivotal in EV adoption. Our high-efficiency lithium-ion batteries offer cleaner, convenient transport—charging faster and traveling farther, driving a sustainable tomorrow.</t>
  </si>
  <si>
    <t>Britishvolt specializes in developing and manufacturing lithium-ion batteries for electric vehicles, focusing on innovation and large-scale production to support the transition to sustainable transportation and reduce carbon emissions.</t>
  </si>
  <si>
    <t>BM AP (moved it to cell manufacturimng) MK</t>
  </si>
  <si>
    <t>Cylindrical and prsimatic can cells</t>
  </si>
  <si>
    <t>Enpower Greentech is a developer of energy storage battery technologies and services designed for renewable energy and smart power applications with focus on cell manufacturing such as LFP.</t>
  </si>
  <si>
    <t xml:space="preserve">Ford's BlueOval Battery Park in Michigan focuses on producing electric vehicle batteries, enhancing EV manufacturing capabilities, and advancing lithium-ion and solid-state battery technologies for sustainable transportation solutions.
</t>
  </si>
  <si>
    <t>Kore Power designs and manufactures high-density lithium-ion batteries and energy storage systems, primarily for utility, industrial, and mission-critical markets globally, with a focus on sustainability and innovation.</t>
  </si>
  <si>
    <t>LG Energy Solution, subsidiary of the LG Chem,  is a key player in the EV battery market, manufacturing and designing lithium-ion batteries for electric vehicles and energy storage systems</t>
  </si>
  <si>
    <t>9900 Rie Irénée Vachon</t>
  </si>
  <si>
    <t>Ciudad Sahagún</t>
  </si>
  <si>
    <t xml:space="preserve">Nanotech Energy delivers safe, sustainable, and efficient super material-based solutions for cutting-edge products. </t>
  </si>
  <si>
    <t>Our Next Energy is doubling the EV range, prioritizing safety with innovative chemistries, and building a sustainable North American supply chain with abundant materials for cost-effective, resilient batteries.</t>
  </si>
  <si>
    <t>Planns to reach 32 Gwh once ramped up to full capacity</t>
  </si>
  <si>
    <t>Türkiye</t>
  </si>
  <si>
    <t>QuantumScape is building high performing solid state batteries. Its decade-long effort results in fast-charging, long-lasting, and safer batteries, addressing key areas like battery life and charging speed.</t>
  </si>
  <si>
    <t>StarPlus Energy, a joint venture between Stellantis and Samsung SDI, specializes in producing lithium-ion batteries for electric vehicles in their North American facilities.</t>
  </si>
  <si>
    <t>The joint venture company will produce leading edge lithium-ion battery cells and modules to meet a significant portion of Stellantis’ vehicle production requirements in North America.</t>
  </si>
  <si>
    <t>Tesla support  the world’s transition to sustainable energy at its hub for Model S, Model 3, Model X and Model Y production.</t>
  </si>
  <si>
    <t>Tesla is building a lithium-ion battery gigafactory with over 10 million square feet of factory floor, Gigafactory Texas is a manufacturing hub for Model Y and the home of Cybertruck.</t>
  </si>
  <si>
    <t>pressroom.toyota.com/facility/toyota-battery-manufacturing-north-carolina-tbmnc/; https://pressroom.toyota.com/toyota-supercharges-north-carolina-battery-plant-with-new-8-billion-investment/</t>
  </si>
  <si>
    <t xml:space="preserve">
Toyota Battery Manufacturing, North Carolina (TBMNC),  will produce lithium-ion batteries for our growing electrified vehicle range. Operational in 2025 with 100% renewable energy and six production lines.</t>
  </si>
  <si>
    <t xml:space="preserve">
Ultium Cells is producing batteries for  the future of transportation with cutting-edge battery cells crafted by innovation. Committed to utilizing state-of-the-art industry methods for superior cell production. </t>
  </si>
  <si>
    <t>Lyten is a supermaterial applications company that has developed Lyten 3D Graphene™, which it uses to produce high-performance, next-generation lithium-sulfur batteries.</t>
  </si>
  <si>
    <t>Form Energy is a U.S. company developing and manufacturing large-scale, iron-air batteries. Their technology is designed for multi-day energy storage to ensure a reliable and clean electric grid.</t>
  </si>
  <si>
    <t>Honda is establishing a comprehensive electric vehicle value chain in Canada. This includes a new EV assembly plant and a standalone battery manufacturing facility at its Alliston, Ontario location.</t>
  </si>
  <si>
    <t>ZincFive develops and delivers proprietary nickel-zinc (NiZn) battery solutions. The company offers safe, high-power-density, and recyclable battery systems for mission-critical applications like data centers and transportation.</t>
  </si>
  <si>
    <t>Battery Management System</t>
  </si>
  <si>
    <t>AKASOL, Inc.</t>
  </si>
  <si>
    <t>Hazel Park</t>
  </si>
  <si>
    <t>https://www.borgwarner.com/acquires/akasol</t>
  </si>
  <si>
    <t>1400 E 10 Mile Rd, Suite 150</t>
  </si>
  <si>
    <t>248-25-7843</t>
  </si>
  <si>
    <t xml:space="preserve">BorgWarner </t>
  </si>
  <si>
    <t>https://www.borgwarner.com/home</t>
  </si>
  <si>
    <t>www.akasol.com/en; borgwarner.com; Questionnaire; https://www.automotivemanufacturingsolutions.com/emobility/lithium-ion-battery-gigafactory-database/41937.article; https://www.buzzfile.com/business/Akasol-Inc.-248-259-7843</t>
  </si>
  <si>
    <t>BorgWarner's acquisition of AKASOL is expected to significantly strengthen the company’s commercial vehicle and industrial electrification capabilities, which positions it to capitalize on a fast-growing battery systems market.</t>
  </si>
  <si>
    <t>https://www.borgwarner.com/acquires/akasol, https://www.borgwarner.com/company</t>
  </si>
  <si>
    <t>Racks / Cabinets</t>
  </si>
  <si>
    <t>Up to 40 LTO-modules/rack; Closed its Reno manuf. Facility and moved it to China.  Initial facility in Anderson is listed as permanently closed; BNEF does not list it;  Unsure if it  makes cells in US. Called and emailed</t>
  </si>
  <si>
    <t>MWh</t>
  </si>
  <si>
    <t>Gwh</t>
  </si>
  <si>
    <t>Amphenol</t>
  </si>
  <si>
    <t>Amphenol Optimize</t>
  </si>
  <si>
    <t>Electrical Systems</t>
  </si>
  <si>
    <t>https://www.amphenol.com/</t>
  </si>
  <si>
    <t>México 15 Km 6.5, Zona Industrial</t>
  </si>
  <si>
    <t>Nogales</t>
  </si>
  <si>
    <t>52-631-311-1600</t>
  </si>
  <si>
    <t>Amphenol Corporation</t>
  </si>
  <si>
    <t>Wallingford</t>
  </si>
  <si>
    <t>Questionnaire; amphenol.com</t>
  </si>
  <si>
    <t>Amphenol is a global leader in high-tech interconnect, sensor, and antenna solutions, catering to diverse markets such as automotive, aerospace, industrial, IT, military, and mobile technologies, driving electronic advancements worldwide.</t>
  </si>
  <si>
    <t>Amphenol Industrial Operations</t>
  </si>
  <si>
    <t>https://www.tpil.com/</t>
  </si>
  <si>
    <t>191 Delaware Ave</t>
  </si>
  <si>
    <t>Sidney</t>
  </si>
  <si>
    <t>888-364-9011</t>
  </si>
  <si>
    <t>Amphenol Industrial Operations specializes in interconnect systems for harsh environments, offering a wide range of connectors and solutions for industrial, military, and other demanding applications​</t>
  </si>
  <si>
    <t>Amphenol Interconnect Products</t>
  </si>
  <si>
    <t>https://amphenol-ipc.com/</t>
  </si>
  <si>
    <t>20 Valley St</t>
  </si>
  <si>
    <t>Endwell</t>
  </si>
  <si>
    <t>607-754-4444</t>
  </si>
  <si>
    <t>Amphenol IPC is a premier provider of integrated worldwide custom power solutions and cable assembly with a complete portfolio of leading-edge power solutions, advanced customization, and unparalleled customer support.</t>
  </si>
  <si>
    <t>https://amphenol-ipc.com/, https://amphenol-ipc.com/about/</t>
  </si>
  <si>
    <t>Amphenol Advanced Sensors</t>
  </si>
  <si>
    <t>Safety Systems</t>
  </si>
  <si>
    <t>https://www.amphenol-sensors.com/en/</t>
  </si>
  <si>
    <t>967 Windfall Road</t>
  </si>
  <si>
    <t>203-265-8900</t>
  </si>
  <si>
    <t xml:space="preserve">Amphenol Advanced Sensors excels in developing innovative sensing technologies and embedded measurement solutions for industry-specific and regulatory applications, enhancing decision-making through real-time critical information.
</t>
  </si>
  <si>
    <t>Thermal Runaway Detection in LIBs</t>
  </si>
  <si>
    <t>Amphenol Thermometrics</t>
  </si>
  <si>
    <t>Amphenol Thermometrics St. Marys</t>
  </si>
  <si>
    <t>Amphenol Thermometrics specializes in advanced temperature sensors, producing infrared sensors and NTC thermistors for non-contact temperature measurement and cryogenic liquid level detection, widely used in automotive, HVAC, and medical industries.</t>
  </si>
  <si>
    <t>Amphenol Thermometrics Tijuana</t>
  </si>
  <si>
    <t>Calle 7 Norte #110
Colonia, Ciudad Industrial Otay</t>
  </si>
  <si>
    <t>Tijuana</t>
  </si>
  <si>
    <t>52-664-615-3825</t>
  </si>
  <si>
    <t>Aspen Aerogels</t>
  </si>
  <si>
    <t>Advanced Thermal Barrier Center</t>
  </si>
  <si>
    <t>Thermal Systems</t>
  </si>
  <si>
    <t>870 Donald Lynch Blvd.</t>
  </si>
  <si>
    <t>01752</t>
  </si>
  <si>
    <t>508-691-1111</t>
  </si>
  <si>
    <t>https://www.aerogel.com/</t>
  </si>
  <si>
    <t>Northborough</t>
  </si>
  <si>
    <t>https://www.wbjournal.com/article/northborough-firm-to-open-marlborough-research-facility-for-electric-vehicle-technology; NAAT Batt online member directory</t>
  </si>
  <si>
    <t xml:space="preserve">Aspen Aerogels developed PyroThin®, the world’s first aerogel cell-to-cell barrier engineered for pouch and prismatic battery cell applications to protect from thermal runaway propagation. </t>
  </si>
  <si>
    <t>ATC Drivetrain</t>
  </si>
  <si>
    <t>ATC-Holland</t>
  </si>
  <si>
    <t>https://atcdrivetrain.com/products/electrification/</t>
  </si>
  <si>
    <t>581 Ottawa Avenue, Suite 100</t>
  </si>
  <si>
    <t>616-392-6911</t>
  </si>
  <si>
    <t>Farmington Hills</t>
  </si>
  <si>
    <t>Questionnaire; globalbatterysolutions.com</t>
  </si>
  <si>
    <t xml:space="preserve">ATC Drivetrain is expanding its remanufacturing capabilities to support vehicle electrification, focusing on three stages of EV battery life—remanufacturing, reuse, and recycling—to enhance cost efficiency and reduce environmental impact. </t>
  </si>
  <si>
    <t>https://atcdrivetrain.com/products/electrification/, https://atcdrivetrain.com/about/what-we-do/</t>
  </si>
  <si>
    <t>Auto Motive Power, Inc.</t>
  </si>
  <si>
    <t>https://www.amp.tech/</t>
  </si>
  <si>
    <t>11643 Telegraph Rd</t>
  </si>
  <si>
    <t>800-894-7104</t>
  </si>
  <si>
    <t>https://www.automotivepower.com/</t>
  </si>
  <si>
    <t xml:space="preserve">Auto Motive Power, Inc., part of Ford, designs automotive-grade hardware and software for e-mobility, specializing in battery management systems and charging solutions from drone to trucks. </t>
  </si>
  <si>
    <t>Provider of automotive software and hardware services intended to drive e-mobility to the global mass market. The company's services include battery management systems (BMS), charging solutions, bootloaders and cloud services, enabling industries to create a seamless mobility experience.</t>
  </si>
  <si>
    <t>https://www.amp.tech/, https://www.ford.com/ford-blue-ford-model-e/</t>
  </si>
  <si>
    <t xml:space="preserve">BlueOvalSK's mega campus is envisioned to be a sustainable automotive manufacturing ecosystem. </t>
  </si>
  <si>
    <t>units/yr</t>
  </si>
  <si>
    <t>https://britishvolt.com/</t>
  </si>
  <si>
    <t>https://www.spglobal.com/commodityinsights/en/market-insights/latest-news/energy-transition/100821-britishvolt-plans-60-gwh-canadian-gigafactory-in-quebec; BNEF Interactive Dataset Cell Manufacturing; https://www.uktech.news/energy/britishvolt-canada-20221128</t>
  </si>
  <si>
    <t>Element Energy, Inc.</t>
  </si>
  <si>
    <t>Battery management system</t>
  </si>
  <si>
    <t>https://elementenergy.com/</t>
  </si>
  <si>
    <t>3479 Edison Way</t>
  </si>
  <si>
    <t>Melno Park</t>
  </si>
  <si>
    <t> 94025</t>
  </si>
  <si>
    <t> 650-330-6600 </t>
  </si>
  <si>
    <t>Menlo Park</t>
  </si>
  <si>
    <t>elementenergy.com</t>
  </si>
  <si>
    <t>Element is developer of a battery management system designed to improve safety, energy throughput, and lifetime of lithium-ion battery packs for cost-effective repurposing of second-life EV batteries for stationary applications.</t>
  </si>
  <si>
    <t>Developer of a battery management system designed to improve the safety, energy throughput, and lifetime of lithium-ion battery packs. The company's system helps with the cost-effective repurposing of retired electric vehicle batteries into highly effective grid-scale energy storage systems, enabling users to facilitate the proliferation of renewable energy while providing the total energy capacity of the pack.</t>
  </si>
  <si>
    <t>https://elementenergy.com/, https://elementenergy.com/who-we-are/</t>
  </si>
  <si>
    <t>Enchandia</t>
  </si>
  <si>
    <t>Cascade Industrial Park</t>
  </si>
  <si>
    <t>Safe and Durable Maritime Battery Systems</t>
  </si>
  <si>
    <t>https://echandia.se/</t>
  </si>
  <si>
    <t>16015 51st Ave NE</t>
  </si>
  <si>
    <t>Marysville</t>
  </si>
  <si>
    <t>Solna</t>
  </si>
  <si>
    <t>Stockholm County</t>
  </si>
  <si>
    <t>https://echandia.se/products/, https://www.heraldnet.com/news/swedish-battery-maker-opens-first-u-s-facility-in-marysville/#:~:text=MARYSVILLE%20%E2%80%94%20Echandia%2C%20a%20Swedish%20marine,first%20location%20outside%20of%20Stockholm.</t>
  </si>
  <si>
    <t>Echandia provides heavy-duty energy storage systems for maritime vessels and large-scale applications, prioritizing durability, safety, and long cycle life for extreme conditions.</t>
  </si>
  <si>
    <t>Eneon ES</t>
  </si>
  <si>
    <t>Indoor fabrication and integration facility</t>
  </si>
  <si>
    <t>https://eneon-es.com/</t>
  </si>
  <si>
    <t>3200 118 Ave SE</t>
  </si>
  <si>
    <t>T2Z 3X1</t>
  </si>
  <si>
    <t>844-589-4743</t>
  </si>
  <si>
    <t>Alberta</t>
  </si>
  <si>
    <t>eneon-es.com; https://www.linkedin.com/company/eneon-es</t>
  </si>
  <si>
    <t>Eneon designs and integrates cutting-edge BESS systems that meet the highest safety and quality control standards, ensuring a safer and more sustainable future.</t>
  </si>
  <si>
    <t>Containerized battery storage systems; Workforce range: 11-50</t>
  </si>
  <si>
    <t>Erwin Quarder</t>
  </si>
  <si>
    <t>Erwin Quarder USA</t>
  </si>
  <si>
    <t>Packaging Systems</t>
  </si>
  <si>
    <t>https://www.quarder.de/entwicklung/</t>
  </si>
  <si>
    <t>5101 Kraft Avenue S.E.</t>
  </si>
  <si>
    <t>Grand Rapids</t>
  </si>
  <si>
    <t>616-575-1600</t>
  </si>
  <si>
    <t>Espelkamp</t>
  </si>
  <si>
    <t>North Rhine-Westphalia</t>
  </si>
  <si>
    <t>thebatteryshow.com; quarder.de; dnb.com</t>
  </si>
  <si>
    <t>Erwin Quarder Group has been concentrating on electric transportation components from high-voltage mechatronics, cooling, housing or sensors; Erwin supports OEMS with the growing eMobility market.</t>
  </si>
  <si>
    <t>Glass fiber battery pack housing</t>
  </si>
  <si>
    <t>Erwin Quarder Mexico</t>
  </si>
  <si>
    <t>Carretera Estatal 431, 2+200 Interior 60</t>
  </si>
  <si>
    <t>Santiago de Querétaro</t>
  </si>
  <si>
    <t>Querétaro</t>
  </si>
  <si>
    <t>52-442-290-8865</t>
  </si>
  <si>
    <t>thebatteryshow.com; quarder.de</t>
  </si>
  <si>
    <t>Battery temperature sensor</t>
  </si>
  <si>
    <t>Wh/Yr</t>
  </si>
  <si>
    <t>HotStart Thermal Management</t>
  </si>
  <si>
    <t>Corporate and Manufacturing HQ</t>
  </si>
  <si>
    <t>https://www.hotstart.com/</t>
  </si>
  <si>
    <t>5723 E. Alki</t>
  </si>
  <si>
    <t>Spokane</t>
  </si>
  <si>
    <t>509-534-6171</t>
  </si>
  <si>
    <t>Hotstart Thermal Management</t>
  </si>
  <si>
    <t>hotstart.com</t>
  </si>
  <si>
    <t>Hotstart develops energy efficient heating systems for standby generators.</t>
  </si>
  <si>
    <t>Ravi Balakrishnan</t>
  </si>
  <si>
    <t>ravindran.balakrishnan@honeywell.com</t>
  </si>
  <si>
    <t>602-300-4205</t>
  </si>
  <si>
    <t>https://www.hotstart.com/, https://www.hotstart.com/about/who-we-are/</t>
  </si>
  <si>
    <t>HYLIION</t>
  </si>
  <si>
    <t>https://www.hyliion.com/</t>
  </si>
  <si>
    <t>1202 BMC Drive, Suite 100</t>
  </si>
  <si>
    <t>Cedar Park</t>
  </si>
  <si>
    <t>833-495-4466</t>
  </si>
  <si>
    <t>hyliion.com</t>
  </si>
  <si>
    <t xml:space="preserve">
Hyliion is creating innovative power and energy storage solutions that enable clean, flexible and affordable electricity production and heavy-duty electric trucks.</t>
  </si>
  <si>
    <t>Liquid cooling</t>
  </si>
  <si>
    <t>https://www.hyliion.com/, https://www.hyliion.com/company/</t>
  </si>
  <si>
    <t>Indie Power Systems</t>
  </si>
  <si>
    <t>https://indiepowerchargers.com/</t>
  </si>
  <si>
    <t>1701 Summit Ave. Suite 2</t>
  </si>
  <si>
    <t>317-650-3627</t>
  </si>
  <si>
    <t>indiepowersystems.com; Questionnaire</t>
  </si>
  <si>
    <t>Indie Power Systems is a vertically integrated player in EV charging, grid, and energy.</t>
  </si>
  <si>
    <t>Proprietary BMS systems</t>
  </si>
  <si>
    <t>INICS Battery Solutions</t>
  </si>
  <si>
    <t>https://inics.kr/main/main.html?</t>
  </si>
  <si>
    <t>2585 Innovation Drive</t>
  </si>
  <si>
    <t xml:space="preserve">Auburn </t>
  </si>
  <si>
    <t>Innovations in Techniques (INICS)</t>
  </si>
  <si>
    <t xml:space="preserve">Busan </t>
  </si>
  <si>
    <t>https://news.auburnalabama.org/article/City%20News/7272#:~:text=IBS%20is%20a%20subsidiary%20of,other%20materials%20to%20ensure%20safety.
https://www.apr.org/news/2023-08-03/battery-manufacturer-to-invest-14m-in-new-auburn-facility</t>
  </si>
  <si>
    <t xml:space="preserve">INICS Battery Solutions (IBS) is a subsidiary of Innovations in Techniques (INICS) in South Korea and manufactures thermal barriers and other safety materials for electric vehicle batteries. </t>
  </si>
  <si>
    <t>Kautex</t>
  </si>
  <si>
    <t>https://www.kautex.com/en</t>
  </si>
  <si>
    <t>750 Stevenson Hwy #200</t>
  </si>
  <si>
    <t>248-616-5100</t>
  </si>
  <si>
    <t>Kautexstrasse</t>
  </si>
  <si>
    <t>Bonn</t>
  </si>
  <si>
    <t>Kautex is a pioneer in polymer processing. Today, it is one of the top automotive suppliers to OEMs, manufacturing battery systems, plastic fuel systems, castings, as well as industrial packaging.</t>
  </si>
  <si>
    <t>https://www.kautex.com/en, https://www.kautex.com/en/about-us/our-company</t>
  </si>
  <si>
    <t>KULR Technology</t>
  </si>
  <si>
    <t>https://www.kulrtechnology.com/</t>
  </si>
  <si>
    <t>4863 Shawline St.
Suite B</t>
  </si>
  <si>
    <t>408-675-7002</t>
  </si>
  <si>
    <t>KULR Technologies</t>
  </si>
  <si>
    <t>https://www.kulrtechnology.com/kulr-moves-to-new-facility-to-accommodate-continued-growth/; https://craft.co/kulr-technology; kulrtechnology.com</t>
  </si>
  <si>
    <t>KULR Technology is building an energy management platform to accelerate the global transition to a sustainable electrification economy.</t>
  </si>
  <si>
    <t>https://www.kulrtechnology.com/, https://www.kulrtechnology.com/about/</t>
  </si>
  <si>
    <t>Latent Heat Solutions, LLC</t>
  </si>
  <si>
    <t>https://www.lhsmaterials.com/</t>
  </si>
  <si>
    <t>831 Pine Ridge Road</t>
  </si>
  <si>
    <t>Golden</t>
  </si>
  <si>
    <t>303-581-0801</t>
  </si>
  <si>
    <t>CAVU Group</t>
  </si>
  <si>
    <t>internationalbatteryseminar.com; lhsmaterials.com; Questionnaire</t>
  </si>
  <si>
    <t>Latent Heat Solutions provides thermal management solutions for battery protection and performance.</t>
  </si>
  <si>
    <t>https://www.lhsmaterials.com/, https://www.lhsmaterials.com/company/</t>
  </si>
  <si>
    <t>2400 East River Road</t>
  </si>
  <si>
    <t>Moraine</t>
  </si>
  <si>
    <t>Questionnaire; lhsmaterials.com</t>
  </si>
  <si>
    <t>Makes cooling fluid and heat exchangers for battery packs; workforce range: 5-10</t>
  </si>
  <si>
    <t xml:space="preserve">Lockheed Martin </t>
  </si>
  <si>
    <t>Lockheed Martin Energy</t>
  </si>
  <si>
    <t>https://www.lockheedmartin.com/</t>
  </si>
  <si>
    <t>1902 W Freeway St</t>
  </si>
  <si>
    <t>Grand Prairie</t>
  </si>
  <si>
    <t>617-374-3797</t>
  </si>
  <si>
    <t>Lockheed Martin</t>
  </si>
  <si>
    <t>Bethesda</t>
  </si>
  <si>
    <t>lockheedmartin.com</t>
  </si>
  <si>
    <t>Lockheed Martin Energy is advancing the energy storage market by offering lithium-ion battery systems. These systems are designed for efficiency and integration, featuring comprehensive battery management and thermal management systems.</t>
  </si>
  <si>
    <t>GridStar energy storage systems</t>
  </si>
  <si>
    <t>https://www.lockheedmartin.com/, https://www.lockheedmartin.com/en-us/products/gridstar-flow-energy-storage.html</t>
  </si>
  <si>
    <t>Magna</t>
  </si>
  <si>
    <t>Magna Electric Vehicle Structures</t>
  </si>
  <si>
    <t>https://www.magna.com/</t>
  </si>
  <si>
    <t>1811 S Range Rd</t>
  </si>
  <si>
    <t>St. Clair</t>
  </si>
  <si>
    <t>Magna International Inc.</t>
  </si>
  <si>
    <t>magna.com</t>
  </si>
  <si>
    <t>Magna International is a leading global automotive supplier, offering a broad range of auto parts and systems including Li-ion battery packs, with a focus on vehicle engineering and manufacturing technologies.</t>
  </si>
  <si>
    <t>https://www.magna.com/, https://www.magna.com/company/company-information</t>
  </si>
  <si>
    <t>Morgan Advanced Materials</t>
  </si>
  <si>
    <t>Girard</t>
  </si>
  <si>
    <t>https://www.morganthermalceramics.com/en-gb/industries/battery-safety/</t>
  </si>
  <si>
    <t>115 East Mound</t>
  </si>
  <si>
    <t>217-627-2101</t>
  </si>
  <si>
    <t>https://www.morganadvancedmaterials.com/</t>
  </si>
  <si>
    <t>Berkshire</t>
  </si>
  <si>
    <t xml:space="preserve">Morgan has expertise in thermal management and passive fire protection for lithium-ion batteries, especially in electric vehicles while applying products to support battery safety in various sectors, including electric vehicles. </t>
  </si>
  <si>
    <t>Emporia</t>
  </si>
  <si>
    <t>221 Weaver St</t>
  </si>
  <si>
    <t>620-343-2308</t>
  </si>
  <si>
    <t>Augusta</t>
  </si>
  <si>
    <t>2102 Old Savannah Road</t>
  </si>
  <si>
    <t>706-796-4200</t>
  </si>
  <si>
    <t>Elkhart</t>
  </si>
  <si>
    <t>2730 Industrial Parkway</t>
  </si>
  <si>
    <t>https://www.nanoramic.com/</t>
  </si>
  <si>
    <t>21 Drydock Ave</t>
  </si>
  <si>
    <t>02210</t>
  </si>
  <si>
    <t>857-403-6031</t>
  </si>
  <si>
    <t>internationalbatteryseminar.com; nanoramic.com; dnb.com</t>
  </si>
  <si>
    <t xml:space="preserve">Nanoramic Laboratories develops Neocarbonix technology for lithium-ion batteries, focusing on high-performance, low-cost EV batteries. This technology eliminates toxic materials typically used in battery manufacturing. It also focuses on Si-based anodes. </t>
  </si>
  <si>
    <t>Makes thermal interface materials (Thermexit pads) used in some battery packs</t>
  </si>
  <si>
    <t>https://www.nanoramic.com/, https://www.nanoramic.com/about-us</t>
  </si>
  <si>
    <t>Natron Energy, Inc.</t>
  </si>
  <si>
    <t>Natron Energy Manufacturing Facility</t>
  </si>
  <si>
    <t>https://natron.energy/</t>
  </si>
  <si>
    <t>70 W. 48th St.</t>
  </si>
  <si>
    <t>Natron Energy, Inc</t>
  </si>
  <si>
    <t>Natron Energy Website, https://natron.energy/products/bluepack-critical-power-battery; https://www.batterytechonline.com/battery-news/natron-energy-s-1-4b-battery-dream-short-circuits</t>
  </si>
  <si>
    <t>Natron Energy is the only commercial sodium-ion battery manufacturer in the U.S., transforming industrial and grid energy storage with revolutionary sodium-ion battery products based on unique Prussian blue electrode chemistry.</t>
  </si>
  <si>
    <t>Nuvation Energy</t>
  </si>
  <si>
    <t>https://nuvationenergy.com/</t>
  </si>
  <si>
    <t>40 Bathurst Drive</t>
  </si>
  <si>
    <t>Waterloo</t>
  </si>
  <si>
    <t>N2V 1V6</t>
  </si>
  <si>
    <t>519-746-2304</t>
  </si>
  <si>
    <t>Nuvation Engineering</t>
  </si>
  <si>
    <t>nuvationenergy.com; Questionnaire</t>
  </si>
  <si>
    <t>Nuvation Energy provides battery management and energy storage solutions.</t>
  </si>
  <si>
    <t>Also have engineering design services.</t>
  </si>
  <si>
    <t>https://nuvationenergy.com/, https://nuvationenergy.com/who-we-are/</t>
  </si>
  <si>
    <t>NVH</t>
  </si>
  <si>
    <t>NVH Georgia</t>
  </si>
  <si>
    <t>http://www.nvhkorea.co.kr/ENG</t>
  </si>
  <si>
    <t>Gardner Logistics Park on Colvin Drive</t>
  </si>
  <si>
    <t xml:space="preserve">Atlanta </t>
  </si>
  <si>
    <t xml:space="preserve">Ulsan </t>
  </si>
  <si>
    <t xml:space="preserve">https://gov.georgia.gov/press-releases/2023-06-22/gov-kemp-ev-parts-supplier-nvh-korea-create-over-160-jobs-invest-72m#:~:text=NVH%20Korea%27s%20new%20facility%20will,the%20second%20quarter%20of%202024; https://www.areadevelopment.com/newsitems/6-23-2023/nvh-korea-locust-grove-georgia.shtml; JayDB
</t>
  </si>
  <si>
    <t xml:space="preserve">NVH Korea, Inc. manufactures materials and components for the automotive industry. It produces automotive interior parts, sound insulating and protecting material and sensors, connections and protectors for electric vehicle batteries. </t>
  </si>
  <si>
    <t>sensors, connections and protectors for electric vehicle batteries, beginning operation in 2024</t>
  </si>
  <si>
    <t>Paladin Power Inc.</t>
  </si>
  <si>
    <t>https://paladinpower.com/</t>
  </si>
  <si>
    <t>44758 Corte Morelia</t>
  </si>
  <si>
    <t>Temecula</t>
  </si>
  <si>
    <t>951-468-1248</t>
  </si>
  <si>
    <t>paladinpower.com; https://www.dnb.com/business-directory/company-profiles.paladin_power_inc.cc7fb43b1a0f9f4a58c417e5065dc68d.html</t>
  </si>
  <si>
    <t>Paladin Power  produces residential and commercial energy storage solution (ESS) by stacking  lithium ion batteries with efficient inverters</t>
  </si>
  <si>
    <t>Designs and manufactures Lithium iron phosphate racks, known as Stackbatt for residential, commercial, aerospace and automotive applications</t>
  </si>
  <si>
    <t>Parker LORD</t>
  </si>
  <si>
    <t>Parker LORD Indianapolis</t>
  </si>
  <si>
    <t>https://www.parker.com/us/en/divisions/lord-division.html</t>
  </si>
  <si>
    <t>5101 E 65th St</t>
  </si>
  <si>
    <t>877-275-5673</t>
  </si>
  <si>
    <t>Lord Corporation</t>
  </si>
  <si>
    <t xml:space="preserve">Cary </t>
  </si>
  <si>
    <t xml:space="preserve">Parker LORD produces components and systems for thermal management of various elements of electrified vehicles.  </t>
  </si>
  <si>
    <t>Thermal interphase materials</t>
  </si>
  <si>
    <t>L/Yr</t>
  </si>
  <si>
    <t>Pomega Energy Storage Technologies broke ground for a new lithium-ion battery plant with focus on Lithium Iron Phosphate cell production.</t>
  </si>
  <si>
    <t>10 MWhr/yr</t>
  </si>
  <si>
    <t>13575 Waterworks St.</t>
  </si>
  <si>
    <t>MW</t>
  </si>
  <si>
    <t>Questionnaire; Thomasnet: Battery Packs / manufacturers; jaxdailyrecord.com/article/saft-says-its-cutting-63-jobs-at-west-jacksonville-factory</t>
  </si>
  <si>
    <t>Expansion capability to 114 MWh/yr;  Production number is for all activities at the plant - cell and module production. Facility has been operating for 10 years producing LIBs, modules, and battery systems for a variety of markets, including mobility, energy storage and telecom.</t>
  </si>
  <si>
    <t>Saint-Gobain Performance Ceramics and Refractories</t>
  </si>
  <si>
    <t>Saint-Gobain PCR Niagara Falls</t>
  </si>
  <si>
    <t>https://www.ceramicsrefractories.saint-gobain.com/</t>
  </si>
  <si>
    <t>23 Acheson Dr.</t>
  </si>
  <si>
    <t>Niagara Falls</t>
  </si>
  <si>
    <t>14303</t>
  </si>
  <si>
    <t>716-278-6233</t>
  </si>
  <si>
    <t>pieces</t>
  </si>
  <si>
    <t>Saint-Gobain</t>
  </si>
  <si>
    <t>Malvern</t>
  </si>
  <si>
    <t xml:space="preserve">Saint-Gobain Performance Ceramics &amp; Refractories provides high-performing engineered ceramics and refractories solutions for extreme operating conditions (e.g., high temperature, corrosion, and thermal shock). </t>
  </si>
  <si>
    <t>Taylor Schlittler</t>
  </si>
  <si>
    <t>taylor.schlittler@saint-gobain.com</t>
  </si>
  <si>
    <t>5087364346</t>
  </si>
  <si>
    <t>Senior Flexonics</t>
  </si>
  <si>
    <t>Bartlett Facility</t>
  </si>
  <si>
    <t>https://www.seniorflexonics.com/</t>
  </si>
  <si>
    <t>300 East Devon Ave.</t>
  </si>
  <si>
    <t>Bartlett</t>
  </si>
  <si>
    <t>630-837-1811</t>
  </si>
  <si>
    <t>https://www.seniorflexonicsusa.com/</t>
  </si>
  <si>
    <t>seniorflexonicsusa.com;  https://www.zoominfo.com/pic/senior-flexonics-inc/344427191</t>
  </si>
  <si>
    <t>Senior Flexonics provides electric vehicle thermal management solutions.</t>
  </si>
  <si>
    <t>Cold plates for EV battery packs</t>
  </si>
  <si>
    <t>https://www.seniorflexonics.com/, https://www.seniorflexonics.com/electric-vehicle-thermal-management-solutions/</t>
  </si>
  <si>
    <t>Saltillo Facility</t>
  </si>
  <si>
    <t>La Angostura 1ra Etapa</t>
  </si>
  <si>
    <t>Saltillo</t>
  </si>
  <si>
    <t>Coahuila</t>
  </si>
  <si>
    <t>seniorflexonicsusa.com</t>
  </si>
  <si>
    <t>sglcarbon.com; https://www.buzzfile.com/business/S-G-L-Carbon-828-437-3221</t>
  </si>
  <si>
    <t>SGL Carbon is a global company develop and manufacture carbon-based solutions. Its materials and products made from specialty graphite, and carbon fibers serve many industries including manufacturing of lithium-ion batteries.</t>
  </si>
  <si>
    <t>Graphite-based thermal management systems</t>
  </si>
  <si>
    <t>https://www.sglcarbon.com/, https://www.sglcarbon.com/en/company/about-us/</t>
  </si>
  <si>
    <t>Racks for commercial or residential use</t>
  </si>
  <si>
    <t>Variable</t>
  </si>
  <si>
    <t>Stryten Energy offers  advanced lead, lithium, and vanadium batteries, allowing its customers to select the right chemistry or chemistries to design a solution that best fits their energy needs.</t>
  </si>
  <si>
    <t>TE Connectivity</t>
  </si>
  <si>
    <t>Empalme Automotive Plant</t>
  </si>
  <si>
    <t>https://www.te.com/usa-en/home.html</t>
  </si>
  <si>
    <t>969 Guad_Nog KM2</t>
  </si>
  <si>
    <t>Empalme</t>
  </si>
  <si>
    <t>52-622-2254200</t>
  </si>
  <si>
    <t>Berwyn</t>
  </si>
  <si>
    <t>Questionnaire; te.com</t>
  </si>
  <si>
    <t xml:space="preserve">TE Connectivity produces wiring, connectors, and sensing solutions for EV batteries, enhancing durability and efficiency in electric vehicles' electrical systems. 
</t>
  </si>
  <si>
    <t>Components and subsystems to support battery connectivity and protection</t>
  </si>
  <si>
    <t>https://www.te.com/usa-en/home.html, https://www.te.com/usa-en/about-te/our-company.html</t>
  </si>
  <si>
    <t>Hemosillo Automotive Plant</t>
  </si>
  <si>
    <t>Blvd, Industrial Norte #23Y</t>
  </si>
  <si>
    <t>Hermosillo</t>
  </si>
  <si>
    <t>52-662-500-3600</t>
  </si>
  <si>
    <t>Greensboro Automotive Plant</t>
  </si>
  <si>
    <t>8000 Piedmont Triad Pkwy</t>
  </si>
  <si>
    <t>336-664-7000</t>
  </si>
  <si>
    <t>Volts</t>
  </si>
  <si>
    <t>Voltronix</t>
  </si>
  <si>
    <t>https://www.voltronix.com/</t>
  </si>
  <si>
    <t>30225 Tomas</t>
  </si>
  <si>
    <t>Rancho Santa Margarita</t>
  </si>
  <si>
    <t>866-777-2329</t>
  </si>
  <si>
    <t>Advanced Powering Services, Inc.</t>
  </si>
  <si>
    <t>https://www.advancedpowering.com/</t>
  </si>
  <si>
    <t xml:space="preserve">Voltronix, provides durable, high-performance lithium-ion batteries for semi-truck fleets at the LA Port, now supplies batteries and management systems to electric vehicle and energy storage sectors. </t>
  </si>
  <si>
    <t>BMS; Workforce Range: 50-99</t>
  </si>
  <si>
    <t>https://www.voltronix.com/, https://voltronix.com/about-us/</t>
  </si>
  <si>
    <t>2700 S. Saginaw Rd.</t>
  </si>
  <si>
    <t>XALT Energy</t>
  </si>
  <si>
    <t>xaltenergy.com; Questionnaire; https://www.datanyze.com/companies/xalt-energy/363457532</t>
  </si>
  <si>
    <t>Control Systems</t>
  </si>
  <si>
    <t>BDU</t>
  </si>
  <si>
    <t>Yates Construction</t>
  </si>
  <si>
    <t>Construction for Manufacturing Facilities</t>
  </si>
  <si>
    <t>Facility</t>
  </si>
  <si>
    <t xml:space="preserve">https://www.wgyates.com/ </t>
  </si>
  <si>
    <t>Philadelphia</t>
  </si>
  <si>
    <t>https://www.wgyates.net/news/panasonic-awards-turner-yates-contract-to-build-ev-battery-plant</t>
  </si>
  <si>
    <t xml:space="preserve">As a joint venture with Turner Construction Company and Panasonic Energy, Yates Construction is building a manufacturing facility for electric vehicle batteries. </t>
  </si>
  <si>
    <t>The factory is a demonstration of the Panasonic Group’s Green IMPACT initiative, which is aimed at reducing the company’s CO2 emission to virtually net-zero by 2030 and contributing to 300 million tons in avoided emissions by 2050. The plant is expected to begin production by the end of March 2025 and will eventually reach approximately 30 GWh of annual production capacity.</t>
  </si>
  <si>
    <t>A battery pack ODM (Original Design Manufacturer) and manufacturing services provider, specializing in low-voltage lithium-ion battery packs for robotics and other cordless applications.</t>
  </si>
  <si>
    <t>vehicles/yr</t>
  </si>
  <si>
    <t>Tesla is a global leader in electric vehicle and clean energy solutions, manufacturing electric cars, battery energy storage, solar panels, and related products.</t>
  </si>
  <si>
    <t>B2U Storage Solutions</t>
  </si>
  <si>
    <t>https://www.b2uco.com/</t>
  </si>
  <si>
    <t>Bexar County</t>
  </si>
  <si>
    <t>Mwh/yr</t>
  </si>
  <si>
    <t>https://insideclimatenews.org/news/30072025/texas-ev-batteries-reused-to-stabilize-grid/</t>
  </si>
  <si>
    <t>B2U Storage Solutions develops and operates large-scale energy storage projects using second-life electric vehicle batteries to provide grid services.</t>
  </si>
  <si>
    <t>Broke ground in July 2025 and will be operational later in the year. This project uses 500 retired EV batteries, giving them a "second life" for grid storage</t>
  </si>
  <si>
    <t>aircraft/yr</t>
  </si>
  <si>
    <t>A California-based company developing an all-electric, vertical take-off and landing (eVTOL) air taxi for commercial passenger service.</t>
  </si>
  <si>
    <t>Archer is a leader in the eVTOL space, developing electric air taxis to revolutionize urban transportation with safe, sustainable, and low-noise aircraft.</t>
  </si>
  <si>
    <t>An aerospace company developing and manufacturing electric flight and charging systems for the logistics, medical, defense, and passenger sectors.</t>
  </si>
  <si>
    <t>Eviation Aircraft develops and manufactures efficient electric aircraft to deliver a competitive and sustainable solution for the regional mobility of people and goods.</t>
  </si>
  <si>
    <t xml:space="preserve">
BMW, a major car maker,  develops and integrates advanced lithium-ion batteries for electric vehicles, focusing on enhancing energy density, efficiency, lifespan, and safety, while collaborating with technology partners for innovation.</t>
  </si>
  <si>
    <t>Ann Arbor Manufacturing Hub</t>
  </si>
  <si>
    <t>Semi Solid-State Battery Production</t>
  </si>
  <si>
    <t>300 N Zeeb Rd</t>
  </si>
  <si>
    <t>48103</t>
  </si>
  <si>
    <t>https://enpower-greentech.com/news/in-the-press-contrasting-semi-solid-lithium-ion-and-lithium-polymer-batteries-mrxfm; https://news.mullenusa.com/mullen-and-enpower-greentech-inc-enter-partnership-and-supply-agreement-to-build-egis-swift-series-of-semi-solid-state-batteries</t>
  </si>
  <si>
    <t>A global leader in solid-state battery development and commercialization, producing advanced batteries with industry-leading energy density, long cycle life, and high safety.</t>
  </si>
  <si>
    <t>Forsee Power offers durable lithium-ion batteries lasting up to 15 years, driven by a commitment to combat climate change and minimize environmental impact. Its solutions cater to all energy needs.</t>
  </si>
  <si>
    <t>Hyundai Mobis is a global auto parts vendor, focusing on autonomous driving, connectivity and electrification to be a leader in the era of smart mobility.</t>
  </si>
  <si>
    <t>Proterra is powering the shift to electric with clean, quiet transportation with innovative technologies, providing safer, reliable, and cleaner options for a sustainable world.</t>
  </si>
  <si>
    <t>Tesla's Powerwall, paired with solar systems, stores energy for anytime use. Solar panels on commercial rooftops save money. Megapack and Powerpack provide massive energy storage, supporting global clean energy.</t>
  </si>
  <si>
    <t>Bobaek</t>
  </si>
  <si>
    <t>Bobaek America</t>
  </si>
  <si>
    <t>Insulation panels and cell sheets for EV batteries</t>
  </si>
  <si>
    <t>http://www.bokcns.com/main.php?en=e13</t>
  </si>
  <si>
    <t>9855 Twin Oaks Dr</t>
  </si>
  <si>
    <t>N8N 5B8</t>
  </si>
  <si>
    <t>Bobaek C&amp;S Co</t>
  </si>
  <si>
    <t>http://www.bokcns.com/</t>
  </si>
  <si>
    <t>Cheonan-si</t>
  </si>
  <si>
    <t>Korea</t>
  </si>
  <si>
    <t>https://news.ontario.ca/en/release/1003957/ontario-welcomes-35-million-manufacturing-investment-in-windsor; https://www.autoserviceworld.com/ev-world-charting-electric-vehicle-popularity/</t>
  </si>
  <si>
    <t>Bobaek America Inc. is a South Korean EV‑parts manufacturer establishing its first North American facility in Windsor, Ontario, to produce battery insulation panels and cell sheets for electric vehicle batteries.</t>
  </si>
  <si>
    <t>BST Systems</t>
  </si>
  <si>
    <t>Thermal batteries and silver-zinc (AgZn) batteries</t>
  </si>
  <si>
    <t>https://www.bstsys.com/</t>
  </si>
  <si>
    <t>782 Norwich Rd</t>
  </si>
  <si>
    <t>Plainfield</t>
  </si>
  <si>
    <t>"06374</t>
  </si>
  <si>
    <t>860-564-4078</t>
  </si>
  <si>
    <t>https://www.bstsys.com/index.php/about-us; https://www.dnb.com/business-directory/company-profiles.b_s_t_systems_inc.07f00938fb229b17c2474af02e2338c4.html</t>
  </si>
  <si>
    <t>BST Systems designs and manufactures high-energy thermal and silver-zinc batteries and cells for critical defense, aerospace, and naval applications from its vertically integrated facility in Connecticut.</t>
  </si>
  <si>
    <t>Lithium Battery</t>
  </si>
  <si>
    <t>Custom lithium-ion battery packs (LiFePO₄, solid state, sodium-ion)</t>
  </si>
  <si>
    <t>https://www.lithiumion-batteries.com/</t>
  </si>
  <si>
    <t>5241 W Hillsborough Ave</t>
  </si>
  <si>
    <t>813-448-3392</t>
  </si>
  <si>
    <t>Lithium Battery Company</t>
  </si>
  <si>
    <t>https://www.lithiumion-batteries.com/ContactUs?srsltid=AfmBOopQWHDb5CrIro9SXIXcNtr-IApQA63JhLUdGwvozuu6PFF2MEPQl; https://www.dnb.com/business-directory/company-profiles.lithium_battery_store_llc.7503275d1857de4b086d23223a1c6f0a.html</t>
  </si>
  <si>
    <t>Lithium Battery Company (CHARGEX) designs and assembles custom LiFePO₄, solid-state, and sodium-ion battery packs for marine, RV, industrial, and military applications from its Tampa, Florida facility.</t>
  </si>
  <si>
    <t>Coulomb Solutions Inc. (CSI) is a Livermore‑based leader in commercial EV battery systems and electrification components, also expanding into residential and industrial energy storage solutions powered by LFP battery technology.</t>
  </si>
  <si>
    <t>Emerging Power is a New Jersey‑based small business since 2000, designing and manufacturing custom battery packs across chemistries for OEM, commercial, military, medical, IoT, and UAV applications.</t>
  </si>
  <si>
    <t>Energy Plug Technologies Corp. is a Vancouver‑based energy‑tech company providing secure, scalable battery energy storage systems, serving data centers, AI, transportation, residential, and utility markets across Canada and into the U.S.</t>
  </si>
  <si>
    <t>Estes Energy Solutions is a San Francisco–based innovator developing high‑performance, chemistry‑agnostic battery systems (NMC, LFP, sodium) for commercial electrification, backed by BMW i Ventures and Fortescue.</t>
  </si>
  <si>
    <t>Gotion High-tech is a China-based battery manufacturer specializing in lithium iron phosphate (LFP) and ternary (NMC) cells for EVs and energy storage, with expanding global production in the U.S., Germany, and Asia.</t>
  </si>
  <si>
    <t>Enpower Greentech (EGI) is a U.S.-based advanced battery cell manufacturer delivering semi‑solid‑state lithium‑ion, lithium‑metal, and silicon‑rich batteries which are designed and made in America for high-performance energy and mobility applications.</t>
  </si>
  <si>
    <t>ZincFive, Inc. develops and delivers proprietary nickel‑zinc (NiZn) battery energy‑storage and UPS solutions, offering safe, high‑power‑density, recyclable battery systems for mission‑critical applications such as data centers and transportation control.</t>
  </si>
  <si>
    <t>Volkswagon Group</t>
  </si>
  <si>
    <t>Volithium</t>
  </si>
  <si>
    <t>Volvo Trucks is a global leader in heavy-duty commercial vehicles, advancing battery-electric and fuel cell truck platforms, with in-house battery pack assembly and a strong focus on sustainable transport solutions.</t>
  </si>
  <si>
    <t>Upgrade Energy manufactures high-performance lithium-ion battery systems for drones and defense. It operates a vertically integrated, U.S.-based production line delivering DoD-grade ruggedized and traceable battery packs.</t>
  </si>
  <si>
    <t>Other - Equipment</t>
  </si>
  <si>
    <t>24M Technologies</t>
  </si>
  <si>
    <t>Cambridge Facility</t>
  </si>
  <si>
    <t>Manufacturing equipment</t>
  </si>
  <si>
    <t>https://www.24-m.com/</t>
  </si>
  <si>
    <t>130 Brookline St</t>
  </si>
  <si>
    <t>Cambridge</t>
  </si>
  <si>
    <t>617-553-1012</t>
  </si>
  <si>
    <t>24 M Technologies</t>
  </si>
  <si>
    <t>24-m.com; Questionnaire</t>
  </si>
  <si>
    <t xml:space="preserve">24M Technologies specializes in developing advanced lithium-ion batteries with a unique design and manufacturing, aiming to improve energy density, safety, and cost-effectiveness for various applications. </t>
  </si>
  <si>
    <t xml:space="preserve">Proprietary manufacturing process to make cells with semi-solid electrodes; Also developing cell design with semi-solid electrodes and no binder </t>
  </si>
  <si>
    <t>https://www.24-m.com/, https://24-m.com/about-us/</t>
  </si>
  <si>
    <t>Abbott Furnace Company</t>
  </si>
  <si>
    <t>Continuous belt industrial furnaces</t>
  </si>
  <si>
    <t>https://abbottfurnace.com/</t>
  </si>
  <si>
    <t>1068 Trout Run Road</t>
  </si>
  <si>
    <t>Saint Marys</t>
  </si>
  <si>
    <t>814-781-6355</t>
  </si>
  <si>
    <t xml:space="preserve">https://www.zoominfo.com/pic/abbott-furnace-company/266757; </t>
  </si>
  <si>
    <t>Abbott Furnace Company creates belt furnaces, pusher furnaces, roller hearth kilns, and lab furnaces for processing battery materials and manufacturing battery components.</t>
  </si>
  <si>
    <t>lAbbott aunch of the U.S. Battery Machine Builders, a new initiative dedicated to fortifying the U.S. battery supply chain by encouraging adoption of American-made machines and equipment. Abbott Furnace is united alongside a strong roster of U.S. battery equipment manufacturers to bolster the battery supply chain by manufacturing top-tier equipment in the United States. https://abbottfurnace.com/launch-of-the-u-s-battery-machine-builders/</t>
  </si>
  <si>
    <t>Timothy Raffeinner</t>
  </si>
  <si>
    <t>traffeinner@abbottfurnace.com</t>
  </si>
  <si>
    <t>Across International</t>
  </si>
  <si>
    <t>Across International LLC</t>
  </si>
  <si>
    <t>Lab furnaces; Vacuum ovens; Forced-air ovens</t>
  </si>
  <si>
    <t>https://www.acrossinternational.com/</t>
  </si>
  <si>
    <t>111 Dorsa Ave</t>
  </si>
  <si>
    <t>Livingston</t>
  </si>
  <si>
    <t>888-988-0899</t>
  </si>
  <si>
    <t>units</t>
  </si>
  <si>
    <t>Questionnaire; acrossinternational.com</t>
  </si>
  <si>
    <t>Across International is an industry leader in the manufacture of heat treatment, laboratory, and material processing equipment with recent emphasis on lithium-ion battery materials.</t>
  </si>
  <si>
    <t>https://www.acrossinternational.com/, https://www.acrossinternational.com/about-us</t>
  </si>
  <si>
    <t>600 Spice Islands Drive</t>
  </si>
  <si>
    <t>Across International is an industry leader in the manufacture of heat treatment, laboratory, and material processing equipment.</t>
  </si>
  <si>
    <t>ACS</t>
  </si>
  <si>
    <t>Test Cells</t>
  </si>
  <si>
    <t>https://www.acscm.com/</t>
  </si>
  <si>
    <t>633 Liberty Drive</t>
  </si>
  <si>
    <t>Verona</t>
  </si>
  <si>
    <t>608-663-1590</t>
  </si>
  <si>
    <t>115 (Planned)</t>
  </si>
  <si>
    <t>ACS designs, engineers, and builds integrated equipment, controls, and facilities for industry leaders, maximizing efficiency through innovative systems.</t>
  </si>
  <si>
    <t>Amanda Donahue</t>
  </si>
  <si>
    <t>608-663-1247</t>
  </si>
  <si>
    <t>adonahue@acscm.com</t>
  </si>
  <si>
    <t>ACS designs, engineers, and builds innovative equipment, machines, controls, and facilities for industry leaders in markets including automotive, aerospace, and manufacturing. They are a systems integrator, helping companies maximize their facilities’ efficiency with systems designed and engineered to work together. They combine their knowledge of building design and construction with expertise and understanding of equipment, R&amp;D and production test, process systems, automation, data acquisition, and controls for industry leaders who require high-performance systems.</t>
  </si>
  <si>
    <t xml:space="preserve">Admiral Instruments </t>
  </si>
  <si>
    <t>Admiral Instruments HQ</t>
  </si>
  <si>
    <t>Testing equipment</t>
  </si>
  <si>
    <t>Cell tester</t>
  </si>
  <si>
    <t>https://www.admiralinstruments.com/</t>
  </si>
  <si>
    <t>2245 W University Dr, Suite 7</t>
  </si>
  <si>
    <t>Tempe</t>
  </si>
  <si>
    <t>480-256-8706</t>
  </si>
  <si>
    <t>Admiral Instruments</t>
  </si>
  <si>
    <t xml:space="preserve">Admiral Instruments focuses on providing precision instruments for measuring and testing the performance and safety of lithium-ion batteries and other electrochemical devices. </t>
  </si>
  <si>
    <t>Battery cell cycler; they also offer potentiometers</t>
  </si>
  <si>
    <t>https://www.admiralinstruments.com/, https://www.admiralinstruments.com/about</t>
  </si>
  <si>
    <t>Adphos North America, Inc.</t>
  </si>
  <si>
    <t>Ovens - Drying, Curing and Heating</t>
  </si>
  <si>
    <t>https://www.adphos.com/</t>
  </si>
  <si>
    <t>3490 North 127th St.</t>
  </si>
  <si>
    <t>Brookfield</t>
  </si>
  <si>
    <t>262-790-9100</t>
  </si>
  <si>
    <t>Adphos Group</t>
  </si>
  <si>
    <t>Bruckmühl - Heufeld</t>
  </si>
  <si>
    <t>Questionnaire; https://www.adphos.com/</t>
  </si>
  <si>
    <t>Adphos designs, manufactures, markets, services and supports a wide range of standard and custom solutions based on adphosNIR® which reduces the time and space for thermal processes and increases efficiency.</t>
  </si>
  <si>
    <t>John Palazzolo</t>
  </si>
  <si>
    <t>j.palazzolo@adphosna.com</t>
  </si>
  <si>
    <t>AM Batteries</t>
  </si>
  <si>
    <t>AM Batteries HQ</t>
  </si>
  <si>
    <t>Coater, dry battery electrode production</t>
  </si>
  <si>
    <t>https://am-batteries.com/</t>
  </si>
  <si>
    <t>8 Federal St</t>
  </si>
  <si>
    <t>978-488-1632</t>
  </si>
  <si>
    <t>Chelmsford</t>
  </si>
  <si>
    <t>Questionnaire; https://am-batteries.com/; Email from E. Byington</t>
  </si>
  <si>
    <t>AM Batteries ‘powder to electrode’ method is creating a more energy-efficient electrode manufacturing process.</t>
  </si>
  <si>
    <t xml:space="preserve">Carissa Reynolds </t>
  </si>
  <si>
    <t>978-304-9535</t>
  </si>
  <si>
    <t>Email from E.  Byington</t>
  </si>
  <si>
    <t>creynolds@am-batteries.com</t>
  </si>
  <si>
    <t>Anguil Environmental Systems, Inc.</t>
  </si>
  <si>
    <t>Anguil Environmental Systems Inc.</t>
  </si>
  <si>
    <t>Manufacturing Equipment</t>
  </si>
  <si>
    <t>Air Pollution Control Technologies, Wastewater Treatment Systems, Energy Recovery Equipment</t>
  </si>
  <si>
    <t>https://anguil.com/</t>
  </si>
  <si>
    <t>8855 N. 55th St.</t>
  </si>
  <si>
    <t>414-365-6400</t>
  </si>
  <si>
    <t xml:space="preserve"> Questionnaire</t>
  </si>
  <si>
    <t>Anguil Environmental offers global solutions for air and water pollution in the battery production cycle, specializing in oxidizers for VOCs, Hazardous Air Pollutants, and NOX, along with turnkey wastewater treatments.</t>
  </si>
  <si>
    <t>Kevin Summ</t>
  </si>
  <si>
    <t>kevin.summ@anguil.com</t>
  </si>
  <si>
    <t>Arbin Instruments</t>
  </si>
  <si>
    <t>https://www.arbin.com/</t>
  </si>
  <si>
    <t>762 Peach Creek Cut Off Rd.</t>
  </si>
  <si>
    <t>College Station</t>
  </si>
  <si>
    <t>979-690-2751</t>
  </si>
  <si>
    <t>arbin.com</t>
  </si>
  <si>
    <t xml:space="preserve">Arbin Instruments designs and manufactures testing equipment for evaluating the performance and lifespan of all batteries including lithium-ion batteries and other energy storage systems. </t>
  </si>
  <si>
    <t>https://www.arbin.com/, https://arbin.com/arbin-advantage-benefits-page/</t>
  </si>
  <si>
    <t>Module/pack tester</t>
  </si>
  <si>
    <t>ASI, Division of Thermal Technologies, Inc.</t>
  </si>
  <si>
    <t>Drying and curing equipment</t>
  </si>
  <si>
    <t>https://www.asitti.com/</t>
  </si>
  <si>
    <t>1031 Ontario Road</t>
  </si>
  <si>
    <t>Green Bay</t>
  </si>
  <si>
    <t>920-468-5477</t>
  </si>
  <si>
    <t>Questionnaire; https://www.asitti.com/</t>
  </si>
  <si>
    <t xml:space="preserve">ASI specializes in custom drying, curing, and cooling solutions for the converting, roll-to-roll, and continuous process industries. Its forced air convection systems employ a variety of transport and heating methods. </t>
  </si>
  <si>
    <t>Angela Krueger</t>
  </si>
  <si>
    <t>920-548-1904</t>
  </si>
  <si>
    <t>alk@asitti.com</t>
  </si>
  <si>
    <t>Automation EZ LLC</t>
  </si>
  <si>
    <t>Pneumatic</t>
  </si>
  <si>
    <t>http://www.automationez.com/</t>
  </si>
  <si>
    <t>6910 N. Camino Martin #110</t>
  </si>
  <si>
    <t>520-400-9496</t>
  </si>
  <si>
    <t>Tuscan</t>
  </si>
  <si>
    <t>automationez.com</t>
  </si>
  <si>
    <t xml:space="preserve">Automation EZTM core competency is design, integration, and fabrication of Industrial automation machinery and semi-automation equipment, with recent attention to lithium-ion battery manufacturing.   </t>
  </si>
  <si>
    <t>B&amp;P Littleford</t>
  </si>
  <si>
    <t>Vacuum dryers</t>
  </si>
  <si>
    <t>https://www.bplittleford.com/</t>
  </si>
  <si>
    <t>1000 Hess Avenue</t>
  </si>
  <si>
    <t>Saginaw</t>
  </si>
  <si>
    <t>989-757-1300</t>
  </si>
  <si>
    <t>https://www.bplittleford.com/; https://www.zoominfo.com/c/bp-process-equipment-co/16961883</t>
  </si>
  <si>
    <t>B&amp;P Littleford designs and builds a wide spectrum of mixing, drying, compounding, reacting, extracting and centrifugal separation equipment for many different manufacturing applications.</t>
  </si>
  <si>
    <t>BioLogic</t>
  </si>
  <si>
    <t>Equipment</t>
  </si>
  <si>
    <t>www.biologic.net</t>
  </si>
  <si>
    <t>9050 Executive Park Drive, Suite 110C</t>
  </si>
  <si>
    <t>Knoxville</t>
  </si>
  <si>
    <t>865-769-3800</t>
  </si>
  <si>
    <t>Seyssinet-Pariset</t>
  </si>
  <si>
    <t>Isère </t>
  </si>
  <si>
    <t>BioLogic designs and manufactures precise testing equipment and software for the battery industry, including modular potentiostat/galvanostat systems and battery cyclers with Native environmental impact statement for energy storage R&amp;D.</t>
  </si>
  <si>
    <t>William Eggers</t>
  </si>
  <si>
    <t>866-360-4483</t>
  </si>
  <si>
    <t>William.f.eggers@biologic.us</t>
  </si>
  <si>
    <t>Bitrode Corporation</t>
  </si>
  <si>
    <t>https://www.bitrode.com/</t>
  </si>
  <si>
    <t>9787 Green Park Industrial Drive</t>
  </si>
  <si>
    <t>636-343-6112</t>
  </si>
  <si>
    <t>Sovema Group</t>
  </si>
  <si>
    <t>https://www.sovemagroup.com/</t>
  </si>
  <si>
    <t>Villafranca di Verona</t>
  </si>
  <si>
    <t>Italy</t>
  </si>
  <si>
    <t>bitrode.com; sovemagroup.com; https://www.zoominfo.com/pic/bitrode-corp/6768030; Questionnaire</t>
  </si>
  <si>
    <t xml:space="preserve">Bitrode Corporation specializes in manufacturing testing equipment for production and laboratory settings, focusing on lithium-ion batteries and energy storage systems' performance and reliability evaluation. </t>
  </si>
  <si>
    <t>https://www.bitrode.com/, https://www.bitrode.com/about-bitrode/</t>
  </si>
  <si>
    <t>Black Bros Inc.</t>
  </si>
  <si>
    <t>Coaters</t>
  </si>
  <si>
    <t>https://www.blackbros.com/</t>
  </si>
  <si>
    <t>1315 Baker Road</t>
  </si>
  <si>
    <t>High Point</t>
  </si>
  <si>
    <t>800-252-2568</t>
  </si>
  <si>
    <t>Mendota</t>
  </si>
  <si>
    <t>blackbros.com; Thomasnet: Battery Equipment</t>
  </si>
  <si>
    <t xml:space="preserve">Black Bros. designs and manufactures premier roll coating and laminating equipment with recent focus on lithium ion battery manufacturing </t>
  </si>
  <si>
    <t>Bühler Inc.</t>
  </si>
  <si>
    <t>Cell manufacturing, Continuous electrode mass mixing with twin screw extruders, Powder handling, and Dosing</t>
  </si>
  <si>
    <t>https://www.buhlergroup.com/global/en/locations/USA-Plymouth-Minneapolis-MN.html</t>
  </si>
  <si>
    <t>13105 12th Aven. North</t>
  </si>
  <si>
    <t>Plymouth</t>
  </si>
  <si>
    <t>763-847 9900</t>
  </si>
  <si>
    <t>Bühler offers solutions for cell manufacturing, including continuous electrode mass mixing with twin screw extruders, powder handling, and dosing supporting both wet and dry formulations for processing various battery materials.</t>
  </si>
  <si>
    <t>Steffen Pilotek</t>
  </si>
  <si>
    <t>512-466 8005</t>
  </si>
  <si>
    <t>steffen.pilotek@buhlergroup.com</t>
  </si>
  <si>
    <t>Busch Vacuum Solutions</t>
  </si>
  <si>
    <t>Busch LLC</t>
  </si>
  <si>
    <t>Vacuum pumps; Other vacuum systems</t>
  </si>
  <si>
    <t>https://www.buschvacuum.com/</t>
  </si>
  <si>
    <t>516 Viking Dr</t>
  </si>
  <si>
    <t>757-463-7800</t>
  </si>
  <si>
    <t>Maulburg</t>
  </si>
  <si>
    <t>Baden-Wurttemberg</t>
  </si>
  <si>
    <t>Questionnaire; https://www.buschvacuum.com/us/en/news-media/busch-celebrates-grand-opening-of-new-service-location-in-pennsylvania.html</t>
  </si>
  <si>
    <t>Busch Vacuum Solutions provides vacuum technology for lithium-ion battery production, enhancing efficiency and safety in processes like electrolyte filling and degassing.</t>
  </si>
  <si>
    <t>https://www.buschvacuum.com/, https://www.buschvacuum.com/us/en/company/about-busch/?language=en&amp;country=US&amp;countryCode=</t>
  </si>
  <si>
    <t>1100 E. Howard Ln Building 2, Suite 200</t>
  </si>
  <si>
    <t>512-835-0906</t>
  </si>
  <si>
    <t>13205 NE David Cir</t>
  </si>
  <si>
    <t>408-782-0800</t>
  </si>
  <si>
    <t>Carl Zeiss Industrial Quality Solutions</t>
  </si>
  <si>
    <t>Metrology Shop</t>
  </si>
  <si>
    <t>Quality Assurance Equipment</t>
  </si>
  <si>
    <t>Computed Tomography</t>
  </si>
  <si>
    <t>https://www.zeiss.com</t>
  </si>
  <si>
    <t>6250 Sycamore Lane North</t>
  </si>
  <si>
    <t>Maple Grove</t>
  </si>
  <si>
    <t>800-327-9735</t>
  </si>
  <si>
    <t>Carl Zeiss Industrielle Messtechnik GmbH</t>
  </si>
  <si>
    <t>https://www.zeiss.com/</t>
  </si>
  <si>
    <t>Oberkochen</t>
  </si>
  <si>
    <t>https://www.zeiss.com/metrology/en/about-us/locations-production/north-america.html, https://www.zeiss.com/metrology/en/industries/automotive/emobilitysolutions/battery.html</t>
  </si>
  <si>
    <t>Carl Zeiss Industrial Quality Solutions provides quality assurance equipment and solutions for battery safety and performance, offering advanced microscopy, computed tomography, and measurement systems for battery manufacturing.</t>
  </si>
  <si>
    <t>Provides quality assurance equipment and solutions for battery safety and performance; part of the ZEISS Group</t>
  </si>
  <si>
    <t>ZEISS Industrial Quality Solutions provides quality assurance for battery safety and performance through industrial microscopy, computed tomography (CT), coordinate measuring machines (CMMs), and optical 3D measurement systems. Their software solutions capture quality data to ensure reliability and longevity in battery manufacturing for electric vehicles. They support battery quality management across production workflows, from materials development to final assembly, ensuring high standards in battery safety and performance.</t>
  </si>
  <si>
    <t>Chroma ATE Inc</t>
  </si>
  <si>
    <t>Cell cycler; Formation; Cell validation Tester; Module/pack tester</t>
  </si>
  <si>
    <t>https://www.chromaate.com/</t>
  </si>
  <si>
    <t xml:space="preserve">7 Chrysler </t>
  </si>
  <si>
    <t xml:space="preserve">Irvine </t>
  </si>
  <si>
    <t>949-421-0355</t>
  </si>
  <si>
    <t>Taoyuan</t>
  </si>
  <si>
    <t>Pitchbook, Chrommate.com; https://www.buzzfile.com/business/Chroma-Ate-Inc.-949-421-0355</t>
  </si>
  <si>
    <t>Chroma ATE Inc specializes in providing testing and measurement solutions for lithium-ion batteries, ensuring their quality, performance, and safety through a range of testing equipment and services.</t>
  </si>
  <si>
    <t>https://www.chromaate.com/, https://www.chromaate.com/en/chroma/aboutchroma</t>
  </si>
  <si>
    <t>CSM Products, Inc.</t>
  </si>
  <si>
    <t>CSM Products</t>
  </si>
  <si>
    <t>Electrical systems</t>
  </si>
  <si>
    <t>https://www.csm.de/us/</t>
  </si>
  <si>
    <t>1920 Opdyke Court, Suite 200</t>
  </si>
  <si>
    <t>248-836-4995</t>
  </si>
  <si>
    <t>CSM Products Inc.</t>
  </si>
  <si>
    <t xml:space="preserve">Auburn Hills </t>
  </si>
  <si>
    <t>csm.de/us; https://www.buzzfile.com/business/CSM-Products,-Inc.-248-836-4995</t>
  </si>
  <si>
    <t>CSM Products uses its advanced measurement technology, to constantly setting new technological standards, driving innovation in vehicle development and actively supporting customers in shaping the mobility transformation.</t>
  </si>
  <si>
    <t>High voltage measuring devices and breakout modules; Moved from ModPack</t>
  </si>
  <si>
    <t>https://www.csm.de/us/, https://www.csm.de/en/company/commitment-and-values</t>
  </si>
  <si>
    <t>Davis-Standard</t>
  </si>
  <si>
    <t>Davis-Standard Fulton</t>
  </si>
  <si>
    <t>Separator film and coating machines</t>
  </si>
  <si>
    <t>https://davis-standard.com/</t>
  </si>
  <si>
    <t>46 N 1st St</t>
  </si>
  <si>
    <t>Fulton</t>
  </si>
  <si>
    <t xml:space="preserve">NY </t>
  </si>
  <si>
    <t>315-598-7121</t>
  </si>
  <si>
    <t>Pawcatuck</t>
  </si>
  <si>
    <t xml:space="preserve">Davis-Standard is a manufacturer of equipment to produce and coat films and foils including battery separator film and coating machines for lithium ion batteries. </t>
  </si>
  <si>
    <t>Jay Baxter</t>
  </si>
  <si>
    <t>315-402-9823</t>
  </si>
  <si>
    <t>jbaxter@davis-standard.com</t>
  </si>
  <si>
    <t>Digatron Power Electronics</t>
  </si>
  <si>
    <t>https://www.digatron.com/</t>
  </si>
  <si>
    <t>50 Waterview Drive</t>
  </si>
  <si>
    <t>Shelton</t>
  </si>
  <si>
    <t>203-446-8000</t>
  </si>
  <si>
    <t>Digatron Systems</t>
  </si>
  <si>
    <t>Aachen</t>
  </si>
  <si>
    <t xml:space="preserve">Digatron specializes in providing testing and simulation solutions for lithium-ion batteries, formation systems, ensuring their performance and reliability through a range of testing equipment and services. </t>
  </si>
  <si>
    <t>https://www.digatron.com/, https://www.digatron.com/en-us/About-us</t>
  </si>
  <si>
    <t>Slitters</t>
  </si>
  <si>
    <t>digatron.com; https://www.datanyze.com/companies/digatron-power-electronics/44091430</t>
  </si>
  <si>
    <t>Digatron specializes in providing testing and simulation solutions for lithium-ion batteries, formation systems, ensuring their performance and reliability through a range of testing equipment and services.</t>
  </si>
  <si>
    <t>Stacker</t>
  </si>
  <si>
    <t>Welders</t>
  </si>
  <si>
    <t>Electrolyte fill</t>
  </si>
  <si>
    <t>Winder</t>
  </si>
  <si>
    <t>Formation aging</t>
  </si>
  <si>
    <t>Donaldson Company</t>
  </si>
  <si>
    <t>Dust Collection, Fume Collection</t>
  </si>
  <si>
    <t>https://www.donaldson.com/en-us/industrial-dust-fume-mist/</t>
  </si>
  <si>
    <t xml:space="preserve">1400 W 94th Street · </t>
  </si>
  <si>
    <t>Bloomington</t>
  </si>
  <si>
    <t>619-481-5765</t>
  </si>
  <si>
    <t>https://www.donaldson.com/en-us/</t>
  </si>
  <si>
    <t>Questionnaire; https://www.donaldson.com/en-us/industrial-dust-fume-mist/</t>
  </si>
  <si>
    <t xml:space="preserve">Donaldson Torit Division provides industrial dust collection systems and air filtration equipment. Its equipment improves air quality and safety in industrial environments by capturing and filtering dust particles. </t>
  </si>
  <si>
    <t>Chris Pirotte</t>
  </si>
  <si>
    <t>619-481-4765</t>
  </si>
  <si>
    <t>chris.pirotte@donaldson.com</t>
  </si>
  <si>
    <t>Dorey Converting Systems (DCS) USA</t>
  </si>
  <si>
    <t xml:space="preserve">DCS </t>
  </si>
  <si>
    <t>Rotary die cutting; Laminating machine</t>
  </si>
  <si>
    <t>https://www.converting-systems.com/</t>
  </si>
  <si>
    <t>3000 Bear Cat Way STE 118</t>
  </si>
  <si>
    <t>330-685-6320</t>
  </si>
  <si>
    <t>DCS USA Inc</t>
  </si>
  <si>
    <t>Questionnaire; converting-systems.com</t>
  </si>
  <si>
    <t>Dorey Converting Systems, is a leader in rotary die-cutting with commitment to innovation, precision, and quality</t>
  </si>
  <si>
    <t>Dukosi Ltd</t>
  </si>
  <si>
    <t>Dukosi</t>
  </si>
  <si>
    <t xml:space="preserve">Battery sensor - wireless communication </t>
  </si>
  <si>
    <t>https://www.dukosi.com/</t>
  </si>
  <si>
    <t>3768 S Lapeer Rd</t>
  </si>
  <si>
    <t>Orion Charter Township</t>
  </si>
  <si>
    <t>Edinburgh</t>
  </si>
  <si>
    <t>East Lothian</t>
  </si>
  <si>
    <t>dukosi.com: https://www.zoominfo.com/c/dukosi-ltd/345791097; https://www.datanyze.com/companies/dukosi/345791097</t>
  </si>
  <si>
    <t>Dukosi innovates battery technology with a unique chip-on-cell approach, enhancing performance, safety, and efficiency for electric vehicles, energy storage, and industrial transport.</t>
  </si>
  <si>
    <t>Workforce Range 1-25; Used average</t>
  </si>
  <si>
    <t>https://www.dukosi.com/, https://www.dukosi.com/overview-leadership-team</t>
  </si>
  <si>
    <t>Dürr Megtec</t>
  </si>
  <si>
    <t>Durr Systems Inc.</t>
  </si>
  <si>
    <t>https://www.durr-megtec.com/</t>
  </si>
  <si>
    <t>830 Prosper Street</t>
  </si>
  <si>
    <t>De Pere</t>
  </si>
  <si>
    <t>920-336-5716</t>
  </si>
  <si>
    <t>durr-megtec.com; Questionnaire; Telecon w/ D. Ventola; https://www.buzzfile.com/business/Durr-Megtec-920-336-5715</t>
  </si>
  <si>
    <t xml:space="preserve">Dürr Megtec provides solutions for lithium-ion battery manufacturing, including coaters and solvent recovery systems, control systems, and thermal processing equipment. </t>
  </si>
  <si>
    <t>"coating" machine is actually coating and primary atmospheric drying oven (max 150 C)  prior to calendaring</t>
  </si>
  <si>
    <t>Solvent recovery</t>
  </si>
  <si>
    <t>Manufactures condensers for NMP solvent recovery systems for Durr-Megtec</t>
  </si>
  <si>
    <t>EaglePicher Technologies LLC</t>
  </si>
  <si>
    <t>EaglePicher Technologies</t>
  </si>
  <si>
    <t>Service equipment</t>
  </si>
  <si>
    <t>Charger</t>
  </si>
  <si>
    <t>1215 W. C Street</t>
  </si>
  <si>
    <t>eaglepicher.com; https://www.biz417.com/companies/corporate/eaglepicher-technologies-joplin-mo/#:~:text=A%20big%20point%20of%20pride,950%20employees%20are%20employed%20there.</t>
  </si>
  <si>
    <t>Also make cells and conduct R&amp;D for aerospace, defense and medical fields; &gt; 900 employees at all locations</t>
  </si>
  <si>
    <t>Edwards Vacuum</t>
  </si>
  <si>
    <t>Edwards Vacuum LLC</t>
  </si>
  <si>
    <t>https://www.edwardsvacuum.com/</t>
  </si>
  <si>
    <t>6220 NE Century Blvd</t>
  </si>
  <si>
    <t>Hillsboro</t>
  </si>
  <si>
    <t>503-629-2501</t>
  </si>
  <si>
    <t>Atlas Copco</t>
  </si>
  <si>
    <t>https://www.atlascopcogroup.com/en/about-us</t>
  </si>
  <si>
    <t>Nacka</t>
  </si>
  <si>
    <t>edwardsvacuum.com/en;  https://www.hillsboro-oregon.gov/Home/Components/News/News/9960/44; https://www.atlascopcogroup.com/en/about-us</t>
  </si>
  <si>
    <t xml:space="preserve">Edwards provides advanced vacuum and abatement technology, collaborating with customers to create innovative, environmentally responsible products. 
</t>
  </si>
  <si>
    <t>This facility primarily supplies the semiconductor industry</t>
  </si>
  <si>
    <t>ENTEK</t>
  </si>
  <si>
    <t>ENTEK Extruders</t>
  </si>
  <si>
    <t>Extruders; turn-key separator plants</t>
  </si>
  <si>
    <t>https://www.entek.com/extrusion-solutions//</t>
  </si>
  <si>
    <t>200 Hansard Ave</t>
  </si>
  <si>
    <t>Lebanon</t>
  </si>
  <si>
    <t>541-259-1068</t>
  </si>
  <si>
    <t>https://www.Entek.com/</t>
  </si>
  <si>
    <t>BNEF: Interactive Datasets/Storage/Component manufacturers/All components; entek.com; https://lebanon-express.com/news/local/entek-expands-its-manufacturing-business/article_e5efa6ec-8da0-5a20-857d-d61bfd77006f.html; https://www.ibisworld.com/us/company/entek-international-llc/429045/#:~:text=ENTEK%20International%20LLC%20%2D%20Overview&amp;text=ENTEK%20International%20LLC%20is%20a%20private%20company%20with%20an%20estimated%20375%20employees.; https://entek.com/news/posts/entek-announces-major-expansion-of-u-s-lithium-ion-battery-separator-business-to-meet-growing-demand/#:~:text=By%202025%2C%20ENTEK%20will%20have,power%201.4%20million%20electric%20vehicles.</t>
  </si>
  <si>
    <t>ENTEK specializes in providing equipment and solutions for lithium-ion battery manufacturing, including extrusion systems for separator production, contributing to battery manufacturing efficiency and quality.</t>
  </si>
  <si>
    <t>Wet processing; 727, but 167 are in manufacturing (equipment)</t>
  </si>
  <si>
    <t>https://www.entek.com/extrusion-solutions//, https://entek.com/entek-about/</t>
  </si>
  <si>
    <t>Excelitas Technologies</t>
  </si>
  <si>
    <t>UV and IR light for electrode production, electrical isolation and protective coating.</t>
  </si>
  <si>
    <t>https://www.noblelight.com/en/etc/home_etc/home_noblelight.html</t>
  </si>
  <si>
    <t>910 Clopper Rd</t>
  </si>
  <si>
    <t>Gaithersburg</t>
  </si>
  <si>
    <t>301-990-8700</t>
  </si>
  <si>
    <t>https://www.excelitas.com/</t>
  </si>
  <si>
    <t>Email; https://www.heraeus-group.com/en/</t>
  </si>
  <si>
    <t>Heraeus Noblelight specializes in providing advanced UV and infrared radiation solutions used in lithium-ion battery manufacturing processes for electrode production, electrical isolation, and protective coating.</t>
  </si>
  <si>
    <t>Heraeus Noblelight America LLC was purchased in January 2024, so the new name is Excelitas Technologies.</t>
  </si>
  <si>
    <t>Email from Susan Mitchell</t>
  </si>
  <si>
    <t>susan@b2bmarketingsource.com</t>
  </si>
  <si>
    <t xml:space="preserve">Festo </t>
  </si>
  <si>
    <t>Festo</t>
  </si>
  <si>
    <t>Automation</t>
  </si>
  <si>
    <t>Machine and Automation</t>
  </si>
  <si>
    <t>https://www.festo.com/us/en/</t>
  </si>
  <si>
    <t>7777 Columbia Rd.</t>
  </si>
  <si>
    <t>Madison</t>
  </si>
  <si>
    <t>https://www.festo.com/us/en/ </t>
  </si>
  <si>
    <t>https://www.festo.com/us/en/e/solutions/industries/electronics-industry/battery-manufacturing-id_6949/</t>
  </si>
  <si>
    <t xml:space="preserve">Festo is a global leader in automation technology. From the cell to module production and insertion of the battery systems, it has suitable automation solutions for manufacturers. </t>
  </si>
  <si>
    <t>FlackTek</t>
  </si>
  <si>
    <t>Mixers</t>
  </si>
  <si>
    <t>https://flacktek.com/</t>
  </si>
  <si>
    <t>1708 Hwy 11</t>
  </si>
  <si>
    <t>Landrum</t>
  </si>
  <si>
    <t xml:space="preserve"> SC</t>
  </si>
  <si>
    <t>864-895-7441</t>
  </si>
  <si>
    <t>Questionnaire; https://flacktek.com/</t>
  </si>
  <si>
    <t>FlackTek™ designs, customizes, and manufactures mixers out of a state-of-the-art facility in Colorado. It also provides supplies, accessories, training and service for the machines from R&amp;D through industrial production</t>
  </si>
  <si>
    <t>Drew Tyger</t>
  </si>
  <si>
    <t>Info@FlackTek.com</t>
  </si>
  <si>
    <t>Flexo Concepts</t>
  </si>
  <si>
    <t>High Performance Doctor Blades</t>
  </si>
  <si>
    <t>https://www.flexoconcepts.com/</t>
  </si>
  <si>
    <t>100 Armstrong Road, Suite 300</t>
  </si>
  <si>
    <t>508-830-9506</t>
  </si>
  <si>
    <t>Flexo-Concepts</t>
  </si>
  <si>
    <t>https://www.datanyze.com/companies/flexo-concepts/45879839;</t>
  </si>
  <si>
    <t>Flexo Concepts has been a leader in doctor blade innovation. It can provide both standard and custom engineered solutions for your application.</t>
  </si>
  <si>
    <t>forgenano.com; https://craft.co/forge-nano; Questionnaire; pitchbook.com; https://craft.co/forge-nano</t>
  </si>
  <si>
    <t>Forge Nano is a materials science company using their Atomic Armor nanocoating technology to drive manufacturing innovation and enhance product performance, contributing to sustainability.</t>
  </si>
  <si>
    <t>Offer custom equipment, coaters, mixers, etc. capable of atomic layer deposition (ALD) to be used in the front of any regular LIB line</t>
  </si>
  <si>
    <t>Frontier</t>
  </si>
  <si>
    <t>Delta ModTech (Frontier) Corporate HQ and Production</t>
  </si>
  <si>
    <t>https://www.frontiercoating.com/</t>
  </si>
  <si>
    <t>8445 Bunker Lake Blvd NW</t>
  </si>
  <si>
    <t>Ramsey</t>
  </si>
  <si>
    <t>763-755-7744</t>
  </si>
  <si>
    <t>Delta ModTech</t>
  </si>
  <si>
    <t>https://www.deltamodtech.com/</t>
  </si>
  <si>
    <t>deltamodtech.com; frontiercoating.com; https://www.linkedin.com/company/delta-industrial-services-inc.</t>
  </si>
  <si>
    <t>Frontier and DeltaModTech provide numerous solutions for coating and converting delicate substrates, including automation, laser etching, and advanced assembly processes, especially in lithium ion cell manufacturing.</t>
  </si>
  <si>
    <t>Corporate HQ and manufacturing</t>
  </si>
  <si>
    <t>https://www.frontiercoating.com/, https://www.deltamodtech.com/corporate-culture/</t>
  </si>
  <si>
    <t>Frontier R&amp;D and Production</t>
  </si>
  <si>
    <t>67 Campbell Road</t>
  </si>
  <si>
    <t>Towanda</t>
  </si>
  <si>
    <t>570-265-2500</t>
  </si>
  <si>
    <t>R&amp;D and manufacturing</t>
  </si>
  <si>
    <t xml:space="preserve">GI Tech </t>
  </si>
  <si>
    <t xml:space="preserve">Chicago Office </t>
  </si>
  <si>
    <t>Coating and laminating machines  for making li-ion electrodes</t>
  </si>
  <si>
    <t>https://www.gitech.com/</t>
  </si>
  <si>
    <t>475 North Martingale Road, Suite 710</t>
  </si>
  <si>
    <t>Schaumburg</t>
  </si>
  <si>
    <t xml:space="preserve">G I Tech </t>
  </si>
  <si>
    <t xml:space="preserve"> Dunpo-myeon</t>
  </si>
  <si>
    <t>Asan-si, Chungcheongnam-do</t>
  </si>
  <si>
    <t>GI Tech provides ultra-precision parts processing through ceaseless technological development, continuous customer satisfaction, and expansion of production facilities. For LIBs, it offers coating and laminating machines for making li-ion electrodes</t>
  </si>
  <si>
    <t>HED International</t>
  </si>
  <si>
    <t>Ovens</t>
  </si>
  <si>
    <t>http://www.hed.com/site/</t>
  </si>
  <si>
    <t>449 Route 31</t>
  </si>
  <si>
    <t>Ringoes</t>
  </si>
  <si>
    <t>609-466-1900</t>
  </si>
  <si>
    <t>hed.com; Thomasnet: Battery Equipment; https://www.zoominfo.com/c/hed-international-inc/46713160; https://www.linkedin.com/company/hed-international-inc.</t>
  </si>
  <si>
    <t>HED leads in continuous thick film/tape and web coating systems for electronic components and advanced materials producing millions of square inches of thin tape cast ceramic, metal and composite products.</t>
  </si>
  <si>
    <t>Battery film equipment; No. of Employees &lt;25 or 11-50;</t>
  </si>
  <si>
    <t>http://www.hed.com/site/, http://www.hed.com/site/about/history/</t>
  </si>
  <si>
    <t>Hilton International Industries, Co.</t>
  </si>
  <si>
    <t>Hilton International Industries HQ</t>
  </si>
  <si>
    <t>https://www.hiltonind.com/</t>
  </si>
  <si>
    <t>6055 Porter Way</t>
  </si>
  <si>
    <t>941-371-2600</t>
  </si>
  <si>
    <t>Hilton International Industries</t>
  </si>
  <si>
    <t>hiltonind.com; https://www.zoominfo.com/c/hilton-international-industries-co/49285888; https://www.owler.com/company/hiltonind?on=true</t>
  </si>
  <si>
    <t xml:space="preserve">Hilton has a strong winding machine heritage for aluminum, copper and lithium metal foils and coated substrates. Its offerings include winding and stacking machines for lithium-ion battery manufacturing.
</t>
  </si>
  <si>
    <t>https://www.hiltonind.com/, https://hiltonind.com/about-2/</t>
  </si>
  <si>
    <t>Electrode Metrology; Manufacturing and Safety sensors; Automation hardware; Actuators; Robotics; Formation equipment</t>
  </si>
  <si>
    <t>855 S Mint St</t>
  </si>
  <si>
    <t>Questionnaire; https://www.charlotteobserver.com/news/business/banking/article256249547.html</t>
  </si>
  <si>
    <t>Honeywell delivers industry-specific solutions that include integrated manufacturing systems for the lithium-ion battery industry, aerospace products and services, and building control equipment</t>
  </si>
  <si>
    <t>6023004205</t>
  </si>
  <si>
    <t>IAC</t>
  </si>
  <si>
    <t>Air pollution control systems, pneumatic conveying systems, bulk storage and dry material handling systems, rotary dryers, automated controls, and dry sorbent injection systems.</t>
  </si>
  <si>
    <t>https://iac-intl.com/industries-served/battery-manufacturing-storage/</t>
  </si>
  <si>
    <t>5200 Metcalf Avenue, Suite 100</t>
  </si>
  <si>
    <t>913-384-5511</t>
  </si>
  <si>
    <t>IAC - Individual Accessories Company</t>
  </si>
  <si>
    <t>https://iac-intl.com</t>
  </si>
  <si>
    <t>IAC is a fully integrated contractor and OEM of air pollution control systems, pneumatic conveying systems, bulk storage and dry material handling systems, rotary dryers,  and dry sorbent injection systems.</t>
  </si>
  <si>
    <t>Innovative Machine Corp.</t>
  </si>
  <si>
    <t>Calendaring</t>
  </si>
  <si>
    <t>https://www.innovativemach.com/</t>
  </si>
  <si>
    <t>3959 Valley East Industrial Drive</t>
  </si>
  <si>
    <t>205-856-4100</t>
  </si>
  <si>
    <t>innovativemach.com; Thomasnet: Battery Equipment; https://www.zoominfo.com/c/innovative-machine-corporation/137790384</t>
  </si>
  <si>
    <t>Innovative Machine designs and manufactures custom calendar, coating, laminating, and slitting machines for plastic films and foils. Its machines are used in may industries including battery manufacturing.</t>
  </si>
  <si>
    <t>205-856-4101</t>
  </si>
  <si>
    <t>Intecells</t>
  </si>
  <si>
    <t>https://www.intecells.com/</t>
  </si>
  <si>
    <t>444 W. Maple Road
Suite F</t>
  </si>
  <si>
    <t>248-817-5911</t>
  </si>
  <si>
    <t xml:space="preserve">https://www.intecells.com/ </t>
  </si>
  <si>
    <t>intecells.com; https://www.crunchbase.com/organization/intecells</t>
  </si>
  <si>
    <t>Intecells provides cold plasma coating technology that is  flexible, accessible, and sustainable for lithium ion battery manufacturing.</t>
  </si>
  <si>
    <t>Cold Plasma coating technology; Company just closed Series A funding</t>
  </si>
  <si>
    <t>https://www.intecells.com/, https://intecells.com/about/</t>
  </si>
  <si>
    <t xml:space="preserve">Intertape Polymer Group </t>
  </si>
  <si>
    <t>Sarasota, HQ</t>
  </si>
  <si>
    <t>Packaging Products</t>
  </si>
  <si>
    <t>Separators, Tapes, Films, Foams, Dielectrics, Adhesive Solutions</t>
  </si>
  <si>
    <t>https://www.itape.com/</t>
  </si>
  <si>
    <t>100 Paramount Dr STE 300</t>
  </si>
  <si>
    <t>617-817-5659</t>
  </si>
  <si>
    <t>Clearlake Capital Group</t>
  </si>
  <si>
    <t xml:space="preserve">Intertape Polymer Group is a packaging products and systems company developing and producing a large variety of paper-based and film-based pressure-sensitive and water-activated tape for applications ranging from common to niche. </t>
  </si>
  <si>
    <t>Pierce Schiller</t>
  </si>
  <si>
    <t>pschille@itape.com</t>
  </si>
  <si>
    <t>Jakertech LLC</t>
  </si>
  <si>
    <t>Jakertech</t>
  </si>
  <si>
    <t>Process and equipment for injection molded solid state batteries</t>
  </si>
  <si>
    <t>https://www.jakertechusa.com/</t>
  </si>
  <si>
    <t>1419 W. Danube Rd</t>
  </si>
  <si>
    <t>Fridley</t>
  </si>
  <si>
    <t>612-801-8099</t>
  </si>
  <si>
    <t>Jakertech, LLC</t>
  </si>
  <si>
    <t>jakertechusa.com; https://www.dnb.com/business-directory/company-profiles.jakertech_llc.f294a19833a11755730519c2ec472424.html; naatbatt.org</t>
  </si>
  <si>
    <t xml:space="preserve">Jakertech provides Injection molding equipment for solid state batteries using polymers. </t>
  </si>
  <si>
    <t>KMC Global, Inc.</t>
  </si>
  <si>
    <t>KMC Global</t>
  </si>
  <si>
    <t>Tubular Drag Conveyors, Bulk Bag Loading &amp; Unloading, Hydrometallurgical Wastewater Recycling, Rubber belt &amp; Drag Conveyors</t>
  </si>
  <si>
    <t>https://www.kmcorpglobal.com/battery-recycling/</t>
  </si>
  <si>
    <t>5801 East N Avenue</t>
  </si>
  <si>
    <t>Kalamazoo</t>
  </si>
  <si>
    <t>https://www.kmcorpglobal.com/</t>
  </si>
  <si>
    <t>KMC Global provides equipment that meets clients’ needs  (e.g., battery recycling). The equipment includes conveyors, material screeners, metal crushers, bulk bag loading and unloading, hydrometallurgical, and wastewater recycling.</t>
  </si>
  <si>
    <t>Tim Hanna</t>
  </si>
  <si>
    <t>thanna@kmcglobal.com</t>
  </si>
  <si>
    <t>Density Separation and Screening Conveyors</t>
  </si>
  <si>
    <t>19230 Evans St. NW Suite 202</t>
  </si>
  <si>
    <t>Elk River</t>
  </si>
  <si>
    <t>Screw conveyors, mixers, dust collectors, silo tops, butterfly valves, rotary valves</t>
  </si>
  <si>
    <t>1031 South Haskell Ave</t>
  </si>
  <si>
    <t>Leybold USA</t>
  </si>
  <si>
    <t>Vacuum solutions and services. supports manufacturers in the development of battery technologies</t>
  </si>
  <si>
    <t>https://www.leybold.com/en-us</t>
  </si>
  <si>
    <t>6005 Enterprise Dr</t>
  </si>
  <si>
    <t xml:space="preserve"> Export</t>
  </si>
  <si>
    <t>Leyvold - North American Headquarters</t>
  </si>
  <si>
    <t>Export</t>
  </si>
  <si>
    <t>https://www.leybold.com/en-us
https://www.leybold.com/en-us/knowledge/blog/important-customer-center-announcement</t>
  </si>
  <si>
    <t>Leybold helps manufacture state-of-the-art, innovative vacuum pumps, components, and standardized and fully customized vacuum solutions more precisely, economically, innovatively and, last but not least, more sustainably.</t>
  </si>
  <si>
    <t>Liminal Insights</t>
  </si>
  <si>
    <t xml:space="preserve">https://www.liminalinsights.com/ </t>
  </si>
  <si>
    <t>1175 Park Ave</t>
  </si>
  <si>
    <t>510-298-7541</t>
  </si>
  <si>
    <t>https://www.liminalinsights.com/</t>
  </si>
  <si>
    <t>liminalinsights.com; https://www.zoominfo.com/c/liminal/410437339; https://www.crunchbase.com/organization/feasible</t>
  </si>
  <si>
    <t xml:space="preserve">Laminal solution is EchoStat®, an advanced inspection and analytics platform that provides visibility inside batteries throughout the manufacturing process allowing identification flaws in real time. </t>
  </si>
  <si>
    <t>Uses ultrasound along with machine learning to enable cell manufacturers to improve production by decreasing scrap and defective cells; employment range: 11-50</t>
  </si>
  <si>
    <t>Maccor, Inc</t>
  </si>
  <si>
    <t>Formation, aging, and cycling testers for cells, modules, and packs</t>
  </si>
  <si>
    <t>http://www.maccor.com</t>
  </si>
  <si>
    <t>4322 South 49th West Avenue</t>
  </si>
  <si>
    <t>Tulsa</t>
  </si>
  <si>
    <t>918-446-1874</t>
  </si>
  <si>
    <t>Maccor, Inc.</t>
  </si>
  <si>
    <t>maccor.com; dnb.com; Questionnaire</t>
  </si>
  <si>
    <t>Maccor is a U.S. manufacturer of equipment used in the battery industry for formation, aging, and cycling of cells, modules, and packs in both production and laboratory environments.</t>
  </si>
  <si>
    <t>Bryan Satterfield</t>
  </si>
  <si>
    <t>http://www.maccor.com/Worldwide.aspx#ContactNorthAmerica, http://www.maccor.com/AboutMaccor.aspx</t>
  </si>
  <si>
    <t>b.satterfield@maccor.com</t>
  </si>
  <si>
    <t>Maccor, Inc - West</t>
  </si>
  <si>
    <t>Testing Equipment</t>
  </si>
  <si>
    <t>EV and ES battery testers</t>
  </si>
  <si>
    <t>780 Montague Expwy</t>
  </si>
  <si>
    <t>Maccor specializes in designing and manufacturing testing and formation equipment and software solutions for lithium-ion battery research and development, quality control, and performance testing.</t>
  </si>
  <si>
    <t>This secondary facility is primarily for service and installation.</t>
  </si>
  <si>
    <t>Marion Process Solutions</t>
  </si>
  <si>
    <t>https://www.marionsolutions.com/</t>
  </si>
  <si>
    <t>3575 3rd Ave</t>
  </si>
  <si>
    <t>Marion</t>
  </si>
  <si>
    <t>319-377-6371</t>
  </si>
  <si>
    <t>marionsolutions.com; Thomasnet: Battery Equipment</t>
  </si>
  <si>
    <t>Marion Process Solutions is the leading global manufacturer of mixers, blenders, thermal processing equipment, and size reduction equipment.</t>
  </si>
  <si>
    <t>https://www.marionsolutions.com/, https://www.marionsolutions.com/about/</t>
  </si>
  <si>
    <t>Maxcess</t>
  </si>
  <si>
    <t>Fife OKC</t>
  </si>
  <si>
    <t>Test Cells and Coaters</t>
  </si>
  <si>
    <t>https://www.maxcessintl.com/</t>
  </si>
  <si>
    <t>222 W Memorial Rd</t>
  </si>
  <si>
    <t>Oklahoma City</t>
  </si>
  <si>
    <t>405-755-1600</t>
  </si>
  <si>
    <t>Oak Brook</t>
  </si>
  <si>
    <t>Maxcess manufactures web guiding, tension control, slitting, die cutting, winding, precision rolls and vision components and machine integration for roll-to-roll converting and manufacturing processes.</t>
  </si>
  <si>
    <t>Aaron Powers</t>
  </si>
  <si>
    <t>360-724-8627</t>
  </si>
  <si>
    <t>apowers@maxcessintl.com</t>
  </si>
  <si>
    <t>Webex</t>
  </si>
  <si>
    <t>1035 Breezewood Ln</t>
  </si>
  <si>
    <t>Neenah</t>
  </si>
  <si>
    <t>920-729-6666</t>
  </si>
  <si>
    <t>https://www.maxcessintl.com/webex/, Questionnaire</t>
  </si>
  <si>
    <t>Midtronics</t>
  </si>
  <si>
    <t>https://www.midtronics.com/</t>
  </si>
  <si>
    <t>7000 Monroe St.</t>
  </si>
  <si>
    <t>Willowbrook</t>
  </si>
  <si>
    <t>630-323-2800</t>
  </si>
  <si>
    <t>Midtronics, Inc.</t>
  </si>
  <si>
    <t>midtronics.com; https://craft.co/midtronics; https://www.dnb.com/business-directory/company-profiles.midtronics_inc.9c5fcfe429d863c124e37778ab547de9.html</t>
  </si>
  <si>
    <t xml:space="preserve">Midtronics provides battery management systems and solutions for service and maintenance of lithium-ion batteries for electrified vehicles. </t>
  </si>
  <si>
    <t>https://www.midtronics.com/, https://www.midtronics.com/about-midtronics/</t>
  </si>
  <si>
    <t>EV/HEV Battery Service Tool</t>
  </si>
  <si>
    <t xml:space="preserve">Midtronics offers essential battery management systems and solutions for servicing and maintaining lithium-ion batteries in electrified vehicles, supporting dealers in EV maintenance. </t>
  </si>
  <si>
    <t>Module Balancing</t>
  </si>
  <si>
    <t>MiSUMi</t>
  </si>
  <si>
    <t>automation, press die, and plastic mold applications</t>
  </si>
  <si>
    <t>https://us.misumi-ec.com/</t>
  </si>
  <si>
    <t>1475 E Woodfield Rd, Ste 1300</t>
  </si>
  <si>
    <t>800-681-7475</t>
  </si>
  <si>
    <t xml:space="preserve">MISUMI offers a significant number of products and  configurations for diverse industries, from automotive to semiconductor, as a top engineering resource. This includes automation equipment. </t>
  </si>
  <si>
    <t xml:space="preserve">With over 20 million products globally and 80 sextillion part configurations for automation, press die, and plastic mold applications, MISUMI is the  user friendly engineering resource for a variety of industries including automotive, medical equipment, consumer packaging, semiconductor, and more. </t>
  </si>
  <si>
    <t>MKS Instruments, Inc</t>
  </si>
  <si>
    <t>MKS Automation &amp; Control Solutions</t>
  </si>
  <si>
    <t>Instruments Suchas FTIR</t>
  </si>
  <si>
    <t>Lasers Enable Next-Generation Battery Design</t>
  </si>
  <si>
    <t>https://www.mks.com/</t>
  </si>
  <si>
    <t>7800 Shoal Creek Blvd, Suite 250E</t>
  </si>
  <si>
    <t>Andover</t>
  </si>
  <si>
    <t>https://www.mks.com/  https://go.mks.com/l/511381/2022-05-27/g6v2xs</t>
  </si>
  <si>
    <t xml:space="preserve">MKS Instruments, Inc. enables technologies that transform the industry and delivers foundational technology solutions to leading-edge semiconductor manufacturing, electronics and packaging, and specialty industrial applications. </t>
  </si>
  <si>
    <t xml:space="preserve">MKS Instruments' MultiGas™ FTIR Gas Analyzer is ideally suited to the application of Li-ion battery fire testing as it provides high time resolution measurements of either diluted or undiluted sample gases through the flexible selection of a variety of gas cells and detectors.  Lasers Enable Next-Generation Battery Design.
</t>
  </si>
  <si>
    <t xml:space="preserve">https://www.newport.com/n/battery-manufacturing-solutions
</t>
  </si>
  <si>
    <t>MTI Corporation</t>
  </si>
  <si>
    <t>https://www.mtixtl.com/</t>
  </si>
  <si>
    <t>860 S. 19th Street</t>
  </si>
  <si>
    <t>510-525-3070</t>
  </si>
  <si>
    <t>mtixtl.com; Questionnaire; https://www.buzzfile.com/business/Material-Technology-Intl-510-525-3070</t>
  </si>
  <si>
    <t>MTI Corporation is a provider of equipment and materials for lithium-ion battery research and production, offering tools and materials to support battery development and manufacturing.</t>
  </si>
  <si>
    <t>https://www.mtixtl.com/, https://www.mtixtl.com/about-us.aspx</t>
  </si>
  <si>
    <t>Nederman-LCI</t>
  </si>
  <si>
    <t>Laboratory Equipment; Extruders; Granulators; Marumerizer Spheronizer; Circle Feeder; Circle Feeder for Dust Collectors (CFD); Mixers; Pellet Mills; Continuous Wet Granulation; Powder Pelleting; Thin Film Evaporators; Wiped Film Evaporators; High Viscosity Processors; Short Path Evaporators; Thin Film Dryers</t>
  </si>
  <si>
    <t>https://www.lcicorp.com/</t>
  </si>
  <si>
    <t>4433 Chesapeake Drive</t>
  </si>
  <si>
    <t>704-486-8440</t>
  </si>
  <si>
    <t>Nederman</t>
  </si>
  <si>
    <t>https://www.nederman.com/en-us/about-us/us-sub-brands</t>
  </si>
  <si>
    <t>LCI provides process technology, expertise, and support for powder processing and evaporation equipment, including evaporators, drying systems, extrusion and spherization systems, mixers, feeders, and pelletizers.</t>
  </si>
  <si>
    <t>Nederman-Mikropul</t>
  </si>
  <si>
    <t>Other - Air pollution control</t>
  </si>
  <si>
    <t xml:space="preserve">https://www.nedermanmikropul.com/en/ </t>
  </si>
  <si>
    <t>704-859-2723</t>
  </si>
  <si>
    <t>Mikropul provides air filtration solutions for keeping air clean in the manufacturing many industries including battery production.</t>
  </si>
  <si>
    <t>NETZSCH Grinding &amp; Dispersing</t>
  </si>
  <si>
    <t>NETZSCH Premier Technologies LLC</t>
  </si>
  <si>
    <t>Wet grinders; dry grinders; planetary mixers; high speed dispersers; inline mixers/ dispersers; homogenizers</t>
  </si>
  <si>
    <t>https://grinding.netzsch.com/en</t>
  </si>
  <si>
    <t>125 Pickering Way</t>
  </si>
  <si>
    <t>610-363-8010</t>
  </si>
  <si>
    <t>Erich NETZSCH Holding</t>
  </si>
  <si>
    <t>Selb</t>
  </si>
  <si>
    <t>Questionnaire; npa@netzsch.com; https://www.netzsch.com/en/company</t>
  </si>
  <si>
    <t>NETZSCH Grinding &amp; Dispersing provides many wet and dry grinding systems for different grinding as well as mixers, kneaders or dispersers for low or high-viscosity products for many applications.</t>
  </si>
  <si>
    <t>NETZSCH Pumps &amp; Systems</t>
  </si>
  <si>
    <t>NETZSCH Pumps USA</t>
  </si>
  <si>
    <t>Lithium-ion battery gas detector</t>
  </si>
  <si>
    <t>https://pumps-systems.netzsch.com/en-US</t>
  </si>
  <si>
    <t>119 Pickering Way</t>
  </si>
  <si>
    <t xml:space="preserve">NETZSCH Pumps &amp; Systems provides positive displacement pumps complex fluid handling in various industries including batteries. </t>
  </si>
  <si>
    <t>Nexceris LLC</t>
  </si>
  <si>
    <t>Lewis Center</t>
  </si>
  <si>
    <t>Process controls for cathodes</t>
  </si>
  <si>
    <t>https://nexceris.com/</t>
  </si>
  <si>
    <t>404 Enterprise Drive</t>
  </si>
  <si>
    <t>614-842-6606</t>
  </si>
  <si>
    <t>Questionnaire; nexceris.com; Pitchbook.com</t>
  </si>
  <si>
    <t>Nexceris specializes in research, development, and manufacturing of advanced lithium-ion cathode materials, enhancing their performance and offering a Li-ion Tamer's lithium-ion gas detection solutions for safety.</t>
  </si>
  <si>
    <t xml:space="preserve"> Li-ion sensor (Li-ion Tamer)  is available commercially; Also conducts sponsored R&amp;D on a wide variety of energy technologies focused on safety, fuel cells, catalysts, SOFCs, and advanced batteries and materials</t>
  </si>
  <si>
    <t>https://nexceris.com/, https://nexceris.com/about/</t>
  </si>
  <si>
    <t>Nordson Corp.</t>
  </si>
  <si>
    <t xml:space="preserve">Dispensing and Coating equipment </t>
  </si>
  <si>
    <t>https://www.nordson.com/</t>
  </si>
  <si>
    <t>2747 Loker Avenue West</t>
  </si>
  <si>
    <t>760-431-1919</t>
  </si>
  <si>
    <t xml:space="preserve">www.nordson.com  </t>
  </si>
  <si>
    <t>Nordson Corporation provides precision equipment for lithium-ion battery manufacturing, such as dispensing and coating for enhancing production speed and performance.</t>
  </si>
  <si>
    <t>Novonix Battery Testing Services</t>
  </si>
  <si>
    <t xml:space="preserve">	
Novonix Battery Testing Services</t>
  </si>
  <si>
    <t>battery testing equipment</t>
  </si>
  <si>
    <t xml:space="preserve">1 Research Drive </t>
  </si>
  <si>
    <t>Dartmouth</t>
  </si>
  <si>
    <t>NS</t>
  </si>
  <si>
    <t>902-449-9121</t>
  </si>
  <si>
    <t xml:space="preserve">https://www.novonixgroup.com/ </t>
  </si>
  <si>
    <t>PitchBook, novonix.ca; https://www.canada.ca/en/atlantic-canada-opportunities/news/2022/03/novonix-opens-new-pilot-facility-for-production-of-lithium-ion-battery-materials.html</t>
  </si>
  <si>
    <t>NOVONIX provides Ultra-High Precision Coulometry battery cyclers that allow our customers to test electrochemical processes within cells rapidly and in various form-factors, with industry leading precision and accuracy.</t>
  </si>
  <si>
    <t>Building a pilot plant for cathode production</t>
  </si>
  <si>
    <t>https://www.novonixgroup.com/, https://www.novonixgroup.com/about-us/</t>
  </si>
  <si>
    <t>Nuburu, Inc.</t>
  </si>
  <si>
    <t>Nuburu</t>
  </si>
  <si>
    <t xml:space="preserve">https://www.nuburu.net/ </t>
  </si>
  <si>
    <t>7442 S. Tucson Way, Suite 130</t>
  </si>
  <si>
    <t>720-767-1400</t>
  </si>
  <si>
    <t>https://www.nuburu.net/</t>
  </si>
  <si>
    <t>nuburu.net</t>
  </si>
  <si>
    <t>NUBURU provides blue lasers for battery manufacturing, enabling high-speed, defect-free welding of various metals (copper, aluminum, nickel, stainless steel), increasing throughput, improving yields, and maintaining quality.</t>
  </si>
  <si>
    <t>https://www.nuburu.net/, https://ir.nuburu.net/overview/default.aspx</t>
  </si>
  <si>
    <t>Omni Metalcraft</t>
  </si>
  <si>
    <t>Material handling equipment - chain, belt and roller conveyors</t>
  </si>
  <si>
    <t>https://omni.com/</t>
  </si>
  <si>
    <t xml:space="preserve">711 W Chisholm St. </t>
  </si>
  <si>
    <t>Alpena</t>
  </si>
  <si>
    <t>989-368-7000</t>
  </si>
  <si>
    <t>Omni Metalcraft has been supplying material handling equipment and systems to customers in a wide variety of industries, including the circular economy for over 40 years.</t>
  </si>
  <si>
    <t>Michael Smith</t>
  </si>
  <si>
    <t>mike.smith@omni.com</t>
  </si>
  <si>
    <t>Pact ThermoShield</t>
  </si>
  <si>
    <t xml:space="preserve">Fire suppressant </t>
  </si>
  <si>
    <t>Fire Suppressant wrap for batteries during shipping</t>
  </si>
  <si>
    <t>https://www.pactthermoshield.com/</t>
  </si>
  <si>
    <t>1100 Buckingham Street</t>
  </si>
  <si>
    <t>Watertown</t>
  </si>
  <si>
    <t>203-759-1799</t>
  </si>
  <si>
    <t>Pact's ThermoShield™ is the only paper-based packaging that controls lithium battery “thermal runaway” by cooling and limiting oxygen inside corrugated shipping packages.</t>
  </si>
  <si>
    <t>n order to meet the growing need for battery shipment safety, PACT (a US-based packaging and crating company) developed a patented technology called Thermo Shield fire suppressant wrap. Thermo ShieldTM is the world’s only paper-based packaging material designed to suppress and control lithium battery “thermal runaway” by actively and automatically cooling the internal environment of a corrugated shipping package while limiting oxygen supply.</t>
  </si>
  <si>
    <t>Thermo ShieldTM is the world’s only paper-based packaging material designed to suppress and control lithium battery “thermal runaway” by actively and automatically cooling the internal environment of a corrugated shipping package while limiting oxygen supply.</t>
  </si>
  <si>
    <t>PEC North America</t>
  </si>
  <si>
    <t>North American Operations</t>
  </si>
  <si>
    <t>Turnkey systems for electrolyte filling and cell finishing lines</t>
  </si>
  <si>
    <t>https://www.peccorp.com/</t>
  </si>
  <si>
    <t>2385 NW Executive Center Drive, Suite 100</t>
  </si>
  <si>
    <t>Boca Raton</t>
  </si>
  <si>
    <t>561-962-2824</t>
  </si>
  <si>
    <t>GWh/yr worldwide</t>
  </si>
  <si>
    <t>PEC</t>
  </si>
  <si>
    <t>https://www.peccorp.com/about-us/</t>
  </si>
  <si>
    <t>Leuven</t>
  </si>
  <si>
    <t>PEC produces and services turn-key systems for cell manufacturing and testing.</t>
  </si>
  <si>
    <t>Peter Ulrix</t>
  </si>
  <si>
    <t>peter.ulrix@peccorp.com</t>
  </si>
  <si>
    <t>Plasmatreat North America</t>
  </si>
  <si>
    <t>Plasmatreat USA, Inc.</t>
  </si>
  <si>
    <t xml:space="preserve">Other - surface treatment </t>
  </si>
  <si>
    <t>https://www.plasmatreat.com/en/</t>
  </si>
  <si>
    <t>2541 Technology Dr #407</t>
  </si>
  <si>
    <t>Elgin</t>
  </si>
  <si>
    <t>847-783-0622</t>
  </si>
  <si>
    <t>Plasmatreat GmbH</t>
  </si>
  <si>
    <t>Steinhagen</t>
  </si>
  <si>
    <t>Questionnaire; https://www.plasmatreat.com/en/</t>
  </si>
  <si>
    <t>Plasmatreat provides innovative solutions for the pretreatment and activation of substrate surfaces such electrode manufacturing. Its Openair-Plasma™technology is used in EV battery manufacturing</t>
  </si>
  <si>
    <t>POLYTEC USA Corp</t>
  </si>
  <si>
    <t>Polytec USA Corp</t>
  </si>
  <si>
    <t>Automation Systems, Robotic Systems</t>
  </si>
  <si>
    <t>https://polytec.bmgroup.com/</t>
  </si>
  <si>
    <t>9000 Clay Rd #110</t>
  </si>
  <si>
    <t>713 376-5796</t>
  </si>
  <si>
    <t>Polytec specializes in mechatronics, intralogistics, and renewable solutions, offering custom automation and robotics systems, ensuring innovation, reliability, safety, and sustainability.</t>
  </si>
  <si>
    <t>Matteo Zoin</t>
  </si>
  <si>
    <t>248-860-3070</t>
  </si>
  <si>
    <t>matteo.zoin@bmgroup.com</t>
  </si>
  <si>
    <t>Precision Roll Grinders</t>
  </si>
  <si>
    <t>https://www.precisionrollgrinders.com/</t>
  </si>
  <si>
    <t>6356 Chapmans Rd.</t>
  </si>
  <si>
    <t>Allentown</t>
  </si>
  <si>
    <t>610-395-6966</t>
  </si>
  <si>
    <t>Email: L. Butkovich, 12/21/2023</t>
  </si>
  <si>
    <t xml:space="preserve">PRG provides large roll and cylindrical shaft grinding equipment for various industries including lithium ion cell manufacturing. Its precision grinding, inspection, and repair services improve the precision of critical  processes. </t>
  </si>
  <si>
    <t>Precision Roll Grinding of Electrode Calender Rolls and Coating Rolls
Roll Mechanical Assembly and Repair
Chrome and Tungsten Carbide Roll Coating and Grinding
6-Sigma process improvement projects led by one of our Black Belt Application Engineers</t>
  </si>
  <si>
    <t>400 Barnes Dr.</t>
  </si>
  <si>
    <t>Carrollton</t>
  </si>
  <si>
    <t>770-830-6323</t>
  </si>
  <si>
    <t>200 Industrial Park Rd.</t>
  </si>
  <si>
    <t>Lewisport</t>
  </si>
  <si>
    <t>270-295-4990</t>
  </si>
  <si>
    <t>4000 East 19th St.</t>
  </si>
  <si>
    <t>870-216-4000</t>
  </si>
  <si>
    <t>Pred Materials International, Inc.</t>
  </si>
  <si>
    <t>https://www.predmaterials.com/</t>
  </si>
  <si>
    <t>60 East 42nd Street, Suite 4000</t>
  </si>
  <si>
    <t>New York</t>
  </si>
  <si>
    <t>917-957-4762</t>
  </si>
  <si>
    <t>Pred Materials International Inc.</t>
  </si>
  <si>
    <t>predmaterials.com; Thomasnet: Battery Equipment</t>
  </si>
  <si>
    <t>Pred Materials International distributes high quality, high value-added specialty chemicals, components, and manufacturing tools and equipment including mixers, stacking, sealing, and welding machines, manufactured by world's advanced companies.</t>
  </si>
  <si>
    <t>Sealing machines</t>
  </si>
  <si>
    <t>Qlar</t>
  </si>
  <si>
    <t>PAC 5</t>
  </si>
  <si>
    <t>https://www.qlar.com</t>
  </si>
  <si>
    <t>7901 NW 107th Terrace</t>
  </si>
  <si>
    <t>Kansas City</t>
  </si>
  <si>
    <t>816-891-9300</t>
  </si>
  <si>
    <t>Questionnaire; schenkprocess.com; https://www.buzzfile.com/business/Schenck-Process-LLC-816-891-9300.      https://www.schenckprocess.com/download?id=1109&amp;lang=en&amp;pid=3074     https://www.qlar.com</t>
  </si>
  <si>
    <t>Qlar's weighing and feeding systems offer solutions for the requirements and processes through every step of the production process, from lithium carbonate to lithium hydroxide, from graphite powder to nickel powder.</t>
  </si>
  <si>
    <t>Pneumatic conveyors, loss in weight feeders, screeners and classifiers</t>
  </si>
  <si>
    <t>https://www.schenckprocess.com/, https://www.schenckprocess.com/about-us</t>
  </si>
  <si>
    <t>746 E. Milwaukee</t>
  </si>
  <si>
    <t>62-473-2441</t>
  </si>
  <si>
    <t>Questionnaire; schenkprocess.com  https://www.qlar.com</t>
  </si>
  <si>
    <t>Feeders</t>
  </si>
  <si>
    <t>Resodyn Acoustic Mixers</t>
  </si>
  <si>
    <t>Mixing, blending, drying, and dispersion equipment</t>
  </si>
  <si>
    <t>https://www.resodynmixers.com/</t>
  </si>
  <si>
    <t>130 North Main Street
Suite 630</t>
  </si>
  <si>
    <t>Butte</t>
  </si>
  <si>
    <t>406-497-5333</t>
  </si>
  <si>
    <t>Resodyn</t>
  </si>
  <si>
    <t>https://www.resodyn.com/</t>
  </si>
  <si>
    <t>resodynmixers.com; resodyn.com; https://craft.co/resodyn-acoustic-mixers</t>
  </si>
  <si>
    <t>Resodyn serves industrial mixing and processing industry via manufacturing, distribution, and direct sale of mixing equipment that mixes materials such as lithium-ion battery slurry with high dispersion and quality.</t>
  </si>
  <si>
    <t>https://www.resodynmixers.com/, https://resodynmixers.com/company/</t>
  </si>
  <si>
    <t>Rogers Corporation</t>
  </si>
  <si>
    <t>Manufacturing Support</t>
  </si>
  <si>
    <t>Battery Manufacturing Assembly</t>
  </si>
  <si>
    <t xml:space="preserve">Manufacturing Assembly Equipment </t>
  </si>
  <si>
    <t>https://rogerscorp.com/</t>
  </si>
  <si>
    <t>2225 W Chandler Blvd</t>
  </si>
  <si>
    <t>Chandler</t>
  </si>
  <si>
    <t>480-917-6000</t>
  </si>
  <si>
    <t>Rogers Corporation provides advanced material solutions for improved reliability and performance in electronics, including high-frequency laminates, cooling solutions, and thermal management for a cleaner, connected world.</t>
  </si>
  <si>
    <t>Battery Manufacturing Assembly. Rogers is a leading automotive and electric vehicle / hybrid electric vehicle advanced materials supplier with a wide range of industry solutions to power, protect and connect vehicles</t>
  </si>
  <si>
    <t>https://rogerscorp.com/; https://rogerscorp.com/advanced-electronics-solutions; https://www.linkedin.com/company/rogers-corporation/about/</t>
  </si>
  <si>
    <t>Rogers Corporation empowers innovation and breakthroughs in reliability, efficiency and performance of specialty applications. With advanced materials, application knowledge, global resources, co-engineering and design collaboration, our team provides solutions to enable technology for a cleaner, safer and more connected world. Rogers’ Advanced Electronics Solutions (AES) business delivers advanced material solutions to solve design issues such as signal integrity, Radio Frequency (RF) signal management, power efficiency, power distribution and thermal management, to deliver improved device and system reliability. These solutions include high frequency laminates, bondplys, prepregs, cooling solutions, ceramic substrates and busbars.</t>
  </si>
  <si>
    <t>Ross Engineering</t>
  </si>
  <si>
    <t>Charles Ross &amp; Son Company</t>
  </si>
  <si>
    <t>Mixers; Blenders; Dispersers, Dryers</t>
  </si>
  <si>
    <t>https://www.mixers.com/</t>
  </si>
  <si>
    <t>32 Westgate Blvd.</t>
  </si>
  <si>
    <t>631-234-0500</t>
  </si>
  <si>
    <t>Hauppauge</t>
  </si>
  <si>
    <t>Questionnaire; mixers.com</t>
  </si>
  <si>
    <t xml:space="preserve">Ross mixing, blending, drying and dispersion equipment are used in many industries such manufacturing lithium-ion cells. Available in either standard or custom designs, to meet specific processing needs.  </t>
  </si>
  <si>
    <t>https://www.mixers.com/, https://www.mixers.com/company/</t>
  </si>
  <si>
    <t>ROSS Mixers</t>
  </si>
  <si>
    <t>Mixing, blending, drying and dispersion equipment</t>
  </si>
  <si>
    <t>710 Old Willets Path</t>
  </si>
  <si>
    <t>Hauppage</t>
  </si>
  <si>
    <t>Ross SysCon</t>
  </si>
  <si>
    <t xml:space="preserve">Process control </t>
  </si>
  <si>
    <t>https://www.rosssyscon.com/</t>
  </si>
  <si>
    <t>34 Westgate Blvd.</t>
  </si>
  <si>
    <t>ROSS SysCon offers extensive experience and equipment in process controls such as temperature, flow, vacuum / pressure and pH.</t>
  </si>
  <si>
    <t>Schenck Process, LLC</t>
  </si>
  <si>
    <t>https://www.schenckprocess.com/</t>
  </si>
  <si>
    <t xml:space="preserve">Questionnaire; schenkprocess.com; https://www.buzzfile.com/business/Schenck-Process-LLC-816-891-9300.      https://www.schenckprocess.com/download?id=1109&amp;lang=en&amp;pid=3074     </t>
  </si>
  <si>
    <t>Schenck specializes in precision bulk material handling and automation technology - pneumatic conveyors, loss in weight feeders, screeners, and classifiers - for many industries including lithium-ion cell manufacturing.</t>
  </si>
  <si>
    <t>Univar</t>
  </si>
  <si>
    <t>Questionnaire; schenkprocess.com</t>
  </si>
  <si>
    <t>Scientific Climate Systems</t>
  </si>
  <si>
    <t xml:space="preserve">Scientific Climate Systems, Ltd. </t>
  </si>
  <si>
    <t>Humidity control and Dry rooms</t>
  </si>
  <si>
    <t>https://www.scs-usa.com/</t>
  </si>
  <si>
    <t>6650 W. Sam Houston Pkwy N, Ste 420</t>
  </si>
  <si>
    <t>844-399-2884</t>
  </si>
  <si>
    <t>scs-US.com; Questionnaire; https://www.zoominfo.com/pic/scientific-climate-systems-ltd/104006151</t>
  </si>
  <si>
    <t xml:space="preserve">Scientific Climate designs and manufacture  custom low-humidity control chambers for lithium battery research and production, crucial for moisture-sensitive environments. </t>
  </si>
  <si>
    <t>Dry Rooms for Li-ion Research/Mfg</t>
  </si>
  <si>
    <t>https://www.scs-usa.com/, https://www.scs-usa.com/batteries.html</t>
  </si>
  <si>
    <t>Securaplane Technologies Inc.</t>
  </si>
  <si>
    <t>Battery Management Units</t>
  </si>
  <si>
    <t>https://www.securaplane.com/</t>
  </si>
  <si>
    <t>12350 North Vistoso Park Road</t>
  </si>
  <si>
    <t>Oro Valley</t>
  </si>
  <si>
    <t>520-297-0844</t>
  </si>
  <si>
    <t>Parker Aerospace</t>
  </si>
  <si>
    <t>https://www.parker.com/us/en/industries/aerospace.html</t>
  </si>
  <si>
    <t>Securaplane offers lithium-ion systems for aerospace with longer aircraft range and capacity. It combines advanced features like small cell clusters, integrated monitoring, and enhanced power management for extended battery life.</t>
  </si>
  <si>
    <t>Nichole Dunham</t>
  </si>
  <si>
    <t>520-406-3079</t>
  </si>
  <si>
    <t>Nichole.Dunham@Parker.com</t>
  </si>
  <si>
    <t>Shred-Tech</t>
  </si>
  <si>
    <t>Equipment manufacturing</t>
  </si>
  <si>
    <t>Shredding equipment for recycling</t>
  </si>
  <si>
    <t>https://shred-tech.com/</t>
  </si>
  <si>
    <t>295 Pinebush Rd</t>
  </si>
  <si>
    <t>877-566-2345</t>
  </si>
  <si>
    <t>Shred-Tech provides high-performance shredders for various applications: documents, plastic, e-waste, metal, wood, and lithium ion batteries.</t>
  </si>
  <si>
    <t>Sonobond Ultrasonics</t>
  </si>
  <si>
    <t>https://www.sonobondultrasonics.com/</t>
  </si>
  <si>
    <t>1191 McDermott Drive</t>
  </si>
  <si>
    <t>West Chester</t>
  </si>
  <si>
    <t>610-696-4710</t>
  </si>
  <si>
    <t>sonobondultrasonics.com</t>
  </si>
  <si>
    <t>Sonobond Ultrasonics, Inc. is a leading provider of ultrasonic metal welding and textile bonding equipment for industries around the world.</t>
  </si>
  <si>
    <t>Summit NanoTech Corp</t>
  </si>
  <si>
    <t>Summit Nanotech Corp</t>
  </si>
  <si>
    <t>Mining and extraction equipment</t>
  </si>
  <si>
    <t>Mining Extraction. and processing</t>
  </si>
  <si>
    <t xml:space="preserve">https://www.summitnanotech.com/ </t>
  </si>
  <si>
    <t>253147 Bearspaw Rd</t>
  </si>
  <si>
    <t>403-472-6810</t>
  </si>
  <si>
    <t>Summit NanoTech</t>
  </si>
  <si>
    <t>https://www. summitnanotech.ca; https://www.zoominfo.com/c/summit-nanotech-corporation/457202112/</t>
  </si>
  <si>
    <t>summitnanotech.ca; BNEF: 2020 Battery Startups; Questionnaire; Pitchbook.com</t>
  </si>
  <si>
    <t>Summit Nanotech is evolving today's lithium mines by extracting more high-purity lithium from natural resources faster and more sustainably to support the global electric vehicle demand</t>
  </si>
  <si>
    <t>Technology (denaLi TM) that improves lithium extraction over conventional technologies; offers technologies for lithium carbonate, lithium chloride, and lithium hydroxide</t>
  </si>
  <si>
    <t>https://www.summitnanotech.ca/, https://www.summitnanotech.com/our-mission</t>
  </si>
  <si>
    <t>Swindell Dressler International</t>
  </si>
  <si>
    <t>Pittsburgh HQ</t>
  </si>
  <si>
    <t>Calcining &amp; Sintering Kilns for cathode and anode active materials</t>
  </si>
  <si>
    <t>https://www.swindelldressler.com/</t>
  </si>
  <si>
    <t>5100 Casteel Drive</t>
  </si>
  <si>
    <t>Coraopolis</t>
  </si>
  <si>
    <t>724-316-6060</t>
  </si>
  <si>
    <t>kT/yr</t>
  </si>
  <si>
    <t xml:space="preserve">Swindell Dressler is an engineering and manufacturing company that provides turnkey, integrated heat-treatment systems globally for clients producing ceramics and other advanced materials.
</t>
  </si>
  <si>
    <t>Garrett Sullivan</t>
  </si>
  <si>
    <t>gssullivan@swindelldressler.com</t>
  </si>
  <si>
    <t>TECO</t>
  </si>
  <si>
    <t>Manufacturing plant</t>
  </si>
  <si>
    <t>Electric Motors for Battery Systems</t>
  </si>
  <si>
    <t>https://teco.com/</t>
  </si>
  <si>
    <t>5100 North IH-35</t>
  </si>
  <si>
    <t>800-873-8326</t>
  </si>
  <si>
    <t>https://www.teco.com</t>
  </si>
  <si>
    <t>https://www.tampaelectric.com/mediacenter/2022/Tampa-Electric-and-Peoples-Gas-to-Build-New-Resilient-Headquarters-in-Midtown-Tampa/, https://www.tecowestinghouse.com/contact-us/warehouse-facilities/</t>
  </si>
  <si>
    <t>TECO provides electric motors and components for battery energy storage systems in various applications, including EVs and industrial machinery.</t>
  </si>
  <si>
    <t>Titan Advanced Energy Solutions</t>
  </si>
  <si>
    <t>ultrasound system; anomaly detection</t>
  </si>
  <si>
    <t>https://www.titanaes.com/</t>
  </si>
  <si>
    <t>35 Congress Street. Suite 2251</t>
  </si>
  <si>
    <t>Salem</t>
  </si>
  <si>
    <t>978-414-5538</t>
  </si>
  <si>
    <t>titanaes.com; https://craft.co/titan-advanced-energy-solutions</t>
  </si>
  <si>
    <t>Titan developed a high-resolution ultrasound system for real-time cell inspection technology that sees inside a cell during manufacturing process, instantly mapping its morphology and identifying manufacturing anomalies</t>
  </si>
  <si>
    <t>https://www.titanaes.com/, https://www.titanaes.com/leadership-profiles</t>
  </si>
  <si>
    <t>Trane</t>
  </si>
  <si>
    <t>Thermal Energy Storage</t>
  </si>
  <si>
    <t>https://www.trane.com/commercial/north-america/us/en/products-systems/chillers/chiller-heater-systems.html</t>
  </si>
  <si>
    <t>800-E Beaty Street</t>
  </si>
  <si>
    <t>Davidson</t>
  </si>
  <si>
    <t>704-895-4000</t>
  </si>
  <si>
    <t>Trane North America</t>
  </si>
  <si>
    <t>https://www.trane.com/commercial/north-america/us/en/products-systems/energy-storage-solutions.html</t>
  </si>
  <si>
    <t>Trane's thermal energy storage, like a battery for heating and cooling, offers affordable, flexible solutions, improving energy efficiency and ROI with recent tax incentives.</t>
  </si>
  <si>
    <t>Both new and existing buildings need more affordable, flexible ways to heat and cool based on energy availability. The answer is Thermal Energy Storage—which acts like a battery in a heating and cooling chiller plant to help improve energy, cost and carbon efficiency. Besides offering a great ROI, adding thermal energy storage is highly affordable thanks to recent tax incentives.</t>
  </si>
  <si>
    <t>TRUMPF</t>
  </si>
  <si>
    <t xml:space="preserve">Laser Application Center </t>
  </si>
  <si>
    <t>Machine tools and lasers</t>
  </si>
  <si>
    <t>https://www.trumpf.com/en_US/</t>
  </si>
  <si>
    <t>47711 Clipper Street</t>
  </si>
  <si>
    <t>734-454-7200</t>
  </si>
  <si>
    <t>Questionnaire; https://www.trumpf.com/en_US/</t>
  </si>
  <si>
    <t>TRUMPF is a technology and market leader in highly versatile machine tools for sheet metal processing and in the field of industrial lasers.</t>
  </si>
  <si>
    <t>Jordan Kujala</t>
  </si>
  <si>
    <t>331-262-5338</t>
  </si>
  <si>
    <t>Jordan.Kujala@TRUMPF.com</t>
  </si>
  <si>
    <t>Unit X Labs</t>
  </si>
  <si>
    <t>AI-powered battery manufacturing</t>
  </si>
  <si>
    <t>https://www.unitxlabs.com/</t>
  </si>
  <si>
    <t>3930 Freedom Circle, Suite 130</t>
  </si>
  <si>
    <t>UnitX transforms visual inspection lines using AI, deep learning, and robotics, enhancing precision and efficiency while improving safety and cycle time for lithium-ion battery manufacturing.</t>
  </si>
  <si>
    <t>https://www.linkedin.com/company/unitxlabs/about/; https://www.unitxlabs.com/about-us</t>
  </si>
  <si>
    <t>UnitX automates visual inspection lines in factories, which is arguably one of the most boring jobs in the world - until now! We have made this physically demanding and unsafe job an innovative, precise, and simply beautiful process all while using deep learning and robotics. UnitX has deployed our product on production lines throughout the country where we have increased the defect inspection rate while simultaneously amplifying the cycle time far above that of a human inspector.</t>
  </si>
  <si>
    <t>Van Dyk Recycling Solutions</t>
  </si>
  <si>
    <t>Equipment from Reckelberg Environmental Technologies (RET) to recycle lithium-ion batteries of all kinds and scrap fractions from the battery production</t>
  </si>
  <si>
    <t>https://vdrs.com/</t>
  </si>
  <si>
    <t>360 Dr. Martin Luther King Jr. Drive</t>
  </si>
  <si>
    <t>Norwalk</t>
  </si>
  <si>
    <t>203-967-1100</t>
  </si>
  <si>
    <t>https://vdrs.com/news-media/van-dyk-partners-with-reckelberg-environmental-technologies-to-enable-north-american-customers-to-recycle-ev-batteries/</t>
  </si>
  <si>
    <t>Van Dyk Recycling Solutions leads the North American market with over 340 materials recovery facilities and 2,400 recycling and sorting systems installed to date.</t>
  </si>
  <si>
    <t>WAM USA, Inc.</t>
  </si>
  <si>
    <t>WAM USA Inc. - Texas Division</t>
  </si>
  <si>
    <t xml:space="preserve">Screw conveyors, mixers, dust collectors, silo tops, butterfly valves, rotary valves, </t>
  </si>
  <si>
    <t>https://waminc.com/en-US/WAMUS/home</t>
  </si>
  <si>
    <t>1300 Triad Blvd</t>
  </si>
  <si>
    <t>770-339-6767</t>
  </si>
  <si>
    <t>WAMGROUP</t>
  </si>
  <si>
    <t>https://wamgroup.com/en-GB/corporate/home</t>
  </si>
  <si>
    <t>Cavezzo</t>
  </si>
  <si>
    <t>WAM Inc. provides its customers with attractively priced products in industrial quality, tailored to the needs of a variety of industries.</t>
  </si>
  <si>
    <t>Stefano Leghissa</t>
  </si>
  <si>
    <t>Stefano.leghissa@WAMINC.com</t>
  </si>
  <si>
    <t xml:space="preserve">Other - Equipment </t>
  </si>
  <si>
    <t>Waters TA Instruments</t>
  </si>
  <si>
    <t>Utah Office</t>
  </si>
  <si>
    <t>Thermal analysis; Mechanical testing</t>
  </si>
  <si>
    <t>https://www.tainstruments.com/</t>
  </si>
  <si>
    <t>890 W 410 N St</t>
  </si>
  <si>
    <t>Lindon</t>
  </si>
  <si>
    <t>801-763-1500</t>
  </si>
  <si>
    <t>Waters Corp</t>
  </si>
  <si>
    <t>https://www.waters.com/</t>
  </si>
  <si>
    <t>Milford</t>
  </si>
  <si>
    <t>tainstruments.com; waters.com</t>
  </si>
  <si>
    <t>Waters TA Instruments provides testing equipment for thermal analysis, rheology, microcalorimetry, and mechanical analysis instrumentation.</t>
  </si>
  <si>
    <t>https://www.tainstruments.com/, https://www.tainstruments.com/about-ta-instruments/</t>
  </si>
  <si>
    <t>TA Electroforce</t>
  </si>
  <si>
    <t>9625 W 76th Street
Suite 150</t>
  </si>
  <si>
    <t>Eden Prairie</t>
  </si>
  <si>
    <t>952-278-3070</t>
  </si>
  <si>
    <t>Corporate HQ</t>
  </si>
  <si>
    <t>159 Lukens Dr</t>
  </si>
  <si>
    <t>New Castle</t>
  </si>
  <si>
    <t xml:space="preserve"> DE</t>
  </si>
  <si>
    <t>302-427-4000</t>
  </si>
  <si>
    <t>tainstruments.com; waters.com; https://www.tainstruments.com/?s=lithium+ion+</t>
  </si>
  <si>
    <t>Waters-TA Instruments offers testing equipment for thermal analysis, rheology, microcalorimetry, and mechanical analysis. It provides advanced tools for battery researchers to develop higher-performing and safer technologies.</t>
  </si>
  <si>
    <t>TA Instruments provide tools for thermal analysis of batteries such as DSC, and isothermal calorimeters.  https://www.tainstruments.com/applications/battery-material-testing/</t>
  </si>
  <si>
    <t>Waygate Technologies USA</t>
  </si>
  <si>
    <t>Waygate Technologies</t>
  </si>
  <si>
    <t>X-ray and computed tomography (CT) equipment</t>
  </si>
  <si>
    <t>https://www.bakerhughes.com/waygate-technologies</t>
  </si>
  <si>
    <t>17021 Aldine Westfield Rd</t>
  </si>
  <si>
    <t>Baker Hughes</t>
  </si>
  <si>
    <t>https://www.bakerhughes.com/</t>
  </si>
  <si>
    <t>Waygate Technologies, a Baker Hughes business, is an industrial inspection solutions company and the world leader in non-destructive testing.</t>
  </si>
  <si>
    <t>Electrode processing</t>
  </si>
  <si>
    <t>Xerion Advanced Battery Corp develops lower-cost, higher-performance lithium-ion batteries using patented DirectPlate and StructurePore technologies for innovative refining and electrode architecture.</t>
  </si>
  <si>
    <t>Development of battery manufacturing platform with  innovative refining and deposition and a novel electrode architecture (Xerion DIRECTPLATE TM);  Also listed in cell manufacturing</t>
  </si>
  <si>
    <t>https://xerionbattery.com/, https://xerionbattery.com/battery-technology/</t>
  </si>
  <si>
    <t xml:space="preserve">104 Gully Ave </t>
  </si>
  <si>
    <t xml:space="preserve"> Philadelphia</t>
  </si>
  <si>
    <t>Yates Construction builds practical and innovative solutions that combine cutting-edge technology, and a collaborative ideology to yield the most value. It is building a battery factory for Panasonic in Kansas</t>
  </si>
  <si>
    <t>Yeast Construction With Turner Corporation is building a factory for Panasonic Group’s Green IMPACT initiative, which is aimed at reducing the company’s CO2 emission to virtually net-zero by 2030 and contributing to 300 million tons in avoided emissions by 2050. The plant is expected to begin production by the end of March 2025 and will eventually reach approximately 30 GWh of annual production capacity.</t>
  </si>
  <si>
    <t>Applied Spectra</t>
  </si>
  <si>
    <t>LA and LIBS analytical instruments</t>
  </si>
  <si>
    <t>https://appliedspectra.com/</t>
  </si>
  <si>
    <t>950 Riverside Parkway, Suite 90</t>
  </si>
  <si>
    <t>West Sacramento</t>
  </si>
  <si>
    <t>510-657-7679</t>
  </si>
  <si>
    <t>https://appliedspectra.com/contact-us.html</t>
  </si>
  <si>
    <t>Applied Spectra provides laser ablation and laser-induced breakdown spectroscopy instruments for elemental and isotopic analysis.</t>
  </si>
  <si>
    <t>Associated Environmental Systems</t>
  </si>
  <si>
    <t>Environmental test chambers for battery testing</t>
  </si>
  <si>
    <t>https://www.associatedenvironmentalsystems.com/</t>
  </si>
  <si>
    <t>8 Post Office Square</t>
  </si>
  <si>
    <t>Acton</t>
  </si>
  <si>
    <t>978-772-0022</t>
  </si>
  <si>
    <t>https://www.associatedenvironmentalsystems.com/the-aes-guide-to-lithium-ion-battery-test-chambers</t>
  </si>
  <si>
    <t>AES provides environmental test chambers for lithium-ion battery testing.</t>
  </si>
  <si>
    <t>Mid-West Service Center</t>
  </si>
  <si>
    <t>N Dexter St</t>
  </si>
  <si>
    <t>Ionia</t>
  </si>
  <si>
    <t>616-841-0211</t>
  </si>
  <si>
    <t>West Coast Service Center</t>
  </si>
  <si>
    <t>1446 Franklin St</t>
  </si>
  <si>
    <t>ATS Industrial Automation</t>
  </si>
  <si>
    <t>Battery module assembly and testing lines</t>
  </si>
  <si>
    <t>https://atsindustrialautomation.com/</t>
  </si>
  <si>
    <t>7115 Green Meadows Dr</t>
  </si>
  <si>
    <t>614-888-2344</t>
  </si>
  <si>
    <t>ATS Corporation</t>
  </si>
  <si>
    <t>https://atsautomation.com/</t>
  </si>
  <si>
    <t>https://www.dispatch.com/story/news/local/communities/olentangy-valley/2022/03/16/lewis-center-ats-industrial-automation-opens-gm-electric-vehicle-battery-assembly-facility/7068125001/</t>
  </si>
  <si>
    <t>ATS Industrial Automation provides automated battery assembly and testing solutions for electric vehicles.</t>
  </si>
  <si>
    <t>ATS Life Sciences Chicago</t>
  </si>
  <si>
    <t>5655 Meadowbrook Industrial Court</t>
  </si>
  <si>
    <t>Rolling Meadows</t>
  </si>
  <si>
    <t>847-925-1234</t>
  </si>
  <si>
    <t>https://atsautomation.com/companies-3/locations/</t>
  </si>
  <si>
    <t>Bry-Air Inc</t>
  </si>
  <si>
    <t>Bry-Air Inc Sunbury Facility</t>
  </si>
  <si>
    <t>Dehumidification systems for battery dry rooms</t>
  </si>
  <si>
    <t>https://www.bryair.com/</t>
  </si>
  <si>
    <t>10793 Mill St</t>
  </si>
  <si>
    <t>Sunbury</t>
  </si>
  <si>
    <t>740-965-2974</t>
  </si>
  <si>
    <t>By-Air Inc</t>
  </si>
  <si>
    <t>https://bry-air.com/news/the-battery-show-2023-booth-3118/?srsltid=AfmBOoqPBnb8F6DMPgr21YkAOsAs8nQiPI4k7XeVMCGALi6Ymhf8y0xh</t>
  </si>
  <si>
    <t>Bry-Air Inc. is a provider of dehumidification solutions critical for lithium-ion battery manufacturing.</t>
  </si>
  <si>
    <t>SAUERESSIG North America, Inc</t>
  </si>
  <si>
    <t>Burlington Facility</t>
  </si>
  <si>
    <t>Cutting and embossing tools</t>
  </si>
  <si>
    <t>https://www.saueressig.com/en/</t>
  </si>
  <si>
    <t>2056 Willow Springs Ln</t>
  </si>
  <si>
    <t>Burlington</t>
  </si>
  <si>
    <t>336-395-6200</t>
  </si>
  <si>
    <t>Matthews International Corp</t>
  </si>
  <si>
    <t>https://www.matw.com/</t>
  </si>
  <si>
    <t>https://www.saueressig.com/en/opening-of-a-facility-for-processing-calender-rolls-for-battery-production/, https://www.industrynet.com/listing/1813496/saueressig-north-america-inc</t>
  </si>
  <si>
    <t>SAUERESSIG Engineering provides advanced specialty equipment and turnkey solutions for the production of electrodes for lithium-ion batteries and capacitors.</t>
  </si>
  <si>
    <t>This existing facility for cutting and embossing tools is expanding its capabilities to support the energy production market, complementing the new San Antonio facility.</t>
  </si>
  <si>
    <t>VIVET Technology Inc</t>
  </si>
  <si>
    <t>VIVET Technology</t>
  </si>
  <si>
    <t>Repeating Layer Process (RLP) for battery module assembly</t>
  </si>
  <si>
    <t>https://vivettechnology.com/</t>
  </si>
  <si>
    <t>5433 Miller Rd</t>
  </si>
  <si>
    <t>313-742-748</t>
  </si>
  <si>
    <t>https://www.automate.org/case-studies/transforming-battery-module-assembly-with-the-repeating-layer-process-rlp-</t>
  </si>
  <si>
    <t>Vivet Technology is revolutionizing manufacturing with its patented Repeating Layer Process (RLP), a parallel processing model that improves efficiency and scalability for battery module assembly and other industries.</t>
  </si>
  <si>
    <t>Herrmann Ultrasonics, Inc</t>
  </si>
  <si>
    <t>North American HQ</t>
  </si>
  <si>
    <t>https://www.herrmannultrasonics.com/en-us/</t>
  </si>
  <si>
    <t>1261 Hardt Circle</t>
  </si>
  <si>
    <t>630-626-1626</t>
  </si>
  <si>
    <t>Herrmann Ultraschall</t>
  </si>
  <si>
    <t>https://www.herrmannultraschall.com/en/</t>
  </si>
  <si>
    <t>Karlsbad</t>
  </si>
  <si>
    <t>A leading global provider of ultrasonic welding solutions, delivering innovative and precise welding technology that enhances product quality and manufacturing efficiency for the battery and other industries.</t>
  </si>
  <si>
    <t>Michelle Song</t>
  </si>
  <si>
    <t>847-436-6878</t>
  </si>
  <si>
    <t>michelle.song@herrmannultrasonics.com</t>
  </si>
  <si>
    <t>Spraying Systems Co</t>
  </si>
  <si>
    <t>Spray nozzles</t>
  </si>
  <si>
    <t>https://www.spray.com/</t>
  </si>
  <si>
    <t>200 West North Ave</t>
  </si>
  <si>
    <t>Glendale Heights</t>
  </si>
  <si>
    <t>630-665-5000</t>
  </si>
  <si>
    <t>Questionnaire, https://www.azom.com/suppliers.aspx?SupplierID=9250</t>
  </si>
  <si>
    <t>Spraying Systems Co. is the leading manufacturer of spray nozzles and systems, providing solutions that optimize operations and promote sustainable manufacturing practices globally.</t>
  </si>
  <si>
    <t>The company's precision spray technology is used in the battery manufacturing process for the uniform coating of electrode slurries onto current collector foils.</t>
  </si>
  <si>
    <t>Rudi Schick</t>
  </si>
  <si>
    <t>630-517-1409</t>
  </si>
  <si>
    <t>rudi.schick@spray.com</t>
  </si>
  <si>
    <t>Tokuden, Inc</t>
  </si>
  <si>
    <t>North American Sales &amp; Service</t>
  </si>
  <si>
    <t>Induction Heated Jacket Rolls for battery press/calender applications</t>
  </si>
  <si>
    <t>https://www.tokuden.com/english</t>
  </si>
  <si>
    <t>2909 Langford Rd, A-100</t>
  </si>
  <si>
    <t>Norcross</t>
  </si>
  <si>
    <t>770-449-3625</t>
  </si>
  <si>
    <t>Tokuden Co, Ltd</t>
  </si>
  <si>
    <t>Questionnaire, https://www.thomasnet.com/company/tokuden-inc-30868879/profile</t>
  </si>
  <si>
    <t>A manufacturer of specialized induction heating equipment, including precision heated rolls critical for the calendering process in lithium-ion battery electrode manufacturing.</t>
  </si>
  <si>
    <t>Michael Rice</t>
  </si>
  <si>
    <t>michael@tokuden.com</t>
  </si>
  <si>
    <t>Muhlbauer, Inc</t>
  </si>
  <si>
    <t>Cell Notching Modules, Cell Stacking Modules, Tab Pre-welding, CT-Scan, Lid Welding</t>
  </si>
  <si>
    <t>https://www.muehlbauer.de/</t>
  </si>
  <si>
    <t>226 Pickett's Line</t>
  </si>
  <si>
    <t>757-947-2820</t>
  </si>
  <si>
    <t>Mühlbauer Group</t>
  </si>
  <si>
    <t>Roding</t>
  </si>
  <si>
    <t>A leading global provider of turnkey solutions for battery cell production, including equipment for all phases from notching to filling, as well as machinery for cell connecting boards.</t>
  </si>
  <si>
    <t>Yaroslav Seliavski</t>
  </si>
  <si>
    <t>757-621-9017</t>
  </si>
  <si>
    <t>yaroslav.seliavski@muhlbauer.com</t>
  </si>
  <si>
    <t>SMC</t>
  </si>
  <si>
    <t>Automation machinery</t>
  </si>
  <si>
    <t>https://www.smcusa.com/</t>
  </si>
  <si>
    <t>10100 SMC Blvd</t>
  </si>
  <si>
    <t>Noblesville</t>
  </si>
  <si>
    <t>800-762-7621</t>
  </si>
  <si>
    <t>BM MK</t>
  </si>
  <si>
    <t>SMC Corporation of America leads in pneumatic technology, supporting global automation with a 30% market share and comprehensive services.</t>
  </si>
  <si>
    <t>https://www.linkedin.com/company/smc/about/; https://www.smcusa.com/company</t>
  </si>
  <si>
    <t>Other - Service &amp; Repair</t>
  </si>
  <si>
    <t>Testing and/or certification</t>
  </si>
  <si>
    <t>Performance Testing; UN Safety Testing</t>
  </si>
  <si>
    <t>http://www.aaportablepower.com/</t>
  </si>
  <si>
    <t>https://www.batteryspace.com/</t>
  </si>
  <si>
    <t>AA Portable Power distributes batteries and chargers and provide performance testing services and UN safety testing certification provide expertise to help clients design their own custom batteries.</t>
  </si>
  <si>
    <t>Mostly a battery distributor, but has production lines for custom order battery packs and battery testing; workforce range: 10-49</t>
  </si>
  <si>
    <t>Air Products</t>
  </si>
  <si>
    <t>Utilities</t>
  </si>
  <si>
    <t>Gas supply services</t>
  </si>
  <si>
    <t>https://www.airproducts.com/</t>
  </si>
  <si>
    <t>1940 Air Products Blvd.</t>
  </si>
  <si>
    <t>18106</t>
  </si>
  <si>
    <t>610-481-4911</t>
  </si>
  <si>
    <t>airproducts.com</t>
  </si>
  <si>
    <t xml:space="preserve">Air Products offers essential industrial gases, equipment, and expertise across multiple industries including refining, chemical, metals, electronics, and food and beverage, focusing on lithium-ion manufacturing. 
</t>
  </si>
  <si>
    <t>Supplies gases as a utility for LIB production and other manufacturing technologies in the supply chain</t>
  </si>
  <si>
    <t>Airgas</t>
  </si>
  <si>
    <t>https://www.airgas.com/</t>
  </si>
  <si>
    <t>259 North Radnor-Chester Road, Suite 100</t>
  </si>
  <si>
    <t>Wayne</t>
  </si>
  <si>
    <t>19807</t>
  </si>
  <si>
    <t>610-687-5253</t>
  </si>
  <si>
    <t>Air Liquide</t>
  </si>
  <si>
    <t>https://www.airliquide.com/</t>
  </si>
  <si>
    <t>Paris</t>
  </si>
  <si>
    <t>Ile-de-France</t>
  </si>
  <si>
    <t>Questionnaire; Email communication</t>
  </si>
  <si>
    <t>Airgas supplies specialized gases and chemicals for many industries including for lithium-ion battery manufacturing, supporting production processes and quality control in the battery industry.</t>
  </si>
  <si>
    <t>Airgas does not provide manufacturing locations and so location is headquarters.  Airgas is a supplier of key raw materials to all aspects of the battery ecosystem:
•  Bulk and on-site generated gases (Ar, CO2, N2, O2, He )
•  Cylinder gases for laboratories, maintenance operations, etc.
•  Welding consumables for maintenance
•  Personal Protective Equipment (PPE), safety products and plant safety equipment; 18,000 employees, but only a fraction are involved in LIBs</t>
  </si>
  <si>
    <t>American Hyperform, Inc.</t>
  </si>
  <si>
    <t>Consulting</t>
  </si>
  <si>
    <t>Insights on Lithium Battery Chemicals and Electrolytes</t>
  </si>
  <si>
    <t>https://www.americanhyperform.com/</t>
  </si>
  <si>
    <t xml:space="preserve">1830 Columbia Ave. </t>
  </si>
  <si>
    <t>Folcroft</t>
  </si>
  <si>
    <t>215-300-0927</t>
  </si>
  <si>
    <t>Questionnaire; americanhyperform.com; https://www.sbir.gov/node/870095</t>
  </si>
  <si>
    <t xml:space="preserve">Hyperform provides consulting services in  lithium battery chemicals;  electrolytes;  new organic/inorganic chemicals: lithium, lead, zinc, nickel, cobalt, fluorine.  Principal consultant is William Novis Smith, PhD. </t>
  </si>
  <si>
    <t>William Novis Smith, PhD</t>
  </si>
  <si>
    <t>novis.smith@verizon.net</t>
  </si>
  <si>
    <t>Americase</t>
  </si>
  <si>
    <t>Logistics</t>
  </si>
  <si>
    <t>Lithium Battery Storage and Transportation Container</t>
  </si>
  <si>
    <t>https://www.americase.com/</t>
  </si>
  <si>
    <t>6200 N S I-35E</t>
  </si>
  <si>
    <t>Waxahachie</t>
  </si>
  <si>
    <t>800-972-2737</t>
  </si>
  <si>
    <t>7/2/2024; 8/11/2024</t>
  </si>
  <si>
    <t>Americase, a global leader in protective containers, excels in innovative, durable solutions for safely shipping and storing high-value or hazardous goods such as lithium-ion batteries</t>
  </si>
  <si>
    <t>AND Technologies</t>
  </si>
  <si>
    <t xml:space="preserve">Performance and safety Testing services </t>
  </si>
  <si>
    <t>https://www.aanddtech.com/</t>
  </si>
  <si>
    <t>4622 Runway Blvd.</t>
  </si>
  <si>
    <t>734-822-9556</t>
  </si>
  <si>
    <t>AND Technology</t>
  </si>
  <si>
    <t>https://aanddtech.com/applications/itest-battery/</t>
  </si>
  <si>
    <t>A&amp;D Technology is a test automation company that delivers integrated test lab management solutions and services including battery performance and safety certification testing.</t>
  </si>
  <si>
    <t>Equipment Service and Repair</t>
  </si>
  <si>
    <t>Battery Lifecycle management Services; 4R's - Repair, Remanufacture, Refurbish and/or Repurpose</t>
  </si>
  <si>
    <t>581 Ottawa Ave., Suite 100</t>
  </si>
  <si>
    <t xml:space="preserve">https://atcdrivetrain.com </t>
  </si>
  <si>
    <t>Farmington Hill</t>
  </si>
  <si>
    <t>Company email</t>
  </si>
  <si>
    <t>ATC Drivetrain enhances EV battery lifecycle through remanufacturing, reuse, and recycling, optimizing cost savings and minimizing environmental impact amid global electrification shift.</t>
  </si>
  <si>
    <t>Remanufactures packs, including addition of new cells for automotive industry; other work is conducted here besides rebuilding electric drive trains</t>
  </si>
  <si>
    <t>Aved Electronics</t>
  </si>
  <si>
    <t>Consulting Services</t>
  </si>
  <si>
    <t>Design, manufacturing, Testing, verification</t>
  </si>
  <si>
    <t>https://www.aved.com/</t>
  </si>
  <si>
    <t>01862</t>
  </si>
  <si>
    <t>978-453-6393</t>
  </si>
  <si>
    <t>aved.com; energy.sourceguides.com; https://www.datanyze.com/companies/aved-electronics/3555499</t>
  </si>
  <si>
    <t>Aves Electronics  is a custom battery pack producers in United States and trusted experts in the development and production of highly reliable battery applications.</t>
  </si>
  <si>
    <t>Bamboo Charge</t>
  </si>
  <si>
    <t xml:space="preserve">Bamboo Charge
</t>
  </si>
  <si>
    <t>Engineering, Battery pack cooling solutions, Battery simulation</t>
  </si>
  <si>
    <t>https://bamboocharge.com/contact-us-2/</t>
  </si>
  <si>
    <t>1190 Saratoga Ave</t>
  </si>
  <si>
    <t>408-650-2999</t>
  </si>
  <si>
    <t>Questionnaire; https://bamboocharge.com/</t>
  </si>
  <si>
    <t>Bamboo Charge offers design and implementation of battery pack fluid cooling systems, cold plate design and manufacture, and battery characterization. It provides thermal and structural simulations and mobile battery recycling.</t>
  </si>
  <si>
    <t>Dr. Azita Soleymani</t>
  </si>
  <si>
    <t xml:space="preserve">669-264-1332
</t>
  </si>
  <si>
    <t xml:space="preserve">azita@bamboocharge.com
</t>
  </si>
  <si>
    <t>Battery Design LLC</t>
  </si>
  <si>
    <t xml:space="preserve">Battery Modeling and Simulation </t>
  </si>
  <si>
    <t xml:space="preserve">https://www.linkedin.com/in/robertspotnitz/ </t>
  </si>
  <si>
    <t>2277 Delucchi Drive</t>
  </si>
  <si>
    <t>Pleasanton</t>
  </si>
  <si>
    <t>925-895-4080</t>
  </si>
  <si>
    <t>Questionnaire; https://www.govcb.com/government-vendors/profile-SAM00000000001516107-battery-design-llc-Pleasanton-CA.htm; https://www.datanyze.com/companies/battery-design/8523720</t>
  </si>
  <si>
    <t>Battery Design consults on battery design and simulation, leading the development of the Battery Design Studio that is now owned by Siemens.</t>
  </si>
  <si>
    <t>Battery Innovation Center, Inc.</t>
  </si>
  <si>
    <t>Manufacturing process development; Testing; Technical consulting</t>
  </si>
  <si>
    <t>https://www.bicindiana.com/</t>
  </si>
  <si>
    <t>7970 S Energy Dr</t>
  </si>
  <si>
    <t>812-863-2424</t>
  </si>
  <si>
    <t>bicindiana.com; https://www.allbiz.com/business/battery-innovation-center-inc-812-863-2424</t>
  </si>
  <si>
    <t>BIC mission is focused on promoting the rapid development, testing, commercialization, and advanced learning of safe, reliable, and high-performance energy storage systems for defense, academic, and industry partners.</t>
  </si>
  <si>
    <t>Battery MD, Inc.</t>
  </si>
  <si>
    <t>Battery validation testing; Life cycle and characterization</t>
  </si>
  <si>
    <t>http://batterymd.com/</t>
  </si>
  <si>
    <t>5926 Patrol Rd</t>
  </si>
  <si>
    <t>Mc Clellan Park</t>
  </si>
  <si>
    <t>916-641-1807</t>
  </si>
  <si>
    <t>North Highlands</t>
  </si>
  <si>
    <t>batterymd.com; https://www.linkedin.com/company/battery-md</t>
  </si>
  <si>
    <t>Battery MD provides innovative battery testing and service solutions to OEMs of electric, hybrid, and fuel cell powered vehicles</t>
  </si>
  <si>
    <t>Battery and EV/HEV testing; employee range: 11-50</t>
  </si>
  <si>
    <t>http://batterymd.com/, http://batterymd.com/about.html</t>
  </si>
  <si>
    <t>Bechtel Global Corporation</t>
  </si>
  <si>
    <t>Engineering</t>
  </si>
  <si>
    <t>Engineering, procurement, project management</t>
  </si>
  <si>
    <t>https://www.bechtel.com/</t>
  </si>
  <si>
    <t>12011 Sunset Hills Rd</t>
  </si>
  <si>
    <t>Reston</t>
  </si>
  <si>
    <t>571-392-6300</t>
  </si>
  <si>
    <t>Questionnaire; https://www.bechtel.com/</t>
  </si>
  <si>
    <t>Bechtel Global Corporation is an engineering, procurement, and construction company that builds manufacturing facilities, power plants, LNG terminals, airports, railroad, airports, and motorways etc.</t>
  </si>
  <si>
    <t>Bechtel was awarded FEED for Mitra Chem's commercial cathode manufacturing plant that will produce LFP cathodes at commercial scale by 2025</t>
  </si>
  <si>
    <t>Belmont Scientific, Inc.</t>
  </si>
  <si>
    <t>Battery safety; Other cell testing; Disassembly; Nail penetration testing; Crush testing; X-ray computed tomography</t>
  </si>
  <si>
    <t>https://www.belmontscientific.com/testing/</t>
  </si>
  <si>
    <t>210 Stedman Street, Unit 3</t>
  </si>
  <si>
    <t>Lowell</t>
  </si>
  <si>
    <t>01815</t>
  </si>
  <si>
    <t>617-513-5393</t>
  </si>
  <si>
    <t>https://www.belmontscientific.com/</t>
  </si>
  <si>
    <t>belmontscientific.com; https://www.linkedin.com/company/belmont-scientific-inc1</t>
  </si>
  <si>
    <t>Belmont provides services in battery safety testing, specialized battery testing, chemical reactivity and relief sizing, and solid material handling.</t>
  </si>
  <si>
    <t>Contract research and battery safety testing laboratory; Employee range 2-10 (LI)</t>
  </si>
  <si>
    <t>https://www.belmontscientific.com/testing/, https://belmontscientific.com/</t>
  </si>
  <si>
    <t>Equipment service and repair</t>
  </si>
  <si>
    <t>Battery test equipment servicing</t>
  </si>
  <si>
    <t>Also provides battery test equipment and modeling software</t>
  </si>
  <si>
    <t>Black and Veatch</t>
  </si>
  <si>
    <t>Battery energy storage systems; Engineering, procurement, and construction agreements</t>
  </si>
  <si>
    <t>https://www.bv.com/</t>
  </si>
  <si>
    <t>11401 Lamar Ave</t>
  </si>
  <si>
    <t>913-458-2000</t>
  </si>
  <si>
    <t>bv.com; Questionnaire</t>
  </si>
  <si>
    <t xml:space="preserve">Black &amp; Veatch specializes in engineering, consulting, and construction services, focusing on energy storage solutions and infrastructure for Li-ion battery systems.
</t>
  </si>
  <si>
    <t>https://www.bv.com/, https://www.bv.com/company/mission-vision-values/</t>
  </si>
  <si>
    <t>Blue Whale Materials LLC</t>
  </si>
  <si>
    <t>Recycling; International logistics</t>
  </si>
  <si>
    <t>https://www.bluewhalematerials.com/</t>
  </si>
  <si>
    <t>1629 K Street, Suite 300</t>
  </si>
  <si>
    <t>Washington</t>
  </si>
  <si>
    <t>DC</t>
  </si>
  <si>
    <t>20006</t>
  </si>
  <si>
    <t>202-596-5523</t>
  </si>
  <si>
    <t>Blue Whale Materials</t>
  </si>
  <si>
    <t xml:space="preserve">bluewhalematerials.com; https://www.buzzfile.com/business/Blue-Whale-Materials-LLC-202-596-5523;  https://www.electrive.com/2022/05/19/blue-whale-materials-bwm-to-build-5-recycling-plants/; </t>
  </si>
  <si>
    <t>Blue Whale Materials provides li-ion recycling solutions to safely reclaim and responsibly supply valuable critical materials like cobalt, nickel, and lithium for the growing electrified economy.</t>
  </si>
  <si>
    <t>Looking to develop domestic process and build a facility; zoominfo put employees &lt;25; LI has 1-10 and lists 5; buzzfile lists 3</t>
  </si>
  <si>
    <t>BRITE Energy Innovators</t>
  </si>
  <si>
    <t>Innovation Services</t>
  </si>
  <si>
    <t>Consultants</t>
  </si>
  <si>
    <t>https://brite.org/</t>
  </si>
  <si>
    <t>125 West Market Street</t>
  </si>
  <si>
    <t>(330) 395-3500</t>
  </si>
  <si>
    <t xml:space="preserve">BRITE Energy Innovations </t>
  </si>
  <si>
    <t xml:space="preserve">Warren </t>
  </si>
  <si>
    <t xml:space="preserve">US </t>
  </si>
  <si>
    <t xml:space="preserve">BRITE  empowers energy tech startups to drive change, offering startup programs and consulting services for technology viability and community advancement towards a decarbonized future.
</t>
  </si>
  <si>
    <t>nick@brite.org</t>
  </si>
  <si>
    <t>Brueckner Group USA, Inc</t>
  </si>
  <si>
    <t>Servicing plastic thermoforming; Other equipment</t>
  </si>
  <si>
    <t>https://www.brueckner-usa.com/en/</t>
  </si>
  <si>
    <t>200 International Drive</t>
  </si>
  <si>
    <t>03801</t>
  </si>
  <si>
    <t>603-929-3900</t>
  </si>
  <si>
    <t>Brueckner Group</t>
  </si>
  <si>
    <t>https://www.brueckner.com/</t>
  </si>
  <si>
    <t>Siegsdorf</t>
  </si>
  <si>
    <t>brueckner.com; brueckner-usa.com; https://www.zoominfo.com/c/brueckner-group-usa-inc/357617117</t>
  </si>
  <si>
    <t>Brueckner Group USA sells and supports Brückner Group GmbH's products in North America, focusing on polymer and fiber machinery to enhance customer productivity and profitability.</t>
  </si>
  <si>
    <t>https://www.brueckner-usa.com/en/, https://www.brueckner-usa.com/en/About-us</t>
  </si>
  <si>
    <t>Vacuum equipment service and repair</t>
  </si>
  <si>
    <t>150</t>
  </si>
  <si>
    <t>C4V</t>
  </si>
  <si>
    <t xml:space="preserve">Consulting </t>
  </si>
  <si>
    <t xml:space="preserve">Electrode Design and Process Development </t>
  </si>
  <si>
    <t>https://www.chargecccv.com/</t>
  </si>
  <si>
    <t xml:space="preserve"> 45 Murray Hill Rd</t>
  </si>
  <si>
    <t>Vestal</t>
  </si>
  <si>
    <t>607-224-2225</t>
  </si>
  <si>
    <t>Questionnaire; https://www.zoominfo.com/c/c4v/477997851; https://www.linkedin.com/company/chargecccv</t>
  </si>
  <si>
    <t xml:space="preserve">C4V specializes in lithium-ion battery technology, focusing on advanced electrode design and process development for next-generation storage materials. </t>
  </si>
  <si>
    <t>LI lists 22 employees; Zoominfo lists &lt;25</t>
  </si>
  <si>
    <t>Calogy Solutions</t>
  </si>
  <si>
    <t xml:space="preserve">Thermal management Services </t>
  </si>
  <si>
    <t>Battery thermal characterization and analysis</t>
  </si>
  <si>
    <t>https://www.calogysolutions.com/</t>
  </si>
  <si>
    <t>4441 Boulevard Industriel</t>
  </si>
  <si>
    <t>Sherbrooke</t>
  </si>
  <si>
    <t>J1L 2S9</t>
  </si>
  <si>
    <t>819-200 3083</t>
  </si>
  <si>
    <t>calogysolutions.com; Propulsion Quebec; https://ca.linkedin.com/company/calogysolutions; ZoomInfo has &lt; 25 employees</t>
  </si>
  <si>
    <t xml:space="preserve">Calogy Solutions provides design and sizing of thermal management systems particularly for batteries. </t>
  </si>
  <si>
    <t>https://www.calogysolutions.com/, https://www.calogysolutions.com/en/about_us/</t>
  </si>
  <si>
    <t>CHEMTREC</t>
  </si>
  <si>
    <t>Lithium Battery Shipping</t>
  </si>
  <si>
    <t>https://www.chemtrec.com/our-services/battery-compliance/shipping-lithium-batteries</t>
  </si>
  <si>
    <t>2900 Fairview Park Dr</t>
  </si>
  <si>
    <t xml:space="preserve">Falls Church </t>
  </si>
  <si>
    <t>800-262-8200</t>
  </si>
  <si>
    <t>https://www.chemtrec.com/</t>
  </si>
  <si>
    <t xml:space="preserve">VA </t>
  </si>
  <si>
    <t xml:space="preserve">SD AP </t>
  </si>
  <si>
    <t>https://www.chemtrec.com/about-chemtrec</t>
  </si>
  <si>
    <t>CHEMTREC's 24/7 emergency response center protects people, minimizes environmental impact, and preserves customer assets and reputations by providing critical information wherever hazardous materials are handled, included shipping Li-ion batteries.</t>
  </si>
  <si>
    <t>Concentric LLC</t>
  </si>
  <si>
    <t xml:space="preserve">Battery power as a service </t>
  </si>
  <si>
    <t>https://www.concentricusa.com/</t>
  </si>
  <si>
    <t>1621 W Crosby Rd</t>
  </si>
  <si>
    <t>888-981-7603</t>
  </si>
  <si>
    <t>concentricusa.com</t>
  </si>
  <si>
    <t>Concentric LLC provides energy storage solutions, specializing in advanced battery technology and services for grid, commercial, and industrial applications.</t>
  </si>
  <si>
    <t>Has numerous locations in US; listed facility is HQ</t>
  </si>
  <si>
    <t>https://www.concentricusa.com/, https://www.concentricusa.com/about-us/</t>
  </si>
  <si>
    <t>Coulometrics</t>
  </si>
  <si>
    <t xml:space="preserve">Materials, Testing and assembly </t>
  </si>
  <si>
    <t>https://www.coulometrics.com/</t>
  </si>
  <si>
    <t>1086 Duncan Ave</t>
  </si>
  <si>
    <t xml:space="preserve"> Chattanooga</t>
  </si>
  <si>
    <t>423-954-7766</t>
  </si>
  <si>
    <t>coulometrics.com; https://www.linkedin.com/company/coulometrics; https://www.zoominfo.com/c/coulometrics-llc/358190869</t>
  </si>
  <si>
    <t>Coulometrics provides material development devices, battery assembly and testing, toll coating, and battery manufacturing</t>
  </si>
  <si>
    <t>Offers testing along with R&amp;D; LI lists 8 employees; ZoomInfo lists &lt; 25</t>
  </si>
  <si>
    <t>CSA Group</t>
  </si>
  <si>
    <t>Cell; Pack; Module; Energy storage system, e-mobility; Other battery-powered products testing and certification</t>
  </si>
  <si>
    <t>https://www.csagroup.org/</t>
  </si>
  <si>
    <t>178 Rexdale Blvd.</t>
  </si>
  <si>
    <t>M9W 1R3</t>
  </si>
  <si>
    <t>416-747-4000</t>
  </si>
  <si>
    <t>csagroup.org; https://www.zoominfo.com/pic/csa-group/23088224</t>
  </si>
  <si>
    <t>CSA Group is  providing standards development, product testing, certification, and consumer product evaluation services.</t>
  </si>
  <si>
    <t>Has 2198 employees globally and 1778 in N. America</t>
  </si>
  <si>
    <t>https://www.csagroup.org/, https://www.csagroup.org/about-csa-group/</t>
  </si>
  <si>
    <t>Customized Energy Solutions</t>
  </si>
  <si>
    <t>https://www.ces-ltd.com/</t>
  </si>
  <si>
    <t>1528 Walnut Street, Floor 22</t>
  </si>
  <si>
    <t>215-875-9440</t>
  </si>
  <si>
    <t>ces-ltd.com; https://www.zoominfo.com/c/customized-energy-solutions-ltd/13730244</t>
  </si>
  <si>
    <t>Customized Energy Solutions offers specialized services in energy market intelligence, consulting, and technology solutions to manage energy operations and planning.</t>
  </si>
  <si>
    <t>https://www.ces-ltd.com/, https://ces-ltd.com/about/</t>
  </si>
  <si>
    <t>Battery testing</t>
  </si>
  <si>
    <t>50 Waterview Drive #130</t>
  </si>
  <si>
    <t>06484</t>
  </si>
  <si>
    <t>Digatron Power Electronics GmbH</t>
  </si>
  <si>
    <t>Dolav USA</t>
  </si>
  <si>
    <t>Shipping containers</t>
  </si>
  <si>
    <t>https://dolav.com/</t>
  </si>
  <si>
    <t>3710 Sysco Court SE</t>
  </si>
  <si>
    <t>877-999-6229</t>
  </si>
  <si>
    <t>Dolav Plastic Products</t>
  </si>
  <si>
    <t>Dolav</t>
  </si>
  <si>
    <t>Dvir</t>
  </si>
  <si>
    <t xml:space="preserve">SD AP MK </t>
  </si>
  <si>
    <t>7/18/2024 2/1/2025</t>
  </si>
  <si>
    <t>Dolav is a global provider of handling and storage solutions, specializing in producing large-volume pallet boxes of unrivalled durability and quality.</t>
  </si>
  <si>
    <t>Dolav specializes in durable, high-quality storage solutions, including ENVAION products for safe lithium-ion battery storage and transportation, powered by Akkugrain technology and UN-certified for safety and compliance.</t>
  </si>
  <si>
    <t>Alyssia Bostrom</t>
  </si>
  <si>
    <t>865-230-3201</t>
  </si>
  <si>
    <t>Alyssia.Bostrom@dolav-usa.com</t>
  </si>
  <si>
    <t>Simulation and Testing and/or certification</t>
  </si>
  <si>
    <t>Simulation; Small-scale testing; Materials characterization</t>
  </si>
  <si>
    <t>https://www.ecpowergroup.com/</t>
  </si>
  <si>
    <t>ecpowergroup.com; Questionnaire; https://www.datanyze.com/companies/ec-power/355352194</t>
  </si>
  <si>
    <t>EC Power develops advanced battery technology, focusing on innovative solutions for thermal management and energy storage in electric vehicles and other applications.</t>
  </si>
  <si>
    <t>Eclipse Energy LLC</t>
  </si>
  <si>
    <t>Testing and/or Certification</t>
  </si>
  <si>
    <t>Testing</t>
  </si>
  <si>
    <t>http://www.eclipseenergy.us/</t>
  </si>
  <si>
    <t>1752 Fields Blvd.</t>
  </si>
  <si>
    <t>Greenfield</t>
  </si>
  <si>
    <t>317-318-9993</t>
  </si>
  <si>
    <t xml:space="preserve">Greenfield </t>
  </si>
  <si>
    <t>eclipseenergy.us; https://www.linkedin.com/company/eclipseenergy</t>
  </si>
  <si>
    <t xml:space="preserve">Eclipse Energy (now owned by Blue Whale) provides tailored battery testing and evaluation services for the increasingly diverse set of battery chemistries, enabling a growing circular economy. </t>
  </si>
  <si>
    <t>http://www.eclipseenergy.us/, https://www.bluewhalematerials.com/news</t>
  </si>
  <si>
    <t>Ecobat</t>
  </si>
  <si>
    <t>https://www.ecobat.com/</t>
  </si>
  <si>
    <t>4828 Calvert St</t>
  </si>
  <si>
    <t>214-242-0357</t>
  </si>
  <si>
    <t>https://www.Ecobat.com/</t>
  </si>
  <si>
    <t>rsrtechnolgies.com; https://www.zoominfo.com/c/rsr-technologies-inc/389327219; ecobat.com</t>
  </si>
  <si>
    <t>Ecobat focuses on closed-loop recycling for lead and lithium batteries, covering collection, recycling, and distribution, aiming for high recycling rates similar to lead acid batteries</t>
  </si>
  <si>
    <t>All subsidiaries were rebranded as Ecobat; also collects, and crushes LIBs. Check if this fits here</t>
  </si>
  <si>
    <t>https://www.ecobat.com/, https://ecobat.com/about-us/</t>
  </si>
  <si>
    <t>Economic Development Partnership of North Carolina</t>
  </si>
  <si>
    <t xml:space="preserve"> Economic development authority</t>
  </si>
  <si>
    <t xml:space="preserve">Investors; Consultants </t>
  </si>
  <si>
    <t>https://edpnc.com</t>
  </si>
  <si>
    <t>150 Fayetteville St. Suite 1200</t>
  </si>
  <si>
    <t>919-447-7777</t>
  </si>
  <si>
    <t>https://edpnc.com/</t>
  </si>
  <si>
    <t xml:space="preserve">https://edpnc.com/about-the-edpnc/ </t>
  </si>
  <si>
    <t>The Economic Development Partnership of North Carolina recruits new businesses to the state, supporting the needs of existing businesses, connecting exporters to global customers, and helping small business owners get their start.</t>
  </si>
  <si>
    <t>Electrada</t>
  </si>
  <si>
    <t>Electric Fuel Solution for fleets</t>
  </si>
  <si>
    <t>https://electrada.com/caas/</t>
  </si>
  <si>
    <t>231 W 12th Suite 600</t>
  </si>
  <si>
    <t>513-632-0360</t>
  </si>
  <si>
    <t>https://electrada.com/</t>
  </si>
  <si>
    <t xml:space="preserve">
Electrada's 360 CaaS technology offers a customized, end-to-end electric fuel solution for fleets, covering every aspect of EV charging infrastructure, including financing, design, construction, operation, maintenance, and support.</t>
  </si>
  <si>
    <t>Electric Applications Incorporated</t>
  </si>
  <si>
    <t xml:space="preserve"> Cells; Modules; Full battery packs</t>
  </si>
  <si>
    <t>https://www.electric-applications.com/</t>
  </si>
  <si>
    <t>1337 E Washington St</t>
  </si>
  <si>
    <t>480-448-1346</t>
  </si>
  <si>
    <t>Electric Applications, Inc.</t>
  </si>
  <si>
    <t>Questionnaire; electric-applications.com; https://www.konaequity.com/company/electric-applications-incorporated-4393406869/</t>
  </si>
  <si>
    <t>Electric Applications Incorporated specializes in battery testing, evaluation, certification, R&amp;D, and application simulation, supported by a state-of-the-art lab in Phoenix.</t>
  </si>
  <si>
    <t>https://www.electric-applications.com/, https://www.electric-applications.com/about/</t>
  </si>
  <si>
    <t>Electric Goddess</t>
  </si>
  <si>
    <t>https://www.electricgoddess.co/</t>
  </si>
  <si>
    <t>127 Nevada St</t>
  </si>
  <si>
    <t>424-400-9820</t>
  </si>
  <si>
    <t>https://services.electricgoddess.co/all</t>
  </si>
  <si>
    <t>Electric Goddess provides battery consulting and testing, focusing on safety, performance, and corrosion mitigation.</t>
  </si>
  <si>
    <t>Specializes in battery safety and performance enhancement across various industries including space and automotive.</t>
  </si>
  <si>
    <t>success@electricgoddess.co</t>
  </si>
  <si>
    <t>Electric Power Research Institute</t>
  </si>
  <si>
    <t>Research for reliable energy</t>
  </si>
  <si>
    <t>https://www.epri.com/</t>
  </si>
  <si>
    <t>3420 Hillview Avenue</t>
  </si>
  <si>
    <t>Palo Alto</t>
  </si>
  <si>
    <t>800-313-3774</t>
  </si>
  <si>
    <t>1300+</t>
  </si>
  <si>
    <t>Palo alto</t>
  </si>
  <si>
    <t>EPRI shapes the energy future with unbiased, collaborative research for a reliable, affordable, and resilient energy system.</t>
  </si>
  <si>
    <t>TOGETHER…SHAPING THE FUTURE OF ENERGY®  EPRI is a research organization that follows the science to help power society toward a reliable, affordable, and resilient energy future. Rigorously objective in our role and our research, we do not advocate for any specific company, sector, or technology. With a foundational mission to benefit society, EPRI delivers independent, objective thought leadership and industry expertise through a highly collaborative approach.</t>
  </si>
  <si>
    <t>https://www.epri.com/about</t>
  </si>
  <si>
    <t>Design; Packs manufacturing; Cell manufacturing</t>
  </si>
  <si>
    <t xml:space="preserve">https://www.electrochemsolutions.com/ </t>
  </si>
  <si>
    <t xml:space="preserve">670 Paramount Dr. </t>
  </si>
  <si>
    <t>781-575-0800</t>
  </si>
  <si>
    <t>https://www.integer.net/</t>
  </si>
  <si>
    <t>electrochemsolutions.com; https://www.buzzfile.com/business/Electrochem-Solutions,-Inc.-781-575-0800</t>
  </si>
  <si>
    <t>Electrochem Solutions, Inc. specializes in custom battery solutions and wireless sensing technologies for critical industrial applications, including medical, military, and energy sectors.</t>
  </si>
  <si>
    <t>Makes custom cells and packs for Li-ion; also does consulting and design/development</t>
  </si>
  <si>
    <t>https://www.integer.net/, https://www.integer.net/company/about/default.aspx</t>
  </si>
  <si>
    <t>Design; Custom cells; Packs</t>
  </si>
  <si>
    <t>Endural</t>
  </si>
  <si>
    <t>Shipping Containers</t>
  </si>
  <si>
    <t>https://endural.com/</t>
  </si>
  <si>
    <t>1685 Scenic Ave</t>
  </si>
  <si>
    <t>888-219-3812-201</t>
  </si>
  <si>
    <t xml:space="preserve">Endural manufactures high-grade plastic storage cases, transportation cases, custom containers, and related material handling solutions for the automotive, aerospace, governmental, and electronic sectors. </t>
  </si>
  <si>
    <t>Energy Assurance</t>
  </si>
  <si>
    <t>https://www.energy-assurance.com/</t>
  </si>
  <si>
    <t>2350 Centennial Drive</t>
  </si>
  <si>
    <t>Gainesville</t>
  </si>
  <si>
    <t>30504</t>
  </si>
  <si>
    <t>404-954-2054</t>
  </si>
  <si>
    <t>energy-assurance.com; https://pitchbook.com/profiles/company/435164-50#overview</t>
  </si>
  <si>
    <t xml:space="preserve">Energy Assurance is a comprehensive battery testing company
that provides customizable regulatory and performance-based evaluations. </t>
  </si>
  <si>
    <t>https://www.energy-assurance.com/, https://www.energy-assurance.com/company/</t>
  </si>
  <si>
    <t>Energy Safety Response Group (ESRG)</t>
  </si>
  <si>
    <t>Battery fire testing; Other tests</t>
  </si>
  <si>
    <t>https://www.energyresponsegroup.com/</t>
  </si>
  <si>
    <t>8350 US Highway 23 North</t>
  </si>
  <si>
    <t>Delaware</t>
  </si>
  <si>
    <t>43015</t>
  </si>
  <si>
    <t>833-723-3377</t>
  </si>
  <si>
    <t>Energy Safety Response Group</t>
  </si>
  <si>
    <t>energyresponsegroup.com; https://www.linkedin.com/company/energy-storage-response-group/</t>
  </si>
  <si>
    <t>Energy Safety Response Group specializes in providing emergency response, safety, and risk management services for the energy sector, particularly focusing on battery and renewable energy incidents.</t>
  </si>
  <si>
    <t>LinkedIn: 11-50</t>
  </si>
  <si>
    <t>https://www.energyresponsegroup.com/, https://www.energyresponsegroup.com/about</t>
  </si>
  <si>
    <t>Battery maintenance</t>
  </si>
  <si>
    <t>https://www.enersys.com/</t>
  </si>
  <si>
    <t>2366 Bernville Road</t>
  </si>
  <si>
    <t>19605</t>
  </si>
  <si>
    <t>610-208-1991</t>
  </si>
  <si>
    <t>enersys.com</t>
  </si>
  <si>
    <t>Enersys trained professionals ensure product installation meets client standards and commission equipment for operational assurance before leaving the site.</t>
  </si>
  <si>
    <t>https://www.enersys.com/, https://www.enersys.com/en/about-us/company-background/</t>
  </si>
  <si>
    <t>Epec Engineering Technologies</t>
  </si>
  <si>
    <t>Toll manufacturing</t>
  </si>
  <si>
    <t>Cells; Packs</t>
  </si>
  <si>
    <t>https://www.epectec.com/</t>
  </si>
  <si>
    <t>176 Samuel Barnet Boulevard</t>
  </si>
  <si>
    <t>New Bedford</t>
  </si>
  <si>
    <t>02745</t>
  </si>
  <si>
    <t>508-995-5171</t>
  </si>
  <si>
    <t>epectec.com; https://www.zoominfo.com/pic/epec-engineered-technologies/13140186</t>
  </si>
  <si>
    <t>Epec Engineered Technologies provides customized electronics solutions, offering technical expertise, efficient manufacturing, and fast delivery to over 5,000 customers in various industries.</t>
  </si>
  <si>
    <t>https://www.epectec.com/, https://www.epectec.com/about/overview/</t>
  </si>
  <si>
    <t>Exponent</t>
  </si>
  <si>
    <t>Safety Testing and analysis</t>
  </si>
  <si>
    <t>https://www.exponent.com/</t>
  </si>
  <si>
    <t>149 Commonwealth Drive</t>
  </si>
  <si>
    <t>888-656-EXPO</t>
  </si>
  <si>
    <t xml:space="preserve">Exponent </t>
  </si>
  <si>
    <t>exponent.com; Email; https://www.linkedin.com/company/exponent#:~:text=Our%20staff%20of%20900%20are,is%20certified%20to%20ISO%209001.</t>
  </si>
  <si>
    <t>Exponent offers consulting and research services, focusing on risk analysis, failure investigation, and safety evaluations for Li-ion battery technology and other industries.</t>
  </si>
  <si>
    <t>900 employees in 20 offices in the US and 7 international offices</t>
  </si>
  <si>
    <t>https://www.exponent.com/, https://www.exponent.com/company-about, https://www.exponent.com/industries/energy</t>
  </si>
  <si>
    <t>Cells; Atomic layer deposition on separators; Cathodes; Anodes; Separators or solid electrolyte</t>
  </si>
  <si>
    <t>12300 Grant St.</t>
  </si>
  <si>
    <t>Questionnaire; forgenano.com; https://www.zoominfo.com/pic/forge-nano-inc/398065114</t>
  </si>
  <si>
    <t>Forge Nano specializes in advanced coating technology, using atomic layer deposition for improving the performance of materials, including Li-ion batteries</t>
  </si>
  <si>
    <t xml:space="preserve">Galyen Energy </t>
  </si>
  <si>
    <t>Technical Consulting</t>
  </si>
  <si>
    <t>https://galyenenergy.com/</t>
  </si>
  <si>
    <t xml:space="preserve">10440 Golden Bear Way </t>
  </si>
  <si>
    <t xml:space="preserve">IN </t>
  </si>
  <si>
    <t>7/1/2024 8/11/2024</t>
  </si>
  <si>
    <t>Bob Galyen is a seasoned veteran in the scientific community with decades of experience in managing large and small business with a theme of “turning technology into cash.”</t>
  </si>
  <si>
    <t>Bob Gaylen</t>
  </si>
  <si>
    <t>+1 (317) 716-9326</t>
  </si>
  <si>
    <t>bob@galyenenergy.com</t>
  </si>
  <si>
    <t>Golden Bridge</t>
  </si>
  <si>
    <t>Transportation</t>
  </si>
  <si>
    <t>https://www.goldenbridge-intl.com/</t>
  </si>
  <si>
    <t>733 9th Avenue</t>
  </si>
  <si>
    <t>626-810-0688</t>
  </si>
  <si>
    <t>51-200</t>
  </si>
  <si>
    <t>Golden Bridge aims to be the top freight forwarder, facilitating global logistics to help entrepreneurs realize their business potential, and is involved in BESS transportation across the United States.</t>
  </si>
  <si>
    <t>Golden Bridge’s mission has always been to be the preferred freight forwarder serving and facilitating the logistics needs of other entrepreneurs and helping them realize their business’s full potential on a global scale.</t>
  </si>
  <si>
    <t>http://www.goldenbridge-intl.com/about.html</t>
  </si>
  <si>
    <t xml:space="preserve"> Lithium-ion cells</t>
  </si>
  <si>
    <t>https://www.gsyuasa-lp.com/</t>
  </si>
  <si>
    <t>https://www.gs-yuasa.com/en/</t>
  </si>
  <si>
    <t>gsyuasa.com; Questionnaire; gsyusa-lp.com; https://rocketreach.co/gs-yuasa-lithium-power-profile_b5cc54b9f42e0aa9</t>
  </si>
  <si>
    <t>GYLP delivers advanced batteries and battery systems for North American clients within the aerospace, industrial, military and specialty markets.</t>
  </si>
  <si>
    <t>Guidehouse Insights</t>
  </si>
  <si>
    <t>Consulting and analysis</t>
  </si>
  <si>
    <t>https://guidehouseinsights.com/</t>
  </si>
  <si>
    <t>1375 Walnut Street, Suite 100</t>
  </si>
  <si>
    <t>Boulder</t>
  </si>
  <si>
    <t>303-997-7609</t>
  </si>
  <si>
    <t xml:space="preserve">Boulder </t>
  </si>
  <si>
    <t>guidehouseinsights.com; https://www.zoominfo.com/c/guidehouse-inc/495875670</t>
  </si>
  <si>
    <t>Guidehouse Insights is a market intelligence team that provides emerging technology research, data, and benchmarking services for today’s rapidly changing and highly regulated industries.</t>
  </si>
  <si>
    <t>https://guidehouseinsights.com/, https://guidehouseinsights.com/who-wes-are</t>
  </si>
  <si>
    <t>Hanwha Momentum</t>
  </si>
  <si>
    <t>Engineering for manufacturing equipment</t>
  </si>
  <si>
    <t>Cell manufacturing (Coater, Calender, Slitter, Notching, Stacking, Formation), Module &amp; Pack manufacturing (Module and Pack manufacturing line), Material (Sintering equipment for Cathode and anode)</t>
  </si>
  <si>
    <t>https://m.hanwhacorp.co.kr/eng/momentum/index.jsp</t>
  </si>
  <si>
    <t>6000 Phyllis Drive</t>
  </si>
  <si>
    <t>Cypress</t>
  </si>
  <si>
    <t>323-383-3662</t>
  </si>
  <si>
    <t>Hanwha Corporation</t>
  </si>
  <si>
    <t>SD;AP</t>
  </si>
  <si>
    <t>7/1/2024: 8/8/2024</t>
  </si>
  <si>
    <t>Questionnaire; https://www.hanwha.com/en/about_hanwha/global_footprint.html</t>
  </si>
  <si>
    <t>Hanwha Momentum offers engineering for equipment, including cell manufacturing (coater, calendering, slitter, notching, stacking, formation), module and pack manufacturing, and material sintering equipment.</t>
  </si>
  <si>
    <t xml:space="preserve">https://m.hanwhacorp.co.kr/eng/momentum/index.jsp </t>
  </si>
  <si>
    <t>taebeom.lee@hanwha.com</t>
  </si>
  <si>
    <t>InnoEnergy Skills Institute</t>
  </si>
  <si>
    <t>Training</t>
  </si>
  <si>
    <t>Workforce Training; Curriculum; Workforce Development; Training Modules; Education</t>
  </si>
  <si>
    <t>https://www.innoenergy.com/skillsinstitute/</t>
  </si>
  <si>
    <t>444 Somerville Ave</t>
  </si>
  <si>
    <t>Sommerville</t>
  </si>
  <si>
    <t>617-480-9194</t>
  </si>
  <si>
    <t>InnoEnergy USA</t>
  </si>
  <si>
    <t>The InnoEnergy Skills Institute has an agile, modular approach to delivering training with adaptable, customizable courses, and programs that meet specific needs, regardless of location, size, or technology.</t>
  </si>
  <si>
    <t>Mark Vasu</t>
  </si>
  <si>
    <t xml:space="preserve"> 617-480-9192</t>
  </si>
  <si>
    <t>mark.vasu@innoenergy.com</t>
  </si>
  <si>
    <t>Jabil Inc.</t>
  </si>
  <si>
    <t>Many</t>
  </si>
  <si>
    <t>https://www.jabil.com/</t>
  </si>
  <si>
    <t>888 Executive Center Drive W Suite 200</t>
  </si>
  <si>
    <t>St. Petersburg</t>
  </si>
  <si>
    <t>312-664-1333</t>
  </si>
  <si>
    <t>Jabil, Inc.</t>
  </si>
  <si>
    <t>jabil.com</t>
  </si>
  <si>
    <t xml:space="preserve">Jabil Inc. is a global manufacturing services company, offering comprehensive design, engineering, production, and supply chain solutions for a wide range of industries including lithium-ion batteries </t>
  </si>
  <si>
    <t>Numerous contract manufacturing sites in NA and around the world;  Location provided is HQ</t>
  </si>
  <si>
    <t>https://www.jabil.com/, https://www.jabil.com/about-us.html</t>
  </si>
  <si>
    <t>Johnson Controls</t>
  </si>
  <si>
    <t>https://www.johnsoncontrols.com/</t>
  </si>
  <si>
    <t>Cork</t>
  </si>
  <si>
    <t>Munster</t>
  </si>
  <si>
    <t>johnsoncontrols.com</t>
  </si>
  <si>
    <t xml:space="preserve">
Johnson Controls specializes in smart building technologies, leveraging AI and data to enhance building health, sustainability, and performance, leading towards autonomous buildings.</t>
  </si>
  <si>
    <t>Numerous locations.</t>
  </si>
  <si>
    <t>https://www.johnsoncontrols.com/, https://www.johnsoncontrols.com/about-us/our-company</t>
  </si>
  <si>
    <t>Koura Global</t>
  </si>
  <si>
    <t>Liquid electrolyte</t>
  </si>
  <si>
    <t>https://www.kouraglobal.com/</t>
  </si>
  <si>
    <t>4990 B ICI Road</t>
  </si>
  <si>
    <t>San Gabriel</t>
  </si>
  <si>
    <t>225-642-0094</t>
  </si>
  <si>
    <t xml:space="preserve">Waltham </t>
  </si>
  <si>
    <t>Questionnaire; https://www.zoominfo.com/pic/koura/482211834</t>
  </si>
  <si>
    <t>Koura is a global leader in the development, manufacture and supply of fluor products that play a fundamental role in enhancing everyday lives.</t>
  </si>
  <si>
    <t>Lithium Werks Inc.</t>
  </si>
  <si>
    <t>Product engineering; Applications engineering support</t>
  </si>
  <si>
    <t>https://www.lithiumwerks.com/</t>
  </si>
  <si>
    <t>2590 Oakmont Dr. Suite 410</t>
  </si>
  <si>
    <t>Enschede</t>
  </si>
  <si>
    <t>Overijssel</t>
  </si>
  <si>
    <t>The Netherlands</t>
  </si>
  <si>
    <t>Questionnaire; lithiumwerks.com; https://lithiumwerks.com/?utm_source=zippia</t>
  </si>
  <si>
    <t xml:space="preserve">Lithium Werks is a subsidiary of Reliance and is a fast-growing global lithium-ion battery company with production facilities in China and offices in the USA and the Netherlands. </t>
  </si>
  <si>
    <t>Lithium Werks was acquired by Reliance New Energy Limited in March 2022</t>
  </si>
  <si>
    <t>Lux Research Inc.</t>
  </si>
  <si>
    <t>Strategic consulting; Logistics</t>
  </si>
  <si>
    <t>https://www.luxresearchinc.com/</t>
  </si>
  <si>
    <t>100 Franklin Street</t>
  </si>
  <si>
    <t>02110</t>
  </si>
  <si>
    <t>617-502-5300</t>
  </si>
  <si>
    <t>luxresearchinc.com;https://www.zoominfo.com/c/lux-research-inc/72959265</t>
  </si>
  <si>
    <t>Lux is a research and advisory firm, focused on sustainable innovation that is commercially viable.</t>
  </si>
  <si>
    <t>135 E 57th Street</t>
  </si>
  <si>
    <t>617-502-5301</t>
  </si>
  <si>
    <t>luxresearchinc.com; https://www.zoominfo.com/c/lux-research-inc/72959265</t>
  </si>
  <si>
    <t>Manz USA Inc</t>
  </si>
  <si>
    <t>Equipment support; Automation service support; Installation.</t>
  </si>
  <si>
    <t>https://www.manz.com/</t>
  </si>
  <si>
    <t>376 Dry Bridge Road, B-2</t>
  </si>
  <si>
    <t>North Kingstown</t>
  </si>
  <si>
    <t>RI</t>
  </si>
  <si>
    <t>02852</t>
  </si>
  <si>
    <t>401-295-2150</t>
  </si>
  <si>
    <t>Manz AG</t>
  </si>
  <si>
    <t>Reutlinger</t>
  </si>
  <si>
    <t>Questionnaire; manz.com; https://www.buzzfile.com/business/Manz-Usa,-Inc.-401-295-2150</t>
  </si>
  <si>
    <t>Manz AG specializes in high-tech engineering for the automotive, battery production, electronics, and energy sectors, offering innovative production solutions from lab to mass production.</t>
  </si>
  <si>
    <t>https://www.manz.com/, https://www.manz.com/en/company/profile/</t>
  </si>
  <si>
    <t>MaxPower Inc.</t>
  </si>
  <si>
    <t>https://www.maxpowerinc.com/</t>
  </si>
  <si>
    <t>141 Christopher Ln</t>
  </si>
  <si>
    <t>Harleysville</t>
  </si>
  <si>
    <t>215-256-4575</t>
  </si>
  <si>
    <t>Questionnaire; maxpowerinc.com;</t>
  </si>
  <si>
    <t>MaxPower specializes in custom-designed lithium-ion and other batteries, focusing on research, development, and production for demanding conditions including extreme temperatures and high power needs.</t>
  </si>
  <si>
    <t>Website states &gt; 20; estimated at 25</t>
  </si>
  <si>
    <t>https://www.maxpowerinc.com/, https://www.maxpowerinc.com/Our-Services.html, https://www.maxpowerinc.com/Our-Capabilities.html</t>
  </si>
  <si>
    <t>Military Power Sources Consortium</t>
  </si>
  <si>
    <t>Energy generation and storage</t>
  </si>
  <si>
    <t>https://milpwr.org/</t>
  </si>
  <si>
    <t>295 Park Circle</t>
  </si>
  <si>
    <t>Founded in July 2022, Military Power Sources Consortium is a nonprofit representing the military power production life cycle, focusing on enhancing domestic energy systems and components for the U.S. Department of Defense.</t>
  </si>
  <si>
    <t>The Military Power Sources Consortium (MPSC) was formed in July 2022, as a non-profit dedicated to representing the needs of the entire life cycle of the domestic military power production base.  The mission of the Military Power Sources Consortium is to provide a forum for its members to share information and develop a collective voice on issues related to preserving and enhancing the domestic design, development and manufacture of energy generation and storage systems, both renewable and non-renewable, and their components for the Department of Defense.</t>
  </si>
  <si>
    <t>https://milpwr.org/about-us</t>
  </si>
  <si>
    <t>Mobile Power Solutions</t>
  </si>
  <si>
    <t>Testing; Pack assembly design</t>
  </si>
  <si>
    <t>https://www.mobilepowersolutions.com/</t>
  </si>
  <si>
    <t>6260 SW Arctic Dr.</t>
  </si>
  <si>
    <t>Beaverton</t>
  </si>
  <si>
    <t>97005</t>
  </si>
  <si>
    <t>503-645-6789</t>
  </si>
  <si>
    <t>mobilepowersolutions.com; https://www.zoominfo.com/c/mobile-power-solutions/59114917</t>
  </si>
  <si>
    <t>Mobile Power Solutions offers comprehensive battery regulatory compliance, safety and performance testing, as well as complex prototyping and pack assembly.</t>
  </si>
  <si>
    <t>National Power Corp.</t>
  </si>
  <si>
    <t>Custom packs</t>
  </si>
  <si>
    <t>https://www.nationalpower.com/</t>
  </si>
  <si>
    <t>4330 W. Belmont Ave.</t>
  </si>
  <si>
    <t>773-685-2662</t>
  </si>
  <si>
    <t>nationalpower.com; https://growjo.com/company/National_Power_Corporation</t>
  </si>
  <si>
    <t>National Power is a leading custom battery pack assembler, known for its commitment to quality, innovation, and customer service, catering to a global OEM customer base in various high-tech sectors.</t>
  </si>
  <si>
    <t>https://www.nationalpower.com/, https://www.nationalpower.com/about-us/</t>
  </si>
  <si>
    <t>Air pollution control, dust filtration equipment service, maintenance and repair</t>
  </si>
  <si>
    <t>https://www.nedermanmikropul.com/en/</t>
  </si>
  <si>
    <t>Nederman offers over 70 years of expertise in providing clean air solutions to enhance work environments, production efficiency, and environmental compliance across various industries.</t>
  </si>
  <si>
    <t>NEI Corporation</t>
  </si>
  <si>
    <t>Electrode powder fabrication</t>
  </si>
  <si>
    <t>https://www.neicorporation.com/</t>
  </si>
  <si>
    <t>400 Apgar Dr.</t>
  </si>
  <si>
    <t>Somerset</t>
  </si>
  <si>
    <t>08873</t>
  </si>
  <si>
    <t>732-868-3141</t>
  </si>
  <si>
    <t>neicorporation.com; Questionnaire; https://www.buzzfile.com/business/Nei-Corporation-732-868-3141</t>
  </si>
  <si>
    <t>NEI Corporation, a specialty materials company, excels in designing, developing, and manufacturing advanced materials , positioning itself as a global leader and solutions provider in nanotechnology and lithium-ion applications.</t>
  </si>
  <si>
    <t>Custom fabrication of anodes, cathodes, cells, etc.  Materials development company</t>
  </si>
  <si>
    <t>https://www.neicorporation.com/, https://www.neicorporation.com/about/</t>
  </si>
  <si>
    <t>Battery characterization; Electrochemical testing services</t>
  </si>
  <si>
    <t>Pump service/repair</t>
  </si>
  <si>
    <t>https://www.npa@netzsch.com/</t>
  </si>
  <si>
    <t>19341</t>
  </si>
  <si>
    <t>https://www.netzsch.com/en/company/</t>
  </si>
  <si>
    <t>https://www.netzsch.com/, https://www.netzsch.com/en/company/our-netzsch-credo</t>
  </si>
  <si>
    <t>NETZSCH Testing &amp; Analysis</t>
  </si>
  <si>
    <t>Sales application review; quoting services</t>
  </si>
  <si>
    <t>https://www.netzsch.com/</t>
  </si>
  <si>
    <t>129 Middlesex Turnpike</t>
  </si>
  <si>
    <t>01803</t>
  </si>
  <si>
    <t>NETZSCH Testing &amp; Analysis specializes in thermal analysis and thermophysical property testing, offering solutions for materials research and quality control across various industries including lithium ion batteries.</t>
  </si>
  <si>
    <t>Nexus New Energy</t>
  </si>
  <si>
    <t>Services and Investment</t>
  </si>
  <si>
    <t xml:space="preserve">Investors, consultants </t>
  </si>
  <si>
    <t>https://www.newenergynexus.com/</t>
  </si>
  <si>
    <t>2150 Allston Way</t>
  </si>
  <si>
    <t>415-957-0167</t>
  </si>
  <si>
    <t>New Energy Nexus</t>
  </si>
  <si>
    <t>http://www.newenergynexus.com/</t>
  </si>
  <si>
    <t>https://www.linkedin.com/company/newenergynexus/about/</t>
  </si>
  <si>
    <t>New Energy Nexus builds innovation ecosystems and programs tailored to regional entrepreneurs' needs, leveraging 20 years of experience and a global network to support clean energy startups.</t>
  </si>
  <si>
    <t>New Energy Nexus builds innovation ecosystems and runs programs that are locally tailored to support the specific needs of entrepreneurs in that region. With nearly 20 years experience in launching and growing clean energy startups, we equip entrepreneurs with the right resources at the right time, leveraging our global network of people and institutions who share our vision.</t>
  </si>
  <si>
    <t>https://www.newenergynexus.com/about/</t>
  </si>
  <si>
    <t>Nickel Institute</t>
  </si>
  <si>
    <t>Consulting, Development</t>
  </si>
  <si>
    <t>https://nickelinstitute.org/en/</t>
  </si>
  <si>
    <t>161 Bay Street, Ste 2700</t>
  </si>
  <si>
    <t>M5J 2S1</t>
  </si>
  <si>
    <t>+32 2 290 3200</t>
  </si>
  <si>
    <t>11 to 50</t>
  </si>
  <si>
    <t>The Nickel Institute advocates for responsible nickel supply and sustainable industry development as the global association of leading primary nickel producers.</t>
  </si>
  <si>
    <t>The Nickel Institute is the global association of leading primary nickel producers. Our mission is to advocate for the responsible supply of nickel and the sustainable development of the nickel industry.</t>
  </si>
  <si>
    <t>https://nickelinstitute.org/en/about-us/what-we-do/</t>
  </si>
  <si>
    <t>Nomura Research Institute America, Inc.</t>
  </si>
  <si>
    <t>Advisory</t>
  </si>
  <si>
    <t>https://www.nri.com/en/company/map/overseas/America/institute</t>
  </si>
  <si>
    <t>810 Seventh Avenue, 25th Floor</t>
  </si>
  <si>
    <t>7/31/2024 8/26/2024</t>
  </si>
  <si>
    <t>Nomura Research Institute America, based in New York, tracks U.S. economic and industry trends through benchmarking research of major companies.</t>
  </si>
  <si>
    <t>Established in 1967, NRI America is the NRI Group’s longest operating overseas office. Leveraging its high level of expertise and extensive network cultivated over the years, it not only strives to solve the various management issues faced by globally expanding companies, but also facilitates business expansion as a bridge between Asia and the Americas.</t>
  </si>
  <si>
    <t>Since its establishment, NRI America, headquartered in New York, has been an antenna for detecting the latest trends in the US economy and industry. NRI America focuses on benchmarking research of US companies and identifying the trends in major US industries.</t>
  </si>
  <si>
    <t>NSL Analytical Services</t>
  </si>
  <si>
    <t>Battery materials testing</t>
  </si>
  <si>
    <t>https://www.nslanalytical.com/</t>
  </si>
  <si>
    <t>4535 Renaissance Parkway</t>
  </si>
  <si>
    <t>Cleveland</t>
  </si>
  <si>
    <t>216-475-9000</t>
  </si>
  <si>
    <t>nslanalytical.com; https://www.dnb.com/business-directory/company-profiles.nsl_analytical_services_inc.a2b753277be4c62a17c1eebc702b435e.html#:~:text=Nsl%20Analytical%20Services%2C%20Inc.%20has,million%20in%20sales%20(USD). Questionnaire; https://www.zoominfo.com/c/nsl-analytical-services-inc/28229738</t>
  </si>
  <si>
    <t xml:space="preserve">NSL is an ISO/IEC 17025 and Nadcap certified Independent Testing Laboratory providing reliable and cost-effective materials testing to customers throughout the United States and around the world. </t>
  </si>
  <si>
    <t>Chemical analysis, electrode materials powder characterization, microscopic analysis of components</t>
  </si>
  <si>
    <t>https://www.nslanalytical.com/, https://www.nslanalytical.com/about/, https://www.nslanalytical.com/about/our-mission-vision-values/</t>
  </si>
  <si>
    <t>Design services</t>
  </si>
  <si>
    <t>https://www.nuvationenergy.com/</t>
  </si>
  <si>
    <t>43.50663796591186, -80.53748532749484</t>
  </si>
  <si>
    <t>nuvation.com; Questionnaire; https://www.datanyze.com/companies/nuvation-research/83248448</t>
  </si>
  <si>
    <t>Nuvation Energy develops advanced battery management systems that optimize performance, longevity, and safety of lithium-ion battery packs for energy storage applications.</t>
  </si>
  <si>
    <t>Employees are for both locations</t>
  </si>
  <si>
    <t>https://www.nuvationenergy.com/, https://nuvationenergy.com/who-we-are/, https://nuvationenergy.com/what-we-do/</t>
  </si>
  <si>
    <t>1260 Birchwood Dr</t>
  </si>
  <si>
    <t>408-228-5580</t>
  </si>
  <si>
    <t>Onto Innovation</t>
  </si>
  <si>
    <t>Process control</t>
  </si>
  <si>
    <t>Software, Technology</t>
  </si>
  <si>
    <t>https://ontoinnovation.com/</t>
  </si>
  <si>
    <t>16 Jonspin Road</t>
  </si>
  <si>
    <t>978-253-6200</t>
  </si>
  <si>
    <t>1000+</t>
  </si>
  <si>
    <t>8/1/2024 8/27/2024</t>
  </si>
  <si>
    <t>https://ontoinnovation.com/company/events/zero-defect-initiatives-for-battery-manufacturing</t>
  </si>
  <si>
    <t>Onto Innovation leads in semiconductor process control with advanced technologies across the value chain, enhancing yield, performance, and reliability and applying its tools to lithium-ion battery manufacturing.</t>
  </si>
  <si>
    <t>Zero Defect Initiatives for Battery Manufacturing</t>
  </si>
  <si>
    <t xml:space="preserve">Onto Innovation stands alone in process control with our unique perspective across the semiconductor value chain. Onto Innovation is a leader in process control, combining global scale with an expanded portfolio of leading-edge technologies that include: Un-patterned wafer quality; 3D metrology spanning chip features from nanometer scale transistors to large die 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Headquartered in Wilmington, Massachusetts, Onto Innovation supports customers with a worldwide sales and service organization. </t>
  </si>
  <si>
    <t>https://ontoinnovation.com/; https://www.linkedin.com/company/onto-innovation/about/</t>
  </si>
  <si>
    <t>Owens Design</t>
  </si>
  <si>
    <t>Design, Manufacturing</t>
  </si>
  <si>
    <t>Product Design, Automation Equipment</t>
  </si>
  <si>
    <t>https://www.owensdesign.com/#</t>
  </si>
  <si>
    <t>47427 Fremont Blvd</t>
  </si>
  <si>
    <t>510-659-1800</t>
  </si>
  <si>
    <t>Owens Design provides custom equipment and automation solutions for critical programs with minimal risk and accelerated schedules, from design to production, across industries like semiconductor and life science.</t>
  </si>
  <si>
    <t>The tools could be applied to improved manufacturing processes of renewable energy invlduing batteries. https://www.owensdesign.com/custom-automation-design-engineering-manufacturing-industry/renewable-solar-energy-equipment-automation/</t>
  </si>
  <si>
    <t>Custom Equipment &amp; Factory Automation Solutions. Complex custom equipment for your critical programs with minimal risk on accelerated schedules. Equipment design and manufacturing services for OEM equipment companies and product manufacturers  in semiconductor, solar, life science, mobile devices and related industries. Specialties include complex system design, precision mechanisms, high vacuum design, wafer automation platforms, and high throughput processes. Turnkey manufacturing from prototype through production volumes.</t>
  </si>
  <si>
    <t>https://www.owensdesign.com/#; https://www.linkedin.com/company/owens-design/about/</t>
  </si>
  <si>
    <t>P3 Group</t>
  </si>
  <si>
    <t>Consulting, Services</t>
  </si>
  <si>
    <t>Specialty Applications</t>
  </si>
  <si>
    <t>https://www.p3-group.com/en/#pll_switcher</t>
  </si>
  <si>
    <t>1 North Main St</t>
  </si>
  <si>
    <t>864 887-0665</t>
  </si>
  <si>
    <t>P3</t>
  </si>
  <si>
    <t>https://www.p3-group.com/en/</t>
  </si>
  <si>
    <t>The P3 Group provides global consulting services supporting management services, operations and supply chain (complete near shoring, startup services and operations), complete battery technology and benchmarking, and digital services.</t>
  </si>
  <si>
    <t>George Miller - Partner</t>
  </si>
  <si>
    <t>george.miller@p3-group.com</t>
  </si>
  <si>
    <t>Equipment Service</t>
  </si>
  <si>
    <t>After Sales Support</t>
  </si>
  <si>
    <t>PEC produces and services turn-key systems for cell manufacturing and testing</t>
  </si>
  <si>
    <t>PEM Motion</t>
  </si>
  <si>
    <t>E-Mobility Solutions</t>
  </si>
  <si>
    <t>Batteries, Electric Motors</t>
  </si>
  <si>
    <t>https://pem-motion.com/</t>
  </si>
  <si>
    <t>400 Capitol Mall</t>
  </si>
  <si>
    <t>49 176 56921990 (Germany)</t>
  </si>
  <si>
    <t>65+</t>
  </si>
  <si>
    <t>PEM Motion is a business consulting and engineering service provider focusing on batteries and electric motors as well as the industrialization of mobility products.</t>
  </si>
  <si>
    <t>Perlmutter &amp; Idea Development (P&amp;ID) LLC</t>
  </si>
  <si>
    <t>Design, Engineering, management</t>
  </si>
  <si>
    <t>https://perlmutterideadevelopment.com</t>
  </si>
  <si>
    <t>9300 Hunting Court</t>
  </si>
  <si>
    <t>Matthews</t>
  </si>
  <si>
    <t>48674</t>
  </si>
  <si>
    <t>704-996-0466</t>
  </si>
  <si>
    <t xml:space="preserve">Perlmutter &amp; Idea Development is a full-service consulting company for engineering design, process solid-liquid separation, centrifugation, drying and mixing/reacting, lithium production, battery materials manufacturing and lithium-ion battery recycling.  </t>
  </si>
  <si>
    <t>Barry A. Perlmutter</t>
  </si>
  <si>
    <t>barry@perlmutterideadevelopment.com</t>
  </si>
  <si>
    <t>PH Matter LLC</t>
  </si>
  <si>
    <t>Silicon anode materials</t>
  </si>
  <si>
    <t>https://www.phmatter.com/</t>
  </si>
  <si>
    <t>6655 Singletree Dr.</t>
  </si>
  <si>
    <t>614-396-7820</t>
  </si>
  <si>
    <t>phmatter.com; https://www.datanyze.com/companies/ph-matter/355671442</t>
  </si>
  <si>
    <t>PH Matter excels in developing and commercializing carbon-based materials for electrochemical applications, offering expertise in material synthesis, electrode processing, and testing for fuel cells and batteries.</t>
  </si>
  <si>
    <t>https://www.phmatter.com/, https://www.phmatter.com/about-us/</t>
  </si>
  <si>
    <t>Photon Automation</t>
  </si>
  <si>
    <t>Battery Module &amp; pack assembly services</t>
  </si>
  <si>
    <t>Battery Assembly</t>
  </si>
  <si>
    <t>https://www.photonautomation.com/about/</t>
  </si>
  <si>
    <t>501 W New Road</t>
  </si>
  <si>
    <t>844-574-6866</t>
  </si>
  <si>
    <t>8/1/2024 8/28/2024</t>
  </si>
  <si>
    <t>Photon Automation offers battery module assembly services for low-volume and prototype builds, including laser welding and testing, along with expertise in automated systems, all of which makes it a valuable resource for battery assembly needs.</t>
  </si>
  <si>
    <t>Since our inception in 2000, PHOTON AUTOMATION, INC. has been designing and developing automated systems for solving a wide variety of manufacturing problems for a diverse customer base. Our customers have realized the benefit of increased productivity and reduced cost through the proper implementation of automated machines. Many of these machines incorporate advanced manufacturing technologies, including lasers, vision systems, precision measurement devices, and robotics. All of these systems have been developed to take advanced manufacturing processes and make them simple to use while making them profitable for our customers to own.</t>
  </si>
  <si>
    <t xml:space="preserve">Plante Moran </t>
  </si>
  <si>
    <t>Professional Services</t>
  </si>
  <si>
    <t>Consulting; Tax; Corporate Finance; Real Estate; Audit; Funding Strategy;</t>
  </si>
  <si>
    <t>https://www.plantemoran.com/</t>
  </si>
  <si>
    <t>3000 Town Center Suite 100</t>
  </si>
  <si>
    <t>Southfield</t>
  </si>
  <si>
    <t>248-223-3869</t>
  </si>
  <si>
    <t>Plante Moran HQ</t>
  </si>
  <si>
    <t xml:space="preserve">Southfield </t>
  </si>
  <si>
    <t>4/30/2024; 8/23/2024</t>
  </si>
  <si>
    <t xml:space="preserve">Plante Moran is a professional services firm offering  services such as auditing and accounting.  It specializes in funding strategies for advanced technologies, including U.S. Department of Energy loans and grants. </t>
  </si>
  <si>
    <t>Dan Lee</t>
  </si>
  <si>
    <t>Dan.lee@plantemoran .com</t>
  </si>
  <si>
    <t>Polaris Battery Labs LLC</t>
  </si>
  <si>
    <t>Characterization testing; Performance verification; QC testing</t>
  </si>
  <si>
    <t>https://www.polarisbatterylabs.com/</t>
  </si>
  <si>
    <t>8114 SW Nimbus Avenue</t>
  </si>
  <si>
    <t>971-246-5066</t>
  </si>
  <si>
    <t>Polaris Battery Labs</t>
  </si>
  <si>
    <t>polarisbatterylabs.com; Questionnaire; https://www.linkedin.com/company/polaris-battery-labs-llc</t>
  </si>
  <si>
    <t xml:space="preserve">Polaris develops materials and cells for clients to reach commercialization and specializes in designing, building, and testing the materials and cells and batteries powering many application </t>
  </si>
  <si>
    <t>Process scale up; Due diligence; Market information</t>
  </si>
  <si>
    <t>Positive Energy</t>
  </si>
  <si>
    <t>https://www.positivenergy.us/</t>
  </si>
  <si>
    <t>1221 Brickell Avenue, Suite 900</t>
  </si>
  <si>
    <t>Miami</t>
  </si>
  <si>
    <t>33131</t>
  </si>
  <si>
    <t>positivenergy.us; Propulsion Quebec; https://www.zoominfo.com/pic/positivenergy/481516432</t>
  </si>
  <si>
    <t>PositivEnergy delivers comprehensive EV charging services, managing everything from permitting to installation, including Level 3 fast charging and advanced Level 2 AC charging, ensuring compatibility and efficiency for various vehicles.</t>
  </si>
  <si>
    <t>Redi Services</t>
  </si>
  <si>
    <t>Services (e.g., repair, toll manufacturing)</t>
  </si>
  <si>
    <t>Facility Maintenance</t>
  </si>
  <si>
    <t>https://rediusa.com/</t>
  </si>
  <si>
    <t xml:space="preserve">102 Pasture Drive </t>
  </si>
  <si>
    <t>Evanston</t>
  </si>
  <si>
    <t>WY</t>
  </si>
  <si>
    <t>831-345-2120</t>
  </si>
  <si>
    <t>Redi Services, LLC</t>
  </si>
  <si>
    <t>https://rediusa.com/locations/lyman-wy/</t>
  </si>
  <si>
    <t>Lyman</t>
  </si>
  <si>
    <t>Redi Services is a comprehensive plant and facility maintenance, general construction, and services support company.</t>
  </si>
  <si>
    <t>Mike Lingelbach</t>
  </si>
  <si>
    <t>8313452120</t>
  </si>
  <si>
    <t>Mlingelbach@rediusa.com</t>
  </si>
  <si>
    <t>Renewance</t>
  </si>
  <si>
    <t xml:space="preserve">End-of-life </t>
  </si>
  <si>
    <t>https://www.batterystewardship.com/</t>
  </si>
  <si>
    <t>1900 E. Golf Road, Suite 950</t>
  </si>
  <si>
    <t>800-233-5038</t>
  </si>
  <si>
    <t>batterystewardship.com; https://www.buzzfile.com/business/Renewance-Inc.-800-233-5038</t>
  </si>
  <si>
    <t>Renewance, Inc. offers software solutions and consultancy for managing industrial batteries throughout their lifecycle, focusing on safe, sustainable use, and end-of-life management to support a greener energy grid.</t>
  </si>
  <si>
    <t>https://www.batterystewardship.com/, https://www.batterystewardship.com/about-us/</t>
  </si>
  <si>
    <t>RGP Northwest Ohio</t>
  </si>
  <si>
    <t>https://rgp.org/</t>
  </si>
  <si>
    <t>Two Maritime Plaza</t>
  </si>
  <si>
    <t>(419) 252-2700</t>
  </si>
  <si>
    <t>RGP Northwest Ohio brings forth the business assets, infrastructure, talent and natural resources to accommodate many industries, with a primary focus on five core sectors.</t>
  </si>
  <si>
    <t>Ricardo Strategic Consulting</t>
  </si>
  <si>
    <t>Electric vehicle manufacturing</t>
  </si>
  <si>
    <t>https://www.ricardo.com/</t>
  </si>
  <si>
    <t>40000 Ricardo Drive</t>
  </si>
  <si>
    <t>Van Buren Township</t>
  </si>
  <si>
    <t>734-397-6666</t>
  </si>
  <si>
    <t>Shoreham-by-Sea</t>
  </si>
  <si>
    <t>West Sussex</t>
  </si>
  <si>
    <t>rcs.ricardo.com; ricardo.com; https://www.buzzfile.com/business/Ricardo,-Inc.-734-397-6666</t>
  </si>
  <si>
    <t>Ricardo is a global strategic, environmental and engineering consultancy at the intersection of transport, energy and global climate agendas, solving the most complex issues to help achieve a safe and sustainable world.</t>
  </si>
  <si>
    <t>https://www.ricardo.com/, https://www.ricardo.com/en/who-we-are</t>
  </si>
  <si>
    <t>Battery Energy Storage Systems</t>
  </si>
  <si>
    <t>7/30/2024 8/25/2024</t>
  </si>
  <si>
    <t>Rogers' suite of battery pad solutions is designed to provide designers with high-performance options that can withstand the stresses of fluctuating compression and temperature.</t>
  </si>
  <si>
    <t>Saft America Inc.</t>
  </si>
  <si>
    <t>Thomasnet: Battery Packs / manufacturers; dnb.com/business-directory/company-profiles.saft_america_inc.; https://www.buzzfile.com/business/Transportation-Division-229-245-2872</t>
  </si>
  <si>
    <t>Over 4,000 employees worldwide</t>
  </si>
  <si>
    <t>Sankofa</t>
  </si>
  <si>
    <t>Supply chain automation</t>
  </si>
  <si>
    <t>https://sankofa.co/</t>
  </si>
  <si>
    <t>1420 Turk St</t>
  </si>
  <si>
    <t>415-449-1492</t>
  </si>
  <si>
    <t>7/30/2024 9/10/2024</t>
  </si>
  <si>
    <t xml:space="preserve">Sankofa's AI-powered digital agents optimize battery supply chains, automating tasks, managing inventory, and ensuring compliance, while providing insights to boost efficiency and profitability. </t>
  </si>
  <si>
    <t>No headquarter street address; no social media presence</t>
  </si>
  <si>
    <t>AI-Powered Automation For Your Battery Supply Chain. Sankofa’s digital agents are purpose-built for the battery and automotive industries. Our digital agents seamlessly integrate with your existing systems, automating repetitive tasks, optimizing inventory levels, maximizing production and recycling capacity, and ensuring regulatory compliance. Then, our AI-driven insights will empower your team to make data-driven decisions, reducing waste, improving efficiency, and boosting profitability. Use AI to help plan, forecast, replenish, and recycle battery materials —effortlessly.</t>
  </si>
  <si>
    <t>SGS North America Inc</t>
  </si>
  <si>
    <t>Testing and/ or certification</t>
  </si>
  <si>
    <t>https://www.sgs.com/en-us/services/battery-testing</t>
  </si>
  <si>
    <t>201 Route 17 North</t>
  </si>
  <si>
    <t>Rutherford</t>
  </si>
  <si>
    <t>07070</t>
  </si>
  <si>
    <t>707-554-4611</t>
  </si>
  <si>
    <t>SGS North America Inc.</t>
  </si>
  <si>
    <t>https://www.sgs.com/en-us</t>
  </si>
  <si>
    <t>Naperville</t>
  </si>
  <si>
    <t>Questionnaire; https://www.sgs.com/en-us; https://www.sgs.com/en-us/services/battery-testing</t>
  </si>
  <si>
    <t>SGS is a partner to automotive and battery industry offering a range of testing services for inspection of cells, modules and entire battery systems for all kinds of electrified vehicles.</t>
  </si>
  <si>
    <t>https://www.sionpower.com/</t>
  </si>
  <si>
    <t>sionpower.com; https://www.linkedin.com/company/sion-power#:~:text=Headquartered%20in%20Tucson%2C%20Arizona%2C%20Sion,500%20patents%20issued%20and%20pending.</t>
  </si>
  <si>
    <t>Sion Power develops advanced high-energy lithium-metal rechargeable batteries, featuring dendrite-resistant technology, catering to the future needs of the electric vehicle and aerospace markets.</t>
  </si>
  <si>
    <t>Performs testing on their own batteries</t>
  </si>
  <si>
    <t>SolidVert Renewable Energy Technology Inc.</t>
  </si>
  <si>
    <t xml:space="preserve">Analysis </t>
  </si>
  <si>
    <t>https://solidvert.com/</t>
  </si>
  <si>
    <t>6553 13e Avenue</t>
  </si>
  <si>
    <t>28105</t>
  </si>
  <si>
    <t>348 358 1180</t>
  </si>
  <si>
    <t>SolidVert provides consulting services in renewable energy focusing on energy storage
• Techno-economic analysis
• Due Diligence
• Battery Analytics
• Li-ion Degradation
• Warranty Analysis 
• Sizing and modelling hybrid systems
• Revenue (application) stacking</t>
  </si>
  <si>
    <t>Peter Krabb</t>
  </si>
  <si>
    <t>438-458-1180</t>
  </si>
  <si>
    <t>peter.krabb@solidvert.com</t>
  </si>
  <si>
    <t>Southwest Research Institute</t>
  </si>
  <si>
    <t>https://www.swri.org/</t>
  </si>
  <si>
    <t>4622 Runway Boulevard</t>
  </si>
  <si>
    <t>734-2632813</t>
  </si>
  <si>
    <t>San Antonio</t>
  </si>
  <si>
    <t>swri.org; https://www.linkedin.com/company/southwest-research-institute#:~:text=The%20staff%20numbers%20approximately%203%2C000,engineering%20and%20the%20physical%20sciences.</t>
  </si>
  <si>
    <t>Southwest Research Institute specializes in applied research and development, providing multidisciplinary, independent R&amp;D services to government and industry in a wide range of scientific and engineering disciplines.</t>
  </si>
  <si>
    <t>Offers testing for clients integrated into their R&amp;D; 3,000 employees at &gt;10 locations</t>
  </si>
  <si>
    <t>https://www.swri.org/, https://www.swri.org/who-we-are</t>
  </si>
  <si>
    <t>Spiers New Technologies</t>
  </si>
  <si>
    <t>Contract design;  Non-vehicle system manufacturing</t>
  </si>
  <si>
    <t>https://www.spiersnewtechnologies.com/</t>
  </si>
  <si>
    <t>1500 SE 89th St</t>
  </si>
  <si>
    <t>405-605-8066</t>
  </si>
  <si>
    <t>Spiers New Technology</t>
  </si>
  <si>
    <t>spiersnewtechnologies.com; Kelleher et al 2019; https://oklahoma.gov/ocast/about-ocast/news/snt-8-13-20.html#:~:text=Today%20it%20employs%2070%20people,Street%20just%20east%20of%20I35.</t>
  </si>
  <si>
    <t>Spiers New Technologies specializes in the lifecycle management of advanced battery packs for electric vehicles, including repair, remanufacturing, refurbishing, and recycling services.</t>
  </si>
  <si>
    <t>Sudano Consulting Inc.</t>
  </si>
  <si>
    <t>Engineering Analysis</t>
  </si>
  <si>
    <t>https://www.sudanoconsulting.com/</t>
  </si>
  <si>
    <t>3928 Joachim Du Bellay</t>
  </si>
  <si>
    <t>Laval</t>
  </si>
  <si>
    <t>H1X 2Y8</t>
  </si>
  <si>
    <t>514-235-4646</t>
  </si>
  <si>
    <t>Sudano provides engineering consulting services for the facility planning and sourcing of battery and supercapacitor equipment for electrode and cell fabrication.</t>
  </si>
  <si>
    <t>Anthony Sudano</t>
  </si>
  <si>
    <t>asudano@sudanoconsulting.com</t>
  </si>
  <si>
    <t>Consulting, Manufacturing</t>
  </si>
  <si>
    <t>Kilns</t>
  </si>
  <si>
    <t>412-788-7100</t>
  </si>
  <si>
    <t>Swindell Dressler delivers innovative thermal processing solutions tailored to client needs, using cutting-edge technology and expert engineering for consistent, breakthrough results across industries.</t>
  </si>
  <si>
    <t xml:space="preserve">Swindell Dressler International Company provides highly innovative products and services to meet the unique thermal processing requirements of our clients. We believe that design is contingent on process, which is why Swindell Dressler focuses so heavily on understanding our clients' needs on an individual basis. Using cutting-edge technology combined with our highly experienced engineering team, Swindell Dressler has forged technical breakthroughs in a wide variety of industries. Our ultimate goal is to provide innovative solutions that yield repeatable and consistent results. From start-up ventures to more developed industries, our turnkey platform provides valuable solutions for companies of any size.  </t>
  </si>
  <si>
    <t>https://www.swindelldressler.com/copy-of-about</t>
  </si>
  <si>
    <t>Syensqo</t>
  </si>
  <si>
    <t>Electrode and Cell Manufacturing</t>
  </si>
  <si>
    <t>Dry coating method for battery cathodes</t>
  </si>
  <si>
    <t>https://www.syensqo.com/en/</t>
  </si>
  <si>
    <t>100 Acorn Park Dr Suite 400, 4th Floor</t>
  </si>
  <si>
    <t>02140</t>
  </si>
  <si>
    <t>908-465-0121</t>
  </si>
  <si>
    <t>https://www.syensqo.com/en/brands/solgain#:~:text=DRY%20IS%20THE%20NEW%20WET%20FOR%20BATTERY,of%20the%20market%20challenges%20in%20this%20area.</t>
  </si>
  <si>
    <t>Syensqo is a Belgian multinational materials company. It was established in December 2023, through the spin-off from Solvay.</t>
  </si>
  <si>
    <t>Synthio Chemicals</t>
  </si>
  <si>
    <t>Process development</t>
  </si>
  <si>
    <t>Manufacturing; Process development</t>
  </si>
  <si>
    <t>https://www.synthiochem.com/</t>
  </si>
  <si>
    <t>580 Burbank St, Suite 105</t>
  </si>
  <si>
    <t>Broomfield</t>
  </si>
  <si>
    <t>720-340-3715</t>
  </si>
  <si>
    <t>synthiochem.com; https://www.linkedin.com/company/synthiochemicals</t>
  </si>
  <si>
    <t>Synthio Chemicals specializes in process design and manufacturing fine and specialty chemicals for the chemical, defense, and aerospace industries, using proprietary equipment and techniques for a wide production scale.</t>
  </si>
  <si>
    <t>Workforce Range:  1-10; Focuses on process development and intensification, especially with ionic liquids; Also consults in IP for ionic liquids</t>
  </si>
  <si>
    <t>https://www.synthiochem.com/, https://www.synthiochem.com/services</t>
  </si>
  <si>
    <t>Treetown Tech</t>
  </si>
  <si>
    <t>Engineering
Consultation and Product Development</t>
  </si>
  <si>
    <t>https://www.treetowntech.com/</t>
  </si>
  <si>
    <t>1665 Highland Drive</t>
  </si>
  <si>
    <t>48108</t>
  </si>
  <si>
    <t xml:space="preserve"> 734- 436-3060</t>
  </si>
  <si>
    <t xml:space="preserve">Treetown Tech offers a practical approach to engineering consultation and product development. It partners with customers to take innovative ideas from a napkin sketch through production. </t>
  </si>
  <si>
    <t>Chris Silkowski</t>
  </si>
  <si>
    <t>248-420-7093</t>
  </si>
  <si>
    <t>chris.silkowski@treetowntech.com</t>
  </si>
  <si>
    <t>TRUMPF Huettinger</t>
  </si>
  <si>
    <t>Inverters</t>
  </si>
  <si>
    <t>https://www.trumpf.com/en_US/company/additional-fields-of-activity/affiliated-companies-and-other-brands/trumpf-huettinger/</t>
  </si>
  <si>
    <t>4000 Burton Drive</t>
  </si>
  <si>
    <t>408-454-1180</t>
  </si>
  <si>
    <t>www.trumpf.com</t>
  </si>
  <si>
    <t>Freiburg</t>
  </si>
  <si>
    <t>TRUMPF Hüttinger offers modularly adaptable inverters for storage applications, including network connection, isolated, or microgrid solutions.</t>
  </si>
  <si>
    <t>Daniel Capostagno</t>
  </si>
  <si>
    <t>408-391-6423</t>
  </si>
  <si>
    <t>daniel.capostagno@trumpf.com</t>
  </si>
  <si>
    <t>UL Solutions</t>
  </si>
  <si>
    <t>https://www.ul.com/</t>
  </si>
  <si>
    <t>333 Pfingsten Rd.</t>
  </si>
  <si>
    <t>Northbrook</t>
  </si>
  <si>
    <t>877-854-3577</t>
  </si>
  <si>
    <t>ULSolutions</t>
  </si>
  <si>
    <t>Email from M. Vidal</t>
  </si>
  <si>
    <t xml:space="preserve">UL Solutions, a  leader in applied safety science, transforms safety and security  challenges into customer opportunities. UL Solutions delivers testing, inspection and certification services, software and consulting, including energy storage. </t>
  </si>
  <si>
    <t>UL has ~15,000 employees in &gt;100 locations</t>
  </si>
  <si>
    <t>Volkswagen</t>
  </si>
  <si>
    <t>8001 Volkswagen Dr</t>
  </si>
  <si>
    <t>423-826-4201</t>
  </si>
  <si>
    <t>Volkswagen AG</t>
  </si>
  <si>
    <t>volkswagengroupofamerica.com</t>
  </si>
  <si>
    <t xml:space="preserve">Volkswagen Group of America, a subsidiary of automobile manufacturer Volkswagen AG, is moving rapidly toward vehicle electrification. </t>
  </si>
  <si>
    <t>Volta Foundation</t>
  </si>
  <si>
    <t>Batteries</t>
  </si>
  <si>
    <t>https://volta.foundation/</t>
  </si>
  <si>
    <t>11750 Wilshire Blvd, Apt 3206</t>
  </si>
  <si>
    <t>Founded in 2019, Volta Foundation is the largest network of 50,000+ battery professionals and 160+ companies, providing publications, networking, and resources to drive collaboration and innovation.</t>
  </si>
  <si>
    <t>Established in 2019, Volta Foundation is the world’s largest network of battery professionals. As a global not-for-profit association of more than 50,000+ battery professionals and 160+ member companies, Volta Foundation produces publications, networking opportunities, and industry resources to foster collaboration, innovation and advocacy within the battery industry.</t>
  </si>
  <si>
    <t>https://volta.foundation/about-us</t>
  </si>
  <si>
    <t>Wood Mackenzie Power and Renewables</t>
  </si>
  <si>
    <t>https://www.woodmac.com/industry/power-and-renewables/</t>
  </si>
  <si>
    <t>One Park Place, Suite 575</t>
  </si>
  <si>
    <t>Annapolis</t>
  </si>
  <si>
    <t>21401</t>
  </si>
  <si>
    <t>443-558-1401</t>
  </si>
  <si>
    <t>Wood Mackenzie</t>
  </si>
  <si>
    <t>https://www.woodmac.com</t>
  </si>
  <si>
    <t>Jersey City</t>
  </si>
  <si>
    <t xml:space="preserve">Wood Mackenzie collaborates at the intersection of people, data, and technology, offering advanced analytics and modeling to deliver value to customers and, through them, to society, with speed and precision. </t>
  </si>
  <si>
    <t>Lafayette City Center, 2nd Floor</t>
  </si>
  <si>
    <t>02111</t>
  </si>
  <si>
    <t>617-500-4257</t>
  </si>
  <si>
    <t>335  8th Avenue SW, Suite 810</t>
  </si>
  <si>
    <t>T2P 1C9</t>
  </si>
  <si>
    <t>587-880-8990</t>
  </si>
  <si>
    <t>5847 San Felipe, 10th Floor, Suite 1000</t>
  </si>
  <si>
    <t>713-470-1600</t>
  </si>
  <si>
    <t>452 Fifth Avenue, 21st Floor</t>
  </si>
  <si>
    <t>212-915-2300</t>
  </si>
  <si>
    <t>2 Bloor Street West, Suite 1902</t>
  </si>
  <si>
    <t>M4W 3E2</t>
  </si>
  <si>
    <t>416-642-6475</t>
  </si>
  <si>
    <t>Avicenne Energy</t>
  </si>
  <si>
    <t>https://www.avicenneenergyus.com/</t>
  </si>
  <si>
    <t>117 Cambridge Rd</t>
  </si>
  <si>
    <t>Landenberg</t>
  </si>
  <si>
    <t>https://www.avicenne.com/</t>
  </si>
  <si>
    <t>Avicenne Energy U.S. provides consulting services in the rechargeable battery and energy storage industries.</t>
  </si>
  <si>
    <t>Fluor</t>
  </si>
  <si>
    <t>Process scale-up</t>
  </si>
  <si>
    <t>https://www.fluor.com/</t>
  </si>
  <si>
    <t>6700 Las Colinas Blvd</t>
  </si>
  <si>
    <t>469-398-7000</t>
  </si>
  <si>
    <t>Fluor Corp</t>
  </si>
  <si>
    <t>https://www.fluor.com/about-fluor/locations, email</t>
  </si>
  <si>
    <t>Fluor designs and builds new projects and facilities, including helping new entrants scale-up their technologies to commercial-size facilities.</t>
  </si>
  <si>
    <t>Ryan Ouderkirk</t>
  </si>
  <si>
    <t>ryan.ouderkirk@fluor.com</t>
  </si>
  <si>
    <t>CellBlock FCS LLC</t>
  </si>
  <si>
    <t>Fire protection</t>
  </si>
  <si>
    <t>https://cellblockfcs.com/</t>
  </si>
  <si>
    <t>234 Northeast Road, Unit 5</t>
  </si>
  <si>
    <t>Standish</t>
  </si>
  <si>
    <t>ME</t>
  </si>
  <si>
    <t>800-440-4119</t>
  </si>
  <si>
    <t>CellBlock FCS provides modern solutions for a lithium-powered world, striving to match the speed of emerging technology with engineered products that address safety concerns at every level — from development to deployment.</t>
  </si>
  <si>
    <t>Jensen Hughes</t>
  </si>
  <si>
    <t>Lithium-ion risk consulting</t>
  </si>
  <si>
    <t>https://www.jensenhughes.com/services/lithium-ion-risk-consulting</t>
  </si>
  <si>
    <t>8830 Stanford Boulevard Suite 300</t>
  </si>
  <si>
    <t>Columbia</t>
  </si>
  <si>
    <t>Jensen Hughes' expertise includes accessibility consulting, risk and hazard analysis, process safety, forensic investigations, security risk, and emergency management as well as digital innovation.</t>
  </si>
  <si>
    <t>Advanced Battery Systems Consulting, LLC</t>
  </si>
  <si>
    <t>https://advancedbatteryconsulting.com/</t>
  </si>
  <si>
    <t>Trabuco Cyn</t>
  </si>
  <si>
    <t>949-466-0756</t>
  </si>
  <si>
    <t>Advanced Battery Systems Consulting brings experience in battery systems and xEV powertrain integration to multiple clients, enabling their electrification products and projects.</t>
  </si>
  <si>
    <t>Westwood Aerogel</t>
  </si>
  <si>
    <t>Aerogel</t>
  </si>
  <si>
    <t>Aerogel Materials</t>
  </si>
  <si>
    <t>https://westwoodaerogel.com/</t>
  </si>
  <si>
    <t>1920 Colorado Ave</t>
  </si>
  <si>
    <t>Santa Monica</t>
  </si>
  <si>
    <t>562-7437816</t>
  </si>
  <si>
    <t>https://westwoodaerogel.com </t>
  </si>
  <si>
    <t>Ahmad's email on 2.13.25</t>
  </si>
  <si>
    <t>Westwood Aerogel is transforming batteries with sustainable, low-cost aerogel for enhanced performance, longer life, and environmental responsibility. Embrace the power of aerogel for a sustainable future in battery technology.</t>
  </si>
  <si>
    <t>SAUERESSIG Engineering</t>
  </si>
  <si>
    <t>Calender Roll Refurbishment</t>
  </si>
  <si>
    <t>https://www.saueressig.com/en/engineering/battery-solutions/</t>
  </si>
  <si>
    <t>https://www.saueressig.com/en/opening-of-a-facility-for-processing-calender-rolls-for-battery-production/</t>
  </si>
  <si>
    <t>There are plans to expand this site to include a Technical Center for application testing and a demonstration site for their battery and fuel cell equipment.</t>
  </si>
  <si>
    <t>Roland Berger</t>
  </si>
  <si>
    <t>https://www.rolandberger.com/en/</t>
  </si>
  <si>
    <t>300 N LaSalle, Suite 2000</t>
  </si>
  <si>
    <t>https://www.rolandberger.com/en/Locations/United-States/Offices/, https://www.rolandberger.com/en/Insights/Global-Topics/Battery/</t>
  </si>
  <si>
    <t>Roland Berger is the only leading global consultancy of European origin, providing strategy consulting to companies across all industries, including the battery and clean energy sectors.</t>
  </si>
  <si>
    <t>Roland Berger advises clients across the entire battery value chain. Other major U.S. offices are located in Boston, MA; Detroit, MI; and Philadelphia, PA.</t>
  </si>
  <si>
    <t>Leke Services</t>
  </si>
  <si>
    <t>https://www.leke.services/</t>
  </si>
  <si>
    <t>Leke Services is a consulting firm that partners with investors, founders, and leadership teams to accelerate the transition of mobility to clean energy.</t>
  </si>
  <si>
    <t>ALL4 Inc</t>
  </si>
  <si>
    <t>EHS Consulting</t>
  </si>
  <si>
    <t>https://www.all4inc.com/</t>
  </si>
  <si>
    <t>2393 Kimberton Road</t>
  </si>
  <si>
    <t>Kimberton</t>
  </si>
  <si>
    <t>https://www.all4inc.com/about-us/, https://pitchbook.com/profiles/company/227094-94\</t>
  </si>
  <si>
    <t>ALL4 is a global consulting firm committed to shaping a sustainable future through innovative environmental, health, safety (EHS), and digital solutions for various industries.</t>
  </si>
  <si>
    <t>Energy Security Agency (ESA)</t>
  </si>
  <si>
    <t>Services</t>
  </si>
  <si>
    <t>Safety Training and Emergency Response</t>
  </si>
  <si>
    <t>https://energysecurityagency.com/</t>
  </si>
  <si>
    <t>6435 Housman Road</t>
  </si>
  <si>
    <t>Ostrander</t>
  </si>
  <si>
    <t>855-372-7233</t>
  </si>
  <si>
    <t>https://energysecurityagency.com/, https://www.fdnypro.org/symposium-showcase/energysecurityagency/</t>
  </si>
  <si>
    <t>A private company of specialized professionals providing comprehensive training, consulting, and emergency response solutions for incidents involving electric vehicles and energy storage systems.</t>
  </si>
  <si>
    <t>Foley &amp; Lardner LLP</t>
  </si>
  <si>
    <t xml:space="preserve">Legal </t>
  </si>
  <si>
    <t>https://www.foley.com/</t>
  </si>
  <si>
    <t>321 N Clark St, Suite 3000</t>
  </si>
  <si>
    <t>312-832-4500</t>
  </si>
  <si>
    <t>https://foleyignite.com/foley-represents-lg-technology-ventures-li-industries/, https://www.jdsupra.com/legalnews/foley-automotive-update-july-2025-2-9817844/</t>
  </si>
  <si>
    <t>Foley &amp; Lardner is a global law firm with deep expertise in the energy sector, providing legal services to clients across the entire battery and electric vehicle supply chain.</t>
  </si>
  <si>
    <t>SpectraPower, LLC</t>
  </si>
  <si>
    <t>Contract R&amp;D, Prototyping, and Testing</t>
  </si>
  <si>
    <t>https://www.spectrapowerllc.com/</t>
  </si>
  <si>
    <t>460 Lindbergh Ave</t>
  </si>
  <si>
    <t>650-269-7297</t>
  </si>
  <si>
    <t>SpectraPower is a contract R&amp;D and consulting company that serves the energy storage industry, focusing on electrode coating, cell building, and performance testing for its clients.</t>
  </si>
  <si>
    <t>Aubert Demaray</t>
  </si>
  <si>
    <t>aubert.demaray@spectrapowerllc.com</t>
  </si>
  <si>
    <t>Baker Tilly</t>
  </si>
  <si>
    <t>Advisory, Tax, and Assurance Services</t>
  </si>
  <si>
    <t>https://www.bakertilly.com/</t>
  </si>
  <si>
    <t>205 N Michigan Ave, 28th Floor</t>
  </si>
  <si>
    <t>212-378-9898</t>
  </si>
  <si>
    <t>Baker Tilly US, LLP</t>
  </si>
  <si>
    <t>A leading advisory, tax and assurance firm that provides support for the battery industry, from supply chain optimization to navigating federal funding and tax credits.</t>
  </si>
  <si>
    <t>Celina Bassett</t>
  </si>
  <si>
    <t>celina.bassett@bakertilly.com</t>
  </si>
  <si>
    <t>Muhlbauer Inc</t>
  </si>
  <si>
    <t>Prototyping, Training, and Service</t>
  </si>
  <si>
    <t>Hitachi Energy</t>
  </si>
  <si>
    <t>Battery Storage Siting &amp; Valuation Advisory Services</t>
  </si>
  <si>
    <t>https://www.hitachienergy.com/us/en</t>
  </si>
  <si>
    <t>400 Perimeter Center Terrace, Suite 100</t>
  </si>
  <si>
    <t>https://www.hitachienergy.com/</t>
  </si>
  <si>
    <t>Zurich</t>
  </si>
  <si>
    <t>Hitachi Energy is a market leader in power grids, providing solutions across grid automation, integration, high voltage products, and transformers to make the world's energy system more sustainable and secure.</t>
  </si>
  <si>
    <t>Shilpa Kokate</t>
  </si>
  <si>
    <t>678-313-5748</t>
  </si>
  <si>
    <t>shilpa.kokate@hitachienergy.com</t>
  </si>
  <si>
    <t>Aypa Power</t>
  </si>
  <si>
    <t>BAAS</t>
  </si>
  <si>
    <t>https://www.aypa.com/</t>
  </si>
  <si>
    <t>Mesa</t>
  </si>
  <si>
    <t>https://pv-magazine-usa.com/2024/12/12/aypa-secures-1-gwh-arizona-battery-arevon-activates-600-mwh-tesla-battery/, https://www.newswire.ca/news-releases/aypa-power-secures-398-million-financing-for-energy-storage-project-in-arizona-883996529.html</t>
  </si>
  <si>
    <t>Aypa Power, a Blackstone portfolio company, develops, owns, and operates utility-scale energy storage and hybrid renewable energy projects across North America to help decarbonize the grid.</t>
  </si>
  <si>
    <t>This is a 250 MW / 1,000 MWh project. Aypa secured $398 million in financing in December 2024. The project operates under a 20-year tolling agreement with Salt River Project (SRP).</t>
  </si>
  <si>
    <t>Westside</t>
  </si>
  <si>
    <t>Albuqerque</t>
  </si>
  <si>
    <t>NM</t>
  </si>
  <si>
    <t>https://www.energy-storage.news/new-mexico-county-issues-us190-million-revenue-bond-for-aypa-powers-sun-lasso-bess/</t>
  </si>
  <si>
    <t>This is a 150 MW / 600 MWh project. Construction is expected to begin in 2025, with operations starting in late 2027</t>
  </si>
  <si>
    <t>Aypa Power Canada LP</t>
  </si>
  <si>
    <t>2335 Speers Rd</t>
  </si>
  <si>
    <t>L6L 2X8</t>
  </si>
  <si>
    <t>This is one of many behind-the-meter battery energy storage facilities Aypa Power operates across Ontario to provide grid services and support large energy users.</t>
  </si>
  <si>
    <t>Foley, Inc</t>
  </si>
  <si>
    <t>https://www.foleyinc.com/</t>
  </si>
  <si>
    <t>855 Centennial Ave</t>
  </si>
  <si>
    <t>Piscataway</t>
  </si>
  <si>
    <t>08854</t>
  </si>
  <si>
    <t>848-360-5634</t>
  </si>
  <si>
    <t>https://www.foleyeq.com/foley-power-solutions/power/new-power-equipment/electric-power/battery-energy-storage-systems/</t>
  </si>
  <si>
    <t>Foley, Inc. is a Caterpillar dealer that provides comprehensive power solutions, including the sale and service of battery energy storage systems (BESS) for grid stability and reliability.</t>
  </si>
  <si>
    <t>Plus Power</t>
  </si>
  <si>
    <t>https://www.pluspower.com/</t>
  </si>
  <si>
    <t>Avondale</t>
  </si>
  <si>
    <t>The Woodlands</t>
  </si>
  <si>
    <t>https://cleanview.co/content/top-battery-developers</t>
  </si>
  <si>
    <t>Plus Power is a leading developer, owner, and operator of standalone battery energy storage systems that enable the transition to a more sustainable and reliable electric grid.</t>
  </si>
  <si>
    <t>uses Tesla Megapack 2XL units</t>
  </si>
  <si>
    <t>Calpine</t>
  </si>
  <si>
    <t>https://www.calpine.com/</t>
  </si>
  <si>
    <t>Menifee</t>
  </si>
  <si>
    <t>Calpine is a major power generator in the United States, with a growing portfolio of renewable and energy storage projects alongside its fleet of natural gas power plants.</t>
  </si>
  <si>
    <t>Arevon Energy</t>
  </si>
  <si>
    <t>https://www.arevonenergy.com/</t>
  </si>
  <si>
    <t>Poway</t>
  </si>
  <si>
    <t>Scottsdale</t>
  </si>
  <si>
    <t>https://www.energy-storage.news/arevon-energy-begins-construction-on-1200mwh-california-bess/</t>
  </si>
  <si>
    <t>Arevon Energy is a leading renewable energy company, specializing in the development, construction, and operation of utility-scale solar and energy storage projects.</t>
  </si>
  <si>
    <t>Construction began in Aug 2025</t>
  </si>
  <si>
    <t>Invenergy - Fluence</t>
  </si>
  <si>
    <t>https://invenergy.com/ https://fluenceenergy.com/</t>
  </si>
  <si>
    <t>Navajo County</t>
  </si>
  <si>
    <t>Invenergy - Siemens and AES</t>
  </si>
  <si>
    <t>https://invenergy.com/ https://www.siemens.com/global/en.html</t>
  </si>
  <si>
    <t>Chicago - Munich</t>
  </si>
  <si>
    <t>IL - Bavaria</t>
  </si>
  <si>
    <t>US - Germany</t>
  </si>
  <si>
    <t>https://www.energy-storage.news/fluence-and-invenergy-partner-on-1900mwh-arizona-solar-plus-storage-project/</t>
  </si>
  <si>
    <t>Invenergy is a leading privately held global developer and operator of sustainable energy solutions, including renewables, energy storage, and natural gas power generation. / Fluence Energy is a global company that provides energy storage products, services, and software for renewables and storage.</t>
  </si>
  <si>
    <t>This is a massive solar-plus-storage project announced in July 2025, pairing a 475 MW solar farm with a 1,900 MWh BESS. Fluence will be the BESS integrator</t>
  </si>
  <si>
    <t>EDP Renewables North America</t>
  </si>
  <si>
    <t>https://www.edpr.com/north-america/</t>
  </si>
  <si>
    <t>Brittlebush Solar Park</t>
  </si>
  <si>
    <t>EDP Renewables</t>
  </si>
  <si>
    <t>https://www.edpr.com/en</t>
  </si>
  <si>
    <t>Madrid</t>
  </si>
  <si>
    <t>https://www.edp.com/en/north-america/north-america/media/news/srp-and-edp-renewables-announce-new-energy-storage-system</t>
  </si>
  <si>
    <t>EDP Renewables is a global leader in the renewable energy sector and the world's fourth-largest renewable energy producer, developing and operating wind, solar, and storage projects.</t>
  </si>
  <si>
    <t>This 200 MW / 800 MWh BESS project is scheduled to be online in 2025 and will use lithium-ion technology from Tesla</t>
  </si>
  <si>
    <t>AEGIS Knowledge Group</t>
  </si>
  <si>
    <t xml:space="preserve">Safety Training </t>
  </si>
  <si>
    <t>https://esspi.com/aegis-consulting-and-training/</t>
  </si>
  <si>
    <t>2050 15th St</t>
  </si>
  <si>
    <t>48216</t>
  </si>
  <si>
    <t>313-220-8967</t>
  </si>
  <si>
    <t>Energy Storage Safety Products International (ESSPI)</t>
  </si>
  <si>
    <t>https://esspi.com/</t>
  </si>
  <si>
    <t>https://esspi.com/, https://www.dbusiness.com/hustle-and-muscle-articles/energy-storage-safety-products-international/</t>
  </si>
  <si>
    <t>AEGIS provides consulting and training services to organizations across the battery value chain to strengthen fire protection, battery safety, and incident readiness.</t>
  </si>
  <si>
    <t>A division of Energy Storage Safety Products International (ESSPI), which is funded in part by the U.S. Department of Transportation. They also offer specialized containment products like the Li-Ion Locker</t>
  </si>
  <si>
    <t>Edith Too</t>
  </si>
  <si>
    <t>edith@esspi.com</t>
  </si>
  <si>
    <t>Capgemini Engineering</t>
  </si>
  <si>
    <t>Gigafactory strategy, virtual battery development, AI analytics, digital transformation</t>
  </si>
  <si>
    <t>https://www.capgemini.com/us-en</t>
  </si>
  <si>
    <t>2000 Town Center</t>
  </si>
  <si>
    <t>48075</t>
  </si>
  <si>
    <t>248-980-9548</t>
  </si>
  <si>
    <t>Capgemini</t>
  </si>
  <si>
    <t>https://www.capgemini.com/</t>
  </si>
  <si>
    <t>Capgemini is a global consulting and technology firm. It enables organizations to realize business ambitions through innovation, offering end-to-end support for the battery and gigafactory lifecycle.</t>
  </si>
  <si>
    <t>Rayna Handelman</t>
  </si>
  <si>
    <t>Rayna.Handelman@Capgemini.com</t>
  </si>
  <si>
    <t>Belfor USA Ltd</t>
  </si>
  <si>
    <t>Disaster Recovery &amp; Restoration</t>
  </si>
  <si>
    <t>https://www.belfor.com/us/en/</t>
  </si>
  <si>
    <t>2425 Blue Smoke Ct S</t>
  </si>
  <si>
    <t>Fort Worth</t>
  </si>
  <si>
    <t>76105</t>
  </si>
  <si>
    <t>248-563-4287</t>
  </si>
  <si>
    <t>Belfor is a global leader in disaster recovery and property restoration, offering a vast network of technical services and resources for commercial and industrial losses.</t>
  </si>
  <si>
    <t>Leon G Halip</t>
  </si>
  <si>
    <t>leon.halip@us.Belfor.com</t>
  </si>
  <si>
    <t>Parkside Energetics LLC</t>
  </si>
  <si>
    <t>Project development, engineering, procurement, and construction (EPC) services</t>
  </si>
  <si>
    <t>https://parksideenergetics.com/</t>
  </si>
  <si>
    <t>855 El Camino Real Ste 13A-241</t>
  </si>
  <si>
    <t>94301</t>
  </si>
  <si>
    <t>650-656-7253</t>
  </si>
  <si>
    <t>Parkside Energetics turns solar and battery ideas into reality. The firm provides guidance, feasibility studies, project development, and EPC management for energy-saving projects.</t>
  </si>
  <si>
    <t>Frank O'Young</t>
  </si>
  <si>
    <t>frank.oyoung@parksideenergetics.com</t>
  </si>
  <si>
    <t>Other - Research</t>
  </si>
  <si>
    <t>6K, Inc</t>
  </si>
  <si>
    <t>Materials</t>
  </si>
  <si>
    <t>Cathode powders</t>
  </si>
  <si>
    <t>https://www.6kinc.com/technology/materials-products/</t>
  </si>
  <si>
    <t>6kinc.com; https://www.dnb.com/business-directory/company-profiles.6k_inc.b644c1924edee7ff24d6f97a88f0f2a2.html</t>
  </si>
  <si>
    <t>Manufacturing/ process development</t>
  </si>
  <si>
    <t xml:space="preserve">Plasma UniMelt technology </t>
  </si>
  <si>
    <t>https://www.6kinc.com/6k-energy/</t>
  </si>
  <si>
    <t>Cell chemistry and manufacturing</t>
  </si>
  <si>
    <t>Questionnaire;  A123systems.com</t>
  </si>
  <si>
    <t>A123 Systems specializes in R&amp;D, developing and manufacturing lithium-ion batteries and energy storage systems for electric vehicles, grid storage, and industrial applications, using advanced lithium iron phosphate and other chemistries.</t>
  </si>
  <si>
    <t>Cell Test Center</t>
  </si>
  <si>
    <t>10 Avenue E</t>
  </si>
  <si>
    <t>Hopkinton</t>
  </si>
  <si>
    <t>617-972-3473</t>
  </si>
  <si>
    <t>Research and Development</t>
  </si>
  <si>
    <t>200 West Street</t>
  </si>
  <si>
    <t>Waltham</t>
  </si>
  <si>
    <t>617-778-5700</t>
  </si>
  <si>
    <t>ADA Technologies, Inc</t>
  </si>
  <si>
    <t>Cell chemistries; Process development</t>
  </si>
  <si>
    <t>https://www.adatech.com/</t>
  </si>
  <si>
    <t>367 Inverness Parkway</t>
  </si>
  <si>
    <t>Englewood</t>
  </si>
  <si>
    <t>303-874-8269</t>
  </si>
  <si>
    <t>20</t>
  </si>
  <si>
    <t>ADA Technologies, Inc.</t>
  </si>
  <si>
    <t>Englwood</t>
  </si>
  <si>
    <t>8/6/2021 8/3/2025</t>
  </si>
  <si>
    <t>adatech.com; Questionnaire</t>
  </si>
  <si>
    <t>ADA is a veteran-owned early-stage manufacturing company producing patented Safe Li-Ion™ zero-volt pouch cells, with an R&amp;D division to advance battery technologies.</t>
  </si>
  <si>
    <t>Russ Farmer</t>
  </si>
  <si>
    <t>russf@adatech.com</t>
  </si>
  <si>
    <t>Lauscha Fiber International</t>
  </si>
  <si>
    <t>Silicon fiber anode</t>
  </si>
  <si>
    <t>105 E. Port Lane</t>
  </si>
  <si>
    <t>Summerville</t>
  </si>
  <si>
    <t>834-871-3200</t>
  </si>
  <si>
    <t>Unifrax Holding Co.</t>
  </si>
  <si>
    <t>unifrax.com; https://www.naics.com/company-profile-page/?co=10862</t>
  </si>
  <si>
    <t>There are at least 7 locations in NA; Alkegen is the combination of Unifrax and Lydall</t>
  </si>
  <si>
    <t>ABS Lake Orion Innovation Center</t>
  </si>
  <si>
    <t>Pack manufacturing</t>
  </si>
  <si>
    <t>Questionnaire; https://www.michigan.gov/whitmer/news/press-releases/2021/10/18/photos-governor-whitmer-joins-american-battery-solutions-at-new-lake-orion-battery-manufacturing-fa#:~:text=ABS%20will%20invest%20more%20than,their%20statewide%20workforce%20by%202023.</t>
  </si>
  <si>
    <t>American Battery Solutions delivers high-quality lithium-ion integrated battery solutions.</t>
  </si>
  <si>
    <t>American Hyperform Laboratory/ Pilot Plant</t>
  </si>
  <si>
    <t>Recycling process development</t>
  </si>
  <si>
    <t>Data; Process definition</t>
  </si>
  <si>
    <t xml:space="preserve">Hyperform provides consulting services in  lithium battery chemicals;  electrolytes;  new organic/inorganic chemicals: Li, Pb, Zn, Ni, Co, F. </t>
  </si>
  <si>
    <t>Location GPS based on center of OKC; Planned pilot plant of 24 MM lbs./yr</t>
  </si>
  <si>
    <t>Silicon anode</t>
  </si>
  <si>
    <t>Amphenol TPI</t>
  </si>
  <si>
    <t>Battery development</t>
  </si>
  <si>
    <t xml:space="preserve">Prototype cable assemblies and connectors; Design and new product development </t>
  </si>
  <si>
    <t>https://www.amphenol-sensors.com/</t>
  </si>
  <si>
    <t>2110 Notre Dame Ave, Winnipeg, MB R3H 0K1, Canada</t>
  </si>
  <si>
    <t>R3H 0K1</t>
  </si>
  <si>
    <t>204-697-2222</t>
  </si>
  <si>
    <t>Amphenol Advanced Sensors is a leading innovator in advanced sensing technologies and innovative embedded measurement solutions customized for regulatory and industry driven applications, creating value by providing critical information for real-time decisions.</t>
  </si>
  <si>
    <t>energy.gov/mesc/bipartisan-infrastructure-law-battery-materials-processing-and-battery-manufacturing-recycling; https://www.businesswire.com/news/home/20230602005357/en/Amprius-and-U.S.-Department-of-Energy-Mutually-Agree-to-End-Negotiations-for-Cost-Sharing-Grant</t>
  </si>
  <si>
    <t>Recipient of DE-FOA-2678 to build a MWh-scale manufacturing line, but decided that they would do it  with private funding instead.</t>
  </si>
  <si>
    <t>Arkema King of Prussia R&amp;D</t>
  </si>
  <si>
    <t>Lithium salts; Carbon nanotubes; Polyamides</t>
  </si>
  <si>
    <t>https://www.arkema.com/usa/en/united-states/headquarters/king-of-prussia-pa-hq/</t>
  </si>
  <si>
    <t>900 First Avenue</t>
  </si>
  <si>
    <t>19406</t>
  </si>
  <si>
    <t>610-878-6500</t>
  </si>
  <si>
    <t>https://www.arkema.com/</t>
  </si>
  <si>
    <t>Questionnaire; arkema.com</t>
  </si>
  <si>
    <t>Arkema is a premier provider of chemicals and materials in the global marketplace, offering innovative solutions to meet the challenges of today and tomorrow.</t>
  </si>
  <si>
    <t>Novi Plant</t>
  </si>
  <si>
    <t xml:space="preserve">Nickel manganese cobalt cathode recycling production </t>
  </si>
  <si>
    <t>https://ascendelements.com/about-us/</t>
  </si>
  <si>
    <t>Battery Resourcers</t>
  </si>
  <si>
    <t>https://www.ascendelements.com/</t>
  </si>
  <si>
    <t>Worcester</t>
  </si>
  <si>
    <t>Questionnaire; battery resourcers.com; https://www.batteryresourcers.com/news; ascendelements.com</t>
  </si>
  <si>
    <t xml:space="preserve">Ascend Elements recycles lithium-ion batteries using Hydro-to-Cathode direct precursor synthesis process recovering critical materials and producing recycled battery materials, supporting a circular economy. </t>
  </si>
  <si>
    <t>Westborough Plant</t>
  </si>
  <si>
    <t xml:space="preserve">Nickel manganese cobalt recycling precursor production </t>
  </si>
  <si>
    <t>133 Flanders Road</t>
  </si>
  <si>
    <t>01581</t>
  </si>
  <si>
    <t>774-530-6377</t>
  </si>
  <si>
    <t>Worcester Plant</t>
  </si>
  <si>
    <t>Nickel manganese cobalt recycling</t>
  </si>
  <si>
    <t>54 Rockdale St</t>
  </si>
  <si>
    <t>01606</t>
  </si>
  <si>
    <t>R&amp;D, Application Technology Center</t>
  </si>
  <si>
    <t>Cathode materials</t>
  </si>
  <si>
    <t>https://www.basf.com/jp/en/who-we-are/microsites/basf-toda-battery-materials/site.html</t>
  </si>
  <si>
    <t>23700 Chagrin Blvd</t>
  </si>
  <si>
    <t>https://www.basf.com/us/en.html</t>
  </si>
  <si>
    <t>Iselin</t>
  </si>
  <si>
    <t>basf.com</t>
  </si>
  <si>
    <t>BASF Toda America LLC develops and manufactures advanced high-energy cathode active materials for lithium-ion batteries, used in electric vehicles, electronics, and energy storage systems, focusing on performance and sustainability.</t>
  </si>
  <si>
    <t>Cabot Corp.</t>
  </si>
  <si>
    <t>Cabot Business &amp; Technology Center</t>
  </si>
  <si>
    <t>Additives</t>
  </si>
  <si>
    <t>157 Concord Rd</t>
  </si>
  <si>
    <t>01821</t>
  </si>
  <si>
    <t>978-663-3455</t>
  </si>
  <si>
    <t>Questionnaire; cabotcorp.com</t>
  </si>
  <si>
    <t>Cabot Corporation is a leading global specialty chemicals and performance materials company headquartered in Boston, Massachusetts, USA.</t>
  </si>
  <si>
    <t>Conductive carbon additives, fumed metal oxides</t>
  </si>
  <si>
    <t>Cabot Corporation, a global specialty chemicals company, offers a wide range of additive materials for battery applications, focusing on conductivity, stability, and thermal runaway mitigation.</t>
  </si>
  <si>
    <t>Cadenza Innovation</t>
  </si>
  <si>
    <t>Collaboration Center</t>
  </si>
  <si>
    <t>Lithium-ion battery cells; Packs and racks</t>
  </si>
  <si>
    <t>https://cadenzainnovation.com/</t>
  </si>
  <si>
    <t>100 Reserve Road, Suite G400</t>
  </si>
  <si>
    <t>Danbury</t>
  </si>
  <si>
    <t>06810</t>
  </si>
  <si>
    <t>203-525-3663</t>
  </si>
  <si>
    <t>Cadenza Innovation Inc.</t>
  </si>
  <si>
    <t>cadenzainnovations.com; https://www.zoominfo.com/c/cadenza-innovation-inc/395808149</t>
  </si>
  <si>
    <t>Cadenza Innovation provides energy storage technology with high energy density, cost-effective, and safe lithium-ion technology solutions, licensing its simplified design for large-scale applications. Built on non-propagating thermal runaway protected cells.</t>
  </si>
  <si>
    <t>License cell technology for ESS; Has a pilot installation in NY with NYSERDA</t>
  </si>
  <si>
    <t>Camel Energy USA</t>
  </si>
  <si>
    <t>Battery and Materials</t>
  </si>
  <si>
    <t>Lithium ion battery; materials research</t>
  </si>
  <si>
    <t>BNEF Cell Database; https://www.camelbatt.com/news/details/58.html; camelenergyus.com</t>
  </si>
  <si>
    <t>Camel Group Co., Ltd. specializes in the green lead-acid battery circular industry chain and new energy lithium-ion battery circular industry chain.</t>
  </si>
  <si>
    <t>CAMX Power</t>
  </si>
  <si>
    <t>Cathode development</t>
  </si>
  <si>
    <t>https://www.camxpower.com/</t>
  </si>
  <si>
    <t>35 Hartwell Ave</t>
  </si>
  <si>
    <t>Lexington</t>
  </si>
  <si>
    <t>02421</t>
  </si>
  <si>
    <t>978-484-5000</t>
  </si>
  <si>
    <t>CAMX Power LLC</t>
  </si>
  <si>
    <t>camxpower.com; https://www.zoominfo.com/c/camx-power-llc/371243985</t>
  </si>
  <si>
    <t xml:space="preserve">CAMX develops and commercializes advanced lithium-ion batteries based on GEMX technology with engineered grain boundaries to enhance energy density, safety, and cost-effectiveness for applications like electric vehicles and grid storage. </t>
  </si>
  <si>
    <t>CAMX also has a 50 tpy pilot facility in Rowley, MA; Workforce range &lt; 25; used average</t>
  </si>
  <si>
    <t>CEPS</t>
  </si>
  <si>
    <t>Center for Solid-State Electric Power Storage</t>
  </si>
  <si>
    <t>Battery Materials</t>
  </si>
  <si>
    <t>Battery materials development; Novel anodes; Cathode and electrolytes; Coatings</t>
  </si>
  <si>
    <t>501 East St. Joseph Street</t>
  </si>
  <si>
    <t xml:space="preserve">Rapid City </t>
  </si>
  <si>
    <t>605-430-5778</t>
  </si>
  <si>
    <t>www.GreenCEPS.com</t>
  </si>
  <si>
    <t>The Center for Solid-State Electric Power Storage accelerates new battery technologies from academia to market through pre-competitive research guided by the center's industry members, providing technical assistance to companies on their projects.</t>
  </si>
  <si>
    <t xml:space="preserve">The Center has 3 university sites (SD Mines, NU, and SU) and works closely with industry members on battery materials, processes at interfaces, manufacturing, and testing. </t>
  </si>
  <si>
    <t>Alla White Smirnova</t>
  </si>
  <si>
    <t>Alevtina.Smirnova@sdsmt.edu</t>
  </si>
  <si>
    <t>Charge CCCV</t>
  </si>
  <si>
    <t>Licenses technologies</t>
  </si>
  <si>
    <t>2226 Center of Excellence</t>
  </si>
  <si>
    <t>Binghamton</t>
  </si>
  <si>
    <t>chargecccv.com; Questionnaire</t>
  </si>
  <si>
    <t>C4V has patented Li-Ion battery technology, focusing on electrode design and process development for advanced storage materials compatible with existing manufacturing.</t>
  </si>
  <si>
    <t>AKA C4V; IP company in LIB composition and manufacture</t>
  </si>
  <si>
    <t>CHASM Advanced Materials, Inc.</t>
  </si>
  <si>
    <t>Conductive dispersants</t>
  </si>
  <si>
    <t>https://www.chasmtek.com/</t>
  </si>
  <si>
    <t>480 Neponset St.</t>
  </si>
  <si>
    <t>Canton</t>
  </si>
  <si>
    <t>02021</t>
  </si>
  <si>
    <t>781-821-0443</t>
  </si>
  <si>
    <t>https://www.chasmtek.com</t>
  </si>
  <si>
    <t>CHASM specializes in developing advanced materials using superior carbon nanotube technology to enhance performance, cost-effectiveness, and sustainability in global applications.</t>
  </si>
  <si>
    <t>Chemours</t>
  </si>
  <si>
    <t>The Chemours Discovery Hub</t>
  </si>
  <si>
    <t>Binders; Other material development</t>
  </si>
  <si>
    <t>https://www.chemours.com/en</t>
  </si>
  <si>
    <t>201 Discovery Blvd.</t>
  </si>
  <si>
    <t>19713</t>
  </si>
  <si>
    <t>800-441-9484</t>
  </si>
  <si>
    <t>The Chemours Company</t>
  </si>
  <si>
    <t>Chemours spin-off from DuPont develops chemicals that could be used for lithium-ion batteries, enhancing performance, safety, and durability in electric vehicles and energy storage applications.</t>
  </si>
  <si>
    <t>Contemporary Amperex Technology USA, Inc</t>
  </si>
  <si>
    <t>Rochester Hills</t>
  </si>
  <si>
    <t>Electric vehicles; Energy storage systems</t>
  </si>
  <si>
    <t>https://www.catl.com/en/</t>
  </si>
  <si>
    <t>2114 Austin Avenue</t>
  </si>
  <si>
    <t>48309</t>
  </si>
  <si>
    <t>248-289-6200</t>
  </si>
  <si>
    <t>Contemporary Amperex Technology</t>
  </si>
  <si>
    <t>catlbattery.com; https://automotiveoem.com/Contemporary-Amperex-Technology-USA-Inc_2318; https://www.linkedin.com/company/catlusa</t>
  </si>
  <si>
    <t>Workforce range: 11-50; used average</t>
  </si>
  <si>
    <t>Cell materials and system design</t>
  </si>
  <si>
    <t>coulometrics.com; Questionnaire; https://www.linkedin.com/company/coulometrics; https://www.zoominfo.com/c/coulometrics-llc/358190869</t>
  </si>
  <si>
    <t>Daimler - Mercedes-Benz Research &amp; Development North America, Inc.</t>
  </si>
  <si>
    <t>Ann Arbor, MI Mercedes-Benz Research &amp; Development</t>
  </si>
  <si>
    <t>Electric vehicle fast charging</t>
  </si>
  <si>
    <t>https://www.daimlertruck.com/en/innovation/powertrain/co2-neutral-technologies</t>
  </si>
  <si>
    <t>3953 Research Park Drive</t>
  </si>
  <si>
    <t>734-997-2001</t>
  </si>
  <si>
    <t>daimler.com</t>
  </si>
  <si>
    <t>Daimler MBRDNA focuses on developing, testing, and certifying advanced vehicles, design innovation, working on technology partnerships and trends EV batteries, autonomous driving, powertrain development, and vehicle design​​​​​​.</t>
  </si>
  <si>
    <t>Long Beach, CA Mercedes-Benz Research &amp; Development</t>
  </si>
  <si>
    <t>4035 Via Oro Ave</t>
  </si>
  <si>
    <t>Long Beach</t>
  </si>
  <si>
    <t>Daimler MBRDNA focuses on developing, testing, and certifying advanced vehicles, design innovation, working on technology partnerships and trends EV batteries, autonomous driving, powertrain development and vehicle design​​​​​​.</t>
  </si>
  <si>
    <t>Redford, MI  Mercedes-Benz Research &amp; Development</t>
  </si>
  <si>
    <t>Battery software</t>
  </si>
  <si>
    <t>12120 Telegraph Road</t>
  </si>
  <si>
    <t>Redford Charter Township</t>
  </si>
  <si>
    <t>Cathodes, anodes, separators</t>
  </si>
  <si>
    <t xml:space="preserve">Davis-Standard is a manufacturer of equipment to produce and coat films and foils including battery separator film and coating machines for lithium-ion batteries. </t>
  </si>
  <si>
    <t>DNV</t>
  </si>
  <si>
    <t>BEST Test and Commercialization Center</t>
  </si>
  <si>
    <t>Batteries; Modules; Packs; Energy storage systems</t>
  </si>
  <si>
    <t>https://www.DNV.com/</t>
  </si>
  <si>
    <t>2301 Mount Read Blvd</t>
  </si>
  <si>
    <t>585-340-4300</t>
  </si>
  <si>
    <t>Oslo</t>
  </si>
  <si>
    <t>Norway</t>
  </si>
  <si>
    <t>https://brandcentral.dnv.com/fileroot/gallery/dnvgl/files/original/488d38b3eae24efca8ccba9c7f62bdea/488d38b3eae24efca8ccba9c7f62bdea_low.pdf?utm_campaign=EN_Publication_Autoresponder_V2_PDF&amp;utm_medium=email&amp;utm_source=Eloqua</t>
  </si>
  <si>
    <t xml:space="preserve">DNV provides independent assurance testing and risk management services, emphasizing safety, property, and environmental protection. It offers insights for confident decision-making and set industry standards for lithium-ion batteries. </t>
  </si>
  <si>
    <t>Pilot RR: 1.5MWh/year. Full FF (2023): 75MWh+/year. Prismatic: 50MWh+/year.</t>
  </si>
  <si>
    <t>Dow Inc.</t>
  </si>
  <si>
    <t>DOW Midland</t>
  </si>
  <si>
    <t>Adhesives; Gap Fillers; Pottants; Foams; Fire Protection Materials; Thermally Conductive Materials; Coatings; Plastics</t>
  </si>
  <si>
    <t>https://www.dow.com</t>
  </si>
  <si>
    <t>2211 H.H. Dow Way</t>
  </si>
  <si>
    <t xml:space="preserve"> Midland</t>
  </si>
  <si>
    <t>989-636-1000</t>
  </si>
  <si>
    <t xml:space="preserve">AP </t>
  </si>
  <si>
    <t>Dow creates essential materials science solutions, collaborating with industry experts to address challenges, fostering growth and sustainability across various sectors such as mobility  with products like polyolefins, silicones, and acrylics.</t>
  </si>
  <si>
    <t>John C McKeen</t>
  </si>
  <si>
    <t>jcmckeen@dow.com</t>
  </si>
  <si>
    <t>989-859-6461</t>
  </si>
  <si>
    <t>Battery R&amp;D</t>
  </si>
  <si>
    <t>Next-generation graphite anodes</t>
  </si>
  <si>
    <t>40 University Ave #606</t>
  </si>
  <si>
    <t>M5J 0E8</t>
  </si>
  <si>
    <t>https://www.globenewswire.com/news-release/2021/03/03/2186578/0/en/Eagle-Graphite-and-University-of-British-Columbia-Partner-on-Lithium-ion-Battery-Research-Project.html</t>
  </si>
  <si>
    <t>Eagle Graphite is advancing battery anode research in collaboration with the University of British Columbia to meet evolving battery demands.</t>
  </si>
  <si>
    <t>Jamie Deith, CEO</t>
  </si>
  <si>
    <t>jdeith@eaglegraphite.com</t>
  </si>
  <si>
    <t> 604-909-4237</t>
  </si>
  <si>
    <t>Medical Power Research and Development</t>
  </si>
  <si>
    <t>Medical devices</t>
  </si>
  <si>
    <t>2000 S. County Trail</t>
  </si>
  <si>
    <t>East Greenwich</t>
  </si>
  <si>
    <t>02818</t>
  </si>
  <si>
    <t>401-471-6580</t>
  </si>
  <si>
    <t>The produce specialized mission-critical batteries for military, aerospace, and medical applications; They also sell battery chargers/analyzers;&gt; 800 employees across all locations</t>
  </si>
  <si>
    <t>Materials; Cell development</t>
  </si>
  <si>
    <t>1216 W. B Street</t>
  </si>
  <si>
    <t>eJoule Inc</t>
  </si>
  <si>
    <t>eJoule Silicon Valley</t>
  </si>
  <si>
    <t>Cathode active materials; doped garnet LLZO Solid State Electrolyte</t>
  </si>
  <si>
    <t>https://ejoule.com/</t>
  </si>
  <si>
    <t>46750 Fremont Blvd STE 110</t>
  </si>
  <si>
    <t>650-703-5627</t>
  </si>
  <si>
    <t>11/25/2022 8/3/2025</t>
  </si>
  <si>
    <t>Questionnaire; ejoule.com</t>
  </si>
  <si>
    <t>eJoule produces Li-Ion battery CAM compositions and doped garnet LLZO Solid State Electrolyte. eJoule is able to use MHP as a source material.</t>
  </si>
  <si>
    <t>CA location does R&amp;D for Asian locations piloting and producing CAM</t>
  </si>
  <si>
    <t>Robert Bachrach</t>
  </si>
  <si>
    <t>Robert.Bachrach@gmail.com</t>
  </si>
  <si>
    <t>EPRI</t>
  </si>
  <si>
    <t>End-of-life storage; Safety; Life cycle assessment</t>
  </si>
  <si>
    <t xml:space="preserve">Palo Alto </t>
  </si>
  <si>
    <t>epri.com</t>
  </si>
  <si>
    <t>EPRI delivers independent, objective thought leadership and industry expertise to help the energy sector identify issues, technology gaps, and broader needs that can be addressed through effective, collaborative R&amp;D programs.</t>
  </si>
  <si>
    <t>EPRI has several locations; entry is based on HQ</t>
  </si>
  <si>
    <t>Element 3 Battery Venture LLC</t>
  </si>
  <si>
    <t>E3BV</t>
  </si>
  <si>
    <t>Cell Design, Development, Validation; Consulting Services</t>
  </si>
  <si>
    <t>www.e3bv.com</t>
  </si>
  <si>
    <t>1800 Mearns Road</t>
  </si>
  <si>
    <t>Warminster</t>
  </si>
  <si>
    <t>18974-1194</t>
  </si>
  <si>
    <t>267-603-3286</t>
  </si>
  <si>
    <t xml:space="preserve">E3BV is a battery technology consulting firm and laboratory that manages projects that address cell/battery design and manufacturing technologies for innovative/advanced cell technologies and supports for gigafactory scale up operations. </t>
  </si>
  <si>
    <t>Ron Turi - Owner-Principal</t>
  </si>
  <si>
    <t>ronturi@e3bv.com</t>
  </si>
  <si>
    <t>267-603-2386</t>
  </si>
  <si>
    <t>Testing and system integration</t>
  </si>
  <si>
    <t>https://www.eneon-es.com/</t>
  </si>
  <si>
    <t>Markham</t>
  </si>
  <si>
    <t>eneon-es.com; BNEF: 2020 Battery Startups</t>
  </si>
  <si>
    <t>Address for R&amp;D center could not be found</t>
  </si>
  <si>
    <t>Licensing technologies; Electric vehicle fast-charging; High-energy density batteries</t>
  </si>
  <si>
    <t>https://www.owler.com/company/cuberg; enevate.com; https://www.indeed.com/cmp/Enevate-Corporation; Pitchbook.com</t>
  </si>
  <si>
    <t>Start-up that licenses technology for batteries with silicon anodes; Recently obtained Series E financing to advance their pre-processing line. They will also do contract R&amp;D for other companies</t>
  </si>
  <si>
    <t>ENTEK Technology Center</t>
  </si>
  <si>
    <t>Polymers, membranes</t>
  </si>
  <si>
    <t>541-259-3901</t>
  </si>
  <si>
    <t>ENTEK has been manufacturing and selling extrusion equipment to the plastics industry for over 20 years.</t>
  </si>
  <si>
    <t>E-One Moli Energy Ltd</t>
  </si>
  <si>
    <t>E-One Moli Energy (Canada) Ltd. R&amp;D and Future Manufacturing facility.</t>
  </si>
  <si>
    <t xml:space="preserve">High-performance cell design </t>
  </si>
  <si>
    <t>https://www.molicel.com/</t>
  </si>
  <si>
    <t>20000 Stewart Crescent</t>
  </si>
  <si>
    <t>Maple Ridge</t>
  </si>
  <si>
    <t>V2X 9E7</t>
  </si>
  <si>
    <t>604-466-6654</t>
  </si>
  <si>
    <t>Molicel</t>
  </si>
  <si>
    <t>Taipei</t>
  </si>
  <si>
    <t>molicel.com; BNEF: 2020 Battery Startups; https://www.bctechnology.com/companies/E-One-Moli-Energy-(Canada)-Limited.cfm; Questionnaire</t>
  </si>
  <si>
    <t>Molicel excels in manufacturing high-performance lithium-ion cells for motorsports, automotive, aviation, medical, and power tools, recognized globally for its technology and capacity.</t>
  </si>
  <si>
    <t>Eskra Technical Products, Inc.</t>
  </si>
  <si>
    <t>Electrode dry processing</t>
  </si>
  <si>
    <t>https://www.eskratechnical.com/</t>
  </si>
  <si>
    <t>560 Technology Way, Suite 7</t>
  </si>
  <si>
    <t>Saukville</t>
  </si>
  <si>
    <t>262-235-4068</t>
  </si>
  <si>
    <t>Questionnaire; eskratechnical.com</t>
  </si>
  <si>
    <t>Eskra Technical Products, Inc. specializes in battery forensics, renewable energy support, and battery-related R&amp;D and testing services.​</t>
  </si>
  <si>
    <t>Farasis Energy Systems</t>
  </si>
  <si>
    <t>Farasis Energy USA, Inc</t>
  </si>
  <si>
    <t>Energy storage solutions</t>
  </si>
  <si>
    <t>https://www.farasis.com/</t>
  </si>
  <si>
    <t>21363 Cabot Blvd</t>
  </si>
  <si>
    <t>510-732-6600</t>
  </si>
  <si>
    <t>Farasis Energy (GanZhou) Co. Ltd.</t>
  </si>
  <si>
    <t>Ganzhou</t>
  </si>
  <si>
    <t>Jiangzi</t>
  </si>
  <si>
    <t>en.farasis.com; https://www.buzzfile.com/business/Farasis-Energy-Usa,-Inc.-510-732-6600</t>
  </si>
  <si>
    <t>Farasis Energy produces advanced lithium-ion cells, specializing in solutions for electric vehicles, industrial machinery, and energy storage sectors. The company focuses on sustainable solutions, combining long-range and fast charging.</t>
  </si>
  <si>
    <t>Flex-Ion</t>
  </si>
  <si>
    <t>Prismatic (metal can) cells (NMC and LFP), Modules, and Packs</t>
  </si>
  <si>
    <t>https://flex-n-gate.com/expertise/flex-ion/</t>
  </si>
  <si>
    <t>226-774-5300</t>
  </si>
  <si>
    <t>8/27/2021 8/3/2025</t>
  </si>
  <si>
    <t>A Tier 1 automotive supplier that has expanded into the development and manufacturing of lithium-ion cells, modules, and packs for the North American market.</t>
  </si>
  <si>
    <t>Daniel Le</t>
  </si>
  <si>
    <t>dle@flexngate.com</t>
  </si>
  <si>
    <t>414-581-2125</t>
  </si>
  <si>
    <t>Gotion, Inc</t>
  </si>
  <si>
    <t>Electrolyte solutions</t>
  </si>
  <si>
    <t>8001 East Pleasant Valley Rd.</t>
  </si>
  <si>
    <t>Independence</t>
  </si>
  <si>
    <t>Questionnaire; gotion.com; Gotion was incorporated in the U.S. and its U.S. HQ are in Fremont, CA</t>
  </si>
  <si>
    <t>Gotion Freemont</t>
  </si>
  <si>
    <t>Battery management systems</t>
  </si>
  <si>
    <t>48660 Kato Rd</t>
  </si>
  <si>
    <t>Gotion, Inc.</t>
  </si>
  <si>
    <t>Electrolyte chemistry and manufacturing</t>
  </si>
  <si>
    <t>gotion.com; Gotion was incorporated in the U.S. and its U.S. HQ are in Fremont, CA</t>
  </si>
  <si>
    <t>Graphenix Development Inc (GDI)</t>
  </si>
  <si>
    <t>High-power silicon-based anodes</t>
  </si>
  <si>
    <t>https://www.gdinrg.com/</t>
  </si>
  <si>
    <t>66 Eastman Ave</t>
  </si>
  <si>
    <t>Graphenex Development Inc (GDI)</t>
  </si>
  <si>
    <t>Questionnaire; graphnx.com</t>
  </si>
  <si>
    <t>GDI specializes in developing 100% silicon anodes, enhancing lithium-ion batteries with faster charging, higher energy density, and improved safety.</t>
  </si>
  <si>
    <t>Group14 Technology</t>
  </si>
  <si>
    <t>Electrochemical testing lab</t>
  </si>
  <si>
    <t>Battery testing lab</t>
  </si>
  <si>
    <t>5809 238th St SE, Suite 5</t>
  </si>
  <si>
    <t>group14.technology; BNEF: 2020 Battery Startups; Questionnaire; https://www.buzzfile.com/business/Group14-Technologies,-Inc.-206-465-7243; Pitchbook.com</t>
  </si>
  <si>
    <t>Group14 develops and manufacturer of silicon battery technology, focusing on fast-charging, long-lasting silicon-carbon composite batteries for various applications, including electric vehicles and consumer electronics</t>
  </si>
  <si>
    <t>Product Development Facility</t>
  </si>
  <si>
    <t>Silicon-carbon anodes</t>
  </si>
  <si>
    <t>3322 Rd N NE</t>
  </si>
  <si>
    <t>group14.technology; BNEF: 2020 Battery Startups; Questionnaire; https://www.bizjournals.com/seattle/news/2022/05/04/group14-raises-400m-series-c.html; Pitchbook.com</t>
  </si>
  <si>
    <t>Scheduled to open as a manufacturing facility in 2H 2023</t>
  </si>
  <si>
    <t>Hazen Research Inc</t>
  </si>
  <si>
    <t>Hazen Research Laboratory</t>
  </si>
  <si>
    <t xml:space="preserve">Process development; Nickel manganese cobalt pilot/demo; Recycling process development </t>
  </si>
  <si>
    <t>https://www.hazenresearch.com/</t>
  </si>
  <si>
    <t>4601 Indiana Street</t>
  </si>
  <si>
    <t>303-279 4501</t>
  </si>
  <si>
    <t>Hazen Research</t>
  </si>
  <si>
    <t>hazenresearch.com; Questionnaire</t>
  </si>
  <si>
    <t>Hazen Research, has evolved from a small lab to a midsize firm specializing in mining and chemical R&amp;D, focusing on process development and pilot plant scale-ups.</t>
  </si>
  <si>
    <t>Nickel manganese cobalt toll manufacturing may be a possibility</t>
  </si>
  <si>
    <t>All Chemistries, Packs and Modules, BMS, Switchgear, High Voltage (12V - 1500Vdc)</t>
  </si>
  <si>
    <t>6/21/2024 8/25/2024</t>
  </si>
  <si>
    <t>Hybrid Design Services, Inc. is a provider of innovative solutions in the energy sector, specializing in battery pack and power distribution systems and offering services such as engineering and design.</t>
  </si>
  <si>
    <t>IBM</t>
  </si>
  <si>
    <t>Almaden Lab</t>
  </si>
  <si>
    <t>https://www.ibm.com/us-en</t>
  </si>
  <si>
    <t>650 Harry Rd</t>
  </si>
  <si>
    <t>408-927-1080</t>
  </si>
  <si>
    <t>Armonk</t>
  </si>
  <si>
    <t>ibm.org</t>
  </si>
  <si>
    <t>IBM specializes in AI, cloud computing, data analytics, and consulting. INM is also developing sustainable batteries with seawater-derived materials, promising lower costs and higher efficiency,</t>
  </si>
  <si>
    <t>Impossible Metals</t>
  </si>
  <si>
    <t>Impossible Metals Canada</t>
  </si>
  <si>
    <t>Nickel, cobalt, copper, manganese, neodymium battery metals</t>
  </si>
  <si>
    <t>https://impossiblemetals.com</t>
  </si>
  <si>
    <t>93 Sandford Fleming Dr., Unit 1</t>
  </si>
  <si>
    <t>L9Y 5A6</t>
  </si>
  <si>
    <t>408-660-3944‬</t>
  </si>
  <si>
    <t xml:space="preserve">Impossible Metals accelerates clean energy by delivering the most responsible critical metals, doing this by harvesting rocks (nodules) from the seabed, no mining metals, while protecting the marine environment. </t>
  </si>
  <si>
    <t>Oliver Gunasekara</t>
  </si>
  <si>
    <t>oliver.gunasekara@impossiblemetals.com</t>
  </si>
  <si>
    <t>408-660-3189</t>
  </si>
  <si>
    <t>Infinium Battery</t>
  </si>
  <si>
    <t>Infinium Battery R&amp;D</t>
  </si>
  <si>
    <t xml:space="preserve">Cell &amp; Cell grouping </t>
  </si>
  <si>
    <t>Cell Assembly/Grouping</t>
  </si>
  <si>
    <t>82841 Davis Drive</t>
  </si>
  <si>
    <t>Indio</t>
  </si>
  <si>
    <t>707-466-7225</t>
  </si>
  <si>
    <t>8/26/2024 9/12/2024</t>
  </si>
  <si>
    <t>Infinium Battery designs, builds, and sells custom battery solutions for OEM manufacturers and sells a line of high-performance IP67,  low-voltage (12-96V) lithium batteries for rugged use cases.</t>
  </si>
  <si>
    <t>Bruno Rocca</t>
  </si>
  <si>
    <t>bruno@ionwat.ch</t>
  </si>
  <si>
    <t>978-634-6486</t>
  </si>
  <si>
    <t>Iontra</t>
  </si>
  <si>
    <t>State-sensing technology for pack manufacturing</t>
  </si>
  <si>
    <t>https://iontra.com/</t>
  </si>
  <si>
    <t>7025 South Fulton St Unit 100</t>
  </si>
  <si>
    <t>720-468-0206</t>
  </si>
  <si>
    <t>https://www.prnewswire.com/news-releases/iontra-selected-for-arpa-e-circular-grant-to-revolutionize-ev-battery-life-302295719.html, https://iontra.com/about/, https://rocketreach.co/iontra-inc-profile_b471feabfc53a3a2</t>
  </si>
  <si>
    <t>Iontra develops advanced battery charging technology that enhances battery performance, extends lifespan, and improves safety across various applications by optimizing charge efficiency and reducing degradation.</t>
  </si>
  <si>
    <t>3-year project in collaboration with Idaho National Lab and Freudenberg Power Systems</t>
  </si>
  <si>
    <t>ITN Energy Systems</t>
  </si>
  <si>
    <t>Solid electrolyte; Electrode chemistry</t>
  </si>
  <si>
    <t>http://www.itnes.com/</t>
  </si>
  <si>
    <t>8130 Shaffer Pkwy</t>
  </si>
  <si>
    <t>Littleton</t>
  </si>
  <si>
    <t>303-420-1141</t>
  </si>
  <si>
    <t>itnes.com; Questionnaire</t>
  </si>
  <si>
    <t>ITN Energy Systems, Inc. is an innovative technology incubator, R&amp;D accelerator, and product development company, with a focus on advanced materials and processes, and thin-film processing for solid-state multilayer device structures.</t>
  </si>
  <si>
    <t>Technology incubator, R&amp;D accelerator and product development company</t>
  </si>
  <si>
    <t>JAKERTECH LLC</t>
  </si>
  <si>
    <t>JAKERTECH</t>
  </si>
  <si>
    <t>Manufacturing technology development</t>
  </si>
  <si>
    <t>Solid state batteries;  Lithium metal</t>
  </si>
  <si>
    <t xml:space="preserve">1419 W. Danube Rd. </t>
  </si>
  <si>
    <t>55432</t>
  </si>
  <si>
    <t>Questionnaire; jakertechusa.com</t>
  </si>
  <si>
    <t>JAKERTECH is using injection molding to develop solid-state batteries and capacitors using moldable polymer binder resins.</t>
  </si>
  <si>
    <t>Kodak</t>
  </si>
  <si>
    <t>Kodak Cell Assembly Center</t>
  </si>
  <si>
    <t>Pilot and production-scale coating lines; Battery cell assembly services; Pouch batteries; Cylindrical batteries</t>
  </si>
  <si>
    <t>https://www.kodak.com/en/advanced-materials/page/coating</t>
  </si>
  <si>
    <t>1669 Lake Ave</t>
  </si>
  <si>
    <t>585-722-2121</t>
  </si>
  <si>
    <t>https://www.kodak.com/</t>
  </si>
  <si>
    <t>https://www.eastmanbusinesspark.com/energy-storage; https://www.kodak.com/en/advanced-materials/page/coating</t>
  </si>
  <si>
    <t>Kodak, a manufacture of commercial print and advanced materials &amp; chemicals, uses its expertise in film coating technology to improve the safety and reliability of these next-generation EV batteries.</t>
  </si>
  <si>
    <t>Koura - Orbia</t>
  </si>
  <si>
    <t>Electrolyte; Electrolyte components</t>
  </si>
  <si>
    <t>950 Winter St.</t>
  </si>
  <si>
    <t>02451</t>
  </si>
  <si>
    <t>800-424-5532</t>
  </si>
  <si>
    <t>Questionnaire; kouraglobal.com</t>
  </si>
  <si>
    <t>Koura specializes in development, manufacture and supply of advanced fluorine materials for lithium-ion batteries, focusing on enhancing battery safety and performance.</t>
  </si>
  <si>
    <t>Pilot plant</t>
  </si>
  <si>
    <t>4990B Ici Rd</t>
  </si>
  <si>
    <t xml:space="preserve">Pilot facility  </t>
  </si>
  <si>
    <t xml:space="preserve">LG Chem Power, Inc. </t>
  </si>
  <si>
    <t>LG Energy Solution MI</t>
  </si>
  <si>
    <t>Module and pack development; Testing</t>
  </si>
  <si>
    <t>1857 Technology Dr.</t>
  </si>
  <si>
    <t>248-307-1800</t>
  </si>
  <si>
    <t>LG Corp</t>
  </si>
  <si>
    <t>http://www.lgchem.com/global/lg-chem-company/global-network/america-research-subsidiary; Questionnaire</t>
  </si>
  <si>
    <t>R&amp;D facility to develop modules, packs, test</t>
  </si>
  <si>
    <t>Max Power Inc.</t>
  </si>
  <si>
    <t>Engineering; Battery production</t>
  </si>
  <si>
    <t>141 Christopher Lane</t>
  </si>
  <si>
    <t>Questionnaire; maxpowerinc.com</t>
  </si>
  <si>
    <t>MaxPower's niche is special purpose lithium-ion batteries for the times when commercial off the shelf solutions do​ not exist.</t>
  </si>
  <si>
    <t>Miltec UV International</t>
  </si>
  <si>
    <t>Miltec UV</t>
  </si>
  <si>
    <t>Binders; Separators; Coatings; Ceramics</t>
  </si>
  <si>
    <t>https://www.miltec.com/</t>
  </si>
  <si>
    <t>146 Log Canoe Circle</t>
  </si>
  <si>
    <t>Stevensville</t>
  </si>
  <si>
    <t>410-604-2900</t>
  </si>
  <si>
    <t>miltec.com; Questionnaire</t>
  </si>
  <si>
    <t>Miltec offers a range of UV curing systems for various applications, including an environmentally friendly UV technology for Li-ion battery component manufacturing, enhancing safety and cost-efficiency.</t>
  </si>
  <si>
    <t>Pilot Facility</t>
  </si>
  <si>
    <t>Lithium iron phosphate; Nickel manganese cobalt; Lithium nickel manganese oxide</t>
  </si>
  <si>
    <t>101B - 8575 Government St</t>
  </si>
  <si>
    <t>V3N 4V1</t>
  </si>
  <si>
    <t>604-420-2041</t>
  </si>
  <si>
    <t>nanoone.ca; BNEF: 2020 Battery Startups; Questionnaire</t>
  </si>
  <si>
    <t>Nano One has developed a process to produce economical and environmentally friendly high-performance cathode materials used in lithium-ion batteries for electric vehicles and energy storage solutions​.</t>
  </si>
  <si>
    <t>Developing a CAM process based on its manufacturing technology, One-Pot production process and Metal direct to Cathode Active Material (M2CAM ®); Looking to increase the size of the pilot in Burnaby and have started an office in Quebec where it will have its commercialization hub for Lithium iron phosphate CAM</t>
  </si>
  <si>
    <t>NanoGraf Chicago Pilot</t>
  </si>
  <si>
    <t>400 N Noble St</t>
  </si>
  <si>
    <t>Questionnaire; nanograf.com; Pitchbook.com</t>
  </si>
  <si>
    <t>NanoGraf Corporation makes rugged, purpose-built advanced batteries.</t>
  </si>
  <si>
    <t>Electrode and electrolyte materials</t>
  </si>
  <si>
    <t>21 Drydock Ave, Suite 820E</t>
  </si>
  <si>
    <t>nanoramic.com; Pitchbook.com</t>
  </si>
  <si>
    <t>Nanoramic's Neocarbonix technology eliminates toxic materials used in conventional Li-ion battery manufacturing, enabling high-performance, low-cost electric vehicle batteries with a reduced carbon footprint.</t>
  </si>
  <si>
    <t>Navitas Advanced Solutions Group - Ann Arbor</t>
  </si>
  <si>
    <t>Electrode chemistries; Fast charging; Manufacturing processes</t>
  </si>
  <si>
    <t>navitassys.com; Questionnaire</t>
  </si>
  <si>
    <t>Nederman-LCI provides process technology, expertise, and support for powder processing and evaporation equipment, including evaporators, drying systems, extrusion and spherization systems, mixers, feeders, and pelletizers.</t>
  </si>
  <si>
    <t>NEI Corporation Manufacturing</t>
  </si>
  <si>
    <t>400 Apgar Dr</t>
  </si>
  <si>
    <t xml:space="preserve">NEI offers a variety of cathode, anode, and electrolyte materials for use in lithium-ion and sodium-ion batteries while  producing specialty materials with compositions and particle morphologies that are not commonplace. </t>
  </si>
  <si>
    <t>NETZSCH Analyzing &amp; Testing</t>
  </si>
  <si>
    <t>NETZSCH Instruments North America, LLC</t>
  </si>
  <si>
    <t>Equipment application testing/analysis</t>
  </si>
  <si>
    <t>NETZSCH Analyzing &amp; Testing specializes in thermal analysis, rheology, and fire testing instruments for material characterization​ contributing to sectors such as polymers, pharmaceuticals, batteries, biomass, ceramics, glass, and photovoltaics.</t>
  </si>
  <si>
    <t>Equipment testing</t>
  </si>
  <si>
    <t>Advanced cathode materials; High-voltage spinel cathodes; Cobalt-free cathodes</t>
  </si>
  <si>
    <t>https://www.nexceris.com/</t>
  </si>
  <si>
    <t>Nexceris specializes in research, development, and manufacturing of advanced lithium-ion cathode materials, enhancing its performance and offering a Li-ion Tamer's lithium-ion gas detection solutions for safety.</t>
  </si>
  <si>
    <t>Sponsored R&amp;D on a wide variety of energy technologies focused on safety, fuel cells, catalysts, SOFCs, and advanced batteries and materials; Also has developed a Li-ion sensor (Li-ion Tamer) that is available commercially</t>
  </si>
  <si>
    <t>Nissan North America</t>
  </si>
  <si>
    <t>Nissan Technical Center North America</t>
  </si>
  <si>
    <t>https://www.nissanusa.com/</t>
  </si>
  <si>
    <t>39001 Sunrise Dr</t>
  </si>
  <si>
    <t>248-488-4123</t>
  </si>
  <si>
    <t>Nissan Motor Co.</t>
  </si>
  <si>
    <t>https://www.nissan-global.com/</t>
  </si>
  <si>
    <t>Yokohama</t>
  </si>
  <si>
    <t>The Nissan Technical Center North America combines technology and engineering to develop new car designs, including EVs that deliver total customer satisfaction.</t>
  </si>
  <si>
    <t>https://www.nri.com/en/company/map/overseas/america/institute</t>
  </si>
  <si>
    <t>NRI America, based in New York, tracks U.S. economic and industry trends through benchmarking research of major companies.</t>
  </si>
  <si>
    <t>Nouryon</t>
  </si>
  <si>
    <t>Chemical R&amp;D; Eka HP ® hydrogen peroxide; NaSH; Cekol® sodium carboxymethyl cellulose (CMC); Levasil® GB colloidal silica; Sulfuric Acid</t>
  </si>
  <si>
    <t>https://www.nouryon.com/</t>
  </si>
  <si>
    <t>10 Finderne Avenue</t>
  </si>
  <si>
    <t>08807</t>
  </si>
  <si>
    <t>908-685-5000</t>
  </si>
  <si>
    <t>Amsterdam</t>
  </si>
  <si>
    <t>BZ</t>
  </si>
  <si>
    <t>NE</t>
  </si>
  <si>
    <t xml:space="preserve">Nouryon is a global, specialty chemicals leader. It provides solutions in industries such as personal care, cleaning goods, paints and coatings, agriculture and food, pharmaceuticals, and building products. </t>
  </si>
  <si>
    <t>Lauren Mulqueen</t>
  </si>
  <si>
    <t>Lauren.Mulqueen@nouryon.com</t>
  </si>
  <si>
    <t>+1-610-350-8182</t>
  </si>
  <si>
    <t>NOVONIX</t>
  </si>
  <si>
    <t>Simmonds Drive</t>
  </si>
  <si>
    <t xml:space="preserve">Electrode chemistries </t>
  </si>
  <si>
    <t>https://www.novonix.com/</t>
  </si>
  <si>
    <t>110 Simmonds Drive</t>
  </si>
  <si>
    <t>Halifax</t>
  </si>
  <si>
    <t>B3B 1N9</t>
  </si>
  <si>
    <t>https://www.novonixgroup.com/novonix-launches-new-pilot-production-facility-for-cathode-materials/</t>
  </si>
  <si>
    <t>NOVONIX Anode Materials (NAM) manufactures the materials enabling widespread adoption of electric vehicles and grid energy storage systems.</t>
  </si>
  <si>
    <t>10 MT/yr of synthetic graphite from pilot plant and will use its proprietary  dry particle microgranulation (DPMG)</t>
  </si>
  <si>
    <t>NSL Analytical Materials</t>
  </si>
  <si>
    <t>Silicon anodes</t>
  </si>
  <si>
    <t>4450 Cranwood Pkwy</t>
  </si>
  <si>
    <t>877-560-3992</t>
  </si>
  <si>
    <t xml:space="preserve">Cleveland </t>
  </si>
  <si>
    <t>NSL is an ISO/IEC 17025 and Nadcap certified Independent Testing Laboratory providing reliable and cost-effective materials testing to customers throughout the United States and around the world.</t>
  </si>
  <si>
    <t>Nyobolt</t>
  </si>
  <si>
    <t>N o</t>
  </si>
  <si>
    <t>https://nyobolt.com/</t>
  </si>
  <si>
    <t>4 Crosby Drive</t>
  </si>
  <si>
    <t>01730</t>
  </si>
  <si>
    <t>781-312-3125</t>
  </si>
  <si>
    <t>https://cleantechnica.com/2024/07/04/new-battery-chemistry-from-nyobolt-promises-faster-charging-for-electric-cars/#google_vignette, https://nyobolt.com/contact</t>
  </si>
  <si>
    <t>Nyobolt develops and prototypes advanced lithium-ion battery cells in Bedford, Massachusetts, specializing in ultra-fast charging technology and high-performance energy storage solutions for electric vehicles and other applications.</t>
  </si>
  <si>
    <t>OneD Battery Sciences</t>
  </si>
  <si>
    <t>Materials recovery</t>
  </si>
  <si>
    <t>https://www.onedsinanode.com/</t>
  </si>
  <si>
    <t>2625 Hanover Street</t>
  </si>
  <si>
    <t>onedsinanode.com</t>
  </si>
  <si>
    <t>OneD Battery Sciences, using acquired Nanosys nanowire technology, advances lithium-ion batteries with their SINANODE pilot production, aiming for large-scale, cost-effective silicon anode material manufacturing for EVs.</t>
  </si>
  <si>
    <t>OnTo Technology LLC</t>
  </si>
  <si>
    <t>OnTo Technology</t>
  </si>
  <si>
    <t>Recycling and materials recovery</t>
  </si>
  <si>
    <t>https://onto-technology.com/</t>
  </si>
  <si>
    <t>63221 Service Rd Suite F</t>
  </si>
  <si>
    <t>Bend</t>
  </si>
  <si>
    <t>541-389-7897</t>
  </si>
  <si>
    <t>Questionnaire; onto-technology.com; Pitchbook.com</t>
  </si>
  <si>
    <t>OnTo offers intelligent ways for the battery industry to recycle at low cost and low-carbon footprint. It licenses battery technologies, including direct recycling.</t>
  </si>
  <si>
    <t>Technology can be licensed</t>
  </si>
  <si>
    <t>Pale Blue Earth, Inc.</t>
  </si>
  <si>
    <t>Consumer Batteries</t>
  </si>
  <si>
    <t>USB Rechargeable Lithium-polymer batteries</t>
  </si>
  <si>
    <t>https://www.paleblueearth.com/</t>
  </si>
  <si>
    <t>2750 Rasmussen Road, Suite H203</t>
  </si>
  <si>
    <t>Park City</t>
  </si>
  <si>
    <t>Pale Blue Earth Inc.</t>
  </si>
  <si>
    <t>Questionnaire; paleblueearth.com</t>
  </si>
  <si>
    <t>Pale Blue Earth specializes in developing USB-C rechargeable lithium-ion batteries and solar chargers, aiming to reduce reliance on single-use batteries and promote sustainability.</t>
  </si>
  <si>
    <t>PH Materials LLC</t>
  </si>
  <si>
    <t>Anode chemistry</t>
  </si>
  <si>
    <t>Phillips 66</t>
  </si>
  <si>
    <t>Phillips 66 Research Center</t>
  </si>
  <si>
    <t>Anode materials</t>
  </si>
  <si>
    <t>https://www.phillips66.com/</t>
  </si>
  <si>
    <t>US-60 &amp; OK-123</t>
  </si>
  <si>
    <t>Bartlesville</t>
  </si>
  <si>
    <t>918-977-7132</t>
  </si>
  <si>
    <t>phillips66.com; https://www.ogj.com/energy-transition/article/14224010/phillips-66-expands-into-lithiumion-battery-business</t>
  </si>
  <si>
    <t>Phillips 66 produces pet coke for use in aluminum manufacturing and has invested in Novonix to develop anode materials in its Energy Innovation Group.</t>
  </si>
  <si>
    <t>Produces pet coke for use in Al manufacturing; has invested in Novonix to develop anode materials in its Energy Innovation Group</t>
  </si>
  <si>
    <t>Physical Sciences, Inc.</t>
  </si>
  <si>
    <t>Imperia Batteries Facility</t>
  </si>
  <si>
    <t>https://www.imperiabatteries.com/</t>
  </si>
  <si>
    <t>200 Research Drive</t>
  </si>
  <si>
    <t>01887</t>
  </si>
  <si>
    <t>Physical Sciences Inc.</t>
  </si>
  <si>
    <t>http://www.psicorp.com/</t>
  </si>
  <si>
    <t>Questionnaire; psicorp.com; imperiabatteries.com</t>
  </si>
  <si>
    <t>Physical Sciences develops materials for next-generation lithium-ion batteries. These include novel anode, cathode and electrolyte materials and cost-effective coatings for standard materials that enhance cell performance and safety.</t>
  </si>
  <si>
    <t>Contract lab with specialized lab for battery development and production</t>
  </si>
  <si>
    <t>Battery and cell prototyping; Custom volume production</t>
  </si>
  <si>
    <t>Polaris Battery Laboratory</t>
  </si>
  <si>
    <t>Materials and rheology; Electrode development; Cell design and assembly</t>
  </si>
  <si>
    <t>Polaris Labs aids clients in the development of materials and cells so that they can reach commercialization.</t>
  </si>
  <si>
    <t xml:space="preserve">Prieto Battery </t>
  </si>
  <si>
    <t>Prieto Battery</t>
  </si>
  <si>
    <t>3D Battery</t>
  </si>
  <si>
    <t>https://prieto.com/</t>
  </si>
  <si>
    <t>2301 Research Blvd, Suite 104</t>
  </si>
  <si>
    <t>Fort Collins</t>
  </si>
  <si>
    <t>970-545-4085</t>
  </si>
  <si>
    <t>Prieto</t>
  </si>
  <si>
    <t>Prieto reimagined the entire architecture of the battery using low-cost sustainable materials to create a proprietary 3D battery that delivers what matters most: hyper-fast charge, extreme temperature operation, and safety.</t>
  </si>
  <si>
    <t>1815 Rollins Road</t>
  </si>
  <si>
    <t>proterra.com</t>
  </si>
  <si>
    <t>Proterra creates innovative electric vehicle and lithium-ion battery technologies for zero-emission electric transit vehicles (buses) and commercial trucks EV solutions emphasizing reliability, safety, and environmental responsibility</t>
  </si>
  <si>
    <t>Pure Lithium</t>
  </si>
  <si>
    <t>lithium metal batteries, lithium metal, batteries, and supply chain</t>
  </si>
  <si>
    <t>https://purelithium.io/</t>
  </si>
  <si>
    <t>56 Roland Street, Suite 309</t>
  </si>
  <si>
    <t>Charlestown</t>
  </si>
  <si>
    <t>917-364-0278</t>
  </si>
  <si>
    <t>Pure Lithium has invented cost-effective, ultra-thin lithium metal electrodes for next-gen batteries, cutting production costs by 90% and enabling high-quality, affordable lithium metal batteries.</t>
  </si>
  <si>
    <t xml:space="preserve">We’ve invented the first battery-ready pure lithium metal electrode made from a variety of inexpensive, available lithium salts. We use electrons to create ultra-thin lithium metal electrodes for next-generation batteries. Our technology eliminates 90% of the costs involved with traditional lithium metal foil production and, for the first time, produces a protected battery-ready electrode of unprecedented quality and purity paving the way to lithium metal batteries for less than $50 kWh. Pure Lithium is sustainably commercializing lithium metal negative electrodes for the next-generation of batteries. </t>
  </si>
  <si>
    <t>https://purelithium.io/; https://www.linkedin.com/company/pure-lithium/about/</t>
  </si>
  <si>
    <t>SeaLion Energy</t>
  </si>
  <si>
    <t xml:space="preserve">Tunable activation and regeneration in devices using in-situ jamming </t>
  </si>
  <si>
    <t>https://sealionenergy.com/</t>
  </si>
  <si>
    <t>5000 Forbes Ave</t>
  </si>
  <si>
    <t xml:space="preserve">https://sealionenergy.com/#about, </t>
  </si>
  <si>
    <t>SeaLion Energy develops low-cost, low-greenhouse gas, nanoscale polymer coatings to extend battery cycle life, protect electrodes, and regenerate degraded cells, compatible with various chemistries and scalable for manufacturing.</t>
  </si>
  <si>
    <t>Estimated $1,623,752; Early stage startup from Dr. Reeja Jayan's lab at Carnegie Mellon University (CMU)</t>
  </si>
  <si>
    <t>breeja@sealionenergy.com</t>
  </si>
  <si>
    <t xml:space="preserve">Securaplane Technologies Inc. </t>
  </si>
  <si>
    <t xml:space="preserve">Lithium ion Battery Starting System </t>
  </si>
  <si>
    <t>https://www.securaplane.com/products/lithium-batteries/</t>
  </si>
  <si>
    <t>85755</t>
  </si>
  <si>
    <t>520-425-8000</t>
  </si>
  <si>
    <t>120</t>
  </si>
  <si>
    <t>Securaplane offers innovative power, motion, and security solutions: lightweight battery systems with monitoring, high-density inverters, wireless emergency lighting, and versatile camera security systems for all lighting conditions.</t>
  </si>
  <si>
    <t>Nichole.Dunham@parker.com</t>
  </si>
  <si>
    <t>SES</t>
  </si>
  <si>
    <t>Lithium-metal batteries; Battery materials; Cell and module design; Artificial intelligence powered algorithms;  Lithium-metal recycling</t>
  </si>
  <si>
    <t>https://www.ses.ai/</t>
  </si>
  <si>
    <t>35 Cabot Road</t>
  </si>
  <si>
    <t>01801</t>
  </si>
  <si>
    <t>339-298-8850</t>
  </si>
  <si>
    <t>ses.ai; https://www.zoominfo.com/c/solidenergy-systems-corp/357914171; https://www.linkedin.com/company/ses-ai;  https://www.automotivemanufacturingsolutions.com/emobility/lithium-ion-battery-gigafactory-database/41937.article; https://s29.q4cdn.com/695431818/files/doc_presentation/2022/11/new/Investor-Deck.pdf</t>
  </si>
  <si>
    <t>SES is an R&amp;D problem solver, providing independent, premier services to government and industry clients.</t>
  </si>
  <si>
    <t>This facility is focused on chemistry, materials and algorithm research and development. The company has a pilot plant in Shanghai and in South Korea. It has Joint Defense Agreements with GM, Hyundai and Honda</t>
  </si>
  <si>
    <t>SMC Corporation of America</t>
  </si>
  <si>
    <t xml:space="preserve">SMC Corporation </t>
  </si>
  <si>
    <t>Automation Components, Research and Development, Pneumatic, Electrical, Actuators, Valves, Controls, Temperature Control</t>
  </si>
  <si>
    <t xml:space="preserve">10100 SMC Blvd </t>
  </si>
  <si>
    <t xml:space="preserve">SMC </t>
  </si>
  <si>
    <t>SMC Corporation of America, a subsidiary of SMC Corporation in Japan, is a comprehensive manufacturer of components for the automation, controls, and process industries.</t>
  </si>
  <si>
    <t>Mike Shillito</t>
  </si>
  <si>
    <t>mshillito@smcusa.com</t>
  </si>
  <si>
    <t>714-813-9762</t>
  </si>
  <si>
    <t>Sonocharge Energy</t>
  </si>
  <si>
    <t xml:space="preserve">piezoacoustic  rechargeable; Lithium ion batteries </t>
  </si>
  <si>
    <t>https://www.sonochargeenergy.com/</t>
  </si>
  <si>
    <t>6335 Ferris Square, Suite A</t>
  </si>
  <si>
    <t>800-505-7283</t>
  </si>
  <si>
    <t>https://www.sonochargeenergy.com/about-us</t>
  </si>
  <si>
    <t>Sonocharge uses surface acoustic wave technology to extend battery cell life and rejuvenate cells by restoring electrolytes and lithium, offering a non-destructive, sustainable alternative to traditional recycling methods.</t>
  </si>
  <si>
    <t>Estimated $2,500,00</t>
  </si>
  <si>
    <t>Soteria Battery Innovation Group</t>
  </si>
  <si>
    <t>Safer separators; Current collectors</t>
  </si>
  <si>
    <t>https://www.soteriabig.com/</t>
  </si>
  <si>
    <t>18 Brozzini Ct., Suite B</t>
  </si>
  <si>
    <t>864-609-4165</t>
  </si>
  <si>
    <t>soteriabig.com; https://www.zoominfo.com/c/soteria-battery-innovation-group/446023991</t>
  </si>
  <si>
    <t>Soteria enhances li-ion battery safety by replacing solid aluminum and copper foils with thin metallized film current conductors, addressing root causes of safety events ensuring inherently safe lithium-ion cells.</t>
  </si>
  <si>
    <t>An Advanced technology development and licensing company with a consortium to promote a light, safe and cost-effective LiB; &lt;25 employees - assumed 10</t>
  </si>
  <si>
    <t>SWRI Energy Storage Technology Center</t>
  </si>
  <si>
    <t>Safety</t>
  </si>
  <si>
    <t xml:space="preserve"> 3,000 employees at &gt;10 locations</t>
  </si>
  <si>
    <t>Storagenergy Technologies</t>
  </si>
  <si>
    <t>Storagenergy</t>
  </si>
  <si>
    <t>https://storagenergy.com/</t>
  </si>
  <si>
    <t>1990 S Milestone Drive, Suite A</t>
  </si>
  <si>
    <t>Salt Lake City</t>
  </si>
  <si>
    <t>801-386-8555</t>
  </si>
  <si>
    <t xml:space="preserve">Storagenergy's team tackles challenges in materials, electrochemical devices, and cathode synthesis lithium-ion battery cells production with state-of-the-art electrode and cell prototyping equipment. </t>
  </si>
  <si>
    <t>Advanced Research &amp; Development. Our pioneering team of scientists and engineers work collaboratively to tackle scientific and technical challenges in materials and electrochemical devices. Storagenergy is proud to make an impact in the industry by developing innovative materials, energy-based systems, and sustainable technologies.</t>
  </si>
  <si>
    <t>https://storagenergy.com/; https://www.linkedin.com/company/storagenergy-technologies-inc/about/</t>
  </si>
  <si>
    <t>Subaru R&amp;D</t>
  </si>
  <si>
    <t>Vehicles</t>
  </si>
  <si>
    <t>https://www.subaru.com/index.html</t>
  </si>
  <si>
    <t>1 Subaru Drive</t>
  </si>
  <si>
    <t>Camden</t>
  </si>
  <si>
    <t>800-782-2783</t>
  </si>
  <si>
    <t>7/30/2024 09/10/2024</t>
  </si>
  <si>
    <t xml:space="preserve">Subaru R&amp;D Investigate advanced technologies such as batteries for electrified vehicles. </t>
  </si>
  <si>
    <t xml:space="preserve">At Subaru, we believe every day gives us the opportunity to positively impact the world around us – from how we build our vehicles to how we support our customers and the communities they live in. We are committed to doing it right in every aspect. </t>
  </si>
  <si>
    <t>https://www.subaru.com/our-commitment/commitment-overview.html; https://www.subaru.com/index.html</t>
  </si>
  <si>
    <t>Peter R. Carney Technology Center</t>
  </si>
  <si>
    <t>Graphite product characterization and application</t>
  </si>
  <si>
    <t>https://superiorgraphite.com/innovation/research-and-development-center/</t>
  </si>
  <si>
    <t>https://www.businesswire.com/news/home/20190115005801/en/Superior-Graphite-Relocates-and-Updates-Research-Development-Center</t>
  </si>
  <si>
    <t>TDA Research</t>
  </si>
  <si>
    <t>Processes</t>
  </si>
  <si>
    <t>https://tda.com/</t>
  </si>
  <si>
    <t>12345 W 52nd Avenue</t>
  </si>
  <si>
    <t>Wheat Ridge</t>
  </si>
  <si>
    <t>303-422-7819</t>
  </si>
  <si>
    <t>7/26/2024 8/25/2024</t>
  </si>
  <si>
    <t>TDA Research develops cutting-edge chemical processes, materials and hardware for customers in the defense, aerospace, energy, and chemical industries including R&amp;D on lithium-ion batteries.</t>
  </si>
  <si>
    <t>Ten-Nine Technologies, LLC</t>
  </si>
  <si>
    <t>Ten-Nine Technologies</t>
  </si>
  <si>
    <t>Nano-additives</t>
  </si>
  <si>
    <t>https://ten-ninetech.com/</t>
  </si>
  <si>
    <t>10 N Greenwood Ave</t>
  </si>
  <si>
    <t>918-308-9065</t>
  </si>
  <si>
    <t>Ten-Nine Technologies LLC</t>
  </si>
  <si>
    <t>ten-ninetech.com; https://www.zoominfo.com/c/ten--nine-technologies-llc/404230429</t>
  </si>
  <si>
    <t>Ten-Nine Tech, committed to sustainability and innovation, focuses on developing transformative new electroactive materials as additives for better li-ion batteries, utilizing only eco-friendly elements from the periodic table.</t>
  </si>
  <si>
    <t>Plans to offer nano material additives to Lii market this year (6 tpy), alkaline market in 2023 (350 tpy) and rechargeable markets in 2025 (5000 tpy)</t>
  </si>
  <si>
    <t>HHELI, LLC</t>
  </si>
  <si>
    <t>Battery cathode additive</t>
  </si>
  <si>
    <t>302 S Cheyenne Ave, STE 210</t>
  </si>
  <si>
    <t>Ten-Nine Tech develops TENIX®, a sustainable nanoadditive that enhances cathode performance in various battery types.</t>
  </si>
  <si>
    <t>Thomas Patrick</t>
  </si>
  <si>
    <t>admin@ten-ninetech.com</t>
  </si>
  <si>
    <t>Ten-Nine creates new materials for new economies. Their proprietary nanoadditive, TENIX®, dramatically improves the function of cathodes—the primary driver of battery cost, performance, and greenhouse gas emissions. It’s a simple powder, produced sustainably and domestically, that can be dropped into manufacturing lines for all kinds of batteries from single-use primary cells to rechargeable EV packs.</t>
  </si>
  <si>
    <t>Umicore Canada, Inc.</t>
  </si>
  <si>
    <t>CSM Canada</t>
  </si>
  <si>
    <t>https://www.umicore.com/</t>
  </si>
  <si>
    <t>10110 114 Street</t>
  </si>
  <si>
    <t>T8L 4K2</t>
  </si>
  <si>
    <t>780-992-5700</t>
  </si>
  <si>
    <t>umicore.com; Questionnaire</t>
  </si>
  <si>
    <t>Umicore is a leading circular materials technology company with an extensive expertise in the fields of material science, chemistry and metallurgy.</t>
  </si>
  <si>
    <t>Developing battery materials with a 5+ year commercialization horizon.</t>
  </si>
  <si>
    <t>Umicore USA</t>
  </si>
  <si>
    <t>Auburn Hills, Michigan Technology Center</t>
  </si>
  <si>
    <t xml:space="preserve">Cathode active materials </t>
  </si>
  <si>
    <t>https://www.Umicore.com/</t>
  </si>
  <si>
    <t>2347 Commercial Drive</t>
  </si>
  <si>
    <t>248-340-1040</t>
  </si>
  <si>
    <t>Questionnaire; umicore.com</t>
  </si>
  <si>
    <t>Working on cathode active materials including Nickel manganese cobalt, NCA, Nickel manganese cobaltA, etc.; No production at this time.</t>
  </si>
  <si>
    <t>Université de Montréal</t>
  </si>
  <si>
    <t>Laboratoire Chimie et Electrochimie des Solides</t>
  </si>
  <si>
    <t>https://en.lces.info/</t>
  </si>
  <si>
    <t>2900 Bd Edouard-Montpetit</t>
  </si>
  <si>
    <t>H3C 3J7</t>
  </si>
  <si>
    <t xml:space="preserve">514-343-7054 </t>
  </si>
  <si>
    <t>University of Montreal</t>
  </si>
  <si>
    <t>https://www.umontreal.ca/en/</t>
  </si>
  <si>
    <t>lces.umontreal.ca; Propulsion Quebec</t>
  </si>
  <si>
    <t>Université de Montréal focuses on developing conductive materials for energy storage/conversion, crucial for improved battery systems that aid in reducing reliance on fossil fuels and advancing electric vehicle technology.</t>
  </si>
  <si>
    <t>Vetri Labs</t>
  </si>
  <si>
    <t>Testing and consulting</t>
  </si>
  <si>
    <t>https://www.vetrilabs.com/</t>
  </si>
  <si>
    <t>45277 Fremont Blvd Ste 3</t>
  </si>
  <si>
    <t>408-940-1314</t>
  </si>
  <si>
    <t>9/4/2021 8/3/2025</t>
  </si>
  <si>
    <t>vetrilabs.com, Questionnaire</t>
  </si>
  <si>
    <t>Vetri Labs specializes in electrochemical technology development, including various fuel cells and battery products, with a commitment to green energy advancements and achieving net zero by 2050.</t>
  </si>
  <si>
    <t>Chock Karuppaiah</t>
  </si>
  <si>
    <t>chock.karuppaiah@vetrilabs.com</t>
  </si>
  <si>
    <t>https://www.wildcatdiscovery.com/</t>
  </si>
  <si>
    <t>6255 Ferris Square, Suite A</t>
  </si>
  <si>
    <t>Wildcat Discovery Technologies Inc.</t>
  </si>
  <si>
    <t>wildcatdiscovery.com</t>
  </si>
  <si>
    <t xml:space="preserve">
Wildcat Discovery Technologies uses a high-throughput platform to rapidly develop new materials for improved lithium-ion battery performance, focusing on electric vehicle energy applications and global market collaborations.</t>
  </si>
  <si>
    <t>XALT Energy Technology</t>
  </si>
  <si>
    <t>Cell R&amp;D</t>
  </si>
  <si>
    <t xml:space="preserve">1121 Centre Road </t>
  </si>
  <si>
    <t>xaltenergy.com; Questionnaire</t>
  </si>
  <si>
    <t xml:space="preserve">XALT Energy is capable of handling virtually any energy storage need, anywhere in the world, from its highly automated advanced production facility in Midland, Michigan. </t>
  </si>
  <si>
    <t>Xilectric Inc</t>
  </si>
  <si>
    <t>Lithium-ion battery abuse tolerance</t>
  </si>
  <si>
    <t>https://www.xilectric.com/</t>
  </si>
  <si>
    <t>151 Maritime St. Sutie 125-1</t>
  </si>
  <si>
    <t>Fall River</t>
  </si>
  <si>
    <t>02723</t>
  </si>
  <si>
    <t>617-312-5678</t>
  </si>
  <si>
    <t>Xilectric Inc.</t>
  </si>
  <si>
    <t>xilectric.com; Questionnaire; https://www.buzzfile.com/business/Xilectric-617-312-5678</t>
  </si>
  <si>
    <t xml:space="preserve">
Xilectric Inc. specializes in developing energy and environmental technologies, focusing on li-ion cell development, characterization, and pack quality control, as well as recycling cathodes and researching emerging electrochemical systems.</t>
  </si>
  <si>
    <t>Amionx</t>
  </si>
  <si>
    <t>Battery safety</t>
  </si>
  <si>
    <t>Battery encasement</t>
  </si>
  <si>
    <t>https://www.amionxsafecore.com/</t>
  </si>
  <si>
    <t>1330 Park Center Dr Suite B</t>
  </si>
  <si>
    <t>https://www.prnewswire.com/news-releases/li-fun-and-amionx-expand-relationship-with-safecore-license-301903338.html</t>
  </si>
  <si>
    <t xml:space="preserve">Amionx specializes in battery safety technology. Its patented SafeCore® technology is designed to prevent lithium-ion batteries from causing fires or explosions due to overcharge, internal shorts, or external heat. </t>
  </si>
  <si>
    <t>Arbor Batteries</t>
  </si>
  <si>
    <t>Arbor Batteries R&amp;D Facility</t>
  </si>
  <si>
    <t>https://arborbatteries.com/</t>
  </si>
  <si>
    <t>507 W Jefferson St</t>
  </si>
  <si>
    <t>https://legacy.www.sbir.gov/node/2123835, https://innovationpartnerships.umich.edu/company/arbor-batteries/</t>
  </si>
  <si>
    <t>Arbor Batteries is a Michigan-based company developing lithium-ion battery technology that enables 10-minute fast charging without sacrificing energy density or cycle life.</t>
  </si>
  <si>
    <t>Anthro Energy</t>
  </si>
  <si>
    <t>Anthro Energy HQ</t>
  </si>
  <si>
    <t>https://www.anthroenergy.com/</t>
  </si>
  <si>
    <t>2095 North Loop Rd</t>
  </si>
  <si>
    <t>408-703-2967</t>
  </si>
  <si>
    <t>https://www.anthroenergy.com/contact/, https://therealdeal.com/san-francisco/2024/11/06/anthro-energy-to-move-headquarters-from-san-jose-to-alameda/</t>
  </si>
  <si>
    <t>Anthro Energy develops advanced electrolytes to enhance lithium-ion battery safety and performance.</t>
  </si>
  <si>
    <t>HQ used to be in San Jose</t>
  </si>
  <si>
    <t>And Battery Aero</t>
  </si>
  <si>
    <t>Aviation-specific li-ion batteries</t>
  </si>
  <si>
    <t>https://www.and.aero/</t>
  </si>
  <si>
    <t>196 Castro St</t>
  </si>
  <si>
    <t>650-450-9846</t>
  </si>
  <si>
    <t>https://aerospaceamerica.aiaa.org/startup-sees-need-for-aviation-specific-batteries/</t>
  </si>
  <si>
    <t>And Battery Aero develops lithium-ion batteries optimized for aviation, enhancing energy density and efficiency.</t>
  </si>
  <si>
    <t>Green Energy Origin</t>
  </si>
  <si>
    <t>GEO Woodland R&amp;D Center</t>
  </si>
  <si>
    <t>Advanced energy materials for automotive and li-ion battery applications</t>
  </si>
  <si>
    <t>https://www.geosi.com/</t>
  </si>
  <si>
    <t>Woodland</t>
  </si>
  <si>
    <t>Luxembourg City</t>
  </si>
  <si>
    <t>https://www.geosi.com/careers</t>
  </si>
  <si>
    <t>GEO develops eco-friendly energy materials for automotive and battery industries.</t>
  </si>
  <si>
    <t>GEO made a job posting "Research &amp; Development (R&amp;D) Manager" in Woodland, TX on their careers site</t>
  </si>
  <si>
    <t>Beta Technologies</t>
  </si>
  <si>
    <t>Battery Development &amp; Test Center</t>
  </si>
  <si>
    <t>https://www.beta.team/</t>
  </si>
  <si>
    <t>75 Swanton Rd</t>
  </si>
  <si>
    <t>St Albans</t>
  </si>
  <si>
    <t>05478</t>
  </si>
  <si>
    <t>https://www.beta.team/contact/</t>
  </si>
  <si>
    <t>Beta Technologies is a private company that manufactures electric aircraft and charging infrastructure.</t>
  </si>
  <si>
    <t>CBC Americal LLC</t>
  </si>
  <si>
    <t>Materials for Batteries</t>
  </si>
  <si>
    <t>https://www.cbcamerica.com/battery</t>
  </si>
  <si>
    <t>1023 Corporate Park Drive</t>
  </si>
  <si>
    <t>919-230-8700</t>
  </si>
  <si>
    <t xml:space="preserve">CBC Group is a supplier of materials for the Battery Industry. CBC Group resources include more than 50 functional materials and advanced technologies supporting lithium-ion and other new-generation battery manufacturers. </t>
  </si>
  <si>
    <t>Concorde Battery Corporation</t>
  </si>
  <si>
    <t>Lithium Ion Batteries</t>
  </si>
  <si>
    <t>https://www.concordebattery.com/about/concorde-lithium-ion-aircraft-batteries.html</t>
  </si>
  <si>
    <t>2009 W San Bernadino Rd</t>
  </si>
  <si>
    <t>West Covina</t>
  </si>
  <si>
    <t>626-813-1234</t>
  </si>
  <si>
    <t>Concorde® Battery Corporation</t>
  </si>
  <si>
    <t>https://www.concordebattery.com/about/concorde-lithium-ion-aircraft-batteries.html </t>
  </si>
  <si>
    <t xml:space="preserve">Concorde Battery Corporation is developing a series of Lithium-Ion batteries for aircraft applications. Concorde's Lithium-Ion batteries utilize one of the safest chemistries available. </t>
  </si>
  <si>
    <t>SC Nexus for Advanced Resilient Energy</t>
  </si>
  <si>
    <t>Statewide Consortium</t>
  </si>
  <si>
    <t>Advanced energy technologies</t>
  </si>
  <si>
    <t>https://www.sccommerce.com/scnexus</t>
  </si>
  <si>
    <t>1201 Main Street, Suite 1600</t>
  </si>
  <si>
    <t>SC Department of Commerce</t>
  </si>
  <si>
    <t>https://www.sccommerce.com/</t>
  </si>
  <si>
    <t xml:space="preserve">https://www.sccommerce.com/scnexus, https://www.eda.gov/funding/programs/regional-technology-and-innovation-hubs/2023/SC-Nexus-for-Advanced-Resilient-Energy, </t>
  </si>
  <si>
    <t>A federally designated Tech Hub and consortium of public and private entities focused on making South Carolina a global leader in advanced resilient energy technologies.</t>
  </si>
  <si>
    <t>SC Nexus is not a single company but a statewide initiative. It was awarded $45M in federal funding to support projects like the Carolina Institute for Battery Innovation (CIBI), which will establish a stationary battery manufacturing pilot line in Columbia.</t>
  </si>
  <si>
    <t>FlipBatt Technologies</t>
  </si>
  <si>
    <t>Tennesse Lab</t>
  </si>
  <si>
    <t>Battery systems</t>
  </si>
  <si>
    <t>https://www.flipbatt.com/</t>
  </si>
  <si>
    <t>6777 Snapps Ferry Rd</t>
  </si>
  <si>
    <t>Afton</t>
  </si>
  <si>
    <t>423-470-3425</t>
  </si>
  <si>
    <t>Ellington Energy</t>
  </si>
  <si>
    <t>https://ellingtonenergy.us</t>
  </si>
  <si>
    <t>Questionnaire, https://www.centrepolisaccelerator.com/About/Our-Team/Ellington-Ellis</t>
  </si>
  <si>
    <t>A research and development company focused on creating high-power DC battery sources for specialized applications like military laser systems and DC fast-charging for the semi-truck industry.</t>
  </si>
  <si>
    <t>Ellington Ellis</t>
  </si>
  <si>
    <t>ellington@ellingtonenergy.us</t>
  </si>
  <si>
    <t>616-265-0245</t>
  </si>
  <si>
    <t>OAV Quantum Energy</t>
  </si>
  <si>
    <t>Modular Stackable Battery Stacks</t>
  </si>
  <si>
    <t>https://www.oavqe.com/</t>
  </si>
  <si>
    <t>202 Carnegie Center</t>
  </si>
  <si>
    <t>Princeton</t>
  </si>
  <si>
    <t>08540</t>
  </si>
  <si>
    <t>609-454-5340</t>
  </si>
  <si>
    <t>OAV Quantum Energy is a technology company developing advanced, modular, and stackable lithium-ion battery and energy storage systems for a variety of applications.</t>
  </si>
  <si>
    <t>Mark Stever</t>
  </si>
  <si>
    <t>mark.stever@oav.co</t>
  </si>
  <si>
    <t>609-212-1335</t>
  </si>
  <si>
    <t>Electroflow Technologies, Inc</t>
  </si>
  <si>
    <t>Burlingame R&amp;D Facility</t>
  </si>
  <si>
    <t>Direct Lithium Extraction (DLE) Technology</t>
  </si>
  <si>
    <t>Lithium chemicals (hydroxide/carbonate)</t>
  </si>
  <si>
    <t>https://www.eflowtech.com/</t>
  </si>
  <si>
    <t>863 Mitten Rd, Suite A</t>
  </si>
  <si>
    <t>94010</t>
  </si>
  <si>
    <t>703-600-9303</t>
  </si>
  <si>
    <t>Questionnaire, https://pitchbook.com/profiles/company/594033-58</t>
  </si>
  <si>
    <t>Electroflow Technologies is developing a proprietary electrochemical process that uses lithium-selective electrodes to convert saltwater brines directly into battery-grade lithium chemicals in a single step.</t>
  </si>
  <si>
    <t>Eric McShane</t>
  </si>
  <si>
    <t>eric@eflowtech.com</t>
  </si>
  <si>
    <t>ANEW Energy Corp</t>
  </si>
  <si>
    <t>Glenwood Springs R&amp;D</t>
  </si>
  <si>
    <t>Solid-state battery technology</t>
  </si>
  <si>
    <t>https://www.anewenergy.co/</t>
  </si>
  <si>
    <t>214 B 8th Street</t>
  </si>
  <si>
    <t>Glenwood Springs</t>
  </si>
  <si>
    <t>81601</t>
  </si>
  <si>
    <t>970-387-6444</t>
  </si>
  <si>
    <t>Questionnaire, https://pitchbook.com/profiles/company/501913-00</t>
  </si>
  <si>
    <t>ANEW Energy Corp was founded to develop a suite of green energy technologies, including a new solid-state battery, to contribute to a better planet.</t>
  </si>
  <si>
    <t>The company is in the pre-pilot phase for a new solid-state battery, leveraging recent patents and IP</t>
  </si>
  <si>
    <t>Ray Rohrbach</t>
  </si>
  <si>
    <t>ray@anewenergy.co</t>
  </si>
  <si>
    <t>44 7894 734 754</t>
  </si>
  <si>
    <t>EMBS Battery Systems</t>
  </si>
  <si>
    <t>EMBS North America R&amp;D</t>
  </si>
  <si>
    <t>Battery development for AGVs, AMRs, and other low-voltage applications</t>
  </si>
  <si>
    <t>1721-A White Horse Rd</t>
  </si>
  <si>
    <t>29605</t>
  </si>
  <si>
    <t>noem8i.romero@embatterysystem.com</t>
  </si>
  <si>
    <t>81 021 002 100</t>
  </si>
  <si>
    <t>Powertrain and Electronics R&amp;D</t>
  </si>
  <si>
    <t>Powertrain and electronics systems, including battery pack and module design</t>
  </si>
  <si>
    <t>980 Industrial Rd</t>
  </si>
  <si>
    <t>San Carlos</t>
  </si>
  <si>
    <t>94070</t>
  </si>
  <si>
    <t>831-201-6700</t>
  </si>
  <si>
    <t>https://www.jobyaviation.com/news/joby-expands-manufacturing-capacity/</t>
  </si>
  <si>
    <t>This facility is focused on the design and R&amp;D of the core powertrain and electronics components, which includes the in-house development of their battery pack and module architecture</t>
  </si>
  <si>
    <t>Wisk Aero</t>
  </si>
  <si>
    <t>https://wisk.aero/</t>
  </si>
  <si>
    <t>2700 E Landing St</t>
  </si>
  <si>
    <t>94043</t>
  </si>
  <si>
    <t>https://evtol.com/news/boeing-wisk-air-taxi-hub-montreal-canada/</t>
  </si>
  <si>
    <t>A subsidiary of Boeing, Wisk is an advanced air mobility company dedicated to delivering safe, everyday flight for everyone with its self-flying, all-electric air taxi.</t>
  </si>
  <si>
    <t>Wisk is vertically integrated, designing and assembling its proprietary battery packs in-house. This is their primary R&amp;D and HQ.</t>
  </si>
  <si>
    <t>Montreal Engineering Hub</t>
  </si>
  <si>
    <t>Heart Aerospace</t>
  </si>
  <si>
    <t>US R&amp;D</t>
  </si>
  <si>
    <t>Hybrid-electric regional aircraft battery systems</t>
  </si>
  <si>
    <t>https://heartaerospace.com/</t>
  </si>
  <si>
    <t>470 Ramona St</t>
  </si>
  <si>
    <t>650-880-7339</t>
  </si>
  <si>
    <t>https://simpleflying.com/heart-aerospace-es-30-electric-regional-aircraft-guide</t>
  </si>
  <si>
    <t>A Swedish startup developing hybrid-electric regional airplanes, with significant partnerships and a growing presence in North America.</t>
  </si>
  <si>
    <t>They have a presence in the US to work with suppliers and partners like Air Canada and Mesa Airlines</t>
  </si>
  <si>
    <t>HQ and R&amp;D Center</t>
  </si>
  <si>
    <t>SemiSolid™ manufacturing platform, Liforever™ recycling process, and associated cell designs</t>
  </si>
  <si>
    <t>https://24-m.com/</t>
  </si>
  <si>
    <t>02139</t>
  </si>
  <si>
    <t>24-m.com; Questionnaire, https://news.mit.edu/2022/24m-batteries-1025, https://www.businesswire.com/news/home/20220118005177/en/24M-Technologies-Finalizes-Deal-With-Volkswagen-Group-to-Partner-on-Next-Gen-EV-Battery-Manufacturing</t>
  </si>
  <si>
    <t>An MIT spin-off that develops and licenses its revolutionary SemiSolid™ battery manufacturing platform, enabling partners to produce lower-cost, higher-performance, and safer lithium-ion batteries.</t>
  </si>
  <si>
    <t>24M is a technology licensor, not a commercial battery manufacturer. Their partners, such as Volkswagen and Kyocera, are the ones who build and operate the gigafactories using 24M's process.</t>
  </si>
  <si>
    <t>A&amp;D Technology</t>
  </si>
  <si>
    <t>Software</t>
  </si>
  <si>
    <t>Battery management system - hardware-in-loop test system; iTest</t>
  </si>
  <si>
    <t>4622 Runway Blvd</t>
  </si>
  <si>
    <t>734-973-1111</t>
  </si>
  <si>
    <t>A&amp;D Company</t>
  </si>
  <si>
    <t>Questionnaire; Company interview</t>
  </si>
  <si>
    <t xml:space="preserve">A&amp;D Technology specializes in hardware-in-the-loop simulation systems to simulate batteries to minimize BMS development time; it tests, collects, organizes and safely stores data from battery testing equipment. 
</t>
  </si>
  <si>
    <t>BMS Hardware in the Loop Simulation (BMS HILS) system to simulate batteries to minimize BMS development time; Itest  collects, organizes and safely stores data from battery testing equipment (e.g., cyclers);  Both work with most of the most common hardware systems</t>
  </si>
  <si>
    <t>Other - Modeling and Software</t>
  </si>
  <si>
    <t>ACCURE Battery Intelligence, Inc. - Boston</t>
  </si>
  <si>
    <t>Battery analytics software to monitor the health of Li-ion batteries.</t>
  </si>
  <si>
    <t>https://www.accure.net/</t>
  </si>
  <si>
    <t>One Boston Place, Suite 2600</t>
  </si>
  <si>
    <t>+49-241-96073-400</t>
  </si>
  <si>
    <t>ACCURE Battery Intelligence</t>
  </si>
  <si>
    <t>NRW</t>
  </si>
  <si>
    <t>Denmark</t>
  </si>
  <si>
    <t>Questionnaire; https://www.accure.net/</t>
  </si>
  <si>
    <t>Accure Battery Intelligence Inc. provides battery analytics software to monitor the health of Li-ion batteries.</t>
  </si>
  <si>
    <t>ACCURE Battery Intelligence, Inc. - Bozeman</t>
  </si>
  <si>
    <t>P.O. Box 821</t>
  </si>
  <si>
    <t xml:space="preserve">Analog Devices </t>
  </si>
  <si>
    <t>Software for BMS</t>
  </si>
  <si>
    <t>https://www.analog.com/en/index.html</t>
  </si>
  <si>
    <t xml:space="preserve">One Analog Way </t>
  </si>
  <si>
    <t>Analog Devices</t>
  </si>
  <si>
    <t>Analog Devices makes a wide range of battery management products including chargers, fuel gauges, and smart battery components.</t>
  </si>
  <si>
    <t>Develops and offers battery management control software and hardware</t>
  </si>
  <si>
    <t>Ansys</t>
  </si>
  <si>
    <t>Battery; Electric vehicle simulation and design</t>
  </si>
  <si>
    <t>https://www.ansys.com/</t>
  </si>
  <si>
    <t>2600 ANSYS Drive</t>
  </si>
  <si>
    <t>Canonsburg</t>
  </si>
  <si>
    <t>724-820-3700</t>
  </si>
  <si>
    <t>Ansys, Inc.</t>
  </si>
  <si>
    <t>ansys.com/applications/battery</t>
  </si>
  <si>
    <t>ANSYS offers numerous simulation tools for simulating EV and battery performance, development, and deployment.</t>
  </si>
  <si>
    <t>Numerous simulation tools for simulating EV and battery performance, development and deployment</t>
  </si>
  <si>
    <t>https://www.ansys.com/, https://www.ansys.com/company-information/the-ansys-story</t>
  </si>
  <si>
    <t>Ascend Analytics</t>
  </si>
  <si>
    <t>BatterySIMM Val; SmartBidder</t>
  </si>
  <si>
    <t>https://www.ascendanalytics.com/</t>
  </si>
  <si>
    <t>1877 Broadway, Suite 706</t>
  </si>
  <si>
    <t>303-415-1400</t>
  </si>
  <si>
    <t>ascendanalytics.com; energystorage.org/membership; https://www.zoominfo.com/c/ascend-analytics-llc/7934135; https://www.datanyze.com/companies/ascend-analytics/7934135</t>
  </si>
  <si>
    <t>Ascend Analytics advanced software and consulting services capture the new dynamics of energy markets, from real-time operations to long-term planning, to optimize electric power supply resources.</t>
  </si>
  <si>
    <t>BatterySIMM™ Val provides revenue stacking forecasts and projected operations for assessing standalone storage or renewable+storage projects
BatterySIMM™ SmartBidder optimizes existing storage applications</t>
  </si>
  <si>
    <t>https://www.ascendanalytics.com/, https://www.ascendanalytics.com/about-us/leadership</t>
  </si>
  <si>
    <t>VisuaLCN</t>
  </si>
  <si>
    <t>bitrode.com; sovemagroup.com; https://www.zoominfo.com/pic/bitrode-corp/6768030</t>
  </si>
  <si>
    <t>Bitrode offers VisuaLCN as a laboratory software to control battery lab test instruments and analyze results.</t>
  </si>
  <si>
    <t>VisuaLCN is a laboratory software to control battery lab test instruments and analyze results</t>
  </si>
  <si>
    <t>Bloomy</t>
  </si>
  <si>
    <t>Hardware &amp; Software Systems</t>
  </si>
  <si>
    <t>Battery simulator; Battery management system - hardware-in-loop test system; Battery management system - validation system; Battery management system -  manufacturing test system</t>
  </si>
  <si>
    <t>https://www.bloomy.com/</t>
  </si>
  <si>
    <t>68 Nutmeg Road South</t>
  </si>
  <si>
    <t>South Windsor</t>
  </si>
  <si>
    <t>06074</t>
  </si>
  <si>
    <t>860-298-9925</t>
  </si>
  <si>
    <t>bloomy.com; https://www.buzzfile.com/business/Bloomy-Energy-Systems-860-298-9925_no:11661692</t>
  </si>
  <si>
    <t>Bloomy is a leader in automated test, data acquisition, and control systems</t>
  </si>
  <si>
    <t>BMS System Test software and hardware to simulate and enable BMS development  for the entire lifecycle from proof of concept to RMA Test</t>
  </si>
  <si>
    <t>https://www.bloomy.com/, https://www.bloomy.com/company/background-and-history</t>
  </si>
  <si>
    <t>Byterat</t>
  </si>
  <si>
    <t>Enterprise Battery Intelligence</t>
  </si>
  <si>
    <t>https://www.byterat.io/</t>
  </si>
  <si>
    <t>650 California Street</t>
  </si>
  <si>
    <t>Byterat is a modern data platform for battery companies, purpose-built to manage, visualize, and analyze battery data securely at scale.</t>
  </si>
  <si>
    <t>Comsol, Inc.</t>
  </si>
  <si>
    <t xml:space="preserve">Battery design module </t>
  </si>
  <si>
    <t>https://www.comsol.com/</t>
  </si>
  <si>
    <t>100 District Avenue</t>
  </si>
  <si>
    <t>781-273-3322</t>
  </si>
  <si>
    <t>Soddermanland</t>
  </si>
  <si>
    <t>comsol.com; https://www.zoominfo.com/pic/comsol-inc/24842596; https://www.allbiz.com/business/comsol-inc_10S-781-273-3322</t>
  </si>
  <si>
    <t>COMSOL software simulates real-world designs, devices, and processes with multiphysics.</t>
  </si>
  <si>
    <t>SW for modeling electrode kinetics, ion transport, charge conservation, mass transport, fluid flow and heat transfer in 1D, 2D, and 3D that works within the COMSOL multiphysics platform</t>
  </si>
  <si>
    <t>Currents</t>
  </si>
  <si>
    <t xml:space="preserve"> End of Life Battery Management</t>
  </si>
  <si>
    <t>https://currents.market/</t>
  </si>
  <si>
    <t>1640 Stockton St</t>
  </si>
  <si>
    <t xml:space="preserve">San Francisco </t>
  </si>
  <si>
    <t xml:space="preserve">Currents is a B2B marketplace designed for buyers and sellers of retired electric vehicle batteries for vehicle equipment original manufacturers, second life integrators, auto recyclers, and dismantlers.
</t>
  </si>
  <si>
    <t>Tyler Helps</t>
  </si>
  <si>
    <t>tyler@currents.market</t>
  </si>
  <si>
    <t>405-301-1759</t>
  </si>
  <si>
    <t>Dassault Systemes</t>
  </si>
  <si>
    <t>BIOVIA; CATIA; SIMULIA</t>
  </si>
  <si>
    <t>https://www.3ds.com/</t>
  </si>
  <si>
    <t>175 Wyman Street</t>
  </si>
  <si>
    <t>781-810-3000</t>
  </si>
  <si>
    <t xml:space="preserve">Dassault Systemes </t>
  </si>
  <si>
    <t>Vélizy-Villacoublay</t>
  </si>
  <si>
    <t>3ds.com/products-services/simulia/solutions/high-tech/battery-engineering/</t>
  </si>
  <si>
    <t>Dassault Systems offers several simulations tools for 3D product design, digital prototyping, analysis, and simulation for product development; scientific solutions to discover, develop and deliver innovative materials and formulas</t>
  </si>
  <si>
    <t>CATIA - 3d product design and experience with digital prototyping, analysis and simulation for product development; 
BIOVIA - scientific solutions to discover, design, develop and deliver innovative materials and formulas; 
SIMULIA - realistic simulation applications that enable users to reveal the world we live in</t>
  </si>
  <si>
    <t>https://www.3ds.com/, https://www.3ds.com/about/company/our-mission</t>
  </si>
  <si>
    <t>Eyelit</t>
  </si>
  <si>
    <t>Eyelit; MESTEC; Automation/integration</t>
  </si>
  <si>
    <t>https://www.eyelit.com/</t>
  </si>
  <si>
    <t>5685 Whittle Road</t>
  </si>
  <si>
    <t>L4Z 3P8</t>
  </si>
  <si>
    <t>905-502-6184</t>
  </si>
  <si>
    <t>eyelit.com; https://www.crunchbase.com/organization/eyelit; https://rocketreach.co/eyelit-inc-profile_b5c4322cf42e0d9f</t>
  </si>
  <si>
    <t xml:space="preserve">Eyelit's software provides fully integrated, collaborative solutions for companies manufacturing high-tech and nanotechnology products, including semiconductors, lithium-ion batteries supported with slurry mixing, electrode coating, cell assembly, final sorting, and testing
</t>
  </si>
  <si>
    <t>https://www.eyelit.com/, https://www.eyelit.com/about/</t>
  </si>
  <si>
    <t>3801 Parkwood Blvd.</t>
  </si>
  <si>
    <t>Frisco</t>
  </si>
  <si>
    <t>75034</t>
  </si>
  <si>
    <t>eyelit.com; https://www.crunchbase.com/organization/eyelit</t>
  </si>
  <si>
    <t>Fraunhofer</t>
  </si>
  <si>
    <t>Battery and Electrochemistry Simulation Tool</t>
  </si>
  <si>
    <t>https://www.itwm.fraunhofer.de/en/departments/sms/products-services/best-battery-electrochemistry-simulation-tool.html</t>
  </si>
  <si>
    <t>44792 Helm Street</t>
  </si>
  <si>
    <t>734-354-9700</t>
  </si>
  <si>
    <t xml:space="preserve">Fraunhofer Institute for Industrial Mathematics </t>
  </si>
  <si>
    <t>https://www.fraunhofer.de/en.html</t>
  </si>
  <si>
    <t>fraunhofer.de/en/departments/sms/products-services/best-battery-electrochemistry-simulation-tool</t>
  </si>
  <si>
    <t xml:space="preserve">Fraunhofer offers physics-based 3D simulation of lithium-ion batteries; and describes cell behavior by physical partial differential equation model to describe the charge, ion and energy transport in the cell. </t>
  </si>
  <si>
    <t>Physics-based 3D simulation of lithium-ion batteries; describes cell behavior by physical partial differential equation model to describe the charge, ion and energy transport in the cell that is based on a single set of material parameters that can be determined experimentally</t>
  </si>
  <si>
    <t>Gamma Technologies, LLC</t>
  </si>
  <si>
    <t>GT-AutoLion</t>
  </si>
  <si>
    <t>https://www.gtisoft.com/gt-autolion/</t>
  </si>
  <si>
    <t>601 Oakmont Lane, Suite 220</t>
  </si>
  <si>
    <t>Westmont</t>
  </si>
  <si>
    <t>630-325-5848</t>
  </si>
  <si>
    <t>Gamma Technologies</t>
  </si>
  <si>
    <t>https://www.gtisoft.com/</t>
  </si>
  <si>
    <t>gtisoft.com/gt-suite-applications/integrated-systems/battery-modeling/</t>
  </si>
  <si>
    <t xml:space="preserve">Gamma offers GT-AutoLion lithium-ion battery simulation software used by cell designers and OEMs to predict performance, degradation, and safety for any lithium-ion cell. </t>
  </si>
  <si>
    <t>LIB simulation software to predict performance, degradation and safety for any chemistry of LIB</t>
  </si>
  <si>
    <t>Hexagon Manufacturing</t>
  </si>
  <si>
    <t>Battery modeling and simulation tools and hardware devices for battery manufacturing and inspection</t>
  </si>
  <si>
    <t>https://hexagon.com/company/divisions/manufacturing-intelligence</t>
  </si>
  <si>
    <t>250 Circuit Dr</t>
  </si>
  <si>
    <t>Hexagon</t>
  </si>
  <si>
    <t>https://hexagon.com/</t>
  </si>
  <si>
    <t>Questionnaire;</t>
  </si>
  <si>
    <t>Hexagon’s Manufacturing Intelligence division empowers innovation and creativity. Our solutions support optimization throughout the product lifecycle, freeing creators to make better products in new innovative ways, for people and planet.</t>
  </si>
  <si>
    <t>Virginie Turc</t>
  </si>
  <si>
    <t>Virginie.turc@hexagon.com</t>
  </si>
  <si>
    <t>Manufacturing Execution Systems; Quality Management System; Production Management and Planning; Building Management System; Advanced Process Control and Automation; Cyber Security; Process Safety System</t>
  </si>
  <si>
    <t>Intertek</t>
  </si>
  <si>
    <t>Service</t>
  </si>
  <si>
    <t>Battery modeling and simulations</t>
  </si>
  <si>
    <t>https://www.intertek.com/</t>
  </si>
  <si>
    <t>200 Westlake Park Blvd Ste 400</t>
  </si>
  <si>
    <t>713-543-3600</t>
  </si>
  <si>
    <t>Intertek Group PLC</t>
  </si>
  <si>
    <t>intertek.com</t>
  </si>
  <si>
    <t>Intertek offers innovative solutions that encompass every aspect of life; through assurance, testing, inspection, and certification services to customers around the world.</t>
  </si>
  <si>
    <t>Battery modeling and simulation services</t>
  </si>
  <si>
    <t>https://www.intertek.com/, https://www.intertek.com/about/</t>
  </si>
  <si>
    <t>Leaptran, Inc.</t>
  </si>
  <si>
    <t>Leapmind</t>
  </si>
  <si>
    <t>https://www.leaptran.com/</t>
  </si>
  <si>
    <t>3463 Magic Drive, Suite 202</t>
  </si>
  <si>
    <t>210-643-1977</t>
  </si>
  <si>
    <t>Leaptran Inc.</t>
  </si>
  <si>
    <t>Questionnaire; leaptran.com; https://www.crunchbase.com/organization/leaptran</t>
  </si>
  <si>
    <t>Leaptran offers battery degradation modeling by using data-driven algorithms to enable forecasting-based distributed energy resources management and integration.</t>
  </si>
  <si>
    <t>Battery degradation modeling; Uses data-driven algorithms to enable forecasting-based distributed energy resources (DERs) management and integration</t>
  </si>
  <si>
    <t>Maplesoft</t>
  </si>
  <si>
    <t>MapleSim Battery Library</t>
  </si>
  <si>
    <t>https://www.maplesoft.com/products/toolboxes/battery/</t>
  </si>
  <si>
    <t>615 Kumpf Drive</t>
  </si>
  <si>
    <t>NV2 1K8</t>
  </si>
  <si>
    <t xml:space="preserve">519-747-2373 </t>
  </si>
  <si>
    <t>https://www.maplesoft.com/</t>
  </si>
  <si>
    <t>maplesoft.com/products/toolboxes/battery/</t>
  </si>
  <si>
    <t>Maplesoft has provided mathematics-based software solutions to educators, engineers, and researchers in science, technology, engineering, and mathematics for over 35 years.</t>
  </si>
  <si>
    <t>MapleSim Battery Library allows incorporation physics-based predictive models of battery cells into multidomain system-level models</t>
  </si>
  <si>
    <t>https://www.maplesoft.com/products/toolboxes/battery/, https://www.maplesoft.com/company/about/</t>
  </si>
  <si>
    <t>Mathworks</t>
  </si>
  <si>
    <t>Simscape Electrical</t>
  </si>
  <si>
    <t>https://www.mathworks.com/products/simscape-electrical.html?s_tid=srchtitle_Simscape%20electrical_1</t>
  </si>
  <si>
    <t>1 Apple Hill Drive</t>
  </si>
  <si>
    <t>Natick</t>
  </si>
  <si>
    <t>01760</t>
  </si>
  <si>
    <t>508-647-7000</t>
  </si>
  <si>
    <t>https://www.mathworks.com/</t>
  </si>
  <si>
    <t>mathworks.com</t>
  </si>
  <si>
    <t xml:space="preserve">Mathworks provides software for modeling and simulating electronic, mechatronic, and electrical power systems for semiconductors, motors, and components for applications such as electromechanical actuation, smart grids, and renewable energy systems. </t>
  </si>
  <si>
    <t>Micantis, Inc</t>
  </si>
  <si>
    <t>Validate and Quality Test Batteries</t>
  </si>
  <si>
    <t>https://micantis.io/</t>
  </si>
  <si>
    <t>1245 Pearl Street, Suite #200</t>
  </si>
  <si>
    <t>MK, AP</t>
  </si>
  <si>
    <t>https://micantis.io/about</t>
  </si>
  <si>
    <t>Micantis provides battery data analytics for battery manufacturers and product companies</t>
  </si>
  <si>
    <t>Howard Alt</t>
  </si>
  <si>
    <t>howard.alt@micantis.io</t>
  </si>
  <si>
    <t>303-827-8931</t>
  </si>
  <si>
    <t xml:space="preserve">Questionnaire </t>
  </si>
  <si>
    <t>Modelon</t>
  </si>
  <si>
    <t>Modelon Impact</t>
  </si>
  <si>
    <t>https://www.modelon.com/</t>
  </si>
  <si>
    <t>320 N. Main Street, Suite 330</t>
  </si>
  <si>
    <t>734-274-5933</t>
  </si>
  <si>
    <t>Lund</t>
  </si>
  <si>
    <t>Scania</t>
  </si>
  <si>
    <t>modelon.com/library/electrification-library/</t>
  </si>
  <si>
    <t>Modelon offers systems modeling and simulation software to promote product innovation, development ,and operations in a range of industries, including batteries.</t>
  </si>
  <si>
    <t>Modelon Impact - Model, simulate and optimize vehicle systems, including electric propulsion; It also models integrated energy and Power system design including battery energy storage and microgrid design; Modelon Electrification Library - mulit-physics Modelica library for the design, analysis verification and control of electrified systems including vehicles and electric storage</t>
  </si>
  <si>
    <t>https://www.modelon.com/, https://modelon.com/company/</t>
  </si>
  <si>
    <t>PDF Solutions</t>
  </si>
  <si>
    <t>https://www.pdf.com/</t>
  </si>
  <si>
    <t>2858 De La Cruz Blvd</t>
  </si>
  <si>
    <t>408-280-7900</t>
  </si>
  <si>
    <t>PDF solutions</t>
  </si>
  <si>
    <t>PDF Solutions offer data FORESIGHT with Exensio® for improving yield of manufacturing. Exensio Battery improves yield and reduce scrap of cell manufacturing factories with our end-to-end AI-powered analytics platform.</t>
  </si>
  <si>
    <t>PDF Solutions, Inc. , a leading provider of comprehensive data solutions for the semiconductor and electronics ecosystems, today announced it will participate in The Battery Show North America, September 12th to 14th  2023, along with its strategic partner, Voltaiq, a provider of analytics solutions aimed at accelerating the transition to a battery-powered world.</t>
  </si>
  <si>
    <t>More than data insight, we provide data FORESIGHT. Best-in-Class Big Data Analytics Platform. he Exensio® analytics platform supports over 50 different data formats from FDC, Test, Assembly, and Packaging and harmonizes all of that data into a high-performance semantic model in the cloud or on-premise that is immediately ready for interactive analytics and machine-learning applications, transforming data into actionable intelligence that improves yield, quality, and profitability.</t>
  </si>
  <si>
    <t>Peaxy</t>
  </si>
  <si>
    <t>Peaxy Battery Intelligence</t>
  </si>
  <si>
    <t>https://www.peaxy.net/</t>
  </si>
  <si>
    <t>2390 Bering Dr</t>
  </si>
  <si>
    <t>408-441-6500</t>
  </si>
  <si>
    <t>peaxy.net; https://rocketreach.co/peaxy-inc-profile_b5ee8929f42e7678</t>
  </si>
  <si>
    <t>Peaxy’s software provides full data traceability and analytics for battery R&amp;D and manufacturing, battery hardware integration, grid and energy storage systems, electric transport, and defense readiness</t>
  </si>
  <si>
    <t>Software provides full data traceability and analytics for battery R&amp;D and manufacturing, battery hardware integration, grid and energy storage systems, electric transport, and defense readiness</t>
  </si>
  <si>
    <t>https://www.peaxy.net/, https://peaxy.net/about/</t>
  </si>
  <si>
    <t>QAD, Inc.</t>
  </si>
  <si>
    <t>Manufacturing enterprise resource planning</t>
  </si>
  <si>
    <t>https://www.qad.com/</t>
  </si>
  <si>
    <t>12000 Findley Road
Suite 225</t>
  </si>
  <si>
    <t>Duluth</t>
  </si>
  <si>
    <t>770-903-7200</t>
  </si>
  <si>
    <t>QAD</t>
  </si>
  <si>
    <t>Santa Barbara</t>
  </si>
  <si>
    <t>qad.com</t>
  </si>
  <si>
    <t>QAD’s software focuses on manufacturing and supply chain using Adaptive Manufacturing Enterprise.</t>
  </si>
  <si>
    <t>Manufacturing and supply chain software</t>
  </si>
  <si>
    <t>https://www.qad.com/, https://www.qad.com/about</t>
  </si>
  <si>
    <t>SandboxAQ</t>
  </si>
  <si>
    <t>Predict battery shelf-life testing and predictive maintenance</t>
  </si>
  <si>
    <t>https://www.sandboxaq.com/</t>
  </si>
  <si>
    <t>780 High St</t>
  </si>
  <si>
    <t>https://www.sandboxaq.com/press/sandboxaq-reaches-significant-milestone-in-advancing-battery-shelf-life-testing-and-predictive-maintenance-for-us-army?utm_source=chatgpt.com</t>
  </si>
  <si>
    <t>SandboxAQ collaborates with the U.S. Army to enhance battery shelf-life predictions and predictive maintenance using AI-driven large quantitative models.</t>
  </si>
  <si>
    <t>Sendyne</t>
  </si>
  <si>
    <t>CellMod</t>
  </si>
  <si>
    <t>https://www.sensata.com/sendyne-redirect</t>
  </si>
  <si>
    <t>250 West Broadway</t>
  </si>
  <si>
    <t>212-966-0600</t>
  </si>
  <si>
    <t>sendyne.com; altair.com; https://www.buzzfile.com/business/Sendyne-Corp.-212-966-0600; https://craft.co/sendyne-corp; https://www.linkedin.com/company/sendyne-corp</t>
  </si>
  <si>
    <t>Sendyne offers Virtual Battery Software, a functional mockup unit that can be integrated into simulation packages; using ambient conditions, it estimates voltage, state of charge, and cell internal variables.</t>
  </si>
  <si>
    <t>Virtual Battery Software by Sendyne that is a functional mockup unit (FMU) that can be integrated into simulation packages.  Inputs: current, ambient temperature, and time-step and outputs voltage, cell internal temp, state of charge and other cell internal state variables</t>
  </si>
  <si>
    <t>https://www.sensata.com/sendyne-redirect, https://www.sensata.com/about</t>
  </si>
  <si>
    <t>Siemens Digital Industries Software</t>
  </si>
  <si>
    <t>Simcenter</t>
  </si>
  <si>
    <t>https://www.plm.automation.siemens.com/global/en/products/simcenter/#top</t>
  </si>
  <si>
    <t>300 New Jersey Ave NW., Suite 1000</t>
  </si>
  <si>
    <t>202-434-4800</t>
  </si>
  <si>
    <t>Siemens</t>
  </si>
  <si>
    <t>https://www.siemens.com/</t>
  </si>
  <si>
    <t>plm.automation.siemens.com/global/en/industries/automotive-transportation/battery-modeling-simulation.html</t>
  </si>
  <si>
    <t xml:space="preserve">Siemens DIS offers a flexible, open, and scalable portfolio of predictive simulation and test applications that support you at every step in your digital journey particularly for lithium-ion battery simulations.
</t>
  </si>
  <si>
    <t>Simcenter™ is a flexible, open, and scalable portfolio of the best predictive simulation and test applications that support you at every step in your digital journey. Simcenter is a key component within Xcelerator.  Integrates CAE simulation, system simulation and physical testing</t>
  </si>
  <si>
    <t>https://plm.sw.siemens.com/en-US/simcenter/#top</t>
  </si>
  <si>
    <t>Twaice</t>
  </si>
  <si>
    <t xml:space="preserve">Battery Simulation Models electric-thermal-aging </t>
  </si>
  <si>
    <t>https://www.twaice.com/?null=</t>
  </si>
  <si>
    <t>150 North Michigan Avenue, 35th Floor</t>
  </si>
  <si>
    <t>312-494-2079</t>
  </si>
  <si>
    <t>https://www.linkedin.com/company/twaice/about/</t>
  </si>
  <si>
    <t>Twaice is a battery software company using AI to create digital solutions for a greener world, enabling energy and mobility leaders to accelerate the shift to cleaner battery power.</t>
  </si>
  <si>
    <t>Why Battery Analytics?
Simple! Whether in engineering or production, operations or finance, stakeholders no longer waste time &amp; money guessing. They access the information living in the battery to make impactful data-driven technical and business decisions.</t>
  </si>
  <si>
    <t>We are a battery software platform company. We live and breathe to invent for a greener world. Supported with AI, we blend our battery and domain expertise into digital solutions. We tee them up in the cloud for energy and mobility leaders to connect and collectively accelerate the transformation to a cleaner battery-powered world.</t>
  </si>
  <si>
    <t>https://www.twaice.com/about-us?null=</t>
  </si>
  <si>
    <t>Voltaiq</t>
  </si>
  <si>
    <t>https://www.voltaiq.com/</t>
  </si>
  <si>
    <t>20660 Stevens Creek Blvd.
#339</t>
  </si>
  <si>
    <t>Cupertion</t>
  </si>
  <si>
    <t>888-477-9549</t>
  </si>
  <si>
    <t>Cupertino</t>
  </si>
  <si>
    <t>voltaiq.com; https://www.zippia.com/voltaiq-careers-1402207/revenue/</t>
  </si>
  <si>
    <t>Voltaiq develops Battery Intelligence software to address challenges in battery development, data analysis, and acceleration of the battery ecosystem. It expedites the transition to a battery-powered world through advanced analytics.</t>
  </si>
  <si>
    <t>EBI automates the ingestion, harmonization and analysis of data produced for the battery industry</t>
  </si>
  <si>
    <t>https://www.voltaiq.com/, https://www.voltaiq.com/about-us/</t>
  </si>
  <si>
    <t>BattGenie Inc.</t>
  </si>
  <si>
    <t>https://battgenie.life/</t>
  </si>
  <si>
    <t>4625 Union Bay PI NE</t>
  </si>
  <si>
    <t>Seattle</t>
  </si>
  <si>
    <t>206-395-5087</t>
  </si>
  <si>
    <t>https://battgenie.life/contact/</t>
  </si>
  <si>
    <t>BattGenie Inc. develops software to improve lithium-ion battery performance and safety.</t>
  </si>
  <si>
    <t>Aionics, Inc</t>
  </si>
  <si>
    <t>AI-driven battery material design and consulting services</t>
  </si>
  <si>
    <t>https://aionics.io/</t>
  </si>
  <si>
    <t>380 Hamilton Ave Unit 184</t>
  </si>
  <si>
    <t>https://www.cbinsights.com/company/aionics, https://aionics.io/about/</t>
  </si>
  <si>
    <t>Aionics uses AI and simulation to design advanced materials for clean energy applications.</t>
  </si>
  <si>
    <t>Coulomb AI</t>
  </si>
  <si>
    <t>https://coulomb.ai/  </t>
  </si>
  <si>
    <t>2261 Market Street #4486</t>
  </si>
  <si>
    <t>San Fransisco</t>
  </si>
  <si>
    <t>San Fransico</t>
  </si>
  <si>
    <t>Coulomb AI develops software utilizing artificial intelligence to analyze and optimize battery performance and lifespan, primarily focused on electric vehicles, providing real-time monitoring and predictive analytics to improve battery health</t>
  </si>
  <si>
    <t>Ohm AI</t>
  </si>
  <si>
    <t>AI agents for battery R&amp;D, validation, &amp; manufacturing workflows</t>
  </si>
  <si>
    <t>https://www.ohm.ai/</t>
  </si>
  <si>
    <t>22 Battery St, Suite 400</t>
  </si>
  <si>
    <t>831-588-7285</t>
  </si>
  <si>
    <t>Ohm provides AI agents for battery teams, trained in electrochemistry and data engineering. The agents embed into R&amp;D and manufacturing workflows to accelerate innovation and bridge workforce gaps.</t>
  </si>
  <si>
    <t>Paul Sinclair</t>
  </si>
  <si>
    <t>paul@ohm.ai</t>
  </si>
  <si>
    <t>Battery Technology, Inc. (BTI)</t>
  </si>
  <si>
    <t>Distributor</t>
  </si>
  <si>
    <t>Replacement Batteries for Consumer electronics</t>
  </si>
  <si>
    <t>https://www.batterytech.com/</t>
  </si>
  <si>
    <t>16651 E Johnson Dr</t>
  </si>
  <si>
    <t xml:space="preserve"> City of Industry</t>
  </si>
  <si>
    <t xml:space="preserve">CA </t>
  </si>
  <si>
    <t>(626) 336-6878</t>
  </si>
  <si>
    <t xml:space="preserve">
Battery Technology, Inc. supplies replacement batteries and AC power adapters for notebooks, digital cameras, PDAs, mobile devices, and APC UPS systems globally.</t>
  </si>
  <si>
    <t>MSE Supplies LLC</t>
  </si>
  <si>
    <t>Battery materials</t>
  </si>
  <si>
    <t>Cathode; Anode; Electrolyte; Current collectors</t>
  </si>
  <si>
    <t>https://www.msesupplies.com/</t>
  </si>
  <si>
    <t>3440 E Britannia Dr, Unit 190</t>
  </si>
  <si>
    <t>520-789-6673</t>
  </si>
  <si>
    <t>MSE Supplies</t>
  </si>
  <si>
    <t>Questionnaire; msesupplies.com</t>
  </si>
  <si>
    <t>MSE Supplies offers advanced materials such those for lithium-ion batteries, laboratory equipment, and analytical services, focusing on quality and value to support global scientific and engineering innovations.</t>
  </si>
  <si>
    <t>https://www.msesupplies.com/, https://www.msesupplies.com/pages/about-us</t>
  </si>
  <si>
    <t>Manufacturing &amp; testing equipment</t>
  </si>
  <si>
    <t>Battery manufacturing and testing equipment</t>
  </si>
  <si>
    <t>Pale Blue Earth Inc. produces USB-rechargeable lithium-ion batteries as eco-friendly alternatives to disposable batteries, focusing on sustainability and efficiency.</t>
  </si>
  <si>
    <t>https://www.paleblueearth.com/, https://paleblueearth.com/pages/about</t>
  </si>
  <si>
    <t>Sovema Global Services, Inc.</t>
  </si>
  <si>
    <t>Manufacturing and Testing Equipment</t>
  </si>
  <si>
    <t>Electrode Notching Machines; Stacking Machines; Winding Machines; Tab Welding Machines; Cell Packaging Machines; Electrolyte Filling Machines; Cell Formation Systems</t>
  </si>
  <si>
    <t>VR</t>
  </si>
  <si>
    <t>Sovema Group provides technology solutions for battery manufacturing and testing, offering four brands (Sovema, Solith, Sovel, Bitrode) and handling projects from lab lines to mass production.</t>
  </si>
  <si>
    <t>https://www.sovemagroup.com/, https://www.sovemagroup.com/our-group/</t>
  </si>
  <si>
    <t>Stat Peel Inc.</t>
  </si>
  <si>
    <t>Aerosol measurement equipment</t>
  </si>
  <si>
    <t>https://www.statpeel.com/</t>
  </si>
  <si>
    <t>10249 S. 2165 E.</t>
  </si>
  <si>
    <t>Sandy</t>
  </si>
  <si>
    <t>801-308-8387</t>
  </si>
  <si>
    <t>Stat Peel</t>
  </si>
  <si>
    <t>Glarus</t>
  </si>
  <si>
    <t>Questionnaire; statpeel.com</t>
  </si>
  <si>
    <t>Stat Peel creates advanced personal solutions to monitor exposure to airborne materials to help you avoid contamination and risk.</t>
  </si>
  <si>
    <t>https://www.statpeel.com/, https://www.statpeel.com/about-us/</t>
  </si>
  <si>
    <t>Targray Technology International Inc.</t>
  </si>
  <si>
    <t>https://www.targray.com/</t>
  </si>
  <si>
    <t>18105 Transcanadienne</t>
  </si>
  <si>
    <t>Kirkland</t>
  </si>
  <si>
    <t>H9J 3Z8</t>
  </si>
  <si>
    <t>514-695-8099</t>
  </si>
  <si>
    <t>Targray</t>
  </si>
  <si>
    <t>Questionnaire; targray.com</t>
  </si>
  <si>
    <t>Targray Technology International Inc. specializes in sourcing and supplying advanced materials for renewable energy, battery storage, biofuels, and optical media industries.</t>
  </si>
  <si>
    <t>https://www.targray.com/, https://www.targray.com/company</t>
  </si>
  <si>
    <t>Lithium-ion manganese oxide</t>
  </si>
  <si>
    <t>Univar Solutions, Inc.</t>
  </si>
  <si>
    <t xml:space="preserve">Chemicals, Material supplier </t>
  </si>
  <si>
    <t>https://www.univarsolutions.com/</t>
  </si>
  <si>
    <t>3075 Highland Pkwy
Ste 200</t>
  </si>
  <si>
    <t>Downders Grove</t>
  </si>
  <si>
    <t>331-777-6000</t>
  </si>
  <si>
    <t>Univar Solutions</t>
  </si>
  <si>
    <t>Downers Grove</t>
  </si>
  <si>
    <t>univarsolutions.com; https://www.businesswire.com/news/home/20210720005147/en/Li-Cycle-Announces-Partnership-with-Univar-Solutions-OnSite-Services-to-Provide-Comprehensive-Lithium-ion-Battery-Environmental-Services-and-Solutions</t>
  </si>
  <si>
    <t xml:space="preserve">Univar Solutions is a distributor of specialty chemicals and ingredients used in lithium-ion material processing and offers the latest ingredients with sustainable solutions. 
</t>
  </si>
  <si>
    <t>Partnered with Li-Cycle to provide waste management solutions; Univar solutions has 17 US locations, 25 Canadian locations and 18 Mexican locations. Address provided is for US HQ.</t>
  </si>
  <si>
    <t>Vertical Partners West LLC</t>
  </si>
  <si>
    <t>https://www.vpwllc.com/</t>
  </si>
  <si>
    <t>14028 North Ohio Street</t>
  </si>
  <si>
    <t>Rathdrum</t>
  </si>
  <si>
    <t>800-705-0620</t>
  </si>
  <si>
    <t>****www.vpwllc.com; **** dnb.com; **** https://www.linkedin.com/company/vertical-partners-west-llc</t>
  </si>
  <si>
    <t>Vertical Partners West, LLC specializes in designing, developing, and distributing advanced rechargeable batteries, BMS, and accessories for drones, UAVs, robotics, and radio-controlled models selling NiMH and Lithium-Ion cells.</t>
  </si>
  <si>
    <t>https://rocketreach.co/vertical-partners-west-llc-profile_b5f0cb78f67dee04</t>
  </si>
  <si>
    <t>Cell groupings</t>
  </si>
  <si>
    <t>Prismatic cell modules - battery management system</t>
  </si>
  <si>
    <t>949-215-3287</t>
  </si>
  <si>
    <t>Thomasnet: Battery Packs / manufacturers; voltronix.com; https://www.zoominfo.com/c/advanced-powering-services-inc/951723</t>
  </si>
  <si>
    <t>Voltronix delivers high-performance lithium-ion batteries and management systems for electric vehicles and energy storage, growing significantly since its inception at the LA Port.</t>
  </si>
  <si>
    <t>Abel + Imray</t>
  </si>
  <si>
    <t xml:space="preserve">Attorneys </t>
  </si>
  <si>
    <t>https://www.abelimray.com/</t>
  </si>
  <si>
    <t>20 St. Andrew Street</t>
  </si>
  <si>
    <t>EC4A 3AG</t>
  </si>
  <si>
    <t>NAATBatt Membership Roster and Website (NAATBATT.org)</t>
  </si>
  <si>
    <t>Specializing in IP protection for the battery technology sector, Abel + Imray offers a collaborative, cross-disciplinary team of attorneys with expertise in electronics, physics, software, and chemistry, aiding clients globally.</t>
  </si>
  <si>
    <t>ai@abelimray.com</t>
  </si>
  <si>
    <t>Alliant Insurance Services</t>
  </si>
  <si>
    <t>Insurance</t>
  </si>
  <si>
    <t>Brokers</t>
  </si>
  <si>
    <t>http://www.alliant.com/</t>
  </si>
  <si>
    <t>2415 E Camelback Rd</t>
  </si>
  <si>
    <t>Alliant</t>
  </si>
  <si>
    <t>Newport Beach</t>
  </si>
  <si>
    <t>Alliant Insurance Services, Inc. offers insurance brokerage and technical support, specializing in renewable energy, with services in risk evaluation, mitigation advice, and facilitating insurance acquisition based on industry best practices.</t>
  </si>
  <si>
    <t>Brian.Foster@Alliant.com</t>
  </si>
  <si>
    <t>Automotive Recyclers Association</t>
  </si>
  <si>
    <t>Industry Relations</t>
  </si>
  <si>
    <t>Consultants Advisors</t>
  </si>
  <si>
    <t>https://www.a-r-a.org/</t>
  </si>
  <si>
    <t>9113 Church Street  </t>
  </si>
  <si>
    <t>Manassas</t>
  </si>
  <si>
    <t xml:space="preserve">(571) 208-0428 </t>
  </si>
  <si>
    <t>ARA and its members are dedicated to the efficient removal and re-utilization of recycled original equipment</t>
  </si>
  <si>
    <t xml:space="preserve">Automotive Recyclers Association (ARA) has represented professional automotive recyclers, a vibrant and thriving part of the automotive supply chain. ARA's mission is to advance the automotive recycling industry and promote its beneficial effects on society. ARA and its members are dedicated to the efficient removal and re-utilization of Recycled Original Equipment® – which are genuine recycled original equipment® manufactured (OEM) automotive parts – and the safe recycling of inoperable motor vehicles. </t>
  </si>
  <si>
    <t>https://www.zoominfo.com/c/automotive-recyclers-association/10982373</t>
  </si>
  <si>
    <t>staff@a-r-a.org </t>
  </si>
  <si>
    <t>Barren County Economic Authority</t>
  </si>
  <si>
    <t>https://barrencoea.com/</t>
  </si>
  <si>
    <t>126 E. Public Square, #101</t>
  </si>
  <si>
    <t>Glasgow</t>
  </si>
  <si>
    <t>270-651-6314</t>
  </si>
  <si>
    <t>https://barrencoea.com/                                        NAATBatt Membership Roster and Website (NAATBATT.org)</t>
  </si>
  <si>
    <t xml:space="preserve">
Barren County economic development attracts new businesses and tourists, supports existing ones, and develops infrastructure for community well-being, aiming for excellence in Kentucky and beyond.</t>
  </si>
  <si>
    <t xml:space="preserve">Benchmark Minerals </t>
  </si>
  <si>
    <t>Market Assessment; Consulting</t>
  </si>
  <si>
    <t xml:space="preserve">Analysts; consultants </t>
  </si>
  <si>
    <t>https://www.benchmarkminerals.com</t>
  </si>
  <si>
    <t>1178 Market St</t>
  </si>
  <si>
    <t>623 300 7000</t>
  </si>
  <si>
    <t xml:space="preserve">Benchmark Mineral Intelligence </t>
  </si>
  <si>
    <t>England</t>
  </si>
  <si>
    <t>NAATBatt Membership Roster and Website (NAATBATT.org). https://www.linkedin.com/company/benchmark-mineral-intelligence/</t>
  </si>
  <si>
    <t>Benchmark Minerals provides consultancy services with unique data, analysis, and independent insights for lithium mining, chemical operations, and lithium ion battery Gigafactory plants.</t>
  </si>
  <si>
    <t>Independent prices, data and supply chain intelligence for lithium ion batteries and rare earth elements</t>
  </si>
  <si>
    <t>https://www.gps-coordinates.net</t>
  </si>
  <si>
    <t xml:space="preserve">BlueStone Advisors </t>
  </si>
  <si>
    <t xml:space="preserve">Insurance </t>
  </si>
  <si>
    <t xml:space="preserve">Brokers </t>
  </si>
  <si>
    <t>http://www.bluestoneadvisors.com/</t>
  </si>
  <si>
    <t>3333 Warrenville Rd., Ste. 155</t>
  </si>
  <si>
    <t>(630) 504-6400</t>
  </si>
  <si>
    <t>BlueStone Advisors offers specialized insurance for lithium-ion battery companies, leveraging over a decade of experience to provide comprehensive coverage at competitive rates, including an innovative Battery Captive Insurance program.</t>
  </si>
  <si>
    <t xml:space="preserve">General Liability, Property, Worker's Compensation, </t>
  </si>
  <si>
    <t>Butzel</t>
  </si>
  <si>
    <t xml:space="preserve">https://www.butzel.com/ </t>
  </si>
  <si>
    <t>150 W. Jefferson Avenue, Suite 100</t>
  </si>
  <si>
    <t>303-255-7000</t>
  </si>
  <si>
    <t>Buztel</t>
  </si>
  <si>
    <t>https://www.butzel.com/</t>
  </si>
  <si>
    <t>Butzel is the nation's premier law within the American automotive industry, and Global Automotive Team is relied upon for virtually every type of legal service required by automotive suppliers.</t>
  </si>
  <si>
    <t>law firm within the American automotive industry</t>
  </si>
  <si>
    <t>Zajac@butzel.com</t>
  </si>
  <si>
    <t>Citi</t>
  </si>
  <si>
    <t>Financial Services</t>
  </si>
  <si>
    <t>Investors; Accountants</t>
  </si>
  <si>
    <t>https://www.citigroup.com/global</t>
  </si>
  <si>
    <t>388 Greenwich Street</t>
  </si>
  <si>
    <t>New Yourk</t>
  </si>
  <si>
    <t>(212) 793-0710</t>
  </si>
  <si>
    <t>Citi Group</t>
  </si>
  <si>
    <t>New York City</t>
  </si>
  <si>
    <t>Citi is dedicated to responsibly providing financial services to enable growth and economic progress around the world.</t>
  </si>
  <si>
    <t>https://ces-ltd.com/</t>
  </si>
  <si>
    <t xml:space="preserve">1528 Walnut Street, 22nd Floor </t>
  </si>
  <si>
    <t xml:space="preserve">215.875.9440 </t>
  </si>
  <si>
    <t>Customized Energy Solutions provides expert assistance in navigating and anticipating changes in the wholesale and retail electricity and natural gas markets, offering top-tier energy market operations platforms and services.</t>
  </si>
  <si>
    <t>PROVIDING ENERGY MANAGEMENT SOLUTIONS</t>
  </si>
  <si>
    <t>https://www.zoominfo.com/c/customized-energy-solutions-ltd/13730244</t>
  </si>
  <si>
    <t>info@ces-ltd.com </t>
  </si>
  <si>
    <t>EAS Advisors</t>
  </si>
  <si>
    <t>Advising; Consulting</t>
  </si>
  <si>
    <t>Consultants, Advisors</t>
  </si>
  <si>
    <t>https://easadvisors.com</t>
  </si>
  <si>
    <t xml:space="preserve">750 Lexington Avenue
</t>
  </si>
  <si>
    <t xml:space="preserve">New York, </t>
  </si>
  <si>
    <t>(646) 495-2225</t>
  </si>
  <si>
    <t>ESA Advisors</t>
  </si>
  <si>
    <t>EAS Advisors, LLC is a New York-based boutique firm offering corporate advisory services, primarily in natural resources and commodities, with expertise in capital markets and diverse capital sources.</t>
  </si>
  <si>
    <t>corporate advisory firm that provides a unique service to companies operating predominantly in the natural resource and commodity sectors.</t>
  </si>
  <si>
    <t>https://www.zoominfo.com/c/optel-group/399634849</t>
  </si>
  <si>
    <t>Fastmarkets</t>
  </si>
  <si>
    <t>Analysts, consultants</t>
  </si>
  <si>
    <t>https://www.fastmarkets.com/</t>
  </si>
  <si>
    <t>450 Country Club Rd
Ste 315</t>
  </si>
  <si>
    <t>Eugene</t>
  </si>
  <si>
    <t>Fastmarkets Inc</t>
  </si>
  <si>
    <t xml:space="preserve">London </t>
  </si>
  <si>
    <t xml:space="preserve">Fastmarkets is one of the most trusted cross-commodity price reporting agency in the agriculture, forest products, metals and mining, and new generation energy markets. It covers lithium pricing. </t>
  </si>
  <si>
    <t>Fastmarkets is one of the most trusted cross-commodity price reporting agency (PRA) in the agriculture, forest products, metals and mining, and new generation energy markets. Our price data, forecasts, and market analyses give our customers a strategic advantage in complex, volatile and often opaque markets. Our events provide immersive experiences to network, trade and discuss the critical issues of the day. Lithium Hangar Holdco Limited is the ultimate holding company for the Fastmarkets group of companies.</t>
  </si>
  <si>
    <t>Georgia Department of Commerce</t>
  </si>
  <si>
    <t>https://www.georgia.org/</t>
  </si>
  <si>
    <t xml:space="preserve">Technology Square, 75 5th Street N.W.
Suite 1200 </t>
  </si>
  <si>
    <t>404-962-4000</t>
  </si>
  <si>
    <t>The GDED markets Georgia to the world by encouraging business investment and trade, promoting the state as a go-to location for tourism,  film, music, digital entertainment, and the arts.</t>
  </si>
  <si>
    <t>mgordon@georgia.org</t>
  </si>
  <si>
    <t>Gresham Smith</t>
  </si>
  <si>
    <t>Architecture, engineering and consulting firm</t>
  </si>
  <si>
    <t>https://www.greshamsmith.com</t>
  </si>
  <si>
    <t>222 Second Avenue South, Suite 1400</t>
  </si>
  <si>
    <t xml:space="preserve"> Nashville</t>
  </si>
  <si>
    <t>37201-2308</t>
  </si>
  <si>
    <t>303-381-6900</t>
  </si>
  <si>
    <t>https://www.latlong.net/.        **** https://www.greshamsmith.com</t>
  </si>
  <si>
    <t>Gresham Smith, composed of diligent designers, insightful planners and seasoned collaborators, specializes in solutions for life’s most essential infrastructure and institutions.</t>
  </si>
  <si>
    <t>SD 7/24/24 - Updated based on email from Ben Baden on 7/24/24</t>
  </si>
  <si>
    <t>Dave Verner</t>
  </si>
  <si>
    <t>615-770-8221</t>
  </si>
  <si>
    <t>david.verner@greshamsmith.com</t>
  </si>
  <si>
    <t>Hatch</t>
  </si>
  <si>
    <t>Consulting; Operation support</t>
  </si>
  <si>
    <t>https://www.hatch.com/end</t>
  </si>
  <si>
    <t>375 North Shore Drive, 5th Floor</t>
  </si>
  <si>
    <t>412-497-2000</t>
  </si>
  <si>
    <t>https://www.hatch.com/en</t>
  </si>
  <si>
    <t xml:space="preserve"> https://www.hatch.com/en    ******NAATBatt Membership Roster and Website (NAATBATT.org), Questionnaire</t>
  </si>
  <si>
    <t>Hatch is a professional services company with a long history in metals, energy and industry and a recognized name in the battery value chain.</t>
  </si>
  <si>
    <t>Siddarth Subramani</t>
  </si>
  <si>
    <t>905-486-0382</t>
  </si>
  <si>
    <t>siddarth.subramani@hatch.com</t>
  </si>
  <si>
    <t>IBEW/NECA of California &amp;  Nevada</t>
  </si>
  <si>
    <t>Labor management</t>
  </si>
  <si>
    <t>Labor representatives</t>
  </si>
  <si>
    <t>http://nzp-eti.com</t>
  </si>
  <si>
    <t xml:space="preserve">7041 Koll Center Pkwy Ste 100 </t>
  </si>
  <si>
    <t>http://nzp-eti.com.      NAATBatt Membership Roster and Website (NAATBATT.org)</t>
  </si>
  <si>
    <t xml:space="preserve">IBEW/NECA is engaged in workforce development, training, and labor management </t>
  </si>
  <si>
    <t xml:space="preserve">Indiana Economic Development Corporation </t>
  </si>
  <si>
    <t>Local Government relations</t>
  </si>
  <si>
    <t>http://iedc.in.gov/</t>
  </si>
  <si>
    <t>1 N Capitol Ave</t>
  </si>
  <si>
    <t>(312) 588-0477</t>
  </si>
  <si>
    <t>Indiana's lead economic development agency is helping businesses launch, grow and locate in the Hoosier state.</t>
  </si>
  <si>
    <t>KTON</t>
  </si>
  <si>
    <t>https://www.kton.us/</t>
  </si>
  <si>
    <t>1244 S Falcon Dr</t>
  </si>
  <si>
    <t xml:space="preserve"> Palatine</t>
  </si>
  <si>
    <t>847-370-2471</t>
  </si>
  <si>
    <t>Kton LLC</t>
  </si>
  <si>
    <t>www.kton.us</t>
  </si>
  <si>
    <t>NAATBatt Membership Roster and Website (NAATBATT.org).     https://www.kton.us/</t>
  </si>
  <si>
    <t>KTON, a U.S. firm, focuses on on-shoring technology companies in the EV and battery sector, aiming to develop a U.S.-based battery supply chain by integrating Asian manufacturing technology and expertise</t>
  </si>
  <si>
    <t>Connecting the US Battery &amp; Electrification industry with Asian technology</t>
  </si>
  <si>
    <t>https://bbs.fobshanghai.com/company/x16b4x2l089p700.html</t>
  </si>
  <si>
    <t>info@kton.us</t>
  </si>
  <si>
    <t xml:space="preserve">NAATBatt International </t>
  </si>
  <si>
    <t>Battery Trade Association</t>
  </si>
  <si>
    <t>Networking, information sharing, insight, collaboration</t>
  </si>
  <si>
    <t>https://naatbatt.org</t>
  </si>
  <si>
    <t>1075 Gulf of Mexico Drive, #605</t>
  </si>
  <si>
    <t>Longboat Key</t>
  </si>
  <si>
    <t>317-323-880</t>
  </si>
  <si>
    <t>NAATBatt International promotes the development and commercialization of electrochemical energy storage technology and the revitalization of advanced battery manufacturing in North America.</t>
  </si>
  <si>
    <t>info@naatbatt.org</t>
  </si>
  <si>
    <t>New York Battery and Energy Storage</t>
  </si>
  <si>
    <t>Energy Storage Promotion and Funding</t>
  </si>
  <si>
    <t>https://ny-best.org/</t>
  </si>
  <si>
    <t>230 Washington Avenue Extension Suite 101</t>
  </si>
  <si>
    <t>Albany</t>
  </si>
  <si>
    <t>518-694-8474</t>
  </si>
  <si>
    <t xml:space="preserve">New York Battery and Energy Storage advances energy storage as a key solution for sustainability and climate change. </t>
  </si>
  <si>
    <t>https://ny-best.org/page/AboutNYBEST</t>
  </si>
  <si>
    <t>VISION: Energy storage is a vital technology solution for enabling sustainable energy use and to address climate change. The transition to a sustainable energy future requires bold and innovative action and solutions. NY-BEST will promote energy storage through education and thought leadership; lead the development and deployment of energy storage solutions; and expand markets for energy storage. MISSION:  To catalyze and grow the energy storage industry and establish New York State as a global leader in advancing energy storage as a key solution for a clean energy future.</t>
  </si>
  <si>
    <t>Newmark</t>
  </si>
  <si>
    <t xml:space="preserve">Capital Market , finance., Investment </t>
  </si>
  <si>
    <t>https://www.nmrk.com/</t>
  </si>
  <si>
    <t xml:space="preserve">125 Park Avenue
</t>
  </si>
  <si>
    <t>212-372-2000</t>
  </si>
  <si>
    <t xml:space="preserve">Newmark Group, Inc. is a global leader in commercial real estate, offering brokerage, leasing, property management, and various advisory services, enhanced by technology solutions and data analytics. </t>
  </si>
  <si>
    <t>commercial real estate,</t>
  </si>
  <si>
    <t>https://www.nmrk.com/company-overview</t>
  </si>
  <si>
    <t>OPTEL Group</t>
  </si>
  <si>
    <t>Consultants; Traceability</t>
  </si>
  <si>
    <t xml:space="preserve">https://www.optelgroup
.com/ </t>
  </si>
  <si>
    <t>2680, boul. du Parc Technologies</t>
  </si>
  <si>
    <t>Québec City</t>
  </si>
  <si>
    <t>G1P 4S6</t>
  </si>
  <si>
    <t>418-688-0334</t>
  </si>
  <si>
    <t>"https://www.optelgroup
.com/ "</t>
  </si>
  <si>
    <t xml:space="preserve"> OPTEL offers traceability solution that connects stakeholders across the value chain to ensure complete, real-time visibility for better supply chain performance, carbon footprint tracking, and compliance with various regulatory standards.</t>
  </si>
  <si>
    <t>OPTEL is a leading global provider of traceability, track-and-trace and vision systems for a growing number of industries.</t>
  </si>
  <si>
    <t>ken.fallu@optelgroup.com</t>
  </si>
  <si>
    <t>P&amp;C Recruiting and HR team</t>
  </si>
  <si>
    <t>Recruitment</t>
  </si>
  <si>
    <t>Executive Recruiter</t>
  </si>
  <si>
    <t>http://www.pandcrecruiting.com/</t>
  </si>
  <si>
    <t xml:space="preserve"> PO Box 5743</t>
  </si>
  <si>
    <t>Carefree</t>
  </si>
  <si>
    <t>833-775-7729</t>
  </si>
  <si>
    <t xml:space="preserve">P&amp;C Recruiting and HR specializes in providing recruitment services to employers and candidates in the Americas, focusing on the mining and green energy sectors, to meet diverse operational goals. </t>
  </si>
  <si>
    <t>rhonda@pandcrecruitin</t>
  </si>
  <si>
    <t xml:space="preserve">Engineering Consulting </t>
  </si>
  <si>
    <t xml:space="preserve"> Consultants </t>
  </si>
  <si>
    <t>https://p3-americas.com/</t>
  </si>
  <si>
    <t xml:space="preserve">One North Main Street </t>
  </si>
  <si>
    <t xml:space="preserve"> Greenville </t>
  </si>
  <si>
    <t>P3 Group GmbH</t>
  </si>
  <si>
    <t>P3 is offering consulting and engineering services, as well as software development for numerous customers.</t>
  </si>
  <si>
    <t>PEM Motion USA, Inc.</t>
  </si>
  <si>
    <t>+49-152-371-3805</t>
  </si>
  <si>
    <t xml:space="preserve">PEM Motion is a business consulting and engineering service provider that focuses on batteries, electric motors, and the industrialization of mobility products. </t>
  </si>
  <si>
    <t>Pestana Solutions</t>
  </si>
  <si>
    <t>https://jillpestana.com/</t>
  </si>
  <si>
    <t>https://jillpestana.com/techical-consulting/</t>
  </si>
  <si>
    <t>Pestana Solutions provides technical consulting in battery safety, reliability, and risk management, specializing in failure analysis, forensic investigations, and safety standards for energy storage systems.</t>
  </si>
  <si>
    <t>jill.pestana@pestanasolutions.com</t>
  </si>
  <si>
    <t>Promotion Saguenay</t>
  </si>
  <si>
    <t>https://promotion.saguenay.ca/en</t>
  </si>
  <si>
    <t>295 Rue Racine E</t>
  </si>
  <si>
    <t xml:space="preserve"> Chicoutimi</t>
  </si>
  <si>
    <t>G7H 1S7</t>
  </si>
  <si>
    <t>418 698-3157</t>
  </si>
  <si>
    <t>Saguenay</t>
  </si>
  <si>
    <t xml:space="preserve">Promotion Saguenay is an economic development enmity  that offers competitive advantages that are favorable for establishing new companies. </t>
  </si>
  <si>
    <t>QAD Inc. </t>
  </si>
  <si>
    <t>https://www.qad.com</t>
  </si>
  <si>
    <t>100 Innovation Place</t>
  </si>
  <si>
    <t>QAD Inc.</t>
  </si>
  <si>
    <t>NAATBatt Membership Roster and Website (NAATBATT.org).  https://www.qad.com/</t>
  </si>
  <si>
    <t>QAD Inc. offers advanced cloud-based manufacturing and supply chain solutions, helping global manufacturers, especially in the automotive and EV sectors, adapt and innovate swiftly in a technology-driven market.</t>
  </si>
  <si>
    <t>ab4@qad.com</t>
  </si>
  <si>
    <t>Ratel Consulting </t>
  </si>
  <si>
    <t>Consulting and market intelligence</t>
  </si>
  <si>
    <t>Consultants; Analysts</t>
  </si>
  <si>
    <t>https://www.ratelconsulting.com/</t>
  </si>
  <si>
    <t>1 Broadway, 14th Floor</t>
  </si>
  <si>
    <t xml:space="preserve"> Cambridge</t>
  </si>
  <si>
    <t>781 856 4981</t>
  </si>
  <si>
    <t>Ratel Consulting LLC</t>
  </si>
  <si>
    <t>Ratel offers market intelligence and advisory services in the energy storage sector, specializing in emerging battery technology, providing business cases, technical content with analysis to enhance  industry presence.</t>
  </si>
  <si>
    <t>charlie@ratelconsulting.com</t>
  </si>
  <si>
    <t xml:space="preserve">Ricardo </t>
  </si>
  <si>
    <t>https://www.ricardo.com/en</t>
  </si>
  <si>
    <t xml:space="preserve">40000 Ricardo Drive
</t>
  </si>
  <si>
    <t>Mi</t>
  </si>
  <si>
    <t>734 397 6666</t>
  </si>
  <si>
    <t>Ricardo</t>
  </si>
  <si>
    <t>https://www.ricardo.com/en  *************                         NAATBatt Membership Roster and Website (NAATBATT.org)</t>
  </si>
  <si>
    <t>Ricardo's strategic consultancy in electric mobility offering enables its clients to navigate complexity in a disrupted world.</t>
  </si>
  <si>
    <t>info@ricardo.com</t>
  </si>
  <si>
    <t>S&amp;P Global (merged with IHS Markit)</t>
  </si>
  <si>
    <t xml:space="preserve">Market Assessment; Finance </t>
  </si>
  <si>
    <t>Analysts, Investor</t>
  </si>
  <si>
    <t>https://www.spglobal.com/en/</t>
  </si>
  <si>
    <t>55 Water St</t>
  </si>
  <si>
    <t>800-752-8878</t>
  </si>
  <si>
    <t>S&amp;P Global</t>
  </si>
  <si>
    <t>S&amp;P Global is  a world-leading provider of financial information services, data and analytics, enterprise technology and expertise and advisory in energy storage markets</t>
  </si>
  <si>
    <t>SAE International</t>
  </si>
  <si>
    <t>Professional Organization</t>
  </si>
  <si>
    <t xml:space="preserve">Consultants </t>
  </si>
  <si>
    <t>https://www.sae.org/</t>
  </si>
  <si>
    <t>400 Commonwealth Dr</t>
  </si>
  <si>
    <t>Warrendale</t>
  </si>
  <si>
    <t>724-772-7167</t>
  </si>
  <si>
    <t>SAE International advances mobility solutions for humanity with 128,000+ engineers globally, focusing on lifelong learning, standards, and DEI through diverse, cross-border collaboration.</t>
  </si>
  <si>
    <t xml:space="preserve">Our Mission is to advance mobility knowledge and solutions for the benefit of humanity. SAE is a global association of more than 128,000 engineers and related technical experts in the aerospace, automotive and commercial vehicle industries. Our core competencies are life-long learning and voluntary consensus standards development. At our core, we champion diverse collaboration across companies and borders that embodies our dedication to diversity, equity, and inclusion (DEI). </t>
  </si>
  <si>
    <t>Siemens Financial Services</t>
  </si>
  <si>
    <t>https://www.siemens.com/global/en/company/about/businesses/financial-services.html</t>
  </si>
  <si>
    <t>200 Wood Ave S</t>
  </si>
  <si>
    <t>(214) 232-9242</t>
  </si>
  <si>
    <t>https://www.siemens.com/us/en.html</t>
  </si>
  <si>
    <t>Munich </t>
  </si>
  <si>
    <t xml:space="preserve">                      NAATBatt Membership Roster and Website (NAATBATT.org)</t>
  </si>
  <si>
    <t>Siemens Financial Services, with deep industry know-how, provides a diverse set of financing solutions. </t>
  </si>
  <si>
    <t>https://www.dnb.com/business-directory/company-profiles.siemens_financial_services_inc.c41ac0aff28b13681dc1365a9aca4c9d.html</t>
  </si>
  <si>
    <t>winston.abbott@siemens.com</t>
  </si>
  <si>
    <t>SMI</t>
  </si>
  <si>
    <t>Advisory Proposal Writing</t>
  </si>
  <si>
    <t>https://strategicmi.com/</t>
  </si>
  <si>
    <t>200 Massachusetts Ave NW, Suite 510</t>
  </si>
  <si>
    <t>Washington DC</t>
  </si>
  <si>
    <t>202-467-5459</t>
  </si>
  <si>
    <t>https://strategicmi.com/; https://www.linkedin.com/company/strategic-marketing-innovations-inc./about/</t>
  </si>
  <si>
    <t>SMI is committed to assisting its clients in securing non-dilutive federal funding, influencing policy, and supporting writing proposals for FOAs.</t>
  </si>
  <si>
    <t>https://strategicmi.com/about/</t>
  </si>
  <si>
    <t>Snell &amp; Wilmer </t>
  </si>
  <si>
    <t>Legal services</t>
  </si>
  <si>
    <t>https://www.swlaw.com/</t>
  </si>
  <si>
    <t>One East Washington Street Suite 2700</t>
  </si>
  <si>
    <t>602.382.6000</t>
  </si>
  <si>
    <t>Snell &amp; Wilmer is a comprehensive law firm offering legal services to a diverse clientele, including a focus on IP legal services for the energy storage and renewable energy industries.</t>
  </si>
  <si>
    <t xml:space="preserve">TEAM Kentucky </t>
  </si>
  <si>
    <t>https://ced.ky.gov/</t>
  </si>
  <si>
    <t xml:space="preserve">300 West Broadway </t>
  </si>
  <si>
    <t xml:space="preserve"> Frankfort</t>
  </si>
  <si>
    <t>502- 564-7670</t>
  </si>
  <si>
    <t>The Cabinet for Economic Development is the primary state agency in Kentucky responsible for encouraging job creation and retention, and new investment in the state.</t>
  </si>
  <si>
    <t xml:space="preserve">VIA LA </t>
  </si>
  <si>
    <t>The Collaborative Licensing Leader</t>
  </si>
  <si>
    <t xml:space="preserve">https://www.via-la.com </t>
  </si>
  <si>
    <t>456 Montgomery Street Suite 110</t>
  </si>
  <si>
    <t>415-645-4700</t>
  </si>
  <si>
    <t xml:space="preserve">ww.via-la.com </t>
  </si>
  <si>
    <t xml:space="preserve"> Via Licensing Alliance provides patent pool administrators with balanced solutions for the entire IP ecosystem in transparent and collaborative global patent licensing environment.</t>
  </si>
  <si>
    <t>Warner Norcross + Judd </t>
  </si>
  <si>
    <t xml:space="preserve">Legal services (bankruptcy) </t>
  </si>
  <si>
    <t>Attorneys</t>
  </si>
  <si>
    <t>https://www.wnj.com</t>
  </si>
  <si>
    <t>1500 Warner Building, 150 Ottawa Ave NW</t>
  </si>
  <si>
    <t>616-752-2000</t>
  </si>
  <si>
    <t>https://www.wnj.com.     ***** Google.com,  **** https://gps-coordinates.org/</t>
  </si>
  <si>
    <t xml:space="preserve">Warner Norcross + Judd, a corporate law firm with over 230 attorneys, offers a range of services including bankruptcy, cybersecurity, and data analytics across various industries like automotive and healthcare </t>
  </si>
  <si>
    <t>RMI (Rocky Mountain Institute)</t>
  </si>
  <si>
    <t>https://rmi.org/search?fwp_search_rmi=lithium+ion</t>
  </si>
  <si>
    <t>22830 Two Rivers Road</t>
  </si>
  <si>
    <t>Basalt</t>
  </si>
  <si>
    <t>970-927-3851</t>
  </si>
  <si>
    <t>https://rmi.org/</t>
  </si>
  <si>
    <t>Founded in 1982 as Rocky Mountain Institute, RMI is an independent, nonpartisan, nonprofit that transforms global energy systems through market-driven solutions to secure a clean, prosperous, zero-carbon future for all.</t>
  </si>
  <si>
    <t xml:space="preserve">Addionics </t>
  </si>
  <si>
    <t>Current collectors</t>
  </si>
  <si>
    <t>Copper</t>
  </si>
  <si>
    <t>https://www.addionics.com/</t>
  </si>
  <si>
    <t>20289 Stevens Creek Blvd</t>
  </si>
  <si>
    <t>6/24/2024 8/25/2024</t>
  </si>
  <si>
    <t>https://www.addionics.com/, https://www.nextgear.fund/blogs/addionics-announces-first-us-facility</t>
  </si>
  <si>
    <t>Addionics provides specialized technology  redesigning battery architecture. Its Smart 3D Current Collectors™ fabrication method enhances battery performance: capacity, safety, charging time, lifetime, and cost of the batteries.</t>
  </si>
  <si>
    <t>Ampcera Inc.</t>
  </si>
  <si>
    <t>R&amp;D and Production Facility</t>
  </si>
  <si>
    <t>Electrolyte (solid)</t>
  </si>
  <si>
    <t>Solid-state electrolyte</t>
  </si>
  <si>
    <t>https://www.ampcera.com/</t>
  </si>
  <si>
    <t>Ampcera, Inc.</t>
  </si>
  <si>
    <t>Questionnaire; ampcera.com; Pitchbook.com</t>
  </si>
  <si>
    <t>Ampcera is an innovator in high-performance solid-state electrolyte materials and scalable manufacturing technology for next-gen lithium batteries.</t>
  </si>
  <si>
    <t>sulfide solid-state electrolytes (powder, membranes, slurries);
oxide solid-state electrolytes (powder, membranes, slurries);
Also conducts prototyping and testing of solid-state battery coin cells and small pouch cells prototyping and testing</t>
  </si>
  <si>
    <t>https://ampcera.com/, https://ampcera.com/index.php/about-us/</t>
  </si>
  <si>
    <t>Aqualith Advanced Materials</t>
  </si>
  <si>
    <t>Aqualith</t>
  </si>
  <si>
    <t>Electrode materials</t>
  </si>
  <si>
    <t>Aqueous electrolyte</t>
  </si>
  <si>
    <t>https://www.aqualith.net/</t>
  </si>
  <si>
    <t>4467 Technology Dr College Park</t>
  </si>
  <si>
    <t>College Park</t>
  </si>
  <si>
    <t>240-751-0567</t>
  </si>
  <si>
    <t>AquaLith</t>
  </si>
  <si>
    <t>https://www.crunchbase.com/organization/aqualith-advanced-materials; https://www.usmd.edu/newsroom/news/2181; Pitchbook.com</t>
  </si>
  <si>
    <t>Aqualith Advanced Materials produces batteries utilizing an ultra-high energy cathode, a novel silicon anode, and a nonflammable aqueous electrolyte.</t>
  </si>
  <si>
    <t>Develops and licenses lithium-ion battery technology and is looking to expand lab to make sample products</t>
  </si>
  <si>
    <t>Arkema - Calvert City manufacturing plant</t>
  </si>
  <si>
    <t>Binders</t>
  </si>
  <si>
    <t>4444 Industrial Parkway</t>
  </si>
  <si>
    <t>Calvert City</t>
  </si>
  <si>
    <t>Questionnaire; arkema.com; https://www.arkema.com/usa/en/united-states/production-centers/calvert-city-ky/</t>
  </si>
  <si>
    <t>Arkema's High Performance Polymers business unit is a leading global supplier of Fluoropolymer, Specialty Polyamide, and Polyketone materials.</t>
  </si>
  <si>
    <t>https://www.arkema.com/global/en/arkema-group/profile/</t>
  </si>
  <si>
    <t>414-774-2250</t>
  </si>
  <si>
    <t>Questionnaire; arkema.com; https://www.arkema.com/files/live/sites/shared_arkema/files/downloads/corporate-documentations/Annual%20reports%20-%20EN/2020-arkema-annual-report.pdf</t>
  </si>
  <si>
    <t>ArlanXEO</t>
  </si>
  <si>
    <t>Arlanxeo</t>
  </si>
  <si>
    <t>Cell components</t>
  </si>
  <si>
    <t xml:space="preserve">Rubber for battery caps, battery cell components, packers </t>
  </si>
  <si>
    <t>https://www.arlanxeo.com/</t>
  </si>
  <si>
    <t>1265 Vidal St S</t>
  </si>
  <si>
    <t>Sarina</t>
  </si>
  <si>
    <t>N0N 1G0</t>
  </si>
  <si>
    <t>519-337-8251</t>
  </si>
  <si>
    <t>Maastricht</t>
  </si>
  <si>
    <t>BT</t>
  </si>
  <si>
    <t xml:space="preserve">https://nl.wikipedia.org/wiki/Arlanxeo, </t>
  </si>
  <si>
    <t>ARLANXEO is one of the world's largest producers of synthetic rubber and a wholly owned subsidiary of Saudi Aramco, a leading producer of energy and chemicals.</t>
  </si>
  <si>
    <t>https://www.arlanxeo.com/en/company/about-arlanxeo</t>
  </si>
  <si>
    <t xml:space="preserve">Asahi Kasei Honda Battery Separator Corp </t>
  </si>
  <si>
    <t>Separators</t>
  </si>
  <si>
    <t>https://www.asahi-kasei.com/</t>
  </si>
  <si>
    <t>5088 Highway 140</t>
  </si>
  <si>
    <t>Port Colborne</t>
  </si>
  <si>
    <t>L3K 5V5</t>
  </si>
  <si>
    <t>Asahi Kasei and Honda</t>
  </si>
  <si>
    <t>Kanto</t>
  </si>
  <si>
    <t>https://www.greencarcongress.com/2024/11/20241102-honda.html, https://www.asahi-kasei.com/, https://pub-niagararegion.escribemeetings.com/filestream.ashx?DocumentId=38975#:~:text=%E2%80%A2%20E%2DMaterials%20Canada%20Corporation,City%20of%20Port%20Colborne%20and</t>
  </si>
  <si>
    <t xml:space="preserve">Asahi Kasei and Honda are converting an existing Asahi Kasei subsidiary in Canada into a joint venture for lithium-ion battery separator production. </t>
  </si>
  <si>
    <t>Previously called E-Materials Canada Corp)</t>
  </si>
  <si>
    <t>Geismar</t>
  </si>
  <si>
    <t>Electrolyte (liquid)</t>
  </si>
  <si>
    <t>Solvents</t>
  </si>
  <si>
    <t>8404 River Road</t>
  </si>
  <si>
    <t>225-339-7300</t>
  </si>
  <si>
    <t>https://www.basf.com/us/en/who-we-are/organization/locations/find-out-about-basf-in---/Louisiana/about-louisiana.html; https://www.basf.com/us/en/who-we-are.html#:~:text=BASF%20has%20approximately%2016%2C700%20employees,environmental%20protection%20and%20social%20responsibility.</t>
  </si>
  <si>
    <t>1156 employees, 750 contractors; 32 plants; n-Methyl Pyrrolidone;  BASF's largest manufacturing facility in NA</t>
  </si>
  <si>
    <t>https://www.basf.com/us/en/who-we-are.html</t>
  </si>
  <si>
    <t>Birla Carbon is one of the largest manufacturers and suppliers of high-quality carbon black additives globally, making products stronger, lighter and longer lasting.</t>
  </si>
  <si>
    <t>https://www.birlacarbon.com/birla-purpose/</t>
  </si>
  <si>
    <t>Black Diamond Structures</t>
  </si>
  <si>
    <t>Black Diamond Campus</t>
  </si>
  <si>
    <t>https://www.blackdiamond-structures.com/</t>
  </si>
  <si>
    <t>12310 Trail Driver</t>
  </si>
  <si>
    <t>737-787-6524</t>
  </si>
  <si>
    <t>million L/yr</t>
  </si>
  <si>
    <t xml:space="preserve">Austin </t>
  </si>
  <si>
    <t>Questionnaire; blackdiamond-structures.com; https://www.signalhire.com/companies/black-diamond-structures-llc; https://www.blackdiamond-structures.com/company/capabilities/; https://www.datanyze.com/companies/black-diamond-structures/369318968</t>
  </si>
  <si>
    <t>Black Diamond Structures is a global nanotechnology leader with the mission to help manufacturers create the next generation of world-class batteries.</t>
  </si>
  <si>
    <t xml:space="preserve">Braskem America, Inc. </t>
  </si>
  <si>
    <t>Ultra-high molecular weight polyethylene (“UHMWPE”)</t>
  </si>
  <si>
    <t>https://www.braskem.com.br/usa</t>
  </si>
  <si>
    <t>La Porte</t>
  </si>
  <si>
    <t>Braskem America plans to retrofit its ultra-high-molecular-weight polyethylene unit to enhance production of grades for the lithium-ion battery separator market.</t>
  </si>
  <si>
    <t>BrightVolt</t>
  </si>
  <si>
    <t>Battery Innovation Center</t>
  </si>
  <si>
    <t>Polymer Electrolyte</t>
  </si>
  <si>
    <t>https://www.brightvolt.com/</t>
  </si>
  <si>
    <t>7970 S Energy Dr.</t>
  </si>
  <si>
    <t xml:space="preserve">Newberry </t>
  </si>
  <si>
    <t>Redmond</t>
  </si>
  <si>
    <t>brightvolt.com; https://craft.co/brightvolt</t>
  </si>
  <si>
    <t>Brightvolt supplies ultra-thin and flexible lithium polymer batteries and power efficient, flexible micro-electronics.</t>
  </si>
  <si>
    <t>Brightvolt has a commercialized primary battery as well as developing the advanced electrolyte for rechargeable LIBs</t>
  </si>
  <si>
    <t>Conductive additives, fumed metal oxides, and aerogel</t>
  </si>
  <si>
    <t>Questionnaire; cabotcorp.com; https://www.cabotcorp.com/company/worldwide-locations/north-america/usa-texas-pampa-manufacturing#:~:text=Our%20plant%20has%20been%20in,as%20toners%2C%20coatings%20and%20sealants.</t>
  </si>
  <si>
    <t xml:space="preserve"> Black conductive additives for batteries</t>
  </si>
  <si>
    <t xml:space="preserve">Cabot Corporation </t>
  </si>
  <si>
    <t>Battery-grade carbon nanotubes</t>
  </si>
  <si>
    <t>Cabot Corporation will build a plant to produce ~1,000 tonnes per year of battery-grade carbon nanotubes and 12,000 tonnes of conductive additives to support the U.S. lithium-ion battery supply chain.</t>
  </si>
  <si>
    <t>Capchem</t>
  </si>
  <si>
    <t>https://en.capchem.com/</t>
  </si>
  <si>
    <t xml:space="preserve">corner of PureCycle Drive and County Road 1A (former U.S. 52) </t>
  </si>
  <si>
    <t xml:space="preserve">Lawrence County </t>
  </si>
  <si>
    <t xml:space="preserve">Shenzhen City </t>
  </si>
  <si>
    <t xml:space="preserve">Guangdong </t>
  </si>
  <si>
    <t xml:space="preserve">China </t>
  </si>
  <si>
    <t xml:space="preserve">https://en.capchem.com/about1.html
https://www.herald-dispatch.com/news/chinese-company-to-produce-ev-battery-component-in-lawrence-county-ohio/article_6da85f36-54a0-53bc-881e-f01929654e26.html;
https://www.wowktv.com/news/ohio/lawrence-county-oh/ev-battery-manufacturing-facility-to-create-jobs-in-lawrence-county-ohio/; JayDB
</t>
  </si>
  <si>
    <t>Capchem specializes in battery chemicals research and development, focusing on electrolyte additives and formulations to address key lithium-ion battery issues.</t>
  </si>
  <si>
    <t>Celgard, LLC</t>
  </si>
  <si>
    <t>Celgard, LLC - Charlotte Manufacturing Facility</t>
  </si>
  <si>
    <t>https://www.celgard.com/</t>
  </si>
  <si>
    <t>13800 South Lakes Dr</t>
  </si>
  <si>
    <t>704-588-5310</t>
  </si>
  <si>
    <t>million sq m/yr</t>
  </si>
  <si>
    <t>https://www.Celgard.com/</t>
  </si>
  <si>
    <t xml:space="preserve">BNEF: Interactive Datasets/Storage/Component manufacturers/All components; Questionnaire; </t>
  </si>
  <si>
    <t>Celgard is a proven global leader in the development and production of high-performance membrane technology. Its products are used in a broad range of energy storage and other barrier-type applications.</t>
  </si>
  <si>
    <t>Celgard, LLC - Concord Manufacturing Facility</t>
  </si>
  <si>
    <t>390 Business Boulevard NW</t>
  </si>
  <si>
    <t>Concord</t>
  </si>
  <si>
    <t>704-720-5211</t>
  </si>
  <si>
    <t>BNEF: Interactive Datasets/Storage/Component manufacturers/All components; Questionnaire;  https://www.celgard.com/about-us/locations</t>
  </si>
  <si>
    <t>Chang Chun Petrochemical Co., Ltd.</t>
  </si>
  <si>
    <t>Chang Chun Chemical Corporation</t>
  </si>
  <si>
    <t>https://www.ccp.com.tw/ccpweb.nsf/CompanyEN?OpenAgent&amp;CompanyName=%E9%95%B7%E6%98%A5%EF%BC%88%E7%BE%8E%E5%9C%8B%EF%BC%89%E6%9C%89%E9%99%90%E5%85%AC%E5%8F%B8</t>
  </si>
  <si>
    <t>10475 Perry Hwy Suite G103</t>
  </si>
  <si>
    <t xml:space="preserve">Wexford </t>
  </si>
  <si>
    <t>724-719-6257</t>
  </si>
  <si>
    <t>https://www.ccp.com.tw/ccpweb.nsf/homepage?openagent</t>
  </si>
  <si>
    <t>Zhongshan District</t>
  </si>
  <si>
    <t>Chang Chun Petrochemical Co., Ltd. operates petrochemical products production businesses. The company produces polyvinyl alcohols, butanediol, propylene alcohols, and other products such as copper foils for LIBS.</t>
  </si>
  <si>
    <t>Current Chemicals</t>
  </si>
  <si>
    <t>Ivanhoe Road Plant</t>
  </si>
  <si>
    <t>https://www.currentchemicals.com/</t>
  </si>
  <si>
    <t>1099 Ivanhoe Road</t>
  </si>
  <si>
    <t>216-570-3873</t>
  </si>
  <si>
    <t>Current Lighting Solutions, LLC</t>
  </si>
  <si>
    <t>www.currentchemicals.com; Email from M. Jones, 4/11/2022</t>
  </si>
  <si>
    <t>Current Chemicals is a specialty materials manufacturer that processes wet precipitation and solid-state chemical processing from lab scale through scale-up to specialty and bulk production.</t>
  </si>
  <si>
    <t>Current is a specialty materials manufacturer that performs contract chemical manufacturing, piloting, and development work for customers' materials and formulations in diverse markets, including liquid and solid electrolytes and related battery materials</t>
  </si>
  <si>
    <t>Daikin America</t>
  </si>
  <si>
    <t>Daikin Decatur Battery Material Manufacturing Plant</t>
  </si>
  <si>
    <t>https://daikin-america.com/</t>
  </si>
  <si>
    <t>905 State Docks Rd NW</t>
  </si>
  <si>
    <t>Decatur</t>
  </si>
  <si>
    <t>256-306-5000</t>
  </si>
  <si>
    <t>Daikin</t>
  </si>
  <si>
    <t>Orangeburg</t>
  </si>
  <si>
    <t>BNEF: Interactive Datasets/Storage/Component manufacturers/All components; daikin.com; https://www.zippia.com/daikin-america-careers-376502/demographics/</t>
  </si>
  <si>
    <t>Daikin America is the world's foremost developer and manufacturer of fluorochemical products for a variety of industries, including lithium-ion batteries,</t>
  </si>
  <si>
    <t>17497 workers employed in US, but likely most are in refrigerants</t>
  </si>
  <si>
    <t>https://daikin-america.com/, https://daikin-america.com/about-us/</t>
  </si>
  <si>
    <t>Denkai America</t>
  </si>
  <si>
    <t>Denkai America Inc. Manufacturing Headquarters</t>
  </si>
  <si>
    <t>https://denkaiamerica.com/</t>
  </si>
  <si>
    <t>29 Battleship Road Ext.</t>
  </si>
  <si>
    <t>803-425-7900</t>
  </si>
  <si>
    <t>Nippon Denkai, Ltd.</t>
  </si>
  <si>
    <t>https://www.nippon-denkai.co.jp/english/about/locations.html;  denkaiamerica.com; Questionnaire; https://www.daikin.com/-/media/Project/Daikin/daikin_com/investor/data/report/daikin2021_printing-pdf.pdf?rev=-1</t>
  </si>
  <si>
    <t>Denkai America is a leader in the manufacture of high-quality electrodeposited copper foils for printed circuit board, industrial, and energy storage applications.</t>
  </si>
  <si>
    <t>Augusta Corporate Park - 4760 Mike Padgett Hwy</t>
  </si>
  <si>
    <t>803-425-7904</t>
  </si>
  <si>
    <t>https://denkaiamerica.com/; https://denkaiamerica.com/augusta-ga-expansion/</t>
  </si>
  <si>
    <t>Should complete construction on 12/24</t>
  </si>
  <si>
    <t>Dongwha Electrolyte</t>
  </si>
  <si>
    <t>Dongwha Electrolyte Clarksville</t>
  </si>
  <si>
    <t>http://www.dongwhaelectrolyte.com/en/main/main.asp</t>
  </si>
  <si>
    <t>4370 Guthrie Highway</t>
  </si>
  <si>
    <t>Dongwha Group</t>
  </si>
  <si>
    <t>BNEF Component Database; https://clarksvillenow.com/local/dongwha-electrolyte-breaks-ground-on-new-70-million-manufacturing-plant/; dongwha.com</t>
  </si>
  <si>
    <t xml:space="preserve">Dongwha Electrolyte provides various high-performance and high-stability electrolytes to serve electric vehicle lithium battery production. </t>
  </si>
  <si>
    <t>$70M investment; can support ~5MM vehicles; construction scheduled for completion end of summer 2024</t>
  </si>
  <si>
    <t>http://www.dongwhaelectrolyte.com/en/dongwha/about.asp</t>
  </si>
  <si>
    <t>Dukosi, Inc.</t>
  </si>
  <si>
    <t>Cell Monitor Integrated Circuits; System Hub Integrated Circuit; Embedded Firmware</t>
  </si>
  <si>
    <t>220 S. Main St., Suite 124</t>
  </si>
  <si>
    <t>Royal Oak</t>
  </si>
  <si>
    <t>248-846-3440</t>
  </si>
  <si>
    <t>Dukosi, Ltd</t>
  </si>
  <si>
    <t>Dukosi provides a unique cell monitoring platform based on intelligent chip-on-cell technology and contactless near field communication for EVs, industrial transportation, and stationary energy storage markets.</t>
  </si>
  <si>
    <t>Duksan Electera America, Inc.</t>
  </si>
  <si>
    <t>Duksan Electera Tennessee  Plant</t>
  </si>
  <si>
    <t>https://www.dselectera.com/en</t>
  </si>
  <si>
    <t>298 Frank Martin Road</t>
  </si>
  <si>
    <t xml:space="preserve">MT/yr </t>
  </si>
  <si>
    <t>Duksan Electera Co., Ltd</t>
  </si>
  <si>
    <t>www.dselectera.com</t>
  </si>
  <si>
    <t>Gongju-si</t>
  </si>
  <si>
    <t>Chungcheongnam-do</t>
  </si>
  <si>
    <t>1/30/2024 8/4/2025</t>
  </si>
  <si>
    <t>BNEF cell component database; https://www.tn.gov/ecd/news/2022/7/27/governor-lee--commissioner-mcwhorter-announce-duksan-electera-america--inc--to-establish-manufacturing-operations-in-bedford-county.html; https://www.t-g.com/stories/new-duksan-plantbreaks-ground,69080 https://www.constructionjournal.com/projects/details/bb59adee57e241c49c7abed9a32a25d8.html; Questionnaire</t>
  </si>
  <si>
    <t xml:space="preserve">Duksan Electera America, Inc. is investing in a North American manufacturing plant for the production of several product lines of electrolyte solution for lithium-ion electrolytic cells. </t>
  </si>
  <si>
    <t>$95M investment; completed construction in 2024 and began mass production in early 2025. Maximum Planned Capacity is 120,000 MT/Yr in the future investment.</t>
  </si>
  <si>
    <t>Taehyeong Park</t>
  </si>
  <si>
    <t>+82 41 840 7324</t>
  </si>
  <si>
    <t>pth8551@dstp.co.kr</t>
  </si>
  <si>
    <t>DuPont</t>
  </si>
  <si>
    <t>DuPont Various</t>
  </si>
  <si>
    <t>https://www.dupont.com/</t>
  </si>
  <si>
    <t>974 Centre Rd</t>
  </si>
  <si>
    <t>302-774-1000</t>
  </si>
  <si>
    <t>dupont.com;</t>
  </si>
  <si>
    <t>Dupont focuses on technology leadership and innovation capabilities in chemical production. Its production and development centers on electronics and next-generation automotives.</t>
  </si>
  <si>
    <t>Numerous locations throughout NA; solid its electrolyte business, but likely makes other materials for LIBs; entry based on HQ</t>
  </si>
  <si>
    <t>https://www.dupont.com/electronics-industrial.html</t>
  </si>
  <si>
    <t>Enchem America LLC</t>
  </si>
  <si>
    <t>Enchem Georgia Electrolyte Manufacturing Plant</t>
  </si>
  <si>
    <t>http://www.enchem.net/eng/sub.php?menukey=504</t>
  </si>
  <si>
    <t>648 GA-334</t>
  </si>
  <si>
    <t>706-335-7000</t>
  </si>
  <si>
    <t>Enchem</t>
  </si>
  <si>
    <t>http://www.enchem.net/eng/main.php</t>
  </si>
  <si>
    <t>Jecheon</t>
  </si>
  <si>
    <t>Chungbuk</t>
  </si>
  <si>
    <t>BNEF: Interactive Datasets/Storage/Component manufacturers/All components; https://gov.georgia.gov/press-releases/2020-01-22/enchem-build-two-facilities-jackson-county-create-300-jobs; https://www.b2byellowpages.com/company-information/093224021-enchem-america-llc.html; https://www.carrolldaniel.com/case-studies/enchem-america/; https://english.etnews.com/20210427200001#:~:text=Its%20Georgia%20plant%20is%20its,production%20capacity%20of%2020%2C000%20tons.</t>
  </si>
  <si>
    <t>Enchem America specializes in the development and manufacturing of electrolytes for rechargeable batteries and electrostatic double-layer capacitors at its first facility in the United States.</t>
  </si>
  <si>
    <t>Facility will expand to 140,000 MT/yr by 2024</t>
  </si>
  <si>
    <t>https://www.enchem.net/eng/sub.php?menukey=489, https://www.enchem.net/eng/sub.php?menukey=490</t>
  </si>
  <si>
    <t>http://www.enchem.net/eng/sub.php?menukey=505</t>
  </si>
  <si>
    <t>https://www.Enchem.net/</t>
  </si>
  <si>
    <t>Initial facility; expansions planned</t>
  </si>
  <si>
    <t>Enchem Michigan Electrolyte Manufacturing Plant</t>
  </si>
  <si>
    <t>http://www.enchem.net/eng/sub.php?menukey=506</t>
  </si>
  <si>
    <t>BNEF Cell Component database; enchem.net; https://www.kedglobal.com/batteries/newsView/ked202211280020</t>
  </si>
  <si>
    <t>Expected online in 2024; joint investment with LGES and GM</t>
  </si>
  <si>
    <t>Enchem Tennessee Electrolyte Manufacturing Plant</t>
  </si>
  <si>
    <t>http://www.enchem.net/eng/sub.php?menukey=507</t>
  </si>
  <si>
    <t>Expected online in 2024; 3 plants as joint investment with SK On-Ford, LGES-GM, and Ford-Volkswagen</t>
  </si>
  <si>
    <t>Enchem Kentucky Electrolyte Manufacturing Plant</t>
  </si>
  <si>
    <t>http://www.enchem.net/eng/sub.php?menukey=508</t>
  </si>
  <si>
    <t>Expected online in 2024; joint investment with SK On and Ford Motor Co</t>
  </si>
  <si>
    <t>Enchem Ohio Electrolyte Manufacturing Plant</t>
  </si>
  <si>
    <t>http://www.enchem.net/eng/sub.php?menukey=509</t>
  </si>
  <si>
    <t>Entek Oregon Separator Material Manufacturing Plant</t>
  </si>
  <si>
    <t>250 Hansard Ave</t>
  </si>
  <si>
    <t xml:space="preserve">ENTEK sells lead-acid separators, lithium-ion separators, extruders, and engineering services globally through in-house engineering, machining, and fabrication resources. </t>
  </si>
  <si>
    <t>https://entek.com/, https://entek.com/entek-about/</t>
  </si>
  <si>
    <t>ENTEK US Lithium Separator Manufacturing Plant Phase I</t>
  </si>
  <si>
    <t>Terre Haute</t>
  </si>
  <si>
    <t>billion sq m</t>
  </si>
  <si>
    <t>Recipient of $200M from DOE BIL Battery FOA-2678; Plant will be large enough to supply 1-1.8 billion sq m of separators in Phase I; Will break ground 2023-2024 and commence operations in 2027</t>
  </si>
  <si>
    <t>ENTEK US Lithium Separator Manufacturing Plant Phase II</t>
  </si>
  <si>
    <t>https://entek.com/news/posts/entek-announces-location-of-first-lithium-battery-separator-plant-in-indiana-to-power-growing-domestic-electric-vehicle-market/</t>
  </si>
  <si>
    <t xml:space="preserve">$1.5B investment; Partially funded by DOE BIL; Phase II </t>
  </si>
  <si>
    <t>Gränges</t>
  </si>
  <si>
    <t>Aluminum</t>
  </si>
  <si>
    <t>https://www.granges.com/markets-and-products/americas/</t>
  </si>
  <si>
    <t>501 Corporate Centre Dr</t>
  </si>
  <si>
    <t xml:space="preserve"> Franklin</t>
  </si>
  <si>
    <t>615-778-2000</t>
  </si>
  <si>
    <t>https://www.granges.com/</t>
  </si>
  <si>
    <t xml:space="preserve">Gränges is one of the industry leaders in aluminum rolling and recycling in selected niches. It produces aluminum current collectors for LIBs. </t>
  </si>
  <si>
    <t>Halocarbon, LLC</t>
  </si>
  <si>
    <t>North Augusta, SC Manufacturing Plant</t>
  </si>
  <si>
    <t>https://www.halocarbon.com/</t>
  </si>
  <si>
    <t>1100 Dittman Ct</t>
  </si>
  <si>
    <t>Beech Island</t>
  </si>
  <si>
    <t>470-419-6364</t>
  </si>
  <si>
    <t>https://www.Halocarbon.com/</t>
  </si>
  <si>
    <t>Peachtree Corners</t>
  </si>
  <si>
    <t>Questionnaire; Email</t>
  </si>
  <si>
    <t>Halocarbon utilizes high-purity fluorochemistry to make products safer, longer lasting, and higher performing.</t>
  </si>
  <si>
    <t>https://halocarbon.com/, https://halocarbon.com/about/</t>
  </si>
  <si>
    <t>Buffalo Research Lab</t>
  </si>
  <si>
    <t>https://www.Honeywell.com/</t>
  </si>
  <si>
    <t>20 Peabody St</t>
  </si>
  <si>
    <t>Buffalo</t>
  </si>
  <si>
    <t>716-827-6200</t>
  </si>
  <si>
    <t>Honeywell</t>
  </si>
  <si>
    <t>BNEF: Interactive Datasets/Storage/Component manufacturers/All components; https://careers.honeywell.com/us/en/job/HRD174042/Chemical-Process-Engineer-II</t>
  </si>
  <si>
    <t>Honeywell is a technology company offering industry-specific solutions, including integrated manufacturing systems for the lithium-ion battery industry; aerospace products and services; control technologies; and performance materials globally.</t>
  </si>
  <si>
    <t>Electrolyte salts and fluorinated compounds.  R&amp;D center.  Pilot plant was developed here for LiPF6 production that DOE funded, but plant was slated for Illinois</t>
  </si>
  <si>
    <t>https://www.honeywell.com/us/en/company/about-us, https://www.honeywell.com/us/en/industries/energy</t>
  </si>
  <si>
    <t>Lithium salt; Liquid electrolyte</t>
  </si>
  <si>
    <t xml:space="preserve">Honeywell International Inc </t>
  </si>
  <si>
    <t>Lithium (bis)FluoroSulfonyl Imide (LiFSI) – LiN(SO2F)2</t>
  </si>
  <si>
    <t xml:space="preserve">Honeywell International, Inc. is seeking to build a commercial-scale facility for the domestic production of lithium bis(fluorosulfonyl)imide. </t>
  </si>
  <si>
    <t>Huntsman Petrochemical LLC</t>
  </si>
  <si>
    <t>Conroe Plant</t>
  </si>
  <si>
    <t xml:space="preserve">Solvents; other battery materials </t>
  </si>
  <si>
    <t>https://www.huntsman.com/</t>
  </si>
  <si>
    <t>5451 Jefferson Chemical Road</t>
  </si>
  <si>
    <t>Conroe</t>
  </si>
  <si>
    <t>281-719-6000</t>
  </si>
  <si>
    <t>Huntsman Corporation</t>
  </si>
  <si>
    <t>VP and AP</t>
  </si>
  <si>
    <t>6/14/2023 8/8/2024</t>
  </si>
  <si>
    <t>Questionnaire; huntsman.com;https://www.macrotrends.net/stocks/charts/HUN/huntsman/number-of-employees;https://www.huntsman.com/news/media-releases/detail/273/huntsman-announces-400-ktes-mdi-expansion-plan-for-us; https://www.conroeedc.org/about/partnerships/p/item/15609/huntsman-petrochemical-llc; BNEF Component database</t>
  </si>
  <si>
    <t>Huntsman Petrochemical is a global chemicals company focused on the production of MDI-based polyurethanes, advanced materials, and performance products in diverse markets. Has started looking into materials for Evs</t>
  </si>
  <si>
    <t>Battery Materials: https://www.huntsman.com/markets/automotive-and-transportation/automotive/battery-materials. We lend our expertise to battery materials for electric vehicles. For battery manufacturers who strive to improve performance and safety, Huntsman’s portfolio of battery materials offers products to help increase capacity, lengthen cycle life, improve charging times, and reduce environmental, health and safety concerns through a strong, global supply position. Outside of the battery pack, our material solutions are addressing battery protection, battery box and body-in-white lightweighting, as well as encapsulating and impregnating systems for improving performance and extending the lifetime of the electric powertrain.</t>
  </si>
  <si>
    <t>https://www.huntsman.com/about, https://www.huntsman.com/markets/energy</t>
  </si>
  <si>
    <t>Intriplex</t>
  </si>
  <si>
    <t xml:space="preserve">IntriPlex Technologies
</t>
  </si>
  <si>
    <t>Cell lid assemblies</t>
  </si>
  <si>
    <t>https://www.intriplex.com/about/</t>
  </si>
  <si>
    <t>751 S Kellogg Ave</t>
  </si>
  <si>
    <t>805-683-3414</t>
  </si>
  <si>
    <t>MMI</t>
  </si>
  <si>
    <t>https://www.mmi.com.sg/</t>
  </si>
  <si>
    <t>5/20/2024 8/25/2024</t>
  </si>
  <si>
    <t>IntriPlex Technologies excels in precision metal stamping for lithium-ion batteries, including exclusive U.S.-manufactured cylindrical battery lids.</t>
  </si>
  <si>
    <t>Annemarie Niklasson</t>
  </si>
  <si>
    <t>805.252.9719</t>
  </si>
  <si>
    <t xml:space="preserve">IntriPlex Technologies leads in precision metal stamping, with a key focus on the lithium-ion battery sector. Specializing in stamping lithium-ion cell components and offering unique cylindrical and prismatic lid assemblies, They're the sole independent US manufacturer of cylindrical lithium-ion battery lids. </t>
  </si>
  <si>
    <t>annemarie.niklassson@intriplex.com</t>
  </si>
  <si>
    <t>LIPF6 Manufacturing Plant</t>
  </si>
  <si>
    <t>MT LiFP6/yr</t>
  </si>
  <si>
    <t xml:space="preserve">https://www.energy.gov/mesc/bipartisan-infrastructure-law-battery-materials-processing-and-battery-manufacturing-recycling; </t>
  </si>
  <si>
    <t>Koura Orbia works in the development, manufacture, and supply of fluoroproducts. It accounts for 20% of the global supply of fluorspar.</t>
  </si>
  <si>
    <t>Recipient of $100M from DE-FOA-2678 for the 1st large scale LiPF6 in the U.S.; Will be located on the same location as its existing fluorochemical production site and its LiPF6 pilot plant</t>
  </si>
  <si>
    <t>https://www.kouraglobal.com/, https://www.kouraglobal.com/sustainability/</t>
  </si>
  <si>
    <t>Li-Metal Corp.</t>
  </si>
  <si>
    <t>Lithium foil</t>
  </si>
  <si>
    <t>https://li-metal.com/</t>
  </si>
  <si>
    <t>90 Riviera Dr</t>
  </si>
  <si>
    <t>L3R 5M1</t>
  </si>
  <si>
    <t>(647) 494-4887</t>
  </si>
  <si>
    <t xml:space="preserve">
Li-Metal's patent-pending technologies enable scalable, cost-effective production of lithium anodes and lithium metal from widely available feedstocks, revolutionizing next-generation battery manufacturing.</t>
  </si>
  <si>
    <t>LioChem e-Materials LLC</t>
  </si>
  <si>
    <t>Simpson County CNT Plant</t>
  </si>
  <si>
    <t>Carbon nanotube dispersant</t>
  </si>
  <si>
    <t>https://www.liochem.toyoink.com/</t>
  </si>
  <si>
    <t>310 Ronnie Clark Drive</t>
  </si>
  <si>
    <t>Franklin</t>
  </si>
  <si>
    <t>Toyo Ink Group</t>
  </si>
  <si>
    <t>https://www.toyoink.com
https://ced.ky.gov/Newsroom/NewsPage/20220126_LioChem/</t>
  </si>
  <si>
    <t xml:space="preserve">Tokyo </t>
  </si>
  <si>
    <t>businessfacilities.com/liochem-e-materials-to-invest-104m-in-kentucky-battery-plant</t>
  </si>
  <si>
    <t xml:space="preserve">LioChem is a leading manufacturer of quality printing inks, coatings, and plastic colorants. </t>
  </si>
  <si>
    <t>$104M investment; Google Maps did not have the industrial park or address; Used Franklin Simpson Industrial Authority in Franklin, KY</t>
  </si>
  <si>
    <t>https://www.liochem.toyoink.com/about/</t>
  </si>
  <si>
    <t>Lotte Aluminum Materials USA LLC</t>
  </si>
  <si>
    <t>https://lottealuminiummaterialsusa.com/</t>
  </si>
  <si>
    <t>200 Pritchard Pkwy</t>
  </si>
  <si>
    <t>Elizabethtown</t>
  </si>
  <si>
    <t>270-986-7148</t>
  </si>
  <si>
    <t>Lotte Aluminum</t>
  </si>
  <si>
    <t>https://www.lotteal.co.kr/eng/company/company.asp</t>
  </si>
  <si>
    <t>Geumcheon-gu</t>
  </si>
  <si>
    <t xml:space="preserve">Lotte Aluminum has been involved in the aluminum foil industry in Korea for a long time. In the United States, it is producing current collectors for secondary batteries such as LIBs. </t>
  </si>
  <si>
    <t>Microporous</t>
  </si>
  <si>
    <t>https://microporous.net/</t>
  </si>
  <si>
    <t>596 Industrial Park Rd</t>
  </si>
  <si>
    <t>Piney Flats</t>
  </si>
  <si>
    <t>423-538-7111</t>
  </si>
  <si>
    <t>sq m/yr</t>
  </si>
  <si>
    <t>Trent Capital Partners</t>
  </si>
  <si>
    <t>http://trentequity.com/Wordpress/?page_id=174</t>
  </si>
  <si>
    <t>Microporous is a leading manufacturer of high-performance separators for lead-acid and lithium-ion batteries, with facilities in Tennessee and Austria, supplying 23 countries globally.</t>
  </si>
  <si>
    <t>Brad Reed</t>
  </si>
  <si>
    <t>423-793-4064</t>
  </si>
  <si>
    <t>Microporous develops and markets rubber, polyethylene (PE), and hybrid battery separators for lead-acid and lithium-ion batteries, operating facilities in Piney Flats, TN, and Feistritz, Austria.</t>
  </si>
  <si>
    <t>brad.reed@microporous.net</t>
  </si>
  <si>
    <t>https://www.microvast.com/</t>
  </si>
  <si>
    <t>901-354-1111</t>
  </si>
  <si>
    <t>microvast.com; https://microvast.com/microvast-governor-lee-and-commissioner-rolfe-announce-company-to-establish-manufacturing-facility-in-clarksville-tennessee/; https://www.automotivemanufacturingsolutions.com/emobility/lithium-ion-battery-gigafactory-database/41937.article;https://ir.microvast.com/static-files/b62fb2f8-3563-4066-b296-a68b69332db1; https://www.energy.gov/sites/default/files/2022-11/DOE%20BIL%20Battery%20FOA-2678%20Selectee%20Fact%20Sheets.pdf; https://ir.microvast.com/news-releases/news-release-details/fact-sheet-about-doe-decision; https://www.theleafchronicle.com/story/news/local/clarksville/2022/10/19/microvast-may-add-700-clarksville-jobs/69575482007/;</t>
  </si>
  <si>
    <t xml:space="preserve">Microvast is a global leader of lithium-ion battery solutions for transportation, heavy equipment, and energy storage. </t>
  </si>
  <si>
    <t>DOE withdrew funding for a separator plant; Company said it would still invest in a pilot line for 10 M sq m; it is not clear where this facility will be and so it was assumed to be in Clarksville</t>
  </si>
  <si>
    <t>Mitra Future Technologies, Inc.</t>
  </si>
  <si>
    <t>Active materials</t>
  </si>
  <si>
    <t>Muskegon</t>
  </si>
  <si>
    <t>Mitra Future Technologies will establish domestic manufacturing of U.S.-made, Section 30D qualifying lithium iron phosphate cathode active materials for electric vehicle, energy storage systems, and defense applications.</t>
  </si>
  <si>
    <t>Mitsubishi Chemical America</t>
  </si>
  <si>
    <t>Mitsubishi Chemical Memphis Lithium-ion Battery Material Manufacturing Plant I-III</t>
  </si>
  <si>
    <t>https://us.mitsubishi-chemical.com/company/electrolyte/</t>
  </si>
  <si>
    <t>2665 Fite Rd</t>
  </si>
  <si>
    <t>Memphis</t>
  </si>
  <si>
    <t>Mitsubishi Chemical</t>
  </si>
  <si>
    <t>https://us.mitsubishi-chemical.com/</t>
  </si>
  <si>
    <t>Tokyo-to</t>
  </si>
  <si>
    <t>BNEF: Interactive Datasets/Storage/Component manufacturers/All components; https://www.apollo.io/companies/Mitsubishi-Chemical-America/54a1e51874686940120b1e16?chart=count;https://asia.nikkei.com/Business/Automobiles/Mitsubishi-Chemical-to-boost-EV-battery-material-output-overseas#:~:text=More%20specifically%2C%20it%20will%20double,is%20currently%20at%2026%2C000%20tons; https://www.buzzfile.com/business/Mitsubishi-Chemical-America,-Inc.-901-381-2474;</t>
  </si>
  <si>
    <t>Mitsubishi Chemical Group provides diverse solutions in performance products, industrial materials, and healthcare.  The American division imports products developed and produced in Japan for a variety of industries. '</t>
  </si>
  <si>
    <t>Sol-RiteTM electrolytes</t>
  </si>
  <si>
    <t xml:space="preserve">Nanograf </t>
  </si>
  <si>
    <t>Nanograf</t>
  </si>
  <si>
    <t>Flint</t>
  </si>
  <si>
    <t xml:space="preserve">Nanograf, a leader in the development of advanced anode materials, is set to transform the electric vehicle sector with the establishment of an advanced silicon anode manufacturing facility. </t>
  </si>
  <si>
    <t>New Dominion Enterprises Inc.</t>
  </si>
  <si>
    <t>Inorganic liquid electrolyte solvent</t>
  </si>
  <si>
    <t>https://www.newdominionenterprises.com/</t>
  </si>
  <si>
    <t>18911 Hardy Oak Blvd., Ste 209</t>
  </si>
  <si>
    <t>78258</t>
  </si>
  <si>
    <t>603-769-3170</t>
  </si>
  <si>
    <t xml:space="preserve">San Antonio </t>
  </si>
  <si>
    <t>2/12/2024 8/3/2025</t>
  </si>
  <si>
    <t>NDE pioneers an innovative inorganic material, Phospholyte®, optimizing battery performance for high-energy applications by enhancing safety, stability, and efficiency while preventing thermal runaway.</t>
  </si>
  <si>
    <t>Jay Fraser</t>
  </si>
  <si>
    <t>210-542-0014</t>
  </si>
  <si>
    <t>jfraser@newdominionenterprises.com</t>
  </si>
  <si>
    <t>Nouryon Chemicals, LLC</t>
  </si>
  <si>
    <t>Sodium hydrosulfide</t>
  </si>
  <si>
    <t>13440 US-43</t>
  </si>
  <si>
    <t>Axis</t>
  </si>
  <si>
    <t>36505</t>
  </si>
  <si>
    <t>251-675-1310</t>
  </si>
  <si>
    <t>Questionnaire; https://www.buzzfile.com/business/Nouryon-Functional-Chemicals-LLC-251-675-1310;</t>
  </si>
  <si>
    <t>Charlie Song</t>
  </si>
  <si>
    <t>+31631941986</t>
  </si>
  <si>
    <t>Charlie.Song@nouryon.com</t>
  </si>
  <si>
    <t>Colloidal silica</t>
  </si>
  <si>
    <t>1501 Brookfield Ave</t>
  </si>
  <si>
    <t>920-434-0393</t>
  </si>
  <si>
    <t>Questionnaire; https://www.chamberofcommerce.com/business-directory/wisconsin/green-bay/chemical-industry/2000564691-nouryon-silica;</t>
  </si>
  <si>
    <t>Employs 11-50; Estimated at 30</t>
  </si>
  <si>
    <t>Andreas Sundblom</t>
  </si>
  <si>
    <t>+4631587903</t>
  </si>
  <si>
    <t>andreas.sundblom@nouryon.com</t>
  </si>
  <si>
    <t>Parker LORD Saegertown</t>
  </si>
  <si>
    <t>https://www.lord.com/</t>
  </si>
  <si>
    <t>601 South St</t>
  </si>
  <si>
    <t>Saegertown</t>
  </si>
  <si>
    <t>Questionnaire; https://www.lord.com/our-company; https://www.meadvilletribune.com/news/lord-corp-being-sold-for-3-6-billion/article_4aa24a92-6a81-11e9-bcfb-d38056d477ad.html#:~:text=LORD%20has%20a%20chemical%20adhesives,of%20motion%20and%20control%20technologies; https://www.manta.com/c/mmf51lg/lord-corporation</t>
  </si>
  <si>
    <t>Parker Lord manufactures and develops adhesives, coatings, thermal management materials, motion management devices, and sensing technologies to significantly reduce risk and improve performance.</t>
  </si>
  <si>
    <t>PPG</t>
  </si>
  <si>
    <t>Various</t>
  </si>
  <si>
    <t>https://www.ppgindustrialcoatings.com/</t>
  </si>
  <si>
    <t>One PPG Place</t>
  </si>
  <si>
    <t>888-774-2001</t>
  </si>
  <si>
    <t>PPG Industries Inc.</t>
  </si>
  <si>
    <t>https://www.ppg.com/</t>
  </si>
  <si>
    <t>9/4/2021 1/31/2025</t>
  </si>
  <si>
    <t>ppg.com;http://corporate.ppg.com/Media/Newsroom/2016/PPG-to-increase-North-America-precipitated-silica/;https://www.statista.com/statistics/532348/ppg-industries-number-of-employees/#:~:text=In%202020%2C%20the%20company%20had%20an%20average%20of%2049%2C300%20employees; https://rocketreach.co/ppg-industrial-coatings-profile_b5ecc174f42e7cc8</t>
  </si>
  <si>
    <t xml:space="preserve">PPG provides industrial paints, coatings, and special materials in transportation, consumer products, and construction markets. </t>
  </si>
  <si>
    <t>Numerous locations throughout NA; locations of specific manufacturing facilities are not known; address is for global HQ</t>
  </si>
  <si>
    <t>Nathan Silvernail</t>
  </si>
  <si>
    <t>412-605-4760</t>
  </si>
  <si>
    <t>https://www.ppgindustrialcoatings.com/en-US, https://www.ppgindustrialcoatings.com/en-US/about-us</t>
  </si>
  <si>
    <t>nsilvernail@ppg.com</t>
  </si>
  <si>
    <t>Redwood Materials</t>
  </si>
  <si>
    <t>https://www.redwoodmaterials.com/</t>
  </si>
  <si>
    <t>2800 Lockheed Way</t>
  </si>
  <si>
    <t>Carson City</t>
  </si>
  <si>
    <t>Redwood recycles lithium-ion batteries and produces battery materials for electromobility and electrical storage systems. Redwood extracts various materials such as copper and cathode precursors for reintroduction to the supply chain.</t>
  </si>
  <si>
    <t>https://www.redwoodmaterials.com/about/</t>
  </si>
  <si>
    <t>7/31/2024 8/25/2024 8/3/2025</t>
  </si>
  <si>
    <t>Schlenk Metallfolien GmbH &amp; Co. KG</t>
  </si>
  <si>
    <t>Schlenk North America HQ</t>
  </si>
  <si>
    <t>Rolled copper and nickel anode foils and tabs</t>
  </si>
  <si>
    <t>https://www.schlenk.com/</t>
  </si>
  <si>
    <t>40 Nickerson Road</t>
  </si>
  <si>
    <t>Ashland</t>
  </si>
  <si>
    <t>01721</t>
  </si>
  <si>
    <t>508-881-9147</t>
  </si>
  <si>
    <t>Roth</t>
  </si>
  <si>
    <t>Questionnaire; schlenk.com</t>
  </si>
  <si>
    <t>Schlenk produces metal effect pigments, aluminum, copper and copper alloy powders for technical purposes as well as metal foils and strips for a wide variety of industries.</t>
  </si>
  <si>
    <t>https://www.schlenk.com/, https://www.schlenk.com/about-us/profile/profil</t>
  </si>
  <si>
    <t>Sepion Technologies, Inc.</t>
  </si>
  <si>
    <t>Coated Separators; Liquid Electrolytes</t>
  </si>
  <si>
    <t>https://sepiontechnologies.com/</t>
  </si>
  <si>
    <t>950 Marina Village Pkwy St. 102</t>
  </si>
  <si>
    <t>94501</t>
  </si>
  <si>
    <t>m2/yr</t>
  </si>
  <si>
    <t>Sepion leverages nanoscience, polymer chemistry, and AI to create materials that boost lithium-ion and lithium-metal batteries, enhancing safety, fast charging, and extending e-mobility range by 40%.</t>
  </si>
  <si>
    <t>Salil Soman</t>
  </si>
  <si>
    <t>001-510-244-1215</t>
  </si>
  <si>
    <t>SKI US, Inc., (d/b/a Birla Carbon)</t>
  </si>
  <si>
    <t>SKI US, Inc., (dba Birla Carbon)</t>
  </si>
  <si>
    <t>SKI US, Inc. (d/b/a Birla Carbon) plans to build a domestic synthetic graphite facility to strengthen the U.S. battery supply chain, avoiding feedstocks from foreign entities of concern.</t>
  </si>
  <si>
    <t>SP2</t>
  </si>
  <si>
    <t>14902 Grant Street, Unit 120-140</t>
  </si>
  <si>
    <t>KT/yr</t>
  </si>
  <si>
    <t>solidpowerbattery.com/solid-power-thornton-sp2; PitchBook</t>
  </si>
  <si>
    <t>Solid Power is an industry-leading developer of all solid-state battery cells for electric vehicles and mobile power markets.</t>
  </si>
  <si>
    <t>Facility will also include Cell Testing, R&amp;D; 250 employees total - divided between facilities; Planning to reach 75 ktons by 2026 and 140 ktons by 2028</t>
  </si>
  <si>
    <t>Solvay Specialty Polymers USA, LLC</t>
  </si>
  <si>
    <t>Solvay Battery-Grade PVDF Manufacturing Facility</t>
  </si>
  <si>
    <t>Binders - PVDF</t>
  </si>
  <si>
    <t>https://www.solvay.com/</t>
  </si>
  <si>
    <t>3702 Clanton Road</t>
  </si>
  <si>
    <t>706-790-3100</t>
  </si>
  <si>
    <t>Solvay SA</t>
  </si>
  <si>
    <t>Solvay is a science and chemicals company that develops products  in various industrial sectors , focusing on cost and process leadership, carbon neutrality, market leadership, and capital discipline.</t>
  </si>
  <si>
    <t>Recipient of $178M from DOE BIL Battery FOA-2678; Plant will be large enough to supply &gt;5 million EV batteries/yr in Augusta GA; Used current Augusta facility site as address.</t>
  </si>
  <si>
    <t>https://www.solvay.com/en/our-company</t>
  </si>
  <si>
    <t>Solvay West Deptford</t>
  </si>
  <si>
    <t>10 Leonard Ln</t>
  </si>
  <si>
    <t>West Deptford</t>
  </si>
  <si>
    <t>08086</t>
  </si>
  <si>
    <t>609-860-4000</t>
  </si>
  <si>
    <t>Questionnaire; solvay.com</t>
  </si>
  <si>
    <t>Soulbrain MI</t>
  </si>
  <si>
    <t>Soulbrain MI Northville Lithium-ion Electrolyte Material Manufacturing Plant</t>
  </si>
  <si>
    <t>https://www.soulbrainmi.com/</t>
  </si>
  <si>
    <t>47050 Five Mile Rd</t>
  </si>
  <si>
    <t>Northville</t>
  </si>
  <si>
    <t>248-869-3000</t>
  </si>
  <si>
    <t>Soulbrain Holdings Co., Ltd</t>
  </si>
  <si>
    <t>https://www.soulbrain.co.kr/</t>
  </si>
  <si>
    <t>BNEF: Interactive Datasets/Storage/Component manufacturers/All components; soulbrainmi.com; https://www.dnb.com/business-directory/company-profiles.soulbrain_mi_inc.639a3de0db0980549e556026f44bfab5.html#:~:text=Soulbrain%20Mi%2C%20Inc.%20is%20located,corporate%20family.;https://www.apollo.io/companies/soulbrain-MI/54a127ea69702d8eebd81a01?chart=count;https://craft.co/soulbrain-mi</t>
  </si>
  <si>
    <t xml:space="preserve">Soulbrain MI is the North American headquarters for lithium-ion electrolyte production and research and development.  It is a full-production facility, manufacturing optimal electrolytes for lithium-ion batteries. </t>
  </si>
  <si>
    <t>PunEL electrolyte; they may be a toll manufacturer and develop electrolyte for different customers; they also do R&amp;D at this location, but it is for their company, not as a service</t>
  </si>
  <si>
    <t>https://soulbrainmi.com/about-us/</t>
  </si>
  <si>
    <t>https://www.south8technologies.com/</t>
  </si>
  <si>
    <t>3030 Bunker Hill Street, Suite 319</t>
  </si>
  <si>
    <t>858-304-0231</t>
  </si>
  <si>
    <t>south8technologies.com; BNEF: 2020 Battery Startups; https://sbir.nasa.gov/firm/node/58939; https://craft.co/south-8-technologies; Questionnaire; Pitchbook.com</t>
  </si>
  <si>
    <t>South 8 is developing LiGas®, a proprietary blend of nontoxic and noncorrosive gasses. It offers several safety and performance benefits over standard liquid electrolyte for lithium-ion batteries</t>
  </si>
  <si>
    <t>Building a pilot production line to fill LiBs with its LiGas electrolyte and will be able to fulfill low volume orders for cylindrical sample cells</t>
  </si>
  <si>
    <t>https://www.south8.com/, https://www.south8.com/technology/, https://www.south8.com/markets/</t>
  </si>
  <si>
    <t>Washington Works</t>
  </si>
  <si>
    <t>https://www.chemours.com/</t>
  </si>
  <si>
    <t>8480 Dupont Rd</t>
  </si>
  <si>
    <t>304-863-6681</t>
  </si>
  <si>
    <t>Questionnaire; https://www.chemours.com/en/about-chemours/global-reach/washington-works; https://www.yellowpages.com/washington-wv/mip/the-chemours-company-531078219; http://developwoodcountywv.com/wp-content/uploads/2017/04/20170215_16-BID-1019_ChemoursWashingtonWorksBrochure_Client.pdf</t>
  </si>
  <si>
    <t xml:space="preserve">Chemours is a chemistry company serving diverse industries. Its recent focus has been environmentally friendly technologies including electric vehicles, clean energy, coatings for advanced infrastructure, and energy-efficient cooling. </t>
  </si>
  <si>
    <t>https://www.chemours.com/en, https://www.chemours.com/en/about-chemours</t>
  </si>
  <si>
    <t xml:space="preserve">The Dow Chemical Company   </t>
  </si>
  <si>
    <t>Battery-grade carbonate solvents</t>
  </si>
  <si>
    <t>https://www.dow.com/en-us.html</t>
  </si>
  <si>
    <t>US Gulf Coast</t>
  </si>
  <si>
    <t xml:space="preserve">The Dow Chemical Company proposes to establish domestic manufacturing that utilizes waste carbon dioxide to produce high-value, battery-grade carbonate solvents. </t>
  </si>
  <si>
    <t>Urbix, Inc</t>
  </si>
  <si>
    <t>Coated spherical purified graphite</t>
  </si>
  <si>
    <t>https://www.urbix.inc/</t>
  </si>
  <si>
    <t>Muscle Shoals</t>
  </si>
  <si>
    <t>Urbix, Inc. has developed a cost-effective, sustainable process to produce lithium-ion battery anode-grade coated spherical purified graphite at commercial scale.</t>
  </si>
  <si>
    <t>Volexion</t>
  </si>
  <si>
    <t>Drop-in graphene coating</t>
  </si>
  <si>
    <t>https://www.volexion-inc.com/</t>
  </si>
  <si>
    <t>1801 Maple Ave., Suite 5311</t>
  </si>
  <si>
    <t>312-843-9801</t>
  </si>
  <si>
    <t>Volexion, Inc.</t>
  </si>
  <si>
    <t>Questionnaire; volexion-inc.com</t>
  </si>
  <si>
    <t>Volexion produces next-generation lithium ion batteries using drop-in graphene encapsulation for li-ion cathode materials, driving comprehensive performance improvement.</t>
  </si>
  <si>
    <t>Volta Energy Solutions</t>
  </si>
  <si>
    <t>https://www.volta-energysolutions.com/en</t>
  </si>
  <si>
    <t>625 Rue du Luxembourg</t>
  </si>
  <si>
    <t>Granby</t>
  </si>
  <si>
    <t>J2J 2V2</t>
  </si>
  <si>
    <t>Solus Advanced Materials</t>
  </si>
  <si>
    <t>https://www.volta-energysolutions.com/en/intro/global-network/</t>
  </si>
  <si>
    <t>Seongnam-si</t>
  </si>
  <si>
    <t xml:space="preserve">
Volta Energy Solutions has grown in copper foil and display materials over 10 years through strategic expansion, global acquisitions, research and development, and network expansion.</t>
  </si>
  <si>
    <t>https://www.volta-energysolutions.com/en/intro/intro/</t>
  </si>
  <si>
    <t>https://www.prweb.com/releases/us-department-of-energy-selects-anthro-energy-for-24-9-million-grant-under-bipartisan-infrastructure-law-to-build-us-owned-advanced-electrolyte-production-facility-302284289.html</t>
  </si>
  <si>
    <t>Armor Battery Films</t>
  </si>
  <si>
    <t>En' Safe® primed aluminum and copper foils</t>
  </si>
  <si>
    <t>https://www.armorbatteryfilms.com/</t>
  </si>
  <si>
    <t>2900 Earhart Ct #220</t>
  </si>
  <si>
    <t>Hebron</t>
  </si>
  <si>
    <t>859-689-2100</t>
  </si>
  <si>
    <t>Nantes</t>
  </si>
  <si>
    <t>https://www.armorbatteryfilms.com/contact-us</t>
  </si>
  <si>
    <t>Armor Battery Films produces En' Safe® primed foils to improve battery performance.</t>
  </si>
  <si>
    <t>CBC America</t>
  </si>
  <si>
    <t>Aluminum laminated film</t>
  </si>
  <si>
    <t>21241 S Western Ave #160</t>
  </si>
  <si>
    <t>Torrance</t>
  </si>
  <si>
    <t>310-222-8600</t>
  </si>
  <si>
    <t>CBC Group</t>
  </si>
  <si>
    <t>https://www.cbridgecap.com/</t>
  </si>
  <si>
    <t>Singapore City</t>
  </si>
  <si>
    <t>CBC America supplies materials and technologies for the lithium-ion battery industry, including components for battery cells and aluminum laminated film for battery pouches.</t>
  </si>
  <si>
    <t>Green New Energy Materials</t>
  </si>
  <si>
    <t>North Carolina Manufacturing Facility</t>
  </si>
  <si>
    <t>https://www.gnem.com/</t>
  </si>
  <si>
    <t>1011 Lincoln Commerce Court</t>
  </si>
  <si>
    <t>Shenzhen Senior Technology Material Co. Ltd.</t>
  </si>
  <si>
    <t>https://governor.nc.gov/news/press-releases/2024/05/02/north-carolinas-success-clean-energy-economy-continues-545-new-jobs-coming-lincoln-county, https://edpnc.com/news/green-new-energy-materials-announcement/, https://www.manufacturingdive.com/news/china-battery-maker-gnem-to-build-first-us-plant-in-denver-north-carolina/716487/</t>
  </si>
  <si>
    <t>Green New Energy Materials (GNEM) manufactures advanced, high-performance battery separator products for the lithium-ion battery industry, serving customers in the EV and energy storage sectors.</t>
  </si>
  <si>
    <t>$140 million investment, has strategic partnerships with major battery manufacturers like LG, Samsung, SKI, AESC, and Northvolt</t>
  </si>
  <si>
    <t>Dai Nippon Printing Co</t>
  </si>
  <si>
    <t>DNP Linwood Facility</t>
  </si>
  <si>
    <t>Battery pouches</t>
  </si>
  <si>
    <t>Pouches</t>
  </si>
  <si>
    <t>https://www.global.dnp/</t>
  </si>
  <si>
    <t>Linwood</t>
  </si>
  <si>
    <t>https://www.commerce.nc.gov/news/press-releases/2023/11/28/lithium-ion-battery-pouch-manufacturer-selects-davidson-county-its-first-us-operation, https://businessnc.com/japanese-battery-pouch-company-to-add-352-jobs-in-davidson-county/</t>
  </si>
  <si>
    <t>Dai Nippon Printing (DNP) is a leading global printing company that manufactures a variety of products, including high-performance, flexible plastic pouches for lithium-ion batteries used in electric vehicles.</t>
  </si>
  <si>
    <t>$233 million investment. Operations expected to begin in 2026</t>
  </si>
  <si>
    <t>Energy storage products</t>
  </si>
  <si>
    <t>11801 Domain Blvd, Suite 450</t>
  </si>
  <si>
    <t>713-254-0687</t>
  </si>
  <si>
    <t>https://www.aypa.com/, https://pitchbook.com/profiles/company/153073-54</t>
  </si>
  <si>
    <t>While this is a corporate office, Aypa Power oversees a development pipeline of over 22 GW of utility-scale energy storage and hybrid renewable energy projects.</t>
  </si>
  <si>
    <t>8 King Street East, #100</t>
  </si>
  <si>
    <t>M5C 1B5</t>
  </si>
  <si>
    <t>This office manages Aypa's extensive portfolio of Canadian energy storage projects</t>
  </si>
  <si>
    <t>FUJIHATSU &amp; TOYOTSU Battery Components, North Carolina LLC</t>
  </si>
  <si>
    <t>Greensboro Manufacturing Facility</t>
  </si>
  <si>
    <t>Prismatic cell cases and cell covers</t>
  </si>
  <si>
    <t>https://www.taiamerica.com/</t>
  </si>
  <si>
    <t>cells/month</t>
  </si>
  <si>
    <t>Fuji Springs Co., Inc. / Toyota Tsusho America, Inc.</t>
  </si>
  <si>
    <t>https://www.taiamerica.com/fujihatsu-toyotsu-battery-components-expands-north-carolina-manufacturing-facilities/</t>
  </si>
  <si>
    <t>A joint venture between Fujihatsu and Toyota Tsusho to manufacture and sell aluminum cell cases and covers for automotive batteries.</t>
  </si>
  <si>
    <t>Automat Solutions, Inc</t>
  </si>
  <si>
    <t>Automat Solutions</t>
  </si>
  <si>
    <t>https://www.automatsoln.com/</t>
  </si>
  <si>
    <t>2100 Williams St</t>
  </si>
  <si>
    <t>510-982-64888</t>
  </si>
  <si>
    <t>Automat is a U.S. battery electrolyte material developer and supplier that employs an AI-Robotics platform to accelerate the discovery and production of high-performance electrolyte chemistries.</t>
  </si>
  <si>
    <t>Jason Wang</t>
  </si>
  <si>
    <t>510-982-6488</t>
  </si>
  <si>
    <t>jwang@automatsoln.com</t>
  </si>
  <si>
    <t>Orion S.A.</t>
  </si>
  <si>
    <t>La Porte Plant</t>
  </si>
  <si>
    <t>Additives (carbon black)</t>
  </si>
  <si>
    <t>https://orioncarbons.com</t>
  </si>
  <si>
    <t>11811 Strang RD</t>
  </si>
  <si>
    <t>832-445-3300</t>
  </si>
  <si>
    <t>Spring</t>
  </si>
  <si>
    <t>Orion is a leading global supplier of carbon black, a solid form of carbon produced as powder or pellets for numerous specialty, high-performance applications including batteries.</t>
  </si>
  <si>
    <t>Orion broke ground on this facility in April 2024. It will be the only plant in the U.S. producing acetylene-based conductive additives for lithium-ion batteries. Start-up is expected in the second quarter of 2025.</t>
  </si>
  <si>
    <t>Ana Kiricova</t>
  </si>
  <si>
    <t>312-965-5725</t>
  </si>
  <si>
    <t xml:space="preserve">ana.kiricova@orioncarbons.com </t>
  </si>
  <si>
    <t>Avery Dennison Corp</t>
  </si>
  <si>
    <t>Performance Tapes Division</t>
  </si>
  <si>
    <t>https://tapes.averydennison.com/na/en/home.html</t>
  </si>
  <si>
    <t>250 Chester St</t>
  </si>
  <si>
    <t>Painesville</t>
  </si>
  <si>
    <t>440-358-3700</t>
  </si>
  <si>
    <t>Avery Dennison</t>
  </si>
  <si>
    <t>https://www.averydennison.com/en/home.html</t>
  </si>
  <si>
    <t>Mentor</t>
  </si>
  <si>
    <t>A global materials science company specializing in the design and manufacture of a wide variety of labeling and functional materials, including advanced solutions for the battery industry.</t>
  </si>
  <si>
    <t>This division produces functional tapes, films, and labels for battery packs that reduce flammability (Flame Tough™), boost dielectric strength (Volt Tough™), and provide solutions for cell-to-cell bonding, thermal runaway protection, and pack sealing.</t>
  </si>
  <si>
    <t>Steve DeMaagd</t>
  </si>
  <si>
    <t>616-648-3332</t>
  </si>
  <si>
    <t>steve.demaagd@averydennison.com</t>
  </si>
  <si>
    <t>DAFFCO LLC</t>
  </si>
  <si>
    <t>DAFFCO</t>
  </si>
  <si>
    <t>Fire Suppression Agent Manufacturing</t>
  </si>
  <si>
    <t>https://daffco.net/</t>
  </si>
  <si>
    <t>66 W Flagler Street, Suite 900, PMB 11267</t>
  </si>
  <si>
    <t>305-842-1005</t>
  </si>
  <si>
    <t>A manufacturer of high-performance firefighting chemicals, including a proprietary solution specifically designed to suppress and cool lithium-ion battery fires.</t>
  </si>
  <si>
    <t>Juan Turrent</t>
  </si>
  <si>
    <t>commercial@daff.co</t>
  </si>
  <si>
    <t>Kyungshin Cable</t>
  </si>
  <si>
    <t>Gómez Palacio II</t>
  </si>
  <si>
    <t>High-voltage connectors</t>
  </si>
  <si>
    <t>http://www.kscable.co.kr/eng/</t>
  </si>
  <si>
    <t>Gómez Palacio</t>
  </si>
  <si>
    <t>Durango</t>
  </si>
  <si>
    <t>+52-871-689-1400</t>
  </si>
  <si>
    <t>Kyungshin Cable Co, Ltd</t>
  </si>
  <si>
    <t>Cheonan</t>
  </si>
  <si>
    <t>https://mexicobusiness.news/automotive/news/kyungshin-invest-us50-million-durango-ev-parts-plant, https://www.marklines.com/en/news/330689</t>
  </si>
  <si>
    <t>A South Korean manufacturer of automotive wires, cables, and other eco-friendly vehicle components, serving as a key supplier to major global automakers.</t>
  </si>
  <si>
    <t>This new facility represents a $50 million investment to produce battery module assemblies and other EV components, primarily for Ford</t>
  </si>
  <si>
    <t>Hyundai MOBIS North America Electrified Powertrain, LLC</t>
  </si>
  <si>
    <t>Belfast Commerce Park Plant</t>
  </si>
  <si>
    <t>PE Systems, ICCUs</t>
  </si>
  <si>
    <t>https://www.mobis.com/en/index.do</t>
  </si>
  <si>
    <t>Belfast Commerce Park</t>
  </si>
  <si>
    <t>Richmond Hill</t>
  </si>
  <si>
    <t>https://www.areadevelopment.com/newsitems/11-25-2022/hyundai-mobis-bryan-county-georgia.shtml, https://apnews.com/article/technology-alabama-georgia-electric-vehicles-montgomery-268f30a1bd9ab414241e58628b03170f</t>
  </si>
  <si>
    <t>This is a new $926 million facility to supply the Hyundai Motor Group Metaplant America.</t>
  </si>
  <si>
    <t>3M</t>
  </si>
  <si>
    <t>3M Guin</t>
  </si>
  <si>
    <t>https://www.3m.com/</t>
  </si>
  <si>
    <t>6675 US Highway 43</t>
  </si>
  <si>
    <t>Guin</t>
  </si>
  <si>
    <t>205-468-3315</t>
  </si>
  <si>
    <t>Saint Paul</t>
  </si>
  <si>
    <t>3m.com</t>
  </si>
  <si>
    <t xml:space="preserve">3M applies science in collaborative ways to improve lives daily. </t>
  </si>
  <si>
    <t>Thermal Pads &amp; Fillers</t>
  </si>
  <si>
    <t>https://www.3m.com/; https://www.3m.com/3M/en_US/company-us/about-3m/</t>
  </si>
  <si>
    <t>3M Cottage Grove</t>
  </si>
  <si>
    <t>10746 Innovation Road</t>
  </si>
  <si>
    <t>Cottage Grove</t>
  </si>
  <si>
    <t>651-458-2334</t>
  </si>
  <si>
    <t>3M Springfield</t>
  </si>
  <si>
    <t>3211 E Chestnut Expressway</t>
  </si>
  <si>
    <t>Springfield</t>
  </si>
  <si>
    <t>417-869-3501</t>
  </si>
  <si>
    <t>Rapid thermal suppression</t>
  </si>
  <si>
    <t>11149 Bradford Road</t>
  </si>
  <si>
    <t>303-792-5615</t>
  </si>
  <si>
    <t>adatech.com; Questionnaire; https://www.buzzfile.com/business/Ada-Technologies,-Inc.-303-792-5615</t>
  </si>
  <si>
    <t>ADA Technologies manufactures innovative products for advanced markets.</t>
  </si>
  <si>
    <t xml:space="preserve">Thermal Interface Materials; </t>
  </si>
  <si>
    <t>https://www.adatech.com/, https://www.adatech.com/company</t>
  </si>
  <si>
    <t>8/14/2021 8/3/2025</t>
  </si>
  <si>
    <t>Titan Mining produces zinc at its New York mine and is developing a project to become the USA's first fully integrated, end-to-end producer of natural flake graphite.</t>
  </si>
  <si>
    <t>Chevron is a multinational energy corporation that has recently entered the domestic lithium sector to support U.S. energy security and expand its new energies business.</t>
  </si>
  <si>
    <t>8/3/2022 8/3/2025</t>
  </si>
  <si>
    <t>8/3/2022 9/18/2025</t>
  </si>
  <si>
    <t xml:space="preserve">Amsted Graphite develops innovative graphite material solutions for multiple industries. Its products offer high strength, low thermal expansion, and superior conductivity. </t>
  </si>
  <si>
    <r>
      <rPr>
        <rFont val="Calibri"/>
        <color theme="1"/>
        <sz val="11.0"/>
      </rPr>
      <t xml:space="preserve">In 2020, Avalon began to look at establishing a regional lithium battery materials process facility in Thunder Bay, Ontario. This facility would be designed to accept lithium mineral concentrates from </t>
    </r>
    <r>
      <rPr>
        <rFont val="Calibri"/>
        <b/>
        <color theme="1"/>
        <sz val="11.0"/>
      </rPr>
      <t>Avalon's Separation Rapids Lithium Project</t>
    </r>
    <r>
      <rPr>
        <rFont val="Calibri"/>
        <color theme="1"/>
        <sz val="11.0"/>
      </rPr>
      <t xml:space="preserve"> and other new producers from the many lithium pegmatites that occur in northwestern Ontario.
</t>
    </r>
  </si>
  <si>
    <r>
      <rPr>
        <rFont val="Calibri"/>
        <color theme="1"/>
        <sz val="11.0"/>
      </rPr>
      <t>B</t>
    </r>
    <r>
      <rPr>
        <rFont val="Calibri"/>
        <color theme="1"/>
        <sz val="11.0"/>
      </rPr>
      <t>é</t>
    </r>
    <r>
      <rPr>
        <rFont val="Calibri"/>
        <color theme="1"/>
        <sz val="11.0"/>
      </rPr>
      <t>cancour CAM Plant</t>
    </r>
  </si>
  <si>
    <r>
      <rPr>
        <rFont val="Calibri"/>
        <color theme="1"/>
        <sz val="11.0"/>
      </rPr>
      <t>Avenue des Cendr</t>
    </r>
    <r>
      <rPr>
        <rFont val="Calibri"/>
        <color theme="1"/>
        <sz val="11.0"/>
      </rPr>
      <t>és</t>
    </r>
  </si>
  <si>
    <t>&lt;0.1</t>
  </si>
  <si>
    <r>
      <rPr>
        <rFont val="Calibri"/>
        <color theme="1"/>
        <sz val="11.0"/>
      </rPr>
      <t>B</t>
    </r>
    <r>
      <rPr>
        <rFont val="Aptos Narrow"/>
        <color theme="1"/>
        <sz val="11.0"/>
      </rPr>
      <t>é</t>
    </r>
    <r>
      <rPr>
        <rFont val="Calibri"/>
        <color theme="1"/>
        <sz val="11.0"/>
      </rPr>
      <t>cancour</t>
    </r>
    <r>
      <rPr>
        <rFont val="Calibri"/>
        <color theme="1"/>
        <sz val="11.0"/>
      </rPr>
      <t xml:space="preserve">  Facility</t>
    </r>
  </si>
  <si>
    <r>
      <rPr>
        <rFont val="Calibri"/>
        <color theme="1"/>
        <sz val="11.0"/>
      </rPr>
      <t>B</t>
    </r>
    <r>
      <rPr>
        <rFont val="Aptos Narrow"/>
        <color theme="1"/>
        <sz val="11.0"/>
      </rPr>
      <t>é</t>
    </r>
    <r>
      <rPr>
        <rFont val="Calibri"/>
        <color theme="1"/>
        <sz val="11.0"/>
      </rPr>
      <t>cancour</t>
    </r>
    <r>
      <rPr>
        <rFont val="Calibri"/>
        <color theme="1"/>
        <sz val="11.0"/>
      </rPr>
      <t xml:space="preserve">  Facility</t>
    </r>
  </si>
  <si>
    <t>4/30/2024 8/25/2024</t>
  </si>
  <si>
    <t>7/29/2024 8/25/2024</t>
  </si>
  <si>
    <r>
      <rPr>
        <rFont val="Calibri"/>
        <color theme="1"/>
        <sz val="11.0"/>
      </rPr>
      <t>280 Av. Libert</t>
    </r>
    <r>
      <rPr>
        <rFont val="Calibri"/>
        <color theme="1"/>
        <sz val="11.0"/>
      </rPr>
      <t>é</t>
    </r>
  </si>
  <si>
    <t>7/26/2024 09/10/2024</t>
  </si>
  <si>
    <r>
      <rPr>
        <rFont val="Calibri"/>
        <color theme="1"/>
        <sz val="11.0"/>
      </rPr>
      <t>Tampico-Valles Km. 28 Tam</t>
    </r>
    <r>
      <rPr>
        <rFont val="Aptos Narrow"/>
        <color theme="1"/>
        <sz val="11.0"/>
      </rPr>
      <t>ó</t>
    </r>
    <r>
      <rPr>
        <rFont val="Calibri"/>
        <color theme="1"/>
        <sz val="11.0"/>
      </rPr>
      <t>s</t>
    </r>
  </si>
  <si>
    <r>
      <rPr>
        <rFont val="Calibri"/>
        <color theme="1"/>
        <sz val="11.0"/>
      </rPr>
      <t>P</t>
    </r>
    <r>
      <rPr>
        <rFont val="Aptos Narrow"/>
        <color theme="1"/>
        <sz val="11.0"/>
      </rPr>
      <t>á</t>
    </r>
    <r>
      <rPr>
        <rFont val="Calibri"/>
        <color theme="1"/>
        <sz val="11.0"/>
      </rPr>
      <t>nuco</t>
    </r>
  </si>
  <si>
    <t>7/29/2025 8/3/2025</t>
  </si>
  <si>
    <t xml:space="preserve">Greenwich </t>
  </si>
  <si>
    <t xml:space="preserve"> 8/11/2024 8/25/2024 8/27/2025</t>
  </si>
  <si>
    <t>10/10/2023 8/31/2025 9/24/2025</t>
  </si>
  <si>
    <t>Avery Dennison is a global materials science company specializing in the design and manufacture of a wide variety of labeling and functional materials, including advanced solutions for the battery industry.</t>
  </si>
  <si>
    <t>85 (Planned)</t>
  </si>
  <si>
    <t>60 (Planned)</t>
  </si>
  <si>
    <r>
      <rPr>
        <rFont val="Calibri"/>
        <color theme="1"/>
        <sz val="11.0"/>
      </rPr>
      <t>Chang Chun Petrochemical Co., Ltd. </t>
    </r>
    <r>
      <rPr>
        <rFont val="Roboto"/>
        <color rgb="FF202124"/>
        <sz val="9.0"/>
      </rPr>
      <t>operates petrochemical products production businesses. The company produces polyvinyl alcohols, butanediol, propylene alcohols, and other products such as copper foils for LIBS.</t>
    </r>
  </si>
  <si>
    <t>DAFFCO is a manufacturer of high-performance firefighting chemicals, including a proprietary solution specifically designed to suppress and cool lithium-ion battery fires.</t>
  </si>
  <si>
    <t>Dai Nippon Printing is a leading global printing company that manufactures a variety of products, including high-performance, flexible plastic pouches for lithium-ion batteries used in electric vehicles.</t>
  </si>
  <si>
    <t>640 (Planned)</t>
  </si>
  <si>
    <t>1.1 million</t>
  </si>
  <si>
    <t>The company is a joint venture between Fujihatsu and Toyota Tsusho to manufacture and sell aluminum cell cases and covers for automotive batteries.</t>
  </si>
  <si>
    <t>Green New Energy Materials manufactures advanced, high-performance battery separator products for the lithium-ion battery industry, serving customers in the EV and energy storage sectors.</t>
  </si>
  <si>
    <t>275 (Planned)</t>
  </si>
  <si>
    <t>80 (Planned)</t>
  </si>
  <si>
    <t>Kyungshin Cable is a South Korean manufacturer of automotive wires, cables, and other eco-friendly vehicle components, serving as a key supplier to major global automakers.</t>
  </si>
  <si>
    <t>141 (Planned)</t>
  </si>
  <si>
    <t>96 (Planned)</t>
  </si>
  <si>
    <t>30 million</t>
  </si>
  <si>
    <t>700 (Planned)</t>
  </si>
  <si>
    <t>7</t>
  </si>
  <si>
    <t>New Dominion Enterprises pioneers an innovative inorganic material, Phospholyte®, optimizing battery performance for high-energy applications by enhancing safety, stability, and efficiency while preventing thermal runaway.</t>
  </si>
  <si>
    <t>124 (Planned)</t>
  </si>
  <si>
    <t>10/19/2024 9/18/2025</t>
  </si>
  <si>
    <r>
      <rPr>
        <rFont val="Calibri"/>
        <color theme="1"/>
        <sz val="11.0"/>
      </rPr>
      <t>T</t>
    </r>
    <r>
      <rPr>
        <rFont val="Calibri"/>
        <color theme="1"/>
        <sz val="11.0"/>
      </rPr>
      <t>ü</t>
    </r>
    <r>
      <rPr>
        <rFont val="Calibri"/>
        <color theme="1"/>
        <sz val="11.0"/>
      </rPr>
      <t>rkiye</t>
    </r>
  </si>
  <si>
    <r>
      <rPr>
        <rFont val="Calibri"/>
        <color theme="1"/>
        <sz val="11.0"/>
      </rPr>
      <t>9900 Rie Ir</t>
    </r>
    <r>
      <rPr>
        <rFont val="Calibri"/>
        <color theme="1"/>
        <sz val="11.0"/>
      </rPr>
      <t>énée Vachon</t>
    </r>
  </si>
  <si>
    <t>Enpower Greentech is a global leader in solid-state battery development and commercialization, producing advanced batteries with industry-leading energy density, long cycle life, and high safety.</t>
  </si>
  <si>
    <t>Lithium Battery Company  designs and assembles custom LiFePO₄, solid-state, and sodium-ion battery packs for marine, RV, industrial, and military applications from its Tampa, Florida facility.</t>
  </si>
  <si>
    <t>Chemistries</t>
  </si>
  <si>
    <t>Capacity</t>
  </si>
  <si>
    <t>Capacity Units</t>
  </si>
  <si>
    <t>2ndLife Batteries.com</t>
  </si>
  <si>
    <t>Collection; Logistics; Repurposing</t>
  </si>
  <si>
    <t>All Li-ion</t>
  </si>
  <si>
    <t>End-of-life Battery</t>
  </si>
  <si>
    <t xml:space="preserve">Stationary Energy Storage Systems </t>
  </si>
  <si>
    <t>https://2ndlifebatteries.com</t>
  </si>
  <si>
    <t>1562 Crittenden Rd.</t>
  </si>
  <si>
    <t>Alden</t>
  </si>
  <si>
    <t>585-902-8110</t>
  </si>
  <si>
    <t>Ap</t>
  </si>
  <si>
    <t>Battery and electronic waste brokerage firm</t>
  </si>
  <si>
    <t>2ndLifeBatteries.com specializes in rigorously testing and reconditioning hybrid car batteries, offering eco-friendly, like-new performance alternatives with a warranty, ensuring reliability and extending the life of hybrid vehicle batteries</t>
  </si>
  <si>
    <t>https://www.werecyclebatteries.com/, https://werecyclebatteries.com/about/</t>
  </si>
  <si>
    <t xml:space="preserve">A3 Global </t>
  </si>
  <si>
    <t>Collection and Logistics</t>
  </si>
  <si>
    <t>Repair, remanufacture, refurbish and/or repurpose/reuse;</t>
  </si>
  <si>
    <t>https://a3global.com/</t>
  </si>
  <si>
    <t xml:space="preserve">300 Schell LN, Suite 309-310 </t>
  </si>
  <si>
    <t xml:space="preserve">Phoenixville </t>
  </si>
  <si>
    <t>19460</t>
  </si>
  <si>
    <t>445-345-6225</t>
  </si>
  <si>
    <t>Phoenixville</t>
  </si>
  <si>
    <t>A3 Global designs and distributes critical vehicle components, integrating decades of automotive, engineering, and tech expertise to advance mobility in the circular economy, including NuVant Systems and Hybrid Battery 911.</t>
  </si>
  <si>
    <t>Aaron Poynton</t>
  </si>
  <si>
    <t>apoynton@a3global.com</t>
  </si>
  <si>
    <t>(445) 345-6225</t>
  </si>
  <si>
    <t>ACE Green Recycling</t>
  </si>
  <si>
    <t>ACE Green Recycling - Houston</t>
  </si>
  <si>
    <t>Hydrometallurgical recycling</t>
  </si>
  <si>
    <t>All chemistries</t>
  </si>
  <si>
    <t>Mixed metal intermediates - alloy/ salts/ sulfates/ mattes</t>
  </si>
  <si>
    <t>https://www.acegreenrecycling.com/</t>
  </si>
  <si>
    <t>2700 Post Oak Blvd. Suite 2100</t>
  </si>
  <si>
    <t>MT batteries/yr</t>
  </si>
  <si>
    <t>https://www.bizjournals.com/houston/news/2022/12/12/ace-green-recycling-lead-acid-lithium-ion-metals.html?b=1670625366^22179615;</t>
  </si>
  <si>
    <t>Used Houston Regional HQ for plant location</t>
  </si>
  <si>
    <t xml:space="preserve">ACE Green Recycling specializes in battery recycling using a proprietary technology with 100% electrified, hydrometallurgical recycling process. It focuses on lead-acid and lithium-ion batteries, aiming for sustainable, emission-free recycling. </t>
  </si>
  <si>
    <t>Agmet LLC</t>
  </si>
  <si>
    <t>Agmet - Oakwood Village</t>
  </si>
  <si>
    <t>Battery recycling - hydro/ pyro/ direct</t>
  </si>
  <si>
    <t>Black Mass</t>
  </si>
  <si>
    <t>http://www.agmetmetals.com/</t>
  </si>
  <si>
    <t>7800 Medusa St.</t>
  </si>
  <si>
    <t>Oakwood Village</t>
  </si>
  <si>
    <t xml:space="preserve">OH </t>
  </si>
  <si>
    <t>440-439-7400</t>
  </si>
  <si>
    <t>MT waste/yr</t>
  </si>
  <si>
    <t>Oakwood</t>
  </si>
  <si>
    <t>Questionnaire; agmetmetals.com; https://www.zoominfo.com/c/agmet-llc/414574533; http://wwwapp.epa.ohio.gov/dapc/permits_issued/1333536.pdf</t>
  </si>
  <si>
    <t>Calciner throughput was calculated from air permit</t>
  </si>
  <si>
    <t xml:space="preserve">AGMET is a metal recycler based in Ohio. It follows a Recycle 100 philosophy to ensure no waste. </t>
  </si>
  <si>
    <t>Aleon Renewable Metals</t>
  </si>
  <si>
    <t>Aleon Renewable Metals (ARM)</t>
  </si>
  <si>
    <t>Battery packs</t>
  </si>
  <si>
    <t>https://aleonmetals.com/arm/</t>
  </si>
  <si>
    <t>302 Midway Road</t>
  </si>
  <si>
    <t>Freeport</t>
  </si>
  <si>
    <t>(979) 415-1500</t>
  </si>
  <si>
    <t>https://aleonmetals.com</t>
  </si>
  <si>
    <t>Aleon Metals</t>
  </si>
  <si>
    <t>https://aleonmetals.com/</t>
  </si>
  <si>
    <t>By recovering and recycling spent polymetallic materials for catalyst and lithium-ion batteries, Aleon Renewable Metals lowers demand for fresh materials from mining, closing the loop on the transition to a clean energy future.</t>
  </si>
  <si>
    <t>Battery-grade lithium hydroxide</t>
  </si>
  <si>
    <t>American Battery Technology</t>
  </si>
  <si>
    <t>Questionnaire; americanbatterytechnology.com</t>
  </si>
  <si>
    <t>Plans for 100,000 MT/yr for commercial plant; includes collection, shipping refurbishing/ reuse</t>
  </si>
  <si>
    <t xml:space="preserve">American Battery Technologies extracts metals from recycled batteries through hydrometallurgy. </t>
  </si>
  <si>
    <t>ABTC South Carolina</t>
  </si>
  <si>
    <t>Black Mass, Production Scrap</t>
  </si>
  <si>
    <t>Battery grade cathode materials</t>
  </si>
  <si>
    <t>98 (Planned)</t>
  </si>
  <si>
    <t xml:space="preserve">American Battery Technology Company will produce battery-grade, critical battery minerals including nickel, cobalt, manganese, copper, and graphite along with lithium hydroxide for resale back to its partners. </t>
  </si>
  <si>
    <t>https://www.prnewswire.com/news-releases/american-battery-technology-company-selected-for-highly-competitive-150-million-federal-grant-to-be-applied-towards-the-construction-of-its-second-lithium-ion-battery-recycling-facility-302255478.html</t>
  </si>
  <si>
    <t>Aqua Metals LLC</t>
  </si>
  <si>
    <t>Aqua Metals Innovation Center</t>
  </si>
  <si>
    <t>Not specified</t>
  </si>
  <si>
    <t>https://www.aquametals.com/</t>
  </si>
  <si>
    <t>160 Denmark Dr</t>
  </si>
  <si>
    <t>McCarran</t>
  </si>
  <si>
    <t>https://aquametals.com/</t>
  </si>
  <si>
    <t>Aqual Metals LLC</t>
  </si>
  <si>
    <t>aquametals.com; https://ie.linkedin.com/company/aqua-metals-limited; https://ir.aquametals.com/presentations</t>
  </si>
  <si>
    <t>Applying current metal recycling technology to Li-ion batteries</t>
  </si>
  <si>
    <t>Aqua Metals has a battery recycling facility, recovering valuable metals from spent li-ion batteries, producing lithium hydroxide, nickel, cobalt, copper, and manganese dioxide in a low-carbon, circular process.</t>
  </si>
  <si>
    <t xml:space="preserve">Aqua Metals Sierra ARC Campus </t>
  </si>
  <si>
    <t>5370 Kietzke Ln, Ste 201</t>
  </si>
  <si>
    <t>SD AP (added address)</t>
  </si>
  <si>
    <t>6/21/2024 9/25/2024</t>
  </si>
  <si>
    <t>https://www.aquametals.com/sierra-arc-campus/</t>
  </si>
  <si>
    <t>Construction and renovation of the five-acre property in the Tahoe-Reno Industrial Center initiated in 2023 with plans to reach 10,000 tonnes-per-year capacity (100,000 EV batteries annually) in the coming years through a phased development strategy.</t>
  </si>
  <si>
    <t>Aqua Metals has a battery recycling facility, recovering valuable metals from spent Li-ion batteries, producing lithium hydroxide, nickel, cobalt, copper, and manganese dioxide in a low-carbon, circular process.</t>
  </si>
  <si>
    <t>Base 1</t>
  </si>
  <si>
    <t>9176 Industrial Drive NE</t>
  </si>
  <si>
    <t>470-441-7116</t>
  </si>
  <si>
    <t>BNEF Comp Database; https://www.prnewswire.com/news-releases/ascend-elements-to-recycle-lithium-ion-battery-manufacturing-scrap-for-sk-battery-america-301498901.html#:~:text=Ascend%20Elements%20raised%20%2490M,capacity%20when%20fully%20operational%20later; https://www.ttnews.com/articles/ascend-ev-battery-recycling</t>
  </si>
  <si>
    <t>Recycling facility opened Q1 2022 and was selected to recycle batteries and scrap from SK Battery America; BNEF states that it will produce 21000 MT/yr of precursor cathode active material/CAM materials, but haven't been able to confirm</t>
  </si>
  <si>
    <t>Ascend Elements recycles li-ion batteries using water and chemical treatments to extract valuable metals. Its process is called Aquarefining.</t>
  </si>
  <si>
    <t>Recycling Operations</t>
  </si>
  <si>
    <t>Battery grade metal sulfates</t>
  </si>
  <si>
    <t>54 Rockdale Street</t>
  </si>
  <si>
    <t>508-936-7731</t>
  </si>
  <si>
    <t>Questionnaire; ascendelements.com; https://sp-edge.com/companies/631936</t>
  </si>
  <si>
    <t>Used to be Battery Resources; Location of original 500 kg/day pilot plant</t>
  </si>
  <si>
    <t>Ascend Elements recycles lithium-ion batteries using water and chemical treatments to extract valuable metals. Its process is called Aquarefining.</t>
  </si>
  <si>
    <t>Cathode precursor,  Battery grade metal sulfates</t>
  </si>
  <si>
    <t>6505 John Rivers Rd</t>
  </si>
  <si>
    <t>270-402-8943</t>
  </si>
  <si>
    <t>270 (Planned)</t>
  </si>
  <si>
    <t xml:space="preserve">SD </t>
  </si>
  <si>
    <t>BNEF Component Database; https://www.recyclingtoday.com/article/ascend-elements-ev-battery-recycling-hopkinsville-kentucky/; https://www.electrive.com/2022/08/03/ascend-elements-to-manufacture-battery-materials-in-kentucky/; https://www.areadevelopment.com/newsItems/8-4-2022/ascend-elements-hopkinsville-kentucky.shtml; https://www.energy.gov/sites/default/files/2022-11/DOE%20BIL%20Battery%20FOA-2678%20Selectee%20Fact%20Sheets.pdf
https://www.prnewswire.com/news-releases/ascend-elements-launches-logistics-simulation-at-americas-first-ev-battery-materials-pcam-manufacturing-facility-302125053.html</t>
  </si>
  <si>
    <t>Started construction on in Q4 of 2022 and begin operations in late 2023; will be able to recycle cathode material for 250,000 vehicles, cost $1 billion and create 400 jobs when it is completed; the first phase will cost $300 million and create 270 jobs; Recipient of $316M under DE-FOA-2678; Will use proprietary Hydro to Cathode technology to turn End-of-life batteries into metal salts and precursor cathode active material for an adjacent CAM facility</t>
  </si>
  <si>
    <t>Ascend Elements Kentucky</t>
  </si>
  <si>
    <t>Ascend Elements and Orbia plan to build a unique facility that transforms graphite residue from lithium-ion battery recycling into battery-grade graphite with over 99.95% purity and a lower carbon footprint.</t>
  </si>
  <si>
    <t>ATC Drive Train</t>
  </si>
  <si>
    <t>4R's - Repair, Remanufacture, Refurbish and/or Repurpose</t>
  </si>
  <si>
    <t>9901 W Reno Ave</t>
  </si>
  <si>
    <t>405-577-9901</t>
  </si>
  <si>
    <t>https://atcdrivetrain.com/</t>
  </si>
  <si>
    <t>atcdrivetrain.com; https://journalrecord.com/2021/03/22/atc-drivetrain-to-hire-100-in-oklahoma-city/; https://www.buzzfile.com/business/Atc-Drivetrain-405-577-9901_no:1573378</t>
  </si>
  <si>
    <t>ATC Drivetrain remanufactures packs and other electronics in vehicles, including the addition of new cells for electric cars.</t>
  </si>
  <si>
    <t>Austin Elements</t>
  </si>
  <si>
    <t>Proprietary</t>
  </si>
  <si>
    <t>https://www.austinelements.com/</t>
  </si>
  <si>
    <t>4315 South Drive</t>
  </si>
  <si>
    <t>832-850-6858</t>
  </si>
  <si>
    <t>https://www.austinelements.com/; https://pitchbook.com/profiles/company/503477-83#overview</t>
  </si>
  <si>
    <t>Austin Elements is recharging the lithium-ion battery supply chain through sustainable recycling.</t>
  </si>
  <si>
    <t>B2U Storage Solutions Inc</t>
  </si>
  <si>
    <t>SEPV Sierra</t>
  </si>
  <si>
    <t>Second Life Battery</t>
  </si>
  <si>
    <t>450 W. Ave. G</t>
  </si>
  <si>
    <t>Lancaster</t>
  </si>
  <si>
    <t>MWh installation</t>
  </si>
  <si>
    <t>8/5/2022 8/3/2025</t>
  </si>
  <si>
    <t>Questionnaire; b2uco.com; https://www.datanyze.com/companies/b2u-storage-solutions/481296852</t>
  </si>
  <si>
    <t>Repurposes End-of-life EV batteries in large-scale energy storage applications in their original pack casing; Have developed a patented EV Pack Storage (EPS) technology. Expanding SEPV to 28 MWh</t>
  </si>
  <si>
    <t>Sorted End-of-life Battery</t>
  </si>
  <si>
    <t>https://bamboocharge.com/battery-2/</t>
  </si>
  <si>
    <t>Questionnaire; https://bamboocharge.com/battery-2/</t>
  </si>
  <si>
    <t>Battery pack cooling solutions, Battery simulation. End of Life: collection, shipping, refurbishing/reuse, recycling/recovery of materials</t>
  </si>
  <si>
    <t>Bamboo Charge offers design and implementation of battery pack air and liquid cooling systems, cold plate design and manufacture, and battery characterization. It provides thermal and structural simulations and mobile battery recycling.</t>
  </si>
  <si>
    <t>azita@bamboocharge.com</t>
  </si>
  <si>
    <t>Battery M.D. Inc.</t>
  </si>
  <si>
    <t>EV/HEV Batteries</t>
  </si>
  <si>
    <t>http://www.batterymd.com/</t>
  </si>
  <si>
    <t>Battery MD Inc</t>
  </si>
  <si>
    <t>HV EV Battery Pack Remanufacturing; Exclusive battery repair company of GM, Ford, Chrysler from 1999 to present; Workforce range 11-50; Full service battery pack recycling</t>
  </si>
  <si>
    <t xml:space="preserve">
Battery M.D. runs a state-of-the-art  battery laboratory and electric, hybrid, and fuel cell vehicle repair facility. It provides battery system design, testing, and repair services for major automotive companies.</t>
  </si>
  <si>
    <t>Battery Recyclers of America</t>
  </si>
  <si>
    <t>Collection, Disassembling and/ or Storage (Universal Waste Handlers)</t>
  </si>
  <si>
    <t>All LIB</t>
  </si>
  <si>
    <t>https://www.batteryrecyclersofamerica.com/</t>
  </si>
  <si>
    <t>1920 McKinney Ave</t>
  </si>
  <si>
    <t>866-609-1561</t>
  </si>
  <si>
    <t>batteryrecyclersofamerica.com; batteryrecyclersofamerica.com; https://www.zoominfo.com/c/battery-recyclers/397654040</t>
  </si>
  <si>
    <t>Battery Recyclers of America provides nationwide, next-day battery recycling/collection services for various types including lead-acid and lithium-ion batteries, focusing on environmental compliance and efficiency, serving multiple industries, and emphasizing sustainability.</t>
  </si>
  <si>
    <t>https://www.batteryrecyclersofamerica.com/, https://www.batteryrecyclersofamerica.com/battery-recycling/</t>
  </si>
  <si>
    <t>BBB Industries - Terrepower</t>
  </si>
  <si>
    <t>BBB Industries</t>
  </si>
  <si>
    <t>Recycling, Refurbishing</t>
  </si>
  <si>
    <t>EV Batteries</t>
  </si>
  <si>
    <t>Reuse/Repurpose Lithium Batteries for Solar Systems</t>
  </si>
  <si>
    <t>29627 Renaissance Blvd</t>
  </si>
  <si>
    <t>Daphne</t>
  </si>
  <si>
    <t>800-280-2737</t>
  </si>
  <si>
    <t>https://www.bbbind.com/terrepower</t>
  </si>
  <si>
    <t>7/25/2024 09/10/2024</t>
  </si>
  <si>
    <t>BBB Industries-Terrepower upcycles EV batteries and refurbishes solar modules to enhance performance, reduce waste, and drive the circular economy. Established in 2009, Ontility is its solar life cycle and storage brand.</t>
  </si>
  <si>
    <t>A new life for EV batteries and Solar Modules. TERREPOWER is an industry leader and innovator in the sustainable manufacturing of components driving our clean energy and mobility future. From upcycling and improving the longevity and performance of EV batteries and other components to refurbishing and recycling solar systems to drive the circular economy. TERREPOWER’s mission is to give new life to critical components and materials to lower costs, reduce waste, reuse resources, and protect the environment. Established in 2009, Ontility is TERREPOWER’s brand of comprehensive solar lifecycle solutions and energy storage systems. TERREPOWER is a division of BBB Industries, which operates in more than 90 countries.</t>
  </si>
  <si>
    <t>Blue Star Recyclers</t>
  </si>
  <si>
    <t>Consumer Electronics</t>
  </si>
  <si>
    <t>https://www.bluestarrecyclers.org/</t>
  </si>
  <si>
    <t>953 Decatur St., Ste C</t>
  </si>
  <si>
    <t>303-534-1667</t>
  </si>
  <si>
    <t>tons electronic waste/yr</t>
  </si>
  <si>
    <t>bluestarrecyclers.org; http://www.bluestarrecyclers.org/#:~:text=Blue%20Star%20Recyclers%2C%20a%20501c3,sites%20in%20Colorado%20and%20Illinois.</t>
  </si>
  <si>
    <t>Recycles cell phones and computers. 4 other locations.</t>
  </si>
  <si>
    <t>Blue Star Recyclers offers residential and business recycling.</t>
  </si>
  <si>
    <t>https://www.bluestarrecyclers.org/, https://www.bluestarrecyclers.org/team.htm</t>
  </si>
  <si>
    <t>Recycling, E-Waste</t>
  </si>
  <si>
    <t>Reuse/Repurpose Lithium Batteries</t>
  </si>
  <si>
    <t>https://www.businesswire.com/news/home/20241210592074/en/Alus-and-Blue-Whale-Materials-Sign-Letter-of-Intent-to-Accelerate-U.S.-Battery-Materials-Market-Entry</t>
  </si>
  <si>
    <t>Blue Whale Materials’ proprietary technology recycles spent lithium-ion batteries to safely reclaim and responsibly supply a high value Blacksand™ product that contains cobalt, nickel, and lithium for the growing electrified economy.</t>
  </si>
  <si>
    <t>Blue Whale Materials Recycling Plant 1</t>
  </si>
  <si>
    <t>Shredding/ Black mass production</t>
  </si>
  <si>
    <t>All</t>
  </si>
  <si>
    <t>bluewhalematerials.com; https://www.buzzfile.com/business/Blue-Whale-Materials-LLC-202-596-5523;  https://www.electrive.com/2022/05/19/blue-whale-materials-bwm-to-build-5-recycling-plants/; Questionnaire;
https://www.bluewhalematerials.com/blue-whale-expand-leadership; https://www.bluewhalematerials.com/blue-whale-materials-release-copy; https://www.kjrh.com/news/local-news/up-to-90-jobs-expected-with-lithium-ion-battery-recycling-plant-in-bartlesville</t>
  </si>
  <si>
    <t>Looking to develop domestic process and received funding to build 5+ plants in the US and Europe. There appears to exist some facility in Asia used as a proof of concept. Acquired Eclipse Energy.</t>
  </si>
  <si>
    <t xml:space="preserve">Blue Whale Materials plans to construct several battery recycling facilities in the U.S. It will produce black mass to provide to refineries. </t>
  </si>
  <si>
    <t>https://www.bluewhalematerials.com/blue-whale-expand-leadership</t>
  </si>
  <si>
    <t>Bridge Green Upcycle</t>
  </si>
  <si>
    <t>Infinity Lab&amp;b Prototype Facility</t>
  </si>
  <si>
    <t>Battery recycling (hydro, pyro, and direct</t>
  </si>
  <si>
    <t>https://bridgegreenupcycle.com/</t>
  </si>
  <si>
    <t>607-296-0372</t>
  </si>
  <si>
    <t xml:space="preserve">Bridge Green repurposes and recycles lithium-ion batteries using advanced supply chain logistics, AI-driven state-of-health predictions, and materials process improvements to support sustainable clean energy technologies.
</t>
  </si>
  <si>
    <t>Annamarie Chironis</t>
  </si>
  <si>
    <t>annamarie@bridgegreenupcycle.com</t>
  </si>
  <si>
    <t>Call2Recycle</t>
  </si>
  <si>
    <t>US HQ</t>
  </si>
  <si>
    <t>https://www.call2recycle.org/</t>
  </si>
  <si>
    <t>1000 Parkwood Circle</t>
  </si>
  <si>
    <t>877-723-1297</t>
  </si>
  <si>
    <t>Call 2 Recycle</t>
  </si>
  <si>
    <t>Kelleher et al. 2019; call2recycle.org; telecon; https://www.call2recycle.org/2020collectionmilestone/; https://www.linkedin.com/company/call2recycle</t>
  </si>
  <si>
    <t>The 20,000 MT of recyclables (aerospace and battery scrap, plating residues, spent catalysts) included 4,600 MT of Ni, 2,00 MT of Co and 800 MT of Cu; the 2500 employees includes all operations at INO including mining, milling and the smelter</t>
  </si>
  <si>
    <t>Call2Recycle is the country’s largest, most reliable battery recycling program.</t>
  </si>
  <si>
    <t>Canadian HQ</t>
  </si>
  <si>
    <t>5140 Yonge St, Suite 1570</t>
  </si>
  <si>
    <t>M2N6L7</t>
  </si>
  <si>
    <t>888-224-9764</t>
  </si>
  <si>
    <t>Locations and drop-off boxes all across US; only HQ is included; Workforce 11-50 in US and Canada; split estimated</t>
  </si>
  <si>
    <t>Car-Part.com</t>
  </si>
  <si>
    <t>EV/HEV/PHEV</t>
  </si>
  <si>
    <t>https://www.car-part.com/</t>
  </si>
  <si>
    <t>1980 Highland Pike</t>
  </si>
  <si>
    <t>Ft. Wright</t>
  </si>
  <si>
    <t>859-344-1925</t>
  </si>
  <si>
    <t>car-part.com</t>
  </si>
  <si>
    <t>Questionnaire; car-part.com; https://www.linkedin.com/company/car-part.com</t>
  </si>
  <si>
    <t>Car-Part.com serves the recycled auto parts market.</t>
  </si>
  <si>
    <t>https://www.car-part.com/, V</t>
  </si>
  <si>
    <t>Cirba Solutions</t>
  </si>
  <si>
    <t>Wixom</t>
  </si>
  <si>
    <t>https://www.cirbasolutions.com/</t>
  </si>
  <si>
    <t>4930 Holtz Dr</t>
  </si>
  <si>
    <t>800-852-8127</t>
  </si>
  <si>
    <t xml:space="preserve">Kelleher et al. 2019. batterysolutions.com; cirbasolutions.com
</t>
  </si>
  <si>
    <t>Does all front end processing- disassembly, collection, logistics, discharging, storage and physical processing; only 2 process steps listed here; Battery Solutions, Heritage Battery Recycling and RetrievTech combined to form Cirba Solutions</t>
  </si>
  <si>
    <t>Cirba Solutions recycles a variety of battery types, including Li-ion and alkaline. It also handles the storage and distribution of materials produced from recycled cells.</t>
  </si>
  <si>
    <t xml:space="preserve">Kelleher et al. 2019. Process type from https://www.batterysolutions.com/recycling-information/how-are-batteries-recycled/;  https://batterysolutions.com/2020/11/05/battery-recycling-firm-gets-tax-break-for-moving-operations-to-milford-township/; cirbasolutions.com
</t>
  </si>
  <si>
    <t>618 E Auto Center Dr Ste111</t>
  </si>
  <si>
    <t>Battery Solutions, Heritage Battery Recycling and RetrievTech combined to form Cirba Solutions</t>
  </si>
  <si>
    <t>Recycling Facility</t>
  </si>
  <si>
    <t>Eloy</t>
  </si>
  <si>
    <t>520-723-4167</t>
  </si>
  <si>
    <t>110 (Planned)</t>
  </si>
  <si>
    <t>Questionnaire; cirbasolutions.com; https://www.azcommerce.com/news-events/news/2022/9/new-lithium-ion-battery-recycling-facility-in-eloy-to-produce-critical-materials-for-north-american-battery-supply-chain/</t>
  </si>
  <si>
    <t>Retriev Tech, Battery Solutions and Heritage Battery Recycling combined to form Cirba Solutions</t>
  </si>
  <si>
    <t>2115 Rexford Rd Suite 550</t>
  </si>
  <si>
    <t>317-243-0811</t>
  </si>
  <si>
    <t xml:space="preserve">35.158216716489655, </t>
  </si>
  <si>
    <t>Questionnaire; heritage-enviro.com; cirbasolutions.com; https://www.linkedin.com/company/cirbasolutions/people/</t>
  </si>
  <si>
    <t>UW Handling</t>
  </si>
  <si>
    <t>8090 Lancaster-Newark Rd NE</t>
  </si>
  <si>
    <t>Baltimore</t>
  </si>
  <si>
    <t>740-653-6290</t>
  </si>
  <si>
    <t>retrievtech.com; https://www.lancastereaglegazette.com/story/news/2019/01/19/retriev-technologies-honored-chambers-large-business-winner/2606155002/; https://www.linkedin.com/company/retriev-technologies-inc-; cirbasolutions.com</t>
  </si>
  <si>
    <t>Total employees over all locations:  51-200; Retriev Tech, Battery Solutions and Heritage Battery Recycling combined to form Cirba Solutions</t>
  </si>
  <si>
    <t>Anaheim</t>
  </si>
  <si>
    <t>1125 Beacon St.</t>
  </si>
  <si>
    <t>800-548-8797</t>
  </si>
  <si>
    <t>retrievtech.com; https://www.linkedin.com/company/retriev-technologies-inc-; cirbasolutions.com</t>
  </si>
  <si>
    <t>Part B TSDF permit; manage all types of batteries; can process Lead-acid for metal reclamation; Total employees over all locations:  51-200; Retriev Tech, Battery Solutions and Heritage Battery Recycling combined to form Cirba Solutions</t>
  </si>
  <si>
    <t>OH HQ/ Recycling Facility</t>
  </si>
  <si>
    <t>265 Quarry Rd SE</t>
  </si>
  <si>
    <t>Kelleher et al. 2019; retrievtech.com; https://www.linkedin.com/company/retriev-technologies-inc-; cirbasolutions.com</t>
  </si>
  <si>
    <t>Part B TSDF permit; Large-format battery recycling lines; Metal recovery; Total employees over all locations:  51-200; Retriev Tech, Battery Solutions and Heritage Battery Recycling combined to form Cirba Solutions</t>
  </si>
  <si>
    <t xml:space="preserve">https://www.energy.gov/mesc/bipartisan-infrastructure-law-battery-materials-processing-and-battery-manufacturing-recycling      </t>
  </si>
  <si>
    <t>Recipient of $75M from DE-FOA-2678 for the new facility; Facility size is noted as "tens of thousands of tonnes of batteries"; assumed 10,000 MT; actual products were not listed and were assumed to be battery-grade sulfates</t>
  </si>
  <si>
    <t>Cathode Precursor</t>
  </si>
  <si>
    <t>9384 Highway 22A</t>
  </si>
  <si>
    <t>Trail</t>
  </si>
  <si>
    <t>V1R 4W6</t>
  </si>
  <si>
    <t>877-468-6926</t>
  </si>
  <si>
    <t>Primary and secondary (rechargeable) Li and Li-ion battery recycling; treat scrap components from Li-ion battery manufacturing; Canadian HW permit; Total employees over all locations:  51-200; Retriev Tech, Battery Solutions and Heritage Battery Recycling combined to form Cirba Solutions</t>
  </si>
  <si>
    <t>Battery grade salts</t>
  </si>
  <si>
    <t>Clarios South Carolina</t>
  </si>
  <si>
    <t>Production Scrap</t>
  </si>
  <si>
    <t>https://www.clarios.com/</t>
  </si>
  <si>
    <t>1024 Old Walhalla Highway</t>
  </si>
  <si>
    <t>West Union</t>
  </si>
  <si>
    <t>Clarios will strengthen the domestic supply chain by recycling lithium-ion battery production scrap into cathode active materials at the Florence Center in South Carolina through a closed-loop supply chain.</t>
  </si>
  <si>
    <t>https://www.clarios.com/insights/news/news-details/clarios-expanding-south-carolina-manufacturing-of-components-for-agm-batteries-critical-to-powering-advanced--complex-vehicle-systems; https://www.clarios.com/company/company-overview</t>
  </si>
  <si>
    <t>Clean Earth Inc.</t>
  </si>
  <si>
    <t>Mitchell Ave</t>
  </si>
  <si>
    <t xml:space="preserve">Pyrometallurgy recycling </t>
  </si>
  <si>
    <t>Mixed Alloy</t>
  </si>
  <si>
    <t>https://www.cleanearthinc.com/locations/allentown-pennsylvania-mitchell-ave</t>
  </si>
  <si>
    <t>2591 Mitchell Ave</t>
  </si>
  <si>
    <t>610-797-7608</t>
  </si>
  <si>
    <t>https://www.cleanearthinc.com/</t>
  </si>
  <si>
    <t>Clean Earth Inc</t>
  </si>
  <si>
    <t>https://www.cleanearthinc.com/sites/default/files/file/2021-05/Battery_Recycling_Profile_Sheet_0_0_0.pdf; https://craft.co/clean-earth; https://www.linkedin.com/company/clean-earth-inc-</t>
  </si>
  <si>
    <t>Used to be AERC Recycling; Entire company has 1001-5000 employees</t>
  </si>
  <si>
    <t xml:space="preserve">Clean Earth Inc. is a multipurpose recycling and waste disposal company. </t>
  </si>
  <si>
    <t>West Melbourne</t>
  </si>
  <si>
    <t>https://www.cleanearthinc.com/locations/west-melbourne-florida</t>
  </si>
  <si>
    <t>4317 J Fortune Place</t>
  </si>
  <si>
    <t>321-952-1516</t>
  </si>
  <si>
    <t>https://www.cleanearthinc.com/locations/west-melbourne-florida; https://craft.co/clean-earth; https://www.linkedin.com/company/clean-earth-inc-</t>
  </si>
  <si>
    <t>Coherent Corp.</t>
  </si>
  <si>
    <t>SHARP Plant #1</t>
  </si>
  <si>
    <t>Precursor and Cathode Active Materials</t>
  </si>
  <si>
    <t>https://www.coherent.com/</t>
  </si>
  <si>
    <t xml:space="preserve">375 Saxonburg Blvd. </t>
  </si>
  <si>
    <t>Saxonburg</t>
  </si>
  <si>
    <t>16056-9499</t>
  </si>
  <si>
    <t xml:space="preserve"> 724-352-4455</t>
  </si>
  <si>
    <t>https://ii-vi.com/</t>
  </si>
  <si>
    <t>Coherent Corp is commercializing  breakthrough black mass hydrometallurgical recycling technology to produce precursor cathode active material and battery grade lithium hydroxide.</t>
  </si>
  <si>
    <t>https://www.coherent.com/materials/lithium-batteries/lithium-ion-battery-recycling</t>
  </si>
  <si>
    <t>Ghazaleh Nazari</t>
  </si>
  <si>
    <t>Ghazaleh.Nazari@coherent.com</t>
  </si>
  <si>
    <t>1-416-700-2023</t>
  </si>
  <si>
    <t>Cox Automotive  EV Battery Solutions</t>
  </si>
  <si>
    <t>EV Battery Solutions</t>
  </si>
  <si>
    <t>Repair, Remanufacturing repurposing</t>
  </si>
  <si>
    <t xml:space="preserve"> End-of-life Battery</t>
  </si>
  <si>
    <t>https://www.coxautoinc.com/ev-battery-solutions/</t>
  </si>
  <si>
    <t>https://www.coxautoinc.com</t>
  </si>
  <si>
    <t>Cox Automotive</t>
  </si>
  <si>
    <t xml:space="preserve"> AP </t>
  </si>
  <si>
    <t>coxautoinc.com/ev-battery-solutions/     https://www.google.com</t>
  </si>
  <si>
    <t xml:space="preserve">With industry-leading capabilities in battery management, remanufacturing, diagnostics, and valuation, CoX EV Battery Solutions is dedicated to providing unmatched support for EV batteries throughout every step of their life cycle. </t>
  </si>
  <si>
    <t>Cycling Batteries LLC.</t>
  </si>
  <si>
    <t>Ad Black</t>
  </si>
  <si>
    <t>Second Life Ebike Battery</t>
  </si>
  <si>
    <t>https://www.cyclingbatteries.com/</t>
  </si>
  <si>
    <t>3 Wentworth Ct</t>
  </si>
  <si>
    <t>Chatham</t>
  </si>
  <si>
    <t>646-508-2975</t>
  </si>
  <si>
    <t>Cycling Batteries LLC focuses on e-bike battery service, refurbishment, upgrades, and life cycle and performance improvement. It upcycles when it can, and recycles when it must.</t>
  </si>
  <si>
    <t>adam@cyclingbatteries.com</t>
  </si>
  <si>
    <t>DJ MexCorp</t>
  </si>
  <si>
    <t>Pretreatment</t>
  </si>
  <si>
    <t>https://www.djmexcorp.com/index.html</t>
  </si>
  <si>
    <t>345 Cloverleaf Dr a</t>
  </si>
  <si>
    <t>La Puente</t>
  </si>
  <si>
    <t>626-723-3373</t>
  </si>
  <si>
    <t xml:space="preserve">
DJ MexCorp, a private company, specializes in lithium battery recycling, metal scrap refining, and environmental health services, dedicated to improving sustainability and ecological well-being.</t>
  </si>
  <si>
    <t>Donut Auto Parts</t>
  </si>
  <si>
    <t>Repurposing</t>
  </si>
  <si>
    <t>Battery Modules</t>
  </si>
  <si>
    <t>Repurposed batteries for EVs</t>
  </si>
  <si>
    <t>https://donutparts.com/</t>
  </si>
  <si>
    <t>3784 Omec Cir #5</t>
  </si>
  <si>
    <t>Rancho Cordova</t>
  </si>
  <si>
    <t>916-713-5256</t>
  </si>
  <si>
    <t>Donut Auto Parts supplies Tesla parts, empowering customers to rebuild and transform their vehicles with the help of a dedicated team of Tesla experts.</t>
  </si>
  <si>
    <t>https://donutparts.com/pages/about</t>
  </si>
  <si>
    <t>https://ecobat.com/</t>
  </si>
  <si>
    <t>1474 N VIP Blvd</t>
  </si>
  <si>
    <t>JayDB; https://ecobat.com/wp-content/uploads/2023/04/Casa-Grande-QA.pdf; https://ecobat.com/our-business/</t>
  </si>
  <si>
    <t>Startup expected end of 2023, early 2024; Facility may be expanded in future.</t>
  </si>
  <si>
    <t>Ecobat is the world leader in battery recycling and lead production. It is advancing the development of technologies and processes for recycling and recovery of lithium-ion and other battery chemistries.</t>
  </si>
  <si>
    <t>Phase 2</t>
  </si>
  <si>
    <t>https://electrabmc.com/</t>
  </si>
  <si>
    <t>firstcobalt.com; AABC; northernontariobusiness.com/regional-news/timmins/first-cobalt-decides-to-go-big-on-refinery-restart-2585909; https://www.firstcobalt.com/_resources/reports/20190627-Ausenco-ConceptualStudy_Rev-E.pdf?v=0.716; https://www.firstcobalt.com/_resources/reports/First-Cobalt-Refinery-AACE-Feasibilit-Study-July-9-2020.pdf?v=0.716; Questionnaire; https://electrabmc.com/wp-content/uploads/2022/06/06_15_22-Electra-BMC-June-2022.pdf; https://electrabmc.com/our-business/battery-materials-park/</t>
  </si>
  <si>
    <t>Used to be First Cobalt Corp.; Expect to commission CoSO4 refining from Co(OH)2 by 12/2022 followed by processing black mass from battery processors to recover Ni, Co, Li, Cu and graphite in 2023, and then battery grade nickel sulfate in 2024 and precursor cathode active material in 2025</t>
  </si>
  <si>
    <t xml:space="preserve">Electra Battery Materials owns a cobalt-copper deposit and recycling facility. Materials from batteries are recovered via chemical treatment. </t>
  </si>
  <si>
    <t>ElectraMet</t>
  </si>
  <si>
    <t>End-of-Life Battery</t>
  </si>
  <si>
    <t>Metals (Cu and Al)</t>
  </si>
  <si>
    <t>https://electramet.com/</t>
  </si>
  <si>
    <t>749 W. Short St</t>
  </si>
  <si>
    <t>859-600-1857</t>
  </si>
  <si>
    <t>7/18/2024 8/25/2024</t>
  </si>
  <si>
    <t xml:space="preserve">ElectraMet’s electrochemical process selectively isolates and recovers bulk and trace copper and manganese impurities from lithium, cobalt, and nickel streams to optimize the value of finished materials to battery grade specifications. </t>
  </si>
  <si>
    <t>https://www.elementenergy.com/</t>
  </si>
  <si>
    <t>www.elementenergy.com</t>
  </si>
  <si>
    <t>Element Energy Inc. designs battery management systems meant to prolong the use of second-life batteries. It also designs energy storage systems for reused batteries.</t>
  </si>
  <si>
    <t>Elemental Advanced Materials</t>
  </si>
  <si>
    <t>Not applicable</t>
  </si>
  <si>
    <t>Plastics</t>
  </si>
  <si>
    <t>Graphene/ Synthetic graphite</t>
  </si>
  <si>
    <t>https://elementaladm.com/</t>
  </si>
  <si>
    <t>11603 A Brittmoore Park Drive</t>
  </si>
  <si>
    <t>346-633-1044</t>
  </si>
  <si>
    <t>Questionnaire; elementaladm.com</t>
  </si>
  <si>
    <t xml:space="preserve">Elemental Advanced Materials is a recycling company that produces graphene and hydrogen from waste plastic. </t>
  </si>
  <si>
    <t>David Hudson</t>
  </si>
  <si>
    <t>dhudson@elementaladm.com</t>
  </si>
  <si>
    <t>713- 443-3519</t>
  </si>
  <si>
    <t>ExPost Technology</t>
  </si>
  <si>
    <t>https://www.exposttechnology.com/</t>
  </si>
  <si>
    <t>9500 Gilman Dr</t>
  </si>
  <si>
    <t>858-214-8579</t>
  </si>
  <si>
    <t>ExPost's disruptive process rejuvenates and transforms battery components to pristine states, economically recycling and upcycling various scrap and spent batteries, including lithium iron phosphate</t>
  </si>
  <si>
    <t>Benson Lam</t>
  </si>
  <si>
    <t>bensonlam@exposttechnology.com</t>
  </si>
  <si>
    <t>619-890-0172</t>
  </si>
  <si>
    <t>Full Circle Lithium</t>
  </si>
  <si>
    <t>lithium carbonate</t>
  </si>
  <si>
    <t>https://www.fullcirclelithium.com/</t>
  </si>
  <si>
    <t>345 Industrial Park Rd</t>
  </si>
  <si>
    <t>Nahunta</t>
  </si>
  <si>
    <t>Full Circle Lithium specializes in reintegrating lithium and battery materials using proprietary technology, including recycling off-spec and end-of-life lithium-ion batteries, mid-stream recycling, and refinery from industrial and chemical feedstock.</t>
  </si>
  <si>
    <t>Gem Southwest LLC</t>
  </si>
  <si>
    <t>https://www.gemsouthwestllc.com/</t>
  </si>
  <si>
    <t>3950 Platinum Way</t>
  </si>
  <si>
    <t>909-983-7098</t>
  </si>
  <si>
    <t>https://gemsouthwestllc.com/</t>
  </si>
  <si>
    <t>Gem Iron and Metal, Inc</t>
  </si>
  <si>
    <t>gemsouthwestllc.com; gem.us.com</t>
  </si>
  <si>
    <t>Gem Southwest is an e-waste and electronics recycler. It repurposes second-hand electronics, including lithium-ion batteries.</t>
  </si>
  <si>
    <t>Glencore Sudbury Nickel Smelter</t>
  </si>
  <si>
    <t>2  Longyear Dr</t>
  </si>
  <si>
    <t>Greater Sudbury</t>
  </si>
  <si>
    <t>750-699-3400</t>
  </si>
  <si>
    <t>MT recyclables</t>
  </si>
  <si>
    <t>Barr</t>
  </si>
  <si>
    <t>Questionnaire; https://www.glencore.ca/en/sudburyino/media/insights-and-stories/our-integrated-nickel-operations-celebrates-30th-year-in-the-recycling-business; https://www.glencore.ca/en/sudburyino/who-we-are/at-a-glance</t>
  </si>
  <si>
    <t>Global Battery Solutions</t>
  </si>
  <si>
    <t>https://www.globalbatterysolutions.com/</t>
  </si>
  <si>
    <t>globalbatterysolutions.com; Questionnaire</t>
  </si>
  <si>
    <t>Global Battery Solutions performs diagnostics and repairs on used battery packs. It installs chips on individual cells that can track cell health.</t>
  </si>
  <si>
    <t>Global Battery Solutions specializes in the repair, refurbishment, and recycling of lithium-ion batteries, focusing on extending their lifecycle and promoting sustainable practices.</t>
  </si>
  <si>
    <t>https://www.glencore.com/, https://www.glencore.com/who-we-are</t>
  </si>
  <si>
    <t xml:space="preserve">GlobalTech Environmental </t>
  </si>
  <si>
    <t>GlobalTech Environmental</t>
  </si>
  <si>
    <t>https://www.globaltechenvironmental.com/</t>
  </si>
  <si>
    <t>205 N Depot St</t>
  </si>
  <si>
    <t>Fox Lake</t>
  </si>
  <si>
    <t>800-770-2330</t>
  </si>
  <si>
    <t>https://www.zoominfo.com/c/globaltech-environmental/374948194; https://www.linkedin.com/company/globaltech-environmental-corp-; globaltechenvironmental</t>
  </si>
  <si>
    <t>LinkedIn states 11-50 employees and that they are a Large Quantity Universal Waste Handler</t>
  </si>
  <si>
    <t>GlobalTech Environmental pioneers sustainable battery recycling methods in the U.S., reclaiming zinc, manganese, nickel, and cobalt metals. It also offers battery reuse and testing.</t>
  </si>
  <si>
    <t>Green Li-ion</t>
  </si>
  <si>
    <t>GLMC1</t>
  </si>
  <si>
    <t>Precursor Cathode Active Material, Graphite, Lithium carbonate</t>
  </si>
  <si>
    <t>https://www.greenli-ion.com/</t>
  </si>
  <si>
    <t>Atoka</t>
  </si>
  <si>
    <t>MT Precursor cathode active material/yr</t>
  </si>
  <si>
    <t>https://www.businesswire.com/news/home/20240411019823/en/Green-Li-ion-Launches-North-America%E2%80%99s-First-Commercial-Scale-Plant-to-Produce-Recycled-Lithium-Ion-Engineered-Battery-Materials#:~:text=Located%20in%20Atoka%2C%20Oklahoma%2C%20the,with%20the%20production%20done%20all; https://www.manufacturingdive.com/news/green-li-ion-battery-materials-processing-atoka-oklahoma-black-mass-recycling/712867/; https://cen.acs.org/business/Green-Li-ion-starts-battery/102/i12</t>
  </si>
  <si>
    <t>ATOKA, Okla.--(BUSINESS WIRE)--Green Li-ion, a lithium-ion battery recycling technology company, announced the launch of its first commercial-scale installation to produce sustainable, battery-grade materials, the first of its kind in North America. The plant, located within an existing recycling facility, will produce valuable battery-grade cathode and anode materials from concentrated components of spent batteries using Green Li-ion’s patented multi-cathode-producing Green-hydrorejuvenation™ technology.</t>
  </si>
  <si>
    <t xml:space="preserve">
Green Li-ion offers global lithium-ion battery recycling technology with modular hardware that transforms battery waste into cathode and anode materials, ready for integration into new battery manufacturing.</t>
  </si>
  <si>
    <t>Higher Wire Inc.</t>
  </si>
  <si>
    <t>https://higherwire.com/</t>
  </si>
  <si>
    <t>1321 W McKinley St</t>
  </si>
  <si>
    <t>480-442-2007</t>
  </si>
  <si>
    <t xml:space="preserve">
Higher Wire’s revolutionary approach extends lithium-ion battery life through a proprietary testing and renewal process, renewing battery and power system life cycles and reducing premature recycling.</t>
  </si>
  <si>
    <t>Trevor Warren</t>
  </si>
  <si>
    <t>trevor@higherwire.com</t>
  </si>
  <si>
    <t>509-389-4578</t>
  </si>
  <si>
    <t>INMETCO</t>
  </si>
  <si>
    <t>https://inmetco.com/</t>
  </si>
  <si>
    <t>One INMETCO Dr</t>
  </si>
  <si>
    <t>Ellwood City</t>
  </si>
  <si>
    <t>724-758-5515</t>
  </si>
  <si>
    <t>https://www.befesa.com/</t>
  </si>
  <si>
    <t>Befesa</t>
  </si>
  <si>
    <t>Erandio</t>
  </si>
  <si>
    <t>Biscay</t>
  </si>
  <si>
    <t>Kelleher et al. 2019 and website; azr.com;
gasp-pgh.org/wp-content/uploads/ocrINMETCO-TVOP.pdf PA operating permit; https://rocketreach.co/inmetco-profile_b450c743fc7e75f4; https://www.dnb.com/business-directory/company-profiles.international_metal_reclaiming_corporation.476a024d6b4367d41fa1f4b32880a9bf.html</t>
  </si>
  <si>
    <t>DNB states 108 employees across all 10 sites.  Workforce Range: 27-100</t>
  </si>
  <si>
    <t>Inmetco is a metal recycling facility, specializing in reclaiming nickel from various sources, including li-ion batteries. Other metals are also acquired.</t>
  </si>
  <si>
    <t>Interco - A Metaltronics Recycler</t>
  </si>
  <si>
    <t>Interco</t>
  </si>
  <si>
    <t>https://intercotradingco.com/</t>
  </si>
  <si>
    <t>10 Fox Industrial Dr.</t>
  </si>
  <si>
    <t>877-200-0840</t>
  </si>
  <si>
    <t>intercotradingco.com; https://www.zoominfo.com/pic/interco-trading-company-company/347376512; https://intercotradingco.com/recycle-batteries/</t>
  </si>
  <si>
    <t>Interco is a general recycling facility, handling metals, batteries, and other electronics. It processes li-ion batteries into black mass then physically separate metals.</t>
  </si>
  <si>
    <t>Interstate Battery Recycling LLC</t>
  </si>
  <si>
    <t>Interstate Batteries</t>
  </si>
  <si>
    <t>https://www.interstatebatteries.com/recycling</t>
  </si>
  <si>
    <t>12770 Merit Dr Ste 300</t>
  </si>
  <si>
    <t>888-872-4001</t>
  </si>
  <si>
    <t>https://www.interstatebatteries.com/</t>
  </si>
  <si>
    <t>interstatebatteries.com; https://www.dnb.com/business-directory/company-profiles.interstate_batteries_inc.a2493cccf7d232e0c2616774353909bb.html</t>
  </si>
  <si>
    <t>Over 400,000 stores and distribution centers nationwide; Primarily recycles lead-acid, but will also accept NiCd, NiMH and LIB</t>
  </si>
  <si>
    <t>Interstate Batteries, in regards to recycling, primarily handles lead-acid batteries. However, it does accept li-ion batteries.</t>
  </si>
  <si>
    <t>IT Asset Partners (ITAP), Inc.</t>
  </si>
  <si>
    <t>IT Asset Partners (ITAP)</t>
  </si>
  <si>
    <t>https://www.goitap.com/</t>
  </si>
  <si>
    <t>8966 Mason Ave</t>
  </si>
  <si>
    <t>Chatsworth</t>
  </si>
  <si>
    <t>323-685 4827</t>
  </si>
  <si>
    <t>IT Asset Partners</t>
  </si>
  <si>
    <t>goitap.com</t>
  </si>
  <si>
    <t>Reverse Logistics Industry; Workforce Range: 51-200; Unclear if they have a processing facility, consulting or just provide logistics</t>
  </si>
  <si>
    <t>IT Asset Partners recycles li-ion batteries and other e-waste. Its HQ is in the U.S., but it has facilities overseas.</t>
  </si>
  <si>
    <t>IT eCycling (ITeC) Solutions LLC</t>
  </si>
  <si>
    <t>IT eCycling Solutions</t>
  </si>
  <si>
    <t>https://www.itecycling.com/</t>
  </si>
  <si>
    <t>1601 SE Tater Peeler Rd</t>
  </si>
  <si>
    <t>734-604-6119</t>
  </si>
  <si>
    <t>itecycling.com; https://www.linkedin.com/company/; https://wastebits.com/locator/location/it-ecycling-solutions-llc</t>
  </si>
  <si>
    <t>Workforce Range: 1-10 in US; Has a global partner network in 12 countries; no NA processing facilities yet; global capacity is 30,000 MT/yr - plans to double capacity in 2021; website info not updated to 2022 goals</t>
  </si>
  <si>
    <t xml:space="preserve">IT eCycling Solutions is an end-of-life battery processor. It assesses used batteries and either recycle them for raw materials or repurpose them. </t>
  </si>
  <si>
    <t>Li Industries</t>
  </si>
  <si>
    <t>https://www.li-ind.com/</t>
  </si>
  <si>
    <t>10021 Rodney St</t>
  </si>
  <si>
    <t>Pineville</t>
  </si>
  <si>
    <t>Mt/yr</t>
  </si>
  <si>
    <t>Blacksburg</t>
  </si>
  <si>
    <t>li-ind.com; https://www.sbir.gov/sbirsearch/detail/1522781; https://sp-edge.com/companies/1228797; https://www.google.com/search?q=li+industries+intake+capacity&amp;rlz=1C1VDKB_enUS1064US1064&amp;oq=li+industr&amp;aqs=chrome.0.69i59l2j69i64j69i57j0i20i263i512j69i60l3.10199j0j7&amp;sourceid=chrome&amp;ie=UTF-8#ip=1</t>
  </si>
  <si>
    <t>Has proprietary Direct Electrode-to-Electrode (Direct E2E) recycling technology</t>
  </si>
  <si>
    <t>Li Industries is an innovative company focused on developing next-generation lithium-ion sorting and recycling technologies to improve the sustainability of the overall lithium-ion battery life cycle.</t>
  </si>
  <si>
    <t>https://www.li-ind.com/posts/li-industries-raises-series-b-funding-to-expand-next-generation-battery-recycling-technology</t>
  </si>
  <si>
    <t>Facility location was not provided and so center of Charlotte, NC was used for GPS</t>
  </si>
  <si>
    <t>Battery Sorting</t>
  </si>
  <si>
    <t>Has proprietary Direct Electrode-to-Electrode (Direct E2E) recycling technology; Company says sorting facility is in Charlotte, but could not find it and so since Pineville is near Charlotte, used the Pineville address.</t>
  </si>
  <si>
    <t>Li Industries, Inc</t>
  </si>
  <si>
    <t>Li Industries, Inc Ohio</t>
  </si>
  <si>
    <t>Li Industries  plans to convert a former facility into a 10,000-ton per year lithium iron phosphate recycling plant to enhance U.S. battery recycling and manufacturing competitiveness.</t>
  </si>
  <si>
    <t>Bankrupt</t>
  </si>
  <si>
    <t>Li-Cycle Corp.</t>
  </si>
  <si>
    <t>Ontario Spoke</t>
  </si>
  <si>
    <t>https://www.li-cycle.com/</t>
  </si>
  <si>
    <t>158 Hagerman Ave</t>
  </si>
  <si>
    <t>K7K 5B8</t>
  </si>
  <si>
    <t>877-542-9253</t>
  </si>
  <si>
    <t>Li-Cycle</t>
  </si>
  <si>
    <t>https://li-cycle.com/news/li-cycle-announces-commercial-lithium-ion-battery-recycling-plant-now-operational-in-rochester-new-york/; Questionnaire; https://www.linkedin.com/company/li-cycle/</t>
  </si>
  <si>
    <t>Also includes sorting and storage. Soon, the Hub (Rochester) will be able to process the black mass. Facility claims 95% recycling efficiency. 359 total employees.</t>
  </si>
  <si>
    <t>Li-Cycle works in lithium-ion battery resource recovery and recycling. Four operational facilities process old batteries. The Rochester Hub plans to process black mass into useful battery materials.</t>
  </si>
  <si>
    <t>New York Spoke</t>
  </si>
  <si>
    <t>100 Latona Rd Eastman Business Park</t>
  </si>
  <si>
    <t>877-542-9254</t>
  </si>
  <si>
    <t>https://li-cycle.com/news/li-cycle-announces-commercial-lithium-ion-battery-recycling-plant-now-operational-in-rochester-new-york/; Questionnaire</t>
  </si>
  <si>
    <t>Also includes sorting and storage. Soon, the Hub (Rochester) will be able to process the black mass. Facility claims 95% recycling efficiency.</t>
  </si>
  <si>
    <t>Arizona Spoke</t>
  </si>
  <si>
    <t>https://li-cycle.com/arizona-spoke/</t>
  </si>
  <si>
    <t>4461 E Nunneley Rd</t>
  </si>
  <si>
    <t>Gilbert</t>
  </si>
  <si>
    <t>1-877-542-9253</t>
  </si>
  <si>
    <t>https://li-cycle.com/in-the-news/li-cycle-opens-arizona-spoke-facility/</t>
  </si>
  <si>
    <t>Soon, the Hub (Rochester) will be able to process the black mass. Facility claims 95% recycling efficiency.</t>
  </si>
  <si>
    <t>Alabama Spoke</t>
  </si>
  <si>
    <t>https://li-cycle.com/alabama-spoke/</t>
  </si>
  <si>
    <t>1601 Boone Blvd</t>
  </si>
  <si>
    <t>Tuscaloosa</t>
  </si>
  <si>
    <t>Lithion Technologies</t>
  </si>
  <si>
    <t>Lithion St-Bruno</t>
  </si>
  <si>
    <t>https://www.lithiontechnologies.com/</t>
  </si>
  <si>
    <t>St-Bruno-de-Montrarville</t>
  </si>
  <si>
    <t>514-353-4008</t>
  </si>
  <si>
    <t>71 (Planned)</t>
  </si>
  <si>
    <t>Lithion Recycling</t>
  </si>
  <si>
    <t>Anjou</t>
  </si>
  <si>
    <t>PF MK</t>
  </si>
  <si>
    <t>8/3/2023 7/29/2025</t>
  </si>
  <si>
    <t>https://www.lithiontechnologies.com/lithium-ion-battery-recycling-plant/</t>
  </si>
  <si>
    <t>Used to be called Lithion Recycling</t>
  </si>
  <si>
    <t>Lithion Technologies has developed a process to recycle 95% of lithium-ion battery components, aiming for global commercialization of its technology.</t>
  </si>
  <si>
    <t>https://www.lithionrecycling.com/</t>
  </si>
  <si>
    <t>Isabel Cyr</t>
  </si>
  <si>
    <t>i.cyr@lithiontechnologies.com</t>
  </si>
  <si>
    <t>514-577-0186</t>
  </si>
  <si>
    <t>Lithion Centre of Excellence</t>
  </si>
  <si>
    <t>7100 Jean-Talon East, Suite 410</t>
  </si>
  <si>
    <t>H1M 3S3</t>
  </si>
  <si>
    <t>4/18/2024 7/29/2025</t>
  </si>
  <si>
    <t>Questionnaire; lithionrecycling.com; Propulsion Quebec; Pitchbook.com</t>
  </si>
  <si>
    <t>Demonstration plant with physical processing (shredding and screening) followed by hydro recycling process;  Plans to build and commission 1st commercial battery dismantling and reprocessing plant (“Spoke”) in Quebec in 2023, building a Technology Development Center and build Lithion’s own hydrometallurgical plant (“Hub”) in Quebec. This facility will be 7,500 MT/yr; Used to be called Lithion Recycling</t>
  </si>
  <si>
    <t>https://www.prnewswire.com/news-releases/lithion-recycling-advances-the-construction-of-its-first-commercial-plant-and-becomes-lithion-technologies-301818916.html</t>
  </si>
  <si>
    <t xml:space="preserve">M&amp;M Auto Parts, Inc. </t>
  </si>
  <si>
    <t>Fredericksburg</t>
  </si>
  <si>
    <t>Refurbishing and Repurposing</t>
  </si>
  <si>
    <t>https://mmauto.com/about/</t>
  </si>
  <si>
    <t>1351 Belman Road</t>
  </si>
  <si>
    <t>540-720-1000</t>
  </si>
  <si>
    <t>M&amp;M Auto Parts advances automotive recycling with refined processes and technology, reducing environmental impact through recycled components such as LIB packs</t>
  </si>
  <si>
    <t>The entire M&amp;M Auto Parts Team is dedicated and committed to the growth of the automotive recycling industry through refined processes and the use of the latest technologies. By utilizing recycled automotive components, customers are helping reducing the environmental footprint.</t>
  </si>
  <si>
    <t>1489 Richmond Hwy</t>
  </si>
  <si>
    <t>M&amp;M Auto Parts advances automotive recycling with refined processes and technology, reducing environmental impact through recycled components.</t>
  </si>
  <si>
    <t>Tidewater</t>
  </si>
  <si>
    <t>941-C Canal Drive</t>
  </si>
  <si>
    <t>Chesapeake</t>
  </si>
  <si>
    <t xml:space="preserve">Moment Energy </t>
  </si>
  <si>
    <t>Moment Energy</t>
  </si>
  <si>
    <t>Battery Energy Storage System</t>
  </si>
  <si>
    <t>https://www.momentenergy.com/</t>
  </si>
  <si>
    <t>Taylor</t>
  </si>
  <si>
    <t>GWh cathode and anode materials</t>
  </si>
  <si>
    <t>Coquitlam</t>
  </si>
  <si>
    <t>2/14/2024 9/26/2024 7/29/2025</t>
  </si>
  <si>
    <t>https://www.momentenergy.com/, https://www.momentenergy.com/news-articles/moment-energy-awarded-us-20-3-million-by-us-dept-of-energy-to-establish-first-certified-ev-battery-repurposing-facility-in-the-us</t>
  </si>
  <si>
    <t>Moment Energy repurposes end-of-life EV batteries to provide clean, affordable, and reliable battery energy storage systems.</t>
  </si>
  <si>
    <t>miguel@momentenergy.com</t>
  </si>
  <si>
    <t>Momentum Technologies</t>
  </si>
  <si>
    <t>Carrollton Lab</t>
  </si>
  <si>
    <t>Membrane Solvent Extraction</t>
  </si>
  <si>
    <t>LI, Co, Ni, Cu</t>
  </si>
  <si>
    <t>https://momentum.technology/</t>
  </si>
  <si>
    <t>1625 W. Crosby Rd. Suite 124</t>
  </si>
  <si>
    <t>1-833-412-3345</t>
  </si>
  <si>
    <t>Carrllton</t>
  </si>
  <si>
    <t xml:space="preserve">Momentum Technologies transforms problematic critical minerals and metals containing waste, including lithium-ion battery waste, into high-purity critical minerals for efficient redeployment into the supply chain at an attractive ROI. </t>
  </si>
  <si>
    <t>Natural Ventures</t>
  </si>
  <si>
    <t>Metals</t>
  </si>
  <si>
    <t>https://natven.net/</t>
  </si>
  <si>
    <t>2904 West 500 South</t>
  </si>
  <si>
    <t>801-633-4595</t>
  </si>
  <si>
    <t>Questionnaire; https://natven.net/</t>
  </si>
  <si>
    <t xml:space="preserve">Natural Ventures is a precious metals recycling company based in Salt Lake City, Utah.  It services the Rocky Mountain Region and beyond.  </t>
  </si>
  <si>
    <t>Natural Ventures - CO</t>
  </si>
  <si>
    <t>7071 Lowell Blvd</t>
  </si>
  <si>
    <t>Westminster</t>
  </si>
  <si>
    <t>801-706-7930</t>
  </si>
  <si>
    <t xml:space="preserve">Natural Ventures is an automotive battery recycling company.  It buys all styles of automotive batteries for the purpose of reuse, repurpose, and recycling. </t>
  </si>
  <si>
    <t>Nethers Batteries</t>
  </si>
  <si>
    <t>http://netherswholesale.com/</t>
  </si>
  <si>
    <t>1422 Ruddiman Dr.</t>
  </si>
  <si>
    <t>North Muskegon</t>
  </si>
  <si>
    <t>740-404-9650</t>
  </si>
  <si>
    <t>https://www.netherswholesale.com/</t>
  </si>
  <si>
    <t>netherswholesale.com; https://www.zoominfo.com/c/nethers-batteries/528849454</t>
  </si>
  <si>
    <t>Ebike battery rebuilding and upgrading</t>
  </si>
  <si>
    <t>Nethers Batteries specializes in providing a range of battery solutions, including sales, services, and recycling for various types of batteries, catering to e-bikes customers</t>
  </si>
  <si>
    <t>http://netherswholesale.com/, https://mygermany.com/bike-shipping-service/?gclid=EAIaIQobChMIpeGLoMacgwMV3y7UAR1i7QogEAAYASAAEgIkw_D_BwE#lithium</t>
  </si>
  <si>
    <t>Nth Cycle Inc.</t>
  </si>
  <si>
    <t>NMC, LCO, NiMH</t>
  </si>
  <si>
    <t>Nickel hyroxide, Cobalt hydroxide, Lithium carbonate</t>
  </si>
  <si>
    <t>https://www.nthcycle.com/</t>
  </si>
  <si>
    <t>9530 Le Saint Dr</t>
  </si>
  <si>
    <t>Faifield</t>
  </si>
  <si>
    <t>518- 534-0562</t>
  </si>
  <si>
    <t>SD and AP on 8/8/2024</t>
  </si>
  <si>
    <t xml:space="preserve"> https://nthcycle.com/news/nth-cycle-opens-first-domestic-nickel-and-cobalt-production-facility-ahead-of-inflation-reduction-act-requirements/ ;  https://www.recyclingtoday.com/article/charging-up-lithium-ion-battery-recycling/#:~:text=Nth%20Cycle's%20technology%20is%20modular,Cycle's%20technology%20produces%20minimal%20waste.; nthcycle.com</t>
  </si>
  <si>
    <t>Developer of an electrochemical recycling device designed to transition away from reliance on primary mining of rare earth metals toward the recycling of it. The company's product uses recycling technology to reclaim valuable metals to create a secure, secondary source of these metals here in the US to protect the future in clean energy advancements, enabling manufacturing and recycling industries to access new sources of metals. On-site toll processing with modular units able to process 500 tons/yr; are developing pilot projects</t>
  </si>
  <si>
    <t xml:space="preserve">Nth Cycle's patented Oyster system offers a sustainable, clean electro-extraction technology for refining critical metals using electricity and water, replacing traditional energy-intensive smelting methods. </t>
  </si>
  <si>
    <t>Megan O'Conner</t>
  </si>
  <si>
    <t>https://www.linkedin.com/in/megan-o-connor-193ab0112?lipi=urn%3Ali%3Apage%3Ad_flagship3_profile_view_base_contact_details%3Btl4KtHZhQ%2FukUA2VfO49UA%3D%3D</t>
  </si>
  <si>
    <t>Omega Harvested Metallurgical</t>
  </si>
  <si>
    <t>https://www.ohm-inc.com/</t>
  </si>
  <si>
    <t>7515 Hill Road Canal</t>
  </si>
  <si>
    <t xml:space="preserve"> Winchester</t>
  </si>
  <si>
    <t>877-320-0515</t>
  </si>
  <si>
    <t>Kentucky</t>
  </si>
  <si>
    <t>https://www.signalhire.com/companies/omega-harvest-inc; ohm-inc.com; https://wastebits.com/locator/location/omega-harvested-metallurgical</t>
  </si>
  <si>
    <t>Classified as TSDF</t>
  </si>
  <si>
    <t>Omega Harvested Metallurgical offers forward-thinking lithium-ion battery recycling.</t>
  </si>
  <si>
    <t>POEN America Inc</t>
  </si>
  <si>
    <t>POEN</t>
  </si>
  <si>
    <t>https://www.poen.co.kr/en/</t>
  </si>
  <si>
    <t xml:space="preserve">4801 Wilshire Blvd. Suite 260 </t>
  </si>
  <si>
    <t>Hwaseong-si, Gyeonggi-do</t>
  </si>
  <si>
    <t>SE</t>
  </si>
  <si>
    <t>SD AP (added the address)</t>
  </si>
  <si>
    <t>6/21/2024 9/24/2024</t>
  </si>
  <si>
    <t xml:space="preserve">POEN's startup remanufactured battery packs match the performance and quality of new units, emphasizing sustainable resource circulation by maximizing battery lifespan.
</t>
  </si>
  <si>
    <t>HYUN JOON, KM</t>
  </si>
  <si>
    <t>hjkim@poen.co.kr</t>
  </si>
  <si>
    <t>1-323-388-9021</t>
  </si>
  <si>
    <t>Design, Development, Manufacturing</t>
  </si>
  <si>
    <t>https://www.poshrobotics.com/</t>
  </si>
  <si>
    <t>3501 Breakwater Court</t>
  </si>
  <si>
    <t>Unavailable</t>
  </si>
  <si>
    <t xml:space="preserve">Posh Robotics is a company that develops robots to automate the recycling of EV batteries to make them more sustainable. Their services include EV battery pack disassembly, automation, and scalability. </t>
  </si>
  <si>
    <t>Posh Robotics innovates EV battery recycling through automation, repurposing batteries and retired renewable energy systems to enhance sustainability and extend their life.</t>
  </si>
  <si>
    <t>https://www.poshrobotics.com/; https://www.linkedin.com/company/poshenergy/about/</t>
  </si>
  <si>
    <t>POSH is at the forefront of innovation, established with the ambitious aim of revolutionizing the electric vehicle (EV) battery recycling sector through automation. Our mission is to repurpose EV batteries, enhancing sustainability by giving them a second life. Furthermore, we are pioneering in the development of innovative technology to repurpose retired renewable energy sources into second life energy storage systems. This innovative approach has enabled us to revive decommissioned energy storage systems, offering them a new lease of life instead of dismantling them into raw materials.</t>
  </si>
  <si>
    <t>Princeton NuEnergy</t>
  </si>
  <si>
    <t>https://www.pnecycle.com/</t>
  </si>
  <si>
    <t>1200 Florence Columbus Road</t>
  </si>
  <si>
    <t>Bordentown</t>
  </si>
  <si>
    <t>973-818-3428</t>
  </si>
  <si>
    <t>https://www.newmoa.org/events/docs/493/Yan_Lithium_June2021.pdf;https://www.apollo.io/companies/Princeton-Nuenergy/5f99584d62b6c600da8bc7d5?chart=count</t>
  </si>
  <si>
    <t>Also offer second life batteries and technology licensing</t>
  </si>
  <si>
    <t xml:space="preserve">Princeton NuEnergy focuses on direct recycling of lithium-ion batteries using a novel low-temperature process, aiming to provide a cost-efficient, eco-friendly solution to enhance recycling efficiency and purity for battery markets. </t>
  </si>
  <si>
    <t>https://www.pnecycle.com/, https://pnecycle.com/company-overview/</t>
  </si>
  <si>
    <t>Lithium-Ion Battery Direct Recycling Pilot Plant</t>
  </si>
  <si>
    <t xml:space="preserve">2101 Couch Dr. </t>
  </si>
  <si>
    <t>McKinney</t>
  </si>
  <si>
    <t>469-525-4188</t>
  </si>
  <si>
    <t>https://greentx.wistron.com/en-global/Home/index</t>
  </si>
  <si>
    <t>Wistron Greentech</t>
  </si>
  <si>
    <t>https://www.prnewswire.com/news-releases/princeton-nuenergy-pne-and-wistron-greentech-announce-grand-opening-of-lithium-ion-battery-recycling-pilot-line-in-mckinney-texas-301658191.html</t>
  </si>
  <si>
    <t>In collaboration with Wistron GreenTech</t>
  </si>
  <si>
    <t>Radius Recycling</t>
  </si>
  <si>
    <t>https://www.radiusrecycling.com/company</t>
  </si>
  <si>
    <t>299 SW Clay Street, suite 400</t>
  </si>
  <si>
    <t>506-224-9900</t>
  </si>
  <si>
    <t>For over a century, Radius Recycling has been a North American recycler, processing millions of tons of metals annually and supporting a circular economy by converting metals into new products.</t>
  </si>
  <si>
    <t>For more than a century, Radius Recycling has developed robust networks to collect, process, and deliver recycled metals to customers around the world. As one of North America’s largest manufacturers and exporters of recycled metal products, our integrated operating model advances a circular economy where metals never become waste and instead are redesigned into new products. As one of North America's largest metals recyclers, Radius facilities acquire, process, and recycle millions of long tons of ferrous metals and hundreds of millions of pounds of nonferrous metals every single year. These recycled metals represent critical feedstock in the global economy, supporting production of bridges, buildings, cars, public transit and passenger rail systems, and appliances, as well as more metal-intensive technologies, such as wind turbines, hydropower dams, advanced battery storage systems, upgraded electricity lines and electric vehicle charging stations, new broadband and reliable high-speed internet technology, and data centers.</t>
  </si>
  <si>
    <t>RecycLiCo Battery Materials Inc.</t>
  </si>
  <si>
    <t>RecycLiCo Pilot Plant</t>
  </si>
  <si>
    <t>https://www.recyclico.com/</t>
  </si>
  <si>
    <t>13260 Delf Pl #150</t>
  </si>
  <si>
    <t>V6V 2A2</t>
  </si>
  <si>
    <t>604-273-3600</t>
  </si>
  <si>
    <t>https://recyclico.com/; Questionnaire; https://www.zoominfo.com/c/american-manganese-inc/356800452; https://recyclico.com/wp-content/uploads/2019/04/AMY_Presentation-Dec_2021.pdf</t>
  </si>
  <si>
    <t>Workforce range &lt; 25; used average; Used to be called American Manganese; Expected to scale up to demo scale (0.5 tonne/day)in 2022</t>
  </si>
  <si>
    <t xml:space="preserve">RecycLiCo Battery Materials excels in recycling, achieving up to 99% recovery of cathode metals from battery scrap, turning them into high-purity materials for sustainable, zero-loss battery production. </t>
  </si>
  <si>
    <t>Recycling Coordinators, Inc.</t>
  </si>
  <si>
    <t>https://www.recyclingcoordinators.com/</t>
  </si>
  <si>
    <t>600  East Exchange St</t>
  </si>
  <si>
    <t>Akron </t>
  </si>
  <si>
    <t>800-860-6943</t>
  </si>
  <si>
    <t>Recycling Coordinators</t>
  </si>
  <si>
    <t>Akron</t>
  </si>
  <si>
    <t>recyclingcoordinators.com; https://www.dnb.com/business-directory/company-profiles.recycling_coordinators.657eb7352f8869ec43d580f11a92adba.html; https://rocketreach.co/recycling-coordinators-inc-profile_b5d58f55f42e3ab1</t>
  </si>
  <si>
    <t>Air permit is for spray booth and so likely is a hydro-type facility. Process all types of metal bearing industrial by-products that contain Ni, Co, Cu and others.  Workforce range (DNB and Rocket reach):  20-38</t>
  </si>
  <si>
    <t>Recycling Coordinators is a multipurpose recycling facility, taking in scrap metals, batteries, and more. Once processed, the raw materials can be sent elsewhere.</t>
  </si>
  <si>
    <t>Redivivus</t>
  </si>
  <si>
    <t>Collection, Neutralization; Disassembling and/ or Storage (Universal Waste Handlers)</t>
  </si>
  <si>
    <t>Neutralization; Logistics</t>
  </si>
  <si>
    <t>https://www.redivivus.tech/</t>
  </si>
  <si>
    <t>2012 North Cascade Avenue</t>
  </si>
  <si>
    <t>Colorado Springs</t>
  </si>
  <si>
    <t xml:space="preserve">SD; AP </t>
  </si>
  <si>
    <t>7/1/2024; 8/8/2024</t>
  </si>
  <si>
    <t>https://www.startengine.com/redivivus; redivivus.tech</t>
  </si>
  <si>
    <t>Developing Redi-Shred that freezes batteries and shreds them to produce a safe slurry; targeting steel companies for metal products</t>
  </si>
  <si>
    <t>Redivivus addresses recycling challenges with battery and operational expertise to strategically guide batteries to their recycling destinations; and neutralizes batteries at any state of charge or health to enable material recovery.</t>
  </si>
  <si>
    <t>https://www.zoominfo.com/p/Erika-Guerrero/3659333489</t>
  </si>
  <si>
    <t xml:space="preserve">
Erika Guerrero</t>
  </si>
  <si>
    <t>Redwood Materials - Tahoe Campus</t>
  </si>
  <si>
    <t>1201 Norway Dr</t>
  </si>
  <si>
    <t>MT cathode active materials</t>
  </si>
  <si>
    <t>https://ndep.nv.gov/uploads/documents/ap3499-4396-proposed-action.pdf</t>
  </si>
  <si>
    <t xml:space="preserve">Redwood Materials is building a circular supply chain to power a sustainable world. </t>
  </si>
  <si>
    <t>https://www.redwoodmaterials.com/, https://www.redwoodmaterials.com/about/</t>
  </si>
  <si>
    <t>Redwood Materials - McCarran</t>
  </si>
  <si>
    <t>Scrap copper wire</t>
  </si>
  <si>
    <t>Battery grade anode materials</t>
  </si>
  <si>
    <t>MT battery-grade copper foil</t>
  </si>
  <si>
    <t>Redwood Materials - TRIC</t>
  </si>
  <si>
    <t>515 Double Eagle Ct</t>
  </si>
  <si>
    <t>MT LIBs/yr</t>
  </si>
  <si>
    <t>Questionnaire; www.redwoodmaterials.com; https://www.nevadaappeal.com/news/2023/sep/07/battery-recycler-eyes-5-million-square-foot-space-at-tahoe-reno-industrial-center/</t>
  </si>
  <si>
    <t>Redwood Materials - SC</t>
  </si>
  <si>
    <t>114 Three Point Dr</t>
  </si>
  <si>
    <t>Ridgeville</t>
  </si>
  <si>
    <t>https://www.redwoodmaterials.com/news/announcing-redwood-south-carolina/</t>
  </si>
  <si>
    <t>Redwood Materials - Research and Product Development</t>
  </si>
  <si>
    <t>89706</t>
  </si>
  <si>
    <t>redwoodmaterials.com;  https://techcrunch.com/2020'/10/09/why-amazon-and-panasonic-are-betting-on-this-battery-recycling-startup/; https://www.handelsblatt.com/technik/it-internet/ex-technikchef-tesla-mitgruender-straubel-will-das-recycling-von-e-auto-batterien-revolutionieren/26242540.html?ticket=ST-12749081-EEL1lWNknDLaB49qWvNe-ap1; Questionnaire; https://www.redwoodmaterials.com/news/update-california-ev-battery-recycling-program/</t>
  </si>
  <si>
    <t xml:space="preserve">B2B company, but website states that it takes small devices; States it recycles 1 GW;/yr &gt; 20,000 EV batteries; Recycles battery scrap; </t>
  </si>
  <si>
    <t>ReElement Technologies</t>
  </si>
  <si>
    <t>Noblesville Commercialization Facility</t>
  </si>
  <si>
    <t>Recycling, Recovery, Refining</t>
  </si>
  <si>
    <t>End-of-life Battery, Black mass</t>
  </si>
  <si>
    <t>Battery-grade material production (e.g., anode active material, battery-grade cobalt sulfate), Cathode battery grade materials, lithium carbonate, lithium hydroxide, Research and Development</t>
  </si>
  <si>
    <t>https://www.reelementtech.com/</t>
  </si>
  <si>
    <t>1716 Pleasant St</t>
  </si>
  <si>
    <t>46060</t>
  </si>
  <si>
    <t>317-855-9926</t>
  </si>
  <si>
    <t>American Resources Corporation</t>
  </si>
  <si>
    <t>Questionnaire; https://www.reelementtech.com</t>
  </si>
  <si>
    <t>ReElement Technologies recovers rare earth elements and critical battery metals from recycled batteries, permanent magnets, black mass, and mined feedstocks.</t>
  </si>
  <si>
    <t>David Sauve</t>
  </si>
  <si>
    <t>dms@reelementtech.com</t>
  </si>
  <si>
    <t>585-313-47904</t>
  </si>
  <si>
    <t>Rejoule Energy</t>
  </si>
  <si>
    <t>Energy Storage Systems</t>
  </si>
  <si>
    <t>https://rejouleenergy.com/</t>
  </si>
  <si>
    <t>2888 Gundry Ave</t>
  </si>
  <si>
    <t>Signal Hill</t>
  </si>
  <si>
    <t>https://rejouleenergy.com</t>
  </si>
  <si>
    <t>ReJoule specializes in repurposing electric vehicle (EV) batteries for solar energy storage, aiming to reduce waste and promote renewable energy use by extending the batteries' lifespan for additional applications​.</t>
  </si>
  <si>
    <t>cthidalgo@rejouleenergy.com</t>
  </si>
  <si>
    <t>Relyion</t>
  </si>
  <si>
    <t>Repurpose</t>
  </si>
  <si>
    <t>Lithium-Ion Batteries</t>
  </si>
  <si>
    <t>https://www.relyionenergy.com</t>
  </si>
  <si>
    <t>4989 Northdale Drive</t>
  </si>
  <si>
    <t>https://www.relyionenergy.com/</t>
  </si>
  <si>
    <t>Relyion Energy</t>
  </si>
  <si>
    <t>Re-energizing battery storage for the grid. Revolutionizing energy storage: Our platform maximizes real-time performance while exponentially extending the lithium-ion battery lifespan.</t>
  </si>
  <si>
    <t>Relyion Energy, founded in 2021, uses AI and advanced controls to extend lithium-ion battery life and enhance grid storage, driving a smarter, greener future with American-built solutions.</t>
  </si>
  <si>
    <t>https://www.relyionenergy.com/; https://www.linkedin.com/company/relyion-energy/about/</t>
  </si>
  <si>
    <t xml:space="preserve">Re-energizing battery storage for the grid. Revolutionizing energy storage: Our platform maximizes real-time performance while exponentially extending the lithium-ion battery lifespan. Relyion Energy Inc., founded in 2021, is an advanced AI Battery Management and Energy Management company powered by physics-based intelligence and smart controls with revolutionary battery life and performance headquartered in Fremont, California. With our 200+ years of combined industry leadership experience, we are leading the charge towards a smarter, greener, and more sustainable future via proprietary software and hardware American-built solutions that enable long-lasting, reliable, safer, and scalable batteries for energy storage and laying the foundations of energy security. We partner with global leaders in battery manufacturing to increase the value of Lithium-ion and other batteries. </t>
  </si>
  <si>
    <t>RePurpose Energy, Inc.</t>
  </si>
  <si>
    <t>Not Specified</t>
  </si>
  <si>
    <t>https://www.repurpose.energy/</t>
  </si>
  <si>
    <t>149 Grobric Ct Suite E</t>
  </si>
  <si>
    <t>Fairfield</t>
  </si>
  <si>
    <t>224- 456-5626</t>
  </si>
  <si>
    <t>https://www.greentechmedia.com/articles/read/car-makers-and-startups-get-serious-about-reusing-batteries; https://research.ucdavis.edu/repurposing-used-electric-vehicle-batteries-for-solar-power-storage/</t>
  </si>
  <si>
    <t>Licenses technology developed at UC Davis to repurpose car batteries for stationary applications. Piloted a 300 kWh project at the UCDavis winery and has plans to deploy a 1.2 MWh demo project at a food cooperative</t>
  </si>
  <si>
    <t>RePurpose Energy makes lithium ion batteries a sustainable solution.</t>
  </si>
  <si>
    <t>Robertson's Auto Salvage</t>
  </si>
  <si>
    <t>Repair/Recycle</t>
  </si>
  <si>
    <t>Electric Vehicles</t>
  </si>
  <si>
    <t>End-of-life EV batteries</t>
  </si>
  <si>
    <t>https://robertsonautosalvage.com/</t>
  </si>
  <si>
    <t>2680 Cranberry Hwy</t>
  </si>
  <si>
    <t>Wareham</t>
  </si>
  <si>
    <t>508-295-9444</t>
  </si>
  <si>
    <t>Robertson’s Auto Salvage leads in recycling end-of-life electric and hybrid batteries, offering eco-friendly, high-quality auto parts and sustainable solutions for vehicle repairs.</t>
  </si>
  <si>
    <t>https://www.linkedin.com/feed/update/urn:li:activity:7222696865106964480/; https://robertsonautosalvage.com/</t>
  </si>
  <si>
    <t>Leader in the automotive dismantling industry and offers pro tips on how other recyclers can responsibly manage end-of-life electric &amp; hybrid batteries. Robertson’s Auto Salvage specializes in recycling and repurposing automotive parts, providing an eco-friendly alternative to new parts by offering high-quality, recycled auto components. With a focus on sustainability and customer satisfaction, Robertson’s Auto Salvage helps reduce environmental impact while supplying affordable parts for vehicle repairs.</t>
  </si>
  <si>
    <t>Samsar Resources</t>
  </si>
  <si>
    <t>Lithium Batteries</t>
  </si>
  <si>
    <t>https://www.samsarresources.com/</t>
  </si>
  <si>
    <t>12510 West Airport Blvd., Suite C02</t>
  </si>
  <si>
    <t>Sugar land</t>
  </si>
  <si>
    <t>914-809-9908</t>
  </si>
  <si>
    <t>7/30/2024 8/29/2024</t>
  </si>
  <si>
    <t>Founded in 2020 by Mobility Impact Partners, Samsar Resources creates a profitable lithium-ion battery circular economy through lean logistics, asset financing, and module redesign.</t>
  </si>
  <si>
    <t>Samsar Resources offers leasing services for NthLife™ batteries. It uses lean operational logistics, asset financing innovation, and battery module redesign to create an ecosystem that extends lithium-ion battery life globally.</t>
  </si>
  <si>
    <t>https://www.samsarresources.com/about-us; https://www.linkedin.com/company/samsar-resources-llc/about/</t>
  </si>
  <si>
    <t xml:space="preserve">​Samsar Resources was launched in 2020 by Mobility Impact Partners to create a profitable repurposed lithium-ion battery circular economy. Through the use of lean operational logistics, asset financing innovation, and battery module redesign we aim to create an ecosystem that extends lithium-ion battery life globally. </t>
  </si>
  <si>
    <t>Second Life Lithium</t>
  </si>
  <si>
    <t>https://secondlifelithium.com/</t>
  </si>
  <si>
    <t>2892 South Santa Fe Avenue, Suite 116</t>
  </si>
  <si>
    <t>San Marcos</t>
  </si>
  <si>
    <t>Second Life Lithium distributes quality, tested, and reusable lithium batteries from EVs, bikes, scooters, and more, ensuring all are guaranteed for state of health.</t>
  </si>
  <si>
    <t xml:space="preserve">SecondLifeLithium.com is a Wholesale Distributor of Quality Reusable Lithium Batteries Harvested from Various Sources.  Sources include Electric Vehicles, Bikes, Scooters, Toys, Tools, Power Backup Packs, from New &amp; Old Stock. All Batteries are Tested for State of Health and Guaranteed. </t>
  </si>
  <si>
    <t>Secure E-Waste Solutions</t>
  </si>
  <si>
    <t>https://www.sesrecycling.com/</t>
  </si>
  <si>
    <t>8810 Rehco Rd, Suite C</t>
  </si>
  <si>
    <t>858-909-0802</t>
  </si>
  <si>
    <t>https://www.zoominfo.com/c/secure-e--waste-solutions/363182276</t>
  </si>
  <si>
    <t>SES has &lt; 25 employees</t>
  </si>
  <si>
    <t xml:space="preserve">SES Secure E-Waste Solutions offer electronic recycling. </t>
  </si>
  <si>
    <t>SK tes</t>
  </si>
  <si>
    <t>Battery sorting</t>
  </si>
  <si>
    <t>https://www.sktes.com/?utm_source=Newswire&amp;utm_medium=PR&amp;utm_campaign=SKtes_Growth</t>
  </si>
  <si>
    <t>3475 Lee Hill Dr</t>
  </si>
  <si>
    <t>https://www.sktes.com/</t>
  </si>
  <si>
    <t>https://www.accesswire.com/861888/sk-tes-repurposes-over-6-million-assets-in-2023-and-shares-plans-to-pioneer-sustainable-growth-in-itad-and-recycling-sectors#:~:text=SK%20tes%20is%20thrilled%20to,including%206.2%20million%20technology%20devices.</t>
  </si>
  <si>
    <t>https://www.sktes.com/press-release/tes-celebrates-grand-opening-of-state-of-the-art-virginia-facility?__hstc=123298388.38c03a638c88567729b4559313d93399.1713771356837.1714725576391.1714740800369.41&amp;__hssc=123298388.3.1714740800369&amp;__hsfp=941485171</t>
  </si>
  <si>
    <t>SK tes provides comprehensive IT Asset Disposition services designed to optimize value recovery and sustainability throughout the entire life cycle of corporate and enterprise IT assets.</t>
  </si>
  <si>
    <t>Smartville Inc.</t>
  </si>
  <si>
    <t>Smartville</t>
  </si>
  <si>
    <t>https://smartville.io/</t>
  </si>
  <si>
    <t>2227 Faraday Ave</t>
  </si>
  <si>
    <t>510-305-2944</t>
  </si>
  <si>
    <t>smarville.io</t>
  </si>
  <si>
    <t>Questionnaire; smartville.io</t>
  </si>
  <si>
    <t>Reuse/repurpose of Lithium iron phosphate and Nickel manganese cobalt batteries to ESS applications</t>
  </si>
  <si>
    <t>Smartville provides sustainable and high-value stationary energy storage solutions from repurposed electric vehicle batteries.</t>
  </si>
  <si>
    <t>Spiers New Technologies (SNT)</t>
  </si>
  <si>
    <t>https://www.coxautoinc.com/mobility/ev-battery/</t>
  </si>
  <si>
    <t>spiersnewtechnologies.com; Kelleher et al 2019; https://www.zoominfo.com/c/spiers-new-technologies-inc/442180757</t>
  </si>
  <si>
    <t>Spiers New Technologies leads the world in end-to-end battery life cycle solutions.</t>
  </si>
  <si>
    <t>SungEel HiTech Co., Ltd.</t>
  </si>
  <si>
    <t>SungEel Recycling Park</t>
  </si>
  <si>
    <t>https://www.sungeelht.com/en/</t>
  </si>
  <si>
    <t>Hayestone Brady Business Park</t>
  </si>
  <si>
    <t>Toccoa</t>
  </si>
  <si>
    <t>82-63-466-9200</t>
  </si>
  <si>
    <t>104 (Planned)</t>
  </si>
  <si>
    <t>https://www.sungeelht.com/</t>
  </si>
  <si>
    <t>SungEel HiTech. Co., Ltd.</t>
  </si>
  <si>
    <t>Gunsan-si</t>
  </si>
  <si>
    <t>Jeollabuk-do</t>
  </si>
  <si>
    <t>https://www.georgia.org/press-release/korean-lithium-ion-battery-recycler-sungeel-hitech-build-first-us-recycling-facility#:~:text=SungEel%20Recycling%20Park%20Georgia's%20new,)%20Certified%20site%2C%20in%20Toccoa; sungeelht.com/en; https://www.ajc.com/news/korean-battery-recycler-to-be-latest-addition-to-georgia-ev-sector/6UPMY3TVDBFH3OHQTG6PSVDH5Q/</t>
  </si>
  <si>
    <t>Operations expected to start in 2024</t>
  </si>
  <si>
    <t>SungEel HiTech Co. recycles eco-friendly materials for the future.</t>
  </si>
  <si>
    <t>https://www.sungeelht.com/en/, https://www.sungeelht.com/en/html/7</t>
  </si>
  <si>
    <t>Sybesma’s Electronics</t>
  </si>
  <si>
    <t>https://sybesmas.com/</t>
  </si>
  <si>
    <t>581 Ottawa Ave # 100</t>
  </si>
  <si>
    <t>Sybema's Electronics</t>
  </si>
  <si>
    <t>sybesmas.com; Kelleher et al 2019; https://www.dnb.com/business-directory/company-profiles.sybesmas_national_electronics_inc.d4af40f5071750b13fee8585d1490967.html</t>
  </si>
  <si>
    <t>Recycling/repurposing link goes to Global Battery Solutions; also includes End-of-life batteries as a feedstock; Workforce range 25-34 (DNB and Zoom info)</t>
  </si>
  <si>
    <t>Sybesma’s Electronics is a source for electronic re-manufacturing, inspection, root-cause analysis, statistical sampling, electronic re-work, warehousing, and recycling.</t>
  </si>
  <si>
    <t>https://sybesmas.com/, https://sybesmas.com/about-us/</t>
  </si>
  <si>
    <t>Recycling HQ</t>
  </si>
  <si>
    <t xml:space="preserve">Hydrometallurgical recycling and
Pyrometallurgy recycling </t>
  </si>
  <si>
    <t>3600 Glenwood Ave</t>
  </si>
  <si>
    <t>919-874-7171</t>
  </si>
  <si>
    <t>Umicore</t>
  </si>
  <si>
    <t>Questionnaire; umicore.com; https://www.buzzfile.com/business/Umicore-Orixx,-LLC-919-874-7171</t>
  </si>
  <si>
    <t>Commercial activities for battery recycling; No production at this time</t>
  </si>
  <si>
    <t>Umicore USA, as part of the global Umicore group, specializes in materials technology and recycling, focusing on cathodes for lithium-ion battery materials and recovery of high-value and non-ferrous metals.</t>
  </si>
  <si>
    <t>Union Battery Dosposal, Inc</t>
  </si>
  <si>
    <t>Union Battery Disposal, Inc</t>
  </si>
  <si>
    <t>Lead Acid, NiCad &amp; NiMH, Lithium Ion, Alkaline</t>
  </si>
  <si>
    <t>www.unionbatterydisposal.com </t>
  </si>
  <si>
    <t>5312 W Mission Blvd</t>
  </si>
  <si>
    <t>909-627-7717</t>
  </si>
  <si>
    <t>https://unionbatterydisposal.com/</t>
  </si>
  <si>
    <t xml:space="preserve">Union Battery collects all different types of batteries, ranging from household batteries, consumer batteries, industrial batteries, and automotive batteries. </t>
  </si>
  <si>
    <t>Recycling for better future. At Union Battery Disposal we recycle all types of batteries from small to large. Union Battery Disposal recycling capabilities allow our customers to collectively recycle millions of tons of material each year. Sales, recycling, e-waste</t>
  </si>
  <si>
    <t>United Battery Recyclers Int</t>
  </si>
  <si>
    <t xml:space="preserve"> All lithium ion batteries</t>
  </si>
  <si>
    <t>https://www.ubr-intl.com/</t>
  </si>
  <si>
    <t xml:space="preserve">Fenton </t>
  </si>
  <si>
    <t>248-252-2194</t>
  </si>
  <si>
    <t>https://www.ubr-intl.com/about/</t>
  </si>
  <si>
    <t>No physical assets; Develops partnerships for recycling batteries</t>
  </si>
  <si>
    <t>United Battery Recyclers International focuses on sustainable, innovative battery collection, evaluation, reuse, and recycling solutions, transforming a wide range of batteries and materials to their next best use.</t>
  </si>
  <si>
    <t>Veolia North America</t>
  </si>
  <si>
    <t>Veolia Phoenix Recycling Facility</t>
  </si>
  <si>
    <t>https://lamprecycling.veoliaes.com/about_us/facilities/phoenix?pid=764</t>
  </si>
  <si>
    <t>5736 West Jefferson</t>
  </si>
  <si>
    <t>602-233-2955</t>
  </si>
  <si>
    <t>https://www.veolianorthamerica.com/</t>
  </si>
  <si>
    <t>Aubervilliers</t>
  </si>
  <si>
    <t>8/4/2022 9/11/2024</t>
  </si>
  <si>
    <t>veoliaes.com; veolianorthamerica.com; https://www.allbiz.com/business/veolia-environmental-services_17Q-602-233-2955</t>
  </si>
  <si>
    <t>The Veolia Phoenix, Arizona facility is an Electronics Recycling Group location.</t>
  </si>
  <si>
    <t>Veolia North America receives and sorts batteries into like chemistry types, and ships in safe containers to various licensed and approved vendors for reclamation, recovery, and recycling.</t>
  </si>
  <si>
    <t>https://lamprecycling.veoliaes.com/about_us/facilities/phoenix?pid=764, https://lamprecycling.veoliaes.com/about_us/who-we-are</t>
  </si>
  <si>
    <t>Veolia Tallahassee Recycling Facility</t>
  </si>
  <si>
    <t>https://lamprecycling.veoliaes.com/about_us/facilities/tallahassee?pid=772</t>
  </si>
  <si>
    <t>342 Marpan Lane</t>
  </si>
  <si>
    <t>Tallahassee</t>
  </si>
  <si>
    <t>850-877-8299</t>
  </si>
  <si>
    <t>veoliaes.com; veolianorthamerica.com; https://www.buzzfile.com/business/Veolia-Es-Technical-Solutions,-L.L.C.-850-877-8299</t>
  </si>
  <si>
    <t>The Veolia Tallahassee, Florida facility is an Electronics Recycling Group location.</t>
  </si>
  <si>
    <t>https://lamprecycling.veoliaes.com/about_us/facilities/tallahassee?pid=772, https://lamprecycling.veoliaes.com/about_us/who-we-are</t>
  </si>
  <si>
    <t>Veolia West Bridgewater Recycling Facility</t>
  </si>
  <si>
    <t>https://lamprecycling.veoliaes.com/about_us/facilities/West-Bridgewater?pid=770</t>
  </si>
  <si>
    <t>90 Pleasant Street</t>
  </si>
  <si>
    <t>Bridgwater</t>
  </si>
  <si>
    <t>02379</t>
  </si>
  <si>
    <t>774-296-6030</t>
  </si>
  <si>
    <t>veoliaes.com; veolianorthamerica.com; https://www.buzzfile.com/business/Veolia-Environmental-Services-508-584-1634</t>
  </si>
  <si>
    <t>The Veolia West Bridgewater, Massachusetts, facility is an Electronics Recycling Group location.</t>
  </si>
  <si>
    <t>https://lamprecycling.veoliaes.com/about_us/facilities/West-Bridgewater?pid=770, https://lamprecycling.veoliaes.com/about_us/who-we-are</t>
  </si>
  <si>
    <t>Veolia Port Washington Recycling Facility</t>
  </si>
  <si>
    <t>https://lamprecycling.veoliaes.com/about_us/facilities/portwashington?pid=768</t>
  </si>
  <si>
    <t>1275 Mineral Springs Dr</t>
  </si>
  <si>
    <t>Port Washington</t>
  </si>
  <si>
    <t>262-243-8900</t>
  </si>
  <si>
    <t>veoliaes.com; veolianorthamerica.com; https://www.buzzfile.com/business/Veolia-~-Port-Washington-262-243-8900</t>
  </si>
  <si>
    <t>The Veolia Port Washington, Wisconsin, facility is an Electronics Recycling Group location.</t>
  </si>
  <si>
    <t>https://lamprecycling.veoliaes.com/about_us/facilities/portwashington?pid=768, https://lamprecycling.veoliaes.com/about_us/who-we-are</t>
  </si>
  <si>
    <t>Veolia Pickering Recycling Facility</t>
  </si>
  <si>
    <t>https://lamprecycling.veoliaes.com/about_us/facilities/Pickering-ON?pid=27713</t>
  </si>
  <si>
    <t>820 McKay Road</t>
  </si>
  <si>
    <t>Pickering</t>
  </si>
  <si>
    <t>L1W 2Y4</t>
  </si>
  <si>
    <t>905-686-2111</t>
  </si>
  <si>
    <t>veoliaes.com; veolianorthamerica.com</t>
  </si>
  <si>
    <t>The site fronts on McKay Road and has a total area of approximately 1 hectare (ha).</t>
  </si>
  <si>
    <t>https://lamprecycling.veoliaes.com/about_us/facilities/Pickering-ON?pid=27713, https://lamprecycling.veoliaes.com/about_us/who-we-are</t>
  </si>
  <si>
    <t>Logistics; Shipping Containers</t>
  </si>
  <si>
    <t>All Chemistries</t>
  </si>
  <si>
    <t>End-of-life Batteries</t>
  </si>
  <si>
    <t>53 State Street, 14th Floor</t>
  </si>
  <si>
    <t>617-849-6600</t>
  </si>
  <si>
    <t>https://www.veolia.com/en</t>
  </si>
  <si>
    <t>https://www.veolianorthamerica.com/what-we-do/waste-capabilities/battery-recycling</t>
  </si>
  <si>
    <t xml:space="preserve">Veolia North America is a leading provider of environmental solutions, including recycling and providing customized, cost-effective solutions that reflect best practices, environmental protection and a better quality of life. </t>
  </si>
  <si>
    <t>https://www.veolianorthamerica.com/about/who-we-are</t>
  </si>
  <si>
    <t>WeRecycleBatteries.com</t>
  </si>
  <si>
    <t>https://www.werecyclebatteries.com/</t>
  </si>
  <si>
    <t>8/4/2022 9/10/2024</t>
  </si>
  <si>
    <t>Questionnaire; werecyclebatteries.com; https://www.buzzfile.com/business/Werecyclebatteries.com-585-902-8110</t>
  </si>
  <si>
    <t>WeRecycleBatteries.com looks to partner with spent battery suppliers, providing them with additional income and the comfort and security of knowing batteries are being properly recycled.</t>
  </si>
  <si>
    <t>Aki Battery Recycling</t>
  </si>
  <si>
    <t>https://akirecycling.com/</t>
  </si>
  <si>
    <t>Southern Ontario</t>
  </si>
  <si>
    <t>Evs</t>
  </si>
  <si>
    <t>https://akirecycling.com/, https://www.thecooldown.com/green-tech/aki-battery-recycling-plant-first-nations/, https://www.evengineeringonline.com/battery-recycling-venture-to-supply-materials-for-100000-evs-annually/</t>
  </si>
  <si>
    <t>Aki Battery Recycling will process lithium-ion batteries at a pre-treatment facility to produce black mass, which will then be sold to Electra Battery Materials for further refining. This is Canada's first Indigenous-led lithium-ion battery recycling initiative. The facility's location in Southern Ontario is strategically close to planned battery cell production sites and on or near First Nations lands</t>
  </si>
  <si>
    <t>Aki Battery Recycling is an indigenous-led joint venture dedicated to advancing battery scrap and waste recycling in North America, creating solutions to recover valuable materials from end-of-life batteries and scrap.</t>
  </si>
  <si>
    <t>Coquitlam Manufacturing Hub &amp; HQ</t>
  </si>
  <si>
    <t>7 Burbidge St #103</t>
  </si>
  <si>
    <t>V3k 7B2</t>
  </si>
  <si>
    <t>Mvh</t>
  </si>
  <si>
    <t>https://techcouver.com/2025/07/03/moment-energy-full-scale-production-battery-repurposing-coquitlam/, https://www.biv.com/news/technology/bcs-moment-energy-eyeing-us-expansion-even-amid-trade-war-10737499, https://www.google.com/search?q=https://www.momentenergy.com/contact/</t>
  </si>
  <si>
    <t>have partnerships with major automakers like Mercedes-Benz</t>
  </si>
  <si>
    <t>Kinsbursky Brothers International</t>
  </si>
  <si>
    <t>Anaheim Facility</t>
  </si>
  <si>
    <t>Recycling, Hazardous Waste TSDF</t>
  </si>
  <si>
    <t>Recovered metals and components</t>
  </si>
  <si>
    <t>https://www.kbirecycling.com/</t>
  </si>
  <si>
    <t>125 E Commercial St., Ste. A</t>
  </si>
  <si>
    <t>lbs/month</t>
  </si>
  <si>
    <t>Kinsbursky Brothers International (KBI)</t>
  </si>
  <si>
    <t>https://www.kbirecycling.com/, https://batteries.kbirecycling.com/about-us</t>
  </si>
  <si>
    <t>KBI was the first permitted RCRA facility in California for hazardous waste batteries. The Anaheim facility is a Part B Hazardous Waste Treatment, Storage, and Disposal Facility (TSDF). The company is affiliated with Cirba Solutions</t>
  </si>
  <si>
    <t>Kinsbursky Brothers, Inc. is a diverse environmental company specializing in the management and recycling of all battery chemistries and the recovery of valuable metals from catalytic converters.</t>
  </si>
  <si>
    <t>San Leandro Facility</t>
  </si>
  <si>
    <t>Recycled materials</t>
  </si>
  <si>
    <t>2040 Farallon Dr</t>
  </si>
  <si>
    <t>Georgetown Facility</t>
  </si>
  <si>
    <t>2699 FM 1460, Suite E</t>
  </si>
  <si>
    <t>Kinsbursky Brothers, Inc. is a diverse environmental company specializing in the management and recycling of all battery chemistries and the recovery of valuable metals from catalytic converters</t>
  </si>
  <si>
    <t>Battery Metals, Inc</t>
  </si>
  <si>
    <t>North Carolina Campus</t>
  </si>
  <si>
    <t xml:space="preserve">Recycling </t>
  </si>
  <si>
    <t>Recovered critical minerals (Li, Co, Ni, Mn, Cu, Graphite)</t>
  </si>
  <si>
    <t>https://www.batterymetalsinc.com/</t>
  </si>
  <si>
    <t>5540 Centerview Drive, Suite 200</t>
  </si>
  <si>
    <t>https://www.batterymetalsinc.com/, https://pitchbook.com/profiles/company/509611-33</t>
  </si>
  <si>
    <t>The company's first campus is planned for North Carolina. They aim to use an advanced, low-cost system to recover over 98% of critical minerals.</t>
  </si>
  <si>
    <t>Battery Metals is an energy company specializing in the hydrometallurgical processing and refining of lithium-ion battery scrap to recover critical minerals for the battery supply chain.</t>
  </si>
  <si>
    <t>2nd Life Battery LLC</t>
  </si>
  <si>
    <t>Central Oregon Facility</t>
  </si>
  <si>
    <t>Reconditioned hybrid vehicle batteries</t>
  </si>
  <si>
    <t>https://2ndlifebattery.com/</t>
  </si>
  <si>
    <t>58555 George Millican Rd</t>
  </si>
  <si>
    <t>541-233-7707</t>
  </si>
  <si>
    <t>The company operates from an off-grid property in Central Oregon and specializes in batteries for hybrid cars like the Toyota Camry and various Lexus models.</t>
  </si>
  <si>
    <t>2nd Life Battery is a family-owned and operated company that reconditions hybrid vehicle batteries to like-new performance, providing an eco-friendly alternative to sending them to landfills.</t>
  </si>
  <si>
    <t>Green Metals Battery Innovations, LLC</t>
  </si>
  <si>
    <t>Pre-processing Plant</t>
  </si>
  <si>
    <t>Spoke</t>
  </si>
  <si>
    <t>https://news.lgensol.com/</t>
  </si>
  <si>
    <t>Winston-Salem</t>
  </si>
  <si>
    <t>LG Energy Solution / Toyota Tsusho</t>
  </si>
  <si>
    <t>Seoul / Tokyo</t>
  </si>
  <si>
    <t>South Korea / Japan</t>
  </si>
  <si>
    <t>Mk</t>
  </si>
  <si>
    <t>https://news.lgensol.com/company-news/press-releases/3992/, https://www.prnewswire.com/news-releases/lg-energy-solution-and-toyota-tsusho-establish-a-battery-recycling-joint-venture-in-the-us-302486006.html</t>
  </si>
  <si>
    <t>facility is scheduled to begin operations in 2026.</t>
  </si>
  <si>
    <t>Green Metals Battery Innovations is a joint venture between LG Energy Solution and Toyota Tsusho Corporation to create a closed-loop, circular economy for electric vehicle batteries in North America.</t>
  </si>
  <si>
    <t>1/9/2024; 8/8/2024; 1/31/2025</t>
  </si>
  <si>
    <t>07039</t>
  </si>
  <si>
    <r>
      <rPr>
        <rFont val="Calibri"/>
        <color theme="1"/>
        <sz val="11.0"/>
      </rPr>
      <t>Bruckm</t>
    </r>
    <r>
      <rPr>
        <rFont val="Aptos Narrow"/>
        <color theme="1"/>
        <sz val="11.0"/>
      </rPr>
      <t>ü</t>
    </r>
    <r>
      <rPr>
        <rFont val="Calibri"/>
        <color theme="1"/>
        <sz val="11.0"/>
      </rPr>
      <t>hl - Heufeld</t>
    </r>
  </si>
  <si>
    <r>
      <rPr>
        <rFont val="Calibri"/>
        <color theme="1"/>
        <sz val="11.0"/>
      </rPr>
      <t>Adphos designs, manufactures, markets, services and supports a wide range of standard and custom solutions based on adphosNIR</t>
    </r>
    <r>
      <rPr>
        <rFont val="Aptos Narrow"/>
        <color theme="1"/>
        <sz val="11.0"/>
      </rPr>
      <t>®</t>
    </r>
    <r>
      <rPr>
        <rFont val="Calibri"/>
        <color theme="1"/>
        <sz val="11.0"/>
      </rPr>
      <t xml:space="preserve"> which reduces the time and space for thermal processes and increases efficiency.</t>
    </r>
  </si>
  <si>
    <t>53223</t>
  </si>
  <si>
    <t>54311</t>
  </si>
  <si>
    <t>55441</t>
  </si>
  <si>
    <t>55431</t>
  </si>
  <si>
    <t>12/29/2023 2/1/2025</t>
  </si>
  <si>
    <t>5/20/2024 9/24/2024</t>
  </si>
  <si>
    <t>02360</t>
  </si>
  <si>
    <t>7/24/2024. 8/25/2024</t>
  </si>
  <si>
    <t>08551</t>
  </si>
  <si>
    <t>66202 </t>
  </si>
  <si>
    <t>7/2/2024 8/23/2024</t>
  </si>
  <si>
    <t>8/26/2021 2/1/2025</t>
  </si>
  <si>
    <t>95131</t>
  </si>
  <si>
    <t>7/2/2024; 8/23/2024</t>
  </si>
  <si>
    <t>B2Y4M9</t>
  </si>
  <si>
    <t>77080</t>
  </si>
  <si>
    <t>7/1/2024 : 8/8/2024</t>
  </si>
  <si>
    <t>7/30/2024 8/28/2024</t>
  </si>
  <si>
    <t>8/1/2022; 8/8/2024</t>
  </si>
  <si>
    <t xml:space="preserve">85755 </t>
  </si>
  <si>
    <t>N1T 1B2</t>
  </si>
  <si>
    <t>T3L 2P5</t>
  </si>
  <si>
    <t>9/16/2024 9/19/2024</t>
  </si>
  <si>
    <t>01970</t>
  </si>
  <si>
    <t>48170</t>
  </si>
  <si>
    <t>4/30/2024 8/12/2024</t>
  </si>
  <si>
    <t>7/1/2024; 8/11/2024</t>
  </si>
  <si>
    <r>
      <rPr>
        <rFont val="Calibri"/>
        <color rgb="FF4D5156"/>
        <sz val="11.0"/>
      </rPr>
      <t>Waygate Technologies, a </t>
    </r>
    <r>
      <rPr>
        <rFont val="Calibri"/>
        <color rgb="FF040C28"/>
        <sz val="11.0"/>
      </rPr>
      <t>Baker Hughes</t>
    </r>
    <r>
      <rPr>
        <rFont val="Calibri"/>
        <color rgb="FF4D5156"/>
        <sz val="11.0"/>
      </rPr>
      <t> business, is an industrial inspection solutions company and the world leader in non-destructive testing.</t>
    </r>
  </si>
  <si>
    <t>01720</t>
  </si>
  <si>
    <t>Vivet Technology is revolutionizing manufacturing with its patented Repeating Layer Process, a parallel processing model that improves efficiency and scalability for battery module assembly and other industries.</t>
  </si>
  <si>
    <t>Herrmann Ultrasonics is a leading global provider of ultrasonic welding solutions, delivering innovative and precise welding technology that enhances product quality and manufacturing efficiency for the battery and other industries.</t>
  </si>
  <si>
    <t>Spraying Systems Co. is the leading manufacturer of spray nozzles and systems, providing solutions that optimize operations and promote manufacturing practices globally.</t>
  </si>
  <si>
    <t>Tokuden is a manufacturer of specialized induction heating equipment, including precision heated rolls critical for the calendering process in lithium-ion battery electrode manufacturing.</t>
  </si>
  <si>
    <t>Muhlbauer is a leading global provider of turnkey solutions for battery cell production, including equipment for all phases from notching to filling, as well as machinery for cell connecting boards.</t>
  </si>
  <si>
    <t>7/30/2024 8/31/2025</t>
  </si>
  <si>
    <t>eJoule produces Li-Ion battery cathode active material compositions and doped garnet LLZO solid-state electrolyte. eJoule is able to use mixed hydroxide precipitate as a source material.</t>
  </si>
  <si>
    <t>Flex-Ion is a tier-one automotive supplier that has expanded into the development and manufacturing of lithium-ion cells, modules, and packs for the North American market.</t>
  </si>
  <si>
    <t>Vetri Labs specializes in electrochemical technology development, including various fuel cells and battery products.</t>
  </si>
  <si>
    <r>
      <rPr>
        <rFont val="Calibri"/>
        <color theme="1"/>
        <sz val="11.0"/>
      </rPr>
      <t xml:space="preserve">SC Nexus is not a single company but a statewide initiative. It was awarded $45M in federal funding to support projects like the </t>
    </r>
    <r>
      <rPr>
        <rFont val="Calibri"/>
        <b/>
        <color theme="1"/>
        <sz val="11.0"/>
      </rPr>
      <t>Carolina Institute for Battery Innovation</t>
    </r>
    <r>
      <rPr>
        <rFont val="Calibri"/>
        <color theme="1"/>
        <sz val="11.0"/>
      </rPr>
      <t>, which will establish a stationary battery manufacturing pilot line in Columbia.</t>
    </r>
  </si>
  <si>
    <t>SC Nexus for Advanced Resilient Energy is a federally designated Tech Hub and consortium of public and private entities focused on making South Carolina a global leader in advanced resilient energy technologies.</t>
  </si>
  <si>
    <t>Tennessee Lab</t>
  </si>
  <si>
    <t>FlipBatt Technologies is a research and development company focused on creating high-power DC battery sources for specialized applications like military laser systems and DC fast-charging for the semi-truck industry.</t>
  </si>
  <si>
    <t>Heart Aerospace is a Swedish startup developing hybrid-electric regional airplanes, with significant partnerships and a growing presence in North America.</t>
  </si>
  <si>
    <t>24M Technologies is an MIT spin-off that develops and licenses its revolutionary SemiSolid™ battery manufacturing platform, enabling partners to produce lower-cost, higher-performance, and safer lithium-ion batteries.</t>
  </si>
  <si>
    <t>Roland Berger is the only leading global consultancy of European origin, providing strategy consulting to companies across all industries, including the battery and energy sectors.</t>
  </si>
  <si>
    <t>Leke Services is a consulting firm that partners with investors, founders, and leadership teams to accelerate the transition to mobility.</t>
  </si>
  <si>
    <t>ALL4 is a global consulting firm committed to shaping a future through innovative environmental, health, safety, and digital solutions for various industries.</t>
  </si>
  <si>
    <t>Energy Security Agency is a private company of specialized professionals providing comprehensive training, consulting, and emergency response solutions for incidents involving electric vehicles and energy storage systems.</t>
  </si>
  <si>
    <t>Baker Tilly is a leading advisory, tax and assurance firm that provides support for the battery industry, from supply chain optimization to navigating federal funding and tax credits.</t>
  </si>
  <si>
    <t>Hitachi Energy is a market leader in power grids, providing solutions across grid automation, integration, high voltage products, and transformers to make the world's energy system more secure.</t>
  </si>
  <si>
    <t xml:space="preserve">Aypa Power, a Blackstone portfolio company, develops, owns, and operates utility-scale energy storage and hybrid renewable energy projects across North America. </t>
  </si>
  <si>
    <t>Albuquerque</t>
  </si>
  <si>
    <t>Foley, Inc. is a Caterpillar dealer that provides comprehensive power solutions, including the sale and service of battery energy storage systems for grid stability and reliability.</t>
  </si>
  <si>
    <t>Invenergy is a leading privately held global developer and operator of energy solutions, including renewables, energy storage, and natural gas power generation. Fluence Energy is a global company that provides energy storage products, services, and software for renewables and storage.</t>
  </si>
  <si>
    <t>Parkside Energetics turns solar and battery ideas into reality. The firm provides guidance; feasibility studies; project development; and engineering, procurement, and construction management for energy-saving projects.</t>
  </si>
  <si>
    <t>7/1/2024 8/26/2024</t>
  </si>
  <si>
    <t>Ohm provides artificial intelligence agents for battery teams, trained in electrochemistry and data engineering. The agents embed into R&amp;D and manufacturing workflows to accelerate innovation and bridge workforce gaps.</t>
  </si>
  <si>
    <t>Long description</t>
  </si>
  <si>
    <t>'Professional Services'!N17</t>
  </si>
  <si>
    <t>Battery Product Name in Database</t>
  </si>
  <si>
    <r>
      <rPr>
        <rFont val="Calibri"/>
        <b/>
        <color theme="1"/>
        <sz val="14.0"/>
      </rPr>
      <t xml:space="preserve">Abbreviation        </t>
    </r>
    <r>
      <rPr>
        <rFont val="Calibri (Body)"/>
        <b/>
        <color theme="5"/>
        <sz val="14.0"/>
      </rPr>
      <t xml:space="preserve"> (not case sensitive)</t>
    </r>
  </si>
  <si>
    <t>NCM</t>
  </si>
  <si>
    <t>Nickel manganese cobalt oxide</t>
  </si>
  <si>
    <t>Nickel cobalt aluminum</t>
  </si>
  <si>
    <t>NCMA</t>
  </si>
  <si>
    <t>CAM</t>
  </si>
  <si>
    <t>Cathode active materials</t>
  </si>
  <si>
    <t>LiOH</t>
  </si>
  <si>
    <t>LMO</t>
  </si>
  <si>
    <t>CoO</t>
  </si>
  <si>
    <t>Cobalt sulfate</t>
  </si>
  <si>
    <t>CoSO4</t>
  </si>
  <si>
    <t>Lithium carbonate</t>
  </si>
  <si>
    <t>LCE</t>
  </si>
  <si>
    <t>Li2Co3</t>
  </si>
  <si>
    <t>pCAM</t>
  </si>
  <si>
    <t>Precursor Cathode Active Materials</t>
  </si>
  <si>
    <t>Manganese</t>
  </si>
  <si>
    <t>Mn</t>
  </si>
  <si>
    <t>Lithium-ion</t>
  </si>
  <si>
    <t>Li-ion</t>
  </si>
  <si>
    <t>Sulfate</t>
  </si>
  <si>
    <t>SO4</t>
  </si>
  <si>
    <t>Mixed Hydroxide Precipitate</t>
  </si>
  <si>
    <t>MHP</t>
  </si>
  <si>
    <t>LIB</t>
  </si>
  <si>
    <t>NiSO4</t>
  </si>
  <si>
    <t>NSO4</t>
  </si>
  <si>
    <t xml:space="preserve">Lithium Nickel Dioxide </t>
  </si>
  <si>
    <t>LNO</t>
  </si>
  <si>
    <t xml:space="preserve">Lithium Nickel Oxide </t>
  </si>
  <si>
    <t>Lithium nickel manganese oxide</t>
  </si>
  <si>
    <t>LMNO</t>
  </si>
  <si>
    <t>LMFP</t>
  </si>
  <si>
    <t>Lithium vanadium iron phosphate</t>
  </si>
  <si>
    <t>LVFP</t>
  </si>
  <si>
    <t xml:space="preserve">Disordered Rock Salt </t>
  </si>
  <si>
    <t>DRX</t>
  </si>
  <si>
    <t>LiPF6</t>
  </si>
  <si>
    <t>Lithium Bisfluorosulfonylimide</t>
  </si>
  <si>
    <t>LiFSI</t>
  </si>
  <si>
    <t>Ethylene carbonate </t>
  </si>
  <si>
    <t>EC</t>
  </si>
  <si>
    <t>Dimethyl carbonate</t>
  </si>
  <si>
    <t>DMC</t>
  </si>
  <si>
    <t>Cu</t>
  </si>
  <si>
    <t>Iron</t>
  </si>
  <si>
    <t>Fe</t>
  </si>
  <si>
    <t>poly vinylidene difluoride</t>
  </si>
  <si>
    <t>PVDF</t>
  </si>
  <si>
    <t>Solid State Battery</t>
  </si>
  <si>
    <t>SSB</t>
  </si>
  <si>
    <t xml:space="preserve">Solid Electrolyte Battery </t>
  </si>
  <si>
    <t>SEB</t>
  </si>
  <si>
    <t xml:space="preserve">Battery Second Use </t>
  </si>
  <si>
    <t>B2U</t>
  </si>
  <si>
    <t>Battery Second Life</t>
  </si>
  <si>
    <t>B2L</t>
  </si>
  <si>
    <t xml:space="preserve">Thermal Runaway </t>
  </si>
  <si>
    <t>TR</t>
  </si>
  <si>
    <t xml:space="preserve">Battery Management System </t>
  </si>
  <si>
    <t xml:space="preserve">Battery Thermal Management System </t>
  </si>
  <si>
    <t>BTMS</t>
  </si>
  <si>
    <t xml:space="preserve">Thermal Management System </t>
  </si>
  <si>
    <t>TMS</t>
  </si>
  <si>
    <t>State of Charge</t>
  </si>
  <si>
    <t>SOC</t>
  </si>
  <si>
    <t>State of Health</t>
  </si>
  <si>
    <t>SOH</t>
  </si>
  <si>
    <t>Depth of Charge</t>
  </si>
  <si>
    <t>DOD</t>
  </si>
  <si>
    <t>Carbon nanotube</t>
  </si>
  <si>
    <t>CNT</t>
  </si>
  <si>
    <t>Electrochemical Impedance Spectroscopy</t>
  </si>
  <si>
    <t>EIS</t>
  </si>
  <si>
    <t>Energy storage systems</t>
  </si>
  <si>
    <t>ESS</t>
  </si>
  <si>
    <t>Battery Energy storage systems</t>
  </si>
  <si>
    <t>BESS</t>
  </si>
  <si>
    <t xml:space="preserve">End of Life </t>
  </si>
  <si>
    <t>EOL</t>
  </si>
  <si>
    <t>ABTC</t>
  </si>
  <si>
    <t xml:space="preserve">American Lithium Energy </t>
  </si>
  <si>
    <t>ALE</t>
  </si>
  <si>
    <t>QS</t>
  </si>
  <si>
    <t xml:space="preserve">General Motors </t>
  </si>
  <si>
    <t>GM</t>
  </si>
  <si>
    <t>VW</t>
  </si>
  <si>
    <t>IT Asset Partners, Inc.</t>
  </si>
  <si>
    <t>ITAP</t>
  </si>
  <si>
    <t>IT eCycling Solutions LLC</t>
  </si>
  <si>
    <t>ITeC</t>
  </si>
  <si>
    <t>SNT</t>
  </si>
  <si>
    <t>24M</t>
  </si>
  <si>
    <t>Our Next Energy</t>
  </si>
  <si>
    <t>ONE</t>
  </si>
  <si>
    <t>IBS</t>
  </si>
  <si>
    <t>Innovations in Technology</t>
  </si>
  <si>
    <t>INICS</t>
  </si>
  <si>
    <t>Search Type</t>
  </si>
  <si>
    <t>EOL Search</t>
  </si>
  <si>
    <t>State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</si>
</sst>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 #,##0.0000_);_(* \(#,##0.0000\);_(* &quot;-&quot;??_);_(@_)"/>
    <numFmt numFmtId="165" formatCode="_(* #,##0_);_(* \(#,##0\);_(* &quot;-&quot;??_);_(@_)"/>
    <numFmt numFmtId="166" formatCode="0.0000"/>
    <numFmt numFmtId="167" formatCode="00000"/>
    <numFmt numFmtId="168" formatCode="0.000"/>
    <numFmt numFmtId="169" formatCode="0.00000"/>
    <numFmt numFmtId="170" formatCode="_(* #,##0.00_);_(* \(#,##0.00\);_(* &quot;-&quot;??_);_(@_)"/>
    <numFmt numFmtId="171" formatCode="0.0"/>
    <numFmt numFmtId="172" formatCode="[&lt;=9999999]###\-####;\(###\)\ ###\-####"/>
    <numFmt numFmtId="173" formatCode="0.0000000"/>
    <numFmt numFmtId="174" formatCode="_(* #,##0.0_);_(* \(#,##0.0\);_(* &quot;-&quot;??_);_(@_)"/>
    <numFmt numFmtId="175" formatCode="0.000000"/>
  </numFmts>
  <fonts count="229">
    <font>
      <sz val="11.0"/>
      <color theme="1"/>
      <name val="Calibri"/>
      <scheme val="minor"/>
    </font>
    <font>
      <sz val="11.0"/>
      <color theme="1"/>
      <name val="Calibri"/>
    </font>
    <font>
      <b/>
      <sz val="11.0"/>
      <color theme="1"/>
      <name val="Calibri"/>
    </font>
    <font>
      <sz val="8.0"/>
      <color theme="1"/>
      <name val="Calibri"/>
    </font>
    <font>
      <u/>
      <sz val="11.0"/>
      <color theme="1"/>
      <name val="Calibri"/>
    </font>
    <font>
      <u/>
      <sz val="11.0"/>
      <color theme="1"/>
      <name val="Calibri"/>
    </font>
    <font>
      <sz val="9.0"/>
      <color theme="1"/>
      <name val="Calibri"/>
    </font>
    <font>
      <sz val="10.0"/>
      <color theme="1"/>
      <name val="Calibri"/>
    </font>
    <font>
      <color theme="1"/>
      <name val="Calibri"/>
      <scheme val="minor"/>
    </font>
    <font>
      <u/>
      <sz val="11.0"/>
      <color theme="10"/>
      <name val="Calibri"/>
    </font>
    <font>
      <sz val="11.0"/>
      <color rgb="FFFF0000"/>
      <name val="Calibri"/>
    </font>
    <font>
      <u/>
      <sz val="11.0"/>
      <color theme="10"/>
      <name val="Calibri"/>
    </font>
    <font>
      <sz val="11.0"/>
      <color rgb="FF000000"/>
      <name val="Calibri"/>
    </font>
    <font>
      <u/>
      <sz val="11.0"/>
      <color theme="10"/>
      <name val="Calibri"/>
    </font>
    <font>
      <u/>
      <sz val="11.0"/>
      <color theme="10"/>
      <name val="Calibri"/>
    </font>
    <font>
      <sz val="12.0"/>
      <color theme="1"/>
      <name val="Aptos"/>
    </font>
    <font>
      <sz val="11.0"/>
      <color rgb="FF0D0D0D"/>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
      <name val="Calibri"/>
    </font>
    <font>
      <u/>
      <sz val="11.0"/>
      <color theme="10"/>
      <name val="Calibri"/>
    </font>
    <font>
      <sz val="14.0"/>
      <color rgb="FF474747"/>
      <name val="Arial"/>
    </font>
    <font>
      <u/>
      <sz val="11.0"/>
      <color theme="10"/>
      <name val="Calibri"/>
    </font>
    <font>
      <u/>
      <sz val="11.0"/>
      <color theme="10"/>
      <name val="Calibri"/>
    </font>
    <font>
      <u/>
      <sz val="11.0"/>
      <color rgb="FF0000FF"/>
      <name val="Calibri"/>
    </font>
    <font>
      <u/>
      <sz val="11.0"/>
      <color rgb="FF0000FF"/>
      <name val="Calibri"/>
    </font>
    <font>
      <u/>
      <sz val="11.0"/>
      <color rgb="FF0000FF"/>
      <name val="Calibri"/>
    </font>
    <font>
      <u/>
      <sz val="11.0"/>
      <color theme="10"/>
      <name val="Calibri"/>
    </font>
    <font>
      <u/>
      <sz val="11.0"/>
      <color theme="10"/>
      <name val="Calibri"/>
    </font>
    <font>
      <u/>
      <sz val="11.0"/>
      <color theme="10"/>
      <name val="Calibri"/>
    </font>
    <font>
      <u/>
      <sz val="10.0"/>
      <color rgb="FF0000FF"/>
      <name val="Calibri"/>
    </font>
    <font>
      <u/>
      <sz val="11.0"/>
      <color rgb="FF000000"/>
      <name val="Calibri"/>
    </font>
    <font>
      <u/>
      <sz val="11.0"/>
      <color rgb="FF0000FF"/>
      <name val="Calibri"/>
    </font>
    <font/>
    <font>
      <b/>
      <sz val="11.0"/>
      <color rgb="FFFFFFFF"/>
      <name val="Calibri"/>
    </font>
    <font>
      <b/>
      <sz val="10.0"/>
      <color theme="1"/>
      <name val="Calibri"/>
    </font>
    <font>
      <u/>
      <sz val="11.0"/>
      <color theme="10"/>
      <name val="Calibri"/>
    </font>
    <font>
      <u/>
      <sz val="11.0"/>
      <color theme="10"/>
      <name val="Calibri"/>
    </font>
    <font>
      <sz val="11.0"/>
      <color theme="1"/>
      <name val="Aptos"/>
    </font>
    <font>
      <u/>
      <sz val="11.0"/>
      <color theme="10"/>
      <name val="Calibri"/>
    </font>
    <font>
      <u/>
      <sz val="11.0"/>
      <color rgb="FF0000FF"/>
      <name val="Calibri"/>
    </font>
    <font>
      <u/>
      <sz val="11.0"/>
      <color theme="10"/>
      <name val="Calibri"/>
    </font>
    <font>
      <u/>
      <sz val="8.0"/>
      <color rgb="FF0000FF"/>
      <name val="Calibri"/>
    </font>
    <font>
      <u/>
      <sz val="11.0"/>
      <color theme="10"/>
      <name val="Calibri"/>
    </font>
    <font>
      <u/>
      <sz val="11.0"/>
      <color rgb="FF0000FF"/>
      <name val="Calibri"/>
    </font>
    <font>
      <u/>
      <sz val="11.0"/>
      <color theme="10"/>
      <name val="Calibri"/>
    </font>
    <font>
      <u/>
      <sz val="11.0"/>
      <color theme="10"/>
      <name val="Calibri"/>
    </font>
    <font>
      <u/>
      <sz val="11.0"/>
      <color rgb="FF0000FF"/>
      <name val="Calibri"/>
    </font>
    <font>
      <u/>
      <sz val="8.0"/>
      <color rgb="FF0000FF"/>
      <name val="Calibri"/>
    </font>
    <font>
      <u/>
      <sz val="11.0"/>
      <color rgb="FF0000FF"/>
      <name val="Calibri"/>
    </font>
    <font>
      <sz val="11.0"/>
      <color rgb="FF0E49BE"/>
      <name val="Calibri"/>
    </font>
    <font>
      <sz val="11.0"/>
      <color theme="1"/>
      <name val="Arial"/>
    </font>
    <font>
      <sz val="11.0"/>
      <color rgb="FF333333"/>
      <name val="Calibri"/>
    </font>
    <font>
      <u/>
      <sz val="11.0"/>
      <color theme="10"/>
      <name val="Calibri"/>
    </font>
    <font>
      <u/>
      <sz val="11.0"/>
      <color theme="10"/>
      <name val="Calibri"/>
    </font>
    <font>
      <u/>
      <sz val="11.0"/>
      <color theme="10"/>
      <name val="Calibri"/>
    </font>
    <font>
      <u/>
      <sz val="11.0"/>
      <color theme="1"/>
      <name val="Calibri"/>
    </font>
    <font>
      <u/>
      <sz val="11.0"/>
      <color theme="10"/>
      <name val="Calibri"/>
    </font>
    <font>
      <sz val="11.0"/>
      <color rgb="FF000118"/>
      <name val="Calibri"/>
    </font>
    <font>
      <u/>
      <sz val="11.0"/>
      <color rgb="FF0000FF"/>
      <name val="Calibri"/>
    </font>
    <font>
      <u/>
      <sz val="11.0"/>
      <color rgb="FF0000FF"/>
      <name val="Calibri"/>
    </font>
    <font>
      <u/>
      <sz val="11.0"/>
      <color theme="10"/>
      <name val="Calibri"/>
    </font>
    <font>
      <sz val="12.0"/>
      <color theme="1"/>
      <name val="Calibri"/>
    </font>
    <font>
      <sz val="11.0"/>
      <color theme="1"/>
      <name val="Helvetica Neue"/>
    </font>
    <font>
      <u/>
      <sz val="11.0"/>
      <color theme="1"/>
      <name val="Calibri"/>
    </font>
    <font>
      <u/>
      <sz val="11.0"/>
      <color theme="10"/>
      <name val="Calibri"/>
    </font>
    <font>
      <u/>
      <sz val="11.0"/>
      <color theme="10"/>
      <name val="Calibri"/>
    </font>
    <font>
      <u/>
      <sz val="11.0"/>
      <color theme="10"/>
      <name val="Calibri"/>
    </font>
    <font>
      <sz val="11.0"/>
      <color rgb="FF202124"/>
      <name val="Calibri"/>
    </font>
    <font>
      <u/>
      <sz val="11.0"/>
      <color rgb="FF0000FF"/>
      <name val="Calibri"/>
    </font>
    <font>
      <u/>
      <sz val="11.0"/>
      <color theme="10"/>
      <name val="Calibri"/>
    </font>
    <font>
      <sz val="12.0"/>
      <color theme="1"/>
      <name val="Arial"/>
    </font>
    <font>
      <b/>
      <sz val="36.0"/>
      <color rgb="FF000000"/>
      <name val="Play"/>
    </font>
    <font>
      <sz val="18.0"/>
      <color rgb="FFFF0000"/>
      <name val="Calibri"/>
    </font>
    <font>
      <b/>
      <sz val="14.0"/>
      <color theme="1"/>
      <name val="Times New Roman"/>
    </font>
    <font>
      <sz val="16.0"/>
      <color theme="1"/>
      <name val="Calibri"/>
    </font>
    <font>
      <sz val="14.0"/>
      <color theme="1"/>
      <name val="Times New Roman"/>
    </font>
    <font>
      <sz val="14.0"/>
      <color theme="1"/>
      <name val="Noto Sans Symbols"/>
    </font>
    <font>
      <u/>
      <sz val="14.0"/>
      <color theme="10"/>
      <name val="Calibri"/>
    </font>
    <font>
      <b/>
      <sz val="14.0"/>
      <color theme="1"/>
      <name val="Calibri"/>
    </font>
    <font>
      <b/>
      <sz val="14.0"/>
      <color rgb="FFFFFFFF"/>
      <name val="Calibri"/>
    </font>
    <font>
      <b/>
      <sz val="12.0"/>
      <color rgb="FF000000"/>
      <name val="Calibri"/>
    </font>
    <font>
      <b/>
      <i/>
      <sz val="12.0"/>
      <color rgb="FF000000"/>
      <name val="Calibri"/>
    </font>
    <font>
      <sz val="12.0"/>
      <color rgb="FF000000"/>
      <name val="Calibri"/>
    </font>
    <font>
      <i/>
      <sz val="12.0"/>
      <color rgb="FF000000"/>
      <name val="Calibri"/>
    </font>
    <font>
      <i/>
      <sz val="12.0"/>
      <color theme="1"/>
      <name val="Calibri"/>
    </font>
    <font>
      <b/>
      <sz val="16.0"/>
      <color theme="1"/>
      <name val="Calibri"/>
    </font>
    <font>
      <b/>
      <sz val="12.0"/>
      <color theme="1"/>
      <name val="Calibri"/>
    </font>
    <font>
      <color rgb="FFFFFFFF"/>
      <name val="Calibri"/>
      <scheme val="minor"/>
    </font>
    <font>
      <b/>
      <sz val="8.0"/>
      <color theme="1"/>
      <name val="Calibri"/>
    </font>
    <font>
      <u/>
      <sz val="11.0"/>
      <color theme="10"/>
      <name val="Calibri"/>
    </font>
    <font>
      <u/>
      <sz val="11.0"/>
      <color theme="10"/>
      <name val="Calibri"/>
    </font>
    <font>
      <u/>
      <sz val="11.0"/>
      <color theme="10"/>
      <name val="Calibri"/>
    </font>
    <font>
      <u/>
      <sz val="11.0"/>
      <color theme="10"/>
      <name val="Calibri"/>
    </font>
    <font>
      <u/>
      <color rgb="FF0000FF"/>
      <name val="Roboto"/>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rgb="FF0000FF"/>
      <name val="Arial"/>
    </font>
    <font>
      <u/>
      <sz val="11.0"/>
      <color rgb="FF0000FF"/>
      <name val="Calibri"/>
    </font>
    <font>
      <u/>
      <sz val="11.0"/>
      <color theme="10"/>
      <name val="Calibri"/>
    </font>
    <font>
      <u/>
      <sz val="11.0"/>
      <color rgb="FF0000FF"/>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0.0"/>
      <color rgb="FF0000FF"/>
      <name val="Arial"/>
    </font>
    <font>
      <u/>
      <sz val="11.0"/>
      <color rgb="FF0000FF"/>
      <name val="Calibri"/>
    </font>
    <font>
      <u/>
      <sz val="11.0"/>
      <color rgb="FF0000FF"/>
      <name val="Calibri"/>
    </font>
    <font>
      <u/>
      <sz val="11.0"/>
      <color theme="10"/>
      <name val="Calibri"/>
    </font>
    <font>
      <u/>
      <sz val="11.0"/>
      <color rgb="FF0563C1"/>
      <name val="Calibri"/>
    </font>
    <font>
      <u/>
      <sz val="11.0"/>
      <color rgb="FF0563C1"/>
      <name val="Calibri"/>
    </font>
    <font>
      <u/>
      <sz val="11.0"/>
      <color theme="10"/>
      <name val="Calibri"/>
    </font>
    <font>
      <u/>
      <sz val="11.0"/>
      <color rgb="FF0000FF"/>
      <name val="Calibri"/>
    </font>
    <font>
      <u/>
      <sz val="11.0"/>
      <color rgb="FF0563C1"/>
      <name val="Calibri"/>
    </font>
    <font>
      <u/>
      <sz val="11.0"/>
      <color theme="10"/>
      <name val="Calibri"/>
    </font>
    <font>
      <sz val="11.0"/>
      <color rgb="FF494949"/>
      <name val="Hind"/>
    </font>
    <font>
      <sz val="12.0"/>
      <color rgb="FF494949"/>
      <name val="Hind"/>
    </font>
    <font>
      <sz val="10.0"/>
      <color rgb="FF494949"/>
      <name val="Hind"/>
    </font>
    <font>
      <u/>
      <sz val="11.0"/>
      <color theme="10"/>
      <name val="Calibri"/>
    </font>
    <font>
      <sz val="14.0"/>
      <color theme="1"/>
      <name val="Roboto"/>
    </font>
    <font>
      <u/>
      <sz val="11.0"/>
      <color theme="10"/>
      <name val="Calibri"/>
    </font>
    <font>
      <u/>
      <sz val="11.0"/>
      <color rgb="FF0000FF"/>
      <name val="Calibri"/>
    </font>
    <font>
      <sz val="11.0"/>
      <color rgb="FF202124"/>
      <name val="Arial"/>
    </font>
    <font>
      <sz val="11.0"/>
      <color theme="10"/>
      <name val="Calibri"/>
    </font>
    <font>
      <u/>
      <sz val="11.0"/>
      <color rgb="FF0000FF"/>
      <name val="Calibri"/>
    </font>
    <font>
      <u/>
      <sz val="10.0"/>
      <color rgb="FF0000FF"/>
      <name val="Calibri"/>
    </font>
    <font>
      <u/>
      <sz val="10.0"/>
      <color rgb="FF0000FF"/>
      <name val="Calibri"/>
    </font>
    <font>
      <u/>
      <sz val="11.0"/>
      <color theme="1"/>
      <name val="Calibri"/>
    </font>
    <font>
      <u/>
      <sz val="11.0"/>
      <color theme="10"/>
      <name val="Calibri"/>
    </font>
    <font>
      <sz val="9.0"/>
      <color rgb="FF111111"/>
      <name val="Roboto"/>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rgb="FF0000FF"/>
      <name val="Calibri"/>
    </font>
    <font>
      <u/>
      <sz val="10.0"/>
      <color rgb="FF0000FF"/>
      <name val="Arial"/>
    </font>
    <font>
      <u/>
      <sz val="11.0"/>
      <color theme="10"/>
      <name val="Calibri"/>
    </font>
    <font>
      <u/>
      <sz val="11.0"/>
      <color theme="10"/>
      <name val="Calibri"/>
    </font>
    <font>
      <u/>
      <sz val="11.0"/>
      <color theme="10"/>
      <name val="Calibri"/>
    </font>
    <font>
      <u/>
      <sz val="11.0"/>
      <color theme="10"/>
      <name val="Calibri"/>
    </font>
    <font>
      <u/>
      <sz val="11.0"/>
      <color rgb="FF0000FF"/>
      <name val="Calibri"/>
    </font>
    <font>
      <u/>
      <sz val="10.0"/>
      <color rgb="FF0000FF"/>
      <name val="Calibri"/>
    </font>
    <font>
      <u/>
      <sz val="11.0"/>
      <color theme="10"/>
      <name val="Calibri"/>
    </font>
    <font>
      <u/>
      <sz val="11.0"/>
      <color theme="10"/>
      <name val="Calibri"/>
    </font>
    <font>
      <u/>
      <sz val="11.0"/>
      <color rgb="FF0000FF"/>
      <name val="Calibri"/>
    </font>
    <font>
      <u/>
      <sz val="11.0"/>
      <color rgb="FF000000"/>
      <name val="Calibri"/>
    </font>
    <font>
      <u/>
      <sz val="11.0"/>
      <color rgb="FF000000"/>
      <name val="Calibri"/>
    </font>
    <font>
      <u/>
      <sz val="11.0"/>
      <color rgb="FF0000FF"/>
      <name val="Calibri"/>
    </font>
    <font>
      <u/>
      <sz val="11.0"/>
      <color theme="10"/>
      <name val="Calibri"/>
    </font>
    <font>
      <u/>
      <sz val="11.0"/>
      <color theme="10"/>
      <name val="Calibri"/>
    </font>
    <font>
      <u/>
      <sz val="11.0"/>
      <color rgb="FF0000FF"/>
      <name val="Calibri"/>
    </font>
    <font>
      <u/>
      <sz val="11.0"/>
      <color theme="10"/>
      <name val="Calibri"/>
    </font>
    <font>
      <sz val="11.0"/>
      <color rgb="FF040C28"/>
      <name val="Arial"/>
    </font>
    <font>
      <u/>
      <sz val="11.0"/>
      <color theme="10"/>
      <name val="Calibri"/>
    </font>
    <font>
      <u/>
      <sz val="11.0"/>
      <color theme="1"/>
      <name val="Calibri"/>
    </font>
    <font>
      <u/>
      <sz val="11.0"/>
      <color theme="10"/>
      <name val="Calibri"/>
    </font>
    <font>
      <sz val="11.0"/>
      <color rgb="FF252733"/>
      <name val="Calibri"/>
    </font>
    <font>
      <u/>
      <sz val="11.0"/>
      <color rgb="FF0000FF"/>
      <name val="Calibri"/>
    </font>
    <font>
      <u/>
      <sz val="11.0"/>
      <color theme="10"/>
      <name val="Calibri"/>
    </font>
    <font>
      <u/>
      <sz val="11.0"/>
      <color rgb="FF0000FF"/>
      <name val="Calibri"/>
    </font>
    <font>
      <u/>
      <sz val="11.0"/>
      <color theme="10"/>
      <name val="Calibri"/>
    </font>
    <font>
      <u/>
      <sz val="11.0"/>
      <color rgb="FF0000FF"/>
      <name val="Calibri"/>
    </font>
    <font>
      <u/>
      <sz val="11.0"/>
      <color rgb="FF000000"/>
      <name val="Calibri"/>
    </font>
    <font>
      <u/>
      <sz val="11.0"/>
      <color rgb="FF000000"/>
      <name val="Calibri"/>
    </font>
    <font>
      <u/>
      <sz val="11.0"/>
      <color rgb="FF00000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sz val="14.0"/>
      <color rgb="FF4D5156"/>
      <name val="Arial"/>
    </font>
    <font>
      <sz val="11.0"/>
      <color rgb="FF374151"/>
      <name val="Calibri"/>
    </font>
    <font>
      <sz val="11.0"/>
      <color rgb="FF010D39"/>
      <name val="Calibri"/>
    </font>
    <font>
      <sz val="12.0"/>
      <color rgb="FF191B28"/>
      <name val="Arial"/>
    </font>
    <font>
      <sz val="10.0"/>
      <color rgb="FF191B28"/>
      <name val="Arial"/>
    </font>
    <font>
      <u/>
      <sz val="11.0"/>
      <color theme="10"/>
      <name val="Calibri"/>
    </font>
    <font>
      <sz val="11.0"/>
      <color rgb="FF444444"/>
      <name val="Calibri"/>
    </font>
    <font>
      <sz val="11.0"/>
      <color rgb="FF4D5156"/>
      <name val="Calibri"/>
    </font>
    <font>
      <u/>
      <sz val="11.0"/>
      <color rgb="FF0000FF"/>
      <name val="Calibri"/>
    </font>
    <font>
      <u/>
      <sz val="11.0"/>
      <color rgb="FF0000FF"/>
      <name val="Calibri"/>
    </font>
    <font>
      <sz val="12.0"/>
      <color rgb="FF1C1E1F"/>
      <name val="Arial"/>
    </font>
    <font>
      <u/>
      <sz val="11.0"/>
      <color theme="10"/>
      <name val="Calibri"/>
    </font>
    <font>
      <sz val="11.0"/>
      <color rgb="FF212529"/>
      <name val="Calibri"/>
    </font>
    <font>
      <sz val="10.0"/>
      <color theme="1"/>
      <name val="Arial"/>
    </font>
    <font>
      <u/>
      <sz val="11.0"/>
      <color theme="10"/>
      <name val="Calibri"/>
    </font>
    <font>
      <u/>
      <sz val="11.0"/>
      <color rgb="FF0000FF"/>
      <name val="Calibri"/>
    </font>
    <font>
      <u/>
      <sz val="11.0"/>
      <color theme="10"/>
      <name val="Calibri"/>
    </font>
    <font>
      <u/>
      <sz val="11.0"/>
      <color theme="1"/>
      <name val="Calibri"/>
    </font>
    <font>
      <u/>
      <sz val="11.0"/>
      <color theme="10"/>
      <name val="Calibri"/>
    </font>
    <font>
      <sz val="11.0"/>
      <color rgb="FF000000"/>
      <name val="Arial"/>
    </font>
    <font>
      <u/>
      <sz val="11.0"/>
      <color theme="10"/>
      <name val="Calibri"/>
    </font>
    <font>
      <u/>
      <sz val="11.0"/>
      <color rgb="FF000000"/>
      <name val="Calibri"/>
    </font>
    <font>
      <u/>
      <sz val="11.0"/>
      <color rgb="FF000000"/>
      <name val="Calibri"/>
    </font>
    <font>
      <u/>
      <sz val="11.0"/>
      <color rgb="FF000000"/>
      <name val="Calibri"/>
    </font>
    <font>
      <u/>
      <sz val="12.0"/>
      <color theme="10"/>
      <name val="Calibri"/>
    </font>
    <font>
      <u/>
      <sz val="11.0"/>
      <color rgb="FF0000FF"/>
      <name val="Calibri"/>
    </font>
    <font>
      <u/>
      <sz val="11.0"/>
      <color rgb="FF0000FF"/>
      <name val="Calibri"/>
    </font>
    <font>
      <u/>
      <sz val="11.0"/>
      <color rgb="FF0000FF"/>
      <name val="Calibri"/>
    </font>
    <font>
      <b/>
      <sz val="10.0"/>
      <color rgb="FFFFFFFF"/>
      <name val="Calibri"/>
    </font>
    <font>
      <sz val="11.0"/>
      <color rgb="FF000000"/>
      <name val="Source Sans Pro"/>
    </font>
    <font>
      <sz val="11.0"/>
      <color rgb="FF212121"/>
      <name val="Calibri"/>
    </font>
    <font>
      <sz val="11.0"/>
      <color rgb="FF333333"/>
      <name val="Arial"/>
    </font>
    <font>
      <sz val="11.0"/>
      <color theme="1"/>
      <name val="Roboto"/>
    </font>
    <font>
      <sz val="11.0"/>
      <color rgb="FF323232"/>
      <name val="Calibri"/>
    </font>
    <font>
      <u/>
      <sz val="11.0"/>
      <color rgb="FF000000"/>
      <name val="Calibri"/>
    </font>
    <font>
      <sz val="11.0"/>
      <color rgb="FF161919"/>
      <name val="Calibri"/>
    </font>
    <font>
      <b/>
      <sz val="14.0"/>
      <color theme="5"/>
      <name val="Calibri"/>
    </font>
    <font>
      <sz val="14.0"/>
      <color theme="1"/>
      <name val="Calibri"/>
    </font>
    <font>
      <sz val="16.0"/>
      <color rgb="FF374151"/>
      <name val="Arial"/>
    </font>
    <font>
      <sz val="15.0"/>
      <color rgb="FF0070C0"/>
      <name val="Aptos"/>
    </font>
    <font>
      <sz val="14.0"/>
      <color rgb="FF0070C0"/>
      <name val="Calibri"/>
    </font>
    <font>
      <sz val="14.0"/>
      <color rgb="FF202122"/>
      <name val="Calibri"/>
    </font>
    <font>
      <sz val="14.0"/>
      <color rgb="FF666666"/>
      <name val="Arial"/>
    </font>
  </fonts>
  <fills count="30">
    <fill>
      <patternFill patternType="none"/>
    </fill>
    <fill>
      <patternFill patternType="lightGray"/>
    </fill>
    <fill>
      <patternFill patternType="solid">
        <fgColor rgb="FFE7E6E6"/>
        <bgColor rgb="FFE7E6E6"/>
      </patternFill>
    </fill>
    <fill>
      <patternFill patternType="solid">
        <fgColor rgb="FFFFE598"/>
        <bgColor rgb="FFFFE598"/>
      </patternFill>
    </fill>
    <fill>
      <patternFill patternType="solid">
        <fgColor theme="0"/>
        <bgColor theme="0"/>
      </patternFill>
    </fill>
    <fill>
      <patternFill patternType="solid">
        <fgColor rgb="FFFFFF00"/>
        <bgColor rgb="FFFFFF00"/>
      </patternFill>
    </fill>
    <fill>
      <patternFill patternType="solid">
        <fgColor rgb="FFFF0000"/>
        <bgColor rgb="FFFF0000"/>
      </patternFill>
    </fill>
    <fill>
      <patternFill patternType="solid">
        <fgColor rgb="FFFEF2CB"/>
        <bgColor rgb="FFFEF2CB"/>
      </patternFill>
    </fill>
    <fill>
      <patternFill patternType="solid">
        <fgColor rgb="FFF1C3E9"/>
        <bgColor rgb="FFF1C3E9"/>
      </patternFill>
    </fill>
    <fill>
      <patternFill patternType="solid">
        <fgColor rgb="FFD8D8D8"/>
        <bgColor rgb="FFD8D8D8"/>
      </patternFill>
    </fill>
    <fill>
      <patternFill patternType="solid">
        <fgColor rgb="FFFFC000"/>
        <bgColor rgb="FFFFC000"/>
      </patternFill>
    </fill>
    <fill>
      <patternFill patternType="solid">
        <fgColor theme="7"/>
        <bgColor theme="7"/>
      </patternFill>
    </fill>
    <fill>
      <patternFill patternType="solid">
        <fgColor rgb="FFEC74D5"/>
        <bgColor rgb="FFEC74D5"/>
      </patternFill>
    </fill>
    <fill>
      <patternFill patternType="solid">
        <fgColor rgb="FFFFF2CC"/>
        <bgColor rgb="FFFFF2CC"/>
      </patternFill>
    </fill>
    <fill>
      <patternFill patternType="solid">
        <fgColor rgb="FF0079C1"/>
        <bgColor rgb="FF0079C1"/>
      </patternFill>
    </fill>
    <fill>
      <patternFill patternType="solid">
        <fgColor rgb="FFCBD7E9"/>
        <bgColor rgb="FFCBD7E9"/>
      </patternFill>
    </fill>
    <fill>
      <patternFill patternType="solid">
        <fgColor rgb="FFE7ECF4"/>
        <bgColor rgb="FFE7ECF4"/>
      </patternFill>
    </fill>
    <fill>
      <patternFill patternType="solid">
        <fgColor rgb="FF9CC2E5"/>
        <bgColor rgb="FF9CC2E5"/>
      </patternFill>
    </fill>
    <fill>
      <patternFill patternType="solid">
        <fgColor rgb="FF8EAADB"/>
        <bgColor rgb="FF8EAADB"/>
      </patternFill>
    </fill>
    <fill>
      <patternFill patternType="solid">
        <fgColor theme="9"/>
        <bgColor theme="9"/>
      </patternFill>
    </fill>
    <fill>
      <patternFill patternType="solid">
        <fgColor rgb="FFE2EFD9"/>
        <bgColor rgb="FFE2EFD9"/>
      </patternFill>
    </fill>
    <fill>
      <patternFill patternType="solid">
        <fgColor rgb="FFF2F2F2"/>
        <bgColor rgb="FFF2F2F2"/>
      </patternFill>
    </fill>
    <fill>
      <patternFill patternType="solid">
        <fgColor theme="4"/>
        <bgColor theme="4"/>
      </patternFill>
    </fill>
    <fill>
      <patternFill patternType="solid">
        <fgColor rgb="FFBFBFBF"/>
        <bgColor rgb="FFBFBFBF"/>
      </patternFill>
    </fill>
    <fill>
      <patternFill patternType="solid">
        <fgColor rgb="FFD9E2F3"/>
        <bgColor rgb="FFD9E2F3"/>
      </patternFill>
    </fill>
    <fill>
      <patternFill patternType="solid">
        <fgColor rgb="FFD9E1F2"/>
        <bgColor rgb="FFD9E1F2"/>
      </patternFill>
    </fill>
    <fill>
      <patternFill patternType="solid">
        <fgColor rgb="FFDEEAF6"/>
        <bgColor rgb="FFDEEAF6"/>
      </patternFill>
    </fill>
    <fill>
      <patternFill patternType="solid">
        <fgColor theme="5"/>
        <bgColor theme="5"/>
      </patternFill>
    </fill>
    <fill>
      <patternFill patternType="solid">
        <fgColor rgb="FFFBE4D5"/>
        <bgColor rgb="FFFBE4D5"/>
      </patternFill>
    </fill>
    <fill>
      <patternFill patternType="solid">
        <fgColor rgb="FFD0CECE"/>
        <bgColor rgb="FFD0CECE"/>
      </patternFill>
    </fill>
  </fills>
  <borders count="89">
    <border/>
    <border>
      <left/>
      <right/>
      <top/>
      <bottom/>
    </border>
    <border>
      <left/>
      <right/>
      <top style="thin">
        <color rgb="FFFFD965"/>
      </top>
      <bottom style="thin">
        <color rgb="FFFFD965"/>
      </bottom>
    </border>
    <border>
      <left/>
      <right/>
      <top style="thin">
        <color rgb="FFFFD966"/>
      </top>
      <bottom style="thin">
        <color rgb="FFFFD966"/>
      </bottom>
    </border>
    <border>
      <left/>
      <right style="thin">
        <color rgb="FFFFD965"/>
      </right>
      <top style="thin">
        <color rgb="FFFFD965"/>
      </top>
      <bottom style="thin">
        <color rgb="FFFFD965"/>
      </bottom>
    </border>
    <border>
      <top style="thin">
        <color rgb="FFFFD965"/>
      </top>
      <bottom style="thin">
        <color rgb="FFFFD965"/>
      </bottom>
    </border>
    <border>
      <top style="thin">
        <color rgb="FFFFD966"/>
      </top>
      <bottom style="thin">
        <color rgb="FFFFD966"/>
      </bottom>
    </border>
    <border>
      <right style="thin">
        <color rgb="FFFFD965"/>
      </right>
      <top style="thin">
        <color rgb="FFFFD965"/>
      </top>
      <bottom style="thin">
        <color rgb="FFFFD965"/>
      </bottom>
    </border>
    <border>
      <top style="thin">
        <color rgb="FF8EA9DB"/>
      </top>
      <bottom style="thin">
        <color rgb="FF8EA9DB"/>
      </bottom>
    </border>
    <border>
      <left/>
      <right/>
      <top style="thin">
        <color rgb="FF8EA9DB"/>
      </top>
      <bottom style="thin">
        <color rgb="FF8EA9DB"/>
      </bottom>
    </border>
    <border>
      <right style="thin">
        <color rgb="FF8EA9DB"/>
      </right>
      <top style="thin">
        <color rgb="FF8EA9DB"/>
      </top>
      <bottom style="thin">
        <color rgb="FF8EA9DB"/>
      </bottom>
    </border>
    <border>
      <left style="medium">
        <color rgb="FFCCCCCC"/>
      </left>
      <right style="medium">
        <color rgb="FFCCCCCC"/>
      </right>
      <top style="medium">
        <color rgb="FFCCCCCC"/>
      </top>
      <bottom style="medium">
        <color rgb="FFCCCCCC"/>
      </bottom>
    </border>
    <border>
      <left/>
      <right style="thin">
        <color rgb="FF8EA9DB"/>
      </right>
      <top style="thin">
        <color rgb="FF8EA9DB"/>
      </top>
      <bottom style="thin">
        <color rgb="FF8EA9DB"/>
      </bottom>
    </border>
    <border>
      <top style="thin">
        <color rgb="FF8EAADB"/>
      </top>
    </border>
    <border>
      <left style="thin">
        <color rgb="FF000000"/>
      </left>
      <right style="thin">
        <color rgb="FF000000"/>
      </right>
      <top style="thin">
        <color rgb="FF000000"/>
      </top>
      <bottom style="thin">
        <color rgb="FF000000"/>
      </bottom>
    </border>
    <border>
      <top style="thin">
        <color rgb="FF8EA9DB"/>
      </top>
    </border>
    <border>
      <left/>
      <right/>
      <top style="thin">
        <color rgb="FF9BC2E6"/>
      </top>
      <bottom style="thin">
        <color rgb="FF9BC2E6"/>
      </bottom>
    </border>
    <border>
      <top style="thin">
        <color rgb="FF9BC2E6"/>
      </top>
      <bottom style="thin">
        <color rgb="FF9BC2E6"/>
      </bottom>
    </border>
    <border>
      <top style="thin">
        <color rgb="FFF4B083"/>
      </top>
      <bottom style="thin">
        <color rgb="FFF4B083"/>
      </bottom>
    </border>
    <border>
      <top style="thin">
        <color rgb="FF8EAADB"/>
      </top>
      <bottom style="thin">
        <color rgb="FF8EAADB"/>
      </bottom>
    </border>
    <border>
      <left/>
      <right/>
      <top style="thin">
        <color rgb="FF8EAADB"/>
      </top>
      <bottom style="thin">
        <color rgb="FF8EAADB"/>
      </bottom>
    </border>
    <border>
      <left/>
      <right/>
      <top style="thin">
        <color rgb="FF8EA9DB"/>
      </top>
      <bottom/>
    </border>
    <border>
      <left style="thin">
        <color rgb="FF000000"/>
      </left>
      <right style="thin">
        <color rgb="FF000000"/>
      </right>
      <top style="thin">
        <color rgb="FF000000"/>
      </top>
      <bottom/>
    </border>
    <border>
      <left/>
      <right/>
      <top style="thin">
        <color rgb="FF8EAADB"/>
      </top>
      <bottom/>
    </border>
    <border>
      <left style="thin">
        <color theme="9"/>
      </left>
      <right style="thin">
        <color theme="9"/>
      </right>
      <top style="thin">
        <color theme="9"/>
      </top>
      <bottom style="thin">
        <color theme="9"/>
      </bottom>
    </border>
    <border>
      <left style="thin">
        <color theme="9"/>
      </left>
      <right style="thin">
        <color rgb="FF000000"/>
      </right>
      <top style="thin">
        <color rgb="FF000000"/>
      </top>
      <bottom style="thin">
        <color theme="9"/>
      </bottom>
    </border>
    <border>
      <left style="thin">
        <color rgb="FF000000"/>
      </left>
      <right style="thin">
        <color rgb="FF000000"/>
      </right>
      <top style="thin">
        <color rgb="FF000000"/>
      </top>
      <bottom style="thin">
        <color theme="9"/>
      </bottom>
    </border>
    <border>
      <left style="thin">
        <color theme="9"/>
      </left>
      <right style="thin">
        <color rgb="FF000000"/>
      </right>
    </border>
    <border>
      <left style="thin">
        <color theme="9"/>
      </left>
      <right style="thin">
        <color rgb="FF000000"/>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8EA9DB"/>
      </left>
      <top style="thin">
        <color rgb="FF8EA9DB"/>
      </top>
      <bottom style="thin">
        <color rgb="FF8EA9DB"/>
      </bottom>
    </border>
    <border>
      <left/>
      <right/>
      <top style="thin">
        <color rgb="FFFFD966"/>
      </top>
      <bottom/>
    </border>
    <border>
      <left/>
      <right/>
      <top/>
      <bottom style="thin">
        <color rgb="FFFFD966"/>
      </bottom>
    </border>
    <border>
      <left/>
      <right/>
      <top style="thin">
        <color rgb="FFFFD965"/>
      </top>
      <bottom/>
    </border>
    <border>
      <top style="thin">
        <color rgb="FFFFD965"/>
      </top>
    </border>
    <border>
      <top style="thin">
        <color rgb="FFA9D08E"/>
      </top>
      <bottom style="thin">
        <color rgb="FFA9D08E"/>
      </bottom>
    </border>
    <border>
      <right style="thin">
        <color rgb="FFA9D08E"/>
      </right>
      <top style="thin">
        <color rgb="FFA9D08E"/>
      </top>
      <bottom style="thin">
        <color rgb="FFA9D08E"/>
      </bottom>
    </border>
    <border>
      <bottom style="medium">
        <color rgb="FF000000"/>
      </bottom>
    </border>
    <border>
      <left style="medium">
        <color rgb="FF000000"/>
      </left>
      <right/>
      <top style="medium">
        <color rgb="FF000000"/>
      </top>
    </border>
    <border>
      <left style="medium">
        <color rgb="FFFFFFFF"/>
      </left>
      <top style="medium">
        <color rgb="FF000000"/>
      </top>
      <bottom style="thick">
        <color rgb="FFFFFFFF"/>
      </bottom>
    </border>
    <border>
      <right style="thin">
        <color theme="0"/>
      </right>
      <top style="medium">
        <color rgb="FF000000"/>
      </top>
      <bottom style="thick">
        <color rgb="FFFFFFFF"/>
      </bottom>
    </border>
    <border>
      <left style="thin">
        <color theme="0"/>
      </left>
      <top style="medium">
        <color rgb="FF000000"/>
      </top>
      <bottom style="thick">
        <color rgb="FFFFFFFF"/>
      </bottom>
    </border>
    <border>
      <right style="medium">
        <color rgb="FF000000"/>
      </right>
      <top style="medium">
        <color rgb="FF000000"/>
      </top>
      <bottom style="thick">
        <color rgb="FFFFFFFF"/>
      </bottom>
    </border>
    <border>
      <left style="medium">
        <color rgb="FF000000"/>
      </left>
      <right/>
      <bottom style="thick">
        <color rgb="FFFFFFFF"/>
      </bottom>
    </border>
    <border>
      <left style="thick">
        <color rgb="FFFFFFFF"/>
      </left>
      <right style="medium">
        <color rgb="FFFFFFFF"/>
      </right>
      <top style="thick">
        <color rgb="FFFFFFFF"/>
      </top>
      <bottom style="medium">
        <color rgb="FFFFFFFF"/>
      </bottom>
    </border>
    <border>
      <left/>
      <right style="medium">
        <color rgb="FFFFFFFF"/>
      </right>
      <top style="thick">
        <color rgb="FFFFFFFF"/>
      </top>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top style="thick">
        <color rgb="FFFFFFFF"/>
      </top>
      <bottom style="medium">
        <color rgb="FFFFFFFF"/>
      </bottom>
    </border>
    <border>
      <left style="medium">
        <color rgb="FFFFFFFF"/>
      </left>
      <right style="medium">
        <color rgb="FF000000"/>
      </right>
      <top style="thick">
        <color rgb="FFFFFFFF"/>
      </top>
      <bottom style="medium">
        <color rgb="FFFFFFFF"/>
      </bottom>
    </border>
    <border>
      <left style="medium">
        <color rgb="FF000000"/>
      </left>
      <right style="medium">
        <color rgb="FFFFFFFF"/>
      </right>
      <top style="thick">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000000"/>
      </right>
      <top style="medium">
        <color rgb="FFFFFFFF"/>
      </top>
      <bottom style="medium">
        <color rgb="FFFFFFFF"/>
      </bottom>
    </border>
    <border>
      <left style="medium">
        <color rgb="FF000000"/>
      </left>
      <right style="medium">
        <color rgb="FFFFFFFF"/>
      </right>
      <top style="medium">
        <color rgb="FFFFFFFF"/>
      </top>
      <bottom style="medium">
        <color rgb="FFFFFFFF"/>
      </bottom>
    </border>
    <border>
      <left style="medium">
        <color rgb="FFFFFFFF"/>
      </left>
      <right style="medium">
        <color rgb="FFFFFFFF"/>
      </right>
      <top style="medium">
        <color rgb="FFFFFFFF"/>
      </top>
      <bottom/>
    </border>
    <border>
      <left style="medium">
        <color rgb="FFFFFFFF"/>
      </left>
      <right/>
      <top style="medium">
        <color rgb="FFFFFFFF"/>
      </top>
      <bottom style="medium">
        <color rgb="FFFFFFFF"/>
      </bottom>
    </border>
    <border>
      <left/>
      <right style="medium">
        <color rgb="FF000000"/>
      </right>
      <top style="medium">
        <color rgb="FFFFFFFF"/>
      </top>
      <bottom style="medium">
        <color rgb="FFFFFFFF"/>
      </bottom>
    </border>
    <border>
      <left style="medium">
        <color rgb="FFFFFFFF"/>
      </left>
      <right style="medium">
        <color theme="0"/>
      </right>
      <top/>
      <bottom style="medium">
        <color rgb="FFFFFFFF"/>
      </bottom>
    </border>
    <border>
      <left style="medium">
        <color rgb="FFFFFFFF"/>
      </left>
      <right style="medium">
        <color rgb="FF000000"/>
      </right>
      <top style="medium">
        <color rgb="FFFFFFFF"/>
      </top>
      <bottom style="medium">
        <color rgb="FF000000"/>
      </bottom>
    </border>
    <border>
      <left style="medium">
        <color rgb="FF000000"/>
      </left>
      <right style="medium">
        <color rgb="FFFFFFFF"/>
      </right>
      <top style="medium">
        <color rgb="FF000000"/>
      </top>
      <bottom style="medium">
        <color rgb="FF000000"/>
      </bottom>
    </border>
    <border>
      <left style="medium">
        <color rgb="FFFFFFFF"/>
      </left>
      <right style="medium">
        <color rgb="FFFFFFFF"/>
      </right>
      <top style="medium">
        <color rgb="FF000000"/>
      </top>
      <bottom style="medium">
        <color rgb="FF000000"/>
      </bottom>
    </border>
    <border>
      <left style="medium">
        <color rgb="FFFFFFFF"/>
      </left>
      <right style="medium">
        <color rgb="FF000000"/>
      </right>
      <top style="medium">
        <color rgb="FF000000"/>
      </top>
      <bottom style="medium">
        <color rgb="FF000000"/>
      </bottom>
    </border>
    <border>
      <left style="thin">
        <color rgb="FF000000"/>
      </left>
      <top style="thin">
        <color rgb="FF000000"/>
      </top>
      <bottom/>
    </border>
    <border>
      <right style="thin">
        <color rgb="FF000000"/>
      </right>
      <top style="thin">
        <color rgb="FF000000"/>
      </top>
      <bottom/>
    </border>
    <border>
      <left/>
      <top/>
      <bottom/>
    </border>
    <border>
      <top/>
      <bottom/>
    </border>
    <border>
      <right/>
      <top/>
      <bottom/>
    </border>
    <border>
      <left style="thin">
        <color rgb="FF000000"/>
      </left>
      <right/>
      <top/>
      <bottom/>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right style="thin">
        <color rgb="FFA8D08D"/>
      </right>
      <top style="thin">
        <color rgb="FFA8D08D"/>
      </top>
      <bottom style="thin">
        <color rgb="FFA8D08D"/>
      </bottom>
    </border>
    <border>
      <right style="thin">
        <color rgb="FFA8D08D"/>
      </right>
      <top style="thin">
        <color rgb="FFA8D08D"/>
      </top>
      <bottom style="thin">
        <color rgb="FFA8D08D"/>
      </bottom>
    </border>
    <border>
      <left/>
      <right style="thin">
        <color rgb="FF8EAADB"/>
      </right>
      <top style="thin">
        <color rgb="FF8EAADB"/>
      </top>
      <bottom style="thin">
        <color rgb="FF8EAADB"/>
      </bottom>
    </border>
    <border>
      <right style="thin">
        <color rgb="FFF4B083"/>
      </right>
      <top style="thin">
        <color rgb="FFF4B083"/>
      </top>
      <bottom style="thin">
        <color rgb="FFF4B083"/>
      </bottom>
    </border>
    <border>
      <left style="thin">
        <color rgb="FF8EA9DB"/>
      </left>
      <right/>
      <top style="thin">
        <color rgb="FF8EA9DB"/>
      </top>
      <bottom/>
    </border>
    <border>
      <top style="thin">
        <color rgb="FFF4B083"/>
      </top>
    </border>
    <border>
      <left style="thin">
        <color rgb="FF8EAADB"/>
      </left>
      <right/>
      <top style="thin">
        <color rgb="FF8EAADB"/>
      </top>
      <bottom style="thin">
        <color rgb="FF8EAADB"/>
      </bottom>
    </border>
    <border>
      <bottom style="thin">
        <color rgb="FF8EA9DB"/>
      </bottom>
    </border>
    <border>
      <left/>
      <right/>
      <top/>
      <bottom style="thin">
        <color rgb="FF8EA9DB"/>
      </bottom>
    </border>
    <border>
      <bottom style="thin">
        <color rgb="FF8EAADB"/>
      </bottom>
    </border>
    <border>
      <right style="thin">
        <color rgb="FF8EAADB"/>
      </right>
      <bottom style="thin">
        <color rgb="FF8EAADB"/>
      </bottom>
    </border>
    <border>
      <bottom style="thin">
        <color rgb="FFF4B084"/>
      </bottom>
    </border>
    <border>
      <left style="thin">
        <color rgb="FF000000"/>
      </left>
      <right style="thin">
        <color rgb="FF000000"/>
      </right>
      <top style="thin">
        <color rgb="FF000000"/>
      </top>
      <bottom style="thin">
        <color rgb="FFF4B083"/>
      </bottom>
    </border>
  </borders>
  <cellStyleXfs count="1">
    <xf borderId="0" fillId="0" fontId="0" numFmtId="0" applyAlignment="1" applyFont="1"/>
  </cellStyleXfs>
  <cellXfs count="144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Font="1"/>
    <xf borderId="0" fillId="0" fontId="2" numFmtId="0" xfId="0" applyAlignment="1" applyFont="1">
      <alignment horizontal="center"/>
    </xf>
    <xf borderId="0" fillId="0" fontId="2" numFmtId="0" xfId="0" applyAlignment="1" applyFont="1">
      <alignment horizontal="center" shrinkToFit="0" wrapText="1"/>
    </xf>
    <xf borderId="0" fillId="0" fontId="2" numFmtId="164" xfId="0" applyAlignment="1" applyFont="1" applyNumberFormat="1">
      <alignment horizontal="center" shrinkToFit="0" wrapText="1"/>
    </xf>
    <xf borderId="0" fillId="0" fontId="2" numFmtId="2" xfId="0" applyAlignment="1" applyFont="1" applyNumberFormat="1">
      <alignment horizontal="right" shrinkToFit="0" wrapText="1"/>
    </xf>
    <xf borderId="0" fillId="0" fontId="1" numFmtId="0" xfId="0" applyAlignment="1" applyFont="1">
      <alignment horizontal="left" shrinkToFit="0" wrapText="1"/>
    </xf>
    <xf borderId="0" fillId="0" fontId="1" numFmtId="2" xfId="0" applyAlignment="1" applyFont="1" applyNumberFormat="1">
      <alignment horizontal="right"/>
    </xf>
    <xf borderId="0" fillId="0" fontId="3" numFmtId="0" xfId="0" applyAlignment="1" applyFont="1">
      <alignment horizontal="left" shrinkToFit="0" wrapText="1"/>
    </xf>
    <xf borderId="0" fillId="0" fontId="1" numFmtId="0" xfId="0" applyAlignment="1" applyFont="1">
      <alignment horizontal="center" shrinkToFit="0" wrapText="1"/>
    </xf>
    <xf borderId="0" fillId="0" fontId="1" numFmtId="164" xfId="0" applyAlignment="1" applyFont="1" applyNumberFormat="1">
      <alignment horizontal="right" shrinkToFit="0" wrapText="1"/>
    </xf>
    <xf borderId="0" fillId="0" fontId="1" numFmtId="2" xfId="0" applyAlignment="1" applyFont="1" applyNumberFormat="1">
      <alignment horizontal="right" shrinkToFit="0" wrapText="1"/>
    </xf>
    <xf borderId="0" fillId="0" fontId="1" numFmtId="0" xfId="0" applyAlignment="1" applyFont="1">
      <alignment horizontal="center"/>
    </xf>
    <xf borderId="0" fillId="0" fontId="1" numFmtId="164" xfId="0" applyAlignment="1" applyFont="1" applyNumberFormat="1">
      <alignment horizontal="left"/>
    </xf>
    <xf borderId="0" fillId="0" fontId="1" numFmtId="0" xfId="0" applyAlignment="1" applyFont="1">
      <alignment horizontal="left"/>
    </xf>
    <xf borderId="0" fillId="0" fontId="1" numFmtId="164" xfId="0" applyAlignment="1" applyFont="1" applyNumberFormat="1">
      <alignment shrinkToFit="0" wrapText="1"/>
    </xf>
    <xf borderId="0" fillId="0" fontId="4" numFmtId="0" xfId="0" applyAlignment="1" applyFont="1">
      <alignment horizontal="left" shrinkToFit="0" wrapText="1"/>
    </xf>
    <xf borderId="0" fillId="0" fontId="1" numFmtId="0" xfId="0" applyAlignment="1" applyFont="1">
      <alignment readingOrder="0"/>
    </xf>
    <xf borderId="0" fillId="0" fontId="5" numFmtId="0" xfId="0" applyFont="1"/>
    <xf borderId="0" fillId="0" fontId="1" numFmtId="165" xfId="0" applyAlignment="1" applyFont="1" applyNumberFormat="1">
      <alignment horizontal="left" shrinkToFit="0" wrapText="1"/>
    </xf>
    <xf borderId="0" fillId="0" fontId="1" numFmtId="3" xfId="0" applyAlignment="1" applyFont="1" applyNumberFormat="1">
      <alignment horizontal="left" shrinkToFit="0" wrapText="1"/>
    </xf>
    <xf borderId="0" fillId="0" fontId="1" numFmtId="1" xfId="0" applyAlignment="1" applyFont="1" applyNumberFormat="1">
      <alignment horizontal="left" shrinkToFit="0" wrapText="1"/>
    </xf>
    <xf borderId="0" fillId="0" fontId="1" numFmtId="164" xfId="0" applyAlignment="1" applyFont="1" applyNumberFormat="1">
      <alignment horizontal="left" shrinkToFit="0" wrapText="1"/>
    </xf>
    <xf borderId="0" fillId="0" fontId="1" numFmtId="164" xfId="0" applyAlignment="1" applyFont="1" applyNumberFormat="1">
      <alignment horizontal="right"/>
    </xf>
    <xf borderId="0" fillId="0" fontId="1" numFmtId="165" xfId="0" applyAlignment="1" applyFont="1" applyNumberFormat="1">
      <alignment horizontal="left"/>
    </xf>
    <xf borderId="0" fillId="0" fontId="1" numFmtId="0" xfId="0" applyAlignment="1" applyFont="1">
      <alignment horizontal="left" readingOrder="0" shrinkToFit="0" wrapText="1"/>
    </xf>
    <xf borderId="0" fillId="0" fontId="3" numFmtId="0" xfId="0" applyFont="1"/>
    <xf borderId="0" fillId="0" fontId="1" numFmtId="49" xfId="0" applyAlignment="1" applyFont="1" applyNumberFormat="1">
      <alignment horizontal="left" shrinkToFit="0" wrapText="1"/>
    </xf>
    <xf borderId="0" fillId="0" fontId="6" numFmtId="0" xfId="0" applyAlignment="1" applyFont="1">
      <alignment horizontal="left" shrinkToFit="0" wrapText="1"/>
    </xf>
    <xf borderId="0" fillId="0" fontId="3" numFmtId="0" xfId="0" applyAlignment="1" applyFont="1">
      <alignment horizontal="center" shrinkToFit="0" wrapText="1"/>
    </xf>
    <xf borderId="0" fillId="0" fontId="7" numFmtId="0" xfId="0" applyFont="1"/>
    <xf borderId="0" fillId="0" fontId="7" numFmtId="164" xfId="0" applyFont="1" applyNumberFormat="1"/>
    <xf borderId="0" fillId="0" fontId="1" numFmtId="164" xfId="0" applyFont="1" applyNumberFormat="1"/>
    <xf borderId="1" fillId="2" fontId="1" numFmtId="0" xfId="0" applyBorder="1" applyFill="1" applyFont="1"/>
    <xf borderId="2" fillId="2" fontId="2" numFmtId="0" xfId="0" applyAlignment="1" applyBorder="1" applyFont="1">
      <alignment horizontal="center"/>
    </xf>
    <xf borderId="2" fillId="3" fontId="2" numFmtId="0" xfId="0" applyAlignment="1" applyBorder="1" applyFill="1" applyFont="1">
      <alignment horizontal="center" shrinkToFit="0" wrapText="1"/>
    </xf>
    <xf borderId="2" fillId="3" fontId="2" numFmtId="0" xfId="0" applyAlignment="1" applyBorder="1" applyFont="1">
      <alignment horizontal="center"/>
    </xf>
    <xf borderId="2" fillId="2" fontId="2" numFmtId="0" xfId="0" applyAlignment="1" applyBorder="1" applyFont="1">
      <alignment horizontal="center" shrinkToFit="0" wrapText="1"/>
    </xf>
    <xf borderId="2" fillId="2" fontId="2" numFmtId="0" xfId="0" applyAlignment="1" applyBorder="1" applyFont="1">
      <alignment horizontal="left"/>
    </xf>
    <xf borderId="2" fillId="2" fontId="2" numFmtId="165" xfId="0" applyAlignment="1" applyBorder="1" applyFont="1" applyNumberFormat="1">
      <alignment horizontal="center" shrinkToFit="0" wrapText="1"/>
    </xf>
    <xf borderId="2" fillId="3" fontId="2" numFmtId="164" xfId="0" applyAlignment="1" applyBorder="1" applyFont="1" applyNumberFormat="1">
      <alignment horizontal="center" shrinkToFit="0" wrapText="1"/>
    </xf>
    <xf borderId="2" fillId="3" fontId="2" numFmtId="1" xfId="0" applyAlignment="1" applyBorder="1" applyFont="1" applyNumberFormat="1">
      <alignment horizontal="center" shrinkToFit="0" wrapText="1"/>
    </xf>
    <xf borderId="2" fillId="2" fontId="2" numFmtId="14" xfId="0" applyAlignment="1" applyBorder="1" applyFont="1" applyNumberFormat="1">
      <alignment horizontal="center"/>
    </xf>
    <xf borderId="3" fillId="2" fontId="2" numFmtId="0" xfId="0" applyAlignment="1" applyBorder="1" applyFont="1">
      <alignment horizontal="center" shrinkToFit="0" wrapText="1"/>
    </xf>
    <xf borderId="4" fillId="2" fontId="2" numFmtId="0" xfId="0" applyAlignment="1" applyBorder="1" applyFont="1">
      <alignment horizontal="center"/>
    </xf>
    <xf borderId="0" fillId="0" fontId="8" numFmtId="0" xfId="0" applyFont="1"/>
    <xf borderId="5" fillId="0" fontId="1" numFmtId="0" xfId="0" applyAlignment="1" applyBorder="1" applyFont="1">
      <alignment horizontal="center" shrinkToFit="0" wrapText="1"/>
    </xf>
    <xf borderId="5" fillId="0" fontId="1" numFmtId="0" xfId="0" applyAlignment="1" applyBorder="1" applyFont="1">
      <alignment horizontal="left" shrinkToFit="0" wrapText="1"/>
    </xf>
    <xf borderId="2" fillId="3" fontId="1" numFmtId="0" xfId="0" applyAlignment="1" applyBorder="1" applyFont="1">
      <alignment horizontal="left" shrinkToFit="0" wrapText="1"/>
    </xf>
    <xf borderId="5" fillId="0" fontId="1" numFmtId="166" xfId="0" applyAlignment="1" applyBorder="1" applyFont="1" applyNumberFormat="1">
      <alignment horizontal="right" shrinkToFit="0" wrapText="1"/>
    </xf>
    <xf borderId="5" fillId="0" fontId="1" numFmtId="2" xfId="0" applyAlignment="1" applyBorder="1" applyFont="1" applyNumberFormat="1">
      <alignment horizontal="right" shrinkToFit="0" wrapText="1"/>
    </xf>
    <xf borderId="5" fillId="0" fontId="1" numFmtId="1" xfId="0" applyAlignment="1" applyBorder="1" applyFont="1" applyNumberFormat="1">
      <alignment horizontal="right" shrinkToFit="0" wrapText="1"/>
    </xf>
    <xf borderId="2" fillId="3" fontId="1" numFmtId="164" xfId="0" applyAlignment="1" applyBorder="1" applyFont="1" applyNumberFormat="1">
      <alignment horizontal="right" shrinkToFit="0" wrapText="1"/>
    </xf>
    <xf borderId="2" fillId="3" fontId="1" numFmtId="1" xfId="0" applyAlignment="1" applyBorder="1" applyFont="1" applyNumberFormat="1">
      <alignment horizontal="left" shrinkToFit="0" wrapText="1"/>
    </xf>
    <xf borderId="5" fillId="0" fontId="1" numFmtId="14" xfId="0" applyAlignment="1" applyBorder="1" applyFont="1" applyNumberFormat="1">
      <alignment horizontal="left" shrinkToFit="0" wrapText="1"/>
    </xf>
    <xf borderId="6" fillId="0" fontId="1" numFmtId="0" xfId="0" applyAlignment="1" applyBorder="1" applyFont="1">
      <alignment shrinkToFit="0" wrapText="1"/>
    </xf>
    <xf borderId="5" fillId="0" fontId="9" numFmtId="0" xfId="0" applyAlignment="1" applyBorder="1" applyFont="1">
      <alignment horizontal="left" shrinkToFit="0" wrapText="1"/>
    </xf>
    <xf borderId="7" fillId="0" fontId="1" numFmtId="0" xfId="0" applyAlignment="1" applyBorder="1" applyFont="1">
      <alignment horizontal="left" shrinkToFit="0" wrapText="1"/>
    </xf>
    <xf borderId="1" fillId="4" fontId="1" numFmtId="0" xfId="0" applyBorder="1" applyFill="1" applyFont="1"/>
    <xf borderId="5" fillId="0" fontId="1" numFmtId="0" xfId="0" applyBorder="1" applyFont="1"/>
    <xf borderId="2" fillId="3" fontId="1" numFmtId="0" xfId="0" applyBorder="1" applyFont="1"/>
    <xf borderId="2" fillId="3" fontId="1" numFmtId="164" xfId="0" applyBorder="1" applyFont="1" applyNumberFormat="1"/>
    <xf borderId="2" fillId="3" fontId="1" numFmtId="1" xfId="0" applyBorder="1" applyFont="1" applyNumberFormat="1"/>
    <xf borderId="6" fillId="0" fontId="1" numFmtId="0" xfId="0" applyBorder="1" applyFont="1"/>
    <xf borderId="7" fillId="0" fontId="1" numFmtId="0" xfId="0" applyBorder="1" applyFont="1"/>
    <xf borderId="2" fillId="3" fontId="1" numFmtId="49" xfId="0" applyAlignment="1" applyBorder="1" applyFont="1" applyNumberFormat="1">
      <alignment horizontal="left" shrinkToFit="0" wrapText="1"/>
    </xf>
    <xf borderId="2" fillId="3" fontId="6" numFmtId="0" xfId="0" applyAlignment="1" applyBorder="1" applyFont="1">
      <alignment horizontal="left" shrinkToFit="0" wrapText="1"/>
    </xf>
    <xf borderId="5" fillId="0" fontId="7" numFmtId="0" xfId="0" applyAlignment="1" applyBorder="1" applyFont="1">
      <alignment horizontal="left" shrinkToFit="0" wrapText="1"/>
    </xf>
    <xf borderId="5" fillId="0" fontId="1" numFmtId="0" xfId="0" applyAlignment="1" applyBorder="1" applyFont="1">
      <alignment horizontal="right" shrinkToFit="0" wrapText="1"/>
    </xf>
    <xf borderId="2" fillId="3" fontId="10" numFmtId="164" xfId="0" applyAlignment="1" applyBorder="1" applyFont="1" applyNumberFormat="1">
      <alignment horizontal="right"/>
    </xf>
    <xf borderId="2" fillId="3" fontId="10" numFmtId="165" xfId="0" applyAlignment="1" applyBorder="1" applyFont="1" applyNumberFormat="1">
      <alignment horizontal="left"/>
    </xf>
    <xf borderId="5" fillId="0" fontId="1" numFmtId="0" xfId="0" applyAlignment="1" applyBorder="1" applyFont="1">
      <alignment horizontal="left"/>
    </xf>
    <xf borderId="5" fillId="0" fontId="6" numFmtId="0" xfId="0" applyAlignment="1" applyBorder="1" applyFont="1">
      <alignment horizontal="left" shrinkToFit="0" wrapText="1"/>
    </xf>
    <xf borderId="5" fillId="0" fontId="11" numFmtId="14" xfId="0" applyAlignment="1" applyBorder="1" applyFont="1" applyNumberFormat="1">
      <alignment horizontal="left" shrinkToFit="0" wrapText="1"/>
    </xf>
    <xf borderId="5" fillId="0" fontId="3" numFmtId="0" xfId="0" applyAlignment="1" applyBorder="1" applyFont="1">
      <alignment horizontal="left" shrinkToFit="0" wrapText="1"/>
    </xf>
    <xf borderId="7" fillId="0" fontId="3" numFmtId="0" xfId="0" applyAlignment="1" applyBorder="1" applyFont="1">
      <alignment horizontal="left" shrinkToFit="0" wrapText="1"/>
    </xf>
    <xf borderId="2" fillId="3" fontId="12" numFmtId="0" xfId="0" applyBorder="1" applyFont="1"/>
    <xf borderId="5" fillId="0" fontId="12" numFmtId="0" xfId="0" applyBorder="1" applyFont="1"/>
    <xf borderId="2" fillId="3" fontId="1" numFmtId="165" xfId="0" applyAlignment="1" applyBorder="1" applyFont="1" applyNumberFormat="1">
      <alignment horizontal="left" shrinkToFit="0" wrapText="1"/>
    </xf>
    <xf borderId="5" fillId="0" fontId="12" numFmtId="0" xfId="0" applyAlignment="1" applyBorder="1" applyFont="1">
      <alignment shrinkToFit="0" wrapText="1"/>
    </xf>
    <xf borderId="8" fillId="0" fontId="1" numFmtId="0" xfId="0" applyAlignment="1" applyBorder="1" applyFont="1">
      <alignment horizontal="center" shrinkToFit="0" wrapText="1"/>
    </xf>
    <xf borderId="8" fillId="0" fontId="1" numFmtId="0" xfId="0" applyAlignment="1" applyBorder="1" applyFont="1">
      <alignment horizontal="left" shrinkToFit="0" wrapText="1"/>
    </xf>
    <xf borderId="9" fillId="3" fontId="1" numFmtId="0" xfId="0" applyAlignment="1" applyBorder="1" applyFont="1">
      <alignment horizontal="left" shrinkToFit="0" wrapText="1"/>
    </xf>
    <xf borderId="8" fillId="0" fontId="1" numFmtId="0" xfId="0" applyBorder="1" applyFont="1"/>
    <xf borderId="8" fillId="0" fontId="1" numFmtId="166" xfId="0" applyAlignment="1" applyBorder="1" applyFont="1" applyNumberFormat="1">
      <alignment horizontal="right" shrinkToFit="0" wrapText="1"/>
    </xf>
    <xf borderId="8" fillId="0" fontId="1" numFmtId="1" xfId="0" applyAlignment="1" applyBorder="1" applyFont="1" applyNumberFormat="1">
      <alignment horizontal="right" shrinkToFit="0" wrapText="1"/>
    </xf>
    <xf borderId="9" fillId="3" fontId="1" numFmtId="164" xfId="0" applyAlignment="1" applyBorder="1" applyFont="1" applyNumberFormat="1">
      <alignment horizontal="right" shrinkToFit="0" wrapText="1"/>
    </xf>
    <xf borderId="2" fillId="3" fontId="10" numFmtId="1" xfId="0" applyAlignment="1" applyBorder="1" applyFont="1" applyNumberFormat="1">
      <alignment horizontal="left" shrinkToFit="0" wrapText="1"/>
    </xf>
    <xf borderId="1" fillId="3" fontId="1" numFmtId="0" xfId="0" applyAlignment="1" applyBorder="1" applyFont="1">
      <alignment horizontal="left" shrinkToFit="0" wrapText="1"/>
    </xf>
    <xf borderId="8" fillId="0" fontId="1" numFmtId="14" xfId="0" applyAlignment="1" applyBorder="1" applyFont="1" applyNumberFormat="1">
      <alignment horizontal="left" shrinkToFit="0" wrapText="1"/>
    </xf>
    <xf borderId="10" fillId="0" fontId="1" numFmtId="0" xfId="0" applyAlignment="1" applyBorder="1" applyFont="1">
      <alignment horizontal="left" shrinkToFit="0" wrapText="1"/>
    </xf>
    <xf borderId="5" fillId="0" fontId="1" numFmtId="0" xfId="0" applyAlignment="1" applyBorder="1" applyFont="1">
      <alignment shrinkToFit="0" wrapText="1"/>
    </xf>
    <xf borderId="2" fillId="5" fontId="1" numFmtId="164" xfId="0" applyAlignment="1" applyBorder="1" applyFill="1" applyFont="1" applyNumberFormat="1">
      <alignment horizontal="right" shrinkToFit="0" wrapText="1"/>
    </xf>
    <xf borderId="0" fillId="0" fontId="1" numFmtId="166" xfId="0" applyAlignment="1" applyFont="1" applyNumberFormat="1">
      <alignment horizontal="right" shrinkToFit="0" wrapText="1"/>
    </xf>
    <xf borderId="0" fillId="0" fontId="1" numFmtId="1" xfId="0" applyAlignment="1" applyFont="1" applyNumberFormat="1">
      <alignment horizontal="right" shrinkToFit="0" wrapText="1"/>
    </xf>
    <xf borderId="1" fillId="3" fontId="1" numFmtId="164" xfId="0" applyAlignment="1" applyBorder="1" applyFont="1" applyNumberFormat="1">
      <alignment horizontal="right" shrinkToFit="0" wrapText="1"/>
    </xf>
    <xf borderId="0" fillId="0" fontId="1" numFmtId="14" xfId="0" applyAlignment="1" applyFont="1" applyNumberFormat="1">
      <alignment horizontal="left" shrinkToFit="0" wrapText="1"/>
    </xf>
    <xf borderId="0" fillId="0" fontId="13" numFmtId="0" xfId="0" applyFont="1"/>
    <xf borderId="1" fillId="6" fontId="1" numFmtId="0" xfId="0" applyBorder="1" applyFill="1" applyFont="1"/>
    <xf borderId="1" fillId="6" fontId="1" numFmtId="164" xfId="0" applyAlignment="1" applyBorder="1" applyFont="1" applyNumberFormat="1">
      <alignment horizontal="left"/>
    </xf>
    <xf borderId="2" fillId="6" fontId="1" numFmtId="0" xfId="0" applyAlignment="1" applyBorder="1" applyFont="1">
      <alignment horizontal="left" shrinkToFit="0" wrapText="1"/>
    </xf>
    <xf borderId="2" fillId="6" fontId="1" numFmtId="1" xfId="0" applyBorder="1" applyFont="1" applyNumberFormat="1"/>
    <xf borderId="0" fillId="0" fontId="14" numFmtId="0" xfId="0" applyAlignment="1" applyFont="1">
      <alignment horizontal="left" shrinkToFit="0" wrapText="1"/>
    </xf>
    <xf borderId="1" fillId="6" fontId="1" numFmtId="164" xfId="0" applyBorder="1" applyFont="1" applyNumberFormat="1"/>
    <xf borderId="1" fillId="6" fontId="1" numFmtId="0" xfId="0" applyAlignment="1" applyBorder="1" applyFont="1">
      <alignment horizontal="left" shrinkToFit="0" wrapText="1"/>
    </xf>
    <xf borderId="1" fillId="3" fontId="15" numFmtId="0" xfId="0" applyBorder="1" applyFont="1"/>
    <xf borderId="0" fillId="0" fontId="6" numFmtId="166" xfId="0" applyAlignment="1" applyFont="1" applyNumberFormat="1">
      <alignment horizontal="right" shrinkToFit="0" wrapText="1"/>
    </xf>
    <xf borderId="1" fillId="3" fontId="1" numFmtId="165" xfId="0" applyAlignment="1" applyBorder="1" applyFont="1" applyNumberFormat="1">
      <alignment horizontal="left" shrinkToFit="0" wrapText="1"/>
    </xf>
    <xf borderId="0" fillId="0" fontId="15" numFmtId="0" xfId="0" applyFont="1"/>
    <xf borderId="3" fillId="6" fontId="1" numFmtId="0" xfId="0" applyBorder="1" applyFont="1"/>
    <xf borderId="1" fillId="3" fontId="1" numFmtId="0" xfId="0" applyBorder="1" applyFont="1"/>
    <xf borderId="1" fillId="3" fontId="1" numFmtId="164" xfId="0" applyBorder="1" applyFont="1" applyNumberFormat="1"/>
    <xf quotePrefix="1" borderId="0" fillId="0" fontId="1" numFmtId="0" xfId="0" applyAlignment="1" applyFont="1">
      <alignment shrinkToFit="0" wrapText="1"/>
    </xf>
    <xf borderId="0" fillId="0" fontId="1" numFmtId="0" xfId="0" applyAlignment="1" applyFont="1">
      <alignment horizontal="left" shrinkToFit="0" vertical="center" wrapText="1"/>
    </xf>
    <xf borderId="1" fillId="3" fontId="1" numFmtId="1" xfId="0" applyAlignment="1" applyBorder="1" applyFont="1" applyNumberFormat="1">
      <alignment horizontal="left" shrinkToFit="0" wrapText="1"/>
    </xf>
    <xf borderId="1" fillId="3" fontId="1" numFmtId="0" xfId="0" applyAlignment="1" applyBorder="1" applyFont="1">
      <alignment shrinkToFit="0" wrapText="1"/>
    </xf>
    <xf borderId="0" fillId="0" fontId="16" numFmtId="0" xfId="0" applyAlignment="1" applyFont="1">
      <alignment shrinkToFit="0" wrapText="1"/>
    </xf>
    <xf borderId="0" fillId="0" fontId="1" numFmtId="0" xfId="0" applyAlignment="1" applyFont="1">
      <alignment horizontal="right" shrinkToFit="0" wrapText="1"/>
    </xf>
    <xf borderId="0" fillId="0" fontId="1" numFmtId="165" xfId="0" applyAlignment="1" applyFont="1" applyNumberFormat="1">
      <alignment horizontal="right" shrinkToFit="0" wrapText="1"/>
    </xf>
    <xf borderId="1" fillId="3" fontId="17" numFmtId="0" xfId="0" applyAlignment="1" applyBorder="1" applyFont="1">
      <alignment horizontal="left" shrinkToFit="0" wrapText="1"/>
    </xf>
    <xf borderId="0" fillId="0" fontId="1" numFmtId="49" xfId="0" applyAlignment="1" applyFont="1" applyNumberFormat="1">
      <alignment shrinkToFit="0" wrapText="1"/>
    </xf>
    <xf quotePrefix="1" borderId="0" fillId="0" fontId="1" numFmtId="0" xfId="0" applyAlignment="1" applyFont="1">
      <alignment horizontal="left" shrinkToFit="0" wrapText="1"/>
    </xf>
    <xf borderId="0" fillId="0" fontId="1" numFmtId="166" xfId="0" applyAlignment="1" applyFont="1" applyNumberFormat="1">
      <alignment horizontal="left" shrinkToFit="0" wrapText="1"/>
    </xf>
    <xf borderId="0" fillId="0" fontId="18" numFmtId="0" xfId="0" applyAlignment="1" applyFont="1">
      <alignment horizontal="left"/>
    </xf>
    <xf borderId="0" fillId="0" fontId="1" numFmtId="14" xfId="0" applyAlignment="1" applyFont="1" applyNumberFormat="1">
      <alignment horizontal="center" shrinkToFit="0" wrapText="1"/>
    </xf>
    <xf borderId="0" fillId="0" fontId="1" numFmtId="0" xfId="0" applyAlignment="1" applyFont="1">
      <alignment shrinkToFit="0" vertical="center" wrapText="1"/>
    </xf>
    <xf borderId="1" fillId="7" fontId="1" numFmtId="164" xfId="0" applyAlignment="1" applyBorder="1" applyFill="1" applyFont="1" applyNumberFormat="1">
      <alignment horizontal="left"/>
    </xf>
    <xf borderId="1" fillId="3" fontId="1" numFmtId="3" xfId="0" applyAlignment="1" applyBorder="1" applyFont="1" applyNumberFormat="1">
      <alignment horizontal="left" shrinkToFit="0" wrapText="1"/>
    </xf>
    <xf borderId="1" fillId="3" fontId="1" numFmtId="49" xfId="0" applyAlignment="1" applyBorder="1" applyFont="1" applyNumberFormat="1">
      <alignment horizontal="left" shrinkToFit="0" wrapText="1"/>
    </xf>
    <xf borderId="6" fillId="0" fontId="1" numFmtId="0" xfId="0" applyAlignment="1" applyBorder="1" applyFont="1">
      <alignment horizontal="left" shrinkToFit="0" wrapText="1"/>
    </xf>
    <xf borderId="11" fillId="3" fontId="1" numFmtId="0" xfId="0" applyAlignment="1" applyBorder="1" applyFont="1">
      <alignment horizontal="left" shrinkToFit="0" wrapText="1"/>
    </xf>
    <xf borderId="11" fillId="0" fontId="19" numFmtId="0" xfId="0" applyAlignment="1" applyBorder="1" applyFont="1">
      <alignment horizontal="left" shrinkToFit="0" wrapText="1"/>
    </xf>
    <xf borderId="11" fillId="0" fontId="1" numFmtId="0" xfId="0" applyAlignment="1" applyBorder="1" applyFont="1">
      <alignment horizontal="left" shrinkToFit="0" wrapText="1"/>
    </xf>
    <xf borderId="11" fillId="0" fontId="1" numFmtId="0" xfId="0" applyAlignment="1" applyBorder="1" applyFont="1">
      <alignment horizontal="center" shrinkToFit="0" wrapText="1"/>
    </xf>
    <xf borderId="11" fillId="0" fontId="1" numFmtId="166" xfId="0" applyAlignment="1" applyBorder="1" applyFont="1" applyNumberFormat="1">
      <alignment horizontal="right" shrinkToFit="0" wrapText="1"/>
    </xf>
    <xf borderId="11" fillId="0" fontId="1" numFmtId="2" xfId="0" applyAlignment="1" applyBorder="1" applyFont="1" applyNumberFormat="1">
      <alignment horizontal="right" shrinkToFit="0" wrapText="1"/>
    </xf>
    <xf borderId="11" fillId="0" fontId="20" numFmtId="14" xfId="0" applyAlignment="1" applyBorder="1" applyFont="1" applyNumberFormat="1">
      <alignment horizontal="left" shrinkToFit="0" wrapText="1"/>
    </xf>
    <xf borderId="1" fillId="3" fontId="1" numFmtId="0" xfId="0" applyAlignment="1" applyBorder="1" applyFont="1">
      <alignment horizontal="left"/>
    </xf>
    <xf borderId="0" fillId="0" fontId="21" numFmtId="0" xfId="0" applyAlignment="1" applyFont="1">
      <alignment shrinkToFit="0" wrapText="1"/>
    </xf>
    <xf borderId="0" fillId="0" fontId="22" numFmtId="14" xfId="0" applyAlignment="1" applyFont="1" applyNumberFormat="1">
      <alignment horizontal="left" shrinkToFit="0" wrapText="1"/>
    </xf>
    <xf borderId="1" fillId="8" fontId="1" numFmtId="0" xfId="0" applyAlignment="1" applyBorder="1" applyFill="1" applyFont="1">
      <alignment horizontal="center" shrinkToFit="0" wrapText="1"/>
    </xf>
    <xf borderId="1" fillId="8" fontId="1" numFmtId="0" xfId="0" applyAlignment="1" applyBorder="1" applyFont="1">
      <alignment horizontal="left" shrinkToFit="0" wrapText="1"/>
    </xf>
    <xf borderId="1" fillId="8" fontId="1" numFmtId="49" xfId="0" applyAlignment="1" applyBorder="1" applyFont="1" applyNumberFormat="1">
      <alignment horizontal="center" shrinkToFit="0" wrapText="1"/>
    </xf>
    <xf borderId="1" fillId="8" fontId="1" numFmtId="166" xfId="0" applyAlignment="1" applyBorder="1" applyFont="1" applyNumberFormat="1">
      <alignment horizontal="left" shrinkToFit="0" wrapText="1"/>
    </xf>
    <xf borderId="1" fillId="8" fontId="1" numFmtId="1" xfId="0" applyAlignment="1" applyBorder="1" applyFont="1" applyNumberFormat="1">
      <alignment horizontal="right" shrinkToFit="0" wrapText="1"/>
    </xf>
    <xf borderId="1" fillId="8" fontId="1" numFmtId="164" xfId="0" applyAlignment="1" applyBorder="1" applyFont="1" applyNumberFormat="1">
      <alignment horizontal="right" shrinkToFit="0" wrapText="1"/>
    </xf>
    <xf borderId="1" fillId="8" fontId="1" numFmtId="165" xfId="0" applyAlignment="1" applyBorder="1" applyFont="1" applyNumberFormat="1">
      <alignment horizontal="left" shrinkToFit="0" wrapText="1"/>
    </xf>
    <xf borderId="2" fillId="8" fontId="1" numFmtId="1" xfId="0" applyAlignment="1" applyBorder="1" applyFont="1" applyNumberFormat="1">
      <alignment horizontal="left" shrinkToFit="0" wrapText="1"/>
    </xf>
    <xf borderId="1" fillId="8" fontId="1" numFmtId="14" xfId="0" applyAlignment="1" applyBorder="1" applyFont="1" applyNumberFormat="1">
      <alignment horizontal="center" shrinkToFit="0" wrapText="1"/>
    </xf>
    <xf borderId="1" fillId="8" fontId="1" numFmtId="0" xfId="0" applyAlignment="1" applyBorder="1" applyFont="1">
      <alignment horizontal="left" shrinkToFit="0" vertical="center" wrapText="1"/>
    </xf>
    <xf borderId="1" fillId="8" fontId="1" numFmtId="0" xfId="0" applyAlignment="1" applyBorder="1" applyFont="1">
      <alignment shrinkToFit="0" wrapText="1"/>
    </xf>
    <xf borderId="1" fillId="8" fontId="3" numFmtId="0" xfId="0" applyAlignment="1" applyBorder="1" applyFont="1">
      <alignment horizontal="left" shrinkToFit="0" wrapText="1"/>
    </xf>
    <xf borderId="1" fillId="3" fontId="1" numFmtId="0" xfId="0" applyAlignment="1" applyBorder="1" applyFont="1">
      <alignment horizontal="center" shrinkToFit="0" wrapText="1"/>
    </xf>
    <xf borderId="0" fillId="0" fontId="1" numFmtId="49" xfId="0" applyAlignment="1" applyFont="1" applyNumberFormat="1">
      <alignment horizontal="center" shrinkToFit="0" wrapText="1"/>
    </xf>
    <xf borderId="0" fillId="0" fontId="1" numFmtId="165" xfId="0" applyAlignment="1" applyFont="1" applyNumberFormat="1">
      <alignment horizontal="right"/>
    </xf>
    <xf borderId="1" fillId="3" fontId="1" numFmtId="164" xfId="0" applyAlignment="1" applyBorder="1" applyFont="1" applyNumberFormat="1">
      <alignment horizontal="right"/>
    </xf>
    <xf borderId="0" fillId="0" fontId="1" numFmtId="14" xfId="0" applyAlignment="1" applyFont="1" applyNumberFormat="1">
      <alignment horizontal="left"/>
    </xf>
    <xf borderId="0" fillId="0" fontId="1" numFmtId="167" xfId="0" applyAlignment="1" applyFont="1" applyNumberFormat="1">
      <alignment horizontal="left" shrinkToFit="0" wrapText="1"/>
    </xf>
    <xf borderId="1" fillId="3" fontId="1" numFmtId="165" xfId="0" applyAlignment="1" applyBorder="1" applyFont="1" applyNumberFormat="1">
      <alignment horizontal="left"/>
    </xf>
    <xf borderId="9" fillId="3" fontId="1" numFmtId="0" xfId="0" applyBorder="1" applyFont="1"/>
    <xf borderId="9" fillId="3" fontId="1" numFmtId="164" xfId="0" applyBorder="1" applyFont="1" applyNumberFormat="1"/>
    <xf borderId="10" fillId="0" fontId="1" numFmtId="0" xfId="0" applyBorder="1" applyFont="1"/>
    <xf borderId="9" fillId="6" fontId="1" numFmtId="0" xfId="0" applyBorder="1" applyFont="1"/>
    <xf borderId="9" fillId="6" fontId="1" numFmtId="164" xfId="0" applyAlignment="1" applyBorder="1" applyFont="1" applyNumberFormat="1">
      <alignment horizontal="left"/>
    </xf>
    <xf borderId="9" fillId="6" fontId="1" numFmtId="0" xfId="0" applyAlignment="1" applyBorder="1" applyFont="1">
      <alignment horizontal="left" shrinkToFit="0" wrapText="1"/>
    </xf>
    <xf borderId="12" fillId="6" fontId="1" numFmtId="0" xfId="0" applyBorder="1" applyFont="1"/>
    <xf borderId="8" fillId="0" fontId="23" numFmtId="0" xfId="0" applyAlignment="1" applyBorder="1" applyFont="1">
      <alignment horizontal="left" shrinkToFit="0" wrapText="1"/>
    </xf>
    <xf borderId="9" fillId="3" fontId="1" numFmtId="165" xfId="0" applyAlignment="1" applyBorder="1" applyFont="1" applyNumberFormat="1">
      <alignment horizontal="left" shrinkToFit="0" wrapText="1"/>
    </xf>
    <xf borderId="9" fillId="6" fontId="1" numFmtId="0" xfId="0" applyAlignment="1" applyBorder="1" applyFont="1">
      <alignment horizontal="center" shrinkToFit="0" wrapText="1"/>
    </xf>
    <xf borderId="9" fillId="6" fontId="1" numFmtId="49" xfId="0" applyAlignment="1" applyBorder="1" applyFont="1" applyNumberFormat="1">
      <alignment horizontal="left" shrinkToFit="0" wrapText="1"/>
    </xf>
    <xf borderId="9" fillId="6" fontId="1" numFmtId="166" xfId="0" applyAlignment="1" applyBorder="1" applyFont="1" applyNumberFormat="1">
      <alignment horizontal="right" shrinkToFit="0" wrapText="1"/>
    </xf>
    <xf borderId="1" fillId="6" fontId="1" numFmtId="2" xfId="0" applyAlignment="1" applyBorder="1" applyFont="1" applyNumberFormat="1">
      <alignment horizontal="right" shrinkToFit="0" wrapText="1"/>
    </xf>
    <xf borderId="9" fillId="6" fontId="1" numFmtId="1" xfId="0" applyAlignment="1" applyBorder="1" applyFont="1" applyNumberFormat="1">
      <alignment horizontal="right" shrinkToFit="0" wrapText="1"/>
    </xf>
    <xf borderId="9" fillId="6" fontId="1" numFmtId="164" xfId="0" applyAlignment="1" applyBorder="1" applyFont="1" applyNumberFormat="1">
      <alignment horizontal="right" shrinkToFit="0" wrapText="1"/>
    </xf>
    <xf borderId="2" fillId="6" fontId="1" numFmtId="1" xfId="0" applyAlignment="1" applyBorder="1" applyFont="1" applyNumberFormat="1">
      <alignment horizontal="left" shrinkToFit="0" wrapText="1"/>
    </xf>
    <xf borderId="9" fillId="6" fontId="1" numFmtId="14" xfId="0" applyAlignment="1" applyBorder="1" applyFont="1" applyNumberFormat="1">
      <alignment horizontal="left" shrinkToFit="0" wrapText="1"/>
    </xf>
    <xf borderId="12" fillId="6" fontId="1" numFmtId="0" xfId="0" applyAlignment="1" applyBorder="1" applyFont="1">
      <alignment shrinkToFit="0" wrapText="1"/>
    </xf>
    <xf borderId="1" fillId="6" fontId="1" numFmtId="0" xfId="0" applyAlignment="1" applyBorder="1" applyFont="1">
      <alignment shrinkToFit="0" wrapText="1"/>
    </xf>
    <xf borderId="1" fillId="6" fontId="1" numFmtId="0" xfId="0" applyAlignment="1" applyBorder="1" applyFont="1">
      <alignment horizontal="center" shrinkToFit="0" wrapText="1"/>
    </xf>
    <xf borderId="1" fillId="6" fontId="1" numFmtId="49" xfId="0" applyAlignment="1" applyBorder="1" applyFont="1" applyNumberFormat="1">
      <alignment horizontal="left" shrinkToFit="0" wrapText="1"/>
    </xf>
    <xf borderId="1" fillId="6" fontId="1" numFmtId="166" xfId="0" applyAlignment="1" applyBorder="1" applyFont="1" applyNumberFormat="1">
      <alignment horizontal="right" shrinkToFit="0" wrapText="1"/>
    </xf>
    <xf borderId="1" fillId="6" fontId="1" numFmtId="1" xfId="0" applyAlignment="1" applyBorder="1" applyFont="1" applyNumberFormat="1">
      <alignment horizontal="right" shrinkToFit="0" wrapText="1"/>
    </xf>
    <xf borderId="1" fillId="6" fontId="1" numFmtId="164" xfId="0" applyAlignment="1" applyBorder="1" applyFont="1" applyNumberFormat="1">
      <alignment horizontal="right" shrinkToFit="0" wrapText="1"/>
    </xf>
    <xf borderId="1" fillId="6" fontId="24" numFmtId="0" xfId="0" applyAlignment="1" applyBorder="1" applyFont="1">
      <alignment horizontal="left" shrinkToFit="0" wrapText="1"/>
    </xf>
    <xf borderId="1" fillId="6" fontId="1" numFmtId="14" xfId="0" applyAlignment="1" applyBorder="1" applyFont="1" applyNumberFormat="1">
      <alignment horizontal="left" shrinkToFit="0" wrapText="1"/>
    </xf>
    <xf borderId="13" fillId="0" fontId="1" numFmtId="0" xfId="0" applyBorder="1" applyFont="1"/>
    <xf quotePrefix="1" borderId="8" fillId="0" fontId="1" numFmtId="0" xfId="0" applyBorder="1" applyFont="1"/>
    <xf borderId="8" fillId="0" fontId="1" numFmtId="2" xfId="0" applyAlignment="1" applyBorder="1" applyFont="1" applyNumberFormat="1">
      <alignment horizontal="right" shrinkToFit="0" wrapText="1"/>
    </xf>
    <xf borderId="9" fillId="3" fontId="1" numFmtId="0" xfId="0" applyAlignment="1" applyBorder="1" applyFont="1">
      <alignment shrinkToFit="0" wrapText="1"/>
    </xf>
    <xf borderId="8" fillId="0" fontId="1" numFmtId="0" xfId="0" applyAlignment="1" applyBorder="1" applyFont="1">
      <alignment horizontal="right" shrinkToFit="0" wrapText="1"/>
    </xf>
    <xf borderId="9" fillId="3" fontId="1" numFmtId="164" xfId="0" applyAlignment="1" applyBorder="1" applyFont="1" applyNumberFormat="1">
      <alignment horizontal="right"/>
    </xf>
    <xf borderId="9" fillId="3" fontId="1" numFmtId="165" xfId="0" applyAlignment="1" applyBorder="1" applyFont="1" applyNumberFormat="1">
      <alignment horizontal="left"/>
    </xf>
    <xf borderId="8" fillId="0" fontId="1" numFmtId="0" xfId="0" applyAlignment="1" applyBorder="1" applyFont="1">
      <alignment horizontal="left"/>
    </xf>
    <xf borderId="8" fillId="0" fontId="1" numFmtId="14" xfId="0" applyAlignment="1" applyBorder="1" applyFont="1" applyNumberFormat="1">
      <alignment horizontal="center" shrinkToFit="0" wrapText="1"/>
    </xf>
    <xf borderId="8" fillId="0" fontId="25" numFmtId="14" xfId="0" applyAlignment="1" applyBorder="1" applyFont="1" applyNumberFormat="1">
      <alignment horizontal="left" shrinkToFit="0" wrapText="1"/>
    </xf>
    <xf borderId="10" fillId="0" fontId="3" numFmtId="0" xfId="0" applyAlignment="1" applyBorder="1" applyFont="1">
      <alignment horizontal="left" shrinkToFit="0" wrapText="1"/>
    </xf>
    <xf borderId="14" fillId="0" fontId="3" numFmtId="0" xfId="0" applyAlignment="1" applyBorder="1" applyFont="1">
      <alignment horizontal="left" shrinkToFit="0" wrapText="1"/>
    </xf>
    <xf borderId="8" fillId="0" fontId="26" numFmtId="0" xfId="0" applyBorder="1" applyFont="1"/>
    <xf borderId="15" fillId="0" fontId="27" numFmtId="0" xfId="0" applyAlignment="1" applyBorder="1" applyFont="1">
      <alignment shrinkToFit="0" wrapText="1"/>
    </xf>
    <xf borderId="14" fillId="0" fontId="1" numFmtId="0" xfId="0" applyAlignment="1" applyBorder="1" applyFont="1">
      <alignment horizontal="left" shrinkToFit="0" wrapText="1"/>
    </xf>
    <xf borderId="15" fillId="0" fontId="1" numFmtId="0" xfId="0" applyBorder="1" applyFont="1"/>
    <xf borderId="5" fillId="0" fontId="10" numFmtId="1" xfId="0" applyAlignment="1" applyBorder="1" applyFont="1" applyNumberFormat="1">
      <alignment horizontal="left" shrinkToFit="0" wrapText="1"/>
    </xf>
    <xf borderId="1" fillId="3" fontId="10" numFmtId="0" xfId="0" applyBorder="1" applyFont="1"/>
    <xf borderId="16" fillId="3" fontId="1" numFmtId="0" xfId="0" applyBorder="1" applyFont="1"/>
    <xf borderId="17" fillId="0" fontId="1" numFmtId="0" xfId="0" applyBorder="1" applyFont="1"/>
    <xf borderId="14" fillId="0" fontId="1" numFmtId="0" xfId="0" applyBorder="1" applyFont="1"/>
    <xf borderId="1" fillId="6" fontId="10" numFmtId="0" xfId="0" applyBorder="1" applyFont="1"/>
    <xf borderId="18" fillId="0" fontId="3" numFmtId="0" xfId="0" applyAlignment="1" applyBorder="1" applyFont="1">
      <alignment horizontal="left" shrinkToFit="0" wrapText="1"/>
    </xf>
    <xf borderId="15" fillId="0" fontId="28" numFmtId="0" xfId="0" applyAlignment="1" applyBorder="1" applyFont="1">
      <alignment horizontal="left" shrinkToFit="0" wrapText="1"/>
    </xf>
    <xf borderId="15" fillId="0" fontId="1" numFmtId="0" xfId="0" applyAlignment="1" applyBorder="1" applyFont="1">
      <alignment horizontal="left" shrinkToFit="0" wrapText="1"/>
    </xf>
    <xf borderId="19" fillId="0" fontId="1" numFmtId="0" xfId="0" applyAlignment="1" applyBorder="1" applyFont="1">
      <alignment horizontal="left" shrinkToFit="0" wrapText="1"/>
    </xf>
    <xf borderId="20" fillId="6" fontId="1" numFmtId="0" xfId="0" applyBorder="1" applyFont="1"/>
    <xf borderId="1" fillId="7" fontId="10" numFmtId="164" xfId="0" applyAlignment="1" applyBorder="1" applyFont="1" applyNumberFormat="1">
      <alignment horizontal="left"/>
    </xf>
    <xf borderId="21" fillId="6" fontId="1" numFmtId="0" xfId="0" applyBorder="1" applyFont="1"/>
    <xf borderId="1" fillId="6" fontId="1" numFmtId="1" xfId="0" applyBorder="1" applyFont="1" applyNumberFormat="1"/>
    <xf borderId="22" fillId="6" fontId="1" numFmtId="0" xfId="0" applyBorder="1" applyFont="1"/>
    <xf borderId="2" fillId="3" fontId="10" numFmtId="1" xfId="0" applyBorder="1" applyFont="1" applyNumberFormat="1"/>
    <xf borderId="1" fillId="6" fontId="29" numFmtId="0" xfId="0" applyBorder="1" applyFont="1"/>
    <xf borderId="0" fillId="0" fontId="30" numFmtId="0" xfId="0" applyFont="1"/>
    <xf borderId="0" fillId="0" fontId="7" numFmtId="0" xfId="0" applyAlignment="1" applyFont="1">
      <alignment shrinkToFit="0" wrapText="1"/>
    </xf>
    <xf borderId="0" fillId="0" fontId="10" numFmtId="0" xfId="0" applyFont="1"/>
    <xf borderId="0" fillId="0" fontId="31" numFmtId="0" xfId="0" applyAlignment="1" applyFont="1">
      <alignment horizontal="left" shrinkToFit="0" wrapText="1"/>
    </xf>
    <xf borderId="1" fillId="3" fontId="1" numFmtId="0" xfId="0" applyAlignment="1" applyBorder="1" applyFont="1">
      <alignment horizontal="center"/>
    </xf>
    <xf borderId="0" fillId="0" fontId="1" numFmtId="166" xfId="0" applyAlignment="1" applyFont="1" applyNumberFormat="1">
      <alignment horizontal="left"/>
    </xf>
    <xf borderId="0" fillId="0" fontId="1" numFmtId="1" xfId="0" applyAlignment="1" applyFont="1" applyNumberFormat="1">
      <alignment horizontal="center"/>
    </xf>
    <xf borderId="1" fillId="3" fontId="1" numFmtId="164" xfId="0" applyAlignment="1" applyBorder="1" applyFont="1" applyNumberFormat="1">
      <alignment horizontal="left"/>
    </xf>
    <xf borderId="0" fillId="0" fontId="1" numFmtId="0" xfId="0" applyAlignment="1" applyFont="1">
      <alignment horizontal="center" vertical="center"/>
    </xf>
    <xf borderId="23" fillId="6" fontId="1" numFmtId="0" xfId="0" applyAlignment="1" applyBorder="1" applyFont="1">
      <alignment horizontal="center" shrinkToFit="0" wrapText="1"/>
    </xf>
    <xf borderId="23" fillId="6" fontId="1" numFmtId="0" xfId="0" applyAlignment="1" applyBorder="1" applyFont="1">
      <alignment horizontal="left" shrinkToFit="0" wrapText="1"/>
    </xf>
    <xf borderId="1" fillId="6" fontId="1" numFmtId="49" xfId="0" applyAlignment="1" applyBorder="1" applyFont="1" applyNumberFormat="1">
      <alignment horizontal="center" shrinkToFit="0" wrapText="1"/>
    </xf>
    <xf borderId="1" fillId="6" fontId="1" numFmtId="166" xfId="0" applyAlignment="1" applyBorder="1" applyFont="1" applyNumberFormat="1">
      <alignment horizontal="left" shrinkToFit="0" wrapText="1"/>
    </xf>
    <xf borderId="1" fillId="6" fontId="1" numFmtId="165" xfId="0" applyAlignment="1" applyBorder="1" applyFont="1" applyNumberFormat="1">
      <alignment horizontal="left" shrinkToFit="0" wrapText="1"/>
    </xf>
    <xf borderId="23" fillId="6" fontId="32" numFmtId="0" xfId="0" applyAlignment="1" applyBorder="1" applyFont="1">
      <alignment horizontal="left" shrinkToFit="0" wrapText="1"/>
    </xf>
    <xf borderId="23" fillId="6" fontId="1" numFmtId="14" xfId="0" applyAlignment="1" applyBorder="1" applyFont="1" applyNumberFormat="1">
      <alignment horizontal="center" shrinkToFit="0" wrapText="1"/>
    </xf>
    <xf borderId="23" fillId="6" fontId="1" numFmtId="0" xfId="0" applyAlignment="1" applyBorder="1" applyFont="1">
      <alignment horizontal="left" shrinkToFit="0" vertical="center" wrapText="1"/>
    </xf>
    <xf borderId="3" fillId="6" fontId="3" numFmtId="0" xfId="0" applyAlignment="1" applyBorder="1" applyFont="1">
      <alignment horizontal="left" shrinkToFit="0" wrapText="1"/>
    </xf>
    <xf borderId="1" fillId="6" fontId="3" numFmtId="0" xfId="0" applyAlignment="1" applyBorder="1" applyFont="1">
      <alignment horizontal="left" shrinkToFit="0" wrapText="1"/>
    </xf>
    <xf borderId="1" fillId="3" fontId="1" numFmtId="164" xfId="0" applyAlignment="1" applyBorder="1" applyFont="1" applyNumberFormat="1">
      <alignment horizontal="left" shrinkToFit="0" wrapText="1"/>
    </xf>
    <xf quotePrefix="1" borderId="0" fillId="0" fontId="1" numFmtId="0" xfId="0" applyFont="1"/>
    <xf borderId="0" fillId="0" fontId="1" numFmtId="1" xfId="0" applyAlignment="1" applyFont="1" applyNumberFormat="1">
      <alignment horizontal="center" shrinkToFit="0" wrapText="1"/>
    </xf>
    <xf borderId="1" fillId="8" fontId="1" numFmtId="0" xfId="0" applyBorder="1" applyFont="1"/>
    <xf borderId="21" fillId="8" fontId="1" numFmtId="0" xfId="0" applyAlignment="1" applyBorder="1" applyFont="1">
      <alignment horizontal="left" shrinkToFit="0" wrapText="1"/>
    </xf>
    <xf borderId="1" fillId="8" fontId="1" numFmtId="1" xfId="0" applyAlignment="1" applyBorder="1" applyFont="1" applyNumberFormat="1">
      <alignment horizontal="left" shrinkToFit="0" wrapText="1"/>
    </xf>
    <xf borderId="1" fillId="8" fontId="33" numFmtId="0" xfId="0" applyAlignment="1" applyBorder="1" applyFont="1">
      <alignment horizontal="left" shrinkToFit="0" wrapText="1"/>
    </xf>
    <xf quotePrefix="1" borderId="1" fillId="8" fontId="1" numFmtId="0" xfId="0" applyBorder="1" applyFont="1"/>
    <xf borderId="1" fillId="7" fontId="3" numFmtId="0" xfId="0" applyAlignment="1" applyBorder="1" applyFont="1">
      <alignment horizontal="left" shrinkToFit="0" wrapText="1"/>
    </xf>
    <xf borderId="21" fillId="6" fontId="1" numFmtId="0" xfId="0" applyAlignment="1" applyBorder="1" applyFont="1">
      <alignment horizontal="left" shrinkToFit="0" wrapText="1"/>
    </xf>
    <xf borderId="1" fillId="6" fontId="1" numFmtId="1" xfId="0" applyAlignment="1" applyBorder="1" applyFont="1" applyNumberFormat="1">
      <alignment horizontal="left" shrinkToFit="0" wrapText="1"/>
    </xf>
    <xf borderId="1" fillId="6" fontId="1" numFmtId="14" xfId="0" applyAlignment="1" applyBorder="1" applyFont="1" applyNumberFormat="1">
      <alignment horizontal="center" shrinkToFit="0" wrapText="1"/>
    </xf>
    <xf borderId="1" fillId="6" fontId="34" numFmtId="0" xfId="0" applyAlignment="1" applyBorder="1" applyFont="1">
      <alignment horizontal="left" shrinkToFit="0" wrapText="1"/>
    </xf>
    <xf quotePrefix="1" borderId="1" fillId="6" fontId="1" numFmtId="0" xfId="0" applyBorder="1" applyFont="1"/>
    <xf borderId="1" fillId="3" fontId="7" numFmtId="0" xfId="0" applyBorder="1" applyFont="1"/>
    <xf borderId="1" fillId="3" fontId="7" numFmtId="164" xfId="0" applyBorder="1" applyFont="1" applyNumberFormat="1"/>
    <xf borderId="0" fillId="0" fontId="35" numFmtId="0" xfId="0" applyAlignment="1" applyFont="1">
      <alignment shrinkToFit="0" wrapText="1"/>
    </xf>
    <xf borderId="1" fillId="3" fontId="10" numFmtId="0" xfId="0" applyAlignment="1" applyBorder="1" applyFont="1">
      <alignment horizontal="left" shrinkToFit="0" wrapText="1"/>
    </xf>
    <xf borderId="24" fillId="0" fontId="1" numFmtId="0" xfId="0" applyBorder="1" applyFont="1"/>
    <xf borderId="24" fillId="3" fontId="1" numFmtId="164" xfId="0" applyAlignment="1" applyBorder="1" applyFont="1" applyNumberFormat="1">
      <alignment horizontal="right" shrinkToFit="0" wrapText="1"/>
    </xf>
    <xf borderId="24" fillId="3" fontId="1" numFmtId="164" xfId="0" applyAlignment="1" applyBorder="1" applyFont="1" applyNumberFormat="1">
      <alignment horizontal="right"/>
    </xf>
    <xf borderId="24" fillId="6" fontId="1" numFmtId="0" xfId="0" applyBorder="1" applyFont="1"/>
    <xf borderId="24" fillId="6" fontId="1" numFmtId="164" xfId="0" applyAlignment="1" applyBorder="1" applyFont="1" applyNumberFormat="1">
      <alignment horizontal="right" shrinkToFit="0" wrapText="1"/>
    </xf>
    <xf borderId="1" fillId="6" fontId="1" numFmtId="0" xfId="0" applyAlignment="1" applyBorder="1" applyFont="1">
      <alignment horizontal="left" shrinkToFit="0" vertical="center" wrapText="1"/>
    </xf>
    <xf borderId="0" fillId="0" fontId="1" numFmtId="168" xfId="0" applyAlignment="1" applyFont="1" applyNumberFormat="1">
      <alignment horizontal="right" shrinkToFit="0" wrapText="1"/>
    </xf>
    <xf borderId="24" fillId="6" fontId="1" numFmtId="164" xfId="0" applyAlignment="1" applyBorder="1" applyFont="1" applyNumberFormat="1">
      <alignment horizontal="left"/>
    </xf>
    <xf borderId="1" fillId="6" fontId="1" numFmtId="14" xfId="0" applyAlignment="1" applyBorder="1" applyFont="1" applyNumberFormat="1">
      <alignment horizontal="left" shrinkToFit="0" vertical="top" wrapText="1"/>
    </xf>
    <xf borderId="1" fillId="6" fontId="1" numFmtId="0" xfId="0" applyAlignment="1" applyBorder="1" applyFont="1">
      <alignment horizontal="left" shrinkToFit="0" vertical="top" wrapText="1"/>
    </xf>
    <xf borderId="24" fillId="7" fontId="1" numFmtId="164" xfId="0" applyAlignment="1" applyBorder="1" applyFont="1" applyNumberFormat="1">
      <alignment horizontal="left"/>
    </xf>
    <xf borderId="1" fillId="3" fontId="1" numFmtId="1" xfId="0" applyBorder="1" applyFont="1" applyNumberFormat="1"/>
    <xf borderId="24" fillId="8" fontId="1" numFmtId="164" xfId="0" applyAlignment="1" applyBorder="1" applyFont="1" applyNumberFormat="1">
      <alignment horizontal="right" shrinkToFit="0" wrapText="1"/>
    </xf>
    <xf borderId="1" fillId="9" fontId="1" numFmtId="0" xfId="0" applyAlignment="1" applyBorder="1" applyFill="1" applyFont="1">
      <alignment shrinkToFit="0" wrapText="1"/>
    </xf>
    <xf borderId="24" fillId="7" fontId="10" numFmtId="164" xfId="0" applyAlignment="1" applyBorder="1" applyFont="1" applyNumberFormat="1">
      <alignment horizontal="left"/>
    </xf>
    <xf borderId="0" fillId="0" fontId="36" numFmtId="0" xfId="0" applyAlignment="1" applyFont="1">
      <alignment horizontal="left" shrinkToFit="0" wrapText="1"/>
    </xf>
    <xf borderId="0" fillId="0" fontId="1" numFmtId="169" xfId="0" applyAlignment="1" applyFont="1" applyNumberFormat="1">
      <alignment horizontal="left" shrinkToFit="0" wrapText="1"/>
    </xf>
    <xf borderId="0" fillId="0" fontId="1" numFmtId="165" xfId="0" applyAlignment="1" applyFont="1" applyNumberFormat="1">
      <alignment horizontal="center" shrinkToFit="0" wrapText="1"/>
    </xf>
    <xf borderId="24" fillId="3" fontId="1" numFmtId="164" xfId="0" applyAlignment="1" applyBorder="1" applyFont="1" applyNumberFormat="1">
      <alignment shrinkToFit="0" wrapText="1"/>
    </xf>
    <xf borderId="24" fillId="4" fontId="1" numFmtId="0" xfId="0" applyBorder="1" applyFont="1"/>
    <xf borderId="24" fillId="3" fontId="1" numFmtId="164" xfId="0" applyBorder="1" applyFont="1" applyNumberFormat="1"/>
    <xf borderId="1" fillId="3" fontId="37" numFmtId="0" xfId="0" applyAlignment="1" applyBorder="1" applyFont="1">
      <alignment horizontal="left" shrinkToFit="0" wrapText="1"/>
    </xf>
    <xf borderId="25" fillId="0" fontId="1" numFmtId="0" xfId="0" applyBorder="1" applyFont="1"/>
    <xf borderId="26" fillId="3" fontId="1" numFmtId="164" xfId="0" applyAlignment="1" applyBorder="1" applyFont="1" applyNumberFormat="1">
      <alignment horizontal="right"/>
    </xf>
    <xf borderId="26" fillId="7" fontId="1" numFmtId="164" xfId="0" applyAlignment="1" applyBorder="1" applyFont="1" applyNumberFormat="1">
      <alignment horizontal="left"/>
    </xf>
    <xf borderId="26" fillId="3" fontId="1" numFmtId="164" xfId="0" applyAlignment="1" applyBorder="1" applyFont="1" applyNumberFormat="1">
      <alignment horizontal="right" shrinkToFit="0" wrapText="1"/>
    </xf>
    <xf borderId="25" fillId="4" fontId="1" numFmtId="0" xfId="0" applyBorder="1" applyFont="1"/>
    <xf borderId="2" fillId="3" fontId="1" numFmtId="3" xfId="0" applyAlignment="1" applyBorder="1" applyFont="1" applyNumberFormat="1">
      <alignment horizontal="left" shrinkToFit="0" wrapText="1"/>
    </xf>
    <xf borderId="27" fillId="0" fontId="1" numFmtId="0" xfId="0" applyBorder="1" applyFont="1"/>
    <xf borderId="2" fillId="3" fontId="1" numFmtId="0" xfId="0" applyAlignment="1" applyBorder="1" applyFont="1">
      <alignment horizontal="center" shrinkToFit="0" wrapText="1"/>
    </xf>
    <xf borderId="5" fillId="0" fontId="1" numFmtId="166" xfId="0" applyAlignment="1" applyBorder="1" applyFont="1" applyNumberFormat="1">
      <alignment horizontal="left" shrinkToFit="0" wrapText="1"/>
    </xf>
    <xf borderId="5" fillId="0" fontId="1" numFmtId="14" xfId="0" applyAlignment="1" applyBorder="1" applyFont="1" applyNumberFormat="1">
      <alignment horizontal="center" shrinkToFit="0" wrapText="1"/>
    </xf>
    <xf borderId="5" fillId="0" fontId="1" numFmtId="0" xfId="0" applyAlignment="1" applyBorder="1" applyFont="1">
      <alignment horizontal="left" shrinkToFit="0" vertical="center" wrapText="1"/>
    </xf>
    <xf borderId="28" fillId="6" fontId="1" numFmtId="0" xfId="0" applyBorder="1" applyFont="1"/>
    <xf borderId="2" fillId="6" fontId="1" numFmtId="0" xfId="0" applyBorder="1" applyFont="1"/>
    <xf borderId="2" fillId="6" fontId="1" numFmtId="164" xfId="0" applyAlignment="1" applyBorder="1" applyFont="1" applyNumberFormat="1">
      <alignment horizontal="left"/>
    </xf>
    <xf borderId="4" fillId="6" fontId="1" numFmtId="0" xfId="0" applyBorder="1" applyFont="1"/>
    <xf borderId="9" fillId="3" fontId="10" numFmtId="0" xfId="0" applyBorder="1" applyFont="1"/>
    <xf borderId="8" fillId="0" fontId="10" numFmtId="0" xfId="0" applyBorder="1" applyFont="1"/>
    <xf borderId="5" fillId="0" fontId="10" numFmtId="0" xfId="0" applyBorder="1" applyFont="1"/>
    <xf borderId="9" fillId="7" fontId="10" numFmtId="164" xfId="0" applyAlignment="1" applyBorder="1" applyFont="1" applyNumberFormat="1">
      <alignment horizontal="left"/>
    </xf>
    <xf borderId="9" fillId="3" fontId="10" numFmtId="1" xfId="0" applyBorder="1" applyFont="1" applyNumberFormat="1"/>
    <xf borderId="2" fillId="3" fontId="1" numFmtId="165" xfId="0" applyAlignment="1" applyBorder="1" applyFont="1" applyNumberFormat="1">
      <alignment horizontal="left"/>
    </xf>
    <xf borderId="28" fillId="4" fontId="1" numFmtId="0" xfId="0" applyBorder="1" applyFont="1"/>
    <xf borderId="1" fillId="7" fontId="10" numFmtId="164" xfId="0" applyAlignment="1" applyBorder="1" applyFont="1" applyNumberFormat="1">
      <alignment horizontal="left" shrinkToFit="0" wrapText="1"/>
    </xf>
    <xf borderId="1" fillId="6" fontId="1" numFmtId="0" xfId="0" applyAlignment="1" applyBorder="1" applyFont="1">
      <alignment horizontal="left"/>
    </xf>
    <xf borderId="1" fillId="6" fontId="1" numFmtId="164" xfId="0" applyAlignment="1" applyBorder="1" applyFont="1" applyNumberFormat="1">
      <alignment horizontal="right"/>
    </xf>
    <xf borderId="2" fillId="3" fontId="1" numFmtId="0" xfId="0" applyAlignment="1" applyBorder="1" applyFont="1">
      <alignment horizontal="left"/>
    </xf>
    <xf borderId="0" fillId="0" fontId="1" numFmtId="2" xfId="0" applyFont="1" applyNumberFormat="1"/>
    <xf borderId="0" fillId="0" fontId="1" numFmtId="2" xfId="0" applyAlignment="1" applyFont="1" applyNumberFormat="1">
      <alignment horizontal="left"/>
    </xf>
    <xf borderId="0" fillId="0" fontId="1" numFmtId="165" xfId="0" applyFont="1" applyNumberFormat="1"/>
    <xf borderId="29" fillId="0" fontId="2" numFmtId="0" xfId="0" applyAlignment="1" applyBorder="1" applyFont="1">
      <alignment horizontal="center"/>
    </xf>
    <xf borderId="30" fillId="0" fontId="38" numFmtId="0" xfId="0" applyBorder="1" applyFont="1"/>
    <xf borderId="31" fillId="0" fontId="38" numFmtId="0" xfId="0" applyBorder="1" applyFont="1"/>
    <xf borderId="14" fillId="0" fontId="2" numFmtId="0" xfId="0" applyBorder="1" applyFont="1"/>
    <xf borderId="14" fillId="7" fontId="2" numFmtId="0" xfId="0" applyBorder="1" applyFont="1"/>
    <xf borderId="14" fillId="0" fontId="1" numFmtId="165" xfId="0" applyBorder="1" applyFont="1" applyNumberFormat="1"/>
    <xf borderId="14" fillId="0" fontId="1" numFmtId="10" xfId="0" applyBorder="1" applyFont="1" applyNumberFormat="1"/>
    <xf borderId="14" fillId="7" fontId="1" numFmtId="170" xfId="0" applyBorder="1" applyFont="1" applyNumberFormat="1"/>
    <xf borderId="14" fillId="0" fontId="1" numFmtId="9" xfId="0" applyBorder="1" applyFont="1" applyNumberFormat="1"/>
    <xf borderId="0" fillId="0" fontId="39" numFmtId="1" xfId="0" applyAlignment="1" applyFont="1" applyNumberFormat="1">
      <alignment horizontal="center" readingOrder="0" shrinkToFit="0" vertical="center" wrapText="0"/>
    </xf>
    <xf borderId="0" fillId="0" fontId="39" numFmtId="0" xfId="0" applyAlignment="1" applyFont="1">
      <alignment horizontal="center" readingOrder="0" shrinkToFit="0" vertical="center" wrapText="0"/>
    </xf>
    <xf borderId="0" fillId="0" fontId="39" numFmtId="0" xfId="0" applyAlignment="1" applyFont="1">
      <alignment horizontal="center" readingOrder="0" shrinkToFit="0" vertical="center" wrapText="1"/>
    </xf>
    <xf borderId="0" fillId="0" fontId="39" numFmtId="0" xfId="0" applyAlignment="1" applyFont="1">
      <alignment horizontal="left" readingOrder="0" shrinkToFit="0" vertical="center" wrapText="0"/>
    </xf>
    <xf borderId="0" fillId="0" fontId="39" numFmtId="165" xfId="0" applyAlignment="1" applyFont="1" applyNumberFormat="1">
      <alignment horizontal="center" readingOrder="0" shrinkToFit="0" vertical="center" wrapText="1"/>
    </xf>
    <xf borderId="0" fillId="0" fontId="39" numFmtId="14" xfId="0" applyAlignment="1" applyFont="1" applyNumberFormat="1">
      <alignment horizontal="center" readingOrder="0" shrinkToFit="0" vertical="center" wrapText="0"/>
    </xf>
    <xf borderId="3" fillId="10" fontId="39" numFmtId="0" xfId="0" applyAlignment="1" applyBorder="1" applyFill="1" applyFont="1">
      <alignment horizontal="center" readingOrder="0" shrinkToFit="0" vertical="center" wrapText="1"/>
    </xf>
    <xf borderId="1" fillId="11" fontId="39" numFmtId="0" xfId="0" applyAlignment="1" applyBorder="1" applyFill="1" applyFont="1">
      <alignment horizontal="center" readingOrder="0" shrinkToFit="0" vertical="center" wrapText="1"/>
    </xf>
    <xf borderId="0" fillId="0" fontId="40" numFmtId="0" xfId="0" applyAlignment="1" applyFont="1">
      <alignment horizontal="center"/>
    </xf>
    <xf borderId="0" fillId="0" fontId="1" numFmtId="1" xfId="0" applyAlignment="1" applyFont="1" applyNumberFormat="1">
      <alignment horizontal="center" shrinkToFit="0" vertical="center" wrapText="1"/>
    </xf>
    <xf borderId="0" fillId="8" fontId="1" numFmtId="0" xfId="0" applyAlignment="1" applyFont="1">
      <alignment horizontal="center" shrinkToFit="0" vertical="center" wrapText="1"/>
    </xf>
    <xf borderId="32" fillId="8" fontId="1" numFmtId="0" xfId="0" applyAlignment="1" applyBorder="1" applyFont="1">
      <alignment horizontal="left" shrinkToFit="0" vertical="center" wrapText="1"/>
    </xf>
    <xf borderId="0" fillId="8" fontId="1" numFmtId="0" xfId="0" applyAlignment="1" applyFont="1">
      <alignment horizontal="left" shrinkToFit="0" vertical="center" wrapText="1"/>
    </xf>
    <xf borderId="0" fillId="8" fontId="1" numFmtId="166" xfId="0" applyAlignment="1" applyFont="1" applyNumberFormat="1">
      <alignment horizontal="left" shrinkToFit="0" vertical="center" wrapText="1"/>
    </xf>
    <xf borderId="0" fillId="8" fontId="1" numFmtId="1" xfId="0" applyAlignment="1" applyFont="1" applyNumberFormat="1">
      <alignment horizontal="right" shrinkToFit="0" vertical="center" wrapText="1"/>
    </xf>
    <xf borderId="0" fillId="8" fontId="1" numFmtId="14" xfId="0" applyAlignment="1" applyFont="1" applyNumberFormat="1">
      <alignment horizontal="center" shrinkToFit="0" vertical="center" wrapText="1"/>
    </xf>
    <xf borderId="6" fillId="8" fontId="1" numFmtId="0" xfId="0" applyAlignment="1" applyBorder="1" applyFont="1">
      <alignment shrinkToFit="0" vertical="center" wrapText="1"/>
    </xf>
    <xf borderId="0" fillId="8" fontId="41" numFmtId="0" xfId="0" applyAlignment="1" applyFont="1">
      <alignment horizontal="left" shrinkToFit="0" vertical="center" wrapText="1"/>
    </xf>
    <xf borderId="0" fillId="8" fontId="3" numFmtId="0" xfId="0" applyAlignment="1" applyFont="1">
      <alignment horizontal="left" shrinkToFit="0" vertical="center" wrapText="1"/>
    </xf>
    <xf borderId="0" fillId="0" fontId="3" numFmtId="0" xfId="0" applyAlignment="1" applyFont="1">
      <alignment horizontal="left" shrinkToFit="0" vertical="center" wrapText="1"/>
    </xf>
    <xf borderId="1" fillId="0" fontId="3" numFmtId="0" xfId="0" applyAlignment="1" applyBorder="1" applyFont="1">
      <alignment horizontal="left" shrinkToFit="0" vertical="center" wrapText="1"/>
    </xf>
    <xf borderId="1" fillId="12" fontId="3" numFmtId="0" xfId="0" applyAlignment="1" applyBorder="1" applyFill="1" applyFont="1">
      <alignment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1" fillId="0" fontId="1" numFmtId="166" xfId="0" applyAlignment="1" applyBorder="1" applyFont="1" applyNumberFormat="1">
      <alignment horizontal="left" shrinkToFit="0" vertical="center" wrapText="1"/>
    </xf>
    <xf borderId="1" fillId="0" fontId="1" numFmtId="165" xfId="0" applyAlignment="1" applyBorder="1" applyFont="1" applyNumberFormat="1">
      <alignment horizontal="left" shrinkToFit="0" vertical="center" wrapText="1"/>
    </xf>
    <xf quotePrefix="1" borderId="1" fillId="0" fontId="1" numFmtId="0" xfId="0" applyAlignment="1" applyBorder="1" applyFont="1">
      <alignment horizontal="center" shrinkToFit="0" vertical="center" wrapText="1"/>
    </xf>
    <xf borderId="1" fillId="0" fontId="1" numFmtId="14" xfId="0" applyAlignment="1" applyBorder="1" applyFont="1" applyNumberFormat="1">
      <alignment horizontal="center" shrinkToFit="0" vertical="center" wrapText="1"/>
    </xf>
    <xf borderId="3" fillId="0" fontId="1" numFmtId="0" xfId="0" applyAlignment="1" applyBorder="1" applyFont="1">
      <alignment shrinkToFit="0" vertical="center" wrapText="1"/>
    </xf>
    <xf borderId="1" fillId="0" fontId="42" numFmtId="0" xfId="0" applyAlignment="1" applyBorder="1" applyFont="1">
      <alignment horizontal="left" shrinkToFit="0" vertical="center" wrapText="1"/>
    </xf>
    <xf borderId="1" fillId="12" fontId="3" numFmtId="0" xfId="0" applyAlignment="1" applyBorder="1" applyFont="1">
      <alignment horizontal="left" shrinkToFit="0" vertical="center" wrapText="1"/>
    </xf>
    <xf borderId="1" fillId="7" fontId="3" numFmtId="0" xfId="0" applyAlignment="1" applyBorder="1" applyFont="1">
      <alignment shrinkToFit="0" wrapText="1"/>
    </xf>
    <xf borderId="0" fillId="7" fontId="1" numFmtId="0" xfId="0" applyAlignment="1" applyFont="1">
      <alignment horizontal="center" shrinkToFit="0" vertical="center" wrapText="1"/>
    </xf>
    <xf borderId="0" fillId="7" fontId="1" numFmtId="0" xfId="0" applyAlignment="1" applyFont="1">
      <alignment horizontal="left" shrinkToFit="0" vertical="center" wrapText="1"/>
    </xf>
    <xf borderId="0" fillId="7" fontId="1" numFmtId="166" xfId="0" applyAlignment="1" applyFont="1" applyNumberFormat="1">
      <alignment horizontal="left" shrinkToFit="0" vertical="center" wrapText="1"/>
    </xf>
    <xf borderId="0" fillId="7" fontId="1" numFmtId="1" xfId="0" applyAlignment="1" applyFont="1" applyNumberFormat="1">
      <alignment horizontal="right" shrinkToFit="0" vertical="center" wrapText="1"/>
    </xf>
    <xf quotePrefix="1" borderId="0" fillId="7" fontId="1" numFmtId="0" xfId="0" applyAlignment="1" applyFont="1">
      <alignment horizontal="center" shrinkToFit="0" vertical="center" wrapText="1"/>
    </xf>
    <xf borderId="0" fillId="7" fontId="1" numFmtId="14" xfId="0" applyAlignment="1" applyFont="1" applyNumberFormat="1">
      <alignment horizontal="center" shrinkToFit="0" vertical="center" wrapText="1"/>
    </xf>
    <xf borderId="6" fillId="7" fontId="1" numFmtId="0" xfId="0" applyAlignment="1" applyBorder="1" applyFont="1">
      <alignment shrinkToFit="0" vertical="center" wrapText="1"/>
    </xf>
    <xf borderId="0" fillId="7" fontId="3" numFmtId="0" xfId="0" applyAlignment="1" applyFont="1">
      <alignment horizontal="left" shrinkToFit="0" vertical="center" wrapText="1"/>
    </xf>
    <xf borderId="0" fillId="7" fontId="1" numFmtId="0" xfId="0" applyAlignment="1" applyFont="1">
      <alignment shrinkToFit="0" vertical="center" wrapText="0"/>
    </xf>
    <xf borderId="0" fillId="7" fontId="1" numFmtId="0" xfId="0" applyAlignment="1" applyFont="1">
      <alignment shrinkToFit="0" vertical="center" wrapText="1"/>
    </xf>
    <xf borderId="0" fillId="0" fontId="3" numFmtId="0" xfId="0" applyAlignment="1" applyFont="1">
      <alignment shrinkToFit="0" wrapText="1"/>
    </xf>
    <xf borderId="1" fillId="0" fontId="43" numFmtId="0" xfId="0" applyAlignment="1" applyBorder="1" applyFont="1">
      <alignment shrinkToFit="0" vertical="center" wrapText="0"/>
    </xf>
    <xf borderId="1" fillId="0" fontId="1" numFmtId="0" xfId="0" applyAlignment="1" applyBorder="1" applyFont="1">
      <alignment horizontal="center" shrinkToFit="0" vertical="center" wrapText="0"/>
    </xf>
    <xf borderId="1" fillId="0" fontId="1" numFmtId="0" xfId="0" applyAlignment="1" applyBorder="1" applyFont="1">
      <alignment shrinkToFit="0" vertical="center" wrapText="0"/>
    </xf>
    <xf borderId="1" fillId="0" fontId="44" numFmtId="0" xfId="0" applyAlignment="1" applyBorder="1" applyFont="1">
      <alignment shrinkToFit="0" vertical="center" wrapText="0"/>
    </xf>
    <xf borderId="1" fillId="0" fontId="1" numFmtId="0" xfId="0" applyAlignment="1" applyBorder="1" applyFont="1">
      <alignment shrinkToFit="0" vertical="center" wrapText="1"/>
    </xf>
    <xf borderId="1" fillId="0" fontId="1" numFmtId="0" xfId="0" applyAlignment="1" applyBorder="1" applyFont="1">
      <alignment horizontal="left" shrinkToFit="0" vertical="center" wrapText="0"/>
    </xf>
    <xf borderId="1" fillId="0" fontId="1" numFmtId="165" xfId="0" applyAlignment="1" applyBorder="1" applyFont="1" applyNumberFormat="1">
      <alignment shrinkToFit="0" vertical="center" wrapText="0"/>
    </xf>
    <xf borderId="1" fillId="0" fontId="1" numFmtId="14" xfId="0" applyAlignment="1" applyBorder="1" applyFont="1" applyNumberFormat="1">
      <alignment horizontal="center" shrinkToFit="0" vertical="center" wrapText="0"/>
    </xf>
    <xf borderId="0" fillId="0" fontId="1" numFmtId="0" xfId="0" applyAlignment="1" applyFont="1">
      <alignment shrinkToFit="0" vertical="center" wrapText="0"/>
    </xf>
    <xf borderId="1" fillId="6" fontId="1" numFmtId="0" xfId="0" applyAlignment="1" applyBorder="1" applyFont="1">
      <alignment horizontal="center" shrinkToFit="0" vertical="center" wrapText="1"/>
    </xf>
    <xf borderId="1" fillId="6" fontId="1" numFmtId="0" xfId="0" applyAlignment="1" applyBorder="1" applyFont="1">
      <alignment horizontal="left" shrinkToFit="0" vertical="center" wrapText="1"/>
    </xf>
    <xf borderId="1" fillId="6" fontId="1" numFmtId="166" xfId="0" applyAlignment="1" applyBorder="1" applyFont="1" applyNumberFormat="1">
      <alignment horizontal="left" shrinkToFit="0" vertical="center" wrapText="1"/>
    </xf>
    <xf borderId="1" fillId="6" fontId="1" numFmtId="1" xfId="0" applyAlignment="1" applyBorder="1" applyFont="1" applyNumberFormat="1">
      <alignment horizontal="right" shrinkToFit="0" vertical="center" wrapText="1"/>
    </xf>
    <xf borderId="1" fillId="6" fontId="1" numFmtId="165" xfId="0" applyAlignment="1" applyBorder="1" applyFont="1" applyNumberFormat="1">
      <alignment horizontal="left" shrinkToFit="0" vertical="center" wrapText="1"/>
    </xf>
    <xf borderId="1" fillId="6" fontId="45" numFmtId="0" xfId="0" applyAlignment="1" applyBorder="1" applyFont="1">
      <alignment horizontal="left" shrinkToFit="0" vertical="center" wrapText="1"/>
    </xf>
    <xf borderId="1" fillId="6" fontId="1" numFmtId="14" xfId="0" applyAlignment="1" applyBorder="1" applyFont="1" applyNumberFormat="1">
      <alignment horizontal="center" shrinkToFit="0" vertical="center" wrapText="1"/>
    </xf>
    <xf borderId="3" fillId="6" fontId="1" numFmtId="0" xfId="0" applyAlignment="1" applyBorder="1" applyFont="1">
      <alignment horizontal="left" shrinkToFit="0" vertical="center" wrapText="1"/>
    </xf>
    <xf borderId="1" fillId="6" fontId="3" numFmtId="0" xfId="0" applyAlignment="1" applyBorder="1" applyFont="1">
      <alignment horizontal="left" shrinkToFit="0" vertical="center" wrapText="1"/>
    </xf>
    <xf borderId="1" fillId="8" fontId="1" numFmtId="0" xfId="0" applyAlignment="1" applyBorder="1" applyFont="1">
      <alignment horizontal="center" shrinkToFit="0" vertical="center" wrapText="1"/>
    </xf>
    <xf borderId="1" fillId="8" fontId="1" numFmtId="0" xfId="0" applyAlignment="1" applyBorder="1" applyFont="1">
      <alignment horizontal="left" shrinkToFit="0" vertical="center" wrapText="1"/>
    </xf>
    <xf borderId="1" fillId="8" fontId="1" numFmtId="166" xfId="0" applyAlignment="1" applyBorder="1" applyFont="1" applyNumberFormat="1">
      <alignment horizontal="left" shrinkToFit="0" vertical="center" wrapText="1"/>
    </xf>
    <xf borderId="1" fillId="8" fontId="1" numFmtId="1" xfId="0" applyAlignment="1" applyBorder="1" applyFont="1" applyNumberFormat="1">
      <alignment horizontal="right" shrinkToFit="0" vertical="center" wrapText="1"/>
    </xf>
    <xf borderId="1" fillId="8" fontId="1" numFmtId="14" xfId="0" applyAlignment="1" applyBorder="1" applyFont="1" applyNumberFormat="1">
      <alignment horizontal="center" shrinkToFit="0" vertical="center" wrapText="1"/>
    </xf>
    <xf borderId="3" fillId="9" fontId="1" numFmtId="0" xfId="0" applyAlignment="1" applyBorder="1" applyFont="1">
      <alignment shrinkToFit="0" vertical="center" wrapText="1"/>
    </xf>
    <xf borderId="1" fillId="8" fontId="46" numFmtId="0" xfId="0" applyAlignment="1" applyBorder="1" applyFont="1">
      <alignment horizontal="left" shrinkToFit="0" vertical="center" wrapText="1"/>
    </xf>
    <xf borderId="1" fillId="8" fontId="3" numFmtId="0" xfId="0" applyAlignment="1" applyBorder="1" applyFont="1">
      <alignment horizontal="left" shrinkToFit="0" vertical="center" wrapText="1"/>
    </xf>
    <xf borderId="19" fillId="8" fontId="1" numFmtId="0" xfId="0" applyAlignment="1" applyBorder="1" applyFont="1">
      <alignment horizontal="center" shrinkToFit="0" vertical="center" wrapText="1"/>
    </xf>
    <xf borderId="19" fillId="8" fontId="1" numFmtId="0" xfId="0" applyAlignment="1" applyBorder="1" applyFont="1">
      <alignment horizontal="left" shrinkToFit="0" vertical="center" wrapText="1"/>
    </xf>
    <xf borderId="19" fillId="8" fontId="1" numFmtId="14" xfId="0" applyAlignment="1" applyBorder="1" applyFont="1" applyNumberFormat="1">
      <alignment horizontal="center" shrinkToFit="0" vertical="center" wrapText="1"/>
    </xf>
    <xf borderId="6" fillId="9" fontId="1" numFmtId="0" xfId="0" applyAlignment="1" applyBorder="1" applyFont="1">
      <alignment shrinkToFit="0" vertical="center" wrapText="1"/>
    </xf>
    <xf borderId="1" fillId="8" fontId="1" numFmtId="1" xfId="0" applyAlignment="1" applyBorder="1" applyFont="1" applyNumberFormat="1">
      <alignment horizontal="left" shrinkToFit="0" vertical="center" wrapText="1"/>
    </xf>
    <xf borderId="1" fillId="8" fontId="1" numFmtId="0" xfId="0" applyAlignment="1" applyBorder="1" applyFont="1">
      <alignment shrinkToFit="0" vertical="center" wrapText="1"/>
    </xf>
    <xf borderId="1" fillId="0" fontId="1" numFmtId="1" xfId="0" applyAlignment="1" applyBorder="1" applyFont="1" applyNumberFormat="1">
      <alignment horizontal="right" shrinkToFit="0" vertical="center" wrapText="1"/>
    </xf>
    <xf borderId="0" fillId="0" fontId="47" numFmtId="0" xfId="0" applyAlignment="1" applyFont="1">
      <alignment horizontal="left" shrinkToFit="0" vertical="center" wrapText="1"/>
    </xf>
    <xf borderId="3" fillId="8" fontId="1" numFmtId="0" xfId="0" applyAlignment="1" applyBorder="1" applyFont="1">
      <alignment shrinkToFit="0" vertical="center" wrapText="1"/>
    </xf>
    <xf borderId="1" fillId="8" fontId="1" numFmtId="166" xfId="0" applyAlignment="1" applyBorder="1" applyFont="1" applyNumberFormat="1">
      <alignment horizontal="right" shrinkToFit="0" vertical="center" wrapText="1"/>
    </xf>
    <xf borderId="1" fillId="8" fontId="1" numFmtId="2" xfId="0" applyAlignment="1" applyBorder="1" applyFont="1" applyNumberFormat="1">
      <alignment horizontal="right" shrinkToFit="0" vertical="center" wrapText="1"/>
    </xf>
    <xf borderId="1" fillId="9" fontId="1" numFmtId="0" xfId="0" applyAlignment="1" applyBorder="1" applyFont="1">
      <alignment shrinkToFit="0" vertical="center" wrapText="1"/>
    </xf>
    <xf borderId="1" fillId="8" fontId="1" numFmtId="0" xfId="0" applyAlignment="1" applyBorder="1" applyFont="1">
      <alignment shrinkToFit="0" vertical="center" wrapText="0"/>
    </xf>
    <xf borderId="0" fillId="8" fontId="1" numFmtId="0" xfId="0" applyAlignment="1" applyFont="1">
      <alignment horizontal="center" shrinkToFit="0" vertical="center" wrapText="0"/>
    </xf>
    <xf borderId="0" fillId="8" fontId="1" numFmtId="165" xfId="0" applyAlignment="1" applyFont="1" applyNumberFormat="1">
      <alignment horizontal="center" shrinkToFit="0" vertical="center" wrapText="0"/>
    </xf>
    <xf borderId="0" fillId="8" fontId="1" numFmtId="168" xfId="0" applyAlignment="1" applyFont="1" applyNumberFormat="1">
      <alignment horizontal="right" shrinkToFit="0" vertical="center" wrapText="1"/>
    </xf>
    <xf borderId="0" fillId="8" fontId="1" numFmtId="1" xfId="0" applyAlignment="1" applyFont="1" applyNumberFormat="1">
      <alignment horizontal="left" shrinkToFit="0" vertical="center" wrapText="1"/>
    </xf>
    <xf borderId="1" fillId="6" fontId="1" numFmtId="1" xfId="0" applyAlignment="1" applyBorder="1" applyFont="1" applyNumberFormat="1">
      <alignment horizontal="left" shrinkToFit="0" vertical="center" wrapText="1"/>
    </xf>
    <xf borderId="1" fillId="6" fontId="1" numFmtId="0" xfId="0" applyAlignment="1" applyBorder="1" applyFont="1">
      <alignment shrinkToFit="0" vertical="center" wrapText="1"/>
    </xf>
    <xf borderId="1" fillId="6" fontId="48" numFmtId="0" xfId="0" applyAlignment="1" applyBorder="1" applyFont="1">
      <alignment horizontal="left" shrinkToFit="0" vertical="center" wrapText="1"/>
    </xf>
    <xf borderId="1" fillId="0" fontId="1" numFmtId="166" xfId="0" applyAlignment="1" applyBorder="1" applyFont="1" applyNumberFormat="1">
      <alignment horizontal="center" shrinkToFit="0" vertical="center" wrapText="1"/>
    </xf>
    <xf borderId="0" fillId="8" fontId="1" numFmtId="0" xfId="0" applyAlignment="1" applyFont="1">
      <alignment shrinkToFit="0" vertical="center" wrapText="1"/>
    </xf>
    <xf borderId="0" fillId="9" fontId="1" numFmtId="0" xfId="0" applyAlignment="1" applyFont="1">
      <alignment shrinkToFit="0" vertical="center" wrapText="1"/>
    </xf>
    <xf borderId="3" fillId="6" fontId="1" numFmtId="0" xfId="0" applyAlignment="1" applyBorder="1" applyFont="1">
      <alignment horizontal="center" shrinkToFit="0" vertical="center" wrapText="1"/>
    </xf>
    <xf borderId="6" fillId="8" fontId="1" numFmtId="0" xfId="0" applyAlignment="1" applyBorder="1" applyFont="1">
      <alignment horizontal="center" shrinkToFit="0" vertical="center" wrapText="1"/>
    </xf>
    <xf borderId="0" fillId="8" fontId="1" numFmtId="171" xfId="0" applyAlignment="1" applyFont="1" applyNumberFormat="1">
      <alignment horizontal="right" shrinkToFit="0" vertical="center" wrapText="1"/>
    </xf>
    <xf borderId="1" fillId="0" fontId="49" numFmtId="0" xfId="0" applyAlignment="1" applyBorder="1" applyFont="1">
      <alignment horizontal="left" shrinkToFit="0" vertical="center" wrapText="1"/>
    </xf>
    <xf borderId="0" fillId="6" fontId="1" numFmtId="0" xfId="0" applyAlignment="1" applyFont="1">
      <alignment shrinkToFit="0" vertical="center" wrapText="1"/>
    </xf>
    <xf borderId="0" fillId="6" fontId="1" numFmtId="0" xfId="0" applyAlignment="1" applyFont="1">
      <alignment horizontal="left" shrinkToFit="0" vertical="center" wrapText="1"/>
    </xf>
    <xf borderId="0" fillId="6" fontId="1" numFmtId="0" xfId="0" applyAlignment="1" applyFont="1">
      <alignment horizontal="center" shrinkToFit="0" vertical="center" wrapText="1"/>
    </xf>
    <xf borderId="0" fillId="6" fontId="1" numFmtId="49" xfId="0" applyAlignment="1" applyFont="1" applyNumberFormat="1">
      <alignment shrinkToFit="0" vertical="center" wrapText="1"/>
    </xf>
    <xf borderId="0" fillId="6" fontId="1" numFmtId="166" xfId="0" applyAlignment="1" applyFont="1" applyNumberFormat="1">
      <alignment horizontal="left" shrinkToFit="0" vertical="center" wrapText="1"/>
    </xf>
    <xf borderId="0" fillId="6" fontId="1" numFmtId="165" xfId="0" applyAlignment="1" applyFont="1" applyNumberFormat="1">
      <alignment horizontal="right" shrinkToFit="0" vertical="center" wrapText="1"/>
    </xf>
    <xf borderId="0" fillId="6" fontId="1" numFmtId="1" xfId="0" applyAlignment="1" applyFont="1" applyNumberFormat="1">
      <alignment horizontal="right" shrinkToFit="0" vertical="center" wrapText="1"/>
    </xf>
    <xf borderId="0" fillId="6" fontId="50" numFmtId="0" xfId="0" applyAlignment="1" applyFont="1">
      <alignment horizontal="left" shrinkToFit="0" vertical="center" wrapText="0"/>
    </xf>
    <xf borderId="0" fillId="6" fontId="1" numFmtId="14" xfId="0" applyAlignment="1" applyFont="1" applyNumberFormat="1">
      <alignment horizontal="center" shrinkToFit="0" vertical="center" wrapText="1"/>
    </xf>
    <xf borderId="6" fillId="6" fontId="1" numFmtId="0" xfId="0" applyAlignment="1" applyBorder="1" applyFont="1">
      <alignment shrinkToFit="0" vertical="center" wrapText="1"/>
    </xf>
    <xf borderId="0" fillId="6" fontId="3" numFmtId="0" xfId="0" applyAlignment="1" applyFont="1">
      <alignment horizontal="left" shrinkToFit="0" vertical="center" wrapText="1"/>
    </xf>
    <xf borderId="1" fillId="8" fontId="1" numFmtId="49" xfId="0" applyAlignment="1" applyBorder="1" applyFont="1" applyNumberFormat="1">
      <alignment horizontal="center" shrinkToFit="0" vertical="center" wrapText="1"/>
    </xf>
    <xf borderId="1" fillId="8" fontId="1" numFmtId="165" xfId="0" applyAlignment="1" applyBorder="1" applyFont="1" applyNumberFormat="1">
      <alignment horizontal="left" shrinkToFit="0" vertical="center" wrapText="1"/>
    </xf>
    <xf borderId="3" fillId="0" fontId="1" numFmtId="0" xfId="0" applyAlignment="1" applyBorder="1" applyFont="1">
      <alignment horizontal="left" shrinkToFit="0" vertical="center" wrapText="1"/>
    </xf>
    <xf borderId="1" fillId="8" fontId="1" numFmtId="171" xfId="0" applyAlignment="1" applyBorder="1" applyFont="1" applyNumberFormat="1">
      <alignment horizontal="right" shrinkToFit="0" vertical="center" wrapText="1"/>
    </xf>
    <xf borderId="3" fillId="8" fontId="1" numFmtId="0" xfId="0" applyAlignment="1" applyBorder="1" applyFont="1">
      <alignment horizontal="left" shrinkToFit="0" vertical="center" wrapText="1"/>
    </xf>
    <xf borderId="0" fillId="6" fontId="1" numFmtId="168" xfId="0" applyAlignment="1" applyFont="1" applyNumberFormat="1">
      <alignment horizontal="right" shrinkToFit="0" vertical="center" wrapText="1"/>
    </xf>
    <xf borderId="0" fillId="6" fontId="1" numFmtId="1" xfId="0" applyAlignment="1" applyFont="1" applyNumberFormat="1">
      <alignment horizontal="left" shrinkToFit="0" vertical="center" wrapText="1"/>
    </xf>
    <xf borderId="3" fillId="6" fontId="1" numFmtId="0" xfId="0" applyAlignment="1" applyBorder="1" applyFont="1">
      <alignment shrinkToFit="0" vertical="center" wrapText="1"/>
    </xf>
    <xf borderId="0" fillId="6" fontId="51" numFmtId="0" xfId="0" applyAlignment="1" applyFont="1">
      <alignment horizontal="left" shrinkToFit="0" vertical="center" wrapText="1"/>
    </xf>
    <xf quotePrefix="1" borderId="1" fillId="8" fontId="1" numFmtId="1" xfId="0" applyAlignment="1" applyBorder="1" applyFont="1" applyNumberFormat="1">
      <alignment horizontal="right" shrinkToFit="0" vertical="center" wrapText="1"/>
    </xf>
    <xf borderId="5" fillId="8" fontId="1" numFmtId="0" xfId="0" applyAlignment="1" applyBorder="1" applyFont="1">
      <alignment shrinkToFit="0" vertical="center" wrapText="0"/>
    </xf>
    <xf borderId="0" fillId="8" fontId="1" numFmtId="49" xfId="0" applyAlignment="1" applyFont="1" applyNumberFormat="1">
      <alignment horizontal="center" shrinkToFit="0" vertical="center" wrapText="1"/>
    </xf>
    <xf borderId="0" fillId="8" fontId="1" numFmtId="165" xfId="0" applyAlignment="1" applyFont="1" applyNumberFormat="1">
      <alignment horizontal="left" shrinkToFit="0" vertical="center" wrapText="1"/>
    </xf>
    <xf borderId="0" fillId="8" fontId="1" numFmtId="0" xfId="0" applyAlignment="1" applyFont="1">
      <alignment shrinkToFit="0" vertical="center" wrapText="0"/>
    </xf>
    <xf borderId="0" fillId="8" fontId="52" numFmtId="0" xfId="0" applyAlignment="1" applyFont="1">
      <alignment horizontal="left" shrinkToFit="0" vertical="center" wrapText="1"/>
    </xf>
    <xf borderId="6" fillId="8" fontId="1" numFmtId="0" xfId="0" applyAlignment="1" applyBorder="1" applyFont="1">
      <alignment horizontal="left" shrinkToFit="0" vertical="center" wrapText="1"/>
    </xf>
    <xf borderId="0" fillId="8" fontId="53" numFmtId="0" xfId="0" applyAlignment="1" applyFont="1">
      <alignment horizontal="left" shrinkToFit="0" vertical="center" wrapText="1"/>
    </xf>
    <xf borderId="20" fillId="0" fontId="1" numFmtId="0" xfId="0" applyAlignment="1" applyBorder="1" applyFont="1">
      <alignment horizontal="left" shrinkToFit="0" vertical="center" wrapText="1"/>
    </xf>
    <xf borderId="20" fillId="0" fontId="1" numFmtId="0" xfId="0" applyAlignment="1" applyBorder="1" applyFont="1">
      <alignment horizontal="center" shrinkToFit="0" vertical="center" wrapText="1"/>
    </xf>
    <xf borderId="1" fillId="0" fontId="1" numFmtId="171" xfId="0" applyAlignment="1" applyBorder="1" applyFont="1" applyNumberFormat="1">
      <alignment shrinkToFit="0" vertical="center" wrapText="1"/>
    </xf>
    <xf borderId="1" fillId="0" fontId="1" numFmtId="1" xfId="0" applyAlignment="1" applyBorder="1" applyFont="1" applyNumberFormat="1">
      <alignment horizontal="left" shrinkToFit="0" vertical="center" wrapText="1"/>
    </xf>
    <xf borderId="3" fillId="13" fontId="1" numFmtId="0" xfId="0" applyAlignment="1" applyBorder="1" applyFill="1" applyFont="1">
      <alignment shrinkToFit="0" vertical="center" wrapText="1"/>
    </xf>
    <xf borderId="1" fillId="8" fontId="54" numFmtId="0" xfId="0" applyAlignment="1" applyBorder="1" applyFont="1">
      <alignment horizontal="center" shrinkToFit="0" vertical="center" wrapText="1"/>
    </xf>
    <xf borderId="0" fillId="8" fontId="55" numFmtId="0" xfId="0" applyAlignment="1" applyFont="1">
      <alignment shrinkToFit="0" vertical="center" wrapText="0"/>
    </xf>
    <xf borderId="0" fillId="8" fontId="12" numFmtId="0" xfId="0" applyAlignment="1" applyFont="1">
      <alignment shrinkToFit="0" vertical="center" wrapText="0"/>
    </xf>
    <xf borderId="1" fillId="0" fontId="8" numFmtId="0" xfId="0" applyAlignment="1" applyBorder="1" applyFont="1">
      <alignment shrinkToFit="0" vertical="center" wrapText="0"/>
    </xf>
    <xf quotePrefix="1" borderId="1" fillId="0" fontId="1" numFmtId="0" xfId="0" applyAlignment="1" applyBorder="1" applyFont="1">
      <alignment shrinkToFit="0" vertical="center" wrapText="0"/>
    </xf>
    <xf borderId="0" fillId="0" fontId="8" numFmtId="0" xfId="0" applyAlignment="1" applyFont="1">
      <alignment shrinkToFit="0" vertical="center" wrapText="0"/>
    </xf>
    <xf quotePrefix="1" borderId="0" fillId="0" fontId="1" numFmtId="0" xfId="0" applyAlignment="1" applyFont="1">
      <alignment shrinkToFit="0" vertical="center" wrapText="0"/>
    </xf>
    <xf borderId="1" fillId="0" fontId="56" numFmtId="0" xfId="0" applyAlignment="1" applyBorder="1" applyFont="1">
      <alignment shrinkToFit="0" vertical="center" wrapText="1"/>
    </xf>
    <xf borderId="1" fillId="0" fontId="57" numFmtId="0" xfId="0" applyAlignment="1" applyBorder="1" applyFont="1">
      <alignment shrinkToFit="0" vertical="center" wrapText="1"/>
    </xf>
    <xf borderId="1" fillId="8" fontId="1" numFmtId="0" xfId="0" applyAlignment="1" applyBorder="1" applyFont="1">
      <alignment horizontal="center" shrinkToFit="0" vertical="center" wrapText="0"/>
    </xf>
    <xf borderId="1" fillId="8" fontId="57" numFmtId="0" xfId="0" applyAlignment="1" applyBorder="1" applyFont="1">
      <alignment shrinkToFit="0" vertical="center" wrapText="1"/>
    </xf>
    <xf borderId="1" fillId="8" fontId="58" numFmtId="0" xfId="0" applyAlignment="1" applyBorder="1" applyFont="1">
      <alignment horizontal="left" shrinkToFit="0" vertical="center" wrapText="0"/>
    </xf>
    <xf borderId="0" fillId="8" fontId="59" numFmtId="0" xfId="0" applyAlignment="1" applyFont="1">
      <alignment horizontal="left" shrinkToFit="0" vertical="center" wrapText="0"/>
    </xf>
    <xf borderId="0" fillId="8" fontId="60" numFmtId="0" xfId="0" applyAlignment="1" applyFont="1">
      <alignment shrinkToFit="0" vertical="center" wrapText="1"/>
    </xf>
    <xf borderId="9" fillId="8" fontId="1" numFmtId="0" xfId="0" applyAlignment="1" applyBorder="1" applyFont="1">
      <alignment horizontal="center" shrinkToFit="0" vertical="center" wrapText="1"/>
    </xf>
    <xf borderId="9" fillId="8" fontId="1" numFmtId="0" xfId="0" applyAlignment="1" applyBorder="1" applyFont="1">
      <alignment horizontal="left" shrinkToFit="0" vertical="center" wrapText="1"/>
    </xf>
    <xf borderId="9" fillId="8" fontId="1" numFmtId="166" xfId="0" applyAlignment="1" applyBorder="1" applyFont="1" applyNumberFormat="1">
      <alignment horizontal="left" shrinkToFit="0" vertical="center" wrapText="1"/>
    </xf>
    <xf borderId="1" fillId="8" fontId="1" numFmtId="2" xfId="0" applyAlignment="1" applyBorder="1" applyFont="1" applyNumberFormat="1">
      <alignment horizontal="left" shrinkToFit="0" vertical="center" wrapText="1"/>
    </xf>
    <xf borderId="9" fillId="8" fontId="1" numFmtId="1" xfId="0" applyAlignment="1" applyBorder="1" applyFont="1" applyNumberFormat="1">
      <alignment horizontal="right" shrinkToFit="0" vertical="center" wrapText="1"/>
    </xf>
    <xf borderId="9" fillId="8" fontId="1" numFmtId="165" xfId="0" applyAlignment="1" applyBorder="1" applyFont="1" applyNumberFormat="1">
      <alignment horizontal="right" shrinkToFit="0" vertical="center" wrapText="1"/>
    </xf>
    <xf borderId="9" fillId="8" fontId="1" numFmtId="14" xfId="0" applyAlignment="1" applyBorder="1" applyFont="1" applyNumberFormat="1">
      <alignment horizontal="left" shrinkToFit="0" vertical="center" wrapText="1"/>
    </xf>
    <xf borderId="12" fillId="8" fontId="1" numFmtId="0" xfId="0" applyAlignment="1" applyBorder="1" applyFont="1">
      <alignment horizontal="left" shrinkToFit="0" vertical="center" wrapText="1"/>
    </xf>
    <xf borderId="1" fillId="8" fontId="1" numFmtId="14" xfId="0" applyAlignment="1" applyBorder="1" applyFont="1" applyNumberFormat="1">
      <alignment horizontal="left" shrinkToFit="0" vertical="center" wrapText="1"/>
    </xf>
    <xf borderId="1" fillId="6" fontId="1" numFmtId="171" xfId="0" applyAlignment="1" applyBorder="1" applyFont="1" applyNumberFormat="1">
      <alignment horizontal="right" shrinkToFit="0" vertical="center" wrapText="1"/>
    </xf>
    <xf borderId="0" fillId="6" fontId="1" numFmtId="171" xfId="0" applyAlignment="1" applyFont="1" applyNumberFormat="1">
      <alignment horizontal="right" shrinkToFit="0" vertical="center" wrapText="1"/>
    </xf>
    <xf borderId="1" fillId="12" fontId="3" numFmtId="0" xfId="0" applyBorder="1" applyFont="1"/>
    <xf borderId="1" fillId="0" fontId="1" numFmtId="169" xfId="0" applyAlignment="1" applyBorder="1" applyFont="1" applyNumberFormat="1">
      <alignment horizontal="left" shrinkToFit="0" vertical="center" wrapText="1"/>
    </xf>
    <xf borderId="1" fillId="0" fontId="61" numFmtId="0" xfId="0" applyAlignment="1" applyBorder="1" applyFont="1">
      <alignment horizontal="left" shrinkToFit="0" vertical="center" wrapText="1"/>
    </xf>
    <xf borderId="33" fillId="0" fontId="1" numFmtId="0" xfId="0" applyAlignment="1" applyBorder="1" applyFont="1">
      <alignment shrinkToFit="0" vertical="center" wrapText="1"/>
    </xf>
    <xf borderId="0" fillId="0" fontId="1" numFmtId="1" xfId="0" applyAlignment="1" applyFont="1" applyNumberFormat="1">
      <alignment horizontal="left" shrinkToFit="0" vertical="center" wrapText="1"/>
    </xf>
    <xf borderId="0" fillId="8" fontId="1" numFmtId="2" xfId="0" applyAlignment="1" applyFont="1" applyNumberFormat="1">
      <alignment horizontal="right" shrinkToFit="0" vertical="center" wrapText="1"/>
    </xf>
    <xf borderId="14" fillId="8" fontId="1" numFmtId="0" xfId="0" applyAlignment="1" applyBorder="1" applyFont="1">
      <alignment shrinkToFit="0" vertical="center" wrapText="1"/>
    </xf>
    <xf quotePrefix="1" borderId="0" fillId="8" fontId="1" numFmtId="0" xfId="0" applyAlignment="1" applyFont="1">
      <alignment shrinkToFit="0" vertical="center" wrapText="0"/>
    </xf>
    <xf borderId="14" fillId="0" fontId="1" numFmtId="0" xfId="0" applyAlignment="1" applyBorder="1" applyFont="1">
      <alignment shrinkToFit="0" vertical="center" wrapText="1"/>
    </xf>
    <xf borderId="34" fillId="9" fontId="1" numFmtId="0" xfId="0" applyAlignment="1" applyBorder="1" applyFont="1">
      <alignment shrinkToFit="0" vertical="center" wrapText="1"/>
    </xf>
    <xf borderId="1" fillId="8" fontId="62" numFmtId="0" xfId="0" applyAlignment="1" applyBorder="1" applyFont="1">
      <alignment horizontal="center" shrinkToFit="0" vertical="center" wrapText="1"/>
    </xf>
    <xf borderId="1" fillId="8" fontId="1" numFmtId="0" xfId="0" applyAlignment="1" applyBorder="1" applyFont="1">
      <alignment horizontal="right" shrinkToFit="0" vertical="center" wrapText="1"/>
    </xf>
    <xf borderId="1" fillId="8" fontId="3" numFmtId="0" xfId="0" applyAlignment="1" applyBorder="1" applyFont="1">
      <alignment shrinkToFit="0" vertical="center" wrapText="1"/>
    </xf>
    <xf borderId="1" fillId="0" fontId="1" numFmtId="165" xfId="0" applyAlignment="1" applyBorder="1" applyFont="1" applyNumberFormat="1">
      <alignment horizontal="left" shrinkToFit="0" vertical="center" wrapText="0"/>
    </xf>
    <xf borderId="1" fillId="0" fontId="1" numFmtId="1" xfId="0" applyAlignment="1" applyBorder="1" applyFont="1" applyNumberFormat="1">
      <alignment horizontal="right" shrinkToFit="0" vertical="center" wrapText="0"/>
    </xf>
    <xf borderId="1" fillId="0" fontId="3" numFmtId="0" xfId="0" applyAlignment="1" applyBorder="1" applyFont="1">
      <alignment horizontal="center" shrinkToFit="0" vertical="center" wrapText="1"/>
    </xf>
    <xf borderId="1" fillId="0" fontId="63" numFmtId="0" xfId="0" applyAlignment="1" applyBorder="1" applyFont="1">
      <alignment horizontal="center" shrinkToFit="0" vertical="center" wrapText="0"/>
    </xf>
    <xf borderId="0" fillId="0" fontId="3" numFmtId="0" xfId="0" applyAlignment="1" applyFont="1">
      <alignment horizontal="center" shrinkToFit="0" vertical="center" wrapText="1"/>
    </xf>
    <xf borderId="0" fillId="0" fontId="1" numFmtId="0" xfId="0" applyAlignment="1" applyFont="1">
      <alignment shrinkToFit="0" vertical="center" wrapText="1"/>
    </xf>
    <xf borderId="0" fillId="0" fontId="3" numFmtId="0" xfId="0" applyAlignment="1" applyFont="1">
      <alignment shrinkToFit="0" vertical="center" wrapText="0"/>
    </xf>
    <xf borderId="0" fillId="6" fontId="64" numFmtId="0" xfId="0" applyAlignment="1" applyFont="1">
      <alignment horizontal="left" shrinkToFit="0" vertical="center" wrapText="1"/>
    </xf>
    <xf borderId="0" fillId="6" fontId="1" numFmtId="166" xfId="0" applyAlignment="1" applyFont="1" applyNumberFormat="1">
      <alignment horizontal="right" shrinkToFit="0" vertical="center" wrapText="1"/>
    </xf>
    <xf borderId="0" fillId="6" fontId="1" numFmtId="2" xfId="0" applyAlignment="1" applyFont="1" applyNumberFormat="1">
      <alignment horizontal="right" shrinkToFit="0" vertical="center" wrapText="1"/>
    </xf>
    <xf borderId="0" fillId="6" fontId="1" numFmtId="14" xfId="0" applyAlignment="1" applyFont="1" applyNumberFormat="1">
      <alignment horizontal="left" shrinkToFit="0" vertical="center" wrapText="1"/>
    </xf>
    <xf borderId="23" fillId="8" fontId="1" numFmtId="0" xfId="0" applyAlignment="1" applyBorder="1" applyFont="1">
      <alignment horizontal="left" shrinkToFit="0" vertical="center" wrapText="1"/>
    </xf>
    <xf borderId="23" fillId="8" fontId="1" numFmtId="14" xfId="0" applyAlignment="1" applyBorder="1" applyFont="1" applyNumberFormat="1">
      <alignment horizontal="center" shrinkToFit="0" vertical="center" wrapText="1"/>
    </xf>
    <xf borderId="1" fillId="6" fontId="1" numFmtId="49" xfId="0" applyAlignment="1" applyBorder="1" applyFont="1" applyNumberFormat="1">
      <alignment shrinkToFit="0" vertical="center" wrapText="1"/>
    </xf>
    <xf quotePrefix="1" borderId="1" fillId="6" fontId="1" numFmtId="0" xfId="0" applyAlignment="1" applyBorder="1" applyFont="1">
      <alignment horizontal="left" shrinkToFit="0" vertical="center" wrapText="1"/>
    </xf>
    <xf borderId="1" fillId="6" fontId="1" numFmtId="165" xfId="0" applyAlignment="1" applyBorder="1" applyFont="1" applyNumberFormat="1">
      <alignment horizontal="right" shrinkToFit="0" vertical="center" wrapText="1"/>
    </xf>
    <xf borderId="23" fillId="6" fontId="1" numFmtId="0" xfId="0" applyAlignment="1" applyBorder="1" applyFont="1">
      <alignment shrinkToFit="0" vertical="center" wrapText="1"/>
    </xf>
    <xf borderId="23" fillId="6" fontId="1" numFmtId="14" xfId="0" applyAlignment="1" applyBorder="1" applyFont="1" applyNumberFormat="1">
      <alignment horizontal="center" shrinkToFit="0" vertical="center" wrapText="1"/>
    </xf>
    <xf borderId="2" fillId="8" fontId="1" numFmtId="0" xfId="0" applyAlignment="1" applyBorder="1" applyFont="1">
      <alignment horizontal="left" shrinkToFit="0" vertical="center" wrapText="1"/>
    </xf>
    <xf borderId="1" fillId="6" fontId="1" numFmtId="0" xfId="0" applyAlignment="1" applyBorder="1" applyFont="1">
      <alignment shrinkToFit="0" vertical="center" wrapText="0"/>
    </xf>
    <xf borderId="1" fillId="6" fontId="65" numFmtId="0" xfId="0" applyAlignment="1" applyBorder="1" applyFont="1">
      <alignment shrinkToFit="0" vertical="center" wrapText="1"/>
    </xf>
    <xf borderId="1" fillId="6" fontId="1" numFmtId="0" xfId="0" applyAlignment="1" applyBorder="1" applyFont="1">
      <alignment horizontal="right" shrinkToFit="0" vertical="center" wrapText="0"/>
    </xf>
    <xf borderId="1" fillId="6" fontId="1" numFmtId="14" xfId="0" applyAlignment="1" applyBorder="1" applyFont="1" applyNumberFormat="1">
      <alignment shrinkToFit="0" vertical="center" wrapText="1"/>
    </xf>
    <xf borderId="1" fillId="8" fontId="66" numFmtId="0" xfId="0" applyAlignment="1" applyBorder="1" applyFont="1">
      <alignment shrinkToFit="0" vertical="center" wrapText="0"/>
    </xf>
    <xf borderId="1" fillId="8" fontId="1" numFmtId="49" xfId="0" applyAlignment="1" applyBorder="1" applyFont="1" applyNumberFormat="1">
      <alignment shrinkToFit="0" vertical="center" wrapText="0"/>
    </xf>
    <xf borderId="0" fillId="0" fontId="1" numFmtId="0" xfId="0" applyAlignment="1" applyFont="1">
      <alignment horizontal="left" shrinkToFit="0" vertical="center" wrapText="1"/>
    </xf>
    <xf borderId="0" fillId="0" fontId="67" numFmtId="0" xfId="0" applyAlignment="1" applyFont="1">
      <alignment horizontal="left" shrinkToFit="0" vertical="center" wrapText="1"/>
    </xf>
    <xf borderId="0" fillId="0" fontId="68" numFmtId="0" xfId="0" applyAlignment="1" applyFont="1">
      <alignment shrinkToFit="0" vertical="center" wrapText="0"/>
    </xf>
    <xf borderId="35" fillId="8" fontId="1" numFmtId="0" xfId="0" applyAlignment="1" applyBorder="1" applyFont="1">
      <alignment horizontal="left" shrinkToFit="0" vertical="center" wrapText="1"/>
    </xf>
    <xf borderId="1" fillId="8" fontId="1" numFmtId="165" xfId="0" applyAlignment="1" applyBorder="1" applyFont="1" applyNumberFormat="1">
      <alignment horizontal="right" shrinkToFit="0" vertical="center" wrapText="1"/>
    </xf>
    <xf borderId="36" fillId="0" fontId="69" numFmtId="0" xfId="0" applyAlignment="1" applyBorder="1" applyFont="1">
      <alignment horizontal="left" shrinkToFit="0" wrapText="1"/>
    </xf>
    <xf borderId="35" fillId="8" fontId="70" numFmtId="0" xfId="0" applyAlignment="1" applyBorder="1" applyFont="1">
      <alignment horizontal="left" shrinkToFit="0" vertical="center" wrapText="1"/>
    </xf>
    <xf borderId="1" fillId="8" fontId="1" numFmtId="166" xfId="0" applyAlignment="1" applyBorder="1" applyFont="1" applyNumberFormat="1">
      <alignment horizontal="left" shrinkToFit="0" vertical="center" wrapText="0"/>
    </xf>
    <xf borderId="1" fillId="8" fontId="1" numFmtId="165" xfId="0" applyAlignment="1" applyBorder="1" applyFont="1" applyNumberFormat="1">
      <alignment horizontal="center" shrinkToFit="0" vertical="center" wrapText="0"/>
    </xf>
    <xf borderId="1" fillId="8" fontId="1" numFmtId="1" xfId="0" applyAlignment="1" applyBorder="1" applyFont="1" applyNumberFormat="1">
      <alignment horizontal="right" shrinkToFit="0" vertical="center" wrapText="0"/>
    </xf>
    <xf borderId="1" fillId="8" fontId="1" numFmtId="0" xfId="0" applyAlignment="1" applyBorder="1" applyFont="1">
      <alignment horizontal="left" shrinkToFit="0" vertical="center" wrapText="0"/>
    </xf>
    <xf borderId="0" fillId="8" fontId="1" numFmtId="0" xfId="0" applyAlignment="1" applyFont="1">
      <alignment horizontal="left" shrinkToFit="0" vertical="center" wrapText="0"/>
    </xf>
    <xf borderId="0" fillId="0" fontId="1" numFmtId="0" xfId="0" applyAlignment="1" applyFont="1">
      <alignment horizontal="left" shrinkToFit="0" vertical="center" wrapText="0"/>
    </xf>
    <xf borderId="36" fillId="8" fontId="1" numFmtId="0" xfId="0" applyAlignment="1" applyBorder="1" applyFont="1">
      <alignment horizontal="left" shrinkToFit="0" vertical="center" wrapText="1"/>
    </xf>
    <xf borderId="37" fillId="0" fontId="1" numFmtId="0" xfId="0" applyAlignment="1" applyBorder="1" applyFont="1">
      <alignment horizontal="center" shrinkToFit="0" vertical="center" wrapText="1"/>
    </xf>
    <xf borderId="37" fillId="0" fontId="1" numFmtId="0" xfId="0" applyAlignment="1" applyBorder="1" applyFont="1">
      <alignment horizontal="left" shrinkToFit="0" vertical="center" wrapText="1"/>
    </xf>
    <xf borderId="37" fillId="0" fontId="1" numFmtId="166" xfId="0" applyAlignment="1" applyBorder="1" applyFont="1" applyNumberFormat="1">
      <alignment horizontal="left" shrinkToFit="0" vertical="center" wrapText="1"/>
    </xf>
    <xf borderId="37" fillId="0" fontId="1" numFmtId="1" xfId="0" applyAlignment="1" applyBorder="1" applyFont="1" applyNumberFormat="1">
      <alignment horizontal="right" shrinkToFit="0" vertical="center" wrapText="1"/>
    </xf>
    <xf borderId="37" fillId="0" fontId="1" numFmtId="171" xfId="0" applyAlignment="1" applyBorder="1" applyFont="1" applyNumberFormat="1">
      <alignment horizontal="right" shrinkToFit="0" vertical="center" wrapText="1"/>
    </xf>
    <xf borderId="37" fillId="0" fontId="1" numFmtId="14" xfId="0" applyAlignment="1" applyBorder="1" applyFont="1" applyNumberFormat="1">
      <alignment horizontal="center" shrinkToFit="0" vertical="center" wrapText="1"/>
    </xf>
    <xf borderId="5" fillId="0" fontId="1" numFmtId="0" xfId="0" applyAlignment="1" applyBorder="1" applyFont="1">
      <alignment horizontal="left" shrinkToFit="0" vertical="center" wrapText="1"/>
    </xf>
    <xf borderId="37" fillId="0" fontId="1" numFmtId="0" xfId="0" applyAlignment="1" applyBorder="1" applyFont="1">
      <alignment shrinkToFit="0" vertical="center" wrapText="1"/>
    </xf>
    <xf borderId="37" fillId="0" fontId="71" numFmtId="0" xfId="0" applyAlignment="1" applyBorder="1" applyFont="1">
      <alignment horizontal="left" shrinkToFit="0" vertical="center" wrapText="1"/>
    </xf>
    <xf borderId="37" fillId="0" fontId="3" numFmtId="0" xfId="0" applyAlignment="1" applyBorder="1" applyFont="1">
      <alignment horizontal="left" shrinkToFit="0" vertical="center" wrapText="1"/>
    </xf>
    <xf borderId="38" fillId="0" fontId="3" numFmtId="0" xfId="0" applyAlignment="1" applyBorder="1" applyFont="1">
      <alignment horizontal="left" shrinkToFit="0" vertical="center" wrapText="1"/>
    </xf>
    <xf borderId="0" fillId="0" fontId="1" numFmtId="0" xfId="0" applyAlignment="1" applyFont="1">
      <alignment horizontal="center" shrinkToFit="0" vertical="center" wrapText="1"/>
    </xf>
    <xf borderId="36" fillId="0" fontId="1" numFmtId="0" xfId="0" applyAlignment="1" applyBorder="1" applyFont="1">
      <alignment shrinkToFit="0" vertical="center" wrapText="1"/>
    </xf>
    <xf borderId="0" fillId="0" fontId="1" numFmtId="166" xfId="0" applyAlignment="1" applyFont="1" applyNumberFormat="1">
      <alignment horizontal="left" shrinkToFit="0" vertical="center" wrapText="1"/>
    </xf>
    <xf borderId="0" fillId="0" fontId="1" numFmtId="1" xfId="0" applyAlignment="1" applyFont="1" applyNumberFormat="1">
      <alignment horizontal="right" shrinkToFit="0" vertical="center" wrapText="1"/>
    </xf>
    <xf borderId="0" fillId="0" fontId="1" numFmtId="171" xfId="0" applyAlignment="1" applyFont="1" applyNumberFormat="1">
      <alignment horizontal="right" shrinkToFit="0" vertical="center" wrapText="1"/>
    </xf>
    <xf borderId="0" fillId="0" fontId="1" numFmtId="14" xfId="0" applyAlignment="1" applyFont="1" applyNumberFormat="1">
      <alignment horizontal="center" shrinkToFit="0" vertical="center" wrapText="1"/>
    </xf>
    <xf borderId="0" fillId="0" fontId="1" numFmtId="2" xfId="0" applyAlignment="1" applyFont="1" applyNumberFormat="1">
      <alignment horizontal="right" shrinkToFit="0" vertical="center" wrapText="1"/>
    </xf>
    <xf borderId="0" fillId="0" fontId="72" numFmtId="0" xfId="0" applyAlignment="1" applyFont="1">
      <alignment horizontal="left" shrinkToFit="0" vertical="center" wrapText="1"/>
    </xf>
    <xf borderId="5" fillId="8" fontId="1" numFmtId="0" xfId="0" applyAlignment="1" applyBorder="1" applyFont="1">
      <alignment horizontal="left" shrinkToFit="0" vertical="center" wrapText="1"/>
    </xf>
    <xf borderId="1" fillId="8" fontId="73" numFmtId="0" xfId="0" applyAlignment="1" applyBorder="1" applyFont="1">
      <alignment shrinkToFit="0" vertical="center" wrapText="0"/>
    </xf>
    <xf borderId="1" fillId="8" fontId="74" numFmtId="0" xfId="0" applyAlignment="1" applyBorder="1" applyFont="1">
      <alignment horizontal="left" shrinkToFit="0" vertical="center" wrapText="1"/>
    </xf>
    <xf borderId="2" fillId="8" fontId="75" numFmtId="0" xfId="0" applyAlignment="1" applyBorder="1" applyFont="1">
      <alignment horizontal="left" shrinkToFit="0" vertical="center" wrapText="1"/>
    </xf>
    <xf borderId="2" fillId="8" fontId="1" numFmtId="0" xfId="0" applyAlignment="1" applyBorder="1" applyFont="1">
      <alignment shrinkToFit="0" vertical="center" wrapText="0"/>
    </xf>
    <xf borderId="1" fillId="0" fontId="1" numFmtId="2" xfId="0" applyAlignment="1" applyBorder="1" applyFont="1" applyNumberFormat="1">
      <alignment horizontal="right" shrinkToFit="0" vertical="center" wrapText="1"/>
    </xf>
    <xf borderId="1" fillId="13" fontId="1" numFmtId="0" xfId="0" applyAlignment="1" applyBorder="1" applyFont="1">
      <alignment shrinkToFit="0" vertical="center" wrapText="1"/>
    </xf>
    <xf borderId="9" fillId="0" fontId="1" numFmtId="0" xfId="0" applyAlignment="1" applyBorder="1" applyFont="1">
      <alignment horizontal="center" shrinkToFit="0" vertical="center" wrapText="1"/>
    </xf>
    <xf borderId="9" fillId="0" fontId="1" numFmtId="0" xfId="0" applyAlignment="1" applyBorder="1" applyFont="1">
      <alignment horizontal="left" shrinkToFit="0" vertical="center" wrapText="1"/>
    </xf>
    <xf borderId="9" fillId="0" fontId="1" numFmtId="0" xfId="0" applyAlignment="1" applyBorder="1" applyFont="1">
      <alignment shrinkToFit="0" vertical="center" wrapText="1"/>
    </xf>
    <xf borderId="9" fillId="0" fontId="1" numFmtId="166" xfId="0" applyAlignment="1" applyBorder="1" applyFont="1" applyNumberFormat="1">
      <alignment horizontal="left" shrinkToFit="0" vertical="center" wrapText="1"/>
    </xf>
    <xf borderId="9" fillId="0" fontId="1" numFmtId="1" xfId="0" applyAlignment="1" applyBorder="1" applyFont="1" applyNumberFormat="1">
      <alignment horizontal="right" shrinkToFit="0" vertical="center" wrapText="1"/>
    </xf>
    <xf borderId="9" fillId="0" fontId="1" numFmtId="14" xfId="0" applyAlignment="1" applyBorder="1" applyFont="1" applyNumberFormat="1">
      <alignment horizontal="center" shrinkToFit="0" vertical="center" wrapText="1"/>
    </xf>
    <xf borderId="12" fillId="0" fontId="1" numFmtId="0" xfId="0" applyAlignment="1" applyBorder="1" applyFont="1">
      <alignment horizontal="left" shrinkToFit="0" vertical="center" wrapText="1"/>
    </xf>
    <xf borderId="0" fillId="0" fontId="3" numFmtId="1" xfId="0" applyAlignment="1" applyFont="1" applyNumberFormat="1">
      <alignment horizontal="center"/>
    </xf>
    <xf borderId="0" fillId="0" fontId="3" numFmtId="0" xfId="0" applyAlignment="1" applyFont="1">
      <alignment horizontal="center"/>
    </xf>
    <xf borderId="0" fillId="0" fontId="3" numFmtId="0" xfId="0" applyAlignment="1" applyFont="1">
      <alignment horizontal="left"/>
    </xf>
    <xf borderId="0" fillId="0" fontId="3" numFmtId="165" xfId="0" applyFont="1" applyNumberFormat="1"/>
    <xf borderId="0" fillId="0" fontId="3" numFmtId="14" xfId="0" applyAlignment="1" applyFont="1" applyNumberFormat="1">
      <alignment horizontal="center"/>
    </xf>
    <xf borderId="0" fillId="0" fontId="3" numFmtId="0" xfId="0" applyAlignment="1" applyFont="1">
      <alignment vertical="center"/>
    </xf>
    <xf borderId="0" fillId="0" fontId="76" numFmtId="0" xfId="0" applyAlignment="1" applyFont="1">
      <alignment shrinkToFit="0" wrapText="1"/>
    </xf>
    <xf borderId="0" fillId="0" fontId="67" numFmtId="0" xfId="0" applyAlignment="1" applyFont="1">
      <alignment shrinkToFit="0" wrapText="1"/>
    </xf>
    <xf borderId="0" fillId="0" fontId="77" numFmtId="0" xfId="0" applyAlignment="1" applyFont="1">
      <alignment shrinkToFit="0" wrapText="1"/>
    </xf>
    <xf borderId="0" fillId="0" fontId="78" numFmtId="0" xfId="0" applyFont="1"/>
    <xf borderId="0" fillId="0" fontId="79" numFmtId="0" xfId="0" applyAlignment="1" applyFont="1">
      <alignment shrinkToFit="0" vertical="center" wrapText="1"/>
    </xf>
    <xf borderId="0" fillId="0" fontId="80" numFmtId="0" xfId="0" applyAlignment="1" applyFont="1">
      <alignment shrinkToFit="0" wrapText="1"/>
    </xf>
    <xf borderId="0" fillId="0" fontId="81" numFmtId="0" xfId="0" applyAlignment="1" applyFont="1">
      <alignment shrinkToFit="0" vertical="center" wrapText="1"/>
    </xf>
    <xf borderId="0" fillId="0" fontId="81" numFmtId="0" xfId="0" applyAlignment="1" applyFont="1">
      <alignment horizontal="left" shrinkToFit="0" vertical="center" wrapText="1"/>
    </xf>
    <xf borderId="0" fillId="0" fontId="82" numFmtId="0" xfId="0" applyAlignment="1" applyFont="1">
      <alignment horizontal="left" shrinkToFit="0" vertical="center" wrapText="1"/>
    </xf>
    <xf borderId="0" fillId="0" fontId="83" numFmtId="0" xfId="0" applyAlignment="1" applyFont="1">
      <alignment shrinkToFit="0" vertical="center" wrapText="1"/>
    </xf>
    <xf borderId="0" fillId="0" fontId="84" numFmtId="0" xfId="0" applyAlignment="1" applyFont="1">
      <alignment horizontal="center" vertical="center"/>
    </xf>
    <xf borderId="0" fillId="0" fontId="84" numFmtId="14" xfId="0" applyAlignment="1" applyFont="1" applyNumberFormat="1">
      <alignment horizontal="center" vertical="center"/>
    </xf>
    <xf borderId="39" fillId="0" fontId="38" numFmtId="0" xfId="0" applyBorder="1" applyFont="1"/>
    <xf borderId="40" fillId="14" fontId="85" numFmtId="0" xfId="0" applyAlignment="1" applyBorder="1" applyFill="1" applyFont="1">
      <alignment horizontal="left" readingOrder="1" shrinkToFit="0" vertical="center" wrapText="1"/>
    </xf>
    <xf borderId="41" fillId="14" fontId="85" numFmtId="49" xfId="0" applyAlignment="1" applyBorder="1" applyFont="1" applyNumberFormat="1">
      <alignment horizontal="center" readingOrder="1" shrinkToFit="0" vertical="center" wrapText="1"/>
    </xf>
    <xf borderId="42" fillId="0" fontId="38" numFmtId="0" xfId="0" applyBorder="1" applyFont="1"/>
    <xf borderId="43" fillId="14" fontId="85" numFmtId="49" xfId="0" applyAlignment="1" applyBorder="1" applyFont="1" applyNumberFormat="1">
      <alignment horizontal="center" readingOrder="1" shrinkToFit="0" vertical="center" wrapText="1"/>
    </xf>
    <xf borderId="43" fillId="14" fontId="85" numFmtId="0" xfId="0" applyAlignment="1" applyBorder="1" applyFont="1">
      <alignment horizontal="center" readingOrder="1" shrinkToFit="0" vertical="center" wrapText="1"/>
    </xf>
    <xf borderId="44" fillId="0" fontId="38" numFmtId="0" xfId="0" applyBorder="1" applyFont="1"/>
    <xf borderId="0" fillId="0" fontId="1" numFmtId="49" xfId="0" applyFont="1" applyNumberFormat="1"/>
    <xf borderId="45" fillId="0" fontId="38" numFmtId="0" xfId="0" applyBorder="1" applyFont="1"/>
    <xf borderId="46" fillId="15" fontId="86" numFmtId="0" xfId="0" applyAlignment="1" applyBorder="1" applyFill="1" applyFont="1">
      <alignment horizontal="center" readingOrder="1" shrinkToFit="0" vertical="center" wrapText="1"/>
    </xf>
    <xf borderId="47" fillId="15" fontId="87" numFmtId="0" xfId="0" applyAlignment="1" applyBorder="1" applyFont="1">
      <alignment horizontal="center" readingOrder="1" shrinkToFit="0" vertical="center" wrapText="1"/>
    </xf>
    <xf borderId="48" fillId="15" fontId="86" numFmtId="0" xfId="0" applyAlignment="1" applyBorder="1" applyFont="1">
      <alignment horizontal="center" readingOrder="1" shrinkToFit="0" vertical="center" wrapText="1"/>
    </xf>
    <xf borderId="48" fillId="15" fontId="87" numFmtId="0" xfId="0" applyAlignment="1" applyBorder="1" applyFont="1">
      <alignment horizontal="center" readingOrder="1" shrinkToFit="0" vertical="center" wrapText="1"/>
    </xf>
    <xf borderId="49" fillId="15" fontId="87" numFmtId="0" xfId="0" applyAlignment="1" applyBorder="1" applyFont="1">
      <alignment horizontal="center" readingOrder="1" shrinkToFit="0" vertical="center" wrapText="1"/>
    </xf>
    <xf borderId="49" fillId="15" fontId="86" numFmtId="0" xfId="0" applyAlignment="1" applyBorder="1" applyFont="1">
      <alignment horizontal="center" readingOrder="1" shrinkToFit="0" vertical="center" wrapText="1"/>
    </xf>
    <xf borderId="50" fillId="15" fontId="87" numFmtId="0" xfId="0" applyAlignment="1" applyBorder="1" applyFont="1">
      <alignment horizontal="center" readingOrder="1" shrinkToFit="0" vertical="center" wrapText="1"/>
    </xf>
    <xf borderId="51" fillId="16" fontId="88" numFmtId="0" xfId="0" applyAlignment="1" applyBorder="1" applyFill="1" applyFont="1">
      <alignment horizontal="left" readingOrder="1" shrinkToFit="0" vertical="center" wrapText="1"/>
    </xf>
    <xf borderId="52" fillId="16" fontId="88" numFmtId="0" xfId="0" applyAlignment="1" applyBorder="1" applyFont="1">
      <alignment horizontal="center" readingOrder="1" shrinkToFit="0" vertical="center" wrapText="1"/>
    </xf>
    <xf borderId="52" fillId="16" fontId="89" numFmtId="0" xfId="0" applyAlignment="1" applyBorder="1" applyFont="1">
      <alignment horizontal="center" readingOrder="1" shrinkToFit="0" vertical="center" wrapText="1"/>
    </xf>
    <xf borderId="52" fillId="16" fontId="1" numFmtId="0" xfId="0" applyAlignment="1" applyBorder="1" applyFont="1">
      <alignment horizontal="center" readingOrder="1" shrinkToFit="0" vertical="center" wrapText="1"/>
    </xf>
    <xf borderId="53" fillId="16" fontId="1" numFmtId="0" xfId="0" applyAlignment="1" applyBorder="1" applyFont="1">
      <alignment horizontal="center" readingOrder="1" shrinkToFit="0" vertical="center" wrapText="1"/>
    </xf>
    <xf borderId="54" fillId="15" fontId="88" numFmtId="0" xfId="0" applyAlignment="1" applyBorder="1" applyFont="1">
      <alignment horizontal="left" readingOrder="1" shrinkToFit="0" vertical="center" wrapText="1"/>
    </xf>
    <xf borderId="52" fillId="15" fontId="88" numFmtId="0" xfId="0" applyAlignment="1" applyBorder="1" applyFont="1">
      <alignment horizontal="center" readingOrder="1" shrinkToFit="0" vertical="center" wrapText="1"/>
    </xf>
    <xf borderId="52" fillId="15" fontId="89" numFmtId="0" xfId="0" applyAlignment="1" applyBorder="1" applyFont="1">
      <alignment horizontal="center" readingOrder="1" shrinkToFit="0" vertical="center" wrapText="1"/>
    </xf>
    <xf borderId="52" fillId="15" fontId="90" numFmtId="0" xfId="0" applyAlignment="1" applyBorder="1" applyFont="1">
      <alignment horizontal="center" readingOrder="1" shrinkToFit="0" vertical="center" wrapText="1"/>
    </xf>
    <xf borderId="55" fillId="15" fontId="1" numFmtId="0" xfId="0" applyAlignment="1" applyBorder="1" applyFont="1">
      <alignment horizontal="center" readingOrder="1" shrinkToFit="0" vertical="center" wrapText="1"/>
    </xf>
    <xf borderId="53" fillId="15" fontId="1" numFmtId="0" xfId="0" applyAlignment="1" applyBorder="1" applyFont="1">
      <alignment horizontal="center" readingOrder="1" shrinkToFit="0" vertical="center" wrapText="1"/>
    </xf>
    <xf borderId="54" fillId="16" fontId="88" numFmtId="0" xfId="0" applyAlignment="1" applyBorder="1" applyFont="1">
      <alignment horizontal="left" readingOrder="1" shrinkToFit="0" vertical="center" wrapText="1"/>
    </xf>
    <xf borderId="56" fillId="16" fontId="88" numFmtId="0" xfId="0" applyAlignment="1" applyBorder="1" applyFont="1">
      <alignment horizontal="center" readingOrder="1" shrinkToFit="0" vertical="center" wrapText="1"/>
    </xf>
    <xf borderId="1" fillId="16" fontId="87" numFmtId="0" xfId="0" applyAlignment="1" applyBorder="1" applyFont="1">
      <alignment horizontal="center" readingOrder="1" shrinkToFit="0" vertical="center" wrapText="1"/>
    </xf>
    <xf borderId="57" fillId="16" fontId="1" numFmtId="0" xfId="0" applyAlignment="1" applyBorder="1" applyFont="1">
      <alignment horizontal="center" readingOrder="1" shrinkToFit="0" vertical="center" wrapText="1"/>
    </xf>
    <xf borderId="58" fillId="15" fontId="1" numFmtId="0" xfId="0" applyAlignment="1" applyBorder="1" applyFont="1">
      <alignment horizontal="center" readingOrder="1" shrinkToFit="0" vertical="center" wrapText="1"/>
    </xf>
    <xf borderId="57" fillId="15" fontId="1" numFmtId="0" xfId="0" applyAlignment="1" applyBorder="1" applyFont="1">
      <alignment horizontal="center" readingOrder="1" shrinkToFit="0" vertical="center" wrapText="1"/>
    </xf>
    <xf borderId="52" fillId="15" fontId="1" numFmtId="0" xfId="0" applyAlignment="1" applyBorder="1" applyFont="1">
      <alignment horizontal="center" readingOrder="1" shrinkToFit="0" vertical="center" wrapText="1"/>
    </xf>
    <xf borderId="52" fillId="16" fontId="86" numFmtId="0" xfId="0" applyAlignment="1" applyBorder="1" applyFont="1">
      <alignment horizontal="center" readingOrder="1" shrinkToFit="0" vertical="center" wrapText="1"/>
    </xf>
    <xf borderId="53" fillId="16" fontId="87" numFmtId="0" xfId="0" applyAlignment="1" applyBorder="1" applyFont="1">
      <alignment horizontal="center" readingOrder="1" shrinkToFit="0" vertical="center" wrapText="1"/>
    </xf>
    <xf borderId="52" fillId="15" fontId="2" numFmtId="0" xfId="0" applyAlignment="1" applyBorder="1" applyFont="1">
      <alignment horizontal="center" readingOrder="1" shrinkToFit="0" vertical="center" wrapText="1"/>
    </xf>
    <xf borderId="59" fillId="15" fontId="2" numFmtId="0" xfId="0" applyAlignment="1" applyBorder="1" applyFont="1">
      <alignment horizontal="center" readingOrder="1" shrinkToFit="0" vertical="center" wrapText="1"/>
    </xf>
    <xf borderId="60" fillId="15" fontId="86" numFmtId="0" xfId="0" applyAlignment="1" applyBorder="1" applyFont="1">
      <alignment horizontal="center" readingOrder="1" shrinkToFit="0" vertical="center" wrapText="1"/>
    </xf>
    <xf borderId="61" fillId="15" fontId="86" numFmtId="0" xfId="0" applyAlignment="1" applyBorder="1" applyFont="1">
      <alignment horizontal="center" readingOrder="1" shrinkToFit="0" vertical="center" wrapText="1"/>
    </xf>
    <xf borderId="61" fillId="15" fontId="87" numFmtId="0" xfId="0" applyAlignment="1" applyBorder="1" applyFont="1">
      <alignment horizontal="center" readingOrder="1" shrinkToFit="0" vertical="center" wrapText="1"/>
    </xf>
    <xf borderId="62" fillId="15" fontId="87" numFmtId="0" xfId="0" applyAlignment="1" applyBorder="1" applyFont="1">
      <alignment horizontal="center" readingOrder="1" shrinkToFit="0" vertical="center" wrapText="1"/>
    </xf>
    <xf borderId="0" fillId="0" fontId="73" numFmtId="0" xfId="0" applyAlignment="1" applyFont="1">
      <alignment shrinkToFit="0" vertical="center" wrapText="1"/>
    </xf>
    <xf borderId="63" fillId="17" fontId="91" numFmtId="0" xfId="0" applyAlignment="1" applyBorder="1" applyFill="1" applyFont="1">
      <alignment horizontal="center"/>
    </xf>
    <xf borderId="64" fillId="0" fontId="38" numFmtId="0" xfId="0" applyBorder="1" applyFont="1"/>
    <xf borderId="1" fillId="17" fontId="80" numFmtId="0" xfId="0" applyAlignment="1" applyBorder="1" applyFont="1">
      <alignment horizontal="center"/>
    </xf>
    <xf borderId="65" fillId="17" fontId="91" numFmtId="0" xfId="0" applyAlignment="1" applyBorder="1" applyFont="1">
      <alignment horizontal="center" shrinkToFit="0" wrapText="1"/>
    </xf>
    <xf borderId="66" fillId="0" fontId="38" numFmtId="0" xfId="0" applyBorder="1" applyFont="1"/>
    <xf borderId="67" fillId="0" fontId="38" numFmtId="0" xfId="0" applyBorder="1" applyFont="1"/>
    <xf borderId="0" fillId="0" fontId="80" numFmtId="0" xfId="0" applyFont="1"/>
    <xf borderId="68" fillId="11" fontId="2" numFmtId="0" xfId="0" applyAlignment="1" applyBorder="1" applyFont="1">
      <alignment horizontal="left" shrinkToFit="0" wrapText="1"/>
    </xf>
    <xf borderId="14" fillId="7" fontId="1" numFmtId="0" xfId="0" applyAlignment="1" applyBorder="1" applyFont="1">
      <alignment horizontal="center" vertical="center"/>
    </xf>
    <xf borderId="0" fillId="0" fontId="2" numFmtId="165" xfId="0" applyAlignment="1" applyFont="1" applyNumberFormat="1">
      <alignment horizontal="center" shrinkToFit="0" wrapText="1"/>
    </xf>
    <xf borderId="68" fillId="11" fontId="2" numFmtId="0" xfId="0" applyAlignment="1" applyBorder="1" applyFont="1">
      <alignment horizontal="right" vertical="center"/>
    </xf>
    <xf borderId="0" fillId="0" fontId="1" numFmtId="165" xfId="0" applyAlignment="1" applyFont="1" applyNumberFormat="1">
      <alignment shrinkToFit="0" wrapText="1"/>
    </xf>
    <xf borderId="69" fillId="0" fontId="92" numFmtId="0" xfId="0" applyAlignment="1" applyBorder="1" applyFont="1">
      <alignment horizontal="right" shrinkToFit="0" vertical="center" wrapText="1"/>
    </xf>
    <xf borderId="70" fillId="0" fontId="88" numFmtId="0" xfId="0" applyAlignment="1" applyBorder="1" applyFont="1">
      <alignment horizontal="center" shrinkToFit="0" vertical="center" wrapText="1"/>
    </xf>
    <xf borderId="71" fillId="0" fontId="38" numFmtId="0" xfId="0" applyBorder="1" applyFont="1"/>
    <xf borderId="72" fillId="0" fontId="38" numFmtId="0" xfId="0" applyBorder="1" applyFont="1"/>
    <xf quotePrefix="1" borderId="22" fillId="17" fontId="2" numFmtId="0" xfId="0" applyAlignment="1" applyBorder="1" applyFont="1">
      <alignment horizontal="center"/>
    </xf>
    <xf borderId="73" fillId="0" fontId="67" numFmtId="0" xfId="0" applyAlignment="1" applyBorder="1" applyFont="1">
      <alignment shrinkToFit="0" wrapText="1"/>
    </xf>
    <xf borderId="73" fillId="0" fontId="67" numFmtId="0" xfId="0" applyAlignment="1" applyBorder="1" applyFont="1">
      <alignment horizontal="left" shrinkToFit="0" wrapText="1"/>
    </xf>
    <xf borderId="73" fillId="0" fontId="1" numFmtId="0" xfId="0" applyBorder="1" applyFont="1"/>
    <xf borderId="72" fillId="0" fontId="1" numFmtId="0" xfId="0" applyAlignment="1" applyBorder="1" applyFont="1">
      <alignment shrinkToFit="0" wrapText="1"/>
    </xf>
    <xf borderId="63" fillId="18" fontId="91" numFmtId="0" xfId="0" applyAlignment="1" applyBorder="1" applyFill="1" applyFont="1">
      <alignment horizontal="center"/>
    </xf>
    <xf borderId="1" fillId="18" fontId="80" numFmtId="0" xfId="0" applyAlignment="1" applyBorder="1" applyFont="1">
      <alignment horizontal="center" shrinkToFit="0" wrapText="1"/>
    </xf>
    <xf borderId="65" fillId="18" fontId="91" numFmtId="0" xfId="0" applyAlignment="1" applyBorder="1" applyFont="1">
      <alignment horizontal="center"/>
    </xf>
    <xf borderId="68" fillId="19" fontId="2" numFmtId="0" xfId="0" applyAlignment="1" applyBorder="1" applyFill="1" applyFont="1">
      <alignment horizontal="left" shrinkToFit="0" wrapText="1"/>
    </xf>
    <xf borderId="14" fillId="20" fontId="1" numFmtId="0" xfId="0" applyAlignment="1" applyBorder="1" applyFill="1" applyFont="1">
      <alignment horizontal="center" vertical="center"/>
    </xf>
    <xf borderId="68" fillId="19" fontId="2" numFmtId="0" xfId="0" applyAlignment="1" applyBorder="1" applyFont="1">
      <alignment horizontal="right"/>
    </xf>
    <xf borderId="69" fillId="0" fontId="92" numFmtId="0" xfId="0" applyAlignment="1" applyBorder="1" applyFont="1">
      <alignment horizontal="right" vertical="center"/>
    </xf>
    <xf borderId="74" fillId="0" fontId="67" numFmtId="0" xfId="0" applyAlignment="1" applyBorder="1" applyFont="1">
      <alignment horizontal="center" shrinkToFit="0" vertical="center" wrapText="1"/>
    </xf>
    <xf borderId="75" fillId="0" fontId="38" numFmtId="0" xfId="0" applyBorder="1" applyFont="1"/>
    <xf borderId="73" fillId="0" fontId="1" numFmtId="0" xfId="0" applyAlignment="1" applyBorder="1" applyFont="1">
      <alignment shrinkToFit="0" wrapText="1"/>
    </xf>
    <xf borderId="73" fillId="0" fontId="1" numFmtId="0" xfId="0" applyAlignment="1" applyBorder="1" applyFont="1">
      <alignment horizontal="left" shrinkToFit="0" wrapText="1"/>
    </xf>
    <xf borderId="0" fillId="0" fontId="93" numFmtId="0" xfId="0" applyAlignment="1" applyFont="1">
      <alignment horizontal="left" readingOrder="0" shrinkToFit="0" vertical="center" wrapText="0"/>
    </xf>
    <xf borderId="0" fillId="0" fontId="39" numFmtId="1" xfId="0" applyAlignment="1" applyFont="1" applyNumberFormat="1">
      <alignment horizontal="center" readingOrder="0" shrinkToFit="0" vertical="center" wrapText="1"/>
    </xf>
    <xf borderId="0" fillId="0" fontId="39" numFmtId="0" xfId="0" applyAlignment="1" applyFont="1">
      <alignment horizontal="left" readingOrder="0" shrinkToFit="0" vertical="center" wrapText="1"/>
    </xf>
    <xf borderId="0" fillId="0" fontId="39" numFmtId="166" xfId="0" applyAlignment="1" applyFont="1" applyNumberFormat="1">
      <alignment horizontal="center" readingOrder="0" shrinkToFit="0" vertical="center" wrapText="1"/>
    </xf>
    <xf borderId="76" fillId="19" fontId="39" numFmtId="0" xfId="0" applyAlignment="1" applyBorder="1" applyFont="1">
      <alignment horizontal="center" readingOrder="0" shrinkToFit="0" vertical="center" wrapText="1"/>
    </xf>
    <xf borderId="1" fillId="19" fontId="39" numFmtId="0" xfId="0" applyAlignment="1" applyBorder="1" applyFont="1">
      <alignment horizontal="center" readingOrder="0" shrinkToFit="0" vertical="center" wrapText="1"/>
    </xf>
    <xf borderId="0" fillId="0" fontId="40" numFmtId="0" xfId="0" applyAlignment="1" applyFont="1">
      <alignment horizontal="center" shrinkToFit="0" wrapText="1"/>
    </xf>
    <xf borderId="0" fillId="0" fontId="1" numFmtId="0" xfId="0" applyAlignment="1" applyFont="1">
      <alignment horizontal="center" shrinkToFit="0" vertical="center" wrapText="0"/>
    </xf>
    <xf borderId="0" fillId="0" fontId="1" numFmtId="166" xfId="0" applyAlignment="1" applyFont="1" applyNumberFormat="1">
      <alignment shrinkToFit="0" vertical="center" wrapText="0"/>
    </xf>
    <xf borderId="0" fillId="0" fontId="1" numFmtId="165" xfId="0" applyAlignment="1" applyFont="1" applyNumberFormat="1">
      <alignment shrinkToFit="0" vertical="center" wrapText="0"/>
    </xf>
    <xf borderId="0" fillId="0" fontId="1" numFmtId="14" xfId="0" applyAlignment="1" applyFont="1" applyNumberFormat="1">
      <alignment horizontal="center" shrinkToFit="0" vertical="center" wrapText="0"/>
    </xf>
    <xf borderId="77" fillId="0" fontId="1" numFmtId="0" xfId="0" applyAlignment="1" applyBorder="1" applyFont="1">
      <alignment shrinkToFit="0" vertical="center" wrapText="1"/>
    </xf>
    <xf borderId="77" fillId="0" fontId="63" numFmtId="0" xfId="0" applyAlignment="1" applyBorder="1" applyFont="1">
      <alignment horizontal="center" shrinkToFit="0" vertical="center" wrapText="0"/>
    </xf>
    <xf borderId="0" fillId="0" fontId="2" numFmtId="0" xfId="0" applyAlignment="1" applyFont="1">
      <alignment horizontal="center" shrinkToFit="0" vertical="center" wrapText="1"/>
    </xf>
    <xf borderId="0" fillId="0" fontId="94" numFmtId="0" xfId="0" applyAlignment="1" applyFont="1">
      <alignment horizontal="center" shrinkToFit="0" wrapText="1"/>
    </xf>
    <xf borderId="0" fillId="0" fontId="95" numFmtId="0" xfId="0" applyAlignment="1" applyFont="1">
      <alignment shrinkToFit="0" vertical="center" wrapText="0"/>
    </xf>
    <xf borderId="0" fillId="0" fontId="1" numFmtId="165" xfId="0" applyAlignment="1" applyFont="1" applyNumberFormat="1">
      <alignment horizontal="left" shrinkToFit="0" vertical="center" wrapText="0"/>
    </xf>
    <xf borderId="0" fillId="0" fontId="1" numFmtId="1" xfId="0" applyAlignment="1" applyFont="1" applyNumberFormat="1">
      <alignment horizontal="right" shrinkToFit="0" vertical="center" wrapText="0"/>
    </xf>
    <xf borderId="0" fillId="0" fontId="96" numFmtId="0" xfId="0" applyAlignment="1" applyFont="1">
      <alignment horizontal="left" shrinkToFit="0" vertical="center" wrapText="0"/>
    </xf>
    <xf borderId="76" fillId="20" fontId="1" numFmtId="0" xfId="0" applyAlignment="1" applyBorder="1" applyFont="1">
      <alignment horizontal="left" shrinkToFit="0" vertical="center" wrapText="1"/>
    </xf>
    <xf borderId="76" fillId="20" fontId="1"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1" fillId="0" fontId="1" numFmtId="0" xfId="0" applyAlignment="1" applyBorder="1" applyFont="1">
      <alignment horizontal="left" shrinkToFit="0" vertical="center" wrapText="1"/>
    </xf>
    <xf borderId="11" fillId="0" fontId="97" numFmtId="0" xfId="0" applyAlignment="1" applyBorder="1" applyFont="1">
      <alignment shrinkToFit="0" vertical="center" wrapText="0"/>
    </xf>
    <xf borderId="11" fillId="0" fontId="1" numFmtId="0" xfId="0" applyAlignment="1" applyBorder="1" applyFont="1">
      <alignment shrinkToFit="0" vertical="center" wrapText="1"/>
    </xf>
    <xf borderId="11" fillId="0" fontId="1" numFmtId="0" xfId="0" applyAlignment="1" applyBorder="1" applyFont="1">
      <alignment horizontal="center" shrinkToFit="0" vertical="center" wrapText="0"/>
    </xf>
    <xf borderId="11" fillId="0" fontId="1" numFmtId="166" xfId="0" applyAlignment="1" applyBorder="1" applyFont="1" applyNumberFormat="1">
      <alignment horizontal="left" shrinkToFit="0" vertical="center" wrapText="1"/>
    </xf>
    <xf borderId="11" fillId="0" fontId="1" numFmtId="165" xfId="0" applyAlignment="1" applyBorder="1" applyFont="1" applyNumberFormat="1">
      <alignment shrinkToFit="0" vertical="center" wrapText="0"/>
    </xf>
    <xf borderId="11" fillId="0" fontId="1" numFmtId="1" xfId="0" applyAlignment="1" applyBorder="1" applyFont="1" applyNumberFormat="1">
      <alignment horizontal="right" shrinkToFit="0" vertical="center" wrapText="0"/>
    </xf>
    <xf borderId="11" fillId="0" fontId="1" numFmtId="0" xfId="0" applyAlignment="1" applyBorder="1" applyFont="1">
      <alignment horizontal="left" shrinkToFit="0" vertical="center" wrapText="0"/>
    </xf>
    <xf borderId="11" fillId="0" fontId="98" numFmtId="0" xfId="0" applyAlignment="1" applyBorder="1" applyFont="1">
      <alignment horizontal="left" shrinkToFit="0" vertical="center" wrapText="0"/>
    </xf>
    <xf borderId="11" fillId="0" fontId="1" numFmtId="14" xfId="0" applyAlignment="1" applyBorder="1" applyFont="1" applyNumberFormat="1">
      <alignment horizontal="center" shrinkToFit="0" vertical="center" wrapText="0"/>
    </xf>
    <xf borderId="11" fillId="0" fontId="63" numFmtId="0" xfId="0" applyAlignment="1" applyBorder="1" applyFont="1">
      <alignment horizontal="center" shrinkToFit="0" vertical="center" wrapText="0"/>
    </xf>
    <xf borderId="0" fillId="0" fontId="3" numFmtId="0" xfId="0" applyAlignment="1" applyFont="1">
      <alignment shrinkToFit="0" vertical="center" wrapText="1"/>
    </xf>
    <xf borderId="0" fillId="0" fontId="7" numFmtId="0" xfId="0" applyAlignment="1" applyFont="1">
      <alignment shrinkToFit="0" vertical="center" wrapText="0"/>
    </xf>
    <xf borderId="0" fillId="0" fontId="1" numFmtId="165" xfId="0" applyAlignment="1" applyFont="1" applyNumberFormat="1">
      <alignment horizontal="right" shrinkToFit="0" vertical="center" wrapText="0"/>
    </xf>
    <xf borderId="0" fillId="0" fontId="63" numFmtId="0" xfId="0" applyAlignment="1" applyFont="1">
      <alignment horizontal="center" shrinkToFit="0" vertical="center" wrapText="0"/>
    </xf>
    <xf borderId="0" fillId="0" fontId="99" numFmtId="0" xfId="0" applyAlignment="1" applyFont="1">
      <alignment shrinkToFit="0" vertical="center" wrapText="0"/>
    </xf>
    <xf borderId="0" fillId="0" fontId="100" numFmtId="0" xfId="0" applyAlignment="1" applyFont="1">
      <alignment shrinkToFit="0" vertical="center" wrapText="1"/>
    </xf>
    <xf borderId="0" fillId="0" fontId="1" numFmtId="0" xfId="0" applyAlignment="1" applyFont="1">
      <alignment horizontal="right" shrinkToFit="0" vertical="center" wrapText="1"/>
    </xf>
    <xf borderId="0" fillId="0" fontId="1" numFmtId="14" xfId="0" applyAlignment="1" applyFont="1" applyNumberFormat="1">
      <alignment horizontal="right" shrinkToFit="0" vertical="center" wrapText="0"/>
    </xf>
    <xf borderId="11" fillId="0" fontId="101" numFmtId="0" xfId="0" applyAlignment="1" applyBorder="1" applyFont="1">
      <alignment horizontal="left" shrinkToFit="0" vertical="center" wrapText="1"/>
    </xf>
    <xf borderId="11" fillId="0" fontId="1" numFmtId="165" xfId="0" applyAlignment="1" applyBorder="1" applyFont="1" applyNumberFormat="1">
      <alignment horizontal="right" shrinkToFit="0" vertical="center" wrapText="0"/>
    </xf>
    <xf borderId="0" fillId="0" fontId="1" numFmtId="171" xfId="0" applyAlignment="1" applyFont="1" applyNumberFormat="1">
      <alignment horizontal="center" shrinkToFit="0" vertical="center" wrapText="1"/>
    </xf>
    <xf borderId="0" fillId="0" fontId="12" numFmtId="0" xfId="0" applyAlignment="1" applyFont="1">
      <alignment shrinkToFit="0" vertical="center" wrapText="0"/>
    </xf>
    <xf borderId="0" fillId="0" fontId="102" numFmtId="1" xfId="0" applyAlignment="1" applyFont="1" applyNumberFormat="1">
      <alignment horizontal="center" shrinkToFit="0" vertical="center" wrapText="1"/>
    </xf>
    <xf borderId="77" fillId="0" fontId="1" numFmtId="0" xfId="0" applyAlignment="1" applyBorder="1" applyFont="1">
      <alignment horizontal="left" shrinkToFit="0" vertical="center" wrapText="1"/>
    </xf>
    <xf borderId="1" fillId="12" fontId="1" numFmtId="0" xfId="0" applyAlignment="1" applyBorder="1" applyFont="1">
      <alignment horizontal="center" shrinkToFit="0" vertical="center" wrapText="1"/>
    </xf>
    <xf borderId="1" fillId="12" fontId="1" numFmtId="0" xfId="0" applyAlignment="1" applyBorder="1" applyFont="1">
      <alignment horizontal="left" shrinkToFit="0" vertical="center" wrapText="1"/>
    </xf>
    <xf borderId="1" fillId="12" fontId="103" numFmtId="0" xfId="0" applyAlignment="1" applyBorder="1" applyFont="1">
      <alignment horizontal="left" shrinkToFit="0" vertical="center" wrapText="1"/>
    </xf>
    <xf borderId="1" fillId="12" fontId="1" numFmtId="0" xfId="0" applyAlignment="1" applyBorder="1" applyFont="1">
      <alignment horizontal="center" shrinkToFit="0" vertical="center" wrapText="0"/>
    </xf>
    <xf borderId="1" fillId="12" fontId="1" numFmtId="166" xfId="0" applyAlignment="1" applyBorder="1" applyFont="1" applyNumberFormat="1">
      <alignment horizontal="left" shrinkToFit="0" vertical="center" wrapText="1"/>
    </xf>
    <xf borderId="1" fillId="12" fontId="1" numFmtId="165" xfId="0" applyAlignment="1" applyBorder="1" applyFont="1" applyNumberFormat="1">
      <alignment horizontal="left" shrinkToFit="0" vertical="center" wrapText="0"/>
    </xf>
    <xf borderId="1" fillId="12" fontId="1" numFmtId="1" xfId="0" applyAlignment="1" applyBorder="1" applyFont="1" applyNumberFormat="1">
      <alignment horizontal="right" shrinkToFit="0" vertical="center" wrapText="0"/>
    </xf>
    <xf borderId="1" fillId="12" fontId="104" numFmtId="0" xfId="0" applyAlignment="1" applyBorder="1" applyFont="1">
      <alignment horizontal="left" shrinkToFit="0" vertical="center" wrapText="0"/>
    </xf>
    <xf borderId="1" fillId="12" fontId="1" numFmtId="0" xfId="0" applyAlignment="1" applyBorder="1" applyFont="1">
      <alignment horizontal="left" shrinkToFit="0" vertical="center" wrapText="0"/>
    </xf>
    <xf borderId="1" fillId="12" fontId="1" numFmtId="14" xfId="0" applyAlignment="1" applyBorder="1" applyFont="1" applyNumberFormat="1">
      <alignment horizontal="center" shrinkToFit="0" vertical="center" wrapText="0"/>
    </xf>
    <xf borderId="1" fillId="12" fontId="1" numFmtId="0" xfId="0" applyAlignment="1" applyBorder="1" applyFont="1">
      <alignment shrinkToFit="0" vertical="center" wrapText="1"/>
    </xf>
    <xf borderId="1" fillId="12" fontId="63" numFmtId="0" xfId="0" applyAlignment="1" applyBorder="1" applyFont="1">
      <alignment horizontal="center" shrinkToFit="0" vertical="center" wrapText="0"/>
    </xf>
    <xf borderId="1" fillId="12" fontId="1" numFmtId="0" xfId="0" applyAlignment="1" applyBorder="1" applyFont="1">
      <alignment shrinkToFit="0" vertical="center" wrapText="0"/>
    </xf>
    <xf borderId="1" fillId="12" fontId="3" numFmtId="0" xfId="0" applyAlignment="1" applyBorder="1" applyFont="1">
      <alignment shrinkToFit="0" vertical="center" wrapText="1"/>
    </xf>
    <xf borderId="1" fillId="12" fontId="3" numFmtId="0" xfId="0" applyAlignment="1" applyBorder="1" applyFont="1">
      <alignment shrinkToFit="0" vertical="center" wrapText="0"/>
    </xf>
    <xf borderId="0" fillId="0" fontId="1" numFmtId="0" xfId="0" applyAlignment="1" applyFont="1">
      <alignment horizontal="right" shrinkToFit="0" vertical="center" wrapText="0"/>
    </xf>
    <xf borderId="0" fillId="0" fontId="1" numFmtId="14" xfId="0" applyAlignment="1" applyFont="1" applyNumberFormat="1">
      <alignment shrinkToFit="0" vertical="center" wrapText="0"/>
    </xf>
    <xf borderId="0" fillId="0" fontId="105" numFmtId="0" xfId="0" applyAlignment="1" applyFont="1">
      <alignment shrinkToFit="0" vertical="center" wrapText="0"/>
    </xf>
    <xf borderId="0" fillId="0" fontId="106" numFmtId="0" xfId="0" applyAlignment="1" applyFont="1">
      <alignment shrinkToFit="0" vertical="center" wrapText="0"/>
    </xf>
    <xf borderId="1" fillId="20" fontId="1" numFmtId="0" xfId="0" applyAlignment="1" applyBorder="1" applyFont="1">
      <alignment horizontal="center" shrinkToFit="0" vertical="center" wrapText="1"/>
    </xf>
    <xf borderId="1" fillId="20" fontId="1" numFmtId="0" xfId="0" applyAlignment="1" applyBorder="1" applyFont="1">
      <alignment horizontal="left" shrinkToFit="0" vertical="center" wrapText="1"/>
    </xf>
    <xf borderId="1" fillId="20" fontId="1" numFmtId="0" xfId="0" applyAlignment="1" applyBorder="1" applyFont="1">
      <alignment shrinkToFit="0" vertical="center" wrapText="0"/>
    </xf>
    <xf borderId="1" fillId="20" fontId="1" numFmtId="0" xfId="0" applyAlignment="1" applyBorder="1" applyFont="1">
      <alignment horizontal="center" shrinkToFit="0" vertical="center" wrapText="0"/>
    </xf>
    <xf borderId="1" fillId="20" fontId="1" numFmtId="166" xfId="0" applyAlignment="1" applyBorder="1" applyFont="1" applyNumberFormat="1">
      <alignment horizontal="left" shrinkToFit="0" vertical="center" wrapText="1"/>
    </xf>
    <xf borderId="1" fillId="20" fontId="1" numFmtId="165" xfId="0" applyAlignment="1" applyBorder="1" applyFont="1" applyNumberFormat="1">
      <alignment horizontal="left" shrinkToFit="0" vertical="center" wrapText="0"/>
    </xf>
    <xf borderId="1" fillId="20" fontId="1" numFmtId="1" xfId="0" applyAlignment="1" applyBorder="1" applyFont="1" applyNumberFormat="1">
      <alignment horizontal="right" shrinkToFit="0" vertical="center" wrapText="0"/>
    </xf>
    <xf borderId="1" fillId="20" fontId="1" numFmtId="0" xfId="0" applyAlignment="1" applyBorder="1" applyFont="1">
      <alignment horizontal="left" shrinkToFit="0" vertical="center" wrapText="0"/>
    </xf>
    <xf borderId="1" fillId="20" fontId="1" numFmtId="14" xfId="0" applyAlignment="1" applyBorder="1" applyFont="1" applyNumberFormat="1">
      <alignment horizontal="center" shrinkToFit="0" vertical="center" wrapText="0"/>
    </xf>
    <xf borderId="76" fillId="20" fontId="63" numFmtId="0" xfId="0" applyAlignment="1" applyBorder="1" applyFont="1">
      <alignment horizontal="center" shrinkToFit="0" vertical="center" wrapText="0"/>
    </xf>
    <xf borderId="1" fillId="20" fontId="3" numFmtId="0" xfId="0" applyAlignment="1" applyBorder="1" applyFont="1">
      <alignment horizontal="center" shrinkToFit="0" vertical="center" wrapText="1"/>
    </xf>
    <xf borderId="1" fillId="20" fontId="3" numFmtId="0" xfId="0" applyAlignment="1" applyBorder="1" applyFont="1">
      <alignment shrinkToFit="0" vertical="center" wrapText="1"/>
    </xf>
    <xf borderId="1" fillId="20" fontId="107" numFmtId="0" xfId="0" applyAlignment="1" applyBorder="1" applyFont="1">
      <alignment horizontal="center" shrinkToFit="0" vertical="center" wrapText="1"/>
    </xf>
    <xf borderId="1" fillId="20" fontId="3" numFmtId="0" xfId="0" applyAlignment="1" applyBorder="1" applyFont="1">
      <alignment horizontal="left" shrinkToFit="0" vertical="center" wrapText="1"/>
    </xf>
    <xf borderId="1" fillId="20" fontId="1" numFmtId="0" xfId="0" applyAlignment="1" applyBorder="1" applyFont="1">
      <alignment shrinkToFit="0" vertical="center" wrapText="1"/>
    </xf>
    <xf borderId="1" fillId="20" fontId="3" numFmtId="0" xfId="0" applyBorder="1" applyFont="1"/>
    <xf borderId="0" fillId="0" fontId="12" numFmtId="0" xfId="0" applyAlignment="1" applyFont="1">
      <alignment shrinkToFit="0" vertical="center" wrapText="1"/>
    </xf>
    <xf borderId="11" fillId="0" fontId="1" numFmtId="165" xfId="0" applyAlignment="1" applyBorder="1" applyFont="1" applyNumberFormat="1">
      <alignment horizontal="left" shrinkToFit="0" vertical="center" wrapText="0"/>
    </xf>
    <xf borderId="11" fillId="20" fontId="1" numFmtId="0" xfId="0" applyAlignment="1" applyBorder="1" applyFont="1">
      <alignment horizontal="left" shrinkToFit="0" vertical="center" wrapText="1"/>
    </xf>
    <xf borderId="0" fillId="0" fontId="108" numFmtId="0" xfId="0" applyAlignment="1" applyFont="1">
      <alignment shrinkToFit="0" vertical="center" wrapText="1"/>
    </xf>
    <xf borderId="0" fillId="0" fontId="7" numFmtId="0" xfId="0" applyAlignment="1" applyFont="1">
      <alignment shrinkToFit="0" vertical="center" wrapText="1"/>
    </xf>
    <xf borderId="0" fillId="0" fontId="1" numFmtId="165" xfId="0" applyAlignment="1" applyFont="1" applyNumberFormat="1">
      <alignment horizontal="center" shrinkToFit="0" vertical="center" wrapText="0"/>
    </xf>
    <xf borderId="0" fillId="0" fontId="1" numFmtId="14" xfId="0" applyAlignment="1" applyFont="1" applyNumberFormat="1">
      <alignment horizontal="left" shrinkToFit="0" vertical="center" wrapText="0"/>
    </xf>
    <xf borderId="1" fillId="20" fontId="109" numFmtId="0" xfId="0" applyAlignment="1" applyBorder="1" applyFont="1">
      <alignment horizontal="left" shrinkToFit="0" vertical="center" wrapText="1"/>
    </xf>
    <xf borderId="1" fillId="20" fontId="110" numFmtId="0" xfId="0" applyAlignment="1" applyBorder="1" applyFont="1">
      <alignment horizontal="left" shrinkToFit="0" vertical="center" wrapText="0"/>
    </xf>
    <xf borderId="76" fillId="20" fontId="1" numFmtId="0" xfId="0" applyAlignment="1" applyBorder="1" applyFont="1">
      <alignment shrinkToFit="0" vertical="center" wrapText="1"/>
    </xf>
    <xf borderId="1" fillId="20" fontId="3" numFmtId="0" xfId="0" applyAlignment="1" applyBorder="1" applyFont="1">
      <alignment shrinkToFit="0" vertical="center" wrapText="0"/>
    </xf>
    <xf borderId="1" fillId="4" fontId="1" numFmtId="0" xfId="0" applyAlignment="1" applyBorder="1" applyFont="1">
      <alignment horizontal="center" shrinkToFit="0" vertical="center" wrapText="1"/>
    </xf>
    <xf borderId="1" fillId="4" fontId="1" numFmtId="0" xfId="0" applyAlignment="1" applyBorder="1" applyFont="1">
      <alignment horizontal="left" shrinkToFit="0" vertical="center" wrapText="1"/>
    </xf>
    <xf borderId="1" fillId="4" fontId="111" numFmtId="0" xfId="0" applyAlignment="1" applyBorder="1" applyFont="1">
      <alignment horizontal="left" shrinkToFit="0" vertical="center" wrapText="1"/>
    </xf>
    <xf borderId="1" fillId="4" fontId="1" numFmtId="0" xfId="0" applyAlignment="1" applyBorder="1" applyFont="1">
      <alignment horizontal="center" shrinkToFit="0" vertical="center" wrapText="0"/>
    </xf>
    <xf borderId="1" fillId="4" fontId="1" numFmtId="166" xfId="0" applyAlignment="1" applyBorder="1" applyFont="1" applyNumberFormat="1">
      <alignment horizontal="left" shrinkToFit="0" vertical="center" wrapText="1"/>
    </xf>
    <xf borderId="1" fillId="4" fontId="1" numFmtId="165" xfId="0" applyAlignment="1" applyBorder="1" applyFont="1" applyNumberFormat="1">
      <alignment horizontal="left" shrinkToFit="0" vertical="center" wrapText="0"/>
    </xf>
    <xf borderId="1" fillId="4" fontId="1" numFmtId="1" xfId="0" applyAlignment="1" applyBorder="1" applyFont="1" applyNumberFormat="1">
      <alignment horizontal="right" shrinkToFit="0" vertical="center" wrapText="0"/>
    </xf>
    <xf borderId="1" fillId="4" fontId="112" numFmtId="0" xfId="0" applyAlignment="1" applyBorder="1" applyFont="1">
      <alignment horizontal="left" shrinkToFit="0" vertical="center" wrapText="0"/>
    </xf>
    <xf borderId="1" fillId="4" fontId="1" numFmtId="0" xfId="0" applyAlignment="1" applyBorder="1" applyFont="1">
      <alignment horizontal="left" shrinkToFit="0" vertical="center" wrapText="0"/>
    </xf>
    <xf borderId="1" fillId="4" fontId="1" numFmtId="14" xfId="0" applyAlignment="1" applyBorder="1" applyFont="1" applyNumberFormat="1">
      <alignment horizontal="center" shrinkToFit="0" vertical="center" wrapText="0"/>
    </xf>
    <xf borderId="76" fillId="4" fontId="1" numFmtId="0" xfId="0" applyAlignment="1" applyBorder="1" applyFont="1">
      <alignment shrinkToFit="0" vertical="center" wrapText="1"/>
    </xf>
    <xf borderId="1" fillId="4" fontId="63" numFmtId="0" xfId="0" applyAlignment="1" applyBorder="1" applyFont="1">
      <alignment horizontal="center" shrinkToFit="0" vertical="center" wrapText="0"/>
    </xf>
    <xf borderId="1" fillId="4" fontId="1" numFmtId="0" xfId="0" applyAlignment="1" applyBorder="1" applyFont="1">
      <alignment shrinkToFit="0" vertical="center" wrapText="1"/>
    </xf>
    <xf borderId="1" fillId="4" fontId="3" numFmtId="0" xfId="0" applyAlignment="1" applyBorder="1" applyFont="1">
      <alignment shrinkToFit="0" vertical="center" wrapText="1"/>
    </xf>
    <xf borderId="1" fillId="4" fontId="3" numFmtId="0" xfId="0" applyAlignment="1" applyBorder="1" applyFont="1">
      <alignment shrinkToFit="0" vertical="center" wrapText="0"/>
    </xf>
    <xf borderId="1" fillId="4" fontId="3" numFmtId="0" xfId="0" applyAlignment="1" applyBorder="1" applyFont="1">
      <alignment horizontal="left" shrinkToFit="0" vertical="center" wrapText="1"/>
    </xf>
    <xf borderId="1" fillId="4" fontId="3" numFmtId="0" xfId="0" applyBorder="1" applyFont="1"/>
    <xf borderId="0" fillId="0" fontId="1" numFmtId="3" xfId="0" applyAlignment="1" applyFont="1" applyNumberFormat="1">
      <alignment shrinkToFit="0" vertical="center" wrapText="0"/>
    </xf>
    <xf borderId="0" fillId="0" fontId="1" numFmtId="165" xfId="0" applyAlignment="1" applyFont="1" applyNumberFormat="1">
      <alignment horizontal="left" shrinkToFit="0" vertical="center" wrapText="1"/>
    </xf>
    <xf borderId="76" fillId="4" fontId="63" numFmtId="0" xfId="0" applyAlignment="1" applyBorder="1" applyFont="1">
      <alignment horizontal="center" shrinkToFit="0" vertical="center" wrapText="0"/>
    </xf>
    <xf borderId="1" fillId="20" fontId="63" numFmtId="0" xfId="0" applyAlignment="1" applyBorder="1" applyFont="1">
      <alignment horizontal="center" shrinkToFit="0" vertical="center" wrapText="0"/>
    </xf>
    <xf borderId="1" fillId="8" fontId="113" numFmtId="0" xfId="0" applyAlignment="1" applyBorder="1" applyFont="1">
      <alignment shrinkToFit="0" vertical="center" wrapText="1"/>
    </xf>
    <xf borderId="1" fillId="8" fontId="1" numFmtId="165" xfId="0" applyAlignment="1" applyBorder="1" applyFont="1" applyNumberFormat="1">
      <alignment horizontal="left" shrinkToFit="0" vertical="center" wrapText="0"/>
    </xf>
    <xf borderId="1" fillId="8" fontId="1" numFmtId="14" xfId="0" applyAlignment="1" applyBorder="1" applyFont="1" applyNumberFormat="1">
      <alignment horizontal="center" shrinkToFit="0" vertical="center" wrapText="0"/>
    </xf>
    <xf borderId="1" fillId="8" fontId="63" numFmtId="0" xfId="0" applyAlignment="1" applyBorder="1" applyFont="1">
      <alignment horizontal="center" shrinkToFit="0" vertical="center" wrapText="0"/>
    </xf>
    <xf borderId="0" fillId="0" fontId="114" numFmtId="0" xfId="0" applyAlignment="1" applyFont="1">
      <alignment shrinkToFit="0" vertical="center" wrapText="0"/>
    </xf>
    <xf borderId="77" fillId="0" fontId="1" numFmtId="0" xfId="0" applyAlignment="1" applyBorder="1" applyFont="1">
      <alignment horizontal="center" shrinkToFit="0" vertical="center" wrapText="1"/>
    </xf>
    <xf borderId="1" fillId="20" fontId="1" numFmtId="1" xfId="0" applyAlignment="1" applyBorder="1" applyFont="1" applyNumberFormat="1">
      <alignment horizontal="center" shrinkToFit="0" vertical="center" wrapText="1"/>
    </xf>
    <xf borderId="0" fillId="0" fontId="115" numFmtId="0" xfId="0" applyAlignment="1" applyFont="1">
      <alignment horizontal="left" shrinkToFit="0" vertical="center" wrapText="1"/>
    </xf>
    <xf borderId="0" fillId="0" fontId="1" numFmtId="172" xfId="0" applyAlignment="1" applyFont="1" applyNumberFormat="1">
      <alignment horizontal="center" shrinkToFit="0" vertical="center" wrapText="1"/>
    </xf>
    <xf borderId="0" fillId="0" fontId="116" numFmtId="0" xfId="0" applyAlignment="1" applyFont="1">
      <alignment horizontal="left" shrinkToFit="0" vertical="center" wrapText="0"/>
    </xf>
    <xf borderId="0" fillId="0" fontId="117" numFmtId="0" xfId="0" applyAlignment="1" applyFont="1">
      <alignment horizontal="center" shrinkToFit="0" vertical="center" wrapText="1"/>
    </xf>
    <xf borderId="77" fillId="0" fontId="1" numFmtId="1" xfId="0" applyAlignment="1" applyBorder="1" applyFont="1" applyNumberFormat="1">
      <alignment horizontal="center" shrinkToFit="0" vertical="center" wrapText="1"/>
    </xf>
    <xf borderId="0" fillId="0" fontId="1" numFmtId="2" xfId="0" applyAlignment="1" applyFont="1" applyNumberFormat="1">
      <alignment horizontal="left" shrinkToFit="0" vertical="center" wrapText="1"/>
    </xf>
    <xf borderId="77" fillId="0" fontId="1" numFmtId="1" xfId="0" applyAlignment="1" applyBorder="1" applyFont="1" applyNumberFormat="1">
      <alignment horizontal="left" shrinkToFit="0" vertical="center" wrapText="1"/>
    </xf>
    <xf borderId="1" fillId="20" fontId="1" numFmtId="1" xfId="0" applyAlignment="1" applyBorder="1" applyFont="1" applyNumberFormat="1">
      <alignment horizontal="left" shrinkToFit="0" vertical="center" wrapText="1"/>
    </xf>
    <xf borderId="17" fillId="0" fontId="1" numFmtId="0" xfId="0" applyAlignment="1" applyBorder="1" applyFont="1">
      <alignment horizontal="left" shrinkToFit="0" vertical="center" wrapText="1"/>
    </xf>
    <xf borderId="17" fillId="0" fontId="1" numFmtId="1" xfId="0" applyAlignment="1" applyBorder="1" applyFont="1" applyNumberFormat="1">
      <alignment horizontal="left" shrinkToFit="0" vertical="center" wrapText="1"/>
    </xf>
    <xf borderId="17" fillId="0" fontId="3" numFmtId="0" xfId="0" applyAlignment="1" applyBorder="1" applyFont="1">
      <alignment shrinkToFit="0" vertical="center" wrapText="1"/>
    </xf>
    <xf borderId="17" fillId="0" fontId="3" numFmtId="0" xfId="0" applyAlignment="1" applyBorder="1" applyFont="1">
      <alignment shrinkToFit="0" vertical="center" wrapText="0"/>
    </xf>
    <xf borderId="70" fillId="0" fontId="1" numFmtId="0" xfId="0" applyAlignment="1" applyBorder="1" applyFont="1">
      <alignment horizontal="left" shrinkToFit="0" vertical="center" wrapText="1"/>
    </xf>
    <xf borderId="0" fillId="0" fontId="3" numFmtId="0" xfId="0" applyAlignment="1" applyFont="1">
      <alignment horizontal="center" shrinkToFit="0" vertical="center" wrapText="1"/>
    </xf>
    <xf borderId="0" fillId="0" fontId="3" numFmtId="166" xfId="0" applyFont="1" applyNumberFormat="1"/>
    <xf borderId="0" fillId="0" fontId="39" numFmtId="49" xfId="0" applyAlignment="1" applyFont="1" applyNumberFormat="1">
      <alignment horizontal="center" readingOrder="0" shrinkToFit="0" vertical="center" wrapText="1"/>
    </xf>
    <xf borderId="0" fillId="0" fontId="39" numFmtId="14" xfId="0" applyAlignment="1" applyFont="1" applyNumberFormat="1">
      <alignment horizontal="center" readingOrder="0" shrinkToFit="0" vertical="center" wrapText="1"/>
    </xf>
    <xf borderId="20" fillId="10" fontId="39" numFmtId="0" xfId="0" applyAlignment="1" applyBorder="1" applyFont="1">
      <alignment horizontal="center" readingOrder="0" shrinkToFit="0" vertical="center" wrapText="1"/>
    </xf>
    <xf borderId="78" fillId="10" fontId="39" numFmtId="0" xfId="0" applyAlignment="1" applyBorder="1" applyFont="1">
      <alignment horizontal="center" readingOrder="0" shrinkToFit="0" vertical="center" wrapText="1"/>
    </xf>
    <xf borderId="0" fillId="0" fontId="1" numFmtId="49" xfId="0" applyAlignment="1" applyFont="1" applyNumberFormat="1">
      <alignment horizontal="center" shrinkToFit="0" vertical="center" wrapText="1"/>
    </xf>
    <xf quotePrefix="1" borderId="0" fillId="0" fontId="1" numFmtId="0" xfId="0" applyAlignment="1" applyFont="1">
      <alignment horizontal="center" shrinkToFit="0" vertical="center" wrapText="1"/>
    </xf>
    <xf borderId="1" fillId="12" fontId="3" numFmtId="0" xfId="0" applyAlignment="1" applyBorder="1" applyFont="1">
      <alignment horizontal="left" shrinkToFit="0" wrapText="1"/>
    </xf>
    <xf borderId="0" fillId="0" fontId="1" numFmtId="49" xfId="0" applyAlignment="1" applyFont="1" applyNumberFormat="1">
      <alignment horizontal="center" shrinkToFit="0" vertical="center" wrapText="0"/>
    </xf>
    <xf quotePrefix="1" borderId="0" fillId="0" fontId="1" numFmtId="0" xfId="0" applyAlignment="1" applyFont="1">
      <alignment horizontal="center" shrinkToFit="0" vertical="center" wrapText="0"/>
    </xf>
    <xf borderId="0" fillId="0" fontId="1" numFmtId="14" xfId="0" applyAlignment="1" applyFont="1" applyNumberFormat="1">
      <alignment shrinkToFit="0" vertical="center" wrapText="1"/>
    </xf>
    <xf borderId="5" fillId="0" fontId="1" numFmtId="0" xfId="0" applyAlignment="1" applyBorder="1" applyFont="1">
      <alignment shrinkToFit="0" vertical="center" wrapText="1"/>
    </xf>
    <xf borderId="1" fillId="8" fontId="1" numFmtId="49" xfId="0" applyAlignment="1" applyBorder="1" applyFont="1" applyNumberFormat="1">
      <alignment horizontal="center" shrinkToFit="0" vertical="center" wrapText="0"/>
    </xf>
    <xf borderId="0" fillId="0" fontId="1" numFmtId="167" xfId="0" applyAlignment="1" applyFont="1" applyNumberFormat="1">
      <alignment horizontal="right" shrinkToFit="0" vertical="center" wrapText="1"/>
    </xf>
    <xf borderId="0" fillId="0" fontId="1" numFmtId="166" xfId="0" applyAlignment="1" applyFont="1" applyNumberFormat="1">
      <alignment shrinkToFit="0" vertical="center" wrapText="1"/>
    </xf>
    <xf borderId="0" fillId="0" fontId="1" numFmtId="165" xfId="0" applyAlignment="1" applyFont="1" applyNumberFormat="1">
      <alignment horizontal="center" shrinkToFit="0" vertical="center" wrapText="1"/>
    </xf>
    <xf borderId="0" fillId="0" fontId="1" numFmtId="165" xfId="0" applyAlignment="1" applyFont="1" applyNumberFormat="1">
      <alignment shrinkToFit="0" vertical="center" wrapText="1"/>
    </xf>
    <xf borderId="1" fillId="8" fontId="1" numFmtId="166" xfId="0" applyAlignment="1" applyBorder="1" applyFont="1" applyNumberFormat="1">
      <alignment horizontal="right" shrinkToFit="0" vertical="center" wrapText="0"/>
    </xf>
    <xf borderId="2" fillId="9" fontId="1" numFmtId="0" xfId="0" applyAlignment="1" applyBorder="1" applyFont="1">
      <alignment horizontal="left" shrinkToFit="0" vertical="center" wrapText="1"/>
    </xf>
    <xf borderId="11" fillId="0" fontId="1" numFmtId="49" xfId="0" applyAlignment="1" applyBorder="1" applyFont="1" applyNumberFormat="1">
      <alignment horizontal="center" shrinkToFit="0" vertical="center" wrapText="0"/>
    </xf>
    <xf borderId="11" fillId="0" fontId="1" numFmtId="165" xfId="0" applyAlignment="1" applyBorder="1" applyFont="1" applyNumberFormat="1">
      <alignment horizontal="center" shrinkToFit="0" vertical="center" wrapText="0"/>
    </xf>
    <xf borderId="11" fillId="0" fontId="1" numFmtId="14" xfId="0" applyAlignment="1" applyBorder="1" applyFont="1" applyNumberFormat="1">
      <alignment horizontal="center" shrinkToFit="0" vertical="center" wrapText="1"/>
    </xf>
    <xf borderId="0" fillId="0" fontId="1" numFmtId="167" xfId="0" applyAlignment="1" applyFont="1" applyNumberFormat="1">
      <alignment horizontal="center" shrinkToFit="0" vertical="center" wrapText="0"/>
    </xf>
    <xf borderId="0" fillId="0" fontId="1" numFmtId="168" xfId="0" applyAlignment="1" applyFont="1" applyNumberFormat="1">
      <alignment shrinkToFit="0" vertical="center" wrapText="1"/>
    </xf>
    <xf borderId="1" fillId="7" fontId="1" numFmtId="0" xfId="0" applyAlignment="1" applyBorder="1" applyFont="1">
      <alignment horizontal="center" shrinkToFit="0" vertical="center" wrapText="1"/>
    </xf>
    <xf borderId="1" fillId="7" fontId="1" numFmtId="0" xfId="0" applyAlignment="1" applyBorder="1" applyFont="1">
      <alignment shrinkToFit="0" vertical="center" wrapText="1"/>
    </xf>
    <xf borderId="1" fillId="7" fontId="1" numFmtId="0" xfId="0" applyAlignment="1" applyBorder="1" applyFont="1">
      <alignment horizontal="left" shrinkToFit="0" vertical="center" wrapText="1"/>
    </xf>
    <xf borderId="1" fillId="7" fontId="118" numFmtId="0" xfId="0" applyAlignment="1" applyBorder="1" applyFont="1">
      <alignment shrinkToFit="0" vertical="center" wrapText="1"/>
    </xf>
    <xf borderId="1" fillId="7" fontId="1" numFmtId="0" xfId="0" applyAlignment="1" applyBorder="1" applyFont="1">
      <alignment horizontal="center" shrinkToFit="0" vertical="center" wrapText="0"/>
    </xf>
    <xf borderId="1" fillId="7" fontId="1" numFmtId="0" xfId="0" applyAlignment="1" applyBorder="1" applyFont="1">
      <alignment horizontal="right" shrinkToFit="0" vertical="center" wrapText="1"/>
    </xf>
    <xf borderId="1" fillId="7" fontId="1" numFmtId="0" xfId="0" applyAlignment="1" applyBorder="1" applyFont="1">
      <alignment horizontal="left" shrinkToFit="0" vertical="center" wrapText="0"/>
    </xf>
    <xf borderId="1" fillId="7" fontId="119" numFmtId="0" xfId="0" applyAlignment="1" applyBorder="1" applyFont="1">
      <alignment horizontal="left" shrinkToFit="0" vertical="center" wrapText="1"/>
    </xf>
    <xf borderId="1" fillId="7" fontId="1" numFmtId="14" xfId="0" applyAlignment="1" applyBorder="1" applyFont="1" applyNumberFormat="1">
      <alignment shrinkToFit="0" vertical="center" wrapText="1"/>
    </xf>
    <xf borderId="1" fillId="7" fontId="120" numFmtId="0" xfId="0" applyAlignment="1" applyBorder="1" applyFont="1">
      <alignment horizontal="left" shrinkToFit="0" vertical="center" wrapText="1"/>
    </xf>
    <xf borderId="2" fillId="7" fontId="1" numFmtId="0" xfId="0" applyAlignment="1" applyBorder="1" applyFont="1">
      <alignment horizontal="left" shrinkToFit="0" vertical="center" wrapText="1"/>
    </xf>
    <xf borderId="1" fillId="7" fontId="3" numFmtId="0" xfId="0" applyAlignment="1" applyBorder="1" applyFont="1">
      <alignment horizontal="left"/>
    </xf>
    <xf borderId="0" fillId="0" fontId="1" numFmtId="14" xfId="0" applyAlignment="1" applyFont="1" applyNumberFormat="1">
      <alignment horizontal="right" shrinkToFit="0" vertical="center" wrapText="1"/>
    </xf>
    <xf borderId="5" fillId="0" fontId="12" numFmtId="0" xfId="0" applyAlignment="1" applyBorder="1" applyFont="1">
      <alignment shrinkToFit="0" vertical="center" wrapText="1"/>
    </xf>
    <xf borderId="0" fillId="0" fontId="121" numFmtId="0" xfId="0" applyAlignment="1" applyFont="1">
      <alignment horizontal="center" shrinkToFit="0" vertical="center" wrapText="1"/>
    </xf>
    <xf borderId="0" fillId="0" fontId="10" numFmtId="1" xfId="0" applyAlignment="1" applyFont="1" applyNumberFormat="1">
      <alignment horizontal="right" shrinkToFit="0" vertical="center" wrapText="1"/>
    </xf>
    <xf borderId="0" fillId="0" fontId="1" numFmtId="167" xfId="0" applyAlignment="1" applyFont="1" applyNumberFormat="1">
      <alignment horizontal="right" shrinkToFit="0" vertical="center" wrapText="0"/>
    </xf>
    <xf borderId="1" fillId="7" fontId="1" numFmtId="0" xfId="0" applyAlignment="1" applyBorder="1" applyFont="1">
      <alignment horizontal="right" shrinkToFit="0" vertical="center" wrapText="0"/>
    </xf>
    <xf borderId="1" fillId="7" fontId="122" numFmtId="0" xfId="0" applyAlignment="1" applyBorder="1" applyFont="1">
      <alignment horizontal="left" shrinkToFit="0" vertical="center" wrapText="0"/>
    </xf>
    <xf borderId="1" fillId="7" fontId="1" numFmtId="14" xfId="0" applyAlignment="1" applyBorder="1" applyFont="1" applyNumberFormat="1">
      <alignment horizontal="center" shrinkToFit="0" vertical="center" wrapText="1"/>
    </xf>
    <xf borderId="1" fillId="7" fontId="123" numFmtId="0" xfId="0" applyAlignment="1" applyBorder="1" applyFont="1">
      <alignment shrinkToFit="0" vertical="center" wrapText="1"/>
    </xf>
    <xf borderId="0" fillId="0" fontId="124" numFmtId="0" xfId="0" applyAlignment="1" applyFont="1">
      <alignment shrinkToFit="0" vertical="center" wrapText="0"/>
    </xf>
    <xf borderId="0" fillId="0" fontId="125" numFmtId="0" xfId="0" applyAlignment="1" applyFont="1">
      <alignment shrinkToFit="0" vertical="center" wrapText="0"/>
    </xf>
    <xf borderId="0" fillId="0" fontId="126" numFmtId="0" xfId="0" applyAlignment="1" applyFont="1">
      <alignment shrinkToFit="0" vertical="center" wrapText="0"/>
    </xf>
    <xf borderId="0" fillId="0" fontId="1" numFmtId="14" xfId="0" applyAlignment="1" applyFont="1" applyNumberFormat="1">
      <alignment horizontal="left" shrinkToFit="0" vertical="center" wrapText="1"/>
    </xf>
    <xf borderId="2" fillId="21" fontId="1" numFmtId="0" xfId="0" applyAlignment="1" applyBorder="1" applyFill="1" applyFont="1">
      <alignment horizontal="left" shrinkToFit="0" vertical="center" wrapText="1"/>
    </xf>
    <xf borderId="1" fillId="8" fontId="3" numFmtId="0" xfId="0" applyBorder="1" applyFont="1"/>
    <xf borderId="0" fillId="0" fontId="1" numFmtId="1" xfId="0" applyAlignment="1" applyFont="1" applyNumberFormat="1">
      <alignment horizontal="center" shrinkToFit="0" vertical="center" wrapText="0"/>
    </xf>
    <xf borderId="0" fillId="0" fontId="1" numFmtId="1" xfId="0" applyAlignment="1" applyFont="1" applyNumberFormat="1">
      <alignment horizontal="left" shrinkToFit="0" vertical="center" wrapText="0"/>
    </xf>
    <xf borderId="0" fillId="0" fontId="1" numFmtId="173" xfId="0" applyAlignment="1" applyFont="1" applyNumberFormat="1">
      <alignment horizontal="left" shrinkToFit="0" vertical="center" wrapText="1"/>
    </xf>
    <xf borderId="1" fillId="7" fontId="127" numFmtId="0" xfId="0" applyAlignment="1" applyBorder="1" applyFont="1">
      <alignment shrinkToFit="0" vertical="center" wrapText="0"/>
    </xf>
    <xf borderId="1" fillId="7" fontId="1" numFmtId="0" xfId="0" applyAlignment="1" applyBorder="1" applyFont="1">
      <alignment shrinkToFit="0" vertical="center" wrapText="0"/>
    </xf>
    <xf borderId="1" fillId="7" fontId="1" numFmtId="49" xfId="0" applyAlignment="1" applyBorder="1" applyFont="1" applyNumberFormat="1">
      <alignment horizontal="center" shrinkToFit="0" vertical="center" wrapText="0"/>
    </xf>
    <xf borderId="1" fillId="7" fontId="1" numFmtId="166" xfId="0" applyAlignment="1" applyBorder="1" applyFont="1" applyNumberFormat="1">
      <alignment horizontal="left" shrinkToFit="0" vertical="center" wrapText="1"/>
    </xf>
    <xf borderId="1" fillId="7" fontId="1" numFmtId="165" xfId="0" applyAlignment="1" applyBorder="1" applyFont="1" applyNumberFormat="1">
      <alignment horizontal="center" shrinkToFit="0" vertical="center" wrapText="0"/>
    </xf>
    <xf borderId="1" fillId="7" fontId="3" numFmtId="0" xfId="0" applyBorder="1" applyFont="1"/>
    <xf borderId="0" fillId="0" fontId="128" numFmtId="0" xfId="0" applyAlignment="1" applyFont="1">
      <alignment shrinkToFit="0" vertical="center" wrapText="0"/>
    </xf>
    <xf borderId="2" fillId="8" fontId="1" numFmtId="0" xfId="0" applyAlignment="1" applyBorder="1" applyFont="1">
      <alignment shrinkToFit="0" vertical="center" wrapText="1"/>
    </xf>
    <xf borderId="1" fillId="7" fontId="1" numFmtId="1" xfId="0" applyAlignment="1" applyBorder="1" applyFont="1" applyNumberFormat="1">
      <alignment horizontal="right" shrinkToFit="0" vertical="center" wrapText="0"/>
    </xf>
    <xf borderId="1" fillId="7" fontId="1" numFmtId="1" xfId="0" applyAlignment="1" applyBorder="1" applyFont="1" applyNumberFormat="1">
      <alignment horizontal="left" shrinkToFit="0" vertical="center" wrapText="1"/>
    </xf>
    <xf borderId="1" fillId="7" fontId="1" numFmtId="1" xfId="0" applyAlignment="1" applyBorder="1" applyFont="1" applyNumberFormat="1">
      <alignment horizontal="center" shrinkToFit="0" vertical="center" wrapText="1"/>
    </xf>
    <xf borderId="0" fillId="0" fontId="10" numFmtId="1" xfId="0" applyAlignment="1" applyFont="1" applyNumberFormat="1">
      <alignment horizontal="right" shrinkToFit="0" vertical="center" wrapText="0"/>
    </xf>
    <xf borderId="0" fillId="0" fontId="10" numFmtId="0" xfId="0" applyAlignment="1" applyFont="1">
      <alignment horizontal="left" shrinkToFit="0" vertical="center" wrapText="0"/>
    </xf>
    <xf borderId="18" fillId="0" fontId="1" numFmtId="0" xfId="0" applyAlignment="1" applyBorder="1" applyFont="1">
      <alignment horizontal="center" shrinkToFit="0" vertical="center" wrapText="1"/>
    </xf>
    <xf borderId="18" fillId="0" fontId="1" numFmtId="0" xfId="0" applyAlignment="1" applyBorder="1" applyFont="1">
      <alignment horizontal="left" shrinkToFit="0" vertical="center" wrapText="1"/>
    </xf>
    <xf borderId="18" fillId="0" fontId="129" numFmtId="0" xfId="0" applyAlignment="1" applyBorder="1" applyFont="1">
      <alignment shrinkToFit="0" vertical="center" wrapText="1"/>
    </xf>
    <xf borderId="18" fillId="0" fontId="1" numFmtId="0" xfId="0" applyAlignment="1" applyBorder="1" applyFont="1">
      <alignment horizontal="center" shrinkToFit="0" vertical="center" wrapText="0"/>
    </xf>
    <xf borderId="18" fillId="0" fontId="1" numFmtId="49" xfId="0" applyAlignment="1" applyBorder="1" applyFont="1" applyNumberFormat="1">
      <alignment horizontal="center" shrinkToFit="0" vertical="center" wrapText="0"/>
    </xf>
    <xf borderId="18" fillId="0" fontId="1" numFmtId="166" xfId="0" applyAlignment="1" applyBorder="1" applyFont="1" applyNumberFormat="1">
      <alignment horizontal="left" shrinkToFit="0" vertical="center" wrapText="1"/>
    </xf>
    <xf borderId="18" fillId="0" fontId="1" numFmtId="165" xfId="0" applyAlignment="1" applyBorder="1" applyFont="1" applyNumberFormat="1">
      <alignment horizontal="center" shrinkToFit="0" vertical="center" wrapText="0"/>
    </xf>
    <xf borderId="18" fillId="0" fontId="1" numFmtId="1" xfId="0" applyAlignment="1" applyBorder="1" applyFont="1" applyNumberFormat="1">
      <alignment horizontal="right" shrinkToFit="0" vertical="center" wrapText="0"/>
    </xf>
    <xf borderId="18" fillId="0" fontId="1" numFmtId="0" xfId="0" applyAlignment="1" applyBorder="1" applyFont="1">
      <alignment horizontal="left" shrinkToFit="0" vertical="center" wrapText="0"/>
    </xf>
    <xf borderId="18" fillId="0" fontId="130" numFmtId="0" xfId="0" applyAlignment="1" applyBorder="1" applyFont="1">
      <alignment horizontal="left" shrinkToFit="0" vertical="center" wrapText="0"/>
    </xf>
    <xf borderId="18" fillId="0" fontId="1" numFmtId="0" xfId="0" applyAlignment="1" applyBorder="1" applyFont="1">
      <alignment shrinkToFit="0" vertical="center" wrapText="1"/>
    </xf>
    <xf borderId="18" fillId="0" fontId="1" numFmtId="0" xfId="0" applyAlignment="1" applyBorder="1" applyFont="1">
      <alignment shrinkToFit="0" vertical="center" wrapText="0"/>
    </xf>
    <xf borderId="79" fillId="0" fontId="1" numFmtId="0" xfId="0" applyAlignment="1" applyBorder="1" applyFont="1">
      <alignment shrinkToFit="0" vertical="center" wrapText="0"/>
    </xf>
    <xf borderId="0" fillId="0" fontId="73" numFmtId="0" xfId="0" applyAlignment="1" applyFont="1">
      <alignment shrinkToFit="0" vertical="center" wrapText="0"/>
    </xf>
    <xf borderId="0" fillId="0" fontId="131" numFmtId="0" xfId="0" applyAlignment="1" applyFont="1">
      <alignment shrinkToFit="0" vertical="center" wrapText="0"/>
    </xf>
    <xf borderId="6" fillId="0" fontId="1" numFmtId="0" xfId="0" applyAlignment="1" applyBorder="1" applyFont="1">
      <alignment horizontal="left" shrinkToFit="0" vertical="center" wrapText="1"/>
    </xf>
    <xf borderId="6" fillId="0" fontId="1" numFmtId="0" xfId="0" applyAlignment="1" applyBorder="1" applyFont="1">
      <alignment horizontal="left" shrinkToFit="0" vertical="center" wrapText="0"/>
    </xf>
    <xf borderId="6" fillId="0" fontId="1" numFmtId="0" xfId="0" applyAlignment="1" applyBorder="1" applyFont="1">
      <alignment shrinkToFit="0" vertical="center" wrapText="1"/>
    </xf>
    <xf borderId="0" fillId="0" fontId="132" numFmtId="0" xfId="0" applyAlignment="1" applyFont="1">
      <alignment shrinkToFit="0" vertical="center" wrapText="1"/>
    </xf>
    <xf borderId="1" fillId="8" fontId="132" numFmtId="0" xfId="0" applyAlignment="1" applyBorder="1" applyFont="1">
      <alignment shrinkToFit="0" vertical="center" wrapText="1"/>
    </xf>
    <xf borderId="80" fillId="8" fontId="1" numFmtId="0" xfId="0" applyAlignment="1" applyBorder="1" applyFont="1">
      <alignment horizontal="left" shrinkToFit="0" vertical="center" wrapText="1"/>
    </xf>
    <xf borderId="0" fillId="0" fontId="3" numFmtId="49" xfId="0" applyAlignment="1" applyFont="1" applyNumberFormat="1">
      <alignment horizontal="center"/>
    </xf>
    <xf borderId="0" fillId="0" fontId="3" numFmtId="165" xfId="0" applyAlignment="1" applyFont="1" applyNumberFormat="1">
      <alignment horizontal="center"/>
    </xf>
    <xf borderId="0" fillId="0" fontId="3" numFmtId="1" xfId="0" applyAlignment="1" applyFont="1" applyNumberFormat="1">
      <alignment horizontal="right"/>
    </xf>
    <xf borderId="0" fillId="0" fontId="3" numFmtId="14" xfId="0" applyAlignment="1" applyFont="1" applyNumberFormat="1">
      <alignment shrinkToFit="0" wrapText="1"/>
    </xf>
    <xf borderId="0" fillId="0" fontId="39" numFmtId="1" xfId="0" applyAlignment="1" applyFont="1" applyNumberFormat="1">
      <alignment horizontal="left" readingOrder="0" shrinkToFit="0" vertical="center" wrapText="1"/>
    </xf>
    <xf borderId="0" fillId="0" fontId="39" numFmtId="165" xfId="0" applyAlignment="1" applyFont="1" applyNumberFormat="1">
      <alignment horizontal="right" readingOrder="0" shrinkToFit="0" vertical="center" wrapText="1"/>
    </xf>
    <xf borderId="0" fillId="0" fontId="39" numFmtId="14" xfId="0" applyAlignment="1" applyFont="1" applyNumberFormat="1">
      <alignment horizontal="left" readingOrder="0" shrinkToFit="0" vertical="center" wrapText="1"/>
    </xf>
    <xf borderId="1" fillId="11" fontId="39" numFmtId="0" xfId="0" applyAlignment="1" applyBorder="1" applyFont="1">
      <alignment horizontal="left" readingOrder="0" shrinkToFit="0" vertical="center" wrapText="1"/>
    </xf>
    <xf borderId="0" fillId="0" fontId="1" numFmtId="166" xfId="0" applyAlignment="1" applyFont="1" applyNumberFormat="1">
      <alignment horizontal="left" shrinkToFit="0" vertical="center" wrapText="0"/>
    </xf>
    <xf borderId="0" fillId="0" fontId="1" numFmtId="174" xfId="0" applyAlignment="1" applyFont="1" applyNumberFormat="1">
      <alignment horizontal="right" shrinkToFit="0" vertical="center" wrapText="0"/>
    </xf>
    <xf borderId="0" fillId="0" fontId="133" numFmtId="1" xfId="0" applyAlignment="1" applyFont="1" applyNumberFormat="1">
      <alignment horizontal="left" shrinkToFit="0" vertical="center" wrapText="1"/>
    </xf>
    <xf borderId="0" fillId="0" fontId="43" numFmtId="0" xfId="0" applyAlignment="1" applyFont="1">
      <alignment shrinkToFit="0" vertical="center" wrapText="0"/>
    </xf>
    <xf borderId="1" fillId="8" fontId="1" numFmtId="14" xfId="0" applyAlignment="1" applyBorder="1" applyFont="1" applyNumberFormat="1">
      <alignment horizontal="left" shrinkToFit="0" vertical="center" wrapText="0"/>
    </xf>
    <xf quotePrefix="1" borderId="1" fillId="8" fontId="1" numFmtId="0" xfId="0" applyAlignment="1" applyBorder="1" applyFont="1">
      <alignment shrinkToFit="0" vertical="center" wrapText="0"/>
    </xf>
    <xf quotePrefix="1" borderId="1" fillId="8" fontId="1" numFmtId="0" xfId="0" applyAlignment="1" applyBorder="1" applyFont="1">
      <alignment horizontal="left" shrinkToFit="0" vertical="center" wrapText="0"/>
    </xf>
    <xf borderId="0" fillId="0" fontId="10" numFmtId="0" xfId="0" applyAlignment="1" applyFont="1">
      <alignment horizontal="left" shrinkToFit="0" vertical="center" wrapText="1"/>
    </xf>
    <xf borderId="0" fillId="0" fontId="1" numFmtId="171" xfId="0" applyAlignment="1" applyFont="1" applyNumberFormat="1">
      <alignment horizontal="right" shrinkToFit="0" vertical="center" wrapText="0"/>
    </xf>
    <xf borderId="0" fillId="0" fontId="1" numFmtId="175" xfId="0" applyAlignment="1" applyFont="1" applyNumberFormat="1">
      <alignment horizontal="left" shrinkToFit="0" vertical="center" wrapText="0"/>
    </xf>
    <xf borderId="0" fillId="0" fontId="134" numFmtId="0" xfId="0" applyAlignment="1" applyFont="1">
      <alignment shrinkToFit="0" vertical="center" wrapText="0"/>
    </xf>
    <xf borderId="0" fillId="0" fontId="135" numFmtId="0" xfId="0" applyAlignment="1" applyFont="1">
      <alignment shrinkToFit="0" vertical="center" wrapText="1"/>
    </xf>
    <xf quotePrefix="1" borderId="0" fillId="0" fontId="1" numFmtId="0" xfId="0" applyAlignment="1" applyFont="1">
      <alignment horizontal="left" shrinkToFit="0" vertical="center" wrapText="0"/>
    </xf>
    <xf borderId="0" fillId="0" fontId="1" numFmtId="0" xfId="0" applyAlignment="1" applyFont="1">
      <alignment shrinkToFit="0" vertical="top" wrapText="1"/>
    </xf>
    <xf borderId="1" fillId="8" fontId="1" numFmtId="49" xfId="0" applyAlignment="1" applyBorder="1" applyFont="1" applyNumberFormat="1">
      <alignment horizontal="left" shrinkToFit="0" vertical="center" wrapText="1"/>
    </xf>
    <xf borderId="2" fillId="8" fontId="1" numFmtId="0" xfId="0" applyAlignment="1" applyBorder="1" applyFont="1">
      <alignment horizontal="left" shrinkToFit="0" vertical="center" wrapText="0"/>
    </xf>
    <xf borderId="0" fillId="0" fontId="136" numFmtId="0" xfId="0" applyAlignment="1" applyFont="1">
      <alignment horizontal="left" shrinkToFit="0" vertical="center" wrapText="1"/>
    </xf>
    <xf borderId="17" fillId="0" fontId="1" numFmtId="0" xfId="0" applyAlignment="1" applyBorder="1" applyFont="1">
      <alignment horizontal="left" shrinkToFit="0" vertical="center" wrapText="0"/>
    </xf>
    <xf borderId="5" fillId="0" fontId="1" numFmtId="0" xfId="0" applyAlignment="1" applyBorder="1" applyFont="1">
      <alignment horizontal="center" shrinkToFit="0" vertical="center" wrapText="1"/>
    </xf>
    <xf borderId="2" fillId="8" fontId="7" numFmtId="0" xfId="0" applyAlignment="1" applyBorder="1" applyFont="1">
      <alignment horizontal="left" shrinkToFit="0" vertical="center" wrapText="1"/>
    </xf>
    <xf borderId="1" fillId="8" fontId="7" numFmtId="0" xfId="0" applyAlignment="1" applyBorder="1" applyFont="1">
      <alignment horizontal="left" shrinkToFit="0" vertical="center" wrapText="1"/>
    </xf>
    <xf borderId="0" fillId="0" fontId="137" numFmtId="1" xfId="0" applyAlignment="1" applyFont="1" applyNumberFormat="1">
      <alignment horizontal="left" shrinkToFit="0" vertical="center" wrapText="1"/>
    </xf>
    <xf borderId="0" fillId="0" fontId="7" numFmtId="0" xfId="0" applyAlignment="1" applyFont="1">
      <alignment horizontal="left" shrinkToFit="0" vertical="center" wrapText="1"/>
    </xf>
    <xf borderId="0" fillId="0" fontId="1" numFmtId="165" xfId="0" applyAlignment="1" applyFont="1" applyNumberFormat="1">
      <alignment horizontal="right" shrinkToFit="0" vertical="center" wrapText="1"/>
    </xf>
    <xf borderId="0" fillId="0" fontId="138" numFmtId="0" xfId="0" applyAlignment="1" applyFont="1">
      <alignment shrinkToFit="0" vertical="center" wrapText="0"/>
    </xf>
    <xf borderId="0" fillId="0" fontId="3" numFmtId="1" xfId="0" applyAlignment="1" applyFont="1" applyNumberFormat="1">
      <alignment horizontal="left"/>
    </xf>
    <xf borderId="0" fillId="0" fontId="3" numFmtId="0" xfId="0" applyAlignment="1" applyFont="1">
      <alignment horizontal="left" shrinkToFit="0" vertical="center" wrapText="1"/>
    </xf>
    <xf borderId="0" fillId="0" fontId="3" numFmtId="165" xfId="0" applyAlignment="1" applyFont="1" applyNumberFormat="1">
      <alignment horizontal="right"/>
    </xf>
    <xf borderId="0" fillId="0" fontId="3" numFmtId="14" xfId="0" applyAlignment="1" applyFont="1" applyNumberFormat="1">
      <alignment horizontal="left"/>
    </xf>
    <xf borderId="1" fillId="22" fontId="39" numFmtId="0" xfId="0" applyAlignment="1" applyBorder="1" applyFill="1" applyFont="1">
      <alignment horizontal="center" readingOrder="0" shrinkToFit="0" vertical="center" wrapText="1"/>
    </xf>
    <xf borderId="1" fillId="9" fontId="1" numFmtId="0" xfId="0" applyAlignment="1" applyBorder="1" applyFont="1">
      <alignment horizontal="left" shrinkToFit="0" vertical="center" wrapText="1"/>
    </xf>
    <xf borderId="0" fillId="0" fontId="1" numFmtId="166" xfId="0" applyAlignment="1" applyFont="1" applyNumberFormat="1">
      <alignment horizontal="right" shrinkToFit="0" vertical="center" wrapText="1"/>
    </xf>
    <xf borderId="6" fillId="0" fontId="12" numFmtId="0" xfId="0" applyAlignment="1" applyBorder="1" applyFont="1">
      <alignment shrinkToFit="0" vertical="center" wrapText="1"/>
    </xf>
    <xf borderId="0" fillId="0" fontId="1" numFmtId="49" xfId="0" applyAlignment="1" applyFont="1" applyNumberFormat="1">
      <alignment horizontal="left" shrinkToFit="0" vertical="center" wrapText="1"/>
    </xf>
    <xf quotePrefix="1" borderId="1" fillId="8" fontId="1" numFmtId="0" xfId="0" applyAlignment="1" applyBorder="1" applyFont="1">
      <alignment shrinkToFit="0" vertical="center" wrapText="1"/>
    </xf>
    <xf borderId="0" fillId="0" fontId="6" numFmtId="0" xfId="0" applyAlignment="1" applyFont="1">
      <alignment horizontal="left" shrinkToFit="0" vertical="center" wrapText="1"/>
    </xf>
    <xf borderId="0" fillId="0" fontId="7" numFmtId="0" xfId="0" applyAlignment="1" applyFont="1">
      <alignment horizontal="center" shrinkToFit="0" vertical="center" wrapText="1"/>
    </xf>
    <xf borderId="0" fillId="0" fontId="139" numFmtId="14" xfId="0" applyAlignment="1" applyFont="1" applyNumberFormat="1">
      <alignment horizontal="left" shrinkToFit="0" vertical="center" wrapText="1"/>
    </xf>
    <xf borderId="1" fillId="6" fontId="1" numFmtId="166" xfId="0" applyAlignment="1" applyBorder="1" applyFont="1" applyNumberFormat="1">
      <alignment horizontal="right" shrinkToFit="0" vertical="center" wrapText="1"/>
    </xf>
    <xf borderId="1" fillId="6" fontId="1" numFmtId="2" xfId="0" applyAlignment="1" applyBorder="1" applyFont="1" applyNumberFormat="1">
      <alignment horizontal="right" shrinkToFit="0" vertical="center" wrapText="1"/>
    </xf>
    <xf borderId="1" fillId="6" fontId="1" numFmtId="14" xfId="0" applyAlignment="1" applyBorder="1" applyFont="1" applyNumberFormat="1">
      <alignment horizontal="left" shrinkToFit="0" vertical="center" wrapText="1"/>
    </xf>
    <xf borderId="1" fillId="12" fontId="1" numFmtId="166" xfId="0" applyAlignment="1" applyBorder="1" applyFont="1" applyNumberFormat="1">
      <alignment horizontal="right" shrinkToFit="0" vertical="center" wrapText="1"/>
    </xf>
    <xf borderId="1" fillId="12" fontId="1" numFmtId="2" xfId="0" applyAlignment="1" applyBorder="1" applyFont="1" applyNumberFormat="1">
      <alignment horizontal="right" shrinkToFit="0" vertical="center" wrapText="1"/>
    </xf>
    <xf borderId="1" fillId="12" fontId="1" numFmtId="1" xfId="0" applyAlignment="1" applyBorder="1" applyFont="1" applyNumberFormat="1">
      <alignment horizontal="right" shrinkToFit="0" vertical="center" wrapText="1"/>
    </xf>
    <xf borderId="1" fillId="12" fontId="1" numFmtId="165" xfId="0" applyAlignment="1" applyBorder="1" applyFont="1" applyNumberFormat="1">
      <alignment horizontal="right" shrinkToFit="0" vertical="center" wrapText="1"/>
    </xf>
    <xf borderId="1" fillId="12" fontId="1" numFmtId="14" xfId="0" applyAlignment="1" applyBorder="1" applyFont="1" applyNumberFormat="1">
      <alignment horizontal="left" shrinkToFit="0" vertical="center" wrapText="1"/>
    </xf>
    <xf borderId="1" fillId="23" fontId="1" numFmtId="0" xfId="0" applyAlignment="1" applyBorder="1" applyFill="1" applyFont="1">
      <alignment horizontal="left" shrinkToFit="0" vertical="center" wrapText="1"/>
    </xf>
    <xf borderId="1" fillId="12" fontId="140" numFmtId="0" xfId="0" applyAlignment="1" applyBorder="1" applyFont="1">
      <alignment shrinkToFit="0" vertical="center" wrapText="0"/>
    </xf>
    <xf borderId="1" fillId="24" fontId="1" numFmtId="0" xfId="0" applyAlignment="1" applyBorder="1" applyFill="1" applyFont="1">
      <alignment horizontal="left" shrinkToFit="0" vertical="center" wrapText="1"/>
    </xf>
    <xf borderId="0" fillId="0" fontId="15" numFmtId="0" xfId="0" applyAlignment="1" applyFont="1">
      <alignment shrinkToFit="0" vertical="center" wrapText="0"/>
    </xf>
    <xf borderId="0" fillId="0" fontId="6" numFmtId="166" xfId="0" applyAlignment="1" applyFont="1" applyNumberFormat="1">
      <alignment horizontal="right" shrinkToFit="0" vertical="center" wrapText="1"/>
    </xf>
    <xf borderId="1" fillId="8" fontId="1" numFmtId="174" xfId="0" applyAlignment="1" applyBorder="1" applyFont="1" applyNumberFormat="1">
      <alignment horizontal="right" shrinkToFit="0" vertical="center" wrapText="1"/>
    </xf>
    <xf borderId="32" fillId="0" fontId="1" numFmtId="0" xfId="0" applyAlignment="1" applyBorder="1" applyFont="1">
      <alignment horizontal="left" shrinkToFit="0" vertical="center" wrapText="1"/>
    </xf>
    <xf quotePrefix="1" borderId="0" fillId="0" fontId="1" numFmtId="0" xfId="0" applyAlignment="1" applyFont="1">
      <alignment horizontal="left" shrinkToFit="0" vertical="center" wrapText="1"/>
    </xf>
    <xf borderId="1" fillId="6" fontId="1" numFmtId="0" xfId="0" applyAlignment="1" applyBorder="1" applyFont="1">
      <alignment horizontal="right" shrinkToFit="0" vertical="center" wrapText="1"/>
    </xf>
    <xf borderId="1" fillId="24" fontId="1" numFmtId="0" xfId="0" applyAlignment="1" applyBorder="1" applyFont="1">
      <alignment shrinkToFit="0" vertical="center" wrapText="1"/>
    </xf>
    <xf borderId="0" fillId="0" fontId="16" numFmtId="0" xfId="0" applyAlignment="1" applyFont="1">
      <alignment shrinkToFit="0" vertical="center" wrapText="1"/>
    </xf>
    <xf borderId="1" fillId="25" fontId="1" numFmtId="0" xfId="0" applyAlignment="1" applyBorder="1" applyFill="1" applyFont="1">
      <alignment horizontal="center" shrinkToFit="0" vertical="center" wrapText="1"/>
    </xf>
    <xf borderId="1" fillId="25" fontId="1" numFmtId="0" xfId="0" applyAlignment="1" applyBorder="1" applyFont="1">
      <alignment horizontal="left" shrinkToFit="0" vertical="center" wrapText="1"/>
    </xf>
    <xf borderId="1" fillId="25" fontId="1" numFmtId="0" xfId="0" applyAlignment="1" applyBorder="1" applyFont="1">
      <alignment horizontal="right" shrinkToFit="0" vertical="center" wrapText="1"/>
    </xf>
    <xf borderId="1" fillId="25" fontId="1" numFmtId="2" xfId="0" applyAlignment="1" applyBorder="1" applyFont="1" applyNumberFormat="1">
      <alignment horizontal="right" shrinkToFit="0" vertical="center" wrapText="1"/>
    </xf>
    <xf borderId="1" fillId="25" fontId="1" numFmtId="14" xfId="0" applyAlignment="1" applyBorder="1" applyFont="1" applyNumberFormat="1">
      <alignment horizontal="left" shrinkToFit="0" vertical="center" wrapText="1"/>
    </xf>
    <xf borderId="1" fillId="8" fontId="1" numFmtId="49" xfId="0" applyAlignment="1" applyBorder="1" applyFont="1" applyNumberFormat="1">
      <alignment shrinkToFit="0" vertical="center" wrapText="1"/>
    </xf>
    <xf quotePrefix="1" borderId="1" fillId="8" fontId="1" numFmtId="0" xfId="0" applyAlignment="1" applyBorder="1" applyFont="1">
      <alignment horizontal="left" shrinkToFit="0" vertical="center" wrapText="1"/>
    </xf>
    <xf borderId="0" fillId="0" fontId="1" numFmtId="3" xfId="0" applyAlignment="1" applyFont="1" applyNumberFormat="1">
      <alignment horizontal="left" shrinkToFit="0" vertical="center" wrapText="1"/>
    </xf>
    <xf borderId="11" fillId="4" fontId="1" numFmtId="0" xfId="0" applyAlignment="1" applyBorder="1" applyFont="1">
      <alignment horizontal="left" shrinkToFit="0" vertical="center" wrapText="1"/>
    </xf>
    <xf borderId="11" fillId="4" fontId="1" numFmtId="0" xfId="0" applyAlignment="1" applyBorder="1" applyFont="1">
      <alignment horizontal="center" shrinkToFit="0" vertical="center" wrapText="1"/>
    </xf>
    <xf borderId="11" fillId="4" fontId="141" numFmtId="0" xfId="0" applyAlignment="1" applyBorder="1" applyFont="1">
      <alignment horizontal="left" shrinkToFit="0" vertical="center" wrapText="1"/>
    </xf>
    <xf borderId="11" fillId="4" fontId="1" numFmtId="166" xfId="0" applyAlignment="1" applyBorder="1" applyFont="1" applyNumberFormat="1">
      <alignment horizontal="right" shrinkToFit="0" vertical="center" wrapText="1"/>
    </xf>
    <xf borderId="11" fillId="4" fontId="1" numFmtId="2" xfId="0" applyAlignment="1" applyBorder="1" applyFont="1" applyNumberFormat="1">
      <alignment horizontal="right" shrinkToFit="0" vertical="center" wrapText="1"/>
    </xf>
    <xf borderId="1" fillId="4" fontId="1" numFmtId="1" xfId="0" applyAlignment="1" applyBorder="1" applyFont="1" applyNumberFormat="1">
      <alignment horizontal="right" shrinkToFit="0" vertical="center" wrapText="1"/>
    </xf>
    <xf borderId="1" fillId="4" fontId="1" numFmtId="165" xfId="0" applyAlignment="1" applyBorder="1" applyFont="1" applyNumberFormat="1">
      <alignment horizontal="right" shrinkToFit="0" vertical="center" wrapText="1"/>
    </xf>
    <xf borderId="1" fillId="4" fontId="1" numFmtId="165" xfId="0" applyAlignment="1" applyBorder="1" applyFont="1" applyNumberFormat="1">
      <alignment horizontal="left" shrinkToFit="0" vertical="center" wrapText="1"/>
    </xf>
    <xf borderId="1" fillId="4" fontId="142" numFmtId="0" xfId="0" applyAlignment="1" applyBorder="1" applyFont="1">
      <alignment shrinkToFit="0" vertical="center" wrapText="0"/>
    </xf>
    <xf borderId="1" fillId="4" fontId="1" numFmtId="14" xfId="0" applyAlignment="1" applyBorder="1" applyFont="1" applyNumberFormat="1">
      <alignment horizontal="left" shrinkToFit="0" vertical="center" wrapText="1"/>
    </xf>
    <xf borderId="1" fillId="8" fontId="143" numFmtId="14" xfId="0" applyAlignment="1" applyBorder="1" applyFont="1" applyNumberFormat="1">
      <alignment horizontal="left" shrinkToFit="0" vertical="center" wrapText="1"/>
    </xf>
    <xf borderId="1" fillId="8" fontId="1" numFmtId="167" xfId="0" applyAlignment="1" applyBorder="1" applyFont="1" applyNumberFormat="1">
      <alignment horizontal="left" shrinkToFit="0" vertical="center" wrapText="1"/>
    </xf>
    <xf borderId="0" fillId="0" fontId="1" numFmtId="49" xfId="0" applyAlignment="1" applyFont="1" applyNumberFormat="1">
      <alignment horizontal="right" shrinkToFit="0" vertical="center" wrapText="1"/>
    </xf>
    <xf borderId="0" fillId="0" fontId="26" numFmtId="0" xfId="0" applyAlignment="1" applyFont="1">
      <alignment shrinkToFit="0" vertical="center" wrapText="0"/>
    </xf>
    <xf borderId="3" fillId="24" fontId="1" numFmtId="0" xfId="0" applyAlignment="1" applyBorder="1" applyFont="1">
      <alignment horizontal="left" shrinkToFit="0" vertical="center" wrapText="1"/>
    </xf>
    <xf borderId="9" fillId="6" fontId="1" numFmtId="0" xfId="0" applyAlignment="1" applyBorder="1" applyFont="1">
      <alignment horizontal="center" shrinkToFit="0" vertical="center" wrapText="1"/>
    </xf>
    <xf borderId="9" fillId="6" fontId="1" numFmtId="0" xfId="0" applyAlignment="1" applyBorder="1" applyFont="1">
      <alignment horizontal="left" shrinkToFit="0" vertical="center" wrapText="1"/>
    </xf>
    <xf borderId="9" fillId="6" fontId="144" numFmtId="0" xfId="0" applyAlignment="1" applyBorder="1" applyFont="1">
      <alignment horizontal="left" shrinkToFit="0" vertical="center" wrapText="1"/>
    </xf>
    <xf borderId="9" fillId="6" fontId="1" numFmtId="166" xfId="0" applyAlignment="1" applyBorder="1" applyFont="1" applyNumberFormat="1">
      <alignment horizontal="right" shrinkToFit="0" vertical="center" wrapText="1"/>
    </xf>
    <xf borderId="9" fillId="6" fontId="1" numFmtId="2" xfId="0" applyAlignment="1" applyBorder="1" applyFont="1" applyNumberFormat="1">
      <alignment horizontal="right" shrinkToFit="0" vertical="center" wrapText="1"/>
    </xf>
    <xf borderId="9" fillId="6" fontId="1" numFmtId="1" xfId="0" applyAlignment="1" applyBorder="1" applyFont="1" applyNumberFormat="1">
      <alignment horizontal="right" shrinkToFit="0" vertical="center" wrapText="1"/>
    </xf>
    <xf borderId="9" fillId="6" fontId="1" numFmtId="165" xfId="0" applyAlignment="1" applyBorder="1" applyFont="1" applyNumberFormat="1">
      <alignment horizontal="right" shrinkToFit="0" vertical="center" wrapText="1"/>
    </xf>
    <xf borderId="9" fillId="6" fontId="1" numFmtId="14" xfId="0" applyAlignment="1" applyBorder="1" applyFont="1" applyNumberFormat="1">
      <alignment horizontal="left" shrinkToFit="0" vertical="center" wrapText="1"/>
    </xf>
    <xf borderId="12" fillId="6" fontId="1" numFmtId="0" xfId="0" applyAlignment="1" applyBorder="1" applyFont="1">
      <alignment horizontal="left" shrinkToFit="0" vertical="center" wrapText="1"/>
    </xf>
    <xf borderId="9" fillId="8" fontId="145" numFmtId="0" xfId="0" applyAlignment="1" applyBorder="1" applyFont="1">
      <alignment horizontal="left" shrinkToFit="0" vertical="center" wrapText="1"/>
    </xf>
    <xf borderId="9" fillId="8" fontId="1" numFmtId="167" xfId="0" applyAlignment="1" applyBorder="1" applyFont="1" applyNumberFormat="1">
      <alignment horizontal="left" shrinkToFit="0" vertical="center" wrapText="1"/>
    </xf>
    <xf borderId="9" fillId="8" fontId="1" numFmtId="166" xfId="0" applyAlignment="1" applyBorder="1" applyFont="1" applyNumberFormat="1">
      <alignment horizontal="right" shrinkToFit="0" vertical="center" wrapText="1"/>
    </xf>
    <xf borderId="9" fillId="8" fontId="1" numFmtId="2" xfId="0" applyAlignment="1" applyBorder="1" applyFont="1" applyNumberFormat="1">
      <alignment horizontal="right" shrinkToFit="0" vertical="center" wrapText="1"/>
    </xf>
    <xf borderId="9" fillId="8" fontId="1" numFmtId="165" xfId="0" applyAlignment="1" applyBorder="1" applyFont="1" applyNumberFormat="1">
      <alignment horizontal="left" shrinkToFit="0" vertical="center" wrapText="1"/>
    </xf>
    <xf borderId="9" fillId="8" fontId="1" numFmtId="0" xfId="0" applyAlignment="1" applyBorder="1" applyFont="1">
      <alignment shrinkToFit="0" vertical="center" wrapText="0"/>
    </xf>
    <xf borderId="8" fillId="0" fontId="1" numFmtId="0" xfId="0" applyAlignment="1" applyBorder="1" applyFont="1">
      <alignment horizontal="center" shrinkToFit="0" vertical="center" wrapText="1"/>
    </xf>
    <xf borderId="8" fillId="0" fontId="1" numFmtId="0" xfId="0" applyAlignment="1" applyBorder="1" applyFont="1">
      <alignment horizontal="left" shrinkToFit="0" vertical="center" wrapText="1"/>
    </xf>
    <xf borderId="8" fillId="0" fontId="1" numFmtId="3" xfId="0" applyAlignment="1" applyBorder="1" applyFont="1" applyNumberFormat="1">
      <alignment horizontal="left" shrinkToFit="0" vertical="center" wrapText="1"/>
    </xf>
    <xf borderId="8" fillId="0" fontId="1" numFmtId="166" xfId="0" applyAlignment="1" applyBorder="1" applyFont="1" applyNumberFormat="1">
      <alignment horizontal="right" shrinkToFit="0" vertical="center" wrapText="1"/>
    </xf>
    <xf borderId="8" fillId="0" fontId="1" numFmtId="1" xfId="0" applyAlignment="1" applyBorder="1" applyFont="1" applyNumberFormat="1">
      <alignment horizontal="right" shrinkToFit="0" vertical="center" wrapText="1"/>
    </xf>
    <xf borderId="8" fillId="0" fontId="1" numFmtId="165" xfId="0" applyAlignment="1" applyBorder="1" applyFont="1" applyNumberFormat="1">
      <alignment horizontal="right" shrinkToFit="0" vertical="center" wrapText="1"/>
    </xf>
    <xf borderId="8" fillId="0" fontId="1" numFmtId="14" xfId="0" applyAlignment="1" applyBorder="1" applyFont="1" applyNumberFormat="1">
      <alignment horizontal="left" shrinkToFit="0" vertical="center" wrapText="1"/>
    </xf>
    <xf borderId="10" fillId="0" fontId="1" numFmtId="0" xfId="0" applyAlignment="1" applyBorder="1" applyFont="1">
      <alignment horizontal="left" shrinkToFit="0" vertical="center" wrapText="1"/>
    </xf>
    <xf borderId="8" fillId="0" fontId="1" numFmtId="0" xfId="0" applyAlignment="1" applyBorder="1" applyFont="1">
      <alignment shrinkToFit="0" vertical="center" wrapText="0"/>
    </xf>
    <xf borderId="8" fillId="0" fontId="146" numFmtId="0" xfId="0" applyAlignment="1" applyBorder="1" applyFont="1">
      <alignment shrinkToFit="0" vertical="center" wrapText="0"/>
    </xf>
    <xf borderId="8" fillId="0" fontId="7" numFmtId="0" xfId="0" applyAlignment="1" applyBorder="1" applyFont="1">
      <alignment shrinkToFit="0" vertical="center" wrapText="1"/>
    </xf>
    <xf borderId="8" fillId="0" fontId="7" numFmtId="0" xfId="0" applyAlignment="1" applyBorder="1" applyFont="1">
      <alignment shrinkToFit="0" vertical="center" wrapText="0"/>
    </xf>
    <xf borderId="8" fillId="0" fontId="147" numFmtId="0" xfId="0" applyAlignment="1" applyBorder="1" applyFont="1">
      <alignment shrinkToFit="0" vertical="center" wrapText="0"/>
    </xf>
    <xf borderId="8" fillId="0" fontId="1" numFmtId="166" xfId="0" applyAlignment="1" applyBorder="1" applyFont="1" applyNumberFormat="1">
      <alignment horizontal="left" shrinkToFit="0" vertical="center" wrapText="1"/>
    </xf>
    <xf borderId="8" fillId="0" fontId="148" numFmtId="0" xfId="0" applyAlignment="1" applyBorder="1" applyFont="1">
      <alignment horizontal="left" shrinkToFit="0" vertical="center" wrapText="0"/>
    </xf>
    <xf borderId="8" fillId="0" fontId="1" numFmtId="14" xfId="0" applyAlignment="1" applyBorder="1" applyFont="1" applyNumberFormat="1">
      <alignment horizontal="center" shrinkToFit="0" vertical="center" wrapText="1"/>
    </xf>
    <xf borderId="8" fillId="0" fontId="1" numFmtId="0" xfId="0" applyAlignment="1" applyBorder="1" applyFont="1">
      <alignment horizontal="left" shrinkToFit="0" vertical="center" wrapText="0"/>
    </xf>
    <xf borderId="9" fillId="8" fontId="149" numFmtId="14" xfId="0" applyAlignment="1" applyBorder="1" applyFont="1" applyNumberFormat="1">
      <alignment horizontal="left" shrinkToFit="0" vertical="center" wrapText="1"/>
    </xf>
    <xf borderId="13" fillId="0" fontId="1" numFmtId="0" xfId="0" applyAlignment="1" applyBorder="1" applyFont="1">
      <alignment horizontal="left" shrinkToFit="0" vertical="center" wrapText="1"/>
    </xf>
    <xf quotePrefix="1" borderId="0" fillId="0" fontId="1" numFmtId="0" xfId="0" applyAlignment="1" applyFont="1">
      <alignment shrinkToFit="0" vertical="center" wrapText="1"/>
    </xf>
    <xf borderId="8" fillId="0" fontId="150" numFmtId="0" xfId="0" applyAlignment="1" applyBorder="1" applyFont="1">
      <alignment horizontal="left" shrinkToFit="0" vertical="center" wrapText="1"/>
    </xf>
    <xf borderId="8" fillId="0" fontId="1" numFmtId="0" xfId="0" applyAlignment="1" applyBorder="1" applyFont="1">
      <alignment horizontal="center" shrinkToFit="0" vertical="center" wrapText="0"/>
    </xf>
    <xf borderId="8" fillId="0" fontId="1" numFmtId="166" xfId="0" applyAlignment="1" applyBorder="1" applyFont="1" applyNumberFormat="1">
      <alignment horizontal="left" shrinkToFit="0" vertical="center" wrapText="0"/>
    </xf>
    <xf borderId="8" fillId="0" fontId="1" numFmtId="1" xfId="0" applyAlignment="1" applyBorder="1" applyFont="1" applyNumberFormat="1">
      <alignment horizontal="center" shrinkToFit="0" vertical="center" wrapText="0"/>
    </xf>
    <xf borderId="8" fillId="0" fontId="1" numFmtId="165" xfId="0" applyAlignment="1" applyBorder="1" applyFont="1" applyNumberFormat="1">
      <alignment horizontal="left" shrinkToFit="0" vertical="center" wrapText="0"/>
    </xf>
    <xf borderId="10" fillId="0" fontId="1" numFmtId="0" xfId="0" applyAlignment="1" applyBorder="1" applyFont="1">
      <alignment horizontal="left" shrinkToFit="0" vertical="center" wrapText="0"/>
    </xf>
    <xf borderId="9" fillId="8" fontId="1" numFmtId="0" xfId="0" applyAlignment="1" applyBorder="1" applyFont="1">
      <alignment shrinkToFit="0" vertical="center" wrapText="1"/>
    </xf>
    <xf borderId="8" fillId="0" fontId="151" numFmtId="0" xfId="0" applyAlignment="1" applyBorder="1" applyFont="1">
      <alignment shrinkToFit="0" vertical="center" wrapText="1"/>
    </xf>
    <xf borderId="8" fillId="0" fontId="1" numFmtId="0" xfId="0" applyAlignment="1" applyBorder="1" applyFont="1">
      <alignment shrinkToFit="0" vertical="center" wrapText="1"/>
    </xf>
    <xf borderId="9" fillId="8" fontId="1" numFmtId="14" xfId="0" applyAlignment="1" applyBorder="1" applyFont="1" applyNumberFormat="1">
      <alignment horizontal="center" shrinkToFit="0" vertical="center" wrapText="1"/>
    </xf>
    <xf quotePrefix="1" borderId="8" fillId="0" fontId="1" numFmtId="0" xfId="0" applyAlignment="1" applyBorder="1" applyFont="1">
      <alignment shrinkToFit="0" vertical="center" wrapText="0"/>
    </xf>
    <xf borderId="8" fillId="0" fontId="1" numFmtId="2" xfId="0" applyAlignment="1" applyBorder="1" applyFont="1" applyNumberFormat="1">
      <alignment horizontal="right" shrinkToFit="0" vertical="center" wrapText="1"/>
    </xf>
    <xf borderId="8" fillId="0" fontId="1" numFmtId="165" xfId="0" applyAlignment="1" applyBorder="1" applyFont="1" applyNumberFormat="1">
      <alignment horizontal="right" shrinkToFit="0" vertical="center" wrapText="0"/>
    </xf>
    <xf borderId="8" fillId="0" fontId="152" numFmtId="0" xfId="0" applyAlignment="1" applyBorder="1" applyFont="1">
      <alignment horizontal="left" shrinkToFit="0" vertical="center" wrapText="0"/>
    </xf>
    <xf borderId="8" fillId="0" fontId="1" numFmtId="14" xfId="0" applyAlignment="1" applyBorder="1" applyFont="1" applyNumberFormat="1">
      <alignment horizontal="left" shrinkToFit="0" vertical="center" wrapText="0"/>
    </xf>
    <xf borderId="8" fillId="0" fontId="1" numFmtId="0" xfId="0" applyAlignment="1" applyBorder="1" applyFont="1">
      <alignment horizontal="right" shrinkToFit="0" vertical="center" wrapText="1"/>
    </xf>
    <xf borderId="8" fillId="0" fontId="1" numFmtId="1" xfId="0" applyAlignment="1" applyBorder="1" applyFont="1" applyNumberFormat="1">
      <alignment horizontal="left" shrinkToFit="0" vertical="center" wrapText="1"/>
    </xf>
    <xf borderId="8" fillId="0" fontId="153" numFmtId="0" xfId="0" applyAlignment="1" applyBorder="1" applyFont="1">
      <alignment shrinkToFit="0" vertical="center" wrapText="1"/>
    </xf>
    <xf borderId="14" fillId="0" fontId="1" numFmtId="0" xfId="0" applyAlignment="1" applyBorder="1" applyFont="1">
      <alignment horizontal="left" shrinkToFit="0" vertical="center" wrapText="1"/>
    </xf>
    <xf borderId="9" fillId="24" fontId="1" numFmtId="0" xfId="0" applyAlignment="1" applyBorder="1" applyFont="1">
      <alignment horizontal="center" shrinkToFit="0" vertical="center" wrapText="1"/>
    </xf>
    <xf borderId="9" fillId="24" fontId="1" numFmtId="0" xfId="0" applyAlignment="1" applyBorder="1" applyFont="1">
      <alignment horizontal="left" shrinkToFit="0" vertical="center" wrapText="1"/>
    </xf>
    <xf borderId="9" fillId="24" fontId="1" numFmtId="166" xfId="0" applyAlignment="1" applyBorder="1" applyFont="1" applyNumberFormat="1">
      <alignment horizontal="right" shrinkToFit="0" vertical="center" wrapText="1"/>
    </xf>
    <xf borderId="9" fillId="24" fontId="1" numFmtId="2" xfId="0" applyAlignment="1" applyBorder="1" applyFont="1" applyNumberFormat="1">
      <alignment horizontal="right" shrinkToFit="0" vertical="center" wrapText="1"/>
    </xf>
    <xf borderId="9" fillId="24" fontId="1" numFmtId="1" xfId="0" applyAlignment="1" applyBorder="1" applyFont="1" applyNumberFormat="1">
      <alignment horizontal="right" shrinkToFit="0" vertical="center" wrapText="1"/>
    </xf>
    <xf borderId="9" fillId="24" fontId="1" numFmtId="165" xfId="0" applyAlignment="1" applyBorder="1" applyFont="1" applyNumberFormat="1">
      <alignment horizontal="right" shrinkToFit="0" vertical="center" wrapText="1"/>
    </xf>
    <xf borderId="9" fillId="24" fontId="1" numFmtId="14" xfId="0" applyAlignment="1" applyBorder="1" applyFont="1" applyNumberFormat="1">
      <alignment horizontal="left" shrinkToFit="0" vertical="center" wrapText="1"/>
    </xf>
    <xf borderId="12" fillId="24" fontId="1" numFmtId="0" xfId="0" applyAlignment="1" applyBorder="1" applyFont="1">
      <alignment horizontal="left" shrinkToFit="0" vertical="center" wrapText="1"/>
    </xf>
    <xf borderId="5" fillId="0" fontId="1" numFmtId="0" xfId="0" applyAlignment="1" applyBorder="1" applyFont="1">
      <alignment shrinkToFit="0" vertical="center" wrapText="0"/>
    </xf>
    <xf borderId="3" fillId="4" fontId="1" numFmtId="0" xfId="0" applyAlignment="1" applyBorder="1" applyFont="1">
      <alignment horizontal="left" shrinkToFit="0" vertical="center" wrapText="1"/>
    </xf>
    <xf borderId="15" fillId="0" fontId="1" numFmtId="0" xfId="0" applyAlignment="1" applyBorder="1" applyFont="1">
      <alignment horizontal="left" shrinkToFit="0" vertical="center" wrapText="1"/>
    </xf>
    <xf borderId="21" fillId="8" fontId="154" numFmtId="0" xfId="0" applyAlignment="1" applyBorder="1" applyFont="1">
      <alignment horizontal="left" shrinkToFit="0" vertical="center" wrapText="1"/>
    </xf>
    <xf borderId="14" fillId="8" fontId="1" numFmtId="0" xfId="0" applyAlignment="1" applyBorder="1" applyFont="1">
      <alignment horizontal="left" shrinkToFit="0" vertical="center" wrapText="1"/>
    </xf>
    <xf borderId="1" fillId="24" fontId="1" numFmtId="0" xfId="0" applyAlignment="1" applyBorder="1" applyFont="1">
      <alignment horizontal="center" shrinkToFit="0" vertical="center" wrapText="1"/>
    </xf>
    <xf borderId="16" fillId="24" fontId="1" numFmtId="0" xfId="0" applyAlignment="1" applyBorder="1" applyFont="1">
      <alignment horizontal="left" shrinkToFit="0" vertical="center" wrapText="1"/>
    </xf>
    <xf borderId="21" fillId="24" fontId="1" numFmtId="0" xfId="0" applyAlignment="1" applyBorder="1" applyFont="1">
      <alignment horizontal="left" shrinkToFit="0" vertical="center" wrapText="1"/>
    </xf>
    <xf borderId="1" fillId="24" fontId="1" numFmtId="166" xfId="0" applyAlignment="1" applyBorder="1" applyFont="1" applyNumberFormat="1">
      <alignment horizontal="right" shrinkToFit="0" vertical="center" wrapText="1"/>
    </xf>
    <xf borderId="1" fillId="24" fontId="1" numFmtId="2" xfId="0" applyAlignment="1" applyBorder="1" applyFont="1" applyNumberFormat="1">
      <alignment horizontal="right" shrinkToFit="0" vertical="center" wrapText="1"/>
    </xf>
    <xf borderId="1" fillId="24" fontId="1" numFmtId="1" xfId="0" applyAlignment="1" applyBorder="1" applyFont="1" applyNumberFormat="1">
      <alignment horizontal="right" shrinkToFit="0" vertical="center" wrapText="1"/>
    </xf>
    <xf borderId="1" fillId="24" fontId="1" numFmtId="165" xfId="0" applyAlignment="1" applyBorder="1" applyFont="1" applyNumberFormat="1">
      <alignment horizontal="right" shrinkToFit="0" vertical="center" wrapText="1"/>
    </xf>
    <xf borderId="1" fillId="24" fontId="1" numFmtId="14" xfId="0" applyAlignment="1" applyBorder="1" applyFont="1" applyNumberFormat="1">
      <alignment horizontal="left" shrinkToFit="0" vertical="center" wrapText="1"/>
    </xf>
    <xf borderId="14" fillId="24" fontId="1" numFmtId="0" xfId="0" applyAlignment="1" applyBorder="1" applyFont="1">
      <alignment horizontal="left" shrinkToFit="0" vertical="center" wrapText="1"/>
    </xf>
    <xf borderId="1" fillId="8" fontId="1" numFmtId="168" xfId="0" applyAlignment="1" applyBorder="1" applyFont="1" applyNumberFormat="1">
      <alignment horizontal="right" shrinkToFit="0" vertical="center" wrapText="1"/>
    </xf>
    <xf borderId="19" fillId="0" fontId="1" numFmtId="0" xfId="0" applyAlignment="1" applyBorder="1" applyFont="1">
      <alignment horizontal="center" shrinkToFit="0" vertical="center" wrapText="1"/>
    </xf>
    <xf borderId="19" fillId="0" fontId="1" numFmtId="0" xfId="0" applyAlignment="1" applyBorder="1" applyFont="1">
      <alignment horizontal="left" shrinkToFit="0" vertical="center" wrapText="1"/>
    </xf>
    <xf borderId="19" fillId="0" fontId="1" numFmtId="14" xfId="0" applyAlignment="1" applyBorder="1" applyFont="1" applyNumberFormat="1">
      <alignment horizontal="left" shrinkToFit="0" vertical="center" wrapText="1"/>
    </xf>
    <xf borderId="81" fillId="0" fontId="1" numFmtId="0" xfId="0" applyAlignment="1" applyBorder="1" applyFont="1">
      <alignment horizontal="left" shrinkToFit="0" vertical="center" wrapText="1"/>
    </xf>
    <xf borderId="0" fillId="0" fontId="1" numFmtId="14" xfId="0" applyAlignment="1" applyFont="1" applyNumberFormat="1">
      <alignment horizontal="left" shrinkToFit="0" vertical="top" wrapText="1"/>
    </xf>
    <xf borderId="0" fillId="0" fontId="1" numFmtId="0" xfId="0" applyAlignment="1" applyFont="1">
      <alignment horizontal="left" shrinkToFit="0" vertical="top" wrapText="1"/>
    </xf>
    <xf borderId="8" fillId="0" fontId="155" numFmtId="0" xfId="0" applyAlignment="1" applyBorder="1" applyFont="1">
      <alignment shrinkToFit="0" vertical="center" wrapText="0"/>
    </xf>
    <xf borderId="0" fillId="0" fontId="1" numFmtId="166" xfId="0" applyAlignment="1" applyFont="1" applyNumberFormat="1">
      <alignment horizontal="right" shrinkToFit="0" vertical="center" wrapText="0"/>
    </xf>
    <xf borderId="9" fillId="8" fontId="156" numFmtId="0" xfId="0" applyAlignment="1" applyBorder="1" applyFont="1">
      <alignment horizontal="left" shrinkToFit="0" vertical="center" wrapText="1"/>
    </xf>
    <xf borderId="8" fillId="0" fontId="157" numFmtId="0" xfId="0" applyAlignment="1" applyBorder="1" applyFont="1">
      <alignment horizontal="left" shrinkToFit="0" vertical="center" wrapText="1"/>
    </xf>
    <xf borderId="0" fillId="0" fontId="1" numFmtId="169" xfId="0" applyAlignment="1" applyFont="1" applyNumberFormat="1">
      <alignment horizontal="left" shrinkToFit="0" vertical="center" wrapText="1"/>
    </xf>
    <xf borderId="0" fillId="0" fontId="158" numFmtId="0" xfId="0" applyAlignment="1" applyFont="1">
      <alignment horizontal="left" shrinkToFit="0" vertical="center" wrapText="1"/>
    </xf>
    <xf borderId="8" fillId="0" fontId="159" numFmtId="0" xfId="0" applyAlignment="1" applyBorder="1" applyFont="1">
      <alignment horizontal="left" shrinkToFit="0" vertical="center" wrapText="1"/>
    </xf>
    <xf borderId="23" fillId="8" fontId="1" numFmtId="0" xfId="0" applyAlignment="1" applyBorder="1" applyFont="1">
      <alignment horizontal="center" shrinkToFit="0" vertical="center" wrapText="1"/>
    </xf>
    <xf borderId="23" fillId="8" fontId="160" numFmtId="0" xfId="0" applyAlignment="1" applyBorder="1" applyFont="1">
      <alignment horizontal="left" shrinkToFit="0" vertical="center" wrapText="1"/>
    </xf>
    <xf borderId="23" fillId="8" fontId="1" numFmtId="0" xfId="0" applyAlignment="1" applyBorder="1" applyFont="1">
      <alignment horizontal="left" shrinkToFit="0" vertical="center" wrapText="0"/>
    </xf>
    <xf borderId="23" fillId="8" fontId="1" numFmtId="14" xfId="0" applyAlignment="1" applyBorder="1" applyFont="1" applyNumberFormat="1">
      <alignment horizontal="left" shrinkToFit="0" vertical="center" wrapText="1"/>
    </xf>
    <xf borderId="23" fillId="8" fontId="161" numFmtId="14" xfId="0" applyAlignment="1" applyBorder="1" applyFont="1" applyNumberFormat="1">
      <alignment horizontal="left" shrinkToFit="0" vertical="center" wrapText="1"/>
    </xf>
    <xf borderId="15" fillId="0" fontId="162" numFmtId="0" xfId="0" applyAlignment="1" applyBorder="1" applyFont="1">
      <alignment horizontal="left" shrinkToFit="0" vertical="center" wrapText="1"/>
    </xf>
    <xf borderId="21" fillId="8" fontId="1" numFmtId="0" xfId="0" applyAlignment="1" applyBorder="1" applyFont="1">
      <alignment horizontal="left" shrinkToFit="0" vertical="center" wrapText="1"/>
    </xf>
    <xf borderId="1" fillId="8" fontId="1" numFmtId="3" xfId="0" applyAlignment="1" applyBorder="1" applyFont="1" applyNumberFormat="1">
      <alignment horizontal="left" shrinkToFit="0" vertical="center" wrapText="1"/>
    </xf>
    <xf borderId="0" fillId="0" fontId="3" numFmtId="1" xfId="0" applyAlignment="1" applyFont="1" applyNumberFormat="1">
      <alignment horizontal="left" shrinkToFit="0" wrapText="1"/>
    </xf>
    <xf borderId="0" fillId="0" fontId="3" numFmtId="0" xfId="0" applyAlignment="1" applyFont="1">
      <alignment horizontal="right" shrinkToFit="0" wrapText="1"/>
    </xf>
    <xf borderId="0" fillId="0" fontId="3" numFmtId="2" xfId="0" applyAlignment="1" applyFont="1" applyNumberFormat="1">
      <alignment horizontal="right" shrinkToFit="0" wrapText="1"/>
    </xf>
    <xf borderId="0" fillId="0" fontId="1" numFmtId="1" xfId="0" applyAlignment="1" applyFont="1" applyNumberFormat="1">
      <alignment horizontal="right"/>
    </xf>
    <xf borderId="0" fillId="0" fontId="3" numFmtId="14" xfId="0" applyAlignment="1" applyFont="1" applyNumberFormat="1">
      <alignment horizontal="left" shrinkToFit="0" wrapText="1"/>
    </xf>
    <xf borderId="0" fillId="0" fontId="39" numFmtId="167" xfId="0" applyAlignment="1" applyFont="1" applyNumberFormat="1">
      <alignment horizontal="left" readingOrder="0" shrinkToFit="0" vertical="center" wrapText="1"/>
    </xf>
    <xf borderId="0" fillId="0" fontId="39" numFmtId="172" xfId="0" applyAlignment="1" applyFont="1" applyNumberFormat="1">
      <alignment horizontal="left" readingOrder="0" shrinkToFit="0" vertical="center" wrapText="1"/>
    </xf>
    <xf borderId="0" fillId="0" fontId="39" numFmtId="169" xfId="0" applyAlignment="1" applyFont="1" applyNumberFormat="1">
      <alignment horizontal="left" readingOrder="0" shrinkToFit="0" vertical="center" wrapText="1"/>
    </xf>
    <xf borderId="0" fillId="0" fontId="39" numFmtId="165" xfId="0" applyAlignment="1" applyFont="1" applyNumberFormat="1">
      <alignment horizontal="left" readingOrder="0" shrinkToFit="0" vertical="center" wrapText="1"/>
    </xf>
    <xf borderId="0" fillId="0" fontId="1" numFmtId="1" xfId="0" applyAlignment="1" applyFont="1" applyNumberFormat="1">
      <alignment shrinkToFit="0" vertical="center" wrapText="1"/>
    </xf>
    <xf borderId="0" fillId="0" fontId="1" numFmtId="169" xfId="0" applyAlignment="1" applyFont="1" applyNumberFormat="1">
      <alignment shrinkToFit="0" vertical="center" wrapText="1"/>
    </xf>
    <xf borderId="1" fillId="26" fontId="1" numFmtId="1" xfId="0" applyAlignment="1" applyBorder="1" applyFill="1" applyFont="1" applyNumberFormat="1">
      <alignment horizontal="center" shrinkToFit="0" vertical="center" wrapText="1"/>
    </xf>
    <xf borderId="1" fillId="26" fontId="1" numFmtId="0" xfId="0" applyAlignment="1" applyBorder="1" applyFont="1">
      <alignment horizontal="center" shrinkToFit="0" vertical="center" wrapText="1"/>
    </xf>
    <xf borderId="1" fillId="26" fontId="1" numFmtId="0" xfId="0" applyAlignment="1" applyBorder="1" applyFont="1">
      <alignment horizontal="left" shrinkToFit="0" vertical="center" wrapText="1"/>
    </xf>
    <xf borderId="1" fillId="26" fontId="1" numFmtId="0" xfId="0" applyAlignment="1" applyBorder="1" applyFont="1">
      <alignment shrinkToFit="0" vertical="center" wrapText="1"/>
    </xf>
    <xf borderId="1" fillId="26" fontId="163" numFmtId="0" xfId="0" applyAlignment="1" applyBorder="1" applyFont="1">
      <alignment shrinkToFit="0" vertical="center" wrapText="1"/>
    </xf>
    <xf borderId="1" fillId="26" fontId="1" numFmtId="167" xfId="0" applyAlignment="1" applyBorder="1" applyFont="1" applyNumberFormat="1">
      <alignment horizontal="right" shrinkToFit="0" vertical="center" wrapText="1"/>
    </xf>
    <xf borderId="1" fillId="26" fontId="1" numFmtId="172" xfId="0" applyAlignment="1" applyBorder="1" applyFont="1" applyNumberFormat="1">
      <alignment horizontal="center" shrinkToFit="0" vertical="center" wrapText="1"/>
    </xf>
    <xf borderId="1" fillId="26" fontId="1" numFmtId="169" xfId="0" applyAlignment="1" applyBorder="1" applyFont="1" applyNumberFormat="1">
      <alignment horizontal="center" shrinkToFit="0" vertical="center" wrapText="1"/>
    </xf>
    <xf borderId="1" fillId="26" fontId="1" numFmtId="165" xfId="0" applyAlignment="1" applyBorder="1" applyFont="1" applyNumberFormat="1">
      <alignment horizontal="center" shrinkToFit="0" vertical="center" wrapText="1"/>
    </xf>
    <xf borderId="1" fillId="26" fontId="1" numFmtId="165" xfId="0" applyAlignment="1" applyBorder="1" applyFont="1" applyNumberFormat="1">
      <alignment shrinkToFit="0" vertical="center" wrapText="1"/>
    </xf>
    <xf borderId="1" fillId="26" fontId="1" numFmtId="14" xfId="0" applyAlignment="1" applyBorder="1" applyFont="1" applyNumberFormat="1">
      <alignment horizontal="center" shrinkToFit="0" vertical="center" wrapText="1"/>
    </xf>
    <xf borderId="0" fillId="0" fontId="164" numFmtId="0" xfId="0" applyAlignment="1" applyFont="1">
      <alignment shrinkToFit="0" vertical="center" wrapText="0"/>
    </xf>
    <xf borderId="0" fillId="0" fontId="1" numFmtId="172" xfId="0" applyAlignment="1" applyFont="1" applyNumberFormat="1">
      <alignment shrinkToFit="0" vertical="center" wrapText="1"/>
    </xf>
    <xf borderId="1" fillId="26" fontId="1" numFmtId="175" xfId="0" applyAlignment="1" applyBorder="1" applyFont="1" applyNumberFormat="1">
      <alignment horizontal="center" shrinkToFit="0" vertical="center" wrapText="1"/>
    </xf>
    <xf borderId="1" fillId="8" fontId="1" numFmtId="167" xfId="0" applyAlignment="1" applyBorder="1" applyFont="1" applyNumberFormat="1">
      <alignment horizontal="right" shrinkToFit="0" vertical="center" wrapText="1"/>
    </xf>
    <xf borderId="1" fillId="8" fontId="1" numFmtId="172" xfId="0" applyAlignment="1" applyBorder="1" applyFont="1" applyNumberFormat="1">
      <alignment horizontal="center" shrinkToFit="0" vertical="center" wrapText="1"/>
    </xf>
    <xf borderId="1" fillId="8" fontId="1" numFmtId="169" xfId="0" applyAlignment="1" applyBorder="1" applyFont="1" applyNumberFormat="1">
      <alignment shrinkToFit="0" vertical="center" wrapText="1"/>
    </xf>
    <xf borderId="1" fillId="8" fontId="1" numFmtId="165" xfId="0" applyAlignment="1" applyBorder="1" applyFont="1" applyNumberFormat="1">
      <alignment horizontal="center" shrinkToFit="0" vertical="center" wrapText="1"/>
    </xf>
    <xf borderId="1" fillId="8" fontId="1" numFmtId="165" xfId="0" applyAlignment="1" applyBorder="1" applyFont="1" applyNumberFormat="1">
      <alignment shrinkToFit="0" vertical="center" wrapText="1"/>
    </xf>
    <xf borderId="0" fillId="0" fontId="1" numFmtId="169" xfId="0" applyAlignment="1" applyFont="1" applyNumberFormat="1">
      <alignment horizontal="center" shrinkToFit="0" vertical="center" wrapText="1"/>
    </xf>
    <xf borderId="0" fillId="0" fontId="12" numFmtId="169" xfId="0" applyAlignment="1" applyFont="1" applyNumberFormat="1">
      <alignment shrinkToFit="0" vertical="center" wrapText="0"/>
    </xf>
    <xf borderId="1" fillId="4" fontId="165" numFmtId="0" xfId="0" applyAlignment="1" applyBorder="1" applyFont="1">
      <alignment shrinkToFit="0" vertical="center" wrapText="1"/>
    </xf>
    <xf borderId="1" fillId="4" fontId="1" numFmtId="0" xfId="0" applyAlignment="1" applyBorder="1" applyFont="1">
      <alignment horizontal="right" shrinkToFit="0" vertical="center" wrapText="1"/>
    </xf>
    <xf borderId="1" fillId="4" fontId="1" numFmtId="14" xfId="0" applyAlignment="1" applyBorder="1" applyFont="1" applyNumberFormat="1">
      <alignment horizontal="center" shrinkToFit="0" vertical="center" wrapText="1"/>
    </xf>
    <xf borderId="1" fillId="4" fontId="1" numFmtId="1" xfId="0" applyAlignment="1" applyBorder="1" applyFont="1" applyNumberFormat="1">
      <alignment horizontal="center" shrinkToFit="0" vertical="center" wrapText="1"/>
    </xf>
    <xf borderId="1" fillId="4" fontId="1" numFmtId="167" xfId="0" applyAlignment="1" applyBorder="1" applyFont="1" applyNumberFormat="1">
      <alignment horizontal="right" shrinkToFit="0" vertical="center" wrapText="1"/>
    </xf>
    <xf borderId="1" fillId="4" fontId="1" numFmtId="172" xfId="0" applyAlignment="1" applyBorder="1" applyFont="1" applyNumberFormat="1">
      <alignment horizontal="center" shrinkToFit="0" vertical="center" wrapText="1"/>
    </xf>
    <xf borderId="1" fillId="4" fontId="1" numFmtId="169" xfId="0" applyAlignment="1" applyBorder="1" applyFont="1" applyNumberFormat="1">
      <alignment horizontal="center" shrinkToFit="0" vertical="center" wrapText="1"/>
    </xf>
    <xf borderId="1" fillId="4" fontId="1" numFmtId="165" xfId="0" applyAlignment="1" applyBorder="1" applyFont="1" applyNumberFormat="1">
      <alignment horizontal="center" shrinkToFit="0" vertical="center" wrapText="1"/>
    </xf>
    <xf borderId="1" fillId="4" fontId="1" numFmtId="165" xfId="0" applyAlignment="1" applyBorder="1" applyFont="1" applyNumberFormat="1">
      <alignment shrinkToFit="0" vertical="center" wrapText="1"/>
    </xf>
    <xf borderId="0" fillId="0" fontId="1" numFmtId="169" xfId="0" applyAlignment="1" applyFont="1" applyNumberFormat="1">
      <alignment shrinkToFit="0" vertical="center" wrapText="0"/>
    </xf>
    <xf borderId="0" fillId="0" fontId="12" numFmtId="169" xfId="0" applyAlignment="1" applyFont="1" applyNumberFormat="1">
      <alignment shrinkToFit="0" vertical="center" wrapText="1"/>
    </xf>
    <xf borderId="0" fillId="0" fontId="2" numFmtId="165" xfId="0" applyAlignment="1" applyFont="1" applyNumberFormat="1">
      <alignment horizontal="center" shrinkToFit="0" vertical="center" wrapText="1"/>
    </xf>
    <xf borderId="1" fillId="4" fontId="1" numFmtId="1" xfId="0" applyAlignment="1" applyBorder="1" applyFont="1" applyNumberFormat="1">
      <alignment shrinkToFit="0" vertical="center" wrapText="1"/>
    </xf>
    <xf borderId="1" fillId="4" fontId="1" numFmtId="0" xfId="0" applyAlignment="1" applyBorder="1" applyFont="1">
      <alignment shrinkToFit="0" vertical="center" wrapText="0"/>
    </xf>
    <xf borderId="1" fillId="4" fontId="1" numFmtId="169" xfId="0" applyAlignment="1" applyBorder="1" applyFont="1" applyNumberFormat="1">
      <alignment shrinkToFit="0" vertical="center" wrapText="1"/>
    </xf>
    <xf quotePrefix="1" borderId="1" fillId="4" fontId="1" numFmtId="0" xfId="0" applyAlignment="1" applyBorder="1" applyFont="1">
      <alignment shrinkToFit="0" vertical="center" wrapText="0"/>
    </xf>
    <xf borderId="0" fillId="0" fontId="166" numFmtId="0" xfId="0" applyAlignment="1" applyFont="1">
      <alignment shrinkToFit="0" vertical="center" wrapText="0"/>
    </xf>
    <xf borderId="0" fillId="0" fontId="167" numFmtId="0" xfId="0" applyAlignment="1" applyFont="1">
      <alignment horizontal="center" shrinkToFit="0" vertical="top" wrapText="1"/>
    </xf>
    <xf borderId="0" fillId="0" fontId="7" numFmtId="169" xfId="0" applyAlignment="1" applyFont="1" applyNumberFormat="1">
      <alignment shrinkToFit="0" vertical="center" wrapText="0"/>
    </xf>
    <xf borderId="0" fillId="0" fontId="1" numFmtId="169" xfId="0" applyAlignment="1" applyFont="1" applyNumberFormat="1">
      <alignment horizontal="right" shrinkToFit="0" vertical="center" wrapText="1"/>
    </xf>
    <xf borderId="1" fillId="8" fontId="1" numFmtId="1" xfId="0" applyAlignment="1" applyBorder="1" applyFont="1" applyNumberFormat="1">
      <alignment horizontal="center" shrinkToFit="0" vertical="center" wrapText="1"/>
    </xf>
    <xf borderId="1" fillId="8" fontId="1" numFmtId="169" xfId="0" applyAlignment="1" applyBorder="1" applyFont="1" applyNumberFormat="1">
      <alignment horizontal="center" shrinkToFit="0" vertical="center" wrapText="1"/>
    </xf>
    <xf borderId="0" fillId="0" fontId="1" numFmtId="175" xfId="0" applyAlignment="1" applyFont="1" applyNumberFormat="1">
      <alignment horizontal="center" shrinkToFit="0" vertical="center" wrapText="1"/>
    </xf>
    <xf borderId="1" fillId="6" fontId="1" numFmtId="167" xfId="0" applyAlignment="1" applyBorder="1" applyFont="1" applyNumberFormat="1">
      <alignment horizontal="right" shrinkToFit="0" vertical="center" wrapText="1"/>
    </xf>
    <xf borderId="1" fillId="6" fontId="1" numFmtId="172" xfId="0" applyAlignment="1" applyBorder="1" applyFont="1" applyNumberFormat="1">
      <alignment shrinkToFit="0" vertical="center" wrapText="1"/>
    </xf>
    <xf borderId="1" fillId="6" fontId="1" numFmtId="169" xfId="0" applyAlignment="1" applyBorder="1" applyFont="1" applyNumberFormat="1">
      <alignment shrinkToFit="0" vertical="center" wrapText="1"/>
    </xf>
    <xf borderId="1" fillId="6" fontId="1" numFmtId="165" xfId="0" applyAlignment="1" applyBorder="1" applyFont="1" applyNumberFormat="1">
      <alignment horizontal="center" shrinkToFit="0" vertical="center" wrapText="1"/>
    </xf>
    <xf borderId="1" fillId="6" fontId="1" numFmtId="165" xfId="0" applyAlignment="1" applyBorder="1" applyFont="1" applyNumberFormat="1">
      <alignment shrinkToFit="0" vertical="center" wrapText="1"/>
    </xf>
    <xf borderId="1" fillId="6" fontId="1" numFmtId="1" xfId="0" applyAlignment="1" applyBorder="1" applyFont="1" applyNumberFormat="1">
      <alignment horizontal="center" shrinkToFit="0" vertical="center" wrapText="1"/>
    </xf>
    <xf borderId="20" fillId="6" fontId="1" numFmtId="0" xfId="0" applyAlignment="1" applyBorder="1" applyFont="1">
      <alignment shrinkToFit="0" vertical="center" wrapText="1"/>
    </xf>
    <xf borderId="1" fillId="6" fontId="168" numFmtId="0" xfId="0" applyAlignment="1" applyBorder="1" applyFont="1">
      <alignment shrinkToFit="0" vertical="center" wrapText="1"/>
    </xf>
    <xf borderId="1" fillId="6" fontId="12" numFmtId="169" xfId="0" applyAlignment="1" applyBorder="1" applyFont="1" applyNumberFormat="1">
      <alignment shrinkToFit="0" vertical="center" wrapText="1"/>
    </xf>
    <xf borderId="82" fillId="6" fontId="1" numFmtId="0" xfId="0" applyAlignment="1" applyBorder="1" applyFont="1">
      <alignment shrinkToFit="0" vertical="center" wrapText="1"/>
    </xf>
    <xf borderId="1" fillId="6" fontId="1" numFmtId="172" xfId="0" applyAlignment="1" applyBorder="1" applyFont="1" applyNumberFormat="1">
      <alignment horizontal="center" shrinkToFit="0" vertical="center" wrapText="1"/>
    </xf>
    <xf borderId="1" fillId="8" fontId="1" numFmtId="169" xfId="0" applyAlignment="1" applyBorder="1" applyFont="1" applyNumberFormat="1">
      <alignment shrinkToFit="0" vertical="center" wrapText="0"/>
    </xf>
    <xf borderId="1" fillId="8" fontId="1" numFmtId="14" xfId="0" applyAlignment="1" applyBorder="1" applyFont="1" applyNumberFormat="1">
      <alignment shrinkToFit="0" vertical="center" wrapText="1"/>
    </xf>
    <xf borderId="19" fillId="0" fontId="1" numFmtId="0" xfId="0" applyAlignment="1" applyBorder="1" applyFont="1">
      <alignment shrinkToFit="0" vertical="center" wrapText="1"/>
    </xf>
    <xf borderId="83" fillId="0" fontId="1" numFmtId="0" xfId="0" applyAlignment="1" applyBorder="1" applyFont="1">
      <alignment shrinkToFit="0" vertical="center" wrapText="1"/>
    </xf>
    <xf borderId="84" fillId="8" fontId="1" numFmtId="0" xfId="0" applyAlignment="1" applyBorder="1" applyFont="1">
      <alignment horizontal="left" shrinkToFit="0" vertical="center" wrapText="1"/>
    </xf>
    <xf borderId="20" fillId="8" fontId="1" numFmtId="0" xfId="0" applyAlignment="1" applyBorder="1" applyFont="1">
      <alignment shrinkToFit="0" vertical="center" wrapText="1"/>
    </xf>
    <xf borderId="1" fillId="8" fontId="169" numFmtId="0" xfId="0" applyAlignment="1" applyBorder="1" applyFont="1">
      <alignment shrinkToFit="0" vertical="center" wrapText="1"/>
    </xf>
    <xf borderId="0" fillId="0" fontId="1" numFmtId="170" xfId="0" applyAlignment="1" applyFont="1" applyNumberFormat="1">
      <alignment shrinkToFit="0" vertical="center" wrapText="1"/>
    </xf>
    <xf borderId="19" fillId="0" fontId="1" numFmtId="1" xfId="0" applyAlignment="1" applyBorder="1" applyFont="1" applyNumberFormat="1">
      <alignment horizontal="center" shrinkToFit="0" vertical="center" wrapText="1"/>
    </xf>
    <xf borderId="14" fillId="0" fontId="3" numFmtId="1" xfId="0" applyAlignment="1" applyBorder="1" applyFont="1" applyNumberFormat="1">
      <alignment horizontal="center" shrinkToFit="0" vertical="center" wrapText="1"/>
    </xf>
    <xf borderId="14" fillId="0" fontId="170" numFmtId="0" xfId="0" applyAlignment="1" applyBorder="1" applyFont="1">
      <alignment shrinkToFit="0" vertical="center" wrapText="1"/>
    </xf>
    <xf borderId="14" fillId="0" fontId="1" numFmtId="0" xfId="0" applyAlignment="1" applyBorder="1" applyFont="1">
      <alignment horizontal="center" shrinkToFit="0" vertical="center" wrapText="1"/>
    </xf>
    <xf borderId="14" fillId="0" fontId="171" numFmtId="0" xfId="0" applyAlignment="1" applyBorder="1" applyFont="1">
      <alignment shrinkToFit="0" vertical="center" wrapText="1"/>
    </xf>
    <xf borderId="19" fillId="0" fontId="1" numFmtId="167" xfId="0" applyAlignment="1" applyBorder="1" applyFont="1" applyNumberFormat="1">
      <alignment horizontal="right" shrinkToFit="0" vertical="center" wrapText="1"/>
    </xf>
    <xf borderId="19" fillId="0" fontId="1" numFmtId="172" xfId="0" applyAlignment="1" applyBorder="1" applyFont="1" applyNumberFormat="1">
      <alignment horizontal="center" shrinkToFit="0" vertical="center" wrapText="1"/>
    </xf>
    <xf borderId="85" fillId="0" fontId="1" numFmtId="169" xfId="0" applyAlignment="1" applyBorder="1" applyFont="1" applyNumberFormat="1">
      <alignment shrinkToFit="0" vertical="center" wrapText="1"/>
    </xf>
    <xf borderId="19" fillId="0" fontId="1" numFmtId="165" xfId="0" applyAlignment="1" applyBorder="1" applyFont="1" applyNumberFormat="1">
      <alignment horizontal="center" shrinkToFit="0" vertical="center" wrapText="1"/>
    </xf>
    <xf borderId="19" fillId="0" fontId="1" numFmtId="165" xfId="0" applyAlignment="1" applyBorder="1" applyFont="1" applyNumberFormat="1">
      <alignment shrinkToFit="0" vertical="center" wrapText="1"/>
    </xf>
    <xf borderId="19" fillId="0" fontId="1" numFmtId="0" xfId="0" applyAlignment="1" applyBorder="1" applyFont="1">
      <alignment shrinkToFit="0" vertical="center" wrapText="0"/>
    </xf>
    <xf borderId="19" fillId="0" fontId="1" numFmtId="14" xfId="0" applyAlignment="1" applyBorder="1" applyFont="1" applyNumberFormat="1">
      <alignment shrinkToFit="0" vertical="center" wrapText="1"/>
    </xf>
    <xf borderId="85" fillId="0" fontId="1" numFmtId="0" xfId="0" applyAlignment="1" applyBorder="1" applyFont="1">
      <alignment shrinkToFit="0" vertical="center" wrapText="1"/>
    </xf>
    <xf borderId="85" fillId="0" fontId="172" numFmtId="0" xfId="0" applyAlignment="1" applyBorder="1" applyFont="1">
      <alignment shrinkToFit="0" vertical="center" wrapText="1"/>
    </xf>
    <xf borderId="85" fillId="0" fontId="1" numFmtId="0" xfId="0" applyAlignment="1" applyBorder="1" applyFont="1">
      <alignment horizontal="center" shrinkToFit="0" vertical="center" wrapText="1"/>
    </xf>
    <xf borderId="86" fillId="0" fontId="1" numFmtId="0" xfId="0" applyAlignment="1" applyBorder="1" applyFont="1">
      <alignment shrinkToFit="0" vertical="center" wrapText="1"/>
    </xf>
    <xf borderId="17" fillId="0" fontId="1" numFmtId="0" xfId="0" applyAlignment="1" applyBorder="1" applyFont="1">
      <alignment shrinkToFit="0" vertical="center" wrapText="0"/>
    </xf>
    <xf borderId="17" fillId="0" fontId="57" numFmtId="0" xfId="0" applyAlignment="1" applyBorder="1" applyFont="1">
      <alignment horizontal="left" readingOrder="1" shrinkToFit="0" vertical="center" wrapText="0"/>
    </xf>
    <xf borderId="0" fillId="0" fontId="57" numFmtId="0" xfId="0" applyAlignment="1" applyFont="1">
      <alignment horizontal="left" readingOrder="1" shrinkToFit="0" vertical="center" wrapText="0"/>
    </xf>
    <xf borderId="0" fillId="0" fontId="173" numFmtId="172" xfId="0" applyAlignment="1" applyFont="1" applyNumberFormat="1">
      <alignment horizontal="center" shrinkToFit="0" vertical="center" wrapText="1"/>
    </xf>
    <xf borderId="0" fillId="0" fontId="12" numFmtId="0" xfId="0" applyAlignment="1" applyFont="1">
      <alignment horizontal="center" shrinkToFit="0" vertical="center" wrapText="1"/>
    </xf>
    <xf borderId="0" fillId="0" fontId="174" numFmtId="0" xfId="0" applyAlignment="1" applyFont="1">
      <alignment horizontal="left" shrinkToFit="0" vertical="top" wrapText="1"/>
    </xf>
    <xf borderId="0" fillId="0" fontId="175" numFmtId="0" xfId="0" applyAlignment="1" applyFont="1">
      <alignment shrinkToFit="0" vertical="top" wrapText="1"/>
    </xf>
    <xf quotePrefix="1" borderId="0" fillId="0" fontId="1" numFmtId="167" xfId="0" applyAlignment="1" applyFont="1" applyNumberFormat="1">
      <alignment horizontal="right" shrinkToFit="0" vertical="center" wrapText="1"/>
    </xf>
    <xf borderId="0" fillId="0" fontId="176" numFmtId="0" xfId="0" applyAlignment="1" applyFont="1">
      <alignment shrinkToFit="0" vertical="center" wrapText="1"/>
    </xf>
    <xf borderId="1" fillId="5" fontId="1" numFmtId="1" xfId="0" applyAlignment="1" applyBorder="1" applyFont="1" applyNumberFormat="1">
      <alignment shrinkToFit="0" vertical="center" wrapText="1"/>
    </xf>
    <xf borderId="1" fillId="5" fontId="1" numFmtId="1"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horizontal="left" shrinkToFit="0" vertical="center" wrapText="1"/>
    </xf>
    <xf borderId="1" fillId="5" fontId="1" numFmtId="0" xfId="0" applyAlignment="1" applyBorder="1" applyFont="1">
      <alignment shrinkToFit="0" vertical="center" wrapText="1"/>
    </xf>
    <xf borderId="1" fillId="5" fontId="1" numFmtId="0" xfId="0" applyAlignment="1" applyBorder="1" applyFont="1">
      <alignment shrinkToFit="0" vertical="center" wrapText="0"/>
    </xf>
    <xf borderId="1" fillId="5" fontId="1" numFmtId="167" xfId="0" applyAlignment="1" applyBorder="1" applyFont="1" applyNumberFormat="1">
      <alignment horizontal="right" shrinkToFit="0" vertical="center" wrapText="1"/>
    </xf>
    <xf borderId="1" fillId="5" fontId="1" numFmtId="172" xfId="0" applyAlignment="1" applyBorder="1" applyFont="1" applyNumberFormat="1">
      <alignment horizontal="center" shrinkToFit="0" vertical="center" wrapText="1"/>
    </xf>
    <xf borderId="1" fillId="5" fontId="1" numFmtId="169" xfId="0" applyAlignment="1" applyBorder="1" applyFont="1" applyNumberFormat="1">
      <alignment horizontal="center" shrinkToFit="0" vertical="center" wrapText="1"/>
    </xf>
    <xf borderId="1" fillId="5" fontId="1" numFmtId="165" xfId="0" applyAlignment="1" applyBorder="1" applyFont="1" applyNumberFormat="1">
      <alignment horizontal="center" shrinkToFit="0" vertical="center" wrapText="1"/>
    </xf>
    <xf borderId="1" fillId="5" fontId="1" numFmtId="165" xfId="0" applyAlignment="1" applyBorder="1" applyFont="1" applyNumberFormat="1">
      <alignment shrinkToFit="0" vertical="center" wrapText="1"/>
    </xf>
    <xf borderId="1" fillId="5" fontId="177" numFmtId="0" xfId="0" applyAlignment="1" applyBorder="1" applyFont="1">
      <alignment shrinkToFit="0" vertical="center" wrapText="0"/>
    </xf>
    <xf borderId="1" fillId="5" fontId="1" numFmtId="14" xfId="0" applyAlignment="1" applyBorder="1" applyFont="1" applyNumberFormat="1">
      <alignment horizontal="center" shrinkToFit="0" vertical="center" wrapText="1"/>
    </xf>
    <xf borderId="1" fillId="5" fontId="1" numFmtId="3" xfId="0" applyAlignment="1" applyBorder="1" applyFont="1" applyNumberFormat="1">
      <alignment shrinkToFit="0" vertical="center" wrapText="0"/>
    </xf>
    <xf borderId="1" fillId="8" fontId="1" numFmtId="166" xfId="0" applyAlignment="1" applyBorder="1" applyFont="1" applyNumberFormat="1">
      <alignment horizontal="center" shrinkToFit="0" vertical="center" wrapText="1"/>
    </xf>
    <xf borderId="0" fillId="0" fontId="1" numFmtId="1" xfId="0" applyAlignment="1" applyFont="1" applyNumberFormat="1">
      <alignment shrinkToFit="0" wrapText="1"/>
    </xf>
    <xf borderId="0" fillId="0" fontId="1" numFmtId="167" xfId="0" applyAlignment="1" applyFont="1" applyNumberFormat="1">
      <alignment horizontal="right" shrinkToFit="0" wrapText="1"/>
    </xf>
    <xf borderId="0" fillId="0" fontId="1" numFmtId="172" xfId="0" applyAlignment="1" applyFont="1" applyNumberFormat="1">
      <alignment horizontal="center" shrinkToFit="0" wrapText="1"/>
    </xf>
    <xf borderId="0" fillId="0" fontId="1" numFmtId="169" xfId="0" applyAlignment="1" applyFont="1" applyNumberFormat="1">
      <alignment horizontal="center" shrinkToFit="0" wrapText="1"/>
    </xf>
    <xf borderId="0" fillId="0" fontId="3" numFmtId="1" xfId="0" applyAlignment="1" applyFont="1" applyNumberFormat="1">
      <alignment shrinkToFit="0" wrapText="1"/>
    </xf>
    <xf borderId="0" fillId="0" fontId="3" numFmtId="167" xfId="0" applyAlignment="1" applyFont="1" applyNumberFormat="1">
      <alignment horizontal="right" shrinkToFit="0" wrapText="1"/>
    </xf>
    <xf borderId="0" fillId="0" fontId="3" numFmtId="172" xfId="0" applyAlignment="1" applyFont="1" applyNumberFormat="1">
      <alignment horizontal="center" shrinkToFit="0" wrapText="1"/>
    </xf>
    <xf borderId="0" fillId="0" fontId="3" numFmtId="169" xfId="0" applyAlignment="1" applyFont="1" applyNumberFormat="1">
      <alignment horizontal="center" shrinkToFit="0" wrapText="1"/>
    </xf>
    <xf borderId="0" fillId="0" fontId="3" numFmtId="165" xfId="0" applyAlignment="1" applyFont="1" applyNumberFormat="1">
      <alignment horizontal="center" shrinkToFit="0" wrapText="1"/>
    </xf>
    <xf borderId="0" fillId="0" fontId="3" numFmtId="165" xfId="0" applyAlignment="1" applyFont="1" applyNumberFormat="1">
      <alignment shrinkToFit="0" wrapText="1"/>
    </xf>
    <xf borderId="1" fillId="27" fontId="39" numFmtId="0" xfId="0" applyAlignment="1" applyBorder="1" applyFill="1" applyFont="1">
      <alignment horizontal="center" readingOrder="0" shrinkToFit="0" vertical="center" wrapText="1"/>
    </xf>
    <xf borderId="14" fillId="0" fontId="1" numFmtId="1" xfId="0" applyAlignment="1" applyBorder="1" applyFont="1" applyNumberFormat="1">
      <alignment horizontal="center" shrinkToFit="0" vertical="center" wrapText="1"/>
    </xf>
    <xf quotePrefix="1" borderId="14" fillId="0" fontId="1" numFmtId="0" xfId="0" applyAlignment="1" applyBorder="1" applyFont="1">
      <alignment horizontal="center" shrinkToFit="0" vertical="center" wrapText="1"/>
    </xf>
    <xf borderId="14" fillId="0" fontId="1" numFmtId="166" xfId="0" applyAlignment="1" applyBorder="1" applyFont="1" applyNumberFormat="1">
      <alignment horizontal="left" shrinkToFit="0" vertical="center" wrapText="1"/>
    </xf>
    <xf borderId="14" fillId="0" fontId="1" numFmtId="165" xfId="0" applyAlignment="1" applyBorder="1" applyFont="1" applyNumberFormat="1">
      <alignment horizontal="left" shrinkToFit="0" vertical="center" wrapText="1"/>
    </xf>
    <xf borderId="14" fillId="0" fontId="1" numFmtId="1" xfId="0" applyAlignment="1" applyBorder="1" applyFont="1" applyNumberFormat="1">
      <alignment horizontal="left" shrinkToFit="0" vertical="center" wrapText="1"/>
    </xf>
    <xf borderId="14" fillId="0" fontId="1" numFmtId="14" xfId="0" applyAlignment="1" applyBorder="1" applyFont="1" applyNumberFormat="1">
      <alignment horizontal="center" shrinkToFit="0" vertical="center" wrapText="1"/>
    </xf>
    <xf borderId="14" fillId="0" fontId="178" numFmtId="0" xfId="0" applyAlignment="1" applyBorder="1" applyFont="1">
      <alignment horizontal="left" shrinkToFit="0" vertical="center" wrapText="1"/>
    </xf>
    <xf borderId="14" fillId="0" fontId="1" numFmtId="0" xfId="0" applyAlignment="1" applyBorder="1" applyFont="1">
      <alignment horizontal="center" shrinkToFit="0" vertical="center" wrapText="0"/>
    </xf>
    <xf borderId="14" fillId="0" fontId="40" numFmtId="0" xfId="0" applyAlignment="1" applyBorder="1" applyFont="1">
      <alignment horizontal="center" shrinkToFit="0" wrapText="1"/>
    </xf>
    <xf borderId="14" fillId="4" fontId="1" numFmtId="1" xfId="0" applyAlignment="1" applyBorder="1" applyFont="1" applyNumberFormat="1">
      <alignment horizontal="center" shrinkToFit="0" vertical="center" wrapText="1"/>
    </xf>
    <xf borderId="14" fillId="4" fontId="1" numFmtId="0" xfId="0" applyAlignment="1" applyBorder="1" applyFont="1">
      <alignment horizontal="center" shrinkToFit="0" vertical="center" wrapText="1"/>
    </xf>
    <xf borderId="14" fillId="4" fontId="1" numFmtId="0" xfId="0" applyAlignment="1" applyBorder="1" applyFont="1">
      <alignment horizontal="left" shrinkToFit="0" vertical="center" wrapText="1"/>
    </xf>
    <xf borderId="14" fillId="4" fontId="179" numFmtId="0" xfId="0" applyAlignment="1" applyBorder="1" applyFont="1">
      <alignment horizontal="left" shrinkToFit="0" vertical="center" wrapText="1"/>
    </xf>
    <xf borderId="14" fillId="4" fontId="1" numFmtId="166" xfId="0" applyAlignment="1" applyBorder="1" applyFont="1" applyNumberFormat="1">
      <alignment horizontal="left" shrinkToFit="0" vertical="center" wrapText="1"/>
    </xf>
    <xf borderId="14" fillId="4" fontId="1" numFmtId="165" xfId="0" applyAlignment="1" applyBorder="1" applyFont="1" applyNumberFormat="1">
      <alignment horizontal="left" shrinkToFit="0" vertical="center" wrapText="1"/>
    </xf>
    <xf borderId="14" fillId="4" fontId="1" numFmtId="1" xfId="0" applyAlignment="1" applyBorder="1" applyFont="1" applyNumberFormat="1">
      <alignment horizontal="left" shrinkToFit="0" vertical="center" wrapText="1"/>
    </xf>
    <xf borderId="14" fillId="4" fontId="1" numFmtId="14" xfId="0" applyAlignment="1" applyBorder="1" applyFont="1" applyNumberFormat="1">
      <alignment horizontal="center" shrinkToFit="0" vertical="center" wrapText="1"/>
    </xf>
    <xf borderId="14" fillId="4" fontId="1" numFmtId="0" xfId="0" applyAlignment="1" applyBorder="1" applyFont="1">
      <alignment shrinkToFit="0" vertical="center" wrapText="0"/>
    </xf>
    <xf borderId="14" fillId="4" fontId="1" numFmtId="0" xfId="0" applyAlignment="1" applyBorder="1" applyFont="1">
      <alignment horizontal="center" shrinkToFit="0" vertical="center" wrapText="0"/>
    </xf>
    <xf borderId="14" fillId="4" fontId="40" numFmtId="0" xfId="0" applyAlignment="1" applyBorder="1" applyFont="1">
      <alignment horizontal="center" shrinkToFit="0" wrapText="1"/>
    </xf>
    <xf borderId="14" fillId="28" fontId="1" numFmtId="1" xfId="0" applyAlignment="1" applyBorder="1" applyFill="1" applyFont="1" applyNumberFormat="1">
      <alignment horizontal="center" shrinkToFit="0" vertical="center" wrapText="1"/>
    </xf>
    <xf borderId="14" fillId="28" fontId="1" numFmtId="0" xfId="0" applyAlignment="1" applyBorder="1" applyFont="1">
      <alignment horizontal="left" shrinkToFit="0" vertical="center" wrapText="1"/>
    </xf>
    <xf borderId="14" fillId="28" fontId="1" numFmtId="0" xfId="0" applyAlignment="1" applyBorder="1" applyFont="1">
      <alignment horizontal="center" shrinkToFit="0" vertical="center" wrapText="1"/>
    </xf>
    <xf borderId="14" fillId="28" fontId="180" numFmtId="0" xfId="0" applyAlignment="1" applyBorder="1" applyFont="1">
      <alignment shrinkToFit="0" vertical="center" wrapText="0"/>
    </xf>
    <xf borderId="14" fillId="28" fontId="1" numFmtId="172" xfId="0" applyAlignment="1" applyBorder="1" applyFont="1" applyNumberFormat="1">
      <alignment horizontal="center" shrinkToFit="0" vertical="center" wrapText="1"/>
    </xf>
    <xf borderId="14" fillId="28" fontId="1" numFmtId="166" xfId="0" applyAlignment="1" applyBorder="1" applyFont="1" applyNumberFormat="1">
      <alignment horizontal="left" shrinkToFit="0" vertical="center" wrapText="1"/>
    </xf>
    <xf borderId="14" fillId="28" fontId="1" numFmtId="165" xfId="0" applyAlignment="1" applyBorder="1" applyFont="1" applyNumberFormat="1">
      <alignment horizontal="left" shrinkToFit="0" vertical="center" wrapText="1"/>
    </xf>
    <xf borderId="14" fillId="28" fontId="1" numFmtId="1" xfId="0" applyAlignment="1" applyBorder="1" applyFont="1" applyNumberFormat="1">
      <alignment horizontal="left" shrinkToFit="0" vertical="center" wrapText="1"/>
    </xf>
    <xf borderId="14" fillId="28" fontId="1" numFmtId="14" xfId="0" applyAlignment="1" applyBorder="1" applyFont="1" applyNumberFormat="1">
      <alignment horizontal="center" shrinkToFit="0" vertical="center" wrapText="1"/>
    </xf>
    <xf borderId="14" fillId="28" fontId="1" numFmtId="172" xfId="0" applyAlignment="1" applyBorder="1" applyFont="1" applyNumberFormat="1">
      <alignment horizontal="left" shrinkToFit="0" vertical="center" wrapText="1"/>
    </xf>
    <xf borderId="14" fillId="28" fontId="181" numFmtId="169" xfId="0" applyAlignment="1" applyBorder="1" applyFont="1" applyNumberFormat="1">
      <alignment horizontal="left" shrinkToFit="0" vertical="center" wrapText="1"/>
    </xf>
    <xf borderId="14" fillId="28" fontId="1" numFmtId="0" xfId="0" applyAlignment="1" applyBorder="1" applyFont="1">
      <alignment shrinkToFit="0" vertical="center" wrapText="1"/>
    </xf>
    <xf borderId="14" fillId="28" fontId="40" numFmtId="0" xfId="0" applyAlignment="1" applyBorder="1" applyFont="1">
      <alignment horizontal="center" shrinkToFit="0" wrapText="1"/>
    </xf>
    <xf borderId="14" fillId="0" fontId="1" numFmtId="0" xfId="0" applyAlignment="1" applyBorder="1" applyFont="1">
      <alignment horizontal="left" shrinkToFit="0" vertical="center" wrapText="0"/>
    </xf>
    <xf borderId="14" fillId="0" fontId="1" numFmtId="165" xfId="0" applyAlignment="1" applyBorder="1" applyFont="1" applyNumberFormat="1">
      <alignment horizontal="left" shrinkToFit="0" vertical="center" wrapText="0"/>
    </xf>
    <xf borderId="14" fillId="0" fontId="94" numFmtId="0" xfId="0" applyAlignment="1" applyBorder="1" applyFont="1">
      <alignment horizontal="center" shrinkToFit="0" wrapText="1"/>
    </xf>
    <xf borderId="14" fillId="0" fontId="1" numFmtId="0" xfId="0" applyAlignment="1" applyBorder="1" applyFont="1">
      <alignment shrinkToFit="0" vertical="center" wrapText="0"/>
    </xf>
    <xf borderId="14" fillId="0" fontId="12" numFmtId="0" xfId="0" applyAlignment="1" applyBorder="1" applyFont="1">
      <alignment shrinkToFit="0" vertical="center" wrapText="0"/>
    </xf>
    <xf borderId="14" fillId="0" fontId="12" numFmtId="0" xfId="0" applyAlignment="1" applyBorder="1" applyFont="1">
      <alignment shrinkToFit="0" vertical="center" wrapText="1"/>
    </xf>
    <xf borderId="14" fillId="0" fontId="182" numFmtId="0" xfId="0" applyAlignment="1" applyBorder="1" applyFont="1">
      <alignment shrinkToFit="0" vertical="center" wrapText="0"/>
    </xf>
    <xf borderId="14" fillId="0" fontId="3" numFmtId="0" xfId="0" applyAlignment="1" applyBorder="1" applyFont="1">
      <alignment horizontal="center" shrinkToFit="0" wrapText="1"/>
    </xf>
    <xf quotePrefix="1" borderId="14" fillId="0" fontId="1" numFmtId="0" xfId="0" applyAlignment="1" applyBorder="1" applyFont="1">
      <alignment shrinkToFit="0" vertical="center" wrapText="0"/>
    </xf>
    <xf borderId="14" fillId="0" fontId="1" numFmtId="166" xfId="0" applyAlignment="1" applyBorder="1" applyFont="1" applyNumberFormat="1">
      <alignment horizontal="left" shrinkToFit="0" vertical="center" wrapText="0"/>
    </xf>
    <xf borderId="14" fillId="0" fontId="1" numFmtId="1" xfId="0" applyAlignment="1" applyBorder="1" applyFont="1" applyNumberFormat="1">
      <alignment horizontal="center" shrinkToFit="0" vertical="center" wrapText="0"/>
    </xf>
    <xf borderId="14" fillId="0" fontId="1" numFmtId="0" xfId="0" applyAlignment="1" applyBorder="1" applyFont="1">
      <alignment horizontal="center" shrinkToFit="0" wrapText="1"/>
    </xf>
    <xf borderId="14" fillId="0" fontId="1" numFmtId="14" xfId="0" applyAlignment="1" applyBorder="1" applyFont="1" applyNumberFormat="1">
      <alignment horizontal="center" shrinkToFit="0" vertical="center" wrapText="0"/>
    </xf>
    <xf borderId="14" fillId="0" fontId="3" numFmtId="0" xfId="0" applyBorder="1" applyFont="1"/>
    <xf borderId="14" fillId="28" fontId="1" numFmtId="0" xfId="0" applyAlignment="1" applyBorder="1" applyFont="1">
      <alignment shrinkToFit="0" vertical="center" wrapText="0"/>
    </xf>
    <xf borderId="14" fillId="28" fontId="1" numFmtId="0" xfId="0" applyAlignment="1" applyBorder="1" applyFont="1">
      <alignment horizontal="center" shrinkToFit="0" vertical="center" wrapText="0"/>
    </xf>
    <xf borderId="14" fillId="28" fontId="1" numFmtId="166" xfId="0" applyAlignment="1" applyBorder="1" applyFont="1" applyNumberFormat="1">
      <alignment horizontal="left" shrinkToFit="0" vertical="center" wrapText="0"/>
    </xf>
    <xf borderId="14" fillId="28" fontId="1" numFmtId="1" xfId="0" applyAlignment="1" applyBorder="1" applyFont="1" applyNumberFormat="1">
      <alignment horizontal="center" shrinkToFit="0" vertical="center" wrapText="0"/>
    </xf>
    <xf borderId="14" fillId="28" fontId="1" numFmtId="165" xfId="0" applyAlignment="1" applyBorder="1" applyFont="1" applyNumberFormat="1">
      <alignment horizontal="left" shrinkToFit="0" vertical="center" wrapText="0"/>
    </xf>
    <xf borderId="14" fillId="28" fontId="1" numFmtId="0" xfId="0" applyAlignment="1" applyBorder="1" applyFont="1">
      <alignment horizontal="left" shrinkToFit="0" vertical="center" wrapText="0"/>
    </xf>
    <xf quotePrefix="1" borderId="14" fillId="28" fontId="1" numFmtId="0" xfId="0" applyAlignment="1" applyBorder="1" applyFont="1">
      <alignment horizontal="left" shrinkToFit="0" vertical="center" wrapText="0"/>
    </xf>
    <xf borderId="14" fillId="28" fontId="3" numFmtId="0" xfId="0" applyBorder="1" applyFont="1"/>
    <xf borderId="14" fillId="28" fontId="183" numFmtId="0" xfId="0" applyAlignment="1" applyBorder="1" applyFont="1">
      <alignment horizontal="left" shrinkToFit="0" vertical="center" wrapText="1"/>
    </xf>
    <xf borderId="14" fillId="28" fontId="1" numFmtId="169" xfId="0" applyAlignment="1" applyBorder="1" applyFont="1" applyNumberFormat="1">
      <alignment horizontal="left" shrinkToFit="0" vertical="center" wrapText="1"/>
    </xf>
    <xf borderId="14" fillId="0" fontId="184" numFmtId="0" xfId="0" applyAlignment="1" applyBorder="1" applyFont="1">
      <alignment horizontal="left" shrinkToFit="0" vertical="center" wrapText="0"/>
    </xf>
    <xf borderId="14" fillId="0" fontId="1" numFmtId="14" xfId="0" applyAlignment="1" applyBorder="1" applyFont="1" applyNumberFormat="1">
      <alignment horizontal="left" shrinkToFit="0" vertical="center" wrapText="1"/>
    </xf>
    <xf borderId="14" fillId="0" fontId="1" numFmtId="0" xfId="0" applyAlignment="1" applyBorder="1" applyFont="1">
      <alignment horizontal="center" shrinkToFit="0" vertical="top" wrapText="1"/>
    </xf>
    <xf borderId="14" fillId="0" fontId="1" numFmtId="1" xfId="0" applyAlignment="1" applyBorder="1" applyFont="1" applyNumberFormat="1">
      <alignment horizontal="right" shrinkToFit="0" vertical="center" wrapText="0"/>
    </xf>
    <xf borderId="14" fillId="0" fontId="1" numFmtId="14" xfId="0" applyAlignment="1" applyBorder="1" applyFont="1" applyNumberFormat="1">
      <alignment horizontal="left" shrinkToFit="0" vertical="center" wrapText="0"/>
    </xf>
    <xf borderId="14" fillId="28" fontId="15" numFmtId="0" xfId="0" applyAlignment="1" applyBorder="1" applyFont="1">
      <alignment shrinkToFit="0" vertical="center" wrapText="1"/>
    </xf>
    <xf borderId="14" fillId="28" fontId="185" numFmtId="0" xfId="0" applyAlignment="1" applyBorder="1" applyFont="1">
      <alignment horizontal="left" shrinkToFit="0" vertical="center" wrapText="0"/>
    </xf>
    <xf borderId="14" fillId="0" fontId="186" numFmtId="0" xfId="0" applyAlignment="1" applyBorder="1" applyFont="1">
      <alignment shrinkToFit="0" vertical="center" wrapText="0"/>
    </xf>
    <xf borderId="14" fillId="0" fontId="15" numFmtId="0" xfId="0" applyAlignment="1" applyBorder="1" applyFont="1">
      <alignment shrinkToFit="0" vertical="center" wrapText="1"/>
    </xf>
    <xf borderId="14" fillId="0" fontId="57" numFmtId="0" xfId="0" applyAlignment="1" applyBorder="1" applyFont="1">
      <alignment shrinkToFit="0" vertical="center" wrapText="1"/>
    </xf>
    <xf quotePrefix="1" borderId="14" fillId="0" fontId="1" numFmtId="0" xfId="0" applyAlignment="1" applyBorder="1" applyFont="1">
      <alignment horizontal="center" shrinkToFit="0" vertical="center" wrapText="0"/>
    </xf>
    <xf borderId="14" fillId="0" fontId="1" numFmtId="166" xfId="0" applyAlignment="1" applyBorder="1" applyFont="1" applyNumberFormat="1">
      <alignment horizontal="center" shrinkToFit="0" vertical="center" wrapText="1"/>
    </xf>
    <xf borderId="14" fillId="0" fontId="187" numFmtId="0" xfId="0" applyAlignment="1" applyBorder="1" applyFont="1">
      <alignment shrinkToFit="0" vertical="center" wrapText="1"/>
    </xf>
    <xf borderId="14" fillId="0" fontId="188" numFmtId="0" xfId="0" applyAlignment="1" applyBorder="1" applyFont="1">
      <alignment shrinkToFit="0" vertical="center" wrapText="1"/>
    </xf>
    <xf borderId="14" fillId="0" fontId="189" numFmtId="0" xfId="0" applyAlignment="1" applyBorder="1" applyFont="1">
      <alignment shrinkToFit="0" vertical="center" wrapText="1"/>
    </xf>
    <xf borderId="14" fillId="0" fontId="190" numFmtId="0" xfId="0" applyAlignment="1" applyBorder="1" applyFont="1">
      <alignment shrinkToFit="0" vertical="center" wrapText="0"/>
    </xf>
    <xf borderId="14" fillId="8" fontId="1" numFmtId="0" xfId="0" applyAlignment="1" applyBorder="1" applyFont="1">
      <alignment horizontal="center" shrinkToFit="0" vertical="center" wrapText="1"/>
    </xf>
    <xf borderId="14" fillId="8" fontId="1" numFmtId="0" xfId="0" applyAlignment="1" applyBorder="1" applyFont="1">
      <alignment horizontal="left" shrinkToFit="0" vertical="center" wrapText="0"/>
    </xf>
    <xf borderId="14" fillId="8" fontId="191" numFmtId="0" xfId="0" applyAlignment="1" applyBorder="1" applyFont="1">
      <alignment horizontal="left" shrinkToFit="0" vertical="center" wrapText="1"/>
    </xf>
    <xf borderId="14" fillId="8" fontId="1" numFmtId="166" xfId="0" applyAlignment="1" applyBorder="1" applyFont="1" applyNumberFormat="1">
      <alignment horizontal="left" shrinkToFit="0" vertical="center" wrapText="1"/>
    </xf>
    <xf borderId="14" fillId="8" fontId="1" numFmtId="1" xfId="0" applyAlignment="1" applyBorder="1" applyFont="1" applyNumberFormat="1">
      <alignment horizontal="center" shrinkToFit="0" vertical="center" wrapText="1"/>
    </xf>
    <xf borderId="14" fillId="8" fontId="1" numFmtId="165" xfId="0" applyAlignment="1" applyBorder="1" applyFont="1" applyNumberFormat="1">
      <alignment horizontal="left" shrinkToFit="0" vertical="center" wrapText="0"/>
    </xf>
    <xf borderId="14" fillId="8" fontId="1" numFmtId="14" xfId="0" applyAlignment="1" applyBorder="1" applyFont="1" applyNumberFormat="1">
      <alignment horizontal="center" shrinkToFit="0" vertical="center" wrapText="1"/>
    </xf>
    <xf borderId="14" fillId="8" fontId="1" numFmtId="0" xfId="0" applyAlignment="1" applyBorder="1" applyFont="1">
      <alignment horizontal="center" shrinkToFit="0" vertical="center" wrapText="0"/>
    </xf>
    <xf borderId="14" fillId="8" fontId="1" numFmtId="0" xfId="0" applyAlignment="1" applyBorder="1" applyFont="1">
      <alignment shrinkToFit="0" vertical="center" wrapText="0"/>
    </xf>
    <xf quotePrefix="1" borderId="14" fillId="0" fontId="1" numFmtId="0" xfId="0" applyAlignment="1" applyBorder="1" applyFont="1">
      <alignment horizontal="left" shrinkToFit="0" vertical="center" wrapText="0"/>
    </xf>
    <xf borderId="14" fillId="0" fontId="1" numFmtId="165" xfId="0" applyAlignment="1" applyBorder="1" applyFont="1" applyNumberFormat="1">
      <alignment horizontal="center" shrinkToFit="0" vertical="center" wrapText="0"/>
    </xf>
    <xf borderId="14" fillId="0" fontId="1" numFmtId="165" xfId="0" applyAlignment="1" applyBorder="1" applyFont="1" applyNumberFormat="1">
      <alignment shrinkToFit="0" vertical="center" wrapText="0"/>
    </xf>
    <xf borderId="14" fillId="0" fontId="1" numFmtId="49" xfId="0" applyAlignment="1" applyBorder="1" applyFont="1" applyNumberFormat="1">
      <alignment horizontal="left" shrinkToFit="0" vertical="center" wrapText="0"/>
    </xf>
    <xf borderId="14" fillId="0" fontId="1" numFmtId="165" xfId="0" applyAlignment="1" applyBorder="1" applyFont="1" applyNumberFormat="1">
      <alignment horizontal="right" shrinkToFit="0" vertical="center" wrapText="0"/>
    </xf>
    <xf borderId="14" fillId="0" fontId="192" numFmtId="0" xfId="0" applyAlignment="1" applyBorder="1" applyFont="1">
      <alignment shrinkToFit="0" vertical="center" wrapText="1"/>
    </xf>
    <xf borderId="14" fillId="0" fontId="193" numFmtId="0" xfId="0" applyAlignment="1" applyBorder="1" applyFont="1">
      <alignment horizontal="left" shrinkToFit="0" vertical="center" wrapText="0"/>
    </xf>
    <xf borderId="14" fillId="0" fontId="1" numFmtId="169" xfId="0" applyAlignment="1" applyBorder="1" applyFont="1" applyNumberFormat="1">
      <alignment horizontal="left" shrinkToFit="0" vertical="center" wrapText="0"/>
    </xf>
    <xf borderId="14" fillId="0" fontId="12" numFmtId="0" xfId="0" applyAlignment="1" applyBorder="1" applyFont="1">
      <alignment horizontal="center" shrinkToFit="0" vertical="center" wrapText="1"/>
    </xf>
    <xf borderId="14" fillId="0" fontId="12" numFmtId="0" xfId="0" applyAlignment="1" applyBorder="1" applyFont="1">
      <alignment horizontal="center" shrinkToFit="0" vertical="center" wrapText="0"/>
    </xf>
    <xf borderId="14" fillId="0" fontId="12" numFmtId="0" xfId="0" applyAlignment="1" applyBorder="1" applyFont="1">
      <alignment horizontal="right" shrinkToFit="0" vertical="center" wrapText="0"/>
    </xf>
    <xf borderId="14" fillId="0" fontId="194" numFmtId="0" xfId="0" applyAlignment="1" applyBorder="1" applyFont="1">
      <alignment horizontal="left" shrinkToFit="0" vertical="center" wrapText="1"/>
    </xf>
    <xf borderId="14" fillId="0" fontId="195" numFmtId="165" xfId="0" applyAlignment="1" applyBorder="1" applyFont="1" applyNumberFormat="1">
      <alignment horizontal="left" shrinkToFit="0" vertical="center" wrapText="1"/>
    </xf>
    <xf borderId="14" fillId="0" fontId="196" numFmtId="0" xfId="0" applyAlignment="1" applyBorder="1" applyFont="1">
      <alignment shrinkToFit="0" vertical="center" wrapText="0"/>
    </xf>
    <xf borderId="14" fillId="0" fontId="1" numFmtId="167" xfId="0" applyAlignment="1" applyBorder="1" applyFont="1" applyNumberFormat="1">
      <alignment horizontal="right" shrinkToFit="0" vertical="center" wrapText="1"/>
    </xf>
    <xf borderId="14" fillId="0" fontId="1" numFmtId="172" xfId="0" applyAlignment="1" applyBorder="1" applyFont="1" applyNumberFormat="1">
      <alignment horizontal="center" shrinkToFit="0" vertical="center" wrapText="1"/>
    </xf>
    <xf borderId="14" fillId="0" fontId="1" numFmtId="169" xfId="0" applyAlignment="1" applyBorder="1" applyFont="1" applyNumberFormat="1">
      <alignment horizontal="center" shrinkToFit="0" vertical="center" wrapText="1"/>
    </xf>
    <xf borderId="14" fillId="0" fontId="1" numFmtId="165" xfId="0" applyAlignment="1" applyBorder="1" applyFont="1" applyNumberFormat="1">
      <alignment horizontal="center" shrinkToFit="0" vertical="center" wrapText="1"/>
    </xf>
    <xf borderId="14" fillId="0" fontId="1" numFmtId="1" xfId="0" applyAlignment="1" applyBorder="1" applyFont="1" applyNumberFormat="1">
      <alignment shrinkToFit="0" vertical="center" wrapText="1"/>
    </xf>
    <xf borderId="14" fillId="0" fontId="1" numFmtId="172" xfId="0" applyAlignment="1" applyBorder="1" applyFont="1" applyNumberFormat="1">
      <alignment horizontal="left" shrinkToFit="0" vertical="center" wrapText="1"/>
    </xf>
    <xf borderId="14" fillId="0" fontId="1" numFmtId="169" xfId="0" applyAlignment="1" applyBorder="1" applyFont="1" applyNumberFormat="1">
      <alignment horizontal="left" shrinkToFit="0" vertical="center" wrapText="1"/>
    </xf>
    <xf borderId="14" fillId="0" fontId="1" numFmtId="0" xfId="0" applyAlignment="1" applyBorder="1" applyFont="1">
      <alignment shrinkToFit="0" wrapText="1"/>
    </xf>
    <xf borderId="87" fillId="0" fontId="1" numFmtId="0" xfId="0" applyAlignment="1" applyBorder="1" applyFont="1">
      <alignment horizontal="center" shrinkToFit="0" vertical="center" wrapText="1"/>
    </xf>
    <xf borderId="87" fillId="0" fontId="1" numFmtId="0" xfId="0" applyAlignment="1" applyBorder="1" applyFont="1">
      <alignment horizontal="left" shrinkToFit="0" vertical="center" wrapText="1"/>
    </xf>
    <xf borderId="87" fillId="0" fontId="1" numFmtId="0" xfId="0" applyAlignment="1" applyBorder="1" applyFont="1">
      <alignment horizontal="center" shrinkToFit="0" vertical="center" wrapText="0"/>
    </xf>
    <xf borderId="87" fillId="0" fontId="1" numFmtId="166" xfId="0" applyAlignment="1" applyBorder="1" applyFont="1" applyNumberFormat="1">
      <alignment horizontal="left" shrinkToFit="0" vertical="center" wrapText="1"/>
    </xf>
    <xf borderId="87" fillId="0" fontId="1" numFmtId="1" xfId="0" applyAlignment="1" applyBorder="1" applyFont="1" applyNumberFormat="1">
      <alignment horizontal="center" shrinkToFit="0" vertical="center" wrapText="0"/>
    </xf>
    <xf borderId="87" fillId="0" fontId="1" numFmtId="165" xfId="0" applyAlignment="1" applyBorder="1" applyFont="1" applyNumberFormat="1">
      <alignment horizontal="left" shrinkToFit="0" vertical="center" wrapText="0"/>
    </xf>
    <xf borderId="87" fillId="0" fontId="1" numFmtId="0" xfId="0" applyAlignment="1" applyBorder="1" applyFont="1">
      <alignment horizontal="left" shrinkToFit="0" vertical="center" wrapText="0"/>
    </xf>
    <xf borderId="87" fillId="0" fontId="1" numFmtId="14" xfId="0" applyAlignment="1" applyBorder="1" applyFont="1" applyNumberFormat="1">
      <alignment horizontal="center" shrinkToFit="0" vertical="center" wrapText="1"/>
    </xf>
    <xf borderId="87" fillId="0" fontId="197" numFmtId="0" xfId="0" applyAlignment="1" applyBorder="1" applyFont="1">
      <alignment horizontal="left" shrinkToFit="0" vertical="center" wrapText="1"/>
    </xf>
    <xf borderId="14" fillId="0" fontId="193" numFmtId="0" xfId="0" applyAlignment="1" applyBorder="1" applyFont="1">
      <alignment shrinkToFit="0" vertical="center" wrapText="1"/>
    </xf>
    <xf borderId="14" fillId="0" fontId="1" numFmtId="49" xfId="0" applyAlignment="1" applyBorder="1" applyFont="1" applyNumberFormat="1">
      <alignment horizontal="center" shrinkToFit="0" vertical="center" wrapText="0"/>
    </xf>
    <xf borderId="14" fillId="8" fontId="1" numFmtId="166" xfId="0" applyAlignment="1" applyBorder="1" applyFont="1" applyNumberFormat="1">
      <alignment horizontal="left" shrinkToFit="0" vertical="center" wrapText="0"/>
    </xf>
    <xf borderId="14" fillId="8" fontId="1" numFmtId="1" xfId="0" applyAlignment="1" applyBorder="1" applyFont="1" applyNumberFormat="1">
      <alignment horizontal="center" shrinkToFit="0" vertical="center" wrapText="0"/>
    </xf>
    <xf quotePrefix="1" borderId="14" fillId="8" fontId="1" numFmtId="0" xfId="0" applyAlignment="1" applyBorder="1" applyFont="1">
      <alignment horizontal="left" shrinkToFit="0" vertical="center" wrapText="0"/>
    </xf>
    <xf borderId="0" fillId="0" fontId="3" numFmtId="0" xfId="0" applyAlignment="1" applyFont="1">
      <alignment horizontal="center" vertical="center"/>
    </xf>
    <xf borderId="1" fillId="12" fontId="1" numFmtId="0" xfId="0" applyAlignment="1" applyBorder="1" applyFont="1">
      <alignment shrinkToFit="0" wrapText="1"/>
    </xf>
    <xf borderId="1" fillId="28" fontId="1" numFmtId="0" xfId="0" applyAlignment="1" applyBorder="1" applyFont="1">
      <alignment shrinkToFit="0" vertical="center" wrapText="1"/>
    </xf>
    <xf quotePrefix="1" borderId="0" fillId="0" fontId="1" numFmtId="49" xfId="0" applyAlignment="1" applyFont="1" applyNumberFormat="1">
      <alignment horizontal="center" shrinkToFit="0" vertical="center" wrapText="1"/>
    </xf>
    <xf borderId="0" fillId="0" fontId="198" numFmtId="0" xfId="0" applyAlignment="1" applyFont="1">
      <alignment shrinkToFit="0" vertical="center" wrapText="1"/>
    </xf>
    <xf borderId="0" fillId="0" fontId="1" numFmtId="49" xfId="0" applyAlignment="1" applyFont="1" applyNumberFormat="1">
      <alignment horizontal="left" shrinkToFit="0" vertical="center" wrapText="0"/>
    </xf>
    <xf borderId="0" fillId="0" fontId="1" numFmtId="167" xfId="0" applyAlignment="1" applyFont="1" applyNumberFormat="1">
      <alignment horizontal="center" shrinkToFit="0" vertical="center" wrapText="1"/>
    </xf>
    <xf borderId="0" fillId="0" fontId="199" numFmtId="0" xfId="0" applyAlignment="1" applyFont="1">
      <alignment shrinkToFit="0" vertical="center" wrapText="1"/>
    </xf>
    <xf borderId="36" fillId="0" fontId="200" numFmtId="0" xfId="0" applyAlignment="1" applyBorder="1" applyFont="1">
      <alignment shrinkToFit="0" vertical="center" wrapText="0"/>
    </xf>
    <xf borderId="1" fillId="28" fontId="1" numFmtId="0" xfId="0" applyAlignment="1" applyBorder="1" applyFont="1">
      <alignment horizontal="center" shrinkToFit="0" vertical="center" wrapText="1"/>
    </xf>
    <xf borderId="1" fillId="28" fontId="1" numFmtId="0" xfId="0" applyAlignment="1" applyBorder="1" applyFont="1">
      <alignment horizontal="left" shrinkToFit="0" vertical="center" wrapText="1"/>
    </xf>
    <xf borderId="1" fillId="28" fontId="1" numFmtId="166" xfId="0" applyAlignment="1" applyBorder="1" applyFont="1" applyNumberFormat="1">
      <alignment horizontal="left" shrinkToFit="0" vertical="center" wrapText="1"/>
    </xf>
    <xf borderId="1" fillId="28" fontId="1" numFmtId="165" xfId="0" applyAlignment="1" applyBorder="1" applyFont="1" applyNumberFormat="1">
      <alignment horizontal="left" shrinkToFit="0" vertical="center" wrapText="1"/>
    </xf>
    <xf borderId="1" fillId="28" fontId="201" numFmtId="0" xfId="0" applyAlignment="1" applyBorder="1" applyFont="1">
      <alignment horizontal="left" shrinkToFit="0" vertical="center" wrapText="1"/>
    </xf>
    <xf borderId="1" fillId="28" fontId="1" numFmtId="14" xfId="0" applyAlignment="1" applyBorder="1" applyFont="1" applyNumberFormat="1">
      <alignment horizontal="center" shrinkToFit="0" vertical="center" wrapText="1"/>
    </xf>
    <xf borderId="88" fillId="28" fontId="1" numFmtId="0" xfId="0" applyAlignment="1" applyBorder="1" applyFont="1">
      <alignment horizontal="left" shrinkToFit="0" vertical="center" wrapText="1"/>
    </xf>
    <xf borderId="1" fillId="28" fontId="1" numFmtId="0" xfId="0" applyAlignment="1" applyBorder="1" applyFont="1">
      <alignment shrinkToFit="0" wrapText="1"/>
    </xf>
    <xf borderId="81" fillId="0" fontId="1" numFmtId="0" xfId="0" applyAlignment="1" applyBorder="1" applyFont="1">
      <alignment horizontal="center" shrinkToFit="0" vertical="center" wrapText="1"/>
    </xf>
    <xf quotePrefix="1" borderId="1" fillId="8" fontId="1" numFmtId="0" xfId="0" applyAlignment="1" applyBorder="1" applyFont="1">
      <alignment horizontal="center" shrinkToFit="0" vertical="center" wrapText="1"/>
    </xf>
    <xf borderId="0" fillId="0" fontId="3" numFmtId="1" xfId="0" applyAlignment="1" applyFont="1" applyNumberFormat="1">
      <alignment horizontal="center" shrinkToFit="0" wrapText="1"/>
    </xf>
    <xf borderId="0" fillId="0" fontId="1" numFmtId="14" xfId="0" applyAlignment="1" applyFont="1" applyNumberFormat="1">
      <alignment shrinkToFit="0" wrapText="1"/>
    </xf>
    <xf borderId="72" fillId="0" fontId="1" numFmtId="0" xfId="0" applyAlignment="1" applyBorder="1" applyFont="1">
      <alignment horizontal="left" shrinkToFit="0" vertical="center" wrapText="1"/>
    </xf>
    <xf borderId="14" fillId="0" fontId="1" numFmtId="49" xfId="0" applyAlignment="1" applyBorder="1" applyFont="1" applyNumberFormat="1">
      <alignment horizontal="center" shrinkToFit="0" vertical="center" wrapText="1"/>
    </xf>
    <xf borderId="70" fillId="0" fontId="1" numFmtId="0" xfId="0" applyAlignment="1" applyBorder="1" applyFont="1">
      <alignment horizontal="center" shrinkToFit="0" vertical="center" wrapText="1"/>
    </xf>
    <xf borderId="70" fillId="0" fontId="202" numFmtId="0" xfId="0" applyAlignment="1" applyBorder="1" applyFont="1">
      <alignment horizontal="left" shrinkToFit="0" vertical="center" wrapText="1"/>
    </xf>
    <xf borderId="70" fillId="0" fontId="1" numFmtId="0" xfId="0" applyAlignment="1" applyBorder="1" applyFont="1">
      <alignment shrinkToFit="0" vertical="center" wrapText="0"/>
    </xf>
    <xf borderId="70" fillId="0" fontId="1" numFmtId="166" xfId="0" applyAlignment="1" applyBorder="1" applyFont="1" applyNumberFormat="1">
      <alignment horizontal="left" shrinkToFit="0" vertical="center" wrapText="1"/>
    </xf>
    <xf borderId="70" fillId="0" fontId="1" numFmtId="165" xfId="0" applyAlignment="1" applyBorder="1" applyFont="1" applyNumberFormat="1">
      <alignment horizontal="center" shrinkToFit="0" vertical="center" wrapText="1"/>
    </xf>
    <xf borderId="70" fillId="0" fontId="1" numFmtId="0" xfId="0" applyAlignment="1" applyBorder="1" applyFont="1">
      <alignment horizontal="center" shrinkToFit="0" vertical="center" wrapText="0"/>
    </xf>
    <xf borderId="70" fillId="0" fontId="1" numFmtId="14" xfId="0" applyAlignment="1" applyBorder="1" applyFont="1" applyNumberFormat="1">
      <alignment horizontal="center" shrinkToFit="0" vertical="center" wrapText="0"/>
    </xf>
    <xf borderId="70" fillId="0" fontId="1" numFmtId="1" xfId="0" applyAlignment="1" applyBorder="1" applyFont="1" applyNumberFormat="1">
      <alignment horizontal="left" shrinkToFit="0" vertical="center" wrapText="1"/>
    </xf>
    <xf borderId="14" fillId="0" fontId="203" numFmtId="0" xfId="0" applyAlignment="1" applyBorder="1" applyFont="1">
      <alignment shrinkToFit="0" vertical="center" wrapText="0"/>
    </xf>
    <xf borderId="14" fillId="0" fontId="204" numFmtId="0" xfId="0" applyAlignment="1" applyBorder="1" applyFont="1">
      <alignment horizontal="center" shrinkToFit="0" vertical="center" wrapText="0"/>
    </xf>
    <xf borderId="14" fillId="0" fontId="205" numFmtId="1" xfId="0" applyAlignment="1" applyBorder="1" applyFont="1" applyNumberFormat="1">
      <alignment horizontal="center" shrinkToFit="0" vertical="center" wrapText="0"/>
    </xf>
    <xf quotePrefix="1" borderId="14" fillId="0" fontId="1" numFmtId="49" xfId="0" applyAlignment="1" applyBorder="1" applyFont="1" applyNumberFormat="1">
      <alignment horizontal="center" shrinkToFit="0" vertical="center" wrapText="1"/>
    </xf>
    <xf borderId="14" fillId="0" fontId="205" numFmtId="0" xfId="0" applyAlignment="1" applyBorder="1" applyFont="1">
      <alignment horizontal="center" shrinkToFit="0" vertical="center" wrapText="1"/>
    </xf>
    <xf borderId="14" fillId="0" fontId="206" numFmtId="0" xfId="0" applyAlignment="1" applyBorder="1" applyFont="1">
      <alignment horizontal="center" shrinkToFit="0" vertical="center" wrapText="1"/>
    </xf>
    <xf borderId="14" fillId="0" fontId="207" numFmtId="0" xfId="0" applyAlignment="1" applyBorder="1" applyFont="1">
      <alignment horizontal="left" shrinkToFit="0" vertical="center" wrapText="1"/>
    </xf>
    <xf borderId="14" fillId="28" fontId="43" numFmtId="0" xfId="0" applyAlignment="1" applyBorder="1" applyFont="1">
      <alignment shrinkToFit="0" vertical="center" wrapText="0"/>
    </xf>
    <xf borderId="14" fillId="28" fontId="1" numFmtId="1" xfId="0" applyAlignment="1" applyBorder="1" applyFont="1" applyNumberFormat="1">
      <alignment shrinkToFit="0" vertical="center" wrapText="0"/>
    </xf>
    <xf borderId="14" fillId="28" fontId="1" numFmtId="14" xfId="0" applyAlignment="1" applyBorder="1" applyFont="1" applyNumberFormat="1">
      <alignment shrinkToFit="0" vertical="center" wrapText="0"/>
    </xf>
    <xf borderId="14" fillId="0" fontId="208" numFmtId="0" xfId="0" applyAlignment="1" applyBorder="1" applyFont="1">
      <alignment horizontal="center" shrinkToFit="0" vertical="center" wrapText="0"/>
    </xf>
    <xf borderId="14" fillId="0" fontId="209" numFmtId="14" xfId="0" applyAlignment="1" applyBorder="1" applyFont="1" applyNumberFormat="1">
      <alignment horizontal="center" shrinkToFit="0" vertical="center" wrapText="0"/>
    </xf>
    <xf borderId="14" fillId="0" fontId="1" numFmtId="167" xfId="0" applyAlignment="1" applyBorder="1" applyFont="1" applyNumberFormat="1">
      <alignment horizontal="center" shrinkToFit="0" vertical="center" wrapText="1"/>
    </xf>
    <xf borderId="14" fillId="0" fontId="131" numFmtId="0" xfId="0" applyAlignment="1" applyBorder="1" applyFont="1">
      <alignment horizontal="center" shrinkToFit="0" vertical="center" wrapText="0"/>
    </xf>
    <xf borderId="14" fillId="0" fontId="1" numFmtId="175" xfId="0" applyAlignment="1" applyBorder="1" applyFont="1" applyNumberFormat="1">
      <alignment horizontal="left" shrinkToFit="0" vertical="center" wrapText="1"/>
    </xf>
    <xf borderId="14" fillId="0" fontId="67" numFmtId="0" xfId="0" applyAlignment="1" applyBorder="1" applyFont="1">
      <alignment horizontal="center" shrinkToFit="0" vertical="center" wrapText="1"/>
    </xf>
    <xf borderId="14" fillId="0" fontId="67" numFmtId="0" xfId="0" applyAlignment="1" applyBorder="1" applyFont="1">
      <alignment horizontal="left" shrinkToFit="0" vertical="center" wrapText="1"/>
    </xf>
    <xf borderId="14" fillId="0" fontId="67" numFmtId="166" xfId="0" applyAlignment="1" applyBorder="1" applyFont="1" applyNumberFormat="1">
      <alignment horizontal="left" shrinkToFit="0" vertical="center" wrapText="1"/>
    </xf>
    <xf borderId="14" fillId="0" fontId="67" numFmtId="165" xfId="0" applyAlignment="1" applyBorder="1" applyFont="1" applyNumberFormat="1">
      <alignment horizontal="center" shrinkToFit="0" vertical="center" wrapText="1"/>
    </xf>
    <xf borderId="0" fillId="0" fontId="67" numFmtId="0" xfId="0" applyAlignment="1" applyFont="1">
      <alignment shrinkToFit="0" vertical="center" wrapText="0"/>
    </xf>
    <xf borderId="14" fillId="0" fontId="67" numFmtId="14" xfId="0" applyAlignment="1" applyBorder="1" applyFont="1" applyNumberFormat="1">
      <alignment horizontal="center" shrinkToFit="0" vertical="center" wrapText="1"/>
    </xf>
    <xf borderId="14" fillId="0" fontId="210" numFmtId="0" xfId="0" applyAlignment="1" applyBorder="1" applyFont="1">
      <alignment horizontal="left" shrinkToFit="0" vertical="center" wrapText="1"/>
    </xf>
    <xf borderId="0" fillId="0" fontId="67" numFmtId="0" xfId="0" applyAlignment="1" applyFont="1">
      <alignment shrinkToFit="0" vertical="center" wrapText="1"/>
    </xf>
    <xf borderId="14" fillId="0" fontId="67" numFmtId="1" xfId="0" applyAlignment="1" applyBorder="1" applyFont="1" applyNumberFormat="1">
      <alignment horizontal="left" shrinkToFit="0" vertical="center" wrapText="1"/>
    </xf>
    <xf borderId="14" fillId="28" fontId="1" numFmtId="165" xfId="0" applyAlignment="1" applyBorder="1" applyFont="1" applyNumberFormat="1">
      <alignment horizontal="center" shrinkToFit="0" vertical="center" wrapText="1"/>
    </xf>
    <xf borderId="70" fillId="0" fontId="211" numFmtId="0" xfId="0" applyAlignment="1" applyBorder="1" applyFont="1">
      <alignment horizontal="left" shrinkToFit="0" vertical="center" wrapText="1"/>
    </xf>
    <xf borderId="70" fillId="0" fontId="1" numFmtId="14" xfId="0" applyAlignment="1" applyBorder="1" applyFont="1" applyNumberFormat="1">
      <alignment horizontal="center" shrinkToFit="0" vertical="center" wrapText="1"/>
    </xf>
    <xf borderId="22" fillId="28" fontId="1" numFmtId="0" xfId="0" applyAlignment="1" applyBorder="1" applyFont="1">
      <alignment horizontal="center" shrinkToFit="0" vertical="center" wrapText="1"/>
    </xf>
    <xf borderId="22" fillId="28" fontId="1" numFmtId="0" xfId="0" applyAlignment="1" applyBorder="1" applyFont="1">
      <alignment horizontal="left" shrinkToFit="0" vertical="center" wrapText="1"/>
    </xf>
    <xf borderId="22" fillId="28" fontId="1" numFmtId="166" xfId="0" applyAlignment="1" applyBorder="1" applyFont="1" applyNumberFormat="1">
      <alignment horizontal="left" shrinkToFit="0" vertical="center" wrapText="1"/>
    </xf>
    <xf borderId="22" fillId="28" fontId="1" numFmtId="165" xfId="0" applyAlignment="1" applyBorder="1" applyFont="1" applyNumberFormat="1">
      <alignment horizontal="center" shrinkToFit="0" vertical="center" wrapText="1"/>
    </xf>
    <xf borderId="22" fillId="28" fontId="212" numFmtId="0" xfId="0" applyAlignment="1" applyBorder="1" applyFont="1">
      <alignment horizontal="left" shrinkToFit="0" vertical="center" wrapText="1"/>
    </xf>
    <xf borderId="22" fillId="28" fontId="1" numFmtId="14" xfId="0" applyAlignment="1" applyBorder="1" applyFont="1" applyNumberFormat="1">
      <alignment horizontal="center" shrinkToFit="0" vertical="center" wrapText="1"/>
    </xf>
    <xf borderId="22" fillId="28" fontId="1" numFmtId="1" xfId="0" applyAlignment="1" applyBorder="1" applyFont="1" applyNumberFormat="1">
      <alignment horizontal="left" shrinkToFit="0" vertical="center" wrapText="1"/>
    </xf>
    <xf borderId="14" fillId="8" fontId="1" numFmtId="165" xfId="0" applyAlignment="1" applyBorder="1" applyFont="1" applyNumberFormat="1">
      <alignment horizontal="center" shrinkToFit="0" vertical="center" wrapText="1"/>
    </xf>
    <xf borderId="14" fillId="8" fontId="1" numFmtId="1" xfId="0" applyAlignment="1" applyBorder="1" applyFont="1" applyNumberFormat="1">
      <alignment horizontal="left" shrinkToFit="0" vertical="center" wrapText="1"/>
    </xf>
    <xf borderId="22" fillId="8" fontId="1" numFmtId="0" xfId="0" applyAlignment="1" applyBorder="1" applyFont="1">
      <alignment horizontal="center" shrinkToFit="0" vertical="center" wrapText="1"/>
    </xf>
    <xf borderId="22" fillId="8" fontId="1" numFmtId="166" xfId="0" applyAlignment="1" applyBorder="1" applyFont="1" applyNumberFormat="1">
      <alignment horizontal="left" shrinkToFit="0" vertical="center" wrapText="1"/>
    </xf>
    <xf borderId="1" fillId="29" fontId="1" numFmtId="0" xfId="0" applyAlignment="1" applyBorder="1" applyFill="1" applyFont="1">
      <alignment shrinkToFit="0" vertical="center" wrapText="1"/>
    </xf>
    <xf borderId="20" fillId="8" fontId="1" numFmtId="0" xfId="0" applyAlignment="1" applyBorder="1" applyFont="1">
      <alignment horizontal="left" shrinkToFit="0" vertical="center" wrapText="1"/>
    </xf>
    <xf borderId="20" fillId="8" fontId="1" numFmtId="0" xfId="0" applyAlignment="1" applyBorder="1" applyFont="1">
      <alignment shrinkToFit="0" vertical="center" wrapText="0"/>
    </xf>
    <xf borderId="20" fillId="29" fontId="1" numFmtId="0" xfId="0" applyAlignment="1" applyBorder="1" applyFont="1">
      <alignment shrinkToFit="0" vertical="center" wrapText="1"/>
    </xf>
    <xf borderId="20" fillId="8" fontId="1" numFmtId="166" xfId="0" applyAlignment="1" applyBorder="1" applyFont="1" applyNumberFormat="1">
      <alignment horizontal="right" shrinkToFit="0" vertical="center" wrapText="1"/>
    </xf>
    <xf borderId="20" fillId="8" fontId="1" numFmtId="2" xfId="0" applyAlignment="1" applyBorder="1" applyFont="1" applyNumberFormat="1">
      <alignment horizontal="right" shrinkToFit="0" vertical="center" wrapText="1"/>
    </xf>
    <xf borderId="20" fillId="8" fontId="1" numFmtId="0" xfId="0" applyAlignment="1" applyBorder="1" applyFont="1">
      <alignment horizontal="center" shrinkToFit="0" vertical="center" wrapText="1"/>
    </xf>
    <xf borderId="20" fillId="8" fontId="1" numFmtId="49" xfId="0" applyAlignment="1" applyBorder="1" applyFont="1" applyNumberFormat="1">
      <alignment horizontal="left" shrinkToFit="0" vertical="center" wrapText="1"/>
    </xf>
    <xf borderId="14" fillId="8" fontId="1" numFmtId="49" xfId="0" applyAlignment="1" applyBorder="1" applyFont="1" applyNumberFormat="1">
      <alignment horizontal="center" shrinkToFit="0" vertical="center" wrapText="1"/>
    </xf>
    <xf borderId="1" fillId="4" fontId="3" numFmtId="1" xfId="0" applyAlignment="1" applyBorder="1" applyFont="1" applyNumberFormat="1">
      <alignment horizontal="center" shrinkToFit="0" wrapText="1"/>
    </xf>
    <xf borderId="1" fillId="4" fontId="3" numFmtId="0" xfId="0" applyAlignment="1" applyBorder="1" applyFont="1">
      <alignment horizontal="center" shrinkToFit="0" wrapText="1"/>
    </xf>
    <xf borderId="1" fillId="4" fontId="1" numFmtId="0" xfId="0" applyAlignment="1" applyBorder="1" applyFont="1">
      <alignment shrinkToFit="0" wrapText="1"/>
    </xf>
    <xf borderId="0" fillId="0" fontId="3" numFmtId="14" xfId="0" applyAlignment="1" applyFont="1" applyNumberFormat="1">
      <alignment horizontal="center" shrinkToFit="0" wrapText="1"/>
    </xf>
    <xf borderId="1" fillId="4" fontId="3" numFmtId="1" xfId="0" applyAlignment="1" applyBorder="1" applyFont="1" applyNumberFormat="1">
      <alignment horizontal="center"/>
    </xf>
    <xf borderId="1" fillId="4" fontId="3" numFmtId="0" xfId="0" applyAlignment="1" applyBorder="1" applyFont="1">
      <alignment horizontal="center"/>
    </xf>
    <xf borderId="0" fillId="0" fontId="7" numFmtId="0" xfId="0" applyAlignment="1" applyFont="1">
      <alignment horizontal="center" shrinkToFit="0" wrapText="1"/>
    </xf>
    <xf borderId="0" fillId="0" fontId="1" numFmtId="1" xfId="0" applyAlignment="1" applyFont="1" applyNumberFormat="1">
      <alignment shrinkToFit="0" vertical="center" wrapText="0"/>
    </xf>
    <xf borderId="70" fillId="0" fontId="1" numFmtId="165" xfId="0" applyAlignment="1" applyBorder="1" applyFont="1" applyNumberFormat="1">
      <alignment horizontal="left" shrinkToFit="0" vertical="center" wrapText="1"/>
    </xf>
    <xf borderId="70" fillId="0" fontId="1" numFmtId="14" xfId="0" applyAlignment="1" applyBorder="1" applyFont="1" applyNumberFormat="1">
      <alignment horizontal="left" shrinkToFit="0" vertical="center" wrapText="1"/>
    </xf>
    <xf borderId="70" fillId="0" fontId="3" numFmtId="0" xfId="0" applyAlignment="1" applyBorder="1" applyFont="1">
      <alignment horizontal="center" shrinkToFit="0" wrapText="1"/>
    </xf>
    <xf borderId="70" fillId="0" fontId="1" numFmtId="0" xfId="0" applyAlignment="1" applyBorder="1" applyFont="1">
      <alignment shrinkToFit="0" vertical="center" wrapText="1"/>
    </xf>
    <xf borderId="14" fillId="28" fontId="213" numFmtId="0" xfId="0" applyAlignment="1" applyBorder="1" applyFont="1">
      <alignment horizontal="left" shrinkToFit="0" vertical="center" wrapText="1"/>
    </xf>
    <xf borderId="14" fillId="28" fontId="1" numFmtId="14" xfId="0" applyAlignment="1" applyBorder="1" applyFont="1" applyNumberFormat="1">
      <alignment horizontal="left" shrinkToFit="0" vertical="center" wrapText="1"/>
    </xf>
    <xf borderId="14" fillId="28" fontId="3" numFmtId="0" xfId="0" applyAlignment="1" applyBorder="1" applyFont="1">
      <alignment horizontal="center" shrinkToFit="0" wrapText="1"/>
    </xf>
    <xf borderId="14" fillId="8" fontId="1" numFmtId="165" xfId="0" applyAlignment="1" applyBorder="1" applyFont="1" applyNumberFormat="1">
      <alignment horizontal="left" shrinkToFit="0" vertical="center" wrapText="1"/>
    </xf>
    <xf borderId="22" fillId="8" fontId="1" numFmtId="0" xfId="0" applyAlignment="1" applyBorder="1" applyFont="1">
      <alignment horizontal="left" shrinkToFit="0" vertical="center" wrapText="1"/>
    </xf>
    <xf borderId="0" fillId="0" fontId="214" numFmtId="1" xfId="0" applyAlignment="1" applyFont="1" applyNumberFormat="1">
      <alignment horizontal="center" readingOrder="0" shrinkToFit="0" vertical="center" wrapText="1"/>
    </xf>
    <xf borderId="0" fillId="0" fontId="214" numFmtId="0" xfId="0" applyAlignment="1" applyFont="1">
      <alignment horizontal="center" readingOrder="0" shrinkToFit="0" vertical="center" wrapText="1"/>
    </xf>
    <xf borderId="0" fillId="0" fontId="214" numFmtId="165" xfId="0" applyAlignment="1" applyFont="1" applyNumberFormat="1">
      <alignment horizontal="center" readingOrder="0" shrinkToFit="0" vertical="center" wrapText="1"/>
    </xf>
    <xf borderId="0" fillId="0" fontId="214" numFmtId="14" xfId="0" applyAlignment="1" applyFont="1" applyNumberFormat="1">
      <alignment horizontal="center" readingOrder="0" shrinkToFit="0" vertical="center" wrapText="1"/>
    </xf>
    <xf borderId="1" fillId="27" fontId="214" numFmtId="0" xfId="0" applyAlignment="1" applyBorder="1" applyFont="1">
      <alignment horizontal="center" readingOrder="0" shrinkToFit="0" vertical="center" wrapText="1"/>
    </xf>
    <xf borderId="0" fillId="0" fontId="187" numFmtId="0" xfId="0" applyAlignment="1" applyFont="1">
      <alignment shrinkToFit="0" vertical="center" wrapText="1"/>
    </xf>
    <xf borderId="0" fillId="0" fontId="215" numFmtId="0" xfId="0" applyAlignment="1" applyFont="1">
      <alignment shrinkToFit="0" vertical="center" wrapText="0"/>
    </xf>
    <xf borderId="18" fillId="0" fontId="1" numFmtId="1" xfId="0" applyAlignment="1" applyBorder="1" applyFont="1" applyNumberFormat="1">
      <alignment horizontal="center" shrinkToFit="0" vertical="center" wrapText="1"/>
    </xf>
    <xf borderId="18" fillId="0" fontId="1" numFmtId="167" xfId="0" applyAlignment="1" applyBorder="1" applyFont="1" applyNumberFormat="1">
      <alignment horizontal="right" shrinkToFit="0" vertical="center" wrapText="1"/>
    </xf>
    <xf borderId="18" fillId="0" fontId="1" numFmtId="172" xfId="0" applyAlignment="1" applyBorder="1" applyFont="1" applyNumberFormat="1">
      <alignment horizontal="center" shrinkToFit="0" vertical="center" wrapText="1"/>
    </xf>
    <xf borderId="36" fillId="0" fontId="1" numFmtId="0" xfId="0" applyAlignment="1" applyBorder="1" applyFont="1">
      <alignment horizontal="left" shrinkToFit="0" vertical="center" wrapText="1"/>
    </xf>
    <xf borderId="0" fillId="0" fontId="1" numFmtId="22" xfId="0" applyFont="1" applyNumberFormat="1"/>
    <xf borderId="22" fillId="27" fontId="39" numFmtId="0" xfId="0" applyAlignment="1" applyBorder="1" applyFont="1">
      <alignment horizontal="center" readingOrder="0" shrinkToFit="0" vertical="center" wrapText="1"/>
    </xf>
    <xf borderId="14" fillId="0" fontId="12" numFmtId="1" xfId="0" applyAlignment="1" applyBorder="1" applyFont="1" applyNumberFormat="1">
      <alignment horizontal="center" shrinkToFit="0" vertical="center" wrapText="0"/>
    </xf>
    <xf borderId="14" fillId="0" fontId="216" numFmtId="0" xfId="0" applyAlignment="1" applyBorder="1" applyFont="1">
      <alignment horizontal="center" shrinkToFit="0" vertical="center" wrapText="1"/>
    </xf>
    <xf borderId="14" fillId="0" fontId="68" numFmtId="0" xfId="0" applyAlignment="1" applyBorder="1" applyFont="1">
      <alignment horizontal="center" shrinkToFit="0" vertical="center" wrapText="0"/>
    </xf>
    <xf borderId="14" fillId="0" fontId="68" numFmtId="1" xfId="0" applyAlignment="1" applyBorder="1" applyFont="1" applyNumberFormat="1">
      <alignment horizontal="center" shrinkToFit="0" vertical="center" wrapText="1"/>
    </xf>
    <xf borderId="14" fillId="0" fontId="205" numFmtId="0" xfId="0" applyAlignment="1" applyBorder="1" applyFont="1">
      <alignment horizontal="center" shrinkToFit="0" vertical="center" wrapText="0"/>
    </xf>
    <xf borderId="14" fillId="0" fontId="217" numFmtId="0" xfId="0" applyAlignment="1" applyBorder="1" applyFont="1">
      <alignment horizontal="center" shrinkToFit="0" vertical="center" wrapText="1"/>
    </xf>
    <xf borderId="14" fillId="0" fontId="217" numFmtId="1" xfId="0" applyAlignment="1" applyBorder="1" applyFont="1" applyNumberFormat="1">
      <alignment horizontal="center" shrinkToFit="0" vertical="center" wrapText="1"/>
    </xf>
    <xf borderId="14" fillId="0" fontId="218" numFmtId="0" xfId="0" applyAlignment="1" applyBorder="1" applyFont="1">
      <alignment horizontal="center" shrinkToFit="0" vertical="center" wrapText="1"/>
    </xf>
    <xf borderId="14" fillId="0" fontId="219" numFmtId="0" xfId="0" applyAlignment="1" applyBorder="1" applyFont="1">
      <alignment horizontal="center" shrinkToFit="0" vertical="center" wrapText="1"/>
    </xf>
    <xf borderId="0" fillId="0" fontId="43" numFmtId="0" xfId="0" applyAlignment="1" applyFont="1">
      <alignment horizontal="center" shrinkToFit="0" vertical="center" wrapText="0"/>
    </xf>
    <xf borderId="14" fillId="0" fontId="73" numFmtId="0" xfId="0" applyAlignment="1" applyBorder="1" applyFont="1">
      <alignment horizontal="center" shrinkToFit="0" vertical="center" wrapText="0"/>
    </xf>
    <xf borderId="14" fillId="0" fontId="68" numFmtId="1" xfId="0" applyAlignment="1" applyBorder="1" applyFont="1" applyNumberFormat="1">
      <alignment horizontal="center" shrinkToFit="0" vertical="center" wrapText="0"/>
    </xf>
    <xf borderId="14" fillId="0" fontId="68" numFmtId="0" xfId="0" applyAlignment="1" applyBorder="1" applyFont="1">
      <alignment horizontal="center" shrinkToFit="0" vertical="center" wrapText="1"/>
    </xf>
    <xf borderId="14" fillId="0" fontId="73" numFmtId="0" xfId="0" applyAlignment="1" applyBorder="1" applyFont="1">
      <alignment shrinkToFit="0" vertical="center" wrapText="0"/>
    </xf>
    <xf borderId="14" fillId="0" fontId="73" numFmtId="0" xfId="0" applyAlignment="1" applyBorder="1" applyFont="1">
      <alignment horizontal="center" shrinkToFit="0" vertical="center" wrapText="1"/>
    </xf>
    <xf borderId="14" fillId="0" fontId="220" numFmtId="0" xfId="0" applyAlignment="1" applyBorder="1" applyFont="1">
      <alignment shrinkToFit="0" vertical="center" wrapText="0"/>
    </xf>
    <xf borderId="14" fillId="0" fontId="1" numFmtId="1" xfId="0" applyAlignment="1" applyBorder="1" applyFont="1" applyNumberFormat="1">
      <alignment shrinkToFit="0" vertical="center" wrapText="0"/>
    </xf>
    <xf borderId="14" fillId="0" fontId="1" numFmtId="14" xfId="0" applyAlignment="1" applyBorder="1" applyFont="1" applyNumberFormat="1">
      <alignment shrinkToFit="0" vertical="center" wrapText="0"/>
    </xf>
    <xf borderId="14" fillId="0" fontId="221" numFmtId="1" xfId="0" applyAlignment="1" applyBorder="1" applyFont="1" applyNumberFormat="1">
      <alignment horizontal="center" shrinkToFit="0" vertical="center" wrapText="0"/>
    </xf>
    <xf borderId="14" fillId="0" fontId="193" numFmtId="0" xfId="0" applyAlignment="1" applyBorder="1" applyFont="1">
      <alignment horizontal="center" shrinkToFit="0" vertical="center" wrapText="0"/>
    </xf>
    <xf borderId="70" fillId="0" fontId="73" numFmtId="0" xfId="0" applyAlignment="1" applyBorder="1" applyFont="1">
      <alignment shrinkToFit="0" vertical="center" wrapText="0"/>
    </xf>
    <xf borderId="70" fillId="0" fontId="1" numFmtId="1" xfId="0" applyAlignment="1" applyBorder="1" applyFont="1" applyNumberFormat="1">
      <alignment horizontal="center" shrinkToFit="0" vertical="center" wrapText="0"/>
    </xf>
    <xf borderId="70" fillId="0" fontId="73" numFmtId="0" xfId="0" applyAlignment="1" applyBorder="1" applyFont="1">
      <alignment horizontal="center" shrinkToFit="0" vertical="center" wrapText="1"/>
    </xf>
    <xf borderId="0" fillId="0" fontId="1" numFmtId="1" xfId="0" applyFont="1" applyNumberFormat="1"/>
    <xf borderId="0" fillId="0" fontId="1" numFmtId="14" xfId="0" applyFont="1" applyNumberFormat="1"/>
    <xf borderId="72" fillId="0" fontId="1" numFmtId="0" xfId="0" applyBorder="1" applyFont="1"/>
    <xf borderId="0" fillId="0" fontId="222" numFmtId="0" xfId="0" applyAlignment="1" applyFont="1">
      <alignment horizontal="center" shrinkToFit="0" wrapText="1"/>
    </xf>
    <xf borderId="0" fillId="0" fontId="84" numFmtId="0" xfId="0" applyAlignment="1" applyFont="1">
      <alignment horizontal="center" shrinkToFit="0" wrapText="1"/>
    </xf>
    <xf borderId="0" fillId="0" fontId="223" numFmtId="0" xfId="0" applyFont="1"/>
    <xf borderId="0" fillId="0" fontId="223" numFmtId="0" xfId="0" applyAlignment="1" applyFont="1">
      <alignment horizontal="left" vertical="center"/>
    </xf>
    <xf borderId="1" fillId="7" fontId="223" numFmtId="0" xfId="0" applyBorder="1" applyFont="1"/>
    <xf borderId="0" fillId="0" fontId="224" numFmtId="0" xfId="0" applyFont="1"/>
    <xf borderId="0" fillId="0" fontId="225" numFmtId="0" xfId="0" applyFont="1"/>
    <xf borderId="0" fillId="0" fontId="226" numFmtId="0" xfId="0" applyFont="1"/>
    <xf borderId="1" fillId="7" fontId="227" numFmtId="0" xfId="0" applyBorder="1" applyFont="1"/>
    <xf borderId="1" fillId="7" fontId="228" numFmtId="0" xfId="0" applyBorder="1" applyFont="1"/>
    <xf borderId="1" fillId="7" fontId="223" numFmtId="0" xfId="0" applyAlignment="1" applyBorder="1" applyFont="1">
      <alignment horizontal="left" shrinkToFit="0" wrapText="1"/>
    </xf>
  </cellXfs>
  <cellStyles count="1">
    <cellStyle xfId="0" name="Normal" builtinId="0"/>
  </cellStyles>
  <dxfs count="15">
    <dxf>
      <font>
        <color rgb="FF9C0006"/>
      </font>
      <fill>
        <patternFill patternType="solid">
          <fgColor rgb="FFFFC7CE"/>
          <bgColor rgb="FFFFC7CE"/>
        </patternFill>
      </fill>
      <border/>
    </dxf>
    <dxf>
      <font/>
      <fill>
        <patternFill patternType="none"/>
      </fill>
      <border/>
    </dxf>
    <dxf>
      <font/>
      <fill>
        <patternFill patternType="solid">
          <fgColor theme="7"/>
          <bgColor theme="7"/>
        </patternFill>
      </fill>
      <border/>
    </dxf>
    <dxf>
      <font/>
      <fill>
        <patternFill patternType="solid">
          <fgColor rgb="FFFEF2CB"/>
          <bgColor rgb="FFFEF2CB"/>
        </patternFill>
      </fill>
      <border/>
    </dxf>
    <dxf>
      <font/>
      <fill>
        <patternFill patternType="solid">
          <fgColor theme="0"/>
          <bgColor theme="0"/>
        </patternFill>
      </fill>
      <border/>
    </dxf>
    <dxf>
      <border>
        <left style="thin">
          <color theme="7"/>
        </left>
        <right style="thin">
          <color theme="7"/>
        </right>
        <top style="thin">
          <color theme="7"/>
        </top>
        <bottom style="thin">
          <color theme="7"/>
        </bottom>
        <vertical style="thin">
          <color rgb="FFD4D4D4"/>
        </vertical>
        <horizontal style="thin">
          <color rgb="FFD4D4D4"/>
        </horizontal>
      </border>
    </dxf>
    <dxf>
      <font/>
      <fill>
        <patternFill patternType="solid">
          <fgColor theme="9"/>
          <bgColor theme="9"/>
        </patternFill>
      </fill>
      <border/>
    </dxf>
    <dxf>
      <font/>
      <fill>
        <patternFill patternType="solid">
          <fgColor rgb="FFE2EFD9"/>
          <bgColor rgb="FFE2EFD9"/>
        </patternFill>
      </fill>
      <border/>
    </dxf>
    <dxf>
      <border>
        <left style="thin">
          <color theme="9"/>
        </left>
        <right style="thin">
          <color theme="9"/>
        </right>
        <top style="thin">
          <color theme="9"/>
        </top>
        <bottom style="thin">
          <color theme="9"/>
        </bottom>
        <vertical style="thin">
          <color rgb="FFD4D4D4"/>
        </vertical>
        <horizontal style="thin">
          <color rgb="FFD4D4D4"/>
        </horizontal>
      </border>
    </dxf>
    <dxf>
      <font/>
      <fill>
        <patternFill patternType="solid">
          <fgColor theme="4"/>
          <bgColor theme="4"/>
        </patternFill>
      </fill>
      <border/>
    </dxf>
    <dxf>
      <font/>
      <fill>
        <patternFill patternType="solid">
          <fgColor rgb="FFD9E2F3"/>
          <bgColor rgb="FFD9E2F3"/>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theme="5"/>
          <bgColor theme="5"/>
        </patternFill>
      </fill>
      <border/>
    </dxf>
    <dxf>
      <font/>
      <fill>
        <patternFill patternType="solid">
          <fgColor rgb="FFFBE4D5"/>
          <bgColor rgb="FFFBE4D5"/>
        </patternFill>
      </fill>
      <border/>
    </dxf>
    <dxf>
      <border>
        <left style="thin">
          <color theme="5"/>
        </left>
        <right style="thin">
          <color theme="5"/>
        </right>
        <top style="thin">
          <color theme="5"/>
        </top>
        <bottom style="thin">
          <color theme="5"/>
        </bottom>
        <vertical style="thin">
          <color rgb="FFD4D4D4"/>
        </vertical>
        <horizontal style="thin">
          <color rgb="FFD4D4D4"/>
        </horizontal>
      </border>
    </dxf>
  </dxfs>
  <tableStyles count="13">
    <tableStyle count="4" pivot="0" name="Electrode &amp; Cell Manufacturing-style">
      <tableStyleElement dxfId="2" type="headerRow"/>
      <tableStyleElement dxfId="3" type="firstRowStripe"/>
      <tableStyleElement dxfId="4" type="secondRowStripe"/>
      <tableStyleElement dxfId="5" size="0" type="wholeTable"/>
    </tableStyle>
    <tableStyle count="4" pivot="0" name="Append2-style">
      <tableStyleElement dxfId="6" type="headerRow"/>
      <tableStyleElement dxfId="7" type="firstRowStripe"/>
      <tableStyleElement dxfId="4" type="secondRowStripe"/>
      <tableStyleElement dxfId="8" size="0" type="wholeTable"/>
    </tableStyle>
    <tableStyle count="4" pivot="0" name="Raw Materials-style">
      <tableStyleElement dxfId="6" type="headerRow"/>
      <tableStyleElement dxfId="7" type="firstRowStripe"/>
      <tableStyleElement dxfId="4" type="secondRowStripe"/>
      <tableStyleElement dxfId="8" size="0" type="wholeTable"/>
    </tableStyle>
    <tableStyle count="4" pivot="0" name="Battery Grade Materials-style">
      <tableStyleElement dxfId="2" type="headerRow"/>
      <tableStyleElement dxfId="3" type="firstRowStripe"/>
      <tableStyleElement dxfId="4" type="secondRowStripe"/>
      <tableStyleElement dxfId="5" size="0" type="wholeTable"/>
    </tableStyle>
    <tableStyle count="4" pivot="0" name="Other Battery Components &amp; Mat.-style">
      <tableStyleElement dxfId="2" type="headerRow"/>
      <tableStyleElement dxfId="3" type="firstRowStripe"/>
      <tableStyleElement dxfId="4" type="secondRowStripe"/>
      <tableStyleElement dxfId="5" size="0" type="wholeTable"/>
    </tableStyle>
    <tableStyle count="4" pivot="0" name="Module-Pack Manufacturing-style">
      <tableStyleElement dxfId="9" type="headerRow"/>
      <tableStyleElement dxfId="10" type="firstRowStripe"/>
      <tableStyleElement dxfId="4" type="secondRowStripe"/>
      <tableStyleElement dxfId="11" size="0" type="wholeTable"/>
    </tableStyle>
    <tableStyle count="4" pivot="0" name="Recycling-Repurposing-style">
      <tableStyleElement dxfId="9" type="headerRow"/>
      <tableStyleElement dxfId="10" type="firstRowStripe"/>
      <tableStyleElement dxfId="4" type="secondRowStripe"/>
      <tableStyleElement dxfId="11" size="0" type="wholeTable"/>
    </tableStyle>
    <tableStyle count="4" pivot="0" name="Equipment-style">
      <tableStyleElement dxfId="12" type="headerRow"/>
      <tableStyleElement dxfId="13" type="firstRowStripe"/>
      <tableStyleElement dxfId="4" type="secondRowStripe"/>
      <tableStyleElement dxfId="14" size="0" type="wholeTable"/>
    </tableStyle>
    <tableStyle count="4" pivot="0" name="R&amp;D-style">
      <tableStyleElement dxfId="12" type="headerRow"/>
      <tableStyleElement dxfId="13" type="firstRowStripe"/>
      <tableStyleElement dxfId="4" type="secondRowStripe"/>
      <tableStyleElement dxfId="14" size="0" type="wholeTable"/>
    </tableStyle>
    <tableStyle count="4" pivot="0" name="Services &amp; Consulting-style">
      <tableStyleElement dxfId="12" type="headerRow"/>
      <tableStyleElement dxfId="13" type="firstRowStripe"/>
      <tableStyleElement dxfId="4" type="secondRowStripe"/>
      <tableStyleElement dxfId="14" size="0" type="wholeTable"/>
    </tableStyle>
    <tableStyle count="4" pivot="0" name="Modeling &amp; Software-style">
      <tableStyleElement dxfId="12" type="headerRow"/>
      <tableStyleElement dxfId="13" type="firstRowStripe"/>
      <tableStyleElement dxfId="4" type="secondRowStripe"/>
      <tableStyleElement dxfId="14" size="0" type="wholeTable"/>
    </tableStyle>
    <tableStyle count="4" pivot="0" name="Distributors-style">
      <tableStyleElement dxfId="12" type="headerRow"/>
      <tableStyleElement dxfId="13" type="firstRowStripe"/>
      <tableStyleElement dxfId="4" type="secondRowStripe"/>
      <tableStyleElement dxfId="14" size="0" type="wholeTable"/>
    </tableStyle>
    <tableStyle count="4" pivot="0" name="Professional Services (NB)-style">
      <tableStyleElement dxfId="12" type="headerRow"/>
      <tableStyleElement dxfId="13" type="firstRowStripe"/>
      <tableStyleElement dxfId="4" type="secondRowStripe"/>
      <tableStyleElement dxfId="1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workbook.xml.rels><?xml version="1.0" encoding="UTF-8" standalone="yes"?><Relationships xmlns="http://schemas.openxmlformats.org/package/2006/relationships"><Relationship Id="rId40" Type="http://schemas.openxmlformats.org/officeDocument/2006/relationships/externalLink" Target="externalLinks/externalLink9.xml"/><Relationship Id="rId41" Type="http://customschemas.google.com/relationships/workbookmetadata" Target="metadata"/><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externalLink" Target="externalLinks/externalLink2.xml"/><Relationship Id="rId32" Type="http://schemas.openxmlformats.org/officeDocument/2006/relationships/externalLink" Target="externalLinks/externalLink1.xml"/><Relationship Id="rId35" Type="http://schemas.openxmlformats.org/officeDocument/2006/relationships/externalLink" Target="externalLinks/externalLink4.xml"/><Relationship Id="rId34" Type="http://schemas.openxmlformats.org/officeDocument/2006/relationships/externalLink" Target="externalLinks/externalLink3.xml"/><Relationship Id="rId37" Type="http://schemas.openxmlformats.org/officeDocument/2006/relationships/externalLink" Target="externalLinks/externalLink6.xml"/><Relationship Id="rId36" Type="http://schemas.openxmlformats.org/officeDocument/2006/relationships/externalLink" Target="externalLinks/externalLink5.xml"/><Relationship Id="rId39" Type="http://schemas.openxmlformats.org/officeDocument/2006/relationships/externalLink" Target="externalLinks/externalLink8.xml"/><Relationship Id="rId38" Type="http://schemas.openxmlformats.org/officeDocument/2006/relationships/externalLink" Target="externalLinks/externalLink7.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1</xdr:row>
      <xdr:rowOff>161925</xdr:rowOff>
    </xdr:from>
    <xdr:ext cx="9439275" cy="38957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19050</xdr:colOff>
      <xdr:row>23</xdr:row>
      <xdr:rowOff>28575</xdr:rowOff>
    </xdr:from>
    <xdr:ext cx="9763125" cy="16668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12544425" cy="128682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0</xdr:row>
      <xdr:rowOff>47625</xdr:rowOff>
    </xdr:from>
    <xdr:ext cx="8601075" cy="23012400"/>
    <xdr:grpSp>
      <xdr:nvGrpSpPr>
        <xdr:cNvPr id="2" name="Shape 2"/>
        <xdr:cNvGrpSpPr/>
      </xdr:nvGrpSpPr>
      <xdr:grpSpPr>
        <a:xfrm>
          <a:off x="1045463" y="0"/>
          <a:ext cx="8601075" cy="7560000"/>
          <a:chOff x="1045463" y="0"/>
          <a:chExt cx="8601075" cy="7560000"/>
        </a:xfrm>
      </xdr:grpSpPr>
      <xdr:grpSp>
        <xdr:nvGrpSpPr>
          <xdr:cNvPr id="3" name="Shape 3"/>
          <xdr:cNvGrpSpPr/>
        </xdr:nvGrpSpPr>
        <xdr:grpSpPr>
          <a:xfrm>
            <a:off x="1045463" y="0"/>
            <a:ext cx="8601075" cy="7560000"/>
            <a:chOff x="4010025" y="57149"/>
            <a:chExt cx="8608205" cy="21918767"/>
          </a:xfrm>
        </xdr:grpSpPr>
        <xdr:sp>
          <xdr:nvSpPr>
            <xdr:cNvPr id="4" name="Shape 4"/>
            <xdr:cNvSpPr/>
          </xdr:nvSpPr>
          <xdr:spPr>
            <a:xfrm>
              <a:off x="4010025" y="57149"/>
              <a:ext cx="8608200" cy="219187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67175" y="57149"/>
              <a:ext cx="8551055" cy="4695826"/>
              <a:chOff x="4333875" y="57149"/>
              <a:chExt cx="9122555" cy="4695826"/>
            </a:xfrm>
          </xdr:grpSpPr>
          <xdr:pic>
            <xdr:nvPicPr>
              <xdr:cNvPr id="6" name="Shape 6"/>
              <xdr:cNvPicPr preferRelativeResize="0"/>
            </xdr:nvPicPr>
            <xdr:blipFill rotWithShape="1">
              <a:blip r:embed="rId1">
                <a:alphaModFix/>
              </a:blip>
              <a:srcRect b="0" l="0" r="0" t="0"/>
              <a:stretch/>
            </xdr:blipFill>
            <xdr:spPr>
              <a:xfrm>
                <a:off x="4333875" y="57149"/>
                <a:ext cx="9122555" cy="4695826"/>
              </a:xfrm>
              <a:prstGeom prst="rect">
                <a:avLst/>
              </a:prstGeom>
              <a:noFill/>
              <a:ln cap="flat" cmpd="sng" w="28575">
                <a:solidFill>
                  <a:srgbClr val="000000"/>
                </a:solidFill>
                <a:prstDash val="solid"/>
                <a:round/>
                <a:headEnd len="sm" w="sm" type="none"/>
                <a:tailEnd len="sm" w="sm" type="none"/>
              </a:ln>
            </xdr:spPr>
          </xdr:pic>
          <xdr:sp>
            <xdr:nvSpPr>
              <xdr:cNvPr id="7" name="Shape 7"/>
              <xdr:cNvSpPr txBox="1"/>
            </xdr:nvSpPr>
            <xdr:spPr>
              <a:xfrm>
                <a:off x="12592050" y="381000"/>
                <a:ext cx="352425" cy="371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800">
                    <a:solidFill>
                      <a:schemeClr val="dk1"/>
                    </a:solidFill>
                    <a:latin typeface="Calibri"/>
                    <a:ea typeface="Calibri"/>
                    <a:cs typeface="Calibri"/>
                    <a:sym typeface="Calibri"/>
                  </a:rPr>
                  <a:t>1</a:t>
                </a:r>
                <a:endParaRPr sz="1400"/>
              </a:p>
            </xdr:txBody>
          </xdr:sp>
        </xdr:grpSp>
        <xdr:grpSp>
          <xdr:nvGrpSpPr>
            <xdr:cNvPr id="8" name="Shape 8"/>
            <xdr:cNvGrpSpPr/>
          </xdr:nvGrpSpPr>
          <xdr:grpSpPr>
            <a:xfrm>
              <a:off x="4010025" y="5219699"/>
              <a:ext cx="8590638" cy="5210175"/>
              <a:chOff x="4276725" y="5219699"/>
              <a:chExt cx="9124038" cy="5210175"/>
            </a:xfrm>
          </xdr:grpSpPr>
          <xdr:pic>
            <xdr:nvPicPr>
              <xdr:cNvPr id="9" name="Shape 9"/>
              <xdr:cNvPicPr preferRelativeResize="0"/>
            </xdr:nvPicPr>
            <xdr:blipFill rotWithShape="1">
              <a:blip r:embed="rId2">
                <a:alphaModFix/>
              </a:blip>
              <a:srcRect b="0" l="0" r="0" t="0"/>
              <a:stretch/>
            </xdr:blipFill>
            <xdr:spPr>
              <a:xfrm>
                <a:off x="4276725" y="5219699"/>
                <a:ext cx="9124038" cy="5210175"/>
              </a:xfrm>
              <a:prstGeom prst="rect">
                <a:avLst/>
              </a:prstGeom>
              <a:noFill/>
              <a:ln cap="flat" cmpd="sng" w="28575">
                <a:solidFill>
                  <a:srgbClr val="000000"/>
                </a:solidFill>
                <a:prstDash val="solid"/>
                <a:round/>
                <a:headEnd len="sm" w="sm" type="none"/>
                <a:tailEnd len="sm" w="sm" type="none"/>
              </a:ln>
            </xdr:spPr>
          </xdr:pic>
          <xdr:sp>
            <xdr:nvSpPr>
              <xdr:cNvPr id="10" name="Shape 10"/>
              <xdr:cNvSpPr txBox="1"/>
            </xdr:nvSpPr>
            <xdr:spPr>
              <a:xfrm>
                <a:off x="12468225" y="5391149"/>
                <a:ext cx="352425" cy="371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800">
                    <a:solidFill>
                      <a:schemeClr val="dk1"/>
                    </a:solidFill>
                    <a:latin typeface="Calibri"/>
                    <a:ea typeface="Calibri"/>
                    <a:cs typeface="Calibri"/>
                    <a:sym typeface="Calibri"/>
                  </a:rPr>
                  <a:t>2</a:t>
                </a:r>
                <a:endParaRPr sz="1400"/>
              </a:p>
            </xdr:txBody>
          </xdr:sp>
        </xdr:grpSp>
        <xdr:grpSp>
          <xdr:nvGrpSpPr>
            <xdr:cNvPr id="11" name="Shape 11"/>
            <xdr:cNvGrpSpPr/>
          </xdr:nvGrpSpPr>
          <xdr:grpSpPr>
            <a:xfrm>
              <a:off x="4029074" y="17030700"/>
              <a:ext cx="8562975" cy="4945216"/>
              <a:chOff x="4295774" y="17030700"/>
              <a:chExt cx="9134475" cy="4945216"/>
            </a:xfrm>
          </xdr:grpSpPr>
          <xdr:pic>
            <xdr:nvPicPr>
              <xdr:cNvPr id="12" name="Shape 12"/>
              <xdr:cNvPicPr preferRelativeResize="0"/>
            </xdr:nvPicPr>
            <xdr:blipFill rotWithShape="1">
              <a:blip r:embed="rId3">
                <a:alphaModFix/>
              </a:blip>
              <a:srcRect b="0" l="0" r="0" t="0"/>
              <a:stretch/>
            </xdr:blipFill>
            <xdr:spPr>
              <a:xfrm>
                <a:off x="4295774" y="17030700"/>
                <a:ext cx="9134475" cy="4945216"/>
              </a:xfrm>
              <a:prstGeom prst="rect">
                <a:avLst/>
              </a:prstGeom>
              <a:noFill/>
              <a:ln cap="flat" cmpd="sng" w="28575">
                <a:solidFill>
                  <a:srgbClr val="000000"/>
                </a:solidFill>
                <a:prstDash val="solid"/>
                <a:round/>
                <a:headEnd len="sm" w="sm" type="none"/>
                <a:tailEnd len="sm" w="sm" type="none"/>
              </a:ln>
            </xdr:spPr>
          </xdr:pic>
          <xdr:sp>
            <xdr:nvSpPr>
              <xdr:cNvPr id="13" name="Shape 13"/>
              <xdr:cNvSpPr txBox="1"/>
            </xdr:nvSpPr>
            <xdr:spPr>
              <a:xfrm>
                <a:off x="12563475" y="17211674"/>
                <a:ext cx="352425" cy="371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800">
                    <a:solidFill>
                      <a:schemeClr val="dk1"/>
                    </a:solidFill>
                    <a:latin typeface="Calibri"/>
                    <a:ea typeface="Calibri"/>
                    <a:cs typeface="Calibri"/>
                    <a:sym typeface="Calibri"/>
                  </a:rPr>
                  <a:t>4</a:t>
                </a:r>
                <a:endParaRPr sz="1400"/>
              </a:p>
            </xdr:txBody>
          </xdr:sp>
        </xdr:grpSp>
        <xdr:grpSp>
          <xdr:nvGrpSpPr>
            <xdr:cNvPr id="14" name="Shape 14"/>
            <xdr:cNvGrpSpPr/>
          </xdr:nvGrpSpPr>
          <xdr:grpSpPr>
            <a:xfrm>
              <a:off x="4057650" y="11277600"/>
              <a:ext cx="8546576" cy="5314950"/>
              <a:chOff x="4324350" y="11277600"/>
              <a:chExt cx="9079976" cy="5314950"/>
            </a:xfrm>
          </xdr:grpSpPr>
          <xdr:pic>
            <xdr:nvPicPr>
              <xdr:cNvPr id="15" name="Shape 15"/>
              <xdr:cNvPicPr preferRelativeResize="0"/>
            </xdr:nvPicPr>
            <xdr:blipFill rotWithShape="1">
              <a:blip r:embed="rId4">
                <a:alphaModFix/>
              </a:blip>
              <a:srcRect b="0" l="0" r="0" t="0"/>
              <a:stretch/>
            </xdr:blipFill>
            <xdr:spPr>
              <a:xfrm>
                <a:off x="4324350" y="11277600"/>
                <a:ext cx="9079976" cy="5314950"/>
              </a:xfrm>
              <a:prstGeom prst="rect">
                <a:avLst/>
              </a:prstGeom>
              <a:noFill/>
              <a:ln cap="flat" cmpd="sng" w="28575">
                <a:solidFill>
                  <a:srgbClr val="000000"/>
                </a:solidFill>
                <a:prstDash val="solid"/>
                <a:round/>
                <a:headEnd len="sm" w="sm" type="none"/>
                <a:tailEnd len="sm" w="sm" type="none"/>
              </a:ln>
            </xdr:spPr>
          </xdr:pic>
          <xdr:sp>
            <xdr:nvSpPr>
              <xdr:cNvPr id="16" name="Shape 16"/>
              <xdr:cNvSpPr txBox="1"/>
            </xdr:nvSpPr>
            <xdr:spPr>
              <a:xfrm>
                <a:off x="12830175" y="11506199"/>
                <a:ext cx="352425" cy="371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800">
                    <a:solidFill>
                      <a:schemeClr val="dk1"/>
                    </a:solidFill>
                    <a:latin typeface="Calibri"/>
                    <a:ea typeface="Calibri"/>
                    <a:cs typeface="Calibri"/>
                    <a:sym typeface="Calibri"/>
                  </a:rPr>
                  <a:t>3</a:t>
                </a:r>
                <a:endParaRPr sz="1400"/>
              </a:p>
            </xdr:txBody>
          </xdr:sp>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Manufacturing%20capacity.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618D78C2\2015-2025%20Production%20Summary%20and%20Data%20with%20Definition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heicct.sharepoint.com/sites/PV-US-2023-battery-mineral-prices/Shared%20Documents/General/Analysis/Mineral%20Price%20Projection_BMI%20uni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heicct-my.sharepoint.com/TransEcoInfo/STAT/OICA/EXP-PRO-SURVEY/PROQUARTERS20052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618D78C2\MY2015_FleetsABC_aeoR_20161117.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heicct-my.sharepoint.com/Users/dalehall/Library/Containers/com.apple.mail/Data/Library/Mail%20Downloads/E08A986B-19D3-4794-A4F4-0DCF2A09C02C/IZEVA%20GHG%20paper/Roadmap_Model_112414_N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08944914\egrid_dat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94A0C46\US%20EV%20GHG%20v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theicct-my.sharepoint.com/C:/Users/THottle.ERG/Box%20Sync/Concrete%20LCA%20(share)/4.%20Results/GREET%20Template/Clean%20GREET%20Integration/GREET1_2018.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Slowing Projects (Big green ma)"/>
      <sheetName val="Summary"/>
      <sheetName val="literature review"/>
      <sheetName val="Conversions"/>
      <sheetName val="NaatBatt Final narrowed dataset"/>
      <sheetName val="NaatBatt All"/>
      <sheetName val="ICCT data"/>
      <sheetName val="ICCT final narrowed dataset"/>
      <sheetName val="EDF Master Sort list"/>
      <sheetName val="EDF Draft Analysis Tables"/>
      <sheetName val="EDF Analysis Tables"/>
      <sheetName val="EDF sou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a"/>
      <sheetName val="Data Definition"/>
      <sheetName val="Metrics"/>
      <sheetName val="Lookups"/>
      <sheetName val="VehType"/>
      <sheetName val="Platforms"/>
      <sheetName val="Safety"/>
      <sheetName val="Machine"/>
      <sheetName val="Market"/>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MI price and conversion"/>
      <sheetName val="mineral compound price f"/>
      <sheetName val="LCE"/>
      <sheetName val="Co_CoSO4 forecast"/>
      <sheetName val="CoSO4_figure"/>
      <sheetName val="Ni_NiSO4 forecast"/>
      <sheetName val="Nickel 99.8%"/>
      <sheetName val="Nickel sulphate"/>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s"/>
      <sheetName val="CONVENTIONS"/>
      <sheetName val="TOTAL"/>
      <sheetName val="PROVP"/>
      <sheetName val="PROVUL"/>
      <sheetName val="PROVI"/>
      <sheetName val="PROBC"/>
      <sheetName val="COMMENTS"/>
      <sheetName val="BASEPROTOTAL"/>
      <sheetName val="LAST QUARTERS"/>
      <sheetName val="BASEPROVP"/>
      <sheetName val="BASEPROVUL"/>
      <sheetName val="BASEPROVI"/>
      <sheetName val="BASEPROBC"/>
      <sheetName val="GLOBAL CHART"/>
      <sheetName val="DETAILED CHART"/>
      <sheetName val="COUNTRYRANKBASE"/>
      <sheetName val="COUNTRYRANK CHAR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hangeLog"/>
      <sheetName val="INPUTS"/>
      <sheetName val="kWhpMi"/>
      <sheetName val="Platforms_2021"/>
      <sheetName val="Platforms_2025"/>
      <sheetName val="Platforms_2030"/>
      <sheetName val="Vehicles"/>
      <sheetName val="MarketA_2021"/>
      <sheetName val="MarketB_2021"/>
      <sheetName val="MarketA_2025"/>
      <sheetName val="MarketB_2025"/>
      <sheetName val="MarketA_2030"/>
      <sheetName val="MarketB_2030"/>
      <sheetName val="MachineA&amp;C"/>
      <sheetName val="MachineB"/>
      <sheetName val="TAR12_2021"/>
      <sheetName val="TAR12_2025"/>
      <sheetName val="TAR12_2025(old)"/>
      <sheetName val="Cumulative"/>
      <sheetName val="Cumulative_OEM"/>
      <sheetName val="MarketC_2021"/>
      <sheetName val="MarketC_2025"/>
      <sheetName val="MY2015_FleetsABC_aeoR_201611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tro"/>
      <sheetName val="Outputs"/>
      <sheetName val="Inputs"/>
      <sheetName val="Country Data"/>
      <sheetName val="LDV Inputs"/>
      <sheetName val="LDV Calc"/>
      <sheetName val="Baseline VKT Input"/>
      <sheetName val="Socio"/>
      <sheetName val="Roadmap AP-40"/>
      <sheetName val="Fuel Sulfur Share Traj"/>
      <sheetName val="Fuel Sulfur Share Base"/>
      <sheetName val="Fuel Sulfur Inputs"/>
      <sheetName val="Fuel"/>
      <sheetName val="EFin"/>
      <sheetName val="EFkey"/>
      <sheetName val="EFavg"/>
      <sheetName val="EFrur"/>
      <sheetName val="EFurb"/>
      <sheetName val="EFhwy"/>
      <sheetName val="Scrappage"/>
      <sheetName val="Bus Inputs"/>
      <sheetName val="Bus Calc"/>
      <sheetName val="2W Inputs"/>
      <sheetName val="2W Calc"/>
      <sheetName val="3W Inputs"/>
      <sheetName val="3W Calc"/>
      <sheetName val="LHDT Inputs"/>
      <sheetName val="LHDT Calc"/>
      <sheetName val="MHDT Inputs"/>
      <sheetName val="MHDT Calc"/>
      <sheetName val="HHDT Inputs"/>
      <sheetName val="HHDT Calc"/>
      <sheetName val="Passenger Rail"/>
      <sheetName val="Freight Rail"/>
      <sheetName val="Aviation"/>
      <sheetName val="Marine"/>
      <sheetName val="Config"/>
      <sheetName val="Survival"/>
      <sheetName val="Stock"/>
      <sheetName val="Turnover"/>
      <sheetName val="Annual_out"/>
      <sheetName val="Emission Inventory"/>
      <sheetName val="Output"/>
      <sheetName val="T_out"/>
      <sheetName val="X"/>
      <sheetName val="Sheet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ntents"/>
      <sheetName val="UNT14"/>
      <sheetName val="GEN14"/>
      <sheetName val="PLNT14"/>
      <sheetName val="ST14"/>
      <sheetName val="BA14"/>
      <sheetName val="SRL14"/>
      <sheetName val="NRL14"/>
      <sheetName val="US14"/>
      <sheetName val="GGL14"/>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pm"/>
      <sheetName val="cost"/>
      <sheetName val="fleet"/>
      <sheetName val="OMEGA"/>
      <sheetName val="fleetCAN"/>
      <sheetName val="OMEGA1"/>
      <sheetName val="2021"/>
      <sheetName val="2025trend"/>
      <sheetName val="Targets_byFleet"/>
      <sheetName val="Platforms_2025"/>
      <sheetName val="grid"/>
      <sheetName val="Sales"/>
      <sheetName val="CostEPA"/>
    </sheetNames>
    <sheetDataSet>
      <sheetData sheetId="0"/>
      <sheetData sheetId="1" refreshError="1"/>
      <sheetData sheetId="2"/>
      <sheetData sheetId="3" refreshError="1"/>
      <sheetData sheetId="4" refreshError="1"/>
      <sheetData sheetId="5"/>
      <sheetData sheetId="6"/>
      <sheetData sheetId="7" refreshError="1"/>
      <sheetData sheetId="8"/>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verview"/>
      <sheetName val="Inputs"/>
      <sheetName val="Results"/>
      <sheetName val="Petroleum"/>
      <sheetName val="NG"/>
      <sheetName val="MeOH&amp;FTD"/>
      <sheetName val="EtOH"/>
      <sheetName val="Electric"/>
      <sheetName val="Hydrogen"/>
      <sheetName val="BioOil"/>
      <sheetName val="Algae"/>
      <sheetName val="RNG"/>
      <sheetName val="Pyrolysis_IDL"/>
      <sheetName val="IBR"/>
      <sheetName val="PTF"/>
      <sheetName val="Fuel_Prod_TS"/>
      <sheetName val="EF_TS"/>
      <sheetName val="AgMining_EF_TS"/>
      <sheetName val="EF"/>
      <sheetName val="WCF"/>
      <sheetName val="Fuel_Specs"/>
      <sheetName val="Car_TS"/>
      <sheetName val="LDT1_TS"/>
      <sheetName val="LDT2_TS"/>
      <sheetName val="Vehicles"/>
      <sheetName val="Urban_Shares"/>
      <sheetName val="Compression"/>
      <sheetName val="Coal"/>
      <sheetName val="T&amp;D_Flowcharts"/>
      <sheetName val="T&amp;D"/>
      <sheetName val="Uranium"/>
      <sheetName val="Ag_Inputs"/>
      <sheetName val="Enzymes_Yeast"/>
      <sheetName val="Pretreatment"/>
      <sheetName val="Catalyst"/>
      <sheetName val="Bioproducts"/>
      <sheetName val="E-D Additives"/>
      <sheetName val="OilGasCoalInfra"/>
      <sheetName val="ElecInfra"/>
      <sheetName val="Woody"/>
      <sheetName val="HDV_TS"/>
      <sheetName val="HDV_WTW"/>
      <sheetName val="JetFuel_WTP"/>
      <sheetName val="JetFuel_PTWa"/>
      <sheetName val="JetFuel_WTWa"/>
      <sheetName val="Rail_PTW"/>
      <sheetName val="Rail_WTW"/>
      <sheetName val="MarineFuel_PTH"/>
      <sheetName val="MarineFuel_WTH"/>
      <sheetName val="Dist_Spec"/>
      <sheetName val="Forecast_Specs"/>
      <sheetName val="Forecast_Deleted"/>
      <sheetName val="GREET1_20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tables/table1.xml><?xml version="1.0" encoding="utf-8"?>
<table xmlns="http://schemas.openxmlformats.org/spreadsheetml/2006/main" ref="A1:AJ119" displayName="Cells" name="Cells" id="1">
  <tableColumns count="36">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Notes" id="29"/>
    <tableColumn name="Brief Company Profile" id="30"/>
    <tableColumn name="Sources2" id="31"/>
    <tableColumn name="Summary Word Count" id="32"/>
    <tableColumn name="Contact" id="33"/>
    <tableColumn name="Contact Email" id="34"/>
    <tableColumn name="Contact Phone" id="35"/>
    <tableColumn name="Column1" id="36"/>
  </tableColumns>
  <tableStyleInfo name="Electrode &amp; Cell Manufacturing-style" showColumnStripes="0" showFirstColumn="1" showLastColumn="1" showRowStripes="1"/>
</table>
</file>

<file path=xl/tables/table2.xml><?xml version="1.0" encoding="utf-8"?>
<table xmlns="http://schemas.openxmlformats.org/spreadsheetml/2006/main" ref="A1:AN1188" displayName="Append2" name="Append2" id="2">
  <tableColumns count="40">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Brief Company Profile" id="29"/>
    <tableColumn name="Summary Word Count" id="30"/>
    <tableColumn name="Notes" id="31"/>
    <tableColumn name="Contact" id="32"/>
    <tableColumn name="Contact email" id="33"/>
    <tableColumn name="Contact Phone" id="34"/>
    <tableColumn name="Long Description" id="35"/>
    <tableColumn name="Sources2" id="36"/>
    <tableColumn name="Contact Email2" id="37"/>
    <tableColumn name="Column1" id="38"/>
    <tableColumn name="Supply  Chain Segment" id="39"/>
    <tableColumn name="Long description3" id="40"/>
  </tableColumns>
  <tableStyleInfo name="Append2-style" showColumnStripes="0" showFirstColumn="1" showLastColumn="1" showRowStripes="1"/>
</table>
</file>

<file path=xl/tables/table3.xml><?xml version="1.0" encoding="utf-8"?>
<table xmlns="http://schemas.openxmlformats.org/spreadsheetml/2006/main" ref="A1:AI94" displayName="RawMatl" name="RawMatl" id="3">
  <tableColumns count="35">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Brief Company Profile" id="29"/>
    <tableColumn name="Summary Word Count" id="30"/>
    <tableColumn name="Notes" id="31"/>
    <tableColumn name="Contact" id="32"/>
    <tableColumn name="Contact email" id="33"/>
    <tableColumn name="Contact Phone" id="34"/>
    <tableColumn name="Long Description" id="35"/>
  </tableColumns>
  <tableStyleInfo name="Raw Materials-style" showColumnStripes="0" showFirstColumn="1" showLastColumn="1" showRowStripes="1"/>
</table>
</file>

<file path=xl/tables/table4.xml><?xml version="1.0" encoding="utf-8"?>
<table xmlns="http://schemas.openxmlformats.org/spreadsheetml/2006/main" ref="A1:AI136" displayName="BGMatl" name="BGMatl" id="4">
  <tableColumns count="35">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Notes" id="29"/>
    <tableColumn name="Brief Company Profile" id="30"/>
    <tableColumn name="Summary Word Count" id="31"/>
    <tableColumn name="Contact" id="32"/>
    <tableColumn name="Contact email" id="33"/>
    <tableColumn name="Contact Phone" id="34"/>
    <tableColumn name="Long Description" id="35"/>
  </tableColumns>
  <tableStyleInfo name="Battery Grade Materials-style" showColumnStripes="0" showFirstColumn="1" showLastColumn="1" showRowStripes="1"/>
</table>
</file>

<file path=xl/tables/table5.xml><?xml version="1.0" encoding="utf-8"?>
<table xmlns="http://schemas.openxmlformats.org/spreadsheetml/2006/main" ref="A1:AJ90" displayName="Other" name="Other" id="5">
  <tableColumns count="36">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Notes" id="29"/>
    <tableColumn name="Brief Company Profile" id="30"/>
    <tableColumn name="Sources2" id="31"/>
    <tableColumn name="Summary Word Count" id="32"/>
    <tableColumn name="Contact" id="33"/>
    <tableColumn name="Contact Email" id="34"/>
    <tableColumn name="Contact Phone" id="35"/>
    <tableColumn name="Long Description" id="36"/>
  </tableColumns>
  <tableStyleInfo name="Other Battery Components &amp; Mat.-style" showColumnStripes="0" showFirstColumn="1" showLastColumn="1" showRowStripes="1"/>
</table>
</file>

<file path=xl/tables/table6.xml><?xml version="1.0" encoding="utf-8"?>
<table xmlns="http://schemas.openxmlformats.org/spreadsheetml/2006/main" ref="A1:AJ240" displayName="PackMod" name="PackMod" id="6">
  <tableColumns count="36">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Notes" id="29"/>
    <tableColumn name="Brief Company Profile" id="30"/>
    <tableColumn name="Sources2" id="31"/>
    <tableColumn name="Summary Word Count" id="32"/>
    <tableColumn name="Contact" id="33"/>
    <tableColumn name="Contact email" id="34"/>
    <tableColumn name="Contact Phone" id="35"/>
    <tableColumn name="Column1" id="36"/>
  </tableColumns>
  <tableStyleInfo name="Module-Pack Manufacturing-style" showColumnStripes="0" showFirstColumn="1" showLastColumn="1" showRowStripes="1"/>
</table>
</file>

<file path=xl/tables/table7.xml><?xml version="1.0" encoding="utf-8"?>
<table xmlns="http://schemas.openxmlformats.org/spreadsheetml/2006/main" ref="A1:AL132" displayName="EOL_Tbl" name="EOL_Tbl" id="7">
  <tableColumns count="38">
    <tableColumn name="ID" id="1"/>
    <tableColumn name="Status" id="2"/>
    <tableColumn name="Supply Chain Segment" id="3"/>
    <tableColumn name="Company" id="4"/>
    <tableColumn name="NAATBatt Member" id="5"/>
    <tableColumn name="Facility Name" id="6"/>
    <tableColumn name="Product/Facility Type" id="7"/>
    <tableColumn name="Chemistries" id="8"/>
    <tableColumn name="Feedstock" id="9"/>
    <tableColumn name="Product" id="10"/>
    <tableColumn name="Company Website" id="11"/>
    <tableColumn name="Facility Address" id="12"/>
    <tableColumn name="Facility City" id="13"/>
    <tableColumn name="Facility State or Province" id="14"/>
    <tableColumn name="Facility Country" id="15"/>
    <tableColumn name="Facility Zip" id="16"/>
    <tableColumn name="Facility Phone" id="17"/>
    <tableColumn name="Latitude" id="18"/>
    <tableColumn name="Longitude" id="19"/>
    <tableColumn name="Facility Workforce" id="20"/>
    <tableColumn name="Capacity" id="21"/>
    <tableColumn name="Capacity Units" id="22"/>
    <tableColumn name="HQ Company Website" id="23"/>
    <tableColumn name="HQ Company" id="24"/>
    <tableColumn name="HQ City" id="25"/>
    <tableColumn name="HQ State or Province" id="26"/>
    <tableColumn name="HQ Country" id="27"/>
    <tableColumn name="QC" id="28"/>
    <tableColumn name="QC Date" id="29"/>
    <tableColumn name="Sources" id="30"/>
    <tableColumn name="Notes" id="31"/>
    <tableColumn name="Brief Company Profile" id="32"/>
    <tableColumn name="Sources2" id="33"/>
    <tableColumn name="Summary Word Count" id="34"/>
    <tableColumn name="Contact" id="35"/>
    <tableColumn name="Contact Email" id="36"/>
    <tableColumn name="Contact Phone" id="37"/>
    <tableColumn name="Long Description" id="38"/>
  </tableColumns>
  <tableStyleInfo name="Recycling-Repurposing-style" showColumnStripes="0" showFirstColumn="1" showLastColumn="1" showRowStripes="1"/>
</table>
</file>

<file path=xl/tables/table8.xml><?xml version="1.0" encoding="utf-8"?>
<table xmlns="http://schemas.openxmlformats.org/spreadsheetml/2006/main" ref="A1:AJ144" displayName="Equip" name="Equip" id="8">
  <tableColumns count="36">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Production Capacity" id="19"/>
    <tableColumn name="Production Units" id="20"/>
    <tableColumn name="HQ Company" id="21"/>
    <tableColumn name="HQ Company Website" id="22"/>
    <tableColumn name="HQ City" id="23"/>
    <tableColumn name="HQ State or Province" id="24"/>
    <tableColumn name="HQ Country" id="25"/>
    <tableColumn name="QC" id="26"/>
    <tableColumn name="QC Date" id="27"/>
    <tableColumn name="Sources" id="28"/>
    <tableColumn name="Notes" id="29"/>
    <tableColumn name="Brief Company Profile" id="30"/>
    <tableColumn name="Sources2" id="31"/>
    <tableColumn name="Summary Word Count" id="32"/>
    <tableColumn name="Contact" id="33"/>
    <tableColumn name="Contact Email" id="34"/>
    <tableColumn name="Contact Phone" id="35"/>
    <tableColumn name="Column1" id="36"/>
  </tableColumns>
  <tableStyleInfo name="Equipment-style" showColumnStripes="0" showFirstColumn="1" showLastColumn="1" showRowStripes="1"/>
</table>
</file>

<file path=xl/tables/table9.xml><?xml version="1.0" encoding="utf-8"?>
<table xmlns="http://schemas.openxmlformats.org/spreadsheetml/2006/main" ref="A1:AH132" displayName="RandD" name="RandD" id="9">
  <tableColumns count="34">
    <tableColumn name="ID" id="1"/>
    <tableColumn name="Status" id="2"/>
    <tableColumn name="Supply Chain Segment" id="3"/>
    <tableColumn name="Company" id="4"/>
    <tableColumn name="NAATBatt Member" id="5"/>
    <tableColumn name="Facility Name" id="6"/>
    <tableColumn name="Product/Facility Type" id="7"/>
    <tableColumn name="Product" id="8"/>
    <tableColumn name="Company Website" id="9"/>
    <tableColumn name="Facility Address" id="10"/>
    <tableColumn name="Facility City" id="11"/>
    <tableColumn name="Facility State or Province" id="12"/>
    <tableColumn name="Facility Country" id="13"/>
    <tableColumn name="Facility Zip" id="14"/>
    <tableColumn name="Facility Phone" id="15"/>
    <tableColumn name="Latitude" id="16"/>
    <tableColumn name="Longitude" id="17"/>
    <tableColumn name="Facility Workforce" id="18"/>
    <tableColumn name="HQ Company" id="19"/>
    <tableColumn name="HQ Company Website" id="20"/>
    <tableColumn name="HQ City" id="21"/>
    <tableColumn name="HQ State or Province" id="22"/>
    <tableColumn name="HQ Country" id="23"/>
    <tableColumn name="QC" id="24"/>
    <tableColumn name="QC Date" id="25"/>
    <tableColumn name="Sources" id="26"/>
    <tableColumn name="Notes" id="27"/>
    <tableColumn name="Brief Company Profile" id="28"/>
    <tableColumn name="Sources2" id="29"/>
    <tableColumn name="Summary Word Count" id="30"/>
    <tableColumn name="Contact" id="31"/>
    <tableColumn name="Contact email" id="32"/>
    <tableColumn name="Contact Phone" id="33"/>
    <tableColumn name="Long Description" id="34"/>
  </tableColumns>
  <tableStyleInfo name="R&amp;D-style" showColumnStripes="0" showFirstColumn="1" showLastColumn="1" showRowStripes="1"/>
</table>
</file>

<file path=xl/tables/table10.xml><?xml version="1.0" encoding="utf-8"?>
<table xmlns="http://schemas.openxmlformats.org/spreadsheetml/2006/main" ref="A1:AG145" displayName="Service" name="Service" id="10">
  <tableColumns count="33">
    <tableColumn name="ID" id="1"/>
    <tableColumn name="Status" id="2"/>
    <tableColumn name="Supply Chain Segment" id="3"/>
    <tableColumn name="Company" id="4"/>
    <tableColumn name="NAATBatt Member" id="5"/>
    <tableColumn name="Product/Facility Type" id="6"/>
    <tableColumn name="Product" id="7"/>
    <tableColumn name="Company Website" id="8"/>
    <tableColumn name="Facility Address" id="9"/>
    <tableColumn name="Facility City" id="10"/>
    <tableColumn name="Facility State or Province" id="11"/>
    <tableColumn name="Facility Country" id="12"/>
    <tableColumn name="Facility Zip" id="13"/>
    <tableColumn name="Facility Phone" id="14"/>
    <tableColumn name="Latitude" id="15"/>
    <tableColumn name="Longitude" id="16"/>
    <tableColumn name="Facility Workforce" id="17"/>
    <tableColumn name="HQ Company" id="18"/>
    <tableColumn name="HQ Company Website" id="19"/>
    <tableColumn name="HQ City" id="20"/>
    <tableColumn name="HQ State or Province" id="21"/>
    <tableColumn name="HQ Country" id="22"/>
    <tableColumn name="QC" id="23"/>
    <tableColumn name="QC Date" id="24"/>
    <tableColumn name="Sources" id="25"/>
    <tableColumn name="Notes" id="26"/>
    <tableColumn name="Brief Company Profile" id="27"/>
    <tableColumn name="Sources2" id="28"/>
    <tableColumn name="Summary Word Count" id="29"/>
    <tableColumn name="Contact" id="30"/>
    <tableColumn name="Contact Email" id="31"/>
    <tableColumn name="Contact Phone" id="32"/>
    <tableColumn name="Long Description" id="33"/>
  </tableColumns>
  <tableStyleInfo name="Services &amp; Consulting-style" showColumnStripes="0" showFirstColumn="1" showLastColumn="1" showRowStripes="1"/>
</table>
</file>

<file path=xl/tables/table11.xml><?xml version="1.0" encoding="utf-8"?>
<table xmlns="http://schemas.openxmlformats.org/spreadsheetml/2006/main" ref="A1:AG37" displayName="Modeling" name="Modeling" id="11">
  <tableColumns count="33">
    <tableColumn name="ID" id="1"/>
    <tableColumn name="Status" id="2"/>
    <tableColumn name="Supply  Chain Segment" id="3"/>
    <tableColumn name="Company" id="4"/>
    <tableColumn name="NAATBatt Member" id="5"/>
    <tableColumn name="Product/Facility Type" id="6"/>
    <tableColumn name="Product" id="7"/>
    <tableColumn name="Company Website" id="8"/>
    <tableColumn name="Facility Address" id="9"/>
    <tableColumn name="Facility City" id="10"/>
    <tableColumn name="Facility State or Province" id="11"/>
    <tableColumn name="Facility Country" id="12"/>
    <tableColumn name="Facility Zip" id="13"/>
    <tableColumn name="Facility Phone" id="14"/>
    <tableColumn name="Facility Workforce" id="15"/>
    <tableColumn name="HQ Company" id="16"/>
    <tableColumn name="HQ Company Website" id="17"/>
    <tableColumn name="HQ City" id="18"/>
    <tableColumn name="HQ State or Province" id="19"/>
    <tableColumn name="HQ Country" id="20"/>
    <tableColumn name="QC" id="21"/>
    <tableColumn name="QC Date" id="22"/>
    <tableColumn name="Sources" id="23"/>
    <tableColumn name="Notes" id="24"/>
    <tableColumn name="Latitude" id="25"/>
    <tableColumn name="Longitude" id="26"/>
    <tableColumn name="Brief Company Profile" id="27"/>
    <tableColumn name="Sources2" id="28"/>
    <tableColumn name="Summary Word Count" id="29"/>
    <tableColumn name="Contact" id="30"/>
    <tableColumn name="Contact email" id="31"/>
    <tableColumn name="Contact Phone" id="32"/>
    <tableColumn name="Long Description" id="33"/>
  </tableColumns>
  <tableStyleInfo name="Modeling &amp; Software-style" showColumnStripes="0" showFirstColumn="1" showLastColumn="1" showRowStripes="1"/>
</table>
</file>

<file path=xl/tables/table12.xml><?xml version="1.0" encoding="utf-8"?>
<table xmlns="http://schemas.openxmlformats.org/spreadsheetml/2006/main" ref="A1:AF22" displayName="Distributors" name="Distributors" id="12">
  <tableColumns count="32">
    <tableColumn name="ID" id="1"/>
    <tableColumn name="Status" id="2"/>
    <tableColumn name="Supply Chain Segment" id="3"/>
    <tableColumn name="Company" id="4"/>
    <tableColumn name="NAATBatt Member" id="5"/>
    <tableColumn name="Product/Facility Type" id="6"/>
    <tableColumn name="Product" id="7"/>
    <tableColumn name="Company Website" id="8"/>
    <tableColumn name="Facility Address" id="9"/>
    <tableColumn name="Facility City" id="10"/>
    <tableColumn name="Facility State or Province" id="11"/>
    <tableColumn name="Facility Country" id="12"/>
    <tableColumn name="Facility Zip" id="13"/>
    <tableColumn name="Facility Phone" id="14"/>
    <tableColumn name="Latitude" id="15"/>
    <tableColumn name="Longitude" id="16"/>
    <tableColumn name="Facility Workforce" id="17"/>
    <tableColumn name="HQ Company" id="18"/>
    <tableColumn name="HQ Company Website" id="19"/>
    <tableColumn name="HQ City" id="20"/>
    <tableColumn name="HQ State or Province" id="21"/>
    <tableColumn name="HQ Country" id="22"/>
    <tableColumn name="QC" id="23"/>
    <tableColumn name="QC Date" id="24"/>
    <tableColumn name="Sources" id="25"/>
    <tableColumn name="Notes" id="26"/>
    <tableColumn name="Brief Company Profile" id="27"/>
    <tableColumn name="Sources2" id="28"/>
    <tableColumn name="Summary Word Count" id="29"/>
    <tableColumn name="Contact" id="30"/>
    <tableColumn name="Contact email" id="31"/>
    <tableColumn name="Contact Phone" id="32"/>
  </tableColumns>
  <tableStyleInfo name="Distributors-style" showColumnStripes="0" showFirstColumn="1" showLastColumn="1" showRowStripes="1"/>
</table>
</file>

<file path=xl/tables/table13.xml><?xml version="1.0" encoding="utf-8"?>
<table xmlns="http://schemas.openxmlformats.org/spreadsheetml/2006/main" ref="A1:AG39" displayName="Professional" name="Professional" id="13">
  <tableColumns count="33">
    <tableColumn name="ID" id="1"/>
    <tableColumn name="Status" id="2"/>
    <tableColumn name="Supply Chain Segment" id="3"/>
    <tableColumn name="Company" id="4"/>
    <tableColumn name="NAATBatt Member" id="5"/>
    <tableColumn name="Product/Facility Type" id="6"/>
    <tableColumn name="Product" id="7"/>
    <tableColumn name="Company Website" id="8"/>
    <tableColumn name="Facility Address" id="9"/>
    <tableColumn name="Facility City" id="10"/>
    <tableColumn name="Facility State or Province" id="11"/>
    <tableColumn name="Facility Country" id="12"/>
    <tableColumn name="Facility Zip" id="13"/>
    <tableColumn name="Facility Phone" id="14"/>
    <tableColumn name="Latitude" id="15"/>
    <tableColumn name="Longitude" id="16"/>
    <tableColumn name="Facility Workforce" id="17"/>
    <tableColumn name="HQ Company" id="18"/>
    <tableColumn name="HQ Company Website" id="19"/>
    <tableColumn name="HQ City" id="20"/>
    <tableColumn name="HQ State or Province" id="21"/>
    <tableColumn name="HQ Country" id="22"/>
    <tableColumn name="QC" id="23"/>
    <tableColumn name="QC Date" id="24"/>
    <tableColumn name="Sources" id="25"/>
    <tableColumn name="Notes" id="26"/>
    <tableColumn name="Brief Company Profile" id="27"/>
    <tableColumn name="Sources2" id="28"/>
    <tableColumn name="Summary Word Count" id="29"/>
    <tableColumn name="Contact" id="30"/>
    <tableColumn name="Contact Email" id="31"/>
    <tableColumn name="Contact Phone" id="32"/>
    <tableColumn name="Long description" id="33"/>
  </tableColumns>
  <tableStyleInfo name="Professional Services (N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thomasnet.com/profile/30966992/sparkz-inc.html?cid=30966992&amp;cov=CN&amp;heading=3540515&amp;searchpos=12&amp;what=Lithium+Ion+Batteries" TargetMode="External"/><Relationship Id="rId3" Type="http://schemas.openxmlformats.org/officeDocument/2006/relationships/hyperlink" Target="https://www.aviseanalytics.com/xos-driving-a-path-to-profitability-in-the-ev-industry/" TargetMode="External"/><Relationship Id="rId4" Type="http://schemas.openxmlformats.org/officeDocument/2006/relationships/hyperlink" Target="https://www.commercialappeal.com/story/money/business/2025/08/19/blueoval-sk-battery-production-delay-west-tennessee/85725474007/" TargetMode="External"/><Relationship Id="rId10" Type="http://schemas.openxmlformats.org/officeDocument/2006/relationships/vmlDrawing" Target="../drawings/vmlDrawing1.vml"/><Relationship Id="rId9" Type="http://schemas.openxmlformats.org/officeDocument/2006/relationships/drawing" Target="../drawings/drawing2.xml"/><Relationship Id="rId5" Type="http://schemas.openxmlformats.org/officeDocument/2006/relationships/hyperlink" Target="https://www.latitudemedia.com/news/why-lfp-battery-makers-are-walking-back-their-domestic-factory-plans/was%2012%20Gwh" TargetMode="External"/><Relationship Id="rId6" Type="http://schemas.openxmlformats.org/officeDocument/2006/relationships/hyperlink" Target="https://governor.ohio.gov/media/news-and-media/ohio-partners-with-anduril-to-rebuild-the-arsenal-for-essential-national-security-needsSays%20online%20mid%202026%20so%20I%20put%202027" TargetMode="External"/><Relationship Id="rId7" Type="http://schemas.openxmlformats.org/officeDocument/2006/relationships/hyperlink" Target="https://www.kreiselelectric.com/news/john-deere-kreisel-to-build-batteries-and-chargers-in-north-carolina/estimated%20online%20in%202025%20-%20but%20still%20no%20announcement" TargetMode="External"/><Relationship Id="rId8" Type="http://schemas.openxmlformats.org/officeDocument/2006/relationships/hyperlink" Target="https://www.commerce.nc.gov/news/press-releases/governor-cooper-announces-vinfast-automotive-selects-north-carolina-electric"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energyplug.com/" TargetMode="External"/><Relationship Id="rId42" Type="http://schemas.openxmlformats.org/officeDocument/2006/relationships/hyperlink" Target="https://www.alpha.com/" TargetMode="External"/><Relationship Id="rId41" Type="http://schemas.openxmlformats.org/officeDocument/2006/relationships/hyperlink" Target="https://energyplug.com/" TargetMode="External"/><Relationship Id="rId44" Type="http://schemas.openxmlformats.org/officeDocument/2006/relationships/hyperlink" Target="https://www.estes.energy/" TargetMode="External"/><Relationship Id="rId43" Type="http://schemas.openxmlformats.org/officeDocument/2006/relationships/hyperlink" Target="https://www.estes.energy/" TargetMode="External"/><Relationship Id="rId46" Type="http://schemas.openxmlformats.org/officeDocument/2006/relationships/hyperlink" Target="https://www.fedcobatteries.com/" TargetMode="External"/><Relationship Id="rId45" Type="http://schemas.openxmlformats.org/officeDocument/2006/relationships/hyperlink" Target="https://investors.canadiansolar.com/news-releases/news-release-details/canadian-solars-e-storage-deliver-nova-scotias-first-grid-scale" TargetMode="External"/><Relationship Id="rId107" Type="http://schemas.openxmlformats.org/officeDocument/2006/relationships/hyperlink" Target="https://octillion.us/" TargetMode="External"/><Relationship Id="rId106" Type="http://schemas.openxmlformats.org/officeDocument/2006/relationships/hyperlink" Target="https://octillion.us/" TargetMode="External"/><Relationship Id="rId105" Type="http://schemas.openxmlformats.org/officeDocument/2006/relationships/hyperlink" Target="https://npplithium.com/" TargetMode="External"/><Relationship Id="rId104" Type="http://schemas.openxmlformats.org/officeDocument/2006/relationships/hyperlink" Target="https://npplithium.com/" TargetMode="External"/><Relationship Id="rId109" Type="http://schemas.openxmlformats.org/officeDocument/2006/relationships/hyperlink" Target="https://www.polyplus.com/" TargetMode="External"/><Relationship Id="rId108" Type="http://schemas.openxmlformats.org/officeDocument/2006/relationships/hyperlink" Target="http://www.polyplus.com/" TargetMode="External"/><Relationship Id="rId48" Type="http://schemas.openxmlformats.org/officeDocument/2006/relationships/hyperlink" Target="https://pitchbook.com/profiles/company/481527-19" TargetMode="External"/><Relationship Id="rId47" Type="http://schemas.openxmlformats.org/officeDocument/2006/relationships/hyperlink" Target="https://www.fleetzero.com/" TargetMode="External"/><Relationship Id="rId49" Type="http://schemas.openxmlformats.org/officeDocument/2006/relationships/hyperlink" Target="https://www.ford.ca/" TargetMode="External"/><Relationship Id="rId103" Type="http://schemas.openxmlformats.org/officeDocument/2006/relationships/hyperlink" Target="https://npplithium.com/" TargetMode="External"/><Relationship Id="rId102" Type="http://schemas.openxmlformats.org/officeDocument/2006/relationships/hyperlink" Target="https://npplithium.com/" TargetMode="External"/><Relationship Id="rId101" Type="http://schemas.openxmlformats.org/officeDocument/2006/relationships/hyperlink" Target="https://nanotechenergy.com/" TargetMode="External"/><Relationship Id="rId100" Type="http://schemas.openxmlformats.org/officeDocument/2006/relationships/hyperlink" Target="https://mullencommercial.com/contact-us" TargetMode="External"/><Relationship Id="rId31" Type="http://schemas.openxmlformats.org/officeDocument/2006/relationships/hyperlink" Target="https://electrovaya.com/press/electrovaya-announces-start-of-battery-system-manufacturing-in-jamestown-ny/" TargetMode="External"/><Relationship Id="rId30" Type="http://schemas.openxmlformats.org/officeDocument/2006/relationships/hyperlink" Target="https://epsenergy.com/" TargetMode="External"/><Relationship Id="rId33" Type="http://schemas.openxmlformats.org/officeDocument/2006/relationships/hyperlink" Target="https://emergingpower.com/" TargetMode="External"/><Relationship Id="rId32" Type="http://schemas.openxmlformats.org/officeDocument/2006/relationships/hyperlink" Target="https://electrovaya.com/" TargetMode="External"/><Relationship Id="rId35" Type="http://schemas.openxmlformats.org/officeDocument/2006/relationships/hyperlink" Target="https://emergingpower.com/;" TargetMode="External"/><Relationship Id="rId34" Type="http://schemas.openxmlformats.org/officeDocument/2006/relationships/hyperlink" Target="https://emergingpower.com/" TargetMode="External"/><Relationship Id="rId37" Type="http://schemas.openxmlformats.org/officeDocument/2006/relationships/hyperlink" Target="https://enpower-greentech.com/" TargetMode="External"/><Relationship Id="rId176" Type="http://schemas.openxmlformats.org/officeDocument/2006/relationships/vmlDrawing" Target="../drawings/vmlDrawing2.vml"/><Relationship Id="rId36" Type="http://schemas.openxmlformats.org/officeDocument/2006/relationships/hyperlink" Target="https://enpower-greentech.com/" TargetMode="External"/><Relationship Id="rId175" Type="http://schemas.openxmlformats.org/officeDocument/2006/relationships/drawing" Target="../drawings/drawing3.xml"/><Relationship Id="rId39" Type="http://schemas.openxmlformats.org/officeDocument/2006/relationships/hyperlink" Target="https://endurancemotive.com/en/" TargetMode="External"/><Relationship Id="rId174" Type="http://schemas.openxmlformats.org/officeDocument/2006/relationships/hyperlink" Target="https://zincfive.com/company/" TargetMode="External"/><Relationship Id="rId38" Type="http://schemas.openxmlformats.org/officeDocument/2006/relationships/hyperlink" Target="https://endurancemotive.com/en/" TargetMode="External"/><Relationship Id="rId173" Type="http://schemas.openxmlformats.org/officeDocument/2006/relationships/hyperlink" Target="https://zincfive.com/company/" TargetMode="External"/><Relationship Id="rId20" Type="http://schemas.openxmlformats.org/officeDocument/2006/relationships/hyperlink" Target="https://coulombsolutions.com/csi-battery-systems/" TargetMode="External"/><Relationship Id="rId22" Type="http://schemas.openxmlformats.org/officeDocument/2006/relationships/hyperlink" Target="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TargetMode="External"/><Relationship Id="rId21" Type="http://schemas.openxmlformats.org/officeDocument/2006/relationships/hyperlink" Target="https://coulombsolutions.com/about-us/" TargetMode="External"/><Relationship Id="rId24" Type="http://schemas.openxmlformats.org/officeDocument/2006/relationships/hyperlink" Target="https://northamerica.daimlertruck.com/PressDetail/accelera-by-cummins-daimler-truck-and-2024-01-18/" TargetMode="External"/><Relationship Id="rId23" Type="http://schemas.openxmlformats.org/officeDocument/2006/relationships/hyperlink" Target="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TargetMode="External"/><Relationship Id="rId129" Type="http://schemas.openxmlformats.org/officeDocument/2006/relationships/hyperlink" Target="http://www.sparkz.energy/" TargetMode="External"/><Relationship Id="rId128" Type="http://schemas.openxmlformats.org/officeDocument/2006/relationships/hyperlink" Target="http://www.sparkz.energy/" TargetMode="External"/><Relationship Id="rId127" Type="http://schemas.openxmlformats.org/officeDocument/2006/relationships/hyperlink" Target="https://www.thomasnet.com/profile/30966992/sparkz-inc.html?cid=30966992&amp;cov=CN&amp;heading=3540515&amp;searchpos=12&amp;what=Lithium+Ion+Batteries" TargetMode="External"/><Relationship Id="rId126" Type="http://schemas.openxmlformats.org/officeDocument/2006/relationships/hyperlink" Target="https://www.thomasnet.com/profile/30966992/sparkz-inc.html?cid=30966992&amp;cov=CN&amp;heading=3540515&amp;searchpos=12&amp;what=Lithium+Ion+Batteries" TargetMode="External"/><Relationship Id="rId26" Type="http://schemas.openxmlformats.org/officeDocument/2006/relationships/hyperlink" Target="https://durapowergroup.com/" TargetMode="External"/><Relationship Id="rId121" Type="http://schemas.openxmlformats.org/officeDocument/2006/relationships/hyperlink" Target="https://www.simpliphipower.com/" TargetMode="External"/><Relationship Id="rId25" Type="http://schemas.openxmlformats.org/officeDocument/2006/relationships/hyperlink" Target="https://durapowergroup.com/" TargetMode="External"/><Relationship Id="rId120" Type="http://schemas.openxmlformats.org/officeDocument/2006/relationships/hyperlink" Target="https://www.samsungsdi.com/" TargetMode="External"/><Relationship Id="rId28" Type="http://schemas.openxmlformats.org/officeDocument/2006/relationships/hyperlink" Target="https://durapowergroup.com/" TargetMode="External"/><Relationship Id="rId27" Type="http://schemas.openxmlformats.org/officeDocument/2006/relationships/hyperlink" Target="https://durapowergroup.com/" TargetMode="External"/><Relationship Id="rId125" Type="http://schemas.openxmlformats.org/officeDocument/2006/relationships/hyperlink" Target="https://south8.com/" TargetMode="External"/><Relationship Id="rId29" Type="http://schemas.openxmlformats.org/officeDocument/2006/relationships/hyperlink" Target="https://www.eaton.com/country.html" TargetMode="External"/><Relationship Id="rId124" Type="http://schemas.openxmlformats.org/officeDocument/2006/relationships/hyperlink" Target="https://south8.com/" TargetMode="External"/><Relationship Id="rId123" Type="http://schemas.openxmlformats.org/officeDocument/2006/relationships/hyperlink" Target="https://south8.com/" TargetMode="External"/><Relationship Id="rId122" Type="http://schemas.openxmlformats.org/officeDocument/2006/relationships/hyperlink" Target="https://www.soelect.com/" TargetMode="External"/><Relationship Id="rId95" Type="http://schemas.openxmlformats.org/officeDocument/2006/relationships/hyperlink" Target="https://milbatteries.com/" TargetMode="External"/><Relationship Id="rId94" Type="http://schemas.openxmlformats.org/officeDocument/2006/relationships/hyperlink" Target="https://group.mercedes-benz.com/careers/about-us/locations/location-detail-page-416402.html" TargetMode="External"/><Relationship Id="rId97" Type="http://schemas.openxmlformats.org/officeDocument/2006/relationships/hyperlink" Target="https://milbatteries.com/" TargetMode="External"/><Relationship Id="rId96" Type="http://schemas.openxmlformats.org/officeDocument/2006/relationships/hyperlink" Target="https://milbatteries.com/" TargetMode="External"/><Relationship Id="rId11" Type="http://schemas.openxmlformats.org/officeDocument/2006/relationships/hyperlink" Target="https://www.molicel.com/newsroom/archer-selects-molicel-to-supply-battery-cells-for-midnighttm/" TargetMode="External"/><Relationship Id="rId99" Type="http://schemas.openxmlformats.org/officeDocument/2006/relationships/hyperlink" Target="https://mullencommercial.com/contact-us" TargetMode="External"/><Relationship Id="rId10" Type="http://schemas.openxmlformats.org/officeDocument/2006/relationships/hyperlink" Target="https://www.airport-technology.com/news/archer-aircraft-facility-georgia/" TargetMode="External"/><Relationship Id="rId98" Type="http://schemas.openxmlformats.org/officeDocument/2006/relationships/hyperlink" Target="https://modbatt.com/" TargetMode="External"/><Relationship Id="rId13" Type="http://schemas.openxmlformats.org/officeDocument/2006/relationships/hyperlink" Target="https://www.commercialappeal.com/story/money/business/2025/08/19/blueoval-sk-battery-production-delay-west-tennessee/85725474007/" TargetMode="External"/><Relationship Id="rId12" Type="http://schemas.openxmlformats.org/officeDocument/2006/relationships/hyperlink" Target="https://www.blacktealenergy.com/" TargetMode="External"/><Relationship Id="rId91" Type="http://schemas.openxmlformats.org/officeDocument/2006/relationships/hyperlink" Target="http://www.im3ny.com/" TargetMode="External"/><Relationship Id="rId90" Type="http://schemas.openxmlformats.org/officeDocument/2006/relationships/hyperlink" Target="https://lithosenergy.com/" TargetMode="External"/><Relationship Id="rId93" Type="http://schemas.openxmlformats.org/officeDocument/2006/relationships/hyperlink" Target="https://group.mercedes-benz.com/careers/about-us/locations/location-detail-page-416402.html" TargetMode="External"/><Relationship Id="rId92" Type="http://schemas.openxmlformats.org/officeDocument/2006/relationships/hyperlink" Target="https://group.mercedes-benz.com/careers/about-us/locations/location-detail-page-416402.html" TargetMode="External"/><Relationship Id="rId118" Type="http://schemas.openxmlformats.org/officeDocument/2006/relationships/hyperlink" Target="https://www.saftbatteries.com/" TargetMode="External"/><Relationship Id="rId117" Type="http://schemas.openxmlformats.org/officeDocument/2006/relationships/hyperlink" Target="https://www.saftbatteries.com/" TargetMode="External"/><Relationship Id="rId116" Type="http://schemas.openxmlformats.org/officeDocument/2006/relationships/hyperlink" Target="https://rivian.com/our-company" TargetMode="External"/><Relationship Id="rId115" Type="http://schemas.openxmlformats.org/officeDocument/2006/relationships/hyperlink" Target="https://rivian.com/our-company" TargetMode="External"/><Relationship Id="rId119" Type="http://schemas.openxmlformats.org/officeDocument/2006/relationships/hyperlink" Target="https://www.samsungsdi.com/" TargetMode="External"/><Relationship Id="rId15" Type="http://schemas.openxmlformats.org/officeDocument/2006/relationships/hyperlink" Target="https://www.bmwgroup-werke.com/san-luis-potosi/en.html" TargetMode="External"/><Relationship Id="rId110" Type="http://schemas.openxmlformats.org/officeDocument/2006/relationships/hyperlink" Target="http://www.protechnologies.com/" TargetMode="External"/><Relationship Id="rId14" Type="http://schemas.openxmlformats.org/officeDocument/2006/relationships/hyperlink" Target="https://www.bmwgroup-werke.com/" TargetMode="External"/><Relationship Id="rId17" Type="http://schemas.openxmlformats.org/officeDocument/2006/relationships/hyperlink" Target="https://coulombsolutions.com/" TargetMode="External"/><Relationship Id="rId16" Type="http://schemas.openxmlformats.org/officeDocument/2006/relationships/hyperlink" Target="https://www.bmz-group.com/index.php/en/" TargetMode="External"/><Relationship Id="rId19" Type="http://schemas.openxmlformats.org/officeDocument/2006/relationships/hyperlink" Target="https://coulombsolutions.com/csi-battery-systems/" TargetMode="External"/><Relationship Id="rId114" Type="http://schemas.openxmlformats.org/officeDocument/2006/relationships/hyperlink" Target="https://www.purcellsystems.com/" TargetMode="External"/><Relationship Id="rId18" Type="http://schemas.openxmlformats.org/officeDocument/2006/relationships/hyperlink" Target="https://gcc02.safelinks.protection.outlook.com/?url=https%3A%2F%2Fcoulombsolutions.com%2F&amp;data=05%7C02%7CSara.Dunn%40nrel.gov%7C777fcccd8c0d48adcdf908dd4abddac6%7Ca0f29d7e28cd4f5484427885aee7c080%7C0%7C0%7C638748901614443216%7CUnknown%7CTWFpbGZsb3d8eyJFbXB0eU1hcGkiOnRydWUsIlYiOiIwLjAuMDAwMCIsIlAiOiJXaW4zMiIsIkFOIjoiTWFpbCIsIldUIjoyfQ%3D%3D%7C0%7C%7C%7C&amp;sdata=JcMeXCFZ88rQIDJwrQstqB2pUj2dGnaKrbG%2BFogYnDs%3D&amp;reserved=0" TargetMode="External"/><Relationship Id="rId113" Type="http://schemas.openxmlformats.org/officeDocument/2006/relationships/hyperlink" Target="https://www.purcellsystems.com/" TargetMode="External"/><Relationship Id="rId112" Type="http://schemas.openxmlformats.org/officeDocument/2006/relationships/hyperlink" Target="https://www.proterra.com/" TargetMode="External"/><Relationship Id="rId111" Type="http://schemas.openxmlformats.org/officeDocument/2006/relationships/hyperlink" Target="https://www.proterra.com/" TargetMode="External"/><Relationship Id="rId84" Type="http://schemas.openxmlformats.org/officeDocument/2006/relationships/hyperlink" Target="https://www.google.com/search?q=LION+Electric+quebec+canada+address&amp;rlz=1C1GCEU_enUS1010US1011&amp;ei=E3_rYtHjBf2JkPIPk8Gg0As&amp;ved=0ahUKEwiRuYSe3qz5AhX9BEQIHZMgCLoQ4dUDCA4&amp;uact=5&amp;oq=LION+Electric+quebec+canada+address&amp;gs_lcp=Cgdnd3Mtd2l6EAMyBQghEKABMgUIIRCgATIFCCEQqwI6BAghEAo6BwghEKABEAo6CAghEB4QFhAdOgYIABAeEBY6BQgAEIYDSgQIQRgASgUIQBIBMUoECEYYAFAAWJk2YJE4aABwAHgAgAFwiAHzEJIBBDIwLjSYAQCgAQKgAQHAAQE&amp;sclient=gws-wiz" TargetMode="External"/><Relationship Id="rId83" Type="http://schemas.openxmlformats.org/officeDocument/2006/relationships/hyperlink" Target="https://www.latitudemedia.com/news/why-lfp-battery-makers-are-walking-back-their-domestic-factory-plans/was%2012%20Gwh" TargetMode="External"/><Relationship Id="rId86" Type="http://schemas.openxmlformats.org/officeDocument/2006/relationships/hyperlink" Target="http://www.lithiumrhino.com/" TargetMode="External"/><Relationship Id="rId85" Type="http://schemas.openxmlformats.org/officeDocument/2006/relationships/hyperlink" Target="http://www.lithiumrhino.com/" TargetMode="External"/><Relationship Id="rId88" Type="http://schemas.openxmlformats.org/officeDocument/2006/relationships/hyperlink" Target="https://lithosenergy.com/" TargetMode="External"/><Relationship Id="rId150" Type="http://schemas.openxmlformats.org/officeDocument/2006/relationships/hyperlink" Target="https://www.trojanbattery.com/" TargetMode="External"/><Relationship Id="rId87" Type="http://schemas.openxmlformats.org/officeDocument/2006/relationships/hyperlink" Target="http://www.lithiumrhino.com/" TargetMode="External"/><Relationship Id="rId89" Type="http://schemas.openxmlformats.org/officeDocument/2006/relationships/hyperlink" Target="https://lithosenergy.com/" TargetMode="External"/><Relationship Id="rId80" Type="http://schemas.openxmlformats.org/officeDocument/2006/relationships/hyperlink" Target="https://governor.ohio.gov/media/news-and-media/ohio-partners-with-anduril-to-rebuild-the-arsenal-for-essential-national-security-needsSays%20online%20mid%202026%20so%20I%20put%202027" TargetMode="External"/><Relationship Id="rId82" Type="http://schemas.openxmlformats.org/officeDocument/2006/relationships/hyperlink" Target="https://www.deere.com/" TargetMode="External"/><Relationship Id="rId81" Type="http://schemas.openxmlformats.org/officeDocument/2006/relationships/hyperlink" Target="https://www.kreiselelectric.com/news/john-deere-kreisel-to-build-batteries-and-chargers-in-north-carolina/estimated%20online%20in%202025%20-%20but%20still%20no%20announcement" TargetMode="External"/><Relationship Id="rId1" Type="http://schemas.openxmlformats.org/officeDocument/2006/relationships/comments" Target="../comments2.xml"/><Relationship Id="rId2" Type="http://schemas.openxmlformats.org/officeDocument/2006/relationships/hyperlink" Target="https://www.batteryspace.com/?gad=1&amp;gclid=Cj0KCQjwk96lBhDHARIsAEKO4xY2o39jDdsYILun_GXH8PAloFNva54KUidx4aN6RDw6Uc46SGLc530aAjq2EALw_wcB" TargetMode="External"/><Relationship Id="rId3" Type="http://schemas.openxmlformats.org/officeDocument/2006/relationships/hyperlink" Target="https://www.cummins.com/news/releases/2023/03/08/cummins-launches-accelera-cummins-advance-transition-zero-emissions-future" TargetMode="External"/><Relationship Id="rId149" Type="http://schemas.openxmlformats.org/officeDocument/2006/relationships/hyperlink" Target="https://www.toyota.com/usa/operations/map/tcal" TargetMode="External"/><Relationship Id="rId4" Type="http://schemas.openxmlformats.org/officeDocument/2006/relationships/hyperlink" Target="https://acculonenergy.com/" TargetMode="External"/><Relationship Id="rId148" Type="http://schemas.openxmlformats.org/officeDocument/2006/relationships/hyperlink" Target="https://www.toyota.com/usa/operations/map/tcal" TargetMode="External"/><Relationship Id="rId9" Type="http://schemas.openxmlformats.org/officeDocument/2006/relationships/hyperlink" Target="https://www.ameresco.com/" TargetMode="External"/><Relationship Id="rId143" Type="http://schemas.openxmlformats.org/officeDocument/2006/relationships/hyperlink" Target="https://www.tenergy.com/" TargetMode="External"/><Relationship Id="rId142" Type="http://schemas.openxmlformats.org/officeDocument/2006/relationships/hyperlink" Target="https://www.sunlight-group.com/en/global/ecosystem/facilities/athens/" TargetMode="External"/><Relationship Id="rId141" Type="http://schemas.openxmlformats.org/officeDocument/2006/relationships/hyperlink" Target="https://www.sunlight-group.com/en/global/ecosystem/facilities/mebane/" TargetMode="External"/><Relationship Id="rId140" Type="http://schemas.openxmlformats.org/officeDocument/2006/relationships/hyperlink" Target="https://www.swhitech.com/eng/" TargetMode="External"/><Relationship Id="rId5" Type="http://schemas.openxmlformats.org/officeDocument/2006/relationships/hyperlink" Target="https://acculonenergy.com/" TargetMode="External"/><Relationship Id="rId147" Type="http://schemas.openxmlformats.org/officeDocument/2006/relationships/hyperlink" Target="https://pressroom.toyota.com/a-fresh-coat-toyota-kentucky-invests-922-million-to-build-advanced-paint-facility/" TargetMode="External"/><Relationship Id="rId6" Type="http://schemas.openxmlformats.org/officeDocument/2006/relationships/hyperlink" Target="mailto:BoLee@evtico.com" TargetMode="External"/><Relationship Id="rId146" Type="http://schemas.openxmlformats.org/officeDocument/2006/relationships/hyperlink" Target="https://www.tesla.com/energy" TargetMode="External"/><Relationship Id="rId7" Type="http://schemas.openxmlformats.org/officeDocument/2006/relationships/hyperlink" Target="https://www.alpha.com/" TargetMode="External"/><Relationship Id="rId145" Type="http://schemas.openxmlformats.org/officeDocument/2006/relationships/hyperlink" Target="https://www.tesla.com/giga-nevada" TargetMode="External"/><Relationship Id="rId8" Type="http://schemas.openxmlformats.org/officeDocument/2006/relationships/hyperlink" Target="https://www.ameresco.com/" TargetMode="External"/><Relationship Id="rId144" Type="http://schemas.openxmlformats.org/officeDocument/2006/relationships/hyperlink" Target="https://www.tesla.com/giga-texas" TargetMode="External"/><Relationship Id="rId73" Type="http://schemas.openxmlformats.org/officeDocument/2006/relationships/hyperlink" Target="https://www.automotivedive.com/news/honda-postpones-ontario-canada-investment-ev-batteries-11-billion-tariffs/748149/" TargetMode="External"/><Relationship Id="rId72" Type="http://schemas.openxmlformats.org/officeDocument/2006/relationships/hyperlink" Target="https://lgeshonda.com/" TargetMode="External"/><Relationship Id="rId75" Type="http://schemas.openxmlformats.org/officeDocument/2006/relationships/hyperlink" Target="https://lgeshonda.com/" TargetMode="External"/><Relationship Id="rId74" Type="http://schemas.openxmlformats.org/officeDocument/2006/relationships/hyperlink" Target="https://www.honda.com/" TargetMode="External"/><Relationship Id="rId77" Type="http://schemas.openxmlformats.org/officeDocument/2006/relationships/hyperlink" Target="https://inventuspower.com/" TargetMode="External"/><Relationship Id="rId76" Type="http://schemas.openxmlformats.org/officeDocument/2006/relationships/hyperlink" Target="https://www.hyundainews.com/en-us/releases/3920" TargetMode="External"/><Relationship Id="rId79" Type="http://schemas.openxmlformats.org/officeDocument/2006/relationships/hyperlink" Target="https://ionstoragesystems.com/" TargetMode="External"/><Relationship Id="rId78" Type="http://schemas.openxmlformats.org/officeDocument/2006/relationships/hyperlink" Target="https://inventuspower.com/" TargetMode="External"/><Relationship Id="rId71" Type="http://schemas.openxmlformats.org/officeDocument/2006/relationships/hyperlink" Target="https://hithium.com/en/" TargetMode="External"/><Relationship Id="rId70" Type="http://schemas.openxmlformats.org/officeDocument/2006/relationships/hyperlink" Target="https://www.google.com/search?q=highpower+Mountain+View%2C+CA+94040%2C+US&amp;rlz=1C1GCEU_enUS1010US1011&amp;oq=highpower+Mountain+View%2C+CA+94040%2C+US+&amp;aqs=chrome..69i57.15125j0j4&amp;sourceid=chrome&amp;ie=UTF-8" TargetMode="External"/><Relationship Id="rId139" Type="http://schemas.openxmlformats.org/officeDocument/2006/relationships/hyperlink" Target="https://www.swhitech.com/eng/" TargetMode="External"/><Relationship Id="rId138" Type="http://schemas.openxmlformats.org/officeDocument/2006/relationships/hyperlink" Target="https://www.swhitech.com/eng/" TargetMode="External"/><Relationship Id="rId137" Type="http://schemas.openxmlformats.org/officeDocument/2006/relationships/hyperlink" Target="https://www.stryten.com/" TargetMode="External"/><Relationship Id="rId132" Type="http://schemas.openxmlformats.org/officeDocument/2006/relationships/hyperlink" Target="https://www.stellantis.com/en/news/press-releases/2022/march/stellantis-and-lg-energy-solution-to-invest-over-5-billion-cad-in-joint-venture-for-first-large-scale-lithium-Ion-battery-production-plant-in-canada" TargetMode="External"/><Relationship Id="rId131" Type="http://schemas.openxmlformats.org/officeDocument/2006/relationships/hyperlink" Target="https://www.statevolt.com/" TargetMode="External"/><Relationship Id="rId130" Type="http://schemas.openxmlformats.org/officeDocument/2006/relationships/hyperlink" Target="https://www.sparkz.energy/" TargetMode="External"/><Relationship Id="rId136" Type="http://schemas.openxmlformats.org/officeDocument/2006/relationships/hyperlink" Target="https://www.stihlusa.com/about-stihl/corporate/facts/" TargetMode="External"/><Relationship Id="rId135" Type="http://schemas.openxmlformats.org/officeDocument/2006/relationships/hyperlink" Target="https://www.stihlusa.com/about-stihl/corporate/facts/" TargetMode="External"/><Relationship Id="rId134" Type="http://schemas.openxmlformats.org/officeDocument/2006/relationships/hyperlink" Target="https://www.stihlusa.com/about-stihl/corporate/facts/" TargetMode="External"/><Relationship Id="rId133" Type="http://schemas.openxmlformats.org/officeDocument/2006/relationships/hyperlink" Target="https://www.stellantis.com/en/news/press-releases/2022/may/stellantis-and-samsung-announce-battery-plant-in-kokomo" TargetMode="External"/><Relationship Id="rId62" Type="http://schemas.openxmlformats.org/officeDocument/2006/relationships/hyperlink" Target="https://www.galvion.com/" TargetMode="External"/><Relationship Id="rId61" Type="http://schemas.openxmlformats.org/officeDocument/2006/relationships/hyperlink" Target="https://www.galvion.com/" TargetMode="External"/><Relationship Id="rId64" Type="http://schemas.openxmlformats.org/officeDocument/2006/relationships/hyperlink" Target="https://techcrunch.com/2023/06/13/gm-and-partner-samsung-sdi-pick-indiana-for-3b-battery-factory/" TargetMode="External"/><Relationship Id="rId63" Type="http://schemas.openxmlformats.org/officeDocument/2006/relationships/hyperlink" Target="https://www.galvion.com/" TargetMode="External"/><Relationship Id="rId66" Type="http://schemas.openxmlformats.org/officeDocument/2006/relationships/hyperlink" Target="https://www.gotion.com/" TargetMode="External"/><Relationship Id="rId172" Type="http://schemas.openxmlformats.org/officeDocument/2006/relationships/hyperlink" Target="https://www.zeusbatteryproducts.com/" TargetMode="External"/><Relationship Id="rId65" Type="http://schemas.openxmlformats.org/officeDocument/2006/relationships/hyperlink" Target="https://www.gm.ca/en/home.html" TargetMode="External"/><Relationship Id="rId171" Type="http://schemas.openxmlformats.org/officeDocument/2006/relationships/hyperlink" Target="https://www.zakurobattery.com/" TargetMode="External"/><Relationship Id="rId68" Type="http://schemas.openxmlformats.org/officeDocument/2006/relationships/hyperlink" Target="https://www.greenworkstools.com/" TargetMode="External"/><Relationship Id="rId170" Type="http://schemas.openxmlformats.org/officeDocument/2006/relationships/hyperlink" Target="https://www.yottaenergy.com/" TargetMode="External"/><Relationship Id="rId67" Type="http://schemas.openxmlformats.org/officeDocument/2006/relationships/hyperlink" Target="https://www.greenworkstools.com/" TargetMode="External"/><Relationship Id="rId60" Type="http://schemas.openxmlformats.org/officeDocument/2006/relationships/hyperlink" Target="https://www.galvion.com/" TargetMode="External"/><Relationship Id="rId165" Type="http://schemas.openxmlformats.org/officeDocument/2006/relationships/hyperlink" Target="https://volthium.com/en/" TargetMode="External"/><Relationship Id="rId69" Type="http://schemas.openxmlformats.org/officeDocument/2006/relationships/hyperlink" Target="https://www.greenworkstools.com/" TargetMode="External"/><Relationship Id="rId164" Type="http://schemas.openxmlformats.org/officeDocument/2006/relationships/hyperlink" Target="https://www.volkswagengroupofamerica.com/contact" TargetMode="External"/><Relationship Id="rId163" Type="http://schemas.openxmlformats.org/officeDocument/2006/relationships/hyperlink" Target="https://www.volkswagengroupofamerica.com/" TargetMode="External"/><Relationship Id="rId162" Type="http://schemas.openxmlformats.org/officeDocument/2006/relationships/hyperlink" Target="https://www.volkswagengroupofamerica.com/" TargetMode="External"/><Relationship Id="rId169" Type="http://schemas.openxmlformats.org/officeDocument/2006/relationships/hyperlink" Target="https://www.wabteccorp.com/" TargetMode="External"/><Relationship Id="rId168" Type="http://schemas.openxmlformats.org/officeDocument/2006/relationships/hyperlink" Target="https://www.proterra.com/" TargetMode="External"/><Relationship Id="rId167" Type="http://schemas.openxmlformats.org/officeDocument/2006/relationships/hyperlink" Target="https://volthium.com/en/" TargetMode="External"/><Relationship Id="rId166" Type="http://schemas.openxmlformats.org/officeDocument/2006/relationships/hyperlink" Target="https://volthium.com/en/" TargetMode="External"/><Relationship Id="rId51" Type="http://schemas.openxmlformats.org/officeDocument/2006/relationships/hyperlink" Target="https://www.forseepower.com/press-release/forsee-power-equips-oem-westward-industries/" TargetMode="External"/><Relationship Id="rId50" Type="http://schemas.openxmlformats.org/officeDocument/2006/relationships/hyperlink" Target="https://media.ford.com/content/fordmedia/fna/us/en/news/2023/04/11/ford_s-oakville--ontario--complex-prepares-to-build-next-gen-evs.html" TargetMode="External"/><Relationship Id="rId53" Type="http://schemas.openxmlformats.org/officeDocument/2006/relationships/hyperlink" Target="https://www.fortescue.com/en" TargetMode="External"/><Relationship Id="rId52" Type="http://schemas.openxmlformats.org/officeDocument/2006/relationships/hyperlink" Target="https://www.fortescue.com/en" TargetMode="External"/><Relationship Id="rId55" Type="http://schemas.openxmlformats.org/officeDocument/2006/relationships/hyperlink" Target="https://www.foxconn.com/en-us/about/group-profile" TargetMode="External"/><Relationship Id="rId161" Type="http://schemas.openxmlformats.org/officeDocument/2006/relationships/hyperlink" Target="https://usi-inc.com/about/company-overview/" TargetMode="External"/><Relationship Id="rId54" Type="http://schemas.openxmlformats.org/officeDocument/2006/relationships/hyperlink" Target="https://www.foxconn.com/en-us/about/group-profile" TargetMode="External"/><Relationship Id="rId160" Type="http://schemas.openxmlformats.org/officeDocument/2006/relationships/hyperlink" Target="https://usi-inc.com/" TargetMode="External"/><Relationship Id="rId57" Type="http://schemas.openxmlformats.org/officeDocument/2006/relationships/hyperlink" Target="https://www.galvion.com/" TargetMode="External"/><Relationship Id="rId56" Type="http://schemas.openxmlformats.org/officeDocument/2006/relationships/hyperlink" Target="https://www.galvion.com/" TargetMode="External"/><Relationship Id="rId159" Type="http://schemas.openxmlformats.org/officeDocument/2006/relationships/hyperlink" Target="https://usi-inc.com/" TargetMode="External"/><Relationship Id="rId59" Type="http://schemas.openxmlformats.org/officeDocument/2006/relationships/hyperlink" Target="https://www.galvion.com/" TargetMode="External"/><Relationship Id="rId154" Type="http://schemas.openxmlformats.org/officeDocument/2006/relationships/hyperlink" Target="https://www.ultiumcell.com/" TargetMode="External"/><Relationship Id="rId58" Type="http://schemas.openxmlformats.org/officeDocument/2006/relationships/hyperlink" Target="https://www.galvion.com/" TargetMode="External"/><Relationship Id="rId153" Type="http://schemas.openxmlformats.org/officeDocument/2006/relationships/hyperlink" Target="https://www.ultiumcell.com/" TargetMode="External"/><Relationship Id="rId152" Type="http://schemas.openxmlformats.org/officeDocument/2006/relationships/hyperlink" Target="https://www.ultiumcell.com/" TargetMode="External"/><Relationship Id="rId151" Type="http://schemas.openxmlformats.org/officeDocument/2006/relationships/hyperlink" Target="https://www.ugowork.com/" TargetMode="External"/><Relationship Id="rId158" Type="http://schemas.openxmlformats.org/officeDocument/2006/relationships/hyperlink" Target="https://usi-inc.com/" TargetMode="External"/><Relationship Id="rId157" Type="http://schemas.openxmlformats.org/officeDocument/2006/relationships/hyperlink" Target="https://www.ultralifecorporation.com/" TargetMode="External"/><Relationship Id="rId156" Type="http://schemas.openxmlformats.org/officeDocument/2006/relationships/hyperlink" Target="https://www.ultralifecorporation.com/" TargetMode="External"/><Relationship Id="rId155" Type="http://schemas.openxmlformats.org/officeDocument/2006/relationships/hyperlink" Target="https://www.ultralifecorporation.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enpowerinc.com/" TargetMode="External"/><Relationship Id="rId42" Type="http://schemas.openxmlformats.org/officeDocument/2006/relationships/hyperlink" Target="https://factorialenergy.com/" TargetMode="External"/><Relationship Id="rId41" Type="http://schemas.openxmlformats.org/officeDocument/2006/relationships/hyperlink" Target="https://factorialenergy.com/" TargetMode="External"/><Relationship Id="rId44" Type="http://schemas.openxmlformats.org/officeDocument/2006/relationships/hyperlink" Target="https://www.freyrbattery.com/about" TargetMode="External"/><Relationship Id="rId43" Type="http://schemas.openxmlformats.org/officeDocument/2006/relationships/hyperlink" Target="https://corporate.ford.com/" TargetMode="External"/><Relationship Id="rId46" Type="http://schemas.openxmlformats.org/officeDocument/2006/relationships/hyperlink" Target="https://lgeshonda.com/" TargetMode="External"/><Relationship Id="rId45" Type="http://schemas.openxmlformats.org/officeDocument/2006/relationships/hyperlink" Target="https://gmauthority.com/blog/gm/gm-facilities/ultium-cells-battery-plants-global/ultium-cells-usa-battery-plants/gm-new-carlisle-indiana-battery-plant/" TargetMode="External"/><Relationship Id="rId107" Type="http://schemas.openxmlformats.org/officeDocument/2006/relationships/hyperlink" Target="https://xerionbattery.com/" TargetMode="External"/><Relationship Id="rId106" Type="http://schemas.openxmlformats.org/officeDocument/2006/relationships/hyperlink" Target="https://xerionbattery.com/" TargetMode="External"/><Relationship Id="rId105" Type="http://schemas.openxmlformats.org/officeDocument/2006/relationships/hyperlink" Target="https://www.xaltenergy.com/" TargetMode="External"/><Relationship Id="rId104" Type="http://schemas.openxmlformats.org/officeDocument/2006/relationships/hyperlink" Target="https://www.volkswagengroupofamerica.com/en-us/" TargetMode="External"/><Relationship Id="rId109" Type="http://schemas.openxmlformats.org/officeDocument/2006/relationships/drawing" Target="../drawings/drawing5.xml"/><Relationship Id="rId108" Type="http://schemas.openxmlformats.org/officeDocument/2006/relationships/hyperlink" Target="https://xerionbattery.com/" TargetMode="External"/><Relationship Id="rId48" Type="http://schemas.openxmlformats.org/officeDocument/2006/relationships/hyperlink" Target="https://www.hyundainews.com/en-us/releases/3920" TargetMode="External"/><Relationship Id="rId47" Type="http://schemas.openxmlformats.org/officeDocument/2006/relationships/hyperlink" Target="https://www.wzzm13.com/article/news/local/gotion-battery-plant-approved-near-big-rapids/69-3dbe01e7-2544-4ed7-b013-bbb1d74155ce;%20Battery%20Atlas;" TargetMode="External"/><Relationship Id="rId49" Type="http://schemas.openxmlformats.org/officeDocument/2006/relationships/hyperlink" Target="https://lgeshonda.com/" TargetMode="External"/><Relationship Id="rId103" Type="http://schemas.openxmlformats.org/officeDocument/2006/relationships/hyperlink" Target="https://www.ultiumcell.com/" TargetMode="External"/><Relationship Id="rId102" Type="http://schemas.openxmlformats.org/officeDocument/2006/relationships/hyperlink" Target="https://www.ultiumcell.com/" TargetMode="External"/><Relationship Id="rId101" Type="http://schemas.openxmlformats.org/officeDocument/2006/relationships/hyperlink" Target="https://www.toyota.com/usa/operations/map/tbmnc" TargetMode="External"/><Relationship Id="rId100" Type="http://schemas.openxmlformats.org/officeDocument/2006/relationships/hyperlink" Target="https://www.tesla.com/giga-texas" TargetMode="External"/><Relationship Id="rId31" Type="http://schemas.openxmlformats.org/officeDocument/2006/relationships/hyperlink" Target="https://www.ecpowergroup.com/" TargetMode="External"/><Relationship Id="rId30" Type="http://schemas.openxmlformats.org/officeDocument/2006/relationships/hyperlink" Target="https://www.eaglepicher.com/" TargetMode="External"/><Relationship Id="rId33" Type="http://schemas.openxmlformats.org/officeDocument/2006/relationships/hyperlink" Target="https://www.enersys.com/en/" TargetMode="External"/><Relationship Id="rId32" Type="http://schemas.openxmlformats.org/officeDocument/2006/relationships/hyperlink" Target="https://electrovaya.com/" TargetMode="External"/><Relationship Id="rId35" Type="http://schemas.openxmlformats.org/officeDocument/2006/relationships/hyperlink" Target="https://www.energy.gov/mesc/bipartisan-infrastructure-law-battery-materials-processing-and-battery-manufacturing-recycling" TargetMode="External"/><Relationship Id="rId34" Type="http://schemas.openxmlformats.org/officeDocument/2006/relationships/hyperlink" Target="https://www.enersys.com/en/" TargetMode="External"/><Relationship Id="rId37" Type="http://schemas.openxmlformats.org/officeDocument/2006/relationships/hyperlink" Target="https://www.enovix.com/" TargetMode="External"/><Relationship Id="rId36" Type="http://schemas.openxmlformats.org/officeDocument/2006/relationships/hyperlink" Target="https://www.enersys.com/en/" TargetMode="External"/><Relationship Id="rId39" Type="http://schemas.openxmlformats.org/officeDocument/2006/relationships/hyperlink" Target="https://pitchbook.com/profiles/company/439547-50" TargetMode="External"/><Relationship Id="rId38" Type="http://schemas.openxmlformats.org/officeDocument/2006/relationships/hyperlink" Target="https://www.enpower-greentech.com/" TargetMode="External"/><Relationship Id="rId20" Type="http://schemas.openxmlformats.org/officeDocument/2006/relationships/hyperlink" Target="https://www.camelbatt.com/" TargetMode="External"/><Relationship Id="rId22" Type="http://schemas.openxmlformats.org/officeDocument/2006/relationships/hyperlink" Target="https://www.clarios.com/" TargetMode="External"/><Relationship Id="rId21" Type="http://schemas.openxmlformats.org/officeDocument/2006/relationships/hyperlink" Target="https://betterbuildingssolutioncenter.energy.gov/iso-50001/showcase-projects/clarios-meadowbrook-lithium-ion%E2%80%9450001-ready-facility;%20https:/business.westcoastchamber.org/member-directory/Details/clarios-884387;https:/wwmt.com/news/local/battery-clairos-manufacturing-plant-holland-michigan-meadowbrook-recycling-environmental-efforts-electric-cars" TargetMode="External"/><Relationship Id="rId24" Type="http://schemas.openxmlformats.org/officeDocument/2006/relationships/hyperlink" Target="https://durapowergroup.com/" TargetMode="External"/><Relationship Id="rId23" Type="http://schemas.openxmlformats.org/officeDocument/2006/relationships/hyperlink" Target="https://www.catlbattery.com/" TargetMode="External"/><Relationship Id="rId26" Type="http://schemas.openxmlformats.org/officeDocument/2006/relationships/hyperlink" Target="https://www.canadiansolar.com/" TargetMode="External"/><Relationship Id="rId25" Type="http://schemas.openxmlformats.org/officeDocument/2006/relationships/hyperlink" Target="https://csestorage.com/" TargetMode="External"/><Relationship Id="rId28" Type="http://schemas.openxmlformats.org/officeDocument/2006/relationships/hyperlink" Target="https://www.eaglepicher.com/" TargetMode="External"/><Relationship Id="rId27" Type="http://schemas.openxmlformats.org/officeDocument/2006/relationships/hyperlink" Target="https://www.kentuckyliving.com/energy/shelbyville-battery-manufacturing-to-produce-utility-scale-batteries;" TargetMode="External"/><Relationship Id="rId29" Type="http://schemas.openxmlformats.org/officeDocument/2006/relationships/hyperlink" Target="https://www.eaglepicher.com/" TargetMode="External"/><Relationship Id="rId95" Type="http://schemas.openxmlformats.org/officeDocument/2006/relationships/hyperlink" Target="https://www.stromvolt.com/" TargetMode="External"/><Relationship Id="rId94" Type="http://schemas.openxmlformats.org/officeDocument/2006/relationships/hyperlink" Target="http://www.stromvolt.com/" TargetMode="External"/><Relationship Id="rId97" Type="http://schemas.openxmlformats.org/officeDocument/2006/relationships/hyperlink" Target="https://www.stryten.com/" TargetMode="External"/><Relationship Id="rId96" Type="http://schemas.openxmlformats.org/officeDocument/2006/relationships/hyperlink" Target="https://www.stromvolt.com/" TargetMode="External"/><Relationship Id="rId11" Type="http://schemas.openxmlformats.org/officeDocument/2006/relationships/hyperlink" Target="https://www.aesirtec.com/" TargetMode="External"/><Relationship Id="rId99" Type="http://schemas.openxmlformats.org/officeDocument/2006/relationships/hyperlink" Target="https://www.tesla.com/fremont-factory,%20Accelerate%20the%20world%E2%80%99s%20transition%20to%20sustainable%20energy%20at%20our%20hub%20for%20Model%20S,%20Model%203,%20Model%20X%20and%20Model%20Y%20production." TargetMode="External"/><Relationship Id="rId10" Type="http://schemas.openxmlformats.org/officeDocument/2006/relationships/hyperlink" Target="https://www.aesc-group.com/en/" TargetMode="External"/><Relationship Id="rId98" Type="http://schemas.openxmlformats.org/officeDocument/2006/relationships/hyperlink" Target="https://www.stryten.com/" TargetMode="External"/><Relationship Id="rId13" Type="http://schemas.openxmlformats.org/officeDocument/2006/relationships/hyperlink" Target="mailto:info@aesirtec.com" TargetMode="External"/><Relationship Id="rId12" Type="http://schemas.openxmlformats.org/officeDocument/2006/relationships/hyperlink" Target="https://www.aesirtec.com/" TargetMode="External"/><Relationship Id="rId91" Type="http://schemas.openxmlformats.org/officeDocument/2006/relationships/hyperlink" Target="https://www.solidpowerbattery.com/" TargetMode="External"/><Relationship Id="rId90" Type="http://schemas.openxmlformats.org/officeDocument/2006/relationships/hyperlink" Target="https://eng.sk.com/" TargetMode="External"/><Relationship Id="rId93" Type="http://schemas.openxmlformats.org/officeDocument/2006/relationships/hyperlink" Target="https://www.stellantis.com/en/news/press-releases/2022/march/stellantis-and-lg-energy-solution-to-invest-over-5-billion-cad-in-joint-venture-for-first-large-scale-lithium-Ion-battery-production-plant-in-canada" TargetMode="External"/><Relationship Id="rId92" Type="http://schemas.openxmlformats.org/officeDocument/2006/relationships/hyperlink" Target="https://www.statevolt.com/" TargetMode="External"/><Relationship Id="rId15" Type="http://schemas.openxmlformats.org/officeDocument/2006/relationships/hyperlink" Target="https://www.americanlithiumenergy.com/" TargetMode="External"/><Relationship Id="rId110" Type="http://schemas.openxmlformats.org/officeDocument/2006/relationships/vmlDrawing" Target="../drawings/vmlDrawing3.vml"/><Relationship Id="rId14" Type="http://schemas.openxmlformats.org/officeDocument/2006/relationships/hyperlink" Target="https://americanbatteryfactory.com/" TargetMode="External"/><Relationship Id="rId17" Type="http://schemas.openxmlformats.org/officeDocument/2006/relationships/hyperlink" Target="https://www.blue-solutions.ca/en" TargetMode="External"/><Relationship Id="rId16" Type="http://schemas.openxmlformats.org/officeDocument/2006/relationships/hyperlink" Target="https://amprius.com/" TargetMode="External"/><Relationship Id="rId19" Type="http://schemas.openxmlformats.org/officeDocument/2006/relationships/hyperlink" Target="https://www.blueovalsk.com/" TargetMode="External"/><Relationship Id="rId18" Type="http://schemas.openxmlformats.org/officeDocument/2006/relationships/hyperlink" Target="https://www.blueovalsk.com/" TargetMode="External"/><Relationship Id="rId112" Type="http://schemas.openxmlformats.org/officeDocument/2006/relationships/table" Target="../tables/table1.xml"/><Relationship Id="rId84" Type="http://schemas.openxmlformats.org/officeDocument/2006/relationships/hyperlink" Target="https://rivian.com/our-company" TargetMode="External"/><Relationship Id="rId83" Type="http://schemas.openxmlformats.org/officeDocument/2006/relationships/hyperlink" Target="https://www.quantumscape.com/" TargetMode="External"/><Relationship Id="rId86" Type="http://schemas.openxmlformats.org/officeDocument/2006/relationships/hyperlink" Target="https://www.saft.com/" TargetMode="External"/><Relationship Id="rId85" Type="http://schemas.openxmlformats.org/officeDocument/2006/relationships/hyperlink" Target="http://rolled-ribbon.com/" TargetMode="External"/><Relationship Id="rId88" Type="http://schemas.openxmlformats.org/officeDocument/2006/relationships/hyperlink" Target="https://www.samsungsdi.com/index.html" TargetMode="External"/><Relationship Id="rId87" Type="http://schemas.openxmlformats.org/officeDocument/2006/relationships/hyperlink" Target="https://www.sakuu.com/batteries" TargetMode="External"/><Relationship Id="rId89" Type="http://schemas.openxmlformats.org/officeDocument/2006/relationships/hyperlink" Target="https://sionpower.com/" TargetMode="External"/><Relationship Id="rId80" Type="http://schemas.openxmlformats.org/officeDocument/2006/relationships/hyperlink" Target="https://na.panasonic.com/us/" TargetMode="External"/><Relationship Id="rId82" Type="http://schemas.openxmlformats.org/officeDocument/2006/relationships/hyperlink" Target="https://tr.pomega.com/en/pomega-energy-storage-technologies-breaks-ground-for-new-lithium-ion-battery-plant/" TargetMode="External"/><Relationship Id="rId81" Type="http://schemas.openxmlformats.org/officeDocument/2006/relationships/hyperlink" Target="https://piersica.com/" TargetMode="External"/><Relationship Id="rId1" Type="http://schemas.openxmlformats.org/officeDocument/2006/relationships/comments" Target="../comments3.xml"/><Relationship Id="rId2" Type="http://schemas.openxmlformats.org/officeDocument/2006/relationships/hyperlink" Target="https://altairnano.com/" TargetMode="External"/><Relationship Id="rId3" Type="http://schemas.openxmlformats.org/officeDocument/2006/relationships/hyperlink" Target="http://www.a123systems.com/" TargetMode="External"/><Relationship Id="rId4" Type="http://schemas.openxmlformats.org/officeDocument/2006/relationships/hyperlink" Target="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TargetMode="External"/><Relationship Id="rId9" Type="http://schemas.openxmlformats.org/officeDocument/2006/relationships/hyperlink" Target="https://www.aesc-group.com/en/" TargetMode="External"/><Relationship Id="rId5" Type="http://schemas.openxmlformats.org/officeDocument/2006/relationships/hyperlink" Target="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TargetMode="External"/><Relationship Id="rId6" Type="http://schemas.openxmlformats.org/officeDocument/2006/relationships/hyperlink" Target="https://gcc02.safelinks.protection.outlook.com/?url=https%3A%2F%2Fadvancedbatteryconcepts.com%2F&amp;data=05%7C02%7CSara.Dunn%40nrel.gov%7Caf6061286c2a4e8a455008dc97978877%7Ca0f29d7e28cd4f5484427885aee7c080%7C0%7C0%7C638551924304839787%7CUnknown%7CTWFpbGZsb3d8eyJWIjoiMC4wLjAwMDAiLCJQIjoiV2luMzIiLCJBTiI6Ik1haWwiLCJXVCI6Mn0%3D%7C0%7C%7C%7C&amp;sdata=vGX9WsoarKi3VvCLIGA6DKoDmo9p8ICv3IVuZijF%2BeI%3D&amp;reserved=0" TargetMode="External"/><Relationship Id="rId7" Type="http://schemas.openxmlformats.org/officeDocument/2006/relationships/hyperlink" Target="https://gcc02.safelinks.protection.outlook.com/?url=https%3A%2F%2Fwww.advancedcellengineering.com%2F&amp;data=05%7C02%7CSara.Dunn%40nrel.gov%7Cdc339f0e2df34167960508dd4c6b9c87%7Ca0f29d7e28cd4f5484427885aee7c080%7C0%7C0%7C638750748270667116%7CUnknown%7CTWFpbGZsb3d8eyJFbXB0eU1hcGkiOnRydWUsIlYiOiIwLjAuMDAwMCIsIlAiOiJXaW4zMiIsIkFOIjoiTWFpbCIsIldUIjoyfQ%3D%3D%7C0%7C%7C%7C&amp;sdata=aklHAb5llfCdzKoxMmR3A2lt5YVOqXP%2Fe1wplgcfMwA%3D&amp;reserved=0" TargetMode="External"/><Relationship Id="rId8" Type="http://schemas.openxmlformats.org/officeDocument/2006/relationships/hyperlink" Target="https://www.aesc-group.com/en/" TargetMode="External"/><Relationship Id="rId73" Type="http://schemas.openxmlformats.org/officeDocument/2006/relationships/hyperlink" Target="https://www.navitassys.com/" TargetMode="External"/><Relationship Id="rId72" Type="http://schemas.openxmlformats.org/officeDocument/2006/relationships/hyperlink" Target="https://nanotechenergy.com/" TargetMode="External"/><Relationship Id="rId75" Type="http://schemas.openxmlformats.org/officeDocument/2006/relationships/hyperlink" Target="https://northvolt.com/manufacturing/six/" TargetMode="External"/><Relationship Id="rId74" Type="http://schemas.openxmlformats.org/officeDocument/2006/relationships/hyperlink" Target="https://www.stellantis.com/en/news/press-releases/2022/may/stellantis-and-samsung-announce-battery-plant-in-kokomo" TargetMode="External"/><Relationship Id="rId77" Type="http://schemas.openxmlformats.org/officeDocument/2006/relationships/hyperlink" Target="https://nuvvon.com/" TargetMode="External"/><Relationship Id="rId76" Type="http://schemas.openxmlformats.org/officeDocument/2006/relationships/hyperlink" Target="https://northvolt.com/" TargetMode="External"/><Relationship Id="rId79" Type="http://schemas.openxmlformats.org/officeDocument/2006/relationships/hyperlink" Target="https://na.panasonic.com/" TargetMode="External"/><Relationship Id="rId78" Type="http://schemas.openxmlformats.org/officeDocument/2006/relationships/hyperlink" Target="https://one.ai/" TargetMode="External"/><Relationship Id="rId71" Type="http://schemas.openxmlformats.org/officeDocument/2006/relationships/hyperlink" Target="https://microvast.com/" TargetMode="External"/><Relationship Id="rId70" Type="http://schemas.openxmlformats.org/officeDocument/2006/relationships/hyperlink" Target="https://www.lithionbattery.com/" TargetMode="External"/><Relationship Id="rId62" Type="http://schemas.openxmlformats.org/officeDocument/2006/relationships/hyperlink" Target="https://news.lgensol.com/company-news/press-releases/1613/" TargetMode="External"/><Relationship Id="rId61" Type="http://schemas.openxmlformats.org/officeDocument/2006/relationships/hyperlink" Target="https://news.lgensol.com/company-news/press-releases/1613/" TargetMode="External"/><Relationship Id="rId64" Type="http://schemas.openxmlformats.org/officeDocument/2006/relationships/hyperlink" Target="https://news.lgensol.com/company-news/press-releases/1613/" TargetMode="External"/><Relationship Id="rId63" Type="http://schemas.openxmlformats.org/officeDocument/2006/relationships/hyperlink" Target="https://news.lgensol.com/company-news/press-releases/1613/" TargetMode="External"/><Relationship Id="rId66" Type="http://schemas.openxmlformats.org/officeDocument/2006/relationships/hyperlink" Target="https://www.linovaenergy.com/" TargetMode="External"/><Relationship Id="rId65" Type="http://schemas.openxmlformats.org/officeDocument/2006/relationships/hyperlink" Target="https://www.licaptech.com/" TargetMode="External"/><Relationship Id="rId68" Type="http://schemas.openxmlformats.org/officeDocument/2006/relationships/hyperlink" Target="https://thelionelectric.com/en" TargetMode="External"/><Relationship Id="rId67" Type="http://schemas.openxmlformats.org/officeDocument/2006/relationships/hyperlink" Target="https://www.google.com/search?q=LION+Electric+quebec+canada+address&amp;rlz=1C1GCEU_enUS1010US1011&amp;ei=E3_rYtHjBf2JkPIPk8Gg0As&amp;ved=0ahUKEwiRuYSe3qz5AhX9BEQIHZMgCLoQ4dUDCA4&amp;uact=5&amp;oq=LION+Electric+quebec+canada+address&amp;gs_lcp=Cgdnd3Mtd2l6EAMyBQghEKABMgUIIRCgATIFCCEQqwI6BAghEAo6BwghEKABEAo6CAghEB4QFhAdOgYIABAeEBY6BQgAEIYDSgQIQRgASgUIQBIBMUoECEYYAFAAWJk2YJE4aABwAHgAgAFwiAHzEJIBBDIwLjSYAQCgAQKgAQHAAQE&amp;sclient=gws-wiz" TargetMode="External"/><Relationship Id="rId60" Type="http://schemas.openxmlformats.org/officeDocument/2006/relationships/hyperlink" Target="https://www.ultiumcell.com/" TargetMode="External"/><Relationship Id="rId69" Type="http://schemas.openxmlformats.org/officeDocument/2006/relationships/hyperlink" Target="https://www.lithionbattery.com/" TargetMode="External"/><Relationship Id="rId51" Type="http://schemas.openxmlformats.org/officeDocument/2006/relationships/hyperlink" Target="https://www.hyundainews.com/en-us/releases/3920" TargetMode="External"/><Relationship Id="rId50" Type="http://schemas.openxmlformats.org/officeDocument/2006/relationships/hyperlink" Target="https://www.honda.com/" TargetMode="External"/><Relationship Id="rId53" Type="http://schemas.openxmlformats.org/officeDocument/2006/relationships/hyperlink" Target="https://www.ingevity.com/about/our-story/" TargetMode="External"/><Relationship Id="rId52" Type="http://schemas.openxmlformats.org/officeDocument/2006/relationships/hyperlink" Target="https://www.hyundainews.com/en-us/releases/3920" TargetMode="External"/><Relationship Id="rId55" Type="http://schemas.openxmlformats.org/officeDocument/2006/relationships/hyperlink" Target="https://ionstoragesystems.com/" TargetMode="External"/><Relationship Id="rId54" Type="http://schemas.openxmlformats.org/officeDocument/2006/relationships/hyperlink" Target="https://www.ingevity.com/news/press-releases/ingevity-enters-battery-electric-vehicle-market-invests-60-million-in-lithium-ion-anode-materials-producer-nexeon-and-secures-future-activated-carbon-supply-relationship/" TargetMode="External"/><Relationship Id="rId57" Type="http://schemas.openxmlformats.org/officeDocument/2006/relationships/hyperlink" Target="https://korepower.com/" TargetMode="External"/><Relationship Id="rId56" Type="http://schemas.openxmlformats.org/officeDocument/2006/relationships/hyperlink" Target="https://www.ionblox.com/" TargetMode="External"/><Relationship Id="rId59" Type="http://schemas.openxmlformats.org/officeDocument/2006/relationships/hyperlink" Target="https://lgenergymi.com/" TargetMode="External"/><Relationship Id="rId58" Type="http://schemas.openxmlformats.org/officeDocument/2006/relationships/hyperlink" Target="https://lgenergymi.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northarrowminerals.com/" TargetMode="External"/><Relationship Id="rId42" Type="http://schemas.openxmlformats.org/officeDocument/2006/relationships/hyperlink" Target="https://patriotbatterymetals.com/" TargetMode="External"/><Relationship Id="rId41" Type="http://schemas.openxmlformats.org/officeDocument/2006/relationships/hyperlink" Target="https://www.northarrowminerals.com/" TargetMode="External"/><Relationship Id="rId44" Type="http://schemas.openxmlformats.org/officeDocument/2006/relationships/hyperlink" Target="https://www.borax.com/" TargetMode="External"/><Relationship Id="rId43" Type="http://schemas.openxmlformats.org/officeDocument/2006/relationships/hyperlink" Target="https://patriotbatterymetals.com/" TargetMode="External"/><Relationship Id="rId46" Type="http://schemas.openxmlformats.org/officeDocument/2006/relationships/hyperlink" Target="https://www.mining.com/rio-tinto-kicks-off-lithium-production-in-the-us/" TargetMode="External"/><Relationship Id="rId45" Type="http://schemas.openxmlformats.org/officeDocument/2006/relationships/hyperlink" Target="https://www.riotinto.com/en" TargetMode="External"/><Relationship Id="rId48" Type="http://schemas.openxmlformats.org/officeDocument/2006/relationships/hyperlink" Target="https://www.southstarbatterymetals.com/ceylon-graphite-project/" TargetMode="External"/><Relationship Id="rId47" Type="http://schemas.openxmlformats.org/officeDocument/2006/relationships/hyperlink" Target="https://www.southstarbatterymetals.com/" TargetMode="External"/><Relationship Id="rId49" Type="http://schemas.openxmlformats.org/officeDocument/2006/relationships/hyperlink" Target="https://www.south32.net/what-we-do/our-locations/americas/hermosa/about-hermosa" TargetMode="External"/><Relationship Id="rId31" Type="http://schemas.openxmlformats.org/officeDocument/2006/relationships/hyperlink" Target="https://www.lithiumbank.ca/" TargetMode="External"/><Relationship Id="rId30" Type="http://schemas.openxmlformats.org/officeDocument/2006/relationships/hyperlink" Target="https://www.jindaleelithium.com/" TargetMode="External"/><Relationship Id="rId33" Type="http://schemas.openxmlformats.org/officeDocument/2006/relationships/hyperlink" Target="https://www.lithiumbank.ca/" TargetMode="External"/><Relationship Id="rId32" Type="http://schemas.openxmlformats.org/officeDocument/2006/relationships/hyperlink" Target="https://www.lithiumbank.ca/" TargetMode="External"/><Relationship Id="rId35" Type="http://schemas.openxmlformats.org/officeDocument/2006/relationships/hyperlink" Target="https://masonresourcesinc.com/asset/lac-gueret-graphite-project/" TargetMode="External"/><Relationship Id="rId34" Type="http://schemas.openxmlformats.org/officeDocument/2006/relationships/hyperlink" Target="https://www.lithiumbank.ca/" TargetMode="External"/><Relationship Id="rId37" Type="http://schemas.openxmlformats.org/officeDocument/2006/relationships/hyperlink" Target="https://www.slb.com/" TargetMode="External"/><Relationship Id="rId36" Type="http://schemas.openxmlformats.org/officeDocument/2006/relationships/hyperlink" Target="https://masonresourcesinc.com/" TargetMode="External"/><Relationship Id="rId39" Type="http://schemas.openxmlformats.org/officeDocument/2006/relationships/hyperlink" Target="https://arcadiumlithium.com/" TargetMode="External"/><Relationship Id="rId38" Type="http://schemas.openxmlformats.org/officeDocument/2006/relationships/hyperlink" Target="https://www.slb.com/" TargetMode="External"/><Relationship Id="rId20" Type="http://schemas.openxmlformats.org/officeDocument/2006/relationships/hyperlink" Target="https://www.fortuneminerals.com/" TargetMode="External"/><Relationship Id="rId22" Type="http://schemas.openxmlformats.org/officeDocument/2006/relationships/hyperlink" Target="https://www.frontierlithium.com/" TargetMode="External"/><Relationship Id="rId21" Type="http://schemas.openxmlformats.org/officeDocument/2006/relationships/hyperlink" Target="https://www.fortuneminerals.com/;%20https:/s1.q4cdn.com/337451660/files/doc_presentations/2023/231001-fortune-minerals-nico-project-presentation.pdf;%20https:/www.miningweekly.com/print-version/nico-goldcobaltbismuthcopper-mine-project-canada-update-2023-12-15" TargetMode="External"/><Relationship Id="rId24" Type="http://schemas.openxmlformats.org/officeDocument/2006/relationships/hyperlink" Target="mailto:info@gsixenergy.com" TargetMode="External"/><Relationship Id="rId23" Type="http://schemas.openxmlformats.org/officeDocument/2006/relationships/hyperlink" Target="https://www.frontierlithium.com/" TargetMode="External"/><Relationship Id="rId26" Type="http://schemas.openxmlformats.org/officeDocument/2006/relationships/hyperlink" Target="https://www.gknpm.com/en/our-businesses/gkn-hoeganaes/" TargetMode="External"/><Relationship Id="rId25" Type="http://schemas.openxmlformats.org/officeDocument/2006/relationships/hyperlink" Target="https://www.gknpm.com/en/our-businesses/gkn-hoeganaes/" TargetMode="External"/><Relationship Id="rId28" Type="http://schemas.openxmlformats.org/officeDocument/2006/relationships/hyperlink" Target="https://www.greentm.com.au/" TargetMode="External"/><Relationship Id="rId27" Type="http://schemas.openxmlformats.org/officeDocument/2006/relationships/hyperlink" Target="https://www.greentm.com.au/seymour-project" TargetMode="External"/><Relationship Id="rId29" Type="http://schemas.openxmlformats.org/officeDocument/2006/relationships/hyperlink" Target="https://www.jindaleelithium.com/" TargetMode="External"/><Relationship Id="rId11" Type="http://schemas.openxmlformats.org/officeDocument/2006/relationships/hyperlink" Target="https://www.nickel28.com/investors/investors-overview/cobalt-27--change-of-auditors?turl=cobalt-27--change-of-auditors" TargetMode="External"/><Relationship Id="rId10" Type="http://schemas.openxmlformats.org/officeDocument/2006/relationships/hyperlink" Target="https://nickel28.com/" TargetMode="External"/><Relationship Id="rId13" Type="http://schemas.openxmlformats.org/officeDocument/2006/relationships/hyperlink" Target="https://www.compassminerals.com/" TargetMode="External"/><Relationship Id="rId12" Type="http://schemas.openxmlformats.org/officeDocument/2006/relationships/hyperlink" Target="https://www.compassminerals.com/" TargetMode="External"/><Relationship Id="rId15" Type="http://schemas.openxmlformats.org/officeDocument/2006/relationships/hyperlink" Target="https://www.eaglegraphite.com/" TargetMode="External"/><Relationship Id="rId14" Type="http://schemas.openxmlformats.org/officeDocument/2006/relationships/hyperlink" Target="https://www.eaglegraphite.com/" TargetMode="External"/><Relationship Id="rId17" Type="http://schemas.openxmlformats.org/officeDocument/2006/relationships/hyperlink" Target="https://www.esminerals.com/" TargetMode="External"/><Relationship Id="rId16" Type="http://schemas.openxmlformats.org/officeDocument/2006/relationships/hyperlink" Target="https://www.esminerals.com/atlis" TargetMode="External"/><Relationship Id="rId19" Type="http://schemas.openxmlformats.org/officeDocument/2006/relationships/hyperlink" Target="https://www.fortuneminerals.com/" TargetMode="External"/><Relationship Id="rId18" Type="http://schemas.openxmlformats.org/officeDocument/2006/relationships/hyperlink" Target="https://www.esminerals.com/%20https:/www.prnewswire.com/news-releases/energysource-minerals-receives-approvals-on-project-atlis-salton-sea-based-geothermal-extraction-operation-301428234.html;%20https:/www.prnewswire.com/news-releases/energysource-minerals-esm-announces-contract-with-ford-for-geothermal-lithium-301830259.html" TargetMode="External"/><Relationship Id="rId1" Type="http://schemas.openxmlformats.org/officeDocument/2006/relationships/hyperlink" Target="https://www.ansonresources.com/" TargetMode="External"/><Relationship Id="rId2" Type="http://schemas.openxmlformats.org/officeDocument/2006/relationships/hyperlink" Target="https://www.ansonresources.com/" TargetMode="External"/><Relationship Id="rId3" Type="http://schemas.openxmlformats.org/officeDocument/2006/relationships/hyperlink" Target="https://www.bherenewables.com/" TargetMode="External"/><Relationship Id="rId4" Type="http://schemas.openxmlformats.org/officeDocument/2006/relationships/hyperlink" Target="https://www.bherenewables.com/" TargetMode="External"/><Relationship Id="rId9" Type="http://schemas.openxmlformats.org/officeDocument/2006/relationships/hyperlink" Target="https://www.canadianroyalties.com/" TargetMode="External"/><Relationship Id="rId5" Type="http://schemas.openxmlformats.org/officeDocument/2006/relationships/hyperlink" Target="mailto:dan.winters@bherenewables.com" TargetMode="External"/><Relationship Id="rId6" Type="http://schemas.openxmlformats.org/officeDocument/2006/relationships/hyperlink" Target="https://canadanickel.com/" TargetMode="External"/><Relationship Id="rId7" Type="http://schemas.openxmlformats.org/officeDocument/2006/relationships/hyperlink" Target="https://canadanickel.com/" TargetMode="External"/><Relationship Id="rId8" Type="http://schemas.openxmlformats.org/officeDocument/2006/relationships/hyperlink" Target="https://www.canadianroyalties.com/" TargetMode="External"/><Relationship Id="rId62" Type="http://schemas.openxmlformats.org/officeDocument/2006/relationships/hyperlink" Target="https://titanlithiuminc.com/titan-lithium" TargetMode="External"/><Relationship Id="rId61" Type="http://schemas.openxmlformats.org/officeDocument/2006/relationships/hyperlink" Target="https://www.twin-metals.com/" TargetMode="External"/><Relationship Id="rId64" Type="http://schemas.openxmlformats.org/officeDocument/2006/relationships/hyperlink" Target="https://www.titanminingcorp.com/" TargetMode="External"/><Relationship Id="rId63" Type="http://schemas.openxmlformats.org/officeDocument/2006/relationships/hyperlink" Target="https://titanlithiuminc.com/" TargetMode="External"/><Relationship Id="rId66" Type="http://schemas.openxmlformats.org/officeDocument/2006/relationships/hyperlink" Target="https://www.chevron.com/" TargetMode="External"/><Relationship Id="rId65" Type="http://schemas.openxmlformats.org/officeDocument/2006/relationships/hyperlink" Target="https://www.titanminingcorp.com/" TargetMode="External"/><Relationship Id="rId67" Type="http://schemas.openxmlformats.org/officeDocument/2006/relationships/drawing" Target="../drawings/drawing14.xml"/><Relationship Id="rId60" Type="http://schemas.openxmlformats.org/officeDocument/2006/relationships/hyperlink" Target="https://www.terravolta.com/" TargetMode="External"/><Relationship Id="rId69" Type="http://schemas.openxmlformats.org/officeDocument/2006/relationships/table" Target="../tables/table3.xml"/><Relationship Id="rId51" Type="http://schemas.openxmlformats.org/officeDocument/2006/relationships/hyperlink" Target="https://www.south32.net/" TargetMode="External"/><Relationship Id="rId50" Type="http://schemas.openxmlformats.org/officeDocument/2006/relationships/hyperlink" Target="https://www.south32.net/" TargetMode="External"/><Relationship Id="rId53" Type="http://schemas.openxmlformats.org/officeDocument/2006/relationships/hyperlink" Target="https://www.summitnanotech.com/" TargetMode="External"/><Relationship Id="rId52" Type="http://schemas.openxmlformats.org/officeDocument/2006/relationships/hyperlink" Target="https://www.summitnanotech.com/" TargetMode="External"/><Relationship Id="rId55" Type="http://schemas.openxmlformats.org/officeDocument/2006/relationships/hyperlink" Target="https://surgebatterymetals.com/" TargetMode="External"/><Relationship Id="rId54" Type="http://schemas.openxmlformats.org/officeDocument/2006/relationships/hyperlink" Target="https://surgebatterymetals.com/" TargetMode="External"/><Relationship Id="rId57" Type="http://schemas.openxmlformats.org/officeDocument/2006/relationships/hyperlink" Target="https://www.standardlithium.com/" TargetMode="External"/><Relationship Id="rId56" Type="http://schemas.openxmlformats.org/officeDocument/2006/relationships/hyperlink" Target="mailto:michael@surgebatterymetals.com" TargetMode="External"/><Relationship Id="rId59" Type="http://schemas.openxmlformats.org/officeDocument/2006/relationships/hyperlink" Target="https://www.terravolta.com/" TargetMode="External"/><Relationship Id="rId58" Type="http://schemas.openxmlformats.org/officeDocument/2006/relationships/hyperlink" Target="https://www.standardlithium.com/"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prnewswire.com/news-releases/wildcat-and-austin-elements-partner-to-close-the-loop-on-lfplmfp-battery-recycling-302203014.html" TargetMode="External"/><Relationship Id="rId42" Type="http://schemas.openxmlformats.org/officeDocument/2006/relationships/hyperlink" Target="mailto:Bclemens@wyloo.com" TargetMode="External"/><Relationship Id="rId41" Type="http://schemas.openxmlformats.org/officeDocument/2006/relationships/hyperlink" Target="https://wyloo.com/" TargetMode="External"/><Relationship Id="rId44" Type="http://schemas.openxmlformats.org/officeDocument/2006/relationships/hyperlink" Target="https://www.icl-group.com/" TargetMode="External"/><Relationship Id="rId43" Type="http://schemas.openxmlformats.org/officeDocument/2006/relationships/hyperlink" Target="https://www.icl-group.com/" TargetMode="External"/><Relationship Id="rId46" Type="http://schemas.openxmlformats.org/officeDocument/2006/relationships/hyperlink" Target="https://www.mangrovelithium.com/" TargetMode="External"/><Relationship Id="rId45" Type="http://schemas.openxmlformats.org/officeDocument/2006/relationships/hyperlink" Target="https://www.mangrovelithium.com/" TargetMode="External"/><Relationship Id="rId48" Type="http://schemas.openxmlformats.org/officeDocument/2006/relationships/hyperlink" Target="https://www.mangrovelithium.com/" TargetMode="External"/><Relationship Id="rId47" Type="http://schemas.openxmlformats.org/officeDocument/2006/relationships/hyperlink" Target="https://www.mangrovelithium.com/" TargetMode="External"/><Relationship Id="rId49" Type="http://schemas.openxmlformats.org/officeDocument/2006/relationships/hyperlink" Target="https://www.linovaenergy.com/" TargetMode="External"/><Relationship Id="rId31" Type="http://schemas.openxmlformats.org/officeDocument/2006/relationships/hyperlink" Target="https://www.stratusmaterials.com/" TargetMode="External"/><Relationship Id="rId30" Type="http://schemas.openxmlformats.org/officeDocument/2006/relationships/hyperlink" Target="https://south32hermosa.com/en_US/" TargetMode="External"/><Relationship Id="rId33" Type="http://schemas.openxmlformats.org/officeDocument/2006/relationships/hyperlink" Target="https://www.terravolta.com/" TargetMode="External"/><Relationship Id="rId32" Type="http://schemas.openxmlformats.org/officeDocument/2006/relationships/hyperlink" Target="https://www.terravolta.com/" TargetMode="External"/><Relationship Id="rId35" Type="http://schemas.openxmlformats.org/officeDocument/2006/relationships/hyperlink" Target="https://www.umicore.com/" TargetMode="External"/><Relationship Id="rId34" Type="http://schemas.openxmlformats.org/officeDocument/2006/relationships/hyperlink" Target="https://www.umicore.com/" TargetMode="External"/><Relationship Id="rId37" Type="http://schemas.openxmlformats.org/officeDocument/2006/relationships/hyperlink" Target="https://vale.com/" TargetMode="External"/><Relationship Id="rId36" Type="http://schemas.openxmlformats.org/officeDocument/2006/relationships/hyperlink" Target="https://vale.com/" TargetMode="External"/><Relationship Id="rId39" Type="http://schemas.openxmlformats.org/officeDocument/2006/relationships/hyperlink" Target="https://www.huntenergy.com/" TargetMode="External"/><Relationship Id="rId38" Type="http://schemas.openxmlformats.org/officeDocument/2006/relationships/hyperlink" Target="http://ale.com/w/vale-and-gm-sign-long-term-nickel-supply-agreement-in-canada-critical-to-north-american-ev-supply-chain-1" TargetMode="External"/><Relationship Id="rId20" Type="http://schemas.openxmlformats.org/officeDocument/2006/relationships/hyperlink" Target="https://www.lgchem.com/" TargetMode="External"/><Relationship Id="rId22" Type="http://schemas.openxmlformats.org/officeDocument/2006/relationships/hyperlink" Target="https://www.energy.gov/mesc/bipartisan-infrastructure-law-battery-materials-processing-and-battery-manufacturing-recycling" TargetMode="External"/><Relationship Id="rId21" Type="http://schemas.openxmlformats.org/officeDocument/2006/relationships/hyperlink" Target="https://www.kouraglobal.com/" TargetMode="External"/><Relationship Id="rId24" Type="http://schemas.openxmlformats.org/officeDocument/2006/relationships/hyperlink" Target="https://www.energy.gov/mesc/bipartisan-infrastructure-law-battery-materials-processing-and-battery-manufacturing-recycling" TargetMode="External"/><Relationship Id="rId23" Type="http://schemas.openxmlformats.org/officeDocument/2006/relationships/hyperlink" Target="https://revextech.com/" TargetMode="External"/><Relationship Id="rId26" Type="http://schemas.openxmlformats.org/officeDocument/2006/relationships/hyperlink" Target="https://www.energy.gov/mesc/bipartisan-infrastructure-law-battery-materials-processing-and-battery-manufacturing-recycling" TargetMode="External"/><Relationship Id="rId25" Type="http://schemas.openxmlformats.org/officeDocument/2006/relationships/hyperlink" Target="https://revextech.com/" TargetMode="External"/><Relationship Id="rId28" Type="http://schemas.openxmlformats.org/officeDocument/2006/relationships/hyperlink" Target="https://www.rocktechlithium.com/" TargetMode="External"/><Relationship Id="rId27" Type="http://schemas.openxmlformats.org/officeDocument/2006/relationships/hyperlink" Target="https://www.rocktechlithium.com/" TargetMode="External"/><Relationship Id="rId29" Type="http://schemas.openxmlformats.org/officeDocument/2006/relationships/hyperlink" Target="https://south32hermosa.com/en_US/" TargetMode="External"/><Relationship Id="rId11" Type="http://schemas.openxmlformats.org/officeDocument/2006/relationships/hyperlink" Target="https://www.huntenergy.com/" TargetMode="External"/><Relationship Id="rId10" Type="http://schemas.openxmlformats.org/officeDocument/2006/relationships/hyperlink" Target="https://www.element25.com.au/" TargetMode="External"/><Relationship Id="rId13" Type="http://schemas.openxmlformats.org/officeDocument/2006/relationships/hyperlink" Target="https://www.fortuneminerals.com/" TargetMode="External"/><Relationship Id="rId12" Type="http://schemas.openxmlformats.org/officeDocument/2006/relationships/hyperlink" Target="https://www.fortuneminerals.com/" TargetMode="External"/><Relationship Id="rId15" Type="http://schemas.openxmlformats.org/officeDocument/2006/relationships/hyperlink" Target="https://gcc02.safelinks.protection.outlook.com/?url=https%3A%2F%2Fwww.gfl.co.in%2FAmericas.php&amp;data=05%7C02%7CSara.Dunn%40nrel.gov%7Caf6061286c2a4e8a455008dc97978877%7Ca0f29d7e28cd4f5484427885aee7c080%7C0%7C0%7C638551924304793328%7CUnknown%7CTWFpbGZsb3d8eyJWIjoiMC4wLjAwMDAiLCJQIjoiV2luMzIiLCJBTiI6Ik1haWwiLCJXVCI6Mn0%3D%7C0%7C%7C%7C&amp;sdata=u32ibRsgWLUXGMdssKetfBxDGoLzdudtUNPY4Wd6d5g%3D&amp;reserved=0" TargetMode="External"/><Relationship Id="rId14" Type="http://schemas.openxmlformats.org/officeDocument/2006/relationships/hyperlink" Target="https://gcc02.safelinks.protection.outlook.com/?url=https%3A%2F%2Fwww.gfl.co.in%2FAmericas.php&amp;data=05%7C02%7CSara.Dunn%40nrel.gov%7Caf6061286c2a4e8a455008dc97978877%7Ca0f29d7e28cd4f5484427885aee7c080%7C0%7C0%7C638551924304793328%7CUnknown%7CTWFpbGZsb3d8eyJWIjoiMC4wLjAwMDAiLCJQIjoiV2luMzIiLCJBTiI6Ik1haWwiLCJXVCI6Mn0%3D%7C0%7C%7C%7C&amp;sdata=u32ibRsgWLUXGMdssKetfBxDGoLzdudtUNPY4Wd6d5g%3D&amp;reserved=0" TargetMode="External"/><Relationship Id="rId17" Type="http://schemas.openxmlformats.org/officeDocument/2006/relationships/hyperlink" Target="https://greengraphitetech.com/" TargetMode="External"/><Relationship Id="rId16" Type="http://schemas.openxmlformats.org/officeDocument/2006/relationships/hyperlink" Target="https://greengraphitetech.com/" TargetMode="External"/><Relationship Id="rId19" Type="http://schemas.openxmlformats.org/officeDocument/2006/relationships/hyperlink" Target="https://www.lanxess.com/" TargetMode="External"/><Relationship Id="rId18" Type="http://schemas.openxmlformats.org/officeDocument/2006/relationships/hyperlink" Target="https://www.lanxess.com/" TargetMode="External"/><Relationship Id="rId1" Type="http://schemas.openxmlformats.org/officeDocument/2006/relationships/comments" Target="../comments4.xml"/><Relationship Id="rId2" Type="http://schemas.openxmlformats.org/officeDocument/2006/relationships/hyperlink" Target="https://www.6kinc.com/6k-energy-production-facilities/%0aEmail%20from%20Carlie%20Owen,%20DOE%20on%207/10/24" TargetMode="External"/><Relationship Id="rId3" Type="http://schemas.openxmlformats.org/officeDocument/2006/relationships/hyperlink" Target="https://www.huntenergy.com/" TargetMode="External"/><Relationship Id="rId4" Type="http://schemas.openxmlformats.org/officeDocument/2006/relationships/hyperlink" Target="https://www.energy.gov/mesc/bipartisan-infrastructure-law-battery-materials-processing-and-battery-manufacturing-recycling" TargetMode="External"/><Relationship Id="rId9" Type="http://schemas.openxmlformats.org/officeDocument/2006/relationships/hyperlink" Target="https://www.globenewswire.com/news-release/2025/01/28/3016237/0/en/Electra-Initiates-Feasibility-Study-for-Battery-Recycling-Refinery.html" TargetMode="External"/><Relationship Id="rId5" Type="http://schemas.openxmlformats.org/officeDocument/2006/relationships/hyperlink" Target="https://www.electrive.com/2024/12/11/made-in-the-usa-ascend-ready-to-supply-lithium-carbonate-from-recycled-batteries/" TargetMode="External"/><Relationship Id="rId6" Type="http://schemas.openxmlformats.org/officeDocument/2006/relationships/hyperlink" Target="https://avalonadvancedmaterials.com/" TargetMode="External"/><Relationship Id="rId7" Type="http://schemas.openxmlformats.org/officeDocument/2006/relationships/hyperlink" Target="https://avalonadvancedmaterials.com/" TargetMode="External"/><Relationship Id="rId8" Type="http://schemas.openxmlformats.org/officeDocument/2006/relationships/hyperlink" Target="https://www.google.com/search?q=birla+carbon+marietta+ga+address+and+phone+number&amp;rlz=1C1GCEU_enUS1010US1011&amp;oq=birla+carbon+marietta+ga+Add&amp;aqs=chrome.2.69i57j33i160l2.27975j1j7&amp;sourceid=chrome&amp;ie=UTF-8" TargetMode="External"/><Relationship Id="rId51" Type="http://schemas.openxmlformats.org/officeDocument/2006/relationships/vmlDrawing" Target="../drawings/vmlDrawing4.vml"/><Relationship Id="rId50" Type="http://schemas.openxmlformats.org/officeDocument/2006/relationships/drawing" Target="../drawings/drawing15.xml"/><Relationship Id="rId53"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enchem.net/eng/sub.php?menukey=489" TargetMode="External"/><Relationship Id="rId42" Type="http://schemas.openxmlformats.org/officeDocument/2006/relationships/hyperlink" Target="https://www.enchem.net/eng/sub.php?menukey=489" TargetMode="External"/><Relationship Id="rId41" Type="http://schemas.openxmlformats.org/officeDocument/2006/relationships/hyperlink" Target="https://www.enchem.net/eng/sub.php?menukey=489" TargetMode="External"/><Relationship Id="rId44" Type="http://schemas.openxmlformats.org/officeDocument/2006/relationships/hyperlink" Target="https://entek.com/" TargetMode="External"/><Relationship Id="rId43" Type="http://schemas.openxmlformats.org/officeDocument/2006/relationships/hyperlink" Target="https://entek.com/" TargetMode="External"/><Relationship Id="rId46" Type="http://schemas.openxmlformats.org/officeDocument/2006/relationships/hyperlink" Target="https://www.taiamerica.com/" TargetMode="External"/><Relationship Id="rId45" Type="http://schemas.openxmlformats.org/officeDocument/2006/relationships/hyperlink" Target="https://entek.com/" TargetMode="External"/><Relationship Id="rId48" Type="http://schemas.openxmlformats.org/officeDocument/2006/relationships/hyperlink" Target="https://www.honeywell.com/us/en/company/about-us" TargetMode="External"/><Relationship Id="rId47" Type="http://schemas.openxmlformats.org/officeDocument/2006/relationships/hyperlink" Target="https://halocarbon.com/" TargetMode="External"/><Relationship Id="rId49" Type="http://schemas.openxmlformats.org/officeDocument/2006/relationships/hyperlink" Target="https://www.honeywell.com/us/en" TargetMode="External"/><Relationship Id="rId31" Type="http://schemas.openxmlformats.org/officeDocument/2006/relationships/hyperlink" Target="https://daikin-america.com/" TargetMode="External"/><Relationship Id="rId30" Type="http://schemas.openxmlformats.org/officeDocument/2006/relationships/hyperlink" Target="mailto:commercial@daff.co" TargetMode="External"/><Relationship Id="rId33" Type="http://schemas.openxmlformats.org/officeDocument/2006/relationships/hyperlink" Target="https://denkaiamerica.com/" TargetMode="External"/><Relationship Id="rId32" Type="http://schemas.openxmlformats.org/officeDocument/2006/relationships/hyperlink" Target="https://www.nippon-denkai.co.jp/english/about/locations.html;%20%20denkaiamerica.com;%20Questionnaire;%20https:/www.daikin.com/-/media/Project/Daikin/daikin_com/investor/data/report/daikin2021_printing-pdf.pdf?rev=-1" TargetMode="External"/><Relationship Id="rId35" Type="http://schemas.openxmlformats.org/officeDocument/2006/relationships/hyperlink" Target="http://www.dselectera.com/" TargetMode="External"/><Relationship Id="rId34" Type="http://schemas.openxmlformats.org/officeDocument/2006/relationships/hyperlink" Target="http://www.dongwhaelectrolyte.com/en/dongwha/about.asp" TargetMode="External"/><Relationship Id="rId37" Type="http://schemas.openxmlformats.org/officeDocument/2006/relationships/hyperlink" Target="https://www.enchem.net/eng/sub.php?menukey=489" TargetMode="External"/><Relationship Id="rId36" Type="http://schemas.openxmlformats.org/officeDocument/2006/relationships/hyperlink" Target="https://www.dupont.com/electronics-industrial.html" TargetMode="External"/><Relationship Id="rId39" Type="http://schemas.openxmlformats.org/officeDocument/2006/relationships/hyperlink" Target="https://www.enchem.net/eng/sub.php?menukey=489" TargetMode="External"/><Relationship Id="rId38" Type="http://schemas.openxmlformats.org/officeDocument/2006/relationships/hyperlink" Target="https://www.enchem.net/eng/sub.php?menukey=489" TargetMode="External"/><Relationship Id="rId20" Type="http://schemas.openxmlformats.org/officeDocument/2006/relationships/hyperlink" Target="https://www.birlacarbon.com/birla-purpose/" TargetMode="External"/><Relationship Id="rId22" Type="http://schemas.openxmlformats.org/officeDocument/2006/relationships/hyperlink" Target="https://www.braskem.com.br/usa" TargetMode="External"/><Relationship Id="rId21" Type="http://schemas.openxmlformats.org/officeDocument/2006/relationships/hyperlink" Target="https://www.blackdiamond-structures.com/" TargetMode="External"/><Relationship Id="rId24" Type="http://schemas.openxmlformats.org/officeDocument/2006/relationships/hyperlink" Target="https://www.brightvolt.com/" TargetMode="External"/><Relationship Id="rId23" Type="http://schemas.openxmlformats.org/officeDocument/2006/relationships/hyperlink" Target="https://www.energy.gov/mesc/bipartisan-infrastructure-law-battery-materials-processing-and-battery-manufacturing-recycling" TargetMode="External"/><Relationship Id="rId26" Type="http://schemas.openxmlformats.org/officeDocument/2006/relationships/hyperlink" Target="https://www.energy.gov/mesc/bipartisan-infrastructure-law-battery-materials-processing-and-battery-manufacturing-recycling" TargetMode="External"/><Relationship Id="rId25" Type="http://schemas.openxmlformats.org/officeDocument/2006/relationships/hyperlink" Target="https://www.cabotcorp.com/" TargetMode="External"/><Relationship Id="rId28" Type="http://schemas.openxmlformats.org/officeDocument/2006/relationships/hyperlink" Target="https://en.capchem.com/" TargetMode="External"/><Relationship Id="rId27" Type="http://schemas.openxmlformats.org/officeDocument/2006/relationships/hyperlink" Target="https://en.capchem.com/" TargetMode="External"/><Relationship Id="rId29" Type="http://schemas.openxmlformats.org/officeDocument/2006/relationships/hyperlink" Target="https://www.currentchemicals.com/" TargetMode="External"/><Relationship Id="rId11" Type="http://schemas.openxmlformats.org/officeDocument/2006/relationships/hyperlink" Target="https://www.armorbatteryfilms.com/" TargetMode="External"/><Relationship Id="rId10" Type="http://schemas.openxmlformats.org/officeDocument/2006/relationships/hyperlink" Target="https://www.arlanxeo.com/en/company/about-arlanxeo" TargetMode="External"/><Relationship Id="rId13" Type="http://schemas.openxmlformats.org/officeDocument/2006/relationships/hyperlink" Target="https://www.armorbatteryfilms.com/contact-us" TargetMode="External"/><Relationship Id="rId12" Type="http://schemas.openxmlformats.org/officeDocument/2006/relationships/hyperlink" Target="https://www.armorbatteryfilms.com/" TargetMode="External"/><Relationship Id="rId15" Type="http://schemas.openxmlformats.org/officeDocument/2006/relationships/hyperlink" Target="https://www.google.com/search?rlz=1C1GCEU_enUS1010US1011&amp;q=Ludwigshafen&amp;stick=H4sIAAAAAAAAAONgVuLUz9U3MDTKMjZ6xGjCLfDyxz1hKe1Ja05eY1Tl4grOyC93zSvJLKkUEudig7J4pbi5ELp4FrHy-JSmlGemF2ckpqXmAQDCo8-aUwAAAA&amp;sa=X&amp;ved=2ahUKEwjVyfCC8IH5AhWQg4kEHbX_B40QzIcDKAB6BAgFEAE" TargetMode="External"/><Relationship Id="rId14" Type="http://schemas.openxmlformats.org/officeDocument/2006/relationships/hyperlink" Target="https://www.asahi-kasei.com/" TargetMode="External"/><Relationship Id="rId17" Type="http://schemas.openxmlformats.org/officeDocument/2006/relationships/hyperlink" Target="https://www.basf.com/us/en/who-we-are/organization/locations/find-out-about-basf-in---/Louisiana/about-louisiana.html;%20https:/www.basf.com/us/en/who-we-are.html" TargetMode="External"/><Relationship Id="rId16" Type="http://schemas.openxmlformats.org/officeDocument/2006/relationships/hyperlink" Target="https://www.google.com/search?rlz=1C1GCEU_enUS1010US1011&amp;q=Ludwigshafen&amp;stick=H4sIAAAAAAAAAONgVuLUz9U3MDTKMjZ6xGjCLfDyxz1hKe1Ja05eY1Tl4grOyC93zSvJLKkUEudig7J4pbi5ELp4FrHy-JSmlGemF2ckpqXmAQDCo8-aUwAAAA&amp;sa=X&amp;ved=2ahUKEwjVyfCC8IH5AhWQg4kEHbX_B40QzIcDKAB6BAgFEAE" TargetMode="External"/><Relationship Id="rId19" Type="http://schemas.openxmlformats.org/officeDocument/2006/relationships/hyperlink" Target="https://www.birlacarbon.com/" TargetMode="External"/><Relationship Id="rId18" Type="http://schemas.openxmlformats.org/officeDocument/2006/relationships/hyperlink" Target="https://www.birlacarbon.com/" TargetMode="External"/><Relationship Id="rId84" Type="http://schemas.openxmlformats.org/officeDocument/2006/relationships/drawing" Target="../drawings/drawing16.xml"/><Relationship Id="rId83" Type="http://schemas.openxmlformats.org/officeDocument/2006/relationships/hyperlink" Target="https://www.volexion-inc.com/" TargetMode="External"/><Relationship Id="rId85" Type="http://schemas.openxmlformats.org/officeDocument/2006/relationships/vmlDrawing" Target="../drawings/vmlDrawing5.vml"/><Relationship Id="rId87" Type="http://schemas.openxmlformats.org/officeDocument/2006/relationships/table" Target="../tables/table5.xml"/><Relationship Id="rId80" Type="http://schemas.openxmlformats.org/officeDocument/2006/relationships/hyperlink" Target="https://www.energy.gov/mesc/bipartisan-infrastructure-law-battery-materials-processing-and-battery-manufacturing-recycling" TargetMode="External"/><Relationship Id="rId82" Type="http://schemas.openxmlformats.org/officeDocument/2006/relationships/hyperlink" Target="https://www.energy.gov/mesc/bipartisan-infrastructure-law-battery-materials-processing-and-battery-manufacturing-recycling" TargetMode="External"/><Relationship Id="rId81" Type="http://schemas.openxmlformats.org/officeDocument/2006/relationships/hyperlink" Target="https://www.urbix.inc/" TargetMode="External"/><Relationship Id="rId1" Type="http://schemas.openxmlformats.org/officeDocument/2006/relationships/comments" Target="../comments5.xml"/><Relationship Id="rId2" Type="http://schemas.openxmlformats.org/officeDocument/2006/relationships/hyperlink" Target="https://www.3m.com/" TargetMode="External"/><Relationship Id="rId3" Type="http://schemas.openxmlformats.org/officeDocument/2006/relationships/hyperlink" Target="https://www.adatech.com/" TargetMode="External"/><Relationship Id="rId4" Type="http://schemas.openxmlformats.org/officeDocument/2006/relationships/hyperlink" Target="https://ampcera.com/" TargetMode="External"/><Relationship Id="rId9" Type="http://schemas.openxmlformats.org/officeDocument/2006/relationships/hyperlink" Target="https://www.google.com/search?q=arlanxeo+canada+address&amp;rlz=1C1GCEU_enUS1010US1011&amp;ei=ZrrPYrT2J-SjptQP8-ar-Ac&amp;ved=0ahUKEwi0wYPw4vf4AhXkkYkEHXPzCn8Q4dUDCA4&amp;uact=5&amp;oq=arlanxeo+canada+address&amp;gs_lcp=Cgdnd3Mtd2l6EAMyBQghEKsCMgUIIRCrAjIFCCEQqwI6BwgAEEcQsAM6BggAEB4QDToICAAQHhAIEA06CggAEB4QDxAIEA06BQgAEIYDSgQIQRgASgQIRhgAUIYMWNoWYIQjaAFwAHgAgAHwAYgBlweSAQUwLjYuMZgBAKABAcgBCMABAQ&amp;sclient=gws-wiz" TargetMode="External"/><Relationship Id="rId5" Type="http://schemas.openxmlformats.org/officeDocument/2006/relationships/hyperlink" Target="https://www.anthroenergy.com/" TargetMode="External"/><Relationship Id="rId6" Type="http://schemas.openxmlformats.org/officeDocument/2006/relationships/hyperlink" Target="https://www.aqualith.net/" TargetMode="External"/><Relationship Id="rId7" Type="http://schemas.openxmlformats.org/officeDocument/2006/relationships/hyperlink" Target="https://www.arkema.com/global/en/arkema-group/profile/" TargetMode="External"/><Relationship Id="rId8" Type="http://schemas.openxmlformats.org/officeDocument/2006/relationships/hyperlink" Target="https://www.arkema.com/global/en/arkema-group/profile/" TargetMode="External"/><Relationship Id="rId73" Type="http://schemas.openxmlformats.org/officeDocument/2006/relationships/hyperlink" Target="https://www.solidpowerbattery.com/" TargetMode="External"/><Relationship Id="rId72" Type="http://schemas.openxmlformats.org/officeDocument/2006/relationships/hyperlink" Target="https://www.energy.gov/mesc/bipartisan-infrastructure-law-battery-materials-processing-and-battery-manufacturing-recycling" TargetMode="External"/><Relationship Id="rId75" Type="http://schemas.openxmlformats.org/officeDocument/2006/relationships/hyperlink" Target="https://www.solvay.com/en/our-company" TargetMode="External"/><Relationship Id="rId74" Type="http://schemas.openxmlformats.org/officeDocument/2006/relationships/hyperlink" Target="https://www.solvay.com/en/our-company" TargetMode="External"/><Relationship Id="rId77" Type="http://schemas.openxmlformats.org/officeDocument/2006/relationships/hyperlink" Target="https://www.south8.com/" TargetMode="External"/><Relationship Id="rId76" Type="http://schemas.openxmlformats.org/officeDocument/2006/relationships/hyperlink" Target="https://soulbrainmi.com/about-us/" TargetMode="External"/><Relationship Id="rId79" Type="http://schemas.openxmlformats.org/officeDocument/2006/relationships/hyperlink" Target="https://www.dow.com/en-us.html" TargetMode="External"/><Relationship Id="rId78" Type="http://schemas.openxmlformats.org/officeDocument/2006/relationships/hyperlink" Target="https://www.chemours.com/en" TargetMode="External"/><Relationship Id="rId71" Type="http://schemas.openxmlformats.org/officeDocument/2006/relationships/hyperlink" Target="https://www.birlacarbon.com/" TargetMode="External"/><Relationship Id="rId70" Type="http://schemas.openxmlformats.org/officeDocument/2006/relationships/hyperlink" Target="https://www.schlenk.com/" TargetMode="External"/><Relationship Id="rId62" Type="http://schemas.openxmlformats.org/officeDocument/2006/relationships/hyperlink" Target="https://www.energy.gov/mesc/bipartisan-infrastructure-law-battery-materials-processing-and-battery-manufacturing-recycling" TargetMode="External"/><Relationship Id="rId61" Type="http://schemas.openxmlformats.org/officeDocument/2006/relationships/hyperlink" Target="https://www.mitrachem.com/" TargetMode="External"/><Relationship Id="rId64" Type="http://schemas.openxmlformats.org/officeDocument/2006/relationships/hyperlink" Target="https://www.nanograf.com/" TargetMode="External"/><Relationship Id="rId63" Type="http://schemas.openxmlformats.org/officeDocument/2006/relationships/hyperlink" Target="https://us.mitsubishi-chemical.com/company/electrolyte/" TargetMode="External"/><Relationship Id="rId66" Type="http://schemas.openxmlformats.org/officeDocument/2006/relationships/hyperlink" Target="https://orioncarbons.com/" TargetMode="External"/><Relationship Id="rId65" Type="http://schemas.openxmlformats.org/officeDocument/2006/relationships/hyperlink" Target="https://www.energy.gov/mesc/bipartisan-infrastructure-law-battery-materials-processing-and-battery-manufacturing-recycling" TargetMode="External"/><Relationship Id="rId68" Type="http://schemas.openxmlformats.org/officeDocument/2006/relationships/hyperlink" Target="https://www.ppgindustrialcoatings.com/en-US" TargetMode="External"/><Relationship Id="rId67" Type="http://schemas.openxmlformats.org/officeDocument/2006/relationships/hyperlink" Target="https://www.parker.com/us/en/divisions/lord-division.html" TargetMode="External"/><Relationship Id="rId60" Type="http://schemas.openxmlformats.org/officeDocument/2006/relationships/hyperlink" Target="https://microvast.com/" TargetMode="External"/><Relationship Id="rId69" Type="http://schemas.openxmlformats.org/officeDocument/2006/relationships/hyperlink" Target="https://www.sakuu.com/batteries" TargetMode="External"/><Relationship Id="rId51" Type="http://schemas.openxmlformats.org/officeDocument/2006/relationships/hyperlink" Target="https://www.huntsman.com/about" TargetMode="External"/><Relationship Id="rId50" Type="http://schemas.openxmlformats.org/officeDocument/2006/relationships/hyperlink" Target="https://www.energy.gov/mesc/bipartisan-infrastructure-law-battery-materials-processing-and-battery-manufacturing-recycling" TargetMode="External"/><Relationship Id="rId53" Type="http://schemas.openxmlformats.org/officeDocument/2006/relationships/hyperlink" Target="https://www.hyundaimotorgroup.com/main/mainRecommend" TargetMode="External"/><Relationship Id="rId52" Type="http://schemas.openxmlformats.org/officeDocument/2006/relationships/hyperlink" Target="https://www.mobis.com/en/index.do" TargetMode="External"/><Relationship Id="rId55" Type="http://schemas.openxmlformats.org/officeDocument/2006/relationships/hyperlink" Target="https://www.mmi.com.sg/" TargetMode="External"/><Relationship Id="rId54" Type="http://schemas.openxmlformats.org/officeDocument/2006/relationships/hyperlink" Target="https://www.intriplex.com/about/" TargetMode="External"/><Relationship Id="rId57" Type="http://schemas.openxmlformats.org/officeDocument/2006/relationships/hyperlink" Target="https://www.liochem.toyoink.com/about/" TargetMode="External"/><Relationship Id="rId56" Type="http://schemas.openxmlformats.org/officeDocument/2006/relationships/hyperlink" Target="https://www.kouraglobal.com/" TargetMode="External"/><Relationship Id="rId59" Type="http://schemas.openxmlformats.org/officeDocument/2006/relationships/hyperlink" Target="mailto:brad.reed@microporous.net" TargetMode="External"/><Relationship Id="rId58" Type="http://schemas.openxmlformats.org/officeDocument/2006/relationships/hyperlink" Target="https://microporous.net/"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https://emergingpower.com/;" TargetMode="External"/><Relationship Id="rId190" Type="http://schemas.openxmlformats.org/officeDocument/2006/relationships/hyperlink" Target="https://www.yottaenergy.com/" TargetMode="External"/><Relationship Id="rId42" Type="http://schemas.openxmlformats.org/officeDocument/2006/relationships/hyperlink" Target="https://enpower-greentech.com/" TargetMode="External"/><Relationship Id="rId41" Type="http://schemas.openxmlformats.org/officeDocument/2006/relationships/hyperlink" Target="https://enpower-greentech.com/" TargetMode="External"/><Relationship Id="rId44" Type="http://schemas.openxmlformats.org/officeDocument/2006/relationships/hyperlink" Target="https://endurancemotive.com/en/" TargetMode="External"/><Relationship Id="rId194" Type="http://schemas.openxmlformats.org/officeDocument/2006/relationships/hyperlink" Target="https://zincfive.com/company/" TargetMode="External"/><Relationship Id="rId43" Type="http://schemas.openxmlformats.org/officeDocument/2006/relationships/hyperlink" Target="https://endurancemotive.com/en/" TargetMode="External"/><Relationship Id="rId193" Type="http://schemas.openxmlformats.org/officeDocument/2006/relationships/hyperlink" Target="https://zincfive.com/company/" TargetMode="External"/><Relationship Id="rId46" Type="http://schemas.openxmlformats.org/officeDocument/2006/relationships/hyperlink" Target="https://energyplug.com/" TargetMode="External"/><Relationship Id="rId192" Type="http://schemas.openxmlformats.org/officeDocument/2006/relationships/hyperlink" Target="https://www.zeusbatteryproducts.com/" TargetMode="External"/><Relationship Id="rId45" Type="http://schemas.openxmlformats.org/officeDocument/2006/relationships/hyperlink" Target="https://energyplug.com/" TargetMode="External"/><Relationship Id="rId191" Type="http://schemas.openxmlformats.org/officeDocument/2006/relationships/hyperlink" Target="https://www.zakurobattery.com/" TargetMode="External"/><Relationship Id="rId48" Type="http://schemas.openxmlformats.org/officeDocument/2006/relationships/hyperlink" Target="https://www.estes.energy/" TargetMode="External"/><Relationship Id="rId187" Type="http://schemas.openxmlformats.org/officeDocument/2006/relationships/hyperlink" Target="https://www.wabteccorp.com/" TargetMode="External"/><Relationship Id="rId47" Type="http://schemas.openxmlformats.org/officeDocument/2006/relationships/hyperlink" Target="https://www.alpha.com/" TargetMode="External"/><Relationship Id="rId186" Type="http://schemas.openxmlformats.org/officeDocument/2006/relationships/hyperlink" Target="https://volthium.com/en/" TargetMode="External"/><Relationship Id="rId185" Type="http://schemas.openxmlformats.org/officeDocument/2006/relationships/hyperlink" Target="https://volthium.com/en/" TargetMode="External"/><Relationship Id="rId49" Type="http://schemas.openxmlformats.org/officeDocument/2006/relationships/hyperlink" Target="https://www.estes.energy/" TargetMode="External"/><Relationship Id="rId184" Type="http://schemas.openxmlformats.org/officeDocument/2006/relationships/hyperlink" Target="https://volthium.com/en/" TargetMode="External"/><Relationship Id="rId189" Type="http://schemas.openxmlformats.org/officeDocument/2006/relationships/hyperlink" Target="https://www.stellantis.com/en/news/press-releases/2022/march/stellantis-and-lg-energy-solution-to-invest-over-5-billion-cad-in-joint-venture-for-first-large-scale-lithium-Ion-battery-production-plant-in-canada" TargetMode="External"/><Relationship Id="rId188" Type="http://schemas.openxmlformats.org/officeDocument/2006/relationships/hyperlink" Target="https://www.proterra.com/" TargetMode="External"/><Relationship Id="rId31" Type="http://schemas.openxmlformats.org/officeDocument/2006/relationships/hyperlink" Target="https://durapowergroup.com/" TargetMode="External"/><Relationship Id="rId30" Type="http://schemas.openxmlformats.org/officeDocument/2006/relationships/hyperlink" Target="https://durapowergroup.com/" TargetMode="External"/><Relationship Id="rId33" Type="http://schemas.openxmlformats.org/officeDocument/2006/relationships/hyperlink" Target="https://www.proterra.com/" TargetMode="External"/><Relationship Id="rId183" Type="http://schemas.openxmlformats.org/officeDocument/2006/relationships/hyperlink" Target="https://www.volkswagengroupofamerica.com/contact" TargetMode="External"/><Relationship Id="rId32" Type="http://schemas.openxmlformats.org/officeDocument/2006/relationships/hyperlink" Target="https://durapowergroup.com/" TargetMode="External"/><Relationship Id="rId182" Type="http://schemas.openxmlformats.org/officeDocument/2006/relationships/hyperlink" Target="https://www.volkswagengroupofamerica.com/" TargetMode="External"/><Relationship Id="rId35" Type="http://schemas.openxmlformats.org/officeDocument/2006/relationships/hyperlink" Target="https://epsenergy.com/" TargetMode="External"/><Relationship Id="rId181" Type="http://schemas.openxmlformats.org/officeDocument/2006/relationships/hyperlink" Target="https://www.volkswagengroupofamerica.com/" TargetMode="External"/><Relationship Id="rId34" Type="http://schemas.openxmlformats.org/officeDocument/2006/relationships/hyperlink" Target="https://www.eaton.com/country.html" TargetMode="External"/><Relationship Id="rId180" Type="http://schemas.openxmlformats.org/officeDocument/2006/relationships/hyperlink" Target="https://www.saftbatteries.com/" TargetMode="External"/><Relationship Id="rId37" Type="http://schemas.openxmlformats.org/officeDocument/2006/relationships/hyperlink" Target="https://electrovaya.com/" TargetMode="External"/><Relationship Id="rId176" Type="http://schemas.openxmlformats.org/officeDocument/2006/relationships/hyperlink" Target="https://usi-inc.com/" TargetMode="External"/><Relationship Id="rId36" Type="http://schemas.openxmlformats.org/officeDocument/2006/relationships/hyperlink" Target="https://electrovaya.com/press/electrovaya-announces-start-of-battery-system-manufacturing-in-jamestown-ny/" TargetMode="External"/><Relationship Id="rId175" Type="http://schemas.openxmlformats.org/officeDocument/2006/relationships/hyperlink" Target="https://www.ultralifecorporation.com/" TargetMode="External"/><Relationship Id="rId39" Type="http://schemas.openxmlformats.org/officeDocument/2006/relationships/hyperlink" Target="https://emergingpower.com/" TargetMode="External"/><Relationship Id="rId174" Type="http://schemas.openxmlformats.org/officeDocument/2006/relationships/hyperlink" Target="https://www.ultralifecorporation.com/" TargetMode="External"/><Relationship Id="rId38" Type="http://schemas.openxmlformats.org/officeDocument/2006/relationships/hyperlink" Target="https://emergingpower.com/" TargetMode="External"/><Relationship Id="rId173" Type="http://schemas.openxmlformats.org/officeDocument/2006/relationships/hyperlink" Target="https://www.ultralifecorporation.com/" TargetMode="External"/><Relationship Id="rId179" Type="http://schemas.openxmlformats.org/officeDocument/2006/relationships/hyperlink" Target="https://usi-inc.com/about/company-overview/" TargetMode="External"/><Relationship Id="rId178" Type="http://schemas.openxmlformats.org/officeDocument/2006/relationships/hyperlink" Target="https://usi-inc.com/" TargetMode="External"/><Relationship Id="rId177" Type="http://schemas.openxmlformats.org/officeDocument/2006/relationships/hyperlink" Target="https://usi-inc.com/" TargetMode="External"/><Relationship Id="rId20" Type="http://schemas.openxmlformats.org/officeDocument/2006/relationships/hyperlink" Target="https://www.gm.ca/en/home.html" TargetMode="External"/><Relationship Id="rId22" Type="http://schemas.openxmlformats.org/officeDocument/2006/relationships/hyperlink" Target="https://echandia.se/" TargetMode="External"/><Relationship Id="rId21" Type="http://schemas.openxmlformats.org/officeDocument/2006/relationships/hyperlink" Target="https://elementenergy.com/" TargetMode="External"/><Relationship Id="rId24" Type="http://schemas.openxmlformats.org/officeDocument/2006/relationships/hyperlink" Target="https://www.saftbatteries.com/" TargetMode="External"/><Relationship Id="rId23" Type="http://schemas.openxmlformats.org/officeDocument/2006/relationships/hyperlink" Target="https://eneon-es.com/" TargetMode="External"/><Relationship Id="rId26" Type="http://schemas.openxmlformats.org/officeDocument/2006/relationships/hyperlink" Target="https://gcc02.safelinks.protection.outlook.com/?url=https%3A%2F%2Fcoulombsolutions.com%2F&amp;data=05%7C02%7CSara.Dunn%40nrel.gov%7C777fcccd8c0d48adcdf908dd4abddac6%7Ca0f29d7e28cd4f5484427885aee7c080%7C0%7C0%7C638748901614443216%7CUnknown%7CTWFpbGZsb3d8eyJFbXB0eU1hcGkiOnRydWUsIlYiOiIwLjAuMDAwMCIsIlAiOiJXaW4zMiIsIkFOIjoiTWFpbCIsIldUIjoyfQ%3D%3D%7C0%7C%7C%7C&amp;sdata=JcMeXCFZ88rQIDJwrQstqB2pUj2dGnaKrbG%2BFogYnDs%3D&amp;reserved=0" TargetMode="External"/><Relationship Id="rId25" Type="http://schemas.openxmlformats.org/officeDocument/2006/relationships/hyperlink" Target="https://coulombsolutions.com/" TargetMode="External"/><Relationship Id="rId28" Type="http://schemas.openxmlformats.org/officeDocument/2006/relationships/hyperlink" Target="https://coulombsolutions.com/csi-battery-systems/" TargetMode="External"/><Relationship Id="rId27" Type="http://schemas.openxmlformats.org/officeDocument/2006/relationships/hyperlink" Target="https://coulombsolutions.com/csi-battery-systems/" TargetMode="External"/><Relationship Id="rId29" Type="http://schemas.openxmlformats.org/officeDocument/2006/relationships/hyperlink" Target="https://coulombsolutions.com/about-us/" TargetMode="External"/><Relationship Id="rId11" Type="http://schemas.openxmlformats.org/officeDocument/2006/relationships/hyperlink" Target="https://www.ameresco.com/" TargetMode="External"/><Relationship Id="rId10" Type="http://schemas.openxmlformats.org/officeDocument/2006/relationships/hyperlink" Target="https://www.ameresco.com/" TargetMode="External"/><Relationship Id="rId13" Type="http://schemas.openxmlformats.org/officeDocument/2006/relationships/hyperlink" Target="https://www.airport-technology.com/news/archer-aircraft-facility-georgia/" TargetMode="External"/><Relationship Id="rId12" Type="http://schemas.openxmlformats.org/officeDocument/2006/relationships/hyperlink" Target="https://www.molicel.com/newsroom/archer-selects-molicel-to-supply-battery-cells-for-midnighttm/" TargetMode="External"/><Relationship Id="rId15" Type="http://schemas.openxmlformats.org/officeDocument/2006/relationships/hyperlink" Target="https://www.samsungsdi.com/" TargetMode="External"/><Relationship Id="rId198" Type="http://schemas.openxmlformats.org/officeDocument/2006/relationships/table" Target="../tables/table6.xml"/><Relationship Id="rId14" Type="http://schemas.openxmlformats.org/officeDocument/2006/relationships/hyperlink" Target="https://www.samsungsdi.com/" TargetMode="External"/><Relationship Id="rId17" Type="http://schemas.openxmlformats.org/officeDocument/2006/relationships/hyperlink" Target="https://www.bmwgroup-werke.com/" TargetMode="External"/><Relationship Id="rId196" Type="http://schemas.openxmlformats.org/officeDocument/2006/relationships/vmlDrawing" Target="../drawings/vmlDrawing6.vml"/><Relationship Id="rId16" Type="http://schemas.openxmlformats.org/officeDocument/2006/relationships/hyperlink" Target="https://www.blacktealenergy.com/" TargetMode="External"/><Relationship Id="rId195" Type="http://schemas.openxmlformats.org/officeDocument/2006/relationships/drawing" Target="../drawings/drawing17.xml"/><Relationship Id="rId19" Type="http://schemas.openxmlformats.org/officeDocument/2006/relationships/hyperlink" Target="https://www.bmz-group.com/index.php/en/" TargetMode="External"/><Relationship Id="rId18" Type="http://schemas.openxmlformats.org/officeDocument/2006/relationships/hyperlink" Target="https://www.bmwgroup-werke.com/san-luis-potosi/en.html" TargetMode="External"/><Relationship Id="rId84" Type="http://schemas.openxmlformats.org/officeDocument/2006/relationships/hyperlink" Target="https://www.hyundainews.com/en-us/releases/3920" TargetMode="External"/><Relationship Id="rId83" Type="http://schemas.openxmlformats.org/officeDocument/2006/relationships/hyperlink" Target="https://www.saftbatteries.com/" TargetMode="External"/><Relationship Id="rId86" Type="http://schemas.openxmlformats.org/officeDocument/2006/relationships/hyperlink" Target="https://inventuspower.com/" TargetMode="External"/><Relationship Id="rId85" Type="http://schemas.openxmlformats.org/officeDocument/2006/relationships/hyperlink" Target="https://inventuspower.com/" TargetMode="External"/><Relationship Id="rId88" Type="http://schemas.openxmlformats.org/officeDocument/2006/relationships/hyperlink" Target="https://www.seniorflexonics.com/" TargetMode="External"/><Relationship Id="rId150" Type="http://schemas.openxmlformats.org/officeDocument/2006/relationships/hyperlink" Target="http://www.sparkz.energy/" TargetMode="External"/><Relationship Id="rId87" Type="http://schemas.openxmlformats.org/officeDocument/2006/relationships/hyperlink" Target="https://www.seniorflexonics.com/" TargetMode="External"/><Relationship Id="rId89" Type="http://schemas.openxmlformats.org/officeDocument/2006/relationships/hyperlink" Target="https://nrel.sharepoint.com/sites/NattBattDatabase/AppData/Local/Box/AppData/Local/Microsoft/tvonkueg/AppData/Local/Microsoft/Windows/tvonkueg/AppData/Local/var/folders/w7/mv1v1tvd4cjb88mhvpc6qbgshylc7c/AppData/Local/Microsoft/Windows/INetCache/AppData/Local/Microsoft/Windows/AppData/AppData/Local/Microsoft/Windows/INetCache/Content.Outlook/AppData/Local/Microsoft/Windows/INetCache/AppData/Local/Microsoft/Windows/INetCache/Content.Outlook/AppData/Local/Microsoft/Windows/INetCache/Content.Outlook/AppData/Local/Box/AppData/AppData/AppData/Local/AppData/Local/AppData/Local/AppData/Local/AppData/Roaming/AppData/Local/Downloads/vale.com" TargetMode="External"/><Relationship Id="rId80" Type="http://schemas.openxmlformats.org/officeDocument/2006/relationships/hyperlink" Target="https://lgeshonda.com/" TargetMode="External"/><Relationship Id="rId82" Type="http://schemas.openxmlformats.org/officeDocument/2006/relationships/hyperlink" Target="https://lgeshonda.com/" TargetMode="External"/><Relationship Id="rId81" Type="http://schemas.openxmlformats.org/officeDocument/2006/relationships/hyperlink" Target="https://www.automotivedive.com/news/honda-postpones-ontario-canada-investment-ev-batteries-11-billion-tariffs/748149/" TargetMode="External"/><Relationship Id="rId1" Type="http://schemas.openxmlformats.org/officeDocument/2006/relationships/comments" Target="../comments6.xml"/><Relationship Id="rId2" Type="http://schemas.openxmlformats.org/officeDocument/2006/relationships/hyperlink" Target="https://acculonenergy.com/" TargetMode="External"/><Relationship Id="rId3" Type="http://schemas.openxmlformats.org/officeDocument/2006/relationships/hyperlink" Target="https://acculonenergy.com/" TargetMode="External"/><Relationship Id="rId149" Type="http://schemas.openxmlformats.org/officeDocument/2006/relationships/hyperlink" Target="https://www.thomasnet.com/profile/30966992/sparkz-inc.html?cid=30966992&amp;cov=CN&amp;heading=3540515&amp;searchpos=12&amp;what=Lithium+Ion+Batteries" TargetMode="External"/><Relationship Id="rId4" Type="http://schemas.openxmlformats.org/officeDocument/2006/relationships/hyperlink" Target="https://www.batteryspace.com/?gad=1&amp;gclid=Cj0KCQjwk96lBhDHARIsAEKO4xY2o39jDdsYILun_GXH8PAloFNva54KUidx4aN6RDw6Uc46SGLc530aAjq2EALw_wcB" TargetMode="External"/><Relationship Id="rId148" Type="http://schemas.openxmlformats.org/officeDocument/2006/relationships/hyperlink" Target="https://www.thomasnet.com/profile/30966992/sparkz-inc.html?cid=30966992&amp;cov=CN&amp;heading=3540515&amp;searchpos=12&amp;what=Lithium+Ion+Batteries" TargetMode="External"/><Relationship Id="rId9" Type="http://schemas.openxmlformats.org/officeDocument/2006/relationships/hyperlink" Target="https://www.alpha.com/" TargetMode="External"/><Relationship Id="rId143" Type="http://schemas.openxmlformats.org/officeDocument/2006/relationships/hyperlink" Target="https://www.simpliphipower.com/" TargetMode="External"/><Relationship Id="rId142" Type="http://schemas.openxmlformats.org/officeDocument/2006/relationships/hyperlink" Target="https://rivian.com/our-company" TargetMode="External"/><Relationship Id="rId141" Type="http://schemas.openxmlformats.org/officeDocument/2006/relationships/hyperlink" Target="https://acculonenergy.com/" TargetMode="External"/><Relationship Id="rId140" Type="http://schemas.openxmlformats.org/officeDocument/2006/relationships/hyperlink" Target="https://acculonenergy.com/" TargetMode="External"/><Relationship Id="rId5" Type="http://schemas.openxmlformats.org/officeDocument/2006/relationships/hyperlink" Target="https://www.cummins.com/news/releases/2023/03/08/cummins-launches-accelera-cummins-advance-transition-zero-emissions-future" TargetMode="External"/><Relationship Id="rId147" Type="http://schemas.openxmlformats.org/officeDocument/2006/relationships/hyperlink" Target="https://south8.com/" TargetMode="External"/><Relationship Id="rId6" Type="http://schemas.openxmlformats.org/officeDocument/2006/relationships/hyperlink" Target="https://www.borgwarner.com/acquires/akasol" TargetMode="External"/><Relationship Id="rId146" Type="http://schemas.openxmlformats.org/officeDocument/2006/relationships/hyperlink" Target="https://south8.com/" TargetMode="External"/><Relationship Id="rId7" Type="http://schemas.openxmlformats.org/officeDocument/2006/relationships/hyperlink" Target="https://www.borgwarner.com/acquires/akasol" TargetMode="External"/><Relationship Id="rId145" Type="http://schemas.openxmlformats.org/officeDocument/2006/relationships/hyperlink" Target="https://south8.com/" TargetMode="External"/><Relationship Id="rId8" Type="http://schemas.openxmlformats.org/officeDocument/2006/relationships/hyperlink" Target="mailto:BoLee@evtico.com" TargetMode="External"/><Relationship Id="rId144" Type="http://schemas.openxmlformats.org/officeDocument/2006/relationships/hyperlink" Target="https://www.soelect.com/" TargetMode="External"/><Relationship Id="rId73" Type="http://schemas.openxmlformats.org/officeDocument/2006/relationships/hyperlink" Target="https://www.parker.com/us/en/divisions/lord-division.html" TargetMode="External"/><Relationship Id="rId72" Type="http://schemas.openxmlformats.org/officeDocument/2006/relationships/hyperlink" Target="https://www.gotion.com/" TargetMode="External"/><Relationship Id="rId75" Type="http://schemas.openxmlformats.org/officeDocument/2006/relationships/hyperlink" Target="https://www.greenworkstools.com/" TargetMode="External"/><Relationship Id="rId74" Type="http://schemas.openxmlformats.org/officeDocument/2006/relationships/hyperlink" Target="https://www.greenworkstools.com/" TargetMode="External"/><Relationship Id="rId77" Type="http://schemas.openxmlformats.org/officeDocument/2006/relationships/hyperlink" Target="https://tr.pomega.com/en/pomega-energy-storage-technologies-breaks-ground-for-new-lithium-ion-battery-plant/" TargetMode="External"/><Relationship Id="rId76" Type="http://schemas.openxmlformats.org/officeDocument/2006/relationships/hyperlink" Target="https://www.greenworkstools.com/" TargetMode="External"/><Relationship Id="rId79" Type="http://schemas.openxmlformats.org/officeDocument/2006/relationships/hyperlink" Target="https://hithium.com/en/" TargetMode="External"/><Relationship Id="rId78" Type="http://schemas.openxmlformats.org/officeDocument/2006/relationships/hyperlink" Target="https://www.google.com/search?q=highpower+Mountain+View%2C+CA+94040%2C+US&amp;rlz=1C1GCEU_enUS1010US1011&amp;oq=highpower+Mountain+View%2C+CA+94040%2C+US+&amp;aqs=chrome..69i57.15125j0j4&amp;sourceid=chrome&amp;ie=UTF-8" TargetMode="External"/><Relationship Id="rId71" Type="http://schemas.openxmlformats.org/officeDocument/2006/relationships/hyperlink" Target="http://www.nvhkorea.co.kr/ENG" TargetMode="External"/><Relationship Id="rId70" Type="http://schemas.openxmlformats.org/officeDocument/2006/relationships/hyperlink" Target="http://www.nvhkorea.co.kr/ENG" TargetMode="External"/><Relationship Id="rId139" Type="http://schemas.openxmlformats.org/officeDocument/2006/relationships/hyperlink" Target="https://www.purcellsystems.com/" TargetMode="External"/><Relationship Id="rId138" Type="http://schemas.openxmlformats.org/officeDocument/2006/relationships/hyperlink" Target="https://www.purcellsystems.com/" TargetMode="External"/><Relationship Id="rId137" Type="http://schemas.openxmlformats.org/officeDocument/2006/relationships/hyperlink" Target="http://www.protechnologies.com/" TargetMode="External"/><Relationship Id="rId132" Type="http://schemas.openxmlformats.org/officeDocument/2006/relationships/hyperlink" Target="https://www.polyplus.com/" TargetMode="External"/><Relationship Id="rId131" Type="http://schemas.openxmlformats.org/officeDocument/2006/relationships/hyperlink" Target="http://www.polyplus.com/" TargetMode="External"/><Relationship Id="rId130" Type="http://schemas.openxmlformats.org/officeDocument/2006/relationships/hyperlink" Target="https://www.stryten.com/" TargetMode="External"/><Relationship Id="rId136" Type="http://schemas.openxmlformats.org/officeDocument/2006/relationships/hyperlink" Target="https://www.proterra.com/" TargetMode="External"/><Relationship Id="rId135" Type="http://schemas.openxmlformats.org/officeDocument/2006/relationships/hyperlink" Target="https://northamerica.daimlertruck.com/PressDetail/accelera-by-cummins-daimler-truck-and-2024-01-18/" TargetMode="External"/><Relationship Id="rId134" Type="http://schemas.openxmlformats.org/officeDocument/2006/relationships/hyperlink" Target="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TargetMode="External"/><Relationship Id="rId133" Type="http://schemas.openxmlformats.org/officeDocument/2006/relationships/hyperlink" Target="https://gcc02.safelinks.protection.outlook.com/?url=https%3A%2F%2Fnorthamerica.daimlertruck.com%2F&amp;data=05%7C02%7CSara.Dunn%40nrel.gov%7Caf6061286c2a4e8a455008dc97978877%7Ca0f29d7e28cd4f5484427885aee7c080%7C0%7C0%7C638551924304889733%7CUnknown%7CTWFpbGZsb3d8eyJWIjoiMC4wLjAwMDAiLCJQIjoiV2luMzIiLCJBTiI6Ik1haWwiLCJXVCI6Mn0%3D%7C0%7C%7C%7C&amp;sdata=wWKTDanibC7%2BKNsKyBvJ4mXAAgx%2B4kVLmgAwiiGoQSE%3D&amp;reserved=0" TargetMode="External"/><Relationship Id="rId62" Type="http://schemas.openxmlformats.org/officeDocument/2006/relationships/hyperlink" Target="https://www.galvion.com/" TargetMode="External"/><Relationship Id="rId61" Type="http://schemas.openxmlformats.org/officeDocument/2006/relationships/hyperlink" Target="https://www.galvion.com/" TargetMode="External"/><Relationship Id="rId64" Type="http://schemas.openxmlformats.org/officeDocument/2006/relationships/hyperlink" Target="https://natron.energy/" TargetMode="External"/><Relationship Id="rId63" Type="http://schemas.openxmlformats.org/officeDocument/2006/relationships/hyperlink" Target="https://www.galvion.com/" TargetMode="External"/><Relationship Id="rId66" Type="http://schemas.openxmlformats.org/officeDocument/2006/relationships/hyperlink" Target="https://www.galvion.com/" TargetMode="External"/><Relationship Id="rId172" Type="http://schemas.openxmlformats.org/officeDocument/2006/relationships/hyperlink" Target="https://www.ultiumcell.com/" TargetMode="External"/><Relationship Id="rId65" Type="http://schemas.openxmlformats.org/officeDocument/2006/relationships/hyperlink" Target="https://natron.energy/" TargetMode="External"/><Relationship Id="rId171" Type="http://schemas.openxmlformats.org/officeDocument/2006/relationships/hyperlink" Target="https://www.ultiumcell.com/" TargetMode="External"/><Relationship Id="rId68" Type="http://schemas.openxmlformats.org/officeDocument/2006/relationships/hyperlink" Target="https://www.tesla.com/giga-nevada" TargetMode="External"/><Relationship Id="rId170" Type="http://schemas.openxmlformats.org/officeDocument/2006/relationships/hyperlink" Target="https://www.ultiumcell.com/" TargetMode="External"/><Relationship Id="rId67" Type="http://schemas.openxmlformats.org/officeDocument/2006/relationships/hyperlink" Target="https://www.galvion.com/" TargetMode="External"/><Relationship Id="rId60" Type="http://schemas.openxmlformats.org/officeDocument/2006/relationships/hyperlink" Target="https://www.galvion.com/" TargetMode="External"/><Relationship Id="rId165" Type="http://schemas.openxmlformats.org/officeDocument/2006/relationships/hyperlink" Target="https://pressroom.toyota.com/a-fresh-coat-toyota-kentucky-invests-922-million-to-build-advanced-paint-facility/" TargetMode="External"/><Relationship Id="rId69" Type="http://schemas.openxmlformats.org/officeDocument/2006/relationships/hyperlink" Target="https://www.tesla.com/giga-texas" TargetMode="External"/><Relationship Id="rId164" Type="http://schemas.openxmlformats.org/officeDocument/2006/relationships/hyperlink" Target="https://www.tesla.com/energy" TargetMode="External"/><Relationship Id="rId163" Type="http://schemas.openxmlformats.org/officeDocument/2006/relationships/hyperlink" Target="https://www.tenergy.com/" TargetMode="External"/><Relationship Id="rId162" Type="http://schemas.openxmlformats.org/officeDocument/2006/relationships/hyperlink" Target="https://www.sunlight-group.com/en/global/ecosystem/facilities/athens/" TargetMode="External"/><Relationship Id="rId169" Type="http://schemas.openxmlformats.org/officeDocument/2006/relationships/hyperlink" Target="https://www.ugowork.com/" TargetMode="External"/><Relationship Id="rId168" Type="http://schemas.openxmlformats.org/officeDocument/2006/relationships/hyperlink" Target="https://www.trojanbattery.com/" TargetMode="External"/><Relationship Id="rId167" Type="http://schemas.openxmlformats.org/officeDocument/2006/relationships/hyperlink" Target="https://www.toyota.com/usa/operations/map/tcal" TargetMode="External"/><Relationship Id="rId166" Type="http://schemas.openxmlformats.org/officeDocument/2006/relationships/hyperlink" Target="https://www.toyota.com/usa/operations/map/tcal" TargetMode="External"/><Relationship Id="rId51" Type="http://schemas.openxmlformats.org/officeDocument/2006/relationships/hyperlink" Target="https://www.fleetzero.com/" TargetMode="External"/><Relationship Id="rId50" Type="http://schemas.openxmlformats.org/officeDocument/2006/relationships/hyperlink" Target="https://www.fedcobatteries.com/" TargetMode="External"/><Relationship Id="rId53" Type="http://schemas.openxmlformats.org/officeDocument/2006/relationships/hyperlink" Target="https://www.forseepower.com/press-release/forsee-power-equips-oem-westward-industries/" TargetMode="External"/><Relationship Id="rId52" Type="http://schemas.openxmlformats.org/officeDocument/2006/relationships/hyperlink" Target="https://pitchbook.com/profiles/company/481527-19" TargetMode="External"/><Relationship Id="rId55" Type="http://schemas.openxmlformats.org/officeDocument/2006/relationships/hyperlink" Target="https://www.fortescue.com/en" TargetMode="External"/><Relationship Id="rId161" Type="http://schemas.openxmlformats.org/officeDocument/2006/relationships/hyperlink" Target="https://www.sunlight-group.com/en/global/ecosystem/facilities/mebane/" TargetMode="External"/><Relationship Id="rId54" Type="http://schemas.openxmlformats.org/officeDocument/2006/relationships/hyperlink" Target="https://www.fortescue.com/en" TargetMode="External"/><Relationship Id="rId160" Type="http://schemas.openxmlformats.org/officeDocument/2006/relationships/hyperlink" Target="https://www.swhitech.com/eng/" TargetMode="External"/><Relationship Id="rId57" Type="http://schemas.openxmlformats.org/officeDocument/2006/relationships/hyperlink" Target="https://www.foxconn.com/en-us/about/group-profile" TargetMode="External"/><Relationship Id="rId56" Type="http://schemas.openxmlformats.org/officeDocument/2006/relationships/hyperlink" Target="https://www.foxconn.com/en-us/about/group-profile" TargetMode="External"/><Relationship Id="rId159" Type="http://schemas.openxmlformats.org/officeDocument/2006/relationships/hyperlink" Target="https://www.swhitech.com/eng/" TargetMode="External"/><Relationship Id="rId59" Type="http://schemas.openxmlformats.org/officeDocument/2006/relationships/hyperlink" Target="https://www.galvion.com/" TargetMode="External"/><Relationship Id="rId154" Type="http://schemas.openxmlformats.org/officeDocument/2006/relationships/hyperlink" Target="https://www.stellantis.com/en/news/press-releases/2022/may/stellantis-and-samsung-announce-battery-plant-in-kokomo" TargetMode="External"/><Relationship Id="rId58" Type="http://schemas.openxmlformats.org/officeDocument/2006/relationships/hyperlink" Target="https://www.galvion.com/" TargetMode="External"/><Relationship Id="rId153" Type="http://schemas.openxmlformats.org/officeDocument/2006/relationships/hyperlink" Target="https://www.statevolt.com/" TargetMode="External"/><Relationship Id="rId152" Type="http://schemas.openxmlformats.org/officeDocument/2006/relationships/hyperlink" Target="https://www.sparkz.energy/" TargetMode="External"/><Relationship Id="rId151" Type="http://schemas.openxmlformats.org/officeDocument/2006/relationships/hyperlink" Target="http://www.sparkz.energy/" TargetMode="External"/><Relationship Id="rId158" Type="http://schemas.openxmlformats.org/officeDocument/2006/relationships/hyperlink" Target="https://www.swhitech.com/eng/" TargetMode="External"/><Relationship Id="rId157" Type="http://schemas.openxmlformats.org/officeDocument/2006/relationships/hyperlink" Target="https://www.stihlusa.com/about-stihl/corporate/facts/" TargetMode="External"/><Relationship Id="rId156" Type="http://schemas.openxmlformats.org/officeDocument/2006/relationships/hyperlink" Target="https://www.stihlusa.com/about-stihl/corporate/facts/" TargetMode="External"/><Relationship Id="rId155" Type="http://schemas.openxmlformats.org/officeDocument/2006/relationships/hyperlink" Target="https://www.stihlusa.com/about-stihl/corporate/facts/" TargetMode="External"/><Relationship Id="rId107" Type="http://schemas.openxmlformats.org/officeDocument/2006/relationships/hyperlink" Target="http://www.im3ny.com/" TargetMode="External"/><Relationship Id="rId106" Type="http://schemas.openxmlformats.org/officeDocument/2006/relationships/hyperlink" Target="https://www.tesla.com/giga-nevada" TargetMode="External"/><Relationship Id="rId105" Type="http://schemas.openxmlformats.org/officeDocument/2006/relationships/hyperlink" Target="https://lithosenergy.com/" TargetMode="External"/><Relationship Id="rId104" Type="http://schemas.openxmlformats.org/officeDocument/2006/relationships/hyperlink" Target="https://lithosenergy.com/" TargetMode="External"/><Relationship Id="rId109" Type="http://schemas.openxmlformats.org/officeDocument/2006/relationships/hyperlink" Target="https://group.mercedes-benz.com/careers/about-us/locations/location-detail-page-416402.html" TargetMode="External"/><Relationship Id="rId108" Type="http://schemas.openxmlformats.org/officeDocument/2006/relationships/hyperlink" Target="https://www.voltronix.com/" TargetMode="External"/><Relationship Id="rId103" Type="http://schemas.openxmlformats.org/officeDocument/2006/relationships/hyperlink" Target="https://lithosenergy.com/" TargetMode="External"/><Relationship Id="rId102" Type="http://schemas.openxmlformats.org/officeDocument/2006/relationships/hyperlink" Target="http://www.lithiumrhino.com/" TargetMode="External"/><Relationship Id="rId101" Type="http://schemas.openxmlformats.org/officeDocument/2006/relationships/hyperlink" Target="http://www.lithiumrhino.com/" TargetMode="External"/><Relationship Id="rId100" Type="http://schemas.openxmlformats.org/officeDocument/2006/relationships/hyperlink" Target="http://www.lithiumrhino.com/" TargetMode="External"/><Relationship Id="rId129" Type="http://schemas.openxmlformats.org/officeDocument/2006/relationships/hyperlink" Target="https://media.ford.com/content/fordmedia/fna/us/en/news/2023/04/11/ford_s-oakville--ontario--complex-prepares-to-build-next-gen-evs.html" TargetMode="External"/><Relationship Id="rId128" Type="http://schemas.openxmlformats.org/officeDocument/2006/relationships/hyperlink" Target="https://www.ford.ca/" TargetMode="External"/><Relationship Id="rId127" Type="http://schemas.openxmlformats.org/officeDocument/2006/relationships/hyperlink" Target="https://npplithium.com/" TargetMode="External"/><Relationship Id="rId126" Type="http://schemas.openxmlformats.org/officeDocument/2006/relationships/hyperlink" Target="https://npplithium.com/" TargetMode="External"/><Relationship Id="rId121" Type="http://schemas.openxmlformats.org/officeDocument/2006/relationships/hyperlink" Target="https://mullencommercial.com/contact-us" TargetMode="External"/><Relationship Id="rId120" Type="http://schemas.openxmlformats.org/officeDocument/2006/relationships/hyperlink" Target="https://mullencommercial.com/contact-us" TargetMode="External"/><Relationship Id="rId125" Type="http://schemas.openxmlformats.org/officeDocument/2006/relationships/hyperlink" Target="https://npplithium.com/" TargetMode="External"/><Relationship Id="rId124" Type="http://schemas.openxmlformats.org/officeDocument/2006/relationships/hyperlink" Target="https://npplithium.com/" TargetMode="External"/><Relationship Id="rId123" Type="http://schemas.openxmlformats.org/officeDocument/2006/relationships/hyperlink" Target="https://octillion.us/" TargetMode="External"/><Relationship Id="rId122" Type="http://schemas.openxmlformats.org/officeDocument/2006/relationships/hyperlink" Target="https://octillion.us/" TargetMode="External"/><Relationship Id="rId95" Type="http://schemas.openxmlformats.org/officeDocument/2006/relationships/hyperlink" Target="https://www.deere.com/" TargetMode="External"/><Relationship Id="rId94" Type="http://schemas.openxmlformats.org/officeDocument/2006/relationships/hyperlink" Target="https://www.simpliphipower.com/" TargetMode="External"/><Relationship Id="rId97" Type="http://schemas.openxmlformats.org/officeDocument/2006/relationships/hyperlink" Target="https://www.te.com/usa-en/home.html" TargetMode="External"/><Relationship Id="rId96" Type="http://schemas.openxmlformats.org/officeDocument/2006/relationships/hyperlink" Target="https://www.google.com/search?q=LION+Electric+quebec+canada+address&amp;rlz=1C1GCEU_enUS1010US1011&amp;ei=E3_rYtHjBf2JkPIPk8Gg0As&amp;ved=0ahUKEwiRuYSe3qz5AhX9BEQIHZMgCLoQ4dUDCA4&amp;uact=5&amp;oq=LION+Electric+quebec+canada+address&amp;gs_lcp=Cgdnd3Mtd2l6EAMyBQghEKABMgUIIRCgATIFCCEQqwI6BAghEAo6BwghEKABEAo6CAghEB4QFhAdOgYIABAeEBY6BQgAEIYDSgQIQRgASgUIQBIBMUoECEYYAFAAWJk2YJE4aABwAHgAgAFwiAHzEJIBBDIwLjSYAQCgAQKgAQHAAQE&amp;sclient=gws-wiz" TargetMode="External"/><Relationship Id="rId99" Type="http://schemas.openxmlformats.org/officeDocument/2006/relationships/hyperlink" Target="https://www.te.com/usa-en/home.html" TargetMode="External"/><Relationship Id="rId98" Type="http://schemas.openxmlformats.org/officeDocument/2006/relationships/hyperlink" Target="https://www.te.com/usa-en/home.html" TargetMode="External"/><Relationship Id="rId91" Type="http://schemas.openxmlformats.org/officeDocument/2006/relationships/hyperlink" Target="https://www.sglcarbon.com/" TargetMode="External"/><Relationship Id="rId90" Type="http://schemas.openxmlformats.org/officeDocument/2006/relationships/hyperlink" Target="https://www.sglcarbon.com/" TargetMode="External"/><Relationship Id="rId93" Type="http://schemas.openxmlformats.org/officeDocument/2006/relationships/hyperlink" Target="https://www.sglcarbon.com/" TargetMode="External"/><Relationship Id="rId92" Type="http://schemas.openxmlformats.org/officeDocument/2006/relationships/hyperlink" Target="https://www.sglcarbon.com/" TargetMode="External"/><Relationship Id="rId118" Type="http://schemas.openxmlformats.org/officeDocument/2006/relationships/hyperlink" Target="https://milbatteries.com/" TargetMode="External"/><Relationship Id="rId117" Type="http://schemas.openxmlformats.org/officeDocument/2006/relationships/hyperlink" Target="https://milbatteries.com/" TargetMode="External"/><Relationship Id="rId116" Type="http://schemas.openxmlformats.org/officeDocument/2006/relationships/hyperlink" Target="https://milbatteries.com/" TargetMode="External"/><Relationship Id="rId115"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19" Type="http://schemas.openxmlformats.org/officeDocument/2006/relationships/hyperlink" Target="https://modbatt.com/" TargetMode="External"/><Relationship Id="rId110" Type="http://schemas.openxmlformats.org/officeDocument/2006/relationships/hyperlink" Target="https://group.mercedes-benz.com/careers/about-us/locations/location-detail-page-416402.html" TargetMode="External"/><Relationship Id="rId114" Type="http://schemas.openxmlformats.org/officeDocument/2006/relationships/hyperlink" Target="https://www.wgyates.net/news/panasonic-awards-turner-yates-contract-to-build-ev-battery-plant" TargetMode="External"/><Relationship Id="rId113"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12"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11" Type="http://schemas.openxmlformats.org/officeDocument/2006/relationships/hyperlink" Target="https://group.mercedes-benz.com/careers/about-us/locations/location-detail-page-416402.html"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www.cirbasolutions.com/" TargetMode="External"/><Relationship Id="rId42" Type="http://schemas.openxmlformats.org/officeDocument/2006/relationships/hyperlink" Target="https://www.cirbasolutions.com/" TargetMode="External"/><Relationship Id="rId41" Type="http://schemas.openxmlformats.org/officeDocument/2006/relationships/hyperlink" Target="https://www.cirbasolutions.com/" TargetMode="External"/><Relationship Id="rId44" Type="http://schemas.openxmlformats.org/officeDocument/2006/relationships/hyperlink" Target="https://www.clarios.com/" TargetMode="External"/><Relationship Id="rId43" Type="http://schemas.openxmlformats.org/officeDocument/2006/relationships/hyperlink" Target="https://www.cirbasolutions.com/" TargetMode="External"/><Relationship Id="rId46" Type="http://schemas.openxmlformats.org/officeDocument/2006/relationships/hyperlink" Target="https://www.coxautoinc.com/ev-battery-solutions/" TargetMode="External"/><Relationship Id="rId45" Type="http://schemas.openxmlformats.org/officeDocument/2006/relationships/hyperlink" Target="https://www.clarios.com/insights/news/news-details/clarios-expanding-south-carolina-manufacturing-of-components-for-agm-batteries-critical-to-powering-advanced--complex-vehicle-systems" TargetMode="External"/><Relationship Id="rId48" Type="http://schemas.openxmlformats.org/officeDocument/2006/relationships/hyperlink" Target="https://donutparts.com/" TargetMode="External"/><Relationship Id="rId47" Type="http://schemas.openxmlformats.org/officeDocument/2006/relationships/hyperlink" Target="https://www.coxautoinc.com/" TargetMode="External"/><Relationship Id="rId49" Type="http://schemas.openxmlformats.org/officeDocument/2006/relationships/hyperlink" Target="https://donutparts.com/" TargetMode="External"/><Relationship Id="rId31" Type="http://schemas.openxmlformats.org/officeDocument/2006/relationships/hyperlink" Target="https://www.call2recycle.org/" TargetMode="External"/><Relationship Id="rId30" Type="http://schemas.openxmlformats.org/officeDocument/2006/relationships/hyperlink" Target="https://bridgegreenupcycle.com/" TargetMode="External"/><Relationship Id="rId33" Type="http://schemas.openxmlformats.org/officeDocument/2006/relationships/hyperlink" Target="https://www.car-part.com/,%20V" TargetMode="External"/><Relationship Id="rId32" Type="http://schemas.openxmlformats.org/officeDocument/2006/relationships/hyperlink" Target="https://www.call2recycle.org/" TargetMode="External"/><Relationship Id="rId35" Type="http://schemas.openxmlformats.org/officeDocument/2006/relationships/hyperlink" Target="https://www.cirbasolutions.com/" TargetMode="External"/><Relationship Id="rId34" Type="http://schemas.openxmlformats.org/officeDocument/2006/relationships/hyperlink" Target="https://www.cirbasolutions.com/" TargetMode="External"/><Relationship Id="rId37" Type="http://schemas.openxmlformats.org/officeDocument/2006/relationships/hyperlink" Target="https://www.cirbasolutions.com/" TargetMode="External"/><Relationship Id="rId36" Type="http://schemas.openxmlformats.org/officeDocument/2006/relationships/hyperlink" Target="https://www.cirbasolutions.com/" TargetMode="External"/><Relationship Id="rId39" Type="http://schemas.openxmlformats.org/officeDocument/2006/relationships/hyperlink" Target="https://www.cirbasolutions.com/" TargetMode="External"/><Relationship Id="rId38" Type="http://schemas.openxmlformats.org/officeDocument/2006/relationships/hyperlink" Target="https://www.cirbasolutions.com/" TargetMode="External"/><Relationship Id="rId20" Type="http://schemas.openxmlformats.org/officeDocument/2006/relationships/hyperlink" Target="https://www.pactthermoshield.com/" TargetMode="External"/><Relationship Id="rId22" Type="http://schemas.openxmlformats.org/officeDocument/2006/relationships/hyperlink" Target="https://www.bbbind.com/terrepower" TargetMode="External"/><Relationship Id="rId21" Type="http://schemas.openxmlformats.org/officeDocument/2006/relationships/hyperlink" Target="https://www.bbbind.com/terrepower" TargetMode="External"/><Relationship Id="rId24" Type="http://schemas.openxmlformats.org/officeDocument/2006/relationships/hyperlink" Target="https://www.bluestarrecyclers.org/" TargetMode="External"/><Relationship Id="rId23" Type="http://schemas.openxmlformats.org/officeDocument/2006/relationships/hyperlink" Target="https://www.bbbind.com/terrepower" TargetMode="External"/><Relationship Id="rId26" Type="http://schemas.openxmlformats.org/officeDocument/2006/relationships/hyperlink" Target="https://www.bluewhalematerials.com/" TargetMode="External"/><Relationship Id="rId25" Type="http://schemas.openxmlformats.org/officeDocument/2006/relationships/hyperlink" Target="https://www.bluewhalematerials.com/" TargetMode="External"/><Relationship Id="rId28" Type="http://schemas.openxmlformats.org/officeDocument/2006/relationships/hyperlink" Target="https://www.bluewhalematerials.com/blue-whale-expand-leadership" TargetMode="External"/><Relationship Id="rId27" Type="http://schemas.openxmlformats.org/officeDocument/2006/relationships/hyperlink" Target="https://www.businesswire.com/news/home/20241210592074/en/Alus-and-Blue-Whale-Materials-Sign-Letter-of-Intent-to-Accelerate-U.S.-Battery-Materials-Market-Entry" TargetMode="External"/><Relationship Id="rId29" Type="http://schemas.openxmlformats.org/officeDocument/2006/relationships/hyperlink" Target="https://bridgegreenupcycle.com/" TargetMode="External"/><Relationship Id="rId11" Type="http://schemas.openxmlformats.org/officeDocument/2006/relationships/hyperlink" Target="https://www.ascendelements.com/" TargetMode="External"/><Relationship Id="rId10" Type="http://schemas.openxmlformats.org/officeDocument/2006/relationships/hyperlink" Target="https://www.aquametals.com/sierra-arc-campus/" TargetMode="External"/><Relationship Id="rId13" Type="http://schemas.openxmlformats.org/officeDocument/2006/relationships/hyperlink" Target="https://www.ascendelements.com/" TargetMode="External"/><Relationship Id="rId12" Type="http://schemas.openxmlformats.org/officeDocument/2006/relationships/hyperlink" Target="https://www.ascendelements.com/" TargetMode="External"/><Relationship Id="rId15" Type="http://schemas.openxmlformats.org/officeDocument/2006/relationships/hyperlink" Target="https://www.austinelements.com/" TargetMode="External"/><Relationship Id="rId14" Type="http://schemas.openxmlformats.org/officeDocument/2006/relationships/hyperlink" Target="https://www.energy.gov/mesc/bipartisan-infrastructure-law-battery-materials-processing-and-battery-manufacturing-recycling" TargetMode="External"/><Relationship Id="rId17" Type="http://schemas.openxmlformats.org/officeDocument/2006/relationships/hyperlink" Target="https://bamboocharge.com/battery-2/" TargetMode="External"/><Relationship Id="rId16" Type="http://schemas.openxmlformats.org/officeDocument/2006/relationships/hyperlink" Target="https://www.austinelements.com/" TargetMode="External"/><Relationship Id="rId19" Type="http://schemas.openxmlformats.org/officeDocument/2006/relationships/hyperlink" Target="https://www.batteryrecyclersofamerica.com/" TargetMode="External"/><Relationship Id="rId18" Type="http://schemas.openxmlformats.org/officeDocument/2006/relationships/hyperlink" Target="https://bamboocharge.com/battery-2/" TargetMode="External"/><Relationship Id="rId84" Type="http://schemas.openxmlformats.org/officeDocument/2006/relationships/hyperlink" Target="https://www.relyionenergy.com/" TargetMode="External"/><Relationship Id="rId83" Type="http://schemas.openxmlformats.org/officeDocument/2006/relationships/hyperlink" Target="https://gcc02.safelinks.protection.outlook.com/?url=https%3A%2F%2Fwww.relyionenergy.com%2F&amp;data=05%7C02%7CSara.Dunn%40nrel.gov%7Caf6061286c2a4e8a455008dc97978877%7Ca0f29d7e28cd4f5484427885aee7c080%7C0%7C0%7C638551924305121482%7CUnknown%7CTWFpbGZsb3d8eyJWIjoiMC4wLjAwMDAiLCJQIjoiV2luMzIiLCJBTiI6Ik1haWwiLCJXVCI6Mn0%3D%7C0%7C%7C%7C&amp;sdata=RkqhXx8%2FtLDSVruw0CoN3wsm0lh111gQ7Jm5pWBINrk%3D&amp;reserved=0" TargetMode="External"/><Relationship Id="rId86" Type="http://schemas.openxmlformats.org/officeDocument/2006/relationships/hyperlink" Target="https://www.relyionenergy.com/" TargetMode="External"/><Relationship Id="rId85" Type="http://schemas.openxmlformats.org/officeDocument/2006/relationships/hyperlink" Target="https://www.relyionenergy.com/" TargetMode="External"/><Relationship Id="rId88" Type="http://schemas.openxmlformats.org/officeDocument/2006/relationships/hyperlink" Target="https://www.repurpose.energy/" TargetMode="External"/><Relationship Id="rId87" Type="http://schemas.openxmlformats.org/officeDocument/2006/relationships/hyperlink" Target="https://www.google.com/search?q=RePurpose+Energy%2C+Inc.&amp;rlz=1C1GCEU_enUS1010US1011&amp;oq=RePurpose+Energy%2C+Inc.&amp;aqs=chrome..69i57j0i22i30j0i390l2.694j0j4&amp;sourceid=chrome&amp;ie=UTF-8" TargetMode="External"/><Relationship Id="rId89" Type="http://schemas.openxmlformats.org/officeDocument/2006/relationships/hyperlink" Target="https://robertsonautosalvage.com/" TargetMode="External"/><Relationship Id="rId80" Type="http://schemas.openxmlformats.org/officeDocument/2006/relationships/hyperlink" Target="https://www.redwoodmaterials.com/" TargetMode="External"/><Relationship Id="rId82" Type="http://schemas.openxmlformats.org/officeDocument/2006/relationships/hyperlink" Target="https://rejouleenergy.com/" TargetMode="External"/><Relationship Id="rId81" Type="http://schemas.openxmlformats.org/officeDocument/2006/relationships/hyperlink" Target="https://www.redwoodmaterials.com/" TargetMode="External"/><Relationship Id="rId1" Type="http://schemas.openxmlformats.org/officeDocument/2006/relationships/hyperlink" Target="https://2ndlifebatteries.com/" TargetMode="External"/><Relationship Id="rId2" Type="http://schemas.openxmlformats.org/officeDocument/2006/relationships/hyperlink" Target="https://2ndlifebatteries.com/" TargetMode="External"/><Relationship Id="rId3" Type="http://schemas.openxmlformats.org/officeDocument/2006/relationships/hyperlink" Target="https://2ndlifebatteries.com/" TargetMode="External"/><Relationship Id="rId4" Type="http://schemas.openxmlformats.org/officeDocument/2006/relationships/hyperlink" Target="https://www.werecyclebatteries.com/" TargetMode="External"/><Relationship Id="rId9" Type="http://schemas.openxmlformats.org/officeDocument/2006/relationships/hyperlink" Target="https://www.prnewswire.com/news-releases/american-battery-technology-company-selected-for-highly-competitive-150-million-federal-grant-to-be-applied-towards-the-construction-of-its-second-lithium-ion-battery-recycling-facility-302255478.html" TargetMode="External"/><Relationship Id="rId5" Type="http://schemas.openxmlformats.org/officeDocument/2006/relationships/hyperlink" Target="https://gcc02.safelinks.protection.outlook.com/?url=https%3A%2F%2Faleonmetals.com%2Farm%2F&amp;data=05%7C02%7CMichael.Khalfin%40nrel.gov%7C72b51d9a7b6d4042927f08dcd716c83e%7Ca0f29d7e28cd4f5484427885aee7c080%7C0%7C0%7C638621740065588627%7CUnknown%7CTWFpbGZsb3d8eyJWIjoiMC4wLjAwMDAiLCJQIjoiV2luMzIiLCJBTiI6Ik1haWwiLCJXVCI6Mn0%3D%7C0%7C%7C%7C&amp;sdata=%2BPuKg3gsOtx9unbssHvf%2FjqOzMoz33Hn7kTi7DeRJD8%3D&amp;reserved=0" TargetMode="External"/><Relationship Id="rId6" Type="http://schemas.openxmlformats.org/officeDocument/2006/relationships/hyperlink" Target="https://aleonmetals.com/" TargetMode="External"/><Relationship Id="rId7" Type="http://schemas.openxmlformats.org/officeDocument/2006/relationships/hyperlink" Target="https://www.americanbatterytechnology.com/" TargetMode="External"/><Relationship Id="rId8" Type="http://schemas.openxmlformats.org/officeDocument/2006/relationships/hyperlink" Target="https://www.americanbatterytechnology.com/" TargetMode="External"/><Relationship Id="rId73" Type="http://schemas.openxmlformats.org/officeDocument/2006/relationships/hyperlink" Target="https://www.recyclico.com/" TargetMode="External"/><Relationship Id="rId72" Type="http://schemas.openxmlformats.org/officeDocument/2006/relationships/hyperlink" Target="https://www.radiusrecycling.com/company" TargetMode="External"/><Relationship Id="rId75" Type="http://schemas.openxmlformats.org/officeDocument/2006/relationships/hyperlink" Target="https://www.redwoodmaterials.com/" TargetMode="External"/><Relationship Id="rId74" Type="http://schemas.openxmlformats.org/officeDocument/2006/relationships/hyperlink" Target="https://www.startengine.com/redivivus;%20redivivus.tech" TargetMode="External"/><Relationship Id="rId77" Type="http://schemas.openxmlformats.org/officeDocument/2006/relationships/hyperlink" Target="https://www.redwoodmaterials.com/" TargetMode="External"/><Relationship Id="rId76" Type="http://schemas.openxmlformats.org/officeDocument/2006/relationships/hyperlink" Target="https://www.redwoodmaterials.com/" TargetMode="External"/><Relationship Id="rId79" Type="http://schemas.openxmlformats.org/officeDocument/2006/relationships/hyperlink" Target="https://www.redwoodmaterials.com/" TargetMode="External"/><Relationship Id="rId78" Type="http://schemas.openxmlformats.org/officeDocument/2006/relationships/hyperlink" Target="https://www.redwoodmaterials.com/news/announcing-redwood-south-carolina/" TargetMode="External"/><Relationship Id="rId71" Type="http://schemas.openxmlformats.org/officeDocument/2006/relationships/hyperlink" Target="https://www.radiusrecycling.com/company" TargetMode="External"/><Relationship Id="rId70" Type="http://schemas.openxmlformats.org/officeDocument/2006/relationships/hyperlink" Target="https://www.radiusrecycling.com/company" TargetMode="External"/><Relationship Id="rId62" Type="http://schemas.openxmlformats.org/officeDocument/2006/relationships/hyperlink" Target="http://netherswholesale.com/" TargetMode="External"/><Relationship Id="rId61" Type="http://schemas.openxmlformats.org/officeDocument/2006/relationships/hyperlink" Target="mailto:miguel@momentenergy.com" TargetMode="External"/><Relationship Id="rId64" Type="http://schemas.openxmlformats.org/officeDocument/2006/relationships/hyperlink" Target="https://www.ohm-inc.com/" TargetMode="External"/><Relationship Id="rId63" Type="http://schemas.openxmlformats.org/officeDocument/2006/relationships/hyperlink" Target="https://www.nthcycle.com/" TargetMode="External"/><Relationship Id="rId66" Type="http://schemas.openxmlformats.org/officeDocument/2006/relationships/hyperlink" Target="https://www.poshrobotics.com/" TargetMode="External"/><Relationship Id="rId65" Type="http://schemas.openxmlformats.org/officeDocument/2006/relationships/hyperlink" Target="https://www.poshrobotics.com/" TargetMode="External"/><Relationship Id="rId68" Type="http://schemas.openxmlformats.org/officeDocument/2006/relationships/hyperlink" Target="https://www.pnecycle.com/" TargetMode="External"/><Relationship Id="rId67" Type="http://schemas.openxmlformats.org/officeDocument/2006/relationships/hyperlink" Target="https://www.poshrobotics.com/" TargetMode="External"/><Relationship Id="rId60" Type="http://schemas.openxmlformats.org/officeDocument/2006/relationships/hyperlink" Target="https://www.momentenergy.com/" TargetMode="External"/><Relationship Id="rId69" Type="http://schemas.openxmlformats.org/officeDocument/2006/relationships/hyperlink" Target="https://www.pnecycle.com/" TargetMode="External"/><Relationship Id="rId51" Type="http://schemas.openxmlformats.org/officeDocument/2006/relationships/hyperlink" Target="https://ecobat.com/" TargetMode="External"/><Relationship Id="rId50" Type="http://schemas.openxmlformats.org/officeDocument/2006/relationships/hyperlink" Target="https://ecobat.com/" TargetMode="External"/><Relationship Id="rId53" Type="http://schemas.openxmlformats.org/officeDocument/2006/relationships/hyperlink" Target="https://www.glencore.com/" TargetMode="External"/><Relationship Id="rId52" Type="http://schemas.openxmlformats.org/officeDocument/2006/relationships/hyperlink" Target="https://www.exposttechnology.com/" TargetMode="External"/><Relationship Id="rId55" Type="http://schemas.openxmlformats.org/officeDocument/2006/relationships/hyperlink" Target="https://www.li-ind.com/posts/li-industries-raises-series-b-funding-to-expand-next-generation-battery-recycling-technology" TargetMode="External"/><Relationship Id="rId54" Type="http://schemas.openxmlformats.org/officeDocument/2006/relationships/hyperlink" Target="https://www.greenli-ion.com/" TargetMode="External"/><Relationship Id="rId57" Type="http://schemas.openxmlformats.org/officeDocument/2006/relationships/hyperlink" Target="https://www.energy.gov/mesc/bipartisan-infrastructure-law-battery-materials-processing-and-battery-manufacturing-recycling" TargetMode="External"/><Relationship Id="rId56" Type="http://schemas.openxmlformats.org/officeDocument/2006/relationships/hyperlink" Target="https://www.li-ind.com/" TargetMode="External"/><Relationship Id="rId59" Type="http://schemas.openxmlformats.org/officeDocument/2006/relationships/hyperlink" Target="https://www.prnewswire.com/news-releases/lithion-recycling-advances-the-construction-of-its-first-commercial-plant-and-becomes-lithion-technologies-301818916.html" TargetMode="External"/><Relationship Id="rId58" Type="http://schemas.openxmlformats.org/officeDocument/2006/relationships/hyperlink" Target="https://www.lithionrecycling.com/" TargetMode="External"/><Relationship Id="rId107" Type="http://schemas.openxmlformats.org/officeDocument/2006/relationships/hyperlink" Target="http://www.unionbatterydisposal.com/" TargetMode="External"/><Relationship Id="rId106" Type="http://schemas.openxmlformats.org/officeDocument/2006/relationships/hyperlink" Target="https://www.umicore.com/" TargetMode="External"/><Relationship Id="rId105" Type="http://schemas.openxmlformats.org/officeDocument/2006/relationships/hyperlink" Target="https://www.sungeelht.com/en/" TargetMode="External"/><Relationship Id="rId104" Type="http://schemas.openxmlformats.org/officeDocument/2006/relationships/hyperlink" Target="https://www.spiersnewtechnologies.com/" TargetMode="External"/><Relationship Id="rId109" Type="http://schemas.openxmlformats.org/officeDocument/2006/relationships/hyperlink" Target="https://unionbatterydisposal.com/" TargetMode="External"/><Relationship Id="rId108" Type="http://schemas.openxmlformats.org/officeDocument/2006/relationships/hyperlink" Target="https://unionbatterydisposal.com/" TargetMode="External"/><Relationship Id="rId103" Type="http://schemas.openxmlformats.org/officeDocument/2006/relationships/hyperlink" Target="https://www.spiersnewtechnologies.com/" TargetMode="External"/><Relationship Id="rId102" Type="http://schemas.openxmlformats.org/officeDocument/2006/relationships/hyperlink" Target="https://smartville.io/" TargetMode="External"/><Relationship Id="rId101" Type="http://schemas.openxmlformats.org/officeDocument/2006/relationships/hyperlink" Target="https://www.accesswire.com/861888/sk-tes-repurposes-over-6-million-assets-in-2023-and-shares-plans-to-pioneer-sustainable-growth-in-itad-and-recycling-sectors" TargetMode="External"/><Relationship Id="rId100" Type="http://schemas.openxmlformats.org/officeDocument/2006/relationships/hyperlink" Target="https://www.sesrecycling.com/" TargetMode="External"/><Relationship Id="rId127" Type="http://schemas.openxmlformats.org/officeDocument/2006/relationships/table" Target="../tables/table7.xml"/><Relationship Id="rId121" Type="http://schemas.openxmlformats.org/officeDocument/2006/relationships/hyperlink" Target="https://www.werecyclebatteries.com/" TargetMode="External"/><Relationship Id="rId120" Type="http://schemas.openxmlformats.org/officeDocument/2006/relationships/hyperlink" Target="https://www.veolianorthamerica.com/about/who-we-are" TargetMode="External"/><Relationship Id="rId125" Type="http://schemas.openxmlformats.org/officeDocument/2006/relationships/drawing" Target="../drawings/drawing18.xml"/><Relationship Id="rId124" Type="http://schemas.openxmlformats.org/officeDocument/2006/relationships/hyperlink" Target="https://www.batterymetalsinc.com/" TargetMode="External"/><Relationship Id="rId123" Type="http://schemas.openxmlformats.org/officeDocument/2006/relationships/hyperlink" Target="https://akirecycling.com/" TargetMode="External"/><Relationship Id="rId122" Type="http://schemas.openxmlformats.org/officeDocument/2006/relationships/hyperlink" Target="https://www.werecyclebatteries.com/" TargetMode="External"/><Relationship Id="rId95" Type="http://schemas.openxmlformats.org/officeDocument/2006/relationships/hyperlink" Target="https://www.samsarresources.com/" TargetMode="External"/><Relationship Id="rId94" Type="http://schemas.openxmlformats.org/officeDocument/2006/relationships/hyperlink" Target="https://www.samsarresources.com/" TargetMode="External"/><Relationship Id="rId97" Type="http://schemas.openxmlformats.org/officeDocument/2006/relationships/hyperlink" Target="https://secondlifelithium.com/" TargetMode="External"/><Relationship Id="rId96" Type="http://schemas.openxmlformats.org/officeDocument/2006/relationships/hyperlink" Target="https://www.samsarresources.com/about-us" TargetMode="External"/><Relationship Id="rId99" Type="http://schemas.openxmlformats.org/officeDocument/2006/relationships/hyperlink" Target="https://secondlifelithium.com/" TargetMode="External"/><Relationship Id="rId98" Type="http://schemas.openxmlformats.org/officeDocument/2006/relationships/hyperlink" Target="https://secondlifelithium.com/" TargetMode="External"/><Relationship Id="rId91" Type="http://schemas.openxmlformats.org/officeDocument/2006/relationships/hyperlink" Target="https://robertsonautosalvage.com/" TargetMode="External"/><Relationship Id="rId90" Type="http://schemas.openxmlformats.org/officeDocument/2006/relationships/hyperlink" Target="https://robertsonautosalvage.com/" TargetMode="External"/><Relationship Id="rId93" Type="http://schemas.openxmlformats.org/officeDocument/2006/relationships/hyperlink" Target="https://www.samsarresources.com/" TargetMode="External"/><Relationship Id="rId92" Type="http://schemas.openxmlformats.org/officeDocument/2006/relationships/hyperlink" Target="https://www.linkedin.com/feed/update/urn:li:activity:7222696865106964480/" TargetMode="External"/><Relationship Id="rId118" Type="http://schemas.openxmlformats.org/officeDocument/2006/relationships/hyperlink" Target="https://www.veolia.com/en" TargetMode="External"/><Relationship Id="rId117" Type="http://schemas.openxmlformats.org/officeDocument/2006/relationships/hyperlink" Target="https://www.veolianorthamerica.com/" TargetMode="External"/><Relationship Id="rId116" Type="http://schemas.openxmlformats.org/officeDocument/2006/relationships/hyperlink" Target="https://www.veolianorthamerica.com/" TargetMode="External"/><Relationship Id="rId115" Type="http://schemas.openxmlformats.org/officeDocument/2006/relationships/hyperlink" Target="https://www.veolianorthamerica.com/" TargetMode="External"/><Relationship Id="rId119" Type="http://schemas.openxmlformats.org/officeDocument/2006/relationships/hyperlink" Target="https://www.veolianorthamerica.com/" TargetMode="External"/><Relationship Id="rId110" Type="http://schemas.openxmlformats.org/officeDocument/2006/relationships/hyperlink" Target="https://unionbatterydisposal.com/" TargetMode="External"/><Relationship Id="rId114" Type="http://schemas.openxmlformats.org/officeDocument/2006/relationships/hyperlink" Target="https://lamprecycling.veoliaes.com/about_us/facilities/portwashington?pid=768" TargetMode="External"/><Relationship Id="rId113" Type="http://schemas.openxmlformats.org/officeDocument/2006/relationships/hyperlink" Target="https://lamprecycling.veoliaes.com/about_us/facilities/West-Bridgewater?pid=770" TargetMode="External"/><Relationship Id="rId112" Type="http://schemas.openxmlformats.org/officeDocument/2006/relationships/hyperlink" Target="https://lamprecycling.veoliaes.com/about_us/facilities/phoenix?pid=764" TargetMode="External"/><Relationship Id="rId111" Type="http://schemas.openxmlformats.org/officeDocument/2006/relationships/hyperlink" Target="https://www.ubr-intl.com/"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www.durr-megtec.com/" TargetMode="External"/><Relationship Id="rId190" Type="http://schemas.openxmlformats.org/officeDocument/2006/relationships/hyperlink" Target="https://www.dispatch.com/story/news/local/communities/olentangy-valley/2022/03/16/lewis-center-ats-industrial-automation-opens-gm-electric-vehicle-battery-assembly-facility/7068125001/" TargetMode="External"/><Relationship Id="rId42" Type="http://schemas.openxmlformats.org/officeDocument/2006/relationships/hyperlink" Target="https://www.eaglepicher.com/" TargetMode="External"/><Relationship Id="rId41" Type="http://schemas.openxmlformats.org/officeDocument/2006/relationships/hyperlink" Target="https://www.durr-megtec.com/" TargetMode="External"/><Relationship Id="rId44" Type="http://schemas.openxmlformats.org/officeDocument/2006/relationships/hyperlink" Target="https://www.entek.com/extrusion-solutions/" TargetMode="External"/><Relationship Id="rId194" Type="http://schemas.openxmlformats.org/officeDocument/2006/relationships/vmlDrawing" Target="../drawings/vmlDrawing7.vml"/><Relationship Id="rId43" Type="http://schemas.openxmlformats.org/officeDocument/2006/relationships/hyperlink" Target="https://www.edwardsvacuum.com/" TargetMode="External"/><Relationship Id="rId193" Type="http://schemas.openxmlformats.org/officeDocument/2006/relationships/drawing" Target="../drawings/drawing19.xml"/><Relationship Id="rId46" Type="http://schemas.openxmlformats.org/officeDocument/2006/relationships/hyperlink" Target="https://www.excelitas.com/" TargetMode="External"/><Relationship Id="rId192" Type="http://schemas.openxmlformats.org/officeDocument/2006/relationships/hyperlink" Target="https://www.automate.org/case-studies/transforming-battery-module-assembly-with-the-repeating-layer-process-rlp-" TargetMode="External"/><Relationship Id="rId45" Type="http://schemas.openxmlformats.org/officeDocument/2006/relationships/hyperlink" Target="https://www.noblelight.com/en/etc/home_etc/home_noblelight.html" TargetMode="External"/><Relationship Id="rId191" Type="http://schemas.openxmlformats.org/officeDocument/2006/relationships/hyperlink" Target="https://atsindustrialautomation.com/" TargetMode="External"/><Relationship Id="rId48" Type="http://schemas.openxmlformats.org/officeDocument/2006/relationships/hyperlink" Target="https://gcc02.safelinks.protection.outlook.com/?url=https%3A%2F%2Fwww.festo.com%2Fus%2Fen%2F&amp;data=05%7C02%7CSara.Dunn%40nrel.gov%7Caf6061286c2a4e8a455008dc97978877%7Ca0f29d7e28cd4f5484427885aee7c080%7C0%7C0%7C638551924304947107%7CUnknown%7CTWFpbGZsb3d8eyJWIjoiMC4wLjAwMDAiLCJQIjoiV2luMzIiLCJBTiI6Ik1haWwiLCJXVCI6Mn0%3D%7C0%7C%7C%7C&amp;sdata=QLBWHscK3SagBuCyXHbs0mIack3AWalWZriG1WPvtM8%3D&amp;reserved=0" TargetMode="External"/><Relationship Id="rId187" Type="http://schemas.openxmlformats.org/officeDocument/2006/relationships/hyperlink" Target="https://www.associatedenvironmentalsystems.com/" TargetMode="External"/><Relationship Id="rId47" Type="http://schemas.openxmlformats.org/officeDocument/2006/relationships/hyperlink" Target="mailto:susan@b2bmarketingsource.com" TargetMode="External"/><Relationship Id="rId186" Type="http://schemas.openxmlformats.org/officeDocument/2006/relationships/hyperlink" Target="https://www.associatedenvironmentalsystems.com/" TargetMode="External"/><Relationship Id="rId185" Type="http://schemas.openxmlformats.org/officeDocument/2006/relationships/hyperlink" Target="https://www.associatedenvironmentalsystems.com/the-aes-guide-to-lithium-ion-battery-test-chambers" TargetMode="External"/><Relationship Id="rId49" Type="http://schemas.openxmlformats.org/officeDocument/2006/relationships/hyperlink" Target="https://flacktek.com/" TargetMode="External"/><Relationship Id="rId184" Type="http://schemas.openxmlformats.org/officeDocument/2006/relationships/hyperlink" Target="https://www.associatedenvironmentalsystems.com/" TargetMode="External"/><Relationship Id="rId189" Type="http://schemas.openxmlformats.org/officeDocument/2006/relationships/hyperlink" Target="https://atsindustrialautomation.com/" TargetMode="External"/><Relationship Id="rId188" Type="http://schemas.openxmlformats.org/officeDocument/2006/relationships/hyperlink" Target="https://www.associatedenvironmentalsystems.com/the-aes-guide-to-lithium-ion-battery-test-chambers" TargetMode="External"/><Relationship Id="rId31" Type="http://schemas.openxmlformats.org/officeDocument/2006/relationships/hyperlink" Target="https://www.digatron.com/" TargetMode="External"/><Relationship Id="rId30" Type="http://schemas.openxmlformats.org/officeDocument/2006/relationships/hyperlink" Target="https://www.digatron.com/" TargetMode="External"/><Relationship Id="rId33" Type="http://schemas.openxmlformats.org/officeDocument/2006/relationships/hyperlink" Target="https://www.digatron.com/" TargetMode="External"/><Relationship Id="rId183" Type="http://schemas.openxmlformats.org/officeDocument/2006/relationships/hyperlink" Target="https://www.associatedenvironmentalsystems.com/" TargetMode="External"/><Relationship Id="rId32" Type="http://schemas.openxmlformats.org/officeDocument/2006/relationships/hyperlink" Target="https://www.digatron.com/" TargetMode="External"/><Relationship Id="rId182" Type="http://schemas.openxmlformats.org/officeDocument/2006/relationships/hyperlink" Target="https://www.associatedenvironmentalsystems.com/the-aes-guide-to-lithium-ion-battery-test-chambers" TargetMode="External"/><Relationship Id="rId35" Type="http://schemas.openxmlformats.org/officeDocument/2006/relationships/hyperlink" Target="https://www.digatron.com/" TargetMode="External"/><Relationship Id="rId181" Type="http://schemas.openxmlformats.org/officeDocument/2006/relationships/hyperlink" Target="https://www.associatedenvironmentalsystems.com/" TargetMode="External"/><Relationship Id="rId34" Type="http://schemas.openxmlformats.org/officeDocument/2006/relationships/hyperlink" Target="https://www.digatron.com/" TargetMode="External"/><Relationship Id="rId180" Type="http://schemas.openxmlformats.org/officeDocument/2006/relationships/hyperlink" Target="https://www.associatedenvironmentalsystems.com/" TargetMode="External"/><Relationship Id="rId37" Type="http://schemas.openxmlformats.org/officeDocument/2006/relationships/hyperlink" Target="https://www.digatron.com/" TargetMode="External"/><Relationship Id="rId176"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36" Type="http://schemas.openxmlformats.org/officeDocument/2006/relationships/hyperlink" Target="https://www.digatron.com/" TargetMode="External"/><Relationship Id="rId175" Type="http://schemas.openxmlformats.org/officeDocument/2006/relationships/hyperlink" Target="https://www.wgyates.net/news/panasonic-awards-turner-yates-contract-to-build-ev-battery-plant" TargetMode="External"/><Relationship Id="rId39" Type="http://schemas.openxmlformats.org/officeDocument/2006/relationships/hyperlink" Target="https://www.dukosi.com/" TargetMode="External"/><Relationship Id="rId174"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38" Type="http://schemas.openxmlformats.org/officeDocument/2006/relationships/hyperlink" Target="https://www.converting-systems.com/" TargetMode="External"/><Relationship Id="rId173" Type="http://schemas.openxmlformats.org/officeDocument/2006/relationships/hyperlink" Target="https://gcc02.safelinks.protection.outlook.com/?url=https%3A%2F%2Fwww.wgyates.com%2F&amp;data=05%7C02%7CSara.Dunn%40nrel.gov%7Caf6061286c2a4e8a455008dc97978877%7Ca0f29d7e28cd4f5484427885aee7c080%7C0%7C0%7C638551924304834554%7CUnknown%7CTWFpbGZsb3d8eyJWIjoiMC4wLjAwMDAiLCJQIjoiV2luMzIiLCJBTiI6Ik1haWwiLCJXVCI6Mn0%3D%7C0%7C%7C%7C&amp;sdata=r6kbI2Ht7c8zYdxDhMsN4PE9taeg0TY81nkN9fNFw1g%3D&amp;reserved=0" TargetMode="External"/><Relationship Id="rId179" Type="http://schemas.openxmlformats.org/officeDocument/2006/relationships/hyperlink" Target="https://appliedspectra.com/contact-us.html" TargetMode="External"/><Relationship Id="rId178" Type="http://schemas.openxmlformats.org/officeDocument/2006/relationships/hyperlink" Target="https://appliedspectra.com/" TargetMode="External"/><Relationship Id="rId177" Type="http://schemas.openxmlformats.org/officeDocument/2006/relationships/hyperlink" Target="https://appliedspectra.com/" TargetMode="External"/><Relationship Id="rId20" Type="http://schemas.openxmlformats.org/officeDocument/2006/relationships/hyperlink" Target="https://www.bitrode.com/" TargetMode="External"/><Relationship Id="rId22" Type="http://schemas.openxmlformats.org/officeDocument/2006/relationships/hyperlink" Target="https://www.blackbros.com/" TargetMode="External"/><Relationship Id="rId21" Type="http://schemas.openxmlformats.org/officeDocument/2006/relationships/hyperlink" Target="https://www.bitrode.com/" TargetMode="External"/><Relationship Id="rId24" Type="http://schemas.openxmlformats.org/officeDocument/2006/relationships/hyperlink" Target="https://www.buschvacuum.com/" TargetMode="External"/><Relationship Id="rId23" Type="http://schemas.openxmlformats.org/officeDocument/2006/relationships/hyperlink" Target="https://www.buschvacuum.com/" TargetMode="External"/><Relationship Id="rId26" Type="http://schemas.openxmlformats.org/officeDocument/2006/relationships/hyperlink" Target="https://www.zeiss.com/" TargetMode="External"/><Relationship Id="rId25" Type="http://schemas.openxmlformats.org/officeDocument/2006/relationships/hyperlink" Target="https://www.buschvacuum.com/" TargetMode="External"/><Relationship Id="rId28" Type="http://schemas.openxmlformats.org/officeDocument/2006/relationships/hyperlink" Target="https://www.csm.de/us/" TargetMode="External"/><Relationship Id="rId27" Type="http://schemas.openxmlformats.org/officeDocument/2006/relationships/hyperlink" Target="https://www.zeiss.com/" TargetMode="External"/><Relationship Id="rId29" Type="http://schemas.openxmlformats.org/officeDocument/2006/relationships/hyperlink" Target="mailto:jbaxter@davis-standard.com" TargetMode="External"/><Relationship Id="rId11" Type="http://schemas.openxmlformats.org/officeDocument/2006/relationships/hyperlink" Target="mailto:creynolds@am-batteries.com" TargetMode="External"/><Relationship Id="rId10" Type="http://schemas.openxmlformats.org/officeDocument/2006/relationships/hyperlink" Target="https://www.admiralinstruments.com/" TargetMode="External"/><Relationship Id="rId13" Type="http://schemas.openxmlformats.org/officeDocument/2006/relationships/hyperlink" Target="https://www.arbin.com/" TargetMode="External"/><Relationship Id="rId12" Type="http://schemas.openxmlformats.org/officeDocument/2006/relationships/hyperlink" Target="https://www.arbin.com/" TargetMode="External"/><Relationship Id="rId15" Type="http://schemas.openxmlformats.org/officeDocument/2006/relationships/hyperlink" Target="https://www.bplittleford.com/" TargetMode="External"/><Relationship Id="rId14" Type="http://schemas.openxmlformats.org/officeDocument/2006/relationships/hyperlink" Target="http://www.automationez.com/" TargetMode="External"/><Relationship Id="rId17" Type="http://schemas.openxmlformats.org/officeDocument/2006/relationships/hyperlink" Target="https://www.bplittleford.com/" TargetMode="External"/><Relationship Id="rId196" Type="http://schemas.openxmlformats.org/officeDocument/2006/relationships/table" Target="../tables/table8.xml"/><Relationship Id="rId16" Type="http://schemas.openxmlformats.org/officeDocument/2006/relationships/hyperlink" Target="https://www.bplittleford.com/" TargetMode="External"/><Relationship Id="rId19" Type="http://schemas.openxmlformats.org/officeDocument/2006/relationships/hyperlink" Target="mailto:William.f.eggers@biologic.us" TargetMode="External"/><Relationship Id="rId18" Type="http://schemas.openxmlformats.org/officeDocument/2006/relationships/hyperlink" Target="http://www.biologic.net/" TargetMode="External"/><Relationship Id="rId84" Type="http://schemas.openxmlformats.org/officeDocument/2006/relationships/hyperlink" Target="mailto:apowers@maxcessintl.com" TargetMode="External"/><Relationship Id="rId83" Type="http://schemas.openxmlformats.org/officeDocument/2006/relationships/hyperlink" Target="https://www.maxcessintl.com/webex/,%20Questionairre" TargetMode="External"/><Relationship Id="rId86" Type="http://schemas.openxmlformats.org/officeDocument/2006/relationships/hyperlink" Target="https://www.midtronics.com/" TargetMode="External"/><Relationship Id="rId85" Type="http://schemas.openxmlformats.org/officeDocument/2006/relationships/hyperlink" Target="https://www.midtronics.com/" TargetMode="External"/><Relationship Id="rId88" Type="http://schemas.openxmlformats.org/officeDocument/2006/relationships/hyperlink" Target="https://www.mks.com/" TargetMode="External"/><Relationship Id="rId150" Type="http://schemas.openxmlformats.org/officeDocument/2006/relationships/hyperlink" Target="https://www.swindelldressler.com/" TargetMode="External"/><Relationship Id="rId87" Type="http://schemas.openxmlformats.org/officeDocument/2006/relationships/hyperlink" Target="https://www.midtronics.com/" TargetMode="External"/><Relationship Id="rId89" Type="http://schemas.openxmlformats.org/officeDocument/2006/relationships/hyperlink" Target="https://www.newport.com/n/battery-manufacturing-solutions" TargetMode="External"/><Relationship Id="rId80" Type="http://schemas.openxmlformats.org/officeDocument/2006/relationships/hyperlink" Target="https://www.marionsolutions.com/" TargetMode="External"/><Relationship Id="rId82" Type="http://schemas.openxmlformats.org/officeDocument/2006/relationships/hyperlink" Target="https://www.maxcessintl.com/" TargetMode="External"/><Relationship Id="rId81" Type="http://schemas.openxmlformats.org/officeDocument/2006/relationships/hyperlink" Target="https://www.maxcessintl.com/" TargetMode="External"/><Relationship Id="rId1" Type="http://schemas.openxmlformats.org/officeDocument/2006/relationships/comments" Target="../comments7.xml"/><Relationship Id="rId2" Type="http://schemas.openxmlformats.org/officeDocument/2006/relationships/hyperlink" Target="https://www.24-m.com/" TargetMode="External"/><Relationship Id="rId3" Type="http://schemas.openxmlformats.org/officeDocument/2006/relationships/hyperlink" Target="https://abbottfurnace.com/" TargetMode="External"/><Relationship Id="rId149" Type="http://schemas.openxmlformats.org/officeDocument/2006/relationships/hyperlink" Target="https://www.summitnanotech.ca/" TargetMode="External"/><Relationship Id="rId4" Type="http://schemas.openxmlformats.org/officeDocument/2006/relationships/hyperlink" Target="https://abbottfurnace.com/" TargetMode="External"/><Relationship Id="rId148" Type="http://schemas.openxmlformats.org/officeDocument/2006/relationships/hyperlink" Target="https://www.summitnanotech.com/" TargetMode="External"/><Relationship Id="rId9" Type="http://schemas.openxmlformats.org/officeDocument/2006/relationships/hyperlink" Target="mailto:adonahue@acscm.com" TargetMode="External"/><Relationship Id="rId143" Type="http://schemas.openxmlformats.org/officeDocument/2006/relationships/hyperlink" Target="https://shred-tech.com/" TargetMode="External"/><Relationship Id="rId142" Type="http://schemas.openxmlformats.org/officeDocument/2006/relationships/hyperlink" Target="https://shred-tech.com/" TargetMode="External"/><Relationship Id="rId141" Type="http://schemas.openxmlformats.org/officeDocument/2006/relationships/hyperlink" Target="https://shred-tech.com/" TargetMode="External"/><Relationship Id="rId140" Type="http://schemas.openxmlformats.org/officeDocument/2006/relationships/hyperlink" Target="https://www.scs-usa.com/" TargetMode="External"/><Relationship Id="rId5" Type="http://schemas.openxmlformats.org/officeDocument/2006/relationships/hyperlink" Target="https://www.acrossinternational.com/" TargetMode="External"/><Relationship Id="rId147" Type="http://schemas.openxmlformats.org/officeDocument/2006/relationships/hyperlink" Target="https://www.sonobondultrasonics.com/" TargetMode="External"/><Relationship Id="rId6" Type="http://schemas.openxmlformats.org/officeDocument/2006/relationships/hyperlink" Target="https://www.acrossinternational.com/" TargetMode="External"/><Relationship Id="rId146" Type="http://schemas.openxmlformats.org/officeDocument/2006/relationships/hyperlink" Target="https://www.sonobondultrasonics.com/" TargetMode="External"/><Relationship Id="rId7" Type="http://schemas.openxmlformats.org/officeDocument/2006/relationships/hyperlink" Target="https://www.acscm.com/" TargetMode="External"/><Relationship Id="rId145" Type="http://schemas.openxmlformats.org/officeDocument/2006/relationships/hyperlink" Target="https://shred-tech.com/" TargetMode="External"/><Relationship Id="rId8" Type="http://schemas.openxmlformats.org/officeDocument/2006/relationships/hyperlink" Target="https://www.acscm.com/" TargetMode="External"/><Relationship Id="rId144" Type="http://schemas.openxmlformats.org/officeDocument/2006/relationships/hyperlink" Target="https://shred-tech.com/" TargetMode="External"/><Relationship Id="rId73" Type="http://schemas.openxmlformats.org/officeDocument/2006/relationships/hyperlink" Target="https://www.liminalinsights.com/" TargetMode="External"/><Relationship Id="rId72" Type="http://schemas.openxmlformats.org/officeDocument/2006/relationships/hyperlink" Target="https://www.liminalinsights.com/" TargetMode="External"/><Relationship Id="rId75" Type="http://schemas.openxmlformats.org/officeDocument/2006/relationships/hyperlink" Target="http://www.maccor.com/" TargetMode="External"/><Relationship Id="rId74" Type="http://schemas.openxmlformats.org/officeDocument/2006/relationships/hyperlink" Target="http://www.maccor.com/" TargetMode="External"/><Relationship Id="rId77" Type="http://schemas.openxmlformats.org/officeDocument/2006/relationships/hyperlink" Target="http://www.maccor.com/" TargetMode="External"/><Relationship Id="rId76" Type="http://schemas.openxmlformats.org/officeDocument/2006/relationships/hyperlink" Target="http://www.maccor.com/Worldwide.aspx" TargetMode="External"/><Relationship Id="rId79" Type="http://schemas.openxmlformats.org/officeDocument/2006/relationships/hyperlink" Target="https://www.marionsolutions.com/" TargetMode="External"/><Relationship Id="rId78" Type="http://schemas.openxmlformats.org/officeDocument/2006/relationships/hyperlink" Target="http://www.maccor.com/" TargetMode="External"/><Relationship Id="rId71" Type="http://schemas.openxmlformats.org/officeDocument/2006/relationships/hyperlink" Target="https://www.jakertechusa.com/" TargetMode="External"/><Relationship Id="rId70" Type="http://schemas.openxmlformats.org/officeDocument/2006/relationships/hyperlink" Target="mailto:pschille@itape.com" TargetMode="External"/><Relationship Id="rId139" Type="http://schemas.openxmlformats.org/officeDocument/2006/relationships/hyperlink" Target="https://www.schenckprocess.com/" TargetMode="External"/><Relationship Id="rId138" Type="http://schemas.openxmlformats.org/officeDocument/2006/relationships/hyperlink" Target="https://www.schenckprocess.com/" TargetMode="External"/><Relationship Id="rId137" Type="http://schemas.openxmlformats.org/officeDocument/2006/relationships/hyperlink" Target="https://www.schenckprocess.com/" TargetMode="External"/><Relationship Id="rId132" Type="http://schemas.openxmlformats.org/officeDocument/2006/relationships/hyperlink" Target="https://www.mixers.com/" TargetMode="External"/><Relationship Id="rId131" Type="http://schemas.openxmlformats.org/officeDocument/2006/relationships/hyperlink" Target="https://www.mixers.com/" TargetMode="External"/><Relationship Id="rId130" Type="http://schemas.openxmlformats.org/officeDocument/2006/relationships/hyperlink" Target="https://rogerscorp.com/" TargetMode="External"/><Relationship Id="rId136" Type="http://schemas.openxmlformats.org/officeDocument/2006/relationships/hyperlink" Target="https://www.schenckprocess.com/" TargetMode="External"/><Relationship Id="rId135" Type="http://schemas.openxmlformats.org/officeDocument/2006/relationships/hyperlink" Target="https://www.mixers.com/" TargetMode="External"/><Relationship Id="rId134" Type="http://schemas.openxmlformats.org/officeDocument/2006/relationships/hyperlink" Target="https://www.rosssyscon.com/" TargetMode="External"/><Relationship Id="rId133" Type="http://schemas.openxmlformats.org/officeDocument/2006/relationships/hyperlink" Target="https://www.mixers.com/" TargetMode="External"/><Relationship Id="rId62" Type="http://schemas.openxmlformats.org/officeDocument/2006/relationships/hyperlink" Target="https://gcc02.safelinks.protection.outlook.com/?url=https%3A%2F%2Fiac-intl.com%2Findustries-served%2Fbattery-manufacturing-storage%2F&amp;data=05%7C02%7CSara.Dunn%40nrel.gov%7Caf6061286c2a4e8a455008dc97978877%7Ca0f29d7e28cd4f5484427885aee7c080%7C0%7C0%7C638551924304819157%7CUnknown%7CTWFpbGZsb3d8eyJWIjoiMC4wLjAwMDAiLCJQIjoiV2luMzIiLCJBTiI6Ik1haWwiLCJXVCI6Mn0%3D%7C0%7C%7C%7C&amp;sdata=hJgGzEqATylNtUI9fOVcaf9o0M06NguT%2BjNJpl1YOJQ%3D&amp;reserved=0" TargetMode="External"/><Relationship Id="rId61" Type="http://schemas.openxmlformats.org/officeDocument/2006/relationships/hyperlink" Target="https://iac-intl.com/" TargetMode="External"/><Relationship Id="rId64" Type="http://schemas.openxmlformats.org/officeDocument/2006/relationships/hyperlink" Target="https://www.innovativemach.com/" TargetMode="External"/><Relationship Id="rId63" Type="http://schemas.openxmlformats.org/officeDocument/2006/relationships/hyperlink" Target="https://www.innovativemach.com/" TargetMode="External"/><Relationship Id="rId66" Type="http://schemas.openxmlformats.org/officeDocument/2006/relationships/hyperlink" Target="https://www.intecells.com/" TargetMode="External"/><Relationship Id="rId172" Type="http://schemas.openxmlformats.org/officeDocument/2006/relationships/hyperlink" Target="https://xerionbattery.com/" TargetMode="External"/><Relationship Id="rId65" Type="http://schemas.openxmlformats.org/officeDocument/2006/relationships/hyperlink" Target="https://www.innovativemach.com/" TargetMode="External"/><Relationship Id="rId171" Type="http://schemas.openxmlformats.org/officeDocument/2006/relationships/hyperlink" Target="https://xerionbattery.com/" TargetMode="External"/><Relationship Id="rId68" Type="http://schemas.openxmlformats.org/officeDocument/2006/relationships/hyperlink" Target="https://www.itape.com/" TargetMode="External"/><Relationship Id="rId170" Type="http://schemas.openxmlformats.org/officeDocument/2006/relationships/hyperlink" Target="https://www.bakerhughes.com/waygate-technologies" TargetMode="External"/><Relationship Id="rId67" Type="http://schemas.openxmlformats.org/officeDocument/2006/relationships/hyperlink" Target="https://www.intecells.com/" TargetMode="External"/><Relationship Id="rId60" Type="http://schemas.openxmlformats.org/officeDocument/2006/relationships/hyperlink" Target="https://iac-intl.com/industries-served/battery-manufacturing-storage/" TargetMode="External"/><Relationship Id="rId165" Type="http://schemas.openxmlformats.org/officeDocument/2006/relationships/hyperlink" Target="https://www.tainstruments.com/" TargetMode="External"/><Relationship Id="rId69" Type="http://schemas.openxmlformats.org/officeDocument/2006/relationships/hyperlink" Target="https://www.itape.com/" TargetMode="External"/><Relationship Id="rId164" Type="http://schemas.openxmlformats.org/officeDocument/2006/relationships/hyperlink" Target="https://vdrs.com/news-media/van-dyk-partners-with-reckelberg-environmental-technologies-to-enable-north-american-customers-to-recycle-ev-batteries/" TargetMode="External"/><Relationship Id="rId163" Type="http://schemas.openxmlformats.org/officeDocument/2006/relationships/hyperlink" Target="https://vdrs.com/" TargetMode="External"/><Relationship Id="rId162" Type="http://schemas.openxmlformats.org/officeDocument/2006/relationships/hyperlink" Target="https://vdrs.com/" TargetMode="External"/><Relationship Id="rId169" Type="http://schemas.openxmlformats.org/officeDocument/2006/relationships/hyperlink" Target="https://www.bakerhughes.com/" TargetMode="External"/><Relationship Id="rId168" Type="http://schemas.openxmlformats.org/officeDocument/2006/relationships/hyperlink" Target="https://www.bakerhughes.com/waygate-technologies" TargetMode="External"/><Relationship Id="rId167" Type="http://schemas.openxmlformats.org/officeDocument/2006/relationships/hyperlink" Target="https://www.tainstruments.com/" TargetMode="External"/><Relationship Id="rId166" Type="http://schemas.openxmlformats.org/officeDocument/2006/relationships/hyperlink" Target="https://www.tainstruments.com/" TargetMode="External"/><Relationship Id="rId51" Type="http://schemas.openxmlformats.org/officeDocument/2006/relationships/hyperlink" Target="https://www.flexoconcepts.com/" TargetMode="External"/><Relationship Id="rId50" Type="http://schemas.openxmlformats.org/officeDocument/2006/relationships/hyperlink" Target="https://flacktek.com/" TargetMode="External"/><Relationship Id="rId53" Type="http://schemas.openxmlformats.org/officeDocument/2006/relationships/hyperlink" Target="https://www.forgenano.com/" TargetMode="External"/><Relationship Id="rId52" Type="http://schemas.openxmlformats.org/officeDocument/2006/relationships/hyperlink" Target="https://www.flexoconcepts.com/" TargetMode="External"/><Relationship Id="rId55" Type="http://schemas.openxmlformats.org/officeDocument/2006/relationships/hyperlink" Target="https://www.frontiercoating.com/" TargetMode="External"/><Relationship Id="rId161" Type="http://schemas.openxmlformats.org/officeDocument/2006/relationships/hyperlink" Target="https://www.unitxlabs.com/" TargetMode="External"/><Relationship Id="rId54" Type="http://schemas.openxmlformats.org/officeDocument/2006/relationships/hyperlink" Target="https://www.frontiercoating.com/" TargetMode="External"/><Relationship Id="rId160" Type="http://schemas.openxmlformats.org/officeDocument/2006/relationships/hyperlink" Target="https://www.unitxlabs.com/" TargetMode="External"/><Relationship Id="rId57" Type="http://schemas.openxmlformats.org/officeDocument/2006/relationships/hyperlink" Target="http://www.hed.com/site/" TargetMode="External"/><Relationship Id="rId56" Type="http://schemas.openxmlformats.org/officeDocument/2006/relationships/hyperlink" Target="https://www.frontiercoating.com/" TargetMode="External"/><Relationship Id="rId159" Type="http://schemas.openxmlformats.org/officeDocument/2006/relationships/hyperlink" Target="https://www.unitxlabs.com/" TargetMode="External"/><Relationship Id="rId59" Type="http://schemas.openxmlformats.org/officeDocument/2006/relationships/hyperlink" Target="https://www.hiltonind.com/" TargetMode="External"/><Relationship Id="rId154" Type="http://schemas.openxmlformats.org/officeDocument/2006/relationships/hyperlink" Target="https://www.trane.com/commercial/north-america/us/en/products-systems/chillers/chiller-heater-systems.html" TargetMode="External"/><Relationship Id="rId58" Type="http://schemas.openxmlformats.org/officeDocument/2006/relationships/hyperlink" Target="https://www.hiltonind.com/" TargetMode="External"/><Relationship Id="rId153" Type="http://schemas.openxmlformats.org/officeDocument/2006/relationships/hyperlink" Target="https://www.titanaes.com/" TargetMode="External"/><Relationship Id="rId152" Type="http://schemas.openxmlformats.org/officeDocument/2006/relationships/hyperlink" Target="https://www.titanaes.com/" TargetMode="External"/><Relationship Id="rId151" Type="http://schemas.openxmlformats.org/officeDocument/2006/relationships/hyperlink" Target="https://teco.com/" TargetMode="External"/><Relationship Id="rId158" Type="http://schemas.openxmlformats.org/officeDocument/2006/relationships/hyperlink" Target="https://www.trumpf.com/en_US/" TargetMode="External"/><Relationship Id="rId157" Type="http://schemas.openxmlformats.org/officeDocument/2006/relationships/hyperlink" Target="https://www.trane.com/commercial/north-america/us/en/products-systems/energy-storage-solutions.html" TargetMode="External"/><Relationship Id="rId156" Type="http://schemas.openxmlformats.org/officeDocument/2006/relationships/hyperlink" Target="https://www.trane.com/commercial/north-america/us/en/products-systems/energy-storage-solutions.html" TargetMode="External"/><Relationship Id="rId155" Type="http://schemas.openxmlformats.org/officeDocument/2006/relationships/hyperlink" Target="https://www.trane.com/commercial/north-america/us/en/products-systems/energy-storage-solutions.html" TargetMode="External"/><Relationship Id="rId107" Type="http://schemas.openxmlformats.org/officeDocument/2006/relationships/hyperlink" Target="https://www.precisionrollgrinders.com/" TargetMode="External"/><Relationship Id="rId106" Type="http://schemas.openxmlformats.org/officeDocument/2006/relationships/hyperlink" Target="https://www.precisionrollgrinders.com/" TargetMode="External"/><Relationship Id="rId105" Type="http://schemas.openxmlformats.org/officeDocument/2006/relationships/hyperlink" Target="https://www.precisionrollgrinders.com/" TargetMode="External"/><Relationship Id="rId104" Type="http://schemas.openxmlformats.org/officeDocument/2006/relationships/hyperlink" Target="https://www.pactthermoshield.com/" TargetMode="External"/><Relationship Id="rId109" Type="http://schemas.openxmlformats.org/officeDocument/2006/relationships/hyperlink" Target="https://www.precisionrollgrinders.com/" TargetMode="External"/><Relationship Id="rId108" Type="http://schemas.openxmlformats.org/officeDocument/2006/relationships/hyperlink" Target="https://www.precisionrollgrinders.com/" TargetMode="External"/><Relationship Id="rId103" Type="http://schemas.openxmlformats.org/officeDocument/2006/relationships/hyperlink" Target="https://www.pactthermoshield.com/" TargetMode="External"/><Relationship Id="rId102" Type="http://schemas.openxmlformats.org/officeDocument/2006/relationships/hyperlink" Target="https://www.pactthermoshield.com/" TargetMode="External"/><Relationship Id="rId101" Type="http://schemas.openxmlformats.org/officeDocument/2006/relationships/hyperlink" Target="https://www.pactthermoshield.com/" TargetMode="External"/><Relationship Id="rId100" Type="http://schemas.openxmlformats.org/officeDocument/2006/relationships/hyperlink" Target="https://www.nuburu.net/" TargetMode="External"/><Relationship Id="rId129" Type="http://schemas.openxmlformats.org/officeDocument/2006/relationships/hyperlink" Target="https://rogerscorp.com/" TargetMode="External"/><Relationship Id="rId128" Type="http://schemas.openxmlformats.org/officeDocument/2006/relationships/hyperlink" Target="https://rogerscorp.com/" TargetMode="External"/><Relationship Id="rId127" Type="http://schemas.openxmlformats.org/officeDocument/2006/relationships/hyperlink" Target="https://rogerscorp.com/" TargetMode="External"/><Relationship Id="rId126" Type="http://schemas.openxmlformats.org/officeDocument/2006/relationships/hyperlink" Target="https://www.resodynmixers.com/" TargetMode="External"/><Relationship Id="rId121" Type="http://schemas.openxmlformats.org/officeDocument/2006/relationships/hyperlink" Target="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TargetMode="External"/><Relationship Id="rId120" Type="http://schemas.openxmlformats.org/officeDocument/2006/relationships/hyperlink" Target="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TargetMode="External"/><Relationship Id="rId125" Type="http://schemas.openxmlformats.org/officeDocument/2006/relationships/hyperlink" Target="https://www.schenckprocess.com/" TargetMode="External"/><Relationship Id="rId124" Type="http://schemas.openxmlformats.org/officeDocument/2006/relationships/hyperlink" Target="https://www.qlar.com/" TargetMode="External"/><Relationship Id="rId123" Type="http://schemas.openxmlformats.org/officeDocument/2006/relationships/hyperlink" Target="https://gcc02.safelinks.protection.outlook.com/?url=https%3A%2F%2Fwww.qlar.com%2F&amp;data=05%7C02%7CSara.Dunn%40nrel.gov%7Caf6061286c2a4e8a455008dc97978877%7Ca0f29d7e28cd4f5484427885aee7c080%7C0%7C0%7C638551924304767260%7CUnknown%7CTWFpbGZsb3d8eyJWIjoiMC4wLjAwMDAiLCJQIjoiV2luMzIiLCJBTiI6Ik1haWwiLCJXVCI6Mn0%3D%7C0%7C%7C%7C&amp;sdata=1dJtVFCpFCJcd96otvr%2FiCAOSvYuMx50RbaH92r4dLI%3D&amp;reserved=0" TargetMode="External"/><Relationship Id="rId122" Type="http://schemas.openxmlformats.org/officeDocument/2006/relationships/hyperlink" Target="https://www.schenckprocess.com/" TargetMode="External"/><Relationship Id="rId95" Type="http://schemas.openxmlformats.org/officeDocument/2006/relationships/hyperlink" Target="https://nexceris.com/" TargetMode="External"/><Relationship Id="rId94" Type="http://schemas.openxmlformats.org/officeDocument/2006/relationships/hyperlink" Target="https://pumps-systems.netzsch.com/en-US" TargetMode="External"/><Relationship Id="rId97" Type="http://schemas.openxmlformats.org/officeDocument/2006/relationships/hyperlink" Target="https://www.novonixgroup.com/" TargetMode="External"/><Relationship Id="rId96" Type="http://schemas.openxmlformats.org/officeDocument/2006/relationships/hyperlink" Target="http://www.nordson.com/" TargetMode="External"/><Relationship Id="rId99" Type="http://schemas.openxmlformats.org/officeDocument/2006/relationships/hyperlink" Target="https://www.nuburu.net/" TargetMode="External"/><Relationship Id="rId98" Type="http://schemas.openxmlformats.org/officeDocument/2006/relationships/hyperlink" Target="https://www.novonixgroup.com/" TargetMode="External"/><Relationship Id="rId91" Type="http://schemas.openxmlformats.org/officeDocument/2006/relationships/hyperlink" Target="https://www.mtixtl.com/" TargetMode="External"/><Relationship Id="rId90" Type="http://schemas.openxmlformats.org/officeDocument/2006/relationships/hyperlink" Target="https://www.mtixtl.com/" TargetMode="External"/><Relationship Id="rId93" Type="http://schemas.openxmlformats.org/officeDocument/2006/relationships/hyperlink" Target="https://grinding.netzsch.com/en" TargetMode="External"/><Relationship Id="rId92" Type="http://schemas.openxmlformats.org/officeDocument/2006/relationships/hyperlink" Target="https://www.nedermanmikropul.com/en/" TargetMode="External"/><Relationship Id="rId118" Type="http://schemas.openxmlformats.org/officeDocument/2006/relationships/hyperlink" Target="https://www.predmaterials.com/" TargetMode="External"/><Relationship Id="rId117" Type="http://schemas.openxmlformats.org/officeDocument/2006/relationships/hyperlink" Target="https://www.predmaterials.com/" TargetMode="External"/><Relationship Id="rId116" Type="http://schemas.openxmlformats.org/officeDocument/2006/relationships/hyperlink" Target="https://www.predmaterials.com/" TargetMode="External"/><Relationship Id="rId115" Type="http://schemas.openxmlformats.org/officeDocument/2006/relationships/hyperlink" Target="https://www.predmaterials.com/" TargetMode="External"/><Relationship Id="rId119" Type="http://schemas.openxmlformats.org/officeDocument/2006/relationships/hyperlink" Target="https://www.predmaterials.com/" TargetMode="External"/><Relationship Id="rId110" Type="http://schemas.openxmlformats.org/officeDocument/2006/relationships/hyperlink" Target="https://www.precisionrollgrinders.com/" TargetMode="External"/><Relationship Id="rId114" Type="http://schemas.openxmlformats.org/officeDocument/2006/relationships/hyperlink" Target="https://www.predmaterials.com/" TargetMode="External"/><Relationship Id="rId113" Type="http://schemas.openxmlformats.org/officeDocument/2006/relationships/hyperlink" Target="https://www.predmaterials.com/" TargetMode="External"/><Relationship Id="rId112" Type="http://schemas.openxmlformats.org/officeDocument/2006/relationships/hyperlink" Target="https://www.precisionrollgrinders.com/" TargetMode="External"/><Relationship Id="rId111" Type="http://schemas.openxmlformats.org/officeDocument/2006/relationships/hyperlink" Target="https://www.precisionrollgrinders.com/"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www.prnewswire.com/news-releases/li-fun-and-amionx-expand-relationship-with-safecore-license-301903338.html" TargetMode="External"/><Relationship Id="rId42" Type="http://schemas.openxmlformats.org/officeDocument/2006/relationships/hyperlink" Target="https://gcc02.safelinks.protection.outlook.com/?url=https%3A%2F%2Fwww.concordebattery.com%2Fabout%2Fconcorde-lithium-ion-aircraft-batteries.html&amp;data=05%7C02%7CSara.Dunn%40nrel.gov%7Cdc339f0e2df34167960508dd4c6b9c87%7Ca0f29d7e28cd4f5484427885aee7c080%7C0%7C0%7C638750748270694414%7CUnknown%7CTWFpbGZsb3d8eyJFbXB0eU1hcGkiOnRydWUsIlYiOiIwLjAuMDAwMCIsIlAiOiJXaW4zMiIsIkFOIjoiTWFpbCIsIldUIjoyfQ%3D%3D%7C0%7C%7C%7C&amp;sdata=i3YBnhPABy5LIJiaG06Kwp92RekEbllLnyc9G56iejw%3D&amp;reserved=0" TargetMode="External"/><Relationship Id="rId41" Type="http://schemas.openxmlformats.org/officeDocument/2006/relationships/hyperlink" Target="https://gcc02.safelinks.protection.outlook.com/?url=https%3A%2F%2Fwww.cbcamerica.com%2Fbattery&amp;data=05%7C02%7CSara.Dunn%40nrel.gov%7Cdc339f0e2df34167960508dd4c6b9c87%7Ca0f29d7e28cd4f5484427885aee7c080%7C0%7C0%7C638750748270642644%7CUnknown%7CTWFpbGZsb3d8eyJFbXB0eU1hcGkiOnRydWUsIlYiOiIwLjAuMDAwMCIsIlAiOiJXaW4zMiIsIkFOIjoiTWFpbCIsIldUIjoyfQ%3D%3D%7C0%7C%7C%7C&amp;sdata=2c9aXNiSRpbV8LIz3Za1%2BO1eeRe6KmzHEOxPmbfNJ%2BI%3D&amp;reserved=0" TargetMode="External"/><Relationship Id="rId44" Type="http://schemas.openxmlformats.org/officeDocument/2006/relationships/hyperlink" Target="https://www.jobyaviation.com/news/joby-expands-manufacturing-capacity/" TargetMode="External"/><Relationship Id="rId43" Type="http://schemas.openxmlformats.org/officeDocument/2006/relationships/hyperlink" Target="https://ellingtonenergy.us/" TargetMode="External"/><Relationship Id="rId46" Type="http://schemas.openxmlformats.org/officeDocument/2006/relationships/hyperlink" Target="https://wisk.aero/" TargetMode="External"/><Relationship Id="rId45" Type="http://schemas.openxmlformats.org/officeDocument/2006/relationships/hyperlink" Target="https://evtol.com/news/boeing-wisk-air-taxi-hub-montreal-canada/" TargetMode="External"/><Relationship Id="rId48" Type="http://schemas.openxmlformats.org/officeDocument/2006/relationships/drawing" Target="../drawings/drawing20.xml"/><Relationship Id="rId47" Type="http://schemas.openxmlformats.org/officeDocument/2006/relationships/hyperlink" Target="https://evtol.com/news/boeing-wisk-air-taxi-hub-montreal-canada/" TargetMode="External"/><Relationship Id="rId49" Type="http://schemas.openxmlformats.org/officeDocument/2006/relationships/vmlDrawing" Target="../drawings/vmlDrawing8.vml"/><Relationship Id="rId31" Type="http://schemas.openxmlformats.org/officeDocument/2006/relationships/hyperlink" Target="https://www.subaru.com/index.html" TargetMode="External"/><Relationship Id="rId30" Type="http://schemas.openxmlformats.org/officeDocument/2006/relationships/hyperlink" Target="https://www.subaru.com/index.html" TargetMode="External"/><Relationship Id="rId33" Type="http://schemas.openxmlformats.org/officeDocument/2006/relationships/hyperlink" Target="https://tda.com/" TargetMode="External"/><Relationship Id="rId32" Type="http://schemas.openxmlformats.org/officeDocument/2006/relationships/hyperlink" Target="https://www.subaru.com/index.html" TargetMode="External"/><Relationship Id="rId35" Type="http://schemas.openxmlformats.org/officeDocument/2006/relationships/hyperlink" Target="https://tda.com/" TargetMode="External"/><Relationship Id="rId34" Type="http://schemas.openxmlformats.org/officeDocument/2006/relationships/hyperlink" Target="https://tda.com/" TargetMode="External"/><Relationship Id="rId37" Type="http://schemas.openxmlformats.org/officeDocument/2006/relationships/hyperlink" Target="https://ten-ninetech.com/" TargetMode="External"/><Relationship Id="rId36" Type="http://schemas.openxmlformats.org/officeDocument/2006/relationships/hyperlink" Target="https://ten-ninetech.com/" TargetMode="External"/><Relationship Id="rId39" Type="http://schemas.openxmlformats.org/officeDocument/2006/relationships/hyperlink" Target="https://www.amionxsafecore.com/" TargetMode="External"/><Relationship Id="rId38" Type="http://schemas.openxmlformats.org/officeDocument/2006/relationships/hyperlink" Target="mailto:admin@ten-ninetech.com" TargetMode="External"/><Relationship Id="rId20" Type="http://schemas.openxmlformats.org/officeDocument/2006/relationships/hyperlink" Target="https://sealionenergy.com/" TargetMode="External"/><Relationship Id="rId22" Type="http://schemas.openxmlformats.org/officeDocument/2006/relationships/hyperlink" Target="https://www.securaplane.com/products/lithium-batteries/" TargetMode="External"/><Relationship Id="rId21" Type="http://schemas.openxmlformats.org/officeDocument/2006/relationships/hyperlink" Target="https://sealionenergy.com/" TargetMode="External"/><Relationship Id="rId24" Type="http://schemas.openxmlformats.org/officeDocument/2006/relationships/hyperlink" Target="https://www.smcusa.com/" TargetMode="External"/><Relationship Id="rId23" Type="http://schemas.openxmlformats.org/officeDocument/2006/relationships/hyperlink" Target="https://www.parker.com/us/en/industries/aerospace.html" TargetMode="External"/><Relationship Id="rId26" Type="http://schemas.openxmlformats.org/officeDocument/2006/relationships/hyperlink" Target="https://gcc02.safelinks.protection.outlook.com/?url=https%3A%2F%2Fwww.sonochargeenergy.com%2F&amp;data=05%7C02%7CMichael.Khalfin%40nrel.gov%7Cf9cc2e06fcd846462a3408dd02caa22c%7Ca0f29d7e28cd4f5484427885aee7c080%7C0%7C0%7C638669791517377730%7CUnknown%7CTWFpbGZsb3d8eyJFbXB0eU1hcGkiOnRydWUsIlYiOiIwLjAuMDAwMCIsIlAiOiJXaW4zMiIsIkFOIjoiTWFpbCIsIldUIjoyfQ%3D%3D%7C0%7C%7C%7C&amp;sdata=gacF77iXdlqaPEcLK3nNa1t%2B0DL6L7eS9qjz7nPzwao%3D&amp;reserved=0" TargetMode="External"/><Relationship Id="rId25" Type="http://schemas.openxmlformats.org/officeDocument/2006/relationships/hyperlink" Target="https://gcc02.safelinks.protection.outlook.com/?url=https%3A%2F%2Fwww.sonochargeenergy.com%2F&amp;data=05%7C02%7CMichael.Khalfin%40nrel.gov%7Cf9cc2e06fcd846462a3408dd02caa22c%7Ca0f29d7e28cd4f5484427885aee7c080%7C0%7C0%7C638669791517377730%7CUnknown%7CTWFpbGZsb3d8eyJFbXB0eU1hcGkiOnRydWUsIlYiOiIwLjAuMDAwMCIsIlAiOiJXaW4zMiIsIkFOIjoiTWFpbCIsIldUIjoyfQ%3D%3D%7C0%7C%7C%7C&amp;sdata=gacF77iXdlqaPEcLK3nNa1t%2B0DL6L7eS9qjz7nPzwao%3D&amp;reserved=0" TargetMode="External"/><Relationship Id="rId28" Type="http://schemas.openxmlformats.org/officeDocument/2006/relationships/hyperlink" Target="https://storagenergy.com/" TargetMode="External"/><Relationship Id="rId27" Type="http://schemas.openxmlformats.org/officeDocument/2006/relationships/hyperlink" Target="https://storagenergy.com/" TargetMode="External"/><Relationship Id="rId29" Type="http://schemas.openxmlformats.org/officeDocument/2006/relationships/hyperlink" Target="https://storagenergy.com/" TargetMode="External"/><Relationship Id="rId11" Type="http://schemas.openxmlformats.org/officeDocument/2006/relationships/hyperlink" Target="https://iontra.com/" TargetMode="External"/><Relationship Id="rId10" Type="http://schemas.openxmlformats.org/officeDocument/2006/relationships/hyperlink" Target="https://iontra.com/" TargetMode="External"/><Relationship Id="rId13" Type="http://schemas.openxmlformats.org/officeDocument/2006/relationships/hyperlink" Target="https://nyobolt.com/" TargetMode="External"/><Relationship Id="rId12" Type="http://schemas.openxmlformats.org/officeDocument/2006/relationships/hyperlink" Target="https://nyobolt.com/" TargetMode="External"/><Relationship Id="rId15" Type="http://schemas.openxmlformats.org/officeDocument/2006/relationships/hyperlink" Target="https://purelithium.io/" TargetMode="External"/><Relationship Id="rId14" Type="http://schemas.openxmlformats.org/officeDocument/2006/relationships/hyperlink" Target="https://prieto.com/" TargetMode="External"/><Relationship Id="rId17" Type="http://schemas.openxmlformats.org/officeDocument/2006/relationships/hyperlink" Target="https://purelithium.io/" TargetMode="External"/><Relationship Id="rId16" Type="http://schemas.openxmlformats.org/officeDocument/2006/relationships/hyperlink" Target="https://purelithium.io/" TargetMode="External"/><Relationship Id="rId19" Type="http://schemas.openxmlformats.org/officeDocument/2006/relationships/hyperlink" Target="https://sealionenergy.com/" TargetMode="External"/><Relationship Id="rId18" Type="http://schemas.openxmlformats.org/officeDocument/2006/relationships/hyperlink" Target="https://purelithium.io/" TargetMode="External"/><Relationship Id="rId1" Type="http://schemas.openxmlformats.org/officeDocument/2006/relationships/comments" Target="../comments8.xml"/><Relationship Id="rId2" Type="http://schemas.openxmlformats.org/officeDocument/2006/relationships/hyperlink" Target="mailto:jbaxter@davis-standard.com" TargetMode="External"/><Relationship Id="rId3" Type="http://schemas.openxmlformats.org/officeDocument/2006/relationships/hyperlink" Target="https://www.dow.com/" TargetMode="External"/><Relationship Id="rId4" Type="http://schemas.openxmlformats.org/officeDocument/2006/relationships/hyperlink" Target="https://www.dow.com/" TargetMode="External"/><Relationship Id="rId9" Type="http://schemas.openxmlformats.org/officeDocument/2006/relationships/hyperlink" Target="https://impossiblemetals.com/" TargetMode="External"/><Relationship Id="rId5" Type="http://schemas.openxmlformats.org/officeDocument/2006/relationships/hyperlink" Target="https://www.globenewswire.com/Tracker?data=9EigZ-Dg48l7-5uasTumZwaxPDBdznmd4XKn-letLgbV5aAmls8-ma3sto3V48mMLaEwb_bKmpZeAGBIoAyjU1v65lTnVWvfyVAmgqil78Q=" TargetMode="External"/><Relationship Id="rId6" Type="http://schemas.openxmlformats.org/officeDocument/2006/relationships/hyperlink" Target="http://www.e3bv.com/" TargetMode="External"/><Relationship Id="rId7" Type="http://schemas.openxmlformats.org/officeDocument/2006/relationships/hyperlink" Target="http://www.e3bv.com/" TargetMode="External"/><Relationship Id="rId8" Type="http://schemas.openxmlformats.org/officeDocument/2006/relationships/hyperlink" Target="https://impossiblemetals.com/" TargetMode="External"/><Relationship Id="rId51" Type="http://schemas.openxmlformats.org/officeDocument/2006/relationships/table" Target="../tables/table9.xml"/></Relationships>
</file>

<file path=xl/worksheets/_rels/sheet21.xml.rels><?xml version="1.0" encoding="UTF-8" standalone="yes"?><Relationships xmlns="http://schemas.openxmlformats.org/package/2006/relationships"><Relationship Id="rId40" Type="http://schemas.openxmlformats.org/officeDocument/2006/relationships/hyperlink" Target="https://www.ecobat.com/" TargetMode="External"/><Relationship Id="rId42" Type="http://schemas.openxmlformats.org/officeDocument/2006/relationships/hyperlink" Target="https://edpnc.com/" TargetMode="External"/><Relationship Id="rId41" Type="http://schemas.openxmlformats.org/officeDocument/2006/relationships/hyperlink" Target="https://www.ecobat.com/" TargetMode="External"/><Relationship Id="rId44" Type="http://schemas.openxmlformats.org/officeDocument/2006/relationships/hyperlink" Target="https://www.electric-applications.com/" TargetMode="External"/><Relationship Id="rId43" Type="http://schemas.openxmlformats.org/officeDocument/2006/relationships/hyperlink" Target="https://edpnc.com/about-the-edpnc/" TargetMode="External"/><Relationship Id="rId46" Type="http://schemas.openxmlformats.org/officeDocument/2006/relationships/hyperlink" Target="https://www.epri.com/" TargetMode="External"/><Relationship Id="rId45" Type="http://schemas.openxmlformats.org/officeDocument/2006/relationships/hyperlink" Target="https://www.epri.com/" TargetMode="External"/><Relationship Id="rId48" Type="http://schemas.openxmlformats.org/officeDocument/2006/relationships/hyperlink" Target="https://www.epri.com/about" TargetMode="External"/><Relationship Id="rId47" Type="http://schemas.openxmlformats.org/officeDocument/2006/relationships/hyperlink" Target="https://www.epri.com/" TargetMode="External"/><Relationship Id="rId49" Type="http://schemas.openxmlformats.org/officeDocument/2006/relationships/hyperlink" Target="https://www.electrochemsolutions.com/" TargetMode="External"/><Relationship Id="rId31" Type="http://schemas.openxmlformats.org/officeDocument/2006/relationships/hyperlink" Target="https://www.concentricusa.com/" TargetMode="External"/><Relationship Id="rId30" Type="http://schemas.openxmlformats.org/officeDocument/2006/relationships/hyperlink" Target="https://www.chemtrec.com/" TargetMode="External"/><Relationship Id="rId33" Type="http://schemas.openxmlformats.org/officeDocument/2006/relationships/hyperlink" Target="https://www.coulometrics.com/" TargetMode="External"/><Relationship Id="rId32" Type="http://schemas.openxmlformats.org/officeDocument/2006/relationships/hyperlink" Target="https://www.concentricusa.com/" TargetMode="External"/><Relationship Id="rId35" Type="http://schemas.openxmlformats.org/officeDocument/2006/relationships/hyperlink" Target="https://www.csagroup.org/" TargetMode="External"/><Relationship Id="rId34" Type="http://schemas.openxmlformats.org/officeDocument/2006/relationships/hyperlink" Target="https://www.coulometrics.com/" TargetMode="External"/><Relationship Id="rId37" Type="http://schemas.openxmlformats.org/officeDocument/2006/relationships/hyperlink" Target="https://www.digatron.com/" TargetMode="External"/><Relationship Id="rId36" Type="http://schemas.openxmlformats.org/officeDocument/2006/relationships/hyperlink" Target="https://www.ces-ltd.com/" TargetMode="External"/><Relationship Id="rId39" Type="http://schemas.openxmlformats.org/officeDocument/2006/relationships/hyperlink" Target="http://www.eclipseenergy.us/" TargetMode="External"/><Relationship Id="rId38" Type="http://schemas.openxmlformats.org/officeDocument/2006/relationships/hyperlink" Target="http://www.eclipseenergy.us/" TargetMode="External"/><Relationship Id="rId20" Type="http://schemas.openxmlformats.org/officeDocument/2006/relationships/hyperlink" Target="https://www.belmontscientific.com/testing/" TargetMode="External"/><Relationship Id="rId22" Type="http://schemas.openxmlformats.org/officeDocument/2006/relationships/hyperlink" Target="https://brite.org/" TargetMode="External"/><Relationship Id="rId21" Type="http://schemas.openxmlformats.org/officeDocument/2006/relationships/hyperlink" Target="https://www.bitrode.com/" TargetMode="External"/><Relationship Id="rId24" Type="http://schemas.openxmlformats.org/officeDocument/2006/relationships/hyperlink" Target="https://brite.org/" TargetMode="External"/><Relationship Id="rId23" Type="http://schemas.openxmlformats.org/officeDocument/2006/relationships/hyperlink" Target="https://brite.org/" TargetMode="External"/><Relationship Id="rId26" Type="http://schemas.openxmlformats.org/officeDocument/2006/relationships/hyperlink" Target="https://www.chargecccv.com/" TargetMode="External"/><Relationship Id="rId25" Type="http://schemas.openxmlformats.org/officeDocument/2006/relationships/hyperlink" Target="https://www.chargecccv.com/" TargetMode="External"/><Relationship Id="rId28" Type="http://schemas.openxmlformats.org/officeDocument/2006/relationships/hyperlink" Target="https://www.calogysolutions.com/" TargetMode="External"/><Relationship Id="rId27" Type="http://schemas.openxmlformats.org/officeDocument/2006/relationships/hyperlink" Target="https://www.calogysolutions.com/" TargetMode="External"/><Relationship Id="rId29" Type="http://schemas.openxmlformats.org/officeDocument/2006/relationships/hyperlink" Target="https://www.chemtrec.com/our-services/battery-compliance/shipping-lithium-batteries" TargetMode="External"/><Relationship Id="rId11" Type="http://schemas.openxmlformats.org/officeDocument/2006/relationships/hyperlink" Target="https://www.lithionbattery.com/" TargetMode="External"/><Relationship Id="rId10" Type="http://schemas.openxmlformats.org/officeDocument/2006/relationships/hyperlink" Target="https://www.aved.com/" TargetMode="External"/><Relationship Id="rId13" Type="http://schemas.openxmlformats.org/officeDocument/2006/relationships/hyperlink" Target="https://bamboocharge.com/contact-us-2/" TargetMode="External"/><Relationship Id="rId12" Type="http://schemas.openxmlformats.org/officeDocument/2006/relationships/hyperlink" Target="https://bamboocharge.com/contact-us-2/" TargetMode="External"/><Relationship Id="rId15" Type="http://schemas.openxmlformats.org/officeDocument/2006/relationships/hyperlink" Target="https://www.linkedin.com/in/robertspotnitz/" TargetMode="External"/><Relationship Id="rId14" Type="http://schemas.openxmlformats.org/officeDocument/2006/relationships/hyperlink" Target="https://www.linkedin.com/in/robertspotnitz/" TargetMode="External"/><Relationship Id="rId17" Type="http://schemas.openxmlformats.org/officeDocument/2006/relationships/hyperlink" Target="http://batterymd.com/" TargetMode="External"/><Relationship Id="rId16" Type="http://schemas.openxmlformats.org/officeDocument/2006/relationships/hyperlink" Target="https://www.bicindiana.com/" TargetMode="External"/><Relationship Id="rId19" Type="http://schemas.openxmlformats.org/officeDocument/2006/relationships/hyperlink" Target="https://www.belmontscientific.com/testing/" TargetMode="External"/><Relationship Id="rId18" Type="http://schemas.openxmlformats.org/officeDocument/2006/relationships/hyperlink" Target="https://www.bechtel.com/" TargetMode="External"/><Relationship Id="rId84" Type="http://schemas.openxmlformats.org/officeDocument/2006/relationships/hyperlink" Target="https://www.mobilepowersolutions.com/" TargetMode="External"/><Relationship Id="rId83" Type="http://schemas.openxmlformats.org/officeDocument/2006/relationships/hyperlink" Target="https://milpwr.org/about-us" TargetMode="External"/><Relationship Id="rId86" Type="http://schemas.openxmlformats.org/officeDocument/2006/relationships/hyperlink" Target="https://www.neicorporation.com/" TargetMode="External"/><Relationship Id="rId85" Type="http://schemas.openxmlformats.org/officeDocument/2006/relationships/hyperlink" Target="https://www.nationalpower.com/" TargetMode="External"/><Relationship Id="rId88" Type="http://schemas.openxmlformats.org/officeDocument/2006/relationships/hyperlink" Target="https://www.netzsch.com/" TargetMode="External"/><Relationship Id="rId150" Type="http://schemas.openxmlformats.org/officeDocument/2006/relationships/hyperlink" Target="https://cellblockfcs.com/" TargetMode="External"/><Relationship Id="rId87" Type="http://schemas.openxmlformats.org/officeDocument/2006/relationships/hyperlink" Target="https://www.neicorporation.com/" TargetMode="External"/><Relationship Id="rId89" Type="http://schemas.openxmlformats.org/officeDocument/2006/relationships/hyperlink" Target="https://www.netzsch.com/" TargetMode="External"/><Relationship Id="rId80" Type="http://schemas.openxmlformats.org/officeDocument/2006/relationships/hyperlink" Target="https://milpwr.org/" TargetMode="External"/><Relationship Id="rId82" Type="http://schemas.openxmlformats.org/officeDocument/2006/relationships/hyperlink" Target="https://milpwr.org/" TargetMode="External"/><Relationship Id="rId81" Type="http://schemas.openxmlformats.org/officeDocument/2006/relationships/hyperlink" Target="https://milpwr.org/" TargetMode="External"/><Relationship Id="rId1" Type="http://schemas.openxmlformats.org/officeDocument/2006/relationships/comments" Target="../comments9.xml"/><Relationship Id="rId2" Type="http://schemas.openxmlformats.org/officeDocument/2006/relationships/hyperlink" Target="http://www.aaportablepower.com/" TargetMode="External"/><Relationship Id="rId3" Type="http://schemas.openxmlformats.org/officeDocument/2006/relationships/hyperlink" Target="https://www.americanhyperform.com/" TargetMode="External"/><Relationship Id="rId149" Type="http://schemas.openxmlformats.org/officeDocument/2006/relationships/hyperlink" Target="mailto:ryan.ouderkirk@fluor.com" TargetMode="External"/><Relationship Id="rId4" Type="http://schemas.openxmlformats.org/officeDocument/2006/relationships/hyperlink" Target="mailto:novis.smith@verizon.net" TargetMode="External"/><Relationship Id="rId148" Type="http://schemas.openxmlformats.org/officeDocument/2006/relationships/hyperlink" Target="https://www.avicenneenergyus.com/" TargetMode="External"/><Relationship Id="rId9" Type="http://schemas.openxmlformats.org/officeDocument/2006/relationships/hyperlink" Target="https://atcdrivetrain.com/" TargetMode="External"/><Relationship Id="rId143" Type="http://schemas.openxmlformats.org/officeDocument/2006/relationships/hyperlink" Target="https://volta.foundation/" TargetMode="External"/><Relationship Id="rId142" Type="http://schemas.openxmlformats.org/officeDocument/2006/relationships/hyperlink" Target="https://volta.foundation/" TargetMode="External"/><Relationship Id="rId141" Type="http://schemas.openxmlformats.org/officeDocument/2006/relationships/hyperlink" Target="https://volta.foundation/" TargetMode="External"/><Relationship Id="rId140" Type="http://schemas.openxmlformats.org/officeDocument/2006/relationships/hyperlink" Target="https://www.volkswagengroupofamerica.com/" TargetMode="External"/><Relationship Id="rId5" Type="http://schemas.openxmlformats.org/officeDocument/2006/relationships/hyperlink" Target="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TargetMode="External"/><Relationship Id="rId147" Type="http://schemas.openxmlformats.org/officeDocument/2006/relationships/hyperlink" Target="https://www.verisk.com/" TargetMode="External"/><Relationship Id="rId6" Type="http://schemas.openxmlformats.org/officeDocument/2006/relationships/hyperlink" Target="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TargetMode="External"/><Relationship Id="rId146" Type="http://schemas.openxmlformats.org/officeDocument/2006/relationships/hyperlink" Target="https://www.woodmac.com/industry/power-and-renewables/" TargetMode="External"/><Relationship Id="rId7" Type="http://schemas.openxmlformats.org/officeDocument/2006/relationships/hyperlink" Target="https://gcc02.safelinks.protection.outlook.com/?url=https%3A%2F%2Fwww.americase.com%2F&amp;data=05%7C02%7CSara.Dunn%40nrel.gov%7Caf6061286c2a4e8a455008dc97978877%7Ca0f29d7e28cd4f5484427885aee7c080%7C0%7C0%7C638551924304798402%7CUnknown%7CTWFpbGZsb3d8eyJWIjoiMC4wLjAwMDAiLCJQIjoiV2luMzIiLCJBTiI6Ik1haWwiLCJXVCI6Mn0%3D%7C0%7C%7C%7C&amp;sdata=cHJZBDNWJAAzui9of9jjE%2F3erzgMfgfd43O5dZSMX3s%3D&amp;reserved=0" TargetMode="External"/><Relationship Id="rId145" Type="http://schemas.openxmlformats.org/officeDocument/2006/relationships/hyperlink" Target="https://www.woodmac.com/" TargetMode="External"/><Relationship Id="rId8" Type="http://schemas.openxmlformats.org/officeDocument/2006/relationships/hyperlink" Target="https://www.aanddtech.com/" TargetMode="External"/><Relationship Id="rId144" Type="http://schemas.openxmlformats.org/officeDocument/2006/relationships/hyperlink" Target="https://volta.foundation/about-us" TargetMode="External"/><Relationship Id="rId73" Type="http://schemas.openxmlformats.org/officeDocument/2006/relationships/hyperlink" Target="https://www.johnsoncontrols.com/" TargetMode="External"/><Relationship Id="rId72" Type="http://schemas.openxmlformats.org/officeDocument/2006/relationships/hyperlink" Target="https://www.jabil.com/" TargetMode="External"/><Relationship Id="rId75" Type="http://schemas.openxmlformats.org/officeDocument/2006/relationships/hyperlink" Target="https://www.kouraglobal.com/" TargetMode="External"/><Relationship Id="rId74" Type="http://schemas.openxmlformats.org/officeDocument/2006/relationships/hyperlink" Target="https://www.johnsoncontrols.com/" TargetMode="External"/><Relationship Id="rId77" Type="http://schemas.openxmlformats.org/officeDocument/2006/relationships/hyperlink" Target="https://www.luxresearchinc.com/" TargetMode="External"/><Relationship Id="rId76" Type="http://schemas.openxmlformats.org/officeDocument/2006/relationships/hyperlink" Target="https://www.lithiumwerks.com/" TargetMode="External"/><Relationship Id="rId79" Type="http://schemas.openxmlformats.org/officeDocument/2006/relationships/hyperlink" Target="https://www.maxpowerinc.com/" TargetMode="External"/><Relationship Id="rId78" Type="http://schemas.openxmlformats.org/officeDocument/2006/relationships/hyperlink" Target="https://www.luxresearchinc.com/" TargetMode="External"/><Relationship Id="rId71" Type="http://schemas.openxmlformats.org/officeDocument/2006/relationships/hyperlink" Target="https://m.hanwhacorp.co.kr/eng/momentum/index.jsp" TargetMode="External"/><Relationship Id="rId70" Type="http://schemas.openxmlformats.org/officeDocument/2006/relationships/hyperlink" Target="https://m.hanwhacorp.co.kr/eng/momentum/index.jsp" TargetMode="External"/><Relationship Id="rId139" Type="http://schemas.openxmlformats.org/officeDocument/2006/relationships/hyperlink" Target="https://www.synthiochem.com/" TargetMode="External"/><Relationship Id="rId138" Type="http://schemas.openxmlformats.org/officeDocument/2006/relationships/hyperlink" Target="https://www.swindelldressler.com/copy-of-about" TargetMode="External"/><Relationship Id="rId137" Type="http://schemas.openxmlformats.org/officeDocument/2006/relationships/hyperlink" Target="https://www.swindelldressler.com/" TargetMode="External"/><Relationship Id="rId132" Type="http://schemas.openxmlformats.org/officeDocument/2006/relationships/hyperlink" Target="https://www.sionpower.com/" TargetMode="External"/><Relationship Id="rId131" Type="http://schemas.openxmlformats.org/officeDocument/2006/relationships/hyperlink" Target="https://www.sionpower.com/" TargetMode="External"/><Relationship Id="rId130" Type="http://schemas.openxmlformats.org/officeDocument/2006/relationships/hyperlink" Target="https://sankofa.co/" TargetMode="External"/><Relationship Id="rId136" Type="http://schemas.openxmlformats.org/officeDocument/2006/relationships/hyperlink" Target="https://www.swindelldressler.com/" TargetMode="External"/><Relationship Id="rId135" Type="http://schemas.openxmlformats.org/officeDocument/2006/relationships/hyperlink" Target="https://www.swindelldressler.com/" TargetMode="External"/><Relationship Id="rId134" Type="http://schemas.openxmlformats.org/officeDocument/2006/relationships/hyperlink" Target="https://www.spiersnewtechnologies.com/" TargetMode="External"/><Relationship Id="rId133" Type="http://schemas.openxmlformats.org/officeDocument/2006/relationships/hyperlink" Target="https://www.swri.org/" TargetMode="External"/><Relationship Id="rId62" Type="http://schemas.openxmlformats.org/officeDocument/2006/relationships/hyperlink" Target="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TargetMode="External"/><Relationship Id="rId61" Type="http://schemas.openxmlformats.org/officeDocument/2006/relationships/hyperlink" Target="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TargetMode="External"/><Relationship Id="rId64" Type="http://schemas.openxmlformats.org/officeDocument/2006/relationships/hyperlink" Target="https://www.goldenbridge-intl.com/" TargetMode="External"/><Relationship Id="rId63" Type="http://schemas.openxmlformats.org/officeDocument/2006/relationships/hyperlink" Target="https://www.goldenbridge-intl.com/" TargetMode="External"/><Relationship Id="rId66" Type="http://schemas.openxmlformats.org/officeDocument/2006/relationships/hyperlink" Target="http://www.goldenbridge-intl.com/about.html" TargetMode="External"/><Relationship Id="rId65" Type="http://schemas.openxmlformats.org/officeDocument/2006/relationships/hyperlink" Target="https://www.goldenbridge-intl.com/" TargetMode="External"/><Relationship Id="rId68" Type="http://schemas.openxmlformats.org/officeDocument/2006/relationships/hyperlink" Target="https://guidehouseinsights.com/" TargetMode="External"/><Relationship Id="rId67" Type="http://schemas.openxmlformats.org/officeDocument/2006/relationships/hyperlink" Target="https://www.gsyuasa-lp.com/" TargetMode="External"/><Relationship Id="rId60" Type="http://schemas.openxmlformats.org/officeDocument/2006/relationships/hyperlink" Target="https://gcc02.safelinks.protection.outlook.com/?url=https%3A%2F%2Fgalyenenergy.com%2F&amp;data=05%7C02%7CSara.Dunn%40nrel.gov%7Caf6061286c2a4e8a455008dc97978877%7Ca0f29d7e28cd4f5484427885aee7c080%7C0%7C0%7C638551924304788123%7CUnknown%7CTWFpbGZsb3d8eyJWIjoiMC4wLjAwMDAiLCJQIjoiV2luMzIiLCJBTiI6Ik1haWwiLCJXVCI6Mn0%3D%7C0%7C%7C%7C&amp;sdata=%2FcBbUZovrqfi40X3yaI5nBw1f5QdBbcy3YHeOcY4ZCg%3D&amp;reserved=0" TargetMode="External"/><Relationship Id="rId69" Type="http://schemas.openxmlformats.org/officeDocument/2006/relationships/hyperlink" Target="https://m.hanwhacorp.co.kr/eng/momentum/index.jsp" TargetMode="External"/><Relationship Id="rId51" Type="http://schemas.openxmlformats.org/officeDocument/2006/relationships/hyperlink" Target="https://www.integer.net/" TargetMode="External"/><Relationship Id="rId50" Type="http://schemas.openxmlformats.org/officeDocument/2006/relationships/hyperlink" Target="https://www.integer.net/" TargetMode="External"/><Relationship Id="rId53" Type="http://schemas.openxmlformats.org/officeDocument/2006/relationships/hyperlink" Target="https://www.energyresponsegroup.com/" TargetMode="External"/><Relationship Id="rId52" Type="http://schemas.openxmlformats.org/officeDocument/2006/relationships/hyperlink" Target="https://www.energy-assurance.com/" TargetMode="External"/><Relationship Id="rId55" Type="http://schemas.openxmlformats.org/officeDocument/2006/relationships/hyperlink" Target="https://www.epectec.com/" TargetMode="External"/><Relationship Id="rId54" Type="http://schemas.openxmlformats.org/officeDocument/2006/relationships/hyperlink" Target="https://www.enersys.com/" TargetMode="External"/><Relationship Id="rId160" Type="http://schemas.openxmlformats.org/officeDocument/2006/relationships/table" Target="../tables/table10.xml"/><Relationship Id="rId57" Type="http://schemas.openxmlformats.org/officeDocument/2006/relationships/hyperlink" Target="https://www.exponent.com/" TargetMode="External"/><Relationship Id="rId56" Type="http://schemas.openxmlformats.org/officeDocument/2006/relationships/hyperlink" Target="https://www.epectec.com/" TargetMode="External"/><Relationship Id="rId59" Type="http://schemas.openxmlformats.org/officeDocument/2006/relationships/hyperlink" Target="https://www.forgenano.com/" TargetMode="External"/><Relationship Id="rId154" Type="http://schemas.openxmlformats.org/officeDocument/2006/relationships/hyperlink" Target="mailto:edith@esspi.com" TargetMode="External"/><Relationship Id="rId58" Type="http://schemas.openxmlformats.org/officeDocument/2006/relationships/hyperlink" Target="https://www.exponent.com/" TargetMode="External"/><Relationship Id="rId153" Type="http://schemas.openxmlformats.org/officeDocument/2006/relationships/hyperlink" Target="https://gcc02.safelinks.protection.outlook.com/?url=https%3A%2F%2Fwestwoodaerogel.com%2F&amp;data=05%7C02%7CSara.Dunn%40nrel.gov%7Cdc339f0e2df34167960508dd4c6b9c87%7Ca0f29d7e28cd4f5484427885aee7c080%7C0%7C0%7C638750748270680990%7CUnknown%7CTWFpbGZsb3d8eyJFbXB0eU1hcGkiOnRydWUsIlYiOiIwLjAuMDAwMCIsIlAiOiJXaW4zMiIsIkFOIjoiTWFpbCIsIldUIjoyfQ%3D%3D%7C0%7C%7C%7C&amp;sdata=DuTngWdTeOypS0AUfObq1oO2gW5kumk%2B2hZNhZR5U5Q%3D&amp;reserved=0" TargetMode="External"/><Relationship Id="rId152" Type="http://schemas.openxmlformats.org/officeDocument/2006/relationships/hyperlink" Target="https://advancedbatteryconsulting.com/" TargetMode="External"/><Relationship Id="rId151" Type="http://schemas.openxmlformats.org/officeDocument/2006/relationships/hyperlink" Target="https://www.jensenhughes.com/services/lithium-ion-risk-consulting" TargetMode="External"/><Relationship Id="rId158" Type="http://schemas.openxmlformats.org/officeDocument/2006/relationships/vmlDrawing" Target="../drawings/vmlDrawing9.vml"/><Relationship Id="rId157" Type="http://schemas.openxmlformats.org/officeDocument/2006/relationships/drawing" Target="../drawings/drawing21.xml"/><Relationship Id="rId156" Type="http://schemas.openxmlformats.org/officeDocument/2006/relationships/hyperlink" Target="https://www.belfor.com/us/en/" TargetMode="External"/><Relationship Id="rId155" Type="http://schemas.openxmlformats.org/officeDocument/2006/relationships/hyperlink" Target="https://www.belfor.com/us/en/" TargetMode="External"/><Relationship Id="rId107" Type="http://schemas.openxmlformats.org/officeDocument/2006/relationships/hyperlink" Target="https://www.p3-group.com/en/" TargetMode="External"/><Relationship Id="rId106" Type="http://schemas.openxmlformats.org/officeDocument/2006/relationships/hyperlink" Target="https://www.owensdesign.com/" TargetMode="External"/><Relationship Id="rId105" Type="http://schemas.openxmlformats.org/officeDocument/2006/relationships/hyperlink" Target="https://www.owensdesign.com/" TargetMode="External"/><Relationship Id="rId104" Type="http://schemas.openxmlformats.org/officeDocument/2006/relationships/hyperlink" Target="https://www.owensdesign.com/" TargetMode="External"/><Relationship Id="rId109" Type="http://schemas.openxmlformats.org/officeDocument/2006/relationships/hyperlink" Target="https://pem-motion.com/" TargetMode="External"/><Relationship Id="rId108" Type="http://schemas.openxmlformats.org/officeDocument/2006/relationships/hyperlink" Target="mailto:george.miller@p3-group.com" TargetMode="External"/><Relationship Id="rId103" Type="http://schemas.openxmlformats.org/officeDocument/2006/relationships/hyperlink" Target="https://ontoinnovation.com/company/events/zero-defect-initiatives-for-battery-manufacturing" TargetMode="External"/><Relationship Id="rId102" Type="http://schemas.openxmlformats.org/officeDocument/2006/relationships/hyperlink" Target="https://ontoinnovation.com/" TargetMode="External"/><Relationship Id="rId101" Type="http://schemas.openxmlformats.org/officeDocument/2006/relationships/hyperlink" Target="https://ontoinnovation.com/" TargetMode="External"/><Relationship Id="rId100" Type="http://schemas.openxmlformats.org/officeDocument/2006/relationships/hyperlink" Target="https://www.nuvationenergy.com/" TargetMode="External"/><Relationship Id="rId129" Type="http://schemas.openxmlformats.org/officeDocument/2006/relationships/hyperlink" Target="https://sankofa.co/" TargetMode="External"/><Relationship Id="rId128" Type="http://schemas.openxmlformats.org/officeDocument/2006/relationships/hyperlink" Target="https://sankofa.co/" TargetMode="External"/><Relationship Id="rId127" Type="http://schemas.openxmlformats.org/officeDocument/2006/relationships/hyperlink" Target="https://sankofa.co/" TargetMode="External"/><Relationship Id="rId126" Type="http://schemas.openxmlformats.org/officeDocument/2006/relationships/hyperlink" Target="https://rogerscorp.com/" TargetMode="External"/><Relationship Id="rId121" Type="http://schemas.openxmlformats.org/officeDocument/2006/relationships/hyperlink" Target="https://www.batterystewardship.com/" TargetMode="External"/><Relationship Id="rId120" Type="http://schemas.openxmlformats.org/officeDocument/2006/relationships/hyperlink" Target="https://www.positivenergy.us/" TargetMode="External"/><Relationship Id="rId125" Type="http://schemas.openxmlformats.org/officeDocument/2006/relationships/hyperlink" Target="https://rogerscorp.com/" TargetMode="External"/><Relationship Id="rId124" Type="http://schemas.openxmlformats.org/officeDocument/2006/relationships/hyperlink" Target="https://rogerscorp.com/" TargetMode="External"/><Relationship Id="rId123" Type="http://schemas.openxmlformats.org/officeDocument/2006/relationships/hyperlink" Target="https://rogerscorp.com/" TargetMode="External"/><Relationship Id="rId122" Type="http://schemas.openxmlformats.org/officeDocument/2006/relationships/hyperlink" Target="https://www.ricardo.com/" TargetMode="External"/><Relationship Id="rId95" Type="http://schemas.openxmlformats.org/officeDocument/2006/relationships/hyperlink" Target="https://nickelinstitute.org/en/" TargetMode="External"/><Relationship Id="rId94" Type="http://schemas.openxmlformats.org/officeDocument/2006/relationships/hyperlink" Target="https://nickelinstitute.org/en/" TargetMode="External"/><Relationship Id="rId97" Type="http://schemas.openxmlformats.org/officeDocument/2006/relationships/hyperlink" Target="https://nickelinstitute.org/en/about-us/what-we-do/" TargetMode="External"/><Relationship Id="rId96" Type="http://schemas.openxmlformats.org/officeDocument/2006/relationships/hyperlink" Target="https://nickelinstitute.org/en/" TargetMode="External"/><Relationship Id="rId99" Type="http://schemas.openxmlformats.org/officeDocument/2006/relationships/hyperlink" Target="https://www.nuvationenergy.com/" TargetMode="External"/><Relationship Id="rId98" Type="http://schemas.openxmlformats.org/officeDocument/2006/relationships/hyperlink" Target="https://www.nslanalytical.com/" TargetMode="External"/><Relationship Id="rId91" Type="http://schemas.openxmlformats.org/officeDocument/2006/relationships/hyperlink" Target="http://www.newenergynexus.com/" TargetMode="External"/><Relationship Id="rId90" Type="http://schemas.openxmlformats.org/officeDocument/2006/relationships/hyperlink" Target="https://www.newenergynexus.com/" TargetMode="External"/><Relationship Id="rId93" Type="http://schemas.openxmlformats.org/officeDocument/2006/relationships/hyperlink" Target="https://www.newenergynexus.com/about/" TargetMode="External"/><Relationship Id="rId92" Type="http://schemas.openxmlformats.org/officeDocument/2006/relationships/hyperlink" Target="https://www.linkedin.com/company/newenergynexus/about/" TargetMode="External"/><Relationship Id="rId118" Type="http://schemas.openxmlformats.org/officeDocument/2006/relationships/hyperlink" Target="https://www.polarisbatterylabs.com/" TargetMode="External"/><Relationship Id="rId117" Type="http://schemas.openxmlformats.org/officeDocument/2006/relationships/hyperlink" Target="https://www.photonautomation.com/about/" TargetMode="External"/><Relationship Id="rId116" Type="http://schemas.openxmlformats.org/officeDocument/2006/relationships/hyperlink" Target="https://www.photonautomation.com/about/" TargetMode="External"/><Relationship Id="rId115" Type="http://schemas.openxmlformats.org/officeDocument/2006/relationships/hyperlink" Target="https://www.photonautomation.com/about/" TargetMode="External"/><Relationship Id="rId119" Type="http://schemas.openxmlformats.org/officeDocument/2006/relationships/hyperlink" Target="https://www.polarisbatterylabs.com/" TargetMode="External"/><Relationship Id="rId110" Type="http://schemas.openxmlformats.org/officeDocument/2006/relationships/hyperlink" Target="https://pem-motion.com/" TargetMode="External"/><Relationship Id="rId114" Type="http://schemas.openxmlformats.org/officeDocument/2006/relationships/hyperlink" Target="https://www.photonautomation.com/about/" TargetMode="External"/><Relationship Id="rId113" Type="http://schemas.openxmlformats.org/officeDocument/2006/relationships/hyperlink" Target="https://www.phmatter.com/" TargetMode="External"/><Relationship Id="rId112" Type="http://schemas.openxmlformats.org/officeDocument/2006/relationships/hyperlink" Target="https://pem-motion.com/" TargetMode="External"/><Relationship Id="rId111" Type="http://schemas.openxmlformats.org/officeDocument/2006/relationships/hyperlink" Target="https://pem-motion.com/" TargetMode="External"/></Relationships>
</file>

<file path=xl/worksheets/_rels/sheet22.xml.rels><?xml version="1.0" encoding="UTF-8" standalone="yes"?><Relationships xmlns="http://schemas.openxmlformats.org/package/2006/relationships"><Relationship Id="rId31" Type="http://schemas.openxmlformats.org/officeDocument/2006/relationships/hyperlink" Target="https://gcc02.safelinks.protection.outlook.com/?url=https%3A%2F%2Fcoulomb.ai%2F&amp;data=05%7C02%7CSara.Dunn%40nrel.gov%7Cdc339f0e2df34167960508dd4c6b9c87%7Ca0f29d7e28cd4f5484427885aee7c080%7C0%7C0%7C638750748270708521%7CUnknown%7CTWFpbGZsb3d8eyJFbXB0eU1hcGkiOnRydWUsIlYiOiIwLjAuMDAwMCIsIlAiOiJXaW4zMiIsIkFOIjoiTWFpbCIsIldUIjoyfQ%3D%3D%7C0%7C%7C%7C&amp;sdata=v6svhqCwXuyE36%2F5gfeHXsPM8E28my3hNrenBVRXVK8%3D&amp;reserved=0" TargetMode="External"/><Relationship Id="rId30" Type="http://schemas.openxmlformats.org/officeDocument/2006/relationships/hyperlink" Target="https://www.voltaiq.com/" TargetMode="External"/><Relationship Id="rId33" Type="http://schemas.openxmlformats.org/officeDocument/2006/relationships/drawing" Target="../drawings/drawing22.xml"/><Relationship Id="rId32" Type="http://schemas.openxmlformats.org/officeDocument/2006/relationships/hyperlink" Target="https://gcc02.safelinks.protection.outlook.com/?url=https%3A%2F%2Fcoulomb.ai%2F&amp;data=05%7C02%7CSara.Dunn%40nrel.gov%7Cdc339f0e2df34167960508dd4c6b9c87%7Ca0f29d7e28cd4f5484427885aee7c080%7C0%7C0%7C638750748270708521%7CUnknown%7CTWFpbGZsb3d8eyJFbXB0eU1hcGkiOnRydWUsIlYiOiIwLjAuMDAwMCIsIlAiOiJXaW4zMiIsIkFOIjoiTWFpbCIsIldUIjoyfQ%3D%3D%7C0%7C%7C%7C&amp;sdata=v6svhqCwXuyE36%2F5gfeHXsPM8E28my3hNrenBVRXVK8%3D&amp;reserved=0" TargetMode="External"/><Relationship Id="rId35" Type="http://schemas.openxmlformats.org/officeDocument/2006/relationships/table" Target="../tables/table11.xml"/><Relationship Id="rId20" Type="http://schemas.openxmlformats.org/officeDocument/2006/relationships/hyperlink" Target="https://www.pdf.com/" TargetMode="External"/><Relationship Id="rId22" Type="http://schemas.openxmlformats.org/officeDocument/2006/relationships/hyperlink" Target="https://www.peaxy.net/" TargetMode="External"/><Relationship Id="rId21" Type="http://schemas.openxmlformats.org/officeDocument/2006/relationships/hyperlink" Target="https://www.pdf.com/" TargetMode="External"/><Relationship Id="rId24" Type="http://schemas.openxmlformats.org/officeDocument/2006/relationships/hyperlink" Target="https://www.sensata.com/sendyne-redirect" TargetMode="External"/><Relationship Id="rId23" Type="http://schemas.openxmlformats.org/officeDocument/2006/relationships/hyperlink" Target="https://www.qad.com/" TargetMode="External"/><Relationship Id="rId26" Type="http://schemas.openxmlformats.org/officeDocument/2006/relationships/hyperlink" Target="https://www.twaice.com/?null=" TargetMode="External"/><Relationship Id="rId25" Type="http://schemas.openxmlformats.org/officeDocument/2006/relationships/hyperlink" Target="https://plm.sw.siemens.com/en-US/simcenter/" TargetMode="External"/><Relationship Id="rId28" Type="http://schemas.openxmlformats.org/officeDocument/2006/relationships/hyperlink" Target="https://www.linkedin.com/company/twaice/about/" TargetMode="External"/><Relationship Id="rId27" Type="http://schemas.openxmlformats.org/officeDocument/2006/relationships/hyperlink" Target="https://www.twaice.com/?null=" TargetMode="External"/><Relationship Id="rId29" Type="http://schemas.openxmlformats.org/officeDocument/2006/relationships/hyperlink" Target="https://www.twaice.com/about-us?null=" TargetMode="External"/><Relationship Id="rId11" Type="http://schemas.openxmlformats.org/officeDocument/2006/relationships/hyperlink" Target="https://www.gtisoft.com/gt-autolion/" TargetMode="External"/><Relationship Id="rId10" Type="http://schemas.openxmlformats.org/officeDocument/2006/relationships/hyperlink" Target="https://www.itwm.fraunhofer.de/en/departments/sms/products-services/best-battery-electrochemistry-simulation-tool.html" TargetMode="External"/><Relationship Id="rId13" Type="http://schemas.openxmlformats.org/officeDocument/2006/relationships/hyperlink" Target="https://www.leaptran.com/" TargetMode="External"/><Relationship Id="rId12" Type="http://schemas.openxmlformats.org/officeDocument/2006/relationships/hyperlink" Target="https://www.intertek.com/" TargetMode="External"/><Relationship Id="rId15" Type="http://schemas.openxmlformats.org/officeDocument/2006/relationships/hyperlink" Target="https://www.mathworks.com/products/simscape-electrical.html?s_tid=srchtitle_Simscape%20electrical_1" TargetMode="External"/><Relationship Id="rId14" Type="http://schemas.openxmlformats.org/officeDocument/2006/relationships/hyperlink" Target="https://www.maplesoft.com/products/toolboxes/battery/" TargetMode="External"/><Relationship Id="rId17" Type="http://schemas.openxmlformats.org/officeDocument/2006/relationships/hyperlink" Target="mailto:howard.alt@micantis.io" TargetMode="External"/><Relationship Id="rId16" Type="http://schemas.openxmlformats.org/officeDocument/2006/relationships/hyperlink" Target="https://micantis.io/" TargetMode="External"/><Relationship Id="rId19" Type="http://schemas.openxmlformats.org/officeDocument/2006/relationships/hyperlink" Target="https://www.pdf.com/" TargetMode="External"/><Relationship Id="rId18" Type="http://schemas.openxmlformats.org/officeDocument/2006/relationships/hyperlink" Target="https://www.modelon.com/" TargetMode="External"/><Relationship Id="rId1" Type="http://schemas.openxmlformats.org/officeDocument/2006/relationships/hyperlink" Target="https://www.ansys.com/" TargetMode="External"/><Relationship Id="rId2" Type="http://schemas.openxmlformats.org/officeDocument/2006/relationships/hyperlink" Target="https://www.ascendanalytics.com/" TargetMode="External"/><Relationship Id="rId3" Type="http://schemas.openxmlformats.org/officeDocument/2006/relationships/hyperlink" Target="https://www.bitrode.com/" TargetMode="External"/><Relationship Id="rId4" Type="http://schemas.openxmlformats.org/officeDocument/2006/relationships/hyperlink" Target="https://www.bloomy.com/" TargetMode="External"/><Relationship Id="rId9" Type="http://schemas.openxmlformats.org/officeDocument/2006/relationships/hyperlink" Target="https://www.eyelit.com/" TargetMode="External"/><Relationship Id="rId5" Type="http://schemas.openxmlformats.org/officeDocument/2006/relationships/hyperlink" Target="https://www.comsol.com/" TargetMode="External"/><Relationship Id="rId6" Type="http://schemas.openxmlformats.org/officeDocument/2006/relationships/hyperlink" Target="mailto:tyler@currents.market" TargetMode="External"/><Relationship Id="rId7" Type="http://schemas.openxmlformats.org/officeDocument/2006/relationships/hyperlink" Target="https://www.3ds.com/" TargetMode="External"/><Relationship Id="rId8" Type="http://schemas.openxmlformats.org/officeDocument/2006/relationships/hyperlink" Target="https://www.eyelit.com/"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https://www.targray.com/" TargetMode="External"/><Relationship Id="rId10" Type="http://schemas.openxmlformats.org/officeDocument/2006/relationships/hyperlink" Target="https://www.targray.com/" TargetMode="External"/><Relationship Id="rId13" Type="http://schemas.openxmlformats.org/officeDocument/2006/relationships/hyperlink" Target="https://www.voltronix.com/" TargetMode="External"/><Relationship Id="rId12" Type="http://schemas.openxmlformats.org/officeDocument/2006/relationships/hyperlink" Target="https://www.univarsolutions.com/" TargetMode="External"/><Relationship Id="rId14" Type="http://schemas.openxmlformats.org/officeDocument/2006/relationships/drawing" Target="../drawings/drawing23.xml"/><Relationship Id="rId16" Type="http://schemas.openxmlformats.org/officeDocument/2006/relationships/table" Target="../tables/table12.xml"/><Relationship Id="rId1" Type="http://schemas.openxmlformats.org/officeDocument/2006/relationships/hyperlink" Target="https://www.msesupplies.com/" TargetMode="External"/><Relationship Id="rId2" Type="http://schemas.openxmlformats.org/officeDocument/2006/relationships/hyperlink" Target="https://www.msesupplies.com/" TargetMode="External"/><Relationship Id="rId3" Type="http://schemas.openxmlformats.org/officeDocument/2006/relationships/hyperlink" Target="https://www.paleblueearth.com/" TargetMode="External"/><Relationship Id="rId4" Type="http://schemas.openxmlformats.org/officeDocument/2006/relationships/hyperlink" Target="https://www.sovemagroup.com/" TargetMode="External"/><Relationship Id="rId9" Type="http://schemas.openxmlformats.org/officeDocument/2006/relationships/hyperlink" Target="https://www.targray.com/" TargetMode="External"/><Relationship Id="rId5" Type="http://schemas.openxmlformats.org/officeDocument/2006/relationships/hyperlink" Target="https://www.statpeel.com/" TargetMode="External"/><Relationship Id="rId6" Type="http://schemas.openxmlformats.org/officeDocument/2006/relationships/hyperlink" Target="https://www.targray.com/" TargetMode="External"/><Relationship Id="rId7" Type="http://schemas.openxmlformats.org/officeDocument/2006/relationships/hyperlink" Target="https://www.targray.com/" TargetMode="External"/><Relationship Id="rId8" Type="http://schemas.openxmlformats.org/officeDocument/2006/relationships/hyperlink" Target="https://www.targray.com/"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40" Type="http://schemas.openxmlformats.org/officeDocument/2006/relationships/hyperlink" Target="https://ny-best.org/" TargetMode="External"/><Relationship Id="rId42" Type="http://schemas.openxmlformats.org/officeDocument/2006/relationships/hyperlink" Target="https://ny-best.org/page/AboutNYBEST" TargetMode="External"/><Relationship Id="rId41" Type="http://schemas.openxmlformats.org/officeDocument/2006/relationships/hyperlink" Target="https://ny-best.org/" TargetMode="External"/><Relationship Id="rId44" Type="http://schemas.openxmlformats.org/officeDocument/2006/relationships/hyperlink" Target="https://www.nmrk.com/" TargetMode="External"/><Relationship Id="rId43" Type="http://schemas.openxmlformats.org/officeDocument/2006/relationships/hyperlink" Target="https://www.nmrk.com/" TargetMode="External"/><Relationship Id="rId46" Type="http://schemas.openxmlformats.org/officeDocument/2006/relationships/hyperlink" Target="https://www.zoominfo.com/c/optel-group/399634849" TargetMode="External"/><Relationship Id="rId45" Type="http://schemas.openxmlformats.org/officeDocument/2006/relationships/hyperlink" Target="https://www.nmrk.com/company-overview" TargetMode="External"/><Relationship Id="rId48" Type="http://schemas.openxmlformats.org/officeDocument/2006/relationships/hyperlink" Target="http://www.pandcrecruiting.com/" TargetMode="External"/><Relationship Id="rId47" Type="http://schemas.openxmlformats.org/officeDocument/2006/relationships/hyperlink" Target="mailto:ken.fallu@optelgroup.com" TargetMode="External"/><Relationship Id="rId49" Type="http://schemas.openxmlformats.org/officeDocument/2006/relationships/hyperlink" Target="https://p3-americas.com/" TargetMode="External"/><Relationship Id="rId31" Type="http://schemas.openxmlformats.org/officeDocument/2006/relationships/hyperlink" Target="http://nzp-eti.com/" TargetMode="External"/><Relationship Id="rId30" Type="http://schemas.openxmlformats.org/officeDocument/2006/relationships/hyperlink" Target="mailto:siddarth.subramani@hatch.com" TargetMode="External"/><Relationship Id="rId33" Type="http://schemas.openxmlformats.org/officeDocument/2006/relationships/hyperlink" Target="http://iedc.in.gov/" TargetMode="External"/><Relationship Id="rId32" Type="http://schemas.openxmlformats.org/officeDocument/2006/relationships/hyperlink" Target="http://nzp-eti.com/" TargetMode="External"/><Relationship Id="rId35" Type="http://schemas.openxmlformats.org/officeDocument/2006/relationships/hyperlink" Target="http://www.kton.us/" TargetMode="External"/><Relationship Id="rId34" Type="http://schemas.openxmlformats.org/officeDocument/2006/relationships/hyperlink" Target="https://www.kton.us/" TargetMode="External"/><Relationship Id="rId37" Type="http://schemas.openxmlformats.org/officeDocument/2006/relationships/hyperlink" Target="https://naatbatt.org/" TargetMode="External"/><Relationship Id="rId36" Type="http://schemas.openxmlformats.org/officeDocument/2006/relationships/hyperlink" Target="mailto:info@kton.us" TargetMode="External"/><Relationship Id="rId39" Type="http://schemas.openxmlformats.org/officeDocument/2006/relationships/hyperlink" Target="https://ny-best.org/" TargetMode="External"/><Relationship Id="rId38" Type="http://schemas.openxmlformats.org/officeDocument/2006/relationships/hyperlink" Target="https://naatbatt.org/" TargetMode="External"/><Relationship Id="rId20" Type="http://schemas.openxmlformats.org/officeDocument/2006/relationships/hyperlink" Target="mailto:info@ces-ltd.com" TargetMode="External"/><Relationship Id="rId22" Type="http://schemas.openxmlformats.org/officeDocument/2006/relationships/hyperlink" Target="https://www.fastmarkets.com/" TargetMode="External"/><Relationship Id="rId21" Type="http://schemas.openxmlformats.org/officeDocument/2006/relationships/hyperlink" Target="https://easadvisors.com/" TargetMode="External"/><Relationship Id="rId24" Type="http://schemas.openxmlformats.org/officeDocument/2006/relationships/hyperlink" Target="mailto:mgordon@georgia.org" TargetMode="External"/><Relationship Id="rId23" Type="http://schemas.openxmlformats.org/officeDocument/2006/relationships/hyperlink" Target="https://www.fastmarkets.com/" TargetMode="External"/><Relationship Id="rId26" Type="http://schemas.openxmlformats.org/officeDocument/2006/relationships/hyperlink" Target="https://www.greshamsmith.com/" TargetMode="External"/><Relationship Id="rId25" Type="http://schemas.openxmlformats.org/officeDocument/2006/relationships/hyperlink" Target="https://www.greshamsmith.com/" TargetMode="External"/><Relationship Id="rId28" Type="http://schemas.openxmlformats.org/officeDocument/2006/relationships/hyperlink" Target="https://www.hatch.com/en" TargetMode="External"/><Relationship Id="rId27" Type="http://schemas.openxmlformats.org/officeDocument/2006/relationships/hyperlink" Target="mailto:david.verner@greshamsmith.com" TargetMode="External"/><Relationship Id="rId29" Type="http://schemas.openxmlformats.org/officeDocument/2006/relationships/hyperlink" Target="https://www.hatch.com/en" TargetMode="External"/><Relationship Id="rId11" Type="http://schemas.openxmlformats.org/officeDocument/2006/relationships/hyperlink" Target="https://www.benchmarkminerals.com/" TargetMode="External"/><Relationship Id="rId10" Type="http://schemas.openxmlformats.org/officeDocument/2006/relationships/hyperlink" Target="https://barrencoea.com/%20%20%20%20%20%20%20%20%20%20%20%20%20%20%20%20%20%20%20%20%20%20%20%20%20%20%20%20%20%20%20%20%20%20%20%20%20%20%20%20NAATBatt%20Membership%20Roster%20and%20Website%20(NAATBATT.org)" TargetMode="External"/><Relationship Id="rId13" Type="http://schemas.openxmlformats.org/officeDocument/2006/relationships/hyperlink" Target="http://www.bluestoneadvisors.com/" TargetMode="External"/><Relationship Id="rId12" Type="http://schemas.openxmlformats.org/officeDocument/2006/relationships/hyperlink" Target="http://www.bluestoneadvisors.com/" TargetMode="External"/><Relationship Id="rId15" Type="http://schemas.openxmlformats.org/officeDocument/2006/relationships/hyperlink" Target="https://www.butzel.com/" TargetMode="External"/><Relationship Id="rId14" Type="http://schemas.openxmlformats.org/officeDocument/2006/relationships/hyperlink" Target="https://www.butzel.com/" TargetMode="External"/><Relationship Id="rId17" Type="http://schemas.openxmlformats.org/officeDocument/2006/relationships/hyperlink" Target="https://www.citigroup.com/global" TargetMode="External"/><Relationship Id="rId16" Type="http://schemas.openxmlformats.org/officeDocument/2006/relationships/hyperlink" Target="https://www.citigroup.com/global" TargetMode="External"/><Relationship Id="rId19" Type="http://schemas.openxmlformats.org/officeDocument/2006/relationships/hyperlink" Target="https://ces-ltd.com/" TargetMode="External"/><Relationship Id="rId18" Type="http://schemas.openxmlformats.org/officeDocument/2006/relationships/hyperlink" Target="https://ces-ltd.com/" TargetMode="External"/><Relationship Id="rId1" Type="http://schemas.openxmlformats.org/officeDocument/2006/relationships/comments" Target="../comments10.xml"/><Relationship Id="rId2" Type="http://schemas.openxmlformats.org/officeDocument/2006/relationships/hyperlink" Target="https://www.abelimray.com/" TargetMode="External"/><Relationship Id="rId3" Type="http://schemas.openxmlformats.org/officeDocument/2006/relationships/hyperlink" Target="https://www.abelimray.com/" TargetMode="External"/><Relationship Id="rId4" Type="http://schemas.openxmlformats.org/officeDocument/2006/relationships/hyperlink" Target="http://www.alliant.com/" TargetMode="External"/><Relationship Id="rId9" Type="http://schemas.openxmlformats.org/officeDocument/2006/relationships/hyperlink" Target="https://barrencoea.com/" TargetMode="External"/><Relationship Id="rId5" Type="http://schemas.openxmlformats.org/officeDocument/2006/relationships/hyperlink" Target="https://www.a-r-a.org/" TargetMode="External"/><Relationship Id="rId6" Type="http://schemas.openxmlformats.org/officeDocument/2006/relationships/hyperlink" Target="https://www.a-r-a.org/" TargetMode="External"/><Relationship Id="rId7" Type="http://schemas.openxmlformats.org/officeDocument/2006/relationships/hyperlink" Target="https://www.zoominfo.com/c/automotive-recyclers-association/10982373" TargetMode="External"/><Relationship Id="rId8" Type="http://schemas.openxmlformats.org/officeDocument/2006/relationships/hyperlink" Target="mailto:staff@a-r-a.org" TargetMode="External"/><Relationship Id="rId73" Type="http://schemas.openxmlformats.org/officeDocument/2006/relationships/drawing" Target="../drawings/drawing26.xml"/><Relationship Id="rId72" Type="http://schemas.openxmlformats.org/officeDocument/2006/relationships/hyperlink" Target="https://rmi.org/search?fwp_search_rmi=lithium+ion" TargetMode="External"/><Relationship Id="rId74" Type="http://schemas.openxmlformats.org/officeDocument/2006/relationships/vmlDrawing" Target="../drawings/vmlDrawing10.vml"/><Relationship Id="rId76" Type="http://schemas.openxmlformats.org/officeDocument/2006/relationships/table" Target="../tables/table13.xml"/><Relationship Id="rId71" Type="http://schemas.openxmlformats.org/officeDocument/2006/relationships/hyperlink" Target="https://www.via-la.com/" TargetMode="External"/><Relationship Id="rId70" Type="http://schemas.openxmlformats.org/officeDocument/2006/relationships/hyperlink" Target="https://ced.ky.gov/" TargetMode="External"/><Relationship Id="rId62" Type="http://schemas.openxmlformats.org/officeDocument/2006/relationships/hyperlink" Target="https://www.siemens.com/global/en/company/about/businesses/financial-services.html" TargetMode="External"/><Relationship Id="rId61" Type="http://schemas.openxmlformats.org/officeDocument/2006/relationships/hyperlink" Target="https://www.sae.org/" TargetMode="External"/><Relationship Id="rId64" Type="http://schemas.openxmlformats.org/officeDocument/2006/relationships/hyperlink" Target="mailto:winston.abbott@siemens.com" TargetMode="External"/><Relationship Id="rId63" Type="http://schemas.openxmlformats.org/officeDocument/2006/relationships/hyperlink" Target="https://www.siemens.com/us/en.html" TargetMode="External"/><Relationship Id="rId66" Type="http://schemas.openxmlformats.org/officeDocument/2006/relationships/hyperlink" Target="https://strategicmi.com/" TargetMode="External"/><Relationship Id="rId65" Type="http://schemas.openxmlformats.org/officeDocument/2006/relationships/hyperlink" Target="https://strategicmi.com/" TargetMode="External"/><Relationship Id="rId68" Type="http://schemas.openxmlformats.org/officeDocument/2006/relationships/hyperlink" Target="https://www.swlaw.com/" TargetMode="External"/><Relationship Id="rId67" Type="http://schemas.openxmlformats.org/officeDocument/2006/relationships/hyperlink" Target="https://strategicmi.com/about/" TargetMode="External"/><Relationship Id="rId60" Type="http://schemas.openxmlformats.org/officeDocument/2006/relationships/hyperlink" Target="https://www.sae.org/" TargetMode="External"/><Relationship Id="rId69" Type="http://schemas.openxmlformats.org/officeDocument/2006/relationships/hyperlink" Target="https://www.swlaw.com/" TargetMode="External"/><Relationship Id="rId51" Type="http://schemas.openxmlformats.org/officeDocument/2006/relationships/hyperlink" Target="https://www.qad.com/" TargetMode="External"/><Relationship Id="rId50" Type="http://schemas.openxmlformats.org/officeDocument/2006/relationships/hyperlink" Target="mailto:jill.pestana@pestanasolutions.com" TargetMode="External"/><Relationship Id="rId53" Type="http://schemas.openxmlformats.org/officeDocument/2006/relationships/hyperlink" Target="https://www.ratelconsulting.com/" TargetMode="External"/><Relationship Id="rId52" Type="http://schemas.openxmlformats.org/officeDocument/2006/relationships/hyperlink" Target="https://www.qad.com/" TargetMode="External"/><Relationship Id="rId55" Type="http://schemas.openxmlformats.org/officeDocument/2006/relationships/hyperlink" Target="https://www.ricardo.com/en" TargetMode="External"/><Relationship Id="rId54" Type="http://schemas.openxmlformats.org/officeDocument/2006/relationships/hyperlink" Target="mailto:charlie@ratelconsulting.com" TargetMode="External"/><Relationship Id="rId57" Type="http://schemas.openxmlformats.org/officeDocument/2006/relationships/hyperlink" Target="https://www.spglobal.com/en/" TargetMode="External"/><Relationship Id="rId56" Type="http://schemas.openxmlformats.org/officeDocument/2006/relationships/hyperlink" Target="mailto:info@ricardo.com" TargetMode="External"/><Relationship Id="rId59" Type="http://schemas.openxmlformats.org/officeDocument/2006/relationships/hyperlink" Target="https://www.sae.org/" TargetMode="External"/><Relationship Id="rId58" Type="http://schemas.openxmlformats.org/officeDocument/2006/relationships/hyperlink" Target="https://www.sae.org/"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14"/>
    <col customWidth="1" min="3" max="3" width="100.71"/>
    <col customWidth="1" min="4" max="26" width="9.14"/>
  </cols>
  <sheetData>
    <row r="1">
      <c r="A1" s="1"/>
      <c r="B1" s="1"/>
      <c r="C1" s="2"/>
      <c r="D1" s="1"/>
      <c r="E1" s="1"/>
      <c r="F1" s="1"/>
      <c r="G1" s="1"/>
      <c r="H1" s="1"/>
      <c r="I1" s="1"/>
      <c r="J1" s="1"/>
      <c r="K1" s="1"/>
      <c r="L1" s="1"/>
      <c r="M1" s="1"/>
      <c r="N1" s="1"/>
      <c r="O1" s="1"/>
      <c r="P1" s="1"/>
      <c r="Q1" s="1"/>
      <c r="R1" s="1"/>
      <c r="S1" s="1"/>
      <c r="T1" s="1"/>
      <c r="U1" s="1"/>
      <c r="V1" s="1"/>
      <c r="W1" s="1"/>
      <c r="X1" s="1"/>
      <c r="Y1" s="1"/>
      <c r="Z1" s="1"/>
    </row>
    <row r="2">
      <c r="A2" s="1"/>
      <c r="B2" s="1"/>
      <c r="C2" s="2" t="s">
        <v>0</v>
      </c>
      <c r="D2" s="1"/>
      <c r="E2" s="1"/>
      <c r="F2" s="1"/>
      <c r="G2" s="1"/>
      <c r="H2" s="1"/>
      <c r="I2" s="1"/>
      <c r="J2" s="1"/>
      <c r="K2" s="1"/>
      <c r="L2" s="1"/>
      <c r="M2" s="1"/>
      <c r="N2" s="1"/>
      <c r="O2" s="1"/>
      <c r="P2" s="1"/>
      <c r="Q2" s="1"/>
      <c r="R2" s="1"/>
      <c r="S2" s="1"/>
      <c r="T2" s="1"/>
      <c r="U2" s="1"/>
      <c r="V2" s="1"/>
      <c r="W2" s="1"/>
      <c r="X2" s="1"/>
      <c r="Y2" s="1"/>
      <c r="Z2" s="1"/>
    </row>
    <row r="3">
      <c r="A3" s="1"/>
      <c r="B3" s="1"/>
      <c r="C3" s="2"/>
      <c r="D3" s="1"/>
      <c r="E3" s="1"/>
      <c r="F3" s="1"/>
      <c r="G3" s="1"/>
      <c r="H3" s="1"/>
      <c r="I3" s="1"/>
      <c r="J3" s="1"/>
      <c r="K3" s="1"/>
      <c r="L3" s="1"/>
      <c r="M3" s="1"/>
      <c r="N3" s="1"/>
      <c r="O3" s="1"/>
      <c r="P3" s="1"/>
      <c r="Q3" s="1"/>
      <c r="R3" s="1"/>
      <c r="S3" s="1"/>
      <c r="T3" s="1"/>
      <c r="U3" s="1"/>
      <c r="V3" s="1"/>
      <c r="W3" s="1"/>
      <c r="X3" s="1"/>
      <c r="Y3" s="1"/>
      <c r="Z3" s="1"/>
    </row>
    <row r="4">
      <c r="A4" s="1"/>
      <c r="B4" s="1"/>
      <c r="C4" s="2" t="s">
        <v>1</v>
      </c>
      <c r="D4" s="1"/>
      <c r="E4" s="1"/>
      <c r="F4" s="1"/>
      <c r="G4" s="1"/>
      <c r="H4" s="1"/>
      <c r="I4" s="1"/>
      <c r="J4" s="1"/>
      <c r="K4" s="1"/>
      <c r="L4" s="1"/>
      <c r="M4" s="1"/>
      <c r="N4" s="1"/>
      <c r="O4" s="1"/>
      <c r="P4" s="1"/>
      <c r="Q4" s="1"/>
      <c r="R4" s="1"/>
      <c r="S4" s="1"/>
      <c r="T4" s="1"/>
      <c r="U4" s="1"/>
      <c r="V4" s="1"/>
      <c r="W4" s="1"/>
      <c r="X4" s="1"/>
      <c r="Y4" s="1"/>
      <c r="Z4" s="1"/>
    </row>
    <row r="5">
      <c r="A5" s="1"/>
      <c r="B5" s="1"/>
      <c r="C5" s="2"/>
      <c r="D5" s="1"/>
      <c r="E5" s="1"/>
      <c r="F5" s="1"/>
      <c r="G5" s="1"/>
      <c r="H5" s="1"/>
      <c r="I5" s="1"/>
      <c r="J5" s="1"/>
      <c r="K5" s="1"/>
      <c r="L5" s="1"/>
      <c r="M5" s="1"/>
      <c r="N5" s="1"/>
      <c r="O5" s="1"/>
      <c r="P5" s="1"/>
      <c r="Q5" s="1"/>
      <c r="R5" s="1"/>
      <c r="S5" s="1"/>
      <c r="T5" s="1"/>
      <c r="U5" s="1"/>
      <c r="V5" s="1"/>
      <c r="W5" s="1"/>
      <c r="X5" s="1"/>
      <c r="Y5" s="1"/>
      <c r="Z5" s="1"/>
    </row>
    <row r="6">
      <c r="A6" s="1"/>
      <c r="B6" s="1"/>
      <c r="C6" s="2" t="s">
        <v>2</v>
      </c>
      <c r="D6" s="1"/>
      <c r="E6" s="1"/>
      <c r="F6" s="1"/>
      <c r="G6" s="1"/>
      <c r="H6" s="1"/>
      <c r="I6" s="1"/>
      <c r="J6" s="1"/>
      <c r="K6" s="1"/>
      <c r="L6" s="1"/>
      <c r="M6" s="1"/>
      <c r="N6" s="1"/>
      <c r="O6" s="1"/>
      <c r="P6" s="1"/>
      <c r="Q6" s="1"/>
      <c r="R6" s="1"/>
      <c r="S6" s="1"/>
      <c r="T6" s="1"/>
      <c r="U6" s="1"/>
      <c r="V6" s="1"/>
      <c r="W6" s="1"/>
      <c r="X6" s="1"/>
      <c r="Y6" s="1"/>
      <c r="Z6" s="1"/>
    </row>
    <row r="7">
      <c r="A7" s="1"/>
      <c r="B7" s="1"/>
      <c r="C7" s="2"/>
      <c r="D7" s="1"/>
      <c r="E7" s="1"/>
      <c r="F7" s="1"/>
      <c r="G7" s="1"/>
      <c r="H7" s="1"/>
      <c r="I7" s="1"/>
      <c r="J7" s="1"/>
      <c r="K7" s="1"/>
      <c r="L7" s="1"/>
      <c r="M7" s="1"/>
      <c r="N7" s="1"/>
      <c r="O7" s="1"/>
      <c r="P7" s="1"/>
      <c r="Q7" s="1"/>
      <c r="R7" s="1"/>
      <c r="S7" s="1"/>
      <c r="T7" s="1"/>
      <c r="U7" s="1"/>
      <c r="V7" s="1"/>
      <c r="W7" s="1"/>
      <c r="X7" s="1"/>
      <c r="Y7" s="1"/>
      <c r="Z7" s="1"/>
    </row>
    <row r="8">
      <c r="A8" s="1"/>
      <c r="B8" s="1"/>
      <c r="C8" s="2"/>
      <c r="D8" s="1"/>
      <c r="E8" s="1"/>
      <c r="F8" s="1"/>
      <c r="G8" s="1"/>
      <c r="H8" s="1"/>
      <c r="I8" s="1"/>
      <c r="J8" s="1"/>
      <c r="K8" s="1"/>
      <c r="L8" s="1"/>
      <c r="M8" s="1"/>
      <c r="N8" s="1"/>
      <c r="O8" s="1"/>
      <c r="P8" s="1"/>
      <c r="Q8" s="1"/>
      <c r="R8" s="1"/>
      <c r="S8" s="1"/>
      <c r="T8" s="1"/>
      <c r="U8" s="1"/>
      <c r="V8" s="1"/>
      <c r="W8" s="1"/>
      <c r="X8" s="1"/>
      <c r="Y8" s="1"/>
      <c r="Z8" s="1"/>
    </row>
    <row r="9">
      <c r="A9" s="1"/>
      <c r="B9" s="1"/>
      <c r="C9" s="2"/>
      <c r="D9" s="1"/>
      <c r="E9" s="1"/>
      <c r="F9" s="1"/>
      <c r="G9" s="1"/>
      <c r="H9" s="1"/>
      <c r="I9" s="1"/>
      <c r="J9" s="1"/>
      <c r="K9" s="1"/>
      <c r="L9" s="1"/>
      <c r="M9" s="1"/>
      <c r="N9" s="1"/>
      <c r="O9" s="1"/>
      <c r="P9" s="1"/>
      <c r="Q9" s="1"/>
      <c r="R9" s="1"/>
      <c r="S9" s="1"/>
      <c r="T9" s="1"/>
      <c r="U9" s="1"/>
      <c r="V9" s="1"/>
      <c r="W9" s="1"/>
      <c r="X9" s="1"/>
      <c r="Y9" s="1"/>
      <c r="Z9" s="1"/>
    </row>
    <row r="10">
      <c r="A10" s="1"/>
      <c r="B10" s="1"/>
      <c r="C10" s="2"/>
      <c r="D10" s="1"/>
      <c r="E10" s="1"/>
      <c r="F10" s="1"/>
      <c r="G10" s="1"/>
      <c r="H10" s="1"/>
      <c r="I10" s="1"/>
      <c r="J10" s="1"/>
      <c r="K10" s="1"/>
      <c r="L10" s="1"/>
      <c r="M10" s="1"/>
      <c r="N10" s="1"/>
      <c r="O10" s="1"/>
      <c r="P10" s="1"/>
      <c r="Q10" s="1"/>
      <c r="R10" s="1"/>
      <c r="S10" s="1"/>
      <c r="T10" s="1"/>
      <c r="U10" s="1"/>
      <c r="V10" s="1"/>
      <c r="W10" s="1"/>
      <c r="X10" s="1"/>
      <c r="Y10" s="1"/>
      <c r="Z10" s="1"/>
    </row>
    <row r="11">
      <c r="A11" s="1"/>
      <c r="B11" s="1"/>
      <c r="C11" s="2"/>
      <c r="D11" s="1"/>
      <c r="E11" s="1"/>
      <c r="F11" s="1"/>
      <c r="G11" s="1"/>
      <c r="H11" s="1"/>
      <c r="I11" s="1"/>
      <c r="J11" s="1"/>
      <c r="K11" s="1"/>
      <c r="L11" s="1"/>
      <c r="M11" s="1"/>
      <c r="N11" s="1"/>
      <c r="O11" s="1"/>
      <c r="P11" s="1"/>
      <c r="Q11" s="1"/>
      <c r="R11" s="1"/>
      <c r="S11" s="1"/>
      <c r="T11" s="1"/>
      <c r="U11" s="1"/>
      <c r="V11" s="1"/>
      <c r="W11" s="1"/>
      <c r="X11" s="1"/>
      <c r="Y11" s="1"/>
      <c r="Z11" s="1"/>
    </row>
    <row r="12">
      <c r="A12" s="1"/>
      <c r="B12" s="1"/>
      <c r="C12" s="2" t="s">
        <v>3</v>
      </c>
      <c r="D12" s="1"/>
      <c r="E12" s="1"/>
      <c r="F12" s="1"/>
      <c r="G12" s="1"/>
      <c r="H12" s="1"/>
      <c r="I12" s="1"/>
      <c r="J12" s="1"/>
      <c r="K12" s="1"/>
      <c r="L12" s="1"/>
      <c r="M12" s="1"/>
      <c r="N12" s="1"/>
      <c r="O12" s="1"/>
      <c r="P12" s="1"/>
      <c r="Q12" s="1"/>
      <c r="R12" s="1"/>
      <c r="S12" s="1"/>
      <c r="T12" s="1"/>
      <c r="U12" s="1"/>
      <c r="V12" s="1"/>
      <c r="W12" s="1"/>
      <c r="X12" s="1"/>
      <c r="Y12" s="1"/>
      <c r="Z12" s="1"/>
    </row>
    <row r="13">
      <c r="A13" s="1"/>
      <c r="B13" s="1"/>
      <c r="C13" s="2" t="s">
        <v>4</v>
      </c>
      <c r="D13" s="1"/>
      <c r="E13" s="1"/>
      <c r="F13" s="1"/>
      <c r="G13" s="1"/>
      <c r="H13" s="1"/>
      <c r="I13" s="1"/>
      <c r="J13" s="1"/>
      <c r="K13" s="1"/>
      <c r="L13" s="1"/>
      <c r="M13" s="1"/>
      <c r="N13" s="1"/>
      <c r="O13" s="1"/>
      <c r="P13" s="1"/>
      <c r="Q13" s="1"/>
      <c r="R13" s="1"/>
      <c r="S13" s="1"/>
      <c r="T13" s="1"/>
      <c r="U13" s="1"/>
      <c r="V13" s="1"/>
      <c r="W13" s="1"/>
      <c r="X13" s="1"/>
      <c r="Y13" s="1"/>
      <c r="Z13" s="1"/>
    </row>
    <row r="14">
      <c r="A14" s="1"/>
      <c r="B14" s="1"/>
      <c r="C14" s="2"/>
      <c r="D14" s="1"/>
      <c r="E14" s="1"/>
      <c r="F14" s="1"/>
      <c r="G14" s="1"/>
      <c r="H14" s="1"/>
      <c r="I14" s="1"/>
      <c r="J14" s="1"/>
      <c r="K14" s="1"/>
      <c r="L14" s="1"/>
      <c r="M14" s="1"/>
      <c r="N14" s="1"/>
      <c r="O14" s="1"/>
      <c r="P14" s="1"/>
      <c r="Q14" s="1"/>
      <c r="R14" s="1"/>
      <c r="S14" s="1"/>
      <c r="T14" s="1"/>
      <c r="U14" s="1"/>
      <c r="V14" s="1"/>
      <c r="W14" s="1"/>
      <c r="X14" s="1"/>
      <c r="Y14" s="1"/>
      <c r="Z14" s="1"/>
    </row>
    <row r="15">
      <c r="A15" s="1"/>
      <c r="B15" s="1"/>
      <c r="C15" s="2"/>
      <c r="D15" s="1"/>
      <c r="E15" s="1"/>
      <c r="F15" s="1"/>
      <c r="G15" s="1"/>
      <c r="H15" s="1"/>
      <c r="I15" s="1"/>
      <c r="J15" s="1"/>
      <c r="K15" s="1"/>
      <c r="L15" s="1"/>
      <c r="M15" s="1"/>
      <c r="N15" s="1"/>
      <c r="O15" s="1"/>
      <c r="P15" s="1"/>
      <c r="Q15" s="1"/>
      <c r="R15" s="1"/>
      <c r="S15" s="1"/>
      <c r="T15" s="1"/>
      <c r="U15" s="1"/>
      <c r="V15" s="1"/>
      <c r="W15" s="1"/>
      <c r="X15" s="1"/>
      <c r="Y15" s="1"/>
      <c r="Z15" s="1"/>
    </row>
    <row r="16">
      <c r="A16" s="1"/>
      <c r="B16" s="1"/>
      <c r="C16" s="2" t="s">
        <v>5</v>
      </c>
      <c r="D16" s="1"/>
      <c r="E16" s="1"/>
      <c r="F16" s="1"/>
      <c r="G16" s="1"/>
      <c r="H16" s="1"/>
      <c r="I16" s="1"/>
      <c r="J16" s="1"/>
      <c r="K16" s="1"/>
      <c r="L16" s="1"/>
      <c r="M16" s="1"/>
      <c r="N16" s="1"/>
      <c r="O16" s="1"/>
      <c r="P16" s="1"/>
      <c r="Q16" s="1"/>
      <c r="R16" s="1"/>
      <c r="S16" s="1"/>
      <c r="T16" s="1"/>
      <c r="U16" s="1"/>
      <c r="V16" s="1"/>
      <c r="W16" s="1"/>
      <c r="X16" s="1"/>
      <c r="Y16" s="1"/>
      <c r="Z16" s="1"/>
    </row>
    <row r="17">
      <c r="A17" s="1"/>
      <c r="B17" s="1"/>
      <c r="C17" s="2"/>
      <c r="D17" s="1"/>
      <c r="E17" s="1"/>
      <c r="F17" s="1"/>
      <c r="G17" s="1"/>
      <c r="H17" s="1"/>
      <c r="I17" s="1"/>
      <c r="J17" s="1"/>
      <c r="K17" s="1"/>
      <c r="L17" s="1"/>
      <c r="M17" s="1"/>
      <c r="N17" s="1"/>
      <c r="O17" s="1"/>
      <c r="P17" s="1"/>
      <c r="Q17" s="1"/>
      <c r="R17" s="1"/>
      <c r="S17" s="1"/>
      <c r="T17" s="1"/>
      <c r="U17" s="1"/>
      <c r="V17" s="1"/>
      <c r="W17" s="1"/>
      <c r="X17" s="1"/>
      <c r="Y17" s="1"/>
      <c r="Z17" s="1"/>
    </row>
    <row r="18">
      <c r="A18" s="1"/>
      <c r="B18" s="1"/>
      <c r="C18" s="2"/>
      <c r="D18" s="1"/>
      <c r="E18" s="1"/>
      <c r="F18" s="1"/>
      <c r="G18" s="1"/>
      <c r="H18" s="1"/>
      <c r="I18" s="1"/>
      <c r="J18" s="1"/>
      <c r="K18" s="1"/>
      <c r="L18" s="1"/>
      <c r="M18" s="1"/>
      <c r="N18" s="1"/>
      <c r="O18" s="1"/>
      <c r="P18" s="1"/>
      <c r="Q18" s="1"/>
      <c r="R18" s="1"/>
      <c r="S18" s="1"/>
      <c r="T18" s="1"/>
      <c r="U18" s="1"/>
      <c r="V18" s="1"/>
      <c r="W18" s="1"/>
      <c r="X18" s="1"/>
      <c r="Y18" s="1"/>
      <c r="Z18" s="1"/>
    </row>
    <row r="19">
      <c r="A19" s="1"/>
      <c r="B19" s="1"/>
      <c r="C19" s="2"/>
      <c r="D19" s="1"/>
      <c r="E19" s="1"/>
      <c r="F19" s="1"/>
      <c r="G19" s="1"/>
      <c r="H19" s="1"/>
      <c r="I19" s="1"/>
      <c r="J19" s="1"/>
      <c r="K19" s="1"/>
      <c r="L19" s="1"/>
      <c r="M19" s="1"/>
      <c r="N19" s="1"/>
      <c r="O19" s="1"/>
      <c r="P19" s="1"/>
      <c r="Q19" s="1"/>
      <c r="R19" s="1"/>
      <c r="S19" s="1"/>
      <c r="T19" s="1"/>
      <c r="U19" s="1"/>
      <c r="V19" s="1"/>
      <c r="W19" s="1"/>
      <c r="X19" s="1"/>
      <c r="Y19" s="1"/>
      <c r="Z19" s="1"/>
    </row>
    <row r="20">
      <c r="A20" s="1"/>
      <c r="B20" s="1"/>
      <c r="C20" s="2"/>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2"/>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2"/>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2"/>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2"/>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2"/>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2"/>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2"/>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2"/>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2"/>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2"/>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2"/>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2"/>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2"/>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2"/>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2"/>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2"/>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2"/>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2"/>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2"/>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2"/>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2"/>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2"/>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2"/>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2"/>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2"/>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2"/>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2"/>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2"/>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2"/>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2"/>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2"/>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2"/>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2"/>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2"/>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2"/>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2"/>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2"/>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2"/>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2"/>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2"/>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2"/>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2"/>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2"/>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2"/>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2"/>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2"/>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2"/>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2"/>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2"/>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2"/>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2"/>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2"/>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2"/>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2"/>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2"/>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2"/>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2"/>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2"/>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2"/>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2"/>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2"/>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2"/>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2"/>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2"/>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2"/>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2"/>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2"/>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2"/>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2"/>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2"/>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2"/>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2"/>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2"/>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2"/>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2"/>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2"/>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2"/>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2"/>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2"/>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2"/>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4.29"/>
    <col customWidth="1" min="2" max="2" width="24.86"/>
    <col customWidth="1" min="3" max="3" width="20.0"/>
    <col customWidth="1" min="4" max="4" width="29.29"/>
    <col customWidth="1" min="5" max="5" width="25.86"/>
    <col customWidth="1" min="6" max="7" width="15.14"/>
    <col customWidth="1" min="8" max="8" width="8.71"/>
    <col customWidth="1" min="9" max="9" width="21.14"/>
    <col customWidth="1" min="10" max="10" width="17.29"/>
    <col customWidth="1" min="11" max="11" width="8.71"/>
    <col customWidth="1" min="12" max="12" width="20.14"/>
    <col customWidth="1" min="13" max="26" width="8.71"/>
  </cols>
  <sheetData>
    <row r="1" ht="28.5" customHeight="1">
      <c r="A1" s="3" t="s">
        <v>6</v>
      </c>
      <c r="B1" s="4" t="s">
        <v>7</v>
      </c>
      <c r="C1" s="4" t="s">
        <v>8</v>
      </c>
      <c r="D1" s="5" t="s">
        <v>9</v>
      </c>
      <c r="E1" s="4" t="s">
        <v>10</v>
      </c>
      <c r="F1" s="5" t="s">
        <v>11</v>
      </c>
      <c r="G1" s="5" t="s">
        <v>12</v>
      </c>
      <c r="H1" s="5" t="s">
        <v>13</v>
      </c>
      <c r="I1" s="6" t="s">
        <v>14</v>
      </c>
      <c r="J1" s="5" t="s">
        <v>15</v>
      </c>
      <c r="K1" s="7" t="s">
        <v>16</v>
      </c>
      <c r="L1" s="5" t="s">
        <v>17</v>
      </c>
      <c r="M1" s="1"/>
      <c r="N1" s="1"/>
      <c r="O1" s="1"/>
      <c r="P1" s="1"/>
      <c r="Q1" s="1"/>
      <c r="R1" s="1"/>
      <c r="S1" s="1"/>
      <c r="T1" s="1"/>
      <c r="U1" s="1"/>
      <c r="V1" s="1"/>
      <c r="W1" s="1"/>
      <c r="X1" s="1"/>
      <c r="Y1" s="1"/>
      <c r="Z1" s="1"/>
    </row>
    <row r="2" ht="28.5" customHeight="1">
      <c r="A2" s="1" t="s">
        <v>18</v>
      </c>
      <c r="B2" s="1"/>
      <c r="C2" s="8" t="s">
        <v>19</v>
      </c>
      <c r="D2" s="1" t="s">
        <v>20</v>
      </c>
      <c r="E2" s="1"/>
      <c r="F2" s="1"/>
      <c r="G2" s="1" t="s">
        <v>21</v>
      </c>
      <c r="H2" s="1" t="s">
        <v>22</v>
      </c>
      <c r="I2" s="1">
        <v>0.2</v>
      </c>
      <c r="J2" s="8" t="s">
        <v>23</v>
      </c>
      <c r="K2" s="9">
        <v>2025.0</v>
      </c>
      <c r="L2" s="1" t="s">
        <v>24</v>
      </c>
      <c r="M2" s="10"/>
      <c r="N2" s="10"/>
      <c r="O2" s="10"/>
      <c r="P2" s="10"/>
      <c r="Q2" s="10"/>
      <c r="R2" s="10"/>
      <c r="S2" s="10"/>
      <c r="T2" s="10"/>
      <c r="U2" s="10"/>
      <c r="V2" s="10"/>
      <c r="W2" s="10"/>
      <c r="X2" s="10"/>
      <c r="Y2" s="10"/>
      <c r="Z2" s="10"/>
    </row>
    <row r="3" ht="28.5" customHeight="1">
      <c r="A3" s="1" t="s">
        <v>18</v>
      </c>
      <c r="B3" s="11"/>
      <c r="C3" s="8" t="s">
        <v>19</v>
      </c>
      <c r="D3" s="1" t="s">
        <v>25</v>
      </c>
      <c r="E3" s="8"/>
      <c r="F3" s="1"/>
      <c r="G3" s="1" t="s">
        <v>21</v>
      </c>
      <c r="H3" s="1" t="s">
        <v>26</v>
      </c>
      <c r="I3" s="1">
        <v>0.3</v>
      </c>
      <c r="J3" s="8" t="s">
        <v>23</v>
      </c>
      <c r="K3" s="9">
        <v>2025.0</v>
      </c>
      <c r="L3" s="1" t="s">
        <v>27</v>
      </c>
      <c r="M3" s="1"/>
      <c r="N3" s="1"/>
      <c r="O3" s="1"/>
      <c r="P3" s="1"/>
      <c r="Q3" s="1"/>
      <c r="R3" s="1"/>
      <c r="S3" s="1"/>
      <c r="T3" s="1"/>
      <c r="U3" s="1"/>
      <c r="V3" s="1"/>
      <c r="W3" s="1"/>
      <c r="X3" s="1"/>
      <c r="Y3" s="1"/>
      <c r="Z3" s="1"/>
    </row>
    <row r="4" ht="28.5" customHeight="1">
      <c r="A4" s="1" t="s">
        <v>18</v>
      </c>
      <c r="B4" s="1"/>
      <c r="C4" s="8" t="s">
        <v>19</v>
      </c>
      <c r="D4" s="1" t="s">
        <v>28</v>
      </c>
      <c r="E4" s="1"/>
      <c r="F4" s="1"/>
      <c r="G4" s="1" t="s">
        <v>29</v>
      </c>
      <c r="H4" s="1" t="s">
        <v>26</v>
      </c>
      <c r="I4" s="1">
        <v>0.2</v>
      </c>
      <c r="J4" s="8" t="s">
        <v>23</v>
      </c>
      <c r="K4" s="9">
        <v>2025.0</v>
      </c>
      <c r="L4" s="1" t="s">
        <v>30</v>
      </c>
      <c r="M4" s="10"/>
      <c r="N4" s="10"/>
      <c r="O4" s="10"/>
      <c r="P4" s="10"/>
      <c r="Q4" s="10"/>
      <c r="R4" s="10"/>
      <c r="S4" s="10"/>
      <c r="T4" s="10"/>
      <c r="U4" s="10"/>
      <c r="V4" s="10"/>
      <c r="W4" s="10"/>
      <c r="X4" s="10"/>
      <c r="Y4" s="10"/>
      <c r="Z4" s="10"/>
    </row>
    <row r="5" ht="28.5" customHeight="1">
      <c r="A5" s="1" t="s">
        <v>18</v>
      </c>
      <c r="B5" s="1"/>
      <c r="C5" s="8" t="s">
        <v>19</v>
      </c>
      <c r="D5" s="1" t="s">
        <v>31</v>
      </c>
      <c r="E5" s="1"/>
      <c r="F5" s="1"/>
      <c r="G5" s="1" t="s">
        <v>29</v>
      </c>
      <c r="H5" s="1" t="s">
        <v>32</v>
      </c>
      <c r="I5" s="1">
        <v>1.0</v>
      </c>
      <c r="J5" s="8" t="s">
        <v>23</v>
      </c>
      <c r="K5" s="9">
        <v>2025.0</v>
      </c>
      <c r="L5" s="1" t="s">
        <v>33</v>
      </c>
      <c r="M5" s="1"/>
      <c r="N5" s="1"/>
      <c r="O5" s="1"/>
      <c r="P5" s="1"/>
      <c r="Q5" s="1"/>
      <c r="R5" s="1"/>
      <c r="S5" s="1"/>
      <c r="T5" s="1"/>
      <c r="U5" s="1"/>
      <c r="V5" s="1"/>
      <c r="W5" s="1"/>
      <c r="X5" s="1"/>
      <c r="Y5" s="1"/>
      <c r="Z5" s="1"/>
    </row>
    <row r="6" ht="28.5" customHeight="1">
      <c r="A6" s="1" t="s">
        <v>18</v>
      </c>
      <c r="B6" s="1"/>
      <c r="C6" s="8" t="s">
        <v>19</v>
      </c>
      <c r="D6" s="1" t="s">
        <v>31</v>
      </c>
      <c r="E6" s="1"/>
      <c r="F6" s="1"/>
      <c r="G6" s="1" t="s">
        <v>29</v>
      </c>
      <c r="H6" s="1" t="s">
        <v>32</v>
      </c>
      <c r="I6" s="1"/>
      <c r="J6" s="8"/>
      <c r="K6" s="9">
        <v>2029.0</v>
      </c>
      <c r="L6" s="1" t="s">
        <v>34</v>
      </c>
      <c r="M6" s="1"/>
      <c r="N6" s="1"/>
      <c r="O6" s="1"/>
      <c r="P6" s="1"/>
      <c r="Q6" s="1"/>
      <c r="R6" s="1"/>
      <c r="S6" s="1"/>
      <c r="T6" s="1"/>
      <c r="U6" s="1"/>
      <c r="V6" s="1"/>
      <c r="W6" s="1"/>
      <c r="X6" s="1"/>
      <c r="Y6" s="1"/>
      <c r="Z6" s="1"/>
    </row>
    <row r="7" ht="28.5" customHeight="1">
      <c r="A7" s="1" t="s">
        <v>18</v>
      </c>
      <c r="B7" s="1"/>
      <c r="C7" s="8" t="s">
        <v>19</v>
      </c>
      <c r="D7" s="1" t="s">
        <v>31</v>
      </c>
      <c r="E7" s="1"/>
      <c r="F7" s="1"/>
      <c r="G7" s="1" t="s">
        <v>29</v>
      </c>
      <c r="H7" s="1" t="s">
        <v>32</v>
      </c>
      <c r="I7" s="1"/>
      <c r="J7" s="8"/>
      <c r="K7" s="9">
        <v>2029.0</v>
      </c>
      <c r="L7" s="1" t="s">
        <v>35</v>
      </c>
      <c r="M7" s="1"/>
      <c r="N7" s="1"/>
      <c r="O7" s="1"/>
      <c r="P7" s="1"/>
      <c r="Q7" s="1"/>
      <c r="R7" s="1"/>
      <c r="S7" s="1"/>
      <c r="T7" s="1"/>
      <c r="U7" s="1"/>
      <c r="V7" s="1"/>
      <c r="W7" s="1"/>
      <c r="X7" s="1"/>
      <c r="Y7" s="1"/>
      <c r="Z7" s="1"/>
    </row>
    <row r="8" ht="28.5" customHeight="1">
      <c r="A8" s="1" t="s">
        <v>18</v>
      </c>
      <c r="B8" s="11" t="s">
        <v>36</v>
      </c>
      <c r="C8" s="8" t="s">
        <v>37</v>
      </c>
      <c r="D8" s="8" t="s">
        <v>38</v>
      </c>
      <c r="E8" s="8" t="s">
        <v>39</v>
      </c>
      <c r="F8" s="8" t="s">
        <v>40</v>
      </c>
      <c r="G8" s="8" t="s">
        <v>41</v>
      </c>
      <c r="H8" s="8" t="s">
        <v>42</v>
      </c>
      <c r="I8" s="12">
        <v>2.0</v>
      </c>
      <c r="J8" s="8" t="s">
        <v>43</v>
      </c>
      <c r="K8" s="13">
        <v>2025.0</v>
      </c>
      <c r="L8" s="8"/>
      <c r="M8" s="10"/>
      <c r="N8" s="10"/>
      <c r="O8" s="10"/>
      <c r="P8" s="10"/>
      <c r="Q8" s="10"/>
      <c r="R8" s="10"/>
      <c r="S8" s="10"/>
      <c r="T8" s="10"/>
      <c r="U8" s="10"/>
      <c r="V8" s="10"/>
      <c r="W8" s="10"/>
      <c r="X8" s="10"/>
      <c r="Y8" s="10"/>
      <c r="Z8" s="10"/>
    </row>
    <row r="9" ht="28.5" customHeight="1">
      <c r="A9" s="1" t="s">
        <v>18</v>
      </c>
      <c r="B9" s="11" t="s">
        <v>36</v>
      </c>
      <c r="C9" s="8" t="s">
        <v>37</v>
      </c>
      <c r="D9" s="8" t="s">
        <v>44</v>
      </c>
      <c r="E9" s="8" t="s">
        <v>45</v>
      </c>
      <c r="F9" s="8" t="s">
        <v>46</v>
      </c>
      <c r="G9" s="8" t="s">
        <v>41</v>
      </c>
      <c r="H9" s="14" t="s">
        <v>26</v>
      </c>
      <c r="I9" s="15">
        <v>10.0</v>
      </c>
      <c r="J9" s="16" t="s">
        <v>23</v>
      </c>
      <c r="K9" s="13">
        <v>2025.0</v>
      </c>
      <c r="L9" s="8"/>
      <c r="M9" s="1"/>
      <c r="N9" s="1"/>
      <c r="O9" s="1"/>
      <c r="P9" s="1"/>
      <c r="Q9" s="1"/>
      <c r="R9" s="1"/>
      <c r="S9" s="1"/>
      <c r="T9" s="1"/>
      <c r="U9" s="1"/>
      <c r="V9" s="1"/>
      <c r="W9" s="1"/>
      <c r="X9" s="1"/>
      <c r="Y9" s="1"/>
      <c r="Z9" s="1"/>
    </row>
    <row r="10" ht="28.5" customHeight="1">
      <c r="A10" s="1" t="s">
        <v>18</v>
      </c>
      <c r="B10" s="11" t="s">
        <v>36</v>
      </c>
      <c r="C10" s="8" t="s">
        <v>37</v>
      </c>
      <c r="D10" s="8" t="s">
        <v>47</v>
      </c>
      <c r="E10" s="8" t="s">
        <v>39</v>
      </c>
      <c r="F10" s="8" t="s">
        <v>48</v>
      </c>
      <c r="G10" s="8" t="s">
        <v>41</v>
      </c>
      <c r="H10" s="8" t="s">
        <v>49</v>
      </c>
      <c r="I10" s="12">
        <v>5.0</v>
      </c>
      <c r="J10" s="8" t="s">
        <v>43</v>
      </c>
      <c r="K10" s="13">
        <v>2025.0</v>
      </c>
      <c r="L10" s="8"/>
      <c r="M10" s="1"/>
      <c r="N10" s="1"/>
      <c r="O10" s="1"/>
      <c r="P10" s="1"/>
      <c r="Q10" s="1"/>
      <c r="R10" s="1"/>
      <c r="S10" s="1"/>
      <c r="T10" s="1"/>
      <c r="U10" s="1"/>
      <c r="V10" s="1"/>
      <c r="W10" s="1"/>
      <c r="X10" s="1"/>
      <c r="Y10" s="1"/>
      <c r="Z10" s="1"/>
    </row>
    <row r="11" ht="28.5" customHeight="1">
      <c r="A11" s="1" t="s">
        <v>18</v>
      </c>
      <c r="B11" s="11" t="s">
        <v>36</v>
      </c>
      <c r="C11" s="11" t="s">
        <v>37</v>
      </c>
      <c r="D11" s="8" t="s">
        <v>50</v>
      </c>
      <c r="E11" s="8" t="s">
        <v>51</v>
      </c>
      <c r="F11" s="2" t="s">
        <v>52</v>
      </c>
      <c r="G11" s="2" t="s">
        <v>41</v>
      </c>
      <c r="H11" s="11" t="s">
        <v>26</v>
      </c>
      <c r="I11" s="17">
        <v>2.0</v>
      </c>
      <c r="J11" s="2" t="s">
        <v>23</v>
      </c>
      <c r="K11" s="13">
        <v>2025.0</v>
      </c>
      <c r="L11" s="8"/>
      <c r="M11" s="1"/>
      <c r="N11" s="1"/>
      <c r="O11" s="1"/>
      <c r="P11" s="1"/>
      <c r="Q11" s="1"/>
      <c r="R11" s="1"/>
      <c r="S11" s="1"/>
      <c r="T11" s="1"/>
      <c r="U11" s="1"/>
      <c r="V11" s="1"/>
      <c r="W11" s="1"/>
      <c r="X11" s="1"/>
      <c r="Y11" s="1"/>
      <c r="Z11" s="1"/>
    </row>
    <row r="12" ht="28.5" customHeight="1">
      <c r="A12" s="1" t="s">
        <v>18</v>
      </c>
      <c r="B12" s="11" t="s">
        <v>36</v>
      </c>
      <c r="C12" s="8" t="s">
        <v>37</v>
      </c>
      <c r="D12" s="18" t="s">
        <v>53</v>
      </c>
      <c r="E12" s="8" t="s">
        <v>39</v>
      </c>
      <c r="F12" s="8" t="s">
        <v>40</v>
      </c>
      <c r="G12" s="8" t="s">
        <v>41</v>
      </c>
      <c r="H12" s="8" t="s">
        <v>26</v>
      </c>
      <c r="I12" s="12">
        <v>1.0</v>
      </c>
      <c r="J12" s="8" t="s">
        <v>43</v>
      </c>
      <c r="K12" s="13">
        <v>2025.0</v>
      </c>
      <c r="L12" s="8"/>
      <c r="M12" s="1"/>
      <c r="N12" s="1"/>
      <c r="O12" s="1"/>
      <c r="P12" s="1"/>
      <c r="Q12" s="1"/>
      <c r="R12" s="1"/>
      <c r="S12" s="1"/>
      <c r="T12" s="1"/>
      <c r="U12" s="1"/>
      <c r="V12" s="1"/>
      <c r="W12" s="1"/>
      <c r="X12" s="1"/>
      <c r="Y12" s="1"/>
      <c r="Z12" s="1"/>
    </row>
    <row r="13" ht="28.5" customHeight="1">
      <c r="A13" s="1" t="s">
        <v>54</v>
      </c>
      <c r="B13" s="11" t="s">
        <v>55</v>
      </c>
      <c r="C13" s="8" t="s">
        <v>37</v>
      </c>
      <c r="D13" s="8" t="s">
        <v>56</v>
      </c>
      <c r="E13" s="8" t="s">
        <v>39</v>
      </c>
      <c r="F13" s="8" t="s">
        <v>40</v>
      </c>
      <c r="G13" s="8" t="s">
        <v>41</v>
      </c>
      <c r="H13" s="8" t="s">
        <v>42</v>
      </c>
      <c r="I13" s="12">
        <v>20.0</v>
      </c>
      <c r="J13" s="8" t="s">
        <v>23</v>
      </c>
      <c r="K13" s="13">
        <v>2027.0</v>
      </c>
      <c r="L13" s="8" t="s">
        <v>57</v>
      </c>
      <c r="M13" s="1"/>
      <c r="N13" s="1"/>
      <c r="O13" s="1"/>
      <c r="P13" s="1"/>
      <c r="Q13" s="1"/>
      <c r="R13" s="1"/>
      <c r="S13" s="1"/>
      <c r="T13" s="1"/>
      <c r="U13" s="1"/>
      <c r="V13" s="1"/>
      <c r="W13" s="1"/>
      <c r="X13" s="1"/>
      <c r="Y13" s="1"/>
      <c r="Z13" s="1"/>
    </row>
    <row r="14" ht="28.5" customHeight="1">
      <c r="A14" s="1" t="s">
        <v>54</v>
      </c>
      <c r="B14" s="1"/>
      <c r="C14" s="1" t="s">
        <v>37</v>
      </c>
      <c r="D14" s="1" t="s">
        <v>58</v>
      </c>
      <c r="E14" s="1"/>
      <c r="F14" s="1" t="s">
        <v>59</v>
      </c>
      <c r="G14" s="1" t="s">
        <v>41</v>
      </c>
      <c r="H14" s="19" t="s">
        <v>60</v>
      </c>
      <c r="I14" s="15">
        <v>6.0</v>
      </c>
      <c r="J14" s="8" t="s">
        <v>23</v>
      </c>
      <c r="K14" s="9">
        <v>2026.0</v>
      </c>
      <c r="L14" s="1" t="s">
        <v>61</v>
      </c>
      <c r="M14" s="10"/>
      <c r="N14" s="10"/>
      <c r="O14" s="10"/>
      <c r="P14" s="10"/>
      <c r="Q14" s="10"/>
      <c r="R14" s="10"/>
      <c r="S14" s="10"/>
      <c r="T14" s="10"/>
      <c r="U14" s="10"/>
      <c r="V14" s="10"/>
      <c r="W14" s="10"/>
      <c r="X14" s="10"/>
      <c r="Y14" s="10"/>
      <c r="Z14" s="10"/>
    </row>
    <row r="15" ht="28.5" customHeight="1">
      <c r="A15" s="1" t="s">
        <v>62</v>
      </c>
      <c r="B15" s="1"/>
      <c r="C15" s="1" t="s">
        <v>37</v>
      </c>
      <c r="D15" s="1" t="s">
        <v>63</v>
      </c>
      <c r="E15" s="1"/>
      <c r="F15" s="1" t="s">
        <v>59</v>
      </c>
      <c r="G15" s="1" t="s">
        <v>41</v>
      </c>
      <c r="H15" s="1" t="s">
        <v>64</v>
      </c>
      <c r="I15" s="15">
        <f>36-27</f>
        <v>9</v>
      </c>
      <c r="J15" s="8" t="s">
        <v>23</v>
      </c>
      <c r="K15" s="9">
        <v>2027.0</v>
      </c>
      <c r="L15" s="1" t="s">
        <v>65</v>
      </c>
      <c r="M15" s="8"/>
      <c r="N15" s="8"/>
      <c r="O15" s="8"/>
      <c r="P15" s="8"/>
      <c r="Q15" s="8"/>
      <c r="R15" s="8"/>
      <c r="S15" s="8"/>
      <c r="T15" s="8"/>
      <c r="U15" s="8"/>
      <c r="V15" s="8"/>
      <c r="W15" s="8"/>
      <c r="X15" s="8"/>
      <c r="Y15" s="8"/>
      <c r="Z15" s="8"/>
    </row>
    <row r="16" ht="28.5" customHeight="1">
      <c r="A16" s="1" t="s">
        <v>18</v>
      </c>
      <c r="B16" s="1"/>
      <c r="C16" s="1" t="s">
        <v>37</v>
      </c>
      <c r="D16" s="1" t="s">
        <v>66</v>
      </c>
      <c r="E16" s="1"/>
      <c r="F16" s="1" t="s">
        <v>40</v>
      </c>
      <c r="G16" s="1" t="s">
        <v>41</v>
      </c>
      <c r="H16" s="1" t="s">
        <v>60</v>
      </c>
      <c r="I16" s="15">
        <f>2000*100/1000000</f>
        <v>0.2</v>
      </c>
      <c r="J16" s="8" t="s">
        <v>23</v>
      </c>
      <c r="K16" s="9">
        <v>2025.0</v>
      </c>
      <c r="L16" s="20" t="s">
        <v>67</v>
      </c>
      <c r="M16" s="1"/>
      <c r="N16" s="1"/>
      <c r="O16" s="1"/>
      <c r="P16" s="1"/>
      <c r="Q16" s="1"/>
      <c r="R16" s="1"/>
      <c r="S16" s="1"/>
      <c r="T16" s="1"/>
      <c r="U16" s="1"/>
      <c r="V16" s="1"/>
      <c r="W16" s="1"/>
      <c r="X16" s="1"/>
      <c r="Y16" s="1"/>
      <c r="Z16" s="1"/>
    </row>
    <row r="17" ht="28.5" customHeight="1">
      <c r="A17" s="1" t="s">
        <v>18</v>
      </c>
      <c r="B17" s="1"/>
      <c r="C17" s="8" t="s">
        <v>19</v>
      </c>
      <c r="D17" s="1" t="s">
        <v>68</v>
      </c>
      <c r="E17" s="1"/>
      <c r="F17" s="1"/>
      <c r="G17" s="1" t="s">
        <v>41</v>
      </c>
      <c r="H17" s="1" t="s">
        <v>42</v>
      </c>
      <c r="I17" s="1">
        <v>0.969</v>
      </c>
      <c r="J17" s="8" t="s">
        <v>23</v>
      </c>
      <c r="K17" s="9">
        <v>2025.0</v>
      </c>
      <c r="L17" s="1" t="s">
        <v>30</v>
      </c>
      <c r="M17" s="1"/>
      <c r="N17" s="1"/>
      <c r="O17" s="1"/>
      <c r="P17" s="1"/>
      <c r="Q17" s="1"/>
      <c r="R17" s="1"/>
      <c r="S17" s="1"/>
      <c r="T17" s="1"/>
      <c r="U17" s="1"/>
      <c r="V17" s="1"/>
      <c r="W17" s="1"/>
      <c r="X17" s="1"/>
      <c r="Y17" s="1"/>
      <c r="Z17" s="1"/>
    </row>
    <row r="18" ht="28.5" customHeight="1">
      <c r="A18" s="1" t="s">
        <v>18</v>
      </c>
      <c r="B18" s="1"/>
      <c r="C18" s="8" t="s">
        <v>19</v>
      </c>
      <c r="D18" s="1" t="s">
        <v>69</v>
      </c>
      <c r="E18" s="1"/>
      <c r="F18" s="1"/>
      <c r="G18" s="1" t="s">
        <v>41</v>
      </c>
      <c r="H18" s="1" t="s">
        <v>70</v>
      </c>
      <c r="I18" s="1">
        <v>4.0</v>
      </c>
      <c r="J18" s="8" t="s">
        <v>23</v>
      </c>
      <c r="K18" s="9">
        <v>2027.0</v>
      </c>
      <c r="L18" s="1" t="s">
        <v>30</v>
      </c>
      <c r="M18" s="10"/>
      <c r="N18" s="10"/>
      <c r="O18" s="10"/>
      <c r="P18" s="10"/>
      <c r="Q18" s="10"/>
      <c r="R18" s="10"/>
      <c r="S18" s="10"/>
      <c r="T18" s="10"/>
      <c r="U18" s="10"/>
      <c r="V18" s="10"/>
      <c r="W18" s="10"/>
      <c r="X18" s="10"/>
      <c r="Y18" s="10"/>
      <c r="Z18" s="10"/>
    </row>
    <row r="19" ht="28.5" customHeight="1">
      <c r="A19" s="1" t="s">
        <v>18</v>
      </c>
      <c r="B19" s="1"/>
      <c r="C19" s="8" t="s">
        <v>19</v>
      </c>
      <c r="D19" s="1" t="s">
        <v>71</v>
      </c>
      <c r="E19" s="1"/>
      <c r="F19" s="1"/>
      <c r="G19" s="1" t="s">
        <v>41</v>
      </c>
      <c r="H19" s="1" t="s">
        <v>72</v>
      </c>
      <c r="I19" s="1">
        <v>21.0</v>
      </c>
      <c r="J19" s="8" t="s">
        <v>23</v>
      </c>
      <c r="K19" s="9">
        <v>2027.0</v>
      </c>
      <c r="L19" s="1" t="s">
        <v>73</v>
      </c>
      <c r="M19" s="10"/>
      <c r="N19" s="10"/>
      <c r="O19" s="10"/>
      <c r="P19" s="10"/>
      <c r="Q19" s="10"/>
      <c r="R19" s="10"/>
      <c r="S19" s="10"/>
      <c r="T19" s="10"/>
      <c r="U19" s="10"/>
      <c r="V19" s="10"/>
      <c r="W19" s="10"/>
      <c r="X19" s="10"/>
      <c r="Y19" s="10"/>
      <c r="Z19" s="10"/>
    </row>
    <row r="20" ht="28.5" customHeight="1">
      <c r="A20" s="1" t="s">
        <v>18</v>
      </c>
      <c r="B20" s="1"/>
      <c r="C20" s="8" t="s">
        <v>19</v>
      </c>
      <c r="D20" s="1" t="s">
        <v>74</v>
      </c>
      <c r="E20" s="1"/>
      <c r="F20" s="1"/>
      <c r="G20" s="1" t="s">
        <v>41</v>
      </c>
      <c r="H20" s="1" t="s">
        <v>49</v>
      </c>
      <c r="I20" s="1">
        <v>0.15</v>
      </c>
      <c r="J20" s="8" t="s">
        <v>23</v>
      </c>
      <c r="K20" s="9">
        <v>2025.0</v>
      </c>
      <c r="L20" s="1" t="s">
        <v>30</v>
      </c>
      <c r="M20" s="10"/>
      <c r="N20" s="10"/>
      <c r="O20" s="10"/>
      <c r="P20" s="10"/>
      <c r="Q20" s="10"/>
      <c r="R20" s="10"/>
      <c r="S20" s="10"/>
      <c r="T20" s="10"/>
      <c r="U20" s="10"/>
      <c r="V20" s="10"/>
      <c r="W20" s="10"/>
      <c r="X20" s="10"/>
      <c r="Y20" s="10"/>
      <c r="Z20" s="10"/>
    </row>
    <row r="21" ht="28.5" customHeight="1">
      <c r="A21" s="1" t="s">
        <v>18</v>
      </c>
      <c r="B21" s="1"/>
      <c r="C21" s="8" t="s">
        <v>19</v>
      </c>
      <c r="D21" s="1" t="s">
        <v>75</v>
      </c>
      <c r="E21" s="1"/>
      <c r="F21" s="1"/>
      <c r="G21" s="1" t="s">
        <v>41</v>
      </c>
      <c r="H21" s="1" t="s">
        <v>42</v>
      </c>
      <c r="I21" s="1">
        <v>0.2</v>
      </c>
      <c r="J21" s="8" t="s">
        <v>23</v>
      </c>
      <c r="K21" s="9">
        <v>2025.0</v>
      </c>
      <c r="L21" s="1" t="s">
        <v>76</v>
      </c>
      <c r="M21" s="10"/>
      <c r="N21" s="10"/>
      <c r="O21" s="10"/>
      <c r="P21" s="10"/>
      <c r="Q21" s="10"/>
      <c r="R21" s="10"/>
      <c r="S21" s="10"/>
      <c r="T21" s="10"/>
      <c r="U21" s="10"/>
      <c r="V21" s="10"/>
      <c r="W21" s="10"/>
      <c r="X21" s="10"/>
      <c r="Y21" s="10"/>
      <c r="Z21" s="10"/>
    </row>
    <row r="22" ht="28.5" customHeight="1">
      <c r="A22" s="1" t="s">
        <v>18</v>
      </c>
      <c r="B22" s="1"/>
      <c r="C22" s="8" t="s">
        <v>19</v>
      </c>
      <c r="D22" s="1" t="s">
        <v>77</v>
      </c>
      <c r="E22" s="1"/>
      <c r="F22" s="1"/>
      <c r="G22" s="1" t="s">
        <v>41</v>
      </c>
      <c r="H22" s="1" t="s">
        <v>78</v>
      </c>
      <c r="I22" s="1">
        <v>6.0</v>
      </c>
      <c r="J22" s="8" t="s">
        <v>23</v>
      </c>
      <c r="K22" s="9">
        <v>2029.0</v>
      </c>
      <c r="L22" s="1" t="s">
        <v>30</v>
      </c>
      <c r="M22" s="10"/>
      <c r="N22" s="10"/>
      <c r="O22" s="10"/>
      <c r="P22" s="10"/>
      <c r="Q22" s="10"/>
      <c r="R22" s="10"/>
      <c r="S22" s="10"/>
      <c r="T22" s="10"/>
      <c r="U22" s="10"/>
      <c r="V22" s="10"/>
      <c r="W22" s="10"/>
      <c r="X22" s="10"/>
      <c r="Y22" s="10"/>
      <c r="Z22" s="10"/>
    </row>
    <row r="23" ht="28.5" customHeight="1">
      <c r="A23" s="1" t="s">
        <v>18</v>
      </c>
      <c r="B23" s="1"/>
      <c r="C23" s="8" t="s">
        <v>19</v>
      </c>
      <c r="D23" s="1" t="s">
        <v>79</v>
      </c>
      <c r="E23" s="1"/>
      <c r="F23" s="1"/>
      <c r="G23" s="1" t="s">
        <v>41</v>
      </c>
      <c r="H23" s="1" t="s">
        <v>80</v>
      </c>
      <c r="I23" s="1"/>
      <c r="J23" s="8"/>
      <c r="K23" s="9">
        <v>2029.0</v>
      </c>
      <c r="L23" s="1" t="s">
        <v>81</v>
      </c>
      <c r="M23" s="10"/>
      <c r="N23" s="10"/>
      <c r="O23" s="10"/>
      <c r="P23" s="10"/>
      <c r="Q23" s="10"/>
      <c r="R23" s="10"/>
      <c r="S23" s="10"/>
      <c r="T23" s="10"/>
      <c r="U23" s="10"/>
      <c r="V23" s="10"/>
      <c r="W23" s="10"/>
      <c r="X23" s="10"/>
      <c r="Y23" s="10"/>
      <c r="Z23" s="10"/>
    </row>
    <row r="24" ht="28.5" customHeight="1">
      <c r="A24" s="1" t="s">
        <v>18</v>
      </c>
      <c r="B24" s="1"/>
      <c r="C24" s="8" t="s">
        <v>19</v>
      </c>
      <c r="D24" s="1" t="s">
        <v>38</v>
      </c>
      <c r="E24" s="1"/>
      <c r="F24" s="1"/>
      <c r="G24" s="1" t="s">
        <v>41</v>
      </c>
      <c r="H24" s="1" t="s">
        <v>42</v>
      </c>
      <c r="I24" s="1">
        <v>20.0</v>
      </c>
      <c r="J24" s="8" t="s">
        <v>23</v>
      </c>
      <c r="K24" s="9">
        <v>2029.0</v>
      </c>
      <c r="L24" s="1" t="s">
        <v>30</v>
      </c>
      <c r="M24" s="8"/>
      <c r="N24" s="8"/>
      <c r="O24" s="8"/>
      <c r="P24" s="8"/>
      <c r="Q24" s="8"/>
      <c r="R24" s="8"/>
      <c r="S24" s="8"/>
      <c r="T24" s="8"/>
      <c r="U24" s="8"/>
      <c r="V24" s="8"/>
      <c r="W24" s="8"/>
      <c r="X24" s="8"/>
      <c r="Y24" s="8"/>
      <c r="Z24" s="8"/>
    </row>
    <row r="25" ht="28.5" customHeight="1">
      <c r="A25" s="1" t="s">
        <v>18</v>
      </c>
      <c r="B25" s="1"/>
      <c r="C25" s="8" t="s">
        <v>19</v>
      </c>
      <c r="D25" s="1" t="s">
        <v>82</v>
      </c>
      <c r="E25" s="1"/>
      <c r="F25" s="1"/>
      <c r="G25" s="1" t="s">
        <v>41</v>
      </c>
      <c r="H25" s="1" t="s">
        <v>42</v>
      </c>
      <c r="I25" s="1">
        <v>68.0</v>
      </c>
      <c r="J25" s="8" t="s">
        <v>23</v>
      </c>
      <c r="K25" s="9">
        <v>2029.0</v>
      </c>
      <c r="L25" s="1" t="s">
        <v>83</v>
      </c>
      <c r="M25" s="1"/>
      <c r="N25" s="1"/>
      <c r="O25" s="1"/>
      <c r="P25" s="1"/>
      <c r="Q25" s="1"/>
      <c r="R25" s="1"/>
      <c r="S25" s="1"/>
      <c r="T25" s="1"/>
      <c r="U25" s="1"/>
      <c r="V25" s="1"/>
      <c r="W25" s="1"/>
      <c r="X25" s="1"/>
      <c r="Y25" s="1"/>
      <c r="Z25" s="1"/>
    </row>
    <row r="26" ht="28.5" customHeight="1">
      <c r="A26" s="1" t="s">
        <v>54</v>
      </c>
      <c r="B26" s="1"/>
      <c r="C26" s="1" t="s">
        <v>19</v>
      </c>
      <c r="D26" s="1" t="s">
        <v>84</v>
      </c>
      <c r="E26" s="1" t="s">
        <v>41</v>
      </c>
      <c r="F26" s="1" t="s">
        <v>85</v>
      </c>
      <c r="G26" s="1" t="s">
        <v>41</v>
      </c>
      <c r="H26" s="1" t="s">
        <v>86</v>
      </c>
      <c r="I26" s="15">
        <v>50.0</v>
      </c>
      <c r="J26" s="8" t="s">
        <v>23</v>
      </c>
      <c r="K26" s="9">
        <v>2024.0</v>
      </c>
      <c r="L26" s="2" t="s">
        <v>87</v>
      </c>
      <c r="M26" s="1"/>
      <c r="N26" s="1"/>
      <c r="O26" s="1"/>
      <c r="P26" s="1"/>
      <c r="Q26" s="1"/>
      <c r="R26" s="1"/>
      <c r="S26" s="1"/>
      <c r="T26" s="1"/>
      <c r="U26" s="1"/>
      <c r="V26" s="1"/>
      <c r="W26" s="1"/>
      <c r="X26" s="1"/>
      <c r="Y26" s="1"/>
      <c r="Z26" s="1"/>
    </row>
    <row r="27" ht="28.5" customHeight="1">
      <c r="A27" s="1" t="s">
        <v>18</v>
      </c>
      <c r="B27" s="11"/>
      <c r="C27" s="8" t="s">
        <v>19</v>
      </c>
      <c r="D27" s="1" t="s">
        <v>88</v>
      </c>
      <c r="E27" s="8"/>
      <c r="F27" s="1"/>
      <c r="G27" s="1" t="s">
        <v>41</v>
      </c>
      <c r="H27" s="1" t="s">
        <v>70</v>
      </c>
      <c r="I27" s="1">
        <v>17.0</v>
      </c>
      <c r="J27" s="8" t="s">
        <v>23</v>
      </c>
      <c r="K27" s="9">
        <v>2029.0</v>
      </c>
      <c r="L27" s="1" t="s">
        <v>30</v>
      </c>
      <c r="M27" s="1"/>
      <c r="N27" s="1"/>
      <c r="O27" s="1"/>
      <c r="P27" s="1"/>
      <c r="Q27" s="1"/>
      <c r="R27" s="1"/>
      <c r="S27" s="1"/>
      <c r="T27" s="1"/>
      <c r="U27" s="1"/>
      <c r="V27" s="1"/>
      <c r="W27" s="1"/>
      <c r="X27" s="1"/>
      <c r="Y27" s="1"/>
      <c r="Z27" s="1"/>
    </row>
    <row r="28" ht="28.5" customHeight="1">
      <c r="A28" s="1" t="s">
        <v>18</v>
      </c>
      <c r="B28" s="11"/>
      <c r="C28" s="8" t="s">
        <v>19</v>
      </c>
      <c r="D28" s="1" t="s">
        <v>89</v>
      </c>
      <c r="E28" s="8"/>
      <c r="F28" s="1"/>
      <c r="G28" s="1" t="s">
        <v>41</v>
      </c>
      <c r="H28" s="1" t="s">
        <v>49</v>
      </c>
      <c r="I28" s="1">
        <v>0.2</v>
      </c>
      <c r="J28" s="8" t="s">
        <v>23</v>
      </c>
      <c r="K28" s="9">
        <v>2025.0</v>
      </c>
      <c r="L28" s="1" t="s">
        <v>30</v>
      </c>
      <c r="M28" s="1"/>
      <c r="N28" s="1"/>
      <c r="O28" s="1"/>
      <c r="P28" s="1"/>
      <c r="Q28" s="1"/>
      <c r="R28" s="1"/>
      <c r="S28" s="1"/>
      <c r="T28" s="1"/>
      <c r="U28" s="1"/>
      <c r="V28" s="1"/>
      <c r="W28" s="1"/>
      <c r="X28" s="1"/>
      <c r="Y28" s="1"/>
      <c r="Z28" s="1"/>
    </row>
    <row r="29" ht="28.5" customHeight="1">
      <c r="A29" s="1" t="s">
        <v>18</v>
      </c>
      <c r="B29" s="1"/>
      <c r="C29" s="8" t="s">
        <v>19</v>
      </c>
      <c r="D29" s="1" t="s">
        <v>89</v>
      </c>
      <c r="E29" s="1"/>
      <c r="F29" s="1"/>
      <c r="G29" s="1" t="s">
        <v>41</v>
      </c>
      <c r="H29" s="1" t="s">
        <v>90</v>
      </c>
      <c r="I29" s="1"/>
      <c r="J29" s="8"/>
      <c r="K29" s="9">
        <v>2025.0</v>
      </c>
      <c r="L29" s="1" t="s">
        <v>91</v>
      </c>
      <c r="M29" s="1"/>
      <c r="N29" s="1"/>
      <c r="O29" s="1"/>
      <c r="P29" s="1"/>
      <c r="Q29" s="1"/>
      <c r="R29" s="1"/>
      <c r="S29" s="1"/>
      <c r="T29" s="1"/>
      <c r="U29" s="1"/>
      <c r="V29" s="1"/>
      <c r="W29" s="1"/>
      <c r="X29" s="1"/>
      <c r="Y29" s="1"/>
      <c r="Z29" s="1"/>
    </row>
    <row r="30" ht="28.5" customHeight="1">
      <c r="A30" s="1" t="s">
        <v>18</v>
      </c>
      <c r="B30" s="1"/>
      <c r="C30" s="8" t="s">
        <v>19</v>
      </c>
      <c r="D30" s="1" t="s">
        <v>56</v>
      </c>
      <c r="E30" s="1"/>
      <c r="F30" s="1"/>
      <c r="G30" s="1" t="s">
        <v>41</v>
      </c>
      <c r="H30" s="1" t="s">
        <v>42</v>
      </c>
      <c r="I30" s="1">
        <v>0.01</v>
      </c>
      <c r="J30" s="8" t="s">
        <v>23</v>
      </c>
      <c r="K30" s="9">
        <v>2025.0</v>
      </c>
      <c r="L30" s="1" t="s">
        <v>30</v>
      </c>
      <c r="M30" s="1"/>
      <c r="N30" s="1"/>
      <c r="O30" s="1"/>
      <c r="P30" s="1"/>
      <c r="Q30" s="1"/>
      <c r="R30" s="1"/>
      <c r="S30" s="1"/>
      <c r="T30" s="1"/>
      <c r="U30" s="1"/>
      <c r="V30" s="1"/>
      <c r="W30" s="1"/>
      <c r="X30" s="1"/>
      <c r="Y30" s="1"/>
      <c r="Z30" s="1"/>
    </row>
    <row r="31" ht="28.5" customHeight="1">
      <c r="A31" s="1" t="s">
        <v>18</v>
      </c>
      <c r="B31" s="1"/>
      <c r="C31" s="8" t="s">
        <v>19</v>
      </c>
      <c r="D31" s="1" t="s">
        <v>92</v>
      </c>
      <c r="E31" s="1"/>
      <c r="F31" s="1"/>
      <c r="G31" s="1" t="s">
        <v>41</v>
      </c>
      <c r="H31" s="1" t="s">
        <v>93</v>
      </c>
      <c r="I31" s="1">
        <v>3.0</v>
      </c>
      <c r="J31" s="8" t="s">
        <v>23</v>
      </c>
      <c r="K31" s="9">
        <v>2027.0</v>
      </c>
      <c r="L31" s="1" t="s">
        <v>30</v>
      </c>
      <c r="M31" s="1"/>
      <c r="N31" s="1"/>
      <c r="O31" s="1"/>
      <c r="P31" s="1"/>
      <c r="Q31" s="1"/>
      <c r="R31" s="1"/>
      <c r="S31" s="1"/>
      <c r="T31" s="1"/>
      <c r="U31" s="1"/>
      <c r="V31" s="1"/>
      <c r="W31" s="1"/>
      <c r="X31" s="1"/>
      <c r="Y31" s="1"/>
      <c r="Z31" s="1"/>
    </row>
    <row r="32" ht="28.5" customHeight="1">
      <c r="A32" s="1" t="s">
        <v>18</v>
      </c>
      <c r="B32" s="1"/>
      <c r="C32" s="8" t="s">
        <v>19</v>
      </c>
      <c r="D32" s="1" t="s">
        <v>94</v>
      </c>
      <c r="E32" s="1"/>
      <c r="F32" s="1"/>
      <c r="G32" s="1" t="s">
        <v>41</v>
      </c>
      <c r="H32" s="1" t="s">
        <v>95</v>
      </c>
      <c r="I32" s="1"/>
      <c r="J32" s="8"/>
      <c r="K32" s="9">
        <v>2025.0</v>
      </c>
      <c r="L32" s="1" t="s">
        <v>96</v>
      </c>
      <c r="M32" s="1"/>
      <c r="N32" s="1"/>
      <c r="O32" s="1"/>
      <c r="P32" s="1"/>
      <c r="Q32" s="1"/>
      <c r="R32" s="1"/>
      <c r="S32" s="1"/>
      <c r="T32" s="1"/>
      <c r="U32" s="1"/>
      <c r="V32" s="1"/>
      <c r="W32" s="1"/>
      <c r="X32" s="1"/>
      <c r="Y32" s="1"/>
      <c r="Z32" s="1"/>
    </row>
    <row r="33" ht="28.5" customHeight="1">
      <c r="A33" s="1" t="s">
        <v>62</v>
      </c>
      <c r="B33" s="1"/>
      <c r="C33" s="8" t="s">
        <v>19</v>
      </c>
      <c r="D33" s="1" t="s">
        <v>97</v>
      </c>
      <c r="E33" s="1" t="s">
        <v>41</v>
      </c>
      <c r="F33" s="8" t="s">
        <v>85</v>
      </c>
      <c r="G33" s="1" t="s">
        <v>41</v>
      </c>
      <c r="H33" s="1" t="s">
        <v>98</v>
      </c>
      <c r="I33" s="15">
        <v>15.0</v>
      </c>
      <c r="J33" s="8" t="s">
        <v>23</v>
      </c>
      <c r="K33" s="9">
        <v>2028.0</v>
      </c>
      <c r="L33" s="1" t="s">
        <v>99</v>
      </c>
      <c r="M33" s="1"/>
      <c r="N33" s="1"/>
      <c r="O33" s="1"/>
      <c r="P33" s="1"/>
      <c r="Q33" s="1"/>
      <c r="R33" s="1"/>
      <c r="S33" s="1"/>
      <c r="T33" s="1"/>
      <c r="U33" s="1"/>
      <c r="V33" s="1"/>
      <c r="W33" s="1"/>
      <c r="X33" s="1"/>
      <c r="Y33" s="1"/>
      <c r="Z33" s="1"/>
    </row>
    <row r="34" ht="28.5" customHeight="1">
      <c r="A34" s="1" t="s">
        <v>18</v>
      </c>
      <c r="B34" s="1"/>
      <c r="C34" s="8" t="s">
        <v>19</v>
      </c>
      <c r="D34" s="1" t="s">
        <v>100</v>
      </c>
      <c r="E34" s="1"/>
      <c r="F34" s="1"/>
      <c r="G34" s="1" t="s">
        <v>41</v>
      </c>
      <c r="H34" s="1" t="s">
        <v>101</v>
      </c>
      <c r="I34" s="1"/>
      <c r="J34" s="8"/>
      <c r="K34" s="9">
        <v>2025.0</v>
      </c>
      <c r="L34" s="1" t="s">
        <v>102</v>
      </c>
      <c r="M34" s="1"/>
      <c r="N34" s="1"/>
      <c r="O34" s="1"/>
      <c r="P34" s="1"/>
      <c r="Q34" s="1"/>
      <c r="R34" s="1"/>
      <c r="S34" s="1"/>
      <c r="T34" s="1"/>
      <c r="U34" s="1"/>
      <c r="V34" s="1"/>
      <c r="W34" s="1"/>
      <c r="X34" s="1"/>
      <c r="Y34" s="1"/>
      <c r="Z34" s="1"/>
    </row>
    <row r="35" ht="28.5" customHeight="1">
      <c r="A35" s="1" t="s">
        <v>18</v>
      </c>
      <c r="B35" s="1"/>
      <c r="C35" s="8" t="s">
        <v>19</v>
      </c>
      <c r="D35" s="1" t="s">
        <v>100</v>
      </c>
      <c r="E35" s="1"/>
      <c r="F35" s="1"/>
      <c r="G35" s="1" t="s">
        <v>41</v>
      </c>
      <c r="H35" s="1" t="s">
        <v>103</v>
      </c>
      <c r="I35" s="1"/>
      <c r="J35" s="8"/>
      <c r="K35" s="9">
        <v>2025.0</v>
      </c>
      <c r="L35" s="1" t="s">
        <v>104</v>
      </c>
      <c r="M35" s="1"/>
      <c r="N35" s="1"/>
      <c r="O35" s="1"/>
      <c r="P35" s="1"/>
      <c r="Q35" s="1"/>
      <c r="R35" s="1"/>
      <c r="S35" s="1"/>
      <c r="T35" s="1"/>
      <c r="U35" s="1"/>
      <c r="V35" s="1"/>
      <c r="W35" s="1"/>
      <c r="X35" s="1"/>
      <c r="Y35" s="1"/>
      <c r="Z35" s="1"/>
    </row>
    <row r="36" ht="28.5" customHeight="1">
      <c r="A36" s="1" t="s">
        <v>18</v>
      </c>
      <c r="B36" s="1"/>
      <c r="C36" s="8" t="s">
        <v>19</v>
      </c>
      <c r="D36" s="1" t="s">
        <v>105</v>
      </c>
      <c r="E36" s="1"/>
      <c r="F36" s="1"/>
      <c r="G36" s="1" t="s">
        <v>41</v>
      </c>
      <c r="H36" s="1" t="s">
        <v>106</v>
      </c>
      <c r="I36" s="1">
        <v>0.05</v>
      </c>
      <c r="J36" s="8" t="s">
        <v>23</v>
      </c>
      <c r="K36" s="9">
        <v>2025.0</v>
      </c>
      <c r="L36" s="1" t="s">
        <v>107</v>
      </c>
      <c r="M36" s="1"/>
      <c r="N36" s="1"/>
      <c r="O36" s="1"/>
      <c r="P36" s="1"/>
      <c r="Q36" s="1"/>
      <c r="R36" s="1"/>
      <c r="S36" s="1"/>
      <c r="T36" s="1"/>
      <c r="U36" s="1"/>
      <c r="V36" s="1"/>
      <c r="W36" s="1"/>
      <c r="X36" s="1"/>
      <c r="Y36" s="1"/>
      <c r="Z36" s="1"/>
    </row>
    <row r="37" ht="28.5" customHeight="1">
      <c r="A37" s="1" t="s">
        <v>18</v>
      </c>
      <c r="B37" s="11" t="s">
        <v>36</v>
      </c>
      <c r="C37" s="8" t="s">
        <v>37</v>
      </c>
      <c r="D37" s="8" t="s">
        <v>108</v>
      </c>
      <c r="E37" s="8" t="s">
        <v>39</v>
      </c>
      <c r="F37" s="8" t="s">
        <v>48</v>
      </c>
      <c r="G37" s="8" t="s">
        <v>109</v>
      </c>
      <c r="H37" s="8" t="s">
        <v>64</v>
      </c>
      <c r="I37" s="12">
        <v>0.26</v>
      </c>
      <c r="J37" s="8" t="s">
        <v>23</v>
      </c>
      <c r="K37" s="13">
        <v>2025.0</v>
      </c>
      <c r="L37" s="8"/>
      <c r="M37" s="1"/>
      <c r="N37" s="1"/>
      <c r="O37" s="1"/>
      <c r="P37" s="1"/>
      <c r="Q37" s="1"/>
      <c r="R37" s="1"/>
      <c r="S37" s="1"/>
      <c r="T37" s="1"/>
      <c r="U37" s="1"/>
      <c r="V37" s="1"/>
      <c r="W37" s="1"/>
      <c r="X37" s="1"/>
      <c r="Y37" s="1"/>
      <c r="Z37" s="1"/>
    </row>
    <row r="38" ht="28.5" customHeight="1">
      <c r="A38" s="1" t="s">
        <v>18</v>
      </c>
      <c r="B38" s="1"/>
      <c r="C38" s="8" t="s">
        <v>19</v>
      </c>
      <c r="D38" s="1" t="s">
        <v>110</v>
      </c>
      <c r="E38" s="1"/>
      <c r="F38" s="1"/>
      <c r="G38" s="1" t="s">
        <v>109</v>
      </c>
      <c r="H38" s="1" t="s">
        <v>64</v>
      </c>
      <c r="I38" s="1">
        <v>0.26</v>
      </c>
      <c r="J38" s="8" t="s">
        <v>23</v>
      </c>
      <c r="K38" s="9">
        <v>2025.0</v>
      </c>
      <c r="L38" s="1" t="s">
        <v>111</v>
      </c>
      <c r="M38" s="10"/>
      <c r="N38" s="10"/>
      <c r="O38" s="10"/>
      <c r="P38" s="10"/>
      <c r="Q38" s="10"/>
      <c r="R38" s="10"/>
      <c r="S38" s="10"/>
      <c r="T38" s="10"/>
      <c r="U38" s="10"/>
      <c r="V38" s="10"/>
      <c r="W38" s="10"/>
      <c r="X38" s="10"/>
      <c r="Y38" s="10"/>
      <c r="Z38" s="10"/>
    </row>
    <row r="39" ht="28.5" customHeight="1">
      <c r="A39" s="1" t="s">
        <v>18</v>
      </c>
      <c r="B39" s="1"/>
      <c r="C39" s="8" t="s">
        <v>19</v>
      </c>
      <c r="D39" s="1" t="s">
        <v>112</v>
      </c>
      <c r="E39" s="1"/>
      <c r="F39" s="1"/>
      <c r="G39" s="1" t="s">
        <v>113</v>
      </c>
      <c r="H39" s="1" t="s">
        <v>114</v>
      </c>
      <c r="I39" s="1"/>
      <c r="J39" s="8"/>
      <c r="K39" s="9">
        <v>2025.0</v>
      </c>
      <c r="L39" s="1" t="s">
        <v>104</v>
      </c>
      <c r="M39" s="10"/>
      <c r="N39" s="10"/>
      <c r="O39" s="10"/>
      <c r="P39" s="10"/>
      <c r="Q39" s="10"/>
      <c r="R39" s="10"/>
      <c r="S39" s="10"/>
      <c r="T39" s="10"/>
      <c r="U39" s="10"/>
      <c r="V39" s="10"/>
      <c r="W39" s="10"/>
      <c r="X39" s="10"/>
      <c r="Y39" s="10"/>
      <c r="Z39" s="10"/>
    </row>
    <row r="40" ht="28.5" customHeight="1">
      <c r="A40" s="1" t="s">
        <v>18</v>
      </c>
      <c r="B40" s="11" t="s">
        <v>36</v>
      </c>
      <c r="C40" s="8" t="s">
        <v>37</v>
      </c>
      <c r="D40" s="8" t="s">
        <v>115</v>
      </c>
      <c r="E40" s="8" t="s">
        <v>39</v>
      </c>
      <c r="F40" s="8" t="s">
        <v>40</v>
      </c>
      <c r="G40" s="8" t="s">
        <v>116</v>
      </c>
      <c r="H40" s="8" t="s">
        <v>42</v>
      </c>
      <c r="I40" s="12">
        <v>2.0</v>
      </c>
      <c r="J40" s="21" t="s">
        <v>23</v>
      </c>
      <c r="K40" s="13">
        <v>2025.0</v>
      </c>
      <c r="L40" s="8"/>
      <c r="M40" s="10"/>
      <c r="N40" s="10"/>
      <c r="O40" s="10"/>
      <c r="P40" s="10"/>
      <c r="Q40" s="10"/>
      <c r="R40" s="10"/>
      <c r="S40" s="10"/>
      <c r="T40" s="10"/>
      <c r="U40" s="10"/>
      <c r="V40" s="10"/>
      <c r="W40" s="10"/>
      <c r="X40" s="10"/>
      <c r="Y40" s="10"/>
      <c r="Z40" s="10"/>
    </row>
    <row r="41" ht="28.5" customHeight="1">
      <c r="A41" s="1" t="s">
        <v>18</v>
      </c>
      <c r="B41" s="11" t="s">
        <v>36</v>
      </c>
      <c r="C41" s="8" t="s">
        <v>37</v>
      </c>
      <c r="D41" s="8" t="s">
        <v>117</v>
      </c>
      <c r="E41" s="8" t="s">
        <v>118</v>
      </c>
      <c r="F41" s="8" t="s">
        <v>119</v>
      </c>
      <c r="G41" s="8" t="s">
        <v>116</v>
      </c>
      <c r="H41" s="8" t="s">
        <v>106</v>
      </c>
      <c r="I41" s="12">
        <v>0.5</v>
      </c>
      <c r="J41" s="8" t="s">
        <v>23</v>
      </c>
      <c r="K41" s="13">
        <v>2025.0</v>
      </c>
      <c r="L41" s="8"/>
      <c r="M41" s="10"/>
      <c r="N41" s="10"/>
      <c r="O41" s="10"/>
      <c r="P41" s="10"/>
      <c r="Q41" s="10"/>
      <c r="R41" s="10"/>
      <c r="S41" s="10"/>
      <c r="T41" s="10"/>
      <c r="U41" s="10"/>
      <c r="V41" s="10"/>
      <c r="W41" s="10"/>
      <c r="X41" s="10"/>
      <c r="Y41" s="10"/>
      <c r="Z41" s="10"/>
    </row>
    <row r="42" ht="28.5" customHeight="1">
      <c r="A42" s="1" t="s">
        <v>18</v>
      </c>
      <c r="B42" s="11" t="s">
        <v>36</v>
      </c>
      <c r="C42" s="8" t="s">
        <v>37</v>
      </c>
      <c r="D42" s="8" t="s">
        <v>120</v>
      </c>
      <c r="E42" s="8" t="s">
        <v>39</v>
      </c>
      <c r="F42" s="8" t="s">
        <v>40</v>
      </c>
      <c r="G42" s="8" t="s">
        <v>116</v>
      </c>
      <c r="H42" s="8" t="s">
        <v>95</v>
      </c>
      <c r="I42" s="12">
        <v>100.0</v>
      </c>
      <c r="J42" s="8" t="s">
        <v>43</v>
      </c>
      <c r="K42" s="13">
        <v>2025.0</v>
      </c>
      <c r="L42" s="8"/>
      <c r="M42" s="1"/>
      <c r="N42" s="1"/>
      <c r="O42" s="1"/>
      <c r="P42" s="1"/>
      <c r="Q42" s="1"/>
      <c r="R42" s="1"/>
      <c r="S42" s="1"/>
      <c r="T42" s="1"/>
      <c r="U42" s="1"/>
      <c r="V42" s="1"/>
      <c r="W42" s="1"/>
      <c r="X42" s="1"/>
      <c r="Y42" s="1"/>
      <c r="Z42" s="1"/>
    </row>
    <row r="43" ht="28.5" customHeight="1">
      <c r="A43" s="1" t="s">
        <v>18</v>
      </c>
      <c r="B43" s="11" t="s">
        <v>36</v>
      </c>
      <c r="C43" s="8" t="s">
        <v>37</v>
      </c>
      <c r="D43" s="8" t="s">
        <v>121</v>
      </c>
      <c r="E43" s="8" t="s">
        <v>39</v>
      </c>
      <c r="F43" s="8" t="s">
        <v>40</v>
      </c>
      <c r="G43" s="8" t="s">
        <v>116</v>
      </c>
      <c r="H43" s="8" t="s">
        <v>49</v>
      </c>
      <c r="I43" s="12">
        <v>20.0</v>
      </c>
      <c r="J43" s="22" t="s">
        <v>122</v>
      </c>
      <c r="K43" s="13">
        <v>2025.0</v>
      </c>
      <c r="L43" s="8"/>
      <c r="M43" s="1"/>
      <c r="N43" s="1"/>
      <c r="O43" s="1"/>
      <c r="P43" s="1"/>
      <c r="Q43" s="1"/>
      <c r="R43" s="1"/>
      <c r="S43" s="1"/>
      <c r="T43" s="1"/>
      <c r="U43" s="1"/>
      <c r="V43" s="1"/>
      <c r="W43" s="1"/>
      <c r="X43" s="1"/>
      <c r="Y43" s="1"/>
      <c r="Z43" s="1"/>
    </row>
    <row r="44" ht="28.5" customHeight="1">
      <c r="A44" s="1" t="s">
        <v>18</v>
      </c>
      <c r="B44" s="11" t="s">
        <v>36</v>
      </c>
      <c r="C44" s="11" t="s">
        <v>37</v>
      </c>
      <c r="D44" s="8" t="s">
        <v>121</v>
      </c>
      <c r="E44" s="8" t="s">
        <v>45</v>
      </c>
      <c r="F44" s="11" t="s">
        <v>123</v>
      </c>
      <c r="G44" s="11" t="s">
        <v>116</v>
      </c>
      <c r="H44" s="11" t="s">
        <v>26</v>
      </c>
      <c r="I44" s="12">
        <v>40.0</v>
      </c>
      <c r="J44" s="23" t="s">
        <v>23</v>
      </c>
      <c r="K44" s="13">
        <v>2025.0</v>
      </c>
      <c r="L44" s="8"/>
      <c r="M44" s="1"/>
      <c r="N44" s="1"/>
      <c r="O44" s="1"/>
      <c r="P44" s="1"/>
      <c r="Q44" s="1"/>
      <c r="R44" s="1"/>
      <c r="S44" s="1"/>
      <c r="T44" s="1"/>
      <c r="U44" s="1"/>
      <c r="V44" s="1"/>
      <c r="W44" s="1"/>
      <c r="X44" s="1"/>
      <c r="Y44" s="1"/>
      <c r="Z44" s="1"/>
    </row>
    <row r="45" ht="27.75" customHeight="1">
      <c r="A45" s="1" t="s">
        <v>54</v>
      </c>
      <c r="B45" s="1"/>
      <c r="C45" s="1" t="s">
        <v>37</v>
      </c>
      <c r="D45" s="1" t="s">
        <v>124</v>
      </c>
      <c r="E45" s="1"/>
      <c r="F45" s="1" t="s">
        <v>40</v>
      </c>
      <c r="G45" s="8" t="s">
        <v>116</v>
      </c>
      <c r="H45" s="1" t="s">
        <v>49</v>
      </c>
      <c r="I45" s="15">
        <v>139.0</v>
      </c>
      <c r="J45" s="8" t="s">
        <v>23</v>
      </c>
      <c r="K45" s="9">
        <v>2027.0</v>
      </c>
      <c r="L45" s="1" t="s">
        <v>125</v>
      </c>
      <c r="M45" s="1"/>
      <c r="N45" s="1"/>
      <c r="O45" s="1"/>
      <c r="P45" s="1"/>
      <c r="Q45" s="1"/>
      <c r="R45" s="1"/>
      <c r="S45" s="1"/>
      <c r="T45" s="1"/>
      <c r="U45" s="1"/>
      <c r="V45" s="1"/>
      <c r="W45" s="1"/>
      <c r="X45" s="1"/>
      <c r="Y45" s="1"/>
      <c r="Z45" s="1"/>
    </row>
    <row r="46" ht="28.5" customHeight="1">
      <c r="A46" s="1" t="s">
        <v>18</v>
      </c>
      <c r="B46" s="1"/>
      <c r="C46" s="1" t="s">
        <v>37</v>
      </c>
      <c r="D46" s="1" t="s">
        <v>126</v>
      </c>
      <c r="E46" s="1"/>
      <c r="F46" s="1" t="s">
        <v>59</v>
      </c>
      <c r="G46" s="8" t="s">
        <v>116</v>
      </c>
      <c r="H46" s="1" t="s">
        <v>127</v>
      </c>
      <c r="I46" s="24">
        <f>150000*100/1000000</f>
        <v>15</v>
      </c>
      <c r="J46" s="8" t="s">
        <v>23</v>
      </c>
      <c r="K46" s="9">
        <v>2028.0</v>
      </c>
      <c r="L46" s="1" t="s">
        <v>128</v>
      </c>
      <c r="M46" s="1"/>
      <c r="N46" s="1"/>
      <c r="O46" s="1"/>
      <c r="P46" s="1"/>
      <c r="Q46" s="1"/>
      <c r="R46" s="1"/>
      <c r="S46" s="1"/>
      <c r="T46" s="1"/>
      <c r="U46" s="1"/>
      <c r="V46" s="1"/>
      <c r="W46" s="1"/>
      <c r="X46" s="1"/>
      <c r="Y46" s="1"/>
      <c r="Z46" s="1"/>
    </row>
    <row r="47" ht="28.5" customHeight="1">
      <c r="A47" s="1" t="s">
        <v>18</v>
      </c>
      <c r="B47" s="1"/>
      <c r="C47" s="8" t="s">
        <v>19</v>
      </c>
      <c r="D47" s="1" t="s">
        <v>115</v>
      </c>
      <c r="E47" s="1"/>
      <c r="F47" s="1"/>
      <c r="G47" s="1" t="s">
        <v>116</v>
      </c>
      <c r="H47" s="1" t="s">
        <v>42</v>
      </c>
      <c r="I47" s="1">
        <v>0.001</v>
      </c>
      <c r="J47" s="8" t="s">
        <v>23</v>
      </c>
      <c r="K47" s="9">
        <v>2025.0</v>
      </c>
      <c r="L47" s="1" t="s">
        <v>30</v>
      </c>
      <c r="M47" s="10"/>
      <c r="N47" s="10"/>
      <c r="O47" s="10"/>
      <c r="P47" s="10"/>
      <c r="Q47" s="10"/>
      <c r="R47" s="10"/>
      <c r="S47" s="10"/>
      <c r="T47" s="10"/>
      <c r="U47" s="10"/>
      <c r="V47" s="10"/>
      <c r="W47" s="10"/>
      <c r="X47" s="10"/>
      <c r="Y47" s="10"/>
      <c r="Z47" s="10"/>
    </row>
    <row r="48" ht="28.5" customHeight="1">
      <c r="A48" s="1" t="s">
        <v>18</v>
      </c>
      <c r="B48" s="1"/>
      <c r="C48" s="8" t="s">
        <v>19</v>
      </c>
      <c r="D48" s="1" t="s">
        <v>129</v>
      </c>
      <c r="E48" s="1"/>
      <c r="F48" s="1"/>
      <c r="G48" s="1" t="s">
        <v>116</v>
      </c>
      <c r="H48" s="1" t="s">
        <v>130</v>
      </c>
      <c r="I48" s="1">
        <v>0.2</v>
      </c>
      <c r="J48" s="8" t="s">
        <v>23</v>
      </c>
      <c r="K48" s="9">
        <v>2025.0</v>
      </c>
      <c r="L48" s="1" t="s">
        <v>131</v>
      </c>
      <c r="M48" s="10"/>
      <c r="N48" s="10"/>
      <c r="O48" s="10"/>
      <c r="P48" s="10"/>
      <c r="Q48" s="10"/>
      <c r="R48" s="10"/>
      <c r="S48" s="10"/>
      <c r="T48" s="10"/>
      <c r="U48" s="10"/>
      <c r="V48" s="10"/>
      <c r="W48" s="10"/>
      <c r="X48" s="10"/>
      <c r="Y48" s="10"/>
      <c r="Z48" s="10"/>
    </row>
    <row r="49" ht="28.5" customHeight="1">
      <c r="A49" s="1" t="s">
        <v>18</v>
      </c>
      <c r="B49" s="1"/>
      <c r="C49" s="8" t="s">
        <v>19</v>
      </c>
      <c r="D49" s="1" t="s">
        <v>117</v>
      </c>
      <c r="E49" s="1"/>
      <c r="F49" s="1"/>
      <c r="G49" s="1" t="s">
        <v>116</v>
      </c>
      <c r="H49" s="1" t="s">
        <v>106</v>
      </c>
      <c r="I49" s="1">
        <v>0.5</v>
      </c>
      <c r="J49" s="8" t="s">
        <v>23</v>
      </c>
      <c r="K49" s="9">
        <v>2025.0</v>
      </c>
      <c r="L49" s="1" t="s">
        <v>30</v>
      </c>
      <c r="M49" s="10"/>
      <c r="N49" s="10"/>
      <c r="O49" s="10"/>
      <c r="P49" s="10"/>
      <c r="Q49" s="10"/>
      <c r="R49" s="10"/>
      <c r="S49" s="10"/>
      <c r="T49" s="10"/>
      <c r="U49" s="10"/>
      <c r="V49" s="10"/>
      <c r="W49" s="10"/>
      <c r="X49" s="10"/>
      <c r="Y49" s="10"/>
      <c r="Z49" s="10"/>
    </row>
    <row r="50" ht="28.5" customHeight="1">
      <c r="A50" s="1" t="s">
        <v>18</v>
      </c>
      <c r="B50" s="1"/>
      <c r="C50" s="8" t="s">
        <v>19</v>
      </c>
      <c r="D50" s="1" t="s">
        <v>132</v>
      </c>
      <c r="E50" s="1"/>
      <c r="F50" s="1"/>
      <c r="G50" s="1" t="s">
        <v>116</v>
      </c>
      <c r="H50" s="1" t="s">
        <v>26</v>
      </c>
      <c r="I50" s="1">
        <v>4.0</v>
      </c>
      <c r="J50" s="8" t="s">
        <v>23</v>
      </c>
      <c r="K50" s="9">
        <v>2025.0</v>
      </c>
      <c r="L50" s="1" t="s">
        <v>30</v>
      </c>
      <c r="M50" s="1"/>
      <c r="N50" s="1"/>
      <c r="O50" s="1"/>
      <c r="P50" s="1"/>
      <c r="Q50" s="1"/>
      <c r="R50" s="1"/>
      <c r="S50" s="1"/>
      <c r="T50" s="1"/>
      <c r="U50" s="1"/>
      <c r="V50" s="1"/>
      <c r="W50" s="1"/>
      <c r="X50" s="1"/>
      <c r="Y50" s="1"/>
      <c r="Z50" s="1"/>
    </row>
    <row r="51" ht="28.5" customHeight="1">
      <c r="A51" s="1" t="s">
        <v>18</v>
      </c>
      <c r="B51" s="1"/>
      <c r="C51" s="8" t="s">
        <v>19</v>
      </c>
      <c r="D51" s="1" t="s">
        <v>133</v>
      </c>
      <c r="E51" s="1"/>
      <c r="F51" s="1"/>
      <c r="G51" s="1" t="s">
        <v>116</v>
      </c>
      <c r="H51" s="1" t="s">
        <v>49</v>
      </c>
      <c r="I51" s="1">
        <v>10.0</v>
      </c>
      <c r="J51" s="8" t="s">
        <v>23</v>
      </c>
      <c r="K51" s="9">
        <v>2029.0</v>
      </c>
      <c r="L51" s="1" t="s">
        <v>30</v>
      </c>
      <c r="M51" s="1"/>
      <c r="N51" s="1"/>
      <c r="O51" s="1"/>
      <c r="P51" s="1"/>
      <c r="Q51" s="1"/>
      <c r="R51" s="1"/>
      <c r="S51" s="1"/>
      <c r="T51" s="1"/>
      <c r="U51" s="1"/>
      <c r="V51" s="1"/>
      <c r="W51" s="1"/>
      <c r="X51" s="1"/>
      <c r="Y51" s="1"/>
      <c r="Z51" s="1"/>
    </row>
    <row r="52" ht="28.5" customHeight="1">
      <c r="A52" s="1" t="s">
        <v>18</v>
      </c>
      <c r="B52" s="1"/>
      <c r="C52" s="8" t="s">
        <v>19</v>
      </c>
      <c r="D52" s="1" t="s">
        <v>121</v>
      </c>
      <c r="E52" s="1"/>
      <c r="F52" s="1"/>
      <c r="G52" s="1" t="s">
        <v>116</v>
      </c>
      <c r="H52" s="1" t="s">
        <v>95</v>
      </c>
      <c r="I52" s="1">
        <v>10.0</v>
      </c>
      <c r="J52" s="8" t="s">
        <v>23</v>
      </c>
      <c r="K52" s="9">
        <v>2025.0</v>
      </c>
      <c r="L52" s="1" t="s">
        <v>30</v>
      </c>
      <c r="M52" s="1"/>
      <c r="N52" s="1"/>
      <c r="O52" s="1"/>
      <c r="P52" s="1"/>
      <c r="Q52" s="1"/>
      <c r="R52" s="1"/>
      <c r="S52" s="1"/>
      <c r="T52" s="1"/>
      <c r="U52" s="1"/>
      <c r="V52" s="1"/>
      <c r="W52" s="1"/>
      <c r="X52" s="1"/>
      <c r="Y52" s="1"/>
      <c r="Z52" s="1"/>
    </row>
    <row r="53" ht="28.5" customHeight="1">
      <c r="A53" s="1" t="s">
        <v>18</v>
      </c>
      <c r="B53" s="11" t="s">
        <v>36</v>
      </c>
      <c r="C53" s="8" t="s">
        <v>37</v>
      </c>
      <c r="D53" s="8" t="s">
        <v>134</v>
      </c>
      <c r="E53" s="8" t="s">
        <v>39</v>
      </c>
      <c r="F53" s="8" t="s">
        <v>40</v>
      </c>
      <c r="G53" s="8" t="s">
        <v>135</v>
      </c>
      <c r="H53" s="8" t="s">
        <v>60</v>
      </c>
      <c r="I53" s="12">
        <v>40.0</v>
      </c>
      <c r="J53" s="8" t="s">
        <v>136</v>
      </c>
      <c r="K53" s="13">
        <v>2025.0</v>
      </c>
      <c r="L53" s="8" t="s">
        <v>137</v>
      </c>
      <c r="M53" s="10"/>
      <c r="N53" s="10"/>
      <c r="O53" s="10"/>
      <c r="P53" s="10"/>
      <c r="Q53" s="10"/>
      <c r="R53" s="10"/>
      <c r="S53" s="10"/>
      <c r="T53" s="10"/>
      <c r="U53" s="10"/>
      <c r="V53" s="10"/>
      <c r="W53" s="10"/>
      <c r="X53" s="10"/>
      <c r="Y53" s="10"/>
      <c r="Z53" s="10"/>
    </row>
    <row r="54" ht="28.5" customHeight="1">
      <c r="A54" s="1" t="s">
        <v>18</v>
      </c>
      <c r="B54" s="11" t="s">
        <v>36</v>
      </c>
      <c r="C54" s="8" t="s">
        <v>37</v>
      </c>
      <c r="D54" s="8" t="s">
        <v>138</v>
      </c>
      <c r="E54" s="8" t="s">
        <v>39</v>
      </c>
      <c r="F54" s="8" t="s">
        <v>40</v>
      </c>
      <c r="G54" s="8" t="s">
        <v>135</v>
      </c>
      <c r="H54" s="8" t="s">
        <v>78</v>
      </c>
      <c r="I54" s="12">
        <v>20.0</v>
      </c>
      <c r="J54" s="8" t="s">
        <v>43</v>
      </c>
      <c r="K54" s="13">
        <v>2025.0</v>
      </c>
      <c r="L54" s="8"/>
      <c r="M54" s="10"/>
      <c r="N54" s="10"/>
      <c r="O54" s="10"/>
      <c r="P54" s="10"/>
      <c r="Q54" s="10"/>
      <c r="R54" s="10"/>
      <c r="S54" s="10"/>
      <c r="T54" s="10"/>
      <c r="U54" s="10"/>
      <c r="V54" s="10"/>
      <c r="W54" s="10"/>
      <c r="X54" s="10"/>
      <c r="Y54" s="10"/>
      <c r="Z54" s="10"/>
    </row>
    <row r="55" ht="28.5" customHeight="1">
      <c r="A55" s="1" t="s">
        <v>18</v>
      </c>
      <c r="B55" s="11" t="s">
        <v>36</v>
      </c>
      <c r="C55" s="2" t="s">
        <v>37</v>
      </c>
      <c r="D55" s="8" t="s">
        <v>139</v>
      </c>
      <c r="E55" s="8" t="s">
        <v>45</v>
      </c>
      <c r="F55" s="8" t="s">
        <v>40</v>
      </c>
      <c r="G55" s="8" t="s">
        <v>135</v>
      </c>
      <c r="H55" s="8" t="s">
        <v>80</v>
      </c>
      <c r="I55" s="12">
        <v>2.0</v>
      </c>
      <c r="J55" s="23" t="s">
        <v>23</v>
      </c>
      <c r="K55" s="13">
        <v>2025.0</v>
      </c>
      <c r="L55" s="8"/>
      <c r="M55" s="10"/>
      <c r="N55" s="10"/>
      <c r="O55" s="10"/>
      <c r="P55" s="10"/>
      <c r="Q55" s="10"/>
      <c r="R55" s="10"/>
      <c r="S55" s="10"/>
      <c r="T55" s="10"/>
      <c r="U55" s="10"/>
      <c r="V55" s="10"/>
      <c r="W55" s="10"/>
      <c r="X55" s="10"/>
      <c r="Y55" s="10"/>
      <c r="Z55" s="10"/>
    </row>
    <row r="56" ht="28.5" customHeight="1">
      <c r="A56" s="1" t="s">
        <v>18</v>
      </c>
      <c r="B56" s="11" t="s">
        <v>36</v>
      </c>
      <c r="C56" s="8" t="s">
        <v>37</v>
      </c>
      <c r="D56" s="8" t="s">
        <v>140</v>
      </c>
      <c r="E56" s="8" t="s">
        <v>39</v>
      </c>
      <c r="F56" s="8" t="s">
        <v>40</v>
      </c>
      <c r="G56" s="8" t="s">
        <v>135</v>
      </c>
      <c r="H56" s="8" t="s">
        <v>141</v>
      </c>
      <c r="I56" s="12">
        <v>4.0</v>
      </c>
      <c r="J56" s="8" t="s">
        <v>23</v>
      </c>
      <c r="K56" s="13">
        <v>2027.0</v>
      </c>
      <c r="L56" s="8"/>
      <c r="M56" s="10"/>
      <c r="N56" s="10"/>
      <c r="O56" s="10"/>
      <c r="P56" s="10"/>
      <c r="Q56" s="10"/>
      <c r="R56" s="10"/>
      <c r="S56" s="10"/>
      <c r="T56" s="10"/>
      <c r="U56" s="10"/>
      <c r="V56" s="10"/>
      <c r="W56" s="10"/>
      <c r="X56" s="10"/>
      <c r="Y56" s="10"/>
      <c r="Z56" s="10"/>
    </row>
    <row r="57" ht="28.5" customHeight="1">
      <c r="A57" s="1" t="s">
        <v>18</v>
      </c>
      <c r="B57" s="11" t="s">
        <v>36</v>
      </c>
      <c r="C57" s="8" t="s">
        <v>37</v>
      </c>
      <c r="D57" s="8" t="s">
        <v>142</v>
      </c>
      <c r="E57" s="8" t="s">
        <v>39</v>
      </c>
      <c r="F57" s="8" t="s">
        <v>48</v>
      </c>
      <c r="G57" s="8" t="s">
        <v>135</v>
      </c>
      <c r="H57" s="8" t="s">
        <v>26</v>
      </c>
      <c r="I57" s="12">
        <v>0.005</v>
      </c>
      <c r="J57" s="8" t="s">
        <v>23</v>
      </c>
      <c r="K57" s="13">
        <v>2025.0</v>
      </c>
      <c r="L57" s="8"/>
      <c r="M57" s="1"/>
      <c r="N57" s="1"/>
      <c r="O57" s="1"/>
      <c r="P57" s="1"/>
      <c r="Q57" s="1"/>
      <c r="R57" s="1"/>
      <c r="S57" s="1"/>
      <c r="T57" s="1"/>
      <c r="U57" s="1"/>
      <c r="V57" s="1"/>
      <c r="W57" s="1"/>
      <c r="X57" s="1"/>
      <c r="Y57" s="1"/>
      <c r="Z57" s="1"/>
    </row>
    <row r="58" ht="28.5" customHeight="1">
      <c r="A58" s="1" t="s">
        <v>18</v>
      </c>
      <c r="B58" s="11" t="s">
        <v>36</v>
      </c>
      <c r="C58" s="8" t="s">
        <v>37</v>
      </c>
      <c r="D58" s="8" t="s">
        <v>143</v>
      </c>
      <c r="E58" s="8" t="s">
        <v>39</v>
      </c>
      <c r="F58" s="8" t="s">
        <v>40</v>
      </c>
      <c r="G58" s="8" t="s">
        <v>135</v>
      </c>
      <c r="H58" s="8" t="s">
        <v>42</v>
      </c>
      <c r="I58" s="12">
        <v>5.0</v>
      </c>
      <c r="J58" s="8" t="s">
        <v>122</v>
      </c>
      <c r="K58" s="13">
        <v>2025.0</v>
      </c>
      <c r="L58" s="8"/>
      <c r="M58" s="1"/>
      <c r="N58" s="1"/>
      <c r="O58" s="1"/>
      <c r="P58" s="1"/>
      <c r="Q58" s="1"/>
      <c r="R58" s="1"/>
      <c r="S58" s="1"/>
      <c r="T58" s="1"/>
      <c r="U58" s="1"/>
      <c r="V58" s="1"/>
      <c r="W58" s="1"/>
      <c r="X58" s="1"/>
      <c r="Y58" s="1"/>
      <c r="Z58" s="1"/>
    </row>
    <row r="59" ht="28.5" customHeight="1">
      <c r="A59" s="1" t="s">
        <v>18</v>
      </c>
      <c r="B59" s="11" t="s">
        <v>36</v>
      </c>
      <c r="C59" s="8" t="s">
        <v>37</v>
      </c>
      <c r="D59" s="8" t="s">
        <v>144</v>
      </c>
      <c r="E59" s="8" t="s">
        <v>51</v>
      </c>
      <c r="F59" s="8" t="s">
        <v>40</v>
      </c>
      <c r="G59" s="8" t="s">
        <v>135</v>
      </c>
      <c r="H59" s="8" t="s">
        <v>145</v>
      </c>
      <c r="I59" s="25">
        <v>15.0</v>
      </c>
      <c r="J59" s="21" t="s">
        <v>23</v>
      </c>
      <c r="K59" s="13">
        <v>2025.0</v>
      </c>
      <c r="L59" s="8"/>
      <c r="M59" s="1"/>
      <c r="N59" s="1"/>
      <c r="O59" s="1"/>
      <c r="P59" s="1"/>
      <c r="Q59" s="1"/>
      <c r="R59" s="1"/>
      <c r="S59" s="1"/>
      <c r="T59" s="1"/>
      <c r="U59" s="1"/>
      <c r="V59" s="1"/>
      <c r="W59" s="1"/>
      <c r="X59" s="1"/>
      <c r="Y59" s="1"/>
      <c r="Z59" s="1"/>
    </row>
    <row r="60" ht="28.5" customHeight="1">
      <c r="A60" s="1" t="s">
        <v>18</v>
      </c>
      <c r="B60" s="11" t="s">
        <v>36</v>
      </c>
      <c r="C60" s="8" t="s">
        <v>37</v>
      </c>
      <c r="D60" s="8" t="s">
        <v>146</v>
      </c>
      <c r="E60" s="8" t="s">
        <v>39</v>
      </c>
      <c r="F60" s="8" t="s">
        <v>48</v>
      </c>
      <c r="G60" s="8" t="s">
        <v>135</v>
      </c>
      <c r="H60" s="8" t="s">
        <v>141</v>
      </c>
      <c r="I60" s="12">
        <v>2.0</v>
      </c>
      <c r="J60" s="8" t="s">
        <v>43</v>
      </c>
      <c r="K60" s="13">
        <v>2025.0</v>
      </c>
      <c r="L60" s="8"/>
      <c r="M60" s="1"/>
      <c r="N60" s="1"/>
      <c r="O60" s="1"/>
      <c r="P60" s="1"/>
      <c r="Q60" s="1"/>
      <c r="R60" s="1"/>
      <c r="S60" s="1"/>
      <c r="T60" s="1"/>
      <c r="U60" s="1"/>
      <c r="V60" s="1"/>
      <c r="W60" s="1"/>
      <c r="X60" s="1"/>
      <c r="Y60" s="1"/>
      <c r="Z60" s="1"/>
    </row>
    <row r="61" ht="28.5" customHeight="1">
      <c r="A61" s="1" t="s">
        <v>18</v>
      </c>
      <c r="B61" s="11" t="s">
        <v>36</v>
      </c>
      <c r="C61" s="8" t="s">
        <v>37</v>
      </c>
      <c r="D61" s="8" t="s">
        <v>146</v>
      </c>
      <c r="E61" s="8" t="s">
        <v>39</v>
      </c>
      <c r="F61" s="8" t="s">
        <v>40</v>
      </c>
      <c r="G61" s="8" t="s">
        <v>135</v>
      </c>
      <c r="H61" s="8" t="s">
        <v>127</v>
      </c>
      <c r="I61" s="12">
        <v>5.0</v>
      </c>
      <c r="J61" s="8" t="s">
        <v>43</v>
      </c>
      <c r="K61" s="13">
        <v>2025.0</v>
      </c>
      <c r="L61" s="8"/>
      <c r="M61" s="1"/>
      <c r="N61" s="1"/>
      <c r="O61" s="1"/>
      <c r="P61" s="1"/>
      <c r="Q61" s="1"/>
      <c r="R61" s="1"/>
      <c r="S61" s="1"/>
      <c r="T61" s="1"/>
      <c r="U61" s="1"/>
      <c r="V61" s="1"/>
      <c r="W61" s="1"/>
      <c r="X61" s="1"/>
      <c r="Y61" s="1"/>
      <c r="Z61" s="1"/>
    </row>
    <row r="62" ht="28.5" customHeight="1">
      <c r="A62" s="1" t="s">
        <v>18</v>
      </c>
      <c r="B62" s="11" t="s">
        <v>36</v>
      </c>
      <c r="C62" s="8" t="s">
        <v>37</v>
      </c>
      <c r="D62" s="8" t="s">
        <v>147</v>
      </c>
      <c r="E62" s="8" t="s">
        <v>39</v>
      </c>
      <c r="F62" s="8" t="s">
        <v>48</v>
      </c>
      <c r="G62" s="8" t="s">
        <v>135</v>
      </c>
      <c r="H62" s="8" t="s">
        <v>42</v>
      </c>
      <c r="I62" s="12">
        <v>27.0</v>
      </c>
      <c r="J62" s="8" t="s">
        <v>43</v>
      </c>
      <c r="K62" s="13">
        <v>2025.0</v>
      </c>
      <c r="L62" s="8"/>
      <c r="M62" s="1"/>
      <c r="N62" s="1"/>
      <c r="O62" s="1"/>
      <c r="P62" s="1"/>
      <c r="Q62" s="1"/>
      <c r="R62" s="1"/>
      <c r="S62" s="1"/>
      <c r="T62" s="1"/>
      <c r="U62" s="1"/>
      <c r="V62" s="1"/>
      <c r="W62" s="1"/>
      <c r="X62" s="1"/>
      <c r="Y62" s="1"/>
      <c r="Z62" s="1"/>
    </row>
    <row r="63" ht="28.5" customHeight="1">
      <c r="A63" s="1" t="s">
        <v>18</v>
      </c>
      <c r="B63" s="11" t="s">
        <v>36</v>
      </c>
      <c r="C63" s="8" t="s">
        <v>37</v>
      </c>
      <c r="D63" s="8" t="s">
        <v>147</v>
      </c>
      <c r="E63" s="8" t="s">
        <v>39</v>
      </c>
      <c r="F63" s="8" t="s">
        <v>40</v>
      </c>
      <c r="G63" s="8" t="s">
        <v>135</v>
      </c>
      <c r="H63" s="8" t="s">
        <v>42</v>
      </c>
      <c r="I63" s="12">
        <v>36.0</v>
      </c>
      <c r="J63" s="8" t="s">
        <v>43</v>
      </c>
      <c r="K63" s="13">
        <v>2025.0</v>
      </c>
      <c r="L63" s="8"/>
      <c r="M63" s="1"/>
      <c r="N63" s="1"/>
      <c r="O63" s="1"/>
      <c r="P63" s="1"/>
      <c r="Q63" s="1"/>
      <c r="R63" s="1"/>
      <c r="S63" s="1"/>
      <c r="T63" s="1"/>
      <c r="U63" s="1"/>
      <c r="V63" s="1"/>
      <c r="W63" s="1"/>
      <c r="X63" s="1"/>
      <c r="Y63" s="1"/>
      <c r="Z63" s="1"/>
    </row>
    <row r="64" ht="28.5" customHeight="1">
      <c r="A64" s="1" t="s">
        <v>18</v>
      </c>
      <c r="B64" s="11" t="s">
        <v>36</v>
      </c>
      <c r="C64" s="8" t="s">
        <v>37</v>
      </c>
      <c r="D64" s="8" t="s">
        <v>148</v>
      </c>
      <c r="E64" s="8" t="s">
        <v>51</v>
      </c>
      <c r="F64" s="8" t="s">
        <v>40</v>
      </c>
      <c r="G64" s="8" t="s">
        <v>135</v>
      </c>
      <c r="H64" s="8" t="s">
        <v>78</v>
      </c>
      <c r="I64" s="25">
        <v>7.0</v>
      </c>
      <c r="J64" s="26" t="s">
        <v>23</v>
      </c>
      <c r="K64" s="13">
        <v>2025.0</v>
      </c>
      <c r="L64" s="8"/>
      <c r="M64" s="1"/>
      <c r="N64" s="1"/>
      <c r="O64" s="1"/>
      <c r="P64" s="1"/>
      <c r="Q64" s="1"/>
      <c r="R64" s="1"/>
      <c r="S64" s="1"/>
      <c r="T64" s="1"/>
      <c r="U64" s="1"/>
      <c r="V64" s="1"/>
      <c r="W64" s="1"/>
      <c r="X64" s="1"/>
      <c r="Y64" s="1"/>
      <c r="Z64" s="1"/>
    </row>
    <row r="65" ht="28.5" customHeight="1">
      <c r="A65" s="1" t="s">
        <v>18</v>
      </c>
      <c r="B65" s="11" t="s">
        <v>149</v>
      </c>
      <c r="C65" s="8" t="s">
        <v>37</v>
      </c>
      <c r="D65" s="8" t="s">
        <v>134</v>
      </c>
      <c r="E65" s="8" t="s">
        <v>39</v>
      </c>
      <c r="F65" s="8" t="s">
        <v>40</v>
      </c>
      <c r="G65" s="8" t="s">
        <v>135</v>
      </c>
      <c r="H65" s="8" t="s">
        <v>78</v>
      </c>
      <c r="I65" s="12">
        <v>30.0</v>
      </c>
      <c r="J65" s="8" t="s">
        <v>43</v>
      </c>
      <c r="K65" s="13">
        <v>2026.0</v>
      </c>
      <c r="L65" s="8" t="s">
        <v>150</v>
      </c>
      <c r="M65" s="10"/>
      <c r="N65" s="10"/>
      <c r="O65" s="10"/>
      <c r="P65" s="10"/>
      <c r="Q65" s="10"/>
      <c r="R65" s="10"/>
      <c r="S65" s="10"/>
      <c r="T65" s="10"/>
      <c r="U65" s="10"/>
      <c r="V65" s="10"/>
      <c r="W65" s="10"/>
      <c r="X65" s="10"/>
      <c r="Y65" s="10"/>
      <c r="Z65" s="10"/>
    </row>
    <row r="66" ht="28.5" customHeight="1">
      <c r="A66" s="1" t="s">
        <v>18</v>
      </c>
      <c r="B66" s="11" t="s">
        <v>149</v>
      </c>
      <c r="C66" s="8" t="s">
        <v>37</v>
      </c>
      <c r="D66" s="8" t="s">
        <v>138</v>
      </c>
      <c r="E66" s="8" t="s">
        <v>39</v>
      </c>
      <c r="F66" s="8" t="s">
        <v>40</v>
      </c>
      <c r="G66" s="8" t="s">
        <v>135</v>
      </c>
      <c r="H66" s="8" t="s">
        <v>60</v>
      </c>
      <c r="I66" s="12">
        <v>43.0</v>
      </c>
      <c r="J66" s="8" t="s">
        <v>43</v>
      </c>
      <c r="K66" s="13">
        <v>2027.0</v>
      </c>
      <c r="L66" s="18" t="s">
        <v>151</v>
      </c>
      <c r="M66" s="10"/>
      <c r="N66" s="10"/>
      <c r="O66" s="10"/>
      <c r="P66" s="10"/>
      <c r="Q66" s="10"/>
      <c r="R66" s="10"/>
      <c r="S66" s="10"/>
      <c r="T66" s="10"/>
      <c r="U66" s="10"/>
      <c r="V66" s="10"/>
      <c r="W66" s="10"/>
      <c r="X66" s="10"/>
      <c r="Y66" s="10"/>
      <c r="Z66" s="10"/>
    </row>
    <row r="67" ht="28.5" customHeight="1">
      <c r="A67" s="1" t="s">
        <v>18</v>
      </c>
      <c r="B67" s="11" t="s">
        <v>149</v>
      </c>
      <c r="C67" s="11" t="s">
        <v>37</v>
      </c>
      <c r="D67" s="8" t="s">
        <v>82</v>
      </c>
      <c r="E67" s="8" t="s">
        <v>39</v>
      </c>
      <c r="F67" s="11" t="s">
        <v>152</v>
      </c>
      <c r="G67" s="11" t="s">
        <v>135</v>
      </c>
      <c r="H67" s="11" t="s">
        <v>86</v>
      </c>
      <c r="I67" s="12">
        <v>10.0</v>
      </c>
      <c r="J67" s="8" t="s">
        <v>23</v>
      </c>
      <c r="K67" s="13">
        <v>2026.0</v>
      </c>
      <c r="L67" s="8" t="s">
        <v>153</v>
      </c>
      <c r="M67" s="8"/>
      <c r="N67" s="8"/>
      <c r="O67" s="8"/>
      <c r="P67" s="8"/>
      <c r="Q67" s="8"/>
      <c r="R67" s="8"/>
      <c r="S67" s="8"/>
      <c r="T67" s="8"/>
      <c r="U67" s="8"/>
      <c r="V67" s="8"/>
      <c r="W67" s="8"/>
      <c r="X67" s="8"/>
      <c r="Y67" s="8"/>
      <c r="Z67" s="8"/>
    </row>
    <row r="68" ht="28.5" customHeight="1">
      <c r="A68" s="1" t="s">
        <v>18</v>
      </c>
      <c r="B68" s="11" t="s">
        <v>149</v>
      </c>
      <c r="C68" s="8" t="s">
        <v>37</v>
      </c>
      <c r="D68" s="8" t="s">
        <v>154</v>
      </c>
      <c r="E68" s="8" t="s">
        <v>39</v>
      </c>
      <c r="F68" s="8" t="s">
        <v>40</v>
      </c>
      <c r="G68" s="8" t="s">
        <v>135</v>
      </c>
      <c r="H68" s="8" t="s">
        <v>141</v>
      </c>
      <c r="I68" s="12">
        <v>50.0</v>
      </c>
      <c r="J68" s="8" t="s">
        <v>43</v>
      </c>
      <c r="K68" s="13">
        <v>2028.0</v>
      </c>
      <c r="L68" s="8" t="s">
        <v>155</v>
      </c>
      <c r="M68" s="1"/>
      <c r="N68" s="1"/>
      <c r="O68" s="1"/>
      <c r="P68" s="1"/>
      <c r="Q68" s="1"/>
      <c r="R68" s="1"/>
      <c r="S68" s="1"/>
      <c r="T68" s="1"/>
      <c r="U68" s="1"/>
      <c r="V68" s="1"/>
      <c r="W68" s="1"/>
      <c r="X68" s="1"/>
      <c r="Y68" s="1"/>
      <c r="Z68" s="1"/>
    </row>
    <row r="69" ht="28.5" customHeight="1">
      <c r="A69" s="1" t="s">
        <v>18</v>
      </c>
      <c r="B69" s="11" t="s">
        <v>149</v>
      </c>
      <c r="C69" s="8" t="s">
        <v>37</v>
      </c>
      <c r="D69" s="8" t="s">
        <v>156</v>
      </c>
      <c r="E69" s="8" t="s">
        <v>39</v>
      </c>
      <c r="F69" s="8" t="s">
        <v>40</v>
      </c>
      <c r="G69" s="8" t="s">
        <v>135</v>
      </c>
      <c r="H69" s="11" t="s">
        <v>26</v>
      </c>
      <c r="I69" s="12">
        <v>54.0</v>
      </c>
      <c r="J69" s="8" t="s">
        <v>23</v>
      </c>
      <c r="K69" s="13">
        <v>2026.0</v>
      </c>
      <c r="L69" s="8" t="s">
        <v>157</v>
      </c>
      <c r="M69" s="1"/>
      <c r="N69" s="1"/>
      <c r="O69" s="1"/>
      <c r="P69" s="1"/>
      <c r="Q69" s="1"/>
      <c r="R69" s="1"/>
      <c r="S69" s="1"/>
      <c r="T69" s="1"/>
      <c r="U69" s="1"/>
      <c r="V69" s="1"/>
      <c r="W69" s="1"/>
      <c r="X69" s="1"/>
      <c r="Y69" s="1"/>
      <c r="Z69" s="1"/>
    </row>
    <row r="70" ht="28.5" customHeight="1">
      <c r="A70" s="1" t="s">
        <v>18</v>
      </c>
      <c r="B70" s="11" t="s">
        <v>158</v>
      </c>
      <c r="C70" s="8" t="s">
        <v>37</v>
      </c>
      <c r="D70" s="8" t="s">
        <v>159</v>
      </c>
      <c r="E70" s="8" t="s">
        <v>39</v>
      </c>
      <c r="F70" s="8" t="s">
        <v>40</v>
      </c>
      <c r="G70" s="8" t="s">
        <v>135</v>
      </c>
      <c r="H70" s="8" t="s">
        <v>26</v>
      </c>
      <c r="I70" s="12">
        <v>0.2</v>
      </c>
      <c r="J70" s="8" t="s">
        <v>43</v>
      </c>
      <c r="K70" s="13">
        <v>2025.0</v>
      </c>
      <c r="L70" s="8"/>
      <c r="M70" s="10"/>
      <c r="N70" s="10"/>
      <c r="O70" s="10"/>
      <c r="P70" s="10"/>
      <c r="Q70" s="10"/>
      <c r="R70" s="10"/>
      <c r="S70" s="10"/>
      <c r="T70" s="10"/>
      <c r="U70" s="10"/>
      <c r="V70" s="10"/>
      <c r="W70" s="10"/>
      <c r="X70" s="10"/>
      <c r="Y70" s="10"/>
      <c r="Z70" s="10"/>
    </row>
    <row r="71" ht="28.5" customHeight="1">
      <c r="A71" s="1" t="s">
        <v>18</v>
      </c>
      <c r="B71" s="11" t="s">
        <v>55</v>
      </c>
      <c r="C71" s="2" t="s">
        <v>37</v>
      </c>
      <c r="D71" s="8" t="s">
        <v>160</v>
      </c>
      <c r="E71" s="8" t="s">
        <v>45</v>
      </c>
      <c r="F71" s="8" t="s">
        <v>40</v>
      </c>
      <c r="G71" s="8" t="s">
        <v>135</v>
      </c>
      <c r="H71" s="27" t="s">
        <v>161</v>
      </c>
      <c r="I71" s="12">
        <v>8.75</v>
      </c>
      <c r="J71" s="23" t="s">
        <v>23</v>
      </c>
      <c r="K71" s="13">
        <v>2026.0</v>
      </c>
      <c r="L71" s="8" t="s">
        <v>162</v>
      </c>
      <c r="M71" s="10"/>
      <c r="N71" s="10"/>
      <c r="O71" s="10"/>
      <c r="P71" s="10"/>
      <c r="Q71" s="10"/>
      <c r="R71" s="10"/>
      <c r="S71" s="10"/>
      <c r="T71" s="10"/>
      <c r="U71" s="10"/>
      <c r="V71" s="10"/>
      <c r="W71" s="10"/>
      <c r="X71" s="10"/>
      <c r="Y71" s="10"/>
      <c r="Z71" s="10"/>
    </row>
    <row r="72" ht="28.5" customHeight="1">
      <c r="A72" s="1" t="s">
        <v>18</v>
      </c>
      <c r="B72" s="8" t="s">
        <v>163</v>
      </c>
      <c r="C72" s="8" t="s">
        <v>37</v>
      </c>
      <c r="D72" s="8" t="s">
        <v>164</v>
      </c>
      <c r="E72" s="8" t="s">
        <v>39</v>
      </c>
      <c r="F72" s="8" t="s">
        <v>40</v>
      </c>
      <c r="G72" s="8" t="s">
        <v>135</v>
      </c>
      <c r="H72" s="8" t="s">
        <v>93</v>
      </c>
      <c r="I72" s="12">
        <f>22500*80/1000000</f>
        <v>1.8</v>
      </c>
      <c r="J72" s="23" t="s">
        <v>23</v>
      </c>
      <c r="K72" s="13">
        <v>2025.0</v>
      </c>
      <c r="L72" s="8" t="s">
        <v>165</v>
      </c>
      <c r="M72" s="10"/>
      <c r="N72" s="10"/>
      <c r="O72" s="10"/>
      <c r="P72" s="10"/>
      <c r="Q72" s="10"/>
      <c r="R72" s="10"/>
      <c r="S72" s="10"/>
      <c r="T72" s="10"/>
      <c r="U72" s="10"/>
      <c r="V72" s="10"/>
      <c r="W72" s="10"/>
      <c r="X72" s="10"/>
      <c r="Y72" s="10"/>
      <c r="Z72" s="10"/>
    </row>
    <row r="73" ht="28.5" customHeight="1">
      <c r="A73" s="1" t="s">
        <v>54</v>
      </c>
      <c r="B73" s="11" t="s">
        <v>55</v>
      </c>
      <c r="C73" s="8" t="s">
        <v>37</v>
      </c>
      <c r="D73" s="8" t="s">
        <v>143</v>
      </c>
      <c r="E73" s="8" t="s">
        <v>39</v>
      </c>
      <c r="F73" s="8" t="s">
        <v>40</v>
      </c>
      <c r="G73" s="8" t="s">
        <v>135</v>
      </c>
      <c r="H73" s="11" t="s">
        <v>42</v>
      </c>
      <c r="I73" s="12">
        <v>21.5</v>
      </c>
      <c r="J73" s="8" t="s">
        <v>23</v>
      </c>
      <c r="K73" s="13">
        <v>2026.0</v>
      </c>
      <c r="L73" s="8" t="s">
        <v>166</v>
      </c>
      <c r="M73" s="1"/>
      <c r="N73" s="1"/>
      <c r="O73" s="1"/>
      <c r="P73" s="1"/>
      <c r="Q73" s="1"/>
      <c r="R73" s="1"/>
      <c r="S73" s="1"/>
      <c r="T73" s="1"/>
      <c r="U73" s="1"/>
      <c r="V73" s="1"/>
      <c r="W73" s="1"/>
      <c r="X73" s="1"/>
      <c r="Y73" s="1"/>
      <c r="Z73" s="1"/>
    </row>
    <row r="74" ht="28.5" customHeight="1">
      <c r="A74" s="1" t="s">
        <v>54</v>
      </c>
      <c r="B74" s="1"/>
      <c r="C74" s="1" t="s">
        <v>37</v>
      </c>
      <c r="D74" s="1" t="s">
        <v>167</v>
      </c>
      <c r="E74" s="1"/>
      <c r="F74" s="1" t="s">
        <v>59</v>
      </c>
      <c r="G74" s="8" t="s">
        <v>135</v>
      </c>
      <c r="H74" s="19" t="s">
        <v>60</v>
      </c>
      <c r="I74" s="15">
        <v>3.0</v>
      </c>
      <c r="J74" s="8" t="s">
        <v>23</v>
      </c>
      <c r="K74" s="9">
        <v>2024.0</v>
      </c>
      <c r="L74" s="1" t="s">
        <v>168</v>
      </c>
      <c r="M74" s="10"/>
      <c r="N74" s="10"/>
      <c r="O74" s="10"/>
      <c r="P74" s="10"/>
      <c r="Q74" s="10"/>
      <c r="R74" s="10"/>
      <c r="S74" s="10"/>
      <c r="T74" s="10"/>
      <c r="U74" s="10"/>
      <c r="V74" s="10"/>
      <c r="W74" s="10"/>
      <c r="X74" s="10"/>
      <c r="Y74" s="10"/>
      <c r="Z74" s="10"/>
    </row>
    <row r="75" ht="28.5" customHeight="1">
      <c r="A75" s="1" t="s">
        <v>62</v>
      </c>
      <c r="B75" s="1"/>
      <c r="C75" s="1" t="s">
        <v>37</v>
      </c>
      <c r="D75" s="1" t="s">
        <v>169</v>
      </c>
      <c r="E75" s="1"/>
      <c r="F75" s="1" t="s">
        <v>170</v>
      </c>
      <c r="G75" s="1" t="s">
        <v>135</v>
      </c>
      <c r="H75" s="1" t="s">
        <v>42</v>
      </c>
      <c r="I75" s="15">
        <v>19.0</v>
      </c>
      <c r="J75" s="8" t="s">
        <v>23</v>
      </c>
      <c r="K75" s="9">
        <v>2025.0</v>
      </c>
      <c r="L75" s="1" t="s">
        <v>171</v>
      </c>
      <c r="M75" s="10"/>
      <c r="N75" s="10"/>
      <c r="O75" s="10"/>
      <c r="P75" s="10"/>
      <c r="Q75" s="10"/>
      <c r="R75" s="10"/>
      <c r="S75" s="10"/>
      <c r="T75" s="10"/>
      <c r="U75" s="10"/>
      <c r="V75" s="10"/>
      <c r="W75" s="10"/>
      <c r="X75" s="10"/>
      <c r="Y75" s="10"/>
      <c r="Z75" s="10"/>
    </row>
    <row r="76" ht="28.5" customHeight="1">
      <c r="A76" s="1" t="s">
        <v>62</v>
      </c>
      <c r="B76" s="1"/>
      <c r="C76" s="1" t="s">
        <v>37</v>
      </c>
      <c r="D76" s="1" t="s">
        <v>172</v>
      </c>
      <c r="E76" s="1"/>
      <c r="F76" s="1" t="s">
        <v>173</v>
      </c>
      <c r="G76" s="1" t="s">
        <v>135</v>
      </c>
      <c r="H76" s="19" t="s">
        <v>141</v>
      </c>
      <c r="I76" s="15">
        <v>35.0</v>
      </c>
      <c r="J76" s="8" t="s">
        <v>23</v>
      </c>
      <c r="K76" s="9">
        <v>2026.0</v>
      </c>
      <c r="L76" s="1" t="s">
        <v>174</v>
      </c>
      <c r="M76" s="1"/>
      <c r="N76" s="1"/>
      <c r="O76" s="1"/>
      <c r="P76" s="1"/>
      <c r="Q76" s="1"/>
      <c r="R76" s="1"/>
      <c r="S76" s="1"/>
      <c r="T76" s="1"/>
      <c r="U76" s="1"/>
      <c r="V76" s="1"/>
      <c r="W76" s="1"/>
      <c r="X76" s="1"/>
      <c r="Y76" s="1"/>
      <c r="Z76" s="1"/>
    </row>
    <row r="77" ht="28.5" customHeight="1">
      <c r="A77" s="1" t="s">
        <v>62</v>
      </c>
      <c r="B77" s="1"/>
      <c r="C77" s="1" t="s">
        <v>37</v>
      </c>
      <c r="D77" s="1" t="s">
        <v>148</v>
      </c>
      <c r="E77" s="1"/>
      <c r="F77" s="1" t="s">
        <v>59</v>
      </c>
      <c r="G77" s="8" t="s">
        <v>135</v>
      </c>
      <c r="H77" s="1" t="s">
        <v>127</v>
      </c>
      <c r="I77" s="15">
        <v>30.0</v>
      </c>
      <c r="J77" s="8" t="s">
        <v>23</v>
      </c>
      <c r="K77" s="9">
        <v>2025.0</v>
      </c>
      <c r="L77" s="1" t="s">
        <v>175</v>
      </c>
      <c r="M77" s="1"/>
      <c r="N77" s="1"/>
      <c r="O77" s="1"/>
      <c r="P77" s="1"/>
      <c r="Q77" s="1"/>
      <c r="R77" s="1"/>
      <c r="S77" s="1"/>
      <c r="T77" s="1"/>
      <c r="U77" s="1"/>
      <c r="V77" s="1"/>
      <c r="W77" s="1"/>
      <c r="X77" s="1"/>
      <c r="Y77" s="1"/>
      <c r="Z77" s="1"/>
    </row>
    <row r="78" ht="28.5" customHeight="1">
      <c r="A78" s="1" t="s">
        <v>18</v>
      </c>
      <c r="B78" s="1"/>
      <c r="C78" s="8" t="s">
        <v>19</v>
      </c>
      <c r="D78" s="1" t="s">
        <v>134</v>
      </c>
      <c r="E78" s="1"/>
      <c r="F78" s="1"/>
      <c r="G78" s="1" t="s">
        <v>135</v>
      </c>
      <c r="H78" s="1" t="s">
        <v>60</v>
      </c>
      <c r="I78" s="1">
        <v>3.0</v>
      </c>
      <c r="J78" s="8" t="s">
        <v>23</v>
      </c>
      <c r="K78" s="9">
        <v>2025.0</v>
      </c>
      <c r="L78" s="1" t="s">
        <v>30</v>
      </c>
      <c r="M78" s="10"/>
      <c r="N78" s="10"/>
      <c r="O78" s="10"/>
      <c r="P78" s="10"/>
      <c r="Q78" s="10"/>
      <c r="R78" s="10"/>
      <c r="S78" s="10"/>
      <c r="T78" s="10"/>
      <c r="U78" s="10"/>
      <c r="V78" s="10"/>
      <c r="W78" s="10"/>
      <c r="X78" s="10"/>
      <c r="Y78" s="10"/>
      <c r="Z78" s="10"/>
    </row>
    <row r="79" ht="28.5" customHeight="1">
      <c r="A79" s="1" t="s">
        <v>18</v>
      </c>
      <c r="B79" s="1"/>
      <c r="C79" s="8" t="s">
        <v>19</v>
      </c>
      <c r="D79" s="1" t="s">
        <v>159</v>
      </c>
      <c r="E79" s="1"/>
      <c r="F79" s="1"/>
      <c r="G79" s="1" t="s">
        <v>135</v>
      </c>
      <c r="H79" s="1" t="s">
        <v>26</v>
      </c>
      <c r="I79" s="1"/>
      <c r="J79" s="8"/>
      <c r="K79" s="9">
        <v>2025.0</v>
      </c>
      <c r="L79" s="1" t="s">
        <v>131</v>
      </c>
      <c r="M79" s="10"/>
      <c r="N79" s="10"/>
      <c r="O79" s="10"/>
      <c r="P79" s="10"/>
      <c r="Q79" s="10"/>
      <c r="R79" s="10"/>
      <c r="S79" s="10"/>
      <c r="T79" s="10"/>
      <c r="U79" s="10"/>
      <c r="V79" s="10"/>
      <c r="W79" s="10"/>
      <c r="X79" s="10"/>
      <c r="Y79" s="10"/>
      <c r="Z79" s="10"/>
    </row>
    <row r="80" ht="28.5" customHeight="1">
      <c r="A80" s="1" t="s">
        <v>18</v>
      </c>
      <c r="B80" s="1"/>
      <c r="C80" s="8" t="s">
        <v>19</v>
      </c>
      <c r="D80" s="1" t="s">
        <v>176</v>
      </c>
      <c r="E80" s="1"/>
      <c r="F80" s="1"/>
      <c r="G80" s="1" t="s">
        <v>135</v>
      </c>
      <c r="H80" s="1" t="s">
        <v>78</v>
      </c>
      <c r="I80" s="1">
        <v>20.0</v>
      </c>
      <c r="J80" s="8" t="s">
        <v>23</v>
      </c>
      <c r="K80" s="9">
        <v>2027.0</v>
      </c>
      <c r="L80" s="1" t="s">
        <v>177</v>
      </c>
      <c r="M80" s="10"/>
      <c r="N80" s="10"/>
      <c r="O80" s="10"/>
      <c r="P80" s="10"/>
      <c r="Q80" s="10"/>
      <c r="R80" s="10"/>
      <c r="S80" s="10"/>
      <c r="T80" s="10"/>
      <c r="U80" s="10"/>
      <c r="V80" s="10"/>
      <c r="W80" s="10"/>
      <c r="X80" s="10"/>
      <c r="Y80" s="10"/>
      <c r="Z80" s="10"/>
    </row>
    <row r="81" ht="28.5" customHeight="1">
      <c r="A81" s="1" t="s">
        <v>18</v>
      </c>
      <c r="B81" s="1"/>
      <c r="C81" s="8" t="s">
        <v>19</v>
      </c>
      <c r="D81" s="1" t="s">
        <v>176</v>
      </c>
      <c r="E81" s="1"/>
      <c r="F81" s="1"/>
      <c r="G81" s="1" t="s">
        <v>135</v>
      </c>
      <c r="H81" s="1" t="s">
        <v>60</v>
      </c>
      <c r="I81" s="1">
        <v>43.0</v>
      </c>
      <c r="J81" s="8" t="s">
        <v>23</v>
      </c>
      <c r="K81" s="9">
        <v>2027.0</v>
      </c>
      <c r="L81" s="1" t="s">
        <v>30</v>
      </c>
      <c r="M81" s="10"/>
      <c r="N81" s="10"/>
      <c r="O81" s="10"/>
      <c r="P81" s="10"/>
      <c r="Q81" s="10"/>
      <c r="R81" s="10"/>
      <c r="S81" s="10"/>
      <c r="T81" s="10"/>
      <c r="U81" s="10"/>
      <c r="V81" s="10"/>
      <c r="W81" s="10"/>
      <c r="X81" s="10"/>
      <c r="Y81" s="10"/>
      <c r="Z81" s="10"/>
    </row>
    <row r="82" ht="28.5" customHeight="1">
      <c r="A82" s="1" t="s">
        <v>18</v>
      </c>
      <c r="B82" s="1"/>
      <c r="C82" s="8" t="s">
        <v>19</v>
      </c>
      <c r="D82" s="1" t="s">
        <v>129</v>
      </c>
      <c r="E82" s="1"/>
      <c r="F82" s="1"/>
      <c r="G82" s="1" t="s">
        <v>135</v>
      </c>
      <c r="H82" s="1" t="s">
        <v>130</v>
      </c>
      <c r="I82" s="1"/>
      <c r="J82" s="8"/>
      <c r="K82" s="9">
        <v>2025.0</v>
      </c>
      <c r="L82" s="1" t="s">
        <v>131</v>
      </c>
      <c r="M82" s="10"/>
      <c r="N82" s="10"/>
      <c r="O82" s="10"/>
      <c r="P82" s="10"/>
      <c r="Q82" s="10"/>
      <c r="R82" s="10"/>
      <c r="S82" s="10"/>
      <c r="T82" s="10"/>
      <c r="U82" s="10"/>
      <c r="V82" s="10"/>
      <c r="W82" s="10"/>
      <c r="X82" s="10"/>
      <c r="Y82" s="10"/>
      <c r="Z82" s="10"/>
    </row>
    <row r="83" ht="28.5" customHeight="1">
      <c r="A83" s="1" t="s">
        <v>18</v>
      </c>
      <c r="B83" s="1"/>
      <c r="C83" s="8" t="s">
        <v>19</v>
      </c>
      <c r="D83" s="1" t="s">
        <v>117</v>
      </c>
      <c r="E83" s="1"/>
      <c r="F83" s="1"/>
      <c r="G83" s="1" t="s">
        <v>135</v>
      </c>
      <c r="H83" s="1" t="s">
        <v>103</v>
      </c>
      <c r="I83" s="1">
        <v>0.5</v>
      </c>
      <c r="J83" s="8" t="s">
        <v>23</v>
      </c>
      <c r="K83" s="9">
        <v>2025.0</v>
      </c>
      <c r="L83" s="1" t="s">
        <v>30</v>
      </c>
      <c r="M83" s="10"/>
      <c r="N83" s="10"/>
      <c r="O83" s="10"/>
      <c r="P83" s="10"/>
      <c r="Q83" s="10"/>
      <c r="R83" s="10"/>
      <c r="S83" s="10"/>
      <c r="T83" s="10"/>
      <c r="U83" s="10"/>
      <c r="V83" s="10"/>
      <c r="W83" s="10"/>
      <c r="X83" s="10"/>
      <c r="Y83" s="10"/>
      <c r="Z83" s="10"/>
    </row>
    <row r="84" ht="28.5" customHeight="1">
      <c r="A84" s="1" t="s">
        <v>18</v>
      </c>
      <c r="B84" s="1"/>
      <c r="C84" s="8" t="s">
        <v>19</v>
      </c>
      <c r="D84" s="1" t="s">
        <v>117</v>
      </c>
      <c r="E84" s="1"/>
      <c r="F84" s="1"/>
      <c r="G84" s="1" t="s">
        <v>135</v>
      </c>
      <c r="H84" s="1" t="s">
        <v>103</v>
      </c>
      <c r="I84" s="1">
        <v>0.5</v>
      </c>
      <c r="J84" s="8" t="s">
        <v>23</v>
      </c>
      <c r="K84" s="9">
        <v>2025.0</v>
      </c>
      <c r="L84" s="1"/>
      <c r="M84" s="10"/>
      <c r="N84" s="10"/>
      <c r="O84" s="10"/>
      <c r="P84" s="10"/>
      <c r="Q84" s="10"/>
      <c r="R84" s="10"/>
      <c r="S84" s="10"/>
      <c r="T84" s="10"/>
      <c r="U84" s="10"/>
      <c r="V84" s="10"/>
      <c r="W84" s="10"/>
      <c r="X84" s="10"/>
      <c r="Y84" s="10"/>
      <c r="Z84" s="10"/>
    </row>
    <row r="85" ht="28.5" customHeight="1">
      <c r="A85" s="1" t="s">
        <v>18</v>
      </c>
      <c r="B85" s="1"/>
      <c r="C85" s="8" t="s">
        <v>19</v>
      </c>
      <c r="D85" s="1" t="s">
        <v>140</v>
      </c>
      <c r="E85" s="1"/>
      <c r="F85" s="1"/>
      <c r="G85" s="1" t="s">
        <v>135</v>
      </c>
      <c r="H85" s="1" t="s">
        <v>26</v>
      </c>
      <c r="I85" s="1">
        <v>0.0</v>
      </c>
      <c r="J85" s="8"/>
      <c r="K85" s="9">
        <v>2025.0</v>
      </c>
      <c r="L85" s="1" t="s">
        <v>178</v>
      </c>
      <c r="M85" s="10"/>
      <c r="N85" s="10"/>
      <c r="O85" s="10"/>
      <c r="P85" s="10"/>
      <c r="Q85" s="10"/>
      <c r="R85" s="10"/>
      <c r="S85" s="10"/>
      <c r="T85" s="10"/>
      <c r="U85" s="10"/>
      <c r="V85" s="10"/>
      <c r="W85" s="10"/>
      <c r="X85" s="10"/>
      <c r="Y85" s="10"/>
      <c r="Z85" s="10"/>
    </row>
    <row r="86" ht="28.5" customHeight="1">
      <c r="A86" s="1" t="s">
        <v>18</v>
      </c>
      <c r="B86" s="1"/>
      <c r="C86" s="8" t="s">
        <v>19</v>
      </c>
      <c r="D86" s="1" t="s">
        <v>140</v>
      </c>
      <c r="E86" s="1"/>
      <c r="F86" s="1"/>
      <c r="G86" s="1" t="s">
        <v>135</v>
      </c>
      <c r="H86" s="1" t="s">
        <v>179</v>
      </c>
      <c r="I86" s="1">
        <v>0.07</v>
      </c>
      <c r="J86" s="8" t="s">
        <v>23</v>
      </c>
      <c r="K86" s="9">
        <v>2025.0</v>
      </c>
      <c r="L86" s="1" t="s">
        <v>30</v>
      </c>
      <c r="M86" s="2"/>
      <c r="N86" s="2"/>
      <c r="O86" s="2"/>
      <c r="P86" s="2"/>
      <c r="Q86" s="2"/>
      <c r="R86" s="2"/>
      <c r="S86" s="2"/>
      <c r="T86" s="2"/>
      <c r="U86" s="2"/>
      <c r="V86" s="2"/>
      <c r="W86" s="2"/>
      <c r="X86" s="2"/>
      <c r="Y86" s="2"/>
      <c r="Z86" s="2"/>
    </row>
    <row r="87" ht="28.5" customHeight="1">
      <c r="A87" s="1" t="s">
        <v>18</v>
      </c>
      <c r="B87" s="1"/>
      <c r="C87" s="8" t="s">
        <v>19</v>
      </c>
      <c r="D87" s="1" t="s">
        <v>140</v>
      </c>
      <c r="E87" s="1"/>
      <c r="F87" s="1"/>
      <c r="G87" s="1" t="s">
        <v>135</v>
      </c>
      <c r="H87" s="1" t="s">
        <v>93</v>
      </c>
      <c r="I87" s="1">
        <v>4.0</v>
      </c>
      <c r="J87" s="8" t="s">
        <v>23</v>
      </c>
      <c r="K87" s="9">
        <v>2029.0</v>
      </c>
      <c r="L87" s="1" t="s">
        <v>180</v>
      </c>
      <c r="M87" s="28"/>
      <c r="N87" s="28"/>
      <c r="O87" s="28"/>
      <c r="P87" s="28"/>
      <c r="Q87" s="28"/>
      <c r="R87" s="28"/>
      <c r="S87" s="28"/>
      <c r="T87" s="28"/>
      <c r="U87" s="28"/>
      <c r="V87" s="28"/>
      <c r="W87" s="28"/>
      <c r="X87" s="28"/>
      <c r="Y87" s="28"/>
      <c r="Z87" s="28"/>
    </row>
    <row r="88" ht="28.5" customHeight="1">
      <c r="A88" s="1" t="s">
        <v>18</v>
      </c>
      <c r="B88" s="1"/>
      <c r="C88" s="8" t="s">
        <v>19</v>
      </c>
      <c r="D88" s="1" t="s">
        <v>28</v>
      </c>
      <c r="E88" s="1"/>
      <c r="F88" s="1"/>
      <c r="G88" s="1" t="s">
        <v>135</v>
      </c>
      <c r="H88" s="1" t="s">
        <v>26</v>
      </c>
      <c r="I88" s="1">
        <v>0.2</v>
      </c>
      <c r="J88" s="8" t="s">
        <v>23</v>
      </c>
      <c r="K88" s="9">
        <v>2025.0</v>
      </c>
      <c r="L88" s="1" t="s">
        <v>30</v>
      </c>
      <c r="M88" s="10"/>
      <c r="N88" s="10"/>
      <c r="O88" s="10"/>
      <c r="P88" s="10"/>
      <c r="Q88" s="10"/>
      <c r="R88" s="10"/>
      <c r="S88" s="10"/>
      <c r="T88" s="10"/>
      <c r="U88" s="10"/>
      <c r="V88" s="10"/>
      <c r="W88" s="10"/>
      <c r="X88" s="10"/>
      <c r="Y88" s="10"/>
      <c r="Z88" s="10"/>
    </row>
    <row r="89" ht="28.5" customHeight="1">
      <c r="A89" s="1" t="s">
        <v>18</v>
      </c>
      <c r="B89" s="1"/>
      <c r="C89" s="8" t="s">
        <v>19</v>
      </c>
      <c r="D89" s="1" t="s">
        <v>75</v>
      </c>
      <c r="E89" s="1"/>
      <c r="F89" s="1"/>
      <c r="G89" s="1" t="s">
        <v>135</v>
      </c>
      <c r="H89" s="1" t="s">
        <v>64</v>
      </c>
      <c r="I89" s="1">
        <v>0.8</v>
      </c>
      <c r="J89" s="8" t="s">
        <v>23</v>
      </c>
      <c r="K89" s="9">
        <v>2025.0</v>
      </c>
      <c r="L89" s="1" t="s">
        <v>30</v>
      </c>
      <c r="M89" s="10"/>
      <c r="N89" s="10"/>
      <c r="O89" s="10"/>
      <c r="P89" s="10"/>
      <c r="Q89" s="10"/>
      <c r="R89" s="10"/>
      <c r="S89" s="10"/>
      <c r="T89" s="10"/>
      <c r="U89" s="10"/>
      <c r="V89" s="10"/>
      <c r="W89" s="10"/>
      <c r="X89" s="10"/>
      <c r="Y89" s="10"/>
      <c r="Z89" s="10"/>
    </row>
    <row r="90" ht="28.5" customHeight="1">
      <c r="A90" s="1" t="s">
        <v>18</v>
      </c>
      <c r="B90" s="1"/>
      <c r="C90" s="8" t="s">
        <v>19</v>
      </c>
      <c r="D90" s="1" t="s">
        <v>79</v>
      </c>
      <c r="E90" s="1"/>
      <c r="F90" s="1"/>
      <c r="G90" s="1" t="s">
        <v>135</v>
      </c>
      <c r="H90" s="1" t="s">
        <v>80</v>
      </c>
      <c r="I90" s="1"/>
      <c r="J90" s="8"/>
      <c r="K90" s="9">
        <v>2029.0</v>
      </c>
      <c r="L90" s="1" t="s">
        <v>81</v>
      </c>
      <c r="M90" s="10"/>
      <c r="N90" s="10"/>
      <c r="O90" s="10"/>
      <c r="P90" s="10"/>
      <c r="Q90" s="10"/>
      <c r="R90" s="10"/>
      <c r="S90" s="10"/>
      <c r="T90" s="10"/>
      <c r="U90" s="10"/>
      <c r="V90" s="10"/>
      <c r="W90" s="10"/>
      <c r="X90" s="10"/>
      <c r="Y90" s="10"/>
      <c r="Z90" s="10"/>
    </row>
    <row r="91" ht="28.5" customHeight="1">
      <c r="A91" s="1" t="s">
        <v>18</v>
      </c>
      <c r="B91" s="1"/>
      <c r="C91" s="8" t="s">
        <v>19</v>
      </c>
      <c r="D91" s="1" t="s">
        <v>181</v>
      </c>
      <c r="E91" s="1"/>
      <c r="F91" s="1"/>
      <c r="G91" s="1" t="s">
        <v>135</v>
      </c>
      <c r="H91" s="1" t="s">
        <v>114</v>
      </c>
      <c r="I91" s="1"/>
      <c r="J91" s="8"/>
      <c r="K91" s="9">
        <v>2025.0</v>
      </c>
      <c r="L91" s="1" t="s">
        <v>182</v>
      </c>
      <c r="M91" s="8"/>
      <c r="N91" s="8"/>
      <c r="O91" s="8"/>
      <c r="P91" s="8"/>
      <c r="Q91" s="8"/>
      <c r="R91" s="8"/>
      <c r="S91" s="8"/>
      <c r="T91" s="8"/>
      <c r="U91" s="8"/>
      <c r="V91" s="8"/>
      <c r="W91" s="8"/>
      <c r="X91" s="8"/>
      <c r="Y91" s="8"/>
      <c r="Z91" s="8"/>
    </row>
    <row r="92" ht="28.5" customHeight="1">
      <c r="A92" s="1" t="s">
        <v>18</v>
      </c>
      <c r="B92" s="1"/>
      <c r="C92" s="8" t="s">
        <v>19</v>
      </c>
      <c r="D92" s="1" t="s">
        <v>183</v>
      </c>
      <c r="E92" s="1"/>
      <c r="F92" s="1"/>
      <c r="G92" s="1" t="s">
        <v>135</v>
      </c>
      <c r="H92" s="1" t="s">
        <v>127</v>
      </c>
      <c r="I92" s="1">
        <v>1.0</v>
      </c>
      <c r="J92" s="8" t="s">
        <v>23</v>
      </c>
      <c r="K92" s="9">
        <v>2027.0</v>
      </c>
      <c r="L92" s="1" t="s">
        <v>30</v>
      </c>
      <c r="M92" s="8"/>
      <c r="N92" s="8"/>
      <c r="O92" s="8"/>
      <c r="P92" s="8"/>
      <c r="Q92" s="8"/>
      <c r="R92" s="8"/>
      <c r="S92" s="8"/>
      <c r="T92" s="8"/>
      <c r="U92" s="8"/>
      <c r="V92" s="8"/>
      <c r="W92" s="8"/>
      <c r="X92" s="8"/>
      <c r="Y92" s="8"/>
      <c r="Z92" s="8"/>
    </row>
    <row r="93" ht="28.5" customHeight="1">
      <c r="A93" s="1" t="s">
        <v>18</v>
      </c>
      <c r="B93" s="1"/>
      <c r="C93" s="8" t="s">
        <v>19</v>
      </c>
      <c r="D93" s="1" t="s">
        <v>184</v>
      </c>
      <c r="E93" s="1"/>
      <c r="F93" s="1"/>
      <c r="G93" s="1" t="s">
        <v>135</v>
      </c>
      <c r="H93" s="1" t="s">
        <v>64</v>
      </c>
      <c r="I93" s="1">
        <v>36.0</v>
      </c>
      <c r="J93" s="8" t="s">
        <v>23</v>
      </c>
      <c r="K93" s="9">
        <v>2029.0</v>
      </c>
      <c r="L93" s="1" t="s">
        <v>185</v>
      </c>
      <c r="M93" s="8"/>
      <c r="N93" s="8"/>
      <c r="O93" s="8"/>
      <c r="P93" s="8"/>
      <c r="Q93" s="8"/>
      <c r="R93" s="8"/>
      <c r="S93" s="8"/>
      <c r="T93" s="8"/>
      <c r="U93" s="8"/>
      <c r="V93" s="8"/>
      <c r="W93" s="8"/>
      <c r="X93" s="8"/>
      <c r="Y93" s="8"/>
      <c r="Z93" s="8"/>
    </row>
    <row r="94" ht="28.5" customHeight="1">
      <c r="A94" s="1" t="s">
        <v>18</v>
      </c>
      <c r="B94" s="11"/>
      <c r="C94" s="8" t="s">
        <v>19</v>
      </c>
      <c r="D94" s="1" t="s">
        <v>82</v>
      </c>
      <c r="E94" s="8"/>
      <c r="F94" s="1"/>
      <c r="G94" s="1" t="s">
        <v>135</v>
      </c>
      <c r="H94" s="1" t="s">
        <v>86</v>
      </c>
      <c r="I94" s="1">
        <v>40.0</v>
      </c>
      <c r="J94" s="8" t="s">
        <v>23</v>
      </c>
      <c r="K94" s="9">
        <v>2029.0</v>
      </c>
      <c r="L94" s="1" t="s">
        <v>30</v>
      </c>
      <c r="M94" s="1"/>
      <c r="N94" s="1"/>
      <c r="O94" s="1"/>
      <c r="P94" s="1"/>
      <c r="Q94" s="1"/>
      <c r="R94" s="1"/>
      <c r="S94" s="1"/>
      <c r="T94" s="1"/>
      <c r="U94" s="1"/>
      <c r="V94" s="1"/>
      <c r="W94" s="1"/>
      <c r="X94" s="1"/>
      <c r="Y94" s="1"/>
      <c r="Z94" s="1"/>
    </row>
    <row r="95" ht="28.5" customHeight="1">
      <c r="A95" s="1" t="s">
        <v>18</v>
      </c>
      <c r="B95" s="11"/>
      <c r="C95" s="8" t="s">
        <v>19</v>
      </c>
      <c r="D95" s="1" t="s">
        <v>142</v>
      </c>
      <c r="E95" s="8"/>
      <c r="F95" s="1"/>
      <c r="G95" s="1" t="s">
        <v>135</v>
      </c>
      <c r="H95" s="1" t="s">
        <v>26</v>
      </c>
      <c r="I95" s="1">
        <v>0.005</v>
      </c>
      <c r="J95" s="8" t="s">
        <v>23</v>
      </c>
      <c r="K95" s="9">
        <v>2025.0</v>
      </c>
      <c r="L95" s="1" t="s">
        <v>186</v>
      </c>
      <c r="M95" s="1"/>
      <c r="N95" s="1"/>
      <c r="O95" s="1"/>
      <c r="P95" s="1"/>
      <c r="Q95" s="1"/>
      <c r="R95" s="1"/>
      <c r="S95" s="1"/>
      <c r="T95" s="1"/>
      <c r="U95" s="1"/>
      <c r="V95" s="1"/>
      <c r="W95" s="1"/>
      <c r="X95" s="1"/>
      <c r="Y95" s="1"/>
      <c r="Z95" s="1"/>
    </row>
    <row r="96" ht="28.5" customHeight="1">
      <c r="A96" s="1" t="s">
        <v>18</v>
      </c>
      <c r="B96" s="11"/>
      <c r="C96" s="8" t="s">
        <v>19</v>
      </c>
      <c r="D96" s="1" t="s">
        <v>187</v>
      </c>
      <c r="E96" s="8"/>
      <c r="F96" s="1"/>
      <c r="G96" s="1" t="s">
        <v>135</v>
      </c>
      <c r="H96" s="1" t="s">
        <v>42</v>
      </c>
      <c r="I96" s="1">
        <v>50.0</v>
      </c>
      <c r="J96" s="8" t="s">
        <v>23</v>
      </c>
      <c r="K96" s="9">
        <v>2027.0</v>
      </c>
      <c r="L96" s="1" t="s">
        <v>30</v>
      </c>
      <c r="M96" s="1"/>
      <c r="N96" s="1"/>
      <c r="O96" s="1"/>
      <c r="P96" s="1"/>
      <c r="Q96" s="1"/>
      <c r="R96" s="1"/>
      <c r="S96" s="1"/>
      <c r="T96" s="1"/>
      <c r="U96" s="1"/>
      <c r="V96" s="1"/>
      <c r="W96" s="1"/>
      <c r="X96" s="1"/>
      <c r="Y96" s="1"/>
      <c r="Z96" s="1"/>
    </row>
    <row r="97" ht="28.5" customHeight="1">
      <c r="A97" s="1" t="s">
        <v>18</v>
      </c>
      <c r="B97" s="11"/>
      <c r="C97" s="8" t="s">
        <v>19</v>
      </c>
      <c r="D97" s="1" t="s">
        <v>88</v>
      </c>
      <c r="E97" s="8"/>
      <c r="F97" s="1"/>
      <c r="G97" s="1" t="s">
        <v>135</v>
      </c>
      <c r="H97" s="1" t="s">
        <v>42</v>
      </c>
      <c r="I97" s="1">
        <v>5.0</v>
      </c>
      <c r="J97" s="8" t="s">
        <v>23</v>
      </c>
      <c r="K97" s="9">
        <v>2027.0</v>
      </c>
      <c r="L97" s="1" t="s">
        <v>30</v>
      </c>
      <c r="M97" s="1"/>
      <c r="N97" s="1"/>
      <c r="O97" s="1"/>
      <c r="P97" s="1"/>
      <c r="Q97" s="1"/>
      <c r="R97" s="1"/>
      <c r="S97" s="1"/>
      <c r="T97" s="1"/>
      <c r="U97" s="1"/>
      <c r="V97" s="1"/>
      <c r="W97" s="1"/>
      <c r="X97" s="1"/>
      <c r="Y97" s="1"/>
      <c r="Z97" s="1"/>
    </row>
    <row r="98" ht="28.5" customHeight="1">
      <c r="A98" s="1" t="s">
        <v>18</v>
      </c>
      <c r="B98" s="11"/>
      <c r="C98" s="8" t="s">
        <v>19</v>
      </c>
      <c r="D98" s="1" t="s">
        <v>88</v>
      </c>
      <c r="E98" s="8"/>
      <c r="F98" s="1"/>
      <c r="G98" s="1" t="s">
        <v>135</v>
      </c>
      <c r="H98" s="1" t="s">
        <v>42</v>
      </c>
      <c r="I98" s="1">
        <v>16.5</v>
      </c>
      <c r="J98" s="8" t="s">
        <v>23</v>
      </c>
      <c r="K98" s="9">
        <v>2025.0</v>
      </c>
      <c r="L98" s="1" t="s">
        <v>30</v>
      </c>
      <c r="M98" s="1"/>
      <c r="N98" s="1"/>
      <c r="O98" s="1"/>
      <c r="P98" s="1"/>
      <c r="Q98" s="1"/>
      <c r="R98" s="1"/>
      <c r="S98" s="1"/>
      <c r="T98" s="1"/>
      <c r="U98" s="1"/>
      <c r="V98" s="1"/>
      <c r="W98" s="1"/>
      <c r="X98" s="1"/>
      <c r="Y98" s="1"/>
      <c r="Z98" s="1"/>
    </row>
    <row r="99" ht="28.5" customHeight="1">
      <c r="A99" s="1" t="s">
        <v>18</v>
      </c>
      <c r="B99" s="11"/>
      <c r="C99" s="8" t="s">
        <v>19</v>
      </c>
      <c r="D99" s="1" t="s">
        <v>88</v>
      </c>
      <c r="E99" s="8"/>
      <c r="F99" s="1"/>
      <c r="G99" s="1" t="s">
        <v>135</v>
      </c>
      <c r="H99" s="1" t="s">
        <v>70</v>
      </c>
      <c r="I99" s="1">
        <v>36.0</v>
      </c>
      <c r="J99" s="8" t="s">
        <v>23</v>
      </c>
      <c r="K99" s="9">
        <v>2027.0</v>
      </c>
      <c r="L99" s="1" t="s">
        <v>30</v>
      </c>
      <c r="M99" s="1"/>
      <c r="N99" s="1"/>
      <c r="O99" s="1"/>
      <c r="P99" s="1"/>
      <c r="Q99" s="1"/>
      <c r="R99" s="1"/>
      <c r="S99" s="1"/>
      <c r="T99" s="1"/>
      <c r="U99" s="1"/>
      <c r="V99" s="1"/>
      <c r="W99" s="1"/>
      <c r="X99" s="1"/>
      <c r="Y99" s="1"/>
      <c r="Z99" s="1"/>
    </row>
    <row r="100" ht="28.5" customHeight="1">
      <c r="A100" s="1" t="s">
        <v>18</v>
      </c>
      <c r="B100" s="1"/>
      <c r="C100" s="8" t="s">
        <v>19</v>
      </c>
      <c r="D100" s="1" t="s">
        <v>188</v>
      </c>
      <c r="E100" s="1"/>
      <c r="F100" s="1"/>
      <c r="G100" s="1" t="s">
        <v>135</v>
      </c>
      <c r="H100" s="1" t="s">
        <v>26</v>
      </c>
      <c r="I100" s="1">
        <v>0.15</v>
      </c>
      <c r="J100" s="8" t="s">
        <v>23</v>
      </c>
      <c r="K100" s="9">
        <v>2025.0</v>
      </c>
      <c r="L100" s="1" t="s">
        <v>189</v>
      </c>
      <c r="M100" s="1"/>
      <c r="N100" s="1"/>
      <c r="O100" s="1"/>
      <c r="P100" s="1"/>
      <c r="Q100" s="1"/>
      <c r="R100" s="1"/>
      <c r="S100" s="1"/>
      <c r="T100" s="1"/>
      <c r="U100" s="1"/>
      <c r="V100" s="1"/>
      <c r="W100" s="1"/>
      <c r="X100" s="1"/>
      <c r="Y100" s="1"/>
      <c r="Z100" s="1"/>
    </row>
    <row r="101" ht="28.5" customHeight="1">
      <c r="A101" s="1" t="s">
        <v>18</v>
      </c>
      <c r="B101" s="1"/>
      <c r="C101" s="8" t="s">
        <v>19</v>
      </c>
      <c r="D101" s="1" t="s">
        <v>190</v>
      </c>
      <c r="E101" s="1"/>
      <c r="F101" s="1"/>
      <c r="G101" s="1" t="s">
        <v>135</v>
      </c>
      <c r="H101" s="1" t="s">
        <v>42</v>
      </c>
      <c r="I101" s="1">
        <v>0.1</v>
      </c>
      <c r="J101" s="8" t="s">
        <v>23</v>
      </c>
      <c r="K101" s="9">
        <v>2025.0</v>
      </c>
      <c r="L101" s="1" t="s">
        <v>30</v>
      </c>
      <c r="M101" s="1"/>
      <c r="N101" s="1"/>
      <c r="O101" s="1"/>
      <c r="P101" s="1"/>
      <c r="Q101" s="1"/>
      <c r="R101" s="1"/>
      <c r="S101" s="1"/>
      <c r="T101" s="1"/>
      <c r="U101" s="1"/>
      <c r="V101" s="1"/>
      <c r="W101" s="1"/>
      <c r="X101" s="1"/>
      <c r="Y101" s="1"/>
      <c r="Z101" s="1"/>
    </row>
    <row r="102" ht="28.5" customHeight="1">
      <c r="A102" s="1" t="s">
        <v>18</v>
      </c>
      <c r="B102" s="1"/>
      <c r="C102" s="8" t="s">
        <v>19</v>
      </c>
      <c r="D102" s="1" t="s">
        <v>191</v>
      </c>
      <c r="E102" s="1"/>
      <c r="F102" s="1"/>
      <c r="G102" s="1" t="s">
        <v>135</v>
      </c>
      <c r="H102" s="1" t="s">
        <v>101</v>
      </c>
      <c r="I102" s="1">
        <v>30.0</v>
      </c>
      <c r="J102" s="8" t="s">
        <v>23</v>
      </c>
      <c r="K102" s="9">
        <v>2027.0</v>
      </c>
      <c r="L102" s="1" t="s">
        <v>30</v>
      </c>
      <c r="M102" s="1"/>
      <c r="N102" s="1"/>
      <c r="O102" s="1"/>
      <c r="P102" s="1"/>
      <c r="Q102" s="1"/>
      <c r="R102" s="1"/>
      <c r="S102" s="1"/>
      <c r="T102" s="1"/>
      <c r="U102" s="1"/>
      <c r="V102" s="1"/>
      <c r="W102" s="1"/>
      <c r="X102" s="1"/>
      <c r="Y102" s="1"/>
      <c r="Z102" s="1"/>
    </row>
    <row r="103" ht="28.5" customHeight="1">
      <c r="A103" s="1" t="s">
        <v>18</v>
      </c>
      <c r="B103" s="1"/>
      <c r="C103" s="8" t="s">
        <v>19</v>
      </c>
      <c r="D103" s="1" t="s">
        <v>154</v>
      </c>
      <c r="E103" s="1"/>
      <c r="F103" s="1"/>
      <c r="G103" s="1" t="s">
        <v>135</v>
      </c>
      <c r="H103" s="1" t="s">
        <v>141</v>
      </c>
      <c r="I103" s="1">
        <v>50.0</v>
      </c>
      <c r="J103" s="8" t="s">
        <v>23</v>
      </c>
      <c r="K103" s="9">
        <v>2029.0</v>
      </c>
      <c r="L103" s="1" t="s">
        <v>192</v>
      </c>
      <c r="M103" s="1"/>
      <c r="N103" s="1"/>
      <c r="O103" s="1"/>
      <c r="P103" s="1"/>
      <c r="Q103" s="1"/>
      <c r="R103" s="1"/>
      <c r="S103" s="1"/>
      <c r="T103" s="1"/>
      <c r="U103" s="1"/>
      <c r="V103" s="1"/>
      <c r="W103" s="1"/>
      <c r="X103" s="1"/>
      <c r="Y103" s="1"/>
      <c r="Z103" s="1"/>
    </row>
    <row r="104" ht="28.5" customHeight="1">
      <c r="A104" s="1" t="s">
        <v>18</v>
      </c>
      <c r="B104" s="1"/>
      <c r="C104" s="8" t="s">
        <v>19</v>
      </c>
      <c r="D104" s="1" t="s">
        <v>193</v>
      </c>
      <c r="E104" s="1"/>
      <c r="F104" s="1"/>
      <c r="G104" s="1" t="s">
        <v>135</v>
      </c>
      <c r="H104" s="1" t="s">
        <v>194</v>
      </c>
      <c r="I104" s="1">
        <v>0.2</v>
      </c>
      <c r="J104" s="8" t="s">
        <v>23</v>
      </c>
      <c r="K104" s="9">
        <v>2025.0</v>
      </c>
      <c r="L104" s="1" t="s">
        <v>30</v>
      </c>
      <c r="M104" s="1"/>
      <c r="N104" s="1"/>
      <c r="O104" s="1"/>
      <c r="P104" s="1"/>
      <c r="Q104" s="1"/>
      <c r="R104" s="1"/>
      <c r="S104" s="1"/>
      <c r="T104" s="1"/>
      <c r="U104" s="1"/>
      <c r="V104" s="1"/>
      <c r="W104" s="1"/>
      <c r="X104" s="1"/>
      <c r="Y104" s="1"/>
      <c r="Z104" s="1"/>
    </row>
    <row r="105" ht="28.5" customHeight="1">
      <c r="A105" s="1" t="s">
        <v>18</v>
      </c>
      <c r="B105" s="1"/>
      <c r="C105" s="8" t="s">
        <v>19</v>
      </c>
      <c r="D105" s="1" t="s">
        <v>193</v>
      </c>
      <c r="E105" s="1"/>
      <c r="F105" s="1"/>
      <c r="G105" s="1" t="s">
        <v>135</v>
      </c>
      <c r="H105" s="1" t="s">
        <v>195</v>
      </c>
      <c r="I105" s="1">
        <v>1.5</v>
      </c>
      <c r="J105" s="8" t="s">
        <v>23</v>
      </c>
      <c r="K105" s="9">
        <v>2025.0</v>
      </c>
      <c r="L105" s="1" t="s">
        <v>30</v>
      </c>
      <c r="M105" s="1"/>
      <c r="N105" s="1"/>
      <c r="O105" s="1"/>
      <c r="P105" s="1"/>
      <c r="Q105" s="1"/>
      <c r="R105" s="1"/>
      <c r="S105" s="1"/>
      <c r="T105" s="1"/>
      <c r="U105" s="1"/>
      <c r="V105" s="1"/>
      <c r="W105" s="1"/>
      <c r="X105" s="1"/>
      <c r="Y105" s="1"/>
      <c r="Z105" s="1"/>
    </row>
    <row r="106" ht="28.5" customHeight="1">
      <c r="A106" s="1" t="s">
        <v>18</v>
      </c>
      <c r="B106" s="1"/>
      <c r="C106" s="8" t="s">
        <v>19</v>
      </c>
      <c r="D106" s="1" t="s">
        <v>147</v>
      </c>
      <c r="E106" s="1"/>
      <c r="F106" s="1"/>
      <c r="G106" s="1" t="s">
        <v>135</v>
      </c>
      <c r="H106" s="1" t="s">
        <v>42</v>
      </c>
      <c r="I106" s="1"/>
      <c r="J106" s="8"/>
      <c r="K106" s="9">
        <v>2025.0</v>
      </c>
      <c r="L106" s="1" t="s">
        <v>196</v>
      </c>
      <c r="M106" s="1"/>
      <c r="N106" s="1"/>
      <c r="O106" s="1"/>
      <c r="P106" s="1"/>
      <c r="Q106" s="1"/>
      <c r="R106" s="1"/>
      <c r="S106" s="1"/>
      <c r="T106" s="1"/>
      <c r="U106" s="1"/>
      <c r="V106" s="1"/>
      <c r="W106" s="1"/>
      <c r="X106" s="1"/>
      <c r="Y106" s="1"/>
      <c r="Z106" s="1"/>
    </row>
    <row r="107" ht="28.5" customHeight="1">
      <c r="A107" s="1" t="s">
        <v>18</v>
      </c>
      <c r="B107" s="1"/>
      <c r="C107" s="8" t="s">
        <v>19</v>
      </c>
      <c r="D107" s="1" t="s">
        <v>197</v>
      </c>
      <c r="E107" s="1"/>
      <c r="F107" s="1"/>
      <c r="G107" s="1" t="s">
        <v>135</v>
      </c>
      <c r="H107" s="1" t="s">
        <v>141</v>
      </c>
      <c r="I107" s="1">
        <v>9.8</v>
      </c>
      <c r="J107" s="8" t="s">
        <v>23</v>
      </c>
      <c r="K107" s="9">
        <v>2025.0</v>
      </c>
      <c r="L107" s="1" t="s">
        <v>30</v>
      </c>
      <c r="M107" s="1"/>
      <c r="N107" s="1"/>
      <c r="O107" s="1"/>
      <c r="P107" s="1"/>
      <c r="Q107" s="1"/>
      <c r="R107" s="1"/>
      <c r="S107" s="1"/>
      <c r="T107" s="1"/>
      <c r="U107" s="1"/>
      <c r="V107" s="1"/>
      <c r="W107" s="1"/>
      <c r="X107" s="1"/>
      <c r="Y107" s="1"/>
      <c r="Z107" s="1"/>
    </row>
    <row r="108" ht="28.5" customHeight="1">
      <c r="A108" s="1" t="s">
        <v>18</v>
      </c>
      <c r="B108" s="1"/>
      <c r="C108" s="8" t="s">
        <v>19</v>
      </c>
      <c r="D108" s="1" t="s">
        <v>197</v>
      </c>
      <c r="E108" s="1"/>
      <c r="F108" s="1"/>
      <c r="G108" s="1" t="s">
        <v>135</v>
      </c>
      <c r="H108" s="1" t="s">
        <v>141</v>
      </c>
      <c r="I108" s="1">
        <v>12.2</v>
      </c>
      <c r="J108" s="8" t="s">
        <v>23</v>
      </c>
      <c r="K108" s="9">
        <v>2027.0</v>
      </c>
      <c r="L108" s="1" t="s">
        <v>30</v>
      </c>
      <c r="M108" s="1"/>
      <c r="N108" s="1"/>
      <c r="O108" s="1"/>
      <c r="P108" s="1"/>
      <c r="Q108" s="1"/>
      <c r="R108" s="1"/>
      <c r="S108" s="1"/>
      <c r="T108" s="1"/>
      <c r="U108" s="1"/>
      <c r="V108" s="1"/>
      <c r="W108" s="1"/>
      <c r="X108" s="1"/>
      <c r="Y108" s="1"/>
      <c r="Z108" s="1"/>
    </row>
    <row r="109" ht="28.5" customHeight="1">
      <c r="A109" s="1" t="s">
        <v>18</v>
      </c>
      <c r="B109" s="1"/>
      <c r="C109" s="8" t="s">
        <v>19</v>
      </c>
      <c r="D109" s="1" t="s">
        <v>198</v>
      </c>
      <c r="E109" s="1"/>
      <c r="F109" s="1"/>
      <c r="G109" s="1" t="s">
        <v>135</v>
      </c>
      <c r="H109" s="1" t="s">
        <v>114</v>
      </c>
      <c r="I109" s="1">
        <v>0.75</v>
      </c>
      <c r="J109" s="8" t="s">
        <v>23</v>
      </c>
      <c r="K109" s="9">
        <v>2025.0</v>
      </c>
      <c r="L109" s="1" t="s">
        <v>199</v>
      </c>
      <c r="M109" s="1"/>
      <c r="N109" s="1"/>
      <c r="O109" s="1"/>
      <c r="P109" s="1"/>
      <c r="Q109" s="1"/>
      <c r="R109" s="1"/>
      <c r="S109" s="1"/>
      <c r="T109" s="1"/>
      <c r="U109" s="1"/>
      <c r="V109" s="1"/>
      <c r="W109" s="1"/>
      <c r="X109" s="1"/>
      <c r="Y109" s="1"/>
      <c r="Z109" s="1"/>
    </row>
    <row r="110" ht="28.5" customHeight="1">
      <c r="A110" s="1" t="s">
        <v>18</v>
      </c>
      <c r="B110" s="1"/>
      <c r="C110" s="8" t="s">
        <v>19</v>
      </c>
      <c r="D110" s="1" t="s">
        <v>200</v>
      </c>
      <c r="E110" s="1"/>
      <c r="F110" s="1"/>
      <c r="G110" s="1" t="s">
        <v>135</v>
      </c>
      <c r="H110" s="1" t="s">
        <v>64</v>
      </c>
      <c r="I110" s="1">
        <v>33.0</v>
      </c>
      <c r="J110" s="8" t="s">
        <v>23</v>
      </c>
      <c r="K110" s="9">
        <v>2026.0</v>
      </c>
      <c r="L110" s="1" t="s">
        <v>30</v>
      </c>
      <c r="M110" s="1"/>
      <c r="N110" s="1"/>
      <c r="O110" s="1"/>
      <c r="P110" s="1"/>
      <c r="Q110" s="1"/>
      <c r="R110" s="1"/>
      <c r="S110" s="1"/>
      <c r="T110" s="1"/>
      <c r="U110" s="1"/>
      <c r="V110" s="1"/>
      <c r="W110" s="1"/>
      <c r="X110" s="1"/>
      <c r="Y110" s="1"/>
      <c r="Z110" s="1"/>
    </row>
    <row r="111" ht="28.5" customHeight="1">
      <c r="A111" s="1" t="s">
        <v>18</v>
      </c>
      <c r="B111" s="1"/>
      <c r="C111" s="8" t="s">
        <v>19</v>
      </c>
      <c r="D111" s="1" t="s">
        <v>200</v>
      </c>
      <c r="E111" s="1"/>
      <c r="F111" s="1"/>
      <c r="G111" s="1" t="s">
        <v>135</v>
      </c>
      <c r="H111" s="1" t="s">
        <v>64</v>
      </c>
      <c r="I111" s="1">
        <v>34.0</v>
      </c>
      <c r="J111" s="8" t="s">
        <v>23</v>
      </c>
      <c r="K111" s="9">
        <v>2029.0</v>
      </c>
      <c r="L111" s="1" t="s">
        <v>30</v>
      </c>
      <c r="M111" s="1"/>
      <c r="N111" s="1"/>
      <c r="O111" s="1"/>
      <c r="P111" s="1"/>
      <c r="Q111" s="1"/>
      <c r="R111" s="1"/>
      <c r="S111" s="1"/>
      <c r="T111" s="1"/>
      <c r="U111" s="1"/>
      <c r="V111" s="1"/>
      <c r="W111" s="1"/>
      <c r="X111" s="1"/>
      <c r="Y111" s="1"/>
      <c r="Z111" s="1"/>
    </row>
    <row r="112" ht="28.5" customHeight="1">
      <c r="A112" s="1" t="s">
        <v>18</v>
      </c>
      <c r="B112" s="1"/>
      <c r="C112" s="8" t="s">
        <v>19</v>
      </c>
      <c r="D112" s="1" t="s">
        <v>148</v>
      </c>
      <c r="E112" s="1"/>
      <c r="F112" s="1"/>
      <c r="G112" s="1" t="s">
        <v>135</v>
      </c>
      <c r="H112" s="1" t="s">
        <v>127</v>
      </c>
      <c r="I112" s="1">
        <v>30.0</v>
      </c>
      <c r="J112" s="8" t="s">
        <v>23</v>
      </c>
      <c r="K112" s="9">
        <v>2025.0</v>
      </c>
      <c r="L112" s="1" t="s">
        <v>30</v>
      </c>
      <c r="M112" s="1"/>
      <c r="N112" s="1"/>
      <c r="O112" s="1"/>
      <c r="P112" s="1"/>
      <c r="Q112" s="1"/>
      <c r="R112" s="1"/>
      <c r="S112" s="1"/>
      <c r="T112" s="1"/>
      <c r="U112" s="1"/>
      <c r="V112" s="1"/>
      <c r="W112" s="1"/>
      <c r="X112" s="1"/>
      <c r="Y112" s="1"/>
      <c r="Z112" s="1"/>
    </row>
    <row r="113" ht="28.5" customHeight="1">
      <c r="A113" s="1" t="s">
        <v>18</v>
      </c>
      <c r="B113" s="1"/>
      <c r="C113" s="8" t="s">
        <v>19</v>
      </c>
      <c r="D113" s="1" t="s">
        <v>201</v>
      </c>
      <c r="E113" s="1"/>
      <c r="F113" s="1"/>
      <c r="G113" s="1" t="s">
        <v>135</v>
      </c>
      <c r="H113" s="1" t="s">
        <v>32</v>
      </c>
      <c r="I113" s="1">
        <v>41.0</v>
      </c>
      <c r="J113" s="8" t="s">
        <v>23</v>
      </c>
      <c r="K113" s="9">
        <v>2025.0</v>
      </c>
      <c r="L113" s="1" t="s">
        <v>30</v>
      </c>
      <c r="M113" s="1"/>
      <c r="N113" s="1"/>
      <c r="O113" s="1"/>
      <c r="P113" s="1"/>
      <c r="Q113" s="1"/>
      <c r="R113" s="1"/>
      <c r="S113" s="1"/>
      <c r="T113" s="1"/>
      <c r="U113" s="1"/>
      <c r="V113" s="1"/>
      <c r="W113" s="1"/>
      <c r="X113" s="1"/>
      <c r="Y113" s="1"/>
      <c r="Z113" s="1"/>
    </row>
    <row r="114" ht="28.5" customHeight="1">
      <c r="A114" s="1" t="s">
        <v>18</v>
      </c>
      <c r="B114" s="1"/>
      <c r="C114" s="8" t="s">
        <v>19</v>
      </c>
      <c r="D114" s="1" t="s">
        <v>202</v>
      </c>
      <c r="E114" s="1"/>
      <c r="F114" s="1"/>
      <c r="G114" s="1" t="s">
        <v>135</v>
      </c>
      <c r="H114" s="1" t="s">
        <v>42</v>
      </c>
      <c r="I114" s="1">
        <v>0.75</v>
      </c>
      <c r="J114" s="8" t="s">
        <v>23</v>
      </c>
      <c r="K114" s="9">
        <v>2025.0</v>
      </c>
      <c r="L114" s="1" t="s">
        <v>30</v>
      </c>
      <c r="M114" s="1"/>
      <c r="N114" s="1"/>
      <c r="O114" s="1"/>
      <c r="P114" s="1"/>
      <c r="Q114" s="1"/>
      <c r="R114" s="1"/>
      <c r="S114" s="1"/>
      <c r="T114" s="1"/>
      <c r="U114" s="1"/>
      <c r="V114" s="1"/>
      <c r="W114" s="1"/>
      <c r="X114" s="1"/>
      <c r="Y114" s="1"/>
      <c r="Z114" s="1"/>
    </row>
    <row r="115" ht="28.5" customHeight="1">
      <c r="A115" s="1" t="s">
        <v>18</v>
      </c>
      <c r="B115" s="1"/>
      <c r="C115" s="8" t="s">
        <v>19</v>
      </c>
      <c r="D115" s="1" t="s">
        <v>31</v>
      </c>
      <c r="E115" s="1"/>
      <c r="F115" s="1"/>
      <c r="G115" s="1" t="s">
        <v>135</v>
      </c>
      <c r="H115" s="1" t="s">
        <v>32</v>
      </c>
      <c r="I115" s="1"/>
      <c r="J115" s="8"/>
      <c r="K115" s="9">
        <v>2029.0</v>
      </c>
      <c r="L115" s="1" t="s">
        <v>203</v>
      </c>
      <c r="M115" s="1"/>
      <c r="N115" s="1"/>
      <c r="O115" s="1"/>
      <c r="P115" s="1"/>
      <c r="Q115" s="1"/>
      <c r="R115" s="1"/>
      <c r="S115" s="1"/>
      <c r="T115" s="1"/>
      <c r="U115" s="1"/>
      <c r="V115" s="1"/>
      <c r="W115" s="1"/>
      <c r="X115" s="1"/>
      <c r="Y115" s="1"/>
      <c r="Z115" s="1"/>
    </row>
    <row r="116" ht="28.5" customHeight="1">
      <c r="A116" s="1" t="s">
        <v>54</v>
      </c>
      <c r="B116" s="11" t="s">
        <v>55</v>
      </c>
      <c r="C116" s="8" t="s">
        <v>37</v>
      </c>
      <c r="D116" s="8" t="s">
        <v>204</v>
      </c>
      <c r="E116" s="8" t="s">
        <v>39</v>
      </c>
      <c r="F116" s="8" t="s">
        <v>40</v>
      </c>
      <c r="G116" s="8" t="s">
        <v>205</v>
      </c>
      <c r="H116" s="8" t="s">
        <v>32</v>
      </c>
      <c r="I116" s="12">
        <v>40.0</v>
      </c>
      <c r="J116" s="8" t="s">
        <v>23</v>
      </c>
      <c r="K116" s="13">
        <v>2026.0</v>
      </c>
      <c r="L116" s="8" t="s">
        <v>206</v>
      </c>
      <c r="M116" s="1"/>
      <c r="N116" s="1"/>
      <c r="O116" s="1"/>
      <c r="P116" s="1"/>
      <c r="Q116" s="1"/>
      <c r="R116" s="1"/>
      <c r="S116" s="1"/>
      <c r="T116" s="1"/>
      <c r="U116" s="1"/>
      <c r="V116" s="1"/>
      <c r="W116" s="1"/>
      <c r="X116" s="1"/>
      <c r="Y116" s="1"/>
      <c r="Z116" s="1"/>
    </row>
    <row r="117" ht="28.5" customHeight="1">
      <c r="A117" s="1" t="s">
        <v>62</v>
      </c>
      <c r="B117" s="1"/>
      <c r="C117" s="1" t="s">
        <v>37</v>
      </c>
      <c r="D117" s="1" t="s">
        <v>207</v>
      </c>
      <c r="E117" s="1"/>
      <c r="F117" s="1" t="s">
        <v>59</v>
      </c>
      <c r="G117" s="1" t="s">
        <v>205</v>
      </c>
      <c r="H117" s="19" t="s">
        <v>141</v>
      </c>
      <c r="I117" s="15">
        <v>30.0</v>
      </c>
      <c r="J117" s="8" t="s">
        <v>23</v>
      </c>
      <c r="K117" s="9">
        <v>2026.0</v>
      </c>
      <c r="L117" s="1" t="s">
        <v>208</v>
      </c>
      <c r="M117" s="1"/>
      <c r="N117" s="1"/>
      <c r="O117" s="1"/>
      <c r="P117" s="1"/>
      <c r="Q117" s="1"/>
      <c r="R117" s="1"/>
      <c r="S117" s="1"/>
      <c r="T117" s="1"/>
      <c r="U117" s="1"/>
      <c r="V117" s="1"/>
      <c r="W117" s="1"/>
      <c r="X117" s="1"/>
      <c r="Y117" s="1"/>
      <c r="Z117" s="1"/>
    </row>
    <row r="118" ht="28.5" customHeight="1">
      <c r="A118" s="1" t="s">
        <v>18</v>
      </c>
      <c r="B118" s="11"/>
      <c r="C118" s="8" t="s">
        <v>19</v>
      </c>
      <c r="D118" s="1" t="s">
        <v>204</v>
      </c>
      <c r="E118" s="8"/>
      <c r="F118" s="1"/>
      <c r="G118" s="1" t="s">
        <v>205</v>
      </c>
      <c r="H118" s="1" t="s">
        <v>32</v>
      </c>
      <c r="I118" s="1">
        <v>40.0</v>
      </c>
      <c r="J118" s="8" t="s">
        <v>23</v>
      </c>
      <c r="K118" s="9">
        <v>2027.0</v>
      </c>
      <c r="L118" s="1" t="s">
        <v>209</v>
      </c>
      <c r="M118" s="1"/>
      <c r="N118" s="1"/>
      <c r="O118" s="1"/>
      <c r="P118" s="1"/>
      <c r="Q118" s="1"/>
      <c r="R118" s="1"/>
      <c r="S118" s="1"/>
      <c r="T118" s="1"/>
      <c r="U118" s="1"/>
      <c r="V118" s="1"/>
      <c r="W118" s="1"/>
      <c r="X118" s="1"/>
      <c r="Y118" s="1"/>
      <c r="Z118" s="1"/>
    </row>
    <row r="119" ht="28.5" customHeight="1">
      <c r="A119" s="1" t="s">
        <v>18</v>
      </c>
      <c r="B119" s="11"/>
      <c r="C119" s="8" t="s">
        <v>19</v>
      </c>
      <c r="D119" s="1" t="s">
        <v>210</v>
      </c>
      <c r="E119" s="8"/>
      <c r="F119" s="1"/>
      <c r="G119" s="1" t="s">
        <v>205</v>
      </c>
      <c r="H119" s="1" t="s">
        <v>141</v>
      </c>
      <c r="I119" s="1">
        <v>30.0</v>
      </c>
      <c r="J119" s="8" t="s">
        <v>23</v>
      </c>
      <c r="K119" s="9">
        <v>2027.0</v>
      </c>
      <c r="L119" s="1" t="s">
        <v>30</v>
      </c>
      <c r="M119" s="1"/>
      <c r="N119" s="1"/>
      <c r="O119" s="1"/>
      <c r="P119" s="1"/>
      <c r="Q119" s="1"/>
      <c r="R119" s="1"/>
      <c r="S119" s="1"/>
      <c r="T119" s="1"/>
      <c r="U119" s="1"/>
      <c r="V119" s="1"/>
      <c r="W119" s="1"/>
      <c r="X119" s="1"/>
      <c r="Y119" s="1"/>
      <c r="Z119" s="1"/>
    </row>
    <row r="120" ht="28.5" customHeight="1">
      <c r="A120" s="1" t="s">
        <v>18</v>
      </c>
      <c r="B120" s="11"/>
      <c r="C120" s="8" t="s">
        <v>19</v>
      </c>
      <c r="D120" s="1" t="s">
        <v>211</v>
      </c>
      <c r="E120" s="8"/>
      <c r="F120" s="1"/>
      <c r="G120" s="1" t="s">
        <v>205</v>
      </c>
      <c r="H120" s="1" t="s">
        <v>141</v>
      </c>
      <c r="I120" s="1">
        <v>35.0</v>
      </c>
      <c r="J120" s="8" t="s">
        <v>23</v>
      </c>
      <c r="K120" s="9">
        <v>2027.0</v>
      </c>
      <c r="L120" s="1" t="s">
        <v>30</v>
      </c>
      <c r="M120" s="1"/>
      <c r="N120" s="1"/>
      <c r="O120" s="1"/>
      <c r="P120" s="1"/>
      <c r="Q120" s="1"/>
      <c r="R120" s="1"/>
      <c r="S120" s="1"/>
      <c r="T120" s="1"/>
      <c r="U120" s="1"/>
      <c r="V120" s="1"/>
      <c r="W120" s="1"/>
      <c r="X120" s="1"/>
      <c r="Y120" s="1"/>
      <c r="Z120" s="1"/>
    </row>
    <row r="121" ht="28.5" customHeight="1">
      <c r="A121" s="1" t="s">
        <v>18</v>
      </c>
      <c r="B121" s="1"/>
      <c r="C121" s="8" t="s">
        <v>19</v>
      </c>
      <c r="D121" s="1" t="s">
        <v>201</v>
      </c>
      <c r="E121" s="1"/>
      <c r="F121" s="1"/>
      <c r="G121" s="1" t="s">
        <v>205</v>
      </c>
      <c r="H121" s="1" t="s">
        <v>60</v>
      </c>
      <c r="I121" s="1">
        <v>50.0</v>
      </c>
      <c r="J121" s="8" t="s">
        <v>23</v>
      </c>
      <c r="K121" s="9">
        <v>2025.0</v>
      </c>
      <c r="L121" s="1" t="s">
        <v>212</v>
      </c>
      <c r="M121" s="1"/>
      <c r="N121" s="1"/>
      <c r="O121" s="1"/>
      <c r="P121" s="1"/>
      <c r="Q121" s="1"/>
      <c r="R121" s="1"/>
      <c r="S121" s="1"/>
      <c r="T121" s="1"/>
      <c r="U121" s="1"/>
      <c r="V121" s="1"/>
      <c r="W121" s="1"/>
      <c r="X121" s="1"/>
      <c r="Y121" s="1"/>
      <c r="Z121" s="1"/>
    </row>
    <row r="122" ht="28.5" customHeight="1">
      <c r="A122" s="1" t="s">
        <v>18</v>
      </c>
      <c r="B122" s="11" t="s">
        <v>213</v>
      </c>
      <c r="C122" s="8" t="s">
        <v>37</v>
      </c>
      <c r="D122" s="8" t="s">
        <v>214</v>
      </c>
      <c r="E122" s="8" t="s">
        <v>39</v>
      </c>
      <c r="F122" s="11" t="s">
        <v>40</v>
      </c>
      <c r="G122" s="11"/>
      <c r="H122" s="11" t="s">
        <v>70</v>
      </c>
      <c r="I122" s="12"/>
      <c r="J122" s="8"/>
      <c r="K122" s="13" t="s">
        <v>30</v>
      </c>
      <c r="L122" s="18" t="s">
        <v>215</v>
      </c>
      <c r="M122" s="1"/>
      <c r="N122" s="1"/>
      <c r="O122" s="1"/>
      <c r="P122" s="1"/>
      <c r="Q122" s="1"/>
      <c r="R122" s="1"/>
      <c r="S122" s="1"/>
      <c r="T122" s="1"/>
      <c r="U122" s="1"/>
      <c r="V122" s="1"/>
      <c r="W122" s="1"/>
      <c r="X122" s="1"/>
      <c r="Y122" s="1"/>
      <c r="Z122" s="1"/>
    </row>
    <row r="123" ht="28.5" customHeight="1">
      <c r="A123" s="1" t="s">
        <v>18</v>
      </c>
      <c r="B123" s="11" t="s">
        <v>36</v>
      </c>
      <c r="C123" s="8" t="s">
        <v>37</v>
      </c>
      <c r="D123" s="8" t="s">
        <v>216</v>
      </c>
      <c r="E123" s="8" t="s">
        <v>39</v>
      </c>
      <c r="F123" s="8" t="s">
        <v>40</v>
      </c>
      <c r="G123" s="8"/>
      <c r="H123" s="8" t="s">
        <v>26</v>
      </c>
      <c r="I123" s="12"/>
      <c r="J123" s="29"/>
      <c r="K123" s="13">
        <v>2025.0</v>
      </c>
      <c r="L123" s="8"/>
      <c r="M123" s="1"/>
      <c r="N123" s="1"/>
      <c r="O123" s="1"/>
      <c r="P123" s="1"/>
      <c r="Q123" s="1"/>
      <c r="R123" s="1"/>
      <c r="S123" s="1"/>
      <c r="T123" s="1"/>
      <c r="U123" s="1"/>
      <c r="V123" s="1"/>
      <c r="W123" s="1"/>
      <c r="X123" s="1"/>
      <c r="Y123" s="1"/>
      <c r="Z123" s="1"/>
    </row>
    <row r="124" ht="28.5" customHeight="1">
      <c r="A124" s="1" t="s">
        <v>18</v>
      </c>
      <c r="B124" s="11" t="s">
        <v>36</v>
      </c>
      <c r="C124" s="8" t="s">
        <v>37</v>
      </c>
      <c r="D124" s="30" t="s">
        <v>217</v>
      </c>
      <c r="E124" s="8" t="s">
        <v>45</v>
      </c>
      <c r="F124" s="8" t="s">
        <v>218</v>
      </c>
      <c r="G124" s="8"/>
      <c r="H124" s="8" t="s">
        <v>64</v>
      </c>
      <c r="I124" s="25">
        <v>2.0</v>
      </c>
      <c r="J124" s="26" t="s">
        <v>23</v>
      </c>
      <c r="K124" s="13">
        <v>2025.0</v>
      </c>
      <c r="L124" s="8"/>
      <c r="M124" s="10"/>
      <c r="N124" s="10"/>
      <c r="O124" s="10"/>
      <c r="P124" s="10"/>
      <c r="Q124" s="10"/>
      <c r="R124" s="10"/>
      <c r="S124" s="10"/>
      <c r="T124" s="10"/>
      <c r="U124" s="10"/>
      <c r="V124" s="10"/>
      <c r="W124" s="10"/>
      <c r="X124" s="10"/>
      <c r="Y124" s="10"/>
      <c r="Z124" s="10"/>
    </row>
    <row r="125" ht="28.5" customHeight="1">
      <c r="A125" s="1" t="s">
        <v>18</v>
      </c>
      <c r="B125" s="11" t="s">
        <v>36</v>
      </c>
      <c r="C125" s="8" t="s">
        <v>37</v>
      </c>
      <c r="D125" s="8" t="s">
        <v>219</v>
      </c>
      <c r="E125" s="8" t="s">
        <v>39</v>
      </c>
      <c r="F125" s="8" t="s">
        <v>48</v>
      </c>
      <c r="G125" s="8"/>
      <c r="H125" s="8" t="s">
        <v>141</v>
      </c>
      <c r="I125" s="12"/>
      <c r="J125" s="8"/>
      <c r="K125" s="13">
        <v>2025.0</v>
      </c>
      <c r="L125" s="8"/>
      <c r="M125" s="10"/>
      <c r="N125" s="10"/>
      <c r="O125" s="10"/>
      <c r="P125" s="10"/>
      <c r="Q125" s="10"/>
      <c r="R125" s="10"/>
      <c r="S125" s="10"/>
      <c r="T125" s="10"/>
      <c r="U125" s="10"/>
      <c r="V125" s="10"/>
      <c r="W125" s="10"/>
      <c r="X125" s="10"/>
      <c r="Y125" s="10"/>
      <c r="Z125" s="10"/>
    </row>
    <row r="126" ht="28.5" customHeight="1">
      <c r="A126" s="1" t="s">
        <v>18</v>
      </c>
      <c r="B126" s="11" t="s">
        <v>36</v>
      </c>
      <c r="C126" s="8" t="s">
        <v>37</v>
      </c>
      <c r="D126" s="8" t="s">
        <v>220</v>
      </c>
      <c r="E126" s="8" t="s">
        <v>45</v>
      </c>
      <c r="F126" s="8" t="s">
        <v>46</v>
      </c>
      <c r="G126" s="8"/>
      <c r="H126" s="8" t="s">
        <v>114</v>
      </c>
      <c r="I126" s="12"/>
      <c r="J126" s="21"/>
      <c r="K126" s="13">
        <v>2025.0</v>
      </c>
      <c r="L126" s="8"/>
      <c r="M126" s="10"/>
      <c r="N126" s="10"/>
      <c r="O126" s="10"/>
      <c r="P126" s="10"/>
      <c r="Q126" s="10"/>
      <c r="R126" s="10"/>
      <c r="S126" s="10"/>
      <c r="T126" s="10"/>
      <c r="U126" s="10"/>
      <c r="V126" s="10"/>
      <c r="W126" s="10"/>
      <c r="X126" s="10"/>
      <c r="Y126" s="10"/>
      <c r="Z126" s="10"/>
    </row>
    <row r="127" ht="28.5" customHeight="1">
      <c r="A127" s="1" t="s">
        <v>18</v>
      </c>
      <c r="B127" s="11" t="s">
        <v>36</v>
      </c>
      <c r="C127" s="8" t="s">
        <v>37</v>
      </c>
      <c r="D127" s="8" t="s">
        <v>221</v>
      </c>
      <c r="E127" s="8" t="s">
        <v>118</v>
      </c>
      <c r="F127" s="8" t="s">
        <v>123</v>
      </c>
      <c r="G127" s="8"/>
      <c r="H127" s="8" t="s">
        <v>42</v>
      </c>
      <c r="I127" s="12">
        <f>2/1000</f>
        <v>0.002</v>
      </c>
      <c r="J127" s="8" t="s">
        <v>43</v>
      </c>
      <c r="K127" s="13">
        <v>2025.0</v>
      </c>
      <c r="L127" s="8"/>
      <c r="M127" s="10"/>
      <c r="N127" s="10"/>
      <c r="O127" s="10"/>
      <c r="P127" s="10"/>
      <c r="Q127" s="10"/>
      <c r="R127" s="10"/>
      <c r="S127" s="10"/>
      <c r="T127" s="10"/>
      <c r="U127" s="10"/>
      <c r="V127" s="10"/>
      <c r="W127" s="10"/>
      <c r="X127" s="10"/>
      <c r="Y127" s="10"/>
      <c r="Z127" s="10"/>
    </row>
    <row r="128" ht="28.5" customHeight="1">
      <c r="A128" s="1" t="s">
        <v>18</v>
      </c>
      <c r="B128" s="11" t="s">
        <v>36</v>
      </c>
      <c r="C128" s="8" t="s">
        <v>37</v>
      </c>
      <c r="D128" s="8" t="s">
        <v>221</v>
      </c>
      <c r="E128" s="8" t="s">
        <v>118</v>
      </c>
      <c r="F128" s="8" t="s">
        <v>40</v>
      </c>
      <c r="G128" s="8"/>
      <c r="H128" s="8" t="s">
        <v>32</v>
      </c>
      <c r="I128" s="12">
        <v>2.0</v>
      </c>
      <c r="J128" s="8" t="s">
        <v>43</v>
      </c>
      <c r="K128" s="13">
        <v>2025.0</v>
      </c>
      <c r="L128" s="8"/>
      <c r="M128" s="10"/>
      <c r="N128" s="10"/>
      <c r="O128" s="10"/>
      <c r="P128" s="10"/>
      <c r="Q128" s="10"/>
      <c r="R128" s="10"/>
      <c r="S128" s="10"/>
      <c r="T128" s="10"/>
      <c r="U128" s="10"/>
      <c r="V128" s="10"/>
      <c r="W128" s="10"/>
      <c r="X128" s="10"/>
      <c r="Y128" s="10"/>
      <c r="Z128" s="10"/>
    </row>
    <row r="129" ht="28.5" customHeight="1">
      <c r="A129" s="1" t="s">
        <v>18</v>
      </c>
      <c r="B129" s="11" t="s">
        <v>36</v>
      </c>
      <c r="C129" s="8" t="s">
        <v>37</v>
      </c>
      <c r="D129" s="8" t="s">
        <v>222</v>
      </c>
      <c r="E129" s="8" t="s">
        <v>223</v>
      </c>
      <c r="F129" s="8" t="s">
        <v>152</v>
      </c>
      <c r="G129" s="8"/>
      <c r="H129" s="8" t="s">
        <v>224</v>
      </c>
      <c r="I129" s="12"/>
      <c r="J129" s="23"/>
      <c r="K129" s="13">
        <v>2025.0</v>
      </c>
      <c r="L129" s="8"/>
      <c r="M129" s="10"/>
      <c r="N129" s="10"/>
      <c r="O129" s="10"/>
      <c r="P129" s="10"/>
      <c r="Q129" s="10"/>
      <c r="R129" s="10"/>
      <c r="S129" s="10"/>
      <c r="T129" s="10"/>
      <c r="U129" s="10"/>
      <c r="V129" s="10"/>
      <c r="W129" s="10"/>
      <c r="X129" s="10"/>
      <c r="Y129" s="10"/>
      <c r="Z129" s="10"/>
    </row>
    <row r="130" ht="28.5" customHeight="1">
      <c r="A130" s="1" t="s">
        <v>18</v>
      </c>
      <c r="B130" s="11" t="s">
        <v>36</v>
      </c>
      <c r="C130" s="8" t="s">
        <v>37</v>
      </c>
      <c r="D130" s="8" t="s">
        <v>225</v>
      </c>
      <c r="E130" s="8" t="s">
        <v>39</v>
      </c>
      <c r="F130" s="8" t="s">
        <v>40</v>
      </c>
      <c r="G130" s="8"/>
      <c r="H130" s="8" t="s">
        <v>26</v>
      </c>
      <c r="I130" s="12"/>
      <c r="J130" s="23"/>
      <c r="K130" s="13">
        <v>2025.0</v>
      </c>
      <c r="L130" s="8"/>
      <c r="M130" s="10"/>
      <c r="N130" s="10"/>
      <c r="O130" s="10"/>
      <c r="P130" s="10"/>
      <c r="Q130" s="10"/>
      <c r="R130" s="10"/>
      <c r="S130" s="10"/>
      <c r="T130" s="10"/>
      <c r="U130" s="10"/>
      <c r="V130" s="10"/>
      <c r="W130" s="10"/>
      <c r="X130" s="10"/>
      <c r="Y130" s="10"/>
      <c r="Z130" s="10"/>
    </row>
    <row r="131" ht="28.5" customHeight="1">
      <c r="A131" s="1" t="s">
        <v>18</v>
      </c>
      <c r="B131" s="11" t="s">
        <v>36</v>
      </c>
      <c r="C131" s="8" t="s">
        <v>37</v>
      </c>
      <c r="D131" s="8" t="s">
        <v>226</v>
      </c>
      <c r="E131" s="8" t="s">
        <v>39</v>
      </c>
      <c r="F131" s="8" t="s">
        <v>48</v>
      </c>
      <c r="G131" s="8"/>
      <c r="H131" s="8" t="s">
        <v>86</v>
      </c>
      <c r="I131" s="12"/>
      <c r="J131" s="8"/>
      <c r="K131" s="13">
        <v>2025.0</v>
      </c>
      <c r="L131" s="8"/>
      <c r="M131" s="10"/>
      <c r="N131" s="10"/>
      <c r="O131" s="10"/>
      <c r="P131" s="10"/>
      <c r="Q131" s="10"/>
      <c r="R131" s="10"/>
      <c r="S131" s="10"/>
      <c r="T131" s="10"/>
      <c r="U131" s="10"/>
      <c r="V131" s="10"/>
      <c r="W131" s="10"/>
      <c r="X131" s="10"/>
      <c r="Y131" s="10"/>
      <c r="Z131" s="10"/>
    </row>
    <row r="132" ht="28.5" customHeight="1">
      <c r="A132" s="1" t="s">
        <v>18</v>
      </c>
      <c r="B132" s="11" t="s">
        <v>36</v>
      </c>
      <c r="C132" s="8" t="s">
        <v>37</v>
      </c>
      <c r="D132" s="8" t="s">
        <v>227</v>
      </c>
      <c r="E132" s="8" t="s">
        <v>45</v>
      </c>
      <c r="F132" s="8" t="s">
        <v>40</v>
      </c>
      <c r="G132" s="8"/>
      <c r="H132" s="8" t="s">
        <v>228</v>
      </c>
      <c r="I132" s="12"/>
      <c r="J132" s="8"/>
      <c r="K132" s="13">
        <v>2025.0</v>
      </c>
      <c r="L132" s="8"/>
      <c r="M132" s="10"/>
      <c r="N132" s="10"/>
      <c r="O132" s="10"/>
      <c r="P132" s="10"/>
      <c r="Q132" s="10"/>
      <c r="R132" s="10"/>
      <c r="S132" s="10"/>
      <c r="T132" s="10"/>
      <c r="U132" s="10"/>
      <c r="V132" s="10"/>
      <c r="W132" s="10"/>
      <c r="X132" s="10"/>
      <c r="Y132" s="10"/>
      <c r="Z132" s="10"/>
    </row>
    <row r="133" ht="28.5" customHeight="1">
      <c r="A133" s="1" t="s">
        <v>18</v>
      </c>
      <c r="B133" s="11" t="s">
        <v>36</v>
      </c>
      <c r="C133" s="8" t="s">
        <v>37</v>
      </c>
      <c r="D133" s="8" t="s">
        <v>229</v>
      </c>
      <c r="E133" s="8" t="s">
        <v>39</v>
      </c>
      <c r="F133" s="8" t="s">
        <v>230</v>
      </c>
      <c r="G133" s="8"/>
      <c r="H133" s="8" t="s">
        <v>26</v>
      </c>
      <c r="I133" s="12"/>
      <c r="J133" s="8"/>
      <c r="K133" s="13">
        <v>2025.0</v>
      </c>
      <c r="L133" s="8"/>
      <c r="M133" s="10"/>
      <c r="N133" s="10"/>
      <c r="O133" s="10"/>
      <c r="P133" s="10"/>
      <c r="Q133" s="10"/>
      <c r="R133" s="10"/>
      <c r="S133" s="10"/>
      <c r="T133" s="10"/>
      <c r="U133" s="10"/>
      <c r="V133" s="10"/>
      <c r="W133" s="10"/>
      <c r="X133" s="10"/>
      <c r="Y133" s="10"/>
      <c r="Z133" s="10"/>
    </row>
    <row r="134" ht="28.5" customHeight="1">
      <c r="A134" s="1" t="s">
        <v>18</v>
      </c>
      <c r="B134" s="11" t="s">
        <v>36</v>
      </c>
      <c r="C134" s="8" t="s">
        <v>37</v>
      </c>
      <c r="D134" s="8" t="s">
        <v>231</v>
      </c>
      <c r="E134" s="8" t="s">
        <v>39</v>
      </c>
      <c r="F134" s="8" t="s">
        <v>40</v>
      </c>
      <c r="G134" s="8"/>
      <c r="H134" s="8" t="s">
        <v>224</v>
      </c>
      <c r="I134" s="12"/>
      <c r="J134" s="8"/>
      <c r="K134" s="13">
        <v>2025.0</v>
      </c>
      <c r="L134" s="8"/>
      <c r="M134" s="10"/>
      <c r="N134" s="10"/>
      <c r="O134" s="10"/>
      <c r="P134" s="10"/>
      <c r="Q134" s="10"/>
      <c r="R134" s="10"/>
      <c r="S134" s="10"/>
      <c r="T134" s="10"/>
      <c r="U134" s="10"/>
      <c r="V134" s="10"/>
      <c r="W134" s="10"/>
      <c r="X134" s="10"/>
      <c r="Y134" s="10"/>
      <c r="Z134" s="10"/>
    </row>
    <row r="135" ht="28.5" customHeight="1">
      <c r="A135" s="1" t="s">
        <v>18</v>
      </c>
      <c r="B135" s="11" t="s">
        <v>36</v>
      </c>
      <c r="C135" s="8" t="s">
        <v>37</v>
      </c>
      <c r="D135" s="8" t="s">
        <v>20</v>
      </c>
      <c r="E135" s="8" t="s">
        <v>39</v>
      </c>
      <c r="F135" s="8" t="s">
        <v>40</v>
      </c>
      <c r="G135" s="8"/>
      <c r="H135" s="8" t="s">
        <v>22</v>
      </c>
      <c r="I135" s="12"/>
      <c r="J135" s="8"/>
      <c r="K135" s="13">
        <v>2025.0</v>
      </c>
      <c r="L135" s="8"/>
      <c r="M135" s="10"/>
      <c r="N135" s="10"/>
      <c r="O135" s="10"/>
      <c r="P135" s="10"/>
      <c r="Q135" s="10"/>
      <c r="R135" s="10"/>
      <c r="S135" s="10"/>
      <c r="T135" s="10"/>
      <c r="U135" s="10"/>
      <c r="V135" s="10"/>
      <c r="W135" s="10"/>
      <c r="X135" s="10"/>
      <c r="Y135" s="10"/>
      <c r="Z135" s="10"/>
    </row>
    <row r="136" ht="28.5" customHeight="1">
      <c r="A136" s="1" t="s">
        <v>18</v>
      </c>
      <c r="B136" s="11" t="s">
        <v>36</v>
      </c>
      <c r="C136" s="8" t="s">
        <v>37</v>
      </c>
      <c r="D136" s="8" t="s">
        <v>232</v>
      </c>
      <c r="E136" s="8" t="s">
        <v>39</v>
      </c>
      <c r="F136" s="8" t="s">
        <v>40</v>
      </c>
      <c r="G136" s="8"/>
      <c r="H136" s="8" t="s">
        <v>195</v>
      </c>
      <c r="I136" s="12"/>
      <c r="J136" s="22"/>
      <c r="K136" s="13">
        <v>2025.0</v>
      </c>
      <c r="L136" s="8"/>
      <c r="M136" s="10"/>
      <c r="N136" s="10"/>
      <c r="O136" s="10"/>
      <c r="P136" s="10"/>
      <c r="Q136" s="10"/>
      <c r="R136" s="10"/>
      <c r="S136" s="10"/>
      <c r="T136" s="10"/>
      <c r="U136" s="10"/>
      <c r="V136" s="10"/>
      <c r="W136" s="10"/>
      <c r="X136" s="10"/>
      <c r="Y136" s="10"/>
      <c r="Z136" s="10"/>
    </row>
    <row r="137" ht="28.5" customHeight="1">
      <c r="A137" s="1" t="s">
        <v>18</v>
      </c>
      <c r="B137" s="11" t="s">
        <v>36</v>
      </c>
      <c r="C137" s="8" t="s">
        <v>37</v>
      </c>
      <c r="D137" s="8" t="s">
        <v>233</v>
      </c>
      <c r="E137" s="8" t="s">
        <v>45</v>
      </c>
      <c r="F137" s="8" t="s">
        <v>46</v>
      </c>
      <c r="G137" s="8"/>
      <c r="H137" s="8" t="s">
        <v>95</v>
      </c>
      <c r="I137" s="12">
        <v>5.0</v>
      </c>
      <c r="J137" s="21" t="s">
        <v>23</v>
      </c>
      <c r="K137" s="13">
        <v>2025.0</v>
      </c>
      <c r="L137" s="8"/>
      <c r="M137" s="10"/>
      <c r="N137" s="10"/>
      <c r="O137" s="10"/>
      <c r="P137" s="10"/>
      <c r="Q137" s="10"/>
      <c r="R137" s="10"/>
      <c r="S137" s="10"/>
      <c r="T137" s="10"/>
      <c r="U137" s="10"/>
      <c r="V137" s="10"/>
      <c r="W137" s="10"/>
      <c r="X137" s="10"/>
      <c r="Y137" s="10"/>
      <c r="Z137" s="10"/>
    </row>
    <row r="138" ht="28.5" customHeight="1">
      <c r="A138" s="1" t="s">
        <v>18</v>
      </c>
      <c r="B138" s="11" t="s">
        <v>36</v>
      </c>
      <c r="C138" s="8" t="s">
        <v>37</v>
      </c>
      <c r="D138" s="8" t="s">
        <v>234</v>
      </c>
      <c r="E138" s="8" t="s">
        <v>39</v>
      </c>
      <c r="F138" s="8" t="s">
        <v>235</v>
      </c>
      <c r="G138" s="8"/>
      <c r="H138" s="8" t="s">
        <v>179</v>
      </c>
      <c r="I138" s="12"/>
      <c r="J138" s="29"/>
      <c r="K138" s="13">
        <v>2025.0</v>
      </c>
      <c r="L138" s="8"/>
      <c r="M138" s="10"/>
      <c r="N138" s="10"/>
      <c r="O138" s="10"/>
      <c r="P138" s="10"/>
      <c r="Q138" s="10"/>
      <c r="R138" s="10"/>
      <c r="S138" s="10"/>
      <c r="T138" s="10"/>
      <c r="U138" s="10"/>
      <c r="V138" s="10"/>
      <c r="W138" s="10"/>
      <c r="X138" s="10"/>
      <c r="Y138" s="10"/>
      <c r="Z138" s="10"/>
    </row>
    <row r="139" ht="28.5" customHeight="1">
      <c r="A139" s="1" t="s">
        <v>18</v>
      </c>
      <c r="B139" s="11" t="s">
        <v>36</v>
      </c>
      <c r="C139" s="8" t="s">
        <v>37</v>
      </c>
      <c r="D139" s="8" t="s">
        <v>236</v>
      </c>
      <c r="E139" s="8" t="s">
        <v>39</v>
      </c>
      <c r="F139" s="8" t="s">
        <v>40</v>
      </c>
      <c r="G139" s="8"/>
      <c r="H139" s="8" t="s">
        <v>106</v>
      </c>
      <c r="I139" s="12" t="s">
        <v>237</v>
      </c>
      <c r="J139" s="8"/>
      <c r="K139" s="13">
        <v>2025.0</v>
      </c>
      <c r="L139" s="8"/>
      <c r="M139" s="10"/>
      <c r="N139" s="10"/>
      <c r="O139" s="10"/>
      <c r="P139" s="10"/>
      <c r="Q139" s="10"/>
      <c r="R139" s="10"/>
      <c r="S139" s="10"/>
      <c r="T139" s="10"/>
      <c r="U139" s="10"/>
      <c r="V139" s="10"/>
      <c r="W139" s="10"/>
      <c r="X139" s="10"/>
      <c r="Y139" s="10"/>
      <c r="Z139" s="10"/>
    </row>
    <row r="140" ht="28.5" customHeight="1">
      <c r="A140" s="1" t="s">
        <v>18</v>
      </c>
      <c r="B140" s="11" t="s">
        <v>36</v>
      </c>
      <c r="C140" s="8" t="s">
        <v>37</v>
      </c>
      <c r="D140" s="8" t="s">
        <v>238</v>
      </c>
      <c r="E140" s="8" t="s">
        <v>39</v>
      </c>
      <c r="F140" s="8" t="s">
        <v>40</v>
      </c>
      <c r="G140" s="8"/>
      <c r="H140" s="8" t="s">
        <v>26</v>
      </c>
      <c r="I140" s="12" t="s">
        <v>237</v>
      </c>
      <c r="J140" s="8"/>
      <c r="K140" s="13">
        <v>2025.0</v>
      </c>
      <c r="L140" s="8"/>
      <c r="M140" s="10"/>
      <c r="N140" s="10"/>
      <c r="O140" s="10"/>
      <c r="P140" s="10"/>
      <c r="Q140" s="10"/>
      <c r="R140" s="10"/>
      <c r="S140" s="10"/>
      <c r="T140" s="10"/>
      <c r="U140" s="10"/>
      <c r="V140" s="10"/>
      <c r="W140" s="10"/>
      <c r="X140" s="10"/>
      <c r="Y140" s="10"/>
      <c r="Z140" s="10"/>
    </row>
    <row r="141" ht="28.5" customHeight="1">
      <c r="A141" s="1" t="s">
        <v>18</v>
      </c>
      <c r="B141" s="11" t="s">
        <v>36</v>
      </c>
      <c r="C141" s="8" t="s">
        <v>37</v>
      </c>
      <c r="D141" s="8" t="s">
        <v>239</v>
      </c>
      <c r="E141" s="8" t="s">
        <v>240</v>
      </c>
      <c r="F141" s="8" t="s">
        <v>40</v>
      </c>
      <c r="G141" s="8"/>
      <c r="H141" s="8" t="s">
        <v>26</v>
      </c>
      <c r="I141" s="12"/>
      <c r="J141" s="21"/>
      <c r="K141" s="13">
        <v>2025.0</v>
      </c>
      <c r="L141" s="8"/>
      <c r="M141" s="10"/>
      <c r="N141" s="10"/>
      <c r="O141" s="10"/>
      <c r="P141" s="10"/>
      <c r="Q141" s="10"/>
      <c r="R141" s="10"/>
      <c r="S141" s="10"/>
      <c r="T141" s="10"/>
      <c r="U141" s="10"/>
      <c r="V141" s="10"/>
      <c r="W141" s="10"/>
      <c r="X141" s="10"/>
      <c r="Y141" s="10"/>
      <c r="Z141" s="10"/>
    </row>
    <row r="142" ht="28.5" customHeight="1">
      <c r="A142" s="1" t="s">
        <v>18</v>
      </c>
      <c r="B142" s="11" t="s">
        <v>36</v>
      </c>
      <c r="C142" s="8" t="s">
        <v>37</v>
      </c>
      <c r="D142" s="8" t="s">
        <v>241</v>
      </c>
      <c r="E142" s="8" t="s">
        <v>39</v>
      </c>
      <c r="F142" s="8" t="s">
        <v>40</v>
      </c>
      <c r="G142" s="8"/>
      <c r="H142" s="8" t="s">
        <v>26</v>
      </c>
      <c r="I142" s="12"/>
      <c r="J142" s="8"/>
      <c r="K142" s="13">
        <v>2025.0</v>
      </c>
      <c r="L142" s="8"/>
      <c r="M142" s="10"/>
      <c r="N142" s="10"/>
      <c r="O142" s="10"/>
      <c r="P142" s="10"/>
      <c r="Q142" s="10"/>
      <c r="R142" s="10"/>
      <c r="S142" s="10"/>
      <c r="T142" s="10"/>
      <c r="U142" s="10"/>
      <c r="V142" s="10"/>
      <c r="W142" s="10"/>
      <c r="X142" s="10"/>
      <c r="Y142" s="10"/>
      <c r="Z142" s="10"/>
    </row>
    <row r="143" ht="28.5" customHeight="1">
      <c r="A143" s="1" t="s">
        <v>18</v>
      </c>
      <c r="B143" s="11" t="s">
        <v>36</v>
      </c>
      <c r="C143" s="8" t="s">
        <v>37</v>
      </c>
      <c r="D143" s="8" t="s">
        <v>242</v>
      </c>
      <c r="E143" s="8" t="s">
        <v>45</v>
      </c>
      <c r="F143" s="8" t="s">
        <v>218</v>
      </c>
      <c r="G143" s="8"/>
      <c r="H143" s="8" t="s">
        <v>243</v>
      </c>
      <c r="I143" s="12"/>
      <c r="J143" s="21"/>
      <c r="K143" s="13">
        <v>2025.0</v>
      </c>
      <c r="L143" s="8"/>
      <c r="M143" s="10"/>
      <c r="N143" s="10"/>
      <c r="O143" s="10"/>
      <c r="P143" s="10"/>
      <c r="Q143" s="10"/>
      <c r="R143" s="10"/>
      <c r="S143" s="10"/>
      <c r="T143" s="10"/>
      <c r="U143" s="10"/>
      <c r="V143" s="10"/>
      <c r="W143" s="10"/>
      <c r="X143" s="10"/>
      <c r="Y143" s="10"/>
      <c r="Z143" s="10"/>
    </row>
    <row r="144" ht="28.5" customHeight="1">
      <c r="A144" s="1" t="s">
        <v>18</v>
      </c>
      <c r="B144" s="11" t="s">
        <v>36</v>
      </c>
      <c r="C144" s="8" t="s">
        <v>37</v>
      </c>
      <c r="D144" s="8" t="s">
        <v>244</v>
      </c>
      <c r="E144" s="8" t="s">
        <v>39</v>
      </c>
      <c r="F144" s="8" t="s">
        <v>40</v>
      </c>
      <c r="G144" s="8"/>
      <c r="H144" s="8" t="s">
        <v>106</v>
      </c>
      <c r="I144" s="12"/>
      <c r="J144" s="8"/>
      <c r="K144" s="13">
        <v>2025.0</v>
      </c>
      <c r="L144" s="8"/>
      <c r="M144" s="10"/>
      <c r="N144" s="10"/>
      <c r="O144" s="10"/>
      <c r="P144" s="10"/>
      <c r="Q144" s="10"/>
      <c r="R144" s="10"/>
      <c r="S144" s="10"/>
      <c r="T144" s="10"/>
      <c r="U144" s="10"/>
      <c r="V144" s="10"/>
      <c r="W144" s="10"/>
      <c r="X144" s="10"/>
      <c r="Y144" s="10"/>
      <c r="Z144" s="10"/>
    </row>
    <row r="145" ht="28.5" customHeight="1">
      <c r="A145" s="1" t="s">
        <v>18</v>
      </c>
      <c r="B145" s="11" t="s">
        <v>36</v>
      </c>
      <c r="C145" s="8" t="s">
        <v>37</v>
      </c>
      <c r="D145" s="8" t="s">
        <v>129</v>
      </c>
      <c r="E145" s="8" t="s">
        <v>39</v>
      </c>
      <c r="F145" s="8" t="s">
        <v>40</v>
      </c>
      <c r="G145" s="8"/>
      <c r="H145" s="16" t="s">
        <v>245</v>
      </c>
      <c r="I145" s="25"/>
      <c r="J145" s="8"/>
      <c r="K145" s="13">
        <v>2025.0</v>
      </c>
      <c r="L145" s="8"/>
      <c r="M145" s="10"/>
      <c r="N145" s="10"/>
      <c r="O145" s="10"/>
      <c r="P145" s="10"/>
      <c r="Q145" s="10"/>
      <c r="R145" s="10"/>
      <c r="S145" s="10"/>
      <c r="T145" s="10"/>
      <c r="U145" s="10"/>
      <c r="V145" s="10"/>
      <c r="W145" s="10"/>
      <c r="X145" s="10"/>
      <c r="Y145" s="10"/>
      <c r="Z145" s="10"/>
    </row>
    <row r="146" ht="28.5" customHeight="1">
      <c r="A146" s="1" t="s">
        <v>18</v>
      </c>
      <c r="B146" s="11" t="s">
        <v>36</v>
      </c>
      <c r="C146" s="8" t="s">
        <v>37</v>
      </c>
      <c r="D146" s="8" t="s">
        <v>129</v>
      </c>
      <c r="E146" s="8" t="s">
        <v>39</v>
      </c>
      <c r="F146" s="8" t="s">
        <v>40</v>
      </c>
      <c r="G146" s="8"/>
      <c r="H146" s="16" t="s">
        <v>130</v>
      </c>
      <c r="I146" s="25"/>
      <c r="J146" s="8"/>
      <c r="K146" s="13">
        <v>2025.0</v>
      </c>
      <c r="L146" s="8"/>
      <c r="M146" s="10"/>
      <c r="N146" s="10"/>
      <c r="O146" s="10"/>
      <c r="P146" s="10"/>
      <c r="Q146" s="10"/>
      <c r="R146" s="10"/>
      <c r="S146" s="10"/>
      <c r="T146" s="10"/>
      <c r="U146" s="10"/>
      <c r="V146" s="10"/>
      <c r="W146" s="10"/>
      <c r="X146" s="10"/>
      <c r="Y146" s="10"/>
      <c r="Z146" s="10"/>
    </row>
    <row r="147" ht="28.5" customHeight="1">
      <c r="A147" s="1" t="s">
        <v>18</v>
      </c>
      <c r="B147" s="11" t="s">
        <v>36</v>
      </c>
      <c r="C147" s="8" t="s">
        <v>37</v>
      </c>
      <c r="D147" s="8" t="s">
        <v>129</v>
      </c>
      <c r="E147" s="8" t="s">
        <v>39</v>
      </c>
      <c r="F147" s="8" t="s">
        <v>40</v>
      </c>
      <c r="G147" s="8"/>
      <c r="H147" s="16" t="s">
        <v>130</v>
      </c>
      <c r="I147" s="25"/>
      <c r="J147" s="8"/>
      <c r="K147" s="13">
        <v>2025.0</v>
      </c>
      <c r="L147" s="8"/>
      <c r="M147" s="10"/>
      <c r="N147" s="10"/>
      <c r="O147" s="10"/>
      <c r="P147" s="10"/>
      <c r="Q147" s="10"/>
      <c r="R147" s="10"/>
      <c r="S147" s="10"/>
      <c r="T147" s="10"/>
      <c r="U147" s="10"/>
      <c r="V147" s="10"/>
      <c r="W147" s="10"/>
      <c r="X147" s="10"/>
      <c r="Y147" s="10"/>
      <c r="Z147" s="10"/>
    </row>
    <row r="148" ht="28.5" customHeight="1">
      <c r="A148" s="1" t="s">
        <v>18</v>
      </c>
      <c r="B148" s="11" t="s">
        <v>36</v>
      </c>
      <c r="C148" s="8" t="s">
        <v>37</v>
      </c>
      <c r="D148" s="8" t="s">
        <v>246</v>
      </c>
      <c r="E148" s="8" t="s">
        <v>39</v>
      </c>
      <c r="F148" s="8" t="s">
        <v>40</v>
      </c>
      <c r="G148" s="8"/>
      <c r="H148" s="8" t="s">
        <v>127</v>
      </c>
      <c r="I148" s="12"/>
      <c r="J148" s="8"/>
      <c r="K148" s="13">
        <v>2025.0</v>
      </c>
      <c r="L148" s="8"/>
      <c r="M148" s="10"/>
      <c r="N148" s="10"/>
      <c r="O148" s="10"/>
      <c r="P148" s="10"/>
      <c r="Q148" s="10"/>
      <c r="R148" s="10"/>
      <c r="S148" s="10"/>
      <c r="T148" s="10"/>
      <c r="U148" s="10"/>
      <c r="V148" s="10"/>
      <c r="W148" s="10"/>
      <c r="X148" s="10"/>
      <c r="Y148" s="10"/>
      <c r="Z148" s="10"/>
    </row>
    <row r="149" ht="28.5" customHeight="1">
      <c r="A149" s="1" t="s">
        <v>18</v>
      </c>
      <c r="B149" s="11" t="s">
        <v>36</v>
      </c>
      <c r="C149" s="8" t="s">
        <v>37</v>
      </c>
      <c r="D149" s="8" t="s">
        <v>247</v>
      </c>
      <c r="E149" s="8" t="s">
        <v>39</v>
      </c>
      <c r="F149" s="8" t="s">
        <v>40</v>
      </c>
      <c r="G149" s="8"/>
      <c r="H149" s="8" t="s">
        <v>248</v>
      </c>
      <c r="I149" s="12"/>
      <c r="J149" s="8"/>
      <c r="K149" s="13">
        <v>2025.0</v>
      </c>
      <c r="L149" s="8"/>
      <c r="M149" s="10"/>
      <c r="N149" s="10"/>
      <c r="O149" s="10"/>
      <c r="P149" s="10"/>
      <c r="Q149" s="10"/>
      <c r="R149" s="10"/>
      <c r="S149" s="10"/>
      <c r="T149" s="10"/>
      <c r="U149" s="10"/>
      <c r="V149" s="10"/>
      <c r="W149" s="10"/>
      <c r="X149" s="10"/>
      <c r="Y149" s="10"/>
      <c r="Z149" s="10"/>
    </row>
    <row r="150" ht="28.5" customHeight="1">
      <c r="A150" s="1" t="s">
        <v>18</v>
      </c>
      <c r="B150" s="11" t="s">
        <v>36</v>
      </c>
      <c r="C150" s="8" t="s">
        <v>37</v>
      </c>
      <c r="D150" s="8" t="s">
        <v>249</v>
      </c>
      <c r="E150" s="8" t="s">
        <v>51</v>
      </c>
      <c r="F150" s="8" t="s">
        <v>40</v>
      </c>
      <c r="G150" s="8"/>
      <c r="H150" s="8" t="s">
        <v>250</v>
      </c>
      <c r="I150" s="12"/>
      <c r="J150" s="21"/>
      <c r="K150" s="13">
        <v>2025.0</v>
      </c>
      <c r="L150" s="8"/>
      <c r="M150" s="10"/>
      <c r="N150" s="10"/>
      <c r="O150" s="10"/>
      <c r="P150" s="10"/>
      <c r="Q150" s="10"/>
      <c r="R150" s="10"/>
      <c r="S150" s="10"/>
      <c r="T150" s="10"/>
      <c r="U150" s="10"/>
      <c r="V150" s="10"/>
      <c r="W150" s="10"/>
      <c r="X150" s="10"/>
      <c r="Y150" s="10"/>
      <c r="Z150" s="10"/>
    </row>
    <row r="151" ht="28.5" customHeight="1">
      <c r="A151" s="1" t="s">
        <v>18</v>
      </c>
      <c r="B151" s="11" t="s">
        <v>36</v>
      </c>
      <c r="C151" s="8" t="s">
        <v>37</v>
      </c>
      <c r="D151" s="8" t="s">
        <v>251</v>
      </c>
      <c r="E151" s="8" t="s">
        <v>51</v>
      </c>
      <c r="F151" s="8" t="s">
        <v>40</v>
      </c>
      <c r="G151" s="8"/>
      <c r="H151" s="8" t="s">
        <v>26</v>
      </c>
      <c r="I151" s="25"/>
      <c r="J151" s="26"/>
      <c r="K151" s="13">
        <v>2025.0</v>
      </c>
      <c r="L151" s="8"/>
      <c r="M151" s="10"/>
      <c r="N151" s="10"/>
      <c r="O151" s="10"/>
      <c r="P151" s="10"/>
      <c r="Q151" s="10"/>
      <c r="R151" s="10"/>
      <c r="S151" s="10"/>
      <c r="T151" s="10"/>
      <c r="U151" s="10"/>
      <c r="V151" s="10"/>
      <c r="W151" s="10"/>
      <c r="X151" s="10"/>
      <c r="Y151" s="10"/>
      <c r="Z151" s="10"/>
    </row>
    <row r="152" ht="28.5" customHeight="1">
      <c r="A152" s="1" t="s">
        <v>18</v>
      </c>
      <c r="B152" s="11" t="s">
        <v>36</v>
      </c>
      <c r="C152" s="8" t="s">
        <v>37</v>
      </c>
      <c r="D152" s="8" t="s">
        <v>252</v>
      </c>
      <c r="E152" s="8" t="s">
        <v>118</v>
      </c>
      <c r="F152" s="8" t="s">
        <v>40</v>
      </c>
      <c r="G152" s="8"/>
      <c r="H152" s="27" t="s">
        <v>245</v>
      </c>
      <c r="I152" s="12"/>
      <c r="J152" s="21"/>
      <c r="K152" s="13">
        <v>2025.0</v>
      </c>
      <c r="L152" s="8"/>
      <c r="M152" s="31"/>
      <c r="N152" s="31"/>
      <c r="O152" s="31"/>
      <c r="P152" s="31"/>
      <c r="Q152" s="31"/>
      <c r="R152" s="31"/>
      <c r="S152" s="31"/>
      <c r="T152" s="31"/>
      <c r="U152" s="31"/>
      <c r="V152" s="31"/>
      <c r="W152" s="31"/>
      <c r="X152" s="31"/>
      <c r="Y152" s="31"/>
      <c r="Z152" s="31"/>
    </row>
    <row r="153" ht="28.5" customHeight="1">
      <c r="A153" s="1" t="s">
        <v>18</v>
      </c>
      <c r="B153" s="11" t="s">
        <v>36</v>
      </c>
      <c r="C153" s="8" t="s">
        <v>37</v>
      </c>
      <c r="D153" s="8" t="s">
        <v>253</v>
      </c>
      <c r="E153" s="8" t="s">
        <v>254</v>
      </c>
      <c r="F153" s="8" t="s">
        <v>255</v>
      </c>
      <c r="G153" s="8"/>
      <c r="H153" s="8" t="s">
        <v>26</v>
      </c>
      <c r="I153" s="12"/>
      <c r="J153" s="21"/>
      <c r="K153" s="13">
        <v>2025.0</v>
      </c>
      <c r="L153" s="8"/>
      <c r="M153" s="10"/>
      <c r="N153" s="10"/>
      <c r="O153" s="10"/>
      <c r="P153" s="10"/>
      <c r="Q153" s="10"/>
      <c r="R153" s="10"/>
      <c r="S153" s="10"/>
      <c r="T153" s="10"/>
      <c r="U153" s="10"/>
      <c r="V153" s="10"/>
      <c r="W153" s="10"/>
      <c r="X153" s="10"/>
      <c r="Y153" s="10"/>
      <c r="Z153" s="10"/>
    </row>
    <row r="154" ht="28.5" customHeight="1">
      <c r="A154" s="1" t="s">
        <v>18</v>
      </c>
      <c r="B154" s="11" t="s">
        <v>36</v>
      </c>
      <c r="C154" s="8" t="s">
        <v>37</v>
      </c>
      <c r="D154" s="8" t="s">
        <v>256</v>
      </c>
      <c r="E154" s="8" t="s">
        <v>39</v>
      </c>
      <c r="F154" s="8" t="s">
        <v>40</v>
      </c>
      <c r="G154" s="8"/>
      <c r="H154" s="8" t="s">
        <v>86</v>
      </c>
      <c r="I154" s="12"/>
      <c r="J154" s="21"/>
      <c r="K154" s="13">
        <v>2025.0</v>
      </c>
      <c r="L154" s="8"/>
      <c r="M154" s="10"/>
      <c r="N154" s="10"/>
      <c r="O154" s="10"/>
      <c r="P154" s="10"/>
      <c r="Q154" s="10"/>
      <c r="R154" s="10"/>
      <c r="S154" s="10"/>
      <c r="T154" s="10"/>
      <c r="U154" s="10"/>
      <c r="V154" s="10"/>
      <c r="W154" s="10"/>
      <c r="X154" s="10"/>
      <c r="Y154" s="10"/>
      <c r="Z154" s="10"/>
    </row>
    <row r="155" ht="28.5" customHeight="1">
      <c r="A155" s="1" t="s">
        <v>18</v>
      </c>
      <c r="B155" s="11" t="s">
        <v>36</v>
      </c>
      <c r="C155" s="8" t="s">
        <v>37</v>
      </c>
      <c r="D155" s="8" t="s">
        <v>256</v>
      </c>
      <c r="E155" s="8" t="s">
        <v>39</v>
      </c>
      <c r="F155" s="8" t="s">
        <v>40</v>
      </c>
      <c r="G155" s="8"/>
      <c r="H155" s="8" t="s">
        <v>64</v>
      </c>
      <c r="I155" s="12"/>
      <c r="J155" s="21"/>
      <c r="K155" s="13">
        <v>2025.0</v>
      </c>
      <c r="L155" s="8"/>
      <c r="M155" s="10"/>
      <c r="N155" s="10"/>
      <c r="O155" s="10"/>
      <c r="P155" s="10"/>
      <c r="Q155" s="10"/>
      <c r="R155" s="10"/>
      <c r="S155" s="10"/>
      <c r="T155" s="10"/>
      <c r="U155" s="10"/>
      <c r="V155" s="10"/>
      <c r="W155" s="10"/>
      <c r="X155" s="10"/>
      <c r="Y155" s="10"/>
      <c r="Z155" s="10"/>
    </row>
    <row r="156" ht="28.5" customHeight="1">
      <c r="A156" s="1" t="s">
        <v>18</v>
      </c>
      <c r="B156" s="11" t="s">
        <v>36</v>
      </c>
      <c r="C156" s="8" t="s">
        <v>37</v>
      </c>
      <c r="D156" s="8" t="s">
        <v>256</v>
      </c>
      <c r="E156" s="8" t="s">
        <v>39</v>
      </c>
      <c r="F156" s="8" t="s">
        <v>40</v>
      </c>
      <c r="G156" s="8"/>
      <c r="H156" s="8" t="s">
        <v>95</v>
      </c>
      <c r="I156" s="12"/>
      <c r="J156" s="21"/>
      <c r="K156" s="13">
        <v>2025.0</v>
      </c>
      <c r="L156" s="8"/>
      <c r="M156" s="10"/>
      <c r="N156" s="10"/>
      <c r="O156" s="10"/>
      <c r="P156" s="10"/>
      <c r="Q156" s="10"/>
      <c r="R156" s="10"/>
      <c r="S156" s="10"/>
      <c r="T156" s="10"/>
      <c r="U156" s="10"/>
      <c r="V156" s="10"/>
      <c r="W156" s="10"/>
      <c r="X156" s="10"/>
      <c r="Y156" s="10"/>
      <c r="Z156" s="10"/>
    </row>
    <row r="157" ht="28.5" customHeight="1">
      <c r="A157" s="1" t="s">
        <v>18</v>
      </c>
      <c r="B157" s="11" t="s">
        <v>36</v>
      </c>
      <c r="C157" s="8" t="s">
        <v>37</v>
      </c>
      <c r="D157" s="8" t="s">
        <v>257</v>
      </c>
      <c r="E157" s="8" t="s">
        <v>39</v>
      </c>
      <c r="F157" s="8" t="s">
        <v>40</v>
      </c>
      <c r="G157" s="8"/>
      <c r="H157" s="8" t="s">
        <v>248</v>
      </c>
      <c r="I157" s="12">
        <f>3/1000</f>
        <v>0.003</v>
      </c>
      <c r="J157" s="8" t="s">
        <v>23</v>
      </c>
      <c r="K157" s="13">
        <v>2025.0</v>
      </c>
      <c r="L157" s="8"/>
      <c r="M157" s="10"/>
      <c r="N157" s="10"/>
      <c r="O157" s="10"/>
      <c r="P157" s="10"/>
      <c r="Q157" s="10"/>
      <c r="R157" s="10"/>
      <c r="S157" s="10"/>
      <c r="T157" s="10"/>
      <c r="U157" s="10"/>
      <c r="V157" s="10"/>
      <c r="W157" s="10"/>
      <c r="X157" s="10"/>
      <c r="Y157" s="10"/>
      <c r="Z157" s="10"/>
    </row>
    <row r="158" ht="28.5" customHeight="1">
      <c r="A158" s="1" t="s">
        <v>18</v>
      </c>
      <c r="B158" s="11" t="s">
        <v>36</v>
      </c>
      <c r="C158" s="8" t="s">
        <v>37</v>
      </c>
      <c r="D158" s="1" t="s">
        <v>258</v>
      </c>
      <c r="E158" s="8" t="s">
        <v>39</v>
      </c>
      <c r="F158" s="8" t="s">
        <v>40</v>
      </c>
      <c r="G158" s="8"/>
      <c r="H158" s="8" t="s">
        <v>224</v>
      </c>
      <c r="I158" s="12"/>
      <c r="J158" s="21"/>
      <c r="K158" s="13">
        <v>2025.0</v>
      </c>
      <c r="L158" s="8"/>
      <c r="M158" s="10"/>
      <c r="N158" s="10"/>
      <c r="O158" s="10"/>
      <c r="P158" s="10"/>
      <c r="Q158" s="10"/>
      <c r="R158" s="10"/>
      <c r="S158" s="10"/>
      <c r="T158" s="10"/>
      <c r="U158" s="10"/>
      <c r="V158" s="10"/>
      <c r="W158" s="10"/>
      <c r="X158" s="10"/>
      <c r="Y158" s="10"/>
      <c r="Z158" s="10"/>
    </row>
    <row r="159" ht="28.5" customHeight="1">
      <c r="A159" s="1" t="s">
        <v>18</v>
      </c>
      <c r="B159" s="11" t="s">
        <v>36</v>
      </c>
      <c r="C159" s="11" t="s">
        <v>37</v>
      </c>
      <c r="D159" s="8" t="s">
        <v>259</v>
      </c>
      <c r="E159" s="8" t="s">
        <v>45</v>
      </c>
      <c r="F159" s="2" t="s">
        <v>260</v>
      </c>
      <c r="G159" s="2"/>
      <c r="H159" s="8" t="s">
        <v>145</v>
      </c>
      <c r="I159" s="25"/>
      <c r="J159" s="26"/>
      <c r="K159" s="13">
        <v>2025.0</v>
      </c>
      <c r="L159" s="8"/>
      <c r="M159" s="10"/>
      <c r="N159" s="10"/>
      <c r="O159" s="10"/>
      <c r="P159" s="10"/>
      <c r="Q159" s="10"/>
      <c r="R159" s="10"/>
      <c r="S159" s="10"/>
      <c r="T159" s="10"/>
      <c r="U159" s="10"/>
      <c r="V159" s="10"/>
      <c r="W159" s="10"/>
      <c r="X159" s="10"/>
      <c r="Y159" s="10"/>
      <c r="Z159" s="10"/>
    </row>
    <row r="160" ht="28.5" customHeight="1">
      <c r="A160" s="1" t="s">
        <v>18</v>
      </c>
      <c r="B160" s="11" t="s">
        <v>36</v>
      </c>
      <c r="C160" s="8" t="s">
        <v>37</v>
      </c>
      <c r="D160" s="8" t="s">
        <v>261</v>
      </c>
      <c r="E160" s="8" t="s">
        <v>39</v>
      </c>
      <c r="F160" s="8" t="s">
        <v>40</v>
      </c>
      <c r="G160" s="8"/>
      <c r="H160" s="8" t="s">
        <v>95</v>
      </c>
      <c r="I160" s="12" t="s">
        <v>237</v>
      </c>
      <c r="J160" s="8"/>
      <c r="K160" s="13">
        <v>2025.0</v>
      </c>
      <c r="L160" s="8"/>
      <c r="M160" s="10"/>
      <c r="N160" s="10"/>
      <c r="O160" s="10"/>
      <c r="P160" s="10"/>
      <c r="Q160" s="10"/>
      <c r="R160" s="10"/>
      <c r="S160" s="10"/>
      <c r="T160" s="10"/>
      <c r="U160" s="10"/>
      <c r="V160" s="10"/>
      <c r="W160" s="10"/>
      <c r="X160" s="10"/>
      <c r="Y160" s="10"/>
      <c r="Z160" s="10"/>
    </row>
    <row r="161" ht="28.5" customHeight="1">
      <c r="A161" s="1" t="s">
        <v>18</v>
      </c>
      <c r="B161" s="11" t="s">
        <v>36</v>
      </c>
      <c r="C161" s="8" t="s">
        <v>37</v>
      </c>
      <c r="D161" s="8" t="s">
        <v>262</v>
      </c>
      <c r="E161" s="8" t="s">
        <v>118</v>
      </c>
      <c r="F161" s="8" t="s">
        <v>123</v>
      </c>
      <c r="G161" s="8"/>
      <c r="H161" s="8" t="s">
        <v>263</v>
      </c>
      <c r="I161" s="12"/>
      <c r="J161" s="8"/>
      <c r="K161" s="13">
        <v>2025.0</v>
      </c>
      <c r="L161" s="8"/>
      <c r="M161" s="10"/>
      <c r="N161" s="10"/>
      <c r="O161" s="10"/>
      <c r="P161" s="10"/>
      <c r="Q161" s="10"/>
      <c r="R161" s="10"/>
      <c r="S161" s="10"/>
      <c r="T161" s="10"/>
      <c r="U161" s="10"/>
      <c r="V161" s="10"/>
      <c r="W161" s="10"/>
      <c r="X161" s="10"/>
      <c r="Y161" s="10"/>
      <c r="Z161" s="10"/>
    </row>
    <row r="162" ht="28.5" customHeight="1">
      <c r="A162" s="1" t="s">
        <v>18</v>
      </c>
      <c r="B162" s="11" t="s">
        <v>36</v>
      </c>
      <c r="C162" s="8" t="s">
        <v>37</v>
      </c>
      <c r="D162" s="8" t="s">
        <v>264</v>
      </c>
      <c r="E162" s="8" t="s">
        <v>39</v>
      </c>
      <c r="F162" s="8" t="s">
        <v>40</v>
      </c>
      <c r="G162" s="8"/>
      <c r="H162" s="8" t="s">
        <v>26</v>
      </c>
      <c r="I162" s="12"/>
      <c r="J162" s="8"/>
      <c r="K162" s="13">
        <v>2025.0</v>
      </c>
      <c r="L162" s="8"/>
      <c r="M162" s="10"/>
      <c r="N162" s="10"/>
      <c r="O162" s="10"/>
      <c r="P162" s="10"/>
      <c r="Q162" s="10"/>
      <c r="R162" s="10"/>
      <c r="S162" s="10"/>
      <c r="T162" s="10"/>
      <c r="U162" s="10"/>
      <c r="V162" s="10"/>
      <c r="W162" s="10"/>
      <c r="X162" s="10"/>
      <c r="Y162" s="10"/>
      <c r="Z162" s="10"/>
    </row>
    <row r="163" ht="28.5" customHeight="1">
      <c r="A163" s="1" t="s">
        <v>18</v>
      </c>
      <c r="B163" s="11" t="s">
        <v>36</v>
      </c>
      <c r="C163" s="8" t="s">
        <v>37</v>
      </c>
      <c r="D163" s="8" t="s">
        <v>265</v>
      </c>
      <c r="E163" s="8" t="s">
        <v>51</v>
      </c>
      <c r="F163" s="8" t="s">
        <v>40</v>
      </c>
      <c r="G163" s="8"/>
      <c r="H163" s="8" t="s">
        <v>248</v>
      </c>
      <c r="I163" s="12"/>
      <c r="J163" s="21"/>
      <c r="K163" s="13">
        <v>2025.0</v>
      </c>
      <c r="L163" s="8"/>
      <c r="M163" s="8"/>
      <c r="N163" s="8"/>
      <c r="O163" s="8"/>
      <c r="P163" s="8"/>
      <c r="Q163" s="8"/>
      <c r="R163" s="8"/>
      <c r="S163" s="8"/>
      <c r="T163" s="8"/>
      <c r="U163" s="8"/>
      <c r="V163" s="8"/>
      <c r="W163" s="8"/>
      <c r="X163" s="8"/>
      <c r="Y163" s="8"/>
      <c r="Z163" s="8"/>
    </row>
    <row r="164" ht="28.5" customHeight="1">
      <c r="A164" s="1" t="s">
        <v>18</v>
      </c>
      <c r="B164" s="11" t="s">
        <v>36</v>
      </c>
      <c r="C164" s="8" t="s">
        <v>37</v>
      </c>
      <c r="D164" s="8" t="s">
        <v>265</v>
      </c>
      <c r="E164" s="8" t="s">
        <v>51</v>
      </c>
      <c r="F164" s="8" t="s">
        <v>40</v>
      </c>
      <c r="G164" s="8"/>
      <c r="H164" s="8" t="s">
        <v>22</v>
      </c>
      <c r="I164" s="12"/>
      <c r="J164" s="21"/>
      <c r="K164" s="13">
        <v>2025.0</v>
      </c>
      <c r="L164" s="8"/>
      <c r="M164" s="8"/>
      <c r="N164" s="8"/>
      <c r="O164" s="8"/>
      <c r="P164" s="8"/>
      <c r="Q164" s="8"/>
      <c r="R164" s="8"/>
      <c r="S164" s="8"/>
      <c r="T164" s="8"/>
      <c r="U164" s="8"/>
      <c r="V164" s="8"/>
      <c r="W164" s="8"/>
      <c r="X164" s="8"/>
      <c r="Y164" s="8"/>
      <c r="Z164" s="8"/>
    </row>
    <row r="165" ht="28.5" customHeight="1">
      <c r="A165" s="1" t="s">
        <v>18</v>
      </c>
      <c r="B165" s="11" t="s">
        <v>36</v>
      </c>
      <c r="C165" s="8" t="s">
        <v>37</v>
      </c>
      <c r="D165" s="8" t="s">
        <v>265</v>
      </c>
      <c r="E165" s="8" t="s">
        <v>51</v>
      </c>
      <c r="F165" s="8" t="s">
        <v>40</v>
      </c>
      <c r="G165" s="8"/>
      <c r="H165" s="8" t="s">
        <v>266</v>
      </c>
      <c r="I165" s="12"/>
      <c r="J165" s="21"/>
      <c r="K165" s="13">
        <v>2025.0</v>
      </c>
      <c r="L165" s="8"/>
      <c r="M165" s="8"/>
      <c r="N165" s="8"/>
      <c r="O165" s="8"/>
      <c r="P165" s="8"/>
      <c r="Q165" s="8"/>
      <c r="R165" s="8"/>
      <c r="S165" s="8"/>
      <c r="T165" s="8"/>
      <c r="U165" s="8"/>
      <c r="V165" s="8"/>
      <c r="W165" s="8"/>
      <c r="X165" s="8"/>
      <c r="Y165" s="8"/>
      <c r="Z165" s="8"/>
    </row>
    <row r="166" ht="28.5" customHeight="1">
      <c r="A166" s="1" t="s">
        <v>18</v>
      </c>
      <c r="B166" s="11" t="s">
        <v>36</v>
      </c>
      <c r="C166" s="8" t="s">
        <v>37</v>
      </c>
      <c r="D166" s="8" t="s">
        <v>265</v>
      </c>
      <c r="E166" s="8" t="s">
        <v>51</v>
      </c>
      <c r="F166" s="8" t="s">
        <v>40</v>
      </c>
      <c r="G166" s="8"/>
      <c r="H166" s="8" t="s">
        <v>228</v>
      </c>
      <c r="I166" s="12"/>
      <c r="J166" s="21"/>
      <c r="K166" s="13">
        <v>2025.0</v>
      </c>
      <c r="L166" s="8"/>
      <c r="M166" s="8"/>
      <c r="N166" s="8"/>
      <c r="O166" s="8"/>
      <c r="P166" s="8"/>
      <c r="Q166" s="8"/>
      <c r="R166" s="8"/>
      <c r="S166" s="8"/>
      <c r="T166" s="8"/>
      <c r="U166" s="8"/>
      <c r="V166" s="8"/>
      <c r="W166" s="8"/>
      <c r="X166" s="8"/>
      <c r="Y166" s="8"/>
      <c r="Z166" s="8"/>
    </row>
    <row r="167" ht="28.5" customHeight="1">
      <c r="A167" s="1" t="s">
        <v>18</v>
      </c>
      <c r="B167" s="11" t="s">
        <v>36</v>
      </c>
      <c r="C167" s="8" t="s">
        <v>37</v>
      </c>
      <c r="D167" s="8" t="s">
        <v>267</v>
      </c>
      <c r="E167" s="8" t="s">
        <v>39</v>
      </c>
      <c r="F167" s="8" t="s">
        <v>40</v>
      </c>
      <c r="G167" s="8"/>
      <c r="H167" s="8" t="s">
        <v>42</v>
      </c>
      <c r="I167" s="12">
        <v>50.0</v>
      </c>
      <c r="J167" s="8" t="s">
        <v>23</v>
      </c>
      <c r="K167" s="13">
        <v>2025.0</v>
      </c>
      <c r="L167" s="8"/>
      <c r="M167" s="8"/>
      <c r="N167" s="8"/>
      <c r="O167" s="8"/>
      <c r="P167" s="8"/>
      <c r="Q167" s="8"/>
      <c r="R167" s="8"/>
      <c r="S167" s="8"/>
      <c r="T167" s="8"/>
      <c r="U167" s="8"/>
      <c r="V167" s="8"/>
      <c r="W167" s="8"/>
      <c r="X167" s="8"/>
      <c r="Y167" s="8"/>
      <c r="Z167" s="8"/>
    </row>
    <row r="168" ht="28.5" customHeight="1">
      <c r="A168" s="1" t="s">
        <v>18</v>
      </c>
      <c r="B168" s="11" t="s">
        <v>36</v>
      </c>
      <c r="C168" s="8" t="s">
        <v>37</v>
      </c>
      <c r="D168" s="8" t="s">
        <v>268</v>
      </c>
      <c r="E168" s="8" t="s">
        <v>51</v>
      </c>
      <c r="F168" s="8" t="s">
        <v>40</v>
      </c>
      <c r="G168" s="8"/>
      <c r="H168" s="8" t="s">
        <v>26</v>
      </c>
      <c r="I168" s="12"/>
      <c r="J168" s="21"/>
      <c r="K168" s="13">
        <v>2025.0</v>
      </c>
      <c r="L168" s="8"/>
      <c r="M168" s="1"/>
      <c r="N168" s="1"/>
      <c r="O168" s="1"/>
      <c r="P168" s="1"/>
      <c r="Q168" s="1"/>
      <c r="R168" s="1"/>
      <c r="S168" s="1"/>
      <c r="T168" s="1"/>
      <c r="U168" s="1"/>
      <c r="V168" s="1"/>
      <c r="W168" s="1"/>
      <c r="X168" s="1"/>
      <c r="Y168" s="1"/>
      <c r="Z168" s="1"/>
    </row>
    <row r="169" ht="28.5" customHeight="1">
      <c r="A169" s="1" t="s">
        <v>18</v>
      </c>
      <c r="B169" s="11" t="s">
        <v>36</v>
      </c>
      <c r="C169" s="8" t="s">
        <v>37</v>
      </c>
      <c r="D169" s="8" t="s">
        <v>269</v>
      </c>
      <c r="E169" s="8" t="s">
        <v>51</v>
      </c>
      <c r="F169" s="8" t="s">
        <v>40</v>
      </c>
      <c r="G169" s="8"/>
      <c r="H169" s="8" t="s">
        <v>60</v>
      </c>
      <c r="I169" s="12"/>
      <c r="J169" s="21"/>
      <c r="K169" s="13">
        <v>2025.0</v>
      </c>
      <c r="L169" s="8"/>
      <c r="M169" s="1"/>
      <c r="N169" s="1"/>
      <c r="O169" s="1"/>
      <c r="P169" s="1"/>
      <c r="Q169" s="1"/>
      <c r="R169" s="1"/>
      <c r="S169" s="1"/>
      <c r="T169" s="1"/>
      <c r="U169" s="1"/>
      <c r="V169" s="1"/>
      <c r="W169" s="1"/>
      <c r="X169" s="1"/>
      <c r="Y169" s="1"/>
      <c r="Z169" s="1"/>
    </row>
    <row r="170" ht="28.5" customHeight="1">
      <c r="A170" s="1" t="s">
        <v>18</v>
      </c>
      <c r="B170" s="11" t="s">
        <v>36</v>
      </c>
      <c r="C170" s="8" t="s">
        <v>37</v>
      </c>
      <c r="D170" s="8" t="s">
        <v>270</v>
      </c>
      <c r="E170" s="8" t="s">
        <v>39</v>
      </c>
      <c r="F170" s="8" t="s">
        <v>40</v>
      </c>
      <c r="G170" s="8"/>
      <c r="H170" s="8" t="s">
        <v>141</v>
      </c>
      <c r="I170" s="12"/>
      <c r="J170" s="8"/>
      <c r="K170" s="13">
        <v>2025.0</v>
      </c>
      <c r="L170" s="8"/>
      <c r="M170" s="1"/>
      <c r="N170" s="1"/>
      <c r="O170" s="1"/>
      <c r="P170" s="1"/>
      <c r="Q170" s="1"/>
      <c r="R170" s="1"/>
      <c r="S170" s="1"/>
      <c r="T170" s="1"/>
      <c r="U170" s="1"/>
      <c r="V170" s="1"/>
      <c r="W170" s="1"/>
      <c r="X170" s="1"/>
      <c r="Y170" s="1"/>
      <c r="Z170" s="1"/>
    </row>
    <row r="171" ht="28.5" customHeight="1">
      <c r="A171" s="1" t="s">
        <v>18</v>
      </c>
      <c r="B171" s="11" t="s">
        <v>36</v>
      </c>
      <c r="C171" s="8" t="s">
        <v>37</v>
      </c>
      <c r="D171" s="8" t="s">
        <v>271</v>
      </c>
      <c r="E171" s="8" t="s">
        <v>39</v>
      </c>
      <c r="F171" s="8" t="s">
        <v>40</v>
      </c>
      <c r="G171" s="8"/>
      <c r="H171" s="8" t="s">
        <v>26</v>
      </c>
      <c r="I171" s="12">
        <f>850/1000000000</f>
        <v>0.00000085</v>
      </c>
      <c r="J171" s="8" t="s">
        <v>23</v>
      </c>
      <c r="K171" s="13">
        <v>2025.0</v>
      </c>
      <c r="L171" s="8"/>
      <c r="M171" s="1"/>
      <c r="N171" s="1"/>
      <c r="O171" s="1"/>
      <c r="P171" s="1"/>
      <c r="Q171" s="1"/>
      <c r="R171" s="1"/>
      <c r="S171" s="1"/>
      <c r="T171" s="1"/>
      <c r="U171" s="1"/>
      <c r="V171" s="1"/>
      <c r="W171" s="1"/>
      <c r="X171" s="1"/>
      <c r="Y171" s="1"/>
      <c r="Z171" s="1"/>
    </row>
    <row r="172" ht="28.5" customHeight="1">
      <c r="A172" s="1" t="s">
        <v>18</v>
      </c>
      <c r="B172" s="11" t="s">
        <v>36</v>
      </c>
      <c r="C172" s="11" t="s">
        <v>37</v>
      </c>
      <c r="D172" s="8" t="s">
        <v>272</v>
      </c>
      <c r="E172" s="8" t="s">
        <v>223</v>
      </c>
      <c r="F172" s="8" t="s">
        <v>152</v>
      </c>
      <c r="G172" s="8"/>
      <c r="H172" s="8" t="s">
        <v>95</v>
      </c>
      <c r="I172" s="24"/>
      <c r="J172" s="8"/>
      <c r="K172" s="13">
        <v>2025.0</v>
      </c>
      <c r="L172" s="8"/>
      <c r="M172" s="1"/>
      <c r="N172" s="1"/>
      <c r="O172" s="1"/>
      <c r="P172" s="1"/>
      <c r="Q172" s="1"/>
      <c r="R172" s="1"/>
      <c r="S172" s="1"/>
      <c r="T172" s="1"/>
      <c r="U172" s="1"/>
      <c r="V172" s="1"/>
      <c r="W172" s="1"/>
      <c r="X172" s="1"/>
      <c r="Y172" s="1"/>
      <c r="Z172" s="1"/>
    </row>
    <row r="173" ht="28.5" customHeight="1">
      <c r="A173" s="1" t="s">
        <v>18</v>
      </c>
      <c r="B173" s="11" t="s">
        <v>36</v>
      </c>
      <c r="C173" s="8" t="s">
        <v>37</v>
      </c>
      <c r="D173" s="8" t="s">
        <v>273</v>
      </c>
      <c r="E173" s="8" t="s">
        <v>39</v>
      </c>
      <c r="F173" s="8" t="s">
        <v>40</v>
      </c>
      <c r="G173" s="8"/>
      <c r="H173" s="11" t="s">
        <v>42</v>
      </c>
      <c r="I173" s="12"/>
      <c r="J173" s="21"/>
      <c r="K173" s="13">
        <v>2025.0</v>
      </c>
      <c r="L173" s="8"/>
      <c r="M173" s="1"/>
      <c r="N173" s="1"/>
      <c r="O173" s="1"/>
      <c r="P173" s="1"/>
      <c r="Q173" s="1"/>
      <c r="R173" s="1"/>
      <c r="S173" s="1"/>
      <c r="T173" s="1"/>
      <c r="U173" s="1"/>
      <c r="V173" s="1"/>
      <c r="W173" s="1"/>
      <c r="X173" s="1"/>
      <c r="Y173" s="1"/>
      <c r="Z173" s="1"/>
    </row>
    <row r="174" ht="28.5" customHeight="1">
      <c r="A174" s="1" t="s">
        <v>18</v>
      </c>
      <c r="B174" s="11" t="s">
        <v>36</v>
      </c>
      <c r="C174" s="11" t="s">
        <v>37</v>
      </c>
      <c r="D174" s="8" t="s">
        <v>274</v>
      </c>
      <c r="E174" s="8" t="s">
        <v>45</v>
      </c>
      <c r="F174" s="11" t="s">
        <v>40</v>
      </c>
      <c r="G174" s="11"/>
      <c r="H174" s="11" t="s">
        <v>145</v>
      </c>
      <c r="I174" s="12">
        <v>18.0</v>
      </c>
      <c r="J174" s="8" t="s">
        <v>23</v>
      </c>
      <c r="K174" s="13">
        <v>2025.0</v>
      </c>
      <c r="L174" s="8"/>
      <c r="M174" s="1"/>
      <c r="N174" s="1"/>
      <c r="O174" s="1"/>
      <c r="P174" s="1"/>
      <c r="Q174" s="1"/>
      <c r="R174" s="1"/>
      <c r="S174" s="1"/>
      <c r="T174" s="1"/>
      <c r="U174" s="1"/>
      <c r="V174" s="1"/>
      <c r="W174" s="1"/>
      <c r="X174" s="1"/>
      <c r="Y174" s="1"/>
      <c r="Z174" s="1"/>
    </row>
    <row r="175" ht="28.5" customHeight="1">
      <c r="A175" s="1" t="s">
        <v>18</v>
      </c>
      <c r="B175" s="11" t="s">
        <v>36</v>
      </c>
      <c r="C175" s="8" t="s">
        <v>37</v>
      </c>
      <c r="D175" s="8" t="s">
        <v>275</v>
      </c>
      <c r="E175" s="8" t="s">
        <v>118</v>
      </c>
      <c r="F175" s="8" t="s">
        <v>40</v>
      </c>
      <c r="G175" s="8"/>
      <c r="H175" s="8" t="s">
        <v>195</v>
      </c>
      <c r="I175" s="12"/>
      <c r="J175" s="8"/>
      <c r="K175" s="13">
        <v>2025.0</v>
      </c>
      <c r="L175" s="8"/>
      <c r="M175" s="1"/>
      <c r="N175" s="1"/>
      <c r="O175" s="1"/>
      <c r="P175" s="1"/>
      <c r="Q175" s="1"/>
      <c r="R175" s="1"/>
      <c r="S175" s="1"/>
      <c r="T175" s="1"/>
      <c r="U175" s="1"/>
      <c r="V175" s="1"/>
      <c r="W175" s="1"/>
      <c r="X175" s="1"/>
      <c r="Y175" s="1"/>
      <c r="Z175" s="1"/>
    </row>
    <row r="176" ht="28.5" customHeight="1">
      <c r="A176" s="1" t="s">
        <v>18</v>
      </c>
      <c r="B176" s="11" t="s">
        <v>36</v>
      </c>
      <c r="C176" s="8" t="s">
        <v>37</v>
      </c>
      <c r="D176" s="8" t="s">
        <v>276</v>
      </c>
      <c r="E176" s="8" t="s">
        <v>51</v>
      </c>
      <c r="F176" s="8" t="s">
        <v>40</v>
      </c>
      <c r="G176" s="8"/>
      <c r="H176" s="8" t="s">
        <v>86</v>
      </c>
      <c r="I176" s="12"/>
      <c r="J176" s="21"/>
      <c r="K176" s="13">
        <v>2025.0</v>
      </c>
      <c r="L176" s="8"/>
      <c r="M176" s="1"/>
      <c r="N176" s="1"/>
      <c r="O176" s="1"/>
      <c r="P176" s="1"/>
      <c r="Q176" s="1"/>
      <c r="R176" s="1"/>
      <c r="S176" s="1"/>
      <c r="T176" s="1"/>
      <c r="U176" s="1"/>
      <c r="V176" s="1"/>
      <c r="W176" s="1"/>
      <c r="X176" s="1"/>
      <c r="Y176" s="1"/>
      <c r="Z176" s="1"/>
    </row>
    <row r="177" ht="28.5" customHeight="1">
      <c r="A177" s="1" t="s">
        <v>18</v>
      </c>
      <c r="B177" s="11" t="s">
        <v>36</v>
      </c>
      <c r="C177" s="8" t="s">
        <v>37</v>
      </c>
      <c r="D177" s="1" t="s">
        <v>277</v>
      </c>
      <c r="E177" s="8" t="s">
        <v>118</v>
      </c>
      <c r="F177" s="8" t="s">
        <v>40</v>
      </c>
      <c r="G177" s="8"/>
      <c r="H177" s="8" t="s">
        <v>26</v>
      </c>
      <c r="I177" s="12">
        <f>460*24/1000000</f>
        <v>0.01104</v>
      </c>
      <c r="J177" s="8" t="s">
        <v>23</v>
      </c>
      <c r="K177" s="13">
        <v>2025.0</v>
      </c>
      <c r="L177" s="8" t="s">
        <v>278</v>
      </c>
      <c r="M177" s="1"/>
      <c r="N177" s="1"/>
      <c r="O177" s="1"/>
      <c r="P177" s="1"/>
      <c r="Q177" s="1"/>
      <c r="R177" s="1"/>
      <c r="S177" s="1"/>
      <c r="T177" s="1"/>
      <c r="U177" s="1"/>
      <c r="V177" s="1"/>
      <c r="W177" s="1"/>
      <c r="X177" s="1"/>
      <c r="Y177" s="1"/>
      <c r="Z177" s="1"/>
    </row>
    <row r="178" ht="28.5" customHeight="1">
      <c r="A178" s="1" t="s">
        <v>18</v>
      </c>
      <c r="B178" s="11" t="s">
        <v>36</v>
      </c>
      <c r="C178" s="8" t="s">
        <v>37</v>
      </c>
      <c r="D178" s="8" t="s">
        <v>279</v>
      </c>
      <c r="E178" s="8" t="s">
        <v>45</v>
      </c>
      <c r="F178" s="8" t="s">
        <v>280</v>
      </c>
      <c r="G178" s="8"/>
      <c r="H178" s="8" t="s">
        <v>248</v>
      </c>
      <c r="I178" s="12">
        <v>11.0</v>
      </c>
      <c r="J178" s="8" t="s">
        <v>122</v>
      </c>
      <c r="K178" s="13">
        <v>2025.0</v>
      </c>
      <c r="L178" s="8"/>
      <c r="M178" s="1"/>
      <c r="N178" s="1"/>
      <c r="O178" s="1"/>
      <c r="P178" s="1"/>
      <c r="Q178" s="1"/>
      <c r="R178" s="1"/>
      <c r="S178" s="1"/>
      <c r="T178" s="1"/>
      <c r="U178" s="1"/>
      <c r="V178" s="1"/>
      <c r="W178" s="1"/>
      <c r="X178" s="1"/>
      <c r="Y178" s="1"/>
      <c r="Z178" s="1"/>
    </row>
    <row r="179" ht="28.5" customHeight="1">
      <c r="A179" s="1" t="s">
        <v>18</v>
      </c>
      <c r="B179" s="11" t="s">
        <v>36</v>
      </c>
      <c r="C179" s="8" t="s">
        <v>37</v>
      </c>
      <c r="D179" s="8" t="s">
        <v>47</v>
      </c>
      <c r="E179" s="8" t="s">
        <v>39</v>
      </c>
      <c r="F179" s="8" t="s">
        <v>40</v>
      </c>
      <c r="G179" s="8"/>
      <c r="H179" s="8" t="s">
        <v>95</v>
      </c>
      <c r="I179" s="12"/>
      <c r="J179" s="8"/>
      <c r="K179" s="13">
        <v>2025.0</v>
      </c>
      <c r="L179" s="8"/>
      <c r="M179" s="1"/>
      <c r="N179" s="1"/>
      <c r="O179" s="1"/>
      <c r="P179" s="1"/>
      <c r="Q179" s="1"/>
      <c r="R179" s="1"/>
      <c r="S179" s="1"/>
      <c r="T179" s="1"/>
      <c r="U179" s="1"/>
      <c r="V179" s="1"/>
      <c r="W179" s="1"/>
      <c r="X179" s="1"/>
      <c r="Y179" s="1"/>
      <c r="Z179" s="1"/>
    </row>
    <row r="180" ht="28.5" customHeight="1">
      <c r="A180" s="1" t="s">
        <v>18</v>
      </c>
      <c r="B180" s="11" t="s">
        <v>36</v>
      </c>
      <c r="C180" s="8" t="s">
        <v>37</v>
      </c>
      <c r="D180" s="8" t="s">
        <v>47</v>
      </c>
      <c r="E180" s="8" t="s">
        <v>39</v>
      </c>
      <c r="F180" s="8" t="s">
        <v>40</v>
      </c>
      <c r="G180" s="8"/>
      <c r="H180" s="8" t="s">
        <v>248</v>
      </c>
      <c r="I180" s="12"/>
      <c r="J180" s="8"/>
      <c r="K180" s="13">
        <v>2025.0</v>
      </c>
      <c r="L180" s="8"/>
      <c r="M180" s="1"/>
      <c r="N180" s="1"/>
      <c r="O180" s="1"/>
      <c r="P180" s="1"/>
      <c r="Q180" s="1"/>
      <c r="R180" s="1"/>
      <c r="S180" s="1"/>
      <c r="T180" s="1"/>
      <c r="U180" s="1"/>
      <c r="V180" s="1"/>
      <c r="W180" s="1"/>
      <c r="X180" s="1"/>
      <c r="Y180" s="1"/>
      <c r="Z180" s="1"/>
    </row>
    <row r="181" ht="28.5" customHeight="1">
      <c r="A181" s="1" t="s">
        <v>18</v>
      </c>
      <c r="B181" s="11" t="s">
        <v>36</v>
      </c>
      <c r="C181" s="8" t="s">
        <v>37</v>
      </c>
      <c r="D181" s="8" t="s">
        <v>281</v>
      </c>
      <c r="E181" s="8" t="s">
        <v>51</v>
      </c>
      <c r="F181" s="8" t="s">
        <v>40</v>
      </c>
      <c r="G181" s="8"/>
      <c r="H181" s="8" t="s">
        <v>127</v>
      </c>
      <c r="I181" s="12"/>
      <c r="J181" s="21"/>
      <c r="K181" s="13">
        <v>2025.0</v>
      </c>
      <c r="L181" s="8"/>
      <c r="M181" s="1"/>
      <c r="N181" s="1"/>
      <c r="O181" s="1"/>
      <c r="P181" s="1"/>
      <c r="Q181" s="1"/>
      <c r="R181" s="1"/>
      <c r="S181" s="1"/>
      <c r="T181" s="1"/>
      <c r="U181" s="1"/>
      <c r="V181" s="1"/>
      <c r="W181" s="1"/>
      <c r="X181" s="1"/>
      <c r="Y181" s="1"/>
      <c r="Z181" s="1"/>
    </row>
    <row r="182" ht="28.5" customHeight="1">
      <c r="A182" s="1" t="s">
        <v>18</v>
      </c>
      <c r="B182" s="11" t="s">
        <v>36</v>
      </c>
      <c r="C182" s="8" t="s">
        <v>37</v>
      </c>
      <c r="D182" s="8" t="s">
        <v>282</v>
      </c>
      <c r="E182" s="8" t="s">
        <v>51</v>
      </c>
      <c r="F182" s="8" t="s">
        <v>40</v>
      </c>
      <c r="G182" s="8"/>
      <c r="H182" s="8" t="s">
        <v>26</v>
      </c>
      <c r="I182" s="25"/>
      <c r="J182" s="26"/>
      <c r="K182" s="13">
        <v>2025.0</v>
      </c>
      <c r="L182" s="8"/>
      <c r="M182" s="1"/>
      <c r="N182" s="1"/>
      <c r="O182" s="1"/>
      <c r="P182" s="1"/>
      <c r="Q182" s="1"/>
      <c r="R182" s="1"/>
      <c r="S182" s="1"/>
      <c r="T182" s="1"/>
      <c r="U182" s="1"/>
      <c r="V182" s="1"/>
      <c r="W182" s="1"/>
      <c r="X182" s="1"/>
      <c r="Y182" s="1"/>
      <c r="Z182" s="1"/>
    </row>
    <row r="183" ht="28.5" customHeight="1">
      <c r="A183" s="1" t="s">
        <v>18</v>
      </c>
      <c r="B183" s="11" t="s">
        <v>36</v>
      </c>
      <c r="C183" s="8" t="s">
        <v>37</v>
      </c>
      <c r="D183" s="8" t="s">
        <v>283</v>
      </c>
      <c r="E183" s="8" t="s">
        <v>118</v>
      </c>
      <c r="F183" s="8" t="s">
        <v>123</v>
      </c>
      <c r="G183" s="8"/>
      <c r="H183" s="8" t="s">
        <v>70</v>
      </c>
      <c r="I183" s="12">
        <f>90000*100/1000000</f>
        <v>9</v>
      </c>
      <c r="J183" s="8" t="s">
        <v>43</v>
      </c>
      <c r="K183" s="13">
        <v>2025.0</v>
      </c>
      <c r="L183" s="8" t="s">
        <v>284</v>
      </c>
      <c r="M183" s="1"/>
      <c r="N183" s="1"/>
      <c r="O183" s="1"/>
      <c r="P183" s="1"/>
      <c r="Q183" s="1"/>
      <c r="R183" s="1"/>
      <c r="S183" s="1"/>
      <c r="T183" s="1"/>
      <c r="U183" s="1"/>
      <c r="V183" s="1"/>
      <c r="W183" s="1"/>
      <c r="X183" s="1"/>
      <c r="Y183" s="1"/>
      <c r="Z183" s="1"/>
    </row>
    <row r="184" ht="28.5" customHeight="1">
      <c r="A184" s="1" t="s">
        <v>18</v>
      </c>
      <c r="B184" s="11" t="s">
        <v>36</v>
      </c>
      <c r="C184" s="8" t="s">
        <v>37</v>
      </c>
      <c r="D184" s="8" t="s">
        <v>285</v>
      </c>
      <c r="E184" s="8" t="s">
        <v>39</v>
      </c>
      <c r="F184" s="8" t="s">
        <v>40</v>
      </c>
      <c r="G184" s="8"/>
      <c r="H184" s="8" t="s">
        <v>26</v>
      </c>
      <c r="I184" s="12">
        <v>1.0</v>
      </c>
      <c r="J184" s="8" t="s">
        <v>43</v>
      </c>
      <c r="K184" s="13">
        <v>2025.0</v>
      </c>
      <c r="L184" s="8"/>
      <c r="M184" s="1"/>
      <c r="N184" s="1"/>
      <c r="O184" s="1"/>
      <c r="P184" s="1"/>
      <c r="Q184" s="1"/>
      <c r="R184" s="1"/>
      <c r="S184" s="1"/>
      <c r="T184" s="1"/>
      <c r="U184" s="1"/>
      <c r="V184" s="1"/>
      <c r="W184" s="1"/>
      <c r="X184" s="1"/>
      <c r="Y184" s="1"/>
      <c r="Z184" s="1"/>
    </row>
    <row r="185" ht="28.5" customHeight="1">
      <c r="A185" s="1" t="s">
        <v>18</v>
      </c>
      <c r="B185" s="11" t="s">
        <v>36</v>
      </c>
      <c r="C185" s="8" t="s">
        <v>37</v>
      </c>
      <c r="D185" s="8" t="s">
        <v>286</v>
      </c>
      <c r="E185" s="8" t="s">
        <v>51</v>
      </c>
      <c r="F185" s="8" t="s">
        <v>40</v>
      </c>
      <c r="G185" s="8"/>
      <c r="H185" s="8" t="s">
        <v>114</v>
      </c>
      <c r="I185" s="25"/>
      <c r="J185" s="26"/>
      <c r="K185" s="13">
        <v>2025.0</v>
      </c>
      <c r="L185" s="8"/>
      <c r="M185" s="1"/>
      <c r="N185" s="1"/>
      <c r="O185" s="1"/>
      <c r="P185" s="1"/>
      <c r="Q185" s="1"/>
      <c r="R185" s="1"/>
      <c r="S185" s="1"/>
      <c r="T185" s="1"/>
      <c r="U185" s="1"/>
      <c r="V185" s="1"/>
      <c r="W185" s="1"/>
      <c r="X185" s="1"/>
      <c r="Y185" s="1"/>
      <c r="Z185" s="1"/>
    </row>
    <row r="186" ht="28.5" customHeight="1">
      <c r="A186" s="1" t="s">
        <v>18</v>
      </c>
      <c r="B186" s="11" t="s">
        <v>36</v>
      </c>
      <c r="C186" s="8" t="s">
        <v>37</v>
      </c>
      <c r="D186" s="8" t="s">
        <v>287</v>
      </c>
      <c r="E186" s="8" t="s">
        <v>51</v>
      </c>
      <c r="F186" s="8" t="s">
        <v>40</v>
      </c>
      <c r="G186" s="8"/>
      <c r="H186" s="8" t="s">
        <v>26</v>
      </c>
      <c r="I186" s="25">
        <v>1.0</v>
      </c>
      <c r="J186" s="26" t="s">
        <v>288</v>
      </c>
      <c r="K186" s="13">
        <v>2025.0</v>
      </c>
      <c r="L186" s="8"/>
      <c r="M186" s="1"/>
      <c r="N186" s="1"/>
      <c r="O186" s="1"/>
      <c r="P186" s="1"/>
      <c r="Q186" s="1"/>
      <c r="R186" s="1"/>
      <c r="S186" s="1"/>
      <c r="T186" s="1"/>
      <c r="U186" s="1"/>
      <c r="V186" s="1"/>
      <c r="W186" s="1"/>
      <c r="X186" s="1"/>
      <c r="Y186" s="1"/>
      <c r="Z186" s="1"/>
    </row>
    <row r="187" ht="28.5" customHeight="1">
      <c r="A187" s="1" t="s">
        <v>18</v>
      </c>
      <c r="B187" s="11" t="s">
        <v>36</v>
      </c>
      <c r="C187" s="8" t="s">
        <v>37</v>
      </c>
      <c r="D187" s="8" t="s">
        <v>289</v>
      </c>
      <c r="E187" s="8" t="s">
        <v>39</v>
      </c>
      <c r="F187" s="8" t="s">
        <v>48</v>
      </c>
      <c r="G187" s="8"/>
      <c r="H187" s="8" t="s">
        <v>70</v>
      </c>
      <c r="I187" s="12"/>
      <c r="J187" s="21"/>
      <c r="K187" s="13">
        <v>2025.0</v>
      </c>
      <c r="L187" s="8"/>
      <c r="M187" s="1"/>
      <c r="N187" s="1"/>
      <c r="O187" s="1"/>
      <c r="P187" s="1"/>
      <c r="Q187" s="1"/>
      <c r="R187" s="1"/>
      <c r="S187" s="1"/>
      <c r="T187" s="1"/>
      <c r="U187" s="1"/>
      <c r="V187" s="1"/>
      <c r="W187" s="1"/>
      <c r="X187" s="1"/>
      <c r="Y187" s="1"/>
      <c r="Z187" s="1"/>
    </row>
    <row r="188" ht="28.5" customHeight="1">
      <c r="A188" s="1" t="s">
        <v>18</v>
      </c>
      <c r="B188" s="11" t="s">
        <v>36</v>
      </c>
      <c r="C188" s="8" t="s">
        <v>37</v>
      </c>
      <c r="D188" s="8" t="s">
        <v>289</v>
      </c>
      <c r="E188" s="8" t="s">
        <v>39</v>
      </c>
      <c r="F188" s="8" t="s">
        <v>40</v>
      </c>
      <c r="G188" s="8"/>
      <c r="H188" s="8" t="s">
        <v>70</v>
      </c>
      <c r="I188" s="12"/>
      <c r="J188" s="21"/>
      <c r="K188" s="13">
        <v>2025.0</v>
      </c>
      <c r="L188" s="8"/>
      <c r="M188" s="1"/>
      <c r="N188" s="1"/>
      <c r="O188" s="1"/>
      <c r="P188" s="1"/>
      <c r="Q188" s="1"/>
      <c r="R188" s="1"/>
      <c r="S188" s="1"/>
      <c r="T188" s="1"/>
      <c r="U188" s="1"/>
      <c r="V188" s="1"/>
      <c r="W188" s="1"/>
      <c r="X188" s="1"/>
      <c r="Y188" s="1"/>
      <c r="Z188" s="1"/>
    </row>
    <row r="189" ht="28.5" customHeight="1">
      <c r="A189" s="1" t="s">
        <v>18</v>
      </c>
      <c r="B189" s="11" t="s">
        <v>36</v>
      </c>
      <c r="C189" s="8" t="s">
        <v>37</v>
      </c>
      <c r="D189" s="8" t="s">
        <v>290</v>
      </c>
      <c r="E189" s="8" t="s">
        <v>118</v>
      </c>
      <c r="F189" s="8" t="s">
        <v>40</v>
      </c>
      <c r="G189" s="8"/>
      <c r="H189" s="8" t="s">
        <v>49</v>
      </c>
      <c r="I189" s="12">
        <v>1.0</v>
      </c>
      <c r="J189" s="8" t="s">
        <v>23</v>
      </c>
      <c r="K189" s="13">
        <v>2025.0</v>
      </c>
      <c r="L189" s="8"/>
      <c r="M189" s="1"/>
      <c r="N189" s="1"/>
      <c r="O189" s="1"/>
      <c r="P189" s="1"/>
      <c r="Q189" s="1"/>
      <c r="R189" s="1"/>
      <c r="S189" s="1"/>
      <c r="T189" s="1"/>
      <c r="U189" s="1"/>
      <c r="V189" s="1"/>
      <c r="W189" s="1"/>
      <c r="X189" s="1"/>
      <c r="Y189" s="1"/>
      <c r="Z189" s="1"/>
    </row>
    <row r="190" ht="28.5" customHeight="1">
      <c r="A190" s="1" t="s">
        <v>18</v>
      </c>
      <c r="B190" s="11" t="s">
        <v>36</v>
      </c>
      <c r="C190" s="8" t="s">
        <v>37</v>
      </c>
      <c r="D190" s="8" t="s">
        <v>290</v>
      </c>
      <c r="E190" s="8" t="s">
        <v>39</v>
      </c>
      <c r="F190" s="8" t="s">
        <v>40</v>
      </c>
      <c r="G190" s="8"/>
      <c r="H190" s="8" t="s">
        <v>26</v>
      </c>
      <c r="I190" s="12">
        <v>4.0</v>
      </c>
      <c r="J190" s="8" t="s">
        <v>43</v>
      </c>
      <c r="K190" s="13">
        <v>2028.0</v>
      </c>
      <c r="L190" s="8"/>
      <c r="M190" s="1"/>
      <c r="N190" s="1"/>
      <c r="O190" s="1"/>
      <c r="P190" s="1"/>
      <c r="Q190" s="1"/>
      <c r="R190" s="1"/>
      <c r="S190" s="1"/>
      <c r="T190" s="1"/>
      <c r="U190" s="1"/>
      <c r="V190" s="1"/>
      <c r="W190" s="1"/>
      <c r="X190" s="1"/>
      <c r="Y190" s="1"/>
      <c r="Z190" s="1"/>
    </row>
    <row r="191" ht="28.5" customHeight="1">
      <c r="A191" s="1" t="s">
        <v>18</v>
      </c>
      <c r="B191" s="11" t="s">
        <v>36</v>
      </c>
      <c r="C191" s="8" t="s">
        <v>37</v>
      </c>
      <c r="D191" s="8" t="s">
        <v>291</v>
      </c>
      <c r="E191" s="8" t="s">
        <v>39</v>
      </c>
      <c r="F191" s="8" t="s">
        <v>40</v>
      </c>
      <c r="G191" s="8"/>
      <c r="H191" s="8" t="s">
        <v>26</v>
      </c>
      <c r="I191" s="12"/>
      <c r="J191" s="8"/>
      <c r="K191" s="13"/>
      <c r="L191" s="8" t="s">
        <v>292</v>
      </c>
      <c r="M191" s="1"/>
      <c r="N191" s="1"/>
      <c r="O191" s="1"/>
      <c r="P191" s="1"/>
      <c r="Q191" s="1"/>
      <c r="R191" s="1"/>
      <c r="S191" s="1"/>
      <c r="T191" s="1"/>
      <c r="U191" s="1"/>
      <c r="V191" s="1"/>
      <c r="W191" s="1"/>
      <c r="X191" s="1"/>
      <c r="Y191" s="1"/>
      <c r="Z191" s="1"/>
    </row>
    <row r="192" ht="28.5" customHeight="1">
      <c r="A192" s="1" t="s">
        <v>18</v>
      </c>
      <c r="B192" s="11" t="s">
        <v>36</v>
      </c>
      <c r="C192" s="8" t="s">
        <v>37</v>
      </c>
      <c r="D192" s="8" t="s">
        <v>293</v>
      </c>
      <c r="E192" s="8" t="s">
        <v>39</v>
      </c>
      <c r="F192" s="8" t="s">
        <v>40</v>
      </c>
      <c r="G192" s="8"/>
      <c r="H192" s="8" t="s">
        <v>127</v>
      </c>
      <c r="I192" s="12"/>
      <c r="J192" s="8"/>
      <c r="K192" s="13">
        <v>2025.0</v>
      </c>
      <c r="L192" s="8"/>
      <c r="M192" s="1"/>
      <c r="N192" s="1"/>
      <c r="O192" s="1"/>
      <c r="P192" s="1"/>
      <c r="Q192" s="1"/>
      <c r="R192" s="1"/>
      <c r="S192" s="1"/>
      <c r="T192" s="1"/>
      <c r="U192" s="1"/>
      <c r="V192" s="1"/>
      <c r="W192" s="1"/>
      <c r="X192" s="1"/>
      <c r="Y192" s="1"/>
      <c r="Z192" s="1"/>
    </row>
    <row r="193" ht="28.5" customHeight="1">
      <c r="A193" s="1" t="s">
        <v>18</v>
      </c>
      <c r="B193" s="11" t="s">
        <v>36</v>
      </c>
      <c r="C193" s="8" t="s">
        <v>37</v>
      </c>
      <c r="D193" s="8" t="s">
        <v>294</v>
      </c>
      <c r="E193" s="8" t="s">
        <v>39</v>
      </c>
      <c r="F193" s="8" t="s">
        <v>40</v>
      </c>
      <c r="G193" s="8"/>
      <c r="H193" s="8" t="s">
        <v>93</v>
      </c>
      <c r="I193" s="12">
        <v>1.0</v>
      </c>
      <c r="J193" s="8" t="s">
        <v>23</v>
      </c>
      <c r="K193" s="13">
        <v>2025.0</v>
      </c>
      <c r="L193" s="8" t="s">
        <v>295</v>
      </c>
      <c r="M193" s="1"/>
      <c r="N193" s="1"/>
      <c r="O193" s="1"/>
      <c r="P193" s="1"/>
      <c r="Q193" s="1"/>
      <c r="R193" s="1"/>
      <c r="S193" s="1"/>
      <c r="T193" s="1"/>
      <c r="U193" s="1"/>
      <c r="V193" s="1"/>
      <c r="W193" s="1"/>
      <c r="X193" s="1"/>
      <c r="Y193" s="1"/>
      <c r="Z193" s="1"/>
    </row>
    <row r="194" ht="28.5" customHeight="1">
      <c r="A194" s="1" t="s">
        <v>18</v>
      </c>
      <c r="B194" s="11" t="s">
        <v>36</v>
      </c>
      <c r="C194" s="8" t="s">
        <v>37</v>
      </c>
      <c r="D194" s="8" t="s">
        <v>294</v>
      </c>
      <c r="E194" s="8" t="s">
        <v>39</v>
      </c>
      <c r="F194" s="8" t="s">
        <v>40</v>
      </c>
      <c r="G194" s="8"/>
      <c r="H194" s="8" t="s">
        <v>26</v>
      </c>
      <c r="I194" s="12"/>
      <c r="J194" s="8"/>
      <c r="K194" s="13">
        <v>2025.0</v>
      </c>
      <c r="L194" s="8"/>
      <c r="M194" s="1"/>
      <c r="N194" s="1"/>
      <c r="O194" s="1"/>
      <c r="P194" s="1"/>
      <c r="Q194" s="1"/>
      <c r="R194" s="1"/>
      <c r="S194" s="1"/>
      <c r="T194" s="1"/>
      <c r="U194" s="1"/>
      <c r="V194" s="1"/>
      <c r="W194" s="1"/>
      <c r="X194" s="1"/>
      <c r="Y194" s="1"/>
      <c r="Z194" s="1"/>
    </row>
    <row r="195" ht="28.5" customHeight="1">
      <c r="A195" s="1" t="s">
        <v>18</v>
      </c>
      <c r="B195" s="11" t="s">
        <v>36</v>
      </c>
      <c r="C195" s="8" t="s">
        <v>37</v>
      </c>
      <c r="D195" s="8" t="s">
        <v>296</v>
      </c>
      <c r="E195" s="8" t="s">
        <v>39</v>
      </c>
      <c r="F195" s="8" t="s">
        <v>48</v>
      </c>
      <c r="G195" s="8"/>
      <c r="H195" s="8" t="s">
        <v>297</v>
      </c>
      <c r="I195" s="12"/>
      <c r="J195" s="8"/>
      <c r="K195" s="13">
        <v>2025.0</v>
      </c>
      <c r="L195" s="8"/>
      <c r="M195" s="1"/>
      <c r="N195" s="1"/>
      <c r="O195" s="1"/>
      <c r="P195" s="1"/>
      <c r="Q195" s="1"/>
      <c r="R195" s="1"/>
      <c r="S195" s="1"/>
      <c r="T195" s="1"/>
      <c r="U195" s="1"/>
      <c r="V195" s="1"/>
      <c r="W195" s="1"/>
      <c r="X195" s="1"/>
      <c r="Y195" s="1"/>
      <c r="Z195" s="1"/>
    </row>
    <row r="196" ht="28.5" customHeight="1">
      <c r="A196" s="1" t="s">
        <v>18</v>
      </c>
      <c r="B196" s="11" t="s">
        <v>36</v>
      </c>
      <c r="C196" s="8" t="s">
        <v>37</v>
      </c>
      <c r="D196" s="8" t="s">
        <v>296</v>
      </c>
      <c r="E196" s="8" t="s">
        <v>39</v>
      </c>
      <c r="F196" s="8" t="s">
        <v>40</v>
      </c>
      <c r="G196" s="8"/>
      <c r="H196" s="8" t="s">
        <v>297</v>
      </c>
      <c r="I196" s="12"/>
      <c r="J196" s="8"/>
      <c r="K196" s="13">
        <v>2025.0</v>
      </c>
      <c r="L196" s="8"/>
      <c r="M196" s="1"/>
      <c r="N196" s="1"/>
      <c r="O196" s="1"/>
      <c r="P196" s="1"/>
      <c r="Q196" s="1"/>
      <c r="R196" s="1"/>
      <c r="S196" s="1"/>
      <c r="T196" s="1"/>
      <c r="U196" s="1"/>
      <c r="V196" s="1"/>
      <c r="W196" s="1"/>
      <c r="X196" s="1"/>
      <c r="Y196" s="1"/>
      <c r="Z196" s="1"/>
    </row>
    <row r="197" ht="28.5" customHeight="1">
      <c r="A197" s="1" t="s">
        <v>18</v>
      </c>
      <c r="B197" s="11" t="s">
        <v>36</v>
      </c>
      <c r="C197" s="8" t="s">
        <v>37</v>
      </c>
      <c r="D197" s="8" t="s">
        <v>298</v>
      </c>
      <c r="E197" s="8" t="s">
        <v>39</v>
      </c>
      <c r="F197" s="8" t="s">
        <v>40</v>
      </c>
      <c r="G197" s="8"/>
      <c r="H197" s="8" t="s">
        <v>26</v>
      </c>
      <c r="I197" s="12"/>
      <c r="J197" s="8"/>
      <c r="K197" s="13">
        <v>2025.0</v>
      </c>
      <c r="L197" s="8"/>
      <c r="M197" s="1"/>
      <c r="N197" s="1"/>
      <c r="O197" s="1"/>
      <c r="P197" s="1"/>
      <c r="Q197" s="1"/>
      <c r="R197" s="1"/>
      <c r="S197" s="1"/>
      <c r="T197" s="1"/>
      <c r="U197" s="1"/>
      <c r="V197" s="1"/>
      <c r="W197" s="1"/>
      <c r="X197" s="1"/>
      <c r="Y197" s="1"/>
      <c r="Z197" s="1"/>
    </row>
    <row r="198" ht="28.5" customHeight="1">
      <c r="A198" s="1" t="s">
        <v>18</v>
      </c>
      <c r="B198" s="11" t="s">
        <v>36</v>
      </c>
      <c r="C198" s="8" t="s">
        <v>37</v>
      </c>
      <c r="D198" s="8" t="s">
        <v>299</v>
      </c>
      <c r="E198" s="8" t="s">
        <v>39</v>
      </c>
      <c r="F198" s="8" t="s">
        <v>40</v>
      </c>
      <c r="G198" s="8"/>
      <c r="H198" s="8" t="s">
        <v>127</v>
      </c>
      <c r="I198" s="12">
        <v>1.0</v>
      </c>
      <c r="J198" s="8" t="s">
        <v>43</v>
      </c>
      <c r="K198" s="13">
        <v>2025.0</v>
      </c>
      <c r="L198" s="8"/>
      <c r="M198" s="1"/>
      <c r="N198" s="1"/>
      <c r="O198" s="1"/>
      <c r="P198" s="1"/>
      <c r="Q198" s="1"/>
      <c r="R198" s="1"/>
      <c r="S198" s="1"/>
      <c r="T198" s="1"/>
      <c r="U198" s="1"/>
      <c r="V198" s="1"/>
      <c r="W198" s="1"/>
      <c r="X198" s="1"/>
      <c r="Y198" s="1"/>
      <c r="Z198" s="1"/>
    </row>
    <row r="199" ht="28.5" customHeight="1">
      <c r="A199" s="1" t="s">
        <v>18</v>
      </c>
      <c r="B199" s="11" t="s">
        <v>36</v>
      </c>
      <c r="C199" s="8" t="s">
        <v>37</v>
      </c>
      <c r="D199" s="8" t="s">
        <v>300</v>
      </c>
      <c r="E199" s="8" t="s">
        <v>51</v>
      </c>
      <c r="F199" s="8" t="s">
        <v>40</v>
      </c>
      <c r="G199" s="8"/>
      <c r="H199" s="8" t="s">
        <v>26</v>
      </c>
      <c r="I199" s="25"/>
      <c r="J199" s="26"/>
      <c r="K199" s="13">
        <v>2025.0</v>
      </c>
      <c r="L199" s="8"/>
      <c r="M199" s="1"/>
      <c r="N199" s="1"/>
      <c r="O199" s="1"/>
      <c r="P199" s="1"/>
      <c r="Q199" s="1"/>
      <c r="R199" s="1"/>
      <c r="S199" s="1"/>
      <c r="T199" s="1"/>
      <c r="U199" s="1"/>
      <c r="V199" s="1"/>
      <c r="W199" s="1"/>
      <c r="X199" s="1"/>
      <c r="Y199" s="1"/>
      <c r="Z199" s="1"/>
    </row>
    <row r="200" ht="28.5" customHeight="1">
      <c r="A200" s="1" t="s">
        <v>18</v>
      </c>
      <c r="B200" s="11" t="s">
        <v>36</v>
      </c>
      <c r="C200" s="8" t="s">
        <v>37</v>
      </c>
      <c r="D200" s="8" t="s">
        <v>301</v>
      </c>
      <c r="E200" s="8" t="s">
        <v>39</v>
      </c>
      <c r="F200" s="8" t="s">
        <v>40</v>
      </c>
      <c r="G200" s="8"/>
      <c r="H200" s="8" t="s">
        <v>26</v>
      </c>
      <c r="I200" s="12"/>
      <c r="J200" s="21"/>
      <c r="K200" s="13">
        <v>2025.0</v>
      </c>
      <c r="L200" s="8"/>
      <c r="M200" s="1"/>
      <c r="N200" s="1"/>
      <c r="O200" s="1"/>
      <c r="P200" s="1"/>
      <c r="Q200" s="1"/>
      <c r="R200" s="1"/>
      <c r="S200" s="1"/>
      <c r="T200" s="1"/>
      <c r="U200" s="1"/>
      <c r="V200" s="1"/>
      <c r="W200" s="1"/>
      <c r="X200" s="1"/>
      <c r="Y200" s="1"/>
      <c r="Z200" s="1"/>
    </row>
    <row r="201" ht="28.5" customHeight="1">
      <c r="A201" s="1" t="s">
        <v>18</v>
      </c>
      <c r="B201" s="11" t="s">
        <v>36</v>
      </c>
      <c r="C201" s="8" t="s">
        <v>37</v>
      </c>
      <c r="D201" s="8" t="s">
        <v>302</v>
      </c>
      <c r="E201" s="8" t="s">
        <v>51</v>
      </c>
      <c r="F201" s="8" t="s">
        <v>40</v>
      </c>
      <c r="G201" s="8"/>
      <c r="H201" s="8" t="s">
        <v>80</v>
      </c>
      <c r="I201" s="25"/>
      <c r="J201" s="26"/>
      <c r="K201" s="13">
        <v>2025.0</v>
      </c>
      <c r="L201" s="8"/>
      <c r="M201" s="1"/>
      <c r="N201" s="1"/>
      <c r="O201" s="1"/>
      <c r="P201" s="1"/>
      <c r="Q201" s="1"/>
      <c r="R201" s="1"/>
      <c r="S201" s="1"/>
      <c r="T201" s="1"/>
      <c r="U201" s="1"/>
      <c r="V201" s="1"/>
      <c r="W201" s="1"/>
      <c r="X201" s="1"/>
      <c r="Y201" s="1"/>
      <c r="Z201" s="1"/>
    </row>
    <row r="202" ht="28.5" customHeight="1">
      <c r="A202" s="1" t="s">
        <v>18</v>
      </c>
      <c r="B202" s="11" t="s">
        <v>36</v>
      </c>
      <c r="C202" s="8" t="s">
        <v>37</v>
      </c>
      <c r="D202" s="8" t="s">
        <v>100</v>
      </c>
      <c r="E202" s="8" t="s">
        <v>39</v>
      </c>
      <c r="F202" s="8" t="s">
        <v>40</v>
      </c>
      <c r="G202" s="8"/>
      <c r="H202" s="8" t="s">
        <v>103</v>
      </c>
      <c r="I202" s="12"/>
      <c r="J202" s="8"/>
      <c r="K202" s="13">
        <v>2025.0</v>
      </c>
      <c r="L202" s="8"/>
      <c r="M202" s="1"/>
      <c r="N202" s="1"/>
      <c r="O202" s="1"/>
      <c r="P202" s="1"/>
      <c r="Q202" s="1"/>
      <c r="R202" s="1"/>
      <c r="S202" s="1"/>
      <c r="T202" s="1"/>
      <c r="U202" s="1"/>
      <c r="V202" s="1"/>
      <c r="W202" s="1"/>
      <c r="X202" s="1"/>
      <c r="Y202" s="1"/>
      <c r="Z202" s="1"/>
    </row>
    <row r="203" ht="28.5" customHeight="1">
      <c r="A203" s="1" t="s">
        <v>18</v>
      </c>
      <c r="B203" s="11" t="s">
        <v>36</v>
      </c>
      <c r="C203" s="8" t="s">
        <v>37</v>
      </c>
      <c r="D203" s="8" t="s">
        <v>303</v>
      </c>
      <c r="E203" s="8" t="s">
        <v>51</v>
      </c>
      <c r="F203" s="8" t="s">
        <v>40</v>
      </c>
      <c r="G203" s="8"/>
      <c r="H203" s="8" t="s">
        <v>304</v>
      </c>
      <c r="I203" s="25"/>
      <c r="J203" s="26"/>
      <c r="K203" s="13">
        <v>2025.0</v>
      </c>
      <c r="L203" s="8"/>
      <c r="M203" s="1"/>
      <c r="N203" s="1"/>
      <c r="O203" s="1"/>
      <c r="P203" s="1"/>
      <c r="Q203" s="1"/>
      <c r="R203" s="1"/>
      <c r="S203" s="1"/>
      <c r="T203" s="1"/>
      <c r="U203" s="1"/>
      <c r="V203" s="1"/>
      <c r="W203" s="1"/>
      <c r="X203" s="1"/>
      <c r="Y203" s="1"/>
      <c r="Z203" s="1"/>
    </row>
    <row r="204" ht="28.5" customHeight="1">
      <c r="A204" s="1" t="s">
        <v>18</v>
      </c>
      <c r="B204" s="11" t="s">
        <v>36</v>
      </c>
      <c r="C204" s="8" t="s">
        <v>37</v>
      </c>
      <c r="D204" s="8" t="s">
        <v>305</v>
      </c>
      <c r="E204" s="8" t="s">
        <v>39</v>
      </c>
      <c r="F204" s="8" t="s">
        <v>40</v>
      </c>
      <c r="G204" s="8"/>
      <c r="H204" s="8" t="s">
        <v>26</v>
      </c>
      <c r="I204" s="12"/>
      <c r="J204" s="21"/>
      <c r="K204" s="13">
        <v>2025.0</v>
      </c>
      <c r="L204" s="8"/>
      <c r="M204" s="1"/>
      <c r="N204" s="1"/>
      <c r="O204" s="1"/>
      <c r="P204" s="1"/>
      <c r="Q204" s="1"/>
      <c r="R204" s="1"/>
      <c r="S204" s="1"/>
      <c r="T204" s="1"/>
      <c r="U204" s="1"/>
      <c r="V204" s="1"/>
      <c r="W204" s="1"/>
      <c r="X204" s="1"/>
      <c r="Y204" s="1"/>
      <c r="Z204" s="1"/>
    </row>
    <row r="205" ht="28.5" customHeight="1">
      <c r="A205" s="1" t="s">
        <v>18</v>
      </c>
      <c r="B205" s="11" t="s">
        <v>36</v>
      </c>
      <c r="C205" s="8" t="s">
        <v>37</v>
      </c>
      <c r="D205" s="8" t="s">
        <v>306</v>
      </c>
      <c r="E205" s="8" t="s">
        <v>39</v>
      </c>
      <c r="F205" s="8" t="s">
        <v>40</v>
      </c>
      <c r="G205" s="8"/>
      <c r="H205" s="8" t="s">
        <v>195</v>
      </c>
      <c r="I205" s="12"/>
      <c r="J205" s="21"/>
      <c r="K205" s="13">
        <v>2025.0</v>
      </c>
      <c r="L205" s="8"/>
      <c r="M205" s="1"/>
      <c r="N205" s="1"/>
      <c r="O205" s="1"/>
      <c r="P205" s="1"/>
      <c r="Q205" s="1"/>
      <c r="R205" s="1"/>
      <c r="S205" s="1"/>
      <c r="T205" s="1"/>
      <c r="U205" s="1"/>
      <c r="V205" s="1"/>
      <c r="W205" s="1"/>
      <c r="X205" s="1"/>
      <c r="Y205" s="1"/>
      <c r="Z205" s="1"/>
    </row>
    <row r="206" ht="28.5" customHeight="1">
      <c r="A206" s="1" t="s">
        <v>18</v>
      </c>
      <c r="B206" s="11" t="s">
        <v>36</v>
      </c>
      <c r="C206" s="8" t="s">
        <v>37</v>
      </c>
      <c r="D206" s="8" t="s">
        <v>307</v>
      </c>
      <c r="E206" s="8" t="s">
        <v>39</v>
      </c>
      <c r="F206" s="8" t="s">
        <v>40</v>
      </c>
      <c r="G206" s="8"/>
      <c r="H206" s="8" t="s">
        <v>26</v>
      </c>
      <c r="I206" s="12"/>
      <c r="J206" s="8"/>
      <c r="K206" s="13">
        <v>2025.0</v>
      </c>
      <c r="L206" s="8" t="s">
        <v>308</v>
      </c>
      <c r="M206" s="1"/>
      <c r="N206" s="1"/>
      <c r="O206" s="1"/>
      <c r="P206" s="1"/>
      <c r="Q206" s="1"/>
      <c r="R206" s="1"/>
      <c r="S206" s="1"/>
      <c r="T206" s="1"/>
      <c r="U206" s="1"/>
      <c r="V206" s="1"/>
      <c r="W206" s="1"/>
      <c r="X206" s="1"/>
      <c r="Y206" s="1"/>
      <c r="Z206" s="1"/>
    </row>
    <row r="207" ht="28.5" customHeight="1">
      <c r="A207" s="1" t="s">
        <v>18</v>
      </c>
      <c r="B207" s="11" t="s">
        <v>36</v>
      </c>
      <c r="C207" s="8" t="s">
        <v>37</v>
      </c>
      <c r="D207" s="8" t="s">
        <v>309</v>
      </c>
      <c r="E207" s="8" t="s">
        <v>39</v>
      </c>
      <c r="F207" s="8" t="s">
        <v>40</v>
      </c>
      <c r="G207" s="8"/>
      <c r="H207" s="8" t="s">
        <v>22</v>
      </c>
      <c r="I207" s="12"/>
      <c r="J207" s="8"/>
      <c r="K207" s="13">
        <v>2025.0</v>
      </c>
      <c r="L207" s="8"/>
      <c r="M207" s="1"/>
      <c r="N207" s="1"/>
      <c r="O207" s="1"/>
      <c r="P207" s="1"/>
      <c r="Q207" s="1"/>
      <c r="R207" s="1"/>
      <c r="S207" s="1"/>
      <c r="T207" s="1"/>
      <c r="U207" s="1"/>
      <c r="V207" s="1"/>
      <c r="W207" s="1"/>
      <c r="X207" s="1"/>
      <c r="Y207" s="1"/>
      <c r="Z207" s="1"/>
    </row>
    <row r="208" ht="28.5" customHeight="1">
      <c r="A208" s="1" t="s">
        <v>18</v>
      </c>
      <c r="B208" s="11" t="s">
        <v>36</v>
      </c>
      <c r="C208" s="8" t="s">
        <v>37</v>
      </c>
      <c r="D208" s="8" t="s">
        <v>310</v>
      </c>
      <c r="E208" s="8" t="s">
        <v>51</v>
      </c>
      <c r="F208" s="8" t="s">
        <v>40</v>
      </c>
      <c r="G208" s="8"/>
      <c r="H208" s="8" t="s">
        <v>106</v>
      </c>
      <c r="I208" s="25"/>
      <c r="J208" s="26"/>
      <c r="K208" s="13">
        <v>2025.0</v>
      </c>
      <c r="L208" s="8"/>
      <c r="M208" s="1"/>
      <c r="N208" s="1"/>
      <c r="O208" s="1"/>
      <c r="P208" s="1"/>
      <c r="Q208" s="1"/>
      <c r="R208" s="1"/>
      <c r="S208" s="1"/>
      <c r="T208" s="1"/>
      <c r="U208" s="1"/>
      <c r="V208" s="1"/>
      <c r="W208" s="1"/>
      <c r="X208" s="1"/>
      <c r="Y208" s="1"/>
      <c r="Z208" s="1"/>
    </row>
    <row r="209" ht="28.5" customHeight="1">
      <c r="A209" s="1" t="s">
        <v>18</v>
      </c>
      <c r="B209" s="11" t="s">
        <v>36</v>
      </c>
      <c r="C209" s="8" t="s">
        <v>37</v>
      </c>
      <c r="D209" s="8" t="s">
        <v>311</v>
      </c>
      <c r="E209" s="8" t="s">
        <v>312</v>
      </c>
      <c r="F209" s="8" t="s">
        <v>40</v>
      </c>
      <c r="G209" s="8"/>
      <c r="H209" s="8" t="s">
        <v>80</v>
      </c>
      <c r="I209" s="12"/>
      <c r="J209" s="8"/>
      <c r="K209" s="13">
        <v>2025.0</v>
      </c>
      <c r="L209" s="8"/>
      <c r="M209" s="1"/>
      <c r="N209" s="1"/>
      <c r="O209" s="1"/>
      <c r="P209" s="1"/>
      <c r="Q209" s="1"/>
      <c r="R209" s="1"/>
      <c r="S209" s="1"/>
      <c r="T209" s="1"/>
      <c r="U209" s="1"/>
      <c r="V209" s="1"/>
      <c r="W209" s="1"/>
      <c r="X209" s="1"/>
      <c r="Y209" s="1"/>
      <c r="Z209" s="1"/>
    </row>
    <row r="210" ht="28.5" customHeight="1">
      <c r="A210" s="1" t="s">
        <v>18</v>
      </c>
      <c r="B210" s="11" t="s">
        <v>36</v>
      </c>
      <c r="C210" s="8" t="s">
        <v>37</v>
      </c>
      <c r="D210" s="8" t="s">
        <v>313</v>
      </c>
      <c r="E210" s="8" t="s">
        <v>118</v>
      </c>
      <c r="F210" s="8" t="s">
        <v>40</v>
      </c>
      <c r="G210" s="8"/>
      <c r="H210" s="8" t="s">
        <v>26</v>
      </c>
      <c r="I210" s="12">
        <f>12/1000</f>
        <v>0.012</v>
      </c>
      <c r="J210" s="8" t="s">
        <v>23</v>
      </c>
      <c r="K210" s="13">
        <v>2025.0</v>
      </c>
      <c r="L210" s="8"/>
      <c r="M210" s="1"/>
      <c r="N210" s="1"/>
      <c r="O210" s="1"/>
      <c r="P210" s="1"/>
      <c r="Q210" s="1"/>
      <c r="R210" s="1"/>
      <c r="S210" s="1"/>
      <c r="T210" s="1"/>
      <c r="U210" s="1"/>
      <c r="V210" s="1"/>
      <c r="W210" s="1"/>
      <c r="X210" s="1"/>
      <c r="Y210" s="1"/>
      <c r="Z210" s="1"/>
    </row>
    <row r="211" ht="28.5" customHeight="1">
      <c r="A211" s="1" t="s">
        <v>18</v>
      </c>
      <c r="B211" s="11" t="s">
        <v>36</v>
      </c>
      <c r="C211" s="8" t="s">
        <v>37</v>
      </c>
      <c r="D211" s="8" t="s">
        <v>314</v>
      </c>
      <c r="E211" s="8" t="s">
        <v>51</v>
      </c>
      <c r="F211" s="8" t="s">
        <v>40</v>
      </c>
      <c r="G211" s="8"/>
      <c r="H211" s="8" t="s">
        <v>60</v>
      </c>
      <c r="I211" s="25"/>
      <c r="J211" s="26"/>
      <c r="K211" s="13">
        <v>2025.0</v>
      </c>
      <c r="L211" s="8"/>
      <c r="M211" s="1"/>
      <c r="N211" s="1"/>
      <c r="O211" s="1"/>
      <c r="P211" s="1"/>
      <c r="Q211" s="1"/>
      <c r="R211" s="1"/>
      <c r="S211" s="1"/>
      <c r="T211" s="1"/>
      <c r="U211" s="1"/>
      <c r="V211" s="1"/>
      <c r="W211" s="1"/>
      <c r="X211" s="1"/>
      <c r="Y211" s="1"/>
      <c r="Z211" s="1"/>
    </row>
    <row r="212" ht="28.5" customHeight="1">
      <c r="A212" s="1" t="s">
        <v>18</v>
      </c>
      <c r="B212" s="11" t="s">
        <v>36</v>
      </c>
      <c r="C212" s="8" t="s">
        <v>37</v>
      </c>
      <c r="D212" s="8" t="s">
        <v>315</v>
      </c>
      <c r="E212" s="8" t="s">
        <v>51</v>
      </c>
      <c r="F212" s="8" t="s">
        <v>40</v>
      </c>
      <c r="G212" s="8"/>
      <c r="H212" s="27" t="s">
        <v>22</v>
      </c>
      <c r="I212" s="25"/>
      <c r="J212" s="26"/>
      <c r="K212" s="13">
        <v>2025.0</v>
      </c>
      <c r="L212" s="8"/>
      <c r="M212" s="1"/>
      <c r="N212" s="1"/>
      <c r="O212" s="1"/>
      <c r="P212" s="1"/>
      <c r="Q212" s="1"/>
      <c r="R212" s="1"/>
      <c r="S212" s="1"/>
      <c r="T212" s="1"/>
      <c r="U212" s="1"/>
      <c r="V212" s="1"/>
      <c r="W212" s="1"/>
      <c r="X212" s="1"/>
      <c r="Y212" s="1"/>
      <c r="Z212" s="1"/>
    </row>
    <row r="213" ht="28.5" customHeight="1">
      <c r="A213" s="1" t="s">
        <v>18</v>
      </c>
      <c r="B213" s="11" t="s">
        <v>36</v>
      </c>
      <c r="C213" s="11" t="s">
        <v>37</v>
      </c>
      <c r="D213" s="8" t="s">
        <v>316</v>
      </c>
      <c r="E213" s="8" t="s">
        <v>45</v>
      </c>
      <c r="F213" s="11" t="s">
        <v>123</v>
      </c>
      <c r="G213" s="11"/>
      <c r="H213" s="11" t="s">
        <v>93</v>
      </c>
      <c r="I213" s="12"/>
      <c r="J213" s="8"/>
      <c r="K213" s="13">
        <v>2025.0</v>
      </c>
      <c r="L213" s="8"/>
      <c r="M213" s="1"/>
      <c r="N213" s="1"/>
      <c r="O213" s="1"/>
      <c r="P213" s="1"/>
      <c r="Q213" s="1"/>
      <c r="R213" s="1"/>
      <c r="S213" s="1"/>
      <c r="T213" s="1"/>
      <c r="U213" s="1"/>
      <c r="V213" s="1"/>
      <c r="W213" s="1"/>
      <c r="X213" s="1"/>
      <c r="Y213" s="1"/>
      <c r="Z213" s="1"/>
    </row>
    <row r="214" ht="28.5" customHeight="1">
      <c r="A214" s="1" t="s">
        <v>18</v>
      </c>
      <c r="B214" s="11" t="s">
        <v>36</v>
      </c>
      <c r="C214" s="8" t="s">
        <v>37</v>
      </c>
      <c r="D214" s="8" t="s">
        <v>317</v>
      </c>
      <c r="E214" s="8" t="s">
        <v>51</v>
      </c>
      <c r="F214" s="8" t="s">
        <v>40</v>
      </c>
      <c r="G214" s="8"/>
      <c r="H214" s="8" t="s">
        <v>93</v>
      </c>
      <c r="I214" s="25"/>
      <c r="J214" s="26"/>
      <c r="K214" s="13">
        <v>2025.0</v>
      </c>
      <c r="L214" s="8"/>
      <c r="M214" s="1"/>
      <c r="N214" s="1"/>
      <c r="O214" s="1"/>
      <c r="P214" s="1"/>
      <c r="Q214" s="1"/>
      <c r="R214" s="1"/>
      <c r="S214" s="1"/>
      <c r="T214" s="1"/>
      <c r="U214" s="1"/>
      <c r="V214" s="1"/>
      <c r="W214" s="1"/>
      <c r="X214" s="1"/>
      <c r="Y214" s="1"/>
      <c r="Z214" s="1"/>
    </row>
    <row r="215" ht="28.5" customHeight="1">
      <c r="A215" s="1" t="s">
        <v>18</v>
      </c>
      <c r="B215" s="11" t="s">
        <v>36</v>
      </c>
      <c r="C215" s="8" t="s">
        <v>37</v>
      </c>
      <c r="D215" s="8" t="s">
        <v>318</v>
      </c>
      <c r="E215" s="8" t="s">
        <v>39</v>
      </c>
      <c r="F215" s="8" t="s">
        <v>40</v>
      </c>
      <c r="G215" s="8"/>
      <c r="H215" s="8" t="s">
        <v>179</v>
      </c>
      <c r="I215" s="12"/>
      <c r="J215" s="8"/>
      <c r="K215" s="13">
        <v>2025.0</v>
      </c>
      <c r="L215" s="8"/>
      <c r="M215" s="1"/>
      <c r="N215" s="1"/>
      <c r="O215" s="1"/>
      <c r="P215" s="1"/>
      <c r="Q215" s="1"/>
      <c r="R215" s="1"/>
      <c r="S215" s="1"/>
      <c r="T215" s="1"/>
      <c r="U215" s="1"/>
      <c r="V215" s="1"/>
      <c r="W215" s="1"/>
      <c r="X215" s="1"/>
      <c r="Y215" s="1"/>
      <c r="Z215" s="1"/>
    </row>
    <row r="216" ht="28.5" customHeight="1">
      <c r="A216" s="1" t="s">
        <v>18</v>
      </c>
      <c r="B216" s="11" t="s">
        <v>36</v>
      </c>
      <c r="C216" s="8" t="s">
        <v>37</v>
      </c>
      <c r="D216" s="8" t="s">
        <v>202</v>
      </c>
      <c r="E216" s="8" t="s">
        <v>39</v>
      </c>
      <c r="F216" s="8" t="s">
        <v>48</v>
      </c>
      <c r="G216" s="8"/>
      <c r="H216" s="16" t="s">
        <v>42</v>
      </c>
      <c r="I216" s="25">
        <f>600/1000</f>
        <v>0.6</v>
      </c>
      <c r="J216" s="8" t="s">
        <v>23</v>
      </c>
      <c r="K216" s="13">
        <v>2025.0</v>
      </c>
      <c r="L216" s="8"/>
      <c r="M216" s="1"/>
      <c r="N216" s="1"/>
      <c r="O216" s="1"/>
      <c r="P216" s="1"/>
      <c r="Q216" s="1"/>
      <c r="R216" s="1"/>
      <c r="S216" s="1"/>
      <c r="T216" s="1"/>
      <c r="U216" s="1"/>
      <c r="V216" s="1"/>
      <c r="W216" s="1"/>
      <c r="X216" s="1"/>
      <c r="Y216" s="1"/>
      <c r="Z216" s="1"/>
    </row>
    <row r="217" ht="28.5" customHeight="1">
      <c r="A217" s="1" t="s">
        <v>18</v>
      </c>
      <c r="B217" s="11" t="s">
        <v>36</v>
      </c>
      <c r="C217" s="8" t="s">
        <v>37</v>
      </c>
      <c r="D217" s="8" t="s">
        <v>319</v>
      </c>
      <c r="E217" s="8" t="s">
        <v>39</v>
      </c>
      <c r="F217" s="8" t="s">
        <v>40</v>
      </c>
      <c r="G217" s="8"/>
      <c r="H217" s="8" t="s">
        <v>95</v>
      </c>
      <c r="I217" s="12"/>
      <c r="J217" s="8"/>
      <c r="K217" s="13">
        <v>2025.0</v>
      </c>
      <c r="L217" s="8"/>
      <c r="M217" s="1"/>
      <c r="N217" s="1"/>
      <c r="O217" s="1"/>
      <c r="P217" s="1"/>
      <c r="Q217" s="1"/>
      <c r="R217" s="1"/>
      <c r="S217" s="1"/>
      <c r="T217" s="1"/>
      <c r="U217" s="1"/>
      <c r="V217" s="1"/>
      <c r="W217" s="1"/>
      <c r="X217" s="1"/>
      <c r="Y217" s="1"/>
      <c r="Z217" s="1"/>
    </row>
    <row r="218" ht="28.5" customHeight="1">
      <c r="A218" s="1" t="s">
        <v>18</v>
      </c>
      <c r="B218" s="11" t="s">
        <v>36</v>
      </c>
      <c r="C218" s="8" t="s">
        <v>37</v>
      </c>
      <c r="D218" s="8" t="s">
        <v>320</v>
      </c>
      <c r="E218" s="8" t="s">
        <v>39</v>
      </c>
      <c r="F218" s="8" t="s">
        <v>40</v>
      </c>
      <c r="G218" s="8"/>
      <c r="H218" s="8" t="s">
        <v>42</v>
      </c>
      <c r="I218" s="12"/>
      <c r="J218" s="8"/>
      <c r="K218" s="13">
        <v>2025.0</v>
      </c>
      <c r="L218" s="8"/>
      <c r="M218" s="1"/>
      <c r="N218" s="1"/>
      <c r="O218" s="1"/>
      <c r="P218" s="1"/>
      <c r="Q218" s="1"/>
      <c r="R218" s="1"/>
      <c r="S218" s="1"/>
      <c r="T218" s="1"/>
      <c r="U218" s="1"/>
      <c r="V218" s="1"/>
      <c r="W218" s="1"/>
      <c r="X218" s="1"/>
      <c r="Y218" s="1"/>
      <c r="Z218" s="1"/>
    </row>
    <row r="219" ht="28.5" customHeight="1">
      <c r="A219" s="1" t="s">
        <v>18</v>
      </c>
      <c r="B219" s="11" t="s">
        <v>36</v>
      </c>
      <c r="C219" s="8" t="s">
        <v>37</v>
      </c>
      <c r="D219" s="8" t="s">
        <v>321</v>
      </c>
      <c r="E219" s="8" t="s">
        <v>39</v>
      </c>
      <c r="F219" s="8" t="s">
        <v>40</v>
      </c>
      <c r="G219" s="8"/>
      <c r="H219" s="8" t="s">
        <v>86</v>
      </c>
      <c r="I219" s="12"/>
      <c r="J219" s="8"/>
      <c r="K219" s="13">
        <v>2025.0</v>
      </c>
      <c r="L219" s="8"/>
      <c r="M219" s="1"/>
      <c r="N219" s="1"/>
      <c r="O219" s="1"/>
      <c r="P219" s="1"/>
      <c r="Q219" s="1"/>
      <c r="R219" s="1"/>
      <c r="S219" s="1"/>
      <c r="T219" s="1"/>
      <c r="U219" s="1"/>
      <c r="V219" s="1"/>
      <c r="W219" s="1"/>
      <c r="X219" s="1"/>
      <c r="Y219" s="1"/>
      <c r="Z219" s="1"/>
    </row>
    <row r="220" ht="28.5" customHeight="1">
      <c r="A220" s="1" t="s">
        <v>18</v>
      </c>
      <c r="B220" s="11" t="s">
        <v>149</v>
      </c>
      <c r="C220" s="8" t="s">
        <v>37</v>
      </c>
      <c r="D220" s="8" t="s">
        <v>239</v>
      </c>
      <c r="E220" s="8" t="s">
        <v>240</v>
      </c>
      <c r="F220" s="8" t="s">
        <v>40</v>
      </c>
      <c r="G220" s="8"/>
      <c r="H220" s="8" t="s">
        <v>322</v>
      </c>
      <c r="I220" s="12"/>
      <c r="J220" s="21"/>
      <c r="K220" s="13" t="s">
        <v>30</v>
      </c>
      <c r="L220" s="8"/>
      <c r="M220" s="10"/>
      <c r="N220" s="10"/>
      <c r="O220" s="10"/>
      <c r="P220" s="10"/>
      <c r="Q220" s="10"/>
      <c r="R220" s="10"/>
      <c r="S220" s="10"/>
      <c r="T220" s="10"/>
      <c r="U220" s="10"/>
      <c r="V220" s="10"/>
      <c r="W220" s="10"/>
      <c r="X220" s="10"/>
      <c r="Y220" s="10"/>
      <c r="Z220" s="10"/>
    </row>
    <row r="221" ht="28.5" customHeight="1">
      <c r="A221" s="1" t="s">
        <v>18</v>
      </c>
      <c r="B221" s="11" t="s">
        <v>149</v>
      </c>
      <c r="C221" s="8" t="s">
        <v>37</v>
      </c>
      <c r="D221" s="8" t="s">
        <v>323</v>
      </c>
      <c r="E221" s="8" t="s">
        <v>118</v>
      </c>
      <c r="F221" s="8" t="s">
        <v>324</v>
      </c>
      <c r="G221" s="8"/>
      <c r="H221" s="8" t="s">
        <v>322</v>
      </c>
      <c r="I221" s="12"/>
      <c r="J221" s="21"/>
      <c r="K221" s="13" t="s">
        <v>30</v>
      </c>
      <c r="L221" s="8"/>
      <c r="M221" s="10"/>
      <c r="N221" s="10"/>
      <c r="O221" s="10"/>
      <c r="P221" s="10"/>
      <c r="Q221" s="10"/>
      <c r="R221" s="10"/>
      <c r="S221" s="10"/>
      <c r="T221" s="10"/>
      <c r="U221" s="10"/>
      <c r="V221" s="10"/>
      <c r="W221" s="10"/>
      <c r="X221" s="10"/>
      <c r="Y221" s="10"/>
      <c r="Z221" s="10"/>
    </row>
    <row r="222" ht="28.5" customHeight="1">
      <c r="A222" s="1" t="s">
        <v>18</v>
      </c>
      <c r="B222" s="11" t="s">
        <v>149</v>
      </c>
      <c r="C222" s="8" t="s">
        <v>37</v>
      </c>
      <c r="D222" s="8" t="s">
        <v>325</v>
      </c>
      <c r="E222" s="8" t="s">
        <v>118</v>
      </c>
      <c r="F222" s="8" t="s">
        <v>119</v>
      </c>
      <c r="G222" s="8"/>
      <c r="H222" s="8" t="s">
        <v>322</v>
      </c>
      <c r="I222" s="12"/>
      <c r="J222" s="21"/>
      <c r="K222" s="13" t="s">
        <v>30</v>
      </c>
      <c r="L222" s="8"/>
      <c r="M222" s="10"/>
      <c r="N222" s="10"/>
      <c r="O222" s="10"/>
      <c r="P222" s="10"/>
      <c r="Q222" s="10"/>
      <c r="R222" s="10"/>
      <c r="S222" s="10"/>
      <c r="T222" s="10"/>
      <c r="U222" s="10"/>
      <c r="V222" s="10"/>
      <c r="W222" s="10"/>
      <c r="X222" s="10"/>
      <c r="Y222" s="10"/>
      <c r="Z222" s="10"/>
    </row>
    <row r="223" ht="28.5" customHeight="1">
      <c r="A223" s="1" t="s">
        <v>18</v>
      </c>
      <c r="B223" s="11" t="s">
        <v>149</v>
      </c>
      <c r="C223" s="8" t="s">
        <v>37</v>
      </c>
      <c r="D223" s="8" t="s">
        <v>326</v>
      </c>
      <c r="E223" s="8" t="s">
        <v>39</v>
      </c>
      <c r="F223" s="8" t="s">
        <v>40</v>
      </c>
      <c r="G223" s="8"/>
      <c r="H223" s="8" t="s">
        <v>103</v>
      </c>
      <c r="I223" s="12"/>
      <c r="J223" s="8"/>
      <c r="K223" s="13" t="s">
        <v>30</v>
      </c>
      <c r="L223" s="8"/>
      <c r="M223" s="10"/>
      <c r="N223" s="10"/>
      <c r="O223" s="10"/>
      <c r="P223" s="10"/>
      <c r="Q223" s="10"/>
      <c r="R223" s="10"/>
      <c r="S223" s="10"/>
      <c r="T223" s="10"/>
      <c r="U223" s="10"/>
      <c r="V223" s="10"/>
      <c r="W223" s="10"/>
      <c r="X223" s="10"/>
      <c r="Y223" s="10"/>
      <c r="Z223" s="10"/>
    </row>
    <row r="224" ht="28.5" customHeight="1">
      <c r="A224" s="1" t="s">
        <v>18</v>
      </c>
      <c r="B224" s="11" t="s">
        <v>149</v>
      </c>
      <c r="C224" s="8" t="s">
        <v>37</v>
      </c>
      <c r="D224" s="2" t="s">
        <v>38</v>
      </c>
      <c r="E224" s="8" t="s">
        <v>39</v>
      </c>
      <c r="F224" s="8" t="s">
        <v>40</v>
      </c>
      <c r="G224" s="8"/>
      <c r="H224" s="2" t="s">
        <v>103</v>
      </c>
      <c r="I224" s="12">
        <v>25.641025641025642</v>
      </c>
      <c r="J224" s="8" t="s">
        <v>122</v>
      </c>
      <c r="K224" s="13">
        <v>2026.0</v>
      </c>
      <c r="L224" s="8" t="s">
        <v>327</v>
      </c>
      <c r="M224" s="10"/>
      <c r="N224" s="10"/>
      <c r="O224" s="10"/>
      <c r="P224" s="10"/>
      <c r="Q224" s="10"/>
      <c r="R224" s="10"/>
      <c r="S224" s="10"/>
      <c r="T224" s="10"/>
      <c r="U224" s="10"/>
      <c r="V224" s="10"/>
      <c r="W224" s="10"/>
      <c r="X224" s="10"/>
      <c r="Y224" s="10"/>
      <c r="Z224" s="10"/>
    </row>
    <row r="225" ht="28.5" customHeight="1">
      <c r="A225" s="1" t="s">
        <v>18</v>
      </c>
      <c r="B225" s="11" t="s">
        <v>149</v>
      </c>
      <c r="C225" s="8" t="s">
        <v>37</v>
      </c>
      <c r="D225" s="8" t="s">
        <v>38</v>
      </c>
      <c r="E225" s="8" t="s">
        <v>39</v>
      </c>
      <c r="F225" s="8" t="s">
        <v>40</v>
      </c>
      <c r="G225" s="8"/>
      <c r="H225" s="8" t="s">
        <v>60</v>
      </c>
      <c r="I225" s="12">
        <v>43.0</v>
      </c>
      <c r="J225" s="8" t="s">
        <v>43</v>
      </c>
      <c r="K225" s="13">
        <v>2028.0</v>
      </c>
      <c r="L225" s="8" t="s">
        <v>328</v>
      </c>
      <c r="M225" s="10"/>
      <c r="N225" s="10"/>
      <c r="O225" s="10"/>
      <c r="P225" s="10"/>
      <c r="Q225" s="10"/>
      <c r="R225" s="10"/>
      <c r="S225" s="10"/>
      <c r="T225" s="10"/>
      <c r="U225" s="10"/>
      <c r="V225" s="10"/>
      <c r="W225" s="10"/>
      <c r="X225" s="10"/>
      <c r="Y225" s="10"/>
      <c r="Z225" s="10"/>
    </row>
    <row r="226" ht="28.5" customHeight="1">
      <c r="A226" s="1" t="s">
        <v>18</v>
      </c>
      <c r="B226" s="11" t="s">
        <v>149</v>
      </c>
      <c r="C226" s="11" t="s">
        <v>37</v>
      </c>
      <c r="D226" s="8" t="s">
        <v>329</v>
      </c>
      <c r="E226" s="8" t="s">
        <v>45</v>
      </c>
      <c r="F226" s="11" t="s">
        <v>40</v>
      </c>
      <c r="G226" s="11"/>
      <c r="H226" s="11" t="s">
        <v>32</v>
      </c>
      <c r="I226" s="12">
        <v>3.0</v>
      </c>
      <c r="J226" s="8" t="s">
        <v>43</v>
      </c>
      <c r="K226" s="13">
        <v>2028.0</v>
      </c>
      <c r="L226" s="8" t="s">
        <v>330</v>
      </c>
      <c r="M226" s="8"/>
      <c r="N226" s="8"/>
      <c r="O226" s="8"/>
      <c r="P226" s="8"/>
      <c r="Q226" s="8"/>
      <c r="R226" s="8"/>
      <c r="S226" s="8"/>
      <c r="T226" s="8"/>
      <c r="U226" s="8"/>
      <c r="V226" s="8"/>
      <c r="W226" s="8"/>
      <c r="X226" s="8"/>
      <c r="Y226" s="8"/>
      <c r="Z226" s="8"/>
    </row>
    <row r="227" ht="28.5" customHeight="1">
      <c r="A227" s="1" t="s">
        <v>18</v>
      </c>
      <c r="B227" s="11" t="s">
        <v>149</v>
      </c>
      <c r="C227" s="8" t="s">
        <v>37</v>
      </c>
      <c r="D227" s="8" t="s">
        <v>331</v>
      </c>
      <c r="E227" s="8" t="s">
        <v>51</v>
      </c>
      <c r="F227" s="8" t="s">
        <v>40</v>
      </c>
      <c r="G227" s="8"/>
      <c r="H227" s="8" t="s">
        <v>42</v>
      </c>
      <c r="I227" s="12"/>
      <c r="J227" s="21"/>
      <c r="K227" s="13" t="s">
        <v>30</v>
      </c>
      <c r="L227" s="8"/>
      <c r="M227" s="8"/>
      <c r="N227" s="8"/>
      <c r="O227" s="8"/>
      <c r="P227" s="8"/>
      <c r="Q227" s="8"/>
      <c r="R227" s="8"/>
      <c r="S227" s="8"/>
      <c r="T227" s="8"/>
      <c r="U227" s="8"/>
      <c r="V227" s="8"/>
      <c r="W227" s="8"/>
      <c r="X227" s="8"/>
      <c r="Y227" s="8"/>
      <c r="Z227" s="8"/>
    </row>
    <row r="228" ht="28.5" customHeight="1">
      <c r="A228" s="1" t="s">
        <v>18</v>
      </c>
      <c r="B228" s="11" t="s">
        <v>149</v>
      </c>
      <c r="C228" s="11" t="s">
        <v>37</v>
      </c>
      <c r="D228" s="8" t="s">
        <v>332</v>
      </c>
      <c r="E228" s="8" t="s">
        <v>118</v>
      </c>
      <c r="F228" s="8" t="s">
        <v>40</v>
      </c>
      <c r="G228" s="8"/>
      <c r="H228" s="11" t="s">
        <v>224</v>
      </c>
      <c r="I228" s="12"/>
      <c r="J228" s="8"/>
      <c r="K228" s="13" t="s">
        <v>30</v>
      </c>
      <c r="L228" s="8"/>
      <c r="M228" s="8"/>
      <c r="N228" s="8"/>
      <c r="O228" s="8"/>
      <c r="P228" s="8"/>
      <c r="Q228" s="8"/>
      <c r="R228" s="8"/>
      <c r="S228" s="8"/>
      <c r="T228" s="8"/>
      <c r="U228" s="8"/>
      <c r="V228" s="8"/>
      <c r="W228" s="8"/>
      <c r="X228" s="8"/>
      <c r="Y228" s="8"/>
      <c r="Z228" s="8"/>
    </row>
    <row r="229" ht="28.5" customHeight="1">
      <c r="A229" s="1" t="s">
        <v>18</v>
      </c>
      <c r="B229" s="11" t="s">
        <v>149</v>
      </c>
      <c r="C229" s="8" t="s">
        <v>37</v>
      </c>
      <c r="D229" s="8" t="s">
        <v>332</v>
      </c>
      <c r="E229" s="8" t="s">
        <v>118</v>
      </c>
      <c r="F229" s="8" t="s">
        <v>40</v>
      </c>
      <c r="G229" s="8"/>
      <c r="H229" s="8" t="s">
        <v>32</v>
      </c>
      <c r="I229" s="12"/>
      <c r="J229" s="8"/>
      <c r="K229" s="13" t="s">
        <v>30</v>
      </c>
      <c r="L229" s="8"/>
      <c r="M229" s="8"/>
      <c r="N229" s="8"/>
      <c r="O229" s="8"/>
      <c r="P229" s="8"/>
      <c r="Q229" s="8"/>
      <c r="R229" s="8"/>
      <c r="S229" s="8"/>
      <c r="T229" s="8"/>
      <c r="U229" s="8"/>
      <c r="V229" s="8"/>
      <c r="W229" s="8"/>
      <c r="X229" s="8"/>
      <c r="Y229" s="8"/>
      <c r="Z229" s="8"/>
    </row>
    <row r="230" ht="28.5" customHeight="1">
      <c r="A230" s="1" t="s">
        <v>18</v>
      </c>
      <c r="B230" s="11" t="s">
        <v>149</v>
      </c>
      <c r="C230" s="8" t="s">
        <v>37</v>
      </c>
      <c r="D230" s="8" t="s">
        <v>333</v>
      </c>
      <c r="E230" s="8" t="s">
        <v>39</v>
      </c>
      <c r="F230" s="8" t="s">
        <v>48</v>
      </c>
      <c r="G230" s="8"/>
      <c r="H230" s="1" t="s">
        <v>103</v>
      </c>
      <c r="I230" s="12"/>
      <c r="J230" s="8"/>
      <c r="K230" s="13" t="s">
        <v>30</v>
      </c>
      <c r="L230" s="8"/>
      <c r="M230" s="8"/>
      <c r="N230" s="8"/>
      <c r="O230" s="8"/>
      <c r="P230" s="8"/>
      <c r="Q230" s="8"/>
      <c r="R230" s="8"/>
      <c r="S230" s="8"/>
      <c r="T230" s="8"/>
      <c r="U230" s="8"/>
      <c r="V230" s="8"/>
      <c r="W230" s="8"/>
      <c r="X230" s="8"/>
      <c r="Y230" s="8"/>
      <c r="Z230" s="8"/>
    </row>
    <row r="231" ht="28.5" customHeight="1">
      <c r="A231" s="1" t="s">
        <v>18</v>
      </c>
      <c r="B231" s="11" t="s">
        <v>149</v>
      </c>
      <c r="C231" s="8" t="s">
        <v>37</v>
      </c>
      <c r="D231" s="8" t="s">
        <v>334</v>
      </c>
      <c r="E231" s="8" t="s">
        <v>51</v>
      </c>
      <c r="F231" s="8" t="s">
        <v>40</v>
      </c>
      <c r="G231" s="8"/>
      <c r="H231" s="27" t="s">
        <v>103</v>
      </c>
      <c r="I231" s="12"/>
      <c r="J231" s="21"/>
      <c r="K231" s="13" t="s">
        <v>30</v>
      </c>
      <c r="L231" s="8"/>
      <c r="M231" s="1"/>
      <c r="N231" s="1"/>
      <c r="O231" s="1"/>
      <c r="P231" s="1"/>
      <c r="Q231" s="1"/>
      <c r="R231" s="1"/>
      <c r="S231" s="1"/>
      <c r="T231" s="1"/>
      <c r="U231" s="1"/>
      <c r="V231" s="1"/>
      <c r="W231" s="1"/>
      <c r="X231" s="1"/>
      <c r="Y231" s="1"/>
      <c r="Z231" s="1"/>
    </row>
    <row r="232" ht="28.5" customHeight="1">
      <c r="A232" s="1" t="s">
        <v>18</v>
      </c>
      <c r="B232" s="11" t="s">
        <v>149</v>
      </c>
      <c r="C232" s="8" t="s">
        <v>37</v>
      </c>
      <c r="D232" s="8" t="s">
        <v>276</v>
      </c>
      <c r="E232" s="8" t="s">
        <v>39</v>
      </c>
      <c r="F232" s="8" t="s">
        <v>40</v>
      </c>
      <c r="G232" s="8"/>
      <c r="H232" s="8" t="s">
        <v>86</v>
      </c>
      <c r="I232" s="12"/>
      <c r="J232" s="8"/>
      <c r="K232" s="13" t="s">
        <v>30</v>
      </c>
      <c r="L232" s="8"/>
      <c r="M232" s="1"/>
      <c r="N232" s="1"/>
      <c r="O232" s="1"/>
      <c r="P232" s="1"/>
      <c r="Q232" s="1"/>
      <c r="R232" s="1"/>
      <c r="S232" s="1"/>
      <c r="T232" s="1"/>
      <c r="U232" s="1"/>
      <c r="V232" s="1"/>
      <c r="W232" s="1"/>
      <c r="X232" s="1"/>
      <c r="Y232" s="1"/>
      <c r="Z232" s="1"/>
    </row>
    <row r="233" ht="28.5" customHeight="1">
      <c r="A233" s="1" t="s">
        <v>18</v>
      </c>
      <c r="B233" s="11" t="s">
        <v>149</v>
      </c>
      <c r="C233" s="8" t="s">
        <v>37</v>
      </c>
      <c r="D233" s="1" t="s">
        <v>277</v>
      </c>
      <c r="E233" s="8" t="s">
        <v>45</v>
      </c>
      <c r="F233" s="8" t="s">
        <v>40</v>
      </c>
      <c r="G233" s="8"/>
      <c r="H233" s="8" t="s">
        <v>32</v>
      </c>
      <c r="I233" s="12">
        <f>460*500/1000000</f>
        <v>0.23</v>
      </c>
      <c r="J233" s="8" t="s">
        <v>23</v>
      </c>
      <c r="K233" s="13">
        <v>2027.0</v>
      </c>
      <c r="L233" s="18" t="s">
        <v>335</v>
      </c>
      <c r="M233" s="1"/>
      <c r="N233" s="1"/>
      <c r="O233" s="1"/>
      <c r="P233" s="1"/>
      <c r="Q233" s="1"/>
      <c r="R233" s="1"/>
      <c r="S233" s="1"/>
      <c r="T233" s="1"/>
      <c r="U233" s="1"/>
      <c r="V233" s="1"/>
      <c r="W233" s="1"/>
      <c r="X233" s="1"/>
      <c r="Y233" s="1"/>
      <c r="Z233" s="1"/>
    </row>
    <row r="234" ht="28.5" customHeight="1">
      <c r="A234" s="1" t="s">
        <v>18</v>
      </c>
      <c r="B234" s="11" t="s">
        <v>149</v>
      </c>
      <c r="C234" s="11" t="s">
        <v>37</v>
      </c>
      <c r="D234" s="8" t="s">
        <v>336</v>
      </c>
      <c r="E234" s="8" t="s">
        <v>39</v>
      </c>
      <c r="F234" s="11" t="s">
        <v>40</v>
      </c>
      <c r="G234" s="11"/>
      <c r="H234" s="32" t="s">
        <v>127</v>
      </c>
      <c r="I234" s="33">
        <v>2.0</v>
      </c>
      <c r="J234" s="8" t="s">
        <v>23</v>
      </c>
      <c r="K234" s="13">
        <v>2026.0</v>
      </c>
      <c r="L234" s="18" t="s">
        <v>337</v>
      </c>
      <c r="M234" s="1"/>
      <c r="N234" s="1"/>
      <c r="O234" s="1"/>
      <c r="P234" s="1"/>
      <c r="Q234" s="1"/>
      <c r="R234" s="1"/>
      <c r="S234" s="1"/>
      <c r="T234" s="1"/>
      <c r="U234" s="1"/>
      <c r="V234" s="1"/>
      <c r="W234" s="1"/>
      <c r="X234" s="1"/>
      <c r="Y234" s="1"/>
      <c r="Z234" s="1"/>
    </row>
    <row r="235" ht="28.5" customHeight="1">
      <c r="A235" s="1" t="s">
        <v>18</v>
      </c>
      <c r="B235" s="11" t="s">
        <v>149</v>
      </c>
      <c r="C235" s="8" t="s">
        <v>37</v>
      </c>
      <c r="D235" s="8" t="s">
        <v>338</v>
      </c>
      <c r="E235" s="8" t="s">
        <v>39</v>
      </c>
      <c r="F235" s="8" t="s">
        <v>40</v>
      </c>
      <c r="G235" s="8"/>
      <c r="H235" s="8" t="s">
        <v>70</v>
      </c>
      <c r="I235" s="12">
        <v>11.0</v>
      </c>
      <c r="J235" s="8" t="s">
        <v>43</v>
      </c>
      <c r="K235" s="13">
        <v>2027.0</v>
      </c>
      <c r="L235" s="8" t="s">
        <v>339</v>
      </c>
      <c r="M235" s="1"/>
      <c r="N235" s="1"/>
      <c r="O235" s="1"/>
      <c r="P235" s="1"/>
      <c r="Q235" s="1"/>
      <c r="R235" s="1"/>
      <c r="S235" s="1"/>
      <c r="T235" s="1"/>
      <c r="U235" s="1"/>
      <c r="V235" s="1"/>
      <c r="W235" s="1"/>
      <c r="X235" s="1"/>
      <c r="Y235" s="1"/>
      <c r="Z235" s="1"/>
    </row>
    <row r="236" ht="28.5" customHeight="1">
      <c r="A236" s="1" t="s">
        <v>18</v>
      </c>
      <c r="B236" s="11" t="s">
        <v>149</v>
      </c>
      <c r="C236" s="8" t="s">
        <v>37</v>
      </c>
      <c r="D236" s="8" t="s">
        <v>340</v>
      </c>
      <c r="E236" s="8" t="s">
        <v>39</v>
      </c>
      <c r="F236" s="8" t="s">
        <v>40</v>
      </c>
      <c r="G236" s="8"/>
      <c r="H236" s="8" t="s">
        <v>106</v>
      </c>
      <c r="I236" s="12">
        <v>32.0</v>
      </c>
      <c r="J236" s="8" t="s">
        <v>43</v>
      </c>
      <c r="K236" s="13">
        <v>2030.0</v>
      </c>
      <c r="L236" s="8" t="s">
        <v>341</v>
      </c>
      <c r="M236" s="1"/>
      <c r="N236" s="1"/>
      <c r="O236" s="1"/>
      <c r="P236" s="1"/>
      <c r="Q236" s="1"/>
      <c r="R236" s="1"/>
      <c r="S236" s="1"/>
      <c r="T236" s="1"/>
      <c r="U236" s="1"/>
      <c r="V236" s="1"/>
      <c r="W236" s="1"/>
      <c r="X236" s="1"/>
      <c r="Y236" s="1"/>
      <c r="Z236" s="1"/>
    </row>
    <row r="237" ht="28.5" customHeight="1">
      <c r="A237" s="1" t="s">
        <v>18</v>
      </c>
      <c r="B237" s="11" t="s">
        <v>149</v>
      </c>
      <c r="C237" s="8" t="s">
        <v>37</v>
      </c>
      <c r="D237" s="8" t="s">
        <v>342</v>
      </c>
      <c r="E237" s="8" t="s">
        <v>39</v>
      </c>
      <c r="F237" s="8" t="s">
        <v>40</v>
      </c>
      <c r="G237" s="8"/>
      <c r="H237" s="11" t="s">
        <v>103</v>
      </c>
      <c r="I237" s="12">
        <v>45.0</v>
      </c>
      <c r="J237" s="8" t="s">
        <v>23</v>
      </c>
      <c r="K237" s="13">
        <v>2026.0</v>
      </c>
      <c r="L237" s="8" t="s">
        <v>343</v>
      </c>
      <c r="M237" s="1"/>
      <c r="N237" s="1"/>
      <c r="O237" s="1"/>
      <c r="P237" s="1"/>
      <c r="Q237" s="1"/>
      <c r="R237" s="1"/>
      <c r="S237" s="1"/>
      <c r="T237" s="1"/>
      <c r="U237" s="1"/>
      <c r="V237" s="1"/>
      <c r="W237" s="1"/>
      <c r="X237" s="1"/>
      <c r="Y237" s="1"/>
      <c r="Z237" s="1"/>
    </row>
    <row r="238" ht="28.5" customHeight="1">
      <c r="A238" s="1" t="s">
        <v>18</v>
      </c>
      <c r="B238" s="11" t="s">
        <v>149</v>
      </c>
      <c r="C238" s="11" t="s">
        <v>37</v>
      </c>
      <c r="D238" s="8" t="s">
        <v>344</v>
      </c>
      <c r="E238" s="8" t="s">
        <v>39</v>
      </c>
      <c r="F238" s="11" t="s">
        <v>48</v>
      </c>
      <c r="G238" s="11"/>
      <c r="H238" s="11" t="s">
        <v>64</v>
      </c>
      <c r="I238" s="12">
        <v>23.0</v>
      </c>
      <c r="J238" s="8" t="s">
        <v>23</v>
      </c>
      <c r="K238" s="13">
        <v>2027.0</v>
      </c>
      <c r="L238" s="8" t="s">
        <v>345</v>
      </c>
      <c r="M238" s="1"/>
      <c r="N238" s="1"/>
      <c r="O238" s="1"/>
      <c r="P238" s="1"/>
      <c r="Q238" s="1"/>
      <c r="R238" s="1"/>
      <c r="S238" s="1"/>
      <c r="T238" s="1"/>
      <c r="U238" s="1"/>
      <c r="V238" s="1"/>
      <c r="W238" s="1"/>
      <c r="X238" s="1"/>
      <c r="Y238" s="1"/>
      <c r="Z238" s="1"/>
    </row>
    <row r="239" ht="28.5" customHeight="1">
      <c r="A239" s="1" t="s">
        <v>18</v>
      </c>
      <c r="B239" s="11" t="s">
        <v>149</v>
      </c>
      <c r="C239" s="8" t="s">
        <v>37</v>
      </c>
      <c r="D239" s="8" t="s">
        <v>346</v>
      </c>
      <c r="E239" s="8" t="s">
        <v>51</v>
      </c>
      <c r="F239" s="8" t="s">
        <v>40</v>
      </c>
      <c r="G239" s="8"/>
      <c r="H239" s="8" t="s">
        <v>127</v>
      </c>
      <c r="I239" s="25"/>
      <c r="J239" s="26"/>
      <c r="K239" s="13" t="s">
        <v>30</v>
      </c>
      <c r="L239" s="8"/>
      <c r="M239" s="1"/>
      <c r="N239" s="1"/>
      <c r="O239" s="1"/>
      <c r="P239" s="1"/>
      <c r="Q239" s="1"/>
      <c r="R239" s="1"/>
      <c r="S239" s="1"/>
      <c r="T239" s="1"/>
      <c r="U239" s="1"/>
      <c r="V239" s="1"/>
      <c r="W239" s="1"/>
      <c r="X239" s="1"/>
      <c r="Y239" s="1"/>
      <c r="Z239" s="1"/>
    </row>
    <row r="240" ht="28.5" customHeight="1">
      <c r="A240" s="1" t="s">
        <v>18</v>
      </c>
      <c r="B240" s="11" t="s">
        <v>149</v>
      </c>
      <c r="C240" s="8" t="s">
        <v>37</v>
      </c>
      <c r="D240" s="8" t="s">
        <v>347</v>
      </c>
      <c r="E240" s="8" t="s">
        <v>118</v>
      </c>
      <c r="F240" s="8" t="s">
        <v>260</v>
      </c>
      <c r="G240" s="8"/>
      <c r="H240" s="19" t="s">
        <v>348</v>
      </c>
      <c r="I240" s="12"/>
      <c r="J240" s="8"/>
      <c r="K240" s="13" t="s">
        <v>30</v>
      </c>
      <c r="L240" s="8"/>
      <c r="M240" s="1"/>
      <c r="N240" s="1"/>
      <c r="O240" s="1"/>
      <c r="P240" s="1"/>
      <c r="Q240" s="1"/>
      <c r="R240" s="1"/>
      <c r="S240" s="1"/>
      <c r="T240" s="1"/>
      <c r="U240" s="1"/>
      <c r="V240" s="1"/>
      <c r="W240" s="1"/>
      <c r="X240" s="1"/>
      <c r="Y240" s="1"/>
      <c r="Z240" s="1"/>
    </row>
    <row r="241" ht="28.5" customHeight="1">
      <c r="A241" s="1" t="s">
        <v>18</v>
      </c>
      <c r="B241" s="11" t="s">
        <v>149</v>
      </c>
      <c r="C241" s="8" t="s">
        <v>37</v>
      </c>
      <c r="D241" s="8" t="s">
        <v>349</v>
      </c>
      <c r="E241" s="8" t="s">
        <v>51</v>
      </c>
      <c r="F241" s="8" t="s">
        <v>40</v>
      </c>
      <c r="G241" s="8"/>
      <c r="H241" s="8" t="s">
        <v>32</v>
      </c>
      <c r="I241" s="25"/>
      <c r="J241" s="26"/>
      <c r="K241" s="13" t="s">
        <v>30</v>
      </c>
      <c r="L241" s="8"/>
      <c r="M241" s="1"/>
      <c r="N241" s="1"/>
      <c r="O241" s="1"/>
      <c r="P241" s="1"/>
      <c r="Q241" s="1"/>
      <c r="R241" s="1"/>
      <c r="S241" s="1"/>
      <c r="T241" s="1"/>
      <c r="U241" s="1"/>
      <c r="V241" s="1"/>
      <c r="W241" s="1"/>
      <c r="X241" s="1"/>
      <c r="Y241" s="1"/>
      <c r="Z241" s="1"/>
    </row>
    <row r="242" ht="28.5" customHeight="1">
      <c r="A242" s="1" t="s">
        <v>18</v>
      </c>
      <c r="B242" s="11" t="s">
        <v>149</v>
      </c>
      <c r="C242" s="8" t="s">
        <v>37</v>
      </c>
      <c r="D242" s="8" t="s">
        <v>350</v>
      </c>
      <c r="E242" s="8" t="s">
        <v>51</v>
      </c>
      <c r="F242" s="8" t="s">
        <v>40</v>
      </c>
      <c r="G242" s="8"/>
      <c r="H242" s="8" t="s">
        <v>243</v>
      </c>
      <c r="I242" s="12"/>
      <c r="J242" s="16"/>
      <c r="K242" s="13" t="s">
        <v>30</v>
      </c>
      <c r="L242" s="8"/>
      <c r="M242" s="1"/>
      <c r="N242" s="1"/>
      <c r="O242" s="1"/>
      <c r="P242" s="1"/>
      <c r="Q242" s="1"/>
      <c r="R242" s="1"/>
      <c r="S242" s="1"/>
      <c r="T242" s="1"/>
      <c r="U242" s="1"/>
      <c r="V242" s="1"/>
      <c r="W242" s="1"/>
      <c r="X242" s="1"/>
      <c r="Y242" s="1"/>
      <c r="Z242" s="1"/>
    </row>
    <row r="243" ht="28.5" customHeight="1">
      <c r="A243" s="1" t="s">
        <v>18</v>
      </c>
      <c r="B243" s="11" t="s">
        <v>158</v>
      </c>
      <c r="C243" s="8" t="s">
        <v>37</v>
      </c>
      <c r="D243" s="1" t="s">
        <v>351</v>
      </c>
      <c r="E243" s="8" t="s">
        <v>39</v>
      </c>
      <c r="F243" s="8" t="s">
        <v>40</v>
      </c>
      <c r="G243" s="8"/>
      <c r="H243" s="8" t="s">
        <v>32</v>
      </c>
      <c r="I243" s="12">
        <v>2.0</v>
      </c>
      <c r="J243" s="21" t="s">
        <v>23</v>
      </c>
      <c r="K243" s="13">
        <v>2025.0</v>
      </c>
      <c r="L243" s="8" t="s">
        <v>352</v>
      </c>
      <c r="M243" s="10"/>
      <c r="N243" s="10"/>
      <c r="O243" s="10"/>
      <c r="P243" s="10"/>
      <c r="Q243" s="10"/>
      <c r="R243" s="10"/>
      <c r="S243" s="10"/>
      <c r="T243" s="10"/>
      <c r="U243" s="10"/>
      <c r="V243" s="10"/>
      <c r="W243" s="10"/>
      <c r="X243" s="10"/>
      <c r="Y243" s="10"/>
      <c r="Z243" s="10"/>
    </row>
    <row r="244" ht="28.5" customHeight="1">
      <c r="A244" s="1" t="s">
        <v>18</v>
      </c>
      <c r="B244" s="11" t="s">
        <v>158</v>
      </c>
      <c r="C244" s="8" t="s">
        <v>37</v>
      </c>
      <c r="D244" s="8" t="s">
        <v>353</v>
      </c>
      <c r="E244" s="8" t="s">
        <v>45</v>
      </c>
      <c r="F244" s="8" t="s">
        <v>40</v>
      </c>
      <c r="G244" s="8"/>
      <c r="H244" s="8" t="s">
        <v>26</v>
      </c>
      <c r="I244" s="12"/>
      <c r="J244" s="8"/>
      <c r="K244" s="13" t="s">
        <v>30</v>
      </c>
      <c r="L244" s="8"/>
      <c r="M244" s="10"/>
      <c r="N244" s="10"/>
      <c r="O244" s="10"/>
      <c r="P244" s="10"/>
      <c r="Q244" s="10"/>
      <c r="R244" s="10"/>
      <c r="S244" s="10"/>
      <c r="T244" s="10"/>
      <c r="U244" s="10"/>
      <c r="V244" s="10"/>
      <c r="W244" s="10"/>
      <c r="X244" s="10"/>
      <c r="Y244" s="10"/>
      <c r="Z244" s="10"/>
    </row>
    <row r="245" ht="28.5" customHeight="1">
      <c r="A245" s="1" t="s">
        <v>18</v>
      </c>
      <c r="B245" s="11" t="s">
        <v>158</v>
      </c>
      <c r="C245" s="8" t="s">
        <v>37</v>
      </c>
      <c r="D245" s="8" t="s">
        <v>354</v>
      </c>
      <c r="E245" s="8" t="s">
        <v>39</v>
      </c>
      <c r="F245" s="8" t="s">
        <v>40</v>
      </c>
      <c r="G245" s="8"/>
      <c r="H245" s="8" t="s">
        <v>26</v>
      </c>
      <c r="I245" s="12"/>
      <c r="J245" s="21"/>
      <c r="K245" s="13" t="s">
        <v>30</v>
      </c>
      <c r="L245" s="8"/>
      <c r="M245" s="10"/>
      <c r="N245" s="10"/>
      <c r="O245" s="10"/>
      <c r="P245" s="10"/>
      <c r="Q245" s="10"/>
      <c r="R245" s="10"/>
      <c r="S245" s="10"/>
      <c r="T245" s="10"/>
      <c r="U245" s="10"/>
      <c r="V245" s="10"/>
      <c r="W245" s="10"/>
      <c r="X245" s="10"/>
      <c r="Y245" s="10"/>
      <c r="Z245" s="10"/>
    </row>
    <row r="246" ht="28.5" customHeight="1">
      <c r="A246" s="1" t="s">
        <v>18</v>
      </c>
      <c r="B246" s="11" t="s">
        <v>158</v>
      </c>
      <c r="C246" s="8" t="s">
        <v>37</v>
      </c>
      <c r="D246" s="8" t="s">
        <v>355</v>
      </c>
      <c r="E246" s="8" t="s">
        <v>39</v>
      </c>
      <c r="F246" s="8" t="s">
        <v>48</v>
      </c>
      <c r="G246" s="8"/>
      <c r="H246" s="8" t="s">
        <v>263</v>
      </c>
      <c r="I246" s="25"/>
      <c r="J246" s="8"/>
      <c r="K246" s="13" t="s">
        <v>30</v>
      </c>
      <c r="L246" s="8"/>
      <c r="M246" s="10"/>
      <c r="N246" s="10"/>
      <c r="O246" s="10"/>
      <c r="P246" s="10"/>
      <c r="Q246" s="10"/>
      <c r="R246" s="10"/>
      <c r="S246" s="10"/>
      <c r="T246" s="10"/>
      <c r="U246" s="10"/>
      <c r="V246" s="10"/>
      <c r="W246" s="10"/>
      <c r="X246" s="10"/>
      <c r="Y246" s="10"/>
      <c r="Z246" s="10"/>
    </row>
    <row r="247" ht="28.5" customHeight="1">
      <c r="A247" s="1" t="s">
        <v>18</v>
      </c>
      <c r="B247" s="11" t="s">
        <v>158</v>
      </c>
      <c r="C247" s="8" t="s">
        <v>37</v>
      </c>
      <c r="D247" s="1" t="s">
        <v>356</v>
      </c>
      <c r="E247" s="8" t="s">
        <v>39</v>
      </c>
      <c r="F247" s="8" t="s">
        <v>260</v>
      </c>
      <c r="G247" s="8"/>
      <c r="H247" s="8" t="s">
        <v>93</v>
      </c>
      <c r="I247" s="12">
        <v>0.16</v>
      </c>
      <c r="J247" s="8" t="s">
        <v>23</v>
      </c>
      <c r="K247" s="13">
        <v>2025.0</v>
      </c>
      <c r="L247" s="8" t="s">
        <v>357</v>
      </c>
      <c r="M247" s="10"/>
      <c r="N247" s="10"/>
      <c r="O247" s="10"/>
      <c r="P247" s="10"/>
      <c r="Q247" s="10"/>
      <c r="R247" s="10"/>
      <c r="S247" s="10"/>
      <c r="T247" s="10"/>
      <c r="U247" s="10"/>
      <c r="V247" s="10"/>
      <c r="W247" s="10"/>
      <c r="X247" s="10"/>
      <c r="Y247" s="10"/>
      <c r="Z247" s="10"/>
    </row>
    <row r="248" ht="28.5" customHeight="1">
      <c r="A248" s="1" t="s">
        <v>18</v>
      </c>
      <c r="B248" s="11" t="s">
        <v>158</v>
      </c>
      <c r="C248" s="8" t="s">
        <v>37</v>
      </c>
      <c r="D248" s="1" t="s">
        <v>358</v>
      </c>
      <c r="E248" s="8" t="s">
        <v>45</v>
      </c>
      <c r="F248" s="8" t="s">
        <v>260</v>
      </c>
      <c r="G248" s="8"/>
      <c r="H248" s="8" t="s">
        <v>297</v>
      </c>
      <c r="I248" s="12"/>
      <c r="J248" s="8"/>
      <c r="K248" s="13">
        <v>2025.0</v>
      </c>
      <c r="L248" s="8"/>
      <c r="M248" s="10"/>
      <c r="N248" s="10"/>
      <c r="O248" s="10"/>
      <c r="P248" s="10"/>
      <c r="Q248" s="10"/>
      <c r="R248" s="10"/>
      <c r="S248" s="10"/>
      <c r="T248" s="10"/>
      <c r="U248" s="10"/>
      <c r="V248" s="10"/>
      <c r="W248" s="10"/>
      <c r="X248" s="10"/>
      <c r="Y248" s="10"/>
      <c r="Z248" s="10"/>
    </row>
    <row r="249" ht="28.5" customHeight="1">
      <c r="A249" s="1" t="s">
        <v>18</v>
      </c>
      <c r="B249" s="11" t="s">
        <v>158</v>
      </c>
      <c r="C249" s="11" t="s">
        <v>37</v>
      </c>
      <c r="D249" s="8" t="s">
        <v>359</v>
      </c>
      <c r="E249" s="8" t="s">
        <v>118</v>
      </c>
      <c r="F249" s="11" t="s">
        <v>48</v>
      </c>
      <c r="G249" s="11"/>
      <c r="H249" s="11" t="s">
        <v>243</v>
      </c>
      <c r="I249" s="12"/>
      <c r="J249" s="8"/>
      <c r="K249" s="13" t="s">
        <v>30</v>
      </c>
      <c r="L249" s="8"/>
      <c r="M249" s="1"/>
      <c r="N249" s="1"/>
      <c r="O249" s="1"/>
      <c r="P249" s="1"/>
      <c r="Q249" s="1"/>
      <c r="R249" s="1"/>
      <c r="S249" s="1"/>
      <c r="T249" s="1"/>
      <c r="U249" s="1"/>
      <c r="V249" s="1"/>
      <c r="W249" s="1"/>
      <c r="X249" s="1"/>
      <c r="Y249" s="1"/>
      <c r="Z249" s="1"/>
    </row>
    <row r="250" ht="28.5" customHeight="1">
      <c r="A250" s="1" t="s">
        <v>18</v>
      </c>
      <c r="B250" s="11" t="s">
        <v>158</v>
      </c>
      <c r="C250" s="8" t="s">
        <v>37</v>
      </c>
      <c r="D250" s="8" t="s">
        <v>360</v>
      </c>
      <c r="E250" s="8" t="s">
        <v>39</v>
      </c>
      <c r="F250" s="8" t="s">
        <v>40</v>
      </c>
      <c r="G250" s="8"/>
      <c r="H250" s="8" t="s">
        <v>42</v>
      </c>
      <c r="I250" s="12">
        <v>0.1</v>
      </c>
      <c r="J250" s="8" t="s">
        <v>23</v>
      </c>
      <c r="K250" s="13">
        <v>2025.0</v>
      </c>
      <c r="L250" s="8"/>
      <c r="M250" s="1"/>
      <c r="N250" s="1"/>
      <c r="O250" s="1"/>
      <c r="P250" s="1"/>
      <c r="Q250" s="1"/>
      <c r="R250" s="1"/>
      <c r="S250" s="1"/>
      <c r="T250" s="1"/>
      <c r="U250" s="1"/>
      <c r="V250" s="1"/>
      <c r="W250" s="1"/>
      <c r="X250" s="1"/>
      <c r="Y250" s="1"/>
      <c r="Z250" s="1"/>
    </row>
    <row r="251" ht="28.5" customHeight="1">
      <c r="A251" s="1" t="s">
        <v>18</v>
      </c>
      <c r="B251" s="11" t="s">
        <v>158</v>
      </c>
      <c r="C251" s="8" t="s">
        <v>37</v>
      </c>
      <c r="D251" s="8" t="s">
        <v>361</v>
      </c>
      <c r="E251" s="8" t="s">
        <v>39</v>
      </c>
      <c r="F251" s="8" t="s">
        <v>40</v>
      </c>
      <c r="G251" s="8"/>
      <c r="H251" s="8" t="s">
        <v>266</v>
      </c>
      <c r="I251" s="12">
        <v>0.01</v>
      </c>
      <c r="J251" s="8" t="s">
        <v>23</v>
      </c>
      <c r="K251" s="13">
        <v>2025.0</v>
      </c>
      <c r="L251" s="8"/>
      <c r="M251" s="1"/>
      <c r="N251" s="1"/>
      <c r="O251" s="1"/>
      <c r="P251" s="1"/>
      <c r="Q251" s="1"/>
      <c r="R251" s="1"/>
      <c r="S251" s="1"/>
      <c r="T251" s="1"/>
      <c r="U251" s="1"/>
      <c r="V251" s="1"/>
      <c r="W251" s="1"/>
      <c r="X251" s="1"/>
      <c r="Y251" s="1"/>
      <c r="Z251" s="1"/>
    </row>
    <row r="252" ht="28.5" customHeight="1">
      <c r="A252" s="1" t="s">
        <v>18</v>
      </c>
      <c r="B252" s="11" t="s">
        <v>55</v>
      </c>
      <c r="C252" s="8" t="s">
        <v>37</v>
      </c>
      <c r="D252" s="8" t="s">
        <v>362</v>
      </c>
      <c r="E252" s="8" t="s">
        <v>51</v>
      </c>
      <c r="F252" s="8" t="s">
        <v>40</v>
      </c>
      <c r="G252" s="8"/>
      <c r="H252" s="8" t="s">
        <v>114</v>
      </c>
      <c r="I252" s="12"/>
      <c r="J252" s="8"/>
      <c r="K252" s="13" t="s">
        <v>30</v>
      </c>
      <c r="L252" s="8"/>
      <c r="M252" s="10"/>
      <c r="N252" s="10"/>
      <c r="O252" s="10"/>
      <c r="P252" s="10"/>
      <c r="Q252" s="10"/>
      <c r="R252" s="10"/>
      <c r="S252" s="10"/>
      <c r="T252" s="10"/>
      <c r="U252" s="10"/>
      <c r="V252" s="10"/>
      <c r="W252" s="10"/>
      <c r="X252" s="10"/>
      <c r="Y252" s="10"/>
      <c r="Z252" s="10"/>
    </row>
    <row r="253" ht="28.5" customHeight="1">
      <c r="A253" s="1" t="s">
        <v>18</v>
      </c>
      <c r="B253" s="11" t="s">
        <v>55</v>
      </c>
      <c r="C253" s="8" t="s">
        <v>37</v>
      </c>
      <c r="D253" s="8" t="s">
        <v>353</v>
      </c>
      <c r="E253" s="8" t="s">
        <v>45</v>
      </c>
      <c r="F253" s="8" t="s">
        <v>40</v>
      </c>
      <c r="G253" s="8"/>
      <c r="H253" s="8" t="s">
        <v>141</v>
      </c>
      <c r="I253" s="12">
        <v>5.538</v>
      </c>
      <c r="J253" s="8" t="s">
        <v>43</v>
      </c>
      <c r="K253" s="13">
        <v>2027.0</v>
      </c>
      <c r="L253" s="8" t="s">
        <v>363</v>
      </c>
      <c r="M253" s="10"/>
      <c r="N253" s="10"/>
      <c r="O253" s="10"/>
      <c r="P253" s="10"/>
      <c r="Q253" s="10"/>
      <c r="R253" s="10"/>
      <c r="S253" s="10"/>
      <c r="T253" s="10"/>
      <c r="U253" s="10"/>
      <c r="V253" s="10"/>
      <c r="W253" s="10"/>
      <c r="X253" s="10"/>
      <c r="Y253" s="10"/>
      <c r="Z253" s="10"/>
    </row>
    <row r="254" ht="28.5" customHeight="1">
      <c r="A254" s="1" t="s">
        <v>18</v>
      </c>
      <c r="B254" s="11" t="s">
        <v>55</v>
      </c>
      <c r="C254" s="8" t="s">
        <v>37</v>
      </c>
      <c r="D254" s="8" t="s">
        <v>364</v>
      </c>
      <c r="E254" s="8" t="s">
        <v>39</v>
      </c>
      <c r="F254" s="8" t="s">
        <v>40</v>
      </c>
      <c r="G254" s="8"/>
      <c r="H254" s="8" t="s">
        <v>145</v>
      </c>
      <c r="I254" s="12"/>
      <c r="J254" s="8"/>
      <c r="K254" s="13" t="s">
        <v>30</v>
      </c>
      <c r="L254" s="8"/>
      <c r="M254" s="10"/>
      <c r="N254" s="10"/>
      <c r="O254" s="10"/>
      <c r="P254" s="10"/>
      <c r="Q254" s="10"/>
      <c r="R254" s="10"/>
      <c r="S254" s="10"/>
      <c r="T254" s="10"/>
      <c r="U254" s="10"/>
      <c r="V254" s="10"/>
      <c r="W254" s="10"/>
      <c r="X254" s="10"/>
      <c r="Y254" s="10"/>
      <c r="Z254" s="10"/>
    </row>
    <row r="255" ht="28.5" customHeight="1">
      <c r="A255" s="1" t="s">
        <v>62</v>
      </c>
      <c r="B255" s="11" t="s">
        <v>55</v>
      </c>
      <c r="C255" s="8" t="s">
        <v>37</v>
      </c>
      <c r="D255" s="8" t="s">
        <v>365</v>
      </c>
      <c r="E255" s="8" t="s">
        <v>39</v>
      </c>
      <c r="F255" s="8" t="s">
        <v>40</v>
      </c>
      <c r="G255" s="8"/>
      <c r="H255" s="8" t="s">
        <v>22</v>
      </c>
      <c r="I255" s="12">
        <v>5.0</v>
      </c>
      <c r="J255" s="8" t="s">
        <v>43</v>
      </c>
      <c r="K255" s="13">
        <v>2026.0</v>
      </c>
      <c r="L255" s="8" t="s">
        <v>366</v>
      </c>
      <c r="M255" s="1"/>
      <c r="N255" s="1"/>
      <c r="O255" s="1"/>
      <c r="P255" s="1"/>
      <c r="Q255" s="1"/>
      <c r="R255" s="1"/>
      <c r="S255" s="1"/>
      <c r="T255" s="1"/>
      <c r="U255" s="1"/>
      <c r="V255" s="1"/>
      <c r="W255" s="1"/>
      <c r="X255" s="1"/>
      <c r="Y255" s="1"/>
      <c r="Z255" s="1"/>
    </row>
    <row r="256" ht="28.5" customHeight="1">
      <c r="A256" s="1" t="s">
        <v>62</v>
      </c>
      <c r="B256" s="11" t="s">
        <v>55</v>
      </c>
      <c r="C256" s="8" t="s">
        <v>37</v>
      </c>
      <c r="D256" s="8" t="s">
        <v>367</v>
      </c>
      <c r="E256" s="8" t="s">
        <v>39</v>
      </c>
      <c r="F256" s="8" t="s">
        <v>40</v>
      </c>
      <c r="G256" s="8"/>
      <c r="H256" s="8" t="s">
        <v>60</v>
      </c>
      <c r="I256" s="12">
        <v>2.0</v>
      </c>
      <c r="J256" s="21" t="s">
        <v>122</v>
      </c>
      <c r="K256" s="13">
        <v>2027.0</v>
      </c>
      <c r="L256" s="8" t="s">
        <v>368</v>
      </c>
      <c r="M256" s="1"/>
      <c r="N256" s="1"/>
      <c r="O256" s="1"/>
      <c r="P256" s="1"/>
      <c r="Q256" s="1"/>
      <c r="R256" s="1"/>
      <c r="S256" s="1"/>
      <c r="T256" s="1"/>
      <c r="U256" s="1"/>
      <c r="V256" s="1"/>
      <c r="W256" s="1"/>
      <c r="X256" s="1"/>
      <c r="Y256" s="1"/>
      <c r="Z256" s="1"/>
    </row>
    <row r="257" ht="28.5" customHeight="1">
      <c r="A257" s="1" t="s">
        <v>54</v>
      </c>
      <c r="B257" s="1"/>
      <c r="C257" s="1" t="s">
        <v>37</v>
      </c>
      <c r="D257" s="1" t="s">
        <v>369</v>
      </c>
      <c r="E257" s="1"/>
      <c r="F257" s="1" t="s">
        <v>59</v>
      </c>
      <c r="G257" s="1"/>
      <c r="H257" s="19" t="s">
        <v>64</v>
      </c>
      <c r="I257" s="15">
        <v>3.2</v>
      </c>
      <c r="J257" s="8" t="s">
        <v>23</v>
      </c>
      <c r="K257" s="9">
        <v>2025.0</v>
      </c>
      <c r="L257" s="1" t="s">
        <v>370</v>
      </c>
      <c r="M257" s="10"/>
      <c r="N257" s="10"/>
      <c r="O257" s="10"/>
      <c r="P257" s="10"/>
      <c r="Q257" s="10"/>
      <c r="R257" s="10"/>
      <c r="S257" s="10"/>
      <c r="T257" s="10"/>
      <c r="U257" s="10"/>
      <c r="V257" s="10"/>
      <c r="W257" s="10"/>
      <c r="X257" s="10"/>
      <c r="Y257" s="10"/>
      <c r="Z257" s="10"/>
    </row>
    <row r="258" ht="28.5" customHeight="1">
      <c r="A258" s="1" t="s">
        <v>62</v>
      </c>
      <c r="B258" s="1"/>
      <c r="C258" s="1" t="s">
        <v>37</v>
      </c>
      <c r="D258" s="1" t="s">
        <v>371</v>
      </c>
      <c r="E258" s="1"/>
      <c r="F258" s="1" t="s">
        <v>372</v>
      </c>
      <c r="G258" s="1"/>
      <c r="H258" s="1" t="s">
        <v>78</v>
      </c>
      <c r="I258" s="15"/>
      <c r="J258" s="16"/>
      <c r="K258" s="9">
        <v>2026.0</v>
      </c>
      <c r="L258" s="1"/>
      <c r="M258" s="10"/>
      <c r="N258" s="10"/>
      <c r="O258" s="10"/>
      <c r="P258" s="10"/>
      <c r="Q258" s="10"/>
      <c r="R258" s="10"/>
      <c r="S258" s="10"/>
      <c r="T258" s="10"/>
      <c r="U258" s="10"/>
      <c r="V258" s="10"/>
      <c r="W258" s="10"/>
      <c r="X258" s="10"/>
      <c r="Y258" s="10"/>
      <c r="Z258" s="10"/>
    </row>
    <row r="259" ht="28.5" customHeight="1">
      <c r="A259" s="1" t="s">
        <v>62</v>
      </c>
      <c r="B259" s="1"/>
      <c r="C259" s="1" t="s">
        <v>37</v>
      </c>
      <c r="D259" s="1" t="s">
        <v>373</v>
      </c>
      <c r="E259" s="1"/>
      <c r="F259" s="1" t="s">
        <v>59</v>
      </c>
      <c r="G259" s="1"/>
      <c r="H259" s="1" t="s">
        <v>127</v>
      </c>
      <c r="I259" s="15">
        <v>0.6599999999999999</v>
      </c>
      <c r="J259" s="8" t="s">
        <v>23</v>
      </c>
      <c r="K259" s="9">
        <v>2025.0</v>
      </c>
      <c r="L259" s="1" t="s">
        <v>374</v>
      </c>
      <c r="M259" s="8"/>
      <c r="N259" s="8"/>
      <c r="O259" s="8"/>
      <c r="P259" s="8"/>
      <c r="Q259" s="8"/>
      <c r="R259" s="8"/>
      <c r="S259" s="8"/>
      <c r="T259" s="8"/>
      <c r="U259" s="8"/>
      <c r="V259" s="8"/>
      <c r="W259" s="8"/>
      <c r="X259" s="8"/>
      <c r="Y259" s="8"/>
      <c r="Z259" s="8"/>
    </row>
    <row r="260" ht="28.5" customHeight="1">
      <c r="A260" s="1" t="s">
        <v>54</v>
      </c>
      <c r="B260" s="1"/>
      <c r="C260" s="1" t="s">
        <v>37</v>
      </c>
      <c r="D260" s="1" t="s">
        <v>375</v>
      </c>
      <c r="E260" s="1"/>
      <c r="F260" s="1" t="s">
        <v>59</v>
      </c>
      <c r="G260" s="1"/>
      <c r="H260" s="1" t="s">
        <v>32</v>
      </c>
      <c r="I260" s="15">
        <v>45.0</v>
      </c>
      <c r="J260" s="8" t="s">
        <v>23</v>
      </c>
      <c r="K260" s="9">
        <v>2023.0</v>
      </c>
      <c r="L260" s="1" t="s">
        <v>376</v>
      </c>
      <c r="M260" s="8"/>
      <c r="N260" s="8"/>
      <c r="O260" s="8"/>
      <c r="P260" s="8"/>
      <c r="Q260" s="8"/>
      <c r="R260" s="8"/>
      <c r="S260" s="8"/>
      <c r="T260" s="8"/>
      <c r="U260" s="8"/>
      <c r="V260" s="8"/>
      <c r="W260" s="8"/>
      <c r="X260" s="8"/>
      <c r="Y260" s="8"/>
      <c r="Z260" s="8"/>
    </row>
    <row r="261" ht="28.5" customHeight="1">
      <c r="A261" s="1" t="s">
        <v>54</v>
      </c>
      <c r="B261" s="1"/>
      <c r="C261" s="1" t="s">
        <v>37</v>
      </c>
      <c r="D261" s="1" t="s">
        <v>375</v>
      </c>
      <c r="E261" s="1"/>
      <c r="F261" s="1" t="s">
        <v>59</v>
      </c>
      <c r="G261" s="1"/>
      <c r="H261" s="1" t="s">
        <v>60</v>
      </c>
      <c r="I261" s="15">
        <v>45.0</v>
      </c>
      <c r="J261" s="8" t="s">
        <v>23</v>
      </c>
      <c r="K261" s="9">
        <v>2023.0</v>
      </c>
      <c r="L261" s="1" t="s">
        <v>377</v>
      </c>
      <c r="M261" s="8"/>
      <c r="N261" s="8"/>
      <c r="O261" s="8"/>
      <c r="P261" s="8"/>
      <c r="Q261" s="8"/>
      <c r="R261" s="8"/>
      <c r="S261" s="8"/>
      <c r="T261" s="8"/>
      <c r="U261" s="8"/>
      <c r="V261" s="8"/>
      <c r="W261" s="8"/>
      <c r="X261" s="8"/>
      <c r="Y261" s="8"/>
      <c r="Z261" s="8"/>
    </row>
    <row r="262" ht="28.5" customHeight="1">
      <c r="A262" s="1" t="s">
        <v>62</v>
      </c>
      <c r="B262" s="1"/>
      <c r="C262" s="1" t="s">
        <v>37</v>
      </c>
      <c r="D262" s="1" t="s">
        <v>84</v>
      </c>
      <c r="E262" s="1"/>
      <c r="F262" s="1" t="s">
        <v>40</v>
      </c>
      <c r="G262" s="1"/>
      <c r="H262" s="1" t="s">
        <v>42</v>
      </c>
      <c r="I262" s="15">
        <v>20.0</v>
      </c>
      <c r="J262" s="8" t="s">
        <v>23</v>
      </c>
      <c r="K262" s="9">
        <v>2024.0</v>
      </c>
      <c r="L262" s="1" t="s">
        <v>378</v>
      </c>
      <c r="M262" s="1"/>
      <c r="N262" s="1"/>
      <c r="O262" s="1"/>
      <c r="P262" s="1"/>
      <c r="Q262" s="1"/>
      <c r="R262" s="1"/>
      <c r="S262" s="1"/>
      <c r="T262" s="1"/>
      <c r="U262" s="1"/>
      <c r="V262" s="1"/>
      <c r="W262" s="1"/>
      <c r="X262" s="1"/>
      <c r="Y262" s="1"/>
      <c r="Z262" s="1"/>
    </row>
    <row r="263" ht="28.5" customHeight="1">
      <c r="A263" s="1" t="s">
        <v>62</v>
      </c>
      <c r="B263" s="1"/>
      <c r="C263" s="1" t="s">
        <v>37</v>
      </c>
      <c r="D263" s="1" t="s">
        <v>379</v>
      </c>
      <c r="E263" s="1"/>
      <c r="F263" s="1" t="s">
        <v>59</v>
      </c>
      <c r="G263" s="1"/>
      <c r="H263" s="1" t="s">
        <v>93</v>
      </c>
      <c r="I263" s="15">
        <v>3.0</v>
      </c>
      <c r="J263" s="8" t="s">
        <v>23</v>
      </c>
      <c r="K263" s="9">
        <v>2025.0</v>
      </c>
      <c r="L263" s="1" t="s">
        <v>380</v>
      </c>
      <c r="M263" s="1"/>
      <c r="N263" s="1"/>
      <c r="O263" s="1"/>
      <c r="P263" s="1"/>
      <c r="Q263" s="1"/>
      <c r="R263" s="1"/>
      <c r="S263" s="1"/>
      <c r="T263" s="1"/>
      <c r="U263" s="1"/>
      <c r="V263" s="1"/>
      <c r="W263" s="1"/>
      <c r="X263" s="1"/>
      <c r="Y263" s="1"/>
      <c r="Z263" s="1"/>
    </row>
    <row r="264" ht="28.5" customHeight="1">
      <c r="A264" s="1" t="s">
        <v>62</v>
      </c>
      <c r="B264" s="1"/>
      <c r="C264" s="1" t="s">
        <v>37</v>
      </c>
      <c r="D264" s="1" t="s">
        <v>381</v>
      </c>
      <c r="E264" s="1"/>
      <c r="F264" s="1" t="s">
        <v>372</v>
      </c>
      <c r="G264" s="1"/>
      <c r="H264" s="1" t="s">
        <v>195</v>
      </c>
      <c r="I264" s="15"/>
      <c r="J264" s="8"/>
      <c r="K264" s="9">
        <v>2024.0</v>
      </c>
      <c r="L264" s="1"/>
      <c r="M264" s="1"/>
      <c r="N264" s="1"/>
      <c r="O264" s="1"/>
      <c r="P264" s="1"/>
      <c r="Q264" s="1"/>
      <c r="R264" s="1"/>
      <c r="S264" s="1"/>
      <c r="T264" s="1"/>
      <c r="U264" s="1"/>
      <c r="V264" s="1"/>
      <c r="W264" s="1"/>
      <c r="X264" s="1"/>
      <c r="Y264" s="1"/>
      <c r="Z264" s="1"/>
    </row>
    <row r="265" ht="28.5" customHeight="1">
      <c r="A265" s="1" t="s">
        <v>54</v>
      </c>
      <c r="B265" s="1"/>
      <c r="C265" s="1" t="s">
        <v>37</v>
      </c>
      <c r="D265" s="1" t="s">
        <v>382</v>
      </c>
      <c r="E265" s="1"/>
      <c r="F265" s="1" t="s">
        <v>59</v>
      </c>
      <c r="G265" s="1"/>
      <c r="H265" s="1" t="s">
        <v>70</v>
      </c>
      <c r="I265" s="15">
        <v>0.075</v>
      </c>
      <c r="J265" s="8" t="s">
        <v>23</v>
      </c>
      <c r="K265" s="9">
        <v>2026.0</v>
      </c>
      <c r="L265" s="1" t="s">
        <v>383</v>
      </c>
      <c r="M265" s="1"/>
      <c r="N265" s="1"/>
      <c r="O265" s="1"/>
      <c r="P265" s="1"/>
      <c r="Q265" s="1"/>
      <c r="R265" s="1"/>
      <c r="S265" s="1"/>
      <c r="T265" s="1"/>
      <c r="U265" s="1"/>
      <c r="V265" s="1"/>
      <c r="W265" s="1"/>
      <c r="X265" s="1"/>
      <c r="Y265" s="1"/>
      <c r="Z265" s="1"/>
    </row>
    <row r="266" ht="28.5" customHeight="1">
      <c r="A266" s="1" t="s">
        <v>54</v>
      </c>
      <c r="B266" s="1"/>
      <c r="C266" s="1" t="s">
        <v>37</v>
      </c>
      <c r="D266" s="1" t="s">
        <v>384</v>
      </c>
      <c r="E266" s="1"/>
      <c r="F266" s="1" t="s">
        <v>40</v>
      </c>
      <c r="G266" s="1"/>
      <c r="H266" s="1" t="s">
        <v>42</v>
      </c>
      <c r="I266" s="15"/>
      <c r="J266" s="8"/>
      <c r="K266" s="9">
        <v>2024.0</v>
      </c>
      <c r="L266" s="1"/>
      <c r="M266" s="1"/>
      <c r="N266" s="1"/>
      <c r="O266" s="1"/>
      <c r="P266" s="1"/>
      <c r="Q266" s="1"/>
      <c r="R266" s="1"/>
      <c r="S266" s="1"/>
      <c r="T266" s="1"/>
      <c r="U266" s="1"/>
      <c r="V266" s="1"/>
      <c r="W266" s="1"/>
      <c r="X266" s="1"/>
      <c r="Y266" s="1"/>
      <c r="Z266" s="1"/>
    </row>
    <row r="267" ht="28.5" customHeight="1">
      <c r="A267" s="1" t="s">
        <v>18</v>
      </c>
      <c r="B267" s="1"/>
      <c r="C267" s="1" t="s">
        <v>37</v>
      </c>
      <c r="D267" s="1" t="s">
        <v>385</v>
      </c>
      <c r="E267" s="1"/>
      <c r="F267" s="1" t="s">
        <v>386</v>
      </c>
      <c r="G267" s="1"/>
      <c r="H267" s="1" t="s">
        <v>127</v>
      </c>
      <c r="I267" s="15">
        <v>15.0</v>
      </c>
      <c r="J267" s="8" t="s">
        <v>23</v>
      </c>
      <c r="K267" s="9">
        <v>2028.0</v>
      </c>
      <c r="L267" s="20" t="s">
        <v>387</v>
      </c>
      <c r="M267" s="1"/>
      <c r="N267" s="1"/>
      <c r="O267" s="1"/>
      <c r="P267" s="1"/>
      <c r="Q267" s="1"/>
      <c r="R267" s="1"/>
      <c r="S267" s="1"/>
      <c r="T267" s="1"/>
      <c r="U267" s="1"/>
      <c r="V267" s="1"/>
      <c r="W267" s="1"/>
      <c r="X267" s="1"/>
      <c r="Y267" s="1"/>
      <c r="Z267" s="1"/>
    </row>
    <row r="268" ht="28.5" customHeight="1">
      <c r="A268" s="1" t="s">
        <v>18</v>
      </c>
      <c r="B268" s="1"/>
      <c r="C268" s="8" t="s">
        <v>19</v>
      </c>
      <c r="D268" s="1" t="s">
        <v>129</v>
      </c>
      <c r="E268" s="1"/>
      <c r="F268" s="1"/>
      <c r="G268" s="1"/>
      <c r="H268" s="1" t="s">
        <v>245</v>
      </c>
      <c r="I268" s="1"/>
      <c r="J268" s="8"/>
      <c r="K268" s="9">
        <v>2025.0</v>
      </c>
      <c r="L268" s="1" t="s">
        <v>131</v>
      </c>
      <c r="M268" s="10"/>
      <c r="N268" s="10"/>
      <c r="O268" s="10"/>
      <c r="P268" s="10"/>
      <c r="Q268" s="10"/>
      <c r="R268" s="10"/>
      <c r="S268" s="10"/>
      <c r="T268" s="10"/>
      <c r="U268" s="10"/>
      <c r="V268" s="10"/>
      <c r="W268" s="10"/>
      <c r="X268" s="10"/>
      <c r="Y268" s="10"/>
      <c r="Z268" s="10"/>
    </row>
    <row r="269" ht="28.5" customHeight="1">
      <c r="A269" s="1" t="s">
        <v>18</v>
      </c>
      <c r="B269" s="11"/>
      <c r="C269" s="8" t="s">
        <v>19</v>
      </c>
      <c r="D269" s="1" t="s">
        <v>204</v>
      </c>
      <c r="E269" s="8"/>
      <c r="F269" s="1"/>
      <c r="G269" s="1"/>
      <c r="H269" s="1" t="s">
        <v>103</v>
      </c>
      <c r="I269" s="1">
        <v>36.0</v>
      </c>
      <c r="J269" s="8" t="s">
        <v>23</v>
      </c>
      <c r="K269" s="9">
        <v>2029.0</v>
      </c>
      <c r="L269" s="1"/>
      <c r="M269" s="1"/>
      <c r="N269" s="1"/>
      <c r="O269" s="1"/>
      <c r="P269" s="1"/>
      <c r="Q269" s="1"/>
      <c r="R269" s="1"/>
      <c r="S269" s="1"/>
      <c r="T269" s="1"/>
      <c r="U269" s="1"/>
      <c r="V269" s="1"/>
      <c r="W269" s="1"/>
      <c r="X269" s="1"/>
      <c r="Y269" s="1"/>
      <c r="Z269" s="1"/>
    </row>
    <row r="270" ht="28.5" customHeight="1">
      <c r="A270" s="1" t="s">
        <v>18</v>
      </c>
      <c r="B270" s="1"/>
      <c r="C270" s="8" t="s">
        <v>19</v>
      </c>
      <c r="D270" s="1" t="s">
        <v>388</v>
      </c>
      <c r="E270" s="1"/>
      <c r="F270" s="1"/>
      <c r="G270" s="1"/>
      <c r="H270" s="1" t="s">
        <v>103</v>
      </c>
      <c r="I270" s="1">
        <v>49.5</v>
      </c>
      <c r="J270" s="8" t="s">
        <v>23</v>
      </c>
      <c r="K270" s="9">
        <v>2027.0</v>
      </c>
      <c r="L270" s="1"/>
      <c r="M270" s="1"/>
      <c r="N270" s="1"/>
      <c r="O270" s="1"/>
      <c r="P270" s="1"/>
      <c r="Q270" s="1"/>
      <c r="R270" s="1"/>
      <c r="S270" s="1"/>
      <c r="T270" s="1"/>
      <c r="U270" s="1"/>
      <c r="V270" s="1"/>
      <c r="W270" s="1"/>
      <c r="X270" s="1"/>
      <c r="Y270" s="1"/>
      <c r="Z270" s="1"/>
    </row>
    <row r="271" ht="28.5" customHeight="1">
      <c r="A271" s="1" t="s">
        <v>18</v>
      </c>
      <c r="B271" s="1"/>
      <c r="C271" s="8" t="s">
        <v>19</v>
      </c>
      <c r="D271" s="1" t="s">
        <v>100</v>
      </c>
      <c r="E271" s="1"/>
      <c r="F271" s="1"/>
      <c r="G271" s="1"/>
      <c r="H271" s="1" t="s">
        <v>103</v>
      </c>
      <c r="I271" s="1"/>
      <c r="J271" s="8"/>
      <c r="K271" s="9">
        <v>2025.0</v>
      </c>
      <c r="L271" s="1"/>
      <c r="M271" s="1"/>
      <c r="N271" s="1"/>
      <c r="O271" s="1"/>
      <c r="P271" s="1"/>
      <c r="Q271" s="1"/>
      <c r="R271" s="1"/>
      <c r="S271" s="1"/>
      <c r="T271" s="1"/>
      <c r="U271" s="1"/>
      <c r="V271" s="1"/>
      <c r="W271" s="1"/>
      <c r="X271" s="1"/>
      <c r="Y271" s="1"/>
      <c r="Z271" s="1"/>
    </row>
    <row r="272" ht="28.5" customHeight="1">
      <c r="A272" s="1" t="s">
        <v>18</v>
      </c>
      <c r="B272" s="1"/>
      <c r="C272" s="8" t="s">
        <v>19</v>
      </c>
      <c r="D272" s="1" t="s">
        <v>389</v>
      </c>
      <c r="E272" s="1"/>
      <c r="F272" s="1"/>
      <c r="G272" s="1"/>
      <c r="H272" s="1" t="s">
        <v>103</v>
      </c>
      <c r="I272" s="1">
        <v>90.0</v>
      </c>
      <c r="J272" s="8" t="s">
        <v>23</v>
      </c>
      <c r="K272" s="9">
        <v>2029.0</v>
      </c>
      <c r="L272" s="1"/>
      <c r="M272" s="1"/>
      <c r="N272" s="1"/>
      <c r="O272" s="1"/>
      <c r="P272" s="1"/>
      <c r="Q272" s="1"/>
      <c r="R272" s="1"/>
      <c r="S272" s="1"/>
      <c r="T272" s="1"/>
      <c r="U272" s="1"/>
      <c r="V272" s="1"/>
      <c r="W272" s="1"/>
      <c r="X272" s="1"/>
      <c r="Y272" s="1"/>
      <c r="Z272" s="1"/>
    </row>
    <row r="273" ht="28.5" customHeight="1">
      <c r="A273" s="1"/>
      <c r="B273" s="1"/>
      <c r="C273" s="1"/>
      <c r="D273" s="1"/>
      <c r="E273" s="1"/>
      <c r="F273" s="1"/>
      <c r="G273" s="1"/>
      <c r="H273" s="1"/>
      <c r="I273" s="34"/>
      <c r="J273" s="1"/>
      <c r="K273" s="9"/>
      <c r="L273" s="1"/>
      <c r="M273" s="1"/>
      <c r="N273" s="1"/>
      <c r="O273" s="1"/>
      <c r="P273" s="1"/>
      <c r="Q273" s="1"/>
      <c r="R273" s="1"/>
      <c r="S273" s="1"/>
      <c r="T273" s="1"/>
      <c r="U273" s="1"/>
      <c r="V273" s="1"/>
      <c r="W273" s="1"/>
      <c r="X273" s="1"/>
      <c r="Y273" s="1"/>
      <c r="Z273" s="1"/>
    </row>
    <row r="274" ht="28.5" customHeight="1">
      <c r="A274" s="1"/>
      <c r="B274" s="1"/>
      <c r="C274" s="1"/>
      <c r="D274" s="1"/>
      <c r="E274" s="1"/>
      <c r="F274" s="1"/>
      <c r="G274" s="1"/>
      <c r="H274" s="1"/>
      <c r="I274" s="34"/>
      <c r="J274" s="1"/>
      <c r="K274" s="9"/>
      <c r="L274" s="1"/>
      <c r="M274" s="1"/>
      <c r="N274" s="1"/>
      <c r="O274" s="1"/>
      <c r="P274" s="1"/>
      <c r="Q274" s="1"/>
      <c r="R274" s="1"/>
      <c r="S274" s="1"/>
      <c r="T274" s="1"/>
      <c r="U274" s="1"/>
      <c r="V274" s="1"/>
      <c r="W274" s="1"/>
      <c r="X274" s="1"/>
      <c r="Y274" s="1"/>
      <c r="Z274" s="1"/>
    </row>
    <row r="275" ht="28.5" customHeight="1">
      <c r="A275" s="1"/>
      <c r="B275" s="1"/>
      <c r="C275" s="1"/>
      <c r="D275" s="1"/>
      <c r="E275" s="1"/>
      <c r="F275" s="1"/>
      <c r="G275" s="1"/>
      <c r="H275" s="1"/>
      <c r="I275" s="34"/>
      <c r="J275" s="1"/>
      <c r="K275" s="9"/>
      <c r="L275" s="1"/>
      <c r="M275" s="1"/>
      <c r="N275" s="1"/>
      <c r="O275" s="1"/>
      <c r="P275" s="1"/>
      <c r="Q275" s="1"/>
      <c r="R275" s="1"/>
      <c r="S275" s="1"/>
      <c r="T275" s="1"/>
      <c r="U275" s="1"/>
      <c r="V275" s="1"/>
      <c r="W275" s="1"/>
      <c r="X275" s="1"/>
      <c r="Y275" s="1"/>
      <c r="Z275" s="1"/>
    </row>
    <row r="276" ht="28.5" customHeight="1">
      <c r="A276" s="1"/>
      <c r="B276" s="1"/>
      <c r="C276" s="1"/>
      <c r="D276" s="1"/>
      <c r="E276" s="1"/>
      <c r="F276" s="1"/>
      <c r="G276" s="1"/>
      <c r="H276" s="1"/>
      <c r="I276" s="34"/>
      <c r="J276" s="1"/>
      <c r="K276" s="9"/>
      <c r="L276" s="1"/>
      <c r="M276" s="1"/>
      <c r="N276" s="1"/>
      <c r="O276" s="1"/>
      <c r="P276" s="1"/>
      <c r="Q276" s="1"/>
      <c r="R276" s="1"/>
      <c r="S276" s="1"/>
      <c r="T276" s="1"/>
      <c r="U276" s="1"/>
      <c r="V276" s="1"/>
      <c r="W276" s="1"/>
      <c r="X276" s="1"/>
      <c r="Y276" s="1"/>
      <c r="Z276" s="1"/>
    </row>
    <row r="277" ht="28.5" customHeight="1">
      <c r="A277" s="1"/>
      <c r="B277" s="1"/>
      <c r="C277" s="1"/>
      <c r="D277" s="1"/>
      <c r="E277" s="1"/>
      <c r="F277" s="1"/>
      <c r="G277" s="1"/>
      <c r="H277" s="1"/>
      <c r="I277" s="34"/>
      <c r="J277" s="1"/>
      <c r="K277" s="9"/>
      <c r="L277" s="1"/>
      <c r="M277" s="1"/>
      <c r="N277" s="1"/>
      <c r="O277" s="1"/>
      <c r="P277" s="1"/>
      <c r="Q277" s="1"/>
      <c r="R277" s="1"/>
      <c r="S277" s="1"/>
      <c r="T277" s="1"/>
      <c r="U277" s="1"/>
      <c r="V277" s="1"/>
      <c r="W277" s="1"/>
      <c r="X277" s="1"/>
      <c r="Y277" s="1"/>
      <c r="Z277" s="1"/>
    </row>
    <row r="278" ht="28.5" customHeight="1">
      <c r="A278" s="1"/>
      <c r="B278" s="1"/>
      <c r="C278" s="1"/>
      <c r="D278" s="1"/>
      <c r="E278" s="1"/>
      <c r="F278" s="1"/>
      <c r="G278" s="1"/>
      <c r="H278" s="1"/>
      <c r="I278" s="34"/>
      <c r="J278" s="1"/>
      <c r="K278" s="9"/>
      <c r="L278" s="1"/>
      <c r="M278" s="1"/>
      <c r="N278" s="1"/>
      <c r="O278" s="1"/>
      <c r="P278" s="1"/>
      <c r="Q278" s="1"/>
      <c r="R278" s="1"/>
      <c r="S278" s="1"/>
      <c r="T278" s="1"/>
      <c r="U278" s="1"/>
      <c r="V278" s="1"/>
      <c r="W278" s="1"/>
      <c r="X278" s="1"/>
      <c r="Y278" s="1"/>
      <c r="Z278" s="1"/>
    </row>
    <row r="279" ht="28.5" customHeight="1">
      <c r="A279" s="1"/>
      <c r="B279" s="1"/>
      <c r="C279" s="1"/>
      <c r="D279" s="1"/>
      <c r="E279" s="1"/>
      <c r="F279" s="1"/>
      <c r="G279" s="1"/>
      <c r="H279" s="1"/>
      <c r="I279" s="34"/>
      <c r="J279" s="1"/>
      <c r="K279" s="9"/>
      <c r="L279" s="1"/>
      <c r="M279" s="1"/>
      <c r="N279" s="1"/>
      <c r="O279" s="1"/>
      <c r="P279" s="1"/>
      <c r="Q279" s="1"/>
      <c r="R279" s="1"/>
      <c r="S279" s="1"/>
      <c r="T279" s="1"/>
      <c r="U279" s="1"/>
      <c r="V279" s="1"/>
      <c r="W279" s="1"/>
      <c r="X279" s="1"/>
      <c r="Y279" s="1"/>
      <c r="Z279" s="1"/>
    </row>
    <row r="280" ht="28.5" customHeight="1">
      <c r="A280" s="1"/>
      <c r="B280" s="1"/>
      <c r="C280" s="1"/>
      <c r="D280" s="1"/>
      <c r="E280" s="1"/>
      <c r="F280" s="1"/>
      <c r="G280" s="1"/>
      <c r="H280" s="1"/>
      <c r="I280" s="34"/>
      <c r="J280" s="1"/>
      <c r="K280" s="9"/>
      <c r="L280" s="1"/>
      <c r="M280" s="1"/>
      <c r="N280" s="1"/>
      <c r="O280" s="1"/>
      <c r="P280" s="1"/>
      <c r="Q280" s="1"/>
      <c r="R280" s="1"/>
      <c r="S280" s="1"/>
      <c r="T280" s="1"/>
      <c r="U280" s="1"/>
      <c r="V280" s="1"/>
      <c r="W280" s="1"/>
      <c r="X280" s="1"/>
      <c r="Y280" s="1"/>
      <c r="Z280" s="1"/>
    </row>
    <row r="281" ht="28.5" customHeight="1">
      <c r="A281" s="1"/>
      <c r="B281" s="1"/>
      <c r="C281" s="1"/>
      <c r="D281" s="1"/>
      <c r="E281" s="1"/>
      <c r="F281" s="1"/>
      <c r="G281" s="1"/>
      <c r="H281" s="1"/>
      <c r="I281" s="34"/>
      <c r="J281" s="1"/>
      <c r="K281" s="9"/>
      <c r="L281" s="1"/>
      <c r="M281" s="1"/>
      <c r="N281" s="1"/>
      <c r="O281" s="1"/>
      <c r="P281" s="1"/>
      <c r="Q281" s="1"/>
      <c r="R281" s="1"/>
      <c r="S281" s="1"/>
      <c r="T281" s="1"/>
      <c r="U281" s="1"/>
      <c r="V281" s="1"/>
      <c r="W281" s="1"/>
      <c r="X281" s="1"/>
      <c r="Y281" s="1"/>
      <c r="Z281" s="1"/>
    </row>
    <row r="282" ht="28.5" customHeight="1">
      <c r="A282" s="1"/>
      <c r="B282" s="1"/>
      <c r="C282" s="1"/>
      <c r="D282" s="1"/>
      <c r="E282" s="1"/>
      <c r="F282" s="1"/>
      <c r="G282" s="1"/>
      <c r="H282" s="1"/>
      <c r="I282" s="34"/>
      <c r="J282" s="1"/>
      <c r="K282" s="9"/>
      <c r="L282" s="1"/>
      <c r="M282" s="1"/>
      <c r="N282" s="1"/>
      <c r="O282" s="1"/>
      <c r="P282" s="1"/>
      <c r="Q282" s="1"/>
      <c r="R282" s="1"/>
      <c r="S282" s="1"/>
      <c r="T282" s="1"/>
      <c r="U282" s="1"/>
      <c r="V282" s="1"/>
      <c r="W282" s="1"/>
      <c r="X282" s="1"/>
      <c r="Y282" s="1"/>
      <c r="Z282" s="1"/>
    </row>
    <row r="283" ht="28.5" customHeight="1">
      <c r="A283" s="1"/>
      <c r="B283" s="1"/>
      <c r="C283" s="1"/>
      <c r="D283" s="1"/>
      <c r="E283" s="1"/>
      <c r="F283" s="1"/>
      <c r="G283" s="1"/>
      <c r="H283" s="1"/>
      <c r="I283" s="34"/>
      <c r="J283" s="1"/>
      <c r="K283" s="9"/>
      <c r="L283" s="1"/>
      <c r="M283" s="1"/>
      <c r="N283" s="1"/>
      <c r="O283" s="1"/>
      <c r="P283" s="1"/>
      <c r="Q283" s="1"/>
      <c r="R283" s="1"/>
      <c r="S283" s="1"/>
      <c r="T283" s="1"/>
      <c r="U283" s="1"/>
      <c r="V283" s="1"/>
      <c r="W283" s="1"/>
      <c r="X283" s="1"/>
      <c r="Y283" s="1"/>
      <c r="Z283" s="1"/>
    </row>
    <row r="284" ht="28.5" customHeight="1">
      <c r="A284" s="1"/>
      <c r="B284" s="1"/>
      <c r="C284" s="1"/>
      <c r="D284" s="1"/>
      <c r="E284" s="1"/>
      <c r="F284" s="1"/>
      <c r="G284" s="1"/>
      <c r="H284" s="1"/>
      <c r="I284" s="34"/>
      <c r="J284" s="1"/>
      <c r="K284" s="9"/>
      <c r="L284" s="1"/>
      <c r="M284" s="1"/>
      <c r="N284" s="1"/>
      <c r="O284" s="1"/>
      <c r="P284" s="1"/>
      <c r="Q284" s="1"/>
      <c r="R284" s="1"/>
      <c r="S284" s="1"/>
      <c r="T284" s="1"/>
      <c r="U284" s="1"/>
      <c r="V284" s="1"/>
      <c r="W284" s="1"/>
      <c r="X284" s="1"/>
      <c r="Y284" s="1"/>
      <c r="Z284" s="1"/>
    </row>
    <row r="285" ht="28.5" customHeight="1">
      <c r="A285" s="1"/>
      <c r="B285" s="1"/>
      <c r="C285" s="1"/>
      <c r="D285" s="1"/>
      <c r="E285" s="1"/>
      <c r="F285" s="1"/>
      <c r="G285" s="1"/>
      <c r="H285" s="1"/>
      <c r="I285" s="34"/>
      <c r="J285" s="1"/>
      <c r="K285" s="9"/>
      <c r="L285" s="1"/>
      <c r="M285" s="1"/>
      <c r="N285" s="1"/>
      <c r="O285" s="1"/>
      <c r="P285" s="1"/>
      <c r="Q285" s="1"/>
      <c r="R285" s="1"/>
      <c r="S285" s="1"/>
      <c r="T285" s="1"/>
      <c r="U285" s="1"/>
      <c r="V285" s="1"/>
      <c r="W285" s="1"/>
      <c r="X285" s="1"/>
      <c r="Y285" s="1"/>
      <c r="Z285" s="1"/>
    </row>
    <row r="286" ht="28.5" customHeight="1">
      <c r="A286" s="1"/>
      <c r="B286" s="1"/>
      <c r="C286" s="1"/>
      <c r="D286" s="1"/>
      <c r="E286" s="1"/>
      <c r="F286" s="1"/>
      <c r="G286" s="1"/>
      <c r="H286" s="1"/>
      <c r="I286" s="34"/>
      <c r="J286" s="1"/>
      <c r="K286" s="9"/>
      <c r="L286" s="1"/>
      <c r="M286" s="1"/>
      <c r="N286" s="1"/>
      <c r="O286" s="1"/>
      <c r="P286" s="1"/>
      <c r="Q286" s="1"/>
      <c r="R286" s="1"/>
      <c r="S286" s="1"/>
      <c r="T286" s="1"/>
      <c r="U286" s="1"/>
      <c r="V286" s="1"/>
      <c r="W286" s="1"/>
      <c r="X286" s="1"/>
      <c r="Y286" s="1"/>
      <c r="Z286" s="1"/>
    </row>
    <row r="287" ht="28.5" customHeight="1">
      <c r="A287" s="1"/>
      <c r="B287" s="1"/>
      <c r="C287" s="1"/>
      <c r="D287" s="1"/>
      <c r="E287" s="1"/>
      <c r="F287" s="1"/>
      <c r="G287" s="1"/>
      <c r="H287" s="1"/>
      <c r="I287" s="34"/>
      <c r="J287" s="1"/>
      <c r="K287" s="9"/>
      <c r="L287" s="1"/>
      <c r="M287" s="1"/>
      <c r="N287" s="1"/>
      <c r="O287" s="1"/>
      <c r="P287" s="1"/>
      <c r="Q287" s="1"/>
      <c r="R287" s="1"/>
      <c r="S287" s="1"/>
      <c r="T287" s="1"/>
      <c r="U287" s="1"/>
      <c r="V287" s="1"/>
      <c r="W287" s="1"/>
      <c r="X287" s="1"/>
      <c r="Y287" s="1"/>
      <c r="Z287" s="1"/>
    </row>
    <row r="288" ht="28.5" customHeight="1">
      <c r="A288" s="1"/>
      <c r="B288" s="1"/>
      <c r="C288" s="1"/>
      <c r="D288" s="1"/>
      <c r="E288" s="1"/>
      <c r="F288" s="1"/>
      <c r="G288" s="1"/>
      <c r="H288" s="1"/>
      <c r="I288" s="34"/>
      <c r="J288" s="1"/>
      <c r="K288" s="9"/>
      <c r="L288" s="1"/>
      <c r="M288" s="1"/>
      <c r="N288" s="1"/>
      <c r="O288" s="1"/>
      <c r="P288" s="1"/>
      <c r="Q288" s="1"/>
      <c r="R288" s="1"/>
      <c r="S288" s="1"/>
      <c r="T288" s="1"/>
      <c r="U288" s="1"/>
      <c r="V288" s="1"/>
      <c r="W288" s="1"/>
      <c r="X288" s="1"/>
      <c r="Y288" s="1"/>
      <c r="Z288" s="1"/>
    </row>
    <row r="289" ht="28.5" customHeight="1">
      <c r="A289" s="1"/>
      <c r="B289" s="1"/>
      <c r="C289" s="1"/>
      <c r="D289" s="1"/>
      <c r="E289" s="1"/>
      <c r="F289" s="1"/>
      <c r="G289" s="1"/>
      <c r="H289" s="1"/>
      <c r="I289" s="34"/>
      <c r="J289" s="1"/>
      <c r="K289" s="9"/>
      <c r="L289" s="1"/>
      <c r="M289" s="1"/>
      <c r="N289" s="1"/>
      <c r="O289" s="1"/>
      <c r="P289" s="1"/>
      <c r="Q289" s="1"/>
      <c r="R289" s="1"/>
      <c r="S289" s="1"/>
      <c r="T289" s="1"/>
      <c r="U289" s="1"/>
      <c r="V289" s="1"/>
      <c r="W289" s="1"/>
      <c r="X289" s="1"/>
      <c r="Y289" s="1"/>
      <c r="Z289" s="1"/>
    </row>
    <row r="290" ht="28.5" customHeight="1">
      <c r="A290" s="1"/>
      <c r="B290" s="1"/>
      <c r="C290" s="1"/>
      <c r="D290" s="1"/>
      <c r="E290" s="1"/>
      <c r="F290" s="1"/>
      <c r="G290" s="1"/>
      <c r="H290" s="1"/>
      <c r="I290" s="34"/>
      <c r="J290" s="1"/>
      <c r="K290" s="9"/>
      <c r="L290" s="1"/>
      <c r="M290" s="1"/>
      <c r="N290" s="1"/>
      <c r="O290" s="1"/>
      <c r="P290" s="1"/>
      <c r="Q290" s="1"/>
      <c r="R290" s="1"/>
      <c r="S290" s="1"/>
      <c r="T290" s="1"/>
      <c r="U290" s="1"/>
      <c r="V290" s="1"/>
      <c r="W290" s="1"/>
      <c r="X290" s="1"/>
      <c r="Y290" s="1"/>
      <c r="Z290" s="1"/>
    </row>
    <row r="291" ht="28.5" customHeight="1">
      <c r="A291" s="1"/>
      <c r="B291" s="1"/>
      <c r="C291" s="1"/>
      <c r="D291" s="1"/>
      <c r="E291" s="1"/>
      <c r="F291" s="1"/>
      <c r="G291" s="1"/>
      <c r="H291" s="1"/>
      <c r="I291" s="34"/>
      <c r="J291" s="1"/>
      <c r="K291" s="9"/>
      <c r="L291" s="1"/>
      <c r="M291" s="1"/>
      <c r="N291" s="1"/>
      <c r="O291" s="1"/>
      <c r="P291" s="1"/>
      <c r="Q291" s="1"/>
      <c r="R291" s="1"/>
      <c r="S291" s="1"/>
      <c r="T291" s="1"/>
      <c r="U291" s="1"/>
      <c r="V291" s="1"/>
      <c r="W291" s="1"/>
      <c r="X291" s="1"/>
      <c r="Y291" s="1"/>
      <c r="Z291" s="1"/>
    </row>
    <row r="292" ht="28.5" customHeight="1">
      <c r="A292" s="1"/>
      <c r="B292" s="1"/>
      <c r="C292" s="1"/>
      <c r="D292" s="1"/>
      <c r="E292" s="1"/>
      <c r="F292" s="1"/>
      <c r="G292" s="1"/>
      <c r="H292" s="1"/>
      <c r="I292" s="34"/>
      <c r="J292" s="1"/>
      <c r="K292" s="9"/>
      <c r="L292" s="1"/>
      <c r="M292" s="1"/>
      <c r="N292" s="1"/>
      <c r="O292" s="1"/>
      <c r="P292" s="1"/>
      <c r="Q292" s="1"/>
      <c r="R292" s="1"/>
      <c r="S292" s="1"/>
      <c r="T292" s="1"/>
      <c r="U292" s="1"/>
      <c r="V292" s="1"/>
      <c r="W292" s="1"/>
      <c r="X292" s="1"/>
      <c r="Y292" s="1"/>
      <c r="Z292" s="1"/>
    </row>
    <row r="293" ht="28.5" customHeight="1">
      <c r="A293" s="1"/>
      <c r="B293" s="1"/>
      <c r="C293" s="1"/>
      <c r="D293" s="1"/>
      <c r="E293" s="1"/>
      <c r="F293" s="1"/>
      <c r="G293" s="1"/>
      <c r="H293" s="1"/>
      <c r="I293" s="34"/>
      <c r="J293" s="1"/>
      <c r="K293" s="9"/>
      <c r="L293" s="1"/>
      <c r="M293" s="1"/>
      <c r="N293" s="1"/>
      <c r="O293" s="1"/>
      <c r="P293" s="1"/>
      <c r="Q293" s="1"/>
      <c r="R293" s="1"/>
      <c r="S293" s="1"/>
      <c r="T293" s="1"/>
      <c r="U293" s="1"/>
      <c r="V293" s="1"/>
      <c r="W293" s="1"/>
      <c r="X293" s="1"/>
      <c r="Y293" s="1"/>
      <c r="Z293" s="1"/>
    </row>
    <row r="294" ht="28.5" customHeight="1">
      <c r="A294" s="1"/>
      <c r="B294" s="1"/>
      <c r="C294" s="1"/>
      <c r="D294" s="1"/>
      <c r="E294" s="1"/>
      <c r="F294" s="1"/>
      <c r="G294" s="1"/>
      <c r="H294" s="1"/>
      <c r="I294" s="34"/>
      <c r="J294" s="1"/>
      <c r="K294" s="9"/>
      <c r="L294" s="1"/>
      <c r="M294" s="1"/>
      <c r="N294" s="1"/>
      <c r="O294" s="1"/>
      <c r="P294" s="1"/>
      <c r="Q294" s="1"/>
      <c r="R294" s="1"/>
      <c r="S294" s="1"/>
      <c r="T294" s="1"/>
      <c r="U294" s="1"/>
      <c r="V294" s="1"/>
      <c r="W294" s="1"/>
      <c r="X294" s="1"/>
      <c r="Y294" s="1"/>
      <c r="Z294" s="1"/>
    </row>
    <row r="295" ht="28.5" customHeight="1">
      <c r="A295" s="1"/>
      <c r="B295" s="1"/>
      <c r="C295" s="1"/>
      <c r="D295" s="1"/>
      <c r="E295" s="1"/>
      <c r="F295" s="1"/>
      <c r="G295" s="1"/>
      <c r="H295" s="1"/>
      <c r="I295" s="34"/>
      <c r="J295" s="1"/>
      <c r="K295" s="9"/>
      <c r="L295" s="1"/>
      <c r="M295" s="1"/>
      <c r="N295" s="1"/>
      <c r="O295" s="1"/>
      <c r="P295" s="1"/>
      <c r="Q295" s="1"/>
      <c r="R295" s="1"/>
      <c r="S295" s="1"/>
      <c r="T295" s="1"/>
      <c r="U295" s="1"/>
      <c r="V295" s="1"/>
      <c r="W295" s="1"/>
      <c r="X295" s="1"/>
      <c r="Y295" s="1"/>
      <c r="Z295" s="1"/>
    </row>
    <row r="296" ht="28.5" customHeight="1">
      <c r="A296" s="1"/>
      <c r="B296" s="1"/>
      <c r="C296" s="1"/>
      <c r="D296" s="1"/>
      <c r="E296" s="1"/>
      <c r="F296" s="1"/>
      <c r="G296" s="1"/>
      <c r="H296" s="1"/>
      <c r="I296" s="34"/>
      <c r="J296" s="1"/>
      <c r="K296" s="9"/>
      <c r="L296" s="1"/>
      <c r="M296" s="1"/>
      <c r="N296" s="1"/>
      <c r="O296" s="1"/>
      <c r="P296" s="1"/>
      <c r="Q296" s="1"/>
      <c r="R296" s="1"/>
      <c r="S296" s="1"/>
      <c r="T296" s="1"/>
      <c r="U296" s="1"/>
      <c r="V296" s="1"/>
      <c r="W296" s="1"/>
      <c r="X296" s="1"/>
      <c r="Y296" s="1"/>
      <c r="Z296" s="1"/>
    </row>
    <row r="297" ht="28.5" customHeight="1">
      <c r="A297" s="1"/>
      <c r="B297" s="1"/>
      <c r="C297" s="1"/>
      <c r="D297" s="1"/>
      <c r="E297" s="1"/>
      <c r="F297" s="1"/>
      <c r="G297" s="1"/>
      <c r="H297" s="1"/>
      <c r="I297" s="34"/>
      <c r="J297" s="1"/>
      <c r="K297" s="9"/>
      <c r="L297" s="1"/>
      <c r="M297" s="1"/>
      <c r="N297" s="1"/>
      <c r="O297" s="1"/>
      <c r="P297" s="1"/>
      <c r="Q297" s="1"/>
      <c r="R297" s="1"/>
      <c r="S297" s="1"/>
      <c r="T297" s="1"/>
      <c r="U297" s="1"/>
      <c r="V297" s="1"/>
      <c r="W297" s="1"/>
      <c r="X297" s="1"/>
      <c r="Y297" s="1"/>
      <c r="Z297" s="1"/>
    </row>
    <row r="298" ht="28.5" customHeight="1">
      <c r="A298" s="1"/>
      <c r="B298" s="1"/>
      <c r="C298" s="1"/>
      <c r="D298" s="1"/>
      <c r="E298" s="1"/>
      <c r="F298" s="1"/>
      <c r="G298" s="1"/>
      <c r="H298" s="1"/>
      <c r="I298" s="34"/>
      <c r="J298" s="1"/>
      <c r="K298" s="9"/>
      <c r="L298" s="1"/>
      <c r="M298" s="1"/>
      <c r="N298" s="1"/>
      <c r="O298" s="1"/>
      <c r="P298" s="1"/>
      <c r="Q298" s="1"/>
      <c r="R298" s="1"/>
      <c r="S298" s="1"/>
      <c r="T298" s="1"/>
      <c r="U298" s="1"/>
      <c r="V298" s="1"/>
      <c r="W298" s="1"/>
      <c r="X298" s="1"/>
      <c r="Y298" s="1"/>
      <c r="Z298" s="1"/>
    </row>
    <row r="299" ht="28.5" customHeight="1">
      <c r="A299" s="1"/>
      <c r="B299" s="1"/>
      <c r="C299" s="1"/>
      <c r="D299" s="1"/>
      <c r="E299" s="1"/>
      <c r="F299" s="1"/>
      <c r="G299" s="1"/>
      <c r="H299" s="1"/>
      <c r="I299" s="34"/>
      <c r="J299" s="1"/>
      <c r="K299" s="9"/>
      <c r="L299" s="1"/>
      <c r="M299" s="1"/>
      <c r="N299" s="1"/>
      <c r="O299" s="1"/>
      <c r="P299" s="1"/>
      <c r="Q299" s="1"/>
      <c r="R299" s="1"/>
      <c r="S299" s="1"/>
      <c r="T299" s="1"/>
      <c r="U299" s="1"/>
      <c r="V299" s="1"/>
      <c r="W299" s="1"/>
      <c r="X299" s="1"/>
      <c r="Y299" s="1"/>
      <c r="Z299" s="1"/>
    </row>
    <row r="300" ht="28.5" customHeight="1">
      <c r="A300" s="1"/>
      <c r="B300" s="1"/>
      <c r="C300" s="1"/>
      <c r="D300" s="1"/>
      <c r="E300" s="1"/>
      <c r="F300" s="1"/>
      <c r="G300" s="1"/>
      <c r="H300" s="1"/>
      <c r="I300" s="34"/>
      <c r="J300" s="1"/>
      <c r="K300" s="9"/>
      <c r="L300" s="1"/>
      <c r="M300" s="1"/>
      <c r="N300" s="1"/>
      <c r="O300" s="1"/>
      <c r="P300" s="1"/>
      <c r="Q300" s="1"/>
      <c r="R300" s="1"/>
      <c r="S300" s="1"/>
      <c r="T300" s="1"/>
      <c r="U300" s="1"/>
      <c r="V300" s="1"/>
      <c r="W300" s="1"/>
      <c r="X300" s="1"/>
      <c r="Y300" s="1"/>
      <c r="Z300" s="1"/>
    </row>
    <row r="301" ht="28.5" customHeight="1">
      <c r="A301" s="1"/>
      <c r="B301" s="1"/>
      <c r="C301" s="1"/>
      <c r="D301" s="1"/>
      <c r="E301" s="1"/>
      <c r="F301" s="1"/>
      <c r="G301" s="1"/>
      <c r="H301" s="1"/>
      <c r="I301" s="34"/>
      <c r="J301" s="1"/>
      <c r="K301" s="9"/>
      <c r="L301" s="1"/>
      <c r="M301" s="1"/>
      <c r="N301" s="1"/>
      <c r="O301" s="1"/>
      <c r="P301" s="1"/>
      <c r="Q301" s="1"/>
      <c r="R301" s="1"/>
      <c r="S301" s="1"/>
      <c r="T301" s="1"/>
      <c r="U301" s="1"/>
      <c r="V301" s="1"/>
      <c r="W301" s="1"/>
      <c r="X301" s="1"/>
      <c r="Y301" s="1"/>
      <c r="Z301" s="1"/>
    </row>
    <row r="302" ht="28.5" customHeight="1">
      <c r="A302" s="1"/>
      <c r="B302" s="1"/>
      <c r="C302" s="1"/>
      <c r="D302" s="1"/>
      <c r="E302" s="1"/>
      <c r="F302" s="1"/>
      <c r="G302" s="1"/>
      <c r="H302" s="1"/>
      <c r="I302" s="34"/>
      <c r="J302" s="1"/>
      <c r="K302" s="9"/>
      <c r="L302" s="1"/>
      <c r="M302" s="1"/>
      <c r="N302" s="1"/>
      <c r="O302" s="1"/>
      <c r="P302" s="1"/>
      <c r="Q302" s="1"/>
      <c r="R302" s="1"/>
      <c r="S302" s="1"/>
      <c r="T302" s="1"/>
      <c r="U302" s="1"/>
      <c r="V302" s="1"/>
      <c r="W302" s="1"/>
      <c r="X302" s="1"/>
      <c r="Y302" s="1"/>
      <c r="Z302" s="1"/>
    </row>
    <row r="303" ht="28.5" customHeight="1">
      <c r="A303" s="1"/>
      <c r="B303" s="1"/>
      <c r="C303" s="1"/>
      <c r="D303" s="1"/>
      <c r="E303" s="1"/>
      <c r="F303" s="1"/>
      <c r="G303" s="1"/>
      <c r="H303" s="1"/>
      <c r="I303" s="34"/>
      <c r="J303" s="1"/>
      <c r="K303" s="9"/>
      <c r="L303" s="1"/>
      <c r="M303" s="1"/>
      <c r="N303" s="1"/>
      <c r="O303" s="1"/>
      <c r="P303" s="1"/>
      <c r="Q303" s="1"/>
      <c r="R303" s="1"/>
      <c r="S303" s="1"/>
      <c r="T303" s="1"/>
      <c r="U303" s="1"/>
      <c r="V303" s="1"/>
      <c r="W303" s="1"/>
      <c r="X303" s="1"/>
      <c r="Y303" s="1"/>
      <c r="Z303" s="1"/>
    </row>
    <row r="304" ht="28.5" customHeight="1">
      <c r="A304" s="1"/>
      <c r="B304" s="1"/>
      <c r="C304" s="1"/>
      <c r="D304" s="1"/>
      <c r="E304" s="1"/>
      <c r="F304" s="1"/>
      <c r="G304" s="1"/>
      <c r="H304" s="1"/>
      <c r="I304" s="34"/>
      <c r="J304" s="1"/>
      <c r="K304" s="9"/>
      <c r="L304" s="1"/>
      <c r="M304" s="1"/>
      <c r="N304" s="1"/>
      <c r="O304" s="1"/>
      <c r="P304" s="1"/>
      <c r="Q304" s="1"/>
      <c r="R304" s="1"/>
      <c r="S304" s="1"/>
      <c r="T304" s="1"/>
      <c r="U304" s="1"/>
      <c r="V304" s="1"/>
      <c r="W304" s="1"/>
      <c r="X304" s="1"/>
      <c r="Y304" s="1"/>
      <c r="Z304" s="1"/>
    </row>
    <row r="305" ht="28.5" customHeight="1">
      <c r="A305" s="1"/>
      <c r="B305" s="1"/>
      <c r="C305" s="1"/>
      <c r="D305" s="1"/>
      <c r="E305" s="1"/>
      <c r="F305" s="1"/>
      <c r="G305" s="1"/>
      <c r="H305" s="1"/>
      <c r="I305" s="34"/>
      <c r="J305" s="1"/>
      <c r="K305" s="9"/>
      <c r="L305" s="1"/>
      <c r="M305" s="1"/>
      <c r="N305" s="1"/>
      <c r="O305" s="1"/>
      <c r="P305" s="1"/>
      <c r="Q305" s="1"/>
      <c r="R305" s="1"/>
      <c r="S305" s="1"/>
      <c r="T305" s="1"/>
      <c r="U305" s="1"/>
      <c r="V305" s="1"/>
      <c r="W305" s="1"/>
      <c r="X305" s="1"/>
      <c r="Y305" s="1"/>
      <c r="Z305" s="1"/>
    </row>
    <row r="306" ht="28.5" customHeight="1">
      <c r="A306" s="1"/>
      <c r="B306" s="1"/>
      <c r="C306" s="1"/>
      <c r="D306" s="1"/>
      <c r="E306" s="1"/>
      <c r="F306" s="1"/>
      <c r="G306" s="1"/>
      <c r="H306" s="1"/>
      <c r="I306" s="34"/>
      <c r="J306" s="1"/>
      <c r="K306" s="9"/>
      <c r="L306" s="1"/>
      <c r="M306" s="1"/>
      <c r="N306" s="1"/>
      <c r="O306" s="1"/>
      <c r="P306" s="1"/>
      <c r="Q306" s="1"/>
      <c r="R306" s="1"/>
      <c r="S306" s="1"/>
      <c r="T306" s="1"/>
      <c r="U306" s="1"/>
      <c r="V306" s="1"/>
      <c r="W306" s="1"/>
      <c r="X306" s="1"/>
      <c r="Y306" s="1"/>
      <c r="Z306" s="1"/>
    </row>
    <row r="307" ht="28.5" customHeight="1">
      <c r="A307" s="1"/>
      <c r="B307" s="1"/>
      <c r="C307" s="1"/>
      <c r="D307" s="1"/>
      <c r="E307" s="1"/>
      <c r="F307" s="1"/>
      <c r="G307" s="1"/>
      <c r="H307" s="1"/>
      <c r="I307" s="34"/>
      <c r="J307" s="1"/>
      <c r="K307" s="9"/>
      <c r="L307" s="1"/>
      <c r="M307" s="1"/>
      <c r="N307" s="1"/>
      <c r="O307" s="1"/>
      <c r="P307" s="1"/>
      <c r="Q307" s="1"/>
      <c r="R307" s="1"/>
      <c r="S307" s="1"/>
      <c r="T307" s="1"/>
      <c r="U307" s="1"/>
      <c r="V307" s="1"/>
      <c r="W307" s="1"/>
      <c r="X307" s="1"/>
      <c r="Y307" s="1"/>
      <c r="Z307" s="1"/>
    </row>
    <row r="308" ht="28.5" customHeight="1">
      <c r="A308" s="1"/>
      <c r="B308" s="1"/>
      <c r="C308" s="1"/>
      <c r="D308" s="1"/>
      <c r="E308" s="1"/>
      <c r="F308" s="1"/>
      <c r="G308" s="1"/>
      <c r="H308" s="1"/>
      <c r="I308" s="34"/>
      <c r="J308" s="1"/>
      <c r="K308" s="9"/>
      <c r="L308" s="1"/>
      <c r="M308" s="1"/>
      <c r="N308" s="1"/>
      <c r="O308" s="1"/>
      <c r="P308" s="1"/>
      <c r="Q308" s="1"/>
      <c r="R308" s="1"/>
      <c r="S308" s="1"/>
      <c r="T308" s="1"/>
      <c r="U308" s="1"/>
      <c r="V308" s="1"/>
      <c r="W308" s="1"/>
      <c r="X308" s="1"/>
      <c r="Y308" s="1"/>
      <c r="Z308" s="1"/>
    </row>
    <row r="309" ht="28.5" customHeight="1">
      <c r="A309" s="1"/>
      <c r="B309" s="1"/>
      <c r="C309" s="1"/>
      <c r="D309" s="1"/>
      <c r="E309" s="1"/>
      <c r="F309" s="1"/>
      <c r="G309" s="1"/>
      <c r="H309" s="1"/>
      <c r="I309" s="34"/>
      <c r="J309" s="1"/>
      <c r="K309" s="9"/>
      <c r="L309" s="1"/>
      <c r="M309" s="1"/>
      <c r="N309" s="1"/>
      <c r="O309" s="1"/>
      <c r="P309" s="1"/>
      <c r="Q309" s="1"/>
      <c r="R309" s="1"/>
      <c r="S309" s="1"/>
      <c r="T309" s="1"/>
      <c r="U309" s="1"/>
      <c r="V309" s="1"/>
      <c r="W309" s="1"/>
      <c r="X309" s="1"/>
      <c r="Y309" s="1"/>
      <c r="Z309" s="1"/>
    </row>
    <row r="310" ht="28.5" customHeight="1">
      <c r="A310" s="1"/>
      <c r="B310" s="1"/>
      <c r="C310" s="1"/>
      <c r="D310" s="1"/>
      <c r="E310" s="1"/>
      <c r="F310" s="1"/>
      <c r="G310" s="1"/>
      <c r="H310" s="1"/>
      <c r="I310" s="34"/>
      <c r="J310" s="1"/>
      <c r="K310" s="9"/>
      <c r="L310" s="1"/>
      <c r="M310" s="1"/>
      <c r="N310" s="1"/>
      <c r="O310" s="1"/>
      <c r="P310" s="1"/>
      <c r="Q310" s="1"/>
      <c r="R310" s="1"/>
      <c r="S310" s="1"/>
      <c r="T310" s="1"/>
      <c r="U310" s="1"/>
      <c r="V310" s="1"/>
      <c r="W310" s="1"/>
      <c r="X310" s="1"/>
      <c r="Y310" s="1"/>
      <c r="Z310" s="1"/>
    </row>
    <row r="311" ht="28.5" customHeight="1">
      <c r="A311" s="1"/>
      <c r="B311" s="1"/>
      <c r="C311" s="1"/>
      <c r="D311" s="1"/>
      <c r="E311" s="1"/>
      <c r="F311" s="1"/>
      <c r="G311" s="1"/>
      <c r="H311" s="1"/>
      <c r="I311" s="34"/>
      <c r="J311" s="1"/>
      <c r="K311" s="9"/>
      <c r="L311" s="1"/>
      <c r="M311" s="1"/>
      <c r="N311" s="1"/>
      <c r="O311" s="1"/>
      <c r="P311" s="1"/>
      <c r="Q311" s="1"/>
      <c r="R311" s="1"/>
      <c r="S311" s="1"/>
      <c r="T311" s="1"/>
      <c r="U311" s="1"/>
      <c r="V311" s="1"/>
      <c r="W311" s="1"/>
      <c r="X311" s="1"/>
      <c r="Y311" s="1"/>
      <c r="Z311" s="1"/>
    </row>
    <row r="312" ht="28.5" customHeight="1">
      <c r="A312" s="1"/>
      <c r="B312" s="1"/>
      <c r="C312" s="1"/>
      <c r="D312" s="1"/>
      <c r="E312" s="1"/>
      <c r="F312" s="1"/>
      <c r="G312" s="1"/>
      <c r="H312" s="1"/>
      <c r="I312" s="34"/>
      <c r="J312" s="1"/>
      <c r="K312" s="9"/>
      <c r="L312" s="1"/>
      <c r="M312" s="1"/>
      <c r="N312" s="1"/>
      <c r="O312" s="1"/>
      <c r="P312" s="1"/>
      <c r="Q312" s="1"/>
      <c r="R312" s="1"/>
      <c r="S312" s="1"/>
      <c r="T312" s="1"/>
      <c r="U312" s="1"/>
      <c r="V312" s="1"/>
      <c r="W312" s="1"/>
      <c r="X312" s="1"/>
      <c r="Y312" s="1"/>
      <c r="Z312" s="1"/>
    </row>
    <row r="313" ht="28.5" customHeight="1">
      <c r="A313" s="1"/>
      <c r="B313" s="1"/>
      <c r="C313" s="1"/>
      <c r="D313" s="1"/>
      <c r="E313" s="1"/>
      <c r="F313" s="1"/>
      <c r="G313" s="1"/>
      <c r="H313" s="1"/>
      <c r="I313" s="34"/>
      <c r="J313" s="1"/>
      <c r="K313" s="9"/>
      <c r="L313" s="1"/>
      <c r="M313" s="1"/>
      <c r="N313" s="1"/>
      <c r="O313" s="1"/>
      <c r="P313" s="1"/>
      <c r="Q313" s="1"/>
      <c r="R313" s="1"/>
      <c r="S313" s="1"/>
      <c r="T313" s="1"/>
      <c r="U313" s="1"/>
      <c r="V313" s="1"/>
      <c r="W313" s="1"/>
      <c r="X313" s="1"/>
      <c r="Y313" s="1"/>
      <c r="Z313" s="1"/>
    </row>
    <row r="314" ht="28.5" customHeight="1">
      <c r="A314" s="1"/>
      <c r="B314" s="1"/>
      <c r="C314" s="1"/>
      <c r="D314" s="1"/>
      <c r="E314" s="1"/>
      <c r="F314" s="1"/>
      <c r="G314" s="1"/>
      <c r="H314" s="1"/>
      <c r="I314" s="34"/>
      <c r="J314" s="1"/>
      <c r="K314" s="9"/>
      <c r="L314" s="1"/>
      <c r="M314" s="1"/>
      <c r="N314" s="1"/>
      <c r="O314" s="1"/>
      <c r="P314" s="1"/>
      <c r="Q314" s="1"/>
      <c r="R314" s="1"/>
      <c r="S314" s="1"/>
      <c r="T314" s="1"/>
      <c r="U314" s="1"/>
      <c r="V314" s="1"/>
      <c r="W314" s="1"/>
      <c r="X314" s="1"/>
      <c r="Y314" s="1"/>
      <c r="Z314" s="1"/>
    </row>
    <row r="315" ht="28.5" customHeight="1">
      <c r="A315" s="1"/>
      <c r="B315" s="1"/>
      <c r="C315" s="1"/>
      <c r="D315" s="1"/>
      <c r="E315" s="1"/>
      <c r="F315" s="1"/>
      <c r="G315" s="1"/>
      <c r="H315" s="1"/>
      <c r="I315" s="34"/>
      <c r="J315" s="1"/>
      <c r="K315" s="9"/>
      <c r="L315" s="1"/>
      <c r="M315" s="1"/>
      <c r="N315" s="1"/>
      <c r="O315" s="1"/>
      <c r="P315" s="1"/>
      <c r="Q315" s="1"/>
      <c r="R315" s="1"/>
      <c r="S315" s="1"/>
      <c r="T315" s="1"/>
      <c r="U315" s="1"/>
      <c r="V315" s="1"/>
      <c r="W315" s="1"/>
      <c r="X315" s="1"/>
      <c r="Y315" s="1"/>
      <c r="Z315" s="1"/>
    </row>
    <row r="316" ht="28.5" customHeight="1">
      <c r="A316" s="1"/>
      <c r="B316" s="1"/>
      <c r="C316" s="1"/>
      <c r="D316" s="1"/>
      <c r="E316" s="1"/>
      <c r="F316" s="1"/>
      <c r="G316" s="1"/>
      <c r="H316" s="1"/>
      <c r="I316" s="34"/>
      <c r="J316" s="1"/>
      <c r="K316" s="9"/>
      <c r="L316" s="1"/>
      <c r="M316" s="1"/>
      <c r="N316" s="1"/>
      <c r="O316" s="1"/>
      <c r="P316" s="1"/>
      <c r="Q316" s="1"/>
      <c r="R316" s="1"/>
      <c r="S316" s="1"/>
      <c r="T316" s="1"/>
      <c r="U316" s="1"/>
      <c r="V316" s="1"/>
      <c r="W316" s="1"/>
      <c r="X316" s="1"/>
      <c r="Y316" s="1"/>
      <c r="Z316" s="1"/>
    </row>
    <row r="317" ht="28.5" customHeight="1">
      <c r="A317" s="1"/>
      <c r="B317" s="1"/>
      <c r="C317" s="1"/>
      <c r="D317" s="1"/>
      <c r="E317" s="1"/>
      <c r="F317" s="1"/>
      <c r="G317" s="1"/>
      <c r="H317" s="1"/>
      <c r="I317" s="34"/>
      <c r="J317" s="1"/>
      <c r="K317" s="9"/>
      <c r="L317" s="1"/>
      <c r="M317" s="1"/>
      <c r="N317" s="1"/>
      <c r="O317" s="1"/>
      <c r="P317" s="1"/>
      <c r="Q317" s="1"/>
      <c r="R317" s="1"/>
      <c r="S317" s="1"/>
      <c r="T317" s="1"/>
      <c r="U317" s="1"/>
      <c r="V317" s="1"/>
      <c r="W317" s="1"/>
      <c r="X317" s="1"/>
      <c r="Y317" s="1"/>
      <c r="Z317" s="1"/>
    </row>
    <row r="318" ht="28.5" customHeight="1">
      <c r="A318" s="1"/>
      <c r="B318" s="1"/>
      <c r="C318" s="1"/>
      <c r="D318" s="1"/>
      <c r="E318" s="1"/>
      <c r="F318" s="1"/>
      <c r="G318" s="1"/>
      <c r="H318" s="1"/>
      <c r="I318" s="34"/>
      <c r="J318" s="1"/>
      <c r="K318" s="9"/>
      <c r="L318" s="1"/>
      <c r="M318" s="1"/>
      <c r="N318" s="1"/>
      <c r="O318" s="1"/>
      <c r="P318" s="1"/>
      <c r="Q318" s="1"/>
      <c r="R318" s="1"/>
      <c r="S318" s="1"/>
      <c r="T318" s="1"/>
      <c r="U318" s="1"/>
      <c r="V318" s="1"/>
      <c r="W318" s="1"/>
      <c r="X318" s="1"/>
      <c r="Y318" s="1"/>
      <c r="Z318" s="1"/>
    </row>
    <row r="319" ht="28.5" customHeight="1">
      <c r="A319" s="1"/>
      <c r="B319" s="1"/>
      <c r="C319" s="1"/>
      <c r="D319" s="1"/>
      <c r="E319" s="1"/>
      <c r="F319" s="1"/>
      <c r="G319" s="1"/>
      <c r="H319" s="1"/>
      <c r="I319" s="34"/>
      <c r="J319" s="1"/>
      <c r="K319" s="9"/>
      <c r="L319" s="1"/>
      <c r="M319" s="1"/>
      <c r="N319" s="1"/>
      <c r="O319" s="1"/>
      <c r="P319" s="1"/>
      <c r="Q319" s="1"/>
      <c r="R319" s="1"/>
      <c r="S319" s="1"/>
      <c r="T319" s="1"/>
      <c r="U319" s="1"/>
      <c r="V319" s="1"/>
      <c r="W319" s="1"/>
      <c r="X319" s="1"/>
      <c r="Y319" s="1"/>
      <c r="Z319" s="1"/>
    </row>
    <row r="320" ht="28.5" customHeight="1">
      <c r="A320" s="1"/>
      <c r="B320" s="1"/>
      <c r="C320" s="1"/>
      <c r="D320" s="1"/>
      <c r="E320" s="1"/>
      <c r="F320" s="1"/>
      <c r="G320" s="1"/>
      <c r="H320" s="1"/>
      <c r="I320" s="34"/>
      <c r="J320" s="1"/>
      <c r="K320" s="9"/>
      <c r="L320" s="1"/>
      <c r="M320" s="1"/>
      <c r="N320" s="1"/>
      <c r="O320" s="1"/>
      <c r="P320" s="1"/>
      <c r="Q320" s="1"/>
      <c r="R320" s="1"/>
      <c r="S320" s="1"/>
      <c r="T320" s="1"/>
      <c r="U320" s="1"/>
      <c r="V320" s="1"/>
      <c r="W320" s="1"/>
      <c r="X320" s="1"/>
      <c r="Y320" s="1"/>
      <c r="Z320" s="1"/>
    </row>
    <row r="321" ht="28.5" customHeight="1">
      <c r="A321" s="1"/>
      <c r="B321" s="1"/>
      <c r="C321" s="1"/>
      <c r="D321" s="1"/>
      <c r="E321" s="1"/>
      <c r="F321" s="1"/>
      <c r="G321" s="1"/>
      <c r="H321" s="1"/>
      <c r="I321" s="34"/>
      <c r="J321" s="1"/>
      <c r="K321" s="9"/>
      <c r="L321" s="1"/>
      <c r="M321" s="1"/>
      <c r="N321" s="1"/>
      <c r="O321" s="1"/>
      <c r="P321" s="1"/>
      <c r="Q321" s="1"/>
      <c r="R321" s="1"/>
      <c r="S321" s="1"/>
      <c r="T321" s="1"/>
      <c r="U321" s="1"/>
      <c r="V321" s="1"/>
      <c r="W321" s="1"/>
      <c r="X321" s="1"/>
      <c r="Y321" s="1"/>
      <c r="Z321" s="1"/>
    </row>
    <row r="322" ht="28.5" customHeight="1">
      <c r="A322" s="1"/>
      <c r="B322" s="1"/>
      <c r="C322" s="1"/>
      <c r="D322" s="1"/>
      <c r="E322" s="1"/>
      <c r="F322" s="1"/>
      <c r="G322" s="1"/>
      <c r="H322" s="1"/>
      <c r="I322" s="34"/>
      <c r="J322" s="1"/>
      <c r="K322" s="9"/>
      <c r="L322" s="1"/>
      <c r="M322" s="1"/>
      <c r="N322" s="1"/>
      <c r="O322" s="1"/>
      <c r="P322" s="1"/>
      <c r="Q322" s="1"/>
      <c r="R322" s="1"/>
      <c r="S322" s="1"/>
      <c r="T322" s="1"/>
      <c r="U322" s="1"/>
      <c r="V322" s="1"/>
      <c r="W322" s="1"/>
      <c r="X322" s="1"/>
      <c r="Y322" s="1"/>
      <c r="Z322" s="1"/>
    </row>
    <row r="323" ht="28.5" customHeight="1">
      <c r="A323" s="1"/>
      <c r="B323" s="1"/>
      <c r="C323" s="1"/>
      <c r="D323" s="1"/>
      <c r="E323" s="1"/>
      <c r="F323" s="1"/>
      <c r="G323" s="1"/>
      <c r="H323" s="1"/>
      <c r="I323" s="34"/>
      <c r="J323" s="1"/>
      <c r="K323" s="9"/>
      <c r="L323" s="1"/>
      <c r="M323" s="1"/>
      <c r="N323" s="1"/>
      <c r="O323" s="1"/>
      <c r="P323" s="1"/>
      <c r="Q323" s="1"/>
      <c r="R323" s="1"/>
      <c r="S323" s="1"/>
      <c r="T323" s="1"/>
      <c r="U323" s="1"/>
      <c r="V323" s="1"/>
      <c r="W323" s="1"/>
      <c r="X323" s="1"/>
      <c r="Y323" s="1"/>
      <c r="Z323" s="1"/>
    </row>
    <row r="324" ht="28.5" customHeight="1">
      <c r="A324" s="1"/>
      <c r="B324" s="1"/>
      <c r="C324" s="1"/>
      <c r="D324" s="1"/>
      <c r="E324" s="1"/>
      <c r="F324" s="1"/>
      <c r="G324" s="1"/>
      <c r="H324" s="1"/>
      <c r="I324" s="34"/>
      <c r="J324" s="1"/>
      <c r="K324" s="9"/>
      <c r="L324" s="1"/>
      <c r="M324" s="1"/>
      <c r="N324" s="1"/>
      <c r="O324" s="1"/>
      <c r="P324" s="1"/>
      <c r="Q324" s="1"/>
      <c r="R324" s="1"/>
      <c r="S324" s="1"/>
      <c r="T324" s="1"/>
      <c r="U324" s="1"/>
      <c r="V324" s="1"/>
      <c r="W324" s="1"/>
      <c r="X324" s="1"/>
      <c r="Y324" s="1"/>
      <c r="Z324" s="1"/>
    </row>
    <row r="325" ht="28.5" customHeight="1">
      <c r="A325" s="1"/>
      <c r="B325" s="1"/>
      <c r="C325" s="1"/>
      <c r="D325" s="1"/>
      <c r="E325" s="1"/>
      <c r="F325" s="1"/>
      <c r="G325" s="1"/>
      <c r="H325" s="1"/>
      <c r="I325" s="34"/>
      <c r="J325" s="1"/>
      <c r="K325" s="9"/>
      <c r="L325" s="1"/>
      <c r="M325" s="1"/>
      <c r="N325" s="1"/>
      <c r="O325" s="1"/>
      <c r="P325" s="1"/>
      <c r="Q325" s="1"/>
      <c r="R325" s="1"/>
      <c r="S325" s="1"/>
      <c r="T325" s="1"/>
      <c r="U325" s="1"/>
      <c r="V325" s="1"/>
      <c r="W325" s="1"/>
      <c r="X325" s="1"/>
      <c r="Y325" s="1"/>
      <c r="Z325" s="1"/>
    </row>
    <row r="326" ht="28.5" customHeight="1">
      <c r="A326" s="1"/>
      <c r="B326" s="1"/>
      <c r="C326" s="1"/>
      <c r="D326" s="1"/>
      <c r="E326" s="1"/>
      <c r="F326" s="1"/>
      <c r="G326" s="1"/>
      <c r="H326" s="1"/>
      <c r="I326" s="34"/>
      <c r="J326" s="1"/>
      <c r="K326" s="9"/>
      <c r="L326" s="1"/>
      <c r="M326" s="1"/>
      <c r="N326" s="1"/>
      <c r="O326" s="1"/>
      <c r="P326" s="1"/>
      <c r="Q326" s="1"/>
      <c r="R326" s="1"/>
      <c r="S326" s="1"/>
      <c r="T326" s="1"/>
      <c r="U326" s="1"/>
      <c r="V326" s="1"/>
      <c r="W326" s="1"/>
      <c r="X326" s="1"/>
      <c r="Y326" s="1"/>
      <c r="Z326" s="1"/>
    </row>
    <row r="327" ht="28.5" customHeight="1">
      <c r="A327" s="1"/>
      <c r="B327" s="1"/>
      <c r="C327" s="1"/>
      <c r="D327" s="1"/>
      <c r="E327" s="1"/>
      <c r="F327" s="1"/>
      <c r="G327" s="1"/>
      <c r="H327" s="1"/>
      <c r="I327" s="34"/>
      <c r="J327" s="1"/>
      <c r="K327" s="9"/>
      <c r="L327" s="1"/>
      <c r="M327" s="1"/>
      <c r="N327" s="1"/>
      <c r="O327" s="1"/>
      <c r="P327" s="1"/>
      <c r="Q327" s="1"/>
      <c r="R327" s="1"/>
      <c r="S327" s="1"/>
      <c r="T327" s="1"/>
      <c r="U327" s="1"/>
      <c r="V327" s="1"/>
      <c r="W327" s="1"/>
      <c r="X327" s="1"/>
      <c r="Y327" s="1"/>
      <c r="Z327" s="1"/>
    </row>
    <row r="328" ht="28.5" customHeight="1">
      <c r="A328" s="1"/>
      <c r="B328" s="1"/>
      <c r="C328" s="1"/>
      <c r="D328" s="1"/>
      <c r="E328" s="1"/>
      <c r="F328" s="1"/>
      <c r="G328" s="1"/>
      <c r="H328" s="1"/>
      <c r="I328" s="34"/>
      <c r="J328" s="1"/>
      <c r="K328" s="9"/>
      <c r="L328" s="1"/>
      <c r="M328" s="1"/>
      <c r="N328" s="1"/>
      <c r="O328" s="1"/>
      <c r="P328" s="1"/>
      <c r="Q328" s="1"/>
      <c r="R328" s="1"/>
      <c r="S328" s="1"/>
      <c r="T328" s="1"/>
      <c r="U328" s="1"/>
      <c r="V328" s="1"/>
      <c r="W328" s="1"/>
      <c r="X328" s="1"/>
      <c r="Y328" s="1"/>
      <c r="Z328" s="1"/>
    </row>
    <row r="329" ht="28.5" customHeight="1">
      <c r="A329" s="1"/>
      <c r="B329" s="1"/>
      <c r="C329" s="1"/>
      <c r="D329" s="1"/>
      <c r="E329" s="1"/>
      <c r="F329" s="1"/>
      <c r="G329" s="1"/>
      <c r="H329" s="1"/>
      <c r="I329" s="34"/>
      <c r="J329" s="1"/>
      <c r="K329" s="9"/>
      <c r="L329" s="1"/>
      <c r="M329" s="1"/>
      <c r="N329" s="1"/>
      <c r="O329" s="1"/>
      <c r="P329" s="1"/>
      <c r="Q329" s="1"/>
      <c r="R329" s="1"/>
      <c r="S329" s="1"/>
      <c r="T329" s="1"/>
      <c r="U329" s="1"/>
      <c r="V329" s="1"/>
      <c r="W329" s="1"/>
      <c r="X329" s="1"/>
      <c r="Y329" s="1"/>
      <c r="Z329" s="1"/>
    </row>
    <row r="330" ht="28.5" customHeight="1">
      <c r="A330" s="1"/>
      <c r="B330" s="1"/>
      <c r="C330" s="1"/>
      <c r="D330" s="1"/>
      <c r="E330" s="1"/>
      <c r="F330" s="1"/>
      <c r="G330" s="1"/>
      <c r="H330" s="1"/>
      <c r="I330" s="34"/>
      <c r="J330" s="1"/>
      <c r="K330" s="9"/>
      <c r="L330" s="1"/>
      <c r="M330" s="1"/>
      <c r="N330" s="1"/>
      <c r="O330" s="1"/>
      <c r="P330" s="1"/>
      <c r="Q330" s="1"/>
      <c r="R330" s="1"/>
      <c r="S330" s="1"/>
      <c r="T330" s="1"/>
      <c r="U330" s="1"/>
      <c r="V330" s="1"/>
      <c r="W330" s="1"/>
      <c r="X330" s="1"/>
      <c r="Y330" s="1"/>
      <c r="Z330" s="1"/>
    </row>
    <row r="331" ht="28.5" customHeight="1">
      <c r="A331" s="1"/>
      <c r="B331" s="1"/>
      <c r="C331" s="1"/>
      <c r="D331" s="1"/>
      <c r="E331" s="1"/>
      <c r="F331" s="1"/>
      <c r="G331" s="1"/>
      <c r="H331" s="1"/>
      <c r="I331" s="34"/>
      <c r="J331" s="1"/>
      <c r="K331" s="9"/>
      <c r="L331" s="1"/>
      <c r="M331" s="1"/>
      <c r="N331" s="1"/>
      <c r="O331" s="1"/>
      <c r="P331" s="1"/>
      <c r="Q331" s="1"/>
      <c r="R331" s="1"/>
      <c r="S331" s="1"/>
      <c r="T331" s="1"/>
      <c r="U331" s="1"/>
      <c r="V331" s="1"/>
      <c r="W331" s="1"/>
      <c r="X331" s="1"/>
      <c r="Y331" s="1"/>
      <c r="Z331" s="1"/>
    </row>
    <row r="332" ht="28.5" customHeight="1">
      <c r="A332" s="1"/>
      <c r="B332" s="1"/>
      <c r="C332" s="1"/>
      <c r="D332" s="1"/>
      <c r="E332" s="1"/>
      <c r="F332" s="1"/>
      <c r="G332" s="1"/>
      <c r="H332" s="1"/>
      <c r="I332" s="34"/>
      <c r="J332" s="1"/>
      <c r="K332" s="9"/>
      <c r="L332" s="1"/>
      <c r="M332" s="1"/>
      <c r="N332" s="1"/>
      <c r="O332" s="1"/>
      <c r="P332" s="1"/>
      <c r="Q332" s="1"/>
      <c r="R332" s="1"/>
      <c r="S332" s="1"/>
      <c r="T332" s="1"/>
      <c r="U332" s="1"/>
      <c r="V332" s="1"/>
      <c r="W332" s="1"/>
      <c r="X332" s="1"/>
      <c r="Y332" s="1"/>
      <c r="Z332" s="1"/>
    </row>
    <row r="333" ht="28.5" customHeight="1">
      <c r="A333" s="1"/>
      <c r="B333" s="1"/>
      <c r="C333" s="1"/>
      <c r="D333" s="1"/>
      <c r="E333" s="1"/>
      <c r="F333" s="1"/>
      <c r="G333" s="1"/>
      <c r="H333" s="1"/>
      <c r="I333" s="34"/>
      <c r="J333" s="1"/>
      <c r="K333" s="9"/>
      <c r="L333" s="1"/>
      <c r="M333" s="1"/>
      <c r="N333" s="1"/>
      <c r="O333" s="1"/>
      <c r="P333" s="1"/>
      <c r="Q333" s="1"/>
      <c r="R333" s="1"/>
      <c r="S333" s="1"/>
      <c r="T333" s="1"/>
      <c r="U333" s="1"/>
      <c r="V333" s="1"/>
      <c r="W333" s="1"/>
      <c r="X333" s="1"/>
      <c r="Y333" s="1"/>
      <c r="Z333" s="1"/>
    </row>
    <row r="334" ht="28.5" customHeight="1">
      <c r="A334" s="1"/>
      <c r="B334" s="1"/>
      <c r="C334" s="1"/>
      <c r="D334" s="1"/>
      <c r="E334" s="1"/>
      <c r="F334" s="1"/>
      <c r="G334" s="1"/>
      <c r="H334" s="1"/>
      <c r="I334" s="34"/>
      <c r="J334" s="1"/>
      <c r="K334" s="9"/>
      <c r="L334" s="1"/>
      <c r="M334" s="1"/>
      <c r="N334" s="1"/>
      <c r="O334" s="1"/>
      <c r="P334" s="1"/>
      <c r="Q334" s="1"/>
      <c r="R334" s="1"/>
      <c r="S334" s="1"/>
      <c r="T334" s="1"/>
      <c r="U334" s="1"/>
      <c r="V334" s="1"/>
      <c r="W334" s="1"/>
      <c r="X334" s="1"/>
      <c r="Y334" s="1"/>
      <c r="Z334" s="1"/>
    </row>
    <row r="335" ht="28.5" customHeight="1">
      <c r="A335" s="1"/>
      <c r="B335" s="1"/>
      <c r="C335" s="1"/>
      <c r="D335" s="1"/>
      <c r="E335" s="1"/>
      <c r="F335" s="1"/>
      <c r="G335" s="1"/>
      <c r="H335" s="1"/>
      <c r="I335" s="34"/>
      <c r="J335" s="1"/>
      <c r="K335" s="9"/>
      <c r="L335" s="1"/>
      <c r="M335" s="1"/>
      <c r="N335" s="1"/>
      <c r="O335" s="1"/>
      <c r="P335" s="1"/>
      <c r="Q335" s="1"/>
      <c r="R335" s="1"/>
      <c r="S335" s="1"/>
      <c r="T335" s="1"/>
      <c r="U335" s="1"/>
      <c r="V335" s="1"/>
      <c r="W335" s="1"/>
      <c r="X335" s="1"/>
      <c r="Y335" s="1"/>
      <c r="Z335" s="1"/>
    </row>
    <row r="336" ht="28.5" customHeight="1">
      <c r="A336" s="1"/>
      <c r="B336" s="1"/>
      <c r="C336" s="1"/>
      <c r="D336" s="1"/>
      <c r="E336" s="1"/>
      <c r="F336" s="1"/>
      <c r="G336" s="1"/>
      <c r="H336" s="1"/>
      <c r="I336" s="34"/>
      <c r="J336" s="1"/>
      <c r="K336" s="9"/>
      <c r="L336" s="1"/>
      <c r="M336" s="1"/>
      <c r="N336" s="1"/>
      <c r="O336" s="1"/>
      <c r="P336" s="1"/>
      <c r="Q336" s="1"/>
      <c r="R336" s="1"/>
      <c r="S336" s="1"/>
      <c r="T336" s="1"/>
      <c r="U336" s="1"/>
      <c r="V336" s="1"/>
      <c r="W336" s="1"/>
      <c r="X336" s="1"/>
      <c r="Y336" s="1"/>
      <c r="Z336" s="1"/>
    </row>
    <row r="337" ht="28.5" customHeight="1">
      <c r="A337" s="1"/>
      <c r="B337" s="1"/>
      <c r="C337" s="1"/>
      <c r="D337" s="1"/>
      <c r="E337" s="1"/>
      <c r="F337" s="1"/>
      <c r="G337" s="1"/>
      <c r="H337" s="1"/>
      <c r="I337" s="34"/>
      <c r="J337" s="1"/>
      <c r="K337" s="9"/>
      <c r="L337" s="1"/>
      <c r="M337" s="1"/>
      <c r="N337" s="1"/>
      <c r="O337" s="1"/>
      <c r="P337" s="1"/>
      <c r="Q337" s="1"/>
      <c r="R337" s="1"/>
      <c r="S337" s="1"/>
      <c r="T337" s="1"/>
      <c r="U337" s="1"/>
      <c r="V337" s="1"/>
      <c r="W337" s="1"/>
      <c r="X337" s="1"/>
      <c r="Y337" s="1"/>
      <c r="Z337" s="1"/>
    </row>
    <row r="338" ht="28.5" customHeight="1">
      <c r="A338" s="1"/>
      <c r="B338" s="1"/>
      <c r="C338" s="1"/>
      <c r="D338" s="1"/>
      <c r="E338" s="1"/>
      <c r="F338" s="1"/>
      <c r="G338" s="1"/>
      <c r="H338" s="1"/>
      <c r="I338" s="34"/>
      <c r="J338" s="1"/>
      <c r="K338" s="9"/>
      <c r="L338" s="1"/>
      <c r="M338" s="1"/>
      <c r="N338" s="1"/>
      <c r="O338" s="1"/>
      <c r="P338" s="1"/>
      <c r="Q338" s="1"/>
      <c r="R338" s="1"/>
      <c r="S338" s="1"/>
      <c r="T338" s="1"/>
      <c r="U338" s="1"/>
      <c r="V338" s="1"/>
      <c r="W338" s="1"/>
      <c r="X338" s="1"/>
      <c r="Y338" s="1"/>
      <c r="Z338" s="1"/>
    </row>
    <row r="339" ht="28.5" customHeight="1">
      <c r="A339" s="1"/>
      <c r="B339" s="1"/>
      <c r="C339" s="1"/>
      <c r="D339" s="1"/>
      <c r="E339" s="1"/>
      <c r="F339" s="1"/>
      <c r="G339" s="1"/>
      <c r="H339" s="1"/>
      <c r="I339" s="34"/>
      <c r="J339" s="1"/>
      <c r="K339" s="9"/>
      <c r="L339" s="1"/>
      <c r="M339" s="1"/>
      <c r="N339" s="1"/>
      <c r="O339" s="1"/>
      <c r="P339" s="1"/>
      <c r="Q339" s="1"/>
      <c r="R339" s="1"/>
      <c r="S339" s="1"/>
      <c r="T339" s="1"/>
      <c r="U339" s="1"/>
      <c r="V339" s="1"/>
      <c r="W339" s="1"/>
      <c r="X339" s="1"/>
      <c r="Y339" s="1"/>
      <c r="Z339" s="1"/>
    </row>
    <row r="340" ht="28.5" customHeight="1">
      <c r="A340" s="1"/>
      <c r="B340" s="1"/>
      <c r="C340" s="1"/>
      <c r="D340" s="1"/>
      <c r="E340" s="1"/>
      <c r="F340" s="1"/>
      <c r="G340" s="1"/>
      <c r="H340" s="1"/>
      <c r="I340" s="34"/>
      <c r="J340" s="1"/>
      <c r="K340" s="9"/>
      <c r="L340" s="1"/>
      <c r="M340" s="1"/>
      <c r="N340" s="1"/>
      <c r="O340" s="1"/>
      <c r="P340" s="1"/>
      <c r="Q340" s="1"/>
      <c r="R340" s="1"/>
      <c r="S340" s="1"/>
      <c r="T340" s="1"/>
      <c r="U340" s="1"/>
      <c r="V340" s="1"/>
      <c r="W340" s="1"/>
      <c r="X340" s="1"/>
      <c r="Y340" s="1"/>
      <c r="Z340" s="1"/>
    </row>
    <row r="341" ht="28.5" customHeight="1">
      <c r="A341" s="1"/>
      <c r="B341" s="1"/>
      <c r="C341" s="1"/>
      <c r="D341" s="1"/>
      <c r="E341" s="1"/>
      <c r="F341" s="1"/>
      <c r="G341" s="1"/>
      <c r="H341" s="1"/>
      <c r="I341" s="34"/>
      <c r="J341" s="1"/>
      <c r="K341" s="9"/>
      <c r="L341" s="1"/>
      <c r="M341" s="1"/>
      <c r="N341" s="1"/>
      <c r="O341" s="1"/>
      <c r="P341" s="1"/>
      <c r="Q341" s="1"/>
      <c r="R341" s="1"/>
      <c r="S341" s="1"/>
      <c r="T341" s="1"/>
      <c r="U341" s="1"/>
      <c r="V341" s="1"/>
      <c r="W341" s="1"/>
      <c r="X341" s="1"/>
      <c r="Y341" s="1"/>
      <c r="Z341" s="1"/>
    </row>
    <row r="342" ht="28.5" customHeight="1">
      <c r="A342" s="1"/>
      <c r="B342" s="1"/>
      <c r="C342" s="1"/>
      <c r="D342" s="1"/>
      <c r="E342" s="1"/>
      <c r="F342" s="1"/>
      <c r="G342" s="1"/>
      <c r="H342" s="1"/>
      <c r="I342" s="34"/>
      <c r="J342" s="1"/>
      <c r="K342" s="9"/>
      <c r="L342" s="1"/>
      <c r="M342" s="1"/>
      <c r="N342" s="1"/>
      <c r="O342" s="1"/>
      <c r="P342" s="1"/>
      <c r="Q342" s="1"/>
      <c r="R342" s="1"/>
      <c r="S342" s="1"/>
      <c r="T342" s="1"/>
      <c r="U342" s="1"/>
      <c r="V342" s="1"/>
      <c r="W342" s="1"/>
      <c r="X342" s="1"/>
      <c r="Y342" s="1"/>
      <c r="Z342" s="1"/>
    </row>
    <row r="343" ht="28.5" customHeight="1">
      <c r="A343" s="1"/>
      <c r="B343" s="1"/>
      <c r="C343" s="1"/>
      <c r="D343" s="1"/>
      <c r="E343" s="1"/>
      <c r="F343" s="1"/>
      <c r="G343" s="1"/>
      <c r="H343" s="1"/>
      <c r="I343" s="34"/>
      <c r="J343" s="1"/>
      <c r="K343" s="9"/>
      <c r="L343" s="1"/>
      <c r="M343" s="1"/>
      <c r="N343" s="1"/>
      <c r="O343" s="1"/>
      <c r="P343" s="1"/>
      <c r="Q343" s="1"/>
      <c r="R343" s="1"/>
      <c r="S343" s="1"/>
      <c r="T343" s="1"/>
      <c r="U343" s="1"/>
      <c r="V343" s="1"/>
      <c r="W343" s="1"/>
      <c r="X343" s="1"/>
      <c r="Y343" s="1"/>
      <c r="Z343" s="1"/>
    </row>
    <row r="344" ht="28.5" customHeight="1">
      <c r="A344" s="1"/>
      <c r="B344" s="1"/>
      <c r="C344" s="1"/>
      <c r="D344" s="1"/>
      <c r="E344" s="1"/>
      <c r="F344" s="1"/>
      <c r="G344" s="1"/>
      <c r="H344" s="1"/>
      <c r="I344" s="34"/>
      <c r="J344" s="1"/>
      <c r="K344" s="9"/>
      <c r="L344" s="1"/>
      <c r="M344" s="1"/>
      <c r="N344" s="1"/>
      <c r="O344" s="1"/>
      <c r="P344" s="1"/>
      <c r="Q344" s="1"/>
      <c r="R344" s="1"/>
      <c r="S344" s="1"/>
      <c r="T344" s="1"/>
      <c r="U344" s="1"/>
      <c r="V344" s="1"/>
      <c r="W344" s="1"/>
      <c r="X344" s="1"/>
      <c r="Y344" s="1"/>
      <c r="Z344" s="1"/>
    </row>
    <row r="345" ht="28.5" customHeight="1">
      <c r="A345" s="1"/>
      <c r="B345" s="1"/>
      <c r="C345" s="1"/>
      <c r="D345" s="1"/>
      <c r="E345" s="1"/>
      <c r="F345" s="1"/>
      <c r="G345" s="1"/>
      <c r="H345" s="1"/>
      <c r="I345" s="34"/>
      <c r="J345" s="1"/>
      <c r="K345" s="9"/>
      <c r="L345" s="1"/>
      <c r="M345" s="1"/>
      <c r="N345" s="1"/>
      <c r="O345" s="1"/>
      <c r="P345" s="1"/>
      <c r="Q345" s="1"/>
      <c r="R345" s="1"/>
      <c r="S345" s="1"/>
      <c r="T345" s="1"/>
      <c r="U345" s="1"/>
      <c r="V345" s="1"/>
      <c r="W345" s="1"/>
      <c r="X345" s="1"/>
      <c r="Y345" s="1"/>
      <c r="Z345" s="1"/>
    </row>
    <row r="346" ht="28.5" customHeight="1">
      <c r="A346" s="1"/>
      <c r="B346" s="1"/>
      <c r="C346" s="1"/>
      <c r="D346" s="1"/>
      <c r="E346" s="1"/>
      <c r="F346" s="1"/>
      <c r="G346" s="1"/>
      <c r="H346" s="1"/>
      <c r="I346" s="34"/>
      <c r="J346" s="1"/>
      <c r="K346" s="9"/>
      <c r="L346" s="1"/>
      <c r="M346" s="1"/>
      <c r="N346" s="1"/>
      <c r="O346" s="1"/>
      <c r="P346" s="1"/>
      <c r="Q346" s="1"/>
      <c r="R346" s="1"/>
      <c r="S346" s="1"/>
      <c r="T346" s="1"/>
      <c r="U346" s="1"/>
      <c r="V346" s="1"/>
      <c r="W346" s="1"/>
      <c r="X346" s="1"/>
      <c r="Y346" s="1"/>
      <c r="Z346" s="1"/>
    </row>
    <row r="347" ht="28.5" customHeight="1">
      <c r="A347" s="1"/>
      <c r="B347" s="1"/>
      <c r="C347" s="1"/>
      <c r="D347" s="1"/>
      <c r="E347" s="1"/>
      <c r="F347" s="1"/>
      <c r="G347" s="1"/>
      <c r="H347" s="1"/>
      <c r="I347" s="34"/>
      <c r="J347" s="1"/>
      <c r="K347" s="9"/>
      <c r="L347" s="1"/>
      <c r="M347" s="1"/>
      <c r="N347" s="1"/>
      <c r="O347" s="1"/>
      <c r="P347" s="1"/>
      <c r="Q347" s="1"/>
      <c r="R347" s="1"/>
      <c r="S347" s="1"/>
      <c r="T347" s="1"/>
      <c r="U347" s="1"/>
      <c r="V347" s="1"/>
      <c r="W347" s="1"/>
      <c r="X347" s="1"/>
      <c r="Y347" s="1"/>
      <c r="Z347" s="1"/>
    </row>
    <row r="348" ht="28.5" customHeight="1">
      <c r="A348" s="1"/>
      <c r="B348" s="1"/>
      <c r="C348" s="1"/>
      <c r="D348" s="1"/>
      <c r="E348" s="1"/>
      <c r="F348" s="1"/>
      <c r="G348" s="1"/>
      <c r="H348" s="1"/>
      <c r="I348" s="34"/>
      <c r="J348" s="1"/>
      <c r="K348" s="9"/>
      <c r="L348" s="1"/>
      <c r="M348" s="1"/>
      <c r="N348" s="1"/>
      <c r="O348" s="1"/>
      <c r="P348" s="1"/>
      <c r="Q348" s="1"/>
      <c r="R348" s="1"/>
      <c r="S348" s="1"/>
      <c r="T348" s="1"/>
      <c r="U348" s="1"/>
      <c r="V348" s="1"/>
      <c r="W348" s="1"/>
      <c r="X348" s="1"/>
      <c r="Y348" s="1"/>
      <c r="Z348" s="1"/>
    </row>
    <row r="349" ht="28.5" customHeight="1">
      <c r="A349" s="1"/>
      <c r="B349" s="1"/>
      <c r="C349" s="1"/>
      <c r="D349" s="1"/>
      <c r="E349" s="1"/>
      <c r="F349" s="1"/>
      <c r="G349" s="1"/>
      <c r="H349" s="1"/>
      <c r="I349" s="34"/>
      <c r="J349" s="1"/>
      <c r="K349" s="9"/>
      <c r="L349" s="1"/>
      <c r="M349" s="1"/>
      <c r="N349" s="1"/>
      <c r="O349" s="1"/>
      <c r="P349" s="1"/>
      <c r="Q349" s="1"/>
      <c r="R349" s="1"/>
      <c r="S349" s="1"/>
      <c r="T349" s="1"/>
      <c r="U349" s="1"/>
      <c r="V349" s="1"/>
      <c r="W349" s="1"/>
      <c r="X349" s="1"/>
      <c r="Y349" s="1"/>
      <c r="Z349" s="1"/>
    </row>
    <row r="350" ht="28.5" customHeight="1">
      <c r="A350" s="1"/>
      <c r="B350" s="1"/>
      <c r="C350" s="1"/>
      <c r="D350" s="1"/>
      <c r="E350" s="1"/>
      <c r="F350" s="1"/>
      <c r="G350" s="1"/>
      <c r="H350" s="1"/>
      <c r="I350" s="34"/>
      <c r="J350" s="1"/>
      <c r="K350" s="9"/>
      <c r="L350" s="1"/>
      <c r="M350" s="1"/>
      <c r="N350" s="1"/>
      <c r="O350" s="1"/>
      <c r="P350" s="1"/>
      <c r="Q350" s="1"/>
      <c r="R350" s="1"/>
      <c r="S350" s="1"/>
      <c r="T350" s="1"/>
      <c r="U350" s="1"/>
      <c r="V350" s="1"/>
      <c r="W350" s="1"/>
      <c r="X350" s="1"/>
      <c r="Y350" s="1"/>
      <c r="Z350" s="1"/>
    </row>
    <row r="351" ht="28.5" customHeight="1">
      <c r="A351" s="1"/>
      <c r="B351" s="1"/>
      <c r="C351" s="1"/>
      <c r="D351" s="1"/>
      <c r="E351" s="1"/>
      <c r="F351" s="1"/>
      <c r="G351" s="1"/>
      <c r="H351" s="1"/>
      <c r="I351" s="34"/>
      <c r="J351" s="1"/>
      <c r="K351" s="9"/>
      <c r="L351" s="1"/>
      <c r="M351" s="1"/>
      <c r="N351" s="1"/>
      <c r="O351" s="1"/>
      <c r="P351" s="1"/>
      <c r="Q351" s="1"/>
      <c r="R351" s="1"/>
      <c r="S351" s="1"/>
      <c r="T351" s="1"/>
      <c r="U351" s="1"/>
      <c r="V351" s="1"/>
      <c r="W351" s="1"/>
      <c r="X351" s="1"/>
      <c r="Y351" s="1"/>
      <c r="Z351" s="1"/>
    </row>
    <row r="352" ht="28.5" customHeight="1">
      <c r="A352" s="1"/>
      <c r="B352" s="1"/>
      <c r="C352" s="1"/>
      <c r="D352" s="1"/>
      <c r="E352" s="1"/>
      <c r="F352" s="1"/>
      <c r="G352" s="1"/>
      <c r="H352" s="1"/>
      <c r="I352" s="34"/>
      <c r="J352" s="1"/>
      <c r="K352" s="9"/>
      <c r="L352" s="1"/>
      <c r="M352" s="1"/>
      <c r="N352" s="1"/>
      <c r="O352" s="1"/>
      <c r="P352" s="1"/>
      <c r="Q352" s="1"/>
      <c r="R352" s="1"/>
      <c r="S352" s="1"/>
      <c r="T352" s="1"/>
      <c r="U352" s="1"/>
      <c r="V352" s="1"/>
      <c r="W352" s="1"/>
      <c r="X352" s="1"/>
      <c r="Y352" s="1"/>
      <c r="Z352" s="1"/>
    </row>
    <row r="353" ht="28.5" customHeight="1">
      <c r="A353" s="1"/>
      <c r="B353" s="1"/>
      <c r="C353" s="1"/>
      <c r="D353" s="1"/>
      <c r="E353" s="1"/>
      <c r="F353" s="1"/>
      <c r="G353" s="1"/>
      <c r="H353" s="1"/>
      <c r="I353" s="34"/>
      <c r="J353" s="1"/>
      <c r="K353" s="9"/>
      <c r="L353" s="1"/>
      <c r="M353" s="1"/>
      <c r="N353" s="1"/>
      <c r="O353" s="1"/>
      <c r="P353" s="1"/>
      <c r="Q353" s="1"/>
      <c r="R353" s="1"/>
      <c r="S353" s="1"/>
      <c r="T353" s="1"/>
      <c r="U353" s="1"/>
      <c r="V353" s="1"/>
      <c r="W353" s="1"/>
      <c r="X353" s="1"/>
      <c r="Y353" s="1"/>
      <c r="Z353" s="1"/>
    </row>
    <row r="354" ht="28.5" customHeight="1">
      <c r="A354" s="1"/>
      <c r="B354" s="1"/>
      <c r="C354" s="1"/>
      <c r="D354" s="1"/>
      <c r="E354" s="1"/>
      <c r="F354" s="1"/>
      <c r="G354" s="1"/>
      <c r="H354" s="1"/>
      <c r="I354" s="34"/>
      <c r="J354" s="1"/>
      <c r="K354" s="9"/>
      <c r="L354" s="1"/>
      <c r="M354" s="1"/>
      <c r="N354" s="1"/>
      <c r="O354" s="1"/>
      <c r="P354" s="1"/>
      <c r="Q354" s="1"/>
      <c r="R354" s="1"/>
      <c r="S354" s="1"/>
      <c r="T354" s="1"/>
      <c r="U354" s="1"/>
      <c r="V354" s="1"/>
      <c r="W354" s="1"/>
      <c r="X354" s="1"/>
      <c r="Y354" s="1"/>
      <c r="Z354" s="1"/>
    </row>
    <row r="355" ht="28.5" customHeight="1">
      <c r="A355" s="1"/>
      <c r="B355" s="1"/>
      <c r="C355" s="1"/>
      <c r="D355" s="1"/>
      <c r="E355" s="1"/>
      <c r="F355" s="1"/>
      <c r="G355" s="1"/>
      <c r="H355" s="1"/>
      <c r="I355" s="34"/>
      <c r="J355" s="1"/>
      <c r="K355" s="9"/>
      <c r="L355" s="1"/>
      <c r="M355" s="1"/>
      <c r="N355" s="1"/>
      <c r="O355" s="1"/>
      <c r="P355" s="1"/>
      <c r="Q355" s="1"/>
      <c r="R355" s="1"/>
      <c r="S355" s="1"/>
      <c r="T355" s="1"/>
      <c r="U355" s="1"/>
      <c r="V355" s="1"/>
      <c r="W355" s="1"/>
      <c r="X355" s="1"/>
      <c r="Y355" s="1"/>
      <c r="Z355" s="1"/>
    </row>
    <row r="356" ht="28.5" customHeight="1">
      <c r="A356" s="1"/>
      <c r="B356" s="1"/>
      <c r="C356" s="1"/>
      <c r="D356" s="1"/>
      <c r="E356" s="1"/>
      <c r="F356" s="1"/>
      <c r="G356" s="1"/>
      <c r="H356" s="1"/>
      <c r="I356" s="34"/>
      <c r="J356" s="1"/>
      <c r="K356" s="9"/>
      <c r="L356" s="1"/>
      <c r="M356" s="1"/>
      <c r="N356" s="1"/>
      <c r="O356" s="1"/>
      <c r="P356" s="1"/>
      <c r="Q356" s="1"/>
      <c r="R356" s="1"/>
      <c r="S356" s="1"/>
      <c r="T356" s="1"/>
      <c r="U356" s="1"/>
      <c r="V356" s="1"/>
      <c r="W356" s="1"/>
      <c r="X356" s="1"/>
      <c r="Y356" s="1"/>
      <c r="Z356" s="1"/>
    </row>
    <row r="357" ht="28.5" customHeight="1">
      <c r="A357" s="1"/>
      <c r="B357" s="1"/>
      <c r="C357" s="1"/>
      <c r="D357" s="1"/>
      <c r="E357" s="1"/>
      <c r="F357" s="1"/>
      <c r="G357" s="1"/>
      <c r="H357" s="1"/>
      <c r="I357" s="34"/>
      <c r="J357" s="1"/>
      <c r="K357" s="9"/>
      <c r="L357" s="1"/>
      <c r="M357" s="1"/>
      <c r="N357" s="1"/>
      <c r="O357" s="1"/>
      <c r="P357" s="1"/>
      <c r="Q357" s="1"/>
      <c r="R357" s="1"/>
      <c r="S357" s="1"/>
      <c r="T357" s="1"/>
      <c r="U357" s="1"/>
      <c r="V357" s="1"/>
      <c r="W357" s="1"/>
      <c r="X357" s="1"/>
      <c r="Y357" s="1"/>
      <c r="Z357" s="1"/>
    </row>
    <row r="358" ht="28.5" customHeight="1">
      <c r="A358" s="1"/>
      <c r="B358" s="1"/>
      <c r="C358" s="1"/>
      <c r="D358" s="1"/>
      <c r="E358" s="1"/>
      <c r="F358" s="1"/>
      <c r="G358" s="1"/>
      <c r="H358" s="1"/>
      <c r="I358" s="34"/>
      <c r="J358" s="1"/>
      <c r="K358" s="9"/>
      <c r="L358" s="1"/>
      <c r="M358" s="1"/>
      <c r="N358" s="1"/>
      <c r="O358" s="1"/>
      <c r="P358" s="1"/>
      <c r="Q358" s="1"/>
      <c r="R358" s="1"/>
      <c r="S358" s="1"/>
      <c r="T358" s="1"/>
      <c r="U358" s="1"/>
      <c r="V358" s="1"/>
      <c r="W358" s="1"/>
      <c r="X358" s="1"/>
      <c r="Y358" s="1"/>
      <c r="Z358" s="1"/>
    </row>
    <row r="359" ht="28.5" customHeight="1">
      <c r="A359" s="1"/>
      <c r="B359" s="1"/>
      <c r="C359" s="1"/>
      <c r="D359" s="1"/>
      <c r="E359" s="1"/>
      <c r="F359" s="1"/>
      <c r="G359" s="1"/>
      <c r="H359" s="1"/>
      <c r="I359" s="34"/>
      <c r="J359" s="1"/>
      <c r="K359" s="9"/>
      <c r="L359" s="1"/>
      <c r="M359" s="1"/>
      <c r="N359" s="1"/>
      <c r="O359" s="1"/>
      <c r="P359" s="1"/>
      <c r="Q359" s="1"/>
      <c r="R359" s="1"/>
      <c r="S359" s="1"/>
      <c r="T359" s="1"/>
      <c r="U359" s="1"/>
      <c r="V359" s="1"/>
      <c r="W359" s="1"/>
      <c r="X359" s="1"/>
      <c r="Y359" s="1"/>
      <c r="Z359" s="1"/>
    </row>
    <row r="360" ht="28.5" customHeight="1">
      <c r="A360" s="1"/>
      <c r="B360" s="1"/>
      <c r="C360" s="1"/>
      <c r="D360" s="1"/>
      <c r="E360" s="1"/>
      <c r="F360" s="1"/>
      <c r="G360" s="1"/>
      <c r="H360" s="1"/>
      <c r="I360" s="34"/>
      <c r="J360" s="1"/>
      <c r="K360" s="9"/>
      <c r="L360" s="1"/>
      <c r="M360" s="1"/>
      <c r="N360" s="1"/>
      <c r="O360" s="1"/>
      <c r="P360" s="1"/>
      <c r="Q360" s="1"/>
      <c r="R360" s="1"/>
      <c r="S360" s="1"/>
      <c r="T360" s="1"/>
      <c r="U360" s="1"/>
      <c r="V360" s="1"/>
      <c r="W360" s="1"/>
      <c r="X360" s="1"/>
      <c r="Y360" s="1"/>
      <c r="Z360" s="1"/>
    </row>
    <row r="361" ht="28.5" customHeight="1">
      <c r="A361" s="1"/>
      <c r="B361" s="1"/>
      <c r="C361" s="1"/>
      <c r="D361" s="1"/>
      <c r="E361" s="1"/>
      <c r="F361" s="1"/>
      <c r="G361" s="1"/>
      <c r="H361" s="1"/>
      <c r="I361" s="34"/>
      <c r="J361" s="1"/>
      <c r="K361" s="9"/>
      <c r="L361" s="1"/>
      <c r="M361" s="1"/>
      <c r="N361" s="1"/>
      <c r="O361" s="1"/>
      <c r="P361" s="1"/>
      <c r="Q361" s="1"/>
      <c r="R361" s="1"/>
      <c r="S361" s="1"/>
      <c r="T361" s="1"/>
      <c r="U361" s="1"/>
      <c r="V361" s="1"/>
      <c r="W361" s="1"/>
      <c r="X361" s="1"/>
      <c r="Y361" s="1"/>
      <c r="Z361" s="1"/>
    </row>
    <row r="362" ht="28.5" customHeight="1">
      <c r="A362" s="1"/>
      <c r="B362" s="1"/>
      <c r="C362" s="1"/>
      <c r="D362" s="1"/>
      <c r="E362" s="1"/>
      <c r="F362" s="1"/>
      <c r="G362" s="1"/>
      <c r="H362" s="1"/>
      <c r="I362" s="34"/>
      <c r="J362" s="1"/>
      <c r="K362" s="9"/>
      <c r="L362" s="1"/>
      <c r="M362" s="1"/>
      <c r="N362" s="1"/>
      <c r="O362" s="1"/>
      <c r="P362" s="1"/>
      <c r="Q362" s="1"/>
      <c r="R362" s="1"/>
      <c r="S362" s="1"/>
      <c r="T362" s="1"/>
      <c r="U362" s="1"/>
      <c r="V362" s="1"/>
      <c r="W362" s="1"/>
      <c r="X362" s="1"/>
      <c r="Y362" s="1"/>
      <c r="Z362" s="1"/>
    </row>
    <row r="363" ht="28.5" customHeight="1">
      <c r="A363" s="1"/>
      <c r="B363" s="1"/>
      <c r="C363" s="1"/>
      <c r="D363" s="1"/>
      <c r="E363" s="1"/>
      <c r="F363" s="1"/>
      <c r="G363" s="1"/>
      <c r="H363" s="1"/>
      <c r="I363" s="34"/>
      <c r="J363" s="1"/>
      <c r="K363" s="9"/>
      <c r="L363" s="1"/>
      <c r="M363" s="1"/>
      <c r="N363" s="1"/>
      <c r="O363" s="1"/>
      <c r="P363" s="1"/>
      <c r="Q363" s="1"/>
      <c r="R363" s="1"/>
      <c r="S363" s="1"/>
      <c r="T363" s="1"/>
      <c r="U363" s="1"/>
      <c r="V363" s="1"/>
      <c r="W363" s="1"/>
      <c r="X363" s="1"/>
      <c r="Y363" s="1"/>
      <c r="Z363" s="1"/>
    </row>
    <row r="364" ht="28.5" customHeight="1">
      <c r="A364" s="1"/>
      <c r="B364" s="1"/>
      <c r="C364" s="1"/>
      <c r="D364" s="1"/>
      <c r="E364" s="1"/>
      <c r="F364" s="1"/>
      <c r="G364" s="1"/>
      <c r="H364" s="1"/>
      <c r="I364" s="34"/>
      <c r="J364" s="1"/>
      <c r="K364" s="9"/>
      <c r="L364" s="1"/>
      <c r="M364" s="1"/>
      <c r="N364" s="1"/>
      <c r="O364" s="1"/>
      <c r="P364" s="1"/>
      <c r="Q364" s="1"/>
      <c r="R364" s="1"/>
      <c r="S364" s="1"/>
      <c r="T364" s="1"/>
      <c r="U364" s="1"/>
      <c r="V364" s="1"/>
      <c r="W364" s="1"/>
      <c r="X364" s="1"/>
      <c r="Y364" s="1"/>
      <c r="Z364" s="1"/>
    </row>
    <row r="365" ht="28.5" customHeight="1">
      <c r="A365" s="1"/>
      <c r="B365" s="1"/>
      <c r="C365" s="1"/>
      <c r="D365" s="1"/>
      <c r="E365" s="1"/>
      <c r="F365" s="1"/>
      <c r="G365" s="1"/>
      <c r="H365" s="1"/>
      <c r="I365" s="34"/>
      <c r="J365" s="1"/>
      <c r="K365" s="9"/>
      <c r="L365" s="1"/>
      <c r="M365" s="1"/>
      <c r="N365" s="1"/>
      <c r="O365" s="1"/>
      <c r="P365" s="1"/>
      <c r="Q365" s="1"/>
      <c r="R365" s="1"/>
      <c r="S365" s="1"/>
      <c r="T365" s="1"/>
      <c r="U365" s="1"/>
      <c r="V365" s="1"/>
      <c r="W365" s="1"/>
      <c r="X365" s="1"/>
      <c r="Y365" s="1"/>
      <c r="Z365" s="1"/>
    </row>
    <row r="366" ht="28.5" customHeight="1">
      <c r="A366" s="1"/>
      <c r="B366" s="1"/>
      <c r="C366" s="1"/>
      <c r="D366" s="1"/>
      <c r="E366" s="1"/>
      <c r="F366" s="1"/>
      <c r="G366" s="1"/>
      <c r="H366" s="1"/>
      <c r="I366" s="34"/>
      <c r="J366" s="1"/>
      <c r="K366" s="9"/>
      <c r="L366" s="1"/>
      <c r="M366" s="1"/>
      <c r="N366" s="1"/>
      <c r="O366" s="1"/>
      <c r="P366" s="1"/>
      <c r="Q366" s="1"/>
      <c r="R366" s="1"/>
      <c r="S366" s="1"/>
      <c r="T366" s="1"/>
      <c r="U366" s="1"/>
      <c r="V366" s="1"/>
      <c r="W366" s="1"/>
      <c r="X366" s="1"/>
      <c r="Y366" s="1"/>
      <c r="Z366" s="1"/>
    </row>
    <row r="367" ht="28.5" customHeight="1">
      <c r="A367" s="1"/>
      <c r="B367" s="1"/>
      <c r="C367" s="1"/>
      <c r="D367" s="1"/>
      <c r="E367" s="1"/>
      <c r="F367" s="1"/>
      <c r="G367" s="1"/>
      <c r="H367" s="1"/>
      <c r="I367" s="34"/>
      <c r="J367" s="1"/>
      <c r="K367" s="9"/>
      <c r="L367" s="1"/>
      <c r="M367" s="1"/>
      <c r="N367" s="1"/>
      <c r="O367" s="1"/>
      <c r="P367" s="1"/>
      <c r="Q367" s="1"/>
      <c r="R367" s="1"/>
      <c r="S367" s="1"/>
      <c r="T367" s="1"/>
      <c r="U367" s="1"/>
      <c r="V367" s="1"/>
      <c r="W367" s="1"/>
      <c r="X367" s="1"/>
      <c r="Y367" s="1"/>
      <c r="Z367" s="1"/>
    </row>
    <row r="368" ht="28.5" customHeight="1">
      <c r="A368" s="1"/>
      <c r="B368" s="1"/>
      <c r="C368" s="1"/>
      <c r="D368" s="1"/>
      <c r="E368" s="1"/>
      <c r="F368" s="1"/>
      <c r="G368" s="1"/>
      <c r="H368" s="1"/>
      <c r="I368" s="34"/>
      <c r="J368" s="1"/>
      <c r="K368" s="9"/>
      <c r="L368" s="1"/>
      <c r="M368" s="1"/>
      <c r="N368" s="1"/>
      <c r="O368" s="1"/>
      <c r="P368" s="1"/>
      <c r="Q368" s="1"/>
      <c r="R368" s="1"/>
      <c r="S368" s="1"/>
      <c r="T368" s="1"/>
      <c r="U368" s="1"/>
      <c r="V368" s="1"/>
      <c r="W368" s="1"/>
      <c r="X368" s="1"/>
      <c r="Y368" s="1"/>
      <c r="Z368" s="1"/>
    </row>
    <row r="369" ht="28.5" customHeight="1">
      <c r="A369" s="1"/>
      <c r="B369" s="1"/>
      <c r="C369" s="1"/>
      <c r="D369" s="1"/>
      <c r="E369" s="1"/>
      <c r="F369" s="1"/>
      <c r="G369" s="1"/>
      <c r="H369" s="1"/>
      <c r="I369" s="34"/>
      <c r="J369" s="1"/>
      <c r="K369" s="9"/>
      <c r="L369" s="1"/>
      <c r="M369" s="1"/>
      <c r="N369" s="1"/>
      <c r="O369" s="1"/>
      <c r="P369" s="1"/>
      <c r="Q369" s="1"/>
      <c r="R369" s="1"/>
      <c r="S369" s="1"/>
      <c r="T369" s="1"/>
      <c r="U369" s="1"/>
      <c r="V369" s="1"/>
      <c r="W369" s="1"/>
      <c r="X369" s="1"/>
      <c r="Y369" s="1"/>
      <c r="Z369" s="1"/>
    </row>
    <row r="370" ht="28.5" customHeight="1">
      <c r="A370" s="1"/>
      <c r="B370" s="1"/>
      <c r="C370" s="1"/>
      <c r="D370" s="1"/>
      <c r="E370" s="1"/>
      <c r="F370" s="1"/>
      <c r="G370" s="1"/>
      <c r="H370" s="1"/>
      <c r="I370" s="34"/>
      <c r="J370" s="1"/>
      <c r="K370" s="9"/>
      <c r="L370" s="1"/>
      <c r="M370" s="1"/>
      <c r="N370" s="1"/>
      <c r="O370" s="1"/>
      <c r="P370" s="1"/>
      <c r="Q370" s="1"/>
      <c r="R370" s="1"/>
      <c r="S370" s="1"/>
      <c r="T370" s="1"/>
      <c r="U370" s="1"/>
      <c r="V370" s="1"/>
      <c r="W370" s="1"/>
      <c r="X370" s="1"/>
      <c r="Y370" s="1"/>
      <c r="Z370" s="1"/>
    </row>
    <row r="371" ht="28.5" customHeight="1">
      <c r="A371" s="1"/>
      <c r="B371" s="1"/>
      <c r="C371" s="1"/>
      <c r="D371" s="1"/>
      <c r="E371" s="1"/>
      <c r="F371" s="1"/>
      <c r="G371" s="1"/>
      <c r="H371" s="1"/>
      <c r="I371" s="34"/>
      <c r="J371" s="1"/>
      <c r="K371" s="9"/>
      <c r="L371" s="1"/>
      <c r="M371" s="1"/>
      <c r="N371" s="1"/>
      <c r="O371" s="1"/>
      <c r="P371" s="1"/>
      <c r="Q371" s="1"/>
      <c r="R371" s="1"/>
      <c r="S371" s="1"/>
      <c r="T371" s="1"/>
      <c r="U371" s="1"/>
      <c r="V371" s="1"/>
      <c r="W371" s="1"/>
      <c r="X371" s="1"/>
      <c r="Y371" s="1"/>
      <c r="Z371" s="1"/>
    </row>
    <row r="372" ht="28.5" customHeight="1">
      <c r="A372" s="1"/>
      <c r="B372" s="1"/>
      <c r="C372" s="1"/>
      <c r="D372" s="1"/>
      <c r="E372" s="1"/>
      <c r="F372" s="1"/>
      <c r="G372" s="1"/>
      <c r="H372" s="1"/>
      <c r="I372" s="34"/>
      <c r="J372" s="1"/>
      <c r="K372" s="9"/>
      <c r="L372" s="1"/>
      <c r="M372" s="1"/>
      <c r="N372" s="1"/>
      <c r="O372" s="1"/>
      <c r="P372" s="1"/>
      <c r="Q372" s="1"/>
      <c r="R372" s="1"/>
      <c r="S372" s="1"/>
      <c r="T372" s="1"/>
      <c r="U372" s="1"/>
      <c r="V372" s="1"/>
      <c r="W372" s="1"/>
      <c r="X372" s="1"/>
      <c r="Y372" s="1"/>
      <c r="Z372" s="1"/>
    </row>
    <row r="373" ht="28.5" customHeight="1">
      <c r="A373" s="1"/>
      <c r="B373" s="1"/>
      <c r="C373" s="1"/>
      <c r="D373" s="1"/>
      <c r="E373" s="1"/>
      <c r="F373" s="1"/>
      <c r="G373" s="1"/>
      <c r="H373" s="1"/>
      <c r="I373" s="34"/>
      <c r="J373" s="1"/>
      <c r="K373" s="9"/>
      <c r="L373" s="1"/>
      <c r="M373" s="1"/>
      <c r="N373" s="1"/>
      <c r="O373" s="1"/>
      <c r="P373" s="1"/>
      <c r="Q373" s="1"/>
      <c r="R373" s="1"/>
      <c r="S373" s="1"/>
      <c r="T373" s="1"/>
      <c r="U373" s="1"/>
      <c r="V373" s="1"/>
      <c r="W373" s="1"/>
      <c r="X373" s="1"/>
      <c r="Y373" s="1"/>
      <c r="Z373" s="1"/>
    </row>
    <row r="374" ht="28.5" customHeight="1">
      <c r="A374" s="1"/>
      <c r="B374" s="1"/>
      <c r="C374" s="1"/>
      <c r="D374" s="1"/>
      <c r="E374" s="1"/>
      <c r="F374" s="1"/>
      <c r="G374" s="1"/>
      <c r="H374" s="1"/>
      <c r="I374" s="34"/>
      <c r="J374" s="1"/>
      <c r="K374" s="9"/>
      <c r="L374" s="1"/>
      <c r="M374" s="1"/>
      <c r="N374" s="1"/>
      <c r="O374" s="1"/>
      <c r="P374" s="1"/>
      <c r="Q374" s="1"/>
      <c r="R374" s="1"/>
      <c r="S374" s="1"/>
      <c r="T374" s="1"/>
      <c r="U374" s="1"/>
      <c r="V374" s="1"/>
      <c r="W374" s="1"/>
      <c r="X374" s="1"/>
      <c r="Y374" s="1"/>
      <c r="Z374" s="1"/>
    </row>
    <row r="375" ht="28.5" customHeight="1">
      <c r="A375" s="1"/>
      <c r="B375" s="1"/>
      <c r="C375" s="1"/>
      <c r="D375" s="1"/>
      <c r="E375" s="1"/>
      <c r="F375" s="1"/>
      <c r="G375" s="1"/>
      <c r="H375" s="1"/>
      <c r="I375" s="34"/>
      <c r="J375" s="1"/>
      <c r="K375" s="9"/>
      <c r="L375" s="1"/>
      <c r="M375" s="1"/>
      <c r="N375" s="1"/>
      <c r="O375" s="1"/>
      <c r="P375" s="1"/>
      <c r="Q375" s="1"/>
      <c r="R375" s="1"/>
      <c r="S375" s="1"/>
      <c r="T375" s="1"/>
      <c r="U375" s="1"/>
      <c r="V375" s="1"/>
      <c r="W375" s="1"/>
      <c r="X375" s="1"/>
      <c r="Y375" s="1"/>
      <c r="Z375" s="1"/>
    </row>
    <row r="376" ht="28.5" customHeight="1">
      <c r="A376" s="1"/>
      <c r="B376" s="1"/>
      <c r="C376" s="1"/>
      <c r="D376" s="1"/>
      <c r="E376" s="1"/>
      <c r="F376" s="1"/>
      <c r="G376" s="1"/>
      <c r="H376" s="1"/>
      <c r="I376" s="34"/>
      <c r="J376" s="1"/>
      <c r="K376" s="9"/>
      <c r="L376" s="1"/>
      <c r="M376" s="1"/>
      <c r="N376" s="1"/>
      <c r="O376" s="1"/>
      <c r="P376" s="1"/>
      <c r="Q376" s="1"/>
      <c r="R376" s="1"/>
      <c r="S376" s="1"/>
      <c r="T376" s="1"/>
      <c r="U376" s="1"/>
      <c r="V376" s="1"/>
      <c r="W376" s="1"/>
      <c r="X376" s="1"/>
      <c r="Y376" s="1"/>
      <c r="Z376" s="1"/>
    </row>
    <row r="377" ht="28.5" customHeight="1">
      <c r="A377" s="1"/>
      <c r="B377" s="1"/>
      <c r="C377" s="1"/>
      <c r="D377" s="1"/>
      <c r="E377" s="1"/>
      <c r="F377" s="1"/>
      <c r="G377" s="1"/>
      <c r="H377" s="1"/>
      <c r="I377" s="34"/>
      <c r="J377" s="1"/>
      <c r="K377" s="9"/>
      <c r="L377" s="1"/>
      <c r="M377" s="1"/>
      <c r="N377" s="1"/>
      <c r="O377" s="1"/>
      <c r="P377" s="1"/>
      <c r="Q377" s="1"/>
      <c r="R377" s="1"/>
      <c r="S377" s="1"/>
      <c r="T377" s="1"/>
      <c r="U377" s="1"/>
      <c r="V377" s="1"/>
      <c r="W377" s="1"/>
      <c r="X377" s="1"/>
      <c r="Y377" s="1"/>
      <c r="Z377" s="1"/>
    </row>
    <row r="378" ht="28.5" customHeight="1">
      <c r="A378" s="1"/>
      <c r="B378" s="1"/>
      <c r="C378" s="1"/>
      <c r="D378" s="1"/>
      <c r="E378" s="1"/>
      <c r="F378" s="1"/>
      <c r="G378" s="1"/>
      <c r="H378" s="1"/>
      <c r="I378" s="34"/>
      <c r="J378" s="1"/>
      <c r="K378" s="9"/>
      <c r="L378" s="1"/>
      <c r="M378" s="1"/>
      <c r="N378" s="1"/>
      <c r="O378" s="1"/>
      <c r="P378" s="1"/>
      <c r="Q378" s="1"/>
      <c r="R378" s="1"/>
      <c r="S378" s="1"/>
      <c r="T378" s="1"/>
      <c r="U378" s="1"/>
      <c r="V378" s="1"/>
      <c r="W378" s="1"/>
      <c r="X378" s="1"/>
      <c r="Y378" s="1"/>
      <c r="Z378" s="1"/>
    </row>
    <row r="379" ht="28.5" customHeight="1">
      <c r="A379" s="1"/>
      <c r="B379" s="1"/>
      <c r="C379" s="1"/>
      <c r="D379" s="1"/>
      <c r="E379" s="1"/>
      <c r="F379" s="1"/>
      <c r="G379" s="1"/>
      <c r="H379" s="1"/>
      <c r="I379" s="34"/>
      <c r="J379" s="1"/>
      <c r="K379" s="9"/>
      <c r="L379" s="1"/>
      <c r="M379" s="1"/>
      <c r="N379" s="1"/>
      <c r="O379" s="1"/>
      <c r="P379" s="1"/>
      <c r="Q379" s="1"/>
      <c r="R379" s="1"/>
      <c r="S379" s="1"/>
      <c r="T379" s="1"/>
      <c r="U379" s="1"/>
      <c r="V379" s="1"/>
      <c r="W379" s="1"/>
      <c r="X379" s="1"/>
      <c r="Y379" s="1"/>
      <c r="Z379" s="1"/>
    </row>
    <row r="380" ht="28.5" customHeight="1">
      <c r="A380" s="1"/>
      <c r="B380" s="1"/>
      <c r="C380" s="1"/>
      <c r="D380" s="1"/>
      <c r="E380" s="1"/>
      <c r="F380" s="1"/>
      <c r="G380" s="1"/>
      <c r="H380" s="1"/>
      <c r="I380" s="34"/>
      <c r="J380" s="1"/>
      <c r="K380" s="9"/>
      <c r="L380" s="1"/>
      <c r="M380" s="1"/>
      <c r="N380" s="1"/>
      <c r="O380" s="1"/>
      <c r="P380" s="1"/>
      <c r="Q380" s="1"/>
      <c r="R380" s="1"/>
      <c r="S380" s="1"/>
      <c r="T380" s="1"/>
      <c r="U380" s="1"/>
      <c r="V380" s="1"/>
      <c r="W380" s="1"/>
      <c r="X380" s="1"/>
      <c r="Y380" s="1"/>
      <c r="Z380" s="1"/>
    </row>
    <row r="381" ht="28.5" customHeight="1">
      <c r="A381" s="1"/>
      <c r="B381" s="1"/>
      <c r="C381" s="1"/>
      <c r="D381" s="1"/>
      <c r="E381" s="1"/>
      <c r="F381" s="1"/>
      <c r="G381" s="1"/>
      <c r="H381" s="1"/>
      <c r="I381" s="34"/>
      <c r="J381" s="1"/>
      <c r="K381" s="9"/>
      <c r="L381" s="1"/>
      <c r="M381" s="1"/>
      <c r="N381" s="1"/>
      <c r="O381" s="1"/>
      <c r="P381" s="1"/>
      <c r="Q381" s="1"/>
      <c r="R381" s="1"/>
      <c r="S381" s="1"/>
      <c r="T381" s="1"/>
      <c r="U381" s="1"/>
      <c r="V381" s="1"/>
      <c r="W381" s="1"/>
      <c r="X381" s="1"/>
      <c r="Y381" s="1"/>
      <c r="Z381" s="1"/>
    </row>
    <row r="382" ht="28.5" customHeight="1">
      <c r="A382" s="1"/>
      <c r="B382" s="1"/>
      <c r="C382" s="1"/>
      <c r="D382" s="1"/>
      <c r="E382" s="1"/>
      <c r="F382" s="1"/>
      <c r="G382" s="1"/>
      <c r="H382" s="1"/>
      <c r="I382" s="34"/>
      <c r="J382" s="1"/>
      <c r="K382" s="9"/>
      <c r="L382" s="1"/>
      <c r="M382" s="1"/>
      <c r="N382" s="1"/>
      <c r="O382" s="1"/>
      <c r="P382" s="1"/>
      <c r="Q382" s="1"/>
      <c r="R382" s="1"/>
      <c r="S382" s="1"/>
      <c r="T382" s="1"/>
      <c r="U382" s="1"/>
      <c r="V382" s="1"/>
      <c r="W382" s="1"/>
      <c r="X382" s="1"/>
      <c r="Y382" s="1"/>
      <c r="Z382" s="1"/>
    </row>
    <row r="383" ht="28.5" customHeight="1">
      <c r="A383" s="1"/>
      <c r="B383" s="1"/>
      <c r="C383" s="1"/>
      <c r="D383" s="1"/>
      <c r="E383" s="1"/>
      <c r="F383" s="1"/>
      <c r="G383" s="1"/>
      <c r="H383" s="1"/>
      <c r="I383" s="34"/>
      <c r="J383" s="1"/>
      <c r="K383" s="9"/>
      <c r="L383" s="1"/>
      <c r="M383" s="1"/>
      <c r="N383" s="1"/>
      <c r="O383" s="1"/>
      <c r="P383" s="1"/>
      <c r="Q383" s="1"/>
      <c r="R383" s="1"/>
      <c r="S383" s="1"/>
      <c r="T383" s="1"/>
      <c r="U383" s="1"/>
      <c r="V383" s="1"/>
      <c r="W383" s="1"/>
      <c r="X383" s="1"/>
      <c r="Y383" s="1"/>
      <c r="Z383" s="1"/>
    </row>
    <row r="384" ht="28.5" customHeight="1">
      <c r="A384" s="1"/>
      <c r="B384" s="1"/>
      <c r="C384" s="1"/>
      <c r="D384" s="1"/>
      <c r="E384" s="1"/>
      <c r="F384" s="1"/>
      <c r="G384" s="1"/>
      <c r="H384" s="1"/>
      <c r="I384" s="34"/>
      <c r="J384" s="1"/>
      <c r="K384" s="9"/>
      <c r="L384" s="1"/>
      <c r="M384" s="1"/>
      <c r="N384" s="1"/>
      <c r="O384" s="1"/>
      <c r="P384" s="1"/>
      <c r="Q384" s="1"/>
      <c r="R384" s="1"/>
      <c r="S384" s="1"/>
      <c r="T384" s="1"/>
      <c r="U384" s="1"/>
      <c r="V384" s="1"/>
      <c r="W384" s="1"/>
      <c r="X384" s="1"/>
      <c r="Y384" s="1"/>
      <c r="Z384" s="1"/>
    </row>
    <row r="385" ht="28.5" customHeight="1">
      <c r="A385" s="1"/>
      <c r="B385" s="1"/>
      <c r="C385" s="1"/>
      <c r="D385" s="1"/>
      <c r="E385" s="1"/>
      <c r="F385" s="1"/>
      <c r="G385" s="1"/>
      <c r="H385" s="1"/>
      <c r="I385" s="34"/>
      <c r="J385" s="1"/>
      <c r="K385" s="9"/>
      <c r="L385" s="1"/>
      <c r="M385" s="1"/>
      <c r="N385" s="1"/>
      <c r="O385" s="1"/>
      <c r="P385" s="1"/>
      <c r="Q385" s="1"/>
      <c r="R385" s="1"/>
      <c r="S385" s="1"/>
      <c r="T385" s="1"/>
      <c r="U385" s="1"/>
      <c r="V385" s="1"/>
      <c r="W385" s="1"/>
      <c r="X385" s="1"/>
      <c r="Y385" s="1"/>
      <c r="Z385" s="1"/>
    </row>
    <row r="386" ht="28.5" customHeight="1">
      <c r="A386" s="1"/>
      <c r="B386" s="1"/>
      <c r="C386" s="1"/>
      <c r="D386" s="1"/>
      <c r="E386" s="1"/>
      <c r="F386" s="1"/>
      <c r="G386" s="1"/>
      <c r="H386" s="1"/>
      <c r="I386" s="34"/>
      <c r="J386" s="1"/>
      <c r="K386" s="9"/>
      <c r="L386" s="1"/>
      <c r="M386" s="1"/>
      <c r="N386" s="1"/>
      <c r="O386" s="1"/>
      <c r="P386" s="1"/>
      <c r="Q386" s="1"/>
      <c r="R386" s="1"/>
      <c r="S386" s="1"/>
      <c r="T386" s="1"/>
      <c r="U386" s="1"/>
      <c r="V386" s="1"/>
      <c r="W386" s="1"/>
      <c r="X386" s="1"/>
      <c r="Y386" s="1"/>
      <c r="Z386" s="1"/>
    </row>
    <row r="387" ht="28.5" customHeight="1">
      <c r="A387" s="1"/>
      <c r="B387" s="1"/>
      <c r="C387" s="1"/>
      <c r="D387" s="1"/>
      <c r="E387" s="1"/>
      <c r="F387" s="1"/>
      <c r="G387" s="1"/>
      <c r="H387" s="1"/>
      <c r="I387" s="34"/>
      <c r="J387" s="1"/>
      <c r="K387" s="9"/>
      <c r="L387" s="1"/>
      <c r="M387" s="1"/>
      <c r="N387" s="1"/>
      <c r="O387" s="1"/>
      <c r="P387" s="1"/>
      <c r="Q387" s="1"/>
      <c r="R387" s="1"/>
      <c r="S387" s="1"/>
      <c r="T387" s="1"/>
      <c r="U387" s="1"/>
      <c r="V387" s="1"/>
      <c r="W387" s="1"/>
      <c r="X387" s="1"/>
      <c r="Y387" s="1"/>
      <c r="Z387" s="1"/>
    </row>
    <row r="388" ht="28.5" customHeight="1">
      <c r="A388" s="1"/>
      <c r="B388" s="1"/>
      <c r="C388" s="1"/>
      <c r="D388" s="1"/>
      <c r="E388" s="1"/>
      <c r="F388" s="1"/>
      <c r="G388" s="1"/>
      <c r="H388" s="1"/>
      <c r="I388" s="34"/>
      <c r="J388" s="1"/>
      <c r="K388" s="9"/>
      <c r="L388" s="1"/>
      <c r="M388" s="1"/>
      <c r="N388" s="1"/>
      <c r="O388" s="1"/>
      <c r="P388" s="1"/>
      <c r="Q388" s="1"/>
      <c r="R388" s="1"/>
      <c r="S388" s="1"/>
      <c r="T388" s="1"/>
      <c r="U388" s="1"/>
      <c r="V388" s="1"/>
      <c r="W388" s="1"/>
      <c r="X388" s="1"/>
      <c r="Y388" s="1"/>
      <c r="Z388" s="1"/>
    </row>
    <row r="389" ht="28.5" customHeight="1">
      <c r="A389" s="1"/>
      <c r="B389" s="1"/>
      <c r="C389" s="1"/>
      <c r="D389" s="1"/>
      <c r="E389" s="1"/>
      <c r="F389" s="1"/>
      <c r="G389" s="1"/>
      <c r="H389" s="1"/>
      <c r="I389" s="34"/>
      <c r="J389" s="1"/>
      <c r="K389" s="9"/>
      <c r="L389" s="1"/>
      <c r="M389" s="1"/>
      <c r="N389" s="1"/>
      <c r="O389" s="1"/>
      <c r="P389" s="1"/>
      <c r="Q389" s="1"/>
      <c r="R389" s="1"/>
      <c r="S389" s="1"/>
      <c r="T389" s="1"/>
      <c r="U389" s="1"/>
      <c r="V389" s="1"/>
      <c r="W389" s="1"/>
      <c r="X389" s="1"/>
      <c r="Y389" s="1"/>
      <c r="Z389" s="1"/>
    </row>
    <row r="390" ht="28.5" customHeight="1">
      <c r="A390" s="1"/>
      <c r="B390" s="1"/>
      <c r="C390" s="1"/>
      <c r="D390" s="1"/>
      <c r="E390" s="1"/>
      <c r="F390" s="1"/>
      <c r="G390" s="1"/>
      <c r="H390" s="1"/>
      <c r="I390" s="34"/>
      <c r="J390" s="1"/>
      <c r="K390" s="9"/>
      <c r="L390" s="1"/>
      <c r="M390" s="1"/>
      <c r="N390" s="1"/>
      <c r="O390" s="1"/>
      <c r="P390" s="1"/>
      <c r="Q390" s="1"/>
      <c r="R390" s="1"/>
      <c r="S390" s="1"/>
      <c r="T390" s="1"/>
      <c r="U390" s="1"/>
      <c r="V390" s="1"/>
      <c r="W390" s="1"/>
      <c r="X390" s="1"/>
      <c r="Y390" s="1"/>
      <c r="Z390" s="1"/>
    </row>
    <row r="391" ht="28.5" customHeight="1">
      <c r="A391" s="1"/>
      <c r="B391" s="1"/>
      <c r="C391" s="1"/>
      <c r="D391" s="1"/>
      <c r="E391" s="1"/>
      <c r="F391" s="1"/>
      <c r="G391" s="1"/>
      <c r="H391" s="1"/>
      <c r="I391" s="34"/>
      <c r="J391" s="1"/>
      <c r="K391" s="9"/>
      <c r="L391" s="1"/>
      <c r="M391" s="1"/>
      <c r="N391" s="1"/>
      <c r="O391" s="1"/>
      <c r="P391" s="1"/>
      <c r="Q391" s="1"/>
      <c r="R391" s="1"/>
      <c r="S391" s="1"/>
      <c r="T391" s="1"/>
      <c r="U391" s="1"/>
      <c r="V391" s="1"/>
      <c r="W391" s="1"/>
      <c r="X391" s="1"/>
      <c r="Y391" s="1"/>
      <c r="Z391" s="1"/>
    </row>
    <row r="392" ht="28.5" customHeight="1">
      <c r="A392" s="1"/>
      <c r="B392" s="1"/>
      <c r="C392" s="1"/>
      <c r="D392" s="1"/>
      <c r="E392" s="1"/>
      <c r="F392" s="1"/>
      <c r="G392" s="1"/>
      <c r="H392" s="1"/>
      <c r="I392" s="34"/>
      <c r="J392" s="1"/>
      <c r="K392" s="9"/>
      <c r="L392" s="1"/>
      <c r="M392" s="1"/>
      <c r="N392" s="1"/>
      <c r="O392" s="1"/>
      <c r="P392" s="1"/>
      <c r="Q392" s="1"/>
      <c r="R392" s="1"/>
      <c r="S392" s="1"/>
      <c r="T392" s="1"/>
      <c r="U392" s="1"/>
      <c r="V392" s="1"/>
      <c r="W392" s="1"/>
      <c r="X392" s="1"/>
      <c r="Y392" s="1"/>
      <c r="Z392" s="1"/>
    </row>
    <row r="393" ht="28.5" customHeight="1">
      <c r="A393" s="1"/>
      <c r="B393" s="1"/>
      <c r="C393" s="1"/>
      <c r="D393" s="1"/>
      <c r="E393" s="1"/>
      <c r="F393" s="1"/>
      <c r="G393" s="1"/>
      <c r="H393" s="1"/>
      <c r="I393" s="34"/>
      <c r="J393" s="1"/>
      <c r="K393" s="9"/>
      <c r="L393" s="1"/>
      <c r="M393" s="1"/>
      <c r="N393" s="1"/>
      <c r="O393" s="1"/>
      <c r="P393" s="1"/>
      <c r="Q393" s="1"/>
      <c r="R393" s="1"/>
      <c r="S393" s="1"/>
      <c r="T393" s="1"/>
      <c r="U393" s="1"/>
      <c r="V393" s="1"/>
      <c r="W393" s="1"/>
      <c r="X393" s="1"/>
      <c r="Y393" s="1"/>
      <c r="Z393" s="1"/>
    </row>
    <row r="394" ht="28.5" customHeight="1">
      <c r="A394" s="1"/>
      <c r="B394" s="1"/>
      <c r="C394" s="1"/>
      <c r="D394" s="1"/>
      <c r="E394" s="1"/>
      <c r="F394" s="1"/>
      <c r="G394" s="1"/>
      <c r="H394" s="1"/>
      <c r="I394" s="34"/>
      <c r="J394" s="1"/>
      <c r="K394" s="9"/>
      <c r="L394" s="1"/>
      <c r="M394" s="1"/>
      <c r="N394" s="1"/>
      <c r="O394" s="1"/>
      <c r="P394" s="1"/>
      <c r="Q394" s="1"/>
      <c r="R394" s="1"/>
      <c r="S394" s="1"/>
      <c r="T394" s="1"/>
      <c r="U394" s="1"/>
      <c r="V394" s="1"/>
      <c r="W394" s="1"/>
      <c r="X394" s="1"/>
      <c r="Y394" s="1"/>
      <c r="Z394" s="1"/>
    </row>
    <row r="395" ht="28.5" customHeight="1">
      <c r="A395" s="1"/>
      <c r="B395" s="1"/>
      <c r="C395" s="1"/>
      <c r="D395" s="1"/>
      <c r="E395" s="1"/>
      <c r="F395" s="1"/>
      <c r="G395" s="1"/>
      <c r="H395" s="1"/>
      <c r="I395" s="34"/>
      <c r="J395" s="1"/>
      <c r="K395" s="9"/>
      <c r="L395" s="1"/>
      <c r="M395" s="1"/>
      <c r="N395" s="1"/>
      <c r="O395" s="1"/>
      <c r="P395" s="1"/>
      <c r="Q395" s="1"/>
      <c r="R395" s="1"/>
      <c r="S395" s="1"/>
      <c r="T395" s="1"/>
      <c r="U395" s="1"/>
      <c r="V395" s="1"/>
      <c r="W395" s="1"/>
      <c r="X395" s="1"/>
      <c r="Y395" s="1"/>
      <c r="Z395" s="1"/>
    </row>
    <row r="396" ht="28.5" customHeight="1">
      <c r="A396" s="1"/>
      <c r="B396" s="1"/>
      <c r="C396" s="1"/>
      <c r="D396" s="1"/>
      <c r="E396" s="1"/>
      <c r="F396" s="1"/>
      <c r="G396" s="1"/>
      <c r="H396" s="1"/>
      <c r="I396" s="34"/>
      <c r="J396" s="1"/>
      <c r="K396" s="9"/>
      <c r="L396" s="1"/>
      <c r="M396" s="1"/>
      <c r="N396" s="1"/>
      <c r="O396" s="1"/>
      <c r="P396" s="1"/>
      <c r="Q396" s="1"/>
      <c r="R396" s="1"/>
      <c r="S396" s="1"/>
      <c r="T396" s="1"/>
      <c r="U396" s="1"/>
      <c r="V396" s="1"/>
      <c r="W396" s="1"/>
      <c r="X396" s="1"/>
      <c r="Y396" s="1"/>
      <c r="Z396" s="1"/>
    </row>
    <row r="397" ht="28.5" customHeight="1">
      <c r="A397" s="1"/>
      <c r="B397" s="1"/>
      <c r="C397" s="1"/>
      <c r="D397" s="1"/>
      <c r="E397" s="1"/>
      <c r="F397" s="1"/>
      <c r="G397" s="1"/>
      <c r="H397" s="1"/>
      <c r="I397" s="34"/>
      <c r="J397" s="1"/>
      <c r="K397" s="9"/>
      <c r="L397" s="1"/>
      <c r="M397" s="1"/>
      <c r="N397" s="1"/>
      <c r="O397" s="1"/>
      <c r="P397" s="1"/>
      <c r="Q397" s="1"/>
      <c r="R397" s="1"/>
      <c r="S397" s="1"/>
      <c r="T397" s="1"/>
      <c r="U397" s="1"/>
      <c r="V397" s="1"/>
      <c r="W397" s="1"/>
      <c r="X397" s="1"/>
      <c r="Y397" s="1"/>
      <c r="Z397" s="1"/>
    </row>
    <row r="398" ht="28.5" customHeight="1">
      <c r="A398" s="1"/>
      <c r="B398" s="1"/>
      <c r="C398" s="1"/>
      <c r="D398" s="1"/>
      <c r="E398" s="1"/>
      <c r="F398" s="1"/>
      <c r="G398" s="1"/>
      <c r="H398" s="1"/>
      <c r="I398" s="34"/>
      <c r="J398" s="1"/>
      <c r="K398" s="9"/>
      <c r="L398" s="1"/>
      <c r="M398" s="1"/>
      <c r="N398" s="1"/>
      <c r="O398" s="1"/>
      <c r="P398" s="1"/>
      <c r="Q398" s="1"/>
      <c r="R398" s="1"/>
      <c r="S398" s="1"/>
      <c r="T398" s="1"/>
      <c r="U398" s="1"/>
      <c r="V398" s="1"/>
      <c r="W398" s="1"/>
      <c r="X398" s="1"/>
      <c r="Y398" s="1"/>
      <c r="Z398" s="1"/>
    </row>
    <row r="399" ht="28.5" customHeight="1">
      <c r="A399" s="1"/>
      <c r="B399" s="1"/>
      <c r="C399" s="1"/>
      <c r="D399" s="1"/>
      <c r="E399" s="1"/>
      <c r="F399" s="1"/>
      <c r="G399" s="1"/>
      <c r="H399" s="1"/>
      <c r="I399" s="34"/>
      <c r="J399" s="1"/>
      <c r="K399" s="9"/>
      <c r="L399" s="1"/>
      <c r="M399" s="1"/>
      <c r="N399" s="1"/>
      <c r="O399" s="1"/>
      <c r="P399" s="1"/>
      <c r="Q399" s="1"/>
      <c r="R399" s="1"/>
      <c r="S399" s="1"/>
      <c r="T399" s="1"/>
      <c r="U399" s="1"/>
      <c r="V399" s="1"/>
      <c r="W399" s="1"/>
      <c r="X399" s="1"/>
      <c r="Y399" s="1"/>
      <c r="Z399" s="1"/>
    </row>
    <row r="400" ht="28.5" customHeight="1">
      <c r="A400" s="1"/>
      <c r="B400" s="1"/>
      <c r="C400" s="1"/>
      <c r="D400" s="1"/>
      <c r="E400" s="1"/>
      <c r="F400" s="1"/>
      <c r="G400" s="1"/>
      <c r="H400" s="1"/>
      <c r="I400" s="34"/>
      <c r="J400" s="1"/>
      <c r="K400" s="9"/>
      <c r="L400" s="1"/>
      <c r="M400" s="1"/>
      <c r="N400" s="1"/>
      <c r="O400" s="1"/>
      <c r="P400" s="1"/>
      <c r="Q400" s="1"/>
      <c r="R400" s="1"/>
      <c r="S400" s="1"/>
      <c r="T400" s="1"/>
      <c r="U400" s="1"/>
      <c r="V400" s="1"/>
      <c r="W400" s="1"/>
      <c r="X400" s="1"/>
      <c r="Y400" s="1"/>
      <c r="Z400" s="1"/>
    </row>
    <row r="401" ht="28.5" customHeight="1">
      <c r="A401" s="1"/>
      <c r="B401" s="1"/>
      <c r="C401" s="1"/>
      <c r="D401" s="1"/>
      <c r="E401" s="1"/>
      <c r="F401" s="1"/>
      <c r="G401" s="1"/>
      <c r="H401" s="1"/>
      <c r="I401" s="34"/>
      <c r="J401" s="1"/>
      <c r="K401" s="9"/>
      <c r="L401" s="1"/>
      <c r="M401" s="1"/>
      <c r="N401" s="1"/>
      <c r="O401" s="1"/>
      <c r="P401" s="1"/>
      <c r="Q401" s="1"/>
      <c r="R401" s="1"/>
      <c r="S401" s="1"/>
      <c r="T401" s="1"/>
      <c r="U401" s="1"/>
      <c r="V401" s="1"/>
      <c r="W401" s="1"/>
      <c r="X401" s="1"/>
      <c r="Y401" s="1"/>
      <c r="Z401" s="1"/>
    </row>
    <row r="402" ht="28.5" customHeight="1">
      <c r="A402" s="1"/>
      <c r="B402" s="1"/>
      <c r="C402" s="1"/>
      <c r="D402" s="1"/>
      <c r="E402" s="1"/>
      <c r="F402" s="1"/>
      <c r="G402" s="1"/>
      <c r="H402" s="1"/>
      <c r="I402" s="34"/>
      <c r="J402" s="1"/>
      <c r="K402" s="9"/>
      <c r="L402" s="1"/>
      <c r="M402" s="1"/>
      <c r="N402" s="1"/>
      <c r="O402" s="1"/>
      <c r="P402" s="1"/>
      <c r="Q402" s="1"/>
      <c r="R402" s="1"/>
      <c r="S402" s="1"/>
      <c r="T402" s="1"/>
      <c r="U402" s="1"/>
      <c r="V402" s="1"/>
      <c r="W402" s="1"/>
      <c r="X402" s="1"/>
      <c r="Y402" s="1"/>
      <c r="Z402" s="1"/>
    </row>
    <row r="403" ht="28.5" customHeight="1">
      <c r="A403" s="1"/>
      <c r="B403" s="1"/>
      <c r="C403" s="1"/>
      <c r="D403" s="1"/>
      <c r="E403" s="1"/>
      <c r="F403" s="1"/>
      <c r="G403" s="1"/>
      <c r="H403" s="1"/>
      <c r="I403" s="34"/>
      <c r="J403" s="1"/>
      <c r="K403" s="9"/>
      <c r="L403" s="1"/>
      <c r="M403" s="1"/>
      <c r="N403" s="1"/>
      <c r="O403" s="1"/>
      <c r="P403" s="1"/>
      <c r="Q403" s="1"/>
      <c r="R403" s="1"/>
      <c r="S403" s="1"/>
      <c r="T403" s="1"/>
      <c r="U403" s="1"/>
      <c r="V403" s="1"/>
      <c r="W403" s="1"/>
      <c r="X403" s="1"/>
      <c r="Y403" s="1"/>
      <c r="Z403" s="1"/>
    </row>
    <row r="404" ht="28.5" customHeight="1">
      <c r="A404" s="1"/>
      <c r="B404" s="1"/>
      <c r="C404" s="1"/>
      <c r="D404" s="1"/>
      <c r="E404" s="1"/>
      <c r="F404" s="1"/>
      <c r="G404" s="1"/>
      <c r="H404" s="1"/>
      <c r="I404" s="34"/>
      <c r="J404" s="1"/>
      <c r="K404" s="9"/>
      <c r="L404" s="1"/>
      <c r="M404" s="1"/>
      <c r="N404" s="1"/>
      <c r="O404" s="1"/>
      <c r="P404" s="1"/>
      <c r="Q404" s="1"/>
      <c r="R404" s="1"/>
      <c r="S404" s="1"/>
      <c r="T404" s="1"/>
      <c r="U404" s="1"/>
      <c r="V404" s="1"/>
      <c r="W404" s="1"/>
      <c r="X404" s="1"/>
      <c r="Y404" s="1"/>
      <c r="Z404" s="1"/>
    </row>
    <row r="405" ht="28.5" customHeight="1">
      <c r="A405" s="1"/>
      <c r="B405" s="1"/>
      <c r="C405" s="1"/>
      <c r="D405" s="1"/>
      <c r="E405" s="1"/>
      <c r="F405" s="1"/>
      <c r="G405" s="1"/>
      <c r="H405" s="1"/>
      <c r="I405" s="34"/>
      <c r="J405" s="1"/>
      <c r="K405" s="9"/>
      <c r="L405" s="1"/>
      <c r="M405" s="1"/>
      <c r="N405" s="1"/>
      <c r="O405" s="1"/>
      <c r="P405" s="1"/>
      <c r="Q405" s="1"/>
      <c r="R405" s="1"/>
      <c r="S405" s="1"/>
      <c r="T405" s="1"/>
      <c r="U405" s="1"/>
      <c r="V405" s="1"/>
      <c r="W405" s="1"/>
      <c r="X405" s="1"/>
      <c r="Y405" s="1"/>
      <c r="Z405" s="1"/>
    </row>
    <row r="406" ht="28.5" customHeight="1">
      <c r="A406" s="1"/>
      <c r="B406" s="1"/>
      <c r="C406" s="1"/>
      <c r="D406" s="1"/>
      <c r="E406" s="1"/>
      <c r="F406" s="1"/>
      <c r="G406" s="1"/>
      <c r="H406" s="1"/>
      <c r="I406" s="34"/>
      <c r="J406" s="1"/>
      <c r="K406" s="9"/>
      <c r="L406" s="1"/>
      <c r="M406" s="1"/>
      <c r="N406" s="1"/>
      <c r="O406" s="1"/>
      <c r="P406" s="1"/>
      <c r="Q406" s="1"/>
      <c r="R406" s="1"/>
      <c r="S406" s="1"/>
      <c r="T406" s="1"/>
      <c r="U406" s="1"/>
      <c r="V406" s="1"/>
      <c r="W406" s="1"/>
      <c r="X406" s="1"/>
      <c r="Y406" s="1"/>
      <c r="Z406" s="1"/>
    </row>
    <row r="407" ht="28.5" customHeight="1">
      <c r="A407" s="1"/>
      <c r="B407" s="1"/>
      <c r="C407" s="1"/>
      <c r="D407" s="1"/>
      <c r="E407" s="1"/>
      <c r="F407" s="1"/>
      <c r="G407" s="1"/>
      <c r="H407" s="1"/>
      <c r="I407" s="34"/>
      <c r="J407" s="1"/>
      <c r="K407" s="9"/>
      <c r="L407" s="1"/>
      <c r="M407" s="1"/>
      <c r="N407" s="1"/>
      <c r="O407" s="1"/>
      <c r="P407" s="1"/>
      <c r="Q407" s="1"/>
      <c r="R407" s="1"/>
      <c r="S407" s="1"/>
      <c r="T407" s="1"/>
      <c r="U407" s="1"/>
      <c r="V407" s="1"/>
      <c r="W407" s="1"/>
      <c r="X407" s="1"/>
      <c r="Y407" s="1"/>
      <c r="Z407" s="1"/>
    </row>
    <row r="408" ht="28.5" customHeight="1">
      <c r="A408" s="1"/>
      <c r="B408" s="1"/>
      <c r="C408" s="1"/>
      <c r="D408" s="1"/>
      <c r="E408" s="1"/>
      <c r="F408" s="1"/>
      <c r="G408" s="1"/>
      <c r="H408" s="1"/>
      <c r="I408" s="34"/>
      <c r="J408" s="1"/>
      <c r="K408" s="9"/>
      <c r="L408" s="1"/>
      <c r="M408" s="1"/>
      <c r="N408" s="1"/>
      <c r="O408" s="1"/>
      <c r="P408" s="1"/>
      <c r="Q408" s="1"/>
      <c r="R408" s="1"/>
      <c r="S408" s="1"/>
      <c r="T408" s="1"/>
      <c r="U408" s="1"/>
      <c r="V408" s="1"/>
      <c r="W408" s="1"/>
      <c r="X408" s="1"/>
      <c r="Y408" s="1"/>
      <c r="Z408" s="1"/>
    </row>
    <row r="409" ht="28.5" customHeight="1">
      <c r="A409" s="1"/>
      <c r="B409" s="1"/>
      <c r="C409" s="1"/>
      <c r="D409" s="1"/>
      <c r="E409" s="1"/>
      <c r="F409" s="1"/>
      <c r="G409" s="1"/>
      <c r="H409" s="1"/>
      <c r="I409" s="34"/>
      <c r="J409" s="1"/>
      <c r="K409" s="9"/>
      <c r="L409" s="1"/>
      <c r="M409" s="1"/>
      <c r="N409" s="1"/>
      <c r="O409" s="1"/>
      <c r="P409" s="1"/>
      <c r="Q409" s="1"/>
      <c r="R409" s="1"/>
      <c r="S409" s="1"/>
      <c r="T409" s="1"/>
      <c r="U409" s="1"/>
      <c r="V409" s="1"/>
      <c r="W409" s="1"/>
      <c r="X409" s="1"/>
      <c r="Y409" s="1"/>
      <c r="Z409" s="1"/>
    </row>
    <row r="410" ht="28.5" customHeight="1">
      <c r="A410" s="1"/>
      <c r="B410" s="1"/>
      <c r="C410" s="1"/>
      <c r="D410" s="1"/>
      <c r="E410" s="1"/>
      <c r="F410" s="1"/>
      <c r="G410" s="1"/>
      <c r="H410" s="1"/>
      <c r="I410" s="34"/>
      <c r="J410" s="1"/>
      <c r="K410" s="9"/>
      <c r="L410" s="1"/>
      <c r="M410" s="1"/>
      <c r="N410" s="1"/>
      <c r="O410" s="1"/>
      <c r="P410" s="1"/>
      <c r="Q410" s="1"/>
      <c r="R410" s="1"/>
      <c r="S410" s="1"/>
      <c r="T410" s="1"/>
      <c r="U410" s="1"/>
      <c r="V410" s="1"/>
      <c r="W410" s="1"/>
      <c r="X410" s="1"/>
      <c r="Y410" s="1"/>
      <c r="Z410" s="1"/>
    </row>
    <row r="411" ht="28.5" customHeight="1">
      <c r="A411" s="1"/>
      <c r="B411" s="1"/>
      <c r="C411" s="1"/>
      <c r="D411" s="1"/>
      <c r="E411" s="1"/>
      <c r="F411" s="1"/>
      <c r="G411" s="1"/>
      <c r="H411" s="1"/>
      <c r="I411" s="34"/>
      <c r="J411" s="1"/>
      <c r="K411" s="9"/>
      <c r="L411" s="1"/>
      <c r="M411" s="1"/>
      <c r="N411" s="1"/>
      <c r="O411" s="1"/>
      <c r="P411" s="1"/>
      <c r="Q411" s="1"/>
      <c r="R411" s="1"/>
      <c r="S411" s="1"/>
      <c r="T411" s="1"/>
      <c r="U411" s="1"/>
      <c r="V411" s="1"/>
      <c r="W411" s="1"/>
      <c r="X411" s="1"/>
      <c r="Y411" s="1"/>
      <c r="Z411" s="1"/>
    </row>
    <row r="412" ht="28.5" customHeight="1">
      <c r="A412" s="1"/>
      <c r="B412" s="1"/>
      <c r="C412" s="1"/>
      <c r="D412" s="1"/>
      <c r="E412" s="1"/>
      <c r="F412" s="1"/>
      <c r="G412" s="1"/>
      <c r="H412" s="1"/>
      <c r="I412" s="34"/>
      <c r="J412" s="1"/>
      <c r="K412" s="9"/>
      <c r="L412" s="1"/>
      <c r="M412" s="1"/>
      <c r="N412" s="1"/>
      <c r="O412" s="1"/>
      <c r="P412" s="1"/>
      <c r="Q412" s="1"/>
      <c r="R412" s="1"/>
      <c r="S412" s="1"/>
      <c r="T412" s="1"/>
      <c r="U412" s="1"/>
      <c r="V412" s="1"/>
      <c r="W412" s="1"/>
      <c r="X412" s="1"/>
      <c r="Y412" s="1"/>
      <c r="Z412" s="1"/>
    </row>
    <row r="413" ht="28.5" customHeight="1">
      <c r="A413" s="1"/>
      <c r="B413" s="1"/>
      <c r="C413" s="1"/>
      <c r="D413" s="1"/>
      <c r="E413" s="1"/>
      <c r="F413" s="1"/>
      <c r="G413" s="1"/>
      <c r="H413" s="1"/>
      <c r="I413" s="34"/>
      <c r="J413" s="1"/>
      <c r="K413" s="9"/>
      <c r="L413" s="1"/>
      <c r="M413" s="1"/>
      <c r="N413" s="1"/>
      <c r="O413" s="1"/>
      <c r="P413" s="1"/>
      <c r="Q413" s="1"/>
      <c r="R413" s="1"/>
      <c r="S413" s="1"/>
      <c r="T413" s="1"/>
      <c r="U413" s="1"/>
      <c r="V413" s="1"/>
      <c r="W413" s="1"/>
      <c r="X413" s="1"/>
      <c r="Y413" s="1"/>
      <c r="Z413" s="1"/>
    </row>
    <row r="414" ht="28.5" customHeight="1">
      <c r="A414" s="1"/>
      <c r="B414" s="1"/>
      <c r="C414" s="1"/>
      <c r="D414" s="1"/>
      <c r="E414" s="1"/>
      <c r="F414" s="1"/>
      <c r="G414" s="1"/>
      <c r="H414" s="1"/>
      <c r="I414" s="34"/>
      <c r="J414" s="1"/>
      <c r="K414" s="9"/>
      <c r="L414" s="1"/>
      <c r="M414" s="1"/>
      <c r="N414" s="1"/>
      <c r="O414" s="1"/>
      <c r="P414" s="1"/>
      <c r="Q414" s="1"/>
      <c r="R414" s="1"/>
      <c r="S414" s="1"/>
      <c r="T414" s="1"/>
      <c r="U414" s="1"/>
      <c r="V414" s="1"/>
      <c r="W414" s="1"/>
      <c r="X414" s="1"/>
      <c r="Y414" s="1"/>
      <c r="Z414" s="1"/>
    </row>
    <row r="415" ht="28.5" customHeight="1">
      <c r="A415" s="1"/>
      <c r="B415" s="1"/>
      <c r="C415" s="1"/>
      <c r="D415" s="1"/>
      <c r="E415" s="1"/>
      <c r="F415" s="1"/>
      <c r="G415" s="1"/>
      <c r="H415" s="1"/>
      <c r="I415" s="34"/>
      <c r="J415" s="1"/>
      <c r="K415" s="9"/>
      <c r="L415" s="1"/>
      <c r="M415" s="1"/>
      <c r="N415" s="1"/>
      <c r="O415" s="1"/>
      <c r="P415" s="1"/>
      <c r="Q415" s="1"/>
      <c r="R415" s="1"/>
      <c r="S415" s="1"/>
      <c r="T415" s="1"/>
      <c r="U415" s="1"/>
      <c r="V415" s="1"/>
      <c r="W415" s="1"/>
      <c r="X415" s="1"/>
      <c r="Y415" s="1"/>
      <c r="Z415" s="1"/>
    </row>
    <row r="416" ht="28.5" customHeight="1">
      <c r="A416" s="1"/>
      <c r="B416" s="1"/>
      <c r="C416" s="1"/>
      <c r="D416" s="1"/>
      <c r="E416" s="1"/>
      <c r="F416" s="1"/>
      <c r="G416" s="1"/>
      <c r="H416" s="1"/>
      <c r="I416" s="34"/>
      <c r="J416" s="1"/>
      <c r="K416" s="9"/>
      <c r="L416" s="1"/>
      <c r="M416" s="1"/>
      <c r="N416" s="1"/>
      <c r="O416" s="1"/>
      <c r="P416" s="1"/>
      <c r="Q416" s="1"/>
      <c r="R416" s="1"/>
      <c r="S416" s="1"/>
      <c r="T416" s="1"/>
      <c r="U416" s="1"/>
      <c r="V416" s="1"/>
      <c r="W416" s="1"/>
      <c r="X416" s="1"/>
      <c r="Y416" s="1"/>
      <c r="Z416" s="1"/>
    </row>
    <row r="417" ht="28.5" customHeight="1">
      <c r="A417" s="1"/>
      <c r="B417" s="1"/>
      <c r="C417" s="1"/>
      <c r="D417" s="1"/>
      <c r="E417" s="1"/>
      <c r="F417" s="1"/>
      <c r="G417" s="1"/>
      <c r="H417" s="1"/>
      <c r="I417" s="34"/>
      <c r="J417" s="1"/>
      <c r="K417" s="9"/>
      <c r="L417" s="1"/>
      <c r="M417" s="1"/>
      <c r="N417" s="1"/>
      <c r="O417" s="1"/>
      <c r="P417" s="1"/>
      <c r="Q417" s="1"/>
      <c r="R417" s="1"/>
      <c r="S417" s="1"/>
      <c r="T417" s="1"/>
      <c r="U417" s="1"/>
      <c r="V417" s="1"/>
      <c r="W417" s="1"/>
      <c r="X417" s="1"/>
      <c r="Y417" s="1"/>
      <c r="Z417" s="1"/>
    </row>
    <row r="418" ht="28.5" customHeight="1">
      <c r="A418" s="1"/>
      <c r="B418" s="1"/>
      <c r="C418" s="1"/>
      <c r="D418" s="1"/>
      <c r="E418" s="1"/>
      <c r="F418" s="1"/>
      <c r="G418" s="1"/>
      <c r="H418" s="1"/>
      <c r="I418" s="34"/>
      <c r="J418" s="1"/>
      <c r="K418" s="9"/>
      <c r="L418" s="1"/>
      <c r="M418" s="1"/>
      <c r="N418" s="1"/>
      <c r="O418" s="1"/>
      <c r="P418" s="1"/>
      <c r="Q418" s="1"/>
      <c r="R418" s="1"/>
      <c r="S418" s="1"/>
      <c r="T418" s="1"/>
      <c r="U418" s="1"/>
      <c r="V418" s="1"/>
      <c r="W418" s="1"/>
      <c r="X418" s="1"/>
      <c r="Y418" s="1"/>
      <c r="Z418" s="1"/>
    </row>
    <row r="419" ht="28.5" customHeight="1">
      <c r="A419" s="1"/>
      <c r="B419" s="1"/>
      <c r="C419" s="1"/>
      <c r="D419" s="1"/>
      <c r="E419" s="1"/>
      <c r="F419" s="1"/>
      <c r="G419" s="1"/>
      <c r="H419" s="1"/>
      <c r="I419" s="34"/>
      <c r="J419" s="1"/>
      <c r="K419" s="9"/>
      <c r="L419" s="1"/>
      <c r="M419" s="1"/>
      <c r="N419" s="1"/>
      <c r="O419" s="1"/>
      <c r="P419" s="1"/>
      <c r="Q419" s="1"/>
      <c r="R419" s="1"/>
      <c r="S419" s="1"/>
      <c r="T419" s="1"/>
      <c r="U419" s="1"/>
      <c r="V419" s="1"/>
      <c r="W419" s="1"/>
      <c r="X419" s="1"/>
      <c r="Y419" s="1"/>
      <c r="Z419" s="1"/>
    </row>
    <row r="420" ht="28.5" customHeight="1">
      <c r="A420" s="1"/>
      <c r="B420" s="1"/>
      <c r="C420" s="1"/>
      <c r="D420" s="1"/>
      <c r="E420" s="1"/>
      <c r="F420" s="1"/>
      <c r="G420" s="1"/>
      <c r="H420" s="1"/>
      <c r="I420" s="34"/>
      <c r="J420" s="1"/>
      <c r="K420" s="9"/>
      <c r="L420" s="1"/>
      <c r="M420" s="1"/>
      <c r="N420" s="1"/>
      <c r="O420" s="1"/>
      <c r="P420" s="1"/>
      <c r="Q420" s="1"/>
      <c r="R420" s="1"/>
      <c r="S420" s="1"/>
      <c r="T420" s="1"/>
      <c r="U420" s="1"/>
      <c r="V420" s="1"/>
      <c r="W420" s="1"/>
      <c r="X420" s="1"/>
      <c r="Y420" s="1"/>
      <c r="Z420" s="1"/>
    </row>
    <row r="421" ht="28.5" customHeight="1">
      <c r="A421" s="1"/>
      <c r="B421" s="1"/>
      <c r="C421" s="1"/>
      <c r="D421" s="1"/>
      <c r="E421" s="1"/>
      <c r="F421" s="1"/>
      <c r="G421" s="1"/>
      <c r="H421" s="1"/>
      <c r="I421" s="34"/>
      <c r="J421" s="1"/>
      <c r="K421" s="9"/>
      <c r="L421" s="1"/>
      <c r="M421" s="1"/>
      <c r="N421" s="1"/>
      <c r="O421" s="1"/>
      <c r="P421" s="1"/>
      <c r="Q421" s="1"/>
      <c r="R421" s="1"/>
      <c r="S421" s="1"/>
      <c r="T421" s="1"/>
      <c r="U421" s="1"/>
      <c r="V421" s="1"/>
      <c r="W421" s="1"/>
      <c r="X421" s="1"/>
      <c r="Y421" s="1"/>
      <c r="Z421" s="1"/>
    </row>
    <row r="422" ht="28.5" customHeight="1">
      <c r="A422" s="1"/>
      <c r="B422" s="1"/>
      <c r="C422" s="1"/>
      <c r="D422" s="1"/>
      <c r="E422" s="1"/>
      <c r="F422" s="1"/>
      <c r="G422" s="1"/>
      <c r="H422" s="1"/>
      <c r="I422" s="34"/>
      <c r="J422" s="1"/>
      <c r="K422" s="9"/>
      <c r="L422" s="1"/>
      <c r="M422" s="1"/>
      <c r="N422" s="1"/>
      <c r="O422" s="1"/>
      <c r="P422" s="1"/>
      <c r="Q422" s="1"/>
      <c r="R422" s="1"/>
      <c r="S422" s="1"/>
      <c r="T422" s="1"/>
      <c r="U422" s="1"/>
      <c r="V422" s="1"/>
      <c r="W422" s="1"/>
      <c r="X422" s="1"/>
      <c r="Y422" s="1"/>
      <c r="Z422" s="1"/>
    </row>
    <row r="423" ht="28.5" customHeight="1">
      <c r="A423" s="1"/>
      <c r="B423" s="1"/>
      <c r="C423" s="1"/>
      <c r="D423" s="1"/>
      <c r="E423" s="1"/>
      <c r="F423" s="1"/>
      <c r="G423" s="1"/>
      <c r="H423" s="1"/>
      <c r="I423" s="34"/>
      <c r="J423" s="1"/>
      <c r="K423" s="9"/>
      <c r="L423" s="1"/>
      <c r="M423" s="1"/>
      <c r="N423" s="1"/>
      <c r="O423" s="1"/>
      <c r="P423" s="1"/>
      <c r="Q423" s="1"/>
      <c r="R423" s="1"/>
      <c r="S423" s="1"/>
      <c r="T423" s="1"/>
      <c r="U423" s="1"/>
      <c r="V423" s="1"/>
      <c r="W423" s="1"/>
      <c r="X423" s="1"/>
      <c r="Y423" s="1"/>
      <c r="Z423" s="1"/>
    </row>
    <row r="424" ht="28.5" customHeight="1">
      <c r="A424" s="1"/>
      <c r="B424" s="1"/>
      <c r="C424" s="1"/>
      <c r="D424" s="1"/>
      <c r="E424" s="1"/>
      <c r="F424" s="1"/>
      <c r="G424" s="1"/>
      <c r="H424" s="1"/>
      <c r="I424" s="34"/>
      <c r="J424" s="1"/>
      <c r="K424" s="9"/>
      <c r="L424" s="1"/>
      <c r="M424" s="1"/>
      <c r="N424" s="1"/>
      <c r="O424" s="1"/>
      <c r="P424" s="1"/>
      <c r="Q424" s="1"/>
      <c r="R424" s="1"/>
      <c r="S424" s="1"/>
      <c r="T424" s="1"/>
      <c r="U424" s="1"/>
      <c r="V424" s="1"/>
      <c r="W424" s="1"/>
      <c r="X424" s="1"/>
      <c r="Y424" s="1"/>
      <c r="Z424" s="1"/>
    </row>
    <row r="425" ht="28.5" customHeight="1">
      <c r="A425" s="1"/>
      <c r="B425" s="1"/>
      <c r="C425" s="1"/>
      <c r="D425" s="1"/>
      <c r="E425" s="1"/>
      <c r="F425" s="1"/>
      <c r="G425" s="1"/>
      <c r="H425" s="1"/>
      <c r="I425" s="34"/>
      <c r="J425" s="1"/>
      <c r="K425" s="9"/>
      <c r="L425" s="1"/>
      <c r="M425" s="1"/>
      <c r="N425" s="1"/>
      <c r="O425" s="1"/>
      <c r="P425" s="1"/>
      <c r="Q425" s="1"/>
      <c r="R425" s="1"/>
      <c r="S425" s="1"/>
      <c r="T425" s="1"/>
      <c r="U425" s="1"/>
      <c r="V425" s="1"/>
      <c r="W425" s="1"/>
      <c r="X425" s="1"/>
      <c r="Y425" s="1"/>
      <c r="Z425" s="1"/>
    </row>
    <row r="426" ht="28.5" customHeight="1">
      <c r="A426" s="1"/>
      <c r="B426" s="1"/>
      <c r="C426" s="1"/>
      <c r="D426" s="1"/>
      <c r="E426" s="1"/>
      <c r="F426" s="1"/>
      <c r="G426" s="1"/>
      <c r="H426" s="1"/>
      <c r="I426" s="34"/>
      <c r="J426" s="1"/>
      <c r="K426" s="9"/>
      <c r="L426" s="1"/>
      <c r="M426" s="1"/>
      <c r="N426" s="1"/>
      <c r="O426" s="1"/>
      <c r="P426" s="1"/>
      <c r="Q426" s="1"/>
      <c r="R426" s="1"/>
      <c r="S426" s="1"/>
      <c r="T426" s="1"/>
      <c r="U426" s="1"/>
      <c r="V426" s="1"/>
      <c r="W426" s="1"/>
      <c r="X426" s="1"/>
      <c r="Y426" s="1"/>
      <c r="Z426" s="1"/>
    </row>
    <row r="427" ht="28.5" customHeight="1">
      <c r="A427" s="1"/>
      <c r="B427" s="1"/>
      <c r="C427" s="1"/>
      <c r="D427" s="1"/>
      <c r="E427" s="1"/>
      <c r="F427" s="1"/>
      <c r="G427" s="1"/>
      <c r="H427" s="1"/>
      <c r="I427" s="34"/>
      <c r="J427" s="1"/>
      <c r="K427" s="9"/>
      <c r="L427" s="1"/>
      <c r="M427" s="1"/>
      <c r="N427" s="1"/>
      <c r="O427" s="1"/>
      <c r="P427" s="1"/>
      <c r="Q427" s="1"/>
      <c r="R427" s="1"/>
      <c r="S427" s="1"/>
      <c r="T427" s="1"/>
      <c r="U427" s="1"/>
      <c r="V427" s="1"/>
      <c r="W427" s="1"/>
      <c r="X427" s="1"/>
      <c r="Y427" s="1"/>
      <c r="Z427" s="1"/>
    </row>
    <row r="428" ht="28.5" customHeight="1">
      <c r="A428" s="1"/>
      <c r="B428" s="1"/>
      <c r="C428" s="1"/>
      <c r="D428" s="1"/>
      <c r="E428" s="1"/>
      <c r="F428" s="1"/>
      <c r="G428" s="1"/>
      <c r="H428" s="1"/>
      <c r="I428" s="34"/>
      <c r="J428" s="1"/>
      <c r="K428" s="9"/>
      <c r="L428" s="1"/>
      <c r="M428" s="1"/>
      <c r="N428" s="1"/>
      <c r="O428" s="1"/>
      <c r="P428" s="1"/>
      <c r="Q428" s="1"/>
      <c r="R428" s="1"/>
      <c r="S428" s="1"/>
      <c r="T428" s="1"/>
      <c r="U428" s="1"/>
      <c r="V428" s="1"/>
      <c r="W428" s="1"/>
      <c r="X428" s="1"/>
      <c r="Y428" s="1"/>
      <c r="Z428" s="1"/>
    </row>
    <row r="429" ht="28.5" customHeight="1">
      <c r="A429" s="1"/>
      <c r="B429" s="1"/>
      <c r="C429" s="1"/>
      <c r="D429" s="1"/>
      <c r="E429" s="1"/>
      <c r="F429" s="1"/>
      <c r="G429" s="1"/>
      <c r="H429" s="1"/>
      <c r="I429" s="34"/>
      <c r="J429" s="1"/>
      <c r="K429" s="9"/>
      <c r="L429" s="1"/>
      <c r="M429" s="1"/>
      <c r="N429" s="1"/>
      <c r="O429" s="1"/>
      <c r="P429" s="1"/>
      <c r="Q429" s="1"/>
      <c r="R429" s="1"/>
      <c r="S429" s="1"/>
      <c r="T429" s="1"/>
      <c r="U429" s="1"/>
      <c r="V429" s="1"/>
      <c r="W429" s="1"/>
      <c r="X429" s="1"/>
      <c r="Y429" s="1"/>
      <c r="Z429" s="1"/>
    </row>
    <row r="430" ht="28.5" customHeight="1">
      <c r="A430" s="1"/>
      <c r="B430" s="1"/>
      <c r="C430" s="1"/>
      <c r="D430" s="1"/>
      <c r="E430" s="1"/>
      <c r="F430" s="1"/>
      <c r="G430" s="1"/>
      <c r="H430" s="1"/>
      <c r="I430" s="34"/>
      <c r="J430" s="1"/>
      <c r="K430" s="9"/>
      <c r="L430" s="1"/>
      <c r="M430" s="1"/>
      <c r="N430" s="1"/>
      <c r="O430" s="1"/>
      <c r="P430" s="1"/>
      <c r="Q430" s="1"/>
      <c r="R430" s="1"/>
      <c r="S430" s="1"/>
      <c r="T430" s="1"/>
      <c r="U430" s="1"/>
      <c r="V430" s="1"/>
      <c r="W430" s="1"/>
      <c r="X430" s="1"/>
      <c r="Y430" s="1"/>
      <c r="Z430" s="1"/>
    </row>
    <row r="431" ht="28.5" customHeight="1">
      <c r="A431" s="1"/>
      <c r="B431" s="1"/>
      <c r="C431" s="1"/>
      <c r="D431" s="1"/>
      <c r="E431" s="1"/>
      <c r="F431" s="1"/>
      <c r="G431" s="1"/>
      <c r="H431" s="1"/>
      <c r="I431" s="34"/>
      <c r="J431" s="1"/>
      <c r="K431" s="9"/>
      <c r="L431" s="1"/>
      <c r="M431" s="1"/>
      <c r="N431" s="1"/>
      <c r="O431" s="1"/>
      <c r="P431" s="1"/>
      <c r="Q431" s="1"/>
      <c r="R431" s="1"/>
      <c r="S431" s="1"/>
      <c r="T431" s="1"/>
      <c r="U431" s="1"/>
      <c r="V431" s="1"/>
      <c r="W431" s="1"/>
      <c r="X431" s="1"/>
      <c r="Y431" s="1"/>
      <c r="Z431" s="1"/>
    </row>
    <row r="432" ht="28.5" customHeight="1">
      <c r="A432" s="1"/>
      <c r="B432" s="1"/>
      <c r="C432" s="1"/>
      <c r="D432" s="1"/>
      <c r="E432" s="1"/>
      <c r="F432" s="1"/>
      <c r="G432" s="1"/>
      <c r="H432" s="1"/>
      <c r="I432" s="34"/>
      <c r="J432" s="1"/>
      <c r="K432" s="9"/>
      <c r="L432" s="1"/>
      <c r="M432" s="1"/>
      <c r="N432" s="1"/>
      <c r="O432" s="1"/>
      <c r="P432" s="1"/>
      <c r="Q432" s="1"/>
      <c r="R432" s="1"/>
      <c r="S432" s="1"/>
      <c r="T432" s="1"/>
      <c r="U432" s="1"/>
      <c r="V432" s="1"/>
      <c r="W432" s="1"/>
      <c r="X432" s="1"/>
      <c r="Y432" s="1"/>
      <c r="Z432" s="1"/>
    </row>
    <row r="433" ht="28.5" customHeight="1">
      <c r="A433" s="1"/>
      <c r="B433" s="1"/>
      <c r="C433" s="1"/>
      <c r="D433" s="1"/>
      <c r="E433" s="1"/>
      <c r="F433" s="1"/>
      <c r="G433" s="1"/>
      <c r="H433" s="1"/>
      <c r="I433" s="34"/>
      <c r="J433" s="1"/>
      <c r="K433" s="9"/>
      <c r="L433" s="1"/>
      <c r="M433" s="1"/>
      <c r="N433" s="1"/>
      <c r="O433" s="1"/>
      <c r="P433" s="1"/>
      <c r="Q433" s="1"/>
      <c r="R433" s="1"/>
      <c r="S433" s="1"/>
      <c r="T433" s="1"/>
      <c r="U433" s="1"/>
      <c r="V433" s="1"/>
      <c r="W433" s="1"/>
      <c r="X433" s="1"/>
      <c r="Y433" s="1"/>
      <c r="Z433" s="1"/>
    </row>
    <row r="434" ht="28.5" customHeight="1">
      <c r="A434" s="1"/>
      <c r="B434" s="1"/>
      <c r="C434" s="1"/>
      <c r="D434" s="1"/>
      <c r="E434" s="1"/>
      <c r="F434" s="1"/>
      <c r="G434" s="1"/>
      <c r="H434" s="1"/>
      <c r="I434" s="34"/>
      <c r="J434" s="1"/>
      <c r="K434" s="9"/>
      <c r="L434" s="1"/>
      <c r="M434" s="1"/>
      <c r="N434" s="1"/>
      <c r="O434" s="1"/>
      <c r="P434" s="1"/>
      <c r="Q434" s="1"/>
      <c r="R434" s="1"/>
      <c r="S434" s="1"/>
      <c r="T434" s="1"/>
      <c r="U434" s="1"/>
      <c r="V434" s="1"/>
      <c r="W434" s="1"/>
      <c r="X434" s="1"/>
      <c r="Y434" s="1"/>
      <c r="Z434" s="1"/>
    </row>
    <row r="435" ht="28.5" customHeight="1">
      <c r="A435" s="1"/>
      <c r="B435" s="1"/>
      <c r="C435" s="1"/>
      <c r="D435" s="1"/>
      <c r="E435" s="1"/>
      <c r="F435" s="1"/>
      <c r="G435" s="1"/>
      <c r="H435" s="1"/>
      <c r="I435" s="34"/>
      <c r="J435" s="1"/>
      <c r="K435" s="9"/>
      <c r="L435" s="1"/>
      <c r="M435" s="1"/>
      <c r="N435" s="1"/>
      <c r="O435" s="1"/>
      <c r="P435" s="1"/>
      <c r="Q435" s="1"/>
      <c r="R435" s="1"/>
      <c r="S435" s="1"/>
      <c r="T435" s="1"/>
      <c r="U435" s="1"/>
      <c r="V435" s="1"/>
      <c r="W435" s="1"/>
      <c r="X435" s="1"/>
      <c r="Y435" s="1"/>
      <c r="Z435" s="1"/>
    </row>
    <row r="436" ht="28.5" customHeight="1">
      <c r="A436" s="1"/>
      <c r="B436" s="1"/>
      <c r="C436" s="1"/>
      <c r="D436" s="1"/>
      <c r="E436" s="1"/>
      <c r="F436" s="1"/>
      <c r="G436" s="1"/>
      <c r="H436" s="1"/>
      <c r="I436" s="34"/>
      <c r="J436" s="1"/>
      <c r="K436" s="9"/>
      <c r="L436" s="1"/>
      <c r="M436" s="1"/>
      <c r="N436" s="1"/>
      <c r="O436" s="1"/>
      <c r="P436" s="1"/>
      <c r="Q436" s="1"/>
      <c r="R436" s="1"/>
      <c r="S436" s="1"/>
      <c r="T436" s="1"/>
      <c r="U436" s="1"/>
      <c r="V436" s="1"/>
      <c r="W436" s="1"/>
      <c r="X436" s="1"/>
      <c r="Y436" s="1"/>
      <c r="Z436" s="1"/>
    </row>
    <row r="437" ht="28.5" customHeight="1">
      <c r="A437" s="1"/>
      <c r="B437" s="1"/>
      <c r="C437" s="1"/>
      <c r="D437" s="1"/>
      <c r="E437" s="1"/>
      <c r="F437" s="1"/>
      <c r="G437" s="1"/>
      <c r="H437" s="1"/>
      <c r="I437" s="34"/>
      <c r="J437" s="1"/>
      <c r="K437" s="9"/>
      <c r="L437" s="1"/>
      <c r="M437" s="1"/>
      <c r="N437" s="1"/>
      <c r="O437" s="1"/>
      <c r="P437" s="1"/>
      <c r="Q437" s="1"/>
      <c r="R437" s="1"/>
      <c r="S437" s="1"/>
      <c r="T437" s="1"/>
      <c r="U437" s="1"/>
      <c r="V437" s="1"/>
      <c r="W437" s="1"/>
      <c r="X437" s="1"/>
      <c r="Y437" s="1"/>
      <c r="Z437" s="1"/>
    </row>
    <row r="438" ht="28.5" customHeight="1">
      <c r="A438" s="1"/>
      <c r="B438" s="1"/>
      <c r="C438" s="1"/>
      <c r="D438" s="1"/>
      <c r="E438" s="1"/>
      <c r="F438" s="1"/>
      <c r="G438" s="1"/>
      <c r="H438" s="1"/>
      <c r="I438" s="34"/>
      <c r="J438" s="1"/>
      <c r="K438" s="9"/>
      <c r="L438" s="1"/>
      <c r="M438" s="1"/>
      <c r="N438" s="1"/>
      <c r="O438" s="1"/>
      <c r="P438" s="1"/>
      <c r="Q438" s="1"/>
      <c r="R438" s="1"/>
      <c r="S438" s="1"/>
      <c r="T438" s="1"/>
      <c r="U438" s="1"/>
      <c r="V438" s="1"/>
      <c r="W438" s="1"/>
      <c r="X438" s="1"/>
      <c r="Y438" s="1"/>
      <c r="Z438" s="1"/>
    </row>
    <row r="439" ht="28.5" customHeight="1">
      <c r="A439" s="1"/>
      <c r="B439" s="1"/>
      <c r="C439" s="1"/>
      <c r="D439" s="1"/>
      <c r="E439" s="1"/>
      <c r="F439" s="1"/>
      <c r="G439" s="1"/>
      <c r="H439" s="1"/>
      <c r="I439" s="34"/>
      <c r="J439" s="1"/>
      <c r="K439" s="9"/>
      <c r="L439" s="1"/>
      <c r="M439" s="1"/>
      <c r="N439" s="1"/>
      <c r="O439" s="1"/>
      <c r="P439" s="1"/>
      <c r="Q439" s="1"/>
      <c r="R439" s="1"/>
      <c r="S439" s="1"/>
      <c r="T439" s="1"/>
      <c r="U439" s="1"/>
      <c r="V439" s="1"/>
      <c r="W439" s="1"/>
      <c r="X439" s="1"/>
      <c r="Y439" s="1"/>
      <c r="Z439" s="1"/>
    </row>
    <row r="440" ht="28.5" customHeight="1">
      <c r="A440" s="1"/>
      <c r="B440" s="1"/>
      <c r="C440" s="1"/>
      <c r="D440" s="1"/>
      <c r="E440" s="1"/>
      <c r="F440" s="1"/>
      <c r="G440" s="1"/>
      <c r="H440" s="1"/>
      <c r="I440" s="34"/>
      <c r="J440" s="1"/>
      <c r="K440" s="9"/>
      <c r="L440" s="1"/>
      <c r="M440" s="1"/>
      <c r="N440" s="1"/>
      <c r="O440" s="1"/>
      <c r="P440" s="1"/>
      <c r="Q440" s="1"/>
      <c r="R440" s="1"/>
      <c r="S440" s="1"/>
      <c r="T440" s="1"/>
      <c r="U440" s="1"/>
      <c r="V440" s="1"/>
      <c r="W440" s="1"/>
      <c r="X440" s="1"/>
      <c r="Y440" s="1"/>
      <c r="Z440" s="1"/>
    </row>
    <row r="441" ht="28.5" customHeight="1">
      <c r="A441" s="1"/>
      <c r="B441" s="1"/>
      <c r="C441" s="1"/>
      <c r="D441" s="1"/>
      <c r="E441" s="1"/>
      <c r="F441" s="1"/>
      <c r="G441" s="1"/>
      <c r="H441" s="1"/>
      <c r="I441" s="34"/>
      <c r="J441" s="1"/>
      <c r="K441" s="9"/>
      <c r="L441" s="1"/>
      <c r="M441" s="1"/>
      <c r="N441" s="1"/>
      <c r="O441" s="1"/>
      <c r="P441" s="1"/>
      <c r="Q441" s="1"/>
      <c r="R441" s="1"/>
      <c r="S441" s="1"/>
      <c r="T441" s="1"/>
      <c r="U441" s="1"/>
      <c r="V441" s="1"/>
      <c r="W441" s="1"/>
      <c r="X441" s="1"/>
      <c r="Y441" s="1"/>
      <c r="Z441" s="1"/>
    </row>
    <row r="442" ht="28.5" customHeight="1">
      <c r="A442" s="1"/>
      <c r="B442" s="1"/>
      <c r="C442" s="1"/>
      <c r="D442" s="1"/>
      <c r="E442" s="1"/>
      <c r="F442" s="1"/>
      <c r="G442" s="1"/>
      <c r="H442" s="1"/>
      <c r="I442" s="34"/>
      <c r="J442" s="1"/>
      <c r="K442" s="9"/>
      <c r="L442" s="1"/>
      <c r="M442" s="1"/>
      <c r="N442" s="1"/>
      <c r="O442" s="1"/>
      <c r="P442" s="1"/>
      <c r="Q442" s="1"/>
      <c r="R442" s="1"/>
      <c r="S442" s="1"/>
      <c r="T442" s="1"/>
      <c r="U442" s="1"/>
      <c r="V442" s="1"/>
      <c r="W442" s="1"/>
      <c r="X442" s="1"/>
      <c r="Y442" s="1"/>
      <c r="Z442" s="1"/>
    </row>
    <row r="443" ht="28.5" customHeight="1">
      <c r="A443" s="1"/>
      <c r="B443" s="1"/>
      <c r="C443" s="1"/>
      <c r="D443" s="1"/>
      <c r="E443" s="1"/>
      <c r="F443" s="1"/>
      <c r="G443" s="1"/>
      <c r="H443" s="1"/>
      <c r="I443" s="34"/>
      <c r="J443" s="1"/>
      <c r="K443" s="9"/>
      <c r="L443" s="1"/>
      <c r="M443" s="1"/>
      <c r="N443" s="1"/>
      <c r="O443" s="1"/>
      <c r="P443" s="1"/>
      <c r="Q443" s="1"/>
      <c r="R443" s="1"/>
      <c r="S443" s="1"/>
      <c r="T443" s="1"/>
      <c r="U443" s="1"/>
      <c r="V443" s="1"/>
      <c r="W443" s="1"/>
      <c r="X443" s="1"/>
      <c r="Y443" s="1"/>
      <c r="Z443" s="1"/>
    </row>
    <row r="444" ht="28.5" customHeight="1">
      <c r="A444" s="1"/>
      <c r="B444" s="1"/>
      <c r="C444" s="1"/>
      <c r="D444" s="1"/>
      <c r="E444" s="1"/>
      <c r="F444" s="1"/>
      <c r="G444" s="1"/>
      <c r="H444" s="1"/>
      <c r="I444" s="34"/>
      <c r="J444" s="1"/>
      <c r="K444" s="9"/>
      <c r="L444" s="1"/>
      <c r="M444" s="1"/>
      <c r="N444" s="1"/>
      <c r="O444" s="1"/>
      <c r="P444" s="1"/>
      <c r="Q444" s="1"/>
      <c r="R444" s="1"/>
      <c r="S444" s="1"/>
      <c r="T444" s="1"/>
      <c r="U444" s="1"/>
      <c r="V444" s="1"/>
      <c r="W444" s="1"/>
      <c r="X444" s="1"/>
      <c r="Y444" s="1"/>
      <c r="Z444" s="1"/>
    </row>
    <row r="445" ht="28.5" customHeight="1">
      <c r="A445" s="1"/>
      <c r="B445" s="1"/>
      <c r="C445" s="1"/>
      <c r="D445" s="1"/>
      <c r="E445" s="1"/>
      <c r="F445" s="1"/>
      <c r="G445" s="1"/>
      <c r="H445" s="1"/>
      <c r="I445" s="34"/>
      <c r="J445" s="1"/>
      <c r="K445" s="9"/>
      <c r="L445" s="1"/>
      <c r="M445" s="1"/>
      <c r="N445" s="1"/>
      <c r="O445" s="1"/>
      <c r="P445" s="1"/>
      <c r="Q445" s="1"/>
      <c r="R445" s="1"/>
      <c r="S445" s="1"/>
      <c r="T445" s="1"/>
      <c r="U445" s="1"/>
      <c r="V445" s="1"/>
      <c r="W445" s="1"/>
      <c r="X445" s="1"/>
      <c r="Y445" s="1"/>
      <c r="Z445" s="1"/>
    </row>
    <row r="446" ht="28.5" customHeight="1">
      <c r="A446" s="1"/>
      <c r="B446" s="1"/>
      <c r="C446" s="1"/>
      <c r="D446" s="1"/>
      <c r="E446" s="1"/>
      <c r="F446" s="1"/>
      <c r="G446" s="1"/>
      <c r="H446" s="1"/>
      <c r="I446" s="34"/>
      <c r="J446" s="1"/>
      <c r="K446" s="9"/>
      <c r="L446" s="1"/>
      <c r="M446" s="1"/>
      <c r="N446" s="1"/>
      <c r="O446" s="1"/>
      <c r="P446" s="1"/>
      <c r="Q446" s="1"/>
      <c r="R446" s="1"/>
      <c r="S446" s="1"/>
      <c r="T446" s="1"/>
      <c r="U446" s="1"/>
      <c r="V446" s="1"/>
      <c r="W446" s="1"/>
      <c r="X446" s="1"/>
      <c r="Y446" s="1"/>
      <c r="Z446" s="1"/>
    </row>
    <row r="447" ht="28.5" customHeight="1">
      <c r="A447" s="1"/>
      <c r="B447" s="1"/>
      <c r="C447" s="1"/>
      <c r="D447" s="1"/>
      <c r="E447" s="1"/>
      <c r="F447" s="1"/>
      <c r="G447" s="1"/>
      <c r="H447" s="1"/>
      <c r="I447" s="34"/>
      <c r="J447" s="1"/>
      <c r="K447" s="9"/>
      <c r="L447" s="1"/>
      <c r="M447" s="1"/>
      <c r="N447" s="1"/>
      <c r="O447" s="1"/>
      <c r="P447" s="1"/>
      <c r="Q447" s="1"/>
      <c r="R447" s="1"/>
      <c r="S447" s="1"/>
      <c r="T447" s="1"/>
      <c r="U447" s="1"/>
      <c r="V447" s="1"/>
      <c r="W447" s="1"/>
      <c r="X447" s="1"/>
      <c r="Y447" s="1"/>
      <c r="Z447" s="1"/>
    </row>
    <row r="448" ht="28.5" customHeight="1">
      <c r="A448" s="1"/>
      <c r="B448" s="1"/>
      <c r="C448" s="1"/>
      <c r="D448" s="1"/>
      <c r="E448" s="1"/>
      <c r="F448" s="1"/>
      <c r="G448" s="1"/>
      <c r="H448" s="1"/>
      <c r="I448" s="34"/>
      <c r="J448" s="1"/>
      <c r="K448" s="9"/>
      <c r="L448" s="1"/>
      <c r="M448" s="1"/>
      <c r="N448" s="1"/>
      <c r="O448" s="1"/>
      <c r="P448" s="1"/>
      <c r="Q448" s="1"/>
      <c r="R448" s="1"/>
      <c r="S448" s="1"/>
      <c r="T448" s="1"/>
      <c r="U448" s="1"/>
      <c r="V448" s="1"/>
      <c r="W448" s="1"/>
      <c r="X448" s="1"/>
      <c r="Y448" s="1"/>
      <c r="Z448" s="1"/>
    </row>
    <row r="449" ht="28.5" customHeight="1">
      <c r="A449" s="1"/>
      <c r="B449" s="1"/>
      <c r="C449" s="1"/>
      <c r="D449" s="1"/>
      <c r="E449" s="1"/>
      <c r="F449" s="1"/>
      <c r="G449" s="1"/>
      <c r="H449" s="1"/>
      <c r="I449" s="34"/>
      <c r="J449" s="1"/>
      <c r="K449" s="9"/>
      <c r="L449" s="1"/>
      <c r="M449" s="1"/>
      <c r="N449" s="1"/>
      <c r="O449" s="1"/>
      <c r="P449" s="1"/>
      <c r="Q449" s="1"/>
      <c r="R449" s="1"/>
      <c r="S449" s="1"/>
      <c r="T449" s="1"/>
      <c r="U449" s="1"/>
      <c r="V449" s="1"/>
      <c r="W449" s="1"/>
      <c r="X449" s="1"/>
      <c r="Y449" s="1"/>
      <c r="Z449" s="1"/>
    </row>
    <row r="450" ht="28.5" customHeight="1">
      <c r="A450" s="1"/>
      <c r="B450" s="1"/>
      <c r="C450" s="1"/>
      <c r="D450" s="1"/>
      <c r="E450" s="1"/>
      <c r="F450" s="1"/>
      <c r="G450" s="1"/>
      <c r="H450" s="1"/>
      <c r="I450" s="34"/>
      <c r="J450" s="1"/>
      <c r="K450" s="9"/>
      <c r="L450" s="1"/>
      <c r="M450" s="1"/>
      <c r="N450" s="1"/>
      <c r="O450" s="1"/>
      <c r="P450" s="1"/>
      <c r="Q450" s="1"/>
      <c r="R450" s="1"/>
      <c r="S450" s="1"/>
      <c r="T450" s="1"/>
      <c r="U450" s="1"/>
      <c r="V450" s="1"/>
      <c r="W450" s="1"/>
      <c r="X450" s="1"/>
      <c r="Y450" s="1"/>
      <c r="Z450" s="1"/>
    </row>
    <row r="451" ht="28.5" customHeight="1">
      <c r="A451" s="1"/>
      <c r="B451" s="1"/>
      <c r="C451" s="1"/>
      <c r="D451" s="1"/>
      <c r="E451" s="1"/>
      <c r="F451" s="1"/>
      <c r="G451" s="1"/>
      <c r="H451" s="1"/>
      <c r="I451" s="34"/>
      <c r="J451" s="1"/>
      <c r="K451" s="9"/>
      <c r="L451" s="1"/>
      <c r="M451" s="1"/>
      <c r="N451" s="1"/>
      <c r="O451" s="1"/>
      <c r="P451" s="1"/>
      <c r="Q451" s="1"/>
      <c r="R451" s="1"/>
      <c r="S451" s="1"/>
      <c r="T451" s="1"/>
      <c r="U451" s="1"/>
      <c r="V451" s="1"/>
      <c r="W451" s="1"/>
      <c r="X451" s="1"/>
      <c r="Y451" s="1"/>
      <c r="Z451" s="1"/>
    </row>
    <row r="452" ht="28.5" customHeight="1">
      <c r="A452" s="1"/>
      <c r="B452" s="1"/>
      <c r="C452" s="1"/>
      <c r="D452" s="1"/>
      <c r="E452" s="1"/>
      <c r="F452" s="1"/>
      <c r="G452" s="1"/>
      <c r="H452" s="1"/>
      <c r="I452" s="34"/>
      <c r="J452" s="1"/>
      <c r="K452" s="9"/>
      <c r="L452" s="1"/>
      <c r="M452" s="1"/>
      <c r="N452" s="1"/>
      <c r="O452" s="1"/>
      <c r="P452" s="1"/>
      <c r="Q452" s="1"/>
      <c r="R452" s="1"/>
      <c r="S452" s="1"/>
      <c r="T452" s="1"/>
      <c r="U452" s="1"/>
      <c r="V452" s="1"/>
      <c r="W452" s="1"/>
      <c r="X452" s="1"/>
      <c r="Y452" s="1"/>
      <c r="Z452" s="1"/>
    </row>
    <row r="453" ht="28.5" customHeight="1">
      <c r="A453" s="1"/>
      <c r="B453" s="1"/>
      <c r="C453" s="1"/>
      <c r="D453" s="1"/>
      <c r="E453" s="1"/>
      <c r="F453" s="1"/>
      <c r="G453" s="1"/>
      <c r="H453" s="1"/>
      <c r="I453" s="34"/>
      <c r="J453" s="1"/>
      <c r="K453" s="9"/>
      <c r="L453" s="1"/>
      <c r="M453" s="1"/>
      <c r="N453" s="1"/>
      <c r="O453" s="1"/>
      <c r="P453" s="1"/>
      <c r="Q453" s="1"/>
      <c r="R453" s="1"/>
      <c r="S453" s="1"/>
      <c r="T453" s="1"/>
      <c r="U453" s="1"/>
      <c r="V453" s="1"/>
      <c r="W453" s="1"/>
      <c r="X453" s="1"/>
      <c r="Y453" s="1"/>
      <c r="Z453" s="1"/>
    </row>
    <row r="454" ht="28.5" customHeight="1">
      <c r="A454" s="1"/>
      <c r="B454" s="1"/>
      <c r="C454" s="1"/>
      <c r="D454" s="1"/>
      <c r="E454" s="1"/>
      <c r="F454" s="1"/>
      <c r="G454" s="1"/>
      <c r="H454" s="1"/>
      <c r="I454" s="34"/>
      <c r="J454" s="1"/>
      <c r="K454" s="9"/>
      <c r="L454" s="1"/>
      <c r="M454" s="1"/>
      <c r="N454" s="1"/>
      <c r="O454" s="1"/>
      <c r="P454" s="1"/>
      <c r="Q454" s="1"/>
      <c r="R454" s="1"/>
      <c r="S454" s="1"/>
      <c r="T454" s="1"/>
      <c r="U454" s="1"/>
      <c r="V454" s="1"/>
      <c r="W454" s="1"/>
      <c r="X454" s="1"/>
      <c r="Y454" s="1"/>
      <c r="Z454" s="1"/>
    </row>
    <row r="455" ht="28.5" customHeight="1">
      <c r="A455" s="1"/>
      <c r="B455" s="1"/>
      <c r="C455" s="1"/>
      <c r="D455" s="1"/>
      <c r="E455" s="1"/>
      <c r="F455" s="1"/>
      <c r="G455" s="1"/>
      <c r="H455" s="1"/>
      <c r="I455" s="34"/>
      <c r="J455" s="1"/>
      <c r="K455" s="9"/>
      <c r="L455" s="1"/>
      <c r="M455" s="1"/>
      <c r="N455" s="1"/>
      <c r="O455" s="1"/>
      <c r="P455" s="1"/>
      <c r="Q455" s="1"/>
      <c r="R455" s="1"/>
      <c r="S455" s="1"/>
      <c r="T455" s="1"/>
      <c r="U455" s="1"/>
      <c r="V455" s="1"/>
      <c r="W455" s="1"/>
      <c r="X455" s="1"/>
      <c r="Y455" s="1"/>
      <c r="Z455" s="1"/>
    </row>
    <row r="456" ht="28.5" customHeight="1">
      <c r="A456" s="1"/>
      <c r="B456" s="1"/>
      <c r="C456" s="1"/>
      <c r="D456" s="1"/>
      <c r="E456" s="1"/>
      <c r="F456" s="1"/>
      <c r="G456" s="1"/>
      <c r="H456" s="1"/>
      <c r="I456" s="34"/>
      <c r="J456" s="1"/>
      <c r="K456" s="9"/>
      <c r="L456" s="1"/>
      <c r="M456" s="1"/>
      <c r="N456" s="1"/>
      <c r="O456" s="1"/>
      <c r="P456" s="1"/>
      <c r="Q456" s="1"/>
      <c r="R456" s="1"/>
      <c r="S456" s="1"/>
      <c r="T456" s="1"/>
      <c r="U456" s="1"/>
      <c r="V456" s="1"/>
      <c r="W456" s="1"/>
      <c r="X456" s="1"/>
      <c r="Y456" s="1"/>
      <c r="Z456" s="1"/>
    </row>
    <row r="457" ht="28.5" customHeight="1">
      <c r="A457" s="1"/>
      <c r="B457" s="1"/>
      <c r="C457" s="1"/>
      <c r="D457" s="1"/>
      <c r="E457" s="1"/>
      <c r="F457" s="1"/>
      <c r="G457" s="1"/>
      <c r="H457" s="1"/>
      <c r="I457" s="34"/>
      <c r="J457" s="1"/>
      <c r="K457" s="9"/>
      <c r="L457" s="1"/>
      <c r="M457" s="1"/>
      <c r="N457" s="1"/>
      <c r="O457" s="1"/>
      <c r="P457" s="1"/>
      <c r="Q457" s="1"/>
      <c r="R457" s="1"/>
      <c r="S457" s="1"/>
      <c r="T457" s="1"/>
      <c r="U457" s="1"/>
      <c r="V457" s="1"/>
      <c r="W457" s="1"/>
      <c r="X457" s="1"/>
      <c r="Y457" s="1"/>
      <c r="Z457" s="1"/>
    </row>
    <row r="458" ht="28.5" customHeight="1">
      <c r="A458" s="1"/>
      <c r="B458" s="1"/>
      <c r="C458" s="1"/>
      <c r="D458" s="1"/>
      <c r="E458" s="1"/>
      <c r="F458" s="1"/>
      <c r="G458" s="1"/>
      <c r="H458" s="1"/>
      <c r="I458" s="34"/>
      <c r="J458" s="1"/>
      <c r="K458" s="9"/>
      <c r="L458" s="1"/>
      <c r="M458" s="1"/>
      <c r="N458" s="1"/>
      <c r="O458" s="1"/>
      <c r="P458" s="1"/>
      <c r="Q458" s="1"/>
      <c r="R458" s="1"/>
      <c r="S458" s="1"/>
      <c r="T458" s="1"/>
      <c r="U458" s="1"/>
      <c r="V458" s="1"/>
      <c r="W458" s="1"/>
      <c r="X458" s="1"/>
      <c r="Y458" s="1"/>
      <c r="Z458" s="1"/>
    </row>
    <row r="459" ht="28.5" customHeight="1">
      <c r="A459" s="1"/>
      <c r="B459" s="1"/>
      <c r="C459" s="1"/>
      <c r="D459" s="1"/>
      <c r="E459" s="1"/>
      <c r="F459" s="1"/>
      <c r="G459" s="1"/>
      <c r="H459" s="1"/>
      <c r="I459" s="34"/>
      <c r="J459" s="1"/>
      <c r="K459" s="9"/>
      <c r="L459" s="1"/>
      <c r="M459" s="1"/>
      <c r="N459" s="1"/>
      <c r="O459" s="1"/>
      <c r="P459" s="1"/>
      <c r="Q459" s="1"/>
      <c r="R459" s="1"/>
      <c r="S459" s="1"/>
      <c r="T459" s="1"/>
      <c r="U459" s="1"/>
      <c r="V459" s="1"/>
      <c r="W459" s="1"/>
      <c r="X459" s="1"/>
      <c r="Y459" s="1"/>
      <c r="Z459" s="1"/>
    </row>
    <row r="460" ht="28.5" customHeight="1">
      <c r="A460" s="1"/>
      <c r="B460" s="1"/>
      <c r="C460" s="1"/>
      <c r="D460" s="1"/>
      <c r="E460" s="1"/>
      <c r="F460" s="1"/>
      <c r="G460" s="1"/>
      <c r="H460" s="1"/>
      <c r="I460" s="34"/>
      <c r="J460" s="1"/>
      <c r="K460" s="9"/>
      <c r="L460" s="1"/>
      <c r="M460" s="1"/>
      <c r="N460" s="1"/>
      <c r="O460" s="1"/>
      <c r="P460" s="1"/>
      <c r="Q460" s="1"/>
      <c r="R460" s="1"/>
      <c r="S460" s="1"/>
      <c r="T460" s="1"/>
      <c r="U460" s="1"/>
      <c r="V460" s="1"/>
      <c r="W460" s="1"/>
      <c r="X460" s="1"/>
      <c r="Y460" s="1"/>
      <c r="Z460" s="1"/>
    </row>
    <row r="461" ht="28.5" customHeight="1">
      <c r="A461" s="1"/>
      <c r="B461" s="1"/>
      <c r="C461" s="1"/>
      <c r="D461" s="1"/>
      <c r="E461" s="1"/>
      <c r="F461" s="1"/>
      <c r="G461" s="1"/>
      <c r="H461" s="1"/>
      <c r="I461" s="34"/>
      <c r="J461" s="1"/>
      <c r="K461" s="9"/>
      <c r="L461" s="1"/>
      <c r="M461" s="1"/>
      <c r="N461" s="1"/>
      <c r="O461" s="1"/>
      <c r="P461" s="1"/>
      <c r="Q461" s="1"/>
      <c r="R461" s="1"/>
      <c r="S461" s="1"/>
      <c r="T461" s="1"/>
      <c r="U461" s="1"/>
      <c r="V461" s="1"/>
      <c r="W461" s="1"/>
      <c r="X461" s="1"/>
      <c r="Y461" s="1"/>
      <c r="Z461" s="1"/>
    </row>
    <row r="462" ht="28.5" customHeight="1">
      <c r="A462" s="1"/>
      <c r="B462" s="1"/>
      <c r="C462" s="1"/>
      <c r="D462" s="1"/>
      <c r="E462" s="1"/>
      <c r="F462" s="1"/>
      <c r="G462" s="1"/>
      <c r="H462" s="1"/>
      <c r="I462" s="34"/>
      <c r="J462" s="1"/>
      <c r="K462" s="9"/>
      <c r="L462" s="1"/>
      <c r="M462" s="1"/>
      <c r="N462" s="1"/>
      <c r="O462" s="1"/>
      <c r="P462" s="1"/>
      <c r="Q462" s="1"/>
      <c r="R462" s="1"/>
      <c r="S462" s="1"/>
      <c r="T462" s="1"/>
      <c r="U462" s="1"/>
      <c r="V462" s="1"/>
      <c r="W462" s="1"/>
      <c r="X462" s="1"/>
      <c r="Y462" s="1"/>
      <c r="Z462" s="1"/>
    </row>
    <row r="463" ht="28.5" customHeight="1">
      <c r="A463" s="1"/>
      <c r="B463" s="1"/>
      <c r="C463" s="1"/>
      <c r="D463" s="1"/>
      <c r="E463" s="1"/>
      <c r="F463" s="1"/>
      <c r="G463" s="1"/>
      <c r="H463" s="1"/>
      <c r="I463" s="34"/>
      <c r="J463" s="1"/>
      <c r="K463" s="9"/>
      <c r="L463" s="1"/>
      <c r="M463" s="1"/>
      <c r="N463" s="1"/>
      <c r="O463" s="1"/>
      <c r="P463" s="1"/>
      <c r="Q463" s="1"/>
      <c r="R463" s="1"/>
      <c r="S463" s="1"/>
      <c r="T463" s="1"/>
      <c r="U463" s="1"/>
      <c r="V463" s="1"/>
      <c r="W463" s="1"/>
      <c r="X463" s="1"/>
      <c r="Y463" s="1"/>
      <c r="Z463" s="1"/>
    </row>
    <row r="464" ht="28.5" customHeight="1">
      <c r="A464" s="1"/>
      <c r="B464" s="1"/>
      <c r="C464" s="1"/>
      <c r="D464" s="1"/>
      <c r="E464" s="1"/>
      <c r="F464" s="1"/>
      <c r="G464" s="1"/>
      <c r="H464" s="1"/>
      <c r="I464" s="34"/>
      <c r="J464" s="1"/>
      <c r="K464" s="9"/>
      <c r="L464" s="1"/>
      <c r="M464" s="1"/>
      <c r="N464" s="1"/>
      <c r="O464" s="1"/>
      <c r="P464" s="1"/>
      <c r="Q464" s="1"/>
      <c r="R464" s="1"/>
      <c r="S464" s="1"/>
      <c r="T464" s="1"/>
      <c r="U464" s="1"/>
      <c r="V464" s="1"/>
      <c r="W464" s="1"/>
      <c r="X464" s="1"/>
      <c r="Y464" s="1"/>
      <c r="Z464" s="1"/>
    </row>
    <row r="465" ht="28.5" customHeight="1">
      <c r="A465" s="1"/>
      <c r="B465" s="1"/>
      <c r="C465" s="1"/>
      <c r="D465" s="1"/>
      <c r="E465" s="1"/>
      <c r="F465" s="1"/>
      <c r="G465" s="1"/>
      <c r="H465" s="1"/>
      <c r="I465" s="34"/>
      <c r="J465" s="1"/>
      <c r="K465" s="9"/>
      <c r="L465" s="1"/>
      <c r="M465" s="1"/>
      <c r="N465" s="1"/>
      <c r="O465" s="1"/>
      <c r="P465" s="1"/>
      <c r="Q465" s="1"/>
      <c r="R465" s="1"/>
      <c r="S465" s="1"/>
      <c r="T465" s="1"/>
      <c r="U465" s="1"/>
      <c r="V465" s="1"/>
      <c r="W465" s="1"/>
      <c r="X465" s="1"/>
      <c r="Y465" s="1"/>
      <c r="Z465" s="1"/>
    </row>
    <row r="466" ht="28.5" customHeight="1">
      <c r="A466" s="1"/>
      <c r="B466" s="1"/>
      <c r="C466" s="1"/>
      <c r="D466" s="1"/>
      <c r="E466" s="1"/>
      <c r="F466" s="1"/>
      <c r="G466" s="1"/>
      <c r="H466" s="1"/>
      <c r="I466" s="34"/>
      <c r="J466" s="1"/>
      <c r="K466" s="9"/>
      <c r="L466" s="1"/>
      <c r="M466" s="1"/>
      <c r="N466" s="1"/>
      <c r="O466" s="1"/>
      <c r="P466" s="1"/>
      <c r="Q466" s="1"/>
      <c r="R466" s="1"/>
      <c r="S466" s="1"/>
      <c r="T466" s="1"/>
      <c r="U466" s="1"/>
      <c r="V466" s="1"/>
      <c r="W466" s="1"/>
      <c r="X466" s="1"/>
      <c r="Y466" s="1"/>
      <c r="Z466" s="1"/>
    </row>
    <row r="467" ht="28.5" customHeight="1">
      <c r="A467" s="1"/>
      <c r="B467" s="1"/>
      <c r="C467" s="1"/>
      <c r="D467" s="1"/>
      <c r="E467" s="1"/>
      <c r="F467" s="1"/>
      <c r="G467" s="1"/>
      <c r="H467" s="1"/>
      <c r="I467" s="34"/>
      <c r="J467" s="1"/>
      <c r="K467" s="9"/>
      <c r="L467" s="1"/>
      <c r="M467" s="1"/>
      <c r="N467" s="1"/>
      <c r="O467" s="1"/>
      <c r="P467" s="1"/>
      <c r="Q467" s="1"/>
      <c r="R467" s="1"/>
      <c r="S467" s="1"/>
      <c r="T467" s="1"/>
      <c r="U467" s="1"/>
      <c r="V467" s="1"/>
      <c r="W467" s="1"/>
      <c r="X467" s="1"/>
      <c r="Y467" s="1"/>
      <c r="Z467" s="1"/>
    </row>
    <row r="468" ht="28.5" customHeight="1">
      <c r="A468" s="1"/>
      <c r="B468" s="1"/>
      <c r="C468" s="1"/>
      <c r="D468" s="1"/>
      <c r="E468" s="1"/>
      <c r="F468" s="1"/>
      <c r="G468" s="1"/>
      <c r="H468" s="1"/>
      <c r="I468" s="34"/>
      <c r="J468" s="1"/>
      <c r="K468" s="9"/>
      <c r="L468" s="1"/>
      <c r="M468" s="1"/>
      <c r="N468" s="1"/>
      <c r="O468" s="1"/>
      <c r="P468" s="1"/>
      <c r="Q468" s="1"/>
      <c r="R468" s="1"/>
      <c r="S468" s="1"/>
      <c r="T468" s="1"/>
      <c r="U468" s="1"/>
      <c r="V468" s="1"/>
      <c r="W468" s="1"/>
      <c r="X468" s="1"/>
      <c r="Y468" s="1"/>
      <c r="Z468" s="1"/>
    </row>
    <row r="469" ht="28.5" customHeight="1">
      <c r="A469" s="1"/>
      <c r="B469" s="1"/>
      <c r="C469" s="1"/>
      <c r="D469" s="1"/>
      <c r="E469" s="1"/>
      <c r="F469" s="1"/>
      <c r="G469" s="1"/>
      <c r="H469" s="1"/>
      <c r="I469" s="34"/>
      <c r="J469" s="1"/>
      <c r="K469" s="9"/>
      <c r="L469" s="1"/>
      <c r="M469" s="1"/>
      <c r="N469" s="1"/>
      <c r="O469" s="1"/>
      <c r="P469" s="1"/>
      <c r="Q469" s="1"/>
      <c r="R469" s="1"/>
      <c r="S469" s="1"/>
      <c r="T469" s="1"/>
      <c r="U469" s="1"/>
      <c r="V469" s="1"/>
      <c r="W469" s="1"/>
      <c r="X469" s="1"/>
      <c r="Y469" s="1"/>
      <c r="Z469" s="1"/>
    </row>
    <row r="470" ht="28.5" customHeight="1">
      <c r="A470" s="1"/>
      <c r="B470" s="1"/>
      <c r="C470" s="1"/>
      <c r="D470" s="1"/>
      <c r="E470" s="1"/>
      <c r="F470" s="1"/>
      <c r="G470" s="1"/>
      <c r="H470" s="1"/>
      <c r="I470" s="34"/>
      <c r="J470" s="1"/>
      <c r="K470" s="9"/>
      <c r="L470" s="1"/>
      <c r="M470" s="1"/>
      <c r="N470" s="1"/>
      <c r="O470" s="1"/>
      <c r="P470" s="1"/>
      <c r="Q470" s="1"/>
      <c r="R470" s="1"/>
      <c r="S470" s="1"/>
      <c r="T470" s="1"/>
      <c r="U470" s="1"/>
      <c r="V470" s="1"/>
      <c r="W470" s="1"/>
      <c r="X470" s="1"/>
      <c r="Y470" s="1"/>
      <c r="Z470" s="1"/>
    </row>
    <row r="471" ht="28.5" customHeight="1">
      <c r="A471" s="1"/>
      <c r="B471" s="1"/>
      <c r="C471" s="1"/>
      <c r="D471" s="1"/>
      <c r="E471" s="1"/>
      <c r="F471" s="1"/>
      <c r="G471" s="1"/>
      <c r="H471" s="1"/>
      <c r="I471" s="34"/>
      <c r="J471" s="1"/>
      <c r="K471" s="9"/>
      <c r="L471" s="1"/>
      <c r="M471" s="1"/>
      <c r="N471" s="1"/>
      <c r="O471" s="1"/>
      <c r="P471" s="1"/>
      <c r="Q471" s="1"/>
      <c r="R471" s="1"/>
      <c r="S471" s="1"/>
      <c r="T471" s="1"/>
      <c r="U471" s="1"/>
      <c r="V471" s="1"/>
      <c r="W471" s="1"/>
      <c r="X471" s="1"/>
      <c r="Y471" s="1"/>
      <c r="Z471" s="1"/>
    </row>
    <row r="472" ht="28.5" customHeight="1">
      <c r="A472" s="1"/>
      <c r="B472" s="1"/>
      <c r="C472" s="1"/>
      <c r="D472" s="1"/>
      <c r="E472" s="1"/>
      <c r="F472" s="1"/>
      <c r="G472" s="1"/>
      <c r="H472" s="1"/>
      <c r="I472" s="34"/>
      <c r="J472" s="1"/>
      <c r="K472" s="9"/>
      <c r="L472" s="1"/>
      <c r="M472" s="1"/>
      <c r="N472" s="1"/>
      <c r="O472" s="1"/>
      <c r="P472" s="1"/>
      <c r="Q472" s="1"/>
      <c r="R472" s="1"/>
      <c r="S472" s="1"/>
      <c r="T472" s="1"/>
      <c r="U472" s="1"/>
      <c r="V472" s="1"/>
      <c r="W472" s="1"/>
      <c r="X472" s="1"/>
      <c r="Y472" s="1"/>
      <c r="Z472" s="1"/>
    </row>
    <row r="473" ht="28.5" customHeight="1">
      <c r="A473" s="1"/>
      <c r="B473" s="1"/>
      <c r="C473" s="1"/>
      <c r="D473" s="1"/>
      <c r="E473" s="1"/>
      <c r="F473" s="1"/>
      <c r="G473" s="1"/>
      <c r="H473" s="1"/>
      <c r="I473" s="34"/>
      <c r="J473" s="1"/>
      <c r="K473" s="9"/>
      <c r="L473" s="1"/>
      <c r="M473" s="1"/>
      <c r="N473" s="1"/>
      <c r="O473" s="1"/>
      <c r="P473" s="1"/>
      <c r="Q473" s="1"/>
      <c r="R473" s="1"/>
      <c r="S473" s="1"/>
      <c r="T473" s="1"/>
      <c r="U473" s="1"/>
      <c r="V473" s="1"/>
      <c r="W473" s="1"/>
      <c r="X473" s="1"/>
      <c r="Y473" s="1"/>
      <c r="Z473" s="1"/>
    </row>
    <row r="474" ht="28.5" customHeight="1">
      <c r="A474" s="1"/>
      <c r="B474" s="1"/>
      <c r="C474" s="1"/>
      <c r="D474" s="1"/>
      <c r="E474" s="1"/>
      <c r="F474" s="1"/>
      <c r="G474" s="1"/>
      <c r="H474" s="1"/>
      <c r="I474" s="34"/>
      <c r="J474" s="1"/>
      <c r="K474" s="9"/>
      <c r="L474" s="1"/>
      <c r="M474" s="1"/>
      <c r="N474" s="1"/>
      <c r="O474" s="1"/>
      <c r="P474" s="1"/>
      <c r="Q474" s="1"/>
      <c r="R474" s="1"/>
      <c r="S474" s="1"/>
      <c r="T474" s="1"/>
      <c r="U474" s="1"/>
      <c r="V474" s="1"/>
      <c r="W474" s="1"/>
      <c r="X474" s="1"/>
      <c r="Y474" s="1"/>
      <c r="Z474" s="1"/>
    </row>
    <row r="475" ht="28.5" customHeight="1">
      <c r="A475" s="1"/>
      <c r="B475" s="1"/>
      <c r="C475" s="1"/>
      <c r="D475" s="1"/>
      <c r="E475" s="1"/>
      <c r="F475" s="1"/>
      <c r="G475" s="1"/>
      <c r="H475" s="1"/>
      <c r="I475" s="34"/>
      <c r="J475" s="1"/>
      <c r="K475" s="9"/>
      <c r="L475" s="1"/>
      <c r="M475" s="1"/>
      <c r="N475" s="1"/>
      <c r="O475" s="1"/>
      <c r="P475" s="1"/>
      <c r="Q475" s="1"/>
      <c r="R475" s="1"/>
      <c r="S475" s="1"/>
      <c r="T475" s="1"/>
      <c r="U475" s="1"/>
      <c r="V475" s="1"/>
      <c r="W475" s="1"/>
      <c r="X475" s="1"/>
      <c r="Y475" s="1"/>
      <c r="Z475" s="1"/>
    </row>
    <row r="476" ht="28.5" customHeight="1">
      <c r="A476" s="1"/>
      <c r="B476" s="1"/>
      <c r="C476" s="1"/>
      <c r="D476" s="1"/>
      <c r="E476" s="1"/>
      <c r="F476" s="1"/>
      <c r="G476" s="1"/>
      <c r="H476" s="1"/>
      <c r="I476" s="34"/>
      <c r="J476" s="1"/>
      <c r="K476" s="9"/>
      <c r="L476" s="1"/>
      <c r="M476" s="1"/>
      <c r="N476" s="1"/>
      <c r="O476" s="1"/>
      <c r="P476" s="1"/>
      <c r="Q476" s="1"/>
      <c r="R476" s="1"/>
      <c r="S476" s="1"/>
      <c r="T476" s="1"/>
      <c r="U476" s="1"/>
      <c r="V476" s="1"/>
      <c r="W476" s="1"/>
      <c r="X476" s="1"/>
      <c r="Y476" s="1"/>
      <c r="Z476" s="1"/>
    </row>
    <row r="477" ht="28.5" customHeight="1">
      <c r="A477" s="1"/>
      <c r="B477" s="1"/>
      <c r="C477" s="1"/>
      <c r="D477" s="1"/>
      <c r="E477" s="1"/>
      <c r="F477" s="1"/>
      <c r="G477" s="1"/>
      <c r="H477" s="1"/>
      <c r="I477" s="34"/>
      <c r="J477" s="1"/>
      <c r="K477" s="9"/>
      <c r="L477" s="1"/>
      <c r="M477" s="1"/>
      <c r="N477" s="1"/>
      <c r="O477" s="1"/>
      <c r="P477" s="1"/>
      <c r="Q477" s="1"/>
      <c r="R477" s="1"/>
      <c r="S477" s="1"/>
      <c r="T477" s="1"/>
      <c r="U477" s="1"/>
      <c r="V477" s="1"/>
      <c r="W477" s="1"/>
      <c r="X477" s="1"/>
      <c r="Y477" s="1"/>
      <c r="Z477" s="1"/>
    </row>
    <row r="478" ht="28.5" customHeight="1">
      <c r="A478" s="1"/>
      <c r="B478" s="1"/>
      <c r="C478" s="1"/>
      <c r="D478" s="1"/>
      <c r="E478" s="1"/>
      <c r="F478" s="1"/>
      <c r="G478" s="1"/>
      <c r="H478" s="1"/>
      <c r="I478" s="34"/>
      <c r="J478" s="1"/>
      <c r="K478" s="9"/>
      <c r="L478" s="1"/>
      <c r="M478" s="1"/>
      <c r="N478" s="1"/>
      <c r="O478" s="1"/>
      <c r="P478" s="1"/>
      <c r="Q478" s="1"/>
      <c r="R478" s="1"/>
      <c r="S478" s="1"/>
      <c r="T478" s="1"/>
      <c r="U478" s="1"/>
      <c r="V478" s="1"/>
      <c r="W478" s="1"/>
      <c r="X478" s="1"/>
      <c r="Y478" s="1"/>
      <c r="Z478" s="1"/>
    </row>
    <row r="479" ht="28.5" customHeight="1">
      <c r="A479" s="1"/>
      <c r="B479" s="1"/>
      <c r="C479" s="1"/>
      <c r="D479" s="1"/>
      <c r="E479" s="1"/>
      <c r="F479" s="1"/>
      <c r="G479" s="1"/>
      <c r="H479" s="1"/>
      <c r="I479" s="34"/>
      <c r="J479" s="1"/>
      <c r="K479" s="9"/>
      <c r="L479" s="1"/>
      <c r="M479" s="1"/>
      <c r="N479" s="1"/>
      <c r="O479" s="1"/>
      <c r="P479" s="1"/>
      <c r="Q479" s="1"/>
      <c r="R479" s="1"/>
      <c r="S479" s="1"/>
      <c r="T479" s="1"/>
      <c r="U479" s="1"/>
      <c r="V479" s="1"/>
      <c r="W479" s="1"/>
      <c r="X479" s="1"/>
      <c r="Y479" s="1"/>
      <c r="Z479" s="1"/>
    </row>
    <row r="480" ht="28.5" customHeight="1">
      <c r="A480" s="1"/>
      <c r="B480" s="1"/>
      <c r="C480" s="1"/>
      <c r="D480" s="1"/>
      <c r="E480" s="1"/>
      <c r="F480" s="1"/>
      <c r="G480" s="1"/>
      <c r="H480" s="1"/>
      <c r="I480" s="34"/>
      <c r="J480" s="1"/>
      <c r="K480" s="9"/>
      <c r="L480" s="1"/>
      <c r="M480" s="1"/>
      <c r="N480" s="1"/>
      <c r="O480" s="1"/>
      <c r="P480" s="1"/>
      <c r="Q480" s="1"/>
      <c r="R480" s="1"/>
      <c r="S480" s="1"/>
      <c r="T480" s="1"/>
      <c r="U480" s="1"/>
      <c r="V480" s="1"/>
      <c r="W480" s="1"/>
      <c r="X480" s="1"/>
      <c r="Y480" s="1"/>
      <c r="Z480" s="1"/>
    </row>
    <row r="481" ht="28.5" customHeight="1">
      <c r="A481" s="1"/>
      <c r="B481" s="1"/>
      <c r="C481" s="1"/>
      <c r="D481" s="1"/>
      <c r="E481" s="1"/>
      <c r="F481" s="1"/>
      <c r="G481" s="1"/>
      <c r="H481" s="1"/>
      <c r="I481" s="34"/>
      <c r="J481" s="1"/>
      <c r="K481" s="9"/>
      <c r="L481" s="1"/>
      <c r="M481" s="1"/>
      <c r="N481" s="1"/>
      <c r="O481" s="1"/>
      <c r="P481" s="1"/>
      <c r="Q481" s="1"/>
      <c r="R481" s="1"/>
      <c r="S481" s="1"/>
      <c r="T481" s="1"/>
      <c r="U481" s="1"/>
      <c r="V481" s="1"/>
      <c r="W481" s="1"/>
      <c r="X481" s="1"/>
      <c r="Y481" s="1"/>
      <c r="Z481" s="1"/>
    </row>
    <row r="482" ht="28.5" customHeight="1">
      <c r="A482" s="1"/>
      <c r="B482" s="1"/>
      <c r="C482" s="1"/>
      <c r="D482" s="1"/>
      <c r="E482" s="1"/>
      <c r="F482" s="1"/>
      <c r="G482" s="1"/>
      <c r="H482" s="1"/>
      <c r="I482" s="34"/>
      <c r="J482" s="1"/>
      <c r="K482" s="9"/>
      <c r="L482" s="1"/>
      <c r="M482" s="1"/>
      <c r="N482" s="1"/>
      <c r="O482" s="1"/>
      <c r="P482" s="1"/>
      <c r="Q482" s="1"/>
      <c r="R482" s="1"/>
      <c r="S482" s="1"/>
      <c r="T482" s="1"/>
      <c r="U482" s="1"/>
      <c r="V482" s="1"/>
      <c r="W482" s="1"/>
      <c r="X482" s="1"/>
      <c r="Y482" s="1"/>
      <c r="Z482" s="1"/>
    </row>
    <row r="483" ht="28.5" customHeight="1">
      <c r="A483" s="1"/>
      <c r="B483" s="1"/>
      <c r="C483" s="1"/>
      <c r="D483" s="1"/>
      <c r="E483" s="1"/>
      <c r="F483" s="1"/>
      <c r="G483" s="1"/>
      <c r="H483" s="1"/>
      <c r="I483" s="34"/>
      <c r="J483" s="1"/>
      <c r="K483" s="9"/>
      <c r="L483" s="1"/>
      <c r="M483" s="1"/>
      <c r="N483" s="1"/>
      <c r="O483" s="1"/>
      <c r="P483" s="1"/>
      <c r="Q483" s="1"/>
      <c r="R483" s="1"/>
      <c r="S483" s="1"/>
      <c r="T483" s="1"/>
      <c r="U483" s="1"/>
      <c r="V483" s="1"/>
      <c r="W483" s="1"/>
      <c r="X483" s="1"/>
      <c r="Y483" s="1"/>
      <c r="Z483" s="1"/>
    </row>
    <row r="484" ht="28.5" customHeight="1">
      <c r="A484" s="1"/>
      <c r="B484" s="1"/>
      <c r="C484" s="1"/>
      <c r="D484" s="1"/>
      <c r="E484" s="1"/>
      <c r="F484" s="1"/>
      <c r="G484" s="1"/>
      <c r="H484" s="1"/>
      <c r="I484" s="34"/>
      <c r="J484" s="1"/>
      <c r="K484" s="9"/>
      <c r="L484" s="1"/>
      <c r="M484" s="1"/>
      <c r="N484" s="1"/>
      <c r="O484" s="1"/>
      <c r="P484" s="1"/>
      <c r="Q484" s="1"/>
      <c r="R484" s="1"/>
      <c r="S484" s="1"/>
      <c r="T484" s="1"/>
      <c r="U484" s="1"/>
      <c r="V484" s="1"/>
      <c r="W484" s="1"/>
      <c r="X484" s="1"/>
      <c r="Y484" s="1"/>
      <c r="Z484" s="1"/>
    </row>
    <row r="485" ht="28.5" customHeight="1">
      <c r="A485" s="1"/>
      <c r="B485" s="1"/>
      <c r="C485" s="1"/>
      <c r="D485" s="1"/>
      <c r="E485" s="1"/>
      <c r="F485" s="1"/>
      <c r="G485" s="1"/>
      <c r="H485" s="1"/>
      <c r="I485" s="34"/>
      <c r="J485" s="1"/>
      <c r="K485" s="9"/>
      <c r="L485" s="1"/>
      <c r="M485" s="1"/>
      <c r="N485" s="1"/>
      <c r="O485" s="1"/>
      <c r="P485" s="1"/>
      <c r="Q485" s="1"/>
      <c r="R485" s="1"/>
      <c r="S485" s="1"/>
      <c r="T485" s="1"/>
      <c r="U485" s="1"/>
      <c r="V485" s="1"/>
      <c r="W485" s="1"/>
      <c r="X485" s="1"/>
      <c r="Y485" s="1"/>
      <c r="Z485" s="1"/>
    </row>
    <row r="486" ht="28.5" customHeight="1">
      <c r="A486" s="1"/>
      <c r="B486" s="1"/>
      <c r="C486" s="1"/>
      <c r="D486" s="1"/>
      <c r="E486" s="1"/>
      <c r="F486" s="1"/>
      <c r="G486" s="1"/>
      <c r="H486" s="1"/>
      <c r="I486" s="34"/>
      <c r="J486" s="1"/>
      <c r="K486" s="9"/>
      <c r="L486" s="1"/>
      <c r="M486" s="1"/>
      <c r="N486" s="1"/>
      <c r="O486" s="1"/>
      <c r="P486" s="1"/>
      <c r="Q486" s="1"/>
      <c r="R486" s="1"/>
      <c r="S486" s="1"/>
      <c r="T486" s="1"/>
      <c r="U486" s="1"/>
      <c r="V486" s="1"/>
      <c r="W486" s="1"/>
      <c r="X486" s="1"/>
      <c r="Y486" s="1"/>
      <c r="Z486" s="1"/>
    </row>
    <row r="487" ht="28.5" customHeight="1">
      <c r="A487" s="1"/>
      <c r="B487" s="1"/>
      <c r="C487" s="1"/>
      <c r="D487" s="1"/>
      <c r="E487" s="1"/>
      <c r="F487" s="1"/>
      <c r="G487" s="1"/>
      <c r="H487" s="1"/>
      <c r="I487" s="34"/>
      <c r="J487" s="1"/>
      <c r="K487" s="9"/>
      <c r="L487" s="1"/>
      <c r="M487" s="1"/>
      <c r="N487" s="1"/>
      <c r="O487" s="1"/>
      <c r="P487" s="1"/>
      <c r="Q487" s="1"/>
      <c r="R487" s="1"/>
      <c r="S487" s="1"/>
      <c r="T487" s="1"/>
      <c r="U487" s="1"/>
      <c r="V487" s="1"/>
      <c r="W487" s="1"/>
      <c r="X487" s="1"/>
      <c r="Y487" s="1"/>
      <c r="Z487" s="1"/>
    </row>
    <row r="488" ht="28.5" customHeight="1">
      <c r="A488" s="1"/>
      <c r="B488" s="1"/>
      <c r="C488" s="1"/>
      <c r="D488" s="1"/>
      <c r="E488" s="1"/>
      <c r="F488" s="1"/>
      <c r="G488" s="1"/>
      <c r="H488" s="1"/>
      <c r="I488" s="34"/>
      <c r="J488" s="1"/>
      <c r="K488" s="9"/>
      <c r="L488" s="1"/>
      <c r="M488" s="1"/>
      <c r="N488" s="1"/>
      <c r="O488" s="1"/>
      <c r="P488" s="1"/>
      <c r="Q488" s="1"/>
      <c r="R488" s="1"/>
      <c r="S488" s="1"/>
      <c r="T488" s="1"/>
      <c r="U488" s="1"/>
      <c r="V488" s="1"/>
      <c r="W488" s="1"/>
      <c r="X488" s="1"/>
      <c r="Y488" s="1"/>
      <c r="Z488" s="1"/>
    </row>
    <row r="489" ht="28.5" customHeight="1">
      <c r="A489" s="1"/>
      <c r="B489" s="1"/>
      <c r="C489" s="1"/>
      <c r="D489" s="1"/>
      <c r="E489" s="1"/>
      <c r="F489" s="1"/>
      <c r="G489" s="1"/>
      <c r="H489" s="1"/>
      <c r="I489" s="34"/>
      <c r="J489" s="1"/>
      <c r="K489" s="9"/>
      <c r="L489" s="1"/>
      <c r="M489" s="1"/>
      <c r="N489" s="1"/>
      <c r="O489" s="1"/>
      <c r="P489" s="1"/>
      <c r="Q489" s="1"/>
      <c r="R489" s="1"/>
      <c r="S489" s="1"/>
      <c r="T489" s="1"/>
      <c r="U489" s="1"/>
      <c r="V489" s="1"/>
      <c r="W489" s="1"/>
      <c r="X489" s="1"/>
      <c r="Y489" s="1"/>
      <c r="Z489" s="1"/>
    </row>
    <row r="490" ht="28.5" customHeight="1">
      <c r="A490" s="1"/>
      <c r="B490" s="1"/>
      <c r="C490" s="1"/>
      <c r="D490" s="1"/>
      <c r="E490" s="1"/>
      <c r="F490" s="1"/>
      <c r="G490" s="1"/>
      <c r="H490" s="1"/>
      <c r="I490" s="34"/>
      <c r="J490" s="1"/>
      <c r="K490" s="9"/>
      <c r="L490" s="1"/>
      <c r="M490" s="1"/>
      <c r="N490" s="1"/>
      <c r="O490" s="1"/>
      <c r="P490" s="1"/>
      <c r="Q490" s="1"/>
      <c r="R490" s="1"/>
      <c r="S490" s="1"/>
      <c r="T490" s="1"/>
      <c r="U490" s="1"/>
      <c r="V490" s="1"/>
      <c r="W490" s="1"/>
      <c r="X490" s="1"/>
      <c r="Y490" s="1"/>
      <c r="Z490" s="1"/>
    </row>
    <row r="491" ht="28.5" customHeight="1">
      <c r="A491" s="1"/>
      <c r="B491" s="1"/>
      <c r="C491" s="1"/>
      <c r="D491" s="1"/>
      <c r="E491" s="1"/>
      <c r="F491" s="1"/>
      <c r="G491" s="1"/>
      <c r="H491" s="1"/>
      <c r="I491" s="34"/>
      <c r="J491" s="1"/>
      <c r="K491" s="9"/>
      <c r="L491" s="1"/>
      <c r="M491" s="1"/>
      <c r="N491" s="1"/>
      <c r="O491" s="1"/>
      <c r="P491" s="1"/>
      <c r="Q491" s="1"/>
      <c r="R491" s="1"/>
      <c r="S491" s="1"/>
      <c r="T491" s="1"/>
      <c r="U491" s="1"/>
      <c r="V491" s="1"/>
      <c r="W491" s="1"/>
      <c r="X491" s="1"/>
      <c r="Y491" s="1"/>
      <c r="Z491" s="1"/>
    </row>
    <row r="492" ht="28.5" customHeight="1">
      <c r="A492" s="1"/>
      <c r="B492" s="1"/>
      <c r="C492" s="1"/>
      <c r="D492" s="1"/>
      <c r="E492" s="1"/>
      <c r="F492" s="1"/>
      <c r="G492" s="1"/>
      <c r="H492" s="1"/>
      <c r="I492" s="34"/>
      <c r="J492" s="1"/>
      <c r="K492" s="9"/>
      <c r="L492" s="1"/>
      <c r="M492" s="1"/>
      <c r="N492" s="1"/>
      <c r="O492" s="1"/>
      <c r="P492" s="1"/>
      <c r="Q492" s="1"/>
      <c r="R492" s="1"/>
      <c r="S492" s="1"/>
      <c r="T492" s="1"/>
      <c r="U492" s="1"/>
      <c r="V492" s="1"/>
      <c r="W492" s="1"/>
      <c r="X492" s="1"/>
      <c r="Y492" s="1"/>
      <c r="Z492" s="1"/>
    </row>
    <row r="493" ht="28.5" customHeight="1">
      <c r="A493" s="1"/>
      <c r="B493" s="1"/>
      <c r="C493" s="1"/>
      <c r="D493" s="1"/>
      <c r="E493" s="1"/>
      <c r="F493" s="1"/>
      <c r="G493" s="1"/>
      <c r="H493" s="1"/>
      <c r="I493" s="34"/>
      <c r="J493" s="1"/>
      <c r="K493" s="9"/>
      <c r="L493" s="1"/>
      <c r="M493" s="1"/>
      <c r="N493" s="1"/>
      <c r="O493" s="1"/>
      <c r="P493" s="1"/>
      <c r="Q493" s="1"/>
      <c r="R493" s="1"/>
      <c r="S493" s="1"/>
      <c r="T493" s="1"/>
      <c r="U493" s="1"/>
      <c r="V493" s="1"/>
      <c r="W493" s="1"/>
      <c r="X493" s="1"/>
      <c r="Y493" s="1"/>
      <c r="Z493" s="1"/>
    </row>
    <row r="494" ht="28.5" customHeight="1">
      <c r="A494" s="1"/>
      <c r="B494" s="1"/>
      <c r="C494" s="1"/>
      <c r="D494" s="1"/>
      <c r="E494" s="1"/>
      <c r="F494" s="1"/>
      <c r="G494" s="1"/>
      <c r="H494" s="1"/>
      <c r="I494" s="34"/>
      <c r="J494" s="1"/>
      <c r="K494" s="9"/>
      <c r="L494" s="1"/>
      <c r="M494" s="1"/>
      <c r="N494" s="1"/>
      <c r="O494" s="1"/>
      <c r="P494" s="1"/>
      <c r="Q494" s="1"/>
      <c r="R494" s="1"/>
      <c r="S494" s="1"/>
      <c r="T494" s="1"/>
      <c r="U494" s="1"/>
      <c r="V494" s="1"/>
      <c r="W494" s="1"/>
      <c r="X494" s="1"/>
      <c r="Y494" s="1"/>
      <c r="Z494" s="1"/>
    </row>
    <row r="495" ht="28.5" customHeight="1">
      <c r="A495" s="1"/>
      <c r="B495" s="1"/>
      <c r="C495" s="1"/>
      <c r="D495" s="1"/>
      <c r="E495" s="1"/>
      <c r="F495" s="1"/>
      <c r="G495" s="1"/>
      <c r="H495" s="1"/>
      <c r="I495" s="34"/>
      <c r="J495" s="1"/>
      <c r="K495" s="9"/>
      <c r="L495" s="1"/>
      <c r="M495" s="1"/>
      <c r="N495" s="1"/>
      <c r="O495" s="1"/>
      <c r="P495" s="1"/>
      <c r="Q495" s="1"/>
      <c r="R495" s="1"/>
      <c r="S495" s="1"/>
      <c r="T495" s="1"/>
      <c r="U495" s="1"/>
      <c r="V495" s="1"/>
      <c r="W495" s="1"/>
      <c r="X495" s="1"/>
      <c r="Y495" s="1"/>
      <c r="Z495" s="1"/>
    </row>
    <row r="496" ht="28.5" customHeight="1">
      <c r="A496" s="1"/>
      <c r="B496" s="1"/>
      <c r="C496" s="1"/>
      <c r="D496" s="1"/>
      <c r="E496" s="1"/>
      <c r="F496" s="1"/>
      <c r="G496" s="1"/>
      <c r="H496" s="1"/>
      <c r="I496" s="34"/>
      <c r="J496" s="1"/>
      <c r="K496" s="9"/>
      <c r="L496" s="1"/>
      <c r="M496" s="1"/>
      <c r="N496" s="1"/>
      <c r="O496" s="1"/>
      <c r="P496" s="1"/>
      <c r="Q496" s="1"/>
      <c r="R496" s="1"/>
      <c r="S496" s="1"/>
      <c r="T496" s="1"/>
      <c r="U496" s="1"/>
      <c r="V496" s="1"/>
      <c r="W496" s="1"/>
      <c r="X496" s="1"/>
      <c r="Y496" s="1"/>
      <c r="Z496" s="1"/>
    </row>
    <row r="497" ht="28.5" customHeight="1">
      <c r="A497" s="1"/>
      <c r="B497" s="1"/>
      <c r="C497" s="1"/>
      <c r="D497" s="1"/>
      <c r="E497" s="1"/>
      <c r="F497" s="1"/>
      <c r="G497" s="1"/>
      <c r="H497" s="1"/>
      <c r="I497" s="34"/>
      <c r="J497" s="1"/>
      <c r="K497" s="9"/>
      <c r="L497" s="1"/>
      <c r="M497" s="1"/>
      <c r="N497" s="1"/>
      <c r="O497" s="1"/>
      <c r="P497" s="1"/>
      <c r="Q497" s="1"/>
      <c r="R497" s="1"/>
      <c r="S497" s="1"/>
      <c r="T497" s="1"/>
      <c r="U497" s="1"/>
      <c r="V497" s="1"/>
      <c r="W497" s="1"/>
      <c r="X497" s="1"/>
      <c r="Y497" s="1"/>
      <c r="Z497" s="1"/>
    </row>
    <row r="498" ht="28.5" customHeight="1">
      <c r="A498" s="1"/>
      <c r="B498" s="1"/>
      <c r="C498" s="1"/>
      <c r="D498" s="1"/>
      <c r="E498" s="1"/>
      <c r="F498" s="1"/>
      <c r="G498" s="1"/>
      <c r="H498" s="1"/>
      <c r="I498" s="34"/>
      <c r="J498" s="1"/>
      <c r="K498" s="9"/>
      <c r="L498" s="1"/>
      <c r="M498" s="1"/>
      <c r="N498" s="1"/>
      <c r="O498" s="1"/>
      <c r="P498" s="1"/>
      <c r="Q498" s="1"/>
      <c r="R498" s="1"/>
      <c r="S498" s="1"/>
      <c r="T498" s="1"/>
      <c r="U498" s="1"/>
      <c r="V498" s="1"/>
      <c r="W498" s="1"/>
      <c r="X498" s="1"/>
      <c r="Y498" s="1"/>
      <c r="Z498" s="1"/>
    </row>
    <row r="499" ht="28.5" customHeight="1">
      <c r="A499" s="1"/>
      <c r="B499" s="1"/>
      <c r="C499" s="1"/>
      <c r="D499" s="1"/>
      <c r="E499" s="1"/>
      <c r="F499" s="1"/>
      <c r="G499" s="1"/>
      <c r="H499" s="1"/>
      <c r="I499" s="34"/>
      <c r="J499" s="1"/>
      <c r="K499" s="9"/>
      <c r="L499" s="1"/>
      <c r="M499" s="1"/>
      <c r="N499" s="1"/>
      <c r="O499" s="1"/>
      <c r="P499" s="1"/>
      <c r="Q499" s="1"/>
      <c r="R499" s="1"/>
      <c r="S499" s="1"/>
      <c r="T499" s="1"/>
      <c r="U499" s="1"/>
      <c r="V499" s="1"/>
      <c r="W499" s="1"/>
      <c r="X499" s="1"/>
      <c r="Y499" s="1"/>
      <c r="Z499" s="1"/>
    </row>
    <row r="500" ht="28.5" customHeight="1">
      <c r="A500" s="1"/>
      <c r="B500" s="1"/>
      <c r="C500" s="1"/>
      <c r="D500" s="1"/>
      <c r="E500" s="1"/>
      <c r="F500" s="1"/>
      <c r="G500" s="1"/>
      <c r="H500" s="1"/>
      <c r="I500" s="34"/>
      <c r="J500" s="1"/>
      <c r="K500" s="9"/>
      <c r="L500" s="1"/>
      <c r="M500" s="1"/>
      <c r="N500" s="1"/>
      <c r="O500" s="1"/>
      <c r="P500" s="1"/>
      <c r="Q500" s="1"/>
      <c r="R500" s="1"/>
      <c r="S500" s="1"/>
      <c r="T500" s="1"/>
      <c r="U500" s="1"/>
      <c r="V500" s="1"/>
      <c r="W500" s="1"/>
      <c r="X500" s="1"/>
      <c r="Y500" s="1"/>
      <c r="Z500" s="1"/>
    </row>
    <row r="501" ht="28.5" customHeight="1">
      <c r="A501" s="1"/>
      <c r="B501" s="1"/>
      <c r="C501" s="1"/>
      <c r="D501" s="1"/>
      <c r="E501" s="1"/>
      <c r="F501" s="1"/>
      <c r="G501" s="1"/>
      <c r="H501" s="1"/>
      <c r="I501" s="34"/>
      <c r="J501" s="1"/>
      <c r="K501" s="9"/>
      <c r="L501" s="1"/>
      <c r="M501" s="1"/>
      <c r="N501" s="1"/>
      <c r="O501" s="1"/>
      <c r="P501" s="1"/>
      <c r="Q501" s="1"/>
      <c r="R501" s="1"/>
      <c r="S501" s="1"/>
      <c r="T501" s="1"/>
      <c r="U501" s="1"/>
      <c r="V501" s="1"/>
      <c r="W501" s="1"/>
      <c r="X501" s="1"/>
      <c r="Y501" s="1"/>
      <c r="Z501" s="1"/>
    </row>
    <row r="502" ht="28.5" customHeight="1">
      <c r="A502" s="1"/>
      <c r="B502" s="1"/>
      <c r="C502" s="1"/>
      <c r="D502" s="1"/>
      <c r="E502" s="1"/>
      <c r="F502" s="1"/>
      <c r="G502" s="1"/>
      <c r="H502" s="1"/>
      <c r="I502" s="34"/>
      <c r="J502" s="1"/>
      <c r="K502" s="9"/>
      <c r="L502" s="1"/>
      <c r="M502" s="1"/>
      <c r="N502" s="1"/>
      <c r="O502" s="1"/>
      <c r="P502" s="1"/>
      <c r="Q502" s="1"/>
      <c r="R502" s="1"/>
      <c r="S502" s="1"/>
      <c r="T502" s="1"/>
      <c r="U502" s="1"/>
      <c r="V502" s="1"/>
      <c r="W502" s="1"/>
      <c r="X502" s="1"/>
      <c r="Y502" s="1"/>
      <c r="Z502" s="1"/>
    </row>
    <row r="503" ht="28.5" customHeight="1">
      <c r="A503" s="1"/>
      <c r="B503" s="1"/>
      <c r="C503" s="1"/>
      <c r="D503" s="1"/>
      <c r="E503" s="1"/>
      <c r="F503" s="1"/>
      <c r="G503" s="1"/>
      <c r="H503" s="1"/>
      <c r="I503" s="34"/>
      <c r="J503" s="1"/>
      <c r="K503" s="9"/>
      <c r="L503" s="1"/>
      <c r="M503" s="1"/>
      <c r="N503" s="1"/>
      <c r="O503" s="1"/>
      <c r="P503" s="1"/>
      <c r="Q503" s="1"/>
      <c r="R503" s="1"/>
      <c r="S503" s="1"/>
      <c r="T503" s="1"/>
      <c r="U503" s="1"/>
      <c r="V503" s="1"/>
      <c r="W503" s="1"/>
      <c r="X503" s="1"/>
      <c r="Y503" s="1"/>
      <c r="Z503" s="1"/>
    </row>
    <row r="504" ht="28.5" customHeight="1">
      <c r="A504" s="1"/>
      <c r="B504" s="1"/>
      <c r="C504" s="1"/>
      <c r="D504" s="1"/>
      <c r="E504" s="1"/>
      <c r="F504" s="1"/>
      <c r="G504" s="1"/>
      <c r="H504" s="1"/>
      <c r="I504" s="34"/>
      <c r="J504" s="1"/>
      <c r="K504" s="9"/>
      <c r="L504" s="1"/>
      <c r="M504" s="1"/>
      <c r="N504" s="1"/>
      <c r="O504" s="1"/>
      <c r="P504" s="1"/>
      <c r="Q504" s="1"/>
      <c r="R504" s="1"/>
      <c r="S504" s="1"/>
      <c r="T504" s="1"/>
      <c r="U504" s="1"/>
      <c r="V504" s="1"/>
      <c r="W504" s="1"/>
      <c r="X504" s="1"/>
      <c r="Y504" s="1"/>
      <c r="Z504" s="1"/>
    </row>
    <row r="505" ht="28.5" customHeight="1">
      <c r="A505" s="1"/>
      <c r="B505" s="1"/>
      <c r="C505" s="1"/>
      <c r="D505" s="1"/>
      <c r="E505" s="1"/>
      <c r="F505" s="1"/>
      <c r="G505" s="1"/>
      <c r="H505" s="1"/>
      <c r="I505" s="34"/>
      <c r="J505" s="1"/>
      <c r="K505" s="9"/>
      <c r="L505" s="1"/>
      <c r="M505" s="1"/>
      <c r="N505" s="1"/>
      <c r="O505" s="1"/>
      <c r="P505" s="1"/>
      <c r="Q505" s="1"/>
      <c r="R505" s="1"/>
      <c r="S505" s="1"/>
      <c r="T505" s="1"/>
      <c r="U505" s="1"/>
      <c r="V505" s="1"/>
      <c r="W505" s="1"/>
      <c r="X505" s="1"/>
      <c r="Y505" s="1"/>
      <c r="Z505" s="1"/>
    </row>
    <row r="506" ht="28.5" customHeight="1">
      <c r="A506" s="1"/>
      <c r="B506" s="1"/>
      <c r="C506" s="1"/>
      <c r="D506" s="1"/>
      <c r="E506" s="1"/>
      <c r="F506" s="1"/>
      <c r="G506" s="1"/>
      <c r="H506" s="1"/>
      <c r="I506" s="34"/>
      <c r="J506" s="1"/>
      <c r="K506" s="9"/>
      <c r="L506" s="1"/>
      <c r="M506" s="1"/>
      <c r="N506" s="1"/>
      <c r="O506" s="1"/>
      <c r="P506" s="1"/>
      <c r="Q506" s="1"/>
      <c r="R506" s="1"/>
      <c r="S506" s="1"/>
      <c r="T506" s="1"/>
      <c r="U506" s="1"/>
      <c r="V506" s="1"/>
      <c r="W506" s="1"/>
      <c r="X506" s="1"/>
      <c r="Y506" s="1"/>
      <c r="Z506" s="1"/>
    </row>
    <row r="507" ht="28.5" customHeight="1">
      <c r="A507" s="1"/>
      <c r="B507" s="1"/>
      <c r="C507" s="1"/>
      <c r="D507" s="1"/>
      <c r="E507" s="1"/>
      <c r="F507" s="1"/>
      <c r="G507" s="1"/>
      <c r="H507" s="1"/>
      <c r="I507" s="34"/>
      <c r="J507" s="1"/>
      <c r="K507" s="9"/>
      <c r="L507" s="1"/>
      <c r="M507" s="1"/>
      <c r="N507" s="1"/>
      <c r="O507" s="1"/>
      <c r="P507" s="1"/>
      <c r="Q507" s="1"/>
      <c r="R507" s="1"/>
      <c r="S507" s="1"/>
      <c r="T507" s="1"/>
      <c r="U507" s="1"/>
      <c r="V507" s="1"/>
      <c r="W507" s="1"/>
      <c r="X507" s="1"/>
      <c r="Y507" s="1"/>
      <c r="Z507" s="1"/>
    </row>
    <row r="508" ht="28.5" customHeight="1">
      <c r="A508" s="1"/>
      <c r="B508" s="1"/>
      <c r="C508" s="1"/>
      <c r="D508" s="1"/>
      <c r="E508" s="1"/>
      <c r="F508" s="1"/>
      <c r="G508" s="1"/>
      <c r="H508" s="1"/>
      <c r="I508" s="34"/>
      <c r="J508" s="1"/>
      <c r="K508" s="9"/>
      <c r="L508" s="1"/>
      <c r="M508" s="1"/>
      <c r="N508" s="1"/>
      <c r="O508" s="1"/>
      <c r="P508" s="1"/>
      <c r="Q508" s="1"/>
      <c r="R508" s="1"/>
      <c r="S508" s="1"/>
      <c r="T508" s="1"/>
      <c r="U508" s="1"/>
      <c r="V508" s="1"/>
      <c r="W508" s="1"/>
      <c r="X508" s="1"/>
      <c r="Y508" s="1"/>
      <c r="Z508" s="1"/>
    </row>
    <row r="509" ht="28.5" customHeight="1">
      <c r="A509" s="1"/>
      <c r="B509" s="1"/>
      <c r="C509" s="1"/>
      <c r="D509" s="1"/>
      <c r="E509" s="1"/>
      <c r="F509" s="1"/>
      <c r="G509" s="1"/>
      <c r="H509" s="1"/>
      <c r="I509" s="34"/>
      <c r="J509" s="1"/>
      <c r="K509" s="9"/>
      <c r="L509" s="1"/>
      <c r="M509" s="1"/>
      <c r="N509" s="1"/>
      <c r="O509" s="1"/>
      <c r="P509" s="1"/>
      <c r="Q509" s="1"/>
      <c r="R509" s="1"/>
      <c r="S509" s="1"/>
      <c r="T509" s="1"/>
      <c r="U509" s="1"/>
      <c r="V509" s="1"/>
      <c r="W509" s="1"/>
      <c r="X509" s="1"/>
      <c r="Y509" s="1"/>
      <c r="Z509" s="1"/>
    </row>
    <row r="510" ht="28.5" customHeight="1">
      <c r="A510" s="1"/>
      <c r="B510" s="1"/>
      <c r="C510" s="1"/>
      <c r="D510" s="1"/>
      <c r="E510" s="1"/>
      <c r="F510" s="1"/>
      <c r="G510" s="1"/>
      <c r="H510" s="1"/>
      <c r="I510" s="34"/>
      <c r="J510" s="1"/>
      <c r="K510" s="9"/>
      <c r="L510" s="1"/>
      <c r="M510" s="1"/>
      <c r="N510" s="1"/>
      <c r="O510" s="1"/>
      <c r="P510" s="1"/>
      <c r="Q510" s="1"/>
      <c r="R510" s="1"/>
      <c r="S510" s="1"/>
      <c r="T510" s="1"/>
      <c r="U510" s="1"/>
      <c r="V510" s="1"/>
      <c r="W510" s="1"/>
      <c r="X510" s="1"/>
      <c r="Y510" s="1"/>
      <c r="Z510" s="1"/>
    </row>
    <row r="511" ht="28.5" customHeight="1">
      <c r="A511" s="1"/>
      <c r="B511" s="1"/>
      <c r="C511" s="1"/>
      <c r="D511" s="1"/>
      <c r="E511" s="1"/>
      <c r="F511" s="1"/>
      <c r="G511" s="1"/>
      <c r="H511" s="1"/>
      <c r="I511" s="34"/>
      <c r="J511" s="1"/>
      <c r="K511" s="9"/>
      <c r="L511" s="1"/>
      <c r="M511" s="1"/>
      <c r="N511" s="1"/>
      <c r="O511" s="1"/>
      <c r="P511" s="1"/>
      <c r="Q511" s="1"/>
      <c r="R511" s="1"/>
      <c r="S511" s="1"/>
      <c r="T511" s="1"/>
      <c r="U511" s="1"/>
      <c r="V511" s="1"/>
      <c r="W511" s="1"/>
      <c r="X511" s="1"/>
      <c r="Y511" s="1"/>
      <c r="Z511" s="1"/>
    </row>
    <row r="512" ht="28.5" customHeight="1">
      <c r="A512" s="1"/>
      <c r="B512" s="1"/>
      <c r="C512" s="1"/>
      <c r="D512" s="1"/>
      <c r="E512" s="1"/>
      <c r="F512" s="1"/>
      <c r="G512" s="1"/>
      <c r="H512" s="1"/>
      <c r="I512" s="34"/>
      <c r="J512" s="1"/>
      <c r="K512" s="9"/>
      <c r="L512" s="1"/>
      <c r="M512" s="1"/>
      <c r="N512" s="1"/>
      <c r="O512" s="1"/>
      <c r="P512" s="1"/>
      <c r="Q512" s="1"/>
      <c r="R512" s="1"/>
      <c r="S512" s="1"/>
      <c r="T512" s="1"/>
      <c r="U512" s="1"/>
      <c r="V512" s="1"/>
      <c r="W512" s="1"/>
      <c r="X512" s="1"/>
      <c r="Y512" s="1"/>
      <c r="Z512" s="1"/>
    </row>
    <row r="513" ht="28.5" customHeight="1">
      <c r="A513" s="1"/>
      <c r="B513" s="1"/>
      <c r="C513" s="1"/>
      <c r="D513" s="1"/>
      <c r="E513" s="1"/>
      <c r="F513" s="1"/>
      <c r="G513" s="1"/>
      <c r="H513" s="1"/>
      <c r="I513" s="34"/>
      <c r="J513" s="1"/>
      <c r="K513" s="9"/>
      <c r="L513" s="1"/>
      <c r="M513" s="1"/>
      <c r="N513" s="1"/>
      <c r="O513" s="1"/>
      <c r="P513" s="1"/>
      <c r="Q513" s="1"/>
      <c r="R513" s="1"/>
      <c r="S513" s="1"/>
      <c r="T513" s="1"/>
      <c r="U513" s="1"/>
      <c r="V513" s="1"/>
      <c r="W513" s="1"/>
      <c r="X513" s="1"/>
      <c r="Y513" s="1"/>
      <c r="Z513" s="1"/>
    </row>
    <row r="514" ht="28.5" customHeight="1">
      <c r="A514" s="1"/>
      <c r="B514" s="1"/>
      <c r="C514" s="1"/>
      <c r="D514" s="1"/>
      <c r="E514" s="1"/>
      <c r="F514" s="1"/>
      <c r="G514" s="1"/>
      <c r="H514" s="1"/>
      <c r="I514" s="34"/>
      <c r="J514" s="1"/>
      <c r="K514" s="9"/>
      <c r="L514" s="1"/>
      <c r="M514" s="1"/>
      <c r="N514" s="1"/>
      <c r="O514" s="1"/>
      <c r="P514" s="1"/>
      <c r="Q514" s="1"/>
      <c r="R514" s="1"/>
      <c r="S514" s="1"/>
      <c r="T514" s="1"/>
      <c r="U514" s="1"/>
      <c r="V514" s="1"/>
      <c r="W514" s="1"/>
      <c r="X514" s="1"/>
      <c r="Y514" s="1"/>
      <c r="Z514" s="1"/>
    </row>
    <row r="515" ht="28.5" customHeight="1">
      <c r="A515" s="1"/>
      <c r="B515" s="1"/>
      <c r="C515" s="1"/>
      <c r="D515" s="1"/>
      <c r="E515" s="1"/>
      <c r="F515" s="1"/>
      <c r="G515" s="1"/>
      <c r="H515" s="1"/>
      <c r="I515" s="34"/>
      <c r="J515" s="1"/>
      <c r="K515" s="9"/>
      <c r="L515" s="1"/>
      <c r="M515" s="1"/>
      <c r="N515" s="1"/>
      <c r="O515" s="1"/>
      <c r="P515" s="1"/>
      <c r="Q515" s="1"/>
      <c r="R515" s="1"/>
      <c r="S515" s="1"/>
      <c r="T515" s="1"/>
      <c r="U515" s="1"/>
      <c r="V515" s="1"/>
      <c r="W515" s="1"/>
      <c r="X515" s="1"/>
      <c r="Y515" s="1"/>
      <c r="Z515" s="1"/>
    </row>
    <row r="516" ht="28.5" customHeight="1">
      <c r="A516" s="1"/>
      <c r="B516" s="1"/>
      <c r="C516" s="1"/>
      <c r="D516" s="1"/>
      <c r="E516" s="1"/>
      <c r="F516" s="1"/>
      <c r="G516" s="1"/>
      <c r="H516" s="1"/>
      <c r="I516" s="34"/>
      <c r="J516" s="1"/>
      <c r="K516" s="9"/>
      <c r="L516" s="1"/>
      <c r="M516" s="1"/>
      <c r="N516" s="1"/>
      <c r="O516" s="1"/>
      <c r="P516" s="1"/>
      <c r="Q516" s="1"/>
      <c r="R516" s="1"/>
      <c r="S516" s="1"/>
      <c r="T516" s="1"/>
      <c r="U516" s="1"/>
      <c r="V516" s="1"/>
      <c r="W516" s="1"/>
      <c r="X516" s="1"/>
      <c r="Y516" s="1"/>
      <c r="Z516" s="1"/>
    </row>
    <row r="517" ht="28.5" customHeight="1">
      <c r="A517" s="1"/>
      <c r="B517" s="1"/>
      <c r="C517" s="1"/>
      <c r="D517" s="1"/>
      <c r="E517" s="1"/>
      <c r="F517" s="1"/>
      <c r="G517" s="1"/>
      <c r="H517" s="1"/>
      <c r="I517" s="34"/>
      <c r="J517" s="1"/>
      <c r="K517" s="9"/>
      <c r="L517" s="1"/>
      <c r="M517" s="1"/>
      <c r="N517" s="1"/>
      <c r="O517" s="1"/>
      <c r="P517" s="1"/>
      <c r="Q517" s="1"/>
      <c r="R517" s="1"/>
      <c r="S517" s="1"/>
      <c r="T517" s="1"/>
      <c r="U517" s="1"/>
      <c r="V517" s="1"/>
      <c r="W517" s="1"/>
      <c r="X517" s="1"/>
      <c r="Y517" s="1"/>
      <c r="Z517" s="1"/>
    </row>
    <row r="518" ht="28.5" customHeight="1">
      <c r="A518" s="1"/>
      <c r="B518" s="1"/>
      <c r="C518" s="1"/>
      <c r="D518" s="1"/>
      <c r="E518" s="1"/>
      <c r="F518" s="1"/>
      <c r="G518" s="1"/>
      <c r="H518" s="1"/>
      <c r="I518" s="34"/>
      <c r="J518" s="1"/>
      <c r="K518" s="9"/>
      <c r="L518" s="1"/>
      <c r="M518" s="1"/>
      <c r="N518" s="1"/>
      <c r="O518" s="1"/>
      <c r="P518" s="1"/>
      <c r="Q518" s="1"/>
      <c r="R518" s="1"/>
      <c r="S518" s="1"/>
      <c r="T518" s="1"/>
      <c r="U518" s="1"/>
      <c r="V518" s="1"/>
      <c r="W518" s="1"/>
      <c r="X518" s="1"/>
      <c r="Y518" s="1"/>
      <c r="Z518" s="1"/>
    </row>
    <row r="519" ht="28.5" customHeight="1">
      <c r="A519" s="1"/>
      <c r="B519" s="1"/>
      <c r="C519" s="1"/>
      <c r="D519" s="1"/>
      <c r="E519" s="1"/>
      <c r="F519" s="1"/>
      <c r="G519" s="1"/>
      <c r="H519" s="1"/>
      <c r="I519" s="34"/>
      <c r="J519" s="1"/>
      <c r="K519" s="9"/>
      <c r="L519" s="1"/>
      <c r="M519" s="1"/>
      <c r="N519" s="1"/>
      <c r="O519" s="1"/>
      <c r="P519" s="1"/>
      <c r="Q519" s="1"/>
      <c r="R519" s="1"/>
      <c r="S519" s="1"/>
      <c r="T519" s="1"/>
      <c r="U519" s="1"/>
      <c r="V519" s="1"/>
      <c r="W519" s="1"/>
      <c r="X519" s="1"/>
      <c r="Y519" s="1"/>
      <c r="Z519" s="1"/>
    </row>
    <row r="520" ht="28.5" customHeight="1">
      <c r="A520" s="1"/>
      <c r="B520" s="1"/>
      <c r="C520" s="1"/>
      <c r="D520" s="1"/>
      <c r="E520" s="1"/>
      <c r="F520" s="1"/>
      <c r="G520" s="1"/>
      <c r="H520" s="1"/>
      <c r="I520" s="34"/>
      <c r="J520" s="1"/>
      <c r="K520" s="9"/>
      <c r="L520" s="1"/>
      <c r="M520" s="1"/>
      <c r="N520" s="1"/>
      <c r="O520" s="1"/>
      <c r="P520" s="1"/>
      <c r="Q520" s="1"/>
      <c r="R520" s="1"/>
      <c r="S520" s="1"/>
      <c r="T520" s="1"/>
      <c r="U520" s="1"/>
      <c r="V520" s="1"/>
      <c r="W520" s="1"/>
      <c r="X520" s="1"/>
      <c r="Y520" s="1"/>
      <c r="Z520" s="1"/>
    </row>
    <row r="521" ht="28.5" customHeight="1">
      <c r="A521" s="1"/>
      <c r="B521" s="1"/>
      <c r="C521" s="1"/>
      <c r="D521" s="1"/>
      <c r="E521" s="1"/>
      <c r="F521" s="1"/>
      <c r="G521" s="1"/>
      <c r="H521" s="1"/>
      <c r="I521" s="34"/>
      <c r="J521" s="1"/>
      <c r="K521" s="9"/>
      <c r="L521" s="1"/>
      <c r="M521" s="1"/>
      <c r="N521" s="1"/>
      <c r="O521" s="1"/>
      <c r="P521" s="1"/>
      <c r="Q521" s="1"/>
      <c r="R521" s="1"/>
      <c r="S521" s="1"/>
      <c r="T521" s="1"/>
      <c r="U521" s="1"/>
      <c r="V521" s="1"/>
      <c r="W521" s="1"/>
      <c r="X521" s="1"/>
      <c r="Y521" s="1"/>
      <c r="Z521" s="1"/>
    </row>
    <row r="522" ht="28.5" customHeight="1">
      <c r="A522" s="1"/>
      <c r="B522" s="1"/>
      <c r="C522" s="1"/>
      <c r="D522" s="1"/>
      <c r="E522" s="1"/>
      <c r="F522" s="1"/>
      <c r="G522" s="1"/>
      <c r="H522" s="1"/>
      <c r="I522" s="34"/>
      <c r="J522" s="1"/>
      <c r="K522" s="9"/>
      <c r="L522" s="1"/>
      <c r="M522" s="1"/>
      <c r="N522" s="1"/>
      <c r="O522" s="1"/>
      <c r="P522" s="1"/>
      <c r="Q522" s="1"/>
      <c r="R522" s="1"/>
      <c r="S522" s="1"/>
      <c r="T522" s="1"/>
      <c r="U522" s="1"/>
      <c r="V522" s="1"/>
      <c r="W522" s="1"/>
      <c r="X522" s="1"/>
      <c r="Y522" s="1"/>
      <c r="Z522" s="1"/>
    </row>
    <row r="523" ht="28.5" customHeight="1">
      <c r="A523" s="1"/>
      <c r="B523" s="1"/>
      <c r="C523" s="1"/>
      <c r="D523" s="1"/>
      <c r="E523" s="1"/>
      <c r="F523" s="1"/>
      <c r="G523" s="1"/>
      <c r="H523" s="1"/>
      <c r="I523" s="34"/>
      <c r="J523" s="1"/>
      <c r="K523" s="9"/>
      <c r="L523" s="1"/>
      <c r="M523" s="1"/>
      <c r="N523" s="1"/>
      <c r="O523" s="1"/>
      <c r="P523" s="1"/>
      <c r="Q523" s="1"/>
      <c r="R523" s="1"/>
      <c r="S523" s="1"/>
      <c r="T523" s="1"/>
      <c r="U523" s="1"/>
      <c r="V523" s="1"/>
      <c r="W523" s="1"/>
      <c r="X523" s="1"/>
      <c r="Y523" s="1"/>
      <c r="Z523" s="1"/>
    </row>
    <row r="524" ht="28.5" customHeight="1">
      <c r="A524" s="1"/>
      <c r="B524" s="1"/>
      <c r="C524" s="1"/>
      <c r="D524" s="1"/>
      <c r="E524" s="1"/>
      <c r="F524" s="1"/>
      <c r="G524" s="1"/>
      <c r="H524" s="1"/>
      <c r="I524" s="34"/>
      <c r="J524" s="1"/>
      <c r="K524" s="9"/>
      <c r="L524" s="1"/>
      <c r="M524" s="1"/>
      <c r="N524" s="1"/>
      <c r="O524" s="1"/>
      <c r="P524" s="1"/>
      <c r="Q524" s="1"/>
      <c r="R524" s="1"/>
      <c r="S524" s="1"/>
      <c r="T524" s="1"/>
      <c r="U524" s="1"/>
      <c r="V524" s="1"/>
      <c r="W524" s="1"/>
      <c r="X524" s="1"/>
      <c r="Y524" s="1"/>
      <c r="Z524" s="1"/>
    </row>
    <row r="525" ht="28.5" customHeight="1">
      <c r="A525" s="1"/>
      <c r="B525" s="1"/>
      <c r="C525" s="1"/>
      <c r="D525" s="1"/>
      <c r="E525" s="1"/>
      <c r="F525" s="1"/>
      <c r="G525" s="1"/>
      <c r="H525" s="1"/>
      <c r="I525" s="34"/>
      <c r="J525" s="1"/>
      <c r="K525" s="9"/>
      <c r="L525" s="1"/>
      <c r="M525" s="1"/>
      <c r="N525" s="1"/>
      <c r="O525" s="1"/>
      <c r="P525" s="1"/>
      <c r="Q525" s="1"/>
      <c r="R525" s="1"/>
      <c r="S525" s="1"/>
      <c r="T525" s="1"/>
      <c r="U525" s="1"/>
      <c r="V525" s="1"/>
      <c r="W525" s="1"/>
      <c r="X525" s="1"/>
      <c r="Y525" s="1"/>
      <c r="Z525" s="1"/>
    </row>
    <row r="526" ht="28.5" customHeight="1">
      <c r="A526" s="1"/>
      <c r="B526" s="1"/>
      <c r="C526" s="1"/>
      <c r="D526" s="1"/>
      <c r="E526" s="1"/>
      <c r="F526" s="1"/>
      <c r="G526" s="1"/>
      <c r="H526" s="1"/>
      <c r="I526" s="34"/>
      <c r="J526" s="1"/>
      <c r="K526" s="9"/>
      <c r="L526" s="1"/>
      <c r="M526" s="1"/>
      <c r="N526" s="1"/>
      <c r="O526" s="1"/>
      <c r="P526" s="1"/>
      <c r="Q526" s="1"/>
      <c r="R526" s="1"/>
      <c r="S526" s="1"/>
      <c r="T526" s="1"/>
      <c r="U526" s="1"/>
      <c r="V526" s="1"/>
      <c r="W526" s="1"/>
      <c r="X526" s="1"/>
      <c r="Y526" s="1"/>
      <c r="Z526" s="1"/>
    </row>
    <row r="527" ht="28.5" customHeight="1">
      <c r="A527" s="1"/>
      <c r="B527" s="1"/>
      <c r="C527" s="1"/>
      <c r="D527" s="1"/>
      <c r="E527" s="1"/>
      <c r="F527" s="1"/>
      <c r="G527" s="1"/>
      <c r="H527" s="1"/>
      <c r="I527" s="34"/>
      <c r="J527" s="1"/>
      <c r="K527" s="9"/>
      <c r="L527" s="1"/>
      <c r="M527" s="1"/>
      <c r="N527" s="1"/>
      <c r="O527" s="1"/>
      <c r="P527" s="1"/>
      <c r="Q527" s="1"/>
      <c r="R527" s="1"/>
      <c r="S527" s="1"/>
      <c r="T527" s="1"/>
      <c r="U527" s="1"/>
      <c r="V527" s="1"/>
      <c r="W527" s="1"/>
      <c r="X527" s="1"/>
      <c r="Y527" s="1"/>
      <c r="Z527" s="1"/>
    </row>
    <row r="528" ht="28.5" customHeight="1">
      <c r="A528" s="1"/>
      <c r="B528" s="1"/>
      <c r="C528" s="1"/>
      <c r="D528" s="1"/>
      <c r="E528" s="1"/>
      <c r="F528" s="1"/>
      <c r="G528" s="1"/>
      <c r="H528" s="1"/>
      <c r="I528" s="34"/>
      <c r="J528" s="1"/>
      <c r="K528" s="9"/>
      <c r="L528" s="1"/>
      <c r="M528" s="1"/>
      <c r="N528" s="1"/>
      <c r="O528" s="1"/>
      <c r="P528" s="1"/>
      <c r="Q528" s="1"/>
      <c r="R528" s="1"/>
      <c r="S528" s="1"/>
      <c r="T528" s="1"/>
      <c r="U528" s="1"/>
      <c r="V528" s="1"/>
      <c r="W528" s="1"/>
      <c r="X528" s="1"/>
      <c r="Y528" s="1"/>
      <c r="Z528" s="1"/>
    </row>
    <row r="529" ht="28.5" customHeight="1">
      <c r="A529" s="1"/>
      <c r="B529" s="1"/>
      <c r="C529" s="1"/>
      <c r="D529" s="1"/>
      <c r="E529" s="1"/>
      <c r="F529" s="1"/>
      <c r="G529" s="1"/>
      <c r="H529" s="1"/>
      <c r="I529" s="34"/>
      <c r="J529" s="1"/>
      <c r="K529" s="9"/>
      <c r="L529" s="1"/>
      <c r="M529" s="1"/>
      <c r="N529" s="1"/>
      <c r="O529" s="1"/>
      <c r="P529" s="1"/>
      <c r="Q529" s="1"/>
      <c r="R529" s="1"/>
      <c r="S529" s="1"/>
      <c r="T529" s="1"/>
      <c r="U529" s="1"/>
      <c r="V529" s="1"/>
      <c r="W529" s="1"/>
      <c r="X529" s="1"/>
      <c r="Y529" s="1"/>
      <c r="Z529" s="1"/>
    </row>
    <row r="530" ht="28.5" customHeight="1">
      <c r="A530" s="1"/>
      <c r="B530" s="1"/>
      <c r="C530" s="1"/>
      <c r="D530" s="1"/>
      <c r="E530" s="1"/>
      <c r="F530" s="1"/>
      <c r="G530" s="1"/>
      <c r="H530" s="1"/>
      <c r="I530" s="34"/>
      <c r="J530" s="1"/>
      <c r="K530" s="9"/>
      <c r="L530" s="1"/>
      <c r="M530" s="1"/>
      <c r="N530" s="1"/>
      <c r="O530" s="1"/>
      <c r="P530" s="1"/>
      <c r="Q530" s="1"/>
      <c r="R530" s="1"/>
      <c r="S530" s="1"/>
      <c r="T530" s="1"/>
      <c r="U530" s="1"/>
      <c r="V530" s="1"/>
      <c r="W530" s="1"/>
      <c r="X530" s="1"/>
      <c r="Y530" s="1"/>
      <c r="Z530" s="1"/>
    </row>
    <row r="531" ht="28.5" customHeight="1">
      <c r="A531" s="1"/>
      <c r="B531" s="1"/>
      <c r="C531" s="1"/>
      <c r="D531" s="1"/>
      <c r="E531" s="1"/>
      <c r="F531" s="1"/>
      <c r="G531" s="1"/>
      <c r="H531" s="1"/>
      <c r="I531" s="34"/>
      <c r="J531" s="1"/>
      <c r="K531" s="9"/>
      <c r="L531" s="1"/>
      <c r="M531" s="1"/>
      <c r="N531" s="1"/>
      <c r="O531" s="1"/>
      <c r="P531" s="1"/>
      <c r="Q531" s="1"/>
      <c r="R531" s="1"/>
      <c r="S531" s="1"/>
      <c r="T531" s="1"/>
      <c r="U531" s="1"/>
      <c r="V531" s="1"/>
      <c r="W531" s="1"/>
      <c r="X531" s="1"/>
      <c r="Y531" s="1"/>
      <c r="Z531" s="1"/>
    </row>
    <row r="532" ht="28.5" customHeight="1">
      <c r="A532" s="1"/>
      <c r="B532" s="1"/>
      <c r="C532" s="1"/>
      <c r="D532" s="1"/>
      <c r="E532" s="1"/>
      <c r="F532" s="1"/>
      <c r="G532" s="1"/>
      <c r="H532" s="1"/>
      <c r="I532" s="34"/>
      <c r="J532" s="1"/>
      <c r="K532" s="9"/>
      <c r="L532" s="1"/>
      <c r="M532" s="1"/>
      <c r="N532" s="1"/>
      <c r="O532" s="1"/>
      <c r="P532" s="1"/>
      <c r="Q532" s="1"/>
      <c r="R532" s="1"/>
      <c r="S532" s="1"/>
      <c r="T532" s="1"/>
      <c r="U532" s="1"/>
      <c r="V532" s="1"/>
      <c r="W532" s="1"/>
      <c r="X532" s="1"/>
      <c r="Y532" s="1"/>
      <c r="Z532" s="1"/>
    </row>
    <row r="533" ht="28.5" customHeight="1">
      <c r="A533" s="1"/>
      <c r="B533" s="1"/>
      <c r="C533" s="1"/>
      <c r="D533" s="1"/>
      <c r="E533" s="1"/>
      <c r="F533" s="1"/>
      <c r="G533" s="1"/>
      <c r="H533" s="1"/>
      <c r="I533" s="34"/>
      <c r="J533" s="1"/>
      <c r="K533" s="9"/>
      <c r="L533" s="1"/>
      <c r="M533" s="1"/>
      <c r="N533" s="1"/>
      <c r="O533" s="1"/>
      <c r="P533" s="1"/>
      <c r="Q533" s="1"/>
      <c r="R533" s="1"/>
      <c r="S533" s="1"/>
      <c r="T533" s="1"/>
      <c r="U533" s="1"/>
      <c r="V533" s="1"/>
      <c r="W533" s="1"/>
      <c r="X533" s="1"/>
      <c r="Y533" s="1"/>
      <c r="Z533" s="1"/>
    </row>
    <row r="534" ht="28.5" customHeight="1">
      <c r="A534" s="1"/>
      <c r="B534" s="1"/>
      <c r="C534" s="1"/>
      <c r="D534" s="1"/>
      <c r="E534" s="1"/>
      <c r="F534" s="1"/>
      <c r="G534" s="1"/>
      <c r="H534" s="1"/>
      <c r="I534" s="34"/>
      <c r="J534" s="1"/>
      <c r="K534" s="9"/>
      <c r="L534" s="1"/>
      <c r="M534" s="1"/>
      <c r="N534" s="1"/>
      <c r="O534" s="1"/>
      <c r="P534" s="1"/>
      <c r="Q534" s="1"/>
      <c r="R534" s="1"/>
      <c r="S534" s="1"/>
      <c r="T534" s="1"/>
      <c r="U534" s="1"/>
      <c r="V534" s="1"/>
      <c r="W534" s="1"/>
      <c r="X534" s="1"/>
      <c r="Y534" s="1"/>
      <c r="Z534" s="1"/>
    </row>
    <row r="535" ht="28.5" customHeight="1">
      <c r="A535" s="1"/>
      <c r="B535" s="1"/>
      <c r="C535" s="1"/>
      <c r="D535" s="1"/>
      <c r="E535" s="1"/>
      <c r="F535" s="1"/>
      <c r="G535" s="1"/>
      <c r="H535" s="1"/>
      <c r="I535" s="34"/>
      <c r="J535" s="1"/>
      <c r="K535" s="9"/>
      <c r="L535" s="1"/>
      <c r="M535" s="1"/>
      <c r="N535" s="1"/>
      <c r="O535" s="1"/>
      <c r="P535" s="1"/>
      <c r="Q535" s="1"/>
      <c r="R535" s="1"/>
      <c r="S535" s="1"/>
      <c r="T535" s="1"/>
      <c r="U535" s="1"/>
      <c r="V535" s="1"/>
      <c r="W535" s="1"/>
      <c r="X535" s="1"/>
      <c r="Y535" s="1"/>
      <c r="Z535" s="1"/>
    </row>
    <row r="536" ht="28.5" customHeight="1">
      <c r="A536" s="1"/>
      <c r="B536" s="1"/>
      <c r="C536" s="1"/>
      <c r="D536" s="1"/>
      <c r="E536" s="1"/>
      <c r="F536" s="1"/>
      <c r="G536" s="1"/>
      <c r="H536" s="1"/>
      <c r="I536" s="34"/>
      <c r="J536" s="1"/>
      <c r="K536" s="9"/>
      <c r="L536" s="1"/>
      <c r="M536" s="1"/>
      <c r="N536" s="1"/>
      <c r="O536" s="1"/>
      <c r="P536" s="1"/>
      <c r="Q536" s="1"/>
      <c r="R536" s="1"/>
      <c r="S536" s="1"/>
      <c r="T536" s="1"/>
      <c r="U536" s="1"/>
      <c r="V536" s="1"/>
      <c r="W536" s="1"/>
      <c r="X536" s="1"/>
      <c r="Y536" s="1"/>
      <c r="Z536" s="1"/>
    </row>
    <row r="537" ht="28.5" customHeight="1">
      <c r="A537" s="1"/>
      <c r="B537" s="1"/>
      <c r="C537" s="1"/>
      <c r="D537" s="1"/>
      <c r="E537" s="1"/>
      <c r="F537" s="1"/>
      <c r="G537" s="1"/>
      <c r="H537" s="1"/>
      <c r="I537" s="34"/>
      <c r="J537" s="1"/>
      <c r="K537" s="9"/>
      <c r="L537" s="1"/>
      <c r="M537" s="1"/>
      <c r="N537" s="1"/>
      <c r="O537" s="1"/>
      <c r="P537" s="1"/>
      <c r="Q537" s="1"/>
      <c r="R537" s="1"/>
      <c r="S537" s="1"/>
      <c r="T537" s="1"/>
      <c r="U537" s="1"/>
      <c r="V537" s="1"/>
      <c r="W537" s="1"/>
      <c r="X537" s="1"/>
      <c r="Y537" s="1"/>
      <c r="Z537" s="1"/>
    </row>
    <row r="538" ht="28.5" customHeight="1">
      <c r="A538" s="1"/>
      <c r="B538" s="1"/>
      <c r="C538" s="1"/>
      <c r="D538" s="1"/>
      <c r="E538" s="1"/>
      <c r="F538" s="1"/>
      <c r="G538" s="1"/>
      <c r="H538" s="1"/>
      <c r="I538" s="34"/>
      <c r="J538" s="1"/>
      <c r="K538" s="9"/>
      <c r="L538" s="1"/>
      <c r="M538" s="1"/>
      <c r="N538" s="1"/>
      <c r="O538" s="1"/>
      <c r="P538" s="1"/>
      <c r="Q538" s="1"/>
      <c r="R538" s="1"/>
      <c r="S538" s="1"/>
      <c r="T538" s="1"/>
      <c r="U538" s="1"/>
      <c r="V538" s="1"/>
      <c r="W538" s="1"/>
      <c r="X538" s="1"/>
      <c r="Y538" s="1"/>
      <c r="Z538" s="1"/>
    </row>
    <row r="539" ht="28.5" customHeight="1">
      <c r="A539" s="1"/>
      <c r="B539" s="1"/>
      <c r="C539" s="1"/>
      <c r="D539" s="1"/>
      <c r="E539" s="1"/>
      <c r="F539" s="1"/>
      <c r="G539" s="1"/>
      <c r="H539" s="1"/>
      <c r="I539" s="34"/>
      <c r="J539" s="1"/>
      <c r="K539" s="9"/>
      <c r="L539" s="1"/>
      <c r="M539" s="1"/>
      <c r="N539" s="1"/>
      <c r="O539" s="1"/>
      <c r="P539" s="1"/>
      <c r="Q539" s="1"/>
      <c r="R539" s="1"/>
      <c r="S539" s="1"/>
      <c r="T539" s="1"/>
      <c r="U539" s="1"/>
      <c r="V539" s="1"/>
      <c r="W539" s="1"/>
      <c r="X539" s="1"/>
      <c r="Y539" s="1"/>
      <c r="Z539" s="1"/>
    </row>
    <row r="540" ht="28.5" customHeight="1">
      <c r="A540" s="1"/>
      <c r="B540" s="1"/>
      <c r="C540" s="1"/>
      <c r="D540" s="1"/>
      <c r="E540" s="1"/>
      <c r="F540" s="1"/>
      <c r="G540" s="1"/>
      <c r="H540" s="1"/>
      <c r="I540" s="34"/>
      <c r="J540" s="1"/>
      <c r="K540" s="9"/>
      <c r="L540" s="1"/>
      <c r="M540" s="1"/>
      <c r="N540" s="1"/>
      <c r="O540" s="1"/>
      <c r="P540" s="1"/>
      <c r="Q540" s="1"/>
      <c r="R540" s="1"/>
      <c r="S540" s="1"/>
      <c r="T540" s="1"/>
      <c r="U540" s="1"/>
      <c r="V540" s="1"/>
      <c r="W540" s="1"/>
      <c r="X540" s="1"/>
      <c r="Y540" s="1"/>
      <c r="Z540" s="1"/>
    </row>
    <row r="541" ht="28.5" customHeight="1">
      <c r="A541" s="1"/>
      <c r="B541" s="1"/>
      <c r="C541" s="1"/>
      <c r="D541" s="1"/>
      <c r="E541" s="1"/>
      <c r="F541" s="1"/>
      <c r="G541" s="1"/>
      <c r="H541" s="1"/>
      <c r="I541" s="34"/>
      <c r="J541" s="1"/>
      <c r="K541" s="9"/>
      <c r="L541" s="1"/>
      <c r="M541" s="1"/>
      <c r="N541" s="1"/>
      <c r="O541" s="1"/>
      <c r="P541" s="1"/>
      <c r="Q541" s="1"/>
      <c r="R541" s="1"/>
      <c r="S541" s="1"/>
      <c r="T541" s="1"/>
      <c r="U541" s="1"/>
      <c r="V541" s="1"/>
      <c r="W541" s="1"/>
      <c r="X541" s="1"/>
      <c r="Y541" s="1"/>
      <c r="Z541" s="1"/>
    </row>
    <row r="542" ht="28.5" customHeight="1">
      <c r="A542" s="1"/>
      <c r="B542" s="1"/>
      <c r="C542" s="1"/>
      <c r="D542" s="1"/>
      <c r="E542" s="1"/>
      <c r="F542" s="1"/>
      <c r="G542" s="1"/>
      <c r="H542" s="1"/>
      <c r="I542" s="34"/>
      <c r="J542" s="1"/>
      <c r="K542" s="9"/>
      <c r="L542" s="1"/>
      <c r="M542" s="1"/>
      <c r="N542" s="1"/>
      <c r="O542" s="1"/>
      <c r="P542" s="1"/>
      <c r="Q542" s="1"/>
      <c r="R542" s="1"/>
      <c r="S542" s="1"/>
      <c r="T542" s="1"/>
      <c r="U542" s="1"/>
      <c r="V542" s="1"/>
      <c r="W542" s="1"/>
      <c r="X542" s="1"/>
      <c r="Y542" s="1"/>
      <c r="Z542" s="1"/>
    </row>
    <row r="543" ht="28.5" customHeight="1">
      <c r="A543" s="1"/>
      <c r="B543" s="1"/>
      <c r="C543" s="1"/>
      <c r="D543" s="1"/>
      <c r="E543" s="1"/>
      <c r="F543" s="1"/>
      <c r="G543" s="1"/>
      <c r="H543" s="1"/>
      <c r="I543" s="34"/>
      <c r="J543" s="1"/>
      <c r="K543" s="9"/>
      <c r="L543" s="1"/>
      <c r="M543" s="1"/>
      <c r="N543" s="1"/>
      <c r="O543" s="1"/>
      <c r="P543" s="1"/>
      <c r="Q543" s="1"/>
      <c r="R543" s="1"/>
      <c r="S543" s="1"/>
      <c r="T543" s="1"/>
      <c r="U543" s="1"/>
      <c r="V543" s="1"/>
      <c r="W543" s="1"/>
      <c r="X543" s="1"/>
      <c r="Y543" s="1"/>
      <c r="Z543" s="1"/>
    </row>
    <row r="544" ht="28.5" customHeight="1">
      <c r="A544" s="1"/>
      <c r="B544" s="1"/>
      <c r="C544" s="1"/>
      <c r="D544" s="1"/>
      <c r="E544" s="1"/>
      <c r="F544" s="1"/>
      <c r="G544" s="1"/>
      <c r="H544" s="1"/>
      <c r="I544" s="34"/>
      <c r="J544" s="1"/>
      <c r="K544" s="9"/>
      <c r="L544" s="1"/>
      <c r="M544" s="1"/>
      <c r="N544" s="1"/>
      <c r="O544" s="1"/>
      <c r="P544" s="1"/>
      <c r="Q544" s="1"/>
      <c r="R544" s="1"/>
      <c r="S544" s="1"/>
      <c r="T544" s="1"/>
      <c r="U544" s="1"/>
      <c r="V544" s="1"/>
      <c r="W544" s="1"/>
      <c r="X544" s="1"/>
      <c r="Y544" s="1"/>
      <c r="Z544" s="1"/>
    </row>
    <row r="545" ht="28.5" customHeight="1">
      <c r="A545" s="1"/>
      <c r="B545" s="1"/>
      <c r="C545" s="1"/>
      <c r="D545" s="1"/>
      <c r="E545" s="1"/>
      <c r="F545" s="1"/>
      <c r="G545" s="1"/>
      <c r="H545" s="1"/>
      <c r="I545" s="34"/>
      <c r="J545" s="1"/>
      <c r="K545" s="9"/>
      <c r="L545" s="1"/>
      <c r="M545" s="1"/>
      <c r="N545" s="1"/>
      <c r="O545" s="1"/>
      <c r="P545" s="1"/>
      <c r="Q545" s="1"/>
      <c r="R545" s="1"/>
      <c r="S545" s="1"/>
      <c r="T545" s="1"/>
      <c r="U545" s="1"/>
      <c r="V545" s="1"/>
      <c r="W545" s="1"/>
      <c r="X545" s="1"/>
      <c r="Y545" s="1"/>
      <c r="Z545" s="1"/>
    </row>
    <row r="546" ht="28.5" customHeight="1">
      <c r="A546" s="1"/>
      <c r="B546" s="1"/>
      <c r="C546" s="1"/>
      <c r="D546" s="1"/>
      <c r="E546" s="1"/>
      <c r="F546" s="1"/>
      <c r="G546" s="1"/>
      <c r="H546" s="1"/>
      <c r="I546" s="34"/>
      <c r="J546" s="1"/>
      <c r="K546" s="9"/>
      <c r="L546" s="1"/>
      <c r="M546" s="1"/>
      <c r="N546" s="1"/>
      <c r="O546" s="1"/>
      <c r="P546" s="1"/>
      <c r="Q546" s="1"/>
      <c r="R546" s="1"/>
      <c r="S546" s="1"/>
      <c r="T546" s="1"/>
      <c r="U546" s="1"/>
      <c r="V546" s="1"/>
      <c r="W546" s="1"/>
      <c r="X546" s="1"/>
      <c r="Y546" s="1"/>
      <c r="Z546" s="1"/>
    </row>
    <row r="547" ht="28.5" customHeight="1">
      <c r="A547" s="1"/>
      <c r="B547" s="1"/>
      <c r="C547" s="1"/>
      <c r="D547" s="1"/>
      <c r="E547" s="1"/>
      <c r="F547" s="1"/>
      <c r="G547" s="1"/>
      <c r="H547" s="1"/>
      <c r="I547" s="34"/>
      <c r="J547" s="1"/>
      <c r="K547" s="9"/>
      <c r="L547" s="1"/>
      <c r="M547" s="1"/>
      <c r="N547" s="1"/>
      <c r="O547" s="1"/>
      <c r="P547" s="1"/>
      <c r="Q547" s="1"/>
      <c r="R547" s="1"/>
      <c r="S547" s="1"/>
      <c r="T547" s="1"/>
      <c r="U547" s="1"/>
      <c r="V547" s="1"/>
      <c r="W547" s="1"/>
      <c r="X547" s="1"/>
      <c r="Y547" s="1"/>
      <c r="Z547" s="1"/>
    </row>
    <row r="548" ht="28.5" customHeight="1">
      <c r="A548" s="1"/>
      <c r="B548" s="1"/>
      <c r="C548" s="1"/>
      <c r="D548" s="1"/>
      <c r="E548" s="1"/>
      <c r="F548" s="1"/>
      <c r="G548" s="1"/>
      <c r="H548" s="1"/>
      <c r="I548" s="34"/>
      <c r="J548" s="1"/>
      <c r="K548" s="9"/>
      <c r="L548" s="1"/>
      <c r="M548" s="1"/>
      <c r="N548" s="1"/>
      <c r="O548" s="1"/>
      <c r="P548" s="1"/>
      <c r="Q548" s="1"/>
      <c r="R548" s="1"/>
      <c r="S548" s="1"/>
      <c r="T548" s="1"/>
      <c r="U548" s="1"/>
      <c r="V548" s="1"/>
      <c r="W548" s="1"/>
      <c r="X548" s="1"/>
      <c r="Y548" s="1"/>
      <c r="Z548" s="1"/>
    </row>
    <row r="549" ht="28.5" customHeight="1">
      <c r="A549" s="1"/>
      <c r="B549" s="1"/>
      <c r="C549" s="1"/>
      <c r="D549" s="1"/>
      <c r="E549" s="1"/>
      <c r="F549" s="1"/>
      <c r="G549" s="1"/>
      <c r="H549" s="1"/>
      <c r="I549" s="34"/>
      <c r="J549" s="1"/>
      <c r="K549" s="9"/>
      <c r="L549" s="1"/>
      <c r="M549" s="1"/>
      <c r="N549" s="1"/>
      <c r="O549" s="1"/>
      <c r="P549" s="1"/>
      <c r="Q549" s="1"/>
      <c r="R549" s="1"/>
      <c r="S549" s="1"/>
      <c r="T549" s="1"/>
      <c r="U549" s="1"/>
      <c r="V549" s="1"/>
      <c r="W549" s="1"/>
      <c r="X549" s="1"/>
      <c r="Y549" s="1"/>
      <c r="Z549" s="1"/>
    </row>
    <row r="550" ht="28.5" customHeight="1">
      <c r="A550" s="1"/>
      <c r="B550" s="1"/>
      <c r="C550" s="1"/>
      <c r="D550" s="1"/>
      <c r="E550" s="1"/>
      <c r="F550" s="1"/>
      <c r="G550" s="1"/>
      <c r="H550" s="1"/>
      <c r="I550" s="34"/>
      <c r="J550" s="1"/>
      <c r="K550" s="9"/>
      <c r="L550" s="1"/>
      <c r="M550" s="1"/>
      <c r="N550" s="1"/>
      <c r="O550" s="1"/>
      <c r="P550" s="1"/>
      <c r="Q550" s="1"/>
      <c r="R550" s="1"/>
      <c r="S550" s="1"/>
      <c r="T550" s="1"/>
      <c r="U550" s="1"/>
      <c r="V550" s="1"/>
      <c r="W550" s="1"/>
      <c r="X550" s="1"/>
      <c r="Y550" s="1"/>
      <c r="Z550" s="1"/>
    </row>
    <row r="551" ht="28.5" customHeight="1">
      <c r="A551" s="1"/>
      <c r="B551" s="1"/>
      <c r="C551" s="1"/>
      <c r="D551" s="1"/>
      <c r="E551" s="1"/>
      <c r="F551" s="1"/>
      <c r="G551" s="1"/>
      <c r="H551" s="1"/>
      <c r="I551" s="34"/>
      <c r="J551" s="1"/>
      <c r="K551" s="9"/>
      <c r="L551" s="1"/>
      <c r="M551" s="1"/>
      <c r="N551" s="1"/>
      <c r="O551" s="1"/>
      <c r="P551" s="1"/>
      <c r="Q551" s="1"/>
      <c r="R551" s="1"/>
      <c r="S551" s="1"/>
      <c r="T551" s="1"/>
      <c r="U551" s="1"/>
      <c r="V551" s="1"/>
      <c r="W551" s="1"/>
      <c r="X551" s="1"/>
      <c r="Y551" s="1"/>
      <c r="Z551" s="1"/>
    </row>
    <row r="552" ht="28.5" customHeight="1">
      <c r="A552" s="1"/>
      <c r="B552" s="1"/>
      <c r="C552" s="1"/>
      <c r="D552" s="1"/>
      <c r="E552" s="1"/>
      <c r="F552" s="1"/>
      <c r="G552" s="1"/>
      <c r="H552" s="1"/>
      <c r="I552" s="34"/>
      <c r="J552" s="1"/>
      <c r="K552" s="9"/>
      <c r="L552" s="1"/>
      <c r="M552" s="1"/>
      <c r="N552" s="1"/>
      <c r="O552" s="1"/>
      <c r="P552" s="1"/>
      <c r="Q552" s="1"/>
      <c r="R552" s="1"/>
      <c r="S552" s="1"/>
      <c r="T552" s="1"/>
      <c r="U552" s="1"/>
      <c r="V552" s="1"/>
      <c r="W552" s="1"/>
      <c r="X552" s="1"/>
      <c r="Y552" s="1"/>
      <c r="Z552" s="1"/>
    </row>
    <row r="553" ht="28.5" customHeight="1">
      <c r="A553" s="1"/>
      <c r="B553" s="1"/>
      <c r="C553" s="1"/>
      <c r="D553" s="1"/>
      <c r="E553" s="1"/>
      <c r="F553" s="1"/>
      <c r="G553" s="1"/>
      <c r="H553" s="1"/>
      <c r="I553" s="34"/>
      <c r="J553" s="1"/>
      <c r="K553" s="9"/>
      <c r="L553" s="1"/>
      <c r="M553" s="1"/>
      <c r="N553" s="1"/>
      <c r="O553" s="1"/>
      <c r="P553" s="1"/>
      <c r="Q553" s="1"/>
      <c r="R553" s="1"/>
      <c r="S553" s="1"/>
      <c r="T553" s="1"/>
      <c r="U553" s="1"/>
      <c r="V553" s="1"/>
      <c r="W553" s="1"/>
      <c r="X553" s="1"/>
      <c r="Y553" s="1"/>
      <c r="Z553" s="1"/>
    </row>
    <row r="554" ht="28.5" customHeight="1">
      <c r="A554" s="1"/>
      <c r="B554" s="1"/>
      <c r="C554" s="1"/>
      <c r="D554" s="1"/>
      <c r="E554" s="1"/>
      <c r="F554" s="1"/>
      <c r="G554" s="1"/>
      <c r="H554" s="1"/>
      <c r="I554" s="34"/>
      <c r="J554" s="1"/>
      <c r="K554" s="9"/>
      <c r="L554" s="1"/>
      <c r="M554" s="1"/>
      <c r="N554" s="1"/>
      <c r="O554" s="1"/>
      <c r="P554" s="1"/>
      <c r="Q554" s="1"/>
      <c r="R554" s="1"/>
      <c r="S554" s="1"/>
      <c r="T554" s="1"/>
      <c r="U554" s="1"/>
      <c r="V554" s="1"/>
      <c r="W554" s="1"/>
      <c r="X554" s="1"/>
      <c r="Y554" s="1"/>
      <c r="Z554" s="1"/>
    </row>
    <row r="555" ht="28.5" customHeight="1">
      <c r="A555" s="1"/>
      <c r="B555" s="1"/>
      <c r="C555" s="1"/>
      <c r="D555" s="1"/>
      <c r="E555" s="1"/>
      <c r="F555" s="1"/>
      <c r="G555" s="1"/>
      <c r="H555" s="1"/>
      <c r="I555" s="34"/>
      <c r="J555" s="1"/>
      <c r="K555" s="9"/>
      <c r="L555" s="1"/>
      <c r="M555" s="1"/>
      <c r="N555" s="1"/>
      <c r="O555" s="1"/>
      <c r="P555" s="1"/>
      <c r="Q555" s="1"/>
      <c r="R555" s="1"/>
      <c r="S555" s="1"/>
      <c r="T555" s="1"/>
      <c r="U555" s="1"/>
      <c r="V555" s="1"/>
      <c r="W555" s="1"/>
      <c r="X555" s="1"/>
      <c r="Y555" s="1"/>
      <c r="Z555" s="1"/>
    </row>
    <row r="556" ht="28.5" customHeight="1">
      <c r="A556" s="1"/>
      <c r="B556" s="1"/>
      <c r="C556" s="1"/>
      <c r="D556" s="1"/>
      <c r="E556" s="1"/>
      <c r="F556" s="1"/>
      <c r="G556" s="1"/>
      <c r="H556" s="1"/>
      <c r="I556" s="34"/>
      <c r="J556" s="1"/>
      <c r="K556" s="9"/>
      <c r="L556" s="1"/>
      <c r="M556" s="1"/>
      <c r="N556" s="1"/>
      <c r="O556" s="1"/>
      <c r="P556" s="1"/>
      <c r="Q556" s="1"/>
      <c r="R556" s="1"/>
      <c r="S556" s="1"/>
      <c r="T556" s="1"/>
      <c r="U556" s="1"/>
      <c r="V556" s="1"/>
      <c r="W556" s="1"/>
      <c r="X556" s="1"/>
      <c r="Y556" s="1"/>
      <c r="Z556" s="1"/>
    </row>
    <row r="557" ht="28.5" customHeight="1">
      <c r="A557" s="1"/>
      <c r="B557" s="1"/>
      <c r="C557" s="1"/>
      <c r="D557" s="1"/>
      <c r="E557" s="1"/>
      <c r="F557" s="1"/>
      <c r="G557" s="1"/>
      <c r="H557" s="1"/>
      <c r="I557" s="34"/>
      <c r="J557" s="1"/>
      <c r="K557" s="9"/>
      <c r="L557" s="1"/>
      <c r="M557" s="1"/>
      <c r="N557" s="1"/>
      <c r="O557" s="1"/>
      <c r="P557" s="1"/>
      <c r="Q557" s="1"/>
      <c r="R557" s="1"/>
      <c r="S557" s="1"/>
      <c r="T557" s="1"/>
      <c r="U557" s="1"/>
      <c r="V557" s="1"/>
      <c r="W557" s="1"/>
      <c r="X557" s="1"/>
      <c r="Y557" s="1"/>
      <c r="Z557" s="1"/>
    </row>
    <row r="558" ht="28.5" customHeight="1">
      <c r="A558" s="1"/>
      <c r="B558" s="1"/>
      <c r="C558" s="1"/>
      <c r="D558" s="1"/>
      <c r="E558" s="1"/>
      <c r="F558" s="1"/>
      <c r="G558" s="1"/>
      <c r="H558" s="1"/>
      <c r="I558" s="34"/>
      <c r="J558" s="1"/>
      <c r="K558" s="9"/>
      <c r="L558" s="1"/>
      <c r="M558" s="1"/>
      <c r="N558" s="1"/>
      <c r="O558" s="1"/>
      <c r="P558" s="1"/>
      <c r="Q558" s="1"/>
      <c r="R558" s="1"/>
      <c r="S558" s="1"/>
      <c r="T558" s="1"/>
      <c r="U558" s="1"/>
      <c r="V558" s="1"/>
      <c r="W558" s="1"/>
      <c r="X558" s="1"/>
      <c r="Y558" s="1"/>
      <c r="Z558" s="1"/>
    </row>
    <row r="559" ht="28.5" customHeight="1">
      <c r="A559" s="1"/>
      <c r="B559" s="1"/>
      <c r="C559" s="1"/>
      <c r="D559" s="1"/>
      <c r="E559" s="1"/>
      <c r="F559" s="1"/>
      <c r="G559" s="1"/>
      <c r="H559" s="1"/>
      <c r="I559" s="34"/>
      <c r="J559" s="1"/>
      <c r="K559" s="9"/>
      <c r="L559" s="1"/>
      <c r="M559" s="1"/>
      <c r="N559" s="1"/>
      <c r="O559" s="1"/>
      <c r="P559" s="1"/>
      <c r="Q559" s="1"/>
      <c r="R559" s="1"/>
      <c r="S559" s="1"/>
      <c r="T559" s="1"/>
      <c r="U559" s="1"/>
      <c r="V559" s="1"/>
      <c r="W559" s="1"/>
      <c r="X559" s="1"/>
      <c r="Y559" s="1"/>
      <c r="Z559" s="1"/>
    </row>
    <row r="560" ht="28.5" customHeight="1">
      <c r="A560" s="1"/>
      <c r="B560" s="1"/>
      <c r="C560" s="1"/>
      <c r="D560" s="1"/>
      <c r="E560" s="1"/>
      <c r="F560" s="1"/>
      <c r="G560" s="1"/>
      <c r="H560" s="1"/>
      <c r="I560" s="34"/>
      <c r="J560" s="1"/>
      <c r="K560" s="9"/>
      <c r="L560" s="1"/>
      <c r="M560" s="1"/>
      <c r="N560" s="1"/>
      <c r="O560" s="1"/>
      <c r="P560" s="1"/>
      <c r="Q560" s="1"/>
      <c r="R560" s="1"/>
      <c r="S560" s="1"/>
      <c r="T560" s="1"/>
      <c r="U560" s="1"/>
      <c r="V560" s="1"/>
      <c r="W560" s="1"/>
      <c r="X560" s="1"/>
      <c r="Y560" s="1"/>
      <c r="Z560" s="1"/>
    </row>
    <row r="561" ht="28.5" customHeight="1">
      <c r="A561" s="1"/>
      <c r="B561" s="1"/>
      <c r="C561" s="1"/>
      <c r="D561" s="1"/>
      <c r="E561" s="1"/>
      <c r="F561" s="1"/>
      <c r="G561" s="1"/>
      <c r="H561" s="1"/>
      <c r="I561" s="34"/>
      <c r="J561" s="1"/>
      <c r="K561" s="9"/>
      <c r="L561" s="1"/>
      <c r="M561" s="1"/>
      <c r="N561" s="1"/>
      <c r="O561" s="1"/>
      <c r="P561" s="1"/>
      <c r="Q561" s="1"/>
      <c r="R561" s="1"/>
      <c r="S561" s="1"/>
      <c r="T561" s="1"/>
      <c r="U561" s="1"/>
      <c r="V561" s="1"/>
      <c r="W561" s="1"/>
      <c r="X561" s="1"/>
      <c r="Y561" s="1"/>
      <c r="Z561" s="1"/>
    </row>
    <row r="562" ht="28.5" customHeight="1">
      <c r="A562" s="1"/>
      <c r="B562" s="1"/>
      <c r="C562" s="1"/>
      <c r="D562" s="1"/>
      <c r="E562" s="1"/>
      <c r="F562" s="1"/>
      <c r="G562" s="1"/>
      <c r="H562" s="1"/>
      <c r="I562" s="34"/>
      <c r="J562" s="1"/>
      <c r="K562" s="9"/>
      <c r="L562" s="1"/>
      <c r="M562" s="1"/>
      <c r="N562" s="1"/>
      <c r="O562" s="1"/>
      <c r="P562" s="1"/>
      <c r="Q562" s="1"/>
      <c r="R562" s="1"/>
      <c r="S562" s="1"/>
      <c r="T562" s="1"/>
      <c r="U562" s="1"/>
      <c r="V562" s="1"/>
      <c r="W562" s="1"/>
      <c r="X562" s="1"/>
      <c r="Y562" s="1"/>
      <c r="Z562" s="1"/>
    </row>
    <row r="563" ht="28.5" customHeight="1">
      <c r="A563" s="1"/>
      <c r="B563" s="1"/>
      <c r="C563" s="1"/>
      <c r="D563" s="1"/>
      <c r="E563" s="1"/>
      <c r="F563" s="1"/>
      <c r="G563" s="1"/>
      <c r="H563" s="1"/>
      <c r="I563" s="34"/>
      <c r="J563" s="1"/>
      <c r="K563" s="9"/>
      <c r="L563" s="1"/>
      <c r="M563" s="1"/>
      <c r="N563" s="1"/>
      <c r="O563" s="1"/>
      <c r="P563" s="1"/>
      <c r="Q563" s="1"/>
      <c r="R563" s="1"/>
      <c r="S563" s="1"/>
      <c r="T563" s="1"/>
      <c r="U563" s="1"/>
      <c r="V563" s="1"/>
      <c r="W563" s="1"/>
      <c r="X563" s="1"/>
      <c r="Y563" s="1"/>
      <c r="Z563" s="1"/>
    </row>
    <row r="564" ht="28.5" customHeight="1">
      <c r="A564" s="1"/>
      <c r="B564" s="1"/>
      <c r="C564" s="1"/>
      <c r="D564" s="1"/>
      <c r="E564" s="1"/>
      <c r="F564" s="1"/>
      <c r="G564" s="1"/>
      <c r="H564" s="1"/>
      <c r="I564" s="34"/>
      <c r="J564" s="1"/>
      <c r="K564" s="9"/>
      <c r="L564" s="1"/>
      <c r="M564" s="1"/>
      <c r="N564" s="1"/>
      <c r="O564" s="1"/>
      <c r="P564" s="1"/>
      <c r="Q564" s="1"/>
      <c r="R564" s="1"/>
      <c r="S564" s="1"/>
      <c r="T564" s="1"/>
      <c r="U564" s="1"/>
      <c r="V564" s="1"/>
      <c r="W564" s="1"/>
      <c r="X564" s="1"/>
      <c r="Y564" s="1"/>
      <c r="Z564" s="1"/>
    </row>
    <row r="565" ht="28.5" customHeight="1">
      <c r="A565" s="1"/>
      <c r="B565" s="1"/>
      <c r="C565" s="1"/>
      <c r="D565" s="1"/>
      <c r="E565" s="1"/>
      <c r="F565" s="1"/>
      <c r="G565" s="1"/>
      <c r="H565" s="1"/>
      <c r="I565" s="34"/>
      <c r="J565" s="1"/>
      <c r="K565" s="9"/>
      <c r="L565" s="1"/>
      <c r="M565" s="1"/>
      <c r="N565" s="1"/>
      <c r="O565" s="1"/>
      <c r="P565" s="1"/>
      <c r="Q565" s="1"/>
      <c r="R565" s="1"/>
      <c r="S565" s="1"/>
      <c r="T565" s="1"/>
      <c r="U565" s="1"/>
      <c r="V565" s="1"/>
      <c r="W565" s="1"/>
      <c r="X565" s="1"/>
      <c r="Y565" s="1"/>
      <c r="Z565" s="1"/>
    </row>
    <row r="566" ht="28.5" customHeight="1">
      <c r="A566" s="1"/>
      <c r="B566" s="1"/>
      <c r="C566" s="1"/>
      <c r="D566" s="1"/>
      <c r="E566" s="1"/>
      <c r="F566" s="1"/>
      <c r="G566" s="1"/>
      <c r="H566" s="1"/>
      <c r="I566" s="34"/>
      <c r="J566" s="1"/>
      <c r="K566" s="9"/>
      <c r="L566" s="1"/>
      <c r="M566" s="1"/>
      <c r="N566" s="1"/>
      <c r="O566" s="1"/>
      <c r="P566" s="1"/>
      <c r="Q566" s="1"/>
      <c r="R566" s="1"/>
      <c r="S566" s="1"/>
      <c r="T566" s="1"/>
      <c r="U566" s="1"/>
      <c r="V566" s="1"/>
      <c r="W566" s="1"/>
      <c r="X566" s="1"/>
      <c r="Y566" s="1"/>
      <c r="Z566" s="1"/>
    </row>
    <row r="567" ht="28.5" customHeight="1">
      <c r="A567" s="1"/>
      <c r="B567" s="1"/>
      <c r="C567" s="1"/>
      <c r="D567" s="1"/>
      <c r="E567" s="1"/>
      <c r="F567" s="1"/>
      <c r="G567" s="1"/>
      <c r="H567" s="1"/>
      <c r="I567" s="34"/>
      <c r="J567" s="1"/>
      <c r="K567" s="9"/>
      <c r="L567" s="1"/>
      <c r="M567" s="1"/>
      <c r="N567" s="1"/>
      <c r="O567" s="1"/>
      <c r="P567" s="1"/>
      <c r="Q567" s="1"/>
      <c r="R567" s="1"/>
      <c r="S567" s="1"/>
      <c r="T567" s="1"/>
      <c r="U567" s="1"/>
      <c r="V567" s="1"/>
      <c r="W567" s="1"/>
      <c r="X567" s="1"/>
      <c r="Y567" s="1"/>
      <c r="Z567" s="1"/>
    </row>
    <row r="568" ht="28.5" customHeight="1">
      <c r="A568" s="1"/>
      <c r="B568" s="1"/>
      <c r="C568" s="1"/>
      <c r="D568" s="1"/>
      <c r="E568" s="1"/>
      <c r="F568" s="1"/>
      <c r="G568" s="1"/>
      <c r="H568" s="1"/>
      <c r="I568" s="34"/>
      <c r="J568" s="1"/>
      <c r="K568" s="9"/>
      <c r="L568" s="1"/>
      <c r="M568" s="1"/>
      <c r="N568" s="1"/>
      <c r="O568" s="1"/>
      <c r="P568" s="1"/>
      <c r="Q568" s="1"/>
      <c r="R568" s="1"/>
      <c r="S568" s="1"/>
      <c r="T568" s="1"/>
      <c r="U568" s="1"/>
      <c r="V568" s="1"/>
      <c r="W568" s="1"/>
      <c r="X568" s="1"/>
      <c r="Y568" s="1"/>
      <c r="Z568" s="1"/>
    </row>
    <row r="569" ht="28.5" customHeight="1">
      <c r="A569" s="1"/>
      <c r="B569" s="1"/>
      <c r="C569" s="1"/>
      <c r="D569" s="1"/>
      <c r="E569" s="1"/>
      <c r="F569" s="1"/>
      <c r="G569" s="1"/>
      <c r="H569" s="1"/>
      <c r="I569" s="34"/>
      <c r="J569" s="1"/>
      <c r="K569" s="9"/>
      <c r="L569" s="1"/>
      <c r="M569" s="1"/>
      <c r="N569" s="1"/>
      <c r="O569" s="1"/>
      <c r="P569" s="1"/>
      <c r="Q569" s="1"/>
      <c r="R569" s="1"/>
      <c r="S569" s="1"/>
      <c r="T569" s="1"/>
      <c r="U569" s="1"/>
      <c r="V569" s="1"/>
      <c r="W569" s="1"/>
      <c r="X569" s="1"/>
      <c r="Y569" s="1"/>
      <c r="Z569" s="1"/>
    </row>
    <row r="570" ht="28.5" customHeight="1">
      <c r="A570" s="1"/>
      <c r="B570" s="1"/>
      <c r="C570" s="1"/>
      <c r="D570" s="1"/>
      <c r="E570" s="1"/>
      <c r="F570" s="1"/>
      <c r="G570" s="1"/>
      <c r="H570" s="1"/>
      <c r="I570" s="34"/>
      <c r="J570" s="1"/>
      <c r="K570" s="9"/>
      <c r="L570" s="1"/>
      <c r="M570" s="1"/>
      <c r="N570" s="1"/>
      <c r="O570" s="1"/>
      <c r="P570" s="1"/>
      <c r="Q570" s="1"/>
      <c r="R570" s="1"/>
      <c r="S570" s="1"/>
      <c r="T570" s="1"/>
      <c r="U570" s="1"/>
      <c r="V570" s="1"/>
      <c r="W570" s="1"/>
      <c r="X570" s="1"/>
      <c r="Y570" s="1"/>
      <c r="Z570" s="1"/>
    </row>
    <row r="571" ht="28.5" customHeight="1">
      <c r="A571" s="1"/>
      <c r="B571" s="1"/>
      <c r="C571" s="1"/>
      <c r="D571" s="1"/>
      <c r="E571" s="1"/>
      <c r="F571" s="1"/>
      <c r="G571" s="1"/>
      <c r="H571" s="1"/>
      <c r="I571" s="34"/>
      <c r="J571" s="1"/>
      <c r="K571" s="9"/>
      <c r="L571" s="1"/>
      <c r="M571" s="1"/>
      <c r="N571" s="1"/>
      <c r="O571" s="1"/>
      <c r="P571" s="1"/>
      <c r="Q571" s="1"/>
      <c r="R571" s="1"/>
      <c r="S571" s="1"/>
      <c r="T571" s="1"/>
      <c r="U571" s="1"/>
      <c r="V571" s="1"/>
      <c r="W571" s="1"/>
      <c r="X571" s="1"/>
      <c r="Y571" s="1"/>
      <c r="Z571" s="1"/>
    </row>
    <row r="572" ht="28.5" customHeight="1">
      <c r="A572" s="1"/>
      <c r="B572" s="1"/>
      <c r="C572" s="1"/>
      <c r="D572" s="1"/>
      <c r="E572" s="1"/>
      <c r="F572" s="1"/>
      <c r="G572" s="1"/>
      <c r="H572" s="1"/>
      <c r="I572" s="34"/>
      <c r="J572" s="1"/>
      <c r="K572" s="9"/>
      <c r="L572" s="1"/>
      <c r="M572" s="1"/>
      <c r="N572" s="1"/>
      <c r="O572" s="1"/>
      <c r="P572" s="1"/>
      <c r="Q572" s="1"/>
      <c r="R572" s="1"/>
      <c r="S572" s="1"/>
      <c r="T572" s="1"/>
      <c r="U572" s="1"/>
      <c r="V572" s="1"/>
      <c r="W572" s="1"/>
      <c r="X572" s="1"/>
      <c r="Y572" s="1"/>
      <c r="Z572" s="1"/>
    </row>
    <row r="573" ht="28.5" customHeight="1">
      <c r="A573" s="1"/>
      <c r="B573" s="1"/>
      <c r="C573" s="1"/>
      <c r="D573" s="1"/>
      <c r="E573" s="1"/>
      <c r="F573" s="1"/>
      <c r="G573" s="1"/>
      <c r="H573" s="1"/>
      <c r="I573" s="34"/>
      <c r="J573" s="1"/>
      <c r="K573" s="9"/>
      <c r="L573" s="1"/>
      <c r="M573" s="1"/>
      <c r="N573" s="1"/>
      <c r="O573" s="1"/>
      <c r="P573" s="1"/>
      <c r="Q573" s="1"/>
      <c r="R573" s="1"/>
      <c r="S573" s="1"/>
      <c r="T573" s="1"/>
      <c r="U573" s="1"/>
      <c r="V573" s="1"/>
      <c r="W573" s="1"/>
      <c r="X573" s="1"/>
      <c r="Y573" s="1"/>
      <c r="Z573" s="1"/>
    </row>
    <row r="574" ht="28.5" customHeight="1">
      <c r="A574" s="1"/>
      <c r="B574" s="1"/>
      <c r="C574" s="1"/>
      <c r="D574" s="1"/>
      <c r="E574" s="1"/>
      <c r="F574" s="1"/>
      <c r="G574" s="1"/>
      <c r="H574" s="1"/>
      <c r="I574" s="34"/>
      <c r="J574" s="1"/>
      <c r="K574" s="9"/>
      <c r="L574" s="1"/>
      <c r="M574" s="1"/>
      <c r="N574" s="1"/>
      <c r="O574" s="1"/>
      <c r="P574" s="1"/>
      <c r="Q574" s="1"/>
      <c r="R574" s="1"/>
      <c r="S574" s="1"/>
      <c r="T574" s="1"/>
      <c r="U574" s="1"/>
      <c r="V574" s="1"/>
      <c r="W574" s="1"/>
      <c r="X574" s="1"/>
      <c r="Y574" s="1"/>
      <c r="Z574" s="1"/>
    </row>
    <row r="575" ht="28.5" customHeight="1">
      <c r="A575" s="1"/>
      <c r="B575" s="1"/>
      <c r="C575" s="1"/>
      <c r="D575" s="1"/>
      <c r="E575" s="1"/>
      <c r="F575" s="1"/>
      <c r="G575" s="1"/>
      <c r="H575" s="1"/>
      <c r="I575" s="34"/>
      <c r="J575" s="1"/>
      <c r="K575" s="9"/>
      <c r="L575" s="1"/>
      <c r="M575" s="1"/>
      <c r="N575" s="1"/>
      <c r="O575" s="1"/>
      <c r="P575" s="1"/>
      <c r="Q575" s="1"/>
      <c r="R575" s="1"/>
      <c r="S575" s="1"/>
      <c r="T575" s="1"/>
      <c r="U575" s="1"/>
      <c r="V575" s="1"/>
      <c r="W575" s="1"/>
      <c r="X575" s="1"/>
      <c r="Y575" s="1"/>
      <c r="Z575" s="1"/>
    </row>
    <row r="576" ht="28.5" customHeight="1">
      <c r="A576" s="1"/>
      <c r="B576" s="1"/>
      <c r="C576" s="1"/>
      <c r="D576" s="1"/>
      <c r="E576" s="1"/>
      <c r="F576" s="1"/>
      <c r="G576" s="1"/>
      <c r="H576" s="1"/>
      <c r="I576" s="34"/>
      <c r="J576" s="1"/>
      <c r="K576" s="9"/>
      <c r="L576" s="1"/>
      <c r="M576" s="1"/>
      <c r="N576" s="1"/>
      <c r="O576" s="1"/>
      <c r="P576" s="1"/>
      <c r="Q576" s="1"/>
      <c r="R576" s="1"/>
      <c r="S576" s="1"/>
      <c r="T576" s="1"/>
      <c r="U576" s="1"/>
      <c r="V576" s="1"/>
      <c r="W576" s="1"/>
      <c r="X576" s="1"/>
      <c r="Y576" s="1"/>
      <c r="Z576" s="1"/>
    </row>
    <row r="577" ht="28.5" customHeight="1">
      <c r="A577" s="1"/>
      <c r="B577" s="1"/>
      <c r="C577" s="1"/>
      <c r="D577" s="1"/>
      <c r="E577" s="1"/>
      <c r="F577" s="1"/>
      <c r="G577" s="1"/>
      <c r="H577" s="1"/>
      <c r="I577" s="34"/>
      <c r="J577" s="1"/>
      <c r="K577" s="9"/>
      <c r="L577" s="1"/>
      <c r="M577" s="1"/>
      <c r="N577" s="1"/>
      <c r="O577" s="1"/>
      <c r="P577" s="1"/>
      <c r="Q577" s="1"/>
      <c r="R577" s="1"/>
      <c r="S577" s="1"/>
      <c r="T577" s="1"/>
      <c r="U577" s="1"/>
      <c r="V577" s="1"/>
      <c r="W577" s="1"/>
      <c r="X577" s="1"/>
      <c r="Y577" s="1"/>
      <c r="Z577" s="1"/>
    </row>
    <row r="578" ht="28.5" customHeight="1">
      <c r="A578" s="1"/>
      <c r="B578" s="1"/>
      <c r="C578" s="1"/>
      <c r="D578" s="1"/>
      <c r="E578" s="1"/>
      <c r="F578" s="1"/>
      <c r="G578" s="1"/>
      <c r="H578" s="1"/>
      <c r="I578" s="34"/>
      <c r="J578" s="1"/>
      <c r="K578" s="9"/>
      <c r="L578" s="1"/>
      <c r="M578" s="1"/>
      <c r="N578" s="1"/>
      <c r="O578" s="1"/>
      <c r="P578" s="1"/>
      <c r="Q578" s="1"/>
      <c r="R578" s="1"/>
      <c r="S578" s="1"/>
      <c r="T578" s="1"/>
      <c r="U578" s="1"/>
      <c r="V578" s="1"/>
      <c r="W578" s="1"/>
      <c r="X578" s="1"/>
      <c r="Y578" s="1"/>
      <c r="Z578" s="1"/>
    </row>
    <row r="579" ht="28.5" customHeight="1">
      <c r="A579" s="1"/>
      <c r="B579" s="1"/>
      <c r="C579" s="1"/>
      <c r="D579" s="1"/>
      <c r="E579" s="1"/>
      <c r="F579" s="1"/>
      <c r="G579" s="1"/>
      <c r="H579" s="1"/>
      <c r="I579" s="34"/>
      <c r="J579" s="1"/>
      <c r="K579" s="9"/>
      <c r="L579" s="1"/>
      <c r="M579" s="1"/>
      <c r="N579" s="1"/>
      <c r="O579" s="1"/>
      <c r="P579" s="1"/>
      <c r="Q579" s="1"/>
      <c r="R579" s="1"/>
      <c r="S579" s="1"/>
      <c r="T579" s="1"/>
      <c r="U579" s="1"/>
      <c r="V579" s="1"/>
      <c r="W579" s="1"/>
      <c r="X579" s="1"/>
      <c r="Y579" s="1"/>
      <c r="Z579" s="1"/>
    </row>
    <row r="580" ht="28.5" customHeight="1">
      <c r="A580" s="1"/>
      <c r="B580" s="1"/>
      <c r="C580" s="1"/>
      <c r="D580" s="1"/>
      <c r="E580" s="1"/>
      <c r="F580" s="1"/>
      <c r="G580" s="1"/>
      <c r="H580" s="1"/>
      <c r="I580" s="34"/>
      <c r="J580" s="1"/>
      <c r="K580" s="9"/>
      <c r="L580" s="1"/>
      <c r="M580" s="1"/>
      <c r="N580" s="1"/>
      <c r="O580" s="1"/>
      <c r="P580" s="1"/>
      <c r="Q580" s="1"/>
      <c r="R580" s="1"/>
      <c r="S580" s="1"/>
      <c r="T580" s="1"/>
      <c r="U580" s="1"/>
      <c r="V580" s="1"/>
      <c r="W580" s="1"/>
      <c r="X580" s="1"/>
      <c r="Y580" s="1"/>
      <c r="Z580" s="1"/>
    </row>
    <row r="581" ht="28.5" customHeight="1">
      <c r="A581" s="1"/>
      <c r="B581" s="1"/>
      <c r="C581" s="1"/>
      <c r="D581" s="1"/>
      <c r="E581" s="1"/>
      <c r="F581" s="1"/>
      <c r="G581" s="1"/>
      <c r="H581" s="1"/>
      <c r="I581" s="34"/>
      <c r="J581" s="1"/>
      <c r="K581" s="9"/>
      <c r="L581" s="1"/>
      <c r="M581" s="1"/>
      <c r="N581" s="1"/>
      <c r="O581" s="1"/>
      <c r="P581" s="1"/>
      <c r="Q581" s="1"/>
      <c r="R581" s="1"/>
      <c r="S581" s="1"/>
      <c r="T581" s="1"/>
      <c r="U581" s="1"/>
      <c r="V581" s="1"/>
      <c r="W581" s="1"/>
      <c r="X581" s="1"/>
      <c r="Y581" s="1"/>
      <c r="Z581" s="1"/>
    </row>
    <row r="582" ht="28.5" customHeight="1">
      <c r="A582" s="1"/>
      <c r="B582" s="1"/>
      <c r="C582" s="1"/>
      <c r="D582" s="1"/>
      <c r="E582" s="1"/>
      <c r="F582" s="1"/>
      <c r="G582" s="1"/>
      <c r="H582" s="1"/>
      <c r="I582" s="34"/>
      <c r="J582" s="1"/>
      <c r="K582" s="9"/>
      <c r="L582" s="1"/>
      <c r="M582" s="1"/>
      <c r="N582" s="1"/>
      <c r="O582" s="1"/>
      <c r="P582" s="1"/>
      <c r="Q582" s="1"/>
      <c r="R582" s="1"/>
      <c r="S582" s="1"/>
      <c r="T582" s="1"/>
      <c r="U582" s="1"/>
      <c r="V582" s="1"/>
      <c r="W582" s="1"/>
      <c r="X582" s="1"/>
      <c r="Y582" s="1"/>
      <c r="Z582" s="1"/>
    </row>
    <row r="583" ht="28.5" customHeight="1">
      <c r="A583" s="1"/>
      <c r="B583" s="1"/>
      <c r="C583" s="1"/>
      <c r="D583" s="1"/>
      <c r="E583" s="1"/>
      <c r="F583" s="1"/>
      <c r="G583" s="1"/>
      <c r="H583" s="1"/>
      <c r="I583" s="34"/>
      <c r="J583" s="1"/>
      <c r="K583" s="9"/>
      <c r="L583" s="1"/>
      <c r="M583" s="1"/>
      <c r="N583" s="1"/>
      <c r="O583" s="1"/>
      <c r="P583" s="1"/>
      <c r="Q583" s="1"/>
      <c r="R583" s="1"/>
      <c r="S583" s="1"/>
      <c r="T583" s="1"/>
      <c r="U583" s="1"/>
      <c r="V583" s="1"/>
      <c r="W583" s="1"/>
      <c r="X583" s="1"/>
      <c r="Y583" s="1"/>
      <c r="Z583" s="1"/>
    </row>
    <row r="584" ht="28.5" customHeight="1">
      <c r="A584" s="1"/>
      <c r="B584" s="1"/>
      <c r="C584" s="1"/>
      <c r="D584" s="1"/>
      <c r="E584" s="1"/>
      <c r="F584" s="1"/>
      <c r="G584" s="1"/>
      <c r="H584" s="1"/>
      <c r="I584" s="34"/>
      <c r="J584" s="1"/>
      <c r="K584" s="9"/>
      <c r="L584" s="1"/>
      <c r="M584" s="1"/>
      <c r="N584" s="1"/>
      <c r="O584" s="1"/>
      <c r="P584" s="1"/>
      <c r="Q584" s="1"/>
      <c r="R584" s="1"/>
      <c r="S584" s="1"/>
      <c r="T584" s="1"/>
      <c r="U584" s="1"/>
      <c r="V584" s="1"/>
      <c r="W584" s="1"/>
      <c r="X584" s="1"/>
      <c r="Y584" s="1"/>
      <c r="Z584" s="1"/>
    </row>
    <row r="585" ht="28.5" customHeight="1">
      <c r="A585" s="1"/>
      <c r="B585" s="1"/>
      <c r="C585" s="1"/>
      <c r="D585" s="1"/>
      <c r="E585" s="1"/>
      <c r="F585" s="1"/>
      <c r="G585" s="1"/>
      <c r="H585" s="1"/>
      <c r="I585" s="34"/>
      <c r="J585" s="1"/>
      <c r="K585" s="9"/>
      <c r="L585" s="1"/>
      <c r="M585" s="1"/>
      <c r="N585" s="1"/>
      <c r="O585" s="1"/>
      <c r="P585" s="1"/>
      <c r="Q585" s="1"/>
      <c r="R585" s="1"/>
      <c r="S585" s="1"/>
      <c r="T585" s="1"/>
      <c r="U585" s="1"/>
      <c r="V585" s="1"/>
      <c r="W585" s="1"/>
      <c r="X585" s="1"/>
      <c r="Y585" s="1"/>
      <c r="Z585" s="1"/>
    </row>
    <row r="586" ht="28.5" customHeight="1">
      <c r="A586" s="1"/>
      <c r="B586" s="1"/>
      <c r="C586" s="1"/>
      <c r="D586" s="1"/>
      <c r="E586" s="1"/>
      <c r="F586" s="1"/>
      <c r="G586" s="1"/>
      <c r="H586" s="1"/>
      <c r="I586" s="34"/>
      <c r="J586" s="1"/>
      <c r="K586" s="9"/>
      <c r="L586" s="1"/>
      <c r="M586" s="1"/>
      <c r="N586" s="1"/>
      <c r="O586" s="1"/>
      <c r="P586" s="1"/>
      <c r="Q586" s="1"/>
      <c r="R586" s="1"/>
      <c r="S586" s="1"/>
      <c r="T586" s="1"/>
      <c r="U586" s="1"/>
      <c r="V586" s="1"/>
      <c r="W586" s="1"/>
      <c r="X586" s="1"/>
      <c r="Y586" s="1"/>
      <c r="Z586" s="1"/>
    </row>
    <row r="587" ht="28.5" customHeight="1">
      <c r="A587" s="1"/>
      <c r="B587" s="1"/>
      <c r="C587" s="1"/>
      <c r="D587" s="1"/>
      <c r="E587" s="1"/>
      <c r="F587" s="1"/>
      <c r="G587" s="1"/>
      <c r="H587" s="1"/>
      <c r="I587" s="34"/>
      <c r="J587" s="1"/>
      <c r="K587" s="9"/>
      <c r="L587" s="1"/>
      <c r="M587" s="1"/>
      <c r="N587" s="1"/>
      <c r="O587" s="1"/>
      <c r="P587" s="1"/>
      <c r="Q587" s="1"/>
      <c r="R587" s="1"/>
      <c r="S587" s="1"/>
      <c r="T587" s="1"/>
      <c r="U587" s="1"/>
      <c r="V587" s="1"/>
      <c r="W587" s="1"/>
      <c r="X587" s="1"/>
      <c r="Y587" s="1"/>
      <c r="Z587" s="1"/>
    </row>
    <row r="588" ht="28.5" customHeight="1">
      <c r="A588" s="1"/>
      <c r="B588" s="1"/>
      <c r="C588" s="1"/>
      <c r="D588" s="1"/>
      <c r="E588" s="1"/>
      <c r="F588" s="1"/>
      <c r="G588" s="1"/>
      <c r="H588" s="1"/>
      <c r="I588" s="34"/>
      <c r="J588" s="1"/>
      <c r="K588" s="9"/>
      <c r="L588" s="1"/>
      <c r="M588" s="1"/>
      <c r="N588" s="1"/>
      <c r="O588" s="1"/>
      <c r="P588" s="1"/>
      <c r="Q588" s="1"/>
      <c r="R588" s="1"/>
      <c r="S588" s="1"/>
      <c r="T588" s="1"/>
      <c r="U588" s="1"/>
      <c r="V588" s="1"/>
      <c r="W588" s="1"/>
      <c r="X588" s="1"/>
      <c r="Y588" s="1"/>
      <c r="Z588" s="1"/>
    </row>
    <row r="589" ht="28.5" customHeight="1">
      <c r="A589" s="1"/>
      <c r="B589" s="1"/>
      <c r="C589" s="1"/>
      <c r="D589" s="1"/>
      <c r="E589" s="1"/>
      <c r="F589" s="1"/>
      <c r="G589" s="1"/>
      <c r="H589" s="1"/>
      <c r="I589" s="34"/>
      <c r="J589" s="1"/>
      <c r="K589" s="9"/>
      <c r="L589" s="1"/>
      <c r="M589" s="1"/>
      <c r="N589" s="1"/>
      <c r="O589" s="1"/>
      <c r="P589" s="1"/>
      <c r="Q589" s="1"/>
      <c r="R589" s="1"/>
      <c r="S589" s="1"/>
      <c r="T589" s="1"/>
      <c r="U589" s="1"/>
      <c r="V589" s="1"/>
      <c r="W589" s="1"/>
      <c r="X589" s="1"/>
      <c r="Y589" s="1"/>
      <c r="Z589" s="1"/>
    </row>
    <row r="590" ht="28.5" customHeight="1">
      <c r="A590" s="1"/>
      <c r="B590" s="1"/>
      <c r="C590" s="1"/>
      <c r="D590" s="1"/>
      <c r="E590" s="1"/>
      <c r="F590" s="1"/>
      <c r="G590" s="1"/>
      <c r="H590" s="1"/>
      <c r="I590" s="34"/>
      <c r="J590" s="1"/>
      <c r="K590" s="9"/>
      <c r="L590" s="1"/>
      <c r="M590" s="1"/>
      <c r="N590" s="1"/>
      <c r="O590" s="1"/>
      <c r="P590" s="1"/>
      <c r="Q590" s="1"/>
      <c r="R590" s="1"/>
      <c r="S590" s="1"/>
      <c r="T590" s="1"/>
      <c r="U590" s="1"/>
      <c r="V590" s="1"/>
      <c r="W590" s="1"/>
      <c r="X590" s="1"/>
      <c r="Y590" s="1"/>
      <c r="Z590" s="1"/>
    </row>
    <row r="591" ht="28.5" customHeight="1">
      <c r="A591" s="1"/>
      <c r="B591" s="1"/>
      <c r="C591" s="1"/>
      <c r="D591" s="1"/>
      <c r="E591" s="1"/>
      <c r="F591" s="1"/>
      <c r="G591" s="1"/>
      <c r="H591" s="1"/>
      <c r="I591" s="34"/>
      <c r="J591" s="1"/>
      <c r="K591" s="9"/>
      <c r="L591" s="1"/>
      <c r="M591" s="1"/>
      <c r="N591" s="1"/>
      <c r="O591" s="1"/>
      <c r="P591" s="1"/>
      <c r="Q591" s="1"/>
      <c r="R591" s="1"/>
      <c r="S591" s="1"/>
      <c r="T591" s="1"/>
      <c r="U591" s="1"/>
      <c r="V591" s="1"/>
      <c r="W591" s="1"/>
      <c r="X591" s="1"/>
      <c r="Y591" s="1"/>
      <c r="Z591" s="1"/>
    </row>
    <row r="592" ht="28.5" customHeight="1">
      <c r="A592" s="1"/>
      <c r="B592" s="1"/>
      <c r="C592" s="1"/>
      <c r="D592" s="1"/>
      <c r="E592" s="1"/>
      <c r="F592" s="1"/>
      <c r="G592" s="1"/>
      <c r="H592" s="1"/>
      <c r="I592" s="34"/>
      <c r="J592" s="1"/>
      <c r="K592" s="9"/>
      <c r="L592" s="1"/>
      <c r="M592" s="1"/>
      <c r="N592" s="1"/>
      <c r="O592" s="1"/>
      <c r="P592" s="1"/>
      <c r="Q592" s="1"/>
      <c r="R592" s="1"/>
      <c r="S592" s="1"/>
      <c r="T592" s="1"/>
      <c r="U592" s="1"/>
      <c r="V592" s="1"/>
      <c r="W592" s="1"/>
      <c r="X592" s="1"/>
      <c r="Y592" s="1"/>
      <c r="Z592" s="1"/>
    </row>
    <row r="593" ht="28.5" customHeight="1">
      <c r="A593" s="1"/>
      <c r="B593" s="1"/>
      <c r="C593" s="1"/>
      <c r="D593" s="1"/>
      <c r="E593" s="1"/>
      <c r="F593" s="1"/>
      <c r="G593" s="1"/>
      <c r="H593" s="1"/>
      <c r="I593" s="34"/>
      <c r="J593" s="1"/>
      <c r="K593" s="9"/>
      <c r="L593" s="1"/>
      <c r="M593" s="1"/>
      <c r="N593" s="1"/>
      <c r="O593" s="1"/>
      <c r="P593" s="1"/>
      <c r="Q593" s="1"/>
      <c r="R593" s="1"/>
      <c r="S593" s="1"/>
      <c r="T593" s="1"/>
      <c r="U593" s="1"/>
      <c r="V593" s="1"/>
      <c r="W593" s="1"/>
      <c r="X593" s="1"/>
      <c r="Y593" s="1"/>
      <c r="Z593" s="1"/>
    </row>
    <row r="594" ht="28.5" customHeight="1">
      <c r="A594" s="1"/>
      <c r="B594" s="1"/>
      <c r="C594" s="1"/>
      <c r="D594" s="1"/>
      <c r="E594" s="1"/>
      <c r="F594" s="1"/>
      <c r="G594" s="1"/>
      <c r="H594" s="1"/>
      <c r="I594" s="34"/>
      <c r="J594" s="1"/>
      <c r="K594" s="9"/>
      <c r="L594" s="1"/>
      <c r="M594" s="1"/>
      <c r="N594" s="1"/>
      <c r="O594" s="1"/>
      <c r="P594" s="1"/>
      <c r="Q594" s="1"/>
      <c r="R594" s="1"/>
      <c r="S594" s="1"/>
      <c r="T594" s="1"/>
      <c r="U594" s="1"/>
      <c r="V594" s="1"/>
      <c r="W594" s="1"/>
      <c r="X594" s="1"/>
      <c r="Y594" s="1"/>
      <c r="Z594" s="1"/>
    </row>
    <row r="595" ht="28.5" customHeight="1">
      <c r="A595" s="1"/>
      <c r="B595" s="1"/>
      <c r="C595" s="1"/>
      <c r="D595" s="1"/>
      <c r="E595" s="1"/>
      <c r="F595" s="1"/>
      <c r="G595" s="1"/>
      <c r="H595" s="1"/>
      <c r="I595" s="34"/>
      <c r="J595" s="1"/>
      <c r="K595" s="9"/>
      <c r="L595" s="1"/>
      <c r="M595" s="1"/>
      <c r="N595" s="1"/>
      <c r="O595" s="1"/>
      <c r="P595" s="1"/>
      <c r="Q595" s="1"/>
      <c r="R595" s="1"/>
      <c r="S595" s="1"/>
      <c r="T595" s="1"/>
      <c r="U595" s="1"/>
      <c r="V595" s="1"/>
      <c r="W595" s="1"/>
      <c r="X595" s="1"/>
      <c r="Y595" s="1"/>
      <c r="Z595" s="1"/>
    </row>
    <row r="596" ht="28.5" customHeight="1">
      <c r="A596" s="1"/>
      <c r="B596" s="1"/>
      <c r="C596" s="1"/>
      <c r="D596" s="1"/>
      <c r="E596" s="1"/>
      <c r="F596" s="1"/>
      <c r="G596" s="1"/>
      <c r="H596" s="1"/>
      <c r="I596" s="34"/>
      <c r="J596" s="1"/>
      <c r="K596" s="9"/>
      <c r="L596" s="1"/>
      <c r="M596" s="1"/>
      <c r="N596" s="1"/>
      <c r="O596" s="1"/>
      <c r="P596" s="1"/>
      <c r="Q596" s="1"/>
      <c r="R596" s="1"/>
      <c r="S596" s="1"/>
      <c r="T596" s="1"/>
      <c r="U596" s="1"/>
      <c r="V596" s="1"/>
      <c r="W596" s="1"/>
      <c r="X596" s="1"/>
      <c r="Y596" s="1"/>
      <c r="Z596" s="1"/>
    </row>
    <row r="597" ht="28.5" customHeight="1">
      <c r="A597" s="1"/>
      <c r="B597" s="1"/>
      <c r="C597" s="1"/>
      <c r="D597" s="1"/>
      <c r="E597" s="1"/>
      <c r="F597" s="1"/>
      <c r="G597" s="1"/>
      <c r="H597" s="1"/>
      <c r="I597" s="34"/>
      <c r="J597" s="1"/>
      <c r="K597" s="9"/>
      <c r="L597" s="1"/>
      <c r="M597" s="1"/>
      <c r="N597" s="1"/>
      <c r="O597" s="1"/>
      <c r="P597" s="1"/>
      <c r="Q597" s="1"/>
      <c r="R597" s="1"/>
      <c r="S597" s="1"/>
      <c r="T597" s="1"/>
      <c r="U597" s="1"/>
      <c r="V597" s="1"/>
      <c r="W597" s="1"/>
      <c r="X597" s="1"/>
      <c r="Y597" s="1"/>
      <c r="Z597" s="1"/>
    </row>
    <row r="598" ht="28.5" customHeight="1">
      <c r="A598" s="1"/>
      <c r="B598" s="1"/>
      <c r="C598" s="1"/>
      <c r="D598" s="1"/>
      <c r="E598" s="1"/>
      <c r="F598" s="1"/>
      <c r="G598" s="1"/>
      <c r="H598" s="1"/>
      <c r="I598" s="34"/>
      <c r="J598" s="1"/>
      <c r="K598" s="9"/>
      <c r="L598" s="1"/>
      <c r="M598" s="1"/>
      <c r="N598" s="1"/>
      <c r="O598" s="1"/>
      <c r="P598" s="1"/>
      <c r="Q598" s="1"/>
      <c r="R598" s="1"/>
      <c r="S598" s="1"/>
      <c r="T598" s="1"/>
      <c r="U598" s="1"/>
      <c r="V598" s="1"/>
      <c r="W598" s="1"/>
      <c r="X598" s="1"/>
      <c r="Y598" s="1"/>
      <c r="Z598" s="1"/>
    </row>
    <row r="599" ht="28.5" customHeight="1">
      <c r="A599" s="1"/>
      <c r="B599" s="1"/>
      <c r="C599" s="1"/>
      <c r="D599" s="1"/>
      <c r="E599" s="1"/>
      <c r="F599" s="1"/>
      <c r="G599" s="1"/>
      <c r="H599" s="1"/>
      <c r="I599" s="34"/>
      <c r="J599" s="1"/>
      <c r="K599" s="9"/>
      <c r="L599" s="1"/>
      <c r="M599" s="1"/>
      <c r="N599" s="1"/>
      <c r="O599" s="1"/>
      <c r="P599" s="1"/>
      <c r="Q599" s="1"/>
      <c r="R599" s="1"/>
      <c r="S599" s="1"/>
      <c r="T599" s="1"/>
      <c r="U599" s="1"/>
      <c r="V599" s="1"/>
      <c r="W599" s="1"/>
      <c r="X599" s="1"/>
      <c r="Y599" s="1"/>
      <c r="Z599" s="1"/>
    </row>
    <row r="600" ht="28.5" customHeight="1">
      <c r="A600" s="1"/>
      <c r="B600" s="1"/>
      <c r="C600" s="1"/>
      <c r="D600" s="1"/>
      <c r="E600" s="1"/>
      <c r="F600" s="1"/>
      <c r="G600" s="1"/>
      <c r="H600" s="1"/>
      <c r="I600" s="34"/>
      <c r="J600" s="1"/>
      <c r="K600" s="9"/>
      <c r="L600" s="1"/>
      <c r="M600" s="1"/>
      <c r="N600" s="1"/>
      <c r="O600" s="1"/>
      <c r="P600" s="1"/>
      <c r="Q600" s="1"/>
      <c r="R600" s="1"/>
      <c r="S600" s="1"/>
      <c r="T600" s="1"/>
      <c r="U600" s="1"/>
      <c r="V600" s="1"/>
      <c r="W600" s="1"/>
      <c r="X600" s="1"/>
      <c r="Y600" s="1"/>
      <c r="Z600" s="1"/>
    </row>
    <row r="601" ht="28.5" customHeight="1">
      <c r="A601" s="1"/>
      <c r="B601" s="1"/>
      <c r="C601" s="1"/>
      <c r="D601" s="1"/>
      <c r="E601" s="1"/>
      <c r="F601" s="1"/>
      <c r="G601" s="1"/>
      <c r="H601" s="1"/>
      <c r="I601" s="34"/>
      <c r="J601" s="1"/>
      <c r="K601" s="9"/>
      <c r="L601" s="1"/>
      <c r="M601" s="1"/>
      <c r="N601" s="1"/>
      <c r="O601" s="1"/>
      <c r="P601" s="1"/>
      <c r="Q601" s="1"/>
      <c r="R601" s="1"/>
      <c r="S601" s="1"/>
      <c r="T601" s="1"/>
      <c r="U601" s="1"/>
      <c r="V601" s="1"/>
      <c r="W601" s="1"/>
      <c r="X601" s="1"/>
      <c r="Y601" s="1"/>
      <c r="Z601" s="1"/>
    </row>
    <row r="602" ht="28.5" customHeight="1">
      <c r="A602" s="1"/>
      <c r="B602" s="1"/>
      <c r="C602" s="1"/>
      <c r="D602" s="1"/>
      <c r="E602" s="1"/>
      <c r="F602" s="1"/>
      <c r="G602" s="1"/>
      <c r="H602" s="1"/>
      <c r="I602" s="34"/>
      <c r="J602" s="1"/>
      <c r="K602" s="9"/>
      <c r="L602" s="1"/>
      <c r="M602" s="1"/>
      <c r="N602" s="1"/>
      <c r="O602" s="1"/>
      <c r="P602" s="1"/>
      <c r="Q602" s="1"/>
      <c r="R602" s="1"/>
      <c r="S602" s="1"/>
      <c r="T602" s="1"/>
      <c r="U602" s="1"/>
      <c r="V602" s="1"/>
      <c r="W602" s="1"/>
      <c r="X602" s="1"/>
      <c r="Y602" s="1"/>
      <c r="Z602" s="1"/>
    </row>
    <row r="603" ht="28.5" customHeight="1">
      <c r="A603" s="1"/>
      <c r="B603" s="1"/>
      <c r="C603" s="1"/>
      <c r="D603" s="1"/>
      <c r="E603" s="1"/>
      <c r="F603" s="1"/>
      <c r="G603" s="1"/>
      <c r="H603" s="1"/>
      <c r="I603" s="34"/>
      <c r="J603" s="1"/>
      <c r="K603" s="9"/>
      <c r="L603" s="1"/>
      <c r="M603" s="1"/>
      <c r="N603" s="1"/>
      <c r="O603" s="1"/>
      <c r="P603" s="1"/>
      <c r="Q603" s="1"/>
      <c r="R603" s="1"/>
      <c r="S603" s="1"/>
      <c r="T603" s="1"/>
      <c r="U603" s="1"/>
      <c r="V603" s="1"/>
      <c r="W603" s="1"/>
      <c r="X603" s="1"/>
      <c r="Y603" s="1"/>
      <c r="Z603" s="1"/>
    </row>
    <row r="604" ht="28.5" customHeight="1">
      <c r="A604" s="1"/>
      <c r="B604" s="1"/>
      <c r="C604" s="1"/>
      <c r="D604" s="1"/>
      <c r="E604" s="1"/>
      <c r="F604" s="1"/>
      <c r="G604" s="1"/>
      <c r="H604" s="1"/>
      <c r="I604" s="34"/>
      <c r="J604" s="1"/>
      <c r="K604" s="9"/>
      <c r="L604" s="1"/>
      <c r="M604" s="1"/>
      <c r="N604" s="1"/>
      <c r="O604" s="1"/>
      <c r="P604" s="1"/>
      <c r="Q604" s="1"/>
      <c r="R604" s="1"/>
      <c r="S604" s="1"/>
      <c r="T604" s="1"/>
      <c r="U604" s="1"/>
      <c r="V604" s="1"/>
      <c r="W604" s="1"/>
      <c r="X604" s="1"/>
      <c r="Y604" s="1"/>
      <c r="Z604" s="1"/>
    </row>
    <row r="605" ht="28.5" customHeight="1">
      <c r="A605" s="1"/>
      <c r="B605" s="1"/>
      <c r="C605" s="1"/>
      <c r="D605" s="1"/>
      <c r="E605" s="1"/>
      <c r="F605" s="1"/>
      <c r="G605" s="1"/>
      <c r="H605" s="1"/>
      <c r="I605" s="34"/>
      <c r="J605" s="1"/>
      <c r="K605" s="9"/>
      <c r="L605" s="1"/>
      <c r="M605" s="1"/>
      <c r="N605" s="1"/>
      <c r="O605" s="1"/>
      <c r="P605" s="1"/>
      <c r="Q605" s="1"/>
      <c r="R605" s="1"/>
      <c r="S605" s="1"/>
      <c r="T605" s="1"/>
      <c r="U605" s="1"/>
      <c r="V605" s="1"/>
      <c r="W605" s="1"/>
      <c r="X605" s="1"/>
      <c r="Y605" s="1"/>
      <c r="Z605" s="1"/>
    </row>
    <row r="606" ht="28.5" customHeight="1">
      <c r="A606" s="1"/>
      <c r="B606" s="1"/>
      <c r="C606" s="1"/>
      <c r="D606" s="1"/>
      <c r="E606" s="1"/>
      <c r="F606" s="1"/>
      <c r="G606" s="1"/>
      <c r="H606" s="1"/>
      <c r="I606" s="34"/>
      <c r="J606" s="1"/>
      <c r="K606" s="9"/>
      <c r="L606" s="1"/>
      <c r="M606" s="1"/>
      <c r="N606" s="1"/>
      <c r="O606" s="1"/>
      <c r="P606" s="1"/>
      <c r="Q606" s="1"/>
      <c r="R606" s="1"/>
      <c r="S606" s="1"/>
      <c r="T606" s="1"/>
      <c r="U606" s="1"/>
      <c r="V606" s="1"/>
      <c r="W606" s="1"/>
      <c r="X606" s="1"/>
      <c r="Y606" s="1"/>
      <c r="Z606" s="1"/>
    </row>
    <row r="607" ht="28.5" customHeight="1">
      <c r="A607" s="1"/>
      <c r="B607" s="1"/>
      <c r="C607" s="1"/>
      <c r="D607" s="1"/>
      <c r="E607" s="1"/>
      <c r="F607" s="1"/>
      <c r="G607" s="1"/>
      <c r="H607" s="1"/>
      <c r="I607" s="34"/>
      <c r="J607" s="1"/>
      <c r="K607" s="9"/>
      <c r="L607" s="1"/>
      <c r="M607" s="1"/>
      <c r="N607" s="1"/>
      <c r="O607" s="1"/>
      <c r="P607" s="1"/>
      <c r="Q607" s="1"/>
      <c r="R607" s="1"/>
      <c r="S607" s="1"/>
      <c r="T607" s="1"/>
      <c r="U607" s="1"/>
      <c r="V607" s="1"/>
      <c r="W607" s="1"/>
      <c r="X607" s="1"/>
      <c r="Y607" s="1"/>
      <c r="Z607" s="1"/>
    </row>
    <row r="608" ht="28.5" customHeight="1">
      <c r="A608" s="1"/>
      <c r="B608" s="1"/>
      <c r="C608" s="1"/>
      <c r="D608" s="1"/>
      <c r="E608" s="1"/>
      <c r="F608" s="1"/>
      <c r="G608" s="1"/>
      <c r="H608" s="1"/>
      <c r="I608" s="34"/>
      <c r="J608" s="1"/>
      <c r="K608" s="9"/>
      <c r="L608" s="1"/>
      <c r="M608" s="1"/>
      <c r="N608" s="1"/>
      <c r="O608" s="1"/>
      <c r="P608" s="1"/>
      <c r="Q608" s="1"/>
      <c r="R608" s="1"/>
      <c r="S608" s="1"/>
      <c r="T608" s="1"/>
      <c r="U608" s="1"/>
      <c r="V608" s="1"/>
      <c r="W608" s="1"/>
      <c r="X608" s="1"/>
      <c r="Y608" s="1"/>
      <c r="Z608" s="1"/>
    </row>
    <row r="609" ht="28.5" customHeight="1">
      <c r="A609" s="1"/>
      <c r="B609" s="1"/>
      <c r="C609" s="1"/>
      <c r="D609" s="1"/>
      <c r="E609" s="1"/>
      <c r="F609" s="1"/>
      <c r="G609" s="1"/>
      <c r="H609" s="1"/>
      <c r="I609" s="34"/>
      <c r="J609" s="1"/>
      <c r="K609" s="9"/>
      <c r="L609" s="1"/>
      <c r="M609" s="1"/>
      <c r="N609" s="1"/>
      <c r="O609" s="1"/>
      <c r="P609" s="1"/>
      <c r="Q609" s="1"/>
      <c r="R609" s="1"/>
      <c r="S609" s="1"/>
      <c r="T609" s="1"/>
      <c r="U609" s="1"/>
      <c r="V609" s="1"/>
      <c r="W609" s="1"/>
      <c r="X609" s="1"/>
      <c r="Y609" s="1"/>
      <c r="Z609" s="1"/>
    </row>
    <row r="610" ht="28.5" customHeight="1">
      <c r="A610" s="1"/>
      <c r="B610" s="1"/>
      <c r="C610" s="1"/>
      <c r="D610" s="1"/>
      <c r="E610" s="1"/>
      <c r="F610" s="1"/>
      <c r="G610" s="1"/>
      <c r="H610" s="1"/>
      <c r="I610" s="34"/>
      <c r="J610" s="1"/>
      <c r="K610" s="9"/>
      <c r="L610" s="1"/>
      <c r="M610" s="1"/>
      <c r="N610" s="1"/>
      <c r="O610" s="1"/>
      <c r="P610" s="1"/>
      <c r="Q610" s="1"/>
      <c r="R610" s="1"/>
      <c r="S610" s="1"/>
      <c r="T610" s="1"/>
      <c r="U610" s="1"/>
      <c r="V610" s="1"/>
      <c r="W610" s="1"/>
      <c r="X610" s="1"/>
      <c r="Y610" s="1"/>
      <c r="Z610" s="1"/>
    </row>
    <row r="611" ht="28.5" customHeight="1">
      <c r="A611" s="1"/>
      <c r="B611" s="1"/>
      <c r="C611" s="1"/>
      <c r="D611" s="1"/>
      <c r="E611" s="1"/>
      <c r="F611" s="1"/>
      <c r="G611" s="1"/>
      <c r="H611" s="1"/>
      <c r="I611" s="34"/>
      <c r="J611" s="1"/>
      <c r="K611" s="9"/>
      <c r="L611" s="1"/>
      <c r="M611" s="1"/>
      <c r="N611" s="1"/>
      <c r="O611" s="1"/>
      <c r="P611" s="1"/>
      <c r="Q611" s="1"/>
      <c r="R611" s="1"/>
      <c r="S611" s="1"/>
      <c r="T611" s="1"/>
      <c r="U611" s="1"/>
      <c r="V611" s="1"/>
      <c r="W611" s="1"/>
      <c r="X611" s="1"/>
      <c r="Y611" s="1"/>
      <c r="Z611" s="1"/>
    </row>
    <row r="612" ht="28.5" customHeight="1">
      <c r="A612" s="1"/>
      <c r="B612" s="1"/>
      <c r="C612" s="1"/>
      <c r="D612" s="1"/>
      <c r="E612" s="1"/>
      <c r="F612" s="1"/>
      <c r="G612" s="1"/>
      <c r="H612" s="1"/>
      <c r="I612" s="34"/>
      <c r="J612" s="1"/>
      <c r="K612" s="9"/>
      <c r="L612" s="1"/>
      <c r="M612" s="1"/>
      <c r="N612" s="1"/>
      <c r="O612" s="1"/>
      <c r="P612" s="1"/>
      <c r="Q612" s="1"/>
      <c r="R612" s="1"/>
      <c r="S612" s="1"/>
      <c r="T612" s="1"/>
      <c r="U612" s="1"/>
      <c r="V612" s="1"/>
      <c r="W612" s="1"/>
      <c r="X612" s="1"/>
      <c r="Y612" s="1"/>
      <c r="Z612" s="1"/>
    </row>
    <row r="613" ht="28.5" customHeight="1">
      <c r="A613" s="1"/>
      <c r="B613" s="1"/>
      <c r="C613" s="1"/>
      <c r="D613" s="1"/>
      <c r="E613" s="1"/>
      <c r="F613" s="1"/>
      <c r="G613" s="1"/>
      <c r="H613" s="1"/>
      <c r="I613" s="34"/>
      <c r="J613" s="1"/>
      <c r="K613" s="9"/>
      <c r="L613" s="1"/>
      <c r="M613" s="1"/>
      <c r="N613" s="1"/>
      <c r="O613" s="1"/>
      <c r="P613" s="1"/>
      <c r="Q613" s="1"/>
      <c r="R613" s="1"/>
      <c r="S613" s="1"/>
      <c r="T613" s="1"/>
      <c r="U613" s="1"/>
      <c r="V613" s="1"/>
      <c r="W613" s="1"/>
      <c r="X613" s="1"/>
      <c r="Y613" s="1"/>
      <c r="Z613" s="1"/>
    </row>
    <row r="614" ht="28.5" customHeight="1">
      <c r="A614" s="1"/>
      <c r="B614" s="1"/>
      <c r="C614" s="1"/>
      <c r="D614" s="1"/>
      <c r="E614" s="1"/>
      <c r="F614" s="1"/>
      <c r="G614" s="1"/>
      <c r="H614" s="1"/>
      <c r="I614" s="34"/>
      <c r="J614" s="1"/>
      <c r="K614" s="9"/>
      <c r="L614" s="1"/>
      <c r="M614" s="1"/>
      <c r="N614" s="1"/>
      <c r="O614" s="1"/>
      <c r="P614" s="1"/>
      <c r="Q614" s="1"/>
      <c r="R614" s="1"/>
      <c r="S614" s="1"/>
      <c r="T614" s="1"/>
      <c r="U614" s="1"/>
      <c r="V614" s="1"/>
      <c r="W614" s="1"/>
      <c r="X614" s="1"/>
      <c r="Y614" s="1"/>
      <c r="Z614" s="1"/>
    </row>
    <row r="615" ht="28.5" customHeight="1">
      <c r="A615" s="1"/>
      <c r="B615" s="1"/>
      <c r="C615" s="1"/>
      <c r="D615" s="1"/>
      <c r="E615" s="1"/>
      <c r="F615" s="1"/>
      <c r="G615" s="1"/>
      <c r="H615" s="1"/>
      <c r="I615" s="34"/>
      <c r="J615" s="1"/>
      <c r="K615" s="9"/>
      <c r="L615" s="1"/>
      <c r="M615" s="1"/>
      <c r="N615" s="1"/>
      <c r="O615" s="1"/>
      <c r="P615" s="1"/>
      <c r="Q615" s="1"/>
      <c r="R615" s="1"/>
      <c r="S615" s="1"/>
      <c r="T615" s="1"/>
      <c r="U615" s="1"/>
      <c r="V615" s="1"/>
      <c r="W615" s="1"/>
      <c r="X615" s="1"/>
      <c r="Y615" s="1"/>
      <c r="Z615" s="1"/>
    </row>
    <row r="616" ht="28.5" customHeight="1">
      <c r="A616" s="1"/>
      <c r="B616" s="1"/>
      <c r="C616" s="1"/>
      <c r="D616" s="1"/>
      <c r="E616" s="1"/>
      <c r="F616" s="1"/>
      <c r="G616" s="1"/>
      <c r="H616" s="1"/>
      <c r="I616" s="34"/>
      <c r="J616" s="1"/>
      <c r="K616" s="9"/>
      <c r="L616" s="1"/>
      <c r="M616" s="1"/>
      <c r="N616" s="1"/>
      <c r="O616" s="1"/>
      <c r="P616" s="1"/>
      <c r="Q616" s="1"/>
      <c r="R616" s="1"/>
      <c r="S616" s="1"/>
      <c r="T616" s="1"/>
      <c r="U616" s="1"/>
      <c r="V616" s="1"/>
      <c r="W616" s="1"/>
      <c r="X616" s="1"/>
      <c r="Y616" s="1"/>
      <c r="Z616" s="1"/>
    </row>
    <row r="617" ht="28.5" customHeight="1">
      <c r="A617" s="1"/>
      <c r="B617" s="1"/>
      <c r="C617" s="1"/>
      <c r="D617" s="1"/>
      <c r="E617" s="1"/>
      <c r="F617" s="1"/>
      <c r="G617" s="1"/>
      <c r="H617" s="1"/>
      <c r="I617" s="34"/>
      <c r="J617" s="1"/>
      <c r="K617" s="9"/>
      <c r="L617" s="1"/>
      <c r="M617" s="1"/>
      <c r="N617" s="1"/>
      <c r="O617" s="1"/>
      <c r="P617" s="1"/>
      <c r="Q617" s="1"/>
      <c r="R617" s="1"/>
      <c r="S617" s="1"/>
      <c r="T617" s="1"/>
      <c r="U617" s="1"/>
      <c r="V617" s="1"/>
      <c r="W617" s="1"/>
      <c r="X617" s="1"/>
      <c r="Y617" s="1"/>
      <c r="Z617" s="1"/>
    </row>
    <row r="618" ht="28.5" customHeight="1">
      <c r="A618" s="1"/>
      <c r="B618" s="1"/>
      <c r="C618" s="1"/>
      <c r="D618" s="1"/>
      <c r="E618" s="1"/>
      <c r="F618" s="1"/>
      <c r="G618" s="1"/>
      <c r="H618" s="1"/>
      <c r="I618" s="34"/>
      <c r="J618" s="1"/>
      <c r="K618" s="9"/>
      <c r="L618" s="1"/>
      <c r="M618" s="1"/>
      <c r="N618" s="1"/>
      <c r="O618" s="1"/>
      <c r="P618" s="1"/>
      <c r="Q618" s="1"/>
      <c r="R618" s="1"/>
      <c r="S618" s="1"/>
      <c r="T618" s="1"/>
      <c r="U618" s="1"/>
      <c r="V618" s="1"/>
      <c r="W618" s="1"/>
      <c r="X618" s="1"/>
      <c r="Y618" s="1"/>
      <c r="Z618" s="1"/>
    </row>
    <row r="619" ht="28.5" customHeight="1">
      <c r="A619" s="1"/>
      <c r="B619" s="1"/>
      <c r="C619" s="1"/>
      <c r="D619" s="1"/>
      <c r="E619" s="1"/>
      <c r="F619" s="1"/>
      <c r="G619" s="1"/>
      <c r="H619" s="1"/>
      <c r="I619" s="34"/>
      <c r="J619" s="1"/>
      <c r="K619" s="9"/>
      <c r="L619" s="1"/>
      <c r="M619" s="1"/>
      <c r="N619" s="1"/>
      <c r="O619" s="1"/>
      <c r="P619" s="1"/>
      <c r="Q619" s="1"/>
      <c r="R619" s="1"/>
      <c r="S619" s="1"/>
      <c r="T619" s="1"/>
      <c r="U619" s="1"/>
      <c r="V619" s="1"/>
      <c r="W619" s="1"/>
      <c r="X619" s="1"/>
      <c r="Y619" s="1"/>
      <c r="Z619" s="1"/>
    </row>
    <row r="620" ht="28.5" customHeight="1">
      <c r="A620" s="1"/>
      <c r="B620" s="1"/>
      <c r="C620" s="1"/>
      <c r="D620" s="1"/>
      <c r="E620" s="1"/>
      <c r="F620" s="1"/>
      <c r="G620" s="1"/>
      <c r="H620" s="1"/>
      <c r="I620" s="34"/>
      <c r="J620" s="1"/>
      <c r="K620" s="9"/>
      <c r="L620" s="1"/>
      <c r="M620" s="1"/>
      <c r="N620" s="1"/>
      <c r="O620" s="1"/>
      <c r="P620" s="1"/>
      <c r="Q620" s="1"/>
      <c r="R620" s="1"/>
      <c r="S620" s="1"/>
      <c r="T620" s="1"/>
      <c r="U620" s="1"/>
      <c r="V620" s="1"/>
      <c r="W620" s="1"/>
      <c r="X620" s="1"/>
      <c r="Y620" s="1"/>
      <c r="Z620" s="1"/>
    </row>
    <row r="621" ht="28.5" customHeight="1">
      <c r="A621" s="1"/>
      <c r="B621" s="1"/>
      <c r="C621" s="1"/>
      <c r="D621" s="1"/>
      <c r="E621" s="1"/>
      <c r="F621" s="1"/>
      <c r="G621" s="1"/>
      <c r="H621" s="1"/>
      <c r="I621" s="34"/>
      <c r="J621" s="1"/>
      <c r="K621" s="9"/>
      <c r="L621" s="1"/>
      <c r="M621" s="1"/>
      <c r="N621" s="1"/>
      <c r="O621" s="1"/>
      <c r="P621" s="1"/>
      <c r="Q621" s="1"/>
      <c r="R621" s="1"/>
      <c r="S621" s="1"/>
      <c r="T621" s="1"/>
      <c r="U621" s="1"/>
      <c r="V621" s="1"/>
      <c r="W621" s="1"/>
      <c r="X621" s="1"/>
      <c r="Y621" s="1"/>
      <c r="Z621" s="1"/>
    </row>
    <row r="622" ht="28.5" customHeight="1">
      <c r="A622" s="1"/>
      <c r="B622" s="1"/>
      <c r="C622" s="1"/>
      <c r="D622" s="1"/>
      <c r="E622" s="1"/>
      <c r="F622" s="1"/>
      <c r="G622" s="1"/>
      <c r="H622" s="1"/>
      <c r="I622" s="34"/>
      <c r="J622" s="1"/>
      <c r="K622" s="9"/>
      <c r="L622" s="1"/>
      <c r="M622" s="1"/>
      <c r="N622" s="1"/>
      <c r="O622" s="1"/>
      <c r="P622" s="1"/>
      <c r="Q622" s="1"/>
      <c r="R622" s="1"/>
      <c r="S622" s="1"/>
      <c r="T622" s="1"/>
      <c r="U622" s="1"/>
      <c r="V622" s="1"/>
      <c r="W622" s="1"/>
      <c r="X622" s="1"/>
      <c r="Y622" s="1"/>
      <c r="Z622" s="1"/>
    </row>
    <row r="623" ht="28.5" customHeight="1">
      <c r="A623" s="1"/>
      <c r="B623" s="1"/>
      <c r="C623" s="1"/>
      <c r="D623" s="1"/>
      <c r="E623" s="1"/>
      <c r="F623" s="1"/>
      <c r="G623" s="1"/>
      <c r="H623" s="1"/>
      <c r="I623" s="34"/>
      <c r="J623" s="1"/>
      <c r="K623" s="9"/>
      <c r="L623" s="1"/>
      <c r="M623" s="1"/>
      <c r="N623" s="1"/>
      <c r="O623" s="1"/>
      <c r="P623" s="1"/>
      <c r="Q623" s="1"/>
      <c r="R623" s="1"/>
      <c r="S623" s="1"/>
      <c r="T623" s="1"/>
      <c r="U623" s="1"/>
      <c r="V623" s="1"/>
      <c r="W623" s="1"/>
      <c r="X623" s="1"/>
      <c r="Y623" s="1"/>
      <c r="Z623" s="1"/>
    </row>
    <row r="624" ht="28.5" customHeight="1">
      <c r="A624" s="1"/>
      <c r="B624" s="1"/>
      <c r="C624" s="1"/>
      <c r="D624" s="1"/>
      <c r="E624" s="1"/>
      <c r="F624" s="1"/>
      <c r="G624" s="1"/>
      <c r="H624" s="1"/>
      <c r="I624" s="34"/>
      <c r="J624" s="1"/>
      <c r="K624" s="9"/>
      <c r="L624" s="1"/>
      <c r="M624" s="1"/>
      <c r="N624" s="1"/>
      <c r="O624" s="1"/>
      <c r="P624" s="1"/>
      <c r="Q624" s="1"/>
      <c r="R624" s="1"/>
      <c r="S624" s="1"/>
      <c r="T624" s="1"/>
      <c r="U624" s="1"/>
      <c r="V624" s="1"/>
      <c r="W624" s="1"/>
      <c r="X624" s="1"/>
      <c r="Y624" s="1"/>
      <c r="Z624" s="1"/>
    </row>
    <row r="625" ht="28.5" customHeight="1">
      <c r="A625" s="1"/>
      <c r="B625" s="1"/>
      <c r="C625" s="1"/>
      <c r="D625" s="1"/>
      <c r="E625" s="1"/>
      <c r="F625" s="1"/>
      <c r="G625" s="1"/>
      <c r="H625" s="1"/>
      <c r="I625" s="34"/>
      <c r="J625" s="1"/>
      <c r="K625" s="9"/>
      <c r="L625" s="1"/>
      <c r="M625" s="1"/>
      <c r="N625" s="1"/>
      <c r="O625" s="1"/>
      <c r="P625" s="1"/>
      <c r="Q625" s="1"/>
      <c r="R625" s="1"/>
      <c r="S625" s="1"/>
      <c r="T625" s="1"/>
      <c r="U625" s="1"/>
      <c r="V625" s="1"/>
      <c r="W625" s="1"/>
      <c r="X625" s="1"/>
      <c r="Y625" s="1"/>
      <c r="Z625" s="1"/>
    </row>
    <row r="626" ht="28.5" customHeight="1">
      <c r="A626" s="1"/>
      <c r="B626" s="1"/>
      <c r="C626" s="1"/>
      <c r="D626" s="1"/>
      <c r="E626" s="1"/>
      <c r="F626" s="1"/>
      <c r="G626" s="1"/>
      <c r="H626" s="1"/>
      <c r="I626" s="34"/>
      <c r="J626" s="1"/>
      <c r="K626" s="9"/>
      <c r="L626" s="1"/>
      <c r="M626" s="1"/>
      <c r="N626" s="1"/>
      <c r="O626" s="1"/>
      <c r="P626" s="1"/>
      <c r="Q626" s="1"/>
      <c r="R626" s="1"/>
      <c r="S626" s="1"/>
      <c r="T626" s="1"/>
      <c r="U626" s="1"/>
      <c r="V626" s="1"/>
      <c r="W626" s="1"/>
      <c r="X626" s="1"/>
      <c r="Y626" s="1"/>
      <c r="Z626" s="1"/>
    </row>
    <row r="627" ht="28.5" customHeight="1">
      <c r="A627" s="1"/>
      <c r="B627" s="1"/>
      <c r="C627" s="1"/>
      <c r="D627" s="1"/>
      <c r="E627" s="1"/>
      <c r="F627" s="1"/>
      <c r="G627" s="1"/>
      <c r="H627" s="1"/>
      <c r="I627" s="34"/>
      <c r="J627" s="1"/>
      <c r="K627" s="9"/>
      <c r="L627" s="1"/>
      <c r="M627" s="1"/>
      <c r="N627" s="1"/>
      <c r="O627" s="1"/>
      <c r="P627" s="1"/>
      <c r="Q627" s="1"/>
      <c r="R627" s="1"/>
      <c r="S627" s="1"/>
      <c r="T627" s="1"/>
      <c r="U627" s="1"/>
      <c r="V627" s="1"/>
      <c r="W627" s="1"/>
      <c r="X627" s="1"/>
      <c r="Y627" s="1"/>
      <c r="Z627" s="1"/>
    </row>
    <row r="628" ht="28.5" customHeight="1">
      <c r="A628" s="1"/>
      <c r="B628" s="1"/>
      <c r="C628" s="1"/>
      <c r="D628" s="1"/>
      <c r="E628" s="1"/>
      <c r="F628" s="1"/>
      <c r="G628" s="1"/>
      <c r="H628" s="1"/>
      <c r="I628" s="34"/>
      <c r="J628" s="1"/>
      <c r="K628" s="9"/>
      <c r="L628" s="1"/>
      <c r="M628" s="1"/>
      <c r="N628" s="1"/>
      <c r="O628" s="1"/>
      <c r="P628" s="1"/>
      <c r="Q628" s="1"/>
      <c r="R628" s="1"/>
      <c r="S628" s="1"/>
      <c r="T628" s="1"/>
      <c r="U628" s="1"/>
      <c r="V628" s="1"/>
      <c r="W628" s="1"/>
      <c r="X628" s="1"/>
      <c r="Y628" s="1"/>
      <c r="Z628" s="1"/>
    </row>
    <row r="629" ht="28.5" customHeight="1">
      <c r="A629" s="1"/>
      <c r="B629" s="1"/>
      <c r="C629" s="1"/>
      <c r="D629" s="1"/>
      <c r="E629" s="1"/>
      <c r="F629" s="1"/>
      <c r="G629" s="1"/>
      <c r="H629" s="1"/>
      <c r="I629" s="34"/>
      <c r="J629" s="1"/>
      <c r="K629" s="9"/>
      <c r="L629" s="1"/>
      <c r="M629" s="1"/>
      <c r="N629" s="1"/>
      <c r="O629" s="1"/>
      <c r="P629" s="1"/>
      <c r="Q629" s="1"/>
      <c r="R629" s="1"/>
      <c r="S629" s="1"/>
      <c r="T629" s="1"/>
      <c r="U629" s="1"/>
      <c r="V629" s="1"/>
      <c r="W629" s="1"/>
      <c r="X629" s="1"/>
      <c r="Y629" s="1"/>
      <c r="Z629" s="1"/>
    </row>
    <row r="630" ht="28.5" customHeight="1">
      <c r="A630" s="1"/>
      <c r="B630" s="1"/>
      <c r="C630" s="1"/>
      <c r="D630" s="1"/>
      <c r="E630" s="1"/>
      <c r="F630" s="1"/>
      <c r="G630" s="1"/>
      <c r="H630" s="1"/>
      <c r="I630" s="34"/>
      <c r="J630" s="1"/>
      <c r="K630" s="9"/>
      <c r="L630" s="1"/>
      <c r="M630" s="1"/>
      <c r="N630" s="1"/>
      <c r="O630" s="1"/>
      <c r="P630" s="1"/>
      <c r="Q630" s="1"/>
      <c r="R630" s="1"/>
      <c r="S630" s="1"/>
      <c r="T630" s="1"/>
      <c r="U630" s="1"/>
      <c r="V630" s="1"/>
      <c r="W630" s="1"/>
      <c r="X630" s="1"/>
      <c r="Y630" s="1"/>
      <c r="Z630" s="1"/>
    </row>
    <row r="631" ht="28.5" customHeight="1">
      <c r="A631" s="1"/>
      <c r="B631" s="1"/>
      <c r="C631" s="1"/>
      <c r="D631" s="1"/>
      <c r="E631" s="1"/>
      <c r="F631" s="1"/>
      <c r="G631" s="1"/>
      <c r="H631" s="1"/>
      <c r="I631" s="34"/>
      <c r="J631" s="1"/>
      <c r="K631" s="9"/>
      <c r="L631" s="1"/>
      <c r="M631" s="1"/>
      <c r="N631" s="1"/>
      <c r="O631" s="1"/>
      <c r="P631" s="1"/>
      <c r="Q631" s="1"/>
      <c r="R631" s="1"/>
      <c r="S631" s="1"/>
      <c r="T631" s="1"/>
      <c r="U631" s="1"/>
      <c r="V631" s="1"/>
      <c r="W631" s="1"/>
      <c r="X631" s="1"/>
      <c r="Y631" s="1"/>
      <c r="Z631" s="1"/>
    </row>
    <row r="632" ht="28.5" customHeight="1">
      <c r="A632" s="1"/>
      <c r="B632" s="1"/>
      <c r="C632" s="1"/>
      <c r="D632" s="1"/>
      <c r="E632" s="1"/>
      <c r="F632" s="1"/>
      <c r="G632" s="1"/>
      <c r="H632" s="1"/>
      <c r="I632" s="34"/>
      <c r="J632" s="1"/>
      <c r="K632" s="9"/>
      <c r="L632" s="1"/>
      <c r="M632" s="1"/>
      <c r="N632" s="1"/>
      <c r="O632" s="1"/>
      <c r="P632" s="1"/>
      <c r="Q632" s="1"/>
      <c r="R632" s="1"/>
      <c r="S632" s="1"/>
      <c r="T632" s="1"/>
      <c r="U632" s="1"/>
      <c r="V632" s="1"/>
      <c r="W632" s="1"/>
      <c r="X632" s="1"/>
      <c r="Y632" s="1"/>
      <c r="Z632" s="1"/>
    </row>
    <row r="633" ht="28.5" customHeight="1">
      <c r="A633" s="1"/>
      <c r="B633" s="1"/>
      <c r="C633" s="1"/>
      <c r="D633" s="1"/>
      <c r="E633" s="1"/>
      <c r="F633" s="1"/>
      <c r="G633" s="1"/>
      <c r="H633" s="1"/>
      <c r="I633" s="34"/>
      <c r="J633" s="1"/>
      <c r="K633" s="9"/>
      <c r="L633" s="1"/>
      <c r="M633" s="1"/>
      <c r="N633" s="1"/>
      <c r="O633" s="1"/>
      <c r="P633" s="1"/>
      <c r="Q633" s="1"/>
      <c r="R633" s="1"/>
      <c r="S633" s="1"/>
      <c r="T633" s="1"/>
      <c r="U633" s="1"/>
      <c r="V633" s="1"/>
      <c r="W633" s="1"/>
      <c r="X633" s="1"/>
      <c r="Y633" s="1"/>
      <c r="Z633" s="1"/>
    </row>
    <row r="634" ht="28.5" customHeight="1">
      <c r="A634" s="1"/>
      <c r="B634" s="1"/>
      <c r="C634" s="1"/>
      <c r="D634" s="1"/>
      <c r="E634" s="1"/>
      <c r="F634" s="1"/>
      <c r="G634" s="1"/>
      <c r="H634" s="1"/>
      <c r="I634" s="34"/>
      <c r="J634" s="1"/>
      <c r="K634" s="9"/>
      <c r="L634" s="1"/>
      <c r="M634" s="1"/>
      <c r="N634" s="1"/>
      <c r="O634" s="1"/>
      <c r="P634" s="1"/>
      <c r="Q634" s="1"/>
      <c r="R634" s="1"/>
      <c r="S634" s="1"/>
      <c r="T634" s="1"/>
      <c r="U634" s="1"/>
      <c r="V634" s="1"/>
      <c r="W634" s="1"/>
      <c r="X634" s="1"/>
      <c r="Y634" s="1"/>
      <c r="Z634" s="1"/>
    </row>
    <row r="635" ht="28.5" customHeight="1">
      <c r="A635" s="1"/>
      <c r="B635" s="1"/>
      <c r="C635" s="1"/>
      <c r="D635" s="1"/>
      <c r="E635" s="1"/>
      <c r="F635" s="1"/>
      <c r="G635" s="1"/>
      <c r="H635" s="1"/>
      <c r="I635" s="34"/>
      <c r="J635" s="1"/>
      <c r="K635" s="9"/>
      <c r="L635" s="1"/>
      <c r="M635" s="1"/>
      <c r="N635" s="1"/>
      <c r="O635" s="1"/>
      <c r="P635" s="1"/>
      <c r="Q635" s="1"/>
      <c r="R635" s="1"/>
      <c r="S635" s="1"/>
      <c r="T635" s="1"/>
      <c r="U635" s="1"/>
      <c r="V635" s="1"/>
      <c r="W635" s="1"/>
      <c r="X635" s="1"/>
      <c r="Y635" s="1"/>
      <c r="Z635" s="1"/>
    </row>
    <row r="636" ht="28.5" customHeight="1">
      <c r="A636" s="1"/>
      <c r="B636" s="1"/>
      <c r="C636" s="1"/>
      <c r="D636" s="1"/>
      <c r="E636" s="1"/>
      <c r="F636" s="1"/>
      <c r="G636" s="1"/>
      <c r="H636" s="1"/>
      <c r="I636" s="34"/>
      <c r="J636" s="1"/>
      <c r="K636" s="9"/>
      <c r="L636" s="1"/>
      <c r="M636" s="1"/>
      <c r="N636" s="1"/>
      <c r="O636" s="1"/>
      <c r="P636" s="1"/>
      <c r="Q636" s="1"/>
      <c r="R636" s="1"/>
      <c r="S636" s="1"/>
      <c r="T636" s="1"/>
      <c r="U636" s="1"/>
      <c r="V636" s="1"/>
      <c r="W636" s="1"/>
      <c r="X636" s="1"/>
      <c r="Y636" s="1"/>
      <c r="Z636" s="1"/>
    </row>
    <row r="637" ht="28.5" customHeight="1">
      <c r="A637" s="1"/>
      <c r="B637" s="1"/>
      <c r="C637" s="1"/>
      <c r="D637" s="1"/>
      <c r="E637" s="1"/>
      <c r="F637" s="1"/>
      <c r="G637" s="1"/>
      <c r="H637" s="1"/>
      <c r="I637" s="34"/>
      <c r="J637" s="1"/>
      <c r="K637" s="9"/>
      <c r="L637" s="1"/>
      <c r="M637" s="1"/>
      <c r="N637" s="1"/>
      <c r="O637" s="1"/>
      <c r="P637" s="1"/>
      <c r="Q637" s="1"/>
      <c r="R637" s="1"/>
      <c r="S637" s="1"/>
      <c r="T637" s="1"/>
      <c r="U637" s="1"/>
      <c r="V637" s="1"/>
      <c r="W637" s="1"/>
      <c r="X637" s="1"/>
      <c r="Y637" s="1"/>
      <c r="Z637" s="1"/>
    </row>
    <row r="638" ht="28.5" customHeight="1">
      <c r="A638" s="1"/>
      <c r="B638" s="1"/>
      <c r="C638" s="1"/>
      <c r="D638" s="1"/>
      <c r="E638" s="1"/>
      <c r="F638" s="1"/>
      <c r="G638" s="1"/>
      <c r="H638" s="1"/>
      <c r="I638" s="34"/>
      <c r="J638" s="1"/>
      <c r="K638" s="9"/>
      <c r="L638" s="1"/>
      <c r="M638" s="1"/>
      <c r="N638" s="1"/>
      <c r="O638" s="1"/>
      <c r="P638" s="1"/>
      <c r="Q638" s="1"/>
      <c r="R638" s="1"/>
      <c r="S638" s="1"/>
      <c r="T638" s="1"/>
      <c r="U638" s="1"/>
      <c r="V638" s="1"/>
      <c r="W638" s="1"/>
      <c r="X638" s="1"/>
      <c r="Y638" s="1"/>
      <c r="Z638" s="1"/>
    </row>
    <row r="639" ht="28.5" customHeight="1">
      <c r="A639" s="1"/>
      <c r="B639" s="1"/>
      <c r="C639" s="1"/>
      <c r="D639" s="1"/>
      <c r="E639" s="1"/>
      <c r="F639" s="1"/>
      <c r="G639" s="1"/>
      <c r="H639" s="1"/>
      <c r="I639" s="34"/>
      <c r="J639" s="1"/>
      <c r="K639" s="9"/>
      <c r="L639" s="1"/>
      <c r="M639" s="1"/>
      <c r="N639" s="1"/>
      <c r="O639" s="1"/>
      <c r="P639" s="1"/>
      <c r="Q639" s="1"/>
      <c r="R639" s="1"/>
      <c r="S639" s="1"/>
      <c r="T639" s="1"/>
      <c r="U639" s="1"/>
      <c r="V639" s="1"/>
      <c r="W639" s="1"/>
      <c r="X639" s="1"/>
      <c r="Y639" s="1"/>
      <c r="Z639" s="1"/>
    </row>
    <row r="640" ht="28.5" customHeight="1">
      <c r="A640" s="1"/>
      <c r="B640" s="1"/>
      <c r="C640" s="1"/>
      <c r="D640" s="1"/>
      <c r="E640" s="1"/>
      <c r="F640" s="1"/>
      <c r="G640" s="1"/>
      <c r="H640" s="1"/>
      <c r="I640" s="34"/>
      <c r="J640" s="1"/>
      <c r="K640" s="9"/>
      <c r="L640" s="1"/>
      <c r="M640" s="1"/>
      <c r="N640" s="1"/>
      <c r="O640" s="1"/>
      <c r="P640" s="1"/>
      <c r="Q640" s="1"/>
      <c r="R640" s="1"/>
      <c r="S640" s="1"/>
      <c r="T640" s="1"/>
      <c r="U640" s="1"/>
      <c r="V640" s="1"/>
      <c r="W640" s="1"/>
      <c r="X640" s="1"/>
      <c r="Y640" s="1"/>
      <c r="Z640" s="1"/>
    </row>
    <row r="641" ht="28.5" customHeight="1">
      <c r="A641" s="1"/>
      <c r="B641" s="1"/>
      <c r="C641" s="1"/>
      <c r="D641" s="1"/>
      <c r="E641" s="1"/>
      <c r="F641" s="1"/>
      <c r="G641" s="1"/>
      <c r="H641" s="1"/>
      <c r="I641" s="34"/>
      <c r="J641" s="1"/>
      <c r="K641" s="9"/>
      <c r="L641" s="1"/>
      <c r="M641" s="1"/>
      <c r="N641" s="1"/>
      <c r="O641" s="1"/>
      <c r="P641" s="1"/>
      <c r="Q641" s="1"/>
      <c r="R641" s="1"/>
      <c r="S641" s="1"/>
      <c r="T641" s="1"/>
      <c r="U641" s="1"/>
      <c r="V641" s="1"/>
      <c r="W641" s="1"/>
      <c r="X641" s="1"/>
      <c r="Y641" s="1"/>
      <c r="Z641" s="1"/>
    </row>
    <row r="642" ht="28.5" customHeight="1">
      <c r="A642" s="1"/>
      <c r="B642" s="1"/>
      <c r="C642" s="1"/>
      <c r="D642" s="1"/>
      <c r="E642" s="1"/>
      <c r="F642" s="1"/>
      <c r="G642" s="1"/>
      <c r="H642" s="1"/>
      <c r="I642" s="34"/>
      <c r="J642" s="1"/>
      <c r="K642" s="9"/>
      <c r="L642" s="1"/>
      <c r="M642" s="1"/>
      <c r="N642" s="1"/>
      <c r="O642" s="1"/>
      <c r="P642" s="1"/>
      <c r="Q642" s="1"/>
      <c r="R642" s="1"/>
      <c r="S642" s="1"/>
      <c r="T642" s="1"/>
      <c r="U642" s="1"/>
      <c r="V642" s="1"/>
      <c r="W642" s="1"/>
      <c r="X642" s="1"/>
      <c r="Y642" s="1"/>
      <c r="Z642" s="1"/>
    </row>
    <row r="643" ht="28.5" customHeight="1">
      <c r="A643" s="1"/>
      <c r="B643" s="1"/>
      <c r="C643" s="1"/>
      <c r="D643" s="1"/>
      <c r="E643" s="1"/>
      <c r="F643" s="1"/>
      <c r="G643" s="1"/>
      <c r="H643" s="1"/>
      <c r="I643" s="34"/>
      <c r="J643" s="1"/>
      <c r="K643" s="9"/>
      <c r="L643" s="1"/>
      <c r="M643" s="1"/>
      <c r="N643" s="1"/>
      <c r="O643" s="1"/>
      <c r="P643" s="1"/>
      <c r="Q643" s="1"/>
      <c r="R643" s="1"/>
      <c r="S643" s="1"/>
      <c r="T643" s="1"/>
      <c r="U643" s="1"/>
      <c r="V643" s="1"/>
      <c r="W643" s="1"/>
      <c r="X643" s="1"/>
      <c r="Y643" s="1"/>
      <c r="Z643" s="1"/>
    </row>
    <row r="644" ht="28.5" customHeight="1">
      <c r="A644" s="1"/>
      <c r="B644" s="1"/>
      <c r="C644" s="1"/>
      <c r="D644" s="1"/>
      <c r="E644" s="1"/>
      <c r="F644" s="1"/>
      <c r="G644" s="1"/>
      <c r="H644" s="1"/>
      <c r="I644" s="34"/>
      <c r="J644" s="1"/>
      <c r="K644" s="9"/>
      <c r="L644" s="1"/>
      <c r="M644" s="1"/>
      <c r="N644" s="1"/>
      <c r="O644" s="1"/>
      <c r="P644" s="1"/>
      <c r="Q644" s="1"/>
      <c r="R644" s="1"/>
      <c r="S644" s="1"/>
      <c r="T644" s="1"/>
      <c r="U644" s="1"/>
      <c r="V644" s="1"/>
      <c r="W644" s="1"/>
      <c r="X644" s="1"/>
      <c r="Y644" s="1"/>
      <c r="Z644" s="1"/>
    </row>
    <row r="645" ht="28.5" customHeight="1">
      <c r="A645" s="1"/>
      <c r="B645" s="1"/>
      <c r="C645" s="1"/>
      <c r="D645" s="1"/>
      <c r="E645" s="1"/>
      <c r="F645" s="1"/>
      <c r="G645" s="1"/>
      <c r="H645" s="1"/>
      <c r="I645" s="34"/>
      <c r="J645" s="1"/>
      <c r="K645" s="9"/>
      <c r="L645" s="1"/>
      <c r="M645" s="1"/>
      <c r="N645" s="1"/>
      <c r="O645" s="1"/>
      <c r="P645" s="1"/>
      <c r="Q645" s="1"/>
      <c r="R645" s="1"/>
      <c r="S645" s="1"/>
      <c r="T645" s="1"/>
      <c r="U645" s="1"/>
      <c r="V645" s="1"/>
      <c r="W645" s="1"/>
      <c r="X645" s="1"/>
      <c r="Y645" s="1"/>
      <c r="Z645" s="1"/>
    </row>
    <row r="646" ht="28.5" customHeight="1">
      <c r="A646" s="1"/>
      <c r="B646" s="1"/>
      <c r="C646" s="1"/>
      <c r="D646" s="1"/>
      <c r="E646" s="1"/>
      <c r="F646" s="1"/>
      <c r="G646" s="1"/>
      <c r="H646" s="1"/>
      <c r="I646" s="34"/>
      <c r="J646" s="1"/>
      <c r="K646" s="9"/>
      <c r="L646" s="1"/>
      <c r="M646" s="1"/>
      <c r="N646" s="1"/>
      <c r="O646" s="1"/>
      <c r="P646" s="1"/>
      <c r="Q646" s="1"/>
      <c r="R646" s="1"/>
      <c r="S646" s="1"/>
      <c r="T646" s="1"/>
      <c r="U646" s="1"/>
      <c r="V646" s="1"/>
      <c r="W646" s="1"/>
      <c r="X646" s="1"/>
      <c r="Y646" s="1"/>
      <c r="Z646" s="1"/>
    </row>
    <row r="647" ht="28.5" customHeight="1">
      <c r="A647" s="1"/>
      <c r="B647" s="1"/>
      <c r="C647" s="1"/>
      <c r="D647" s="1"/>
      <c r="E647" s="1"/>
      <c r="F647" s="1"/>
      <c r="G647" s="1"/>
      <c r="H647" s="1"/>
      <c r="I647" s="34"/>
      <c r="J647" s="1"/>
      <c r="K647" s="9"/>
      <c r="L647" s="1"/>
      <c r="M647" s="1"/>
      <c r="N647" s="1"/>
      <c r="O647" s="1"/>
      <c r="P647" s="1"/>
      <c r="Q647" s="1"/>
      <c r="R647" s="1"/>
      <c r="S647" s="1"/>
      <c r="T647" s="1"/>
      <c r="U647" s="1"/>
      <c r="V647" s="1"/>
      <c r="W647" s="1"/>
      <c r="X647" s="1"/>
      <c r="Y647" s="1"/>
      <c r="Z647" s="1"/>
    </row>
    <row r="648" ht="28.5" customHeight="1">
      <c r="A648" s="1"/>
      <c r="B648" s="1"/>
      <c r="C648" s="1"/>
      <c r="D648" s="1"/>
      <c r="E648" s="1"/>
      <c r="F648" s="1"/>
      <c r="G648" s="1"/>
      <c r="H648" s="1"/>
      <c r="I648" s="34"/>
      <c r="J648" s="1"/>
      <c r="K648" s="9"/>
      <c r="L648" s="1"/>
      <c r="M648" s="1"/>
      <c r="N648" s="1"/>
      <c r="O648" s="1"/>
      <c r="P648" s="1"/>
      <c r="Q648" s="1"/>
      <c r="R648" s="1"/>
      <c r="S648" s="1"/>
      <c r="T648" s="1"/>
      <c r="U648" s="1"/>
      <c r="V648" s="1"/>
      <c r="W648" s="1"/>
      <c r="X648" s="1"/>
      <c r="Y648" s="1"/>
      <c r="Z648" s="1"/>
    </row>
    <row r="649" ht="28.5" customHeight="1">
      <c r="A649" s="1"/>
      <c r="B649" s="1"/>
      <c r="C649" s="1"/>
      <c r="D649" s="1"/>
      <c r="E649" s="1"/>
      <c r="F649" s="1"/>
      <c r="G649" s="1"/>
      <c r="H649" s="1"/>
      <c r="I649" s="34"/>
      <c r="J649" s="1"/>
      <c r="K649" s="9"/>
      <c r="L649" s="1"/>
      <c r="M649" s="1"/>
      <c r="N649" s="1"/>
      <c r="O649" s="1"/>
      <c r="P649" s="1"/>
      <c r="Q649" s="1"/>
      <c r="R649" s="1"/>
      <c r="S649" s="1"/>
      <c r="T649" s="1"/>
      <c r="U649" s="1"/>
      <c r="V649" s="1"/>
      <c r="W649" s="1"/>
      <c r="X649" s="1"/>
      <c r="Y649" s="1"/>
      <c r="Z649" s="1"/>
    </row>
    <row r="650" ht="28.5" customHeight="1">
      <c r="A650" s="1"/>
      <c r="B650" s="1"/>
      <c r="C650" s="1"/>
      <c r="D650" s="1"/>
      <c r="E650" s="1"/>
      <c r="F650" s="1"/>
      <c r="G650" s="1"/>
      <c r="H650" s="1"/>
      <c r="I650" s="34"/>
      <c r="J650" s="1"/>
      <c r="K650" s="9"/>
      <c r="L650" s="1"/>
      <c r="M650" s="1"/>
      <c r="N650" s="1"/>
      <c r="O650" s="1"/>
      <c r="P650" s="1"/>
      <c r="Q650" s="1"/>
      <c r="R650" s="1"/>
      <c r="S650" s="1"/>
      <c r="T650" s="1"/>
      <c r="U650" s="1"/>
      <c r="V650" s="1"/>
      <c r="W650" s="1"/>
      <c r="X650" s="1"/>
      <c r="Y650" s="1"/>
      <c r="Z650" s="1"/>
    </row>
    <row r="651" ht="28.5" customHeight="1">
      <c r="A651" s="1"/>
      <c r="B651" s="1"/>
      <c r="C651" s="1"/>
      <c r="D651" s="1"/>
      <c r="E651" s="1"/>
      <c r="F651" s="1"/>
      <c r="G651" s="1"/>
      <c r="H651" s="1"/>
      <c r="I651" s="34"/>
      <c r="J651" s="1"/>
      <c r="K651" s="9"/>
      <c r="L651" s="1"/>
      <c r="M651" s="1"/>
      <c r="N651" s="1"/>
      <c r="O651" s="1"/>
      <c r="P651" s="1"/>
      <c r="Q651" s="1"/>
      <c r="R651" s="1"/>
      <c r="S651" s="1"/>
      <c r="T651" s="1"/>
      <c r="U651" s="1"/>
      <c r="V651" s="1"/>
      <c r="W651" s="1"/>
      <c r="X651" s="1"/>
      <c r="Y651" s="1"/>
      <c r="Z651" s="1"/>
    </row>
    <row r="652" ht="28.5" customHeight="1">
      <c r="A652" s="1"/>
      <c r="B652" s="1"/>
      <c r="C652" s="1"/>
      <c r="D652" s="1"/>
      <c r="E652" s="1"/>
      <c r="F652" s="1"/>
      <c r="G652" s="1"/>
      <c r="H652" s="1"/>
      <c r="I652" s="34"/>
      <c r="J652" s="1"/>
      <c r="K652" s="9"/>
      <c r="L652" s="1"/>
      <c r="M652" s="1"/>
      <c r="N652" s="1"/>
      <c r="O652" s="1"/>
      <c r="P652" s="1"/>
      <c r="Q652" s="1"/>
      <c r="R652" s="1"/>
      <c r="S652" s="1"/>
      <c r="T652" s="1"/>
      <c r="U652" s="1"/>
      <c r="V652" s="1"/>
      <c r="W652" s="1"/>
      <c r="X652" s="1"/>
      <c r="Y652" s="1"/>
      <c r="Z652" s="1"/>
    </row>
    <row r="653" ht="28.5" customHeight="1">
      <c r="A653" s="1"/>
      <c r="B653" s="1"/>
      <c r="C653" s="1"/>
      <c r="D653" s="1"/>
      <c r="E653" s="1"/>
      <c r="F653" s="1"/>
      <c r="G653" s="1"/>
      <c r="H653" s="1"/>
      <c r="I653" s="34"/>
      <c r="J653" s="1"/>
      <c r="K653" s="9"/>
      <c r="L653" s="1"/>
      <c r="M653" s="1"/>
      <c r="N653" s="1"/>
      <c r="O653" s="1"/>
      <c r="P653" s="1"/>
      <c r="Q653" s="1"/>
      <c r="R653" s="1"/>
      <c r="S653" s="1"/>
      <c r="T653" s="1"/>
      <c r="U653" s="1"/>
      <c r="V653" s="1"/>
      <c r="W653" s="1"/>
      <c r="X653" s="1"/>
      <c r="Y653" s="1"/>
      <c r="Z653" s="1"/>
    </row>
    <row r="654" ht="28.5" customHeight="1">
      <c r="A654" s="1"/>
      <c r="B654" s="1"/>
      <c r="C654" s="1"/>
      <c r="D654" s="1"/>
      <c r="E654" s="1"/>
      <c r="F654" s="1"/>
      <c r="G654" s="1"/>
      <c r="H654" s="1"/>
      <c r="I654" s="34"/>
      <c r="J654" s="1"/>
      <c r="K654" s="9"/>
      <c r="L654" s="1"/>
      <c r="M654" s="1"/>
      <c r="N654" s="1"/>
      <c r="O654" s="1"/>
      <c r="P654" s="1"/>
      <c r="Q654" s="1"/>
      <c r="R654" s="1"/>
      <c r="S654" s="1"/>
      <c r="T654" s="1"/>
      <c r="U654" s="1"/>
      <c r="V654" s="1"/>
      <c r="W654" s="1"/>
      <c r="X654" s="1"/>
      <c r="Y654" s="1"/>
      <c r="Z654" s="1"/>
    </row>
    <row r="655" ht="28.5" customHeight="1">
      <c r="A655" s="1"/>
      <c r="B655" s="1"/>
      <c r="C655" s="1"/>
      <c r="D655" s="1"/>
      <c r="E655" s="1"/>
      <c r="F655" s="1"/>
      <c r="G655" s="1"/>
      <c r="H655" s="1"/>
      <c r="I655" s="34"/>
      <c r="J655" s="1"/>
      <c r="K655" s="9"/>
      <c r="L655" s="1"/>
      <c r="M655" s="1"/>
      <c r="N655" s="1"/>
      <c r="O655" s="1"/>
      <c r="P655" s="1"/>
      <c r="Q655" s="1"/>
      <c r="R655" s="1"/>
      <c r="S655" s="1"/>
      <c r="T655" s="1"/>
      <c r="U655" s="1"/>
      <c r="V655" s="1"/>
      <c r="W655" s="1"/>
      <c r="X655" s="1"/>
      <c r="Y655" s="1"/>
      <c r="Z655" s="1"/>
    </row>
    <row r="656" ht="28.5" customHeight="1">
      <c r="A656" s="1"/>
      <c r="B656" s="1"/>
      <c r="C656" s="1"/>
      <c r="D656" s="1"/>
      <c r="E656" s="1"/>
      <c r="F656" s="1"/>
      <c r="G656" s="1"/>
      <c r="H656" s="1"/>
      <c r="I656" s="34"/>
      <c r="J656" s="1"/>
      <c r="K656" s="9"/>
      <c r="L656" s="1"/>
      <c r="M656" s="1"/>
      <c r="N656" s="1"/>
      <c r="O656" s="1"/>
      <c r="P656" s="1"/>
      <c r="Q656" s="1"/>
      <c r="R656" s="1"/>
      <c r="S656" s="1"/>
      <c r="T656" s="1"/>
      <c r="U656" s="1"/>
      <c r="V656" s="1"/>
      <c r="W656" s="1"/>
      <c r="X656" s="1"/>
      <c r="Y656" s="1"/>
      <c r="Z656" s="1"/>
    </row>
    <row r="657" ht="28.5" customHeight="1">
      <c r="A657" s="1"/>
      <c r="B657" s="1"/>
      <c r="C657" s="1"/>
      <c r="D657" s="1"/>
      <c r="E657" s="1"/>
      <c r="F657" s="1"/>
      <c r="G657" s="1"/>
      <c r="H657" s="1"/>
      <c r="I657" s="34"/>
      <c r="J657" s="1"/>
      <c r="K657" s="9"/>
      <c r="L657" s="1"/>
      <c r="M657" s="1"/>
      <c r="N657" s="1"/>
      <c r="O657" s="1"/>
      <c r="P657" s="1"/>
      <c r="Q657" s="1"/>
      <c r="R657" s="1"/>
      <c r="S657" s="1"/>
      <c r="T657" s="1"/>
      <c r="U657" s="1"/>
      <c r="V657" s="1"/>
      <c r="W657" s="1"/>
      <c r="X657" s="1"/>
      <c r="Y657" s="1"/>
      <c r="Z657" s="1"/>
    </row>
    <row r="658" ht="28.5" customHeight="1">
      <c r="A658" s="1"/>
      <c r="B658" s="1"/>
      <c r="C658" s="1"/>
      <c r="D658" s="1"/>
      <c r="E658" s="1"/>
      <c r="F658" s="1"/>
      <c r="G658" s="1"/>
      <c r="H658" s="1"/>
      <c r="I658" s="34"/>
      <c r="J658" s="1"/>
      <c r="K658" s="9"/>
      <c r="L658" s="1"/>
      <c r="M658" s="1"/>
      <c r="N658" s="1"/>
      <c r="O658" s="1"/>
      <c r="P658" s="1"/>
      <c r="Q658" s="1"/>
      <c r="R658" s="1"/>
      <c r="S658" s="1"/>
      <c r="T658" s="1"/>
      <c r="U658" s="1"/>
      <c r="V658" s="1"/>
      <c r="W658" s="1"/>
      <c r="X658" s="1"/>
      <c r="Y658" s="1"/>
      <c r="Z658" s="1"/>
    </row>
    <row r="659" ht="28.5" customHeight="1">
      <c r="A659" s="1"/>
      <c r="B659" s="1"/>
      <c r="C659" s="1"/>
      <c r="D659" s="1"/>
      <c r="E659" s="1"/>
      <c r="F659" s="1"/>
      <c r="G659" s="1"/>
      <c r="H659" s="1"/>
      <c r="I659" s="34"/>
      <c r="J659" s="1"/>
      <c r="K659" s="9"/>
      <c r="L659" s="1"/>
      <c r="M659" s="1"/>
      <c r="N659" s="1"/>
      <c r="O659" s="1"/>
      <c r="P659" s="1"/>
      <c r="Q659" s="1"/>
      <c r="R659" s="1"/>
      <c r="S659" s="1"/>
      <c r="T659" s="1"/>
      <c r="U659" s="1"/>
      <c r="V659" s="1"/>
      <c r="W659" s="1"/>
      <c r="X659" s="1"/>
      <c r="Y659" s="1"/>
      <c r="Z659" s="1"/>
    </row>
    <row r="660" ht="28.5" customHeight="1">
      <c r="A660" s="1"/>
      <c r="B660" s="1"/>
      <c r="C660" s="1"/>
      <c r="D660" s="1"/>
      <c r="E660" s="1"/>
      <c r="F660" s="1"/>
      <c r="G660" s="1"/>
      <c r="H660" s="1"/>
      <c r="I660" s="34"/>
      <c r="J660" s="1"/>
      <c r="K660" s="9"/>
      <c r="L660" s="1"/>
      <c r="M660" s="1"/>
      <c r="N660" s="1"/>
      <c r="O660" s="1"/>
      <c r="P660" s="1"/>
      <c r="Q660" s="1"/>
      <c r="R660" s="1"/>
      <c r="S660" s="1"/>
      <c r="T660" s="1"/>
      <c r="U660" s="1"/>
      <c r="V660" s="1"/>
      <c r="W660" s="1"/>
      <c r="X660" s="1"/>
      <c r="Y660" s="1"/>
      <c r="Z660" s="1"/>
    </row>
    <row r="661" ht="28.5" customHeight="1">
      <c r="A661" s="1"/>
      <c r="B661" s="1"/>
      <c r="C661" s="1"/>
      <c r="D661" s="1"/>
      <c r="E661" s="1"/>
      <c r="F661" s="1"/>
      <c r="G661" s="1"/>
      <c r="H661" s="1"/>
      <c r="I661" s="34"/>
      <c r="J661" s="1"/>
      <c r="K661" s="9"/>
      <c r="L661" s="1"/>
      <c r="M661" s="1"/>
      <c r="N661" s="1"/>
      <c r="O661" s="1"/>
      <c r="P661" s="1"/>
      <c r="Q661" s="1"/>
      <c r="R661" s="1"/>
      <c r="S661" s="1"/>
      <c r="T661" s="1"/>
      <c r="U661" s="1"/>
      <c r="V661" s="1"/>
      <c r="W661" s="1"/>
      <c r="X661" s="1"/>
      <c r="Y661" s="1"/>
      <c r="Z661" s="1"/>
    </row>
    <row r="662" ht="28.5" customHeight="1">
      <c r="A662" s="1"/>
      <c r="B662" s="1"/>
      <c r="C662" s="1"/>
      <c r="D662" s="1"/>
      <c r="E662" s="1"/>
      <c r="F662" s="1"/>
      <c r="G662" s="1"/>
      <c r="H662" s="1"/>
      <c r="I662" s="34"/>
      <c r="J662" s="1"/>
      <c r="K662" s="9"/>
      <c r="L662" s="1"/>
      <c r="M662" s="1"/>
      <c r="N662" s="1"/>
      <c r="O662" s="1"/>
      <c r="P662" s="1"/>
      <c r="Q662" s="1"/>
      <c r="R662" s="1"/>
      <c r="S662" s="1"/>
      <c r="T662" s="1"/>
      <c r="U662" s="1"/>
      <c r="V662" s="1"/>
      <c r="W662" s="1"/>
      <c r="X662" s="1"/>
      <c r="Y662" s="1"/>
      <c r="Z662" s="1"/>
    </row>
    <row r="663" ht="28.5" customHeight="1">
      <c r="A663" s="1"/>
      <c r="B663" s="1"/>
      <c r="C663" s="1"/>
      <c r="D663" s="1"/>
      <c r="E663" s="1"/>
      <c r="F663" s="1"/>
      <c r="G663" s="1"/>
      <c r="H663" s="1"/>
      <c r="I663" s="34"/>
      <c r="J663" s="1"/>
      <c r="K663" s="9"/>
      <c r="L663" s="1"/>
      <c r="M663" s="1"/>
      <c r="N663" s="1"/>
      <c r="O663" s="1"/>
      <c r="P663" s="1"/>
      <c r="Q663" s="1"/>
      <c r="R663" s="1"/>
      <c r="S663" s="1"/>
      <c r="T663" s="1"/>
      <c r="U663" s="1"/>
      <c r="V663" s="1"/>
      <c r="W663" s="1"/>
      <c r="X663" s="1"/>
      <c r="Y663" s="1"/>
      <c r="Z663" s="1"/>
    </row>
    <row r="664" ht="28.5" customHeight="1">
      <c r="A664" s="1"/>
      <c r="B664" s="1"/>
      <c r="C664" s="1"/>
      <c r="D664" s="1"/>
      <c r="E664" s="1"/>
      <c r="F664" s="1"/>
      <c r="G664" s="1"/>
      <c r="H664" s="1"/>
      <c r="I664" s="34"/>
      <c r="J664" s="1"/>
      <c r="K664" s="9"/>
      <c r="L664" s="1"/>
      <c r="M664" s="1"/>
      <c r="N664" s="1"/>
      <c r="O664" s="1"/>
      <c r="P664" s="1"/>
      <c r="Q664" s="1"/>
      <c r="R664" s="1"/>
      <c r="S664" s="1"/>
      <c r="T664" s="1"/>
      <c r="U664" s="1"/>
      <c r="V664" s="1"/>
      <c r="W664" s="1"/>
      <c r="X664" s="1"/>
      <c r="Y664" s="1"/>
      <c r="Z664" s="1"/>
    </row>
    <row r="665" ht="28.5" customHeight="1">
      <c r="A665" s="1"/>
      <c r="B665" s="1"/>
      <c r="C665" s="1"/>
      <c r="D665" s="1"/>
      <c r="E665" s="1"/>
      <c r="F665" s="1"/>
      <c r="G665" s="1"/>
      <c r="H665" s="1"/>
      <c r="I665" s="34"/>
      <c r="J665" s="1"/>
      <c r="K665" s="9"/>
      <c r="L665" s="1"/>
      <c r="M665" s="1"/>
      <c r="N665" s="1"/>
      <c r="O665" s="1"/>
      <c r="P665" s="1"/>
      <c r="Q665" s="1"/>
      <c r="R665" s="1"/>
      <c r="S665" s="1"/>
      <c r="T665" s="1"/>
      <c r="U665" s="1"/>
      <c r="V665" s="1"/>
      <c r="W665" s="1"/>
      <c r="X665" s="1"/>
      <c r="Y665" s="1"/>
      <c r="Z665" s="1"/>
    </row>
    <row r="666" ht="28.5" customHeight="1">
      <c r="A666" s="1"/>
      <c r="B666" s="1"/>
      <c r="C666" s="1"/>
      <c r="D666" s="1"/>
      <c r="E666" s="1"/>
      <c r="F666" s="1"/>
      <c r="G666" s="1"/>
      <c r="H666" s="1"/>
      <c r="I666" s="34"/>
      <c r="J666" s="1"/>
      <c r="K666" s="9"/>
      <c r="L666" s="1"/>
      <c r="M666" s="1"/>
      <c r="N666" s="1"/>
      <c r="O666" s="1"/>
      <c r="P666" s="1"/>
      <c r="Q666" s="1"/>
      <c r="R666" s="1"/>
      <c r="S666" s="1"/>
      <c r="T666" s="1"/>
      <c r="U666" s="1"/>
      <c r="V666" s="1"/>
      <c r="W666" s="1"/>
      <c r="X666" s="1"/>
      <c r="Y666" s="1"/>
      <c r="Z666" s="1"/>
    </row>
    <row r="667" ht="28.5" customHeight="1">
      <c r="A667" s="1"/>
      <c r="B667" s="1"/>
      <c r="C667" s="1"/>
      <c r="D667" s="1"/>
      <c r="E667" s="1"/>
      <c r="F667" s="1"/>
      <c r="G667" s="1"/>
      <c r="H667" s="1"/>
      <c r="I667" s="34"/>
      <c r="J667" s="1"/>
      <c r="K667" s="9"/>
      <c r="L667" s="1"/>
      <c r="M667" s="1"/>
      <c r="N667" s="1"/>
      <c r="O667" s="1"/>
      <c r="P667" s="1"/>
      <c r="Q667" s="1"/>
      <c r="R667" s="1"/>
      <c r="S667" s="1"/>
      <c r="T667" s="1"/>
      <c r="U667" s="1"/>
      <c r="V667" s="1"/>
      <c r="W667" s="1"/>
      <c r="X667" s="1"/>
      <c r="Y667" s="1"/>
      <c r="Z667" s="1"/>
    </row>
    <row r="668" ht="28.5" customHeight="1">
      <c r="A668" s="1"/>
      <c r="B668" s="1"/>
      <c r="C668" s="1"/>
      <c r="D668" s="1"/>
      <c r="E668" s="1"/>
      <c r="F668" s="1"/>
      <c r="G668" s="1"/>
      <c r="H668" s="1"/>
      <c r="I668" s="34"/>
      <c r="J668" s="1"/>
      <c r="K668" s="9"/>
      <c r="L668" s="1"/>
      <c r="M668" s="1"/>
      <c r="N668" s="1"/>
      <c r="O668" s="1"/>
      <c r="P668" s="1"/>
      <c r="Q668" s="1"/>
      <c r="R668" s="1"/>
      <c r="S668" s="1"/>
      <c r="T668" s="1"/>
      <c r="U668" s="1"/>
      <c r="V668" s="1"/>
      <c r="W668" s="1"/>
      <c r="X668" s="1"/>
      <c r="Y668" s="1"/>
      <c r="Z668" s="1"/>
    </row>
    <row r="669" ht="28.5" customHeight="1">
      <c r="A669" s="1"/>
      <c r="B669" s="1"/>
      <c r="C669" s="1"/>
      <c r="D669" s="1"/>
      <c r="E669" s="1"/>
      <c r="F669" s="1"/>
      <c r="G669" s="1"/>
      <c r="H669" s="1"/>
      <c r="I669" s="34"/>
      <c r="J669" s="1"/>
      <c r="K669" s="9"/>
      <c r="L669" s="1"/>
      <c r="M669" s="1"/>
      <c r="N669" s="1"/>
      <c r="O669" s="1"/>
      <c r="P669" s="1"/>
      <c r="Q669" s="1"/>
      <c r="R669" s="1"/>
      <c r="S669" s="1"/>
      <c r="T669" s="1"/>
      <c r="U669" s="1"/>
      <c r="V669" s="1"/>
      <c r="W669" s="1"/>
      <c r="X669" s="1"/>
      <c r="Y669" s="1"/>
      <c r="Z669" s="1"/>
    </row>
    <row r="670" ht="28.5" customHeight="1">
      <c r="A670" s="1"/>
      <c r="B670" s="1"/>
      <c r="C670" s="1"/>
      <c r="D670" s="1"/>
      <c r="E670" s="1"/>
      <c r="F670" s="1"/>
      <c r="G670" s="1"/>
      <c r="H670" s="1"/>
      <c r="I670" s="34"/>
      <c r="J670" s="1"/>
      <c r="K670" s="9"/>
      <c r="L670" s="1"/>
      <c r="M670" s="1"/>
      <c r="N670" s="1"/>
      <c r="O670" s="1"/>
      <c r="P670" s="1"/>
      <c r="Q670" s="1"/>
      <c r="R670" s="1"/>
      <c r="S670" s="1"/>
      <c r="T670" s="1"/>
      <c r="U670" s="1"/>
      <c r="V670" s="1"/>
      <c r="W670" s="1"/>
      <c r="X670" s="1"/>
      <c r="Y670" s="1"/>
      <c r="Z670" s="1"/>
    </row>
    <row r="671" ht="28.5" customHeight="1">
      <c r="A671" s="1"/>
      <c r="B671" s="1"/>
      <c r="C671" s="1"/>
      <c r="D671" s="1"/>
      <c r="E671" s="1"/>
      <c r="F671" s="1"/>
      <c r="G671" s="1"/>
      <c r="H671" s="1"/>
      <c r="I671" s="34"/>
      <c r="J671" s="1"/>
      <c r="K671" s="9"/>
      <c r="L671" s="1"/>
      <c r="M671" s="1"/>
      <c r="N671" s="1"/>
      <c r="O671" s="1"/>
      <c r="P671" s="1"/>
      <c r="Q671" s="1"/>
      <c r="R671" s="1"/>
      <c r="S671" s="1"/>
      <c r="T671" s="1"/>
      <c r="U671" s="1"/>
      <c r="V671" s="1"/>
      <c r="W671" s="1"/>
      <c r="X671" s="1"/>
      <c r="Y671" s="1"/>
      <c r="Z671" s="1"/>
    </row>
    <row r="672" ht="28.5" customHeight="1">
      <c r="A672" s="1"/>
      <c r="B672" s="1"/>
      <c r="C672" s="1"/>
      <c r="D672" s="1"/>
      <c r="E672" s="1"/>
      <c r="F672" s="1"/>
      <c r="G672" s="1"/>
      <c r="H672" s="1"/>
      <c r="I672" s="34"/>
      <c r="J672" s="1"/>
      <c r="K672" s="9"/>
      <c r="L672" s="1"/>
      <c r="M672" s="1"/>
      <c r="N672" s="1"/>
      <c r="O672" s="1"/>
      <c r="P672" s="1"/>
      <c r="Q672" s="1"/>
      <c r="R672" s="1"/>
      <c r="S672" s="1"/>
      <c r="T672" s="1"/>
      <c r="U672" s="1"/>
      <c r="V672" s="1"/>
      <c r="W672" s="1"/>
      <c r="X672" s="1"/>
      <c r="Y672" s="1"/>
      <c r="Z672" s="1"/>
    </row>
    <row r="673" ht="28.5" customHeight="1">
      <c r="A673" s="1"/>
      <c r="B673" s="1"/>
      <c r="C673" s="1"/>
      <c r="D673" s="1"/>
      <c r="E673" s="1"/>
      <c r="F673" s="1"/>
      <c r="G673" s="1"/>
      <c r="H673" s="1"/>
      <c r="I673" s="34"/>
      <c r="J673" s="1"/>
      <c r="K673" s="9"/>
      <c r="L673" s="1"/>
      <c r="M673" s="1"/>
      <c r="N673" s="1"/>
      <c r="O673" s="1"/>
      <c r="P673" s="1"/>
      <c r="Q673" s="1"/>
      <c r="R673" s="1"/>
      <c r="S673" s="1"/>
      <c r="T673" s="1"/>
      <c r="U673" s="1"/>
      <c r="V673" s="1"/>
      <c r="W673" s="1"/>
      <c r="X673" s="1"/>
      <c r="Y673" s="1"/>
      <c r="Z673" s="1"/>
    </row>
    <row r="674" ht="28.5" customHeight="1">
      <c r="A674" s="1"/>
      <c r="B674" s="1"/>
      <c r="C674" s="1"/>
      <c r="D674" s="1"/>
      <c r="E674" s="1"/>
      <c r="F674" s="1"/>
      <c r="G674" s="1"/>
      <c r="H674" s="1"/>
      <c r="I674" s="34"/>
      <c r="J674" s="1"/>
      <c r="K674" s="9"/>
      <c r="L674" s="1"/>
      <c r="M674" s="1"/>
      <c r="N674" s="1"/>
      <c r="O674" s="1"/>
      <c r="P674" s="1"/>
      <c r="Q674" s="1"/>
      <c r="R674" s="1"/>
      <c r="S674" s="1"/>
      <c r="T674" s="1"/>
      <c r="U674" s="1"/>
      <c r="V674" s="1"/>
      <c r="W674" s="1"/>
      <c r="X674" s="1"/>
      <c r="Y674" s="1"/>
      <c r="Z674" s="1"/>
    </row>
    <row r="675" ht="28.5" customHeight="1">
      <c r="A675" s="1"/>
      <c r="B675" s="1"/>
      <c r="C675" s="1"/>
      <c r="D675" s="1"/>
      <c r="E675" s="1"/>
      <c r="F675" s="1"/>
      <c r="G675" s="1"/>
      <c r="H675" s="1"/>
      <c r="I675" s="34"/>
      <c r="J675" s="1"/>
      <c r="K675" s="9"/>
      <c r="L675" s="1"/>
      <c r="M675" s="1"/>
      <c r="N675" s="1"/>
      <c r="O675" s="1"/>
      <c r="P675" s="1"/>
      <c r="Q675" s="1"/>
      <c r="R675" s="1"/>
      <c r="S675" s="1"/>
      <c r="T675" s="1"/>
      <c r="U675" s="1"/>
      <c r="V675" s="1"/>
      <c r="W675" s="1"/>
      <c r="X675" s="1"/>
      <c r="Y675" s="1"/>
      <c r="Z675" s="1"/>
    </row>
    <row r="676" ht="28.5" customHeight="1">
      <c r="A676" s="1"/>
      <c r="B676" s="1"/>
      <c r="C676" s="1"/>
      <c r="D676" s="1"/>
      <c r="E676" s="1"/>
      <c r="F676" s="1"/>
      <c r="G676" s="1"/>
      <c r="H676" s="1"/>
      <c r="I676" s="34"/>
      <c r="J676" s="1"/>
      <c r="K676" s="9"/>
      <c r="L676" s="1"/>
      <c r="M676" s="1"/>
      <c r="N676" s="1"/>
      <c r="O676" s="1"/>
      <c r="P676" s="1"/>
      <c r="Q676" s="1"/>
      <c r="R676" s="1"/>
      <c r="S676" s="1"/>
      <c r="T676" s="1"/>
      <c r="U676" s="1"/>
      <c r="V676" s="1"/>
      <c r="W676" s="1"/>
      <c r="X676" s="1"/>
      <c r="Y676" s="1"/>
      <c r="Z676" s="1"/>
    </row>
    <row r="677" ht="28.5" customHeight="1">
      <c r="A677" s="1"/>
      <c r="B677" s="1"/>
      <c r="C677" s="1"/>
      <c r="D677" s="1"/>
      <c r="E677" s="1"/>
      <c r="F677" s="1"/>
      <c r="G677" s="1"/>
      <c r="H677" s="1"/>
      <c r="I677" s="34"/>
      <c r="J677" s="1"/>
      <c r="K677" s="9"/>
      <c r="L677" s="1"/>
      <c r="M677" s="1"/>
      <c r="N677" s="1"/>
      <c r="O677" s="1"/>
      <c r="P677" s="1"/>
      <c r="Q677" s="1"/>
      <c r="R677" s="1"/>
      <c r="S677" s="1"/>
      <c r="T677" s="1"/>
      <c r="U677" s="1"/>
      <c r="V677" s="1"/>
      <c r="W677" s="1"/>
      <c r="X677" s="1"/>
      <c r="Y677" s="1"/>
      <c r="Z677" s="1"/>
    </row>
    <row r="678" ht="28.5" customHeight="1">
      <c r="A678" s="1"/>
      <c r="B678" s="1"/>
      <c r="C678" s="1"/>
      <c r="D678" s="1"/>
      <c r="E678" s="1"/>
      <c r="F678" s="1"/>
      <c r="G678" s="1"/>
      <c r="H678" s="1"/>
      <c r="I678" s="34"/>
      <c r="J678" s="1"/>
      <c r="K678" s="9"/>
      <c r="L678" s="1"/>
      <c r="M678" s="1"/>
      <c r="N678" s="1"/>
      <c r="O678" s="1"/>
      <c r="P678" s="1"/>
      <c r="Q678" s="1"/>
      <c r="R678" s="1"/>
      <c r="S678" s="1"/>
      <c r="T678" s="1"/>
      <c r="U678" s="1"/>
      <c r="V678" s="1"/>
      <c r="W678" s="1"/>
      <c r="X678" s="1"/>
      <c r="Y678" s="1"/>
      <c r="Z678" s="1"/>
    </row>
    <row r="679" ht="28.5" customHeight="1">
      <c r="A679" s="1"/>
      <c r="B679" s="1"/>
      <c r="C679" s="1"/>
      <c r="D679" s="1"/>
      <c r="E679" s="1"/>
      <c r="F679" s="1"/>
      <c r="G679" s="1"/>
      <c r="H679" s="1"/>
      <c r="I679" s="34"/>
      <c r="J679" s="1"/>
      <c r="K679" s="9"/>
      <c r="L679" s="1"/>
      <c r="M679" s="1"/>
      <c r="N679" s="1"/>
      <c r="O679" s="1"/>
      <c r="P679" s="1"/>
      <c r="Q679" s="1"/>
      <c r="R679" s="1"/>
      <c r="S679" s="1"/>
      <c r="T679" s="1"/>
      <c r="U679" s="1"/>
      <c r="V679" s="1"/>
      <c r="W679" s="1"/>
      <c r="X679" s="1"/>
      <c r="Y679" s="1"/>
      <c r="Z679" s="1"/>
    </row>
    <row r="680" ht="28.5" customHeight="1">
      <c r="A680" s="1"/>
      <c r="B680" s="1"/>
      <c r="C680" s="1"/>
      <c r="D680" s="1"/>
      <c r="E680" s="1"/>
      <c r="F680" s="1"/>
      <c r="G680" s="1"/>
      <c r="H680" s="1"/>
      <c r="I680" s="34"/>
      <c r="J680" s="1"/>
      <c r="K680" s="9"/>
      <c r="L680" s="1"/>
      <c r="M680" s="1"/>
      <c r="N680" s="1"/>
      <c r="O680" s="1"/>
      <c r="P680" s="1"/>
      <c r="Q680" s="1"/>
      <c r="R680" s="1"/>
      <c r="S680" s="1"/>
      <c r="T680" s="1"/>
      <c r="U680" s="1"/>
      <c r="V680" s="1"/>
      <c r="W680" s="1"/>
      <c r="X680" s="1"/>
      <c r="Y680" s="1"/>
      <c r="Z680" s="1"/>
    </row>
    <row r="681" ht="28.5" customHeight="1">
      <c r="A681" s="1"/>
      <c r="B681" s="1"/>
      <c r="C681" s="1"/>
      <c r="D681" s="1"/>
      <c r="E681" s="1"/>
      <c r="F681" s="1"/>
      <c r="G681" s="1"/>
      <c r="H681" s="1"/>
      <c r="I681" s="34"/>
      <c r="J681" s="1"/>
      <c r="K681" s="9"/>
      <c r="L681" s="1"/>
      <c r="M681" s="1"/>
      <c r="N681" s="1"/>
      <c r="O681" s="1"/>
      <c r="P681" s="1"/>
      <c r="Q681" s="1"/>
      <c r="R681" s="1"/>
      <c r="S681" s="1"/>
      <c r="T681" s="1"/>
      <c r="U681" s="1"/>
      <c r="V681" s="1"/>
      <c r="W681" s="1"/>
      <c r="X681" s="1"/>
      <c r="Y681" s="1"/>
      <c r="Z681" s="1"/>
    </row>
    <row r="682" ht="28.5" customHeight="1">
      <c r="A682" s="1"/>
      <c r="B682" s="1"/>
      <c r="C682" s="1"/>
      <c r="D682" s="1"/>
      <c r="E682" s="1"/>
      <c r="F682" s="1"/>
      <c r="G682" s="1"/>
      <c r="H682" s="1"/>
      <c r="I682" s="34"/>
      <c r="J682" s="1"/>
      <c r="K682" s="9"/>
      <c r="L682" s="1"/>
      <c r="M682" s="1"/>
      <c r="N682" s="1"/>
      <c r="O682" s="1"/>
      <c r="P682" s="1"/>
      <c r="Q682" s="1"/>
      <c r="R682" s="1"/>
      <c r="S682" s="1"/>
      <c r="T682" s="1"/>
      <c r="U682" s="1"/>
      <c r="V682" s="1"/>
      <c r="W682" s="1"/>
      <c r="X682" s="1"/>
      <c r="Y682" s="1"/>
      <c r="Z682" s="1"/>
    </row>
    <row r="683" ht="28.5" customHeight="1">
      <c r="A683" s="1"/>
      <c r="B683" s="1"/>
      <c r="C683" s="1"/>
      <c r="D683" s="1"/>
      <c r="E683" s="1"/>
      <c r="F683" s="1"/>
      <c r="G683" s="1"/>
      <c r="H683" s="1"/>
      <c r="I683" s="34"/>
      <c r="J683" s="1"/>
      <c r="K683" s="9"/>
      <c r="L683" s="1"/>
      <c r="M683" s="1"/>
      <c r="N683" s="1"/>
      <c r="O683" s="1"/>
      <c r="P683" s="1"/>
      <c r="Q683" s="1"/>
      <c r="R683" s="1"/>
      <c r="S683" s="1"/>
      <c r="T683" s="1"/>
      <c r="U683" s="1"/>
      <c r="V683" s="1"/>
      <c r="W683" s="1"/>
      <c r="X683" s="1"/>
      <c r="Y683" s="1"/>
      <c r="Z683" s="1"/>
    </row>
    <row r="684" ht="28.5" customHeight="1">
      <c r="A684" s="1"/>
      <c r="B684" s="1"/>
      <c r="C684" s="1"/>
      <c r="D684" s="1"/>
      <c r="E684" s="1"/>
      <c r="F684" s="1"/>
      <c r="G684" s="1"/>
      <c r="H684" s="1"/>
      <c r="I684" s="34"/>
      <c r="J684" s="1"/>
      <c r="K684" s="9"/>
      <c r="L684" s="1"/>
      <c r="M684" s="1"/>
      <c r="N684" s="1"/>
      <c r="O684" s="1"/>
      <c r="P684" s="1"/>
      <c r="Q684" s="1"/>
      <c r="R684" s="1"/>
      <c r="S684" s="1"/>
      <c r="T684" s="1"/>
      <c r="U684" s="1"/>
      <c r="V684" s="1"/>
      <c r="W684" s="1"/>
      <c r="X684" s="1"/>
      <c r="Y684" s="1"/>
      <c r="Z684" s="1"/>
    </row>
    <row r="685" ht="28.5" customHeight="1">
      <c r="A685" s="1"/>
      <c r="B685" s="1"/>
      <c r="C685" s="1"/>
      <c r="D685" s="1"/>
      <c r="E685" s="1"/>
      <c r="F685" s="1"/>
      <c r="G685" s="1"/>
      <c r="H685" s="1"/>
      <c r="I685" s="34"/>
      <c r="J685" s="1"/>
      <c r="K685" s="9"/>
      <c r="L685" s="1"/>
      <c r="M685" s="1"/>
      <c r="N685" s="1"/>
      <c r="O685" s="1"/>
      <c r="P685" s="1"/>
      <c r="Q685" s="1"/>
      <c r="R685" s="1"/>
      <c r="S685" s="1"/>
      <c r="T685" s="1"/>
      <c r="U685" s="1"/>
      <c r="V685" s="1"/>
      <c r="W685" s="1"/>
      <c r="X685" s="1"/>
      <c r="Y685" s="1"/>
      <c r="Z685" s="1"/>
    </row>
    <row r="686" ht="28.5" customHeight="1">
      <c r="A686" s="1"/>
      <c r="B686" s="1"/>
      <c r="C686" s="1"/>
      <c r="D686" s="1"/>
      <c r="E686" s="1"/>
      <c r="F686" s="1"/>
      <c r="G686" s="1"/>
      <c r="H686" s="1"/>
      <c r="I686" s="34"/>
      <c r="J686" s="1"/>
      <c r="K686" s="9"/>
      <c r="L686" s="1"/>
      <c r="M686" s="1"/>
      <c r="N686" s="1"/>
      <c r="O686" s="1"/>
      <c r="P686" s="1"/>
      <c r="Q686" s="1"/>
      <c r="R686" s="1"/>
      <c r="S686" s="1"/>
      <c r="T686" s="1"/>
      <c r="U686" s="1"/>
      <c r="V686" s="1"/>
      <c r="W686" s="1"/>
      <c r="X686" s="1"/>
      <c r="Y686" s="1"/>
      <c r="Z686" s="1"/>
    </row>
    <row r="687" ht="28.5" customHeight="1">
      <c r="A687" s="1"/>
      <c r="B687" s="1"/>
      <c r="C687" s="1"/>
      <c r="D687" s="1"/>
      <c r="E687" s="1"/>
      <c r="F687" s="1"/>
      <c r="G687" s="1"/>
      <c r="H687" s="1"/>
      <c r="I687" s="34"/>
      <c r="J687" s="1"/>
      <c r="K687" s="9"/>
      <c r="L687" s="1"/>
      <c r="M687" s="1"/>
      <c r="N687" s="1"/>
      <c r="O687" s="1"/>
      <c r="P687" s="1"/>
      <c r="Q687" s="1"/>
      <c r="R687" s="1"/>
      <c r="S687" s="1"/>
      <c r="T687" s="1"/>
      <c r="U687" s="1"/>
      <c r="V687" s="1"/>
      <c r="W687" s="1"/>
      <c r="X687" s="1"/>
      <c r="Y687" s="1"/>
      <c r="Z687" s="1"/>
    </row>
    <row r="688" ht="28.5" customHeight="1">
      <c r="A688" s="1"/>
      <c r="B688" s="1"/>
      <c r="C688" s="1"/>
      <c r="D688" s="1"/>
      <c r="E688" s="1"/>
      <c r="F688" s="1"/>
      <c r="G688" s="1"/>
      <c r="H688" s="1"/>
      <c r="I688" s="34"/>
      <c r="J688" s="1"/>
      <c r="K688" s="9"/>
      <c r="L688" s="1"/>
      <c r="M688" s="1"/>
      <c r="N688" s="1"/>
      <c r="O688" s="1"/>
      <c r="P688" s="1"/>
      <c r="Q688" s="1"/>
      <c r="R688" s="1"/>
      <c r="S688" s="1"/>
      <c r="T688" s="1"/>
      <c r="U688" s="1"/>
      <c r="V688" s="1"/>
      <c r="W688" s="1"/>
      <c r="X688" s="1"/>
      <c r="Y688" s="1"/>
      <c r="Z688" s="1"/>
    </row>
    <row r="689" ht="28.5" customHeight="1">
      <c r="A689" s="1"/>
      <c r="B689" s="1"/>
      <c r="C689" s="1"/>
      <c r="D689" s="1"/>
      <c r="E689" s="1"/>
      <c r="F689" s="1"/>
      <c r="G689" s="1"/>
      <c r="H689" s="1"/>
      <c r="I689" s="34"/>
      <c r="J689" s="1"/>
      <c r="K689" s="9"/>
      <c r="L689" s="1"/>
      <c r="M689" s="1"/>
      <c r="N689" s="1"/>
      <c r="O689" s="1"/>
      <c r="P689" s="1"/>
      <c r="Q689" s="1"/>
      <c r="R689" s="1"/>
      <c r="S689" s="1"/>
      <c r="T689" s="1"/>
      <c r="U689" s="1"/>
      <c r="V689" s="1"/>
      <c r="W689" s="1"/>
      <c r="X689" s="1"/>
      <c r="Y689" s="1"/>
      <c r="Z689" s="1"/>
    </row>
    <row r="690" ht="28.5" customHeight="1">
      <c r="A690" s="1"/>
      <c r="B690" s="1"/>
      <c r="C690" s="1"/>
      <c r="D690" s="1"/>
      <c r="E690" s="1"/>
      <c r="F690" s="1"/>
      <c r="G690" s="1"/>
      <c r="H690" s="1"/>
      <c r="I690" s="34"/>
      <c r="J690" s="1"/>
      <c r="K690" s="9"/>
      <c r="L690" s="1"/>
      <c r="M690" s="1"/>
      <c r="N690" s="1"/>
      <c r="O690" s="1"/>
      <c r="P690" s="1"/>
      <c r="Q690" s="1"/>
      <c r="R690" s="1"/>
      <c r="S690" s="1"/>
      <c r="T690" s="1"/>
      <c r="U690" s="1"/>
      <c r="V690" s="1"/>
      <c r="W690" s="1"/>
      <c r="X690" s="1"/>
      <c r="Y690" s="1"/>
      <c r="Z690" s="1"/>
    </row>
    <row r="691" ht="28.5" customHeight="1">
      <c r="A691" s="1"/>
      <c r="B691" s="1"/>
      <c r="C691" s="1"/>
      <c r="D691" s="1"/>
      <c r="E691" s="1"/>
      <c r="F691" s="1"/>
      <c r="G691" s="1"/>
      <c r="H691" s="1"/>
      <c r="I691" s="34"/>
      <c r="J691" s="1"/>
      <c r="K691" s="9"/>
      <c r="L691" s="1"/>
      <c r="M691" s="1"/>
      <c r="N691" s="1"/>
      <c r="O691" s="1"/>
      <c r="P691" s="1"/>
      <c r="Q691" s="1"/>
      <c r="R691" s="1"/>
      <c r="S691" s="1"/>
      <c r="T691" s="1"/>
      <c r="U691" s="1"/>
      <c r="V691" s="1"/>
      <c r="W691" s="1"/>
      <c r="X691" s="1"/>
      <c r="Y691" s="1"/>
      <c r="Z691" s="1"/>
    </row>
    <row r="692" ht="28.5" customHeight="1">
      <c r="A692" s="1"/>
      <c r="B692" s="1"/>
      <c r="C692" s="1"/>
      <c r="D692" s="1"/>
      <c r="E692" s="1"/>
      <c r="F692" s="1"/>
      <c r="G692" s="1"/>
      <c r="H692" s="1"/>
      <c r="I692" s="34"/>
      <c r="J692" s="1"/>
      <c r="K692" s="9"/>
      <c r="L692" s="1"/>
      <c r="M692" s="1"/>
      <c r="N692" s="1"/>
      <c r="O692" s="1"/>
      <c r="P692" s="1"/>
      <c r="Q692" s="1"/>
      <c r="R692" s="1"/>
      <c r="S692" s="1"/>
      <c r="T692" s="1"/>
      <c r="U692" s="1"/>
      <c r="V692" s="1"/>
      <c r="W692" s="1"/>
      <c r="X692" s="1"/>
      <c r="Y692" s="1"/>
      <c r="Z692" s="1"/>
    </row>
    <row r="693" ht="28.5" customHeight="1">
      <c r="A693" s="1"/>
      <c r="B693" s="1"/>
      <c r="C693" s="1"/>
      <c r="D693" s="1"/>
      <c r="E693" s="1"/>
      <c r="F693" s="1"/>
      <c r="G693" s="1"/>
      <c r="H693" s="1"/>
      <c r="I693" s="34"/>
      <c r="J693" s="1"/>
      <c r="K693" s="9"/>
      <c r="L693" s="1"/>
      <c r="M693" s="1"/>
      <c r="N693" s="1"/>
      <c r="O693" s="1"/>
      <c r="P693" s="1"/>
      <c r="Q693" s="1"/>
      <c r="R693" s="1"/>
      <c r="S693" s="1"/>
      <c r="T693" s="1"/>
      <c r="U693" s="1"/>
      <c r="V693" s="1"/>
      <c r="W693" s="1"/>
      <c r="X693" s="1"/>
      <c r="Y693" s="1"/>
      <c r="Z693" s="1"/>
    </row>
    <row r="694" ht="28.5" customHeight="1">
      <c r="A694" s="1"/>
      <c r="B694" s="1"/>
      <c r="C694" s="1"/>
      <c r="D694" s="1"/>
      <c r="E694" s="1"/>
      <c r="F694" s="1"/>
      <c r="G694" s="1"/>
      <c r="H694" s="1"/>
      <c r="I694" s="34"/>
      <c r="J694" s="1"/>
      <c r="K694" s="9"/>
      <c r="L694" s="1"/>
      <c r="M694" s="1"/>
      <c r="N694" s="1"/>
      <c r="O694" s="1"/>
      <c r="P694" s="1"/>
      <c r="Q694" s="1"/>
      <c r="R694" s="1"/>
      <c r="S694" s="1"/>
      <c r="T694" s="1"/>
      <c r="U694" s="1"/>
      <c r="V694" s="1"/>
      <c r="W694" s="1"/>
      <c r="X694" s="1"/>
      <c r="Y694" s="1"/>
      <c r="Z694" s="1"/>
    </row>
    <row r="695" ht="28.5" customHeight="1">
      <c r="A695" s="1"/>
      <c r="B695" s="1"/>
      <c r="C695" s="1"/>
      <c r="D695" s="1"/>
      <c r="E695" s="1"/>
      <c r="F695" s="1"/>
      <c r="G695" s="1"/>
      <c r="H695" s="1"/>
      <c r="I695" s="34"/>
      <c r="J695" s="1"/>
      <c r="K695" s="9"/>
      <c r="L695" s="1"/>
      <c r="M695" s="1"/>
      <c r="N695" s="1"/>
      <c r="O695" s="1"/>
      <c r="P695" s="1"/>
      <c r="Q695" s="1"/>
      <c r="R695" s="1"/>
      <c r="S695" s="1"/>
      <c r="T695" s="1"/>
      <c r="U695" s="1"/>
      <c r="V695" s="1"/>
      <c r="W695" s="1"/>
      <c r="X695" s="1"/>
      <c r="Y695" s="1"/>
      <c r="Z695" s="1"/>
    </row>
    <row r="696" ht="28.5" customHeight="1">
      <c r="A696" s="1"/>
      <c r="B696" s="1"/>
      <c r="C696" s="1"/>
      <c r="D696" s="1"/>
      <c r="E696" s="1"/>
      <c r="F696" s="1"/>
      <c r="G696" s="1"/>
      <c r="H696" s="1"/>
      <c r="I696" s="34"/>
      <c r="J696" s="1"/>
      <c r="K696" s="9"/>
      <c r="L696" s="1"/>
      <c r="M696" s="1"/>
      <c r="N696" s="1"/>
      <c r="O696" s="1"/>
      <c r="P696" s="1"/>
      <c r="Q696" s="1"/>
      <c r="R696" s="1"/>
      <c r="S696" s="1"/>
      <c r="T696" s="1"/>
      <c r="U696" s="1"/>
      <c r="V696" s="1"/>
      <c r="W696" s="1"/>
      <c r="X696" s="1"/>
      <c r="Y696" s="1"/>
      <c r="Z696" s="1"/>
    </row>
    <row r="697" ht="28.5" customHeight="1">
      <c r="A697" s="1"/>
      <c r="B697" s="1"/>
      <c r="C697" s="1"/>
      <c r="D697" s="1"/>
      <c r="E697" s="1"/>
      <c r="F697" s="1"/>
      <c r="G697" s="1"/>
      <c r="H697" s="1"/>
      <c r="I697" s="34"/>
      <c r="J697" s="1"/>
      <c r="K697" s="9"/>
      <c r="L697" s="1"/>
      <c r="M697" s="1"/>
      <c r="N697" s="1"/>
      <c r="O697" s="1"/>
      <c r="P697" s="1"/>
      <c r="Q697" s="1"/>
      <c r="R697" s="1"/>
      <c r="S697" s="1"/>
      <c r="T697" s="1"/>
      <c r="U697" s="1"/>
      <c r="V697" s="1"/>
      <c r="W697" s="1"/>
      <c r="X697" s="1"/>
      <c r="Y697" s="1"/>
      <c r="Z697" s="1"/>
    </row>
    <row r="698" ht="28.5" customHeight="1">
      <c r="A698" s="1"/>
      <c r="B698" s="1"/>
      <c r="C698" s="1"/>
      <c r="D698" s="1"/>
      <c r="E698" s="1"/>
      <c r="F698" s="1"/>
      <c r="G698" s="1"/>
      <c r="H698" s="1"/>
      <c r="I698" s="34"/>
      <c r="J698" s="1"/>
      <c r="K698" s="9"/>
      <c r="L698" s="1"/>
      <c r="M698" s="1"/>
      <c r="N698" s="1"/>
      <c r="O698" s="1"/>
      <c r="P698" s="1"/>
      <c r="Q698" s="1"/>
      <c r="R698" s="1"/>
      <c r="S698" s="1"/>
      <c r="T698" s="1"/>
      <c r="U698" s="1"/>
      <c r="V698" s="1"/>
      <c r="W698" s="1"/>
      <c r="X698" s="1"/>
      <c r="Y698" s="1"/>
      <c r="Z698" s="1"/>
    </row>
    <row r="699" ht="28.5" customHeight="1">
      <c r="A699" s="1"/>
      <c r="B699" s="1"/>
      <c r="C699" s="1"/>
      <c r="D699" s="1"/>
      <c r="E699" s="1"/>
      <c r="F699" s="1"/>
      <c r="G699" s="1"/>
      <c r="H699" s="1"/>
      <c r="I699" s="34"/>
      <c r="J699" s="1"/>
      <c r="K699" s="9"/>
      <c r="L699" s="1"/>
      <c r="M699" s="1"/>
      <c r="N699" s="1"/>
      <c r="O699" s="1"/>
      <c r="P699" s="1"/>
      <c r="Q699" s="1"/>
      <c r="R699" s="1"/>
      <c r="S699" s="1"/>
      <c r="T699" s="1"/>
      <c r="U699" s="1"/>
      <c r="V699" s="1"/>
      <c r="W699" s="1"/>
      <c r="X699" s="1"/>
      <c r="Y699" s="1"/>
      <c r="Z699" s="1"/>
    </row>
    <row r="700" ht="28.5" customHeight="1">
      <c r="A700" s="1"/>
      <c r="B700" s="1"/>
      <c r="C700" s="1"/>
      <c r="D700" s="1"/>
      <c r="E700" s="1"/>
      <c r="F700" s="1"/>
      <c r="G700" s="1"/>
      <c r="H700" s="1"/>
      <c r="I700" s="34"/>
      <c r="J700" s="1"/>
      <c r="K700" s="9"/>
      <c r="L700" s="1"/>
      <c r="M700" s="1"/>
      <c r="N700" s="1"/>
      <c r="O700" s="1"/>
      <c r="P700" s="1"/>
      <c r="Q700" s="1"/>
      <c r="R700" s="1"/>
      <c r="S700" s="1"/>
      <c r="T700" s="1"/>
      <c r="U700" s="1"/>
      <c r="V700" s="1"/>
      <c r="W700" s="1"/>
      <c r="X700" s="1"/>
      <c r="Y700" s="1"/>
      <c r="Z700" s="1"/>
    </row>
    <row r="701" ht="28.5" customHeight="1">
      <c r="A701" s="1"/>
      <c r="B701" s="1"/>
      <c r="C701" s="1"/>
      <c r="D701" s="1"/>
      <c r="E701" s="1"/>
      <c r="F701" s="1"/>
      <c r="G701" s="1"/>
      <c r="H701" s="1"/>
      <c r="I701" s="34"/>
      <c r="J701" s="1"/>
      <c r="K701" s="9"/>
      <c r="L701" s="1"/>
      <c r="M701" s="1"/>
      <c r="N701" s="1"/>
      <c r="O701" s="1"/>
      <c r="P701" s="1"/>
      <c r="Q701" s="1"/>
      <c r="R701" s="1"/>
      <c r="S701" s="1"/>
      <c r="T701" s="1"/>
      <c r="U701" s="1"/>
      <c r="V701" s="1"/>
      <c r="W701" s="1"/>
      <c r="X701" s="1"/>
      <c r="Y701" s="1"/>
      <c r="Z701" s="1"/>
    </row>
    <row r="702" ht="28.5" customHeight="1">
      <c r="A702" s="1"/>
      <c r="B702" s="1"/>
      <c r="C702" s="1"/>
      <c r="D702" s="1"/>
      <c r="E702" s="1"/>
      <c r="F702" s="1"/>
      <c r="G702" s="1"/>
      <c r="H702" s="1"/>
      <c r="I702" s="34"/>
      <c r="J702" s="1"/>
      <c r="K702" s="9"/>
      <c r="L702" s="1"/>
      <c r="M702" s="1"/>
      <c r="N702" s="1"/>
      <c r="O702" s="1"/>
      <c r="P702" s="1"/>
      <c r="Q702" s="1"/>
      <c r="R702" s="1"/>
      <c r="S702" s="1"/>
      <c r="T702" s="1"/>
      <c r="U702" s="1"/>
      <c r="V702" s="1"/>
      <c r="W702" s="1"/>
      <c r="X702" s="1"/>
      <c r="Y702" s="1"/>
      <c r="Z702" s="1"/>
    </row>
    <row r="703" ht="28.5" customHeight="1">
      <c r="A703" s="1"/>
      <c r="B703" s="1"/>
      <c r="C703" s="1"/>
      <c r="D703" s="1"/>
      <c r="E703" s="1"/>
      <c r="F703" s="1"/>
      <c r="G703" s="1"/>
      <c r="H703" s="1"/>
      <c r="I703" s="34"/>
      <c r="J703" s="1"/>
      <c r="K703" s="9"/>
      <c r="L703" s="1"/>
      <c r="M703" s="1"/>
      <c r="N703" s="1"/>
      <c r="O703" s="1"/>
      <c r="P703" s="1"/>
      <c r="Q703" s="1"/>
      <c r="R703" s="1"/>
      <c r="S703" s="1"/>
      <c r="T703" s="1"/>
      <c r="U703" s="1"/>
      <c r="V703" s="1"/>
      <c r="W703" s="1"/>
      <c r="X703" s="1"/>
      <c r="Y703" s="1"/>
      <c r="Z703" s="1"/>
    </row>
    <row r="704" ht="28.5" customHeight="1">
      <c r="A704" s="1"/>
      <c r="B704" s="1"/>
      <c r="C704" s="1"/>
      <c r="D704" s="1"/>
      <c r="E704" s="1"/>
      <c r="F704" s="1"/>
      <c r="G704" s="1"/>
      <c r="H704" s="1"/>
      <c r="I704" s="34"/>
      <c r="J704" s="1"/>
      <c r="K704" s="9"/>
      <c r="L704" s="1"/>
      <c r="M704" s="1"/>
      <c r="N704" s="1"/>
      <c r="O704" s="1"/>
      <c r="P704" s="1"/>
      <c r="Q704" s="1"/>
      <c r="R704" s="1"/>
      <c r="S704" s="1"/>
      <c r="T704" s="1"/>
      <c r="U704" s="1"/>
      <c r="V704" s="1"/>
      <c r="W704" s="1"/>
      <c r="X704" s="1"/>
      <c r="Y704" s="1"/>
      <c r="Z704" s="1"/>
    </row>
    <row r="705" ht="28.5" customHeight="1">
      <c r="A705" s="1"/>
      <c r="B705" s="1"/>
      <c r="C705" s="1"/>
      <c r="D705" s="1"/>
      <c r="E705" s="1"/>
      <c r="F705" s="1"/>
      <c r="G705" s="1"/>
      <c r="H705" s="1"/>
      <c r="I705" s="34"/>
      <c r="J705" s="1"/>
      <c r="K705" s="9"/>
      <c r="L705" s="1"/>
      <c r="M705" s="1"/>
      <c r="N705" s="1"/>
      <c r="O705" s="1"/>
      <c r="P705" s="1"/>
      <c r="Q705" s="1"/>
      <c r="R705" s="1"/>
      <c r="S705" s="1"/>
      <c r="T705" s="1"/>
      <c r="U705" s="1"/>
      <c r="V705" s="1"/>
      <c r="W705" s="1"/>
      <c r="X705" s="1"/>
      <c r="Y705" s="1"/>
      <c r="Z705" s="1"/>
    </row>
    <row r="706" ht="28.5" customHeight="1">
      <c r="A706" s="1"/>
      <c r="B706" s="1"/>
      <c r="C706" s="1"/>
      <c r="D706" s="1"/>
      <c r="E706" s="1"/>
      <c r="F706" s="1"/>
      <c r="G706" s="1"/>
      <c r="H706" s="1"/>
      <c r="I706" s="34"/>
      <c r="J706" s="1"/>
      <c r="K706" s="9"/>
      <c r="L706" s="1"/>
      <c r="M706" s="1"/>
      <c r="N706" s="1"/>
      <c r="O706" s="1"/>
      <c r="P706" s="1"/>
      <c r="Q706" s="1"/>
      <c r="R706" s="1"/>
      <c r="S706" s="1"/>
      <c r="T706" s="1"/>
      <c r="U706" s="1"/>
      <c r="V706" s="1"/>
      <c r="W706" s="1"/>
      <c r="X706" s="1"/>
      <c r="Y706" s="1"/>
      <c r="Z706" s="1"/>
    </row>
    <row r="707" ht="28.5" customHeight="1">
      <c r="A707" s="1"/>
      <c r="B707" s="1"/>
      <c r="C707" s="1"/>
      <c r="D707" s="1"/>
      <c r="E707" s="1"/>
      <c r="F707" s="1"/>
      <c r="G707" s="1"/>
      <c r="H707" s="1"/>
      <c r="I707" s="34"/>
      <c r="J707" s="1"/>
      <c r="K707" s="9"/>
      <c r="L707" s="1"/>
      <c r="M707" s="1"/>
      <c r="N707" s="1"/>
      <c r="O707" s="1"/>
      <c r="P707" s="1"/>
      <c r="Q707" s="1"/>
      <c r="R707" s="1"/>
      <c r="S707" s="1"/>
      <c r="T707" s="1"/>
      <c r="U707" s="1"/>
      <c r="V707" s="1"/>
      <c r="W707" s="1"/>
      <c r="X707" s="1"/>
      <c r="Y707" s="1"/>
      <c r="Z707" s="1"/>
    </row>
    <row r="708" ht="28.5" customHeight="1">
      <c r="A708" s="1"/>
      <c r="B708" s="1"/>
      <c r="C708" s="1"/>
      <c r="D708" s="1"/>
      <c r="E708" s="1"/>
      <c r="F708" s="1"/>
      <c r="G708" s="1"/>
      <c r="H708" s="1"/>
      <c r="I708" s="34"/>
      <c r="J708" s="1"/>
      <c r="K708" s="9"/>
      <c r="L708" s="1"/>
      <c r="M708" s="1"/>
      <c r="N708" s="1"/>
      <c r="O708" s="1"/>
      <c r="P708" s="1"/>
      <c r="Q708" s="1"/>
      <c r="R708" s="1"/>
      <c r="S708" s="1"/>
      <c r="T708" s="1"/>
      <c r="U708" s="1"/>
      <c r="V708" s="1"/>
      <c r="W708" s="1"/>
      <c r="X708" s="1"/>
      <c r="Y708" s="1"/>
      <c r="Z708" s="1"/>
    </row>
    <row r="709" ht="28.5" customHeight="1">
      <c r="A709" s="1"/>
      <c r="B709" s="1"/>
      <c r="C709" s="1"/>
      <c r="D709" s="1"/>
      <c r="E709" s="1"/>
      <c r="F709" s="1"/>
      <c r="G709" s="1"/>
      <c r="H709" s="1"/>
      <c r="I709" s="34"/>
      <c r="J709" s="1"/>
      <c r="K709" s="9"/>
      <c r="L709" s="1"/>
      <c r="M709" s="1"/>
      <c r="N709" s="1"/>
      <c r="O709" s="1"/>
      <c r="P709" s="1"/>
      <c r="Q709" s="1"/>
      <c r="R709" s="1"/>
      <c r="S709" s="1"/>
      <c r="T709" s="1"/>
      <c r="U709" s="1"/>
      <c r="V709" s="1"/>
      <c r="W709" s="1"/>
      <c r="X709" s="1"/>
      <c r="Y709" s="1"/>
      <c r="Z709" s="1"/>
    </row>
    <row r="710" ht="28.5" customHeight="1">
      <c r="A710" s="1"/>
      <c r="B710" s="1"/>
      <c r="C710" s="1"/>
      <c r="D710" s="1"/>
      <c r="E710" s="1"/>
      <c r="F710" s="1"/>
      <c r="G710" s="1"/>
      <c r="H710" s="1"/>
      <c r="I710" s="34"/>
      <c r="J710" s="1"/>
      <c r="K710" s="9"/>
      <c r="L710" s="1"/>
      <c r="M710" s="1"/>
      <c r="N710" s="1"/>
      <c r="O710" s="1"/>
      <c r="P710" s="1"/>
      <c r="Q710" s="1"/>
      <c r="R710" s="1"/>
      <c r="S710" s="1"/>
      <c r="T710" s="1"/>
      <c r="U710" s="1"/>
      <c r="V710" s="1"/>
      <c r="W710" s="1"/>
      <c r="X710" s="1"/>
      <c r="Y710" s="1"/>
      <c r="Z710" s="1"/>
    </row>
    <row r="711" ht="28.5" customHeight="1">
      <c r="A711" s="1"/>
      <c r="B711" s="1"/>
      <c r="C711" s="1"/>
      <c r="D711" s="1"/>
      <c r="E711" s="1"/>
      <c r="F711" s="1"/>
      <c r="G711" s="1"/>
      <c r="H711" s="1"/>
      <c r="I711" s="34"/>
      <c r="J711" s="1"/>
      <c r="K711" s="9"/>
      <c r="L711" s="1"/>
      <c r="M711" s="1"/>
      <c r="N711" s="1"/>
      <c r="O711" s="1"/>
      <c r="P711" s="1"/>
      <c r="Q711" s="1"/>
      <c r="R711" s="1"/>
      <c r="S711" s="1"/>
      <c r="T711" s="1"/>
      <c r="U711" s="1"/>
      <c r="V711" s="1"/>
      <c r="W711" s="1"/>
      <c r="X711" s="1"/>
      <c r="Y711" s="1"/>
      <c r="Z711" s="1"/>
    </row>
    <row r="712" ht="28.5" customHeight="1">
      <c r="A712" s="1"/>
      <c r="B712" s="1"/>
      <c r="C712" s="1"/>
      <c r="D712" s="1"/>
      <c r="E712" s="1"/>
      <c r="F712" s="1"/>
      <c r="G712" s="1"/>
      <c r="H712" s="1"/>
      <c r="I712" s="34"/>
      <c r="J712" s="1"/>
      <c r="K712" s="9"/>
      <c r="L712" s="1"/>
      <c r="M712" s="1"/>
      <c r="N712" s="1"/>
      <c r="O712" s="1"/>
      <c r="P712" s="1"/>
      <c r="Q712" s="1"/>
      <c r="R712" s="1"/>
      <c r="S712" s="1"/>
      <c r="T712" s="1"/>
      <c r="U712" s="1"/>
      <c r="V712" s="1"/>
      <c r="W712" s="1"/>
      <c r="X712" s="1"/>
      <c r="Y712" s="1"/>
      <c r="Z712" s="1"/>
    </row>
    <row r="713" ht="28.5" customHeight="1">
      <c r="A713" s="1"/>
      <c r="B713" s="1"/>
      <c r="C713" s="1"/>
      <c r="D713" s="1"/>
      <c r="E713" s="1"/>
      <c r="F713" s="1"/>
      <c r="G713" s="1"/>
      <c r="H713" s="1"/>
      <c r="I713" s="34"/>
      <c r="J713" s="1"/>
      <c r="K713" s="9"/>
      <c r="L713" s="1"/>
      <c r="M713" s="1"/>
      <c r="N713" s="1"/>
      <c r="O713" s="1"/>
      <c r="P713" s="1"/>
      <c r="Q713" s="1"/>
      <c r="R713" s="1"/>
      <c r="S713" s="1"/>
      <c r="T713" s="1"/>
      <c r="U713" s="1"/>
      <c r="V713" s="1"/>
      <c r="W713" s="1"/>
      <c r="X713" s="1"/>
      <c r="Y713" s="1"/>
      <c r="Z713" s="1"/>
    </row>
    <row r="714" ht="28.5" customHeight="1">
      <c r="A714" s="1"/>
      <c r="B714" s="1"/>
      <c r="C714" s="1"/>
      <c r="D714" s="1"/>
      <c r="E714" s="1"/>
      <c r="F714" s="1"/>
      <c r="G714" s="1"/>
      <c r="H714" s="1"/>
      <c r="I714" s="34"/>
      <c r="J714" s="1"/>
      <c r="K714" s="9"/>
      <c r="L714" s="1"/>
      <c r="M714" s="1"/>
      <c r="N714" s="1"/>
      <c r="O714" s="1"/>
      <c r="P714" s="1"/>
      <c r="Q714" s="1"/>
      <c r="R714" s="1"/>
      <c r="S714" s="1"/>
      <c r="T714" s="1"/>
      <c r="U714" s="1"/>
      <c r="V714" s="1"/>
      <c r="W714" s="1"/>
      <c r="X714" s="1"/>
      <c r="Y714" s="1"/>
      <c r="Z714" s="1"/>
    </row>
    <row r="715" ht="28.5" customHeight="1">
      <c r="A715" s="1"/>
      <c r="B715" s="1"/>
      <c r="C715" s="1"/>
      <c r="D715" s="1"/>
      <c r="E715" s="1"/>
      <c r="F715" s="1"/>
      <c r="G715" s="1"/>
      <c r="H715" s="1"/>
      <c r="I715" s="34"/>
      <c r="J715" s="1"/>
      <c r="K715" s="9"/>
      <c r="L715" s="1"/>
      <c r="M715" s="1"/>
      <c r="N715" s="1"/>
      <c r="O715" s="1"/>
      <c r="P715" s="1"/>
      <c r="Q715" s="1"/>
      <c r="R715" s="1"/>
      <c r="S715" s="1"/>
      <c r="T715" s="1"/>
      <c r="U715" s="1"/>
      <c r="V715" s="1"/>
      <c r="W715" s="1"/>
      <c r="X715" s="1"/>
      <c r="Y715" s="1"/>
      <c r="Z715" s="1"/>
    </row>
    <row r="716" ht="28.5" customHeight="1">
      <c r="A716" s="1"/>
      <c r="B716" s="1"/>
      <c r="C716" s="1"/>
      <c r="D716" s="1"/>
      <c r="E716" s="1"/>
      <c r="F716" s="1"/>
      <c r="G716" s="1"/>
      <c r="H716" s="1"/>
      <c r="I716" s="34"/>
      <c r="J716" s="1"/>
      <c r="K716" s="9"/>
      <c r="L716" s="1"/>
      <c r="M716" s="1"/>
      <c r="N716" s="1"/>
      <c r="O716" s="1"/>
      <c r="P716" s="1"/>
      <c r="Q716" s="1"/>
      <c r="R716" s="1"/>
      <c r="S716" s="1"/>
      <c r="T716" s="1"/>
      <c r="U716" s="1"/>
      <c r="V716" s="1"/>
      <c r="W716" s="1"/>
      <c r="X716" s="1"/>
      <c r="Y716" s="1"/>
      <c r="Z716" s="1"/>
    </row>
    <row r="717" ht="28.5" customHeight="1">
      <c r="A717" s="1"/>
      <c r="B717" s="1"/>
      <c r="C717" s="1"/>
      <c r="D717" s="1"/>
      <c r="E717" s="1"/>
      <c r="F717" s="1"/>
      <c r="G717" s="1"/>
      <c r="H717" s="1"/>
      <c r="I717" s="34"/>
      <c r="J717" s="1"/>
      <c r="K717" s="9"/>
      <c r="L717" s="1"/>
      <c r="M717" s="1"/>
      <c r="N717" s="1"/>
      <c r="O717" s="1"/>
      <c r="P717" s="1"/>
      <c r="Q717" s="1"/>
      <c r="R717" s="1"/>
      <c r="S717" s="1"/>
      <c r="T717" s="1"/>
      <c r="U717" s="1"/>
      <c r="V717" s="1"/>
      <c r="W717" s="1"/>
      <c r="X717" s="1"/>
      <c r="Y717" s="1"/>
      <c r="Z717" s="1"/>
    </row>
    <row r="718" ht="28.5" customHeight="1">
      <c r="A718" s="1"/>
      <c r="B718" s="1"/>
      <c r="C718" s="1"/>
      <c r="D718" s="1"/>
      <c r="E718" s="1"/>
      <c r="F718" s="1"/>
      <c r="G718" s="1"/>
      <c r="H718" s="1"/>
      <c r="I718" s="34"/>
      <c r="J718" s="1"/>
      <c r="K718" s="9"/>
      <c r="L718" s="1"/>
      <c r="M718" s="1"/>
      <c r="N718" s="1"/>
      <c r="O718" s="1"/>
      <c r="P718" s="1"/>
      <c r="Q718" s="1"/>
      <c r="R718" s="1"/>
      <c r="S718" s="1"/>
      <c r="T718" s="1"/>
      <c r="U718" s="1"/>
      <c r="V718" s="1"/>
      <c r="W718" s="1"/>
      <c r="X718" s="1"/>
      <c r="Y718" s="1"/>
      <c r="Z718" s="1"/>
    </row>
    <row r="719" ht="28.5" customHeight="1">
      <c r="A719" s="1"/>
      <c r="B719" s="1"/>
      <c r="C719" s="1"/>
      <c r="D719" s="1"/>
      <c r="E719" s="1"/>
      <c r="F719" s="1"/>
      <c r="G719" s="1"/>
      <c r="H719" s="1"/>
      <c r="I719" s="34"/>
      <c r="J719" s="1"/>
      <c r="K719" s="9"/>
      <c r="L719" s="1"/>
      <c r="M719" s="1"/>
      <c r="N719" s="1"/>
      <c r="O719" s="1"/>
      <c r="P719" s="1"/>
      <c r="Q719" s="1"/>
      <c r="R719" s="1"/>
      <c r="S719" s="1"/>
      <c r="T719" s="1"/>
      <c r="U719" s="1"/>
      <c r="V719" s="1"/>
      <c r="W719" s="1"/>
      <c r="X719" s="1"/>
      <c r="Y719" s="1"/>
      <c r="Z719" s="1"/>
    </row>
    <row r="720" ht="28.5" customHeight="1">
      <c r="A720" s="1"/>
      <c r="B720" s="1"/>
      <c r="C720" s="1"/>
      <c r="D720" s="1"/>
      <c r="E720" s="1"/>
      <c r="F720" s="1"/>
      <c r="G720" s="1"/>
      <c r="H720" s="1"/>
      <c r="I720" s="34"/>
      <c r="J720" s="1"/>
      <c r="K720" s="9"/>
      <c r="L720" s="1"/>
      <c r="M720" s="1"/>
      <c r="N720" s="1"/>
      <c r="O720" s="1"/>
      <c r="P720" s="1"/>
      <c r="Q720" s="1"/>
      <c r="R720" s="1"/>
      <c r="S720" s="1"/>
      <c r="T720" s="1"/>
      <c r="U720" s="1"/>
      <c r="V720" s="1"/>
      <c r="W720" s="1"/>
      <c r="X720" s="1"/>
      <c r="Y720" s="1"/>
      <c r="Z720" s="1"/>
    </row>
    <row r="721" ht="28.5" customHeight="1">
      <c r="A721" s="1"/>
      <c r="B721" s="1"/>
      <c r="C721" s="1"/>
      <c r="D721" s="1"/>
      <c r="E721" s="1"/>
      <c r="F721" s="1"/>
      <c r="G721" s="1"/>
      <c r="H721" s="1"/>
      <c r="I721" s="34"/>
      <c r="J721" s="1"/>
      <c r="K721" s="9"/>
      <c r="L721" s="1"/>
      <c r="M721" s="1"/>
      <c r="N721" s="1"/>
      <c r="O721" s="1"/>
      <c r="P721" s="1"/>
      <c r="Q721" s="1"/>
      <c r="R721" s="1"/>
      <c r="S721" s="1"/>
      <c r="T721" s="1"/>
      <c r="U721" s="1"/>
      <c r="V721" s="1"/>
      <c r="W721" s="1"/>
      <c r="X721" s="1"/>
      <c r="Y721" s="1"/>
      <c r="Z721" s="1"/>
    </row>
    <row r="722" ht="28.5" customHeight="1">
      <c r="A722" s="1"/>
      <c r="B722" s="1"/>
      <c r="C722" s="1"/>
      <c r="D722" s="1"/>
      <c r="E722" s="1"/>
      <c r="F722" s="1"/>
      <c r="G722" s="1"/>
      <c r="H722" s="1"/>
      <c r="I722" s="34"/>
      <c r="J722" s="1"/>
      <c r="K722" s="9"/>
      <c r="L722" s="1"/>
      <c r="M722" s="1"/>
      <c r="N722" s="1"/>
      <c r="O722" s="1"/>
      <c r="P722" s="1"/>
      <c r="Q722" s="1"/>
      <c r="R722" s="1"/>
      <c r="S722" s="1"/>
      <c r="T722" s="1"/>
      <c r="U722" s="1"/>
      <c r="V722" s="1"/>
      <c r="W722" s="1"/>
      <c r="X722" s="1"/>
      <c r="Y722" s="1"/>
      <c r="Z722" s="1"/>
    </row>
    <row r="723" ht="28.5" customHeight="1">
      <c r="A723" s="1"/>
      <c r="B723" s="1"/>
      <c r="C723" s="1"/>
      <c r="D723" s="1"/>
      <c r="E723" s="1"/>
      <c r="F723" s="1"/>
      <c r="G723" s="1"/>
      <c r="H723" s="1"/>
      <c r="I723" s="34"/>
      <c r="J723" s="1"/>
      <c r="K723" s="9"/>
      <c r="L723" s="1"/>
      <c r="M723" s="1"/>
      <c r="N723" s="1"/>
      <c r="O723" s="1"/>
      <c r="P723" s="1"/>
      <c r="Q723" s="1"/>
      <c r="R723" s="1"/>
      <c r="S723" s="1"/>
      <c r="T723" s="1"/>
      <c r="U723" s="1"/>
      <c r="V723" s="1"/>
      <c r="W723" s="1"/>
      <c r="X723" s="1"/>
      <c r="Y723" s="1"/>
      <c r="Z723" s="1"/>
    </row>
    <row r="724" ht="28.5" customHeight="1">
      <c r="A724" s="1"/>
      <c r="B724" s="1"/>
      <c r="C724" s="1"/>
      <c r="D724" s="1"/>
      <c r="E724" s="1"/>
      <c r="F724" s="1"/>
      <c r="G724" s="1"/>
      <c r="H724" s="1"/>
      <c r="I724" s="34"/>
      <c r="J724" s="1"/>
      <c r="K724" s="9"/>
      <c r="L724" s="1"/>
      <c r="M724" s="1"/>
      <c r="N724" s="1"/>
      <c r="O724" s="1"/>
      <c r="P724" s="1"/>
      <c r="Q724" s="1"/>
      <c r="R724" s="1"/>
      <c r="S724" s="1"/>
      <c r="T724" s="1"/>
      <c r="U724" s="1"/>
      <c r="V724" s="1"/>
      <c r="W724" s="1"/>
      <c r="X724" s="1"/>
      <c r="Y724" s="1"/>
      <c r="Z724" s="1"/>
    </row>
    <row r="725" ht="28.5" customHeight="1">
      <c r="A725" s="1"/>
      <c r="B725" s="1"/>
      <c r="C725" s="1"/>
      <c r="D725" s="1"/>
      <c r="E725" s="1"/>
      <c r="F725" s="1"/>
      <c r="G725" s="1"/>
      <c r="H725" s="1"/>
      <c r="I725" s="34"/>
      <c r="J725" s="1"/>
      <c r="K725" s="9"/>
      <c r="L725" s="1"/>
      <c r="M725" s="1"/>
      <c r="N725" s="1"/>
      <c r="O725" s="1"/>
      <c r="P725" s="1"/>
      <c r="Q725" s="1"/>
      <c r="R725" s="1"/>
      <c r="S725" s="1"/>
      <c r="T725" s="1"/>
      <c r="U725" s="1"/>
      <c r="V725" s="1"/>
      <c r="W725" s="1"/>
      <c r="X725" s="1"/>
      <c r="Y725" s="1"/>
      <c r="Z725" s="1"/>
    </row>
    <row r="726" ht="28.5" customHeight="1">
      <c r="A726" s="1"/>
      <c r="B726" s="1"/>
      <c r="C726" s="1"/>
      <c r="D726" s="1"/>
      <c r="E726" s="1"/>
      <c r="F726" s="1"/>
      <c r="G726" s="1"/>
      <c r="H726" s="1"/>
      <c r="I726" s="34"/>
      <c r="J726" s="1"/>
      <c r="K726" s="9"/>
      <c r="L726" s="1"/>
      <c r="M726" s="1"/>
      <c r="N726" s="1"/>
      <c r="O726" s="1"/>
      <c r="P726" s="1"/>
      <c r="Q726" s="1"/>
      <c r="R726" s="1"/>
      <c r="S726" s="1"/>
      <c r="T726" s="1"/>
      <c r="U726" s="1"/>
      <c r="V726" s="1"/>
      <c r="W726" s="1"/>
      <c r="X726" s="1"/>
      <c r="Y726" s="1"/>
      <c r="Z726" s="1"/>
    </row>
    <row r="727" ht="28.5" customHeight="1">
      <c r="A727" s="1"/>
      <c r="B727" s="1"/>
      <c r="C727" s="1"/>
      <c r="D727" s="1"/>
      <c r="E727" s="1"/>
      <c r="F727" s="1"/>
      <c r="G727" s="1"/>
      <c r="H727" s="1"/>
      <c r="I727" s="34"/>
      <c r="J727" s="1"/>
      <c r="K727" s="9"/>
      <c r="L727" s="1"/>
      <c r="M727" s="1"/>
      <c r="N727" s="1"/>
      <c r="O727" s="1"/>
      <c r="P727" s="1"/>
      <c r="Q727" s="1"/>
      <c r="R727" s="1"/>
      <c r="S727" s="1"/>
      <c r="T727" s="1"/>
      <c r="U727" s="1"/>
      <c r="V727" s="1"/>
      <c r="W727" s="1"/>
      <c r="X727" s="1"/>
      <c r="Y727" s="1"/>
      <c r="Z727" s="1"/>
    </row>
    <row r="728" ht="28.5" customHeight="1">
      <c r="A728" s="1"/>
      <c r="B728" s="1"/>
      <c r="C728" s="1"/>
      <c r="D728" s="1"/>
      <c r="E728" s="1"/>
      <c r="F728" s="1"/>
      <c r="G728" s="1"/>
      <c r="H728" s="1"/>
      <c r="I728" s="34"/>
      <c r="J728" s="1"/>
      <c r="K728" s="9"/>
      <c r="L728" s="1"/>
      <c r="M728" s="1"/>
      <c r="N728" s="1"/>
      <c r="O728" s="1"/>
      <c r="P728" s="1"/>
      <c r="Q728" s="1"/>
      <c r="R728" s="1"/>
      <c r="S728" s="1"/>
      <c r="T728" s="1"/>
      <c r="U728" s="1"/>
      <c r="V728" s="1"/>
      <c r="W728" s="1"/>
      <c r="X728" s="1"/>
      <c r="Y728" s="1"/>
      <c r="Z728" s="1"/>
    </row>
    <row r="729" ht="28.5" customHeight="1">
      <c r="A729" s="1"/>
      <c r="B729" s="1"/>
      <c r="C729" s="1"/>
      <c r="D729" s="1"/>
      <c r="E729" s="1"/>
      <c r="F729" s="1"/>
      <c r="G729" s="1"/>
      <c r="H729" s="1"/>
      <c r="I729" s="34"/>
      <c r="J729" s="1"/>
      <c r="K729" s="9"/>
      <c r="L729" s="1"/>
      <c r="M729" s="1"/>
      <c r="N729" s="1"/>
      <c r="O729" s="1"/>
      <c r="P729" s="1"/>
      <c r="Q729" s="1"/>
      <c r="R729" s="1"/>
      <c r="S729" s="1"/>
      <c r="T729" s="1"/>
      <c r="U729" s="1"/>
      <c r="V729" s="1"/>
      <c r="W729" s="1"/>
      <c r="X729" s="1"/>
      <c r="Y729" s="1"/>
      <c r="Z729" s="1"/>
    </row>
    <row r="730" ht="28.5" customHeight="1">
      <c r="A730" s="1"/>
      <c r="B730" s="1"/>
      <c r="C730" s="1"/>
      <c r="D730" s="1"/>
      <c r="E730" s="1"/>
      <c r="F730" s="1"/>
      <c r="G730" s="1"/>
      <c r="H730" s="1"/>
      <c r="I730" s="34"/>
      <c r="J730" s="1"/>
      <c r="K730" s="9"/>
      <c r="L730" s="1"/>
      <c r="M730" s="1"/>
      <c r="N730" s="1"/>
      <c r="O730" s="1"/>
      <c r="P730" s="1"/>
      <c r="Q730" s="1"/>
      <c r="R730" s="1"/>
      <c r="S730" s="1"/>
      <c r="T730" s="1"/>
      <c r="U730" s="1"/>
      <c r="V730" s="1"/>
      <c r="W730" s="1"/>
      <c r="X730" s="1"/>
      <c r="Y730" s="1"/>
      <c r="Z730" s="1"/>
    </row>
    <row r="731" ht="28.5" customHeight="1">
      <c r="A731" s="1"/>
      <c r="B731" s="1"/>
      <c r="C731" s="1"/>
      <c r="D731" s="1"/>
      <c r="E731" s="1"/>
      <c r="F731" s="1"/>
      <c r="G731" s="1"/>
      <c r="H731" s="1"/>
      <c r="I731" s="34"/>
      <c r="J731" s="1"/>
      <c r="K731" s="9"/>
      <c r="L731" s="1"/>
      <c r="M731" s="1"/>
      <c r="N731" s="1"/>
      <c r="O731" s="1"/>
      <c r="P731" s="1"/>
      <c r="Q731" s="1"/>
      <c r="R731" s="1"/>
      <c r="S731" s="1"/>
      <c r="T731" s="1"/>
      <c r="U731" s="1"/>
      <c r="V731" s="1"/>
      <c r="W731" s="1"/>
      <c r="X731" s="1"/>
      <c r="Y731" s="1"/>
      <c r="Z731" s="1"/>
    </row>
    <row r="732" ht="28.5" customHeight="1">
      <c r="A732" s="1"/>
      <c r="B732" s="1"/>
      <c r="C732" s="1"/>
      <c r="D732" s="1"/>
      <c r="E732" s="1"/>
      <c r="F732" s="1"/>
      <c r="G732" s="1"/>
      <c r="H732" s="1"/>
      <c r="I732" s="34"/>
      <c r="J732" s="1"/>
      <c r="K732" s="9"/>
      <c r="L732" s="1"/>
      <c r="M732" s="1"/>
      <c r="N732" s="1"/>
      <c r="O732" s="1"/>
      <c r="P732" s="1"/>
      <c r="Q732" s="1"/>
      <c r="R732" s="1"/>
      <c r="S732" s="1"/>
      <c r="T732" s="1"/>
      <c r="U732" s="1"/>
      <c r="V732" s="1"/>
      <c r="W732" s="1"/>
      <c r="X732" s="1"/>
      <c r="Y732" s="1"/>
      <c r="Z732" s="1"/>
    </row>
    <row r="733" ht="28.5" customHeight="1">
      <c r="A733" s="1"/>
      <c r="B733" s="1"/>
      <c r="C733" s="1"/>
      <c r="D733" s="1"/>
      <c r="E733" s="1"/>
      <c r="F733" s="1"/>
      <c r="G733" s="1"/>
      <c r="H733" s="1"/>
      <c r="I733" s="34"/>
      <c r="J733" s="1"/>
      <c r="K733" s="9"/>
      <c r="L733" s="1"/>
      <c r="M733" s="1"/>
      <c r="N733" s="1"/>
      <c r="O733" s="1"/>
      <c r="P733" s="1"/>
      <c r="Q733" s="1"/>
      <c r="R733" s="1"/>
      <c r="S733" s="1"/>
      <c r="T733" s="1"/>
      <c r="U733" s="1"/>
      <c r="V733" s="1"/>
      <c r="W733" s="1"/>
      <c r="X733" s="1"/>
      <c r="Y733" s="1"/>
      <c r="Z733" s="1"/>
    </row>
    <row r="734" ht="28.5" customHeight="1">
      <c r="A734" s="1"/>
      <c r="B734" s="1"/>
      <c r="C734" s="1"/>
      <c r="D734" s="1"/>
      <c r="E734" s="1"/>
      <c r="F734" s="1"/>
      <c r="G734" s="1"/>
      <c r="H734" s="1"/>
      <c r="I734" s="34"/>
      <c r="J734" s="1"/>
      <c r="K734" s="9"/>
      <c r="L734" s="1"/>
      <c r="M734" s="1"/>
      <c r="N734" s="1"/>
      <c r="O734" s="1"/>
      <c r="P734" s="1"/>
      <c r="Q734" s="1"/>
      <c r="R734" s="1"/>
      <c r="S734" s="1"/>
      <c r="T734" s="1"/>
      <c r="U734" s="1"/>
      <c r="V734" s="1"/>
      <c r="W734" s="1"/>
      <c r="X734" s="1"/>
      <c r="Y734" s="1"/>
      <c r="Z734" s="1"/>
    </row>
    <row r="735" ht="28.5" customHeight="1">
      <c r="A735" s="1"/>
      <c r="B735" s="1"/>
      <c r="C735" s="1"/>
      <c r="D735" s="1"/>
      <c r="E735" s="1"/>
      <c r="F735" s="1"/>
      <c r="G735" s="1"/>
      <c r="H735" s="1"/>
      <c r="I735" s="34"/>
      <c r="J735" s="1"/>
      <c r="K735" s="9"/>
      <c r="L735" s="1"/>
      <c r="M735" s="1"/>
      <c r="N735" s="1"/>
      <c r="O735" s="1"/>
      <c r="P735" s="1"/>
      <c r="Q735" s="1"/>
      <c r="R735" s="1"/>
      <c r="S735" s="1"/>
      <c r="T735" s="1"/>
      <c r="U735" s="1"/>
      <c r="V735" s="1"/>
      <c r="W735" s="1"/>
      <c r="X735" s="1"/>
      <c r="Y735" s="1"/>
      <c r="Z735" s="1"/>
    </row>
    <row r="736" ht="28.5" customHeight="1">
      <c r="A736" s="1"/>
      <c r="B736" s="1"/>
      <c r="C736" s="1"/>
      <c r="D736" s="1"/>
      <c r="E736" s="1"/>
      <c r="F736" s="1"/>
      <c r="G736" s="1"/>
      <c r="H736" s="1"/>
      <c r="I736" s="34"/>
      <c r="J736" s="1"/>
      <c r="K736" s="9"/>
      <c r="L736" s="1"/>
      <c r="M736" s="1"/>
      <c r="N736" s="1"/>
      <c r="O736" s="1"/>
      <c r="P736" s="1"/>
      <c r="Q736" s="1"/>
      <c r="R736" s="1"/>
      <c r="S736" s="1"/>
      <c r="T736" s="1"/>
      <c r="U736" s="1"/>
      <c r="V736" s="1"/>
      <c r="W736" s="1"/>
      <c r="X736" s="1"/>
      <c r="Y736" s="1"/>
      <c r="Z736" s="1"/>
    </row>
    <row r="737" ht="28.5" customHeight="1">
      <c r="A737" s="1"/>
      <c r="B737" s="1"/>
      <c r="C737" s="1"/>
      <c r="D737" s="1"/>
      <c r="E737" s="1"/>
      <c r="F737" s="1"/>
      <c r="G737" s="1"/>
      <c r="H737" s="1"/>
      <c r="I737" s="34"/>
      <c r="J737" s="1"/>
      <c r="K737" s="9"/>
      <c r="L737" s="1"/>
      <c r="M737" s="1"/>
      <c r="N737" s="1"/>
      <c r="O737" s="1"/>
      <c r="P737" s="1"/>
      <c r="Q737" s="1"/>
      <c r="R737" s="1"/>
      <c r="S737" s="1"/>
      <c r="T737" s="1"/>
      <c r="U737" s="1"/>
      <c r="V737" s="1"/>
      <c r="W737" s="1"/>
      <c r="X737" s="1"/>
      <c r="Y737" s="1"/>
      <c r="Z737" s="1"/>
    </row>
    <row r="738" ht="28.5" customHeight="1">
      <c r="A738" s="1"/>
      <c r="B738" s="1"/>
      <c r="C738" s="1"/>
      <c r="D738" s="1"/>
      <c r="E738" s="1"/>
      <c r="F738" s="1"/>
      <c r="G738" s="1"/>
      <c r="H738" s="1"/>
      <c r="I738" s="34"/>
      <c r="J738" s="1"/>
      <c r="K738" s="9"/>
      <c r="L738" s="1"/>
      <c r="M738" s="1"/>
      <c r="N738" s="1"/>
      <c r="O738" s="1"/>
      <c r="P738" s="1"/>
      <c r="Q738" s="1"/>
      <c r="R738" s="1"/>
      <c r="S738" s="1"/>
      <c r="T738" s="1"/>
      <c r="U738" s="1"/>
      <c r="V738" s="1"/>
      <c r="W738" s="1"/>
      <c r="X738" s="1"/>
      <c r="Y738" s="1"/>
      <c r="Z738" s="1"/>
    </row>
    <row r="739" ht="28.5" customHeight="1">
      <c r="A739" s="1"/>
      <c r="B739" s="1"/>
      <c r="C739" s="1"/>
      <c r="D739" s="1"/>
      <c r="E739" s="1"/>
      <c r="F739" s="1"/>
      <c r="G739" s="1"/>
      <c r="H739" s="1"/>
      <c r="I739" s="34"/>
      <c r="J739" s="1"/>
      <c r="K739" s="9"/>
      <c r="L739" s="1"/>
      <c r="M739" s="1"/>
      <c r="N739" s="1"/>
      <c r="O739" s="1"/>
      <c r="P739" s="1"/>
      <c r="Q739" s="1"/>
      <c r="R739" s="1"/>
      <c r="S739" s="1"/>
      <c r="T739" s="1"/>
      <c r="U739" s="1"/>
      <c r="V739" s="1"/>
      <c r="W739" s="1"/>
      <c r="X739" s="1"/>
      <c r="Y739" s="1"/>
      <c r="Z739" s="1"/>
    </row>
    <row r="740" ht="28.5" customHeight="1">
      <c r="A740" s="1"/>
      <c r="B740" s="1"/>
      <c r="C740" s="1"/>
      <c r="D740" s="1"/>
      <c r="E740" s="1"/>
      <c r="F740" s="1"/>
      <c r="G740" s="1"/>
      <c r="H740" s="1"/>
      <c r="I740" s="34"/>
      <c r="J740" s="1"/>
      <c r="K740" s="9"/>
      <c r="L740" s="1"/>
      <c r="M740" s="1"/>
      <c r="N740" s="1"/>
      <c r="O740" s="1"/>
      <c r="P740" s="1"/>
      <c r="Q740" s="1"/>
      <c r="R740" s="1"/>
      <c r="S740" s="1"/>
      <c r="T740" s="1"/>
      <c r="U740" s="1"/>
      <c r="V740" s="1"/>
      <c r="W740" s="1"/>
      <c r="X740" s="1"/>
      <c r="Y740" s="1"/>
      <c r="Z740" s="1"/>
    </row>
    <row r="741" ht="28.5" customHeight="1">
      <c r="A741" s="1"/>
      <c r="B741" s="1"/>
      <c r="C741" s="1"/>
      <c r="D741" s="1"/>
      <c r="E741" s="1"/>
      <c r="F741" s="1"/>
      <c r="G741" s="1"/>
      <c r="H741" s="1"/>
      <c r="I741" s="34"/>
      <c r="J741" s="1"/>
      <c r="K741" s="9"/>
      <c r="L741" s="1"/>
      <c r="M741" s="1"/>
      <c r="N741" s="1"/>
      <c r="O741" s="1"/>
      <c r="P741" s="1"/>
      <c r="Q741" s="1"/>
      <c r="R741" s="1"/>
      <c r="S741" s="1"/>
      <c r="T741" s="1"/>
      <c r="U741" s="1"/>
      <c r="V741" s="1"/>
      <c r="W741" s="1"/>
      <c r="X741" s="1"/>
      <c r="Y741" s="1"/>
      <c r="Z741" s="1"/>
    </row>
    <row r="742" ht="28.5" customHeight="1">
      <c r="A742" s="1"/>
      <c r="B742" s="1"/>
      <c r="C742" s="1"/>
      <c r="D742" s="1"/>
      <c r="E742" s="1"/>
      <c r="F742" s="1"/>
      <c r="G742" s="1"/>
      <c r="H742" s="1"/>
      <c r="I742" s="34"/>
      <c r="J742" s="1"/>
      <c r="K742" s="9"/>
      <c r="L742" s="1"/>
      <c r="M742" s="1"/>
      <c r="N742" s="1"/>
      <c r="O742" s="1"/>
      <c r="P742" s="1"/>
      <c r="Q742" s="1"/>
      <c r="R742" s="1"/>
      <c r="S742" s="1"/>
      <c r="T742" s="1"/>
      <c r="U742" s="1"/>
      <c r="V742" s="1"/>
      <c r="W742" s="1"/>
      <c r="X742" s="1"/>
      <c r="Y742" s="1"/>
      <c r="Z742" s="1"/>
    </row>
    <row r="743" ht="28.5" customHeight="1">
      <c r="A743" s="1"/>
      <c r="B743" s="1"/>
      <c r="C743" s="1"/>
      <c r="D743" s="1"/>
      <c r="E743" s="1"/>
      <c r="F743" s="1"/>
      <c r="G743" s="1"/>
      <c r="H743" s="1"/>
      <c r="I743" s="34"/>
      <c r="J743" s="1"/>
      <c r="K743" s="9"/>
      <c r="L743" s="1"/>
      <c r="M743" s="1"/>
      <c r="N743" s="1"/>
      <c r="O743" s="1"/>
      <c r="P743" s="1"/>
      <c r="Q743" s="1"/>
      <c r="R743" s="1"/>
      <c r="S743" s="1"/>
      <c r="T743" s="1"/>
      <c r="U743" s="1"/>
      <c r="V743" s="1"/>
      <c r="W743" s="1"/>
      <c r="X743" s="1"/>
      <c r="Y743" s="1"/>
      <c r="Z743" s="1"/>
    </row>
    <row r="744" ht="28.5" customHeight="1">
      <c r="A744" s="1"/>
      <c r="B744" s="1"/>
      <c r="C744" s="1"/>
      <c r="D744" s="1"/>
      <c r="E744" s="1"/>
      <c r="F744" s="1"/>
      <c r="G744" s="1"/>
      <c r="H744" s="1"/>
      <c r="I744" s="34"/>
      <c r="J744" s="1"/>
      <c r="K744" s="9"/>
      <c r="L744" s="1"/>
      <c r="M744" s="1"/>
      <c r="N744" s="1"/>
      <c r="O744" s="1"/>
      <c r="P744" s="1"/>
      <c r="Q744" s="1"/>
      <c r="R744" s="1"/>
      <c r="S744" s="1"/>
      <c r="T744" s="1"/>
      <c r="U744" s="1"/>
      <c r="V744" s="1"/>
      <c r="W744" s="1"/>
      <c r="X744" s="1"/>
      <c r="Y744" s="1"/>
      <c r="Z744" s="1"/>
    </row>
    <row r="745" ht="28.5" customHeight="1">
      <c r="A745" s="1"/>
      <c r="B745" s="1"/>
      <c r="C745" s="1"/>
      <c r="D745" s="1"/>
      <c r="E745" s="1"/>
      <c r="F745" s="1"/>
      <c r="G745" s="1"/>
      <c r="H745" s="1"/>
      <c r="I745" s="34"/>
      <c r="J745" s="1"/>
      <c r="K745" s="9"/>
      <c r="L745" s="1"/>
      <c r="M745" s="1"/>
      <c r="N745" s="1"/>
      <c r="O745" s="1"/>
      <c r="P745" s="1"/>
      <c r="Q745" s="1"/>
      <c r="R745" s="1"/>
      <c r="S745" s="1"/>
      <c r="T745" s="1"/>
      <c r="U745" s="1"/>
      <c r="V745" s="1"/>
      <c r="W745" s="1"/>
      <c r="X745" s="1"/>
      <c r="Y745" s="1"/>
      <c r="Z745" s="1"/>
    </row>
    <row r="746" ht="28.5" customHeight="1">
      <c r="A746" s="1"/>
      <c r="B746" s="1"/>
      <c r="C746" s="1"/>
      <c r="D746" s="1"/>
      <c r="E746" s="1"/>
      <c r="F746" s="1"/>
      <c r="G746" s="1"/>
      <c r="H746" s="1"/>
      <c r="I746" s="34"/>
      <c r="J746" s="1"/>
      <c r="K746" s="9"/>
      <c r="L746" s="1"/>
      <c r="M746" s="1"/>
      <c r="N746" s="1"/>
      <c r="O746" s="1"/>
      <c r="P746" s="1"/>
      <c r="Q746" s="1"/>
      <c r="R746" s="1"/>
      <c r="S746" s="1"/>
      <c r="T746" s="1"/>
      <c r="U746" s="1"/>
      <c r="V746" s="1"/>
      <c r="W746" s="1"/>
      <c r="X746" s="1"/>
      <c r="Y746" s="1"/>
      <c r="Z746" s="1"/>
    </row>
    <row r="747" ht="28.5" customHeight="1">
      <c r="A747" s="1"/>
      <c r="B747" s="1"/>
      <c r="C747" s="1"/>
      <c r="D747" s="1"/>
      <c r="E747" s="1"/>
      <c r="F747" s="1"/>
      <c r="G747" s="1"/>
      <c r="H747" s="1"/>
      <c r="I747" s="34"/>
      <c r="J747" s="1"/>
      <c r="K747" s="9"/>
      <c r="L747" s="1"/>
      <c r="M747" s="1"/>
      <c r="N747" s="1"/>
      <c r="O747" s="1"/>
      <c r="P747" s="1"/>
      <c r="Q747" s="1"/>
      <c r="R747" s="1"/>
      <c r="S747" s="1"/>
      <c r="T747" s="1"/>
      <c r="U747" s="1"/>
      <c r="V747" s="1"/>
      <c r="W747" s="1"/>
      <c r="X747" s="1"/>
      <c r="Y747" s="1"/>
      <c r="Z747" s="1"/>
    </row>
    <row r="748" ht="28.5" customHeight="1">
      <c r="A748" s="1"/>
      <c r="B748" s="1"/>
      <c r="C748" s="1"/>
      <c r="D748" s="1"/>
      <c r="E748" s="1"/>
      <c r="F748" s="1"/>
      <c r="G748" s="1"/>
      <c r="H748" s="1"/>
      <c r="I748" s="34"/>
      <c r="J748" s="1"/>
      <c r="K748" s="9"/>
      <c r="L748" s="1"/>
      <c r="M748" s="1"/>
      <c r="N748" s="1"/>
      <c r="O748" s="1"/>
      <c r="P748" s="1"/>
      <c r="Q748" s="1"/>
      <c r="R748" s="1"/>
      <c r="S748" s="1"/>
      <c r="T748" s="1"/>
      <c r="U748" s="1"/>
      <c r="V748" s="1"/>
      <c r="W748" s="1"/>
      <c r="X748" s="1"/>
      <c r="Y748" s="1"/>
      <c r="Z748" s="1"/>
    </row>
    <row r="749" ht="28.5" customHeight="1">
      <c r="A749" s="1"/>
      <c r="B749" s="1"/>
      <c r="C749" s="1"/>
      <c r="D749" s="1"/>
      <c r="E749" s="1"/>
      <c r="F749" s="1"/>
      <c r="G749" s="1"/>
      <c r="H749" s="1"/>
      <c r="I749" s="34"/>
      <c r="J749" s="1"/>
      <c r="K749" s="9"/>
      <c r="L749" s="1"/>
      <c r="M749" s="1"/>
      <c r="N749" s="1"/>
      <c r="O749" s="1"/>
      <c r="P749" s="1"/>
      <c r="Q749" s="1"/>
      <c r="R749" s="1"/>
      <c r="S749" s="1"/>
      <c r="T749" s="1"/>
      <c r="U749" s="1"/>
      <c r="V749" s="1"/>
      <c r="W749" s="1"/>
      <c r="X749" s="1"/>
      <c r="Y749" s="1"/>
      <c r="Z749" s="1"/>
    </row>
    <row r="750" ht="28.5" customHeight="1">
      <c r="A750" s="1"/>
      <c r="B750" s="1"/>
      <c r="C750" s="1"/>
      <c r="D750" s="1"/>
      <c r="E750" s="1"/>
      <c r="F750" s="1"/>
      <c r="G750" s="1"/>
      <c r="H750" s="1"/>
      <c r="I750" s="34"/>
      <c r="J750" s="1"/>
      <c r="K750" s="9"/>
      <c r="L750" s="1"/>
      <c r="M750" s="1"/>
      <c r="N750" s="1"/>
      <c r="O750" s="1"/>
      <c r="P750" s="1"/>
      <c r="Q750" s="1"/>
      <c r="R750" s="1"/>
      <c r="S750" s="1"/>
      <c r="T750" s="1"/>
      <c r="U750" s="1"/>
      <c r="V750" s="1"/>
      <c r="W750" s="1"/>
      <c r="X750" s="1"/>
      <c r="Y750" s="1"/>
      <c r="Z750" s="1"/>
    </row>
    <row r="751" ht="28.5" customHeight="1">
      <c r="A751" s="1"/>
      <c r="B751" s="1"/>
      <c r="C751" s="1"/>
      <c r="D751" s="1"/>
      <c r="E751" s="1"/>
      <c r="F751" s="1"/>
      <c r="G751" s="1"/>
      <c r="H751" s="1"/>
      <c r="I751" s="34"/>
      <c r="J751" s="1"/>
      <c r="K751" s="9"/>
      <c r="L751" s="1"/>
      <c r="M751" s="1"/>
      <c r="N751" s="1"/>
      <c r="O751" s="1"/>
      <c r="P751" s="1"/>
      <c r="Q751" s="1"/>
      <c r="R751" s="1"/>
      <c r="S751" s="1"/>
      <c r="T751" s="1"/>
      <c r="U751" s="1"/>
      <c r="V751" s="1"/>
      <c r="W751" s="1"/>
      <c r="X751" s="1"/>
      <c r="Y751" s="1"/>
      <c r="Z751" s="1"/>
    </row>
    <row r="752" ht="28.5" customHeight="1">
      <c r="A752" s="1"/>
      <c r="B752" s="1"/>
      <c r="C752" s="1"/>
      <c r="D752" s="1"/>
      <c r="E752" s="1"/>
      <c r="F752" s="1"/>
      <c r="G752" s="1"/>
      <c r="H752" s="1"/>
      <c r="I752" s="34"/>
      <c r="J752" s="1"/>
      <c r="K752" s="9"/>
      <c r="L752" s="1"/>
      <c r="M752" s="1"/>
      <c r="N752" s="1"/>
      <c r="O752" s="1"/>
      <c r="P752" s="1"/>
      <c r="Q752" s="1"/>
      <c r="R752" s="1"/>
      <c r="S752" s="1"/>
      <c r="T752" s="1"/>
      <c r="U752" s="1"/>
      <c r="V752" s="1"/>
      <c r="W752" s="1"/>
      <c r="X752" s="1"/>
      <c r="Y752" s="1"/>
      <c r="Z752" s="1"/>
    </row>
    <row r="753" ht="28.5" customHeight="1">
      <c r="A753" s="1"/>
      <c r="B753" s="1"/>
      <c r="C753" s="1"/>
      <c r="D753" s="1"/>
      <c r="E753" s="1"/>
      <c r="F753" s="1"/>
      <c r="G753" s="1"/>
      <c r="H753" s="1"/>
      <c r="I753" s="34"/>
      <c r="J753" s="1"/>
      <c r="K753" s="9"/>
      <c r="L753" s="1"/>
      <c r="M753" s="1"/>
      <c r="N753" s="1"/>
      <c r="O753" s="1"/>
      <c r="P753" s="1"/>
      <c r="Q753" s="1"/>
      <c r="R753" s="1"/>
      <c r="S753" s="1"/>
      <c r="T753" s="1"/>
      <c r="U753" s="1"/>
      <c r="V753" s="1"/>
      <c r="W753" s="1"/>
      <c r="X753" s="1"/>
      <c r="Y753" s="1"/>
      <c r="Z753" s="1"/>
    </row>
    <row r="754" ht="28.5" customHeight="1">
      <c r="A754" s="1"/>
      <c r="B754" s="1"/>
      <c r="C754" s="1"/>
      <c r="D754" s="1"/>
      <c r="E754" s="1"/>
      <c r="F754" s="1"/>
      <c r="G754" s="1"/>
      <c r="H754" s="1"/>
      <c r="I754" s="34"/>
      <c r="J754" s="1"/>
      <c r="K754" s="9"/>
      <c r="L754" s="1"/>
      <c r="M754" s="1"/>
      <c r="N754" s="1"/>
      <c r="O754" s="1"/>
      <c r="P754" s="1"/>
      <c r="Q754" s="1"/>
      <c r="R754" s="1"/>
      <c r="S754" s="1"/>
      <c r="T754" s="1"/>
      <c r="U754" s="1"/>
      <c r="V754" s="1"/>
      <c r="W754" s="1"/>
      <c r="X754" s="1"/>
      <c r="Y754" s="1"/>
      <c r="Z754" s="1"/>
    </row>
    <row r="755" ht="28.5" customHeight="1">
      <c r="A755" s="1"/>
      <c r="B755" s="1"/>
      <c r="C755" s="1"/>
      <c r="D755" s="1"/>
      <c r="E755" s="1"/>
      <c r="F755" s="1"/>
      <c r="G755" s="1"/>
      <c r="H755" s="1"/>
      <c r="I755" s="34"/>
      <c r="J755" s="1"/>
      <c r="K755" s="9"/>
      <c r="L755" s="1"/>
      <c r="M755" s="1"/>
      <c r="N755" s="1"/>
      <c r="O755" s="1"/>
      <c r="P755" s="1"/>
      <c r="Q755" s="1"/>
      <c r="R755" s="1"/>
      <c r="S755" s="1"/>
      <c r="T755" s="1"/>
      <c r="U755" s="1"/>
      <c r="V755" s="1"/>
      <c r="W755" s="1"/>
      <c r="X755" s="1"/>
      <c r="Y755" s="1"/>
      <c r="Z755" s="1"/>
    </row>
    <row r="756" ht="28.5" customHeight="1">
      <c r="A756" s="1"/>
      <c r="B756" s="1"/>
      <c r="C756" s="1"/>
      <c r="D756" s="1"/>
      <c r="E756" s="1"/>
      <c r="F756" s="1"/>
      <c r="G756" s="1"/>
      <c r="H756" s="1"/>
      <c r="I756" s="34"/>
      <c r="J756" s="1"/>
      <c r="K756" s="9"/>
      <c r="L756" s="1"/>
      <c r="M756" s="1"/>
      <c r="N756" s="1"/>
      <c r="O756" s="1"/>
      <c r="P756" s="1"/>
      <c r="Q756" s="1"/>
      <c r="R756" s="1"/>
      <c r="S756" s="1"/>
      <c r="T756" s="1"/>
      <c r="U756" s="1"/>
      <c r="V756" s="1"/>
      <c r="W756" s="1"/>
      <c r="X756" s="1"/>
      <c r="Y756" s="1"/>
      <c r="Z756" s="1"/>
    </row>
    <row r="757" ht="28.5" customHeight="1">
      <c r="A757" s="1"/>
      <c r="B757" s="1"/>
      <c r="C757" s="1"/>
      <c r="D757" s="1"/>
      <c r="E757" s="1"/>
      <c r="F757" s="1"/>
      <c r="G757" s="1"/>
      <c r="H757" s="1"/>
      <c r="I757" s="34"/>
      <c r="J757" s="1"/>
      <c r="K757" s="9"/>
      <c r="L757" s="1"/>
      <c r="M757" s="1"/>
      <c r="N757" s="1"/>
      <c r="O757" s="1"/>
      <c r="P757" s="1"/>
      <c r="Q757" s="1"/>
      <c r="R757" s="1"/>
      <c r="S757" s="1"/>
      <c r="T757" s="1"/>
      <c r="U757" s="1"/>
      <c r="V757" s="1"/>
      <c r="W757" s="1"/>
      <c r="X757" s="1"/>
      <c r="Y757" s="1"/>
      <c r="Z757" s="1"/>
    </row>
    <row r="758" ht="28.5" customHeight="1">
      <c r="A758" s="1"/>
      <c r="B758" s="1"/>
      <c r="C758" s="1"/>
      <c r="D758" s="1"/>
      <c r="E758" s="1"/>
      <c r="F758" s="1"/>
      <c r="G758" s="1"/>
      <c r="H758" s="1"/>
      <c r="I758" s="34"/>
      <c r="J758" s="1"/>
      <c r="K758" s="9"/>
      <c r="L758" s="1"/>
      <c r="M758" s="1"/>
      <c r="N758" s="1"/>
      <c r="O758" s="1"/>
      <c r="P758" s="1"/>
      <c r="Q758" s="1"/>
      <c r="R758" s="1"/>
      <c r="S758" s="1"/>
      <c r="T758" s="1"/>
      <c r="U758" s="1"/>
      <c r="V758" s="1"/>
      <c r="W758" s="1"/>
      <c r="X758" s="1"/>
      <c r="Y758" s="1"/>
      <c r="Z758" s="1"/>
    </row>
    <row r="759" ht="28.5" customHeight="1">
      <c r="A759" s="1"/>
      <c r="B759" s="1"/>
      <c r="C759" s="1"/>
      <c r="D759" s="1"/>
      <c r="E759" s="1"/>
      <c r="F759" s="1"/>
      <c r="G759" s="1"/>
      <c r="H759" s="1"/>
      <c r="I759" s="34"/>
      <c r="J759" s="1"/>
      <c r="K759" s="9"/>
      <c r="L759" s="1"/>
      <c r="M759" s="1"/>
      <c r="N759" s="1"/>
      <c r="O759" s="1"/>
      <c r="P759" s="1"/>
      <c r="Q759" s="1"/>
      <c r="R759" s="1"/>
      <c r="S759" s="1"/>
      <c r="T759" s="1"/>
      <c r="U759" s="1"/>
      <c r="V759" s="1"/>
      <c r="W759" s="1"/>
      <c r="X759" s="1"/>
      <c r="Y759" s="1"/>
      <c r="Z759" s="1"/>
    </row>
    <row r="760" ht="28.5" customHeight="1">
      <c r="A760" s="1"/>
      <c r="B760" s="1"/>
      <c r="C760" s="1"/>
      <c r="D760" s="1"/>
      <c r="E760" s="1"/>
      <c r="F760" s="1"/>
      <c r="G760" s="1"/>
      <c r="H760" s="1"/>
      <c r="I760" s="34"/>
      <c r="J760" s="1"/>
      <c r="K760" s="9"/>
      <c r="L760" s="1"/>
      <c r="M760" s="1"/>
      <c r="N760" s="1"/>
      <c r="O760" s="1"/>
      <c r="P760" s="1"/>
      <c r="Q760" s="1"/>
      <c r="R760" s="1"/>
      <c r="S760" s="1"/>
      <c r="T760" s="1"/>
      <c r="U760" s="1"/>
      <c r="V760" s="1"/>
      <c r="W760" s="1"/>
      <c r="X760" s="1"/>
      <c r="Y760" s="1"/>
      <c r="Z760" s="1"/>
    </row>
    <row r="761" ht="28.5" customHeight="1">
      <c r="A761" s="1"/>
      <c r="B761" s="1"/>
      <c r="C761" s="1"/>
      <c r="D761" s="1"/>
      <c r="E761" s="1"/>
      <c r="F761" s="1"/>
      <c r="G761" s="1"/>
      <c r="H761" s="1"/>
      <c r="I761" s="34"/>
      <c r="J761" s="1"/>
      <c r="K761" s="9"/>
      <c r="L761" s="1"/>
      <c r="M761" s="1"/>
      <c r="N761" s="1"/>
      <c r="O761" s="1"/>
      <c r="P761" s="1"/>
      <c r="Q761" s="1"/>
      <c r="R761" s="1"/>
      <c r="S761" s="1"/>
      <c r="T761" s="1"/>
      <c r="U761" s="1"/>
      <c r="V761" s="1"/>
      <c r="W761" s="1"/>
      <c r="X761" s="1"/>
      <c r="Y761" s="1"/>
      <c r="Z761" s="1"/>
    </row>
    <row r="762" ht="28.5" customHeight="1">
      <c r="A762" s="1"/>
      <c r="B762" s="1"/>
      <c r="C762" s="1"/>
      <c r="D762" s="1"/>
      <c r="E762" s="1"/>
      <c r="F762" s="1"/>
      <c r="G762" s="1"/>
      <c r="H762" s="1"/>
      <c r="I762" s="34"/>
      <c r="J762" s="1"/>
      <c r="K762" s="9"/>
      <c r="L762" s="1"/>
      <c r="M762" s="1"/>
      <c r="N762" s="1"/>
      <c r="O762" s="1"/>
      <c r="P762" s="1"/>
      <c r="Q762" s="1"/>
      <c r="R762" s="1"/>
      <c r="S762" s="1"/>
      <c r="T762" s="1"/>
      <c r="U762" s="1"/>
      <c r="V762" s="1"/>
      <c r="W762" s="1"/>
      <c r="X762" s="1"/>
      <c r="Y762" s="1"/>
      <c r="Z762" s="1"/>
    </row>
    <row r="763" ht="28.5" customHeight="1">
      <c r="A763" s="1"/>
      <c r="B763" s="1"/>
      <c r="C763" s="1"/>
      <c r="D763" s="1"/>
      <c r="E763" s="1"/>
      <c r="F763" s="1"/>
      <c r="G763" s="1"/>
      <c r="H763" s="1"/>
      <c r="I763" s="34"/>
      <c r="J763" s="1"/>
      <c r="K763" s="9"/>
      <c r="L763" s="1"/>
      <c r="M763" s="1"/>
      <c r="N763" s="1"/>
      <c r="O763" s="1"/>
      <c r="P763" s="1"/>
      <c r="Q763" s="1"/>
      <c r="R763" s="1"/>
      <c r="S763" s="1"/>
      <c r="T763" s="1"/>
      <c r="U763" s="1"/>
      <c r="V763" s="1"/>
      <c r="W763" s="1"/>
      <c r="X763" s="1"/>
      <c r="Y763" s="1"/>
      <c r="Z763" s="1"/>
    </row>
    <row r="764" ht="28.5" customHeight="1">
      <c r="A764" s="1"/>
      <c r="B764" s="1"/>
      <c r="C764" s="1"/>
      <c r="D764" s="1"/>
      <c r="E764" s="1"/>
      <c r="F764" s="1"/>
      <c r="G764" s="1"/>
      <c r="H764" s="1"/>
      <c r="I764" s="34"/>
      <c r="J764" s="1"/>
      <c r="K764" s="9"/>
      <c r="L764" s="1"/>
      <c r="M764" s="1"/>
      <c r="N764" s="1"/>
      <c r="O764" s="1"/>
      <c r="P764" s="1"/>
      <c r="Q764" s="1"/>
      <c r="R764" s="1"/>
      <c r="S764" s="1"/>
      <c r="T764" s="1"/>
      <c r="U764" s="1"/>
      <c r="V764" s="1"/>
      <c r="W764" s="1"/>
      <c r="X764" s="1"/>
      <c r="Y764" s="1"/>
      <c r="Z764" s="1"/>
    </row>
    <row r="765" ht="28.5" customHeight="1">
      <c r="A765" s="1"/>
      <c r="B765" s="1"/>
      <c r="C765" s="1"/>
      <c r="D765" s="1"/>
      <c r="E765" s="1"/>
      <c r="F765" s="1"/>
      <c r="G765" s="1"/>
      <c r="H765" s="1"/>
      <c r="I765" s="34"/>
      <c r="J765" s="1"/>
      <c r="K765" s="9"/>
      <c r="L765" s="1"/>
      <c r="M765" s="1"/>
      <c r="N765" s="1"/>
      <c r="O765" s="1"/>
      <c r="P765" s="1"/>
      <c r="Q765" s="1"/>
      <c r="R765" s="1"/>
      <c r="S765" s="1"/>
      <c r="T765" s="1"/>
      <c r="U765" s="1"/>
      <c r="V765" s="1"/>
      <c r="W765" s="1"/>
      <c r="X765" s="1"/>
      <c r="Y765" s="1"/>
      <c r="Z765" s="1"/>
    </row>
    <row r="766" ht="28.5" customHeight="1">
      <c r="A766" s="1"/>
      <c r="B766" s="1"/>
      <c r="C766" s="1"/>
      <c r="D766" s="1"/>
      <c r="E766" s="1"/>
      <c r="F766" s="1"/>
      <c r="G766" s="1"/>
      <c r="H766" s="1"/>
      <c r="I766" s="34"/>
      <c r="J766" s="1"/>
      <c r="K766" s="9"/>
      <c r="L766" s="1"/>
      <c r="M766" s="1"/>
      <c r="N766" s="1"/>
      <c r="O766" s="1"/>
      <c r="P766" s="1"/>
      <c r="Q766" s="1"/>
      <c r="R766" s="1"/>
      <c r="S766" s="1"/>
      <c r="T766" s="1"/>
      <c r="U766" s="1"/>
      <c r="V766" s="1"/>
      <c r="W766" s="1"/>
      <c r="X766" s="1"/>
      <c r="Y766" s="1"/>
      <c r="Z766" s="1"/>
    </row>
    <row r="767" ht="28.5" customHeight="1">
      <c r="A767" s="1"/>
      <c r="B767" s="1"/>
      <c r="C767" s="1"/>
      <c r="D767" s="1"/>
      <c r="E767" s="1"/>
      <c r="F767" s="1"/>
      <c r="G767" s="1"/>
      <c r="H767" s="1"/>
      <c r="I767" s="34"/>
      <c r="J767" s="1"/>
      <c r="K767" s="9"/>
      <c r="L767" s="1"/>
      <c r="M767" s="1"/>
      <c r="N767" s="1"/>
      <c r="O767" s="1"/>
      <c r="P767" s="1"/>
      <c r="Q767" s="1"/>
      <c r="R767" s="1"/>
      <c r="S767" s="1"/>
      <c r="T767" s="1"/>
      <c r="U767" s="1"/>
      <c r="V767" s="1"/>
      <c r="W767" s="1"/>
      <c r="X767" s="1"/>
      <c r="Y767" s="1"/>
      <c r="Z767" s="1"/>
    </row>
    <row r="768" ht="28.5" customHeight="1">
      <c r="A768" s="1"/>
      <c r="B768" s="1"/>
      <c r="C768" s="1"/>
      <c r="D768" s="1"/>
      <c r="E768" s="1"/>
      <c r="F768" s="1"/>
      <c r="G768" s="1"/>
      <c r="H768" s="1"/>
      <c r="I768" s="34"/>
      <c r="J768" s="1"/>
      <c r="K768" s="9"/>
      <c r="L768" s="1"/>
      <c r="M768" s="1"/>
      <c r="N768" s="1"/>
      <c r="O768" s="1"/>
      <c r="P768" s="1"/>
      <c r="Q768" s="1"/>
      <c r="R768" s="1"/>
      <c r="S768" s="1"/>
      <c r="T768" s="1"/>
      <c r="U768" s="1"/>
      <c r="V768" s="1"/>
      <c r="W768" s="1"/>
      <c r="X768" s="1"/>
      <c r="Y768" s="1"/>
      <c r="Z768" s="1"/>
    </row>
    <row r="769" ht="28.5" customHeight="1">
      <c r="A769" s="1"/>
      <c r="B769" s="1"/>
      <c r="C769" s="1"/>
      <c r="D769" s="1"/>
      <c r="E769" s="1"/>
      <c r="F769" s="1"/>
      <c r="G769" s="1"/>
      <c r="H769" s="1"/>
      <c r="I769" s="34"/>
      <c r="J769" s="1"/>
      <c r="K769" s="9"/>
      <c r="L769" s="1"/>
      <c r="M769" s="1"/>
      <c r="N769" s="1"/>
      <c r="O769" s="1"/>
      <c r="P769" s="1"/>
      <c r="Q769" s="1"/>
      <c r="R769" s="1"/>
      <c r="S769" s="1"/>
      <c r="T769" s="1"/>
      <c r="U769" s="1"/>
      <c r="V769" s="1"/>
      <c r="W769" s="1"/>
      <c r="X769" s="1"/>
      <c r="Y769" s="1"/>
      <c r="Z769" s="1"/>
    </row>
    <row r="770" ht="28.5" customHeight="1">
      <c r="A770" s="1"/>
      <c r="B770" s="1"/>
      <c r="C770" s="1"/>
      <c r="D770" s="1"/>
      <c r="E770" s="1"/>
      <c r="F770" s="1"/>
      <c r="G770" s="1"/>
      <c r="H770" s="1"/>
      <c r="I770" s="34"/>
      <c r="J770" s="1"/>
      <c r="K770" s="9"/>
      <c r="L770" s="1"/>
      <c r="M770" s="1"/>
      <c r="N770" s="1"/>
      <c r="O770" s="1"/>
      <c r="P770" s="1"/>
      <c r="Q770" s="1"/>
      <c r="R770" s="1"/>
      <c r="S770" s="1"/>
      <c r="T770" s="1"/>
      <c r="U770" s="1"/>
      <c r="V770" s="1"/>
      <c r="W770" s="1"/>
      <c r="X770" s="1"/>
      <c r="Y770" s="1"/>
      <c r="Z770" s="1"/>
    </row>
    <row r="771" ht="28.5" customHeight="1">
      <c r="A771" s="1"/>
      <c r="B771" s="1"/>
      <c r="C771" s="1"/>
      <c r="D771" s="1"/>
      <c r="E771" s="1"/>
      <c r="F771" s="1"/>
      <c r="G771" s="1"/>
      <c r="H771" s="1"/>
      <c r="I771" s="34"/>
      <c r="J771" s="1"/>
      <c r="K771" s="9"/>
      <c r="L771" s="1"/>
      <c r="M771" s="1"/>
      <c r="N771" s="1"/>
      <c r="O771" s="1"/>
      <c r="P771" s="1"/>
      <c r="Q771" s="1"/>
      <c r="R771" s="1"/>
      <c r="S771" s="1"/>
      <c r="T771" s="1"/>
      <c r="U771" s="1"/>
      <c r="V771" s="1"/>
      <c r="W771" s="1"/>
      <c r="X771" s="1"/>
      <c r="Y771" s="1"/>
      <c r="Z771" s="1"/>
    </row>
    <row r="772" ht="28.5" customHeight="1">
      <c r="A772" s="1"/>
      <c r="B772" s="1"/>
      <c r="C772" s="1"/>
      <c r="D772" s="1"/>
      <c r="E772" s="1"/>
      <c r="F772" s="1"/>
      <c r="G772" s="1"/>
      <c r="H772" s="1"/>
      <c r="I772" s="34"/>
      <c r="J772" s="1"/>
      <c r="K772" s="9"/>
      <c r="L772" s="1"/>
      <c r="M772" s="1"/>
      <c r="N772" s="1"/>
      <c r="O772" s="1"/>
      <c r="P772" s="1"/>
      <c r="Q772" s="1"/>
      <c r="R772" s="1"/>
      <c r="S772" s="1"/>
      <c r="T772" s="1"/>
      <c r="U772" s="1"/>
      <c r="V772" s="1"/>
      <c r="W772" s="1"/>
      <c r="X772" s="1"/>
      <c r="Y772" s="1"/>
      <c r="Z772" s="1"/>
    </row>
    <row r="773" ht="28.5" customHeight="1">
      <c r="A773" s="1"/>
      <c r="B773" s="1"/>
      <c r="C773" s="1"/>
      <c r="D773" s="1"/>
      <c r="E773" s="1"/>
      <c r="F773" s="1"/>
      <c r="G773" s="1"/>
      <c r="H773" s="1"/>
      <c r="I773" s="34"/>
      <c r="J773" s="1"/>
      <c r="K773" s="9"/>
      <c r="L773" s="1"/>
      <c r="M773" s="1"/>
      <c r="N773" s="1"/>
      <c r="O773" s="1"/>
      <c r="P773" s="1"/>
      <c r="Q773" s="1"/>
      <c r="R773" s="1"/>
      <c r="S773" s="1"/>
      <c r="T773" s="1"/>
      <c r="U773" s="1"/>
      <c r="V773" s="1"/>
      <c r="W773" s="1"/>
      <c r="X773" s="1"/>
      <c r="Y773" s="1"/>
      <c r="Z773" s="1"/>
    </row>
    <row r="774" ht="28.5" customHeight="1">
      <c r="A774" s="1"/>
      <c r="B774" s="1"/>
      <c r="C774" s="1"/>
      <c r="D774" s="1"/>
      <c r="E774" s="1"/>
      <c r="F774" s="1"/>
      <c r="G774" s="1"/>
      <c r="H774" s="1"/>
      <c r="I774" s="34"/>
      <c r="J774" s="1"/>
      <c r="K774" s="9"/>
      <c r="L774" s="1"/>
      <c r="M774" s="1"/>
      <c r="N774" s="1"/>
      <c r="O774" s="1"/>
      <c r="P774" s="1"/>
      <c r="Q774" s="1"/>
      <c r="R774" s="1"/>
      <c r="S774" s="1"/>
      <c r="T774" s="1"/>
      <c r="U774" s="1"/>
      <c r="V774" s="1"/>
      <c r="W774" s="1"/>
      <c r="X774" s="1"/>
      <c r="Y774" s="1"/>
      <c r="Z774" s="1"/>
    </row>
    <row r="775" ht="28.5" customHeight="1">
      <c r="A775" s="1"/>
      <c r="B775" s="1"/>
      <c r="C775" s="1"/>
      <c r="D775" s="1"/>
      <c r="E775" s="1"/>
      <c r="F775" s="1"/>
      <c r="G775" s="1"/>
      <c r="H775" s="1"/>
      <c r="I775" s="34"/>
      <c r="J775" s="1"/>
      <c r="K775" s="9"/>
      <c r="L775" s="1"/>
      <c r="M775" s="1"/>
      <c r="N775" s="1"/>
      <c r="O775" s="1"/>
      <c r="P775" s="1"/>
      <c r="Q775" s="1"/>
      <c r="R775" s="1"/>
      <c r="S775" s="1"/>
      <c r="T775" s="1"/>
      <c r="U775" s="1"/>
      <c r="V775" s="1"/>
      <c r="W775" s="1"/>
      <c r="X775" s="1"/>
      <c r="Y775" s="1"/>
      <c r="Z775" s="1"/>
    </row>
    <row r="776" ht="28.5" customHeight="1">
      <c r="A776" s="1"/>
      <c r="B776" s="1"/>
      <c r="C776" s="1"/>
      <c r="D776" s="1"/>
      <c r="E776" s="1"/>
      <c r="F776" s="1"/>
      <c r="G776" s="1"/>
      <c r="H776" s="1"/>
      <c r="I776" s="34"/>
      <c r="J776" s="1"/>
      <c r="K776" s="9"/>
      <c r="L776" s="1"/>
      <c r="M776" s="1"/>
      <c r="N776" s="1"/>
      <c r="O776" s="1"/>
      <c r="P776" s="1"/>
      <c r="Q776" s="1"/>
      <c r="R776" s="1"/>
      <c r="S776" s="1"/>
      <c r="T776" s="1"/>
      <c r="U776" s="1"/>
      <c r="V776" s="1"/>
      <c r="W776" s="1"/>
      <c r="X776" s="1"/>
      <c r="Y776" s="1"/>
      <c r="Z776" s="1"/>
    </row>
    <row r="777" ht="28.5" customHeight="1">
      <c r="A777" s="1"/>
      <c r="B777" s="1"/>
      <c r="C777" s="1"/>
      <c r="D777" s="1"/>
      <c r="E777" s="1"/>
      <c r="F777" s="1"/>
      <c r="G777" s="1"/>
      <c r="H777" s="1"/>
      <c r="I777" s="34"/>
      <c r="J777" s="1"/>
      <c r="K777" s="9"/>
      <c r="L777" s="1"/>
      <c r="M777" s="1"/>
      <c r="N777" s="1"/>
      <c r="O777" s="1"/>
      <c r="P777" s="1"/>
      <c r="Q777" s="1"/>
      <c r="R777" s="1"/>
      <c r="S777" s="1"/>
      <c r="T777" s="1"/>
      <c r="U777" s="1"/>
      <c r="V777" s="1"/>
      <c r="W777" s="1"/>
      <c r="X777" s="1"/>
      <c r="Y777" s="1"/>
      <c r="Z777" s="1"/>
    </row>
    <row r="778" ht="28.5" customHeight="1">
      <c r="A778" s="1"/>
      <c r="B778" s="1"/>
      <c r="C778" s="1"/>
      <c r="D778" s="1"/>
      <c r="E778" s="1"/>
      <c r="F778" s="1"/>
      <c r="G778" s="1"/>
      <c r="H778" s="1"/>
      <c r="I778" s="34"/>
      <c r="J778" s="1"/>
      <c r="K778" s="9"/>
      <c r="L778" s="1"/>
      <c r="M778" s="1"/>
      <c r="N778" s="1"/>
      <c r="O778" s="1"/>
      <c r="P778" s="1"/>
      <c r="Q778" s="1"/>
      <c r="R778" s="1"/>
      <c r="S778" s="1"/>
      <c r="T778" s="1"/>
      <c r="U778" s="1"/>
      <c r="V778" s="1"/>
      <c r="W778" s="1"/>
      <c r="X778" s="1"/>
      <c r="Y778" s="1"/>
      <c r="Z778" s="1"/>
    </row>
    <row r="779" ht="28.5" customHeight="1">
      <c r="A779" s="1"/>
      <c r="B779" s="1"/>
      <c r="C779" s="1"/>
      <c r="D779" s="1"/>
      <c r="E779" s="1"/>
      <c r="F779" s="1"/>
      <c r="G779" s="1"/>
      <c r="H779" s="1"/>
      <c r="I779" s="34"/>
      <c r="J779" s="1"/>
      <c r="K779" s="9"/>
      <c r="L779" s="1"/>
      <c r="M779" s="1"/>
      <c r="N779" s="1"/>
      <c r="O779" s="1"/>
      <c r="P779" s="1"/>
      <c r="Q779" s="1"/>
      <c r="R779" s="1"/>
      <c r="S779" s="1"/>
      <c r="T779" s="1"/>
      <c r="U779" s="1"/>
      <c r="V779" s="1"/>
      <c r="W779" s="1"/>
      <c r="X779" s="1"/>
      <c r="Y779" s="1"/>
      <c r="Z779" s="1"/>
    </row>
    <row r="780" ht="28.5" customHeight="1">
      <c r="A780" s="1"/>
      <c r="B780" s="1"/>
      <c r="C780" s="1"/>
      <c r="D780" s="1"/>
      <c r="E780" s="1"/>
      <c r="F780" s="1"/>
      <c r="G780" s="1"/>
      <c r="H780" s="1"/>
      <c r="I780" s="34"/>
      <c r="J780" s="1"/>
      <c r="K780" s="9"/>
      <c r="L780" s="1"/>
      <c r="M780" s="1"/>
      <c r="N780" s="1"/>
      <c r="O780" s="1"/>
      <c r="P780" s="1"/>
      <c r="Q780" s="1"/>
      <c r="R780" s="1"/>
      <c r="S780" s="1"/>
      <c r="T780" s="1"/>
      <c r="U780" s="1"/>
      <c r="V780" s="1"/>
      <c r="W780" s="1"/>
      <c r="X780" s="1"/>
      <c r="Y780" s="1"/>
      <c r="Z780" s="1"/>
    </row>
    <row r="781" ht="28.5" customHeight="1">
      <c r="A781" s="1"/>
      <c r="B781" s="1"/>
      <c r="C781" s="1"/>
      <c r="D781" s="1"/>
      <c r="E781" s="1"/>
      <c r="F781" s="1"/>
      <c r="G781" s="1"/>
      <c r="H781" s="1"/>
      <c r="I781" s="34"/>
      <c r="J781" s="1"/>
      <c r="K781" s="9"/>
      <c r="L781" s="1"/>
      <c r="M781" s="1"/>
      <c r="N781" s="1"/>
      <c r="O781" s="1"/>
      <c r="P781" s="1"/>
      <c r="Q781" s="1"/>
      <c r="R781" s="1"/>
      <c r="S781" s="1"/>
      <c r="T781" s="1"/>
      <c r="U781" s="1"/>
      <c r="V781" s="1"/>
      <c r="W781" s="1"/>
      <c r="X781" s="1"/>
      <c r="Y781" s="1"/>
      <c r="Z781" s="1"/>
    </row>
    <row r="782" ht="28.5" customHeight="1">
      <c r="A782" s="1"/>
      <c r="B782" s="1"/>
      <c r="C782" s="1"/>
      <c r="D782" s="1"/>
      <c r="E782" s="1"/>
      <c r="F782" s="1"/>
      <c r="G782" s="1"/>
      <c r="H782" s="1"/>
      <c r="I782" s="34"/>
      <c r="J782" s="1"/>
      <c r="K782" s="9"/>
      <c r="L782" s="1"/>
      <c r="M782" s="1"/>
      <c r="N782" s="1"/>
      <c r="O782" s="1"/>
      <c r="P782" s="1"/>
      <c r="Q782" s="1"/>
      <c r="R782" s="1"/>
      <c r="S782" s="1"/>
      <c r="T782" s="1"/>
      <c r="U782" s="1"/>
      <c r="V782" s="1"/>
      <c r="W782" s="1"/>
      <c r="X782" s="1"/>
      <c r="Y782" s="1"/>
      <c r="Z782" s="1"/>
    </row>
    <row r="783" ht="28.5" customHeight="1">
      <c r="A783" s="1"/>
      <c r="B783" s="1"/>
      <c r="C783" s="1"/>
      <c r="D783" s="1"/>
      <c r="E783" s="1"/>
      <c r="F783" s="1"/>
      <c r="G783" s="1"/>
      <c r="H783" s="1"/>
      <c r="I783" s="34"/>
      <c r="J783" s="1"/>
      <c r="K783" s="9"/>
      <c r="L783" s="1"/>
      <c r="M783" s="1"/>
      <c r="N783" s="1"/>
      <c r="O783" s="1"/>
      <c r="P783" s="1"/>
      <c r="Q783" s="1"/>
      <c r="R783" s="1"/>
      <c r="S783" s="1"/>
      <c r="T783" s="1"/>
      <c r="U783" s="1"/>
      <c r="V783" s="1"/>
      <c r="W783" s="1"/>
      <c r="X783" s="1"/>
      <c r="Y783" s="1"/>
      <c r="Z783" s="1"/>
    </row>
    <row r="784" ht="28.5" customHeight="1">
      <c r="A784" s="1"/>
      <c r="B784" s="1"/>
      <c r="C784" s="1"/>
      <c r="D784" s="1"/>
      <c r="E784" s="1"/>
      <c r="F784" s="1"/>
      <c r="G784" s="1"/>
      <c r="H784" s="1"/>
      <c r="I784" s="34"/>
      <c r="J784" s="1"/>
      <c r="K784" s="9"/>
      <c r="L784" s="1"/>
      <c r="M784" s="1"/>
      <c r="N784" s="1"/>
      <c r="O784" s="1"/>
      <c r="P784" s="1"/>
      <c r="Q784" s="1"/>
      <c r="R784" s="1"/>
      <c r="S784" s="1"/>
      <c r="T784" s="1"/>
      <c r="U784" s="1"/>
      <c r="V784" s="1"/>
      <c r="W784" s="1"/>
      <c r="X784" s="1"/>
      <c r="Y784" s="1"/>
      <c r="Z784" s="1"/>
    </row>
    <row r="785" ht="28.5" customHeight="1">
      <c r="A785" s="1"/>
      <c r="B785" s="1"/>
      <c r="C785" s="1"/>
      <c r="D785" s="1"/>
      <c r="E785" s="1"/>
      <c r="F785" s="1"/>
      <c r="G785" s="1"/>
      <c r="H785" s="1"/>
      <c r="I785" s="34"/>
      <c r="J785" s="1"/>
      <c r="K785" s="9"/>
      <c r="L785" s="1"/>
      <c r="M785" s="1"/>
      <c r="N785" s="1"/>
      <c r="O785" s="1"/>
      <c r="P785" s="1"/>
      <c r="Q785" s="1"/>
      <c r="R785" s="1"/>
      <c r="S785" s="1"/>
      <c r="T785" s="1"/>
      <c r="U785" s="1"/>
      <c r="V785" s="1"/>
      <c r="W785" s="1"/>
      <c r="X785" s="1"/>
      <c r="Y785" s="1"/>
      <c r="Z785" s="1"/>
    </row>
    <row r="786" ht="28.5" customHeight="1">
      <c r="A786" s="1"/>
      <c r="B786" s="1"/>
      <c r="C786" s="1"/>
      <c r="D786" s="1"/>
      <c r="E786" s="1"/>
      <c r="F786" s="1"/>
      <c r="G786" s="1"/>
      <c r="H786" s="1"/>
      <c r="I786" s="34"/>
      <c r="J786" s="1"/>
      <c r="K786" s="9"/>
      <c r="L786" s="1"/>
      <c r="M786" s="1"/>
      <c r="N786" s="1"/>
      <c r="O786" s="1"/>
      <c r="P786" s="1"/>
      <c r="Q786" s="1"/>
      <c r="R786" s="1"/>
      <c r="S786" s="1"/>
      <c r="T786" s="1"/>
      <c r="U786" s="1"/>
      <c r="V786" s="1"/>
      <c r="W786" s="1"/>
      <c r="X786" s="1"/>
      <c r="Y786" s="1"/>
      <c r="Z786" s="1"/>
    </row>
    <row r="787" ht="28.5" customHeight="1">
      <c r="A787" s="1"/>
      <c r="B787" s="1"/>
      <c r="C787" s="1"/>
      <c r="D787" s="1"/>
      <c r="E787" s="1"/>
      <c r="F787" s="1"/>
      <c r="G787" s="1"/>
      <c r="H787" s="1"/>
      <c r="I787" s="34"/>
      <c r="J787" s="1"/>
      <c r="K787" s="9"/>
      <c r="L787" s="1"/>
      <c r="M787" s="1"/>
      <c r="N787" s="1"/>
      <c r="O787" s="1"/>
      <c r="P787" s="1"/>
      <c r="Q787" s="1"/>
      <c r="R787" s="1"/>
      <c r="S787" s="1"/>
      <c r="T787" s="1"/>
      <c r="U787" s="1"/>
      <c r="V787" s="1"/>
      <c r="W787" s="1"/>
      <c r="X787" s="1"/>
      <c r="Y787" s="1"/>
      <c r="Z787" s="1"/>
    </row>
    <row r="788" ht="28.5" customHeight="1">
      <c r="A788" s="1"/>
      <c r="B788" s="1"/>
      <c r="C788" s="1"/>
      <c r="D788" s="1"/>
      <c r="E788" s="1"/>
      <c r="F788" s="1"/>
      <c r="G788" s="1"/>
      <c r="H788" s="1"/>
      <c r="I788" s="34"/>
      <c r="J788" s="1"/>
      <c r="K788" s="9"/>
      <c r="L788" s="1"/>
      <c r="M788" s="1"/>
      <c r="N788" s="1"/>
      <c r="O788" s="1"/>
      <c r="P788" s="1"/>
      <c r="Q788" s="1"/>
      <c r="R788" s="1"/>
      <c r="S788" s="1"/>
      <c r="T788" s="1"/>
      <c r="U788" s="1"/>
      <c r="V788" s="1"/>
      <c r="W788" s="1"/>
      <c r="X788" s="1"/>
      <c r="Y788" s="1"/>
      <c r="Z788" s="1"/>
    </row>
    <row r="789" ht="28.5" customHeight="1">
      <c r="A789" s="1"/>
      <c r="B789" s="1"/>
      <c r="C789" s="1"/>
      <c r="D789" s="1"/>
      <c r="E789" s="1"/>
      <c r="F789" s="1"/>
      <c r="G789" s="1"/>
      <c r="H789" s="1"/>
      <c r="I789" s="34"/>
      <c r="J789" s="1"/>
      <c r="K789" s="9"/>
      <c r="L789" s="1"/>
      <c r="M789" s="1"/>
      <c r="N789" s="1"/>
      <c r="O789" s="1"/>
      <c r="P789" s="1"/>
      <c r="Q789" s="1"/>
      <c r="R789" s="1"/>
      <c r="S789" s="1"/>
      <c r="T789" s="1"/>
      <c r="U789" s="1"/>
      <c r="V789" s="1"/>
      <c r="W789" s="1"/>
      <c r="X789" s="1"/>
      <c r="Y789" s="1"/>
      <c r="Z789" s="1"/>
    </row>
    <row r="790" ht="28.5" customHeight="1">
      <c r="A790" s="1"/>
      <c r="B790" s="1"/>
      <c r="C790" s="1"/>
      <c r="D790" s="1"/>
      <c r="E790" s="1"/>
      <c r="F790" s="1"/>
      <c r="G790" s="1"/>
      <c r="H790" s="1"/>
      <c r="I790" s="34"/>
      <c r="J790" s="1"/>
      <c r="K790" s="9"/>
      <c r="L790" s="1"/>
      <c r="M790" s="1"/>
      <c r="N790" s="1"/>
      <c r="O790" s="1"/>
      <c r="P790" s="1"/>
      <c r="Q790" s="1"/>
      <c r="R790" s="1"/>
      <c r="S790" s="1"/>
      <c r="T790" s="1"/>
      <c r="U790" s="1"/>
      <c r="V790" s="1"/>
      <c r="W790" s="1"/>
      <c r="X790" s="1"/>
      <c r="Y790" s="1"/>
      <c r="Z790" s="1"/>
    </row>
    <row r="791" ht="28.5" customHeight="1">
      <c r="A791" s="1"/>
      <c r="B791" s="1"/>
      <c r="C791" s="1"/>
      <c r="D791" s="1"/>
      <c r="E791" s="1"/>
      <c r="F791" s="1"/>
      <c r="G791" s="1"/>
      <c r="H791" s="1"/>
      <c r="I791" s="34"/>
      <c r="J791" s="1"/>
      <c r="K791" s="9"/>
      <c r="L791" s="1"/>
      <c r="M791" s="1"/>
      <c r="N791" s="1"/>
      <c r="O791" s="1"/>
      <c r="P791" s="1"/>
      <c r="Q791" s="1"/>
      <c r="R791" s="1"/>
      <c r="S791" s="1"/>
      <c r="T791" s="1"/>
      <c r="U791" s="1"/>
      <c r="V791" s="1"/>
      <c r="W791" s="1"/>
      <c r="X791" s="1"/>
      <c r="Y791" s="1"/>
      <c r="Z791" s="1"/>
    </row>
    <row r="792" ht="28.5" customHeight="1">
      <c r="A792" s="1"/>
      <c r="B792" s="1"/>
      <c r="C792" s="1"/>
      <c r="D792" s="1"/>
      <c r="E792" s="1"/>
      <c r="F792" s="1"/>
      <c r="G792" s="1"/>
      <c r="H792" s="1"/>
      <c r="I792" s="34"/>
      <c r="J792" s="1"/>
      <c r="K792" s="9"/>
      <c r="L792" s="1"/>
      <c r="M792" s="1"/>
      <c r="N792" s="1"/>
      <c r="O792" s="1"/>
      <c r="P792" s="1"/>
      <c r="Q792" s="1"/>
      <c r="R792" s="1"/>
      <c r="S792" s="1"/>
      <c r="T792" s="1"/>
      <c r="U792" s="1"/>
      <c r="V792" s="1"/>
      <c r="W792" s="1"/>
      <c r="X792" s="1"/>
      <c r="Y792" s="1"/>
      <c r="Z792" s="1"/>
    </row>
    <row r="793" ht="28.5" customHeight="1">
      <c r="A793" s="1"/>
      <c r="B793" s="1"/>
      <c r="C793" s="1"/>
      <c r="D793" s="1"/>
      <c r="E793" s="1"/>
      <c r="F793" s="1"/>
      <c r="G793" s="1"/>
      <c r="H793" s="1"/>
      <c r="I793" s="34"/>
      <c r="J793" s="1"/>
      <c r="K793" s="9"/>
      <c r="L793" s="1"/>
      <c r="M793" s="1"/>
      <c r="N793" s="1"/>
      <c r="O793" s="1"/>
      <c r="P793" s="1"/>
      <c r="Q793" s="1"/>
      <c r="R793" s="1"/>
      <c r="S793" s="1"/>
      <c r="T793" s="1"/>
      <c r="U793" s="1"/>
      <c r="V793" s="1"/>
      <c r="W793" s="1"/>
      <c r="X793" s="1"/>
      <c r="Y793" s="1"/>
      <c r="Z793" s="1"/>
    </row>
    <row r="794" ht="28.5" customHeight="1">
      <c r="A794" s="1"/>
      <c r="B794" s="1"/>
      <c r="C794" s="1"/>
      <c r="D794" s="1"/>
      <c r="E794" s="1"/>
      <c r="F794" s="1"/>
      <c r="G794" s="1"/>
      <c r="H794" s="1"/>
      <c r="I794" s="34"/>
      <c r="J794" s="1"/>
      <c r="K794" s="9"/>
      <c r="L794" s="1"/>
      <c r="M794" s="1"/>
      <c r="N794" s="1"/>
      <c r="O794" s="1"/>
      <c r="P794" s="1"/>
      <c r="Q794" s="1"/>
      <c r="R794" s="1"/>
      <c r="S794" s="1"/>
      <c r="T794" s="1"/>
      <c r="U794" s="1"/>
      <c r="V794" s="1"/>
      <c r="W794" s="1"/>
      <c r="X794" s="1"/>
      <c r="Y794" s="1"/>
      <c r="Z794" s="1"/>
    </row>
    <row r="795" ht="28.5" customHeight="1">
      <c r="A795" s="1"/>
      <c r="B795" s="1"/>
      <c r="C795" s="1"/>
      <c r="D795" s="1"/>
      <c r="E795" s="1"/>
      <c r="F795" s="1"/>
      <c r="G795" s="1"/>
      <c r="H795" s="1"/>
      <c r="I795" s="34"/>
      <c r="J795" s="1"/>
      <c r="K795" s="9"/>
      <c r="L795" s="1"/>
      <c r="M795" s="1"/>
      <c r="N795" s="1"/>
      <c r="O795" s="1"/>
      <c r="P795" s="1"/>
      <c r="Q795" s="1"/>
      <c r="R795" s="1"/>
      <c r="S795" s="1"/>
      <c r="T795" s="1"/>
      <c r="U795" s="1"/>
      <c r="V795" s="1"/>
      <c r="W795" s="1"/>
      <c r="X795" s="1"/>
      <c r="Y795" s="1"/>
      <c r="Z795" s="1"/>
    </row>
    <row r="796" ht="28.5" customHeight="1">
      <c r="A796" s="1"/>
      <c r="B796" s="1"/>
      <c r="C796" s="1"/>
      <c r="D796" s="1"/>
      <c r="E796" s="1"/>
      <c r="F796" s="1"/>
      <c r="G796" s="1"/>
      <c r="H796" s="1"/>
      <c r="I796" s="34"/>
      <c r="J796" s="1"/>
      <c r="K796" s="9"/>
      <c r="L796" s="1"/>
      <c r="M796" s="1"/>
      <c r="N796" s="1"/>
      <c r="O796" s="1"/>
      <c r="P796" s="1"/>
      <c r="Q796" s="1"/>
      <c r="R796" s="1"/>
      <c r="S796" s="1"/>
      <c r="T796" s="1"/>
      <c r="U796" s="1"/>
      <c r="V796" s="1"/>
      <c r="W796" s="1"/>
      <c r="X796" s="1"/>
      <c r="Y796" s="1"/>
      <c r="Z796" s="1"/>
    </row>
    <row r="797" ht="28.5" customHeight="1">
      <c r="A797" s="1"/>
      <c r="B797" s="1"/>
      <c r="C797" s="1"/>
      <c r="D797" s="1"/>
      <c r="E797" s="1"/>
      <c r="F797" s="1"/>
      <c r="G797" s="1"/>
      <c r="H797" s="1"/>
      <c r="I797" s="34"/>
      <c r="J797" s="1"/>
      <c r="K797" s="9"/>
      <c r="L797" s="1"/>
      <c r="M797" s="1"/>
      <c r="N797" s="1"/>
      <c r="O797" s="1"/>
      <c r="P797" s="1"/>
      <c r="Q797" s="1"/>
      <c r="R797" s="1"/>
      <c r="S797" s="1"/>
      <c r="T797" s="1"/>
      <c r="U797" s="1"/>
      <c r="V797" s="1"/>
      <c r="W797" s="1"/>
      <c r="X797" s="1"/>
      <c r="Y797" s="1"/>
      <c r="Z797" s="1"/>
    </row>
    <row r="798" ht="28.5" customHeight="1">
      <c r="A798" s="1"/>
      <c r="B798" s="1"/>
      <c r="C798" s="1"/>
      <c r="D798" s="1"/>
      <c r="E798" s="1"/>
      <c r="F798" s="1"/>
      <c r="G798" s="1"/>
      <c r="H798" s="1"/>
      <c r="I798" s="34"/>
      <c r="J798" s="1"/>
      <c r="K798" s="9"/>
      <c r="L798" s="1"/>
      <c r="M798" s="1"/>
      <c r="N798" s="1"/>
      <c r="O798" s="1"/>
      <c r="P798" s="1"/>
      <c r="Q798" s="1"/>
      <c r="R798" s="1"/>
      <c r="S798" s="1"/>
      <c r="T798" s="1"/>
      <c r="U798" s="1"/>
      <c r="V798" s="1"/>
      <c r="W798" s="1"/>
      <c r="X798" s="1"/>
      <c r="Y798" s="1"/>
      <c r="Z798" s="1"/>
    </row>
    <row r="799" ht="28.5" customHeight="1">
      <c r="A799" s="1"/>
      <c r="B799" s="1"/>
      <c r="C799" s="1"/>
      <c r="D799" s="1"/>
      <c r="E799" s="1"/>
      <c r="F799" s="1"/>
      <c r="G799" s="1"/>
      <c r="H799" s="1"/>
      <c r="I799" s="34"/>
      <c r="J799" s="1"/>
      <c r="K799" s="9"/>
      <c r="L799" s="1"/>
      <c r="M799" s="1"/>
      <c r="N799" s="1"/>
      <c r="O799" s="1"/>
      <c r="P799" s="1"/>
      <c r="Q799" s="1"/>
      <c r="R799" s="1"/>
      <c r="S799" s="1"/>
      <c r="T799" s="1"/>
      <c r="U799" s="1"/>
      <c r="V799" s="1"/>
      <c r="W799" s="1"/>
      <c r="X799" s="1"/>
      <c r="Y799" s="1"/>
      <c r="Z799" s="1"/>
    </row>
    <row r="800" ht="28.5" customHeight="1">
      <c r="A800" s="1"/>
      <c r="B800" s="1"/>
      <c r="C800" s="1"/>
      <c r="D800" s="1"/>
      <c r="E800" s="1"/>
      <c r="F800" s="1"/>
      <c r="G800" s="1"/>
      <c r="H800" s="1"/>
      <c r="I800" s="34"/>
      <c r="J800" s="1"/>
      <c r="K800" s="9"/>
      <c r="L800" s="1"/>
      <c r="M800" s="1"/>
      <c r="N800" s="1"/>
      <c r="O800" s="1"/>
      <c r="P800" s="1"/>
      <c r="Q800" s="1"/>
      <c r="R800" s="1"/>
      <c r="S800" s="1"/>
      <c r="T800" s="1"/>
      <c r="U800" s="1"/>
      <c r="V800" s="1"/>
      <c r="W800" s="1"/>
      <c r="X800" s="1"/>
      <c r="Y800" s="1"/>
      <c r="Z800" s="1"/>
    </row>
    <row r="801" ht="28.5" customHeight="1">
      <c r="A801" s="1"/>
      <c r="B801" s="1"/>
      <c r="C801" s="1"/>
      <c r="D801" s="1"/>
      <c r="E801" s="1"/>
      <c r="F801" s="1"/>
      <c r="G801" s="1"/>
      <c r="H801" s="1"/>
      <c r="I801" s="34"/>
      <c r="J801" s="1"/>
      <c r="K801" s="9"/>
      <c r="L801" s="1"/>
      <c r="M801" s="1"/>
      <c r="N801" s="1"/>
      <c r="O801" s="1"/>
      <c r="P801" s="1"/>
      <c r="Q801" s="1"/>
      <c r="R801" s="1"/>
      <c r="S801" s="1"/>
      <c r="T801" s="1"/>
      <c r="U801" s="1"/>
      <c r="V801" s="1"/>
      <c r="W801" s="1"/>
      <c r="X801" s="1"/>
      <c r="Y801" s="1"/>
      <c r="Z801" s="1"/>
    </row>
    <row r="802" ht="28.5" customHeight="1">
      <c r="A802" s="1"/>
      <c r="B802" s="1"/>
      <c r="C802" s="1"/>
      <c r="D802" s="1"/>
      <c r="E802" s="1"/>
      <c r="F802" s="1"/>
      <c r="G802" s="1"/>
      <c r="H802" s="1"/>
      <c r="I802" s="34"/>
      <c r="J802" s="1"/>
      <c r="K802" s="9"/>
      <c r="L802" s="1"/>
      <c r="M802" s="1"/>
      <c r="N802" s="1"/>
      <c r="O802" s="1"/>
      <c r="P802" s="1"/>
      <c r="Q802" s="1"/>
      <c r="R802" s="1"/>
      <c r="S802" s="1"/>
      <c r="T802" s="1"/>
      <c r="U802" s="1"/>
      <c r="V802" s="1"/>
      <c r="W802" s="1"/>
      <c r="X802" s="1"/>
      <c r="Y802" s="1"/>
      <c r="Z802" s="1"/>
    </row>
    <row r="803" ht="28.5" customHeight="1">
      <c r="A803" s="1"/>
      <c r="B803" s="1"/>
      <c r="C803" s="1"/>
      <c r="D803" s="1"/>
      <c r="E803" s="1"/>
      <c r="F803" s="1"/>
      <c r="G803" s="1"/>
      <c r="H803" s="1"/>
      <c r="I803" s="34"/>
      <c r="J803" s="1"/>
      <c r="K803" s="9"/>
      <c r="L803" s="1"/>
      <c r="M803" s="1"/>
      <c r="N803" s="1"/>
      <c r="O803" s="1"/>
      <c r="P803" s="1"/>
      <c r="Q803" s="1"/>
      <c r="R803" s="1"/>
      <c r="S803" s="1"/>
      <c r="T803" s="1"/>
      <c r="U803" s="1"/>
      <c r="V803" s="1"/>
      <c r="W803" s="1"/>
      <c r="X803" s="1"/>
      <c r="Y803" s="1"/>
      <c r="Z803" s="1"/>
    </row>
    <row r="804" ht="28.5" customHeight="1">
      <c r="A804" s="1"/>
      <c r="B804" s="1"/>
      <c r="C804" s="1"/>
      <c r="D804" s="1"/>
      <c r="E804" s="1"/>
      <c r="F804" s="1"/>
      <c r="G804" s="1"/>
      <c r="H804" s="1"/>
      <c r="I804" s="34"/>
      <c r="J804" s="1"/>
      <c r="K804" s="9"/>
      <c r="L804" s="1"/>
      <c r="M804" s="1"/>
      <c r="N804" s="1"/>
      <c r="O804" s="1"/>
      <c r="P804" s="1"/>
      <c r="Q804" s="1"/>
      <c r="R804" s="1"/>
      <c r="S804" s="1"/>
      <c r="T804" s="1"/>
      <c r="U804" s="1"/>
      <c r="V804" s="1"/>
      <c r="W804" s="1"/>
      <c r="X804" s="1"/>
      <c r="Y804" s="1"/>
      <c r="Z804" s="1"/>
    </row>
    <row r="805" ht="28.5" customHeight="1">
      <c r="A805" s="1"/>
      <c r="B805" s="1"/>
      <c r="C805" s="1"/>
      <c r="D805" s="1"/>
      <c r="E805" s="1"/>
      <c r="F805" s="1"/>
      <c r="G805" s="1"/>
      <c r="H805" s="1"/>
      <c r="I805" s="34"/>
      <c r="J805" s="1"/>
      <c r="K805" s="9"/>
      <c r="L805" s="1"/>
      <c r="M805" s="1"/>
      <c r="N805" s="1"/>
      <c r="O805" s="1"/>
      <c r="P805" s="1"/>
      <c r="Q805" s="1"/>
      <c r="R805" s="1"/>
      <c r="S805" s="1"/>
      <c r="T805" s="1"/>
      <c r="U805" s="1"/>
      <c r="V805" s="1"/>
      <c r="W805" s="1"/>
      <c r="X805" s="1"/>
      <c r="Y805" s="1"/>
      <c r="Z805" s="1"/>
    </row>
    <row r="806" ht="28.5" customHeight="1">
      <c r="A806" s="1"/>
      <c r="B806" s="1"/>
      <c r="C806" s="1"/>
      <c r="D806" s="1"/>
      <c r="E806" s="1"/>
      <c r="F806" s="1"/>
      <c r="G806" s="1"/>
      <c r="H806" s="1"/>
      <c r="I806" s="34"/>
      <c r="J806" s="1"/>
      <c r="K806" s="9"/>
      <c r="L806" s="1"/>
      <c r="M806" s="1"/>
      <c r="N806" s="1"/>
      <c r="O806" s="1"/>
      <c r="P806" s="1"/>
      <c r="Q806" s="1"/>
      <c r="R806" s="1"/>
      <c r="S806" s="1"/>
      <c r="T806" s="1"/>
      <c r="U806" s="1"/>
      <c r="V806" s="1"/>
      <c r="W806" s="1"/>
      <c r="X806" s="1"/>
      <c r="Y806" s="1"/>
      <c r="Z806" s="1"/>
    </row>
    <row r="807" ht="28.5" customHeight="1">
      <c r="A807" s="1"/>
      <c r="B807" s="1"/>
      <c r="C807" s="1"/>
      <c r="D807" s="1"/>
      <c r="E807" s="1"/>
      <c r="F807" s="1"/>
      <c r="G807" s="1"/>
      <c r="H807" s="1"/>
      <c r="I807" s="34"/>
      <c r="J807" s="1"/>
      <c r="K807" s="9"/>
      <c r="L807" s="1"/>
      <c r="M807" s="1"/>
      <c r="N807" s="1"/>
      <c r="O807" s="1"/>
      <c r="P807" s="1"/>
      <c r="Q807" s="1"/>
      <c r="R807" s="1"/>
      <c r="S807" s="1"/>
      <c r="T807" s="1"/>
      <c r="U807" s="1"/>
      <c r="V807" s="1"/>
      <c r="W807" s="1"/>
      <c r="X807" s="1"/>
      <c r="Y807" s="1"/>
      <c r="Z807" s="1"/>
    </row>
    <row r="808" ht="28.5" customHeight="1">
      <c r="A808" s="1"/>
      <c r="B808" s="1"/>
      <c r="C808" s="1"/>
      <c r="D808" s="1"/>
      <c r="E808" s="1"/>
      <c r="F808" s="1"/>
      <c r="G808" s="1"/>
      <c r="H808" s="1"/>
      <c r="I808" s="34"/>
      <c r="J808" s="1"/>
      <c r="K808" s="9"/>
      <c r="L808" s="1"/>
      <c r="M808" s="1"/>
      <c r="N808" s="1"/>
      <c r="O808" s="1"/>
      <c r="P808" s="1"/>
      <c r="Q808" s="1"/>
      <c r="R808" s="1"/>
      <c r="S808" s="1"/>
      <c r="T808" s="1"/>
      <c r="U808" s="1"/>
      <c r="V808" s="1"/>
      <c r="W808" s="1"/>
      <c r="X808" s="1"/>
      <c r="Y808" s="1"/>
      <c r="Z808" s="1"/>
    </row>
    <row r="809" ht="28.5" customHeight="1">
      <c r="A809" s="1"/>
      <c r="B809" s="1"/>
      <c r="C809" s="1"/>
      <c r="D809" s="1"/>
      <c r="E809" s="1"/>
      <c r="F809" s="1"/>
      <c r="G809" s="1"/>
      <c r="H809" s="1"/>
      <c r="I809" s="34"/>
      <c r="J809" s="1"/>
      <c r="K809" s="9"/>
      <c r="L809" s="1"/>
      <c r="M809" s="1"/>
      <c r="N809" s="1"/>
      <c r="O809" s="1"/>
      <c r="P809" s="1"/>
      <c r="Q809" s="1"/>
      <c r="R809" s="1"/>
      <c r="S809" s="1"/>
      <c r="T809" s="1"/>
      <c r="U809" s="1"/>
      <c r="V809" s="1"/>
      <c r="W809" s="1"/>
      <c r="X809" s="1"/>
      <c r="Y809" s="1"/>
      <c r="Z809" s="1"/>
    </row>
    <row r="810" ht="28.5" customHeight="1">
      <c r="A810" s="1"/>
      <c r="B810" s="1"/>
      <c r="C810" s="1"/>
      <c r="D810" s="1"/>
      <c r="E810" s="1"/>
      <c r="F810" s="1"/>
      <c r="G810" s="1"/>
      <c r="H810" s="1"/>
      <c r="I810" s="34"/>
      <c r="J810" s="1"/>
      <c r="K810" s="9"/>
      <c r="L810" s="1"/>
      <c r="M810" s="1"/>
      <c r="N810" s="1"/>
      <c r="O810" s="1"/>
      <c r="P810" s="1"/>
      <c r="Q810" s="1"/>
      <c r="R810" s="1"/>
      <c r="S810" s="1"/>
      <c r="T810" s="1"/>
      <c r="U810" s="1"/>
      <c r="V810" s="1"/>
      <c r="W810" s="1"/>
      <c r="X810" s="1"/>
      <c r="Y810" s="1"/>
      <c r="Z810" s="1"/>
    </row>
    <row r="811" ht="28.5" customHeight="1">
      <c r="A811" s="1"/>
      <c r="B811" s="1"/>
      <c r="C811" s="1"/>
      <c r="D811" s="1"/>
      <c r="E811" s="1"/>
      <c r="F811" s="1"/>
      <c r="G811" s="1"/>
      <c r="H811" s="1"/>
      <c r="I811" s="34"/>
      <c r="J811" s="1"/>
      <c r="K811" s="9"/>
      <c r="L811" s="1"/>
      <c r="M811" s="1"/>
      <c r="N811" s="1"/>
      <c r="O811" s="1"/>
      <c r="P811" s="1"/>
      <c r="Q811" s="1"/>
      <c r="R811" s="1"/>
      <c r="S811" s="1"/>
      <c r="T811" s="1"/>
      <c r="U811" s="1"/>
      <c r="V811" s="1"/>
      <c r="W811" s="1"/>
      <c r="X811" s="1"/>
      <c r="Y811" s="1"/>
      <c r="Z811" s="1"/>
    </row>
    <row r="812" ht="28.5" customHeight="1">
      <c r="A812" s="1"/>
      <c r="B812" s="1"/>
      <c r="C812" s="1"/>
      <c r="D812" s="1"/>
      <c r="E812" s="1"/>
      <c r="F812" s="1"/>
      <c r="G812" s="1"/>
      <c r="H812" s="1"/>
      <c r="I812" s="34"/>
      <c r="J812" s="1"/>
      <c r="K812" s="9"/>
      <c r="L812" s="1"/>
      <c r="M812" s="1"/>
      <c r="N812" s="1"/>
      <c r="O812" s="1"/>
      <c r="P812" s="1"/>
      <c r="Q812" s="1"/>
      <c r="R812" s="1"/>
      <c r="S812" s="1"/>
      <c r="T812" s="1"/>
      <c r="U812" s="1"/>
      <c r="V812" s="1"/>
      <c r="W812" s="1"/>
      <c r="X812" s="1"/>
      <c r="Y812" s="1"/>
      <c r="Z812" s="1"/>
    </row>
    <row r="813" ht="28.5" customHeight="1">
      <c r="A813" s="1"/>
      <c r="B813" s="1"/>
      <c r="C813" s="1"/>
      <c r="D813" s="1"/>
      <c r="E813" s="1"/>
      <c r="F813" s="1"/>
      <c r="G813" s="1"/>
      <c r="H813" s="1"/>
      <c r="I813" s="34"/>
      <c r="J813" s="1"/>
      <c r="K813" s="9"/>
      <c r="L813" s="1"/>
      <c r="M813" s="1"/>
      <c r="N813" s="1"/>
      <c r="O813" s="1"/>
      <c r="P813" s="1"/>
      <c r="Q813" s="1"/>
      <c r="R813" s="1"/>
      <c r="S813" s="1"/>
      <c r="T813" s="1"/>
      <c r="U813" s="1"/>
      <c r="V813" s="1"/>
      <c r="W813" s="1"/>
      <c r="X813" s="1"/>
      <c r="Y813" s="1"/>
      <c r="Z813" s="1"/>
    </row>
    <row r="814" ht="28.5" customHeight="1">
      <c r="A814" s="1"/>
      <c r="B814" s="1"/>
      <c r="C814" s="1"/>
      <c r="D814" s="1"/>
      <c r="E814" s="1"/>
      <c r="F814" s="1"/>
      <c r="G814" s="1"/>
      <c r="H814" s="1"/>
      <c r="I814" s="34"/>
      <c r="J814" s="1"/>
      <c r="K814" s="9"/>
      <c r="L814" s="1"/>
      <c r="M814" s="1"/>
      <c r="N814" s="1"/>
      <c r="O814" s="1"/>
      <c r="P814" s="1"/>
      <c r="Q814" s="1"/>
      <c r="R814" s="1"/>
      <c r="S814" s="1"/>
      <c r="T814" s="1"/>
      <c r="U814" s="1"/>
      <c r="V814" s="1"/>
      <c r="W814" s="1"/>
      <c r="X814" s="1"/>
      <c r="Y814" s="1"/>
      <c r="Z814" s="1"/>
    </row>
    <row r="815" ht="28.5" customHeight="1">
      <c r="A815" s="1"/>
      <c r="B815" s="1"/>
      <c r="C815" s="1"/>
      <c r="D815" s="1"/>
      <c r="E815" s="1"/>
      <c r="F815" s="1"/>
      <c r="G815" s="1"/>
      <c r="H815" s="1"/>
      <c r="I815" s="34"/>
      <c r="J815" s="1"/>
      <c r="K815" s="9"/>
      <c r="L815" s="1"/>
      <c r="M815" s="1"/>
      <c r="N815" s="1"/>
      <c r="O815" s="1"/>
      <c r="P815" s="1"/>
      <c r="Q815" s="1"/>
      <c r="R815" s="1"/>
      <c r="S815" s="1"/>
      <c r="T815" s="1"/>
      <c r="U815" s="1"/>
      <c r="V815" s="1"/>
      <c r="W815" s="1"/>
      <c r="X815" s="1"/>
      <c r="Y815" s="1"/>
      <c r="Z815" s="1"/>
    </row>
    <row r="816" ht="28.5" customHeight="1">
      <c r="A816" s="1"/>
      <c r="B816" s="1"/>
      <c r="C816" s="1"/>
      <c r="D816" s="1"/>
      <c r="E816" s="1"/>
      <c r="F816" s="1"/>
      <c r="G816" s="1"/>
      <c r="H816" s="1"/>
      <c r="I816" s="34"/>
      <c r="J816" s="1"/>
      <c r="K816" s="9"/>
      <c r="L816" s="1"/>
      <c r="M816" s="1"/>
      <c r="N816" s="1"/>
      <c r="O816" s="1"/>
      <c r="P816" s="1"/>
      <c r="Q816" s="1"/>
      <c r="R816" s="1"/>
      <c r="S816" s="1"/>
      <c r="T816" s="1"/>
      <c r="U816" s="1"/>
      <c r="V816" s="1"/>
      <c r="W816" s="1"/>
      <c r="X816" s="1"/>
      <c r="Y816" s="1"/>
      <c r="Z816" s="1"/>
    </row>
    <row r="817" ht="28.5" customHeight="1">
      <c r="A817" s="1"/>
      <c r="B817" s="1"/>
      <c r="C817" s="1"/>
      <c r="D817" s="1"/>
      <c r="E817" s="1"/>
      <c r="F817" s="1"/>
      <c r="G817" s="1"/>
      <c r="H817" s="1"/>
      <c r="I817" s="34"/>
      <c r="J817" s="1"/>
      <c r="K817" s="9"/>
      <c r="L817" s="1"/>
      <c r="M817" s="1"/>
      <c r="N817" s="1"/>
      <c r="O817" s="1"/>
      <c r="P817" s="1"/>
      <c r="Q817" s="1"/>
      <c r="R817" s="1"/>
      <c r="S817" s="1"/>
      <c r="T817" s="1"/>
      <c r="U817" s="1"/>
      <c r="V817" s="1"/>
      <c r="W817" s="1"/>
      <c r="X817" s="1"/>
      <c r="Y817" s="1"/>
      <c r="Z817" s="1"/>
    </row>
    <row r="818" ht="28.5" customHeight="1">
      <c r="A818" s="1"/>
      <c r="B818" s="1"/>
      <c r="C818" s="1"/>
      <c r="D818" s="1"/>
      <c r="E818" s="1"/>
      <c r="F818" s="1"/>
      <c r="G818" s="1"/>
      <c r="H818" s="1"/>
      <c r="I818" s="34"/>
      <c r="J818" s="1"/>
      <c r="K818" s="9"/>
      <c r="L818" s="1"/>
      <c r="M818" s="1"/>
      <c r="N818" s="1"/>
      <c r="O818" s="1"/>
      <c r="P818" s="1"/>
      <c r="Q818" s="1"/>
      <c r="R818" s="1"/>
      <c r="S818" s="1"/>
      <c r="T818" s="1"/>
      <c r="U818" s="1"/>
      <c r="V818" s="1"/>
      <c r="W818" s="1"/>
      <c r="X818" s="1"/>
      <c r="Y818" s="1"/>
      <c r="Z818" s="1"/>
    </row>
    <row r="819" ht="28.5" customHeight="1">
      <c r="A819" s="1"/>
      <c r="B819" s="1"/>
      <c r="C819" s="1"/>
      <c r="D819" s="1"/>
      <c r="E819" s="1"/>
      <c r="F819" s="1"/>
      <c r="G819" s="1"/>
      <c r="H819" s="1"/>
      <c r="I819" s="34"/>
      <c r="J819" s="1"/>
      <c r="K819" s="9"/>
      <c r="L819" s="1"/>
      <c r="M819" s="1"/>
      <c r="N819" s="1"/>
      <c r="O819" s="1"/>
      <c r="P819" s="1"/>
      <c r="Q819" s="1"/>
      <c r="R819" s="1"/>
      <c r="S819" s="1"/>
      <c r="T819" s="1"/>
      <c r="U819" s="1"/>
      <c r="V819" s="1"/>
      <c r="W819" s="1"/>
      <c r="X819" s="1"/>
      <c r="Y819" s="1"/>
      <c r="Z819" s="1"/>
    </row>
    <row r="820" ht="28.5" customHeight="1">
      <c r="A820" s="1"/>
      <c r="B820" s="1"/>
      <c r="C820" s="1"/>
      <c r="D820" s="1"/>
      <c r="E820" s="1"/>
      <c r="F820" s="1"/>
      <c r="G820" s="1"/>
      <c r="H820" s="1"/>
      <c r="I820" s="34"/>
      <c r="J820" s="1"/>
      <c r="K820" s="9"/>
      <c r="L820" s="1"/>
      <c r="M820" s="1"/>
      <c r="N820" s="1"/>
      <c r="O820" s="1"/>
      <c r="P820" s="1"/>
      <c r="Q820" s="1"/>
      <c r="R820" s="1"/>
      <c r="S820" s="1"/>
      <c r="T820" s="1"/>
      <c r="U820" s="1"/>
      <c r="V820" s="1"/>
      <c r="W820" s="1"/>
      <c r="X820" s="1"/>
      <c r="Y820" s="1"/>
      <c r="Z820" s="1"/>
    </row>
    <row r="821" ht="28.5" customHeight="1">
      <c r="A821" s="1"/>
      <c r="B821" s="1"/>
      <c r="C821" s="1"/>
      <c r="D821" s="1"/>
      <c r="E821" s="1"/>
      <c r="F821" s="1"/>
      <c r="G821" s="1"/>
      <c r="H821" s="1"/>
      <c r="I821" s="34"/>
      <c r="J821" s="1"/>
      <c r="K821" s="9"/>
      <c r="L821" s="1"/>
      <c r="M821" s="1"/>
      <c r="N821" s="1"/>
      <c r="O821" s="1"/>
      <c r="P821" s="1"/>
      <c r="Q821" s="1"/>
      <c r="R821" s="1"/>
      <c r="S821" s="1"/>
      <c r="T821" s="1"/>
      <c r="U821" s="1"/>
      <c r="V821" s="1"/>
      <c r="W821" s="1"/>
      <c r="X821" s="1"/>
      <c r="Y821" s="1"/>
      <c r="Z821" s="1"/>
    </row>
    <row r="822" ht="28.5" customHeight="1">
      <c r="A822" s="1"/>
      <c r="B822" s="1"/>
      <c r="C822" s="1"/>
      <c r="D822" s="1"/>
      <c r="E822" s="1"/>
      <c r="F822" s="1"/>
      <c r="G822" s="1"/>
      <c r="H822" s="1"/>
      <c r="I822" s="34"/>
      <c r="J822" s="1"/>
      <c r="K822" s="9"/>
      <c r="L822" s="1"/>
      <c r="M822" s="1"/>
      <c r="N822" s="1"/>
      <c r="O822" s="1"/>
      <c r="P822" s="1"/>
      <c r="Q822" s="1"/>
      <c r="R822" s="1"/>
      <c r="S822" s="1"/>
      <c r="T822" s="1"/>
      <c r="U822" s="1"/>
      <c r="V822" s="1"/>
      <c r="W822" s="1"/>
      <c r="X822" s="1"/>
      <c r="Y822" s="1"/>
      <c r="Z822" s="1"/>
    </row>
    <row r="823" ht="28.5" customHeight="1">
      <c r="A823" s="1"/>
      <c r="B823" s="1"/>
      <c r="C823" s="1"/>
      <c r="D823" s="1"/>
      <c r="E823" s="1"/>
      <c r="F823" s="1"/>
      <c r="G823" s="1"/>
      <c r="H823" s="1"/>
      <c r="I823" s="34"/>
      <c r="J823" s="1"/>
      <c r="K823" s="9"/>
      <c r="L823" s="1"/>
      <c r="M823" s="1"/>
      <c r="N823" s="1"/>
      <c r="O823" s="1"/>
      <c r="P823" s="1"/>
      <c r="Q823" s="1"/>
      <c r="R823" s="1"/>
      <c r="S823" s="1"/>
      <c r="T823" s="1"/>
      <c r="U823" s="1"/>
      <c r="V823" s="1"/>
      <c r="W823" s="1"/>
      <c r="X823" s="1"/>
      <c r="Y823" s="1"/>
      <c r="Z823" s="1"/>
    </row>
    <row r="824" ht="28.5" customHeight="1">
      <c r="A824" s="1"/>
      <c r="B824" s="1"/>
      <c r="C824" s="1"/>
      <c r="D824" s="1"/>
      <c r="E824" s="1"/>
      <c r="F824" s="1"/>
      <c r="G824" s="1"/>
      <c r="H824" s="1"/>
      <c r="I824" s="34"/>
      <c r="J824" s="1"/>
      <c r="K824" s="9"/>
      <c r="L824" s="1"/>
      <c r="M824" s="1"/>
      <c r="N824" s="1"/>
      <c r="O824" s="1"/>
      <c r="P824" s="1"/>
      <c r="Q824" s="1"/>
      <c r="R824" s="1"/>
      <c r="S824" s="1"/>
      <c r="T824" s="1"/>
      <c r="U824" s="1"/>
      <c r="V824" s="1"/>
      <c r="W824" s="1"/>
      <c r="X824" s="1"/>
      <c r="Y824" s="1"/>
      <c r="Z824" s="1"/>
    </row>
    <row r="825" ht="28.5" customHeight="1">
      <c r="A825" s="1"/>
      <c r="B825" s="1"/>
      <c r="C825" s="1"/>
      <c r="D825" s="1"/>
      <c r="E825" s="1"/>
      <c r="F825" s="1"/>
      <c r="G825" s="1"/>
      <c r="H825" s="1"/>
      <c r="I825" s="34"/>
      <c r="J825" s="1"/>
      <c r="K825" s="9"/>
      <c r="L825" s="1"/>
      <c r="M825" s="1"/>
      <c r="N825" s="1"/>
      <c r="O825" s="1"/>
      <c r="P825" s="1"/>
      <c r="Q825" s="1"/>
      <c r="R825" s="1"/>
      <c r="S825" s="1"/>
      <c r="T825" s="1"/>
      <c r="U825" s="1"/>
      <c r="V825" s="1"/>
      <c r="W825" s="1"/>
      <c r="X825" s="1"/>
      <c r="Y825" s="1"/>
      <c r="Z825" s="1"/>
    </row>
    <row r="826" ht="28.5" customHeight="1">
      <c r="A826" s="1"/>
      <c r="B826" s="1"/>
      <c r="C826" s="1"/>
      <c r="D826" s="1"/>
      <c r="E826" s="1"/>
      <c r="F826" s="1"/>
      <c r="G826" s="1"/>
      <c r="H826" s="1"/>
      <c r="I826" s="34"/>
      <c r="J826" s="1"/>
      <c r="K826" s="9"/>
      <c r="L826" s="1"/>
      <c r="M826" s="1"/>
      <c r="N826" s="1"/>
      <c r="O826" s="1"/>
      <c r="P826" s="1"/>
      <c r="Q826" s="1"/>
      <c r="R826" s="1"/>
      <c r="S826" s="1"/>
      <c r="T826" s="1"/>
      <c r="U826" s="1"/>
      <c r="V826" s="1"/>
      <c r="W826" s="1"/>
      <c r="X826" s="1"/>
      <c r="Y826" s="1"/>
      <c r="Z826" s="1"/>
    </row>
    <row r="827" ht="28.5" customHeight="1">
      <c r="A827" s="1"/>
      <c r="B827" s="1"/>
      <c r="C827" s="1"/>
      <c r="D827" s="1"/>
      <c r="E827" s="1"/>
      <c r="F827" s="1"/>
      <c r="G827" s="1"/>
      <c r="H827" s="1"/>
      <c r="I827" s="34"/>
      <c r="J827" s="1"/>
      <c r="K827" s="9"/>
      <c r="L827" s="1"/>
      <c r="M827" s="1"/>
      <c r="N827" s="1"/>
      <c r="O827" s="1"/>
      <c r="P827" s="1"/>
      <c r="Q827" s="1"/>
      <c r="R827" s="1"/>
      <c r="S827" s="1"/>
      <c r="T827" s="1"/>
      <c r="U827" s="1"/>
      <c r="V827" s="1"/>
      <c r="W827" s="1"/>
      <c r="X827" s="1"/>
      <c r="Y827" s="1"/>
      <c r="Z827" s="1"/>
    </row>
    <row r="828" ht="28.5" customHeight="1">
      <c r="A828" s="1"/>
      <c r="B828" s="1"/>
      <c r="C828" s="1"/>
      <c r="D828" s="1"/>
      <c r="E828" s="1"/>
      <c r="F828" s="1"/>
      <c r="G828" s="1"/>
      <c r="H828" s="1"/>
      <c r="I828" s="34"/>
      <c r="J828" s="1"/>
      <c r="K828" s="9"/>
      <c r="L828" s="1"/>
      <c r="M828" s="1"/>
      <c r="N828" s="1"/>
      <c r="O828" s="1"/>
      <c r="P828" s="1"/>
      <c r="Q828" s="1"/>
      <c r="R828" s="1"/>
      <c r="S828" s="1"/>
      <c r="T828" s="1"/>
      <c r="U828" s="1"/>
      <c r="V828" s="1"/>
      <c r="W828" s="1"/>
      <c r="X828" s="1"/>
      <c r="Y828" s="1"/>
      <c r="Z828" s="1"/>
    </row>
    <row r="829" ht="28.5" customHeight="1">
      <c r="A829" s="1"/>
      <c r="B829" s="1"/>
      <c r="C829" s="1"/>
      <c r="D829" s="1"/>
      <c r="E829" s="1"/>
      <c r="F829" s="1"/>
      <c r="G829" s="1"/>
      <c r="H829" s="1"/>
      <c r="I829" s="34"/>
      <c r="J829" s="1"/>
      <c r="K829" s="9"/>
      <c r="L829" s="1"/>
      <c r="M829" s="1"/>
      <c r="N829" s="1"/>
      <c r="O829" s="1"/>
      <c r="P829" s="1"/>
      <c r="Q829" s="1"/>
      <c r="R829" s="1"/>
      <c r="S829" s="1"/>
      <c r="T829" s="1"/>
      <c r="U829" s="1"/>
      <c r="V829" s="1"/>
      <c r="W829" s="1"/>
      <c r="X829" s="1"/>
      <c r="Y829" s="1"/>
      <c r="Z829" s="1"/>
    </row>
    <row r="830" ht="28.5" customHeight="1">
      <c r="A830" s="1"/>
      <c r="B830" s="1"/>
      <c r="C830" s="1"/>
      <c r="D830" s="1"/>
      <c r="E830" s="1"/>
      <c r="F830" s="1"/>
      <c r="G830" s="1"/>
      <c r="H830" s="1"/>
      <c r="I830" s="34"/>
      <c r="J830" s="1"/>
      <c r="K830" s="9"/>
      <c r="L830" s="1"/>
      <c r="M830" s="1"/>
      <c r="N830" s="1"/>
      <c r="O830" s="1"/>
      <c r="P830" s="1"/>
      <c r="Q830" s="1"/>
      <c r="R830" s="1"/>
      <c r="S830" s="1"/>
      <c r="T830" s="1"/>
      <c r="U830" s="1"/>
      <c r="V830" s="1"/>
      <c r="W830" s="1"/>
      <c r="X830" s="1"/>
      <c r="Y830" s="1"/>
      <c r="Z830" s="1"/>
    </row>
    <row r="831" ht="28.5" customHeight="1">
      <c r="A831" s="1"/>
      <c r="B831" s="1"/>
      <c r="C831" s="1"/>
      <c r="D831" s="1"/>
      <c r="E831" s="1"/>
      <c r="F831" s="1"/>
      <c r="G831" s="1"/>
      <c r="H831" s="1"/>
      <c r="I831" s="34"/>
      <c r="J831" s="1"/>
      <c r="K831" s="9"/>
      <c r="L831" s="1"/>
      <c r="M831" s="1"/>
      <c r="N831" s="1"/>
      <c r="O831" s="1"/>
      <c r="P831" s="1"/>
      <c r="Q831" s="1"/>
      <c r="R831" s="1"/>
      <c r="S831" s="1"/>
      <c r="T831" s="1"/>
      <c r="U831" s="1"/>
      <c r="V831" s="1"/>
      <c r="W831" s="1"/>
      <c r="X831" s="1"/>
      <c r="Y831" s="1"/>
      <c r="Z831" s="1"/>
    </row>
    <row r="832" ht="28.5" customHeight="1">
      <c r="A832" s="1"/>
      <c r="B832" s="1"/>
      <c r="C832" s="1"/>
      <c r="D832" s="1"/>
      <c r="E832" s="1"/>
      <c r="F832" s="1"/>
      <c r="G832" s="1"/>
      <c r="H832" s="1"/>
      <c r="I832" s="34"/>
      <c r="J832" s="1"/>
      <c r="K832" s="9"/>
      <c r="L832" s="1"/>
      <c r="M832" s="1"/>
      <c r="N832" s="1"/>
      <c r="O832" s="1"/>
      <c r="P832" s="1"/>
      <c r="Q832" s="1"/>
      <c r="R832" s="1"/>
      <c r="S832" s="1"/>
      <c r="T832" s="1"/>
      <c r="U832" s="1"/>
      <c r="V832" s="1"/>
      <c r="W832" s="1"/>
      <c r="X832" s="1"/>
      <c r="Y832" s="1"/>
      <c r="Z832" s="1"/>
    </row>
    <row r="833" ht="28.5" customHeight="1">
      <c r="A833" s="1"/>
      <c r="B833" s="1"/>
      <c r="C833" s="1"/>
      <c r="D833" s="1"/>
      <c r="E833" s="1"/>
      <c r="F833" s="1"/>
      <c r="G833" s="1"/>
      <c r="H833" s="1"/>
      <c r="I833" s="34"/>
      <c r="J833" s="1"/>
      <c r="K833" s="9"/>
      <c r="L833" s="1"/>
      <c r="M833" s="1"/>
      <c r="N833" s="1"/>
      <c r="O833" s="1"/>
      <c r="P833" s="1"/>
      <c r="Q833" s="1"/>
      <c r="R833" s="1"/>
      <c r="S833" s="1"/>
      <c r="T833" s="1"/>
      <c r="U833" s="1"/>
      <c r="V833" s="1"/>
      <c r="W833" s="1"/>
      <c r="X833" s="1"/>
      <c r="Y833" s="1"/>
      <c r="Z833" s="1"/>
    </row>
    <row r="834" ht="28.5" customHeight="1">
      <c r="A834" s="1"/>
      <c r="B834" s="1"/>
      <c r="C834" s="1"/>
      <c r="D834" s="1"/>
      <c r="E834" s="1"/>
      <c r="F834" s="1"/>
      <c r="G834" s="1"/>
      <c r="H834" s="1"/>
      <c r="I834" s="34"/>
      <c r="J834" s="1"/>
      <c r="K834" s="9"/>
      <c r="L834" s="1"/>
      <c r="M834" s="1"/>
      <c r="N834" s="1"/>
      <c r="O834" s="1"/>
      <c r="P834" s="1"/>
      <c r="Q834" s="1"/>
      <c r="R834" s="1"/>
      <c r="S834" s="1"/>
      <c r="T834" s="1"/>
      <c r="U834" s="1"/>
      <c r="V834" s="1"/>
      <c r="W834" s="1"/>
      <c r="X834" s="1"/>
      <c r="Y834" s="1"/>
      <c r="Z834" s="1"/>
    </row>
    <row r="835" ht="28.5" customHeight="1">
      <c r="A835" s="1"/>
      <c r="B835" s="1"/>
      <c r="C835" s="1"/>
      <c r="D835" s="1"/>
      <c r="E835" s="1"/>
      <c r="F835" s="1"/>
      <c r="G835" s="1"/>
      <c r="H835" s="1"/>
      <c r="I835" s="34"/>
      <c r="J835" s="1"/>
      <c r="K835" s="9"/>
      <c r="L835" s="1"/>
      <c r="M835" s="1"/>
      <c r="N835" s="1"/>
      <c r="O835" s="1"/>
      <c r="P835" s="1"/>
      <c r="Q835" s="1"/>
      <c r="R835" s="1"/>
      <c r="S835" s="1"/>
      <c r="T835" s="1"/>
      <c r="U835" s="1"/>
      <c r="V835" s="1"/>
      <c r="W835" s="1"/>
      <c r="X835" s="1"/>
      <c r="Y835" s="1"/>
      <c r="Z835" s="1"/>
    </row>
    <row r="836" ht="28.5" customHeight="1">
      <c r="A836" s="1"/>
      <c r="B836" s="1"/>
      <c r="C836" s="1"/>
      <c r="D836" s="1"/>
      <c r="E836" s="1"/>
      <c r="F836" s="1"/>
      <c r="G836" s="1"/>
      <c r="H836" s="1"/>
      <c r="I836" s="34"/>
      <c r="J836" s="1"/>
      <c r="K836" s="9"/>
      <c r="L836" s="1"/>
      <c r="M836" s="1"/>
      <c r="N836" s="1"/>
      <c r="O836" s="1"/>
      <c r="P836" s="1"/>
      <c r="Q836" s="1"/>
      <c r="R836" s="1"/>
      <c r="S836" s="1"/>
      <c r="T836" s="1"/>
      <c r="U836" s="1"/>
      <c r="V836" s="1"/>
      <c r="W836" s="1"/>
      <c r="X836" s="1"/>
      <c r="Y836" s="1"/>
      <c r="Z836" s="1"/>
    </row>
    <row r="837" ht="28.5" customHeight="1">
      <c r="A837" s="1"/>
      <c r="B837" s="1"/>
      <c r="C837" s="1"/>
      <c r="D837" s="1"/>
      <c r="E837" s="1"/>
      <c r="F837" s="1"/>
      <c r="G837" s="1"/>
      <c r="H837" s="1"/>
      <c r="I837" s="34"/>
      <c r="J837" s="1"/>
      <c r="K837" s="9"/>
      <c r="L837" s="1"/>
      <c r="M837" s="1"/>
      <c r="N837" s="1"/>
      <c r="O837" s="1"/>
      <c r="P837" s="1"/>
      <c r="Q837" s="1"/>
      <c r="R837" s="1"/>
      <c r="S837" s="1"/>
      <c r="T837" s="1"/>
      <c r="U837" s="1"/>
      <c r="V837" s="1"/>
      <c r="W837" s="1"/>
      <c r="X837" s="1"/>
      <c r="Y837" s="1"/>
      <c r="Z837" s="1"/>
    </row>
    <row r="838" ht="28.5" customHeight="1">
      <c r="A838" s="1"/>
      <c r="B838" s="1"/>
      <c r="C838" s="1"/>
      <c r="D838" s="1"/>
      <c r="E838" s="1"/>
      <c r="F838" s="1"/>
      <c r="G838" s="1"/>
      <c r="H838" s="1"/>
      <c r="I838" s="34"/>
      <c r="J838" s="1"/>
      <c r="K838" s="9"/>
      <c r="L838" s="1"/>
      <c r="M838" s="1"/>
      <c r="N838" s="1"/>
      <c r="O838" s="1"/>
      <c r="P838" s="1"/>
      <c r="Q838" s="1"/>
      <c r="R838" s="1"/>
      <c r="S838" s="1"/>
      <c r="T838" s="1"/>
      <c r="U838" s="1"/>
      <c r="V838" s="1"/>
      <c r="W838" s="1"/>
      <c r="X838" s="1"/>
      <c r="Y838" s="1"/>
      <c r="Z838" s="1"/>
    </row>
    <row r="839" ht="28.5" customHeight="1">
      <c r="A839" s="1"/>
      <c r="B839" s="1"/>
      <c r="C839" s="1"/>
      <c r="D839" s="1"/>
      <c r="E839" s="1"/>
      <c r="F839" s="1"/>
      <c r="G839" s="1"/>
      <c r="H839" s="1"/>
      <c r="I839" s="34"/>
      <c r="J839" s="1"/>
      <c r="K839" s="9"/>
      <c r="L839" s="1"/>
      <c r="M839" s="1"/>
      <c r="N839" s="1"/>
      <c r="O839" s="1"/>
      <c r="P839" s="1"/>
      <c r="Q839" s="1"/>
      <c r="R839" s="1"/>
      <c r="S839" s="1"/>
      <c r="T839" s="1"/>
      <c r="U839" s="1"/>
      <c r="V839" s="1"/>
      <c r="W839" s="1"/>
      <c r="X839" s="1"/>
      <c r="Y839" s="1"/>
      <c r="Z839" s="1"/>
    </row>
    <row r="840" ht="28.5" customHeight="1">
      <c r="A840" s="1"/>
      <c r="B840" s="1"/>
      <c r="C840" s="1"/>
      <c r="D840" s="1"/>
      <c r="E840" s="1"/>
      <c r="F840" s="1"/>
      <c r="G840" s="1"/>
      <c r="H840" s="1"/>
      <c r="I840" s="34"/>
      <c r="J840" s="1"/>
      <c r="K840" s="9"/>
      <c r="L840" s="1"/>
      <c r="M840" s="1"/>
      <c r="N840" s="1"/>
      <c r="O840" s="1"/>
      <c r="P840" s="1"/>
      <c r="Q840" s="1"/>
      <c r="R840" s="1"/>
      <c r="S840" s="1"/>
      <c r="T840" s="1"/>
      <c r="U840" s="1"/>
      <c r="V840" s="1"/>
      <c r="W840" s="1"/>
      <c r="X840" s="1"/>
      <c r="Y840" s="1"/>
      <c r="Z840" s="1"/>
    </row>
    <row r="841" ht="28.5" customHeight="1">
      <c r="A841" s="1"/>
      <c r="B841" s="1"/>
      <c r="C841" s="1"/>
      <c r="D841" s="1"/>
      <c r="E841" s="1"/>
      <c r="F841" s="1"/>
      <c r="G841" s="1"/>
      <c r="H841" s="1"/>
      <c r="I841" s="34"/>
      <c r="J841" s="1"/>
      <c r="K841" s="9"/>
      <c r="L841" s="1"/>
      <c r="M841" s="1"/>
      <c r="N841" s="1"/>
      <c r="O841" s="1"/>
      <c r="P841" s="1"/>
      <c r="Q841" s="1"/>
      <c r="R841" s="1"/>
      <c r="S841" s="1"/>
      <c r="T841" s="1"/>
      <c r="U841" s="1"/>
      <c r="V841" s="1"/>
      <c r="W841" s="1"/>
      <c r="X841" s="1"/>
      <c r="Y841" s="1"/>
      <c r="Z841" s="1"/>
    </row>
    <row r="842" ht="28.5" customHeight="1">
      <c r="A842" s="1"/>
      <c r="B842" s="1"/>
      <c r="C842" s="1"/>
      <c r="D842" s="1"/>
      <c r="E842" s="1"/>
      <c r="F842" s="1"/>
      <c r="G842" s="1"/>
      <c r="H842" s="1"/>
      <c r="I842" s="34"/>
      <c r="J842" s="1"/>
      <c r="K842" s="9"/>
      <c r="L842" s="1"/>
      <c r="M842" s="1"/>
      <c r="N842" s="1"/>
      <c r="O842" s="1"/>
      <c r="P842" s="1"/>
      <c r="Q842" s="1"/>
      <c r="R842" s="1"/>
      <c r="S842" s="1"/>
      <c r="T842" s="1"/>
      <c r="U842" s="1"/>
      <c r="V842" s="1"/>
      <c r="W842" s="1"/>
      <c r="X842" s="1"/>
      <c r="Y842" s="1"/>
      <c r="Z842" s="1"/>
    </row>
    <row r="843" ht="28.5" customHeight="1">
      <c r="A843" s="1"/>
      <c r="B843" s="1"/>
      <c r="C843" s="1"/>
      <c r="D843" s="1"/>
      <c r="E843" s="1"/>
      <c r="F843" s="1"/>
      <c r="G843" s="1"/>
      <c r="H843" s="1"/>
      <c r="I843" s="34"/>
      <c r="J843" s="1"/>
      <c r="K843" s="9"/>
      <c r="L843" s="1"/>
      <c r="M843" s="1"/>
      <c r="N843" s="1"/>
      <c r="O843" s="1"/>
      <c r="P843" s="1"/>
      <c r="Q843" s="1"/>
      <c r="R843" s="1"/>
      <c r="S843" s="1"/>
      <c r="T843" s="1"/>
      <c r="U843" s="1"/>
      <c r="V843" s="1"/>
      <c r="W843" s="1"/>
      <c r="X843" s="1"/>
      <c r="Y843" s="1"/>
      <c r="Z843" s="1"/>
    </row>
    <row r="844" ht="28.5" customHeight="1">
      <c r="A844" s="1"/>
      <c r="B844" s="1"/>
      <c r="C844" s="1"/>
      <c r="D844" s="1"/>
      <c r="E844" s="1"/>
      <c r="F844" s="1"/>
      <c r="G844" s="1"/>
      <c r="H844" s="1"/>
      <c r="I844" s="34"/>
      <c r="J844" s="1"/>
      <c r="K844" s="9"/>
      <c r="L844" s="1"/>
      <c r="M844" s="1"/>
      <c r="N844" s="1"/>
      <c r="O844" s="1"/>
      <c r="P844" s="1"/>
      <c r="Q844" s="1"/>
      <c r="R844" s="1"/>
      <c r="S844" s="1"/>
      <c r="T844" s="1"/>
      <c r="U844" s="1"/>
      <c r="V844" s="1"/>
      <c r="W844" s="1"/>
      <c r="X844" s="1"/>
      <c r="Y844" s="1"/>
      <c r="Z844" s="1"/>
    </row>
    <row r="845" ht="28.5" customHeight="1">
      <c r="A845" s="1"/>
      <c r="B845" s="1"/>
      <c r="C845" s="1"/>
      <c r="D845" s="1"/>
      <c r="E845" s="1"/>
      <c r="F845" s="1"/>
      <c r="G845" s="1"/>
      <c r="H845" s="1"/>
      <c r="I845" s="34"/>
      <c r="J845" s="1"/>
      <c r="K845" s="9"/>
      <c r="L845" s="1"/>
      <c r="M845" s="1"/>
      <c r="N845" s="1"/>
      <c r="O845" s="1"/>
      <c r="P845" s="1"/>
      <c r="Q845" s="1"/>
      <c r="R845" s="1"/>
      <c r="S845" s="1"/>
      <c r="T845" s="1"/>
      <c r="U845" s="1"/>
      <c r="V845" s="1"/>
      <c r="W845" s="1"/>
      <c r="X845" s="1"/>
      <c r="Y845" s="1"/>
      <c r="Z845" s="1"/>
    </row>
    <row r="846" ht="28.5" customHeight="1">
      <c r="A846" s="1"/>
      <c r="B846" s="1"/>
      <c r="C846" s="1"/>
      <c r="D846" s="1"/>
      <c r="E846" s="1"/>
      <c r="F846" s="1"/>
      <c r="G846" s="1"/>
      <c r="H846" s="1"/>
      <c r="I846" s="34"/>
      <c r="J846" s="1"/>
      <c r="K846" s="9"/>
      <c r="L846" s="1"/>
      <c r="M846" s="1"/>
      <c r="N846" s="1"/>
      <c r="O846" s="1"/>
      <c r="P846" s="1"/>
      <c r="Q846" s="1"/>
      <c r="R846" s="1"/>
      <c r="S846" s="1"/>
      <c r="T846" s="1"/>
      <c r="U846" s="1"/>
      <c r="V846" s="1"/>
      <c r="W846" s="1"/>
      <c r="X846" s="1"/>
      <c r="Y846" s="1"/>
      <c r="Z846" s="1"/>
    </row>
    <row r="847" ht="28.5" customHeight="1">
      <c r="A847" s="1"/>
      <c r="B847" s="1"/>
      <c r="C847" s="1"/>
      <c r="D847" s="1"/>
      <c r="E847" s="1"/>
      <c r="F847" s="1"/>
      <c r="G847" s="1"/>
      <c r="H847" s="1"/>
      <c r="I847" s="34"/>
      <c r="J847" s="1"/>
      <c r="K847" s="9"/>
      <c r="L847" s="1"/>
      <c r="M847" s="1"/>
      <c r="N847" s="1"/>
      <c r="O847" s="1"/>
      <c r="P847" s="1"/>
      <c r="Q847" s="1"/>
      <c r="R847" s="1"/>
      <c r="S847" s="1"/>
      <c r="T847" s="1"/>
      <c r="U847" s="1"/>
      <c r="V847" s="1"/>
      <c r="W847" s="1"/>
      <c r="X847" s="1"/>
      <c r="Y847" s="1"/>
      <c r="Z847" s="1"/>
    </row>
    <row r="848" ht="28.5" customHeight="1">
      <c r="A848" s="1"/>
      <c r="B848" s="1"/>
      <c r="C848" s="1"/>
      <c r="D848" s="1"/>
      <c r="E848" s="1"/>
      <c r="F848" s="1"/>
      <c r="G848" s="1"/>
      <c r="H848" s="1"/>
      <c r="I848" s="34"/>
      <c r="J848" s="1"/>
      <c r="K848" s="9"/>
      <c r="L848" s="1"/>
      <c r="M848" s="1"/>
      <c r="N848" s="1"/>
      <c r="O848" s="1"/>
      <c r="P848" s="1"/>
      <c r="Q848" s="1"/>
      <c r="R848" s="1"/>
      <c r="S848" s="1"/>
      <c r="T848" s="1"/>
      <c r="U848" s="1"/>
      <c r="V848" s="1"/>
      <c r="W848" s="1"/>
      <c r="X848" s="1"/>
      <c r="Y848" s="1"/>
      <c r="Z848" s="1"/>
    </row>
    <row r="849" ht="28.5" customHeight="1">
      <c r="A849" s="1"/>
      <c r="B849" s="1"/>
      <c r="C849" s="1"/>
      <c r="D849" s="1"/>
      <c r="E849" s="1"/>
      <c r="F849" s="1"/>
      <c r="G849" s="1"/>
      <c r="H849" s="1"/>
      <c r="I849" s="34"/>
      <c r="J849" s="1"/>
      <c r="K849" s="9"/>
      <c r="L849" s="1"/>
      <c r="M849" s="1"/>
      <c r="N849" s="1"/>
      <c r="O849" s="1"/>
      <c r="P849" s="1"/>
      <c r="Q849" s="1"/>
      <c r="R849" s="1"/>
      <c r="S849" s="1"/>
      <c r="T849" s="1"/>
      <c r="U849" s="1"/>
      <c r="V849" s="1"/>
      <c r="W849" s="1"/>
      <c r="X849" s="1"/>
      <c r="Y849" s="1"/>
      <c r="Z849" s="1"/>
    </row>
    <row r="850" ht="28.5" customHeight="1">
      <c r="A850" s="1"/>
      <c r="B850" s="1"/>
      <c r="C850" s="1"/>
      <c r="D850" s="1"/>
      <c r="E850" s="1"/>
      <c r="F850" s="1"/>
      <c r="G850" s="1"/>
      <c r="H850" s="1"/>
      <c r="I850" s="34"/>
      <c r="J850" s="1"/>
      <c r="K850" s="9"/>
      <c r="L850" s="1"/>
      <c r="M850" s="1"/>
      <c r="N850" s="1"/>
      <c r="O850" s="1"/>
      <c r="P850" s="1"/>
      <c r="Q850" s="1"/>
      <c r="R850" s="1"/>
      <c r="S850" s="1"/>
      <c r="T850" s="1"/>
      <c r="U850" s="1"/>
      <c r="V850" s="1"/>
      <c r="W850" s="1"/>
      <c r="X850" s="1"/>
      <c r="Y850" s="1"/>
      <c r="Z850" s="1"/>
    </row>
    <row r="851" ht="28.5" customHeight="1">
      <c r="A851" s="1"/>
      <c r="B851" s="1"/>
      <c r="C851" s="1"/>
      <c r="D851" s="1"/>
      <c r="E851" s="1"/>
      <c r="F851" s="1"/>
      <c r="G851" s="1"/>
      <c r="H851" s="1"/>
      <c r="I851" s="34"/>
      <c r="J851" s="1"/>
      <c r="K851" s="9"/>
      <c r="L851" s="1"/>
      <c r="M851" s="1"/>
      <c r="N851" s="1"/>
      <c r="O851" s="1"/>
      <c r="P851" s="1"/>
      <c r="Q851" s="1"/>
      <c r="R851" s="1"/>
      <c r="S851" s="1"/>
      <c r="T851" s="1"/>
      <c r="U851" s="1"/>
      <c r="V851" s="1"/>
      <c r="W851" s="1"/>
      <c r="X851" s="1"/>
      <c r="Y851" s="1"/>
      <c r="Z851" s="1"/>
    </row>
    <row r="852" ht="28.5" customHeight="1">
      <c r="A852" s="1"/>
      <c r="B852" s="1"/>
      <c r="C852" s="1"/>
      <c r="D852" s="1"/>
      <c r="E852" s="1"/>
      <c r="F852" s="1"/>
      <c r="G852" s="1"/>
      <c r="H852" s="1"/>
      <c r="I852" s="34"/>
      <c r="J852" s="1"/>
      <c r="K852" s="9"/>
      <c r="L852" s="1"/>
      <c r="M852" s="1"/>
      <c r="N852" s="1"/>
      <c r="O852" s="1"/>
      <c r="P852" s="1"/>
      <c r="Q852" s="1"/>
      <c r="R852" s="1"/>
      <c r="S852" s="1"/>
      <c r="T852" s="1"/>
      <c r="U852" s="1"/>
      <c r="V852" s="1"/>
      <c r="W852" s="1"/>
      <c r="X852" s="1"/>
      <c r="Y852" s="1"/>
      <c r="Z852" s="1"/>
    </row>
    <row r="853" ht="28.5" customHeight="1">
      <c r="A853" s="1"/>
      <c r="B853" s="1"/>
      <c r="C853" s="1"/>
      <c r="D853" s="1"/>
      <c r="E853" s="1"/>
      <c r="F853" s="1"/>
      <c r="G853" s="1"/>
      <c r="H853" s="1"/>
      <c r="I853" s="34"/>
      <c r="J853" s="1"/>
      <c r="K853" s="9"/>
      <c r="L853" s="1"/>
      <c r="M853" s="1"/>
      <c r="N853" s="1"/>
      <c r="O853" s="1"/>
      <c r="P853" s="1"/>
      <c r="Q853" s="1"/>
      <c r="R853" s="1"/>
      <c r="S853" s="1"/>
      <c r="T853" s="1"/>
      <c r="U853" s="1"/>
      <c r="V853" s="1"/>
      <c r="W853" s="1"/>
      <c r="X853" s="1"/>
      <c r="Y853" s="1"/>
      <c r="Z853" s="1"/>
    </row>
    <row r="854" ht="28.5" customHeight="1">
      <c r="A854" s="1"/>
      <c r="B854" s="1"/>
      <c r="C854" s="1"/>
      <c r="D854" s="1"/>
      <c r="E854" s="1"/>
      <c r="F854" s="1"/>
      <c r="G854" s="1"/>
      <c r="H854" s="1"/>
      <c r="I854" s="34"/>
      <c r="J854" s="1"/>
      <c r="K854" s="9"/>
      <c r="L854" s="1"/>
      <c r="M854" s="1"/>
      <c r="N854" s="1"/>
      <c r="O854" s="1"/>
      <c r="P854" s="1"/>
      <c r="Q854" s="1"/>
      <c r="R854" s="1"/>
      <c r="S854" s="1"/>
      <c r="T854" s="1"/>
      <c r="U854" s="1"/>
      <c r="V854" s="1"/>
      <c r="W854" s="1"/>
      <c r="X854" s="1"/>
      <c r="Y854" s="1"/>
      <c r="Z854" s="1"/>
    </row>
    <row r="855" ht="28.5" customHeight="1">
      <c r="A855" s="1"/>
      <c r="B855" s="1"/>
      <c r="C855" s="1"/>
      <c r="D855" s="1"/>
      <c r="E855" s="1"/>
      <c r="F855" s="1"/>
      <c r="G855" s="1"/>
      <c r="H855" s="1"/>
      <c r="I855" s="34"/>
      <c r="J855" s="1"/>
      <c r="K855" s="9"/>
      <c r="L855" s="1"/>
      <c r="M855" s="1"/>
      <c r="N855" s="1"/>
      <c r="O855" s="1"/>
      <c r="P855" s="1"/>
      <c r="Q855" s="1"/>
      <c r="R855" s="1"/>
      <c r="S855" s="1"/>
      <c r="T855" s="1"/>
      <c r="U855" s="1"/>
      <c r="V855" s="1"/>
      <c r="W855" s="1"/>
      <c r="X855" s="1"/>
      <c r="Y855" s="1"/>
      <c r="Z855" s="1"/>
    </row>
    <row r="856" ht="28.5" customHeight="1">
      <c r="A856" s="1"/>
      <c r="B856" s="1"/>
      <c r="C856" s="1"/>
      <c r="D856" s="1"/>
      <c r="E856" s="1"/>
      <c r="F856" s="1"/>
      <c r="G856" s="1"/>
      <c r="H856" s="1"/>
      <c r="I856" s="34"/>
      <c r="J856" s="1"/>
      <c r="K856" s="9"/>
      <c r="L856" s="1"/>
      <c r="M856" s="1"/>
      <c r="N856" s="1"/>
      <c r="O856" s="1"/>
      <c r="P856" s="1"/>
      <c r="Q856" s="1"/>
      <c r="R856" s="1"/>
      <c r="S856" s="1"/>
      <c r="T856" s="1"/>
      <c r="U856" s="1"/>
      <c r="V856" s="1"/>
      <c r="W856" s="1"/>
      <c r="X856" s="1"/>
      <c r="Y856" s="1"/>
      <c r="Z856" s="1"/>
    </row>
    <row r="857" ht="28.5" customHeight="1">
      <c r="A857" s="1"/>
      <c r="B857" s="1"/>
      <c r="C857" s="1"/>
      <c r="D857" s="1"/>
      <c r="E857" s="1"/>
      <c r="F857" s="1"/>
      <c r="G857" s="1"/>
      <c r="H857" s="1"/>
      <c r="I857" s="34"/>
      <c r="J857" s="1"/>
      <c r="K857" s="9"/>
      <c r="L857" s="1"/>
      <c r="M857" s="1"/>
      <c r="N857" s="1"/>
      <c r="O857" s="1"/>
      <c r="P857" s="1"/>
      <c r="Q857" s="1"/>
      <c r="R857" s="1"/>
      <c r="S857" s="1"/>
      <c r="T857" s="1"/>
      <c r="U857" s="1"/>
      <c r="V857" s="1"/>
      <c r="W857" s="1"/>
      <c r="X857" s="1"/>
      <c r="Y857" s="1"/>
      <c r="Z857" s="1"/>
    </row>
    <row r="858" ht="28.5" customHeight="1">
      <c r="A858" s="1"/>
      <c r="B858" s="1"/>
      <c r="C858" s="1"/>
      <c r="D858" s="1"/>
      <c r="E858" s="1"/>
      <c r="F858" s="1"/>
      <c r="G858" s="1"/>
      <c r="H858" s="1"/>
      <c r="I858" s="34"/>
      <c r="J858" s="1"/>
      <c r="K858" s="9"/>
      <c r="L858" s="1"/>
      <c r="M858" s="1"/>
      <c r="N858" s="1"/>
      <c r="O858" s="1"/>
      <c r="P858" s="1"/>
      <c r="Q858" s="1"/>
      <c r="R858" s="1"/>
      <c r="S858" s="1"/>
      <c r="T858" s="1"/>
      <c r="U858" s="1"/>
      <c r="V858" s="1"/>
      <c r="W858" s="1"/>
      <c r="X858" s="1"/>
      <c r="Y858" s="1"/>
      <c r="Z858" s="1"/>
    </row>
    <row r="859" ht="28.5" customHeight="1">
      <c r="A859" s="1"/>
      <c r="B859" s="1"/>
      <c r="C859" s="1"/>
      <c r="D859" s="1"/>
      <c r="E859" s="1"/>
      <c r="F859" s="1"/>
      <c r="G859" s="1"/>
      <c r="H859" s="1"/>
      <c r="I859" s="34"/>
      <c r="J859" s="1"/>
      <c r="K859" s="9"/>
      <c r="L859" s="1"/>
      <c r="M859" s="1"/>
      <c r="N859" s="1"/>
      <c r="O859" s="1"/>
      <c r="P859" s="1"/>
      <c r="Q859" s="1"/>
      <c r="R859" s="1"/>
      <c r="S859" s="1"/>
      <c r="T859" s="1"/>
      <c r="U859" s="1"/>
      <c r="V859" s="1"/>
      <c r="W859" s="1"/>
      <c r="X859" s="1"/>
      <c r="Y859" s="1"/>
      <c r="Z859" s="1"/>
    </row>
    <row r="860" ht="28.5" customHeight="1">
      <c r="A860" s="1"/>
      <c r="B860" s="1"/>
      <c r="C860" s="1"/>
      <c r="D860" s="1"/>
      <c r="E860" s="1"/>
      <c r="F860" s="1"/>
      <c r="G860" s="1"/>
      <c r="H860" s="1"/>
      <c r="I860" s="34"/>
      <c r="J860" s="1"/>
      <c r="K860" s="9"/>
      <c r="L860" s="1"/>
      <c r="M860" s="1"/>
      <c r="N860" s="1"/>
      <c r="O860" s="1"/>
      <c r="P860" s="1"/>
      <c r="Q860" s="1"/>
      <c r="R860" s="1"/>
      <c r="S860" s="1"/>
      <c r="T860" s="1"/>
      <c r="U860" s="1"/>
      <c r="V860" s="1"/>
      <c r="W860" s="1"/>
      <c r="X860" s="1"/>
      <c r="Y860" s="1"/>
      <c r="Z860" s="1"/>
    </row>
    <row r="861" ht="28.5" customHeight="1">
      <c r="A861" s="1"/>
      <c r="B861" s="1"/>
      <c r="C861" s="1"/>
      <c r="D861" s="1"/>
      <c r="E861" s="1"/>
      <c r="F861" s="1"/>
      <c r="G861" s="1"/>
      <c r="H861" s="1"/>
      <c r="I861" s="34"/>
      <c r="J861" s="1"/>
      <c r="K861" s="9"/>
      <c r="L861" s="1"/>
      <c r="M861" s="1"/>
      <c r="N861" s="1"/>
      <c r="O861" s="1"/>
      <c r="P861" s="1"/>
      <c r="Q861" s="1"/>
      <c r="R861" s="1"/>
      <c r="S861" s="1"/>
      <c r="T861" s="1"/>
      <c r="U861" s="1"/>
      <c r="V861" s="1"/>
      <c r="W861" s="1"/>
      <c r="X861" s="1"/>
      <c r="Y861" s="1"/>
      <c r="Z861" s="1"/>
    </row>
    <row r="862" ht="28.5" customHeight="1">
      <c r="A862" s="1"/>
      <c r="B862" s="1"/>
      <c r="C862" s="1"/>
      <c r="D862" s="1"/>
      <c r="E862" s="1"/>
      <c r="F862" s="1"/>
      <c r="G862" s="1"/>
      <c r="H862" s="1"/>
      <c r="I862" s="34"/>
      <c r="J862" s="1"/>
      <c r="K862" s="9"/>
      <c r="L862" s="1"/>
      <c r="M862" s="1"/>
      <c r="N862" s="1"/>
      <c r="O862" s="1"/>
      <c r="P862" s="1"/>
      <c r="Q862" s="1"/>
      <c r="R862" s="1"/>
      <c r="S862" s="1"/>
      <c r="T862" s="1"/>
      <c r="U862" s="1"/>
      <c r="V862" s="1"/>
      <c r="W862" s="1"/>
      <c r="X862" s="1"/>
      <c r="Y862" s="1"/>
      <c r="Z862" s="1"/>
    </row>
    <row r="863" ht="28.5" customHeight="1">
      <c r="A863" s="1"/>
      <c r="B863" s="1"/>
      <c r="C863" s="1"/>
      <c r="D863" s="1"/>
      <c r="E863" s="1"/>
      <c r="F863" s="1"/>
      <c r="G863" s="1"/>
      <c r="H863" s="1"/>
      <c r="I863" s="34"/>
      <c r="J863" s="1"/>
      <c r="K863" s="9"/>
      <c r="L863" s="1"/>
      <c r="M863" s="1"/>
      <c r="N863" s="1"/>
      <c r="O863" s="1"/>
      <c r="P863" s="1"/>
      <c r="Q863" s="1"/>
      <c r="R863" s="1"/>
      <c r="S863" s="1"/>
      <c r="T863" s="1"/>
      <c r="U863" s="1"/>
      <c r="V863" s="1"/>
      <c r="W863" s="1"/>
      <c r="X863" s="1"/>
      <c r="Y863" s="1"/>
      <c r="Z863" s="1"/>
    </row>
    <row r="864" ht="28.5" customHeight="1">
      <c r="A864" s="1"/>
      <c r="B864" s="1"/>
      <c r="C864" s="1"/>
      <c r="D864" s="1"/>
      <c r="E864" s="1"/>
      <c r="F864" s="1"/>
      <c r="G864" s="1"/>
      <c r="H864" s="1"/>
      <c r="I864" s="34"/>
      <c r="J864" s="1"/>
      <c r="K864" s="9"/>
      <c r="L864" s="1"/>
      <c r="M864" s="1"/>
      <c r="N864" s="1"/>
      <c r="O864" s="1"/>
      <c r="P864" s="1"/>
      <c r="Q864" s="1"/>
      <c r="R864" s="1"/>
      <c r="S864" s="1"/>
      <c r="T864" s="1"/>
      <c r="U864" s="1"/>
      <c r="V864" s="1"/>
      <c r="W864" s="1"/>
      <c r="X864" s="1"/>
      <c r="Y864" s="1"/>
      <c r="Z864" s="1"/>
    </row>
    <row r="865" ht="28.5" customHeight="1">
      <c r="A865" s="1"/>
      <c r="B865" s="1"/>
      <c r="C865" s="1"/>
      <c r="D865" s="1"/>
      <c r="E865" s="1"/>
      <c r="F865" s="1"/>
      <c r="G865" s="1"/>
      <c r="H865" s="1"/>
      <c r="I865" s="34"/>
      <c r="J865" s="1"/>
      <c r="K865" s="9"/>
      <c r="L865" s="1"/>
      <c r="M865" s="1"/>
      <c r="N865" s="1"/>
      <c r="O865" s="1"/>
      <c r="P865" s="1"/>
      <c r="Q865" s="1"/>
      <c r="R865" s="1"/>
      <c r="S865" s="1"/>
      <c r="T865" s="1"/>
      <c r="U865" s="1"/>
      <c r="V865" s="1"/>
      <c r="W865" s="1"/>
      <c r="X865" s="1"/>
      <c r="Y865" s="1"/>
      <c r="Z865" s="1"/>
    </row>
    <row r="866" ht="28.5" customHeight="1">
      <c r="A866" s="1"/>
      <c r="B866" s="1"/>
      <c r="C866" s="1"/>
      <c r="D866" s="1"/>
      <c r="E866" s="1"/>
      <c r="F866" s="1"/>
      <c r="G866" s="1"/>
      <c r="H866" s="1"/>
      <c r="I866" s="34"/>
      <c r="J866" s="1"/>
      <c r="K866" s="9"/>
      <c r="L866" s="1"/>
      <c r="M866" s="1"/>
      <c r="N866" s="1"/>
      <c r="O866" s="1"/>
      <c r="P866" s="1"/>
      <c r="Q866" s="1"/>
      <c r="R866" s="1"/>
      <c r="S866" s="1"/>
      <c r="T866" s="1"/>
      <c r="U866" s="1"/>
      <c r="V866" s="1"/>
      <c r="W866" s="1"/>
      <c r="X866" s="1"/>
      <c r="Y866" s="1"/>
      <c r="Z866" s="1"/>
    </row>
    <row r="867" ht="28.5" customHeight="1">
      <c r="A867" s="1"/>
      <c r="B867" s="1"/>
      <c r="C867" s="1"/>
      <c r="D867" s="1"/>
      <c r="E867" s="1"/>
      <c r="F867" s="1"/>
      <c r="G867" s="1"/>
      <c r="H867" s="1"/>
      <c r="I867" s="34"/>
      <c r="J867" s="1"/>
      <c r="K867" s="9"/>
      <c r="L867" s="1"/>
      <c r="M867" s="1"/>
      <c r="N867" s="1"/>
      <c r="O867" s="1"/>
      <c r="P867" s="1"/>
      <c r="Q867" s="1"/>
      <c r="R867" s="1"/>
      <c r="S867" s="1"/>
      <c r="T867" s="1"/>
      <c r="U867" s="1"/>
      <c r="V867" s="1"/>
      <c r="W867" s="1"/>
      <c r="X867" s="1"/>
      <c r="Y867" s="1"/>
      <c r="Z867" s="1"/>
    </row>
    <row r="868" ht="28.5" customHeight="1">
      <c r="A868" s="1"/>
      <c r="B868" s="1"/>
      <c r="C868" s="1"/>
      <c r="D868" s="1"/>
      <c r="E868" s="1"/>
      <c r="F868" s="1"/>
      <c r="G868" s="1"/>
      <c r="H868" s="1"/>
      <c r="I868" s="34"/>
      <c r="J868" s="1"/>
      <c r="K868" s="9"/>
      <c r="L868" s="1"/>
      <c r="M868" s="1"/>
      <c r="N868" s="1"/>
      <c r="O868" s="1"/>
      <c r="P868" s="1"/>
      <c r="Q868" s="1"/>
      <c r="R868" s="1"/>
      <c r="S868" s="1"/>
      <c r="T868" s="1"/>
      <c r="U868" s="1"/>
      <c r="V868" s="1"/>
      <c r="W868" s="1"/>
      <c r="X868" s="1"/>
      <c r="Y868" s="1"/>
      <c r="Z868" s="1"/>
    </row>
    <row r="869" ht="28.5" customHeight="1">
      <c r="A869" s="1"/>
      <c r="B869" s="1"/>
      <c r="C869" s="1"/>
      <c r="D869" s="1"/>
      <c r="E869" s="1"/>
      <c r="F869" s="1"/>
      <c r="G869" s="1"/>
      <c r="H869" s="1"/>
      <c r="I869" s="34"/>
      <c r="J869" s="1"/>
      <c r="K869" s="9"/>
      <c r="L869" s="1"/>
      <c r="M869" s="1"/>
      <c r="N869" s="1"/>
      <c r="O869" s="1"/>
      <c r="P869" s="1"/>
      <c r="Q869" s="1"/>
      <c r="R869" s="1"/>
      <c r="S869" s="1"/>
      <c r="T869" s="1"/>
      <c r="U869" s="1"/>
      <c r="V869" s="1"/>
      <c r="W869" s="1"/>
      <c r="X869" s="1"/>
      <c r="Y869" s="1"/>
      <c r="Z869" s="1"/>
    </row>
    <row r="870" ht="28.5" customHeight="1">
      <c r="A870" s="1"/>
      <c r="B870" s="1"/>
      <c r="C870" s="1"/>
      <c r="D870" s="1"/>
      <c r="E870" s="1"/>
      <c r="F870" s="1"/>
      <c r="G870" s="1"/>
      <c r="H870" s="1"/>
      <c r="I870" s="34"/>
      <c r="J870" s="1"/>
      <c r="K870" s="9"/>
      <c r="L870" s="1"/>
      <c r="M870" s="1"/>
      <c r="N870" s="1"/>
      <c r="O870" s="1"/>
      <c r="P870" s="1"/>
      <c r="Q870" s="1"/>
      <c r="R870" s="1"/>
      <c r="S870" s="1"/>
      <c r="T870" s="1"/>
      <c r="U870" s="1"/>
      <c r="V870" s="1"/>
      <c r="W870" s="1"/>
      <c r="X870" s="1"/>
      <c r="Y870" s="1"/>
      <c r="Z870" s="1"/>
    </row>
    <row r="871" ht="28.5" customHeight="1">
      <c r="A871" s="1"/>
      <c r="B871" s="1"/>
      <c r="C871" s="1"/>
      <c r="D871" s="1"/>
      <c r="E871" s="1"/>
      <c r="F871" s="1"/>
      <c r="G871" s="1"/>
      <c r="H871" s="1"/>
      <c r="I871" s="34"/>
      <c r="J871" s="1"/>
      <c r="K871" s="9"/>
      <c r="L871" s="1"/>
      <c r="M871" s="1"/>
      <c r="N871" s="1"/>
      <c r="O871" s="1"/>
      <c r="P871" s="1"/>
      <c r="Q871" s="1"/>
      <c r="R871" s="1"/>
      <c r="S871" s="1"/>
      <c r="T871" s="1"/>
      <c r="U871" s="1"/>
      <c r="V871" s="1"/>
      <c r="W871" s="1"/>
      <c r="X871" s="1"/>
      <c r="Y871" s="1"/>
      <c r="Z871" s="1"/>
    </row>
    <row r="872" ht="28.5" customHeight="1">
      <c r="A872" s="1"/>
      <c r="B872" s="1"/>
      <c r="C872" s="1"/>
      <c r="D872" s="1"/>
      <c r="E872" s="1"/>
      <c r="F872" s="1"/>
      <c r="G872" s="1"/>
      <c r="H872" s="1"/>
      <c r="I872" s="34"/>
      <c r="J872" s="1"/>
      <c r="K872" s="9"/>
      <c r="L872" s="1"/>
      <c r="M872" s="1"/>
      <c r="N872" s="1"/>
      <c r="O872" s="1"/>
      <c r="P872" s="1"/>
      <c r="Q872" s="1"/>
      <c r="R872" s="1"/>
      <c r="S872" s="1"/>
      <c r="T872" s="1"/>
      <c r="U872" s="1"/>
      <c r="V872" s="1"/>
      <c r="W872" s="1"/>
      <c r="X872" s="1"/>
      <c r="Y872" s="1"/>
      <c r="Z872" s="1"/>
    </row>
    <row r="873" ht="28.5" customHeight="1">
      <c r="A873" s="1"/>
      <c r="B873" s="1"/>
      <c r="C873" s="1"/>
      <c r="D873" s="1"/>
      <c r="E873" s="1"/>
      <c r="F873" s="1"/>
      <c r="G873" s="1"/>
      <c r="H873" s="1"/>
      <c r="I873" s="34"/>
      <c r="J873" s="1"/>
      <c r="K873" s="9"/>
      <c r="L873" s="1"/>
      <c r="M873" s="1"/>
      <c r="N873" s="1"/>
      <c r="O873" s="1"/>
      <c r="P873" s="1"/>
      <c r="Q873" s="1"/>
      <c r="R873" s="1"/>
      <c r="S873" s="1"/>
      <c r="T873" s="1"/>
      <c r="U873" s="1"/>
      <c r="V873" s="1"/>
      <c r="W873" s="1"/>
      <c r="X873" s="1"/>
      <c r="Y873" s="1"/>
      <c r="Z873" s="1"/>
    </row>
    <row r="874" ht="28.5" customHeight="1">
      <c r="A874" s="1"/>
      <c r="B874" s="1"/>
      <c r="C874" s="1"/>
      <c r="D874" s="1"/>
      <c r="E874" s="1"/>
      <c r="F874" s="1"/>
      <c r="G874" s="1"/>
      <c r="H874" s="1"/>
      <c r="I874" s="34"/>
      <c r="J874" s="1"/>
      <c r="K874" s="9"/>
      <c r="L874" s="1"/>
      <c r="M874" s="1"/>
      <c r="N874" s="1"/>
      <c r="O874" s="1"/>
      <c r="P874" s="1"/>
      <c r="Q874" s="1"/>
      <c r="R874" s="1"/>
      <c r="S874" s="1"/>
      <c r="T874" s="1"/>
      <c r="U874" s="1"/>
      <c r="V874" s="1"/>
      <c r="W874" s="1"/>
      <c r="X874" s="1"/>
      <c r="Y874" s="1"/>
      <c r="Z874" s="1"/>
    </row>
    <row r="875" ht="28.5" customHeight="1">
      <c r="A875" s="1"/>
      <c r="B875" s="1"/>
      <c r="C875" s="1"/>
      <c r="D875" s="1"/>
      <c r="E875" s="1"/>
      <c r="F875" s="1"/>
      <c r="G875" s="1"/>
      <c r="H875" s="1"/>
      <c r="I875" s="34"/>
      <c r="J875" s="1"/>
      <c r="K875" s="9"/>
      <c r="L875" s="1"/>
      <c r="M875" s="1"/>
      <c r="N875" s="1"/>
      <c r="O875" s="1"/>
      <c r="P875" s="1"/>
      <c r="Q875" s="1"/>
      <c r="R875" s="1"/>
      <c r="S875" s="1"/>
      <c r="T875" s="1"/>
      <c r="U875" s="1"/>
      <c r="V875" s="1"/>
      <c r="W875" s="1"/>
      <c r="X875" s="1"/>
      <c r="Y875" s="1"/>
      <c r="Z875" s="1"/>
    </row>
    <row r="876" ht="28.5" customHeight="1">
      <c r="A876" s="1"/>
      <c r="B876" s="1"/>
      <c r="C876" s="1"/>
      <c r="D876" s="1"/>
      <c r="E876" s="1"/>
      <c r="F876" s="1"/>
      <c r="G876" s="1"/>
      <c r="H876" s="1"/>
      <c r="I876" s="34"/>
      <c r="J876" s="1"/>
      <c r="K876" s="9"/>
      <c r="L876" s="1"/>
      <c r="M876" s="1"/>
      <c r="N876" s="1"/>
      <c r="O876" s="1"/>
      <c r="P876" s="1"/>
      <c r="Q876" s="1"/>
      <c r="R876" s="1"/>
      <c r="S876" s="1"/>
      <c r="T876" s="1"/>
      <c r="U876" s="1"/>
      <c r="V876" s="1"/>
      <c r="W876" s="1"/>
      <c r="X876" s="1"/>
      <c r="Y876" s="1"/>
      <c r="Z876" s="1"/>
    </row>
    <row r="877" ht="28.5" customHeight="1">
      <c r="A877" s="1"/>
      <c r="B877" s="1"/>
      <c r="C877" s="1"/>
      <c r="D877" s="1"/>
      <c r="E877" s="1"/>
      <c r="F877" s="1"/>
      <c r="G877" s="1"/>
      <c r="H877" s="1"/>
      <c r="I877" s="34"/>
      <c r="J877" s="1"/>
      <c r="K877" s="9"/>
      <c r="L877" s="1"/>
      <c r="M877" s="1"/>
      <c r="N877" s="1"/>
      <c r="O877" s="1"/>
      <c r="P877" s="1"/>
      <c r="Q877" s="1"/>
      <c r="R877" s="1"/>
      <c r="S877" s="1"/>
      <c r="T877" s="1"/>
      <c r="U877" s="1"/>
      <c r="V877" s="1"/>
      <c r="W877" s="1"/>
      <c r="X877" s="1"/>
      <c r="Y877" s="1"/>
      <c r="Z877" s="1"/>
    </row>
    <row r="878" ht="28.5" customHeight="1">
      <c r="A878" s="1"/>
      <c r="B878" s="1"/>
      <c r="C878" s="1"/>
      <c r="D878" s="1"/>
      <c r="E878" s="1"/>
      <c r="F878" s="1"/>
      <c r="G878" s="1"/>
      <c r="H878" s="1"/>
      <c r="I878" s="34"/>
      <c r="J878" s="1"/>
      <c r="K878" s="9"/>
      <c r="L878" s="1"/>
      <c r="M878" s="1"/>
      <c r="N878" s="1"/>
      <c r="O878" s="1"/>
      <c r="P878" s="1"/>
      <c r="Q878" s="1"/>
      <c r="R878" s="1"/>
      <c r="S878" s="1"/>
      <c r="T878" s="1"/>
      <c r="U878" s="1"/>
      <c r="V878" s="1"/>
      <c r="W878" s="1"/>
      <c r="X878" s="1"/>
      <c r="Y878" s="1"/>
      <c r="Z878" s="1"/>
    </row>
    <row r="879" ht="28.5" customHeight="1">
      <c r="A879" s="1"/>
      <c r="B879" s="1"/>
      <c r="C879" s="1"/>
      <c r="D879" s="1"/>
      <c r="E879" s="1"/>
      <c r="F879" s="1"/>
      <c r="G879" s="1"/>
      <c r="H879" s="1"/>
      <c r="I879" s="34"/>
      <c r="J879" s="1"/>
      <c r="K879" s="9"/>
      <c r="L879" s="1"/>
      <c r="M879" s="1"/>
      <c r="N879" s="1"/>
      <c r="O879" s="1"/>
      <c r="P879" s="1"/>
      <c r="Q879" s="1"/>
      <c r="R879" s="1"/>
      <c r="S879" s="1"/>
      <c r="T879" s="1"/>
      <c r="U879" s="1"/>
      <c r="V879" s="1"/>
      <c r="W879" s="1"/>
      <c r="X879" s="1"/>
      <c r="Y879" s="1"/>
      <c r="Z879" s="1"/>
    </row>
    <row r="880" ht="28.5" customHeight="1">
      <c r="A880" s="1"/>
      <c r="B880" s="1"/>
      <c r="C880" s="1"/>
      <c r="D880" s="1"/>
      <c r="E880" s="1"/>
      <c r="F880" s="1"/>
      <c r="G880" s="1"/>
      <c r="H880" s="1"/>
      <c r="I880" s="34"/>
      <c r="J880" s="1"/>
      <c r="K880" s="9"/>
      <c r="L880" s="1"/>
      <c r="M880" s="1"/>
      <c r="N880" s="1"/>
      <c r="O880" s="1"/>
      <c r="P880" s="1"/>
      <c r="Q880" s="1"/>
      <c r="R880" s="1"/>
      <c r="S880" s="1"/>
      <c r="T880" s="1"/>
      <c r="U880" s="1"/>
      <c r="V880" s="1"/>
      <c r="W880" s="1"/>
      <c r="X880" s="1"/>
      <c r="Y880" s="1"/>
      <c r="Z880" s="1"/>
    </row>
    <row r="881" ht="28.5" customHeight="1">
      <c r="A881" s="1"/>
      <c r="B881" s="1"/>
      <c r="C881" s="1"/>
      <c r="D881" s="1"/>
      <c r="E881" s="1"/>
      <c r="F881" s="1"/>
      <c r="G881" s="1"/>
      <c r="H881" s="1"/>
      <c r="I881" s="34"/>
      <c r="J881" s="1"/>
      <c r="K881" s="9"/>
      <c r="L881" s="1"/>
      <c r="M881" s="1"/>
      <c r="N881" s="1"/>
      <c r="O881" s="1"/>
      <c r="P881" s="1"/>
      <c r="Q881" s="1"/>
      <c r="R881" s="1"/>
      <c r="S881" s="1"/>
      <c r="T881" s="1"/>
      <c r="U881" s="1"/>
      <c r="V881" s="1"/>
      <c r="W881" s="1"/>
      <c r="X881" s="1"/>
      <c r="Y881" s="1"/>
      <c r="Z881" s="1"/>
    </row>
    <row r="882" ht="28.5" customHeight="1">
      <c r="A882" s="1"/>
      <c r="B882" s="1"/>
      <c r="C882" s="1"/>
      <c r="D882" s="1"/>
      <c r="E882" s="1"/>
      <c r="F882" s="1"/>
      <c r="G882" s="1"/>
      <c r="H882" s="1"/>
      <c r="I882" s="34"/>
      <c r="J882" s="1"/>
      <c r="K882" s="9"/>
      <c r="L882" s="1"/>
      <c r="M882" s="1"/>
      <c r="N882" s="1"/>
      <c r="O882" s="1"/>
      <c r="P882" s="1"/>
      <c r="Q882" s="1"/>
      <c r="R882" s="1"/>
      <c r="S882" s="1"/>
      <c r="T882" s="1"/>
      <c r="U882" s="1"/>
      <c r="V882" s="1"/>
      <c r="W882" s="1"/>
      <c r="X882" s="1"/>
      <c r="Y882" s="1"/>
      <c r="Z882" s="1"/>
    </row>
    <row r="883" ht="28.5" customHeight="1">
      <c r="A883" s="1"/>
      <c r="B883" s="1"/>
      <c r="C883" s="1"/>
      <c r="D883" s="1"/>
      <c r="E883" s="1"/>
      <c r="F883" s="1"/>
      <c r="G883" s="1"/>
      <c r="H883" s="1"/>
      <c r="I883" s="34"/>
      <c r="J883" s="1"/>
      <c r="K883" s="9"/>
      <c r="L883" s="1"/>
      <c r="M883" s="1"/>
      <c r="N883" s="1"/>
      <c r="O883" s="1"/>
      <c r="P883" s="1"/>
      <c r="Q883" s="1"/>
      <c r="R883" s="1"/>
      <c r="S883" s="1"/>
      <c r="T883" s="1"/>
      <c r="U883" s="1"/>
      <c r="V883" s="1"/>
      <c r="W883" s="1"/>
      <c r="X883" s="1"/>
      <c r="Y883" s="1"/>
      <c r="Z883" s="1"/>
    </row>
    <row r="884" ht="28.5" customHeight="1">
      <c r="A884" s="1"/>
      <c r="B884" s="1"/>
      <c r="C884" s="1"/>
      <c r="D884" s="1"/>
      <c r="E884" s="1"/>
      <c r="F884" s="1"/>
      <c r="G884" s="1"/>
      <c r="H884" s="1"/>
      <c r="I884" s="34"/>
      <c r="J884" s="1"/>
      <c r="K884" s="9"/>
      <c r="L884" s="1"/>
      <c r="M884" s="1"/>
      <c r="N884" s="1"/>
      <c r="O884" s="1"/>
      <c r="P884" s="1"/>
      <c r="Q884" s="1"/>
      <c r="R884" s="1"/>
      <c r="S884" s="1"/>
      <c r="T884" s="1"/>
      <c r="U884" s="1"/>
      <c r="V884" s="1"/>
      <c r="W884" s="1"/>
      <c r="X884" s="1"/>
      <c r="Y884" s="1"/>
      <c r="Z884" s="1"/>
    </row>
    <row r="885" ht="28.5" customHeight="1">
      <c r="A885" s="1"/>
      <c r="B885" s="1"/>
      <c r="C885" s="1"/>
      <c r="D885" s="1"/>
      <c r="E885" s="1"/>
      <c r="F885" s="1"/>
      <c r="G885" s="1"/>
      <c r="H885" s="1"/>
      <c r="I885" s="34"/>
      <c r="J885" s="1"/>
      <c r="K885" s="9"/>
      <c r="L885" s="1"/>
      <c r="M885" s="1"/>
      <c r="N885" s="1"/>
      <c r="O885" s="1"/>
      <c r="P885" s="1"/>
      <c r="Q885" s="1"/>
      <c r="R885" s="1"/>
      <c r="S885" s="1"/>
      <c r="T885" s="1"/>
      <c r="U885" s="1"/>
      <c r="V885" s="1"/>
      <c r="W885" s="1"/>
      <c r="X885" s="1"/>
      <c r="Y885" s="1"/>
      <c r="Z885" s="1"/>
    </row>
    <row r="886" ht="28.5" customHeight="1">
      <c r="A886" s="1"/>
      <c r="B886" s="1"/>
      <c r="C886" s="1"/>
      <c r="D886" s="1"/>
      <c r="E886" s="1"/>
      <c r="F886" s="1"/>
      <c r="G886" s="1"/>
      <c r="H886" s="1"/>
      <c r="I886" s="34"/>
      <c r="J886" s="1"/>
      <c r="K886" s="9"/>
      <c r="L886" s="1"/>
      <c r="M886" s="1"/>
      <c r="N886" s="1"/>
      <c r="O886" s="1"/>
      <c r="P886" s="1"/>
      <c r="Q886" s="1"/>
      <c r="R886" s="1"/>
      <c r="S886" s="1"/>
      <c r="T886" s="1"/>
      <c r="U886" s="1"/>
      <c r="V886" s="1"/>
      <c r="W886" s="1"/>
      <c r="X886" s="1"/>
      <c r="Y886" s="1"/>
      <c r="Z886" s="1"/>
    </row>
    <row r="887" ht="28.5" customHeight="1">
      <c r="A887" s="1"/>
      <c r="B887" s="1"/>
      <c r="C887" s="1"/>
      <c r="D887" s="1"/>
      <c r="E887" s="1"/>
      <c r="F887" s="1"/>
      <c r="G887" s="1"/>
      <c r="H887" s="1"/>
      <c r="I887" s="34"/>
      <c r="J887" s="1"/>
      <c r="K887" s="9"/>
      <c r="L887" s="1"/>
      <c r="M887" s="1"/>
      <c r="N887" s="1"/>
      <c r="O887" s="1"/>
      <c r="P887" s="1"/>
      <c r="Q887" s="1"/>
      <c r="R887" s="1"/>
      <c r="S887" s="1"/>
      <c r="T887" s="1"/>
      <c r="U887" s="1"/>
      <c r="V887" s="1"/>
      <c r="W887" s="1"/>
      <c r="X887" s="1"/>
      <c r="Y887" s="1"/>
      <c r="Z887" s="1"/>
    </row>
    <row r="888" ht="28.5" customHeight="1">
      <c r="A888" s="1"/>
      <c r="B888" s="1"/>
      <c r="C888" s="1"/>
      <c r="D888" s="1"/>
      <c r="E888" s="1"/>
      <c r="F888" s="1"/>
      <c r="G888" s="1"/>
      <c r="H888" s="1"/>
      <c r="I888" s="34"/>
      <c r="J888" s="1"/>
      <c r="K888" s="9"/>
      <c r="L888" s="1"/>
      <c r="M888" s="1"/>
      <c r="N888" s="1"/>
      <c r="O888" s="1"/>
      <c r="P888" s="1"/>
      <c r="Q888" s="1"/>
      <c r="R888" s="1"/>
      <c r="S888" s="1"/>
      <c r="T888" s="1"/>
      <c r="U888" s="1"/>
      <c r="V888" s="1"/>
      <c r="W888" s="1"/>
      <c r="X888" s="1"/>
      <c r="Y888" s="1"/>
      <c r="Z888" s="1"/>
    </row>
    <row r="889" ht="28.5" customHeight="1">
      <c r="A889" s="1"/>
      <c r="B889" s="1"/>
      <c r="C889" s="1"/>
      <c r="D889" s="1"/>
      <c r="E889" s="1"/>
      <c r="F889" s="1"/>
      <c r="G889" s="1"/>
      <c r="H889" s="1"/>
      <c r="I889" s="34"/>
      <c r="J889" s="1"/>
      <c r="K889" s="9"/>
      <c r="L889" s="1"/>
      <c r="M889" s="1"/>
      <c r="N889" s="1"/>
      <c r="O889" s="1"/>
      <c r="P889" s="1"/>
      <c r="Q889" s="1"/>
      <c r="R889" s="1"/>
      <c r="S889" s="1"/>
      <c r="T889" s="1"/>
      <c r="U889" s="1"/>
      <c r="V889" s="1"/>
      <c r="W889" s="1"/>
      <c r="X889" s="1"/>
      <c r="Y889" s="1"/>
      <c r="Z889" s="1"/>
    </row>
    <row r="890" ht="28.5" customHeight="1">
      <c r="A890" s="1"/>
      <c r="B890" s="1"/>
      <c r="C890" s="1"/>
      <c r="D890" s="1"/>
      <c r="E890" s="1"/>
      <c r="F890" s="1"/>
      <c r="G890" s="1"/>
      <c r="H890" s="1"/>
      <c r="I890" s="34"/>
      <c r="J890" s="1"/>
      <c r="K890" s="9"/>
      <c r="L890" s="1"/>
      <c r="M890" s="1"/>
      <c r="N890" s="1"/>
      <c r="O890" s="1"/>
      <c r="P890" s="1"/>
      <c r="Q890" s="1"/>
      <c r="R890" s="1"/>
      <c r="S890" s="1"/>
      <c r="T890" s="1"/>
      <c r="U890" s="1"/>
      <c r="V890" s="1"/>
      <c r="W890" s="1"/>
      <c r="X890" s="1"/>
      <c r="Y890" s="1"/>
      <c r="Z890" s="1"/>
    </row>
    <row r="891" ht="28.5" customHeight="1">
      <c r="A891" s="1"/>
      <c r="B891" s="1"/>
      <c r="C891" s="1"/>
      <c r="D891" s="1"/>
      <c r="E891" s="1"/>
      <c r="F891" s="1"/>
      <c r="G891" s="1"/>
      <c r="H891" s="1"/>
      <c r="I891" s="34"/>
      <c r="J891" s="1"/>
      <c r="K891" s="9"/>
      <c r="L891" s="1"/>
      <c r="M891" s="1"/>
      <c r="N891" s="1"/>
      <c r="O891" s="1"/>
      <c r="P891" s="1"/>
      <c r="Q891" s="1"/>
      <c r="R891" s="1"/>
      <c r="S891" s="1"/>
      <c r="T891" s="1"/>
      <c r="U891" s="1"/>
      <c r="V891" s="1"/>
      <c r="W891" s="1"/>
      <c r="X891" s="1"/>
      <c r="Y891" s="1"/>
      <c r="Z891" s="1"/>
    </row>
    <row r="892" ht="28.5" customHeight="1">
      <c r="A892" s="1"/>
      <c r="B892" s="1"/>
      <c r="C892" s="1"/>
      <c r="D892" s="1"/>
      <c r="E892" s="1"/>
      <c r="F892" s="1"/>
      <c r="G892" s="1"/>
      <c r="H892" s="1"/>
      <c r="I892" s="34"/>
      <c r="J892" s="1"/>
      <c r="K892" s="9"/>
      <c r="L892" s="1"/>
      <c r="M892" s="1"/>
      <c r="N892" s="1"/>
      <c r="O892" s="1"/>
      <c r="P892" s="1"/>
      <c r="Q892" s="1"/>
      <c r="R892" s="1"/>
      <c r="S892" s="1"/>
      <c r="T892" s="1"/>
      <c r="U892" s="1"/>
      <c r="V892" s="1"/>
      <c r="W892" s="1"/>
      <c r="X892" s="1"/>
      <c r="Y892" s="1"/>
      <c r="Z892" s="1"/>
    </row>
    <row r="893" ht="28.5" customHeight="1">
      <c r="A893" s="1"/>
      <c r="B893" s="1"/>
      <c r="C893" s="1"/>
      <c r="D893" s="1"/>
      <c r="E893" s="1"/>
      <c r="F893" s="1"/>
      <c r="G893" s="1"/>
      <c r="H893" s="1"/>
      <c r="I893" s="34"/>
      <c r="J893" s="1"/>
      <c r="K893" s="9"/>
      <c r="L893" s="1"/>
      <c r="M893" s="1"/>
      <c r="N893" s="1"/>
      <c r="O893" s="1"/>
      <c r="P893" s="1"/>
      <c r="Q893" s="1"/>
      <c r="R893" s="1"/>
      <c r="S893" s="1"/>
      <c r="T893" s="1"/>
      <c r="U893" s="1"/>
      <c r="V893" s="1"/>
      <c r="W893" s="1"/>
      <c r="X893" s="1"/>
      <c r="Y893" s="1"/>
      <c r="Z893" s="1"/>
    </row>
    <row r="894" ht="28.5" customHeight="1">
      <c r="A894" s="1"/>
      <c r="B894" s="1"/>
      <c r="C894" s="1"/>
      <c r="D894" s="1"/>
      <c r="E894" s="1"/>
      <c r="F894" s="1"/>
      <c r="G894" s="1"/>
      <c r="H894" s="1"/>
      <c r="I894" s="34"/>
      <c r="J894" s="1"/>
      <c r="K894" s="9"/>
      <c r="L894" s="1"/>
      <c r="M894" s="1"/>
      <c r="N894" s="1"/>
      <c r="O894" s="1"/>
      <c r="P894" s="1"/>
      <c r="Q894" s="1"/>
      <c r="R894" s="1"/>
      <c r="S894" s="1"/>
      <c r="T894" s="1"/>
      <c r="U894" s="1"/>
      <c r="V894" s="1"/>
      <c r="W894" s="1"/>
      <c r="X894" s="1"/>
      <c r="Y894" s="1"/>
      <c r="Z894" s="1"/>
    </row>
    <row r="895" ht="28.5" customHeight="1">
      <c r="A895" s="1"/>
      <c r="B895" s="1"/>
      <c r="C895" s="1"/>
      <c r="D895" s="1"/>
      <c r="E895" s="1"/>
      <c r="F895" s="1"/>
      <c r="G895" s="1"/>
      <c r="H895" s="1"/>
      <c r="I895" s="34"/>
      <c r="J895" s="1"/>
      <c r="K895" s="9"/>
      <c r="L895" s="1"/>
      <c r="M895" s="1"/>
      <c r="N895" s="1"/>
      <c r="O895" s="1"/>
      <c r="P895" s="1"/>
      <c r="Q895" s="1"/>
      <c r="R895" s="1"/>
      <c r="S895" s="1"/>
      <c r="T895" s="1"/>
      <c r="U895" s="1"/>
      <c r="V895" s="1"/>
      <c r="W895" s="1"/>
      <c r="X895" s="1"/>
      <c r="Y895" s="1"/>
      <c r="Z895" s="1"/>
    </row>
    <row r="896" ht="28.5" customHeight="1">
      <c r="A896" s="1"/>
      <c r="B896" s="1"/>
      <c r="C896" s="1"/>
      <c r="D896" s="1"/>
      <c r="E896" s="1"/>
      <c r="F896" s="1"/>
      <c r="G896" s="1"/>
      <c r="H896" s="1"/>
      <c r="I896" s="34"/>
      <c r="J896" s="1"/>
      <c r="K896" s="9"/>
      <c r="L896" s="1"/>
      <c r="M896" s="1"/>
      <c r="N896" s="1"/>
      <c r="O896" s="1"/>
      <c r="P896" s="1"/>
      <c r="Q896" s="1"/>
      <c r="R896" s="1"/>
      <c r="S896" s="1"/>
      <c r="T896" s="1"/>
      <c r="U896" s="1"/>
      <c r="V896" s="1"/>
      <c r="W896" s="1"/>
      <c r="X896" s="1"/>
      <c r="Y896" s="1"/>
      <c r="Z896" s="1"/>
    </row>
    <row r="897" ht="28.5" customHeight="1">
      <c r="A897" s="1"/>
      <c r="B897" s="1"/>
      <c r="C897" s="1"/>
      <c r="D897" s="1"/>
      <c r="E897" s="1"/>
      <c r="F897" s="1"/>
      <c r="G897" s="1"/>
      <c r="H897" s="1"/>
      <c r="I897" s="34"/>
      <c r="J897" s="1"/>
      <c r="K897" s="9"/>
      <c r="L897" s="1"/>
      <c r="M897" s="1"/>
      <c r="N897" s="1"/>
      <c r="O897" s="1"/>
      <c r="P897" s="1"/>
      <c r="Q897" s="1"/>
      <c r="R897" s="1"/>
      <c r="S897" s="1"/>
      <c r="T897" s="1"/>
      <c r="U897" s="1"/>
      <c r="V897" s="1"/>
      <c r="W897" s="1"/>
      <c r="X897" s="1"/>
      <c r="Y897" s="1"/>
      <c r="Z897" s="1"/>
    </row>
    <row r="898" ht="28.5" customHeight="1">
      <c r="A898" s="1"/>
      <c r="B898" s="1"/>
      <c r="C898" s="1"/>
      <c r="D898" s="1"/>
      <c r="E898" s="1"/>
      <c r="F898" s="1"/>
      <c r="G898" s="1"/>
      <c r="H898" s="1"/>
      <c r="I898" s="34"/>
      <c r="J898" s="1"/>
      <c r="K898" s="9"/>
      <c r="L898" s="1"/>
      <c r="M898" s="1"/>
      <c r="N898" s="1"/>
      <c r="O898" s="1"/>
      <c r="P898" s="1"/>
      <c r="Q898" s="1"/>
      <c r="R898" s="1"/>
      <c r="S898" s="1"/>
      <c r="T898" s="1"/>
      <c r="U898" s="1"/>
      <c r="V898" s="1"/>
      <c r="W898" s="1"/>
      <c r="X898" s="1"/>
      <c r="Y898" s="1"/>
      <c r="Z898" s="1"/>
    </row>
    <row r="899" ht="28.5" customHeight="1">
      <c r="A899" s="1"/>
      <c r="B899" s="1"/>
      <c r="C899" s="1"/>
      <c r="D899" s="1"/>
      <c r="E899" s="1"/>
      <c r="F899" s="1"/>
      <c r="G899" s="1"/>
      <c r="H899" s="1"/>
      <c r="I899" s="34"/>
      <c r="J899" s="1"/>
      <c r="K899" s="9"/>
      <c r="L899" s="1"/>
      <c r="M899" s="1"/>
      <c r="N899" s="1"/>
      <c r="O899" s="1"/>
      <c r="P899" s="1"/>
      <c r="Q899" s="1"/>
      <c r="R899" s="1"/>
      <c r="S899" s="1"/>
      <c r="T899" s="1"/>
      <c r="U899" s="1"/>
      <c r="V899" s="1"/>
      <c r="W899" s="1"/>
      <c r="X899" s="1"/>
      <c r="Y899" s="1"/>
      <c r="Z899" s="1"/>
    </row>
    <row r="900" ht="28.5" customHeight="1">
      <c r="A900" s="1"/>
      <c r="B900" s="1"/>
      <c r="C900" s="1"/>
      <c r="D900" s="1"/>
      <c r="E900" s="1"/>
      <c r="F900" s="1"/>
      <c r="G900" s="1"/>
      <c r="H900" s="1"/>
      <c r="I900" s="34"/>
      <c r="J900" s="1"/>
      <c r="K900" s="9"/>
      <c r="L900" s="1"/>
      <c r="M900" s="1"/>
      <c r="N900" s="1"/>
      <c r="O900" s="1"/>
      <c r="P900" s="1"/>
      <c r="Q900" s="1"/>
      <c r="R900" s="1"/>
      <c r="S900" s="1"/>
      <c r="T900" s="1"/>
      <c r="U900" s="1"/>
      <c r="V900" s="1"/>
      <c r="W900" s="1"/>
      <c r="X900" s="1"/>
      <c r="Y900" s="1"/>
      <c r="Z900" s="1"/>
    </row>
    <row r="901" ht="28.5" customHeight="1">
      <c r="A901" s="1"/>
      <c r="B901" s="1"/>
      <c r="C901" s="1"/>
      <c r="D901" s="1"/>
      <c r="E901" s="1"/>
      <c r="F901" s="1"/>
      <c r="G901" s="1"/>
      <c r="H901" s="1"/>
      <c r="I901" s="34"/>
      <c r="J901" s="1"/>
      <c r="K901" s="9"/>
      <c r="L901" s="1"/>
      <c r="M901" s="1"/>
      <c r="N901" s="1"/>
      <c r="O901" s="1"/>
      <c r="P901" s="1"/>
      <c r="Q901" s="1"/>
      <c r="R901" s="1"/>
      <c r="S901" s="1"/>
      <c r="T901" s="1"/>
      <c r="U901" s="1"/>
      <c r="V901" s="1"/>
      <c r="W901" s="1"/>
      <c r="X901" s="1"/>
      <c r="Y901" s="1"/>
      <c r="Z901" s="1"/>
    </row>
    <row r="902" ht="28.5" customHeight="1">
      <c r="A902" s="1"/>
      <c r="B902" s="1"/>
      <c r="C902" s="1"/>
      <c r="D902" s="1"/>
      <c r="E902" s="1"/>
      <c r="F902" s="1"/>
      <c r="G902" s="1"/>
      <c r="H902" s="1"/>
      <c r="I902" s="34"/>
      <c r="J902" s="1"/>
      <c r="K902" s="9"/>
      <c r="L902" s="1"/>
      <c r="M902" s="1"/>
      <c r="N902" s="1"/>
      <c r="O902" s="1"/>
      <c r="P902" s="1"/>
      <c r="Q902" s="1"/>
      <c r="R902" s="1"/>
      <c r="S902" s="1"/>
      <c r="T902" s="1"/>
      <c r="U902" s="1"/>
      <c r="V902" s="1"/>
      <c r="W902" s="1"/>
      <c r="X902" s="1"/>
      <c r="Y902" s="1"/>
      <c r="Z902" s="1"/>
    </row>
    <row r="903" ht="28.5" customHeight="1">
      <c r="A903" s="1"/>
      <c r="B903" s="1"/>
      <c r="C903" s="1"/>
      <c r="D903" s="1"/>
      <c r="E903" s="1"/>
      <c r="F903" s="1"/>
      <c r="G903" s="1"/>
      <c r="H903" s="1"/>
      <c r="I903" s="34"/>
      <c r="J903" s="1"/>
      <c r="K903" s="9"/>
      <c r="L903" s="1"/>
      <c r="M903" s="1"/>
      <c r="N903" s="1"/>
      <c r="O903" s="1"/>
      <c r="P903" s="1"/>
      <c r="Q903" s="1"/>
      <c r="R903" s="1"/>
      <c r="S903" s="1"/>
      <c r="T903" s="1"/>
      <c r="U903" s="1"/>
      <c r="V903" s="1"/>
      <c r="W903" s="1"/>
      <c r="X903" s="1"/>
      <c r="Y903" s="1"/>
      <c r="Z903" s="1"/>
    </row>
    <row r="904" ht="28.5" customHeight="1">
      <c r="A904" s="1"/>
      <c r="B904" s="1"/>
      <c r="C904" s="1"/>
      <c r="D904" s="1"/>
      <c r="E904" s="1"/>
      <c r="F904" s="1"/>
      <c r="G904" s="1"/>
      <c r="H904" s="1"/>
      <c r="I904" s="34"/>
      <c r="J904" s="1"/>
      <c r="K904" s="9"/>
      <c r="L904" s="1"/>
      <c r="M904" s="1"/>
      <c r="N904" s="1"/>
      <c r="O904" s="1"/>
      <c r="P904" s="1"/>
      <c r="Q904" s="1"/>
      <c r="R904" s="1"/>
      <c r="S904" s="1"/>
      <c r="T904" s="1"/>
      <c r="U904" s="1"/>
      <c r="V904" s="1"/>
      <c r="W904" s="1"/>
      <c r="X904" s="1"/>
      <c r="Y904" s="1"/>
      <c r="Z904" s="1"/>
    </row>
    <row r="905" ht="28.5" customHeight="1">
      <c r="A905" s="1"/>
      <c r="B905" s="1"/>
      <c r="C905" s="1"/>
      <c r="D905" s="1"/>
      <c r="E905" s="1"/>
      <c r="F905" s="1"/>
      <c r="G905" s="1"/>
      <c r="H905" s="1"/>
      <c r="I905" s="34"/>
      <c r="J905" s="1"/>
      <c r="K905" s="9"/>
      <c r="L905" s="1"/>
      <c r="M905" s="1"/>
      <c r="N905" s="1"/>
      <c r="O905" s="1"/>
      <c r="P905" s="1"/>
      <c r="Q905" s="1"/>
      <c r="R905" s="1"/>
      <c r="S905" s="1"/>
      <c r="T905" s="1"/>
      <c r="U905" s="1"/>
      <c r="V905" s="1"/>
      <c r="W905" s="1"/>
      <c r="X905" s="1"/>
      <c r="Y905" s="1"/>
      <c r="Z905" s="1"/>
    </row>
    <row r="906" ht="28.5" customHeight="1">
      <c r="A906" s="1"/>
      <c r="B906" s="1"/>
      <c r="C906" s="1"/>
      <c r="D906" s="1"/>
      <c r="E906" s="1"/>
      <c r="F906" s="1"/>
      <c r="G906" s="1"/>
      <c r="H906" s="1"/>
      <c r="I906" s="34"/>
      <c r="J906" s="1"/>
      <c r="K906" s="9"/>
      <c r="L906" s="1"/>
      <c r="M906" s="1"/>
      <c r="N906" s="1"/>
      <c r="O906" s="1"/>
      <c r="P906" s="1"/>
      <c r="Q906" s="1"/>
      <c r="R906" s="1"/>
      <c r="S906" s="1"/>
      <c r="T906" s="1"/>
      <c r="U906" s="1"/>
      <c r="V906" s="1"/>
      <c r="W906" s="1"/>
      <c r="X906" s="1"/>
      <c r="Y906" s="1"/>
      <c r="Z906" s="1"/>
    </row>
    <row r="907" ht="28.5" customHeight="1">
      <c r="A907" s="1"/>
      <c r="B907" s="1"/>
      <c r="C907" s="1"/>
      <c r="D907" s="1"/>
      <c r="E907" s="1"/>
      <c r="F907" s="1"/>
      <c r="G907" s="1"/>
      <c r="H907" s="1"/>
      <c r="I907" s="34"/>
      <c r="J907" s="1"/>
      <c r="K907" s="9"/>
      <c r="L907" s="1"/>
      <c r="M907" s="1"/>
      <c r="N907" s="1"/>
      <c r="O907" s="1"/>
      <c r="P907" s="1"/>
      <c r="Q907" s="1"/>
      <c r="R907" s="1"/>
      <c r="S907" s="1"/>
      <c r="T907" s="1"/>
      <c r="U907" s="1"/>
      <c r="V907" s="1"/>
      <c r="W907" s="1"/>
      <c r="X907" s="1"/>
      <c r="Y907" s="1"/>
      <c r="Z907" s="1"/>
    </row>
    <row r="908" ht="28.5" customHeight="1">
      <c r="A908" s="1"/>
      <c r="B908" s="1"/>
      <c r="C908" s="1"/>
      <c r="D908" s="1"/>
      <c r="E908" s="1"/>
      <c r="F908" s="1"/>
      <c r="G908" s="1"/>
      <c r="H908" s="1"/>
      <c r="I908" s="34"/>
      <c r="J908" s="1"/>
      <c r="K908" s="9"/>
      <c r="L908" s="1"/>
      <c r="M908" s="1"/>
      <c r="N908" s="1"/>
      <c r="O908" s="1"/>
      <c r="P908" s="1"/>
      <c r="Q908" s="1"/>
      <c r="R908" s="1"/>
      <c r="S908" s="1"/>
      <c r="T908" s="1"/>
      <c r="U908" s="1"/>
      <c r="V908" s="1"/>
      <c r="W908" s="1"/>
      <c r="X908" s="1"/>
      <c r="Y908" s="1"/>
      <c r="Z908" s="1"/>
    </row>
    <row r="909" ht="28.5" customHeight="1">
      <c r="A909" s="1"/>
      <c r="B909" s="1"/>
      <c r="C909" s="1"/>
      <c r="D909" s="1"/>
      <c r="E909" s="1"/>
      <c r="F909" s="1"/>
      <c r="G909" s="1"/>
      <c r="H909" s="1"/>
      <c r="I909" s="34"/>
      <c r="J909" s="1"/>
      <c r="K909" s="9"/>
      <c r="L909" s="1"/>
      <c r="M909" s="1"/>
      <c r="N909" s="1"/>
      <c r="O909" s="1"/>
      <c r="P909" s="1"/>
      <c r="Q909" s="1"/>
      <c r="R909" s="1"/>
      <c r="S909" s="1"/>
      <c r="T909" s="1"/>
      <c r="U909" s="1"/>
      <c r="V909" s="1"/>
      <c r="W909" s="1"/>
      <c r="X909" s="1"/>
      <c r="Y909" s="1"/>
      <c r="Z909" s="1"/>
    </row>
    <row r="910" ht="28.5" customHeight="1">
      <c r="A910" s="1"/>
      <c r="B910" s="1"/>
      <c r="C910" s="1"/>
      <c r="D910" s="1"/>
      <c r="E910" s="1"/>
      <c r="F910" s="1"/>
      <c r="G910" s="1"/>
      <c r="H910" s="1"/>
      <c r="I910" s="34"/>
      <c r="J910" s="1"/>
      <c r="K910" s="9"/>
      <c r="L910" s="1"/>
      <c r="M910" s="1"/>
      <c r="N910" s="1"/>
      <c r="O910" s="1"/>
      <c r="P910" s="1"/>
      <c r="Q910" s="1"/>
      <c r="R910" s="1"/>
      <c r="S910" s="1"/>
      <c r="T910" s="1"/>
      <c r="U910" s="1"/>
      <c r="V910" s="1"/>
      <c r="W910" s="1"/>
      <c r="X910" s="1"/>
      <c r="Y910" s="1"/>
      <c r="Z910" s="1"/>
    </row>
    <row r="911" ht="28.5" customHeight="1">
      <c r="A911" s="1"/>
      <c r="B911" s="1"/>
      <c r="C911" s="1"/>
      <c r="D911" s="1"/>
      <c r="E911" s="1"/>
      <c r="F911" s="1"/>
      <c r="G911" s="1"/>
      <c r="H911" s="1"/>
      <c r="I911" s="34"/>
      <c r="J911" s="1"/>
      <c r="K911" s="9"/>
      <c r="L911" s="1"/>
      <c r="M911" s="1"/>
      <c r="N911" s="1"/>
      <c r="O911" s="1"/>
      <c r="P911" s="1"/>
      <c r="Q911" s="1"/>
      <c r="R911" s="1"/>
      <c r="S911" s="1"/>
      <c r="T911" s="1"/>
      <c r="U911" s="1"/>
      <c r="V911" s="1"/>
      <c r="W911" s="1"/>
      <c r="X911" s="1"/>
      <c r="Y911" s="1"/>
      <c r="Z911" s="1"/>
    </row>
    <row r="912" ht="28.5" customHeight="1">
      <c r="A912" s="1"/>
      <c r="B912" s="1"/>
      <c r="C912" s="1"/>
      <c r="D912" s="1"/>
      <c r="E912" s="1"/>
      <c r="F912" s="1"/>
      <c r="G912" s="1"/>
      <c r="H912" s="1"/>
      <c r="I912" s="34"/>
      <c r="J912" s="1"/>
      <c r="K912" s="9"/>
      <c r="L912" s="1"/>
      <c r="M912" s="1"/>
      <c r="N912" s="1"/>
      <c r="O912" s="1"/>
      <c r="P912" s="1"/>
      <c r="Q912" s="1"/>
      <c r="R912" s="1"/>
      <c r="S912" s="1"/>
      <c r="T912" s="1"/>
      <c r="U912" s="1"/>
      <c r="V912" s="1"/>
      <c r="W912" s="1"/>
      <c r="X912" s="1"/>
      <c r="Y912" s="1"/>
      <c r="Z912" s="1"/>
    </row>
    <row r="913" ht="28.5" customHeight="1">
      <c r="A913" s="1"/>
      <c r="B913" s="1"/>
      <c r="C913" s="1"/>
      <c r="D913" s="1"/>
      <c r="E913" s="1"/>
      <c r="F913" s="1"/>
      <c r="G913" s="1"/>
      <c r="H913" s="1"/>
      <c r="I913" s="34"/>
      <c r="J913" s="1"/>
      <c r="K913" s="9"/>
      <c r="L913" s="1"/>
      <c r="M913" s="1"/>
      <c r="N913" s="1"/>
      <c r="O913" s="1"/>
      <c r="P913" s="1"/>
      <c r="Q913" s="1"/>
      <c r="R913" s="1"/>
      <c r="S913" s="1"/>
      <c r="T913" s="1"/>
      <c r="U913" s="1"/>
      <c r="V913" s="1"/>
      <c r="W913" s="1"/>
      <c r="X913" s="1"/>
      <c r="Y913" s="1"/>
      <c r="Z913" s="1"/>
    </row>
    <row r="914" ht="28.5" customHeight="1">
      <c r="A914" s="1"/>
      <c r="B914" s="1"/>
      <c r="C914" s="1"/>
      <c r="D914" s="1"/>
      <c r="E914" s="1"/>
      <c r="F914" s="1"/>
      <c r="G914" s="1"/>
      <c r="H914" s="1"/>
      <c r="I914" s="34"/>
      <c r="J914" s="1"/>
      <c r="K914" s="9"/>
      <c r="L914" s="1"/>
      <c r="M914" s="1"/>
      <c r="N914" s="1"/>
      <c r="O914" s="1"/>
      <c r="P914" s="1"/>
      <c r="Q914" s="1"/>
      <c r="R914" s="1"/>
      <c r="S914" s="1"/>
      <c r="T914" s="1"/>
      <c r="U914" s="1"/>
      <c r="V914" s="1"/>
      <c r="W914" s="1"/>
      <c r="X914" s="1"/>
      <c r="Y914" s="1"/>
      <c r="Z914" s="1"/>
    </row>
    <row r="915" ht="28.5" customHeight="1">
      <c r="A915" s="1"/>
      <c r="B915" s="1"/>
      <c r="C915" s="1"/>
      <c r="D915" s="1"/>
      <c r="E915" s="1"/>
      <c r="F915" s="1"/>
      <c r="G915" s="1"/>
      <c r="H915" s="1"/>
      <c r="I915" s="34"/>
      <c r="J915" s="1"/>
      <c r="K915" s="9"/>
      <c r="L915" s="1"/>
      <c r="M915" s="1"/>
      <c r="N915" s="1"/>
      <c r="O915" s="1"/>
      <c r="P915" s="1"/>
      <c r="Q915" s="1"/>
      <c r="R915" s="1"/>
      <c r="S915" s="1"/>
      <c r="T915" s="1"/>
      <c r="U915" s="1"/>
      <c r="V915" s="1"/>
      <c r="W915" s="1"/>
      <c r="X915" s="1"/>
      <c r="Y915" s="1"/>
      <c r="Z915" s="1"/>
    </row>
    <row r="916" ht="28.5" customHeight="1">
      <c r="A916" s="1"/>
      <c r="B916" s="1"/>
      <c r="C916" s="1"/>
      <c r="D916" s="1"/>
      <c r="E916" s="1"/>
      <c r="F916" s="1"/>
      <c r="G916" s="1"/>
      <c r="H916" s="1"/>
      <c r="I916" s="34"/>
      <c r="J916" s="1"/>
      <c r="K916" s="9"/>
      <c r="L916" s="1"/>
      <c r="M916" s="1"/>
      <c r="N916" s="1"/>
      <c r="O916" s="1"/>
      <c r="P916" s="1"/>
      <c r="Q916" s="1"/>
      <c r="R916" s="1"/>
      <c r="S916" s="1"/>
      <c r="T916" s="1"/>
      <c r="U916" s="1"/>
      <c r="V916" s="1"/>
      <c r="W916" s="1"/>
      <c r="X916" s="1"/>
      <c r="Y916" s="1"/>
      <c r="Z916" s="1"/>
    </row>
    <row r="917" ht="28.5" customHeight="1">
      <c r="A917" s="1"/>
      <c r="B917" s="1"/>
      <c r="C917" s="1"/>
      <c r="D917" s="1"/>
      <c r="E917" s="1"/>
      <c r="F917" s="1"/>
      <c r="G917" s="1"/>
      <c r="H917" s="1"/>
      <c r="I917" s="34"/>
      <c r="J917" s="1"/>
      <c r="K917" s="9"/>
      <c r="L917" s="1"/>
      <c r="M917" s="1"/>
      <c r="N917" s="1"/>
      <c r="O917" s="1"/>
      <c r="P917" s="1"/>
      <c r="Q917" s="1"/>
      <c r="R917" s="1"/>
      <c r="S917" s="1"/>
      <c r="T917" s="1"/>
      <c r="U917" s="1"/>
      <c r="V917" s="1"/>
      <c r="W917" s="1"/>
      <c r="X917" s="1"/>
      <c r="Y917" s="1"/>
      <c r="Z917" s="1"/>
    </row>
    <row r="918" ht="28.5" customHeight="1">
      <c r="A918" s="1"/>
      <c r="B918" s="1"/>
      <c r="C918" s="1"/>
      <c r="D918" s="1"/>
      <c r="E918" s="1"/>
      <c r="F918" s="1"/>
      <c r="G918" s="1"/>
      <c r="H918" s="1"/>
      <c r="I918" s="34"/>
      <c r="J918" s="1"/>
      <c r="K918" s="9"/>
      <c r="L918" s="1"/>
      <c r="M918" s="1"/>
      <c r="N918" s="1"/>
      <c r="O918" s="1"/>
      <c r="P918" s="1"/>
      <c r="Q918" s="1"/>
      <c r="R918" s="1"/>
      <c r="S918" s="1"/>
      <c r="T918" s="1"/>
      <c r="U918" s="1"/>
      <c r="V918" s="1"/>
      <c r="W918" s="1"/>
      <c r="X918" s="1"/>
      <c r="Y918" s="1"/>
      <c r="Z918" s="1"/>
    </row>
    <row r="919" ht="28.5" customHeight="1">
      <c r="A919" s="1"/>
      <c r="B919" s="1"/>
      <c r="C919" s="1"/>
      <c r="D919" s="1"/>
      <c r="E919" s="1"/>
      <c r="F919" s="1"/>
      <c r="G919" s="1"/>
      <c r="H919" s="1"/>
      <c r="I919" s="34"/>
      <c r="J919" s="1"/>
      <c r="K919" s="9"/>
      <c r="L919" s="1"/>
      <c r="M919" s="1"/>
      <c r="N919" s="1"/>
      <c r="O919" s="1"/>
      <c r="P919" s="1"/>
      <c r="Q919" s="1"/>
      <c r="R919" s="1"/>
      <c r="S919" s="1"/>
      <c r="T919" s="1"/>
      <c r="U919" s="1"/>
      <c r="V919" s="1"/>
      <c r="W919" s="1"/>
      <c r="X919" s="1"/>
      <c r="Y919" s="1"/>
      <c r="Z919" s="1"/>
    </row>
    <row r="920" ht="28.5" customHeight="1">
      <c r="A920" s="1"/>
      <c r="B920" s="1"/>
      <c r="C920" s="1"/>
      <c r="D920" s="1"/>
      <c r="E920" s="1"/>
      <c r="F920" s="1"/>
      <c r="G920" s="1"/>
      <c r="H920" s="1"/>
      <c r="I920" s="34"/>
      <c r="J920" s="1"/>
      <c r="K920" s="9"/>
      <c r="L920" s="1"/>
      <c r="M920" s="1"/>
      <c r="N920" s="1"/>
      <c r="O920" s="1"/>
      <c r="P920" s="1"/>
      <c r="Q920" s="1"/>
      <c r="R920" s="1"/>
      <c r="S920" s="1"/>
      <c r="T920" s="1"/>
      <c r="U920" s="1"/>
      <c r="V920" s="1"/>
      <c r="W920" s="1"/>
      <c r="X920" s="1"/>
      <c r="Y920" s="1"/>
      <c r="Z920" s="1"/>
    </row>
    <row r="921" ht="28.5" customHeight="1">
      <c r="A921" s="1"/>
      <c r="B921" s="1"/>
      <c r="C921" s="1"/>
      <c r="D921" s="1"/>
      <c r="E921" s="1"/>
      <c r="F921" s="1"/>
      <c r="G921" s="1"/>
      <c r="H921" s="1"/>
      <c r="I921" s="34"/>
      <c r="J921" s="1"/>
      <c r="K921" s="9"/>
      <c r="L921" s="1"/>
      <c r="M921" s="1"/>
      <c r="N921" s="1"/>
      <c r="O921" s="1"/>
      <c r="P921" s="1"/>
      <c r="Q921" s="1"/>
      <c r="R921" s="1"/>
      <c r="S921" s="1"/>
      <c r="T921" s="1"/>
      <c r="U921" s="1"/>
      <c r="V921" s="1"/>
      <c r="W921" s="1"/>
      <c r="X921" s="1"/>
      <c r="Y921" s="1"/>
      <c r="Z921" s="1"/>
    </row>
    <row r="922" ht="28.5" customHeight="1">
      <c r="A922" s="1"/>
      <c r="B922" s="1"/>
      <c r="C922" s="1"/>
      <c r="D922" s="1"/>
      <c r="E922" s="1"/>
      <c r="F922" s="1"/>
      <c r="G922" s="1"/>
      <c r="H922" s="1"/>
      <c r="I922" s="34"/>
      <c r="J922" s="1"/>
      <c r="K922" s="9"/>
      <c r="L922" s="1"/>
      <c r="M922" s="1"/>
      <c r="N922" s="1"/>
      <c r="O922" s="1"/>
      <c r="P922" s="1"/>
      <c r="Q922" s="1"/>
      <c r="R922" s="1"/>
      <c r="S922" s="1"/>
      <c r="T922" s="1"/>
      <c r="U922" s="1"/>
      <c r="V922" s="1"/>
      <c r="W922" s="1"/>
      <c r="X922" s="1"/>
      <c r="Y922" s="1"/>
      <c r="Z922" s="1"/>
    </row>
    <row r="923" ht="28.5" customHeight="1">
      <c r="A923" s="1"/>
      <c r="B923" s="1"/>
      <c r="C923" s="1"/>
      <c r="D923" s="1"/>
      <c r="E923" s="1"/>
      <c r="F923" s="1"/>
      <c r="G923" s="1"/>
      <c r="H923" s="1"/>
      <c r="I923" s="34"/>
      <c r="J923" s="1"/>
      <c r="K923" s="9"/>
      <c r="L923" s="1"/>
      <c r="M923" s="1"/>
      <c r="N923" s="1"/>
      <c r="O923" s="1"/>
      <c r="P923" s="1"/>
      <c r="Q923" s="1"/>
      <c r="R923" s="1"/>
      <c r="S923" s="1"/>
      <c r="T923" s="1"/>
      <c r="U923" s="1"/>
      <c r="V923" s="1"/>
      <c r="W923" s="1"/>
      <c r="X923" s="1"/>
      <c r="Y923" s="1"/>
      <c r="Z923" s="1"/>
    </row>
    <row r="924" ht="28.5" customHeight="1">
      <c r="A924" s="1"/>
      <c r="B924" s="1"/>
      <c r="C924" s="1"/>
      <c r="D924" s="1"/>
      <c r="E924" s="1"/>
      <c r="F924" s="1"/>
      <c r="G924" s="1"/>
      <c r="H924" s="1"/>
      <c r="I924" s="34"/>
      <c r="J924" s="1"/>
      <c r="K924" s="9"/>
      <c r="L924" s="1"/>
      <c r="M924" s="1"/>
      <c r="N924" s="1"/>
      <c r="O924" s="1"/>
      <c r="P924" s="1"/>
      <c r="Q924" s="1"/>
      <c r="R924" s="1"/>
      <c r="S924" s="1"/>
      <c r="T924" s="1"/>
      <c r="U924" s="1"/>
      <c r="V924" s="1"/>
      <c r="W924" s="1"/>
      <c r="X924" s="1"/>
      <c r="Y924" s="1"/>
      <c r="Z924" s="1"/>
    </row>
    <row r="925" ht="28.5" customHeight="1">
      <c r="A925" s="1"/>
      <c r="B925" s="1"/>
      <c r="C925" s="1"/>
      <c r="D925" s="1"/>
      <c r="E925" s="1"/>
      <c r="F925" s="1"/>
      <c r="G925" s="1"/>
      <c r="H925" s="1"/>
      <c r="I925" s="34"/>
      <c r="J925" s="1"/>
      <c r="K925" s="9"/>
      <c r="L925" s="1"/>
      <c r="M925" s="1"/>
      <c r="N925" s="1"/>
      <c r="O925" s="1"/>
      <c r="P925" s="1"/>
      <c r="Q925" s="1"/>
      <c r="R925" s="1"/>
      <c r="S925" s="1"/>
      <c r="T925" s="1"/>
      <c r="U925" s="1"/>
      <c r="V925" s="1"/>
      <c r="W925" s="1"/>
      <c r="X925" s="1"/>
      <c r="Y925" s="1"/>
      <c r="Z925" s="1"/>
    </row>
    <row r="926" ht="28.5" customHeight="1">
      <c r="A926" s="1"/>
      <c r="B926" s="1"/>
      <c r="C926" s="1"/>
      <c r="D926" s="1"/>
      <c r="E926" s="1"/>
      <c r="F926" s="1"/>
      <c r="G926" s="1"/>
      <c r="H926" s="1"/>
      <c r="I926" s="34"/>
      <c r="J926" s="1"/>
      <c r="K926" s="9"/>
      <c r="L926" s="1"/>
      <c r="M926" s="1"/>
      <c r="N926" s="1"/>
      <c r="O926" s="1"/>
      <c r="P926" s="1"/>
      <c r="Q926" s="1"/>
      <c r="R926" s="1"/>
      <c r="S926" s="1"/>
      <c r="T926" s="1"/>
      <c r="U926" s="1"/>
      <c r="V926" s="1"/>
      <c r="W926" s="1"/>
      <c r="X926" s="1"/>
      <c r="Y926" s="1"/>
      <c r="Z926" s="1"/>
    </row>
    <row r="927" ht="28.5" customHeight="1">
      <c r="A927" s="1"/>
      <c r="B927" s="1"/>
      <c r="C927" s="1"/>
      <c r="D927" s="1"/>
      <c r="E927" s="1"/>
      <c r="F927" s="1"/>
      <c r="G927" s="1"/>
      <c r="H927" s="1"/>
      <c r="I927" s="34"/>
      <c r="J927" s="1"/>
      <c r="K927" s="9"/>
      <c r="L927" s="1"/>
      <c r="M927" s="1"/>
      <c r="N927" s="1"/>
      <c r="O927" s="1"/>
      <c r="P927" s="1"/>
      <c r="Q927" s="1"/>
      <c r="R927" s="1"/>
      <c r="S927" s="1"/>
      <c r="T927" s="1"/>
      <c r="U927" s="1"/>
      <c r="V927" s="1"/>
      <c r="W927" s="1"/>
      <c r="X927" s="1"/>
      <c r="Y927" s="1"/>
      <c r="Z927" s="1"/>
    </row>
    <row r="928" ht="28.5" customHeight="1">
      <c r="A928" s="1"/>
      <c r="B928" s="1"/>
      <c r="C928" s="1"/>
      <c r="D928" s="1"/>
      <c r="E928" s="1"/>
      <c r="F928" s="1"/>
      <c r="G928" s="1"/>
      <c r="H928" s="1"/>
      <c r="I928" s="34"/>
      <c r="J928" s="1"/>
      <c r="K928" s="9"/>
      <c r="L928" s="1"/>
      <c r="M928" s="1"/>
      <c r="N928" s="1"/>
      <c r="O928" s="1"/>
      <c r="P928" s="1"/>
      <c r="Q928" s="1"/>
      <c r="R928" s="1"/>
      <c r="S928" s="1"/>
      <c r="T928" s="1"/>
      <c r="U928" s="1"/>
      <c r="V928" s="1"/>
      <c r="W928" s="1"/>
      <c r="X928" s="1"/>
      <c r="Y928" s="1"/>
      <c r="Z928" s="1"/>
    </row>
    <row r="929" ht="28.5" customHeight="1">
      <c r="A929" s="1"/>
      <c r="B929" s="1"/>
      <c r="C929" s="1"/>
      <c r="D929" s="1"/>
      <c r="E929" s="1"/>
      <c r="F929" s="1"/>
      <c r="G929" s="1"/>
      <c r="H929" s="1"/>
      <c r="I929" s="34"/>
      <c r="J929" s="1"/>
      <c r="K929" s="9"/>
      <c r="L929" s="1"/>
      <c r="M929" s="1"/>
      <c r="N929" s="1"/>
      <c r="O929" s="1"/>
      <c r="P929" s="1"/>
      <c r="Q929" s="1"/>
      <c r="R929" s="1"/>
      <c r="S929" s="1"/>
      <c r="T929" s="1"/>
      <c r="U929" s="1"/>
      <c r="V929" s="1"/>
      <c r="W929" s="1"/>
      <c r="X929" s="1"/>
      <c r="Y929" s="1"/>
      <c r="Z929" s="1"/>
    </row>
    <row r="930" ht="28.5" customHeight="1">
      <c r="A930" s="1"/>
      <c r="B930" s="1"/>
      <c r="C930" s="1"/>
      <c r="D930" s="1"/>
      <c r="E930" s="1"/>
      <c r="F930" s="1"/>
      <c r="G930" s="1"/>
      <c r="H930" s="1"/>
      <c r="I930" s="34"/>
      <c r="J930" s="1"/>
      <c r="K930" s="9"/>
      <c r="L930" s="1"/>
      <c r="M930" s="1"/>
      <c r="N930" s="1"/>
      <c r="O930" s="1"/>
      <c r="P930" s="1"/>
      <c r="Q930" s="1"/>
      <c r="R930" s="1"/>
      <c r="S930" s="1"/>
      <c r="T930" s="1"/>
      <c r="U930" s="1"/>
      <c r="V930" s="1"/>
      <c r="W930" s="1"/>
      <c r="X930" s="1"/>
      <c r="Y930" s="1"/>
      <c r="Z930" s="1"/>
    </row>
    <row r="931" ht="28.5" customHeight="1">
      <c r="A931" s="1"/>
      <c r="B931" s="1"/>
      <c r="C931" s="1"/>
      <c r="D931" s="1"/>
      <c r="E931" s="1"/>
      <c r="F931" s="1"/>
      <c r="G931" s="1"/>
      <c r="H931" s="1"/>
      <c r="I931" s="34"/>
      <c r="J931" s="1"/>
      <c r="K931" s="9"/>
      <c r="L931" s="1"/>
      <c r="M931" s="1"/>
      <c r="N931" s="1"/>
      <c r="O931" s="1"/>
      <c r="P931" s="1"/>
      <c r="Q931" s="1"/>
      <c r="R931" s="1"/>
      <c r="S931" s="1"/>
      <c r="T931" s="1"/>
      <c r="U931" s="1"/>
      <c r="V931" s="1"/>
      <c r="W931" s="1"/>
      <c r="X931" s="1"/>
      <c r="Y931" s="1"/>
      <c r="Z931" s="1"/>
    </row>
    <row r="932" ht="28.5" customHeight="1">
      <c r="A932" s="1"/>
      <c r="B932" s="1"/>
      <c r="C932" s="1"/>
      <c r="D932" s="1"/>
      <c r="E932" s="1"/>
      <c r="F932" s="1"/>
      <c r="G932" s="1"/>
      <c r="H932" s="1"/>
      <c r="I932" s="34"/>
      <c r="J932" s="1"/>
      <c r="K932" s="9"/>
      <c r="L932" s="1"/>
      <c r="M932" s="1"/>
      <c r="N932" s="1"/>
      <c r="O932" s="1"/>
      <c r="P932" s="1"/>
      <c r="Q932" s="1"/>
      <c r="R932" s="1"/>
      <c r="S932" s="1"/>
      <c r="T932" s="1"/>
      <c r="U932" s="1"/>
      <c r="V932" s="1"/>
      <c r="W932" s="1"/>
      <c r="X932" s="1"/>
      <c r="Y932" s="1"/>
      <c r="Z932" s="1"/>
    </row>
    <row r="933" ht="28.5" customHeight="1">
      <c r="A933" s="1"/>
      <c r="B933" s="1"/>
      <c r="C933" s="1"/>
      <c r="D933" s="1"/>
      <c r="E933" s="1"/>
      <c r="F933" s="1"/>
      <c r="G933" s="1"/>
      <c r="H933" s="1"/>
      <c r="I933" s="34"/>
      <c r="J933" s="1"/>
      <c r="K933" s="9"/>
      <c r="L933" s="1"/>
      <c r="M933" s="1"/>
      <c r="N933" s="1"/>
      <c r="O933" s="1"/>
      <c r="P933" s="1"/>
      <c r="Q933" s="1"/>
      <c r="R933" s="1"/>
      <c r="S933" s="1"/>
      <c r="T933" s="1"/>
      <c r="U933" s="1"/>
      <c r="V933" s="1"/>
      <c r="W933" s="1"/>
      <c r="X933" s="1"/>
      <c r="Y933" s="1"/>
      <c r="Z933" s="1"/>
    </row>
    <row r="934" ht="28.5" customHeight="1">
      <c r="A934" s="1"/>
      <c r="B934" s="1"/>
      <c r="C934" s="1"/>
      <c r="D934" s="1"/>
      <c r="E934" s="1"/>
      <c r="F934" s="1"/>
      <c r="G934" s="1"/>
      <c r="H934" s="1"/>
      <c r="I934" s="34"/>
      <c r="J934" s="1"/>
      <c r="K934" s="9"/>
      <c r="L934" s="1"/>
      <c r="M934" s="1"/>
      <c r="N934" s="1"/>
      <c r="O934" s="1"/>
      <c r="P934" s="1"/>
      <c r="Q934" s="1"/>
      <c r="R934" s="1"/>
      <c r="S934" s="1"/>
      <c r="T934" s="1"/>
      <c r="U934" s="1"/>
      <c r="V934" s="1"/>
      <c r="W934" s="1"/>
      <c r="X934" s="1"/>
      <c r="Y934" s="1"/>
      <c r="Z934" s="1"/>
    </row>
    <row r="935" ht="28.5" customHeight="1">
      <c r="A935" s="1"/>
      <c r="B935" s="1"/>
      <c r="C935" s="1"/>
      <c r="D935" s="1"/>
      <c r="E935" s="1"/>
      <c r="F935" s="1"/>
      <c r="G935" s="1"/>
      <c r="H935" s="1"/>
      <c r="I935" s="34"/>
      <c r="J935" s="1"/>
      <c r="K935" s="9"/>
      <c r="L935" s="1"/>
      <c r="M935" s="1"/>
      <c r="N935" s="1"/>
      <c r="O935" s="1"/>
      <c r="P935" s="1"/>
      <c r="Q935" s="1"/>
      <c r="R935" s="1"/>
      <c r="S935" s="1"/>
      <c r="T935" s="1"/>
      <c r="U935" s="1"/>
      <c r="V935" s="1"/>
      <c r="W935" s="1"/>
      <c r="X935" s="1"/>
      <c r="Y935" s="1"/>
      <c r="Z935" s="1"/>
    </row>
    <row r="936" ht="28.5" customHeight="1">
      <c r="A936" s="1"/>
      <c r="B936" s="1"/>
      <c r="C936" s="1"/>
      <c r="D936" s="1"/>
      <c r="E936" s="1"/>
      <c r="F936" s="1"/>
      <c r="G936" s="1"/>
      <c r="H936" s="1"/>
      <c r="I936" s="34"/>
      <c r="J936" s="1"/>
      <c r="K936" s="9"/>
      <c r="L936" s="1"/>
      <c r="M936" s="1"/>
      <c r="N936" s="1"/>
      <c r="O936" s="1"/>
      <c r="P936" s="1"/>
      <c r="Q936" s="1"/>
      <c r="R936" s="1"/>
      <c r="S936" s="1"/>
      <c r="T936" s="1"/>
      <c r="U936" s="1"/>
      <c r="V936" s="1"/>
      <c r="W936" s="1"/>
      <c r="X936" s="1"/>
      <c r="Y936" s="1"/>
      <c r="Z936" s="1"/>
    </row>
    <row r="937" ht="28.5" customHeight="1">
      <c r="A937" s="1"/>
      <c r="B937" s="1"/>
      <c r="C937" s="1"/>
      <c r="D937" s="1"/>
      <c r="E937" s="1"/>
      <c r="F937" s="1"/>
      <c r="G937" s="1"/>
      <c r="H937" s="1"/>
      <c r="I937" s="34"/>
      <c r="J937" s="1"/>
      <c r="K937" s="9"/>
      <c r="L937" s="1"/>
      <c r="M937" s="1"/>
      <c r="N937" s="1"/>
      <c r="O937" s="1"/>
      <c r="P937" s="1"/>
      <c r="Q937" s="1"/>
      <c r="R937" s="1"/>
      <c r="S937" s="1"/>
      <c r="T937" s="1"/>
      <c r="U937" s="1"/>
      <c r="V937" s="1"/>
      <c r="W937" s="1"/>
      <c r="X937" s="1"/>
      <c r="Y937" s="1"/>
      <c r="Z937" s="1"/>
    </row>
    <row r="938" ht="28.5" customHeight="1">
      <c r="A938" s="1"/>
      <c r="B938" s="1"/>
      <c r="C938" s="1"/>
      <c r="D938" s="1"/>
      <c r="E938" s="1"/>
      <c r="F938" s="1"/>
      <c r="G938" s="1"/>
      <c r="H938" s="1"/>
      <c r="I938" s="34"/>
      <c r="J938" s="1"/>
      <c r="K938" s="9"/>
      <c r="L938" s="1"/>
      <c r="M938" s="1"/>
      <c r="N938" s="1"/>
      <c r="O938" s="1"/>
      <c r="P938" s="1"/>
      <c r="Q938" s="1"/>
      <c r="R938" s="1"/>
      <c r="S938" s="1"/>
      <c r="T938" s="1"/>
      <c r="U938" s="1"/>
      <c r="V938" s="1"/>
      <c r="W938" s="1"/>
      <c r="X938" s="1"/>
      <c r="Y938" s="1"/>
      <c r="Z938" s="1"/>
    </row>
    <row r="939" ht="28.5" customHeight="1">
      <c r="A939" s="1"/>
      <c r="B939" s="1"/>
      <c r="C939" s="1"/>
      <c r="D939" s="1"/>
      <c r="E939" s="1"/>
      <c r="F939" s="1"/>
      <c r="G939" s="1"/>
      <c r="H939" s="1"/>
      <c r="I939" s="34"/>
      <c r="J939" s="1"/>
      <c r="K939" s="9"/>
      <c r="L939" s="1"/>
      <c r="M939" s="1"/>
      <c r="N939" s="1"/>
      <c r="O939" s="1"/>
      <c r="P939" s="1"/>
      <c r="Q939" s="1"/>
      <c r="R939" s="1"/>
      <c r="S939" s="1"/>
      <c r="T939" s="1"/>
      <c r="U939" s="1"/>
      <c r="V939" s="1"/>
      <c r="W939" s="1"/>
      <c r="X939" s="1"/>
      <c r="Y939" s="1"/>
      <c r="Z939" s="1"/>
    </row>
    <row r="940" ht="28.5" customHeight="1">
      <c r="A940" s="1"/>
      <c r="B940" s="1"/>
      <c r="C940" s="1"/>
      <c r="D940" s="1"/>
      <c r="E940" s="1"/>
      <c r="F940" s="1"/>
      <c r="G940" s="1"/>
      <c r="H940" s="1"/>
      <c r="I940" s="34"/>
      <c r="J940" s="1"/>
      <c r="K940" s="9"/>
      <c r="L940" s="1"/>
      <c r="M940" s="1"/>
      <c r="N940" s="1"/>
      <c r="O940" s="1"/>
      <c r="P940" s="1"/>
      <c r="Q940" s="1"/>
      <c r="R940" s="1"/>
      <c r="S940" s="1"/>
      <c r="T940" s="1"/>
      <c r="U940" s="1"/>
      <c r="V940" s="1"/>
      <c r="W940" s="1"/>
      <c r="X940" s="1"/>
      <c r="Y940" s="1"/>
      <c r="Z940" s="1"/>
    </row>
    <row r="941" ht="28.5" customHeight="1">
      <c r="A941" s="1"/>
      <c r="B941" s="1"/>
      <c r="C941" s="1"/>
      <c r="D941" s="1"/>
      <c r="E941" s="1"/>
      <c r="F941" s="1"/>
      <c r="G941" s="1"/>
      <c r="H941" s="1"/>
      <c r="I941" s="34"/>
      <c r="J941" s="1"/>
      <c r="K941" s="9"/>
      <c r="L941" s="1"/>
      <c r="M941" s="1"/>
      <c r="N941" s="1"/>
      <c r="O941" s="1"/>
      <c r="P941" s="1"/>
      <c r="Q941" s="1"/>
      <c r="R941" s="1"/>
      <c r="S941" s="1"/>
      <c r="T941" s="1"/>
      <c r="U941" s="1"/>
      <c r="V941" s="1"/>
      <c r="W941" s="1"/>
      <c r="X941" s="1"/>
      <c r="Y941" s="1"/>
      <c r="Z941" s="1"/>
    </row>
    <row r="942" ht="28.5" customHeight="1">
      <c r="A942" s="1"/>
      <c r="B942" s="1"/>
      <c r="C942" s="1"/>
      <c r="D942" s="1"/>
      <c r="E942" s="1"/>
      <c r="F942" s="1"/>
      <c r="G942" s="1"/>
      <c r="H942" s="1"/>
      <c r="I942" s="34"/>
      <c r="J942" s="1"/>
      <c r="K942" s="9"/>
      <c r="L942" s="1"/>
      <c r="M942" s="1"/>
      <c r="N942" s="1"/>
      <c r="O942" s="1"/>
      <c r="P942" s="1"/>
      <c r="Q942" s="1"/>
      <c r="R942" s="1"/>
      <c r="S942" s="1"/>
      <c r="T942" s="1"/>
      <c r="U942" s="1"/>
      <c r="V942" s="1"/>
      <c r="W942" s="1"/>
      <c r="X942" s="1"/>
      <c r="Y942" s="1"/>
      <c r="Z942" s="1"/>
    </row>
    <row r="943" ht="28.5" customHeight="1">
      <c r="A943" s="1"/>
      <c r="B943" s="1"/>
      <c r="C943" s="1"/>
      <c r="D943" s="1"/>
      <c r="E943" s="1"/>
      <c r="F943" s="1"/>
      <c r="G943" s="1"/>
      <c r="H943" s="1"/>
      <c r="I943" s="34"/>
      <c r="J943" s="1"/>
      <c r="K943" s="9"/>
      <c r="L943" s="1"/>
      <c r="M943" s="1"/>
      <c r="N943" s="1"/>
      <c r="O943" s="1"/>
      <c r="P943" s="1"/>
      <c r="Q943" s="1"/>
      <c r="R943" s="1"/>
      <c r="S943" s="1"/>
      <c r="T943" s="1"/>
      <c r="U943" s="1"/>
      <c r="V943" s="1"/>
      <c r="W943" s="1"/>
      <c r="X943" s="1"/>
      <c r="Y943" s="1"/>
      <c r="Z943" s="1"/>
    </row>
    <row r="944" ht="28.5" customHeight="1">
      <c r="A944" s="1"/>
      <c r="B944" s="1"/>
      <c r="C944" s="1"/>
      <c r="D944" s="1"/>
      <c r="E944" s="1"/>
      <c r="F944" s="1"/>
      <c r="G944" s="1"/>
      <c r="H944" s="1"/>
      <c r="I944" s="34"/>
      <c r="J944" s="1"/>
      <c r="K944" s="9"/>
      <c r="L944" s="1"/>
      <c r="M944" s="1"/>
      <c r="N944" s="1"/>
      <c r="O944" s="1"/>
      <c r="P944" s="1"/>
      <c r="Q944" s="1"/>
      <c r="R944" s="1"/>
      <c r="S944" s="1"/>
      <c r="T944" s="1"/>
      <c r="U944" s="1"/>
      <c r="V944" s="1"/>
      <c r="W944" s="1"/>
      <c r="X944" s="1"/>
      <c r="Y944" s="1"/>
      <c r="Z944" s="1"/>
    </row>
    <row r="945" ht="28.5" customHeight="1">
      <c r="A945" s="1"/>
      <c r="B945" s="1"/>
      <c r="C945" s="1"/>
      <c r="D945" s="1"/>
      <c r="E945" s="1"/>
      <c r="F945" s="1"/>
      <c r="G945" s="1"/>
      <c r="H945" s="1"/>
      <c r="I945" s="34"/>
      <c r="J945" s="1"/>
      <c r="K945" s="9"/>
      <c r="L945" s="1"/>
      <c r="M945" s="1"/>
      <c r="N945" s="1"/>
      <c r="O945" s="1"/>
      <c r="P945" s="1"/>
      <c r="Q945" s="1"/>
      <c r="R945" s="1"/>
      <c r="S945" s="1"/>
      <c r="T945" s="1"/>
      <c r="U945" s="1"/>
      <c r="V945" s="1"/>
      <c r="W945" s="1"/>
      <c r="X945" s="1"/>
      <c r="Y945" s="1"/>
      <c r="Z945" s="1"/>
    </row>
    <row r="946" ht="28.5" customHeight="1">
      <c r="A946" s="1"/>
      <c r="B946" s="1"/>
      <c r="C946" s="1"/>
      <c r="D946" s="1"/>
      <c r="E946" s="1"/>
      <c r="F946" s="1"/>
      <c r="G946" s="1"/>
      <c r="H946" s="1"/>
      <c r="I946" s="34"/>
      <c r="J946" s="1"/>
      <c r="K946" s="9"/>
      <c r="L946" s="1"/>
      <c r="M946" s="1"/>
      <c r="N946" s="1"/>
      <c r="O946" s="1"/>
      <c r="P946" s="1"/>
      <c r="Q946" s="1"/>
      <c r="R946" s="1"/>
      <c r="S946" s="1"/>
      <c r="T946" s="1"/>
      <c r="U946" s="1"/>
      <c r="V946" s="1"/>
      <c r="W946" s="1"/>
      <c r="X946" s="1"/>
      <c r="Y946" s="1"/>
      <c r="Z946" s="1"/>
    </row>
    <row r="947" ht="28.5" customHeight="1">
      <c r="A947" s="1"/>
      <c r="B947" s="1"/>
      <c r="C947" s="1"/>
      <c r="D947" s="1"/>
      <c r="E947" s="1"/>
      <c r="F947" s="1"/>
      <c r="G947" s="1"/>
      <c r="H947" s="1"/>
      <c r="I947" s="34"/>
      <c r="J947" s="1"/>
      <c r="K947" s="9"/>
      <c r="L947" s="1"/>
      <c r="M947" s="1"/>
      <c r="N947" s="1"/>
      <c r="O947" s="1"/>
      <c r="P947" s="1"/>
      <c r="Q947" s="1"/>
      <c r="R947" s="1"/>
      <c r="S947" s="1"/>
      <c r="T947" s="1"/>
      <c r="U947" s="1"/>
      <c r="V947" s="1"/>
      <c r="W947" s="1"/>
      <c r="X947" s="1"/>
      <c r="Y947" s="1"/>
      <c r="Z947" s="1"/>
    </row>
    <row r="948" ht="28.5" customHeight="1">
      <c r="A948" s="1"/>
      <c r="B948" s="1"/>
      <c r="C948" s="1"/>
      <c r="D948" s="1"/>
      <c r="E948" s="1"/>
      <c r="F948" s="1"/>
      <c r="G948" s="1"/>
      <c r="H948" s="1"/>
      <c r="I948" s="34"/>
      <c r="J948" s="1"/>
      <c r="K948" s="9"/>
      <c r="L948" s="1"/>
      <c r="M948" s="1"/>
      <c r="N948" s="1"/>
      <c r="O948" s="1"/>
      <c r="P948" s="1"/>
      <c r="Q948" s="1"/>
      <c r="R948" s="1"/>
      <c r="S948" s="1"/>
      <c r="T948" s="1"/>
      <c r="U948" s="1"/>
      <c r="V948" s="1"/>
      <c r="W948" s="1"/>
      <c r="X948" s="1"/>
      <c r="Y948" s="1"/>
      <c r="Z948" s="1"/>
    </row>
    <row r="949" ht="28.5" customHeight="1">
      <c r="A949" s="1"/>
      <c r="B949" s="1"/>
      <c r="C949" s="1"/>
      <c r="D949" s="1"/>
      <c r="E949" s="1"/>
      <c r="F949" s="1"/>
      <c r="G949" s="1"/>
      <c r="H949" s="1"/>
      <c r="I949" s="34"/>
      <c r="J949" s="1"/>
      <c r="K949" s="9"/>
      <c r="L949" s="1"/>
      <c r="M949" s="1"/>
      <c r="N949" s="1"/>
      <c r="O949" s="1"/>
      <c r="P949" s="1"/>
      <c r="Q949" s="1"/>
      <c r="R949" s="1"/>
      <c r="S949" s="1"/>
      <c r="T949" s="1"/>
      <c r="U949" s="1"/>
      <c r="V949" s="1"/>
      <c r="W949" s="1"/>
      <c r="X949" s="1"/>
      <c r="Y949" s="1"/>
      <c r="Z949" s="1"/>
    </row>
    <row r="950" ht="28.5" customHeight="1">
      <c r="A950" s="1"/>
      <c r="B950" s="1"/>
      <c r="C950" s="1"/>
      <c r="D950" s="1"/>
      <c r="E950" s="1"/>
      <c r="F950" s="1"/>
      <c r="G950" s="1"/>
      <c r="H950" s="1"/>
      <c r="I950" s="34"/>
      <c r="J950" s="1"/>
      <c r="K950" s="9"/>
      <c r="L950" s="1"/>
      <c r="M950" s="1"/>
      <c r="N950" s="1"/>
      <c r="O950" s="1"/>
      <c r="P950" s="1"/>
      <c r="Q950" s="1"/>
      <c r="R950" s="1"/>
      <c r="S950" s="1"/>
      <c r="T950" s="1"/>
      <c r="U950" s="1"/>
      <c r="V950" s="1"/>
      <c r="W950" s="1"/>
      <c r="X950" s="1"/>
      <c r="Y950" s="1"/>
      <c r="Z950" s="1"/>
    </row>
    <row r="951" ht="28.5" customHeight="1">
      <c r="A951" s="1"/>
      <c r="B951" s="1"/>
      <c r="C951" s="1"/>
      <c r="D951" s="1"/>
      <c r="E951" s="1"/>
      <c r="F951" s="1"/>
      <c r="G951" s="1"/>
      <c r="H951" s="1"/>
      <c r="I951" s="34"/>
      <c r="J951" s="1"/>
      <c r="K951" s="9"/>
      <c r="L951" s="1"/>
      <c r="M951" s="1"/>
      <c r="N951" s="1"/>
      <c r="O951" s="1"/>
      <c r="P951" s="1"/>
      <c r="Q951" s="1"/>
      <c r="R951" s="1"/>
      <c r="S951" s="1"/>
      <c r="T951" s="1"/>
      <c r="U951" s="1"/>
      <c r="V951" s="1"/>
      <c r="W951" s="1"/>
      <c r="X951" s="1"/>
      <c r="Y951" s="1"/>
      <c r="Z951" s="1"/>
    </row>
    <row r="952" ht="28.5" customHeight="1">
      <c r="A952" s="1"/>
      <c r="B952" s="1"/>
      <c r="C952" s="1"/>
      <c r="D952" s="1"/>
      <c r="E952" s="1"/>
      <c r="F952" s="1"/>
      <c r="G952" s="1"/>
      <c r="H952" s="1"/>
      <c r="I952" s="34"/>
      <c r="J952" s="1"/>
      <c r="K952" s="9"/>
      <c r="L952" s="1"/>
      <c r="M952" s="1"/>
      <c r="N952" s="1"/>
      <c r="O952" s="1"/>
      <c r="P952" s="1"/>
      <c r="Q952" s="1"/>
      <c r="R952" s="1"/>
      <c r="S952" s="1"/>
      <c r="T952" s="1"/>
      <c r="U952" s="1"/>
      <c r="V952" s="1"/>
      <c r="W952" s="1"/>
      <c r="X952" s="1"/>
      <c r="Y952" s="1"/>
      <c r="Z952" s="1"/>
    </row>
    <row r="953" ht="28.5" customHeight="1">
      <c r="A953" s="1"/>
      <c r="B953" s="1"/>
      <c r="C953" s="1"/>
      <c r="D953" s="1"/>
      <c r="E953" s="1"/>
      <c r="F953" s="1"/>
      <c r="G953" s="1"/>
      <c r="H953" s="1"/>
      <c r="I953" s="34"/>
      <c r="J953" s="1"/>
      <c r="K953" s="9"/>
      <c r="L953" s="1"/>
      <c r="M953" s="1"/>
      <c r="N953" s="1"/>
      <c r="O953" s="1"/>
      <c r="P953" s="1"/>
      <c r="Q953" s="1"/>
      <c r="R953" s="1"/>
      <c r="S953" s="1"/>
      <c r="T953" s="1"/>
      <c r="U953" s="1"/>
      <c r="V953" s="1"/>
      <c r="W953" s="1"/>
      <c r="X953" s="1"/>
      <c r="Y953" s="1"/>
      <c r="Z953" s="1"/>
    </row>
    <row r="954" ht="28.5" customHeight="1">
      <c r="A954" s="1"/>
      <c r="B954" s="1"/>
      <c r="C954" s="1"/>
      <c r="D954" s="1"/>
      <c r="E954" s="1"/>
      <c r="F954" s="1"/>
      <c r="G954" s="1"/>
      <c r="H954" s="1"/>
      <c r="I954" s="34"/>
      <c r="J954" s="1"/>
      <c r="K954" s="9"/>
      <c r="L954" s="1"/>
      <c r="M954" s="1"/>
      <c r="N954" s="1"/>
      <c r="O954" s="1"/>
      <c r="P954" s="1"/>
      <c r="Q954" s="1"/>
      <c r="R954" s="1"/>
      <c r="S954" s="1"/>
      <c r="T954" s="1"/>
      <c r="U954" s="1"/>
      <c r="V954" s="1"/>
      <c r="W954" s="1"/>
      <c r="X954" s="1"/>
      <c r="Y954" s="1"/>
      <c r="Z954" s="1"/>
    </row>
    <row r="955" ht="28.5" customHeight="1">
      <c r="A955" s="1"/>
      <c r="B955" s="1"/>
      <c r="C955" s="1"/>
      <c r="D955" s="1"/>
      <c r="E955" s="1"/>
      <c r="F955" s="1"/>
      <c r="G955" s="1"/>
      <c r="H955" s="1"/>
      <c r="I955" s="34"/>
      <c r="J955" s="1"/>
      <c r="K955" s="9"/>
      <c r="L955" s="1"/>
      <c r="M955" s="1"/>
      <c r="N955" s="1"/>
      <c r="O955" s="1"/>
      <c r="P955" s="1"/>
      <c r="Q955" s="1"/>
      <c r="R955" s="1"/>
      <c r="S955" s="1"/>
      <c r="T955" s="1"/>
      <c r="U955" s="1"/>
      <c r="V955" s="1"/>
      <c r="W955" s="1"/>
      <c r="X955" s="1"/>
      <c r="Y955" s="1"/>
      <c r="Z955" s="1"/>
    </row>
    <row r="956" ht="28.5" customHeight="1">
      <c r="A956" s="1"/>
      <c r="B956" s="1"/>
      <c r="C956" s="1"/>
      <c r="D956" s="1"/>
      <c r="E956" s="1"/>
      <c r="F956" s="1"/>
      <c r="G956" s="1"/>
      <c r="H956" s="1"/>
      <c r="I956" s="34"/>
      <c r="J956" s="1"/>
      <c r="K956" s="9"/>
      <c r="L956" s="1"/>
      <c r="M956" s="1"/>
      <c r="N956" s="1"/>
      <c r="O956" s="1"/>
      <c r="P956" s="1"/>
      <c r="Q956" s="1"/>
      <c r="R956" s="1"/>
      <c r="S956" s="1"/>
      <c r="T956" s="1"/>
      <c r="U956" s="1"/>
      <c r="V956" s="1"/>
      <c r="W956" s="1"/>
      <c r="X956" s="1"/>
      <c r="Y956" s="1"/>
      <c r="Z956" s="1"/>
    </row>
    <row r="957" ht="28.5" customHeight="1">
      <c r="A957" s="1"/>
      <c r="B957" s="1"/>
      <c r="C957" s="1"/>
      <c r="D957" s="1"/>
      <c r="E957" s="1"/>
      <c r="F957" s="1"/>
      <c r="G957" s="1"/>
      <c r="H957" s="1"/>
      <c r="I957" s="34"/>
      <c r="J957" s="1"/>
      <c r="K957" s="9"/>
      <c r="L957" s="1"/>
      <c r="M957" s="1"/>
      <c r="N957" s="1"/>
      <c r="O957" s="1"/>
      <c r="P957" s="1"/>
      <c r="Q957" s="1"/>
      <c r="R957" s="1"/>
      <c r="S957" s="1"/>
      <c r="T957" s="1"/>
      <c r="U957" s="1"/>
      <c r="V957" s="1"/>
      <c r="W957" s="1"/>
      <c r="X957" s="1"/>
      <c r="Y957" s="1"/>
      <c r="Z957" s="1"/>
    </row>
    <row r="958" ht="28.5" customHeight="1">
      <c r="A958" s="1"/>
      <c r="B958" s="1"/>
      <c r="C958" s="1"/>
      <c r="D958" s="1"/>
      <c r="E958" s="1"/>
      <c r="F958" s="1"/>
      <c r="G958" s="1"/>
      <c r="H958" s="1"/>
      <c r="I958" s="34"/>
      <c r="J958" s="1"/>
      <c r="K958" s="9"/>
      <c r="L958" s="1"/>
      <c r="M958" s="1"/>
      <c r="N958" s="1"/>
      <c r="O958" s="1"/>
      <c r="P958" s="1"/>
      <c r="Q958" s="1"/>
      <c r="R958" s="1"/>
      <c r="S958" s="1"/>
      <c r="T958" s="1"/>
      <c r="U958" s="1"/>
      <c r="V958" s="1"/>
      <c r="W958" s="1"/>
      <c r="X958" s="1"/>
      <c r="Y958" s="1"/>
      <c r="Z958" s="1"/>
    </row>
    <row r="959" ht="28.5" customHeight="1">
      <c r="A959" s="1"/>
      <c r="B959" s="1"/>
      <c r="C959" s="1"/>
      <c r="D959" s="1"/>
      <c r="E959" s="1"/>
      <c r="F959" s="1"/>
      <c r="G959" s="1"/>
      <c r="H959" s="1"/>
      <c r="I959" s="34"/>
      <c r="J959" s="1"/>
      <c r="K959" s="9"/>
      <c r="L959" s="1"/>
      <c r="M959" s="1"/>
      <c r="N959" s="1"/>
      <c r="O959" s="1"/>
      <c r="P959" s="1"/>
      <c r="Q959" s="1"/>
      <c r="R959" s="1"/>
      <c r="S959" s="1"/>
      <c r="T959" s="1"/>
      <c r="U959" s="1"/>
      <c r="V959" s="1"/>
      <c r="W959" s="1"/>
      <c r="X959" s="1"/>
      <c r="Y959" s="1"/>
      <c r="Z959" s="1"/>
    </row>
    <row r="960" ht="28.5" customHeight="1">
      <c r="A960" s="1"/>
      <c r="B960" s="1"/>
      <c r="C960" s="1"/>
      <c r="D960" s="1"/>
      <c r="E960" s="1"/>
      <c r="F960" s="1"/>
      <c r="G960" s="1"/>
      <c r="H960" s="1"/>
      <c r="I960" s="34"/>
      <c r="J960" s="1"/>
      <c r="K960" s="9"/>
      <c r="L960" s="1"/>
      <c r="M960" s="1"/>
      <c r="N960" s="1"/>
      <c r="O960" s="1"/>
      <c r="P960" s="1"/>
      <c r="Q960" s="1"/>
      <c r="R960" s="1"/>
      <c r="S960" s="1"/>
      <c r="T960" s="1"/>
      <c r="U960" s="1"/>
      <c r="V960" s="1"/>
      <c r="W960" s="1"/>
      <c r="X960" s="1"/>
      <c r="Y960" s="1"/>
      <c r="Z960" s="1"/>
    </row>
    <row r="961" ht="28.5" customHeight="1">
      <c r="A961" s="1"/>
      <c r="B961" s="1"/>
      <c r="C961" s="1"/>
      <c r="D961" s="1"/>
      <c r="E961" s="1"/>
      <c r="F961" s="1"/>
      <c r="G961" s="1"/>
      <c r="H961" s="1"/>
      <c r="I961" s="34"/>
      <c r="J961" s="1"/>
      <c r="K961" s="9"/>
      <c r="L961" s="1"/>
      <c r="M961" s="1"/>
      <c r="N961" s="1"/>
      <c r="O961" s="1"/>
      <c r="P961" s="1"/>
      <c r="Q961" s="1"/>
      <c r="R961" s="1"/>
      <c r="S961" s="1"/>
      <c r="T961" s="1"/>
      <c r="U961" s="1"/>
      <c r="V961" s="1"/>
      <c r="W961" s="1"/>
      <c r="X961" s="1"/>
      <c r="Y961" s="1"/>
      <c r="Z961" s="1"/>
    </row>
    <row r="962" ht="28.5" customHeight="1">
      <c r="A962" s="1"/>
      <c r="B962" s="1"/>
      <c r="C962" s="1"/>
      <c r="D962" s="1"/>
      <c r="E962" s="1"/>
      <c r="F962" s="1"/>
      <c r="G962" s="1"/>
      <c r="H962" s="1"/>
      <c r="I962" s="34"/>
      <c r="J962" s="1"/>
      <c r="K962" s="9"/>
      <c r="L962" s="1"/>
      <c r="M962" s="1"/>
      <c r="N962" s="1"/>
      <c r="O962" s="1"/>
      <c r="P962" s="1"/>
      <c r="Q962" s="1"/>
      <c r="R962" s="1"/>
      <c r="S962" s="1"/>
      <c r="T962" s="1"/>
      <c r="U962" s="1"/>
      <c r="V962" s="1"/>
      <c r="W962" s="1"/>
      <c r="X962" s="1"/>
      <c r="Y962" s="1"/>
      <c r="Z962" s="1"/>
    </row>
    <row r="963" ht="28.5" customHeight="1">
      <c r="A963" s="1"/>
      <c r="B963" s="1"/>
      <c r="C963" s="1"/>
      <c r="D963" s="1"/>
      <c r="E963" s="1"/>
      <c r="F963" s="1"/>
      <c r="G963" s="1"/>
      <c r="H963" s="1"/>
      <c r="I963" s="34"/>
      <c r="J963" s="1"/>
      <c r="K963" s="9"/>
      <c r="L963" s="1"/>
      <c r="M963" s="1"/>
      <c r="N963" s="1"/>
      <c r="O963" s="1"/>
      <c r="P963" s="1"/>
      <c r="Q963" s="1"/>
      <c r="R963" s="1"/>
      <c r="S963" s="1"/>
      <c r="T963" s="1"/>
      <c r="U963" s="1"/>
      <c r="V963" s="1"/>
      <c r="W963" s="1"/>
      <c r="X963" s="1"/>
      <c r="Y963" s="1"/>
      <c r="Z963" s="1"/>
    </row>
    <row r="964" ht="28.5" customHeight="1">
      <c r="A964" s="1"/>
      <c r="B964" s="1"/>
      <c r="C964" s="1"/>
      <c r="D964" s="1"/>
      <c r="E964" s="1"/>
      <c r="F964" s="1"/>
      <c r="G964" s="1"/>
      <c r="H964" s="1"/>
      <c r="I964" s="34"/>
      <c r="J964" s="1"/>
      <c r="K964" s="9"/>
      <c r="L964" s="1"/>
      <c r="M964" s="1"/>
      <c r="N964" s="1"/>
      <c r="O964" s="1"/>
      <c r="P964" s="1"/>
      <c r="Q964" s="1"/>
      <c r="R964" s="1"/>
      <c r="S964" s="1"/>
      <c r="T964" s="1"/>
      <c r="U964" s="1"/>
      <c r="V964" s="1"/>
      <c r="W964" s="1"/>
      <c r="X964" s="1"/>
      <c r="Y964" s="1"/>
      <c r="Z964" s="1"/>
    </row>
    <row r="965" ht="28.5" customHeight="1">
      <c r="A965" s="1"/>
      <c r="B965" s="1"/>
      <c r="C965" s="1"/>
      <c r="D965" s="1"/>
      <c r="E965" s="1"/>
      <c r="F965" s="1"/>
      <c r="G965" s="1"/>
      <c r="H965" s="1"/>
      <c r="I965" s="34"/>
      <c r="J965" s="1"/>
      <c r="K965" s="9"/>
      <c r="L965" s="1"/>
      <c r="M965" s="1"/>
      <c r="N965" s="1"/>
      <c r="O965" s="1"/>
      <c r="P965" s="1"/>
      <c r="Q965" s="1"/>
      <c r="R965" s="1"/>
      <c r="S965" s="1"/>
      <c r="T965" s="1"/>
      <c r="U965" s="1"/>
      <c r="V965" s="1"/>
      <c r="W965" s="1"/>
      <c r="X965" s="1"/>
      <c r="Y965" s="1"/>
      <c r="Z965" s="1"/>
    </row>
    <row r="966" ht="28.5" customHeight="1">
      <c r="A966" s="1"/>
      <c r="B966" s="1"/>
      <c r="C966" s="1"/>
      <c r="D966" s="1"/>
      <c r="E966" s="1"/>
      <c r="F966" s="1"/>
      <c r="G966" s="1"/>
      <c r="H966" s="1"/>
      <c r="I966" s="34"/>
      <c r="J966" s="1"/>
      <c r="K966" s="9"/>
      <c r="L966" s="1"/>
      <c r="M966" s="1"/>
      <c r="N966" s="1"/>
      <c r="O966" s="1"/>
      <c r="P966" s="1"/>
      <c r="Q966" s="1"/>
      <c r="R966" s="1"/>
      <c r="S966" s="1"/>
      <c r="T966" s="1"/>
      <c r="U966" s="1"/>
      <c r="V966" s="1"/>
      <c r="W966" s="1"/>
      <c r="X966" s="1"/>
      <c r="Y966" s="1"/>
      <c r="Z966" s="1"/>
    </row>
    <row r="967" ht="28.5" customHeight="1">
      <c r="A967" s="1"/>
      <c r="B967" s="1"/>
      <c r="C967" s="1"/>
      <c r="D967" s="1"/>
      <c r="E967" s="1"/>
      <c r="F967" s="1"/>
      <c r="G967" s="1"/>
      <c r="H967" s="1"/>
      <c r="I967" s="34"/>
      <c r="J967" s="1"/>
      <c r="K967" s="9"/>
      <c r="L967" s="1"/>
      <c r="M967" s="1"/>
      <c r="N967" s="1"/>
      <c r="O967" s="1"/>
      <c r="P967" s="1"/>
      <c r="Q967" s="1"/>
      <c r="R967" s="1"/>
      <c r="S967" s="1"/>
      <c r="T967" s="1"/>
      <c r="U967" s="1"/>
      <c r="V967" s="1"/>
      <c r="W967" s="1"/>
      <c r="X967" s="1"/>
      <c r="Y967" s="1"/>
      <c r="Z967" s="1"/>
    </row>
    <row r="968" ht="28.5" customHeight="1">
      <c r="A968" s="1"/>
      <c r="B968" s="1"/>
      <c r="C968" s="1"/>
      <c r="D968" s="1"/>
      <c r="E968" s="1"/>
      <c r="F968" s="1"/>
      <c r="G968" s="1"/>
      <c r="H968" s="1"/>
      <c r="I968" s="34"/>
      <c r="J968" s="1"/>
      <c r="K968" s="9"/>
      <c r="L968" s="1"/>
      <c r="M968" s="1"/>
      <c r="N968" s="1"/>
      <c r="O968" s="1"/>
      <c r="P968" s="1"/>
      <c r="Q968" s="1"/>
      <c r="R968" s="1"/>
      <c r="S968" s="1"/>
      <c r="T968" s="1"/>
      <c r="U968" s="1"/>
      <c r="V968" s="1"/>
      <c r="W968" s="1"/>
      <c r="X968" s="1"/>
      <c r="Y968" s="1"/>
      <c r="Z968" s="1"/>
    </row>
    <row r="969" ht="28.5" customHeight="1">
      <c r="A969" s="1"/>
      <c r="B969" s="1"/>
      <c r="C969" s="1"/>
      <c r="D969" s="1"/>
      <c r="E969" s="1"/>
      <c r="F969" s="1"/>
      <c r="G969" s="1"/>
      <c r="H969" s="1"/>
      <c r="I969" s="34"/>
      <c r="J969" s="1"/>
      <c r="K969" s="9"/>
      <c r="L969" s="1"/>
      <c r="M969" s="1"/>
      <c r="N969" s="1"/>
      <c r="O969" s="1"/>
      <c r="P969" s="1"/>
      <c r="Q969" s="1"/>
      <c r="R969" s="1"/>
      <c r="S969" s="1"/>
      <c r="T969" s="1"/>
      <c r="U969" s="1"/>
      <c r="V969" s="1"/>
      <c r="W969" s="1"/>
      <c r="X969" s="1"/>
      <c r="Y969" s="1"/>
      <c r="Z969" s="1"/>
    </row>
    <row r="970" ht="28.5" customHeight="1">
      <c r="A970" s="1"/>
      <c r="B970" s="1"/>
      <c r="C970" s="1"/>
      <c r="D970" s="1"/>
      <c r="E970" s="1"/>
      <c r="F970" s="1"/>
      <c r="G970" s="1"/>
      <c r="H970" s="1"/>
      <c r="I970" s="34"/>
      <c r="J970" s="1"/>
      <c r="K970" s="9"/>
      <c r="L970" s="1"/>
      <c r="M970" s="1"/>
      <c r="N970" s="1"/>
      <c r="O970" s="1"/>
      <c r="P970" s="1"/>
      <c r="Q970" s="1"/>
      <c r="R970" s="1"/>
      <c r="S970" s="1"/>
      <c r="T970" s="1"/>
      <c r="U970" s="1"/>
      <c r="V970" s="1"/>
      <c r="W970" s="1"/>
      <c r="X970" s="1"/>
      <c r="Y970" s="1"/>
      <c r="Z970" s="1"/>
    </row>
    <row r="971" ht="28.5" customHeight="1">
      <c r="A971" s="1"/>
      <c r="B971" s="1"/>
      <c r="C971" s="1"/>
      <c r="D971" s="1"/>
      <c r="E971" s="1"/>
      <c r="F971" s="1"/>
      <c r="G971" s="1"/>
      <c r="H971" s="1"/>
      <c r="I971" s="34"/>
      <c r="J971" s="1"/>
      <c r="K971" s="9"/>
      <c r="L971" s="1"/>
      <c r="M971" s="1"/>
      <c r="N971" s="1"/>
      <c r="O971" s="1"/>
      <c r="P971" s="1"/>
      <c r="Q971" s="1"/>
      <c r="R971" s="1"/>
      <c r="S971" s="1"/>
      <c r="T971" s="1"/>
      <c r="U971" s="1"/>
      <c r="V971" s="1"/>
      <c r="W971" s="1"/>
      <c r="X971" s="1"/>
      <c r="Y971" s="1"/>
      <c r="Z971" s="1"/>
    </row>
    <row r="972" ht="28.5" customHeight="1">
      <c r="A972" s="1"/>
      <c r="B972" s="1"/>
      <c r="C972" s="1"/>
      <c r="D972" s="1"/>
      <c r="E972" s="1"/>
      <c r="F972" s="1"/>
      <c r="G972" s="1"/>
      <c r="H972" s="1"/>
      <c r="I972" s="34"/>
      <c r="J972" s="1"/>
      <c r="K972" s="9"/>
      <c r="L972" s="1"/>
      <c r="M972" s="1"/>
      <c r="N972" s="1"/>
      <c r="O972" s="1"/>
      <c r="P972" s="1"/>
      <c r="Q972" s="1"/>
      <c r="R972" s="1"/>
      <c r="S972" s="1"/>
      <c r="T972" s="1"/>
      <c r="U972" s="1"/>
      <c r="V972" s="1"/>
      <c r="W972" s="1"/>
      <c r="X972" s="1"/>
      <c r="Y972" s="1"/>
      <c r="Z972" s="1"/>
    </row>
    <row r="973" ht="28.5" customHeight="1">
      <c r="A973" s="1"/>
      <c r="B973" s="1"/>
      <c r="C973" s="1"/>
      <c r="D973" s="1"/>
      <c r="E973" s="1"/>
      <c r="F973" s="1"/>
      <c r="G973" s="1"/>
      <c r="H973" s="1"/>
      <c r="I973" s="34"/>
      <c r="J973" s="1"/>
      <c r="K973" s="9"/>
      <c r="L973" s="1"/>
      <c r="M973" s="1"/>
      <c r="N973" s="1"/>
      <c r="O973" s="1"/>
      <c r="P973" s="1"/>
      <c r="Q973" s="1"/>
      <c r="R973" s="1"/>
      <c r="S973" s="1"/>
      <c r="T973" s="1"/>
      <c r="U973" s="1"/>
      <c r="V973" s="1"/>
      <c r="W973" s="1"/>
      <c r="X973" s="1"/>
      <c r="Y973" s="1"/>
      <c r="Z973" s="1"/>
    </row>
    <row r="974" ht="28.5" customHeight="1">
      <c r="A974" s="1"/>
      <c r="B974" s="1"/>
      <c r="C974" s="1"/>
      <c r="D974" s="1"/>
      <c r="E974" s="1"/>
      <c r="F974" s="1"/>
      <c r="G974" s="1"/>
      <c r="H974" s="1"/>
      <c r="I974" s="34"/>
      <c r="J974" s="1"/>
      <c r="K974" s="9"/>
      <c r="L974" s="1"/>
      <c r="M974" s="1"/>
      <c r="N974" s="1"/>
      <c r="O974" s="1"/>
      <c r="P974" s="1"/>
      <c r="Q974" s="1"/>
      <c r="R974" s="1"/>
      <c r="S974" s="1"/>
      <c r="T974" s="1"/>
      <c r="U974" s="1"/>
      <c r="V974" s="1"/>
      <c r="W974" s="1"/>
      <c r="X974" s="1"/>
      <c r="Y974" s="1"/>
      <c r="Z974" s="1"/>
    </row>
    <row r="975" ht="28.5" customHeight="1">
      <c r="A975" s="1"/>
      <c r="B975" s="1"/>
      <c r="C975" s="1"/>
      <c r="D975" s="1"/>
      <c r="E975" s="1"/>
      <c r="F975" s="1"/>
      <c r="G975" s="1"/>
      <c r="H975" s="1"/>
      <c r="I975" s="34"/>
      <c r="J975" s="1"/>
      <c r="K975" s="9"/>
      <c r="L975" s="1"/>
      <c r="M975" s="1"/>
      <c r="N975" s="1"/>
      <c r="O975" s="1"/>
      <c r="P975" s="1"/>
      <c r="Q975" s="1"/>
      <c r="R975" s="1"/>
      <c r="S975" s="1"/>
      <c r="T975" s="1"/>
      <c r="U975" s="1"/>
      <c r="V975" s="1"/>
      <c r="W975" s="1"/>
      <c r="X975" s="1"/>
      <c r="Y975" s="1"/>
      <c r="Z975" s="1"/>
    </row>
    <row r="976" ht="28.5" customHeight="1">
      <c r="A976" s="1"/>
      <c r="B976" s="1"/>
      <c r="C976" s="1"/>
      <c r="D976" s="1"/>
      <c r="E976" s="1"/>
      <c r="F976" s="1"/>
      <c r="G976" s="1"/>
      <c r="H976" s="1"/>
      <c r="I976" s="34"/>
      <c r="J976" s="1"/>
      <c r="K976" s="9"/>
      <c r="L976" s="1"/>
      <c r="M976" s="1"/>
      <c r="N976" s="1"/>
      <c r="O976" s="1"/>
      <c r="P976" s="1"/>
      <c r="Q976" s="1"/>
      <c r="R976" s="1"/>
      <c r="S976" s="1"/>
      <c r="T976" s="1"/>
      <c r="U976" s="1"/>
      <c r="V976" s="1"/>
      <c r="W976" s="1"/>
      <c r="X976" s="1"/>
      <c r="Y976" s="1"/>
      <c r="Z976" s="1"/>
    </row>
    <row r="977" ht="28.5" customHeight="1">
      <c r="A977" s="1"/>
      <c r="B977" s="1"/>
      <c r="C977" s="1"/>
      <c r="D977" s="1"/>
      <c r="E977" s="1"/>
      <c r="F977" s="1"/>
      <c r="G977" s="1"/>
      <c r="H977" s="1"/>
      <c r="I977" s="34"/>
      <c r="J977" s="1"/>
      <c r="K977" s="9"/>
      <c r="L977" s="1"/>
      <c r="M977" s="1"/>
      <c r="N977" s="1"/>
      <c r="O977" s="1"/>
      <c r="P977" s="1"/>
      <c r="Q977" s="1"/>
      <c r="R977" s="1"/>
      <c r="S977" s="1"/>
      <c r="T977" s="1"/>
      <c r="U977" s="1"/>
      <c r="V977" s="1"/>
      <c r="W977" s="1"/>
      <c r="X977" s="1"/>
      <c r="Y977" s="1"/>
      <c r="Z977" s="1"/>
    </row>
    <row r="978" ht="28.5" customHeight="1">
      <c r="A978" s="1"/>
      <c r="B978" s="1"/>
      <c r="C978" s="1"/>
      <c r="D978" s="1"/>
      <c r="E978" s="1"/>
      <c r="F978" s="1"/>
      <c r="G978" s="1"/>
      <c r="H978" s="1"/>
      <c r="I978" s="34"/>
      <c r="J978" s="1"/>
      <c r="K978" s="9"/>
      <c r="L978" s="1"/>
      <c r="M978" s="1"/>
      <c r="N978" s="1"/>
      <c r="O978" s="1"/>
      <c r="P978" s="1"/>
      <c r="Q978" s="1"/>
      <c r="R978" s="1"/>
      <c r="S978" s="1"/>
      <c r="T978" s="1"/>
      <c r="U978" s="1"/>
      <c r="V978" s="1"/>
      <c r="W978" s="1"/>
      <c r="X978" s="1"/>
      <c r="Y978" s="1"/>
      <c r="Z978" s="1"/>
    </row>
    <row r="979" ht="28.5" customHeight="1">
      <c r="A979" s="1"/>
      <c r="B979" s="1"/>
      <c r="C979" s="1"/>
      <c r="D979" s="1"/>
      <c r="E979" s="1"/>
      <c r="F979" s="1"/>
      <c r="G979" s="1"/>
      <c r="H979" s="1"/>
      <c r="I979" s="34"/>
      <c r="J979" s="1"/>
      <c r="K979" s="9"/>
      <c r="L979" s="1"/>
      <c r="M979" s="1"/>
      <c r="N979" s="1"/>
      <c r="O979" s="1"/>
      <c r="P979" s="1"/>
      <c r="Q979" s="1"/>
      <c r="R979" s="1"/>
      <c r="S979" s="1"/>
      <c r="T979" s="1"/>
      <c r="U979" s="1"/>
      <c r="V979" s="1"/>
      <c r="W979" s="1"/>
      <c r="X979" s="1"/>
      <c r="Y979" s="1"/>
      <c r="Z979" s="1"/>
    </row>
    <row r="980" ht="28.5" customHeight="1">
      <c r="A980" s="1"/>
      <c r="B980" s="1"/>
      <c r="C980" s="1"/>
      <c r="D980" s="1"/>
      <c r="E980" s="1"/>
      <c r="F980" s="1"/>
      <c r="G980" s="1"/>
      <c r="H980" s="1"/>
      <c r="I980" s="34"/>
      <c r="J980" s="1"/>
      <c r="K980" s="9"/>
      <c r="L980" s="1"/>
      <c r="M980" s="1"/>
      <c r="N980" s="1"/>
      <c r="O980" s="1"/>
      <c r="P980" s="1"/>
      <c r="Q980" s="1"/>
      <c r="R980" s="1"/>
      <c r="S980" s="1"/>
      <c r="T980" s="1"/>
      <c r="U980" s="1"/>
      <c r="V980" s="1"/>
      <c r="W980" s="1"/>
      <c r="X980" s="1"/>
      <c r="Y980" s="1"/>
      <c r="Z980" s="1"/>
    </row>
    <row r="981" ht="28.5" customHeight="1">
      <c r="A981" s="1"/>
      <c r="B981" s="1"/>
      <c r="C981" s="1"/>
      <c r="D981" s="1"/>
      <c r="E981" s="1"/>
      <c r="F981" s="1"/>
      <c r="G981" s="1"/>
      <c r="H981" s="1"/>
      <c r="I981" s="34"/>
      <c r="J981" s="1"/>
      <c r="K981" s="9"/>
      <c r="L981" s="1"/>
      <c r="M981" s="1"/>
      <c r="N981" s="1"/>
      <c r="O981" s="1"/>
      <c r="P981" s="1"/>
      <c r="Q981" s="1"/>
      <c r="R981" s="1"/>
      <c r="S981" s="1"/>
      <c r="T981" s="1"/>
      <c r="U981" s="1"/>
      <c r="V981" s="1"/>
      <c r="W981" s="1"/>
      <c r="X981" s="1"/>
      <c r="Y981" s="1"/>
      <c r="Z981" s="1"/>
    </row>
    <row r="982" ht="28.5" customHeight="1">
      <c r="A982" s="1"/>
      <c r="B982" s="1"/>
      <c r="C982" s="1"/>
      <c r="D982" s="1"/>
      <c r="E982" s="1"/>
      <c r="F982" s="1"/>
      <c r="G982" s="1"/>
      <c r="H982" s="1"/>
      <c r="I982" s="34"/>
      <c r="J982" s="1"/>
      <c r="K982" s="9"/>
      <c r="L982" s="1"/>
      <c r="M982" s="1"/>
      <c r="N982" s="1"/>
      <c r="O982" s="1"/>
      <c r="P982" s="1"/>
      <c r="Q982" s="1"/>
      <c r="R982" s="1"/>
      <c r="S982" s="1"/>
      <c r="T982" s="1"/>
      <c r="U982" s="1"/>
      <c r="V982" s="1"/>
      <c r="W982" s="1"/>
      <c r="X982" s="1"/>
      <c r="Y982" s="1"/>
      <c r="Z982" s="1"/>
    </row>
    <row r="983" ht="28.5" customHeight="1">
      <c r="A983" s="1"/>
      <c r="B983" s="1"/>
      <c r="C983" s="1"/>
      <c r="D983" s="1"/>
      <c r="E983" s="1"/>
      <c r="F983" s="1"/>
      <c r="G983" s="1"/>
      <c r="H983" s="1"/>
      <c r="I983" s="34"/>
      <c r="J983" s="1"/>
      <c r="K983" s="9"/>
      <c r="L983" s="1"/>
      <c r="M983" s="1"/>
      <c r="N983" s="1"/>
      <c r="O983" s="1"/>
      <c r="P983" s="1"/>
      <c r="Q983" s="1"/>
      <c r="R983" s="1"/>
      <c r="S983" s="1"/>
      <c r="T983" s="1"/>
      <c r="U983" s="1"/>
      <c r="V983" s="1"/>
      <c r="W983" s="1"/>
      <c r="X983" s="1"/>
      <c r="Y983" s="1"/>
      <c r="Z983" s="1"/>
    </row>
    <row r="984" ht="28.5" customHeight="1">
      <c r="A984" s="1"/>
      <c r="B984" s="1"/>
      <c r="C984" s="1"/>
      <c r="D984" s="1"/>
      <c r="E984" s="1"/>
      <c r="F984" s="1"/>
      <c r="G984" s="1"/>
      <c r="H984" s="1"/>
      <c r="I984" s="34"/>
      <c r="J984" s="1"/>
      <c r="K984" s="9"/>
      <c r="L984" s="1"/>
      <c r="M984" s="1"/>
      <c r="N984" s="1"/>
      <c r="O984" s="1"/>
      <c r="P984" s="1"/>
      <c r="Q984" s="1"/>
      <c r="R984" s="1"/>
      <c r="S984" s="1"/>
      <c r="T984" s="1"/>
      <c r="U984" s="1"/>
      <c r="V984" s="1"/>
      <c r="W984" s="1"/>
      <c r="X984" s="1"/>
      <c r="Y984" s="1"/>
      <c r="Z984" s="1"/>
    </row>
    <row r="985" ht="28.5" customHeight="1">
      <c r="A985" s="1"/>
      <c r="B985" s="1"/>
      <c r="C985" s="1"/>
      <c r="D985" s="1"/>
      <c r="E985" s="1"/>
      <c r="F985" s="1"/>
      <c r="G985" s="1"/>
      <c r="H985" s="1"/>
      <c r="I985" s="34"/>
      <c r="J985" s="1"/>
      <c r="K985" s="9"/>
      <c r="L985" s="1"/>
      <c r="M985" s="1"/>
      <c r="N985" s="1"/>
      <c r="O985" s="1"/>
      <c r="P985" s="1"/>
      <c r="Q985" s="1"/>
      <c r="R985" s="1"/>
      <c r="S985" s="1"/>
      <c r="T985" s="1"/>
      <c r="U985" s="1"/>
      <c r="V985" s="1"/>
      <c r="W985" s="1"/>
      <c r="X985" s="1"/>
      <c r="Y985" s="1"/>
      <c r="Z985" s="1"/>
    </row>
    <row r="986" ht="28.5" customHeight="1">
      <c r="A986" s="1"/>
      <c r="B986" s="1"/>
      <c r="C986" s="1"/>
      <c r="D986" s="1"/>
      <c r="E986" s="1"/>
      <c r="F986" s="1"/>
      <c r="G986" s="1"/>
      <c r="H986" s="1"/>
      <c r="I986" s="34"/>
      <c r="J986" s="1"/>
      <c r="K986" s="9"/>
      <c r="L986" s="1"/>
      <c r="M986" s="1"/>
      <c r="N986" s="1"/>
      <c r="O986" s="1"/>
      <c r="P986" s="1"/>
      <c r="Q986" s="1"/>
      <c r="R986" s="1"/>
      <c r="S986" s="1"/>
      <c r="T986" s="1"/>
      <c r="U986" s="1"/>
      <c r="V986" s="1"/>
      <c r="W986" s="1"/>
      <c r="X986" s="1"/>
      <c r="Y986" s="1"/>
      <c r="Z986" s="1"/>
    </row>
    <row r="987" ht="28.5" customHeight="1">
      <c r="A987" s="1"/>
      <c r="B987" s="1"/>
      <c r="C987" s="1"/>
      <c r="D987" s="1"/>
      <c r="E987" s="1"/>
      <c r="F987" s="1"/>
      <c r="G987" s="1"/>
      <c r="H987" s="1"/>
      <c r="I987" s="34"/>
      <c r="J987" s="1"/>
      <c r="K987" s="9"/>
      <c r="L987" s="1"/>
      <c r="M987" s="1"/>
      <c r="N987" s="1"/>
      <c r="O987" s="1"/>
      <c r="P987" s="1"/>
      <c r="Q987" s="1"/>
      <c r="R987" s="1"/>
      <c r="S987" s="1"/>
      <c r="T987" s="1"/>
      <c r="U987" s="1"/>
      <c r="V987" s="1"/>
      <c r="W987" s="1"/>
      <c r="X987" s="1"/>
      <c r="Y987" s="1"/>
      <c r="Z987" s="1"/>
    </row>
    <row r="988" ht="28.5" customHeight="1">
      <c r="A988" s="1"/>
      <c r="B988" s="1"/>
      <c r="C988" s="1"/>
      <c r="D988" s="1"/>
      <c r="E988" s="1"/>
      <c r="F988" s="1"/>
      <c r="G988" s="1"/>
      <c r="H988" s="1"/>
      <c r="I988" s="34"/>
      <c r="J988" s="1"/>
      <c r="K988" s="9"/>
      <c r="L988" s="1"/>
      <c r="M988" s="1"/>
      <c r="N988" s="1"/>
      <c r="O988" s="1"/>
      <c r="P988" s="1"/>
      <c r="Q988" s="1"/>
      <c r="R988" s="1"/>
      <c r="S988" s="1"/>
      <c r="T988" s="1"/>
      <c r="U988" s="1"/>
      <c r="V988" s="1"/>
      <c r="W988" s="1"/>
      <c r="X988" s="1"/>
      <c r="Y988" s="1"/>
      <c r="Z988" s="1"/>
    </row>
    <row r="989" ht="28.5" customHeight="1">
      <c r="A989" s="1"/>
      <c r="B989" s="1"/>
      <c r="C989" s="1"/>
      <c r="D989" s="1"/>
      <c r="E989" s="1"/>
      <c r="F989" s="1"/>
      <c r="G989" s="1"/>
      <c r="H989" s="1"/>
      <c r="I989" s="34"/>
      <c r="J989" s="1"/>
      <c r="K989" s="9"/>
      <c r="L989" s="1"/>
      <c r="M989" s="1"/>
      <c r="N989" s="1"/>
      <c r="O989" s="1"/>
      <c r="P989" s="1"/>
      <c r="Q989" s="1"/>
      <c r="R989" s="1"/>
      <c r="S989" s="1"/>
      <c r="T989" s="1"/>
      <c r="U989" s="1"/>
      <c r="V989" s="1"/>
      <c r="W989" s="1"/>
      <c r="X989" s="1"/>
      <c r="Y989" s="1"/>
      <c r="Z989" s="1"/>
    </row>
    <row r="990" ht="28.5" customHeight="1">
      <c r="A990" s="1"/>
      <c r="B990" s="1"/>
      <c r="C990" s="1"/>
      <c r="D990" s="1"/>
      <c r="E990" s="1"/>
      <c r="F990" s="1"/>
      <c r="G990" s="1"/>
      <c r="H990" s="1"/>
      <c r="I990" s="34"/>
      <c r="J990" s="1"/>
      <c r="K990" s="9"/>
      <c r="L990" s="1"/>
      <c r="M990" s="1"/>
      <c r="N990" s="1"/>
      <c r="O990" s="1"/>
      <c r="P990" s="1"/>
      <c r="Q990" s="1"/>
      <c r="R990" s="1"/>
      <c r="S990" s="1"/>
      <c r="T990" s="1"/>
      <c r="U990" s="1"/>
      <c r="V990" s="1"/>
      <c r="W990" s="1"/>
      <c r="X990" s="1"/>
      <c r="Y990" s="1"/>
      <c r="Z990" s="1"/>
    </row>
    <row r="991" ht="28.5" customHeight="1">
      <c r="A991" s="1"/>
      <c r="B991" s="1"/>
      <c r="C991" s="1"/>
      <c r="D991" s="1"/>
      <c r="E991" s="1"/>
      <c r="F991" s="1"/>
      <c r="G991" s="1"/>
      <c r="H991" s="1"/>
      <c r="I991" s="34"/>
      <c r="J991" s="1"/>
      <c r="K991" s="9"/>
      <c r="L991" s="1"/>
      <c r="M991" s="1"/>
      <c r="N991" s="1"/>
      <c r="O991" s="1"/>
      <c r="P991" s="1"/>
      <c r="Q991" s="1"/>
      <c r="R991" s="1"/>
      <c r="S991" s="1"/>
      <c r="T991" s="1"/>
      <c r="U991" s="1"/>
      <c r="V991" s="1"/>
      <c r="W991" s="1"/>
      <c r="X991" s="1"/>
      <c r="Y991" s="1"/>
      <c r="Z991" s="1"/>
    </row>
    <row r="992" ht="28.5" customHeight="1">
      <c r="A992" s="1"/>
      <c r="B992" s="1"/>
      <c r="C992" s="1"/>
      <c r="D992" s="1"/>
      <c r="E992" s="1"/>
      <c r="F992" s="1"/>
      <c r="G992" s="1"/>
      <c r="H992" s="1"/>
      <c r="I992" s="34"/>
      <c r="J992" s="1"/>
      <c r="K992" s="9"/>
      <c r="L992" s="1"/>
      <c r="M992" s="1"/>
      <c r="N992" s="1"/>
      <c r="O992" s="1"/>
      <c r="P992" s="1"/>
      <c r="Q992" s="1"/>
      <c r="R992" s="1"/>
      <c r="S992" s="1"/>
      <c r="T992" s="1"/>
      <c r="U992" s="1"/>
      <c r="V992" s="1"/>
      <c r="W992" s="1"/>
      <c r="X992" s="1"/>
      <c r="Y992" s="1"/>
      <c r="Z992" s="1"/>
    </row>
    <row r="993" ht="28.5" customHeight="1">
      <c r="A993" s="1"/>
      <c r="B993" s="1"/>
      <c r="C993" s="1"/>
      <c r="D993" s="1"/>
      <c r="E993" s="1"/>
      <c r="F993" s="1"/>
      <c r="G993" s="1"/>
      <c r="H993" s="1"/>
      <c r="I993" s="34"/>
      <c r="J993" s="1"/>
      <c r="K993" s="9"/>
      <c r="L993" s="1"/>
      <c r="M993" s="1"/>
      <c r="N993" s="1"/>
      <c r="O993" s="1"/>
      <c r="P993" s="1"/>
      <c r="Q993" s="1"/>
      <c r="R993" s="1"/>
      <c r="S993" s="1"/>
      <c r="T993" s="1"/>
      <c r="U993" s="1"/>
      <c r="V993" s="1"/>
      <c r="W993" s="1"/>
      <c r="X993" s="1"/>
      <c r="Y993" s="1"/>
      <c r="Z993" s="1"/>
    </row>
    <row r="994" ht="28.5" customHeight="1">
      <c r="A994" s="1"/>
      <c r="B994" s="1"/>
      <c r="C994" s="1"/>
      <c r="D994" s="1"/>
      <c r="E994" s="1"/>
      <c r="F994" s="1"/>
      <c r="G994" s="1"/>
      <c r="H994" s="1"/>
      <c r="I994" s="34"/>
      <c r="J994" s="1"/>
      <c r="K994" s="9"/>
      <c r="L994" s="1"/>
      <c r="M994" s="1"/>
      <c r="N994" s="1"/>
      <c r="O994" s="1"/>
      <c r="P994" s="1"/>
      <c r="Q994" s="1"/>
      <c r="R994" s="1"/>
      <c r="S994" s="1"/>
      <c r="T994" s="1"/>
      <c r="U994" s="1"/>
      <c r="V994" s="1"/>
      <c r="W994" s="1"/>
      <c r="X994" s="1"/>
      <c r="Y994" s="1"/>
      <c r="Z994" s="1"/>
    </row>
    <row r="995" ht="28.5" customHeight="1">
      <c r="A995" s="1"/>
      <c r="B995" s="1"/>
      <c r="C995" s="1"/>
      <c r="D995" s="1"/>
      <c r="E995" s="1"/>
      <c r="F995" s="1"/>
      <c r="G995" s="1"/>
      <c r="H995" s="1"/>
      <c r="I995" s="34"/>
      <c r="J995" s="1"/>
      <c r="K995" s="9"/>
      <c r="L995" s="1"/>
      <c r="M995" s="1"/>
      <c r="N995" s="1"/>
      <c r="O995" s="1"/>
      <c r="P995" s="1"/>
      <c r="Q995" s="1"/>
      <c r="R995" s="1"/>
      <c r="S995" s="1"/>
      <c r="T995" s="1"/>
      <c r="U995" s="1"/>
      <c r="V995" s="1"/>
      <c r="W995" s="1"/>
      <c r="X995" s="1"/>
      <c r="Y995" s="1"/>
      <c r="Z995" s="1"/>
    </row>
    <row r="996" ht="28.5" customHeight="1">
      <c r="A996" s="1"/>
      <c r="B996" s="1"/>
      <c r="C996" s="1"/>
      <c r="D996" s="1"/>
      <c r="E996" s="1"/>
      <c r="F996" s="1"/>
      <c r="G996" s="1"/>
      <c r="H996" s="1"/>
      <c r="I996" s="34"/>
      <c r="J996" s="1"/>
      <c r="K996" s="9"/>
      <c r="L996" s="1"/>
      <c r="M996" s="1"/>
      <c r="N996" s="1"/>
      <c r="O996" s="1"/>
      <c r="P996" s="1"/>
      <c r="Q996" s="1"/>
      <c r="R996" s="1"/>
      <c r="S996" s="1"/>
      <c r="T996" s="1"/>
      <c r="U996" s="1"/>
      <c r="V996" s="1"/>
      <c r="W996" s="1"/>
      <c r="X996" s="1"/>
      <c r="Y996" s="1"/>
      <c r="Z996" s="1"/>
    </row>
    <row r="997" ht="28.5" customHeight="1">
      <c r="A997" s="1"/>
      <c r="B997" s="1"/>
      <c r="C997" s="1"/>
      <c r="D997" s="1"/>
      <c r="E997" s="1"/>
      <c r="F997" s="1"/>
      <c r="G997" s="1"/>
      <c r="H997" s="1"/>
      <c r="I997" s="34"/>
      <c r="J997" s="1"/>
      <c r="K997" s="9"/>
      <c r="L997" s="1"/>
      <c r="M997" s="1"/>
      <c r="N997" s="1"/>
      <c r="O997" s="1"/>
      <c r="P997" s="1"/>
      <c r="Q997" s="1"/>
      <c r="R997" s="1"/>
      <c r="S997" s="1"/>
      <c r="T997" s="1"/>
      <c r="U997" s="1"/>
      <c r="V997" s="1"/>
      <c r="W997" s="1"/>
      <c r="X997" s="1"/>
      <c r="Y997" s="1"/>
      <c r="Z997" s="1"/>
    </row>
    <row r="998" ht="28.5" customHeight="1">
      <c r="A998" s="1"/>
      <c r="B998" s="1"/>
      <c r="C998" s="1"/>
      <c r="D998" s="1"/>
      <c r="E998" s="1"/>
      <c r="F998" s="1"/>
      <c r="G998" s="1"/>
      <c r="H998" s="1"/>
      <c r="I998" s="34"/>
      <c r="J998" s="1"/>
      <c r="K998" s="9"/>
      <c r="L998" s="1"/>
      <c r="M998" s="1"/>
      <c r="N998" s="1"/>
      <c r="O998" s="1"/>
      <c r="P998" s="1"/>
      <c r="Q998" s="1"/>
      <c r="R998" s="1"/>
      <c r="S998" s="1"/>
      <c r="T998" s="1"/>
      <c r="U998" s="1"/>
      <c r="V998" s="1"/>
      <c r="W998" s="1"/>
      <c r="X998" s="1"/>
      <c r="Y998" s="1"/>
      <c r="Z998" s="1"/>
    </row>
    <row r="999" ht="28.5" customHeight="1">
      <c r="A999" s="1"/>
      <c r="B999" s="1"/>
      <c r="C999" s="1"/>
      <c r="D999" s="1"/>
      <c r="E999" s="1"/>
      <c r="F999" s="1"/>
      <c r="G999" s="1"/>
      <c r="H999" s="1"/>
      <c r="I999" s="34"/>
      <c r="J999" s="1"/>
      <c r="K999" s="9"/>
      <c r="L999" s="1"/>
      <c r="M999" s="1"/>
      <c r="N999" s="1"/>
      <c r="O999" s="1"/>
      <c r="P999" s="1"/>
      <c r="Q999" s="1"/>
      <c r="R999" s="1"/>
      <c r="S999" s="1"/>
      <c r="T999" s="1"/>
      <c r="U999" s="1"/>
      <c r="V999" s="1"/>
      <c r="W999" s="1"/>
      <c r="X999" s="1"/>
      <c r="Y999" s="1"/>
      <c r="Z999" s="1"/>
    </row>
    <row r="1000" ht="28.5" customHeight="1">
      <c r="A1000" s="1"/>
      <c r="B1000" s="1"/>
      <c r="C1000" s="1"/>
      <c r="D1000" s="1"/>
      <c r="E1000" s="1"/>
      <c r="F1000" s="1"/>
      <c r="G1000" s="1"/>
      <c r="H1000" s="1"/>
      <c r="I1000" s="34"/>
      <c r="J1000" s="1"/>
      <c r="K1000" s="9"/>
      <c r="L1000" s="1"/>
      <c r="M1000" s="1"/>
      <c r="N1000" s="1"/>
      <c r="O1000" s="1"/>
      <c r="P1000" s="1"/>
      <c r="Q1000" s="1"/>
      <c r="R1000" s="1"/>
      <c r="S1000" s="1"/>
      <c r="T1000" s="1"/>
      <c r="U1000" s="1"/>
      <c r="V1000" s="1"/>
      <c r="W1000" s="1"/>
      <c r="X1000" s="1"/>
      <c r="Y1000" s="1"/>
      <c r="Z1000" s="1"/>
    </row>
  </sheetData>
  <dataValidations>
    <dataValidation type="list" allowBlank="1" showErrorMessage="1" sqref="E66">
      <formula1>Equip_Type</formula1>
    </dataValidation>
  </dataValidations>
  <hyperlinks>
    <hyperlink r:id="rId2" ref="D12"/>
    <hyperlink r:id="rId3" location=":~:text=for%20Xos%20products.-,Image%20Source:%20Company,changes%20and%20a%20second%20shift." ref="L16"/>
    <hyperlink r:id="rId4" ref="L66"/>
    <hyperlink r:id="rId5" ref="L122"/>
    <hyperlink r:id="rId6" ref="L233"/>
    <hyperlink r:id="rId7" ref="L234"/>
    <hyperlink r:id="rId8" location=":~:text=Construction%20for%20phase%201%20of,%2Delectric%20mid%2Dsize%20SUV." ref="L267"/>
  </hyperlinks>
  <printOptions/>
  <pageMargins bottom="0.75" footer="0.0" header="0.0" left="0.7" right="0.7" top="0.75"/>
  <pageSetup orientation="landscape"/>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4.29"/>
    <col customWidth="1" hidden="1" min="2" max="2" width="16.86"/>
    <col customWidth="1" hidden="1" min="3" max="4" width="12.43"/>
    <col customWidth="1" min="5" max="5" width="29.29"/>
    <col customWidth="1" min="6" max="6" width="15.0"/>
    <col customWidth="1" min="7" max="7" width="31.43"/>
    <col customWidth="1" min="8" max="8" width="15.14"/>
    <col customWidth="1" hidden="1" min="9" max="11" width="8.71"/>
    <col customWidth="1" min="12" max="13" width="8.71"/>
    <col customWidth="1" hidden="1" min="14" max="18" width="8.71"/>
    <col customWidth="1" min="19" max="19" width="21.14"/>
    <col customWidth="1" min="20" max="20" width="17.29"/>
    <col customWidth="1" min="21" max="21" width="8.71"/>
    <col customWidth="1" min="22" max="22" width="20.14"/>
    <col customWidth="1" min="23" max="23" width="16.86"/>
    <col customWidth="1" min="24" max="30" width="8.71"/>
    <col customWidth="1" min="31" max="31" width="18.86"/>
    <col customWidth="1" min="32" max="38" width="8.71"/>
  </cols>
  <sheetData>
    <row r="1" ht="28.5" customHeight="1">
      <c r="A1" s="35" t="s">
        <v>6</v>
      </c>
      <c r="B1" s="36" t="s">
        <v>7</v>
      </c>
      <c r="C1" s="36" t="s">
        <v>8</v>
      </c>
      <c r="D1" s="36" t="s">
        <v>390</v>
      </c>
      <c r="E1" s="37" t="s">
        <v>9</v>
      </c>
      <c r="F1" s="38" t="s">
        <v>391</v>
      </c>
      <c r="G1" s="36" t="s">
        <v>10</v>
      </c>
      <c r="H1" s="37" t="s">
        <v>11</v>
      </c>
      <c r="I1" s="39" t="s">
        <v>392</v>
      </c>
      <c r="J1" s="40" t="s">
        <v>393</v>
      </c>
      <c r="K1" s="40" t="s">
        <v>394</v>
      </c>
      <c r="L1" s="37" t="s">
        <v>13</v>
      </c>
      <c r="M1" s="38" t="s">
        <v>395</v>
      </c>
      <c r="N1" s="36" t="s">
        <v>396</v>
      </c>
      <c r="O1" s="36" t="s">
        <v>397</v>
      </c>
      <c r="P1" s="36" t="s">
        <v>398</v>
      </c>
      <c r="Q1" s="36" t="s">
        <v>399</v>
      </c>
      <c r="R1" s="41" t="s">
        <v>400</v>
      </c>
      <c r="S1" s="42" t="s">
        <v>14</v>
      </c>
      <c r="T1" s="37" t="s">
        <v>15</v>
      </c>
      <c r="U1" s="43" t="s">
        <v>16</v>
      </c>
      <c r="V1" s="37" t="s">
        <v>17</v>
      </c>
      <c r="W1" s="36" t="s">
        <v>401</v>
      </c>
      <c r="X1" s="36" t="s">
        <v>402</v>
      </c>
      <c r="Y1" s="36" t="s">
        <v>403</v>
      </c>
      <c r="Z1" s="39" t="s">
        <v>404</v>
      </c>
      <c r="AA1" s="36" t="s">
        <v>405</v>
      </c>
      <c r="AB1" s="36" t="s">
        <v>22</v>
      </c>
      <c r="AC1" s="44" t="s">
        <v>406</v>
      </c>
      <c r="AD1" s="36" t="s">
        <v>407</v>
      </c>
      <c r="AE1" s="36" t="s">
        <v>408</v>
      </c>
      <c r="AF1" s="45" t="s">
        <v>409</v>
      </c>
      <c r="AG1" s="39" t="s">
        <v>410</v>
      </c>
      <c r="AH1" s="39" t="s">
        <v>411</v>
      </c>
      <c r="AI1" s="36" t="s">
        <v>412</v>
      </c>
      <c r="AJ1" s="36" t="s">
        <v>413</v>
      </c>
      <c r="AK1" s="36" t="s">
        <v>414</v>
      </c>
      <c r="AL1" s="46" t="s">
        <v>415</v>
      </c>
    </row>
    <row r="2" ht="28.5" customHeight="1">
      <c r="A2" s="47" t="s">
        <v>18</v>
      </c>
      <c r="B2" s="48" t="s">
        <v>36</v>
      </c>
      <c r="C2" s="49" t="s">
        <v>37</v>
      </c>
      <c r="D2" s="49" t="s">
        <v>416</v>
      </c>
      <c r="E2" s="50" t="s">
        <v>108</v>
      </c>
      <c r="F2" s="50" t="s">
        <v>108</v>
      </c>
      <c r="G2" s="49" t="s">
        <v>39</v>
      </c>
      <c r="H2" s="50" t="s">
        <v>48</v>
      </c>
      <c r="I2" s="49" t="s">
        <v>417</v>
      </c>
      <c r="J2" s="49" t="s">
        <v>418</v>
      </c>
      <c r="K2" s="48" t="s">
        <v>419</v>
      </c>
      <c r="L2" s="50" t="s">
        <v>64</v>
      </c>
      <c r="M2" s="50" t="s">
        <v>420</v>
      </c>
      <c r="N2" s="49">
        <v>46013.0</v>
      </c>
      <c r="O2" s="49" t="s">
        <v>421</v>
      </c>
      <c r="P2" s="51">
        <v>40.0400450189953</v>
      </c>
      <c r="Q2" s="52">
        <v>-85.7280249711719</v>
      </c>
      <c r="R2" s="53"/>
      <c r="S2" s="54">
        <v>0.26</v>
      </c>
      <c r="T2" s="50" t="s">
        <v>23</v>
      </c>
      <c r="U2" s="55">
        <v>2025.0</v>
      </c>
      <c r="V2" s="50"/>
      <c r="W2" s="49" t="s">
        <v>108</v>
      </c>
      <c r="X2" s="49" t="s">
        <v>417</v>
      </c>
      <c r="Y2" s="49" t="s">
        <v>422</v>
      </c>
      <c r="Z2" s="49" t="s">
        <v>49</v>
      </c>
      <c r="AA2" s="49" t="s">
        <v>420</v>
      </c>
      <c r="AB2" s="49" t="s">
        <v>423</v>
      </c>
      <c r="AC2" s="56" t="s">
        <v>424</v>
      </c>
      <c r="AD2" s="49" t="s">
        <v>425</v>
      </c>
      <c r="AE2" s="49" t="s">
        <v>426</v>
      </c>
      <c r="AF2" s="57" t="s">
        <v>427</v>
      </c>
      <c r="AG2" s="58" t="s">
        <v>417</v>
      </c>
      <c r="AH2" s="49">
        <v>22.0</v>
      </c>
      <c r="AI2" s="49"/>
      <c r="AJ2" s="49"/>
      <c r="AK2" s="49"/>
      <c r="AL2" s="59"/>
    </row>
    <row r="3" ht="28.5" customHeight="1">
      <c r="A3" s="60" t="s">
        <v>18</v>
      </c>
      <c r="B3" s="61"/>
      <c r="C3" s="61"/>
      <c r="D3" s="61"/>
      <c r="E3" s="62" t="s">
        <v>68</v>
      </c>
      <c r="F3" s="62"/>
      <c r="G3" s="61"/>
      <c r="H3" s="62"/>
      <c r="I3" s="61"/>
      <c r="J3" s="61"/>
      <c r="K3" s="61"/>
      <c r="L3" s="62" t="s">
        <v>42</v>
      </c>
      <c r="M3" s="62"/>
      <c r="N3" s="61"/>
      <c r="O3" s="61"/>
      <c r="P3" s="61"/>
      <c r="Q3" s="61"/>
      <c r="R3" s="61"/>
      <c r="S3" s="63">
        <v>0.969</v>
      </c>
      <c r="T3" s="50" t="s">
        <v>23</v>
      </c>
      <c r="U3" s="64">
        <v>2025.0</v>
      </c>
      <c r="V3" s="62"/>
      <c r="W3" s="61"/>
      <c r="X3" s="61"/>
      <c r="Y3" s="61"/>
      <c r="Z3" s="61"/>
      <c r="AA3" s="61"/>
      <c r="AB3" s="61"/>
      <c r="AC3" s="61"/>
      <c r="AD3" s="61"/>
      <c r="AE3" s="61"/>
      <c r="AF3" s="65"/>
      <c r="AG3" s="61"/>
      <c r="AH3" s="61"/>
      <c r="AI3" s="61"/>
      <c r="AJ3" s="61"/>
      <c r="AK3" s="61"/>
      <c r="AL3" s="66"/>
    </row>
    <row r="4" ht="28.5" customHeight="1">
      <c r="A4" s="47" t="s">
        <v>18</v>
      </c>
      <c r="B4" s="48" t="s">
        <v>36</v>
      </c>
      <c r="C4" s="49" t="s">
        <v>37</v>
      </c>
      <c r="D4" s="49" t="s">
        <v>416</v>
      </c>
      <c r="E4" s="50" t="s">
        <v>216</v>
      </c>
      <c r="F4" s="50" t="s">
        <v>216</v>
      </c>
      <c r="G4" s="49" t="s">
        <v>39</v>
      </c>
      <c r="H4" s="50" t="s">
        <v>40</v>
      </c>
      <c r="I4" s="49" t="s">
        <v>428</v>
      </c>
      <c r="J4" s="49" t="s">
        <v>429</v>
      </c>
      <c r="K4" s="48" t="s">
        <v>430</v>
      </c>
      <c r="L4" s="50" t="s">
        <v>26</v>
      </c>
      <c r="M4" s="50" t="s">
        <v>420</v>
      </c>
      <c r="N4" s="49">
        <v>94804.0</v>
      </c>
      <c r="O4" s="49" t="s">
        <v>431</v>
      </c>
      <c r="P4" s="51">
        <v>37.9208482060344</v>
      </c>
      <c r="Q4" s="52">
        <v>-122.352250245024</v>
      </c>
      <c r="R4" s="53">
        <v>30.0</v>
      </c>
      <c r="S4" s="54"/>
      <c r="T4" s="67"/>
      <c r="U4" s="55">
        <v>2025.0</v>
      </c>
      <c r="V4" s="50"/>
      <c r="W4" s="49" t="s">
        <v>216</v>
      </c>
      <c r="X4" s="49" t="s">
        <v>428</v>
      </c>
      <c r="Y4" s="49" t="s">
        <v>430</v>
      </c>
      <c r="Z4" s="49" t="s">
        <v>26</v>
      </c>
      <c r="AA4" s="49" t="s">
        <v>420</v>
      </c>
      <c r="AB4" s="49" t="s">
        <v>432</v>
      </c>
      <c r="AC4" s="56">
        <v>44417.0</v>
      </c>
      <c r="AD4" s="49" t="s">
        <v>433</v>
      </c>
      <c r="AE4" s="49" t="s">
        <v>434</v>
      </c>
      <c r="AF4" s="49" t="s">
        <v>435</v>
      </c>
      <c r="AG4" s="58" t="s">
        <v>436</v>
      </c>
      <c r="AH4" s="49">
        <v>19.0</v>
      </c>
      <c r="AI4" s="49"/>
      <c r="AJ4" s="49"/>
      <c r="AK4" s="49"/>
      <c r="AL4" s="59"/>
    </row>
    <row r="5" ht="28.5" customHeight="1">
      <c r="A5" s="60" t="s">
        <v>18</v>
      </c>
      <c r="B5" s="61"/>
      <c r="C5" s="61"/>
      <c r="D5" s="61"/>
      <c r="E5" s="62" t="s">
        <v>112</v>
      </c>
      <c r="F5" s="62"/>
      <c r="G5" s="61"/>
      <c r="H5" s="62"/>
      <c r="I5" s="61"/>
      <c r="J5" s="61"/>
      <c r="K5" s="61"/>
      <c r="L5" s="62" t="s">
        <v>114</v>
      </c>
      <c r="M5" s="62"/>
      <c r="N5" s="61"/>
      <c r="O5" s="61"/>
      <c r="P5" s="61"/>
      <c r="Q5" s="61"/>
      <c r="R5" s="61"/>
      <c r="S5" s="63" t="s">
        <v>21</v>
      </c>
      <c r="T5" s="50" t="s">
        <v>23</v>
      </c>
      <c r="U5" s="64">
        <v>2025.0</v>
      </c>
      <c r="V5" s="62"/>
      <c r="W5" s="61"/>
      <c r="X5" s="61" t="s">
        <v>104</v>
      </c>
      <c r="Y5" s="61"/>
      <c r="Z5" s="61"/>
      <c r="AA5" s="61"/>
      <c r="AB5" s="61"/>
      <c r="AC5" s="61"/>
      <c r="AD5" s="61"/>
      <c r="AE5" s="61"/>
      <c r="AF5" s="61"/>
      <c r="AG5" s="61"/>
      <c r="AH5" s="61"/>
      <c r="AI5" s="61"/>
      <c r="AJ5" s="61"/>
      <c r="AK5" s="61"/>
      <c r="AL5" s="66"/>
    </row>
    <row r="6" ht="28.5" customHeight="1">
      <c r="A6" s="47" t="s">
        <v>18</v>
      </c>
      <c r="B6" s="48" t="s">
        <v>36</v>
      </c>
      <c r="C6" s="49" t="s">
        <v>37</v>
      </c>
      <c r="D6" s="49" t="s">
        <v>437</v>
      </c>
      <c r="E6" s="68" t="s">
        <v>217</v>
      </c>
      <c r="F6" s="50" t="s">
        <v>438</v>
      </c>
      <c r="G6" s="49" t="s">
        <v>45</v>
      </c>
      <c r="H6" s="50" t="s">
        <v>218</v>
      </c>
      <c r="I6" s="69" t="s">
        <v>439</v>
      </c>
      <c r="J6" s="49" t="s">
        <v>440</v>
      </c>
      <c r="K6" s="48" t="s">
        <v>441</v>
      </c>
      <c r="L6" s="50" t="s">
        <v>64</v>
      </c>
      <c r="M6" s="50" t="s">
        <v>420</v>
      </c>
      <c r="N6" s="49">
        <v>47201.0</v>
      </c>
      <c r="O6" s="49"/>
      <c r="P6" s="70">
        <v>40.6048783510483</v>
      </c>
      <c r="Q6" s="52">
        <v>-85.8580775791549</v>
      </c>
      <c r="R6" s="70"/>
      <c r="S6" s="71">
        <v>2.0</v>
      </c>
      <c r="T6" s="72" t="s">
        <v>23</v>
      </c>
      <c r="U6" s="55">
        <v>2025.0</v>
      </c>
      <c r="V6" s="50"/>
      <c r="W6" s="73" t="s">
        <v>442</v>
      </c>
      <c r="X6" s="49" t="s">
        <v>443</v>
      </c>
      <c r="Y6" s="74" t="s">
        <v>444</v>
      </c>
      <c r="Z6" s="74" t="s">
        <v>64</v>
      </c>
      <c r="AA6" s="49" t="s">
        <v>420</v>
      </c>
      <c r="AB6" s="49" t="s">
        <v>445</v>
      </c>
      <c r="AC6" s="56">
        <v>45529.0</v>
      </c>
      <c r="AD6" s="75" t="s">
        <v>446</v>
      </c>
      <c r="AE6" s="69" t="s">
        <v>447</v>
      </c>
      <c r="AF6" s="69" t="s">
        <v>448</v>
      </c>
      <c r="AG6" s="76"/>
      <c r="AH6" s="49">
        <v>30.0</v>
      </c>
      <c r="AI6" s="76"/>
      <c r="AJ6" s="76"/>
      <c r="AK6" s="76"/>
      <c r="AL6" s="77"/>
    </row>
    <row r="7" ht="28.5" customHeight="1">
      <c r="A7" s="47" t="s">
        <v>18</v>
      </c>
      <c r="B7" s="48" t="s">
        <v>158</v>
      </c>
      <c r="C7" s="49" t="s">
        <v>37</v>
      </c>
      <c r="D7" s="49" t="s">
        <v>416</v>
      </c>
      <c r="E7" s="78" t="s">
        <v>351</v>
      </c>
      <c r="F7" s="78" t="s">
        <v>449</v>
      </c>
      <c r="G7" s="49" t="s">
        <v>39</v>
      </c>
      <c r="H7" s="50" t="s">
        <v>40</v>
      </c>
      <c r="I7" s="58" t="s">
        <v>450</v>
      </c>
      <c r="J7" s="49" t="s">
        <v>451</v>
      </c>
      <c r="K7" s="49" t="s">
        <v>444</v>
      </c>
      <c r="L7" s="50" t="s">
        <v>32</v>
      </c>
      <c r="M7" s="50" t="s">
        <v>420</v>
      </c>
      <c r="N7" s="49">
        <v>43212.0</v>
      </c>
      <c r="O7" s="79" t="s">
        <v>452</v>
      </c>
      <c r="P7" s="51">
        <v>39.9976328506567</v>
      </c>
      <c r="Q7" s="79">
        <v>-83.0421698079566</v>
      </c>
      <c r="R7" s="53">
        <v>15.0</v>
      </c>
      <c r="S7" s="54">
        <v>2.0</v>
      </c>
      <c r="T7" s="80" t="s">
        <v>23</v>
      </c>
      <c r="U7" s="55">
        <v>2025.0</v>
      </c>
      <c r="V7" s="50" t="s">
        <v>352</v>
      </c>
      <c r="W7" s="79" t="s">
        <v>351</v>
      </c>
      <c r="X7" s="58" t="s">
        <v>450</v>
      </c>
      <c r="Y7" s="49" t="s">
        <v>444</v>
      </c>
      <c r="Z7" s="49" t="s">
        <v>32</v>
      </c>
      <c r="AA7" s="49" t="s">
        <v>420</v>
      </c>
      <c r="AB7" s="49" t="s">
        <v>453</v>
      </c>
      <c r="AC7" s="56">
        <v>45432.0</v>
      </c>
      <c r="AD7" s="56" t="s">
        <v>454</v>
      </c>
      <c r="AE7" s="49"/>
      <c r="AF7" s="81" t="s">
        <v>455</v>
      </c>
      <c r="AG7" s="49" t="s">
        <v>454</v>
      </c>
      <c r="AH7" s="49">
        <v>24.0</v>
      </c>
      <c r="AI7" s="79" t="s">
        <v>456</v>
      </c>
      <c r="AJ7" s="79" t="s">
        <v>457</v>
      </c>
      <c r="AK7" s="79" t="s">
        <v>458</v>
      </c>
      <c r="AL7" s="59"/>
    </row>
    <row r="8" ht="28.5" customHeight="1">
      <c r="A8" s="47" t="s">
        <v>18</v>
      </c>
      <c r="B8" s="82" t="s">
        <v>149</v>
      </c>
      <c r="C8" s="83" t="s">
        <v>37</v>
      </c>
      <c r="D8" s="83" t="s">
        <v>416</v>
      </c>
      <c r="E8" s="84" t="s">
        <v>134</v>
      </c>
      <c r="F8" s="84" t="s">
        <v>459</v>
      </c>
      <c r="G8" s="83" t="s">
        <v>39</v>
      </c>
      <c r="H8" s="84" t="s">
        <v>40</v>
      </c>
      <c r="I8" s="85" t="s">
        <v>460</v>
      </c>
      <c r="J8" s="83" t="s">
        <v>461</v>
      </c>
      <c r="K8" s="82" t="s">
        <v>462</v>
      </c>
      <c r="L8" s="84" t="s">
        <v>78</v>
      </c>
      <c r="M8" s="84" t="s">
        <v>420</v>
      </c>
      <c r="N8" s="83">
        <v>42101.0</v>
      </c>
      <c r="O8" s="83" t="s">
        <v>463</v>
      </c>
      <c r="P8" s="86">
        <v>37.04</v>
      </c>
      <c r="Q8" s="70">
        <v>-86.32</v>
      </c>
      <c r="R8" s="87" t="s">
        <v>464</v>
      </c>
      <c r="S8" s="88">
        <v>30.0</v>
      </c>
      <c r="T8" s="84" t="s">
        <v>43</v>
      </c>
      <c r="U8" s="89">
        <v>2026.0</v>
      </c>
      <c r="V8" s="90" t="s">
        <v>150</v>
      </c>
      <c r="W8" s="83" t="s">
        <v>134</v>
      </c>
      <c r="X8" s="83" t="s">
        <v>460</v>
      </c>
      <c r="Y8" s="83" t="s">
        <v>465</v>
      </c>
      <c r="Z8" s="83" t="s">
        <v>466</v>
      </c>
      <c r="AA8" s="83" t="s">
        <v>467</v>
      </c>
      <c r="AB8" s="83" t="s">
        <v>468</v>
      </c>
      <c r="AC8" s="91" t="s">
        <v>469</v>
      </c>
      <c r="AD8" s="83" t="s">
        <v>470</v>
      </c>
      <c r="AE8" s="92" t="s">
        <v>471</v>
      </c>
      <c r="AF8" s="93" t="s">
        <v>472</v>
      </c>
      <c r="AG8" s="58"/>
      <c r="AH8" s="49">
        <v>30.0</v>
      </c>
      <c r="AI8" s="49"/>
      <c r="AJ8" s="49"/>
      <c r="AK8" s="49"/>
      <c r="AL8" s="59"/>
    </row>
    <row r="9" ht="28.5" customHeight="1">
      <c r="A9" s="47" t="s">
        <v>18</v>
      </c>
      <c r="B9" s="48" t="s">
        <v>36</v>
      </c>
      <c r="C9" s="49" t="s">
        <v>37</v>
      </c>
      <c r="D9" s="49" t="s">
        <v>416</v>
      </c>
      <c r="E9" s="50" t="s">
        <v>134</v>
      </c>
      <c r="F9" s="50" t="s">
        <v>473</v>
      </c>
      <c r="G9" s="49" t="s">
        <v>39</v>
      </c>
      <c r="H9" s="50" t="s">
        <v>40</v>
      </c>
      <c r="I9" s="49" t="s">
        <v>460</v>
      </c>
      <c r="J9" s="49" t="s">
        <v>474</v>
      </c>
      <c r="K9" s="48" t="s">
        <v>475</v>
      </c>
      <c r="L9" s="50" t="s">
        <v>60</v>
      </c>
      <c r="M9" s="50" t="s">
        <v>420</v>
      </c>
      <c r="N9" s="49">
        <v>37167.0</v>
      </c>
      <c r="O9" s="49" t="s">
        <v>476</v>
      </c>
      <c r="P9" s="51">
        <v>36.2176871172536</v>
      </c>
      <c r="Q9" s="52">
        <v>-86.4610295288187</v>
      </c>
      <c r="R9" s="53">
        <v>400.0</v>
      </c>
      <c r="S9" s="94">
        <v>40.0</v>
      </c>
      <c r="T9" s="50" t="s">
        <v>136</v>
      </c>
      <c r="U9" s="55">
        <v>2025.0</v>
      </c>
      <c r="V9" s="50" t="s">
        <v>477</v>
      </c>
      <c r="W9" s="49" t="s">
        <v>134</v>
      </c>
      <c r="X9" s="49" t="s">
        <v>460</v>
      </c>
      <c r="Y9" s="49" t="s">
        <v>465</v>
      </c>
      <c r="Z9" s="49" t="s">
        <v>466</v>
      </c>
      <c r="AA9" s="49" t="s">
        <v>467</v>
      </c>
      <c r="AB9" s="49" t="s">
        <v>478</v>
      </c>
      <c r="AC9" s="56" t="s">
        <v>479</v>
      </c>
      <c r="AD9" s="49" t="s">
        <v>480</v>
      </c>
      <c r="AE9" s="49" t="s">
        <v>481</v>
      </c>
      <c r="AF9" s="93" t="s">
        <v>472</v>
      </c>
      <c r="AG9" s="58"/>
      <c r="AH9" s="49">
        <v>30.0</v>
      </c>
      <c r="AI9" s="49"/>
      <c r="AJ9" s="49"/>
      <c r="AK9" s="49"/>
      <c r="AL9" s="59"/>
    </row>
    <row r="10" ht="28.5" customHeight="1">
      <c r="A10" s="47" t="s">
        <v>18</v>
      </c>
      <c r="B10" s="11" t="s">
        <v>55</v>
      </c>
      <c r="C10" s="8" t="s">
        <v>37</v>
      </c>
      <c r="D10" s="8" t="s">
        <v>416</v>
      </c>
      <c r="E10" s="90" t="s">
        <v>362</v>
      </c>
      <c r="F10" s="90" t="s">
        <v>362</v>
      </c>
      <c r="G10" s="8" t="s">
        <v>51</v>
      </c>
      <c r="H10" s="90" t="s">
        <v>40</v>
      </c>
      <c r="I10" s="8" t="s">
        <v>482</v>
      </c>
      <c r="J10" s="8" t="s">
        <v>483</v>
      </c>
      <c r="K10" s="11" t="s">
        <v>484</v>
      </c>
      <c r="L10" s="90" t="s">
        <v>114</v>
      </c>
      <c r="M10" s="90" t="s">
        <v>420</v>
      </c>
      <c r="N10" s="8">
        <v>80205.0</v>
      </c>
      <c r="O10" s="8" t="s">
        <v>485</v>
      </c>
      <c r="P10" s="95">
        <v>39.7719660408629</v>
      </c>
      <c r="Q10" s="13">
        <v>-104.955293804158</v>
      </c>
      <c r="R10" s="96"/>
      <c r="S10" s="97"/>
      <c r="T10" s="90"/>
      <c r="U10" s="55" t="s">
        <v>30</v>
      </c>
      <c r="V10" s="90"/>
      <c r="W10" s="8" t="s">
        <v>362</v>
      </c>
      <c r="X10" s="8" t="s">
        <v>482</v>
      </c>
      <c r="Y10" s="8" t="s">
        <v>484</v>
      </c>
      <c r="Z10" s="8" t="s">
        <v>114</v>
      </c>
      <c r="AA10" s="8" t="s">
        <v>420</v>
      </c>
      <c r="AB10" s="8" t="s">
        <v>486</v>
      </c>
      <c r="AC10" s="98">
        <v>45671.0</v>
      </c>
      <c r="AD10" s="8" t="s">
        <v>454</v>
      </c>
      <c r="AE10" s="8"/>
      <c r="AF10" s="8" t="s">
        <v>487</v>
      </c>
      <c r="AG10" s="8"/>
      <c r="AH10" s="8">
        <v>24.0</v>
      </c>
      <c r="AI10" s="8" t="s">
        <v>488</v>
      </c>
      <c r="AJ10" s="99" t="s">
        <v>489</v>
      </c>
      <c r="AK10" s="47" t="s">
        <v>485</v>
      </c>
      <c r="AL10" s="8"/>
    </row>
    <row r="11" ht="28.5" customHeight="1">
      <c r="A11" s="100" t="s">
        <v>54</v>
      </c>
      <c r="B11" s="100"/>
      <c r="C11" s="100"/>
      <c r="D11" s="100"/>
      <c r="E11" s="100" t="s">
        <v>490</v>
      </c>
      <c r="F11" s="100"/>
      <c r="G11" s="100"/>
      <c r="H11" s="100" t="s">
        <v>48</v>
      </c>
      <c r="I11" s="100"/>
      <c r="J11" s="100"/>
      <c r="K11" s="100" t="s">
        <v>491</v>
      </c>
      <c r="L11" s="100" t="s">
        <v>42</v>
      </c>
      <c r="M11" s="100"/>
      <c r="N11" s="100"/>
      <c r="O11" s="100"/>
      <c r="P11" s="100"/>
      <c r="Q11" s="100"/>
      <c r="R11" s="100"/>
      <c r="S11" s="101">
        <v>5.064763E-4</v>
      </c>
      <c r="T11" s="102" t="s">
        <v>23</v>
      </c>
      <c r="U11" s="103">
        <v>2025.0</v>
      </c>
      <c r="V11" s="100"/>
      <c r="W11" s="100"/>
      <c r="X11" s="100"/>
      <c r="Y11" s="100"/>
      <c r="Z11" s="100"/>
      <c r="AA11" s="100"/>
      <c r="AB11" s="100"/>
      <c r="AC11" s="100"/>
      <c r="AD11" s="100"/>
      <c r="AE11" s="100"/>
      <c r="AF11" s="100"/>
      <c r="AG11" s="100"/>
      <c r="AH11" s="100"/>
      <c r="AI11" s="100"/>
      <c r="AJ11" s="100"/>
      <c r="AK11" s="100"/>
      <c r="AL11" s="100"/>
    </row>
    <row r="12" ht="28.5" customHeight="1">
      <c r="A12" s="47" t="s">
        <v>18</v>
      </c>
      <c r="B12" s="11" t="s">
        <v>36</v>
      </c>
      <c r="C12" s="8" t="s">
        <v>37</v>
      </c>
      <c r="D12" s="8" t="s">
        <v>416</v>
      </c>
      <c r="E12" s="90" t="s">
        <v>219</v>
      </c>
      <c r="F12" s="90" t="s">
        <v>219</v>
      </c>
      <c r="G12" s="8" t="s">
        <v>39</v>
      </c>
      <c r="H12" s="90" t="s">
        <v>48</v>
      </c>
      <c r="I12" s="8" t="s">
        <v>492</v>
      </c>
      <c r="J12" s="8" t="s">
        <v>493</v>
      </c>
      <c r="K12" s="11" t="s">
        <v>494</v>
      </c>
      <c r="L12" s="90" t="s">
        <v>141</v>
      </c>
      <c r="M12" s="90" t="s">
        <v>420</v>
      </c>
      <c r="N12" s="8">
        <v>30024.0</v>
      </c>
      <c r="O12" s="8" t="s">
        <v>495</v>
      </c>
      <c r="P12" s="95">
        <v>34.0190667141576</v>
      </c>
      <c r="Q12" s="13">
        <v>-84.0693988162346</v>
      </c>
      <c r="R12" s="96"/>
      <c r="S12" s="97"/>
      <c r="T12" s="90"/>
      <c r="U12" s="55">
        <v>2025.0</v>
      </c>
      <c r="V12" s="90"/>
      <c r="W12" s="8" t="s">
        <v>140</v>
      </c>
      <c r="X12" s="8" t="s">
        <v>496</v>
      </c>
      <c r="Y12" s="8" t="s">
        <v>497</v>
      </c>
      <c r="Z12" s="8" t="s">
        <v>179</v>
      </c>
      <c r="AA12" s="8" t="s">
        <v>420</v>
      </c>
      <c r="AB12" s="8" t="s">
        <v>498</v>
      </c>
      <c r="AC12" s="98">
        <v>44429.0</v>
      </c>
      <c r="AD12" s="8" t="s">
        <v>499</v>
      </c>
      <c r="AE12" s="8"/>
      <c r="AF12" s="8" t="s">
        <v>500</v>
      </c>
      <c r="AG12" s="104" t="s">
        <v>501</v>
      </c>
      <c r="AH12" s="8">
        <v>27.0</v>
      </c>
      <c r="AI12" s="8"/>
      <c r="AJ12" s="8"/>
      <c r="AK12" s="8"/>
      <c r="AL12" s="8"/>
    </row>
    <row r="13" ht="28.5" customHeight="1">
      <c r="A13" s="100" t="s">
        <v>18</v>
      </c>
      <c r="B13" s="100"/>
      <c r="C13" s="100"/>
      <c r="D13" s="100"/>
      <c r="E13" s="100" t="s">
        <v>110</v>
      </c>
      <c r="F13" s="100"/>
      <c r="G13" s="100"/>
      <c r="H13" s="100"/>
      <c r="I13" s="100"/>
      <c r="J13" s="100"/>
      <c r="K13" s="100"/>
      <c r="L13" s="100" t="s">
        <v>64</v>
      </c>
      <c r="M13" s="100"/>
      <c r="N13" s="100"/>
      <c r="O13" s="100"/>
      <c r="P13" s="100"/>
      <c r="Q13" s="100"/>
      <c r="R13" s="100"/>
      <c r="S13" s="105">
        <v>0.26</v>
      </c>
      <c r="T13" s="106" t="s">
        <v>23</v>
      </c>
      <c r="U13" s="103">
        <v>2025.0</v>
      </c>
      <c r="V13" s="100"/>
      <c r="W13" s="100"/>
      <c r="X13" s="100" t="s">
        <v>111</v>
      </c>
      <c r="Y13" s="100"/>
      <c r="Z13" s="100"/>
      <c r="AA13" s="100"/>
      <c r="AB13" s="100"/>
      <c r="AC13" s="100"/>
      <c r="AD13" s="100"/>
      <c r="AE13" s="100"/>
      <c r="AF13" s="100"/>
      <c r="AG13" s="100"/>
      <c r="AH13" s="100"/>
      <c r="AI13" s="100"/>
      <c r="AJ13" s="100"/>
      <c r="AK13" s="100"/>
      <c r="AL13" s="100"/>
    </row>
    <row r="14" ht="28.5" customHeight="1">
      <c r="A14" s="47" t="s">
        <v>18</v>
      </c>
      <c r="B14" s="11" t="s">
        <v>36</v>
      </c>
      <c r="C14" s="8" t="s">
        <v>37</v>
      </c>
      <c r="D14" s="8" t="s">
        <v>416</v>
      </c>
      <c r="E14" s="90" t="s">
        <v>220</v>
      </c>
      <c r="F14" s="107" t="s">
        <v>220</v>
      </c>
      <c r="G14" s="8" t="s">
        <v>45</v>
      </c>
      <c r="H14" s="90" t="s">
        <v>46</v>
      </c>
      <c r="I14" s="104" t="s">
        <v>502</v>
      </c>
      <c r="J14" s="8" t="s">
        <v>503</v>
      </c>
      <c r="K14" s="11" t="s">
        <v>504</v>
      </c>
      <c r="L14" s="90" t="s">
        <v>114</v>
      </c>
      <c r="M14" s="90" t="s">
        <v>420</v>
      </c>
      <c r="N14" s="8" t="s">
        <v>505</v>
      </c>
      <c r="O14" s="8" t="s">
        <v>506</v>
      </c>
      <c r="P14" s="108">
        <v>39.7055270371832</v>
      </c>
      <c r="Q14" s="13">
        <v>-105.138418361793</v>
      </c>
      <c r="R14" s="96"/>
      <c r="S14" s="97"/>
      <c r="T14" s="109"/>
      <c r="U14" s="55">
        <v>2025.0</v>
      </c>
      <c r="V14" s="90"/>
      <c r="W14" s="110" t="s">
        <v>220</v>
      </c>
      <c r="X14" s="104" t="s">
        <v>502</v>
      </c>
      <c r="Y14" s="8" t="s">
        <v>507</v>
      </c>
      <c r="Z14" s="8" t="s">
        <v>248</v>
      </c>
      <c r="AA14" s="8" t="s">
        <v>420</v>
      </c>
      <c r="AB14" s="8" t="s">
        <v>445</v>
      </c>
      <c r="AC14" s="98">
        <v>45527.0</v>
      </c>
      <c r="AD14" s="98"/>
      <c r="AE14" s="8"/>
      <c r="AF14" s="8" t="s">
        <v>508</v>
      </c>
      <c r="AG14" s="8"/>
      <c r="AH14" s="8">
        <v>30.0</v>
      </c>
      <c r="AI14" s="8"/>
      <c r="AJ14" s="8"/>
      <c r="AK14" s="8"/>
      <c r="AL14" s="8"/>
    </row>
    <row r="15" ht="28.5" customHeight="1">
      <c r="A15" s="100" t="s">
        <v>54</v>
      </c>
      <c r="B15" s="100"/>
      <c r="C15" s="100"/>
      <c r="D15" s="100"/>
      <c r="E15" s="100" t="s">
        <v>509</v>
      </c>
      <c r="F15" s="100"/>
      <c r="G15" s="100"/>
      <c r="H15" s="100" t="s">
        <v>59</v>
      </c>
      <c r="I15" s="100"/>
      <c r="J15" s="100"/>
      <c r="K15" s="100" t="s">
        <v>491</v>
      </c>
      <c r="L15" s="100" t="s">
        <v>42</v>
      </c>
      <c r="M15" s="100"/>
      <c r="N15" s="100"/>
      <c r="O15" s="100"/>
      <c r="P15" s="100"/>
      <c r="Q15" s="100"/>
      <c r="R15" s="100"/>
      <c r="S15" s="101">
        <v>0.3311</v>
      </c>
      <c r="T15" s="106" t="s">
        <v>23</v>
      </c>
      <c r="U15" s="103">
        <v>2027.0</v>
      </c>
      <c r="V15" s="100"/>
      <c r="W15" s="100"/>
      <c r="X15" s="100"/>
      <c r="Y15" s="100"/>
      <c r="Z15" s="100"/>
      <c r="AA15" s="100"/>
      <c r="AB15" s="100"/>
      <c r="AC15" s="100"/>
      <c r="AD15" s="100"/>
      <c r="AE15" s="100"/>
      <c r="AF15" s="111"/>
      <c r="AG15" s="100"/>
      <c r="AH15" s="100"/>
      <c r="AI15" s="100"/>
      <c r="AJ15" s="100"/>
      <c r="AK15" s="100"/>
      <c r="AL15" s="100"/>
    </row>
    <row r="16" ht="28.5" customHeight="1">
      <c r="A16" s="60" t="s">
        <v>18</v>
      </c>
      <c r="E16" s="112" t="s">
        <v>69</v>
      </c>
      <c r="F16" s="112"/>
      <c r="H16" s="112"/>
      <c r="L16" s="112" t="s">
        <v>70</v>
      </c>
      <c r="M16" s="112"/>
      <c r="S16" s="113">
        <v>4.0</v>
      </c>
      <c r="T16" s="90" t="s">
        <v>23</v>
      </c>
      <c r="U16" s="64">
        <v>2027.0</v>
      </c>
      <c r="V16" s="112"/>
    </row>
    <row r="17" ht="28.5" customHeight="1">
      <c r="A17" s="100" t="s">
        <v>62</v>
      </c>
      <c r="B17" s="100"/>
      <c r="C17" s="100"/>
      <c r="D17" s="100"/>
      <c r="E17" s="100" t="s">
        <v>69</v>
      </c>
      <c r="F17" s="100"/>
      <c r="G17" s="100"/>
      <c r="H17" s="100" t="s">
        <v>59</v>
      </c>
      <c r="I17" s="100"/>
      <c r="J17" s="100"/>
      <c r="K17" s="100" t="s">
        <v>510</v>
      </c>
      <c r="L17" s="100" t="s">
        <v>511</v>
      </c>
      <c r="M17" s="100"/>
      <c r="N17" s="100"/>
      <c r="O17" s="100"/>
      <c r="P17" s="100"/>
      <c r="Q17" s="100"/>
      <c r="R17" s="100"/>
      <c r="S17" s="101">
        <v>15.0</v>
      </c>
      <c r="T17" s="106" t="s">
        <v>23</v>
      </c>
      <c r="U17" s="103">
        <v>2025.0</v>
      </c>
      <c r="V17" s="100" t="s">
        <v>512</v>
      </c>
      <c r="W17" s="100"/>
      <c r="X17" s="100"/>
      <c r="Y17" s="100"/>
      <c r="Z17" s="100"/>
      <c r="AA17" s="100"/>
      <c r="AB17" s="100"/>
      <c r="AC17" s="100"/>
      <c r="AD17" s="100"/>
      <c r="AE17" s="100"/>
      <c r="AF17" s="100"/>
      <c r="AG17" s="100"/>
      <c r="AH17" s="100"/>
      <c r="AI17" s="100"/>
      <c r="AJ17" s="100"/>
      <c r="AK17" s="100"/>
      <c r="AL17" s="100"/>
    </row>
    <row r="18" ht="28.5" customHeight="1">
      <c r="A18" s="47" t="s">
        <v>18</v>
      </c>
      <c r="B18" s="11" t="s">
        <v>36</v>
      </c>
      <c r="C18" s="8" t="s">
        <v>37</v>
      </c>
      <c r="D18" s="8" t="s">
        <v>513</v>
      </c>
      <c r="E18" s="90" t="s">
        <v>221</v>
      </c>
      <c r="F18" s="90" t="s">
        <v>514</v>
      </c>
      <c r="G18" s="8" t="s">
        <v>118</v>
      </c>
      <c r="H18" s="90" t="s">
        <v>123</v>
      </c>
      <c r="I18" s="8" t="s">
        <v>515</v>
      </c>
      <c r="J18" s="47" t="s">
        <v>516</v>
      </c>
      <c r="K18" s="11" t="s">
        <v>517</v>
      </c>
      <c r="L18" s="90" t="s">
        <v>42</v>
      </c>
      <c r="M18" s="90" t="s">
        <v>420</v>
      </c>
      <c r="N18" s="8">
        <v>48539.0</v>
      </c>
      <c r="O18" s="47" t="s">
        <v>518</v>
      </c>
      <c r="P18" s="95">
        <v>42.7270725353159</v>
      </c>
      <c r="Q18" s="13">
        <v>-83.2435929885638</v>
      </c>
      <c r="R18" s="96">
        <v>156.0</v>
      </c>
      <c r="S18" s="97">
        <f>2/1000</f>
        <v>0.002</v>
      </c>
      <c r="T18" s="90" t="s">
        <v>43</v>
      </c>
      <c r="U18" s="55">
        <v>2025.0</v>
      </c>
      <c r="V18" s="90"/>
      <c r="W18" s="8" t="s">
        <v>519</v>
      </c>
      <c r="X18" s="8" t="s">
        <v>515</v>
      </c>
      <c r="Y18" s="8" t="s">
        <v>517</v>
      </c>
      <c r="Z18" s="8" t="s">
        <v>42</v>
      </c>
      <c r="AA18" s="8" t="s">
        <v>420</v>
      </c>
      <c r="AB18" s="8" t="s">
        <v>520</v>
      </c>
      <c r="AC18" s="98" t="s">
        <v>521</v>
      </c>
      <c r="AD18" s="8" t="s">
        <v>522</v>
      </c>
      <c r="AE18" s="8" t="s">
        <v>523</v>
      </c>
      <c r="AF18" s="8" t="s">
        <v>524</v>
      </c>
      <c r="AG18" s="104" t="s">
        <v>515</v>
      </c>
      <c r="AH18" s="8">
        <v>13.0</v>
      </c>
      <c r="AI18" s="2" t="s">
        <v>525</v>
      </c>
      <c r="AJ18" s="2" t="s">
        <v>526</v>
      </c>
      <c r="AK18" s="114" t="s">
        <v>527</v>
      </c>
      <c r="AL18" s="8"/>
    </row>
    <row r="19" ht="28.5" customHeight="1">
      <c r="A19" s="47" t="s">
        <v>18</v>
      </c>
      <c r="B19" s="11" t="s">
        <v>36</v>
      </c>
      <c r="C19" s="8" t="s">
        <v>37</v>
      </c>
      <c r="D19" s="8" t="s">
        <v>416</v>
      </c>
      <c r="E19" s="90" t="s">
        <v>221</v>
      </c>
      <c r="F19" s="90" t="s">
        <v>528</v>
      </c>
      <c r="G19" s="8" t="s">
        <v>118</v>
      </c>
      <c r="H19" s="90" t="s">
        <v>40</v>
      </c>
      <c r="I19" s="8" t="s">
        <v>515</v>
      </c>
      <c r="J19" s="8" t="s">
        <v>529</v>
      </c>
      <c r="K19" s="11" t="s">
        <v>530</v>
      </c>
      <c r="L19" s="90" t="s">
        <v>32</v>
      </c>
      <c r="M19" s="90" t="s">
        <v>420</v>
      </c>
      <c r="N19" s="8">
        <v>45066.0</v>
      </c>
      <c r="O19" s="8" t="s">
        <v>531</v>
      </c>
      <c r="P19" s="95">
        <v>39.5532</v>
      </c>
      <c r="Q19" s="95">
        <v>84.2625</v>
      </c>
      <c r="R19" s="96"/>
      <c r="S19" s="97">
        <v>2.0</v>
      </c>
      <c r="T19" s="90" t="s">
        <v>43</v>
      </c>
      <c r="U19" s="55">
        <v>2025.0</v>
      </c>
      <c r="V19" s="90"/>
      <c r="W19" s="8" t="s">
        <v>519</v>
      </c>
      <c r="X19" s="8" t="s">
        <v>515</v>
      </c>
      <c r="Y19" s="8" t="s">
        <v>517</v>
      </c>
      <c r="Z19" s="8" t="s">
        <v>42</v>
      </c>
      <c r="AA19" s="8" t="s">
        <v>420</v>
      </c>
      <c r="AB19" s="8" t="s">
        <v>486</v>
      </c>
      <c r="AC19" s="98">
        <v>45918.0</v>
      </c>
      <c r="AD19" s="8" t="s">
        <v>532</v>
      </c>
      <c r="AE19" s="8"/>
      <c r="AF19" s="8" t="s">
        <v>533</v>
      </c>
      <c r="AG19" s="8"/>
      <c r="AH19" s="8">
        <v>13.0</v>
      </c>
      <c r="AI19" s="2" t="s">
        <v>525</v>
      </c>
      <c r="AJ19" s="2" t="s">
        <v>526</v>
      </c>
      <c r="AK19" s="114" t="s">
        <v>527</v>
      </c>
      <c r="AL19" s="8"/>
    </row>
    <row r="20" ht="28.5" customHeight="1">
      <c r="A20" s="47" t="s">
        <v>18</v>
      </c>
      <c r="B20" s="11" t="s">
        <v>158</v>
      </c>
      <c r="C20" s="8" t="s">
        <v>37</v>
      </c>
      <c r="D20" s="8" t="s">
        <v>513</v>
      </c>
      <c r="E20" s="90" t="s">
        <v>159</v>
      </c>
      <c r="F20" s="90" t="s">
        <v>159</v>
      </c>
      <c r="G20" s="8" t="s">
        <v>39</v>
      </c>
      <c r="H20" s="90" t="s">
        <v>40</v>
      </c>
      <c r="I20" s="8" t="s">
        <v>534</v>
      </c>
      <c r="J20" s="8" t="s">
        <v>535</v>
      </c>
      <c r="K20" s="11" t="s">
        <v>536</v>
      </c>
      <c r="L20" s="90" t="s">
        <v>26</v>
      </c>
      <c r="M20" s="90" t="s">
        <v>420</v>
      </c>
      <c r="N20" s="8">
        <v>92008.0</v>
      </c>
      <c r="O20" s="115" t="s">
        <v>537</v>
      </c>
      <c r="P20" s="95">
        <v>33.1318175173599</v>
      </c>
      <c r="Q20" s="13">
        <v>-117.275959373195</v>
      </c>
      <c r="R20" s="96">
        <v>13.0</v>
      </c>
      <c r="S20" s="97">
        <v>0.2</v>
      </c>
      <c r="T20" s="90" t="s">
        <v>43</v>
      </c>
      <c r="U20" s="55">
        <v>2025.0</v>
      </c>
      <c r="V20" s="90"/>
      <c r="W20" s="8" t="s">
        <v>159</v>
      </c>
      <c r="X20" s="8" t="s">
        <v>534</v>
      </c>
      <c r="Y20" s="8" t="s">
        <v>536</v>
      </c>
      <c r="Z20" s="8" t="s">
        <v>26</v>
      </c>
      <c r="AA20" s="8" t="s">
        <v>420</v>
      </c>
      <c r="AB20" s="8" t="s">
        <v>478</v>
      </c>
      <c r="AC20" s="98" t="s">
        <v>479</v>
      </c>
      <c r="AD20" s="8" t="s">
        <v>538</v>
      </c>
      <c r="AE20" s="8" t="s">
        <v>539</v>
      </c>
      <c r="AF20" s="8" t="s">
        <v>540</v>
      </c>
      <c r="AG20" s="8" t="s">
        <v>541</v>
      </c>
      <c r="AH20" s="8">
        <v>13.0</v>
      </c>
      <c r="AI20" s="8"/>
      <c r="AJ20" s="8"/>
      <c r="AK20" s="8"/>
      <c r="AL20" s="8"/>
    </row>
    <row r="21" ht="28.5" customHeight="1">
      <c r="A21" s="60" t="s">
        <v>18</v>
      </c>
      <c r="E21" s="112" t="s">
        <v>71</v>
      </c>
      <c r="F21" s="112"/>
      <c r="H21" s="112"/>
      <c r="L21" s="112" t="s">
        <v>72</v>
      </c>
      <c r="M21" s="112"/>
      <c r="S21" s="113">
        <v>21.0</v>
      </c>
      <c r="T21" s="90" t="s">
        <v>23</v>
      </c>
      <c r="U21" s="64">
        <v>2027.0</v>
      </c>
      <c r="V21" s="112"/>
      <c r="X21" s="47" t="s">
        <v>542</v>
      </c>
    </row>
    <row r="22" ht="28.5" customHeight="1">
      <c r="A22" s="100" t="s">
        <v>54</v>
      </c>
      <c r="B22" s="100"/>
      <c r="C22" s="100"/>
      <c r="D22" s="100"/>
      <c r="E22" s="100" t="s">
        <v>543</v>
      </c>
      <c r="F22" s="100"/>
      <c r="G22" s="100"/>
      <c r="H22" s="100" t="s">
        <v>372</v>
      </c>
      <c r="I22" s="100"/>
      <c r="J22" s="100"/>
      <c r="K22" s="100" t="s">
        <v>544</v>
      </c>
      <c r="L22" s="100" t="s">
        <v>545</v>
      </c>
      <c r="M22" s="100"/>
      <c r="N22" s="100"/>
      <c r="O22" s="100"/>
      <c r="P22" s="100"/>
      <c r="Q22" s="100"/>
      <c r="R22" s="100"/>
      <c r="S22" s="101">
        <v>21.0</v>
      </c>
      <c r="T22" s="106" t="s">
        <v>23</v>
      </c>
      <c r="U22" s="103">
        <v>2027.0</v>
      </c>
      <c r="V22" s="100" t="s">
        <v>543</v>
      </c>
      <c r="W22" s="100"/>
      <c r="X22" s="100"/>
      <c r="Y22" s="100"/>
      <c r="Z22" s="100"/>
      <c r="AA22" s="100"/>
      <c r="AB22" s="100"/>
      <c r="AC22" s="100"/>
      <c r="AD22" s="100"/>
      <c r="AE22" s="100"/>
      <c r="AF22" s="100"/>
      <c r="AG22" s="100"/>
      <c r="AH22" s="100"/>
      <c r="AI22" s="100"/>
      <c r="AJ22" s="100"/>
      <c r="AK22" s="100"/>
      <c r="AL22" s="100"/>
    </row>
    <row r="23" ht="28.5" customHeight="1">
      <c r="A23" s="47" t="s">
        <v>18</v>
      </c>
      <c r="B23" s="11" t="s">
        <v>55</v>
      </c>
      <c r="C23" s="8" t="s">
        <v>37</v>
      </c>
      <c r="D23" s="8" t="s">
        <v>416</v>
      </c>
      <c r="E23" s="90" t="s">
        <v>353</v>
      </c>
      <c r="F23" s="90" t="s">
        <v>546</v>
      </c>
      <c r="G23" s="8" t="s">
        <v>45</v>
      </c>
      <c r="H23" s="90" t="s">
        <v>40</v>
      </c>
      <c r="I23" s="8" t="s">
        <v>547</v>
      </c>
      <c r="J23" s="8" t="s">
        <v>548</v>
      </c>
      <c r="K23" s="11" t="s">
        <v>549</v>
      </c>
      <c r="L23" s="90" t="s">
        <v>141</v>
      </c>
      <c r="M23" s="90" t="s">
        <v>420</v>
      </c>
      <c r="N23" s="29" t="s">
        <v>550</v>
      </c>
      <c r="O23" s="8"/>
      <c r="P23" s="95">
        <v>33.6335</v>
      </c>
      <c r="Q23" s="13">
        <v>-83.8475</v>
      </c>
      <c r="R23" s="96">
        <v>1000.0</v>
      </c>
      <c r="S23" s="97">
        <v>5.538</v>
      </c>
      <c r="T23" s="90" t="s">
        <v>43</v>
      </c>
      <c r="U23" s="89">
        <v>2027.0</v>
      </c>
      <c r="V23" s="90" t="s">
        <v>363</v>
      </c>
      <c r="W23" s="8" t="s">
        <v>353</v>
      </c>
      <c r="X23" s="8" t="s">
        <v>547</v>
      </c>
      <c r="Y23" s="8" t="s">
        <v>551</v>
      </c>
      <c r="Z23" s="8" t="s">
        <v>26</v>
      </c>
      <c r="AA23" s="8" t="s">
        <v>420</v>
      </c>
      <c r="AB23" s="8" t="s">
        <v>486</v>
      </c>
      <c r="AC23" s="98">
        <v>45876.0</v>
      </c>
      <c r="AD23" s="104" t="s">
        <v>552</v>
      </c>
      <c r="AE23" s="2" t="s">
        <v>553</v>
      </c>
      <c r="AF23" s="2" t="s">
        <v>554</v>
      </c>
      <c r="AG23" s="8"/>
      <c r="AH23" s="8">
        <v>25.0</v>
      </c>
      <c r="AI23" s="8"/>
      <c r="AJ23" s="8"/>
      <c r="AK23" s="8"/>
      <c r="AL23" s="8"/>
    </row>
    <row r="24" ht="28.5" customHeight="1">
      <c r="A24" s="47" t="s">
        <v>18</v>
      </c>
      <c r="B24" s="11" t="s">
        <v>158</v>
      </c>
      <c r="C24" s="8" t="s">
        <v>37</v>
      </c>
      <c r="D24" s="8" t="s">
        <v>416</v>
      </c>
      <c r="E24" s="90" t="s">
        <v>353</v>
      </c>
      <c r="F24" s="90" t="s">
        <v>546</v>
      </c>
      <c r="G24" s="8" t="s">
        <v>45</v>
      </c>
      <c r="H24" s="90" t="s">
        <v>40</v>
      </c>
      <c r="I24" s="8" t="s">
        <v>547</v>
      </c>
      <c r="J24" s="8" t="s">
        <v>555</v>
      </c>
      <c r="K24" s="11" t="s">
        <v>556</v>
      </c>
      <c r="L24" s="90" t="s">
        <v>26</v>
      </c>
      <c r="M24" s="90" t="s">
        <v>420</v>
      </c>
      <c r="N24" s="29" t="s">
        <v>557</v>
      </c>
      <c r="O24" s="8"/>
      <c r="P24" s="95">
        <v>37.4102</v>
      </c>
      <c r="Q24" s="13">
        <v>-121.9456</v>
      </c>
      <c r="R24" s="96"/>
      <c r="S24" s="97"/>
      <c r="T24" s="90"/>
      <c r="U24" s="55" t="s">
        <v>30</v>
      </c>
      <c r="V24" s="90"/>
      <c r="W24" s="8" t="s">
        <v>353</v>
      </c>
      <c r="X24" s="8" t="s">
        <v>547</v>
      </c>
      <c r="Y24" s="8" t="s">
        <v>551</v>
      </c>
      <c r="Z24" s="8" t="s">
        <v>26</v>
      </c>
      <c r="AA24" s="8" t="s">
        <v>420</v>
      </c>
      <c r="AB24" s="8" t="s">
        <v>486</v>
      </c>
      <c r="AC24" s="98">
        <v>45876.0</v>
      </c>
      <c r="AD24" s="104" t="s">
        <v>558</v>
      </c>
      <c r="AE24" s="2" t="s">
        <v>559</v>
      </c>
      <c r="AF24" s="2" t="s">
        <v>554</v>
      </c>
      <c r="AG24" s="8"/>
      <c r="AH24" s="8">
        <v>25.0</v>
      </c>
      <c r="AI24" s="8"/>
      <c r="AJ24" s="8"/>
      <c r="AK24" s="8"/>
      <c r="AL24" s="8"/>
    </row>
    <row r="25" ht="28.5" customHeight="1">
      <c r="A25" s="47" t="s">
        <v>18</v>
      </c>
      <c r="B25" s="11" t="s">
        <v>36</v>
      </c>
      <c r="C25" s="8" t="s">
        <v>37</v>
      </c>
      <c r="D25" s="8" t="s">
        <v>416</v>
      </c>
      <c r="E25" s="90" t="s">
        <v>222</v>
      </c>
      <c r="F25" s="90" t="s">
        <v>560</v>
      </c>
      <c r="G25" s="8" t="s">
        <v>223</v>
      </c>
      <c r="H25" s="90" t="s">
        <v>152</v>
      </c>
      <c r="I25" s="8" t="s">
        <v>561</v>
      </c>
      <c r="J25" s="8" t="s">
        <v>562</v>
      </c>
      <c r="K25" s="11" t="s">
        <v>563</v>
      </c>
      <c r="L25" s="90" t="s">
        <v>224</v>
      </c>
      <c r="M25" s="90" t="s">
        <v>420</v>
      </c>
      <c r="N25" s="23">
        <v>53226.0</v>
      </c>
      <c r="O25" s="115" t="s">
        <v>564</v>
      </c>
      <c r="P25" s="95">
        <v>43.0474136491376</v>
      </c>
      <c r="Q25" s="13">
        <v>-88.0539510736251</v>
      </c>
      <c r="R25" s="96"/>
      <c r="S25" s="97"/>
      <c r="T25" s="116"/>
      <c r="U25" s="55">
        <v>2025.0</v>
      </c>
      <c r="V25" s="90"/>
      <c r="W25" s="16" t="s">
        <v>222</v>
      </c>
      <c r="X25" s="16" t="s">
        <v>561</v>
      </c>
      <c r="Y25" s="16" t="s">
        <v>565</v>
      </c>
      <c r="Z25" s="16" t="s">
        <v>179</v>
      </c>
      <c r="AA25" s="16" t="s">
        <v>420</v>
      </c>
      <c r="AB25" s="8" t="s">
        <v>498</v>
      </c>
      <c r="AC25" s="98">
        <v>44421.0</v>
      </c>
      <c r="AD25" s="8" t="s">
        <v>566</v>
      </c>
      <c r="AE25" s="8" t="s">
        <v>567</v>
      </c>
      <c r="AF25" s="8" t="s">
        <v>568</v>
      </c>
      <c r="AG25" s="104" t="s">
        <v>569</v>
      </c>
      <c r="AH25" s="8">
        <v>26.0</v>
      </c>
      <c r="AI25" s="8"/>
      <c r="AJ25" s="8"/>
      <c r="AK25" s="8"/>
      <c r="AL25" s="8"/>
    </row>
    <row r="26" ht="28.5" customHeight="1">
      <c r="A26" s="100" t="s">
        <v>62</v>
      </c>
      <c r="B26" s="100"/>
      <c r="C26" s="100"/>
      <c r="D26" s="100"/>
      <c r="E26" s="100" t="s">
        <v>570</v>
      </c>
      <c r="F26" s="100"/>
      <c r="G26" s="100"/>
      <c r="H26" s="100" t="s">
        <v>571</v>
      </c>
      <c r="I26" s="100"/>
      <c r="J26" s="100"/>
      <c r="K26" s="100" t="s">
        <v>572</v>
      </c>
      <c r="L26" s="100" t="s">
        <v>573</v>
      </c>
      <c r="M26" s="100"/>
      <c r="N26" s="100"/>
      <c r="O26" s="100"/>
      <c r="P26" s="100"/>
      <c r="Q26" s="100"/>
      <c r="R26" s="100"/>
      <c r="S26" s="101">
        <v>1.6666666666666667</v>
      </c>
      <c r="T26" s="106" t="s">
        <v>23</v>
      </c>
      <c r="U26" s="103">
        <v>2024.0</v>
      </c>
      <c r="V26" s="100"/>
      <c r="W26" s="100"/>
      <c r="X26" s="100"/>
      <c r="Y26" s="100"/>
      <c r="Z26" s="100"/>
      <c r="AA26" s="100"/>
      <c r="AB26" s="100"/>
      <c r="AC26" s="100"/>
      <c r="AD26" s="100"/>
      <c r="AE26" s="100"/>
      <c r="AF26" s="100"/>
      <c r="AG26" s="100"/>
      <c r="AH26" s="100"/>
      <c r="AI26" s="100"/>
      <c r="AJ26" s="100"/>
      <c r="AK26" s="100"/>
      <c r="AL26" s="100"/>
    </row>
    <row r="27" ht="28.5" customHeight="1">
      <c r="A27" s="47" t="s">
        <v>18</v>
      </c>
      <c r="B27" s="11" t="s">
        <v>36</v>
      </c>
      <c r="C27" s="8" t="s">
        <v>37</v>
      </c>
      <c r="D27" s="8" t="s">
        <v>416</v>
      </c>
      <c r="E27" s="90" t="s">
        <v>225</v>
      </c>
      <c r="F27" s="90" t="s">
        <v>225</v>
      </c>
      <c r="G27" s="8" t="s">
        <v>39</v>
      </c>
      <c r="H27" s="90" t="s">
        <v>40</v>
      </c>
      <c r="I27" s="8" t="s">
        <v>574</v>
      </c>
      <c r="J27" s="8" t="s">
        <v>575</v>
      </c>
      <c r="K27" s="11" t="s">
        <v>576</v>
      </c>
      <c r="L27" s="90" t="s">
        <v>26</v>
      </c>
      <c r="M27" s="90" t="s">
        <v>420</v>
      </c>
      <c r="N27" s="8">
        <v>92626.0</v>
      </c>
      <c r="O27" s="8" t="s">
        <v>577</v>
      </c>
      <c r="P27" s="95">
        <v>33.6974639136281</v>
      </c>
      <c r="Q27" s="13">
        <v>-117.930018258635</v>
      </c>
      <c r="R27" s="96">
        <v>35.0</v>
      </c>
      <c r="S27" s="97"/>
      <c r="T27" s="116"/>
      <c r="U27" s="55">
        <v>2025.0</v>
      </c>
      <c r="V27" s="90"/>
      <c r="W27" s="8" t="s">
        <v>225</v>
      </c>
      <c r="X27" s="8" t="s">
        <v>574</v>
      </c>
      <c r="Y27" s="8" t="s">
        <v>576</v>
      </c>
      <c r="Z27" s="8" t="s">
        <v>26</v>
      </c>
      <c r="AA27" s="8" t="s">
        <v>420</v>
      </c>
      <c r="AB27" s="8" t="s">
        <v>498</v>
      </c>
      <c r="AC27" s="98">
        <v>44774.0</v>
      </c>
      <c r="AD27" s="8" t="s">
        <v>578</v>
      </c>
      <c r="AE27" s="8" t="s">
        <v>579</v>
      </c>
      <c r="AF27" s="8" t="s">
        <v>580</v>
      </c>
      <c r="AG27" s="104" t="s">
        <v>581</v>
      </c>
      <c r="AH27" s="8">
        <v>10.0</v>
      </c>
      <c r="AI27" s="8"/>
      <c r="AJ27" s="8"/>
      <c r="AK27" s="8"/>
      <c r="AL27" s="8"/>
    </row>
    <row r="28" ht="28.5" customHeight="1">
      <c r="A28" s="47" t="s">
        <v>18</v>
      </c>
      <c r="B28" s="11" t="s">
        <v>36</v>
      </c>
      <c r="C28" s="8" t="s">
        <v>37</v>
      </c>
      <c r="D28" s="8" t="s">
        <v>416</v>
      </c>
      <c r="E28" s="90" t="s">
        <v>226</v>
      </c>
      <c r="F28" s="90" t="s">
        <v>582</v>
      </c>
      <c r="G28" s="8" t="s">
        <v>39</v>
      </c>
      <c r="H28" s="90" t="s">
        <v>48</v>
      </c>
      <c r="I28" s="47" t="s">
        <v>583</v>
      </c>
      <c r="J28" s="8" t="s">
        <v>584</v>
      </c>
      <c r="K28" s="11" t="s">
        <v>582</v>
      </c>
      <c r="L28" s="90" t="s">
        <v>86</v>
      </c>
      <c r="M28" s="90" t="s">
        <v>420</v>
      </c>
      <c r="N28" s="8">
        <v>60155.0</v>
      </c>
      <c r="O28" s="8" t="s">
        <v>585</v>
      </c>
      <c r="P28" s="95">
        <v>41.85497697399</v>
      </c>
      <c r="Q28" s="13">
        <v>-87.8642746251388</v>
      </c>
      <c r="R28" s="96">
        <v>44.0</v>
      </c>
      <c r="S28" s="97"/>
      <c r="T28" s="90"/>
      <c r="U28" s="55">
        <v>2025.0</v>
      </c>
      <c r="V28" s="90"/>
      <c r="W28" s="8" t="s">
        <v>586</v>
      </c>
      <c r="X28" s="47" t="s">
        <v>583</v>
      </c>
      <c r="Y28" s="8" t="s">
        <v>587</v>
      </c>
      <c r="Z28" s="8" t="s">
        <v>26</v>
      </c>
      <c r="AA28" s="8" t="s">
        <v>420</v>
      </c>
      <c r="AB28" s="8" t="s">
        <v>478</v>
      </c>
      <c r="AC28" s="98" t="s">
        <v>479</v>
      </c>
      <c r="AD28" s="8" t="s">
        <v>588</v>
      </c>
      <c r="AE28" s="8" t="s">
        <v>589</v>
      </c>
      <c r="AF28" s="8" t="s">
        <v>590</v>
      </c>
      <c r="AG28" s="104" t="s">
        <v>591</v>
      </c>
      <c r="AH28" s="8">
        <v>6.0</v>
      </c>
      <c r="AI28" s="8"/>
      <c r="AJ28" s="8"/>
      <c r="AK28" s="8"/>
      <c r="AL28" s="8"/>
    </row>
    <row r="29" ht="28.5" customHeight="1">
      <c r="A29" s="47" t="s">
        <v>18</v>
      </c>
      <c r="B29" s="11" t="s">
        <v>36</v>
      </c>
      <c r="C29" s="8" t="s">
        <v>37</v>
      </c>
      <c r="D29" s="8" t="s">
        <v>416</v>
      </c>
      <c r="E29" s="90" t="s">
        <v>227</v>
      </c>
      <c r="F29" s="117" t="s">
        <v>592</v>
      </c>
      <c r="G29" s="8" t="s">
        <v>45</v>
      </c>
      <c r="H29" s="90" t="s">
        <v>40</v>
      </c>
      <c r="I29" s="8" t="s">
        <v>593</v>
      </c>
      <c r="J29" s="8" t="s">
        <v>594</v>
      </c>
      <c r="K29" s="11" t="s">
        <v>595</v>
      </c>
      <c r="L29" s="90" t="s">
        <v>228</v>
      </c>
      <c r="M29" s="90" t="s">
        <v>420</v>
      </c>
      <c r="N29" s="29" t="s">
        <v>596</v>
      </c>
      <c r="O29" s="8" t="s">
        <v>597</v>
      </c>
      <c r="P29" s="95">
        <v>44.4682</v>
      </c>
      <c r="Q29" s="13">
        <v>-73.1555</v>
      </c>
      <c r="R29" s="96"/>
      <c r="S29" s="97"/>
      <c r="T29" s="90"/>
      <c r="U29" s="55">
        <v>2025.0</v>
      </c>
      <c r="V29" s="90"/>
      <c r="W29" s="8" t="s">
        <v>227</v>
      </c>
      <c r="X29" s="8" t="s">
        <v>593</v>
      </c>
      <c r="Y29" s="8" t="s">
        <v>595</v>
      </c>
      <c r="Z29" s="8" t="s">
        <v>228</v>
      </c>
      <c r="AA29" s="8" t="s">
        <v>420</v>
      </c>
      <c r="AB29" s="8" t="s">
        <v>486</v>
      </c>
      <c r="AC29" s="98">
        <v>45876.0</v>
      </c>
      <c r="AD29" s="8" t="s">
        <v>593</v>
      </c>
      <c r="AE29" s="2" t="s">
        <v>598</v>
      </c>
      <c r="AF29" s="2" t="s">
        <v>599</v>
      </c>
      <c r="AG29" s="8"/>
      <c r="AH29" s="8">
        <v>22.0</v>
      </c>
      <c r="AI29" s="8"/>
      <c r="AJ29" s="8"/>
      <c r="AK29" s="8"/>
      <c r="AL29" s="8"/>
    </row>
    <row r="30" ht="28.5" customHeight="1">
      <c r="A30" s="47" t="s">
        <v>18</v>
      </c>
      <c r="B30" s="11" t="s">
        <v>36</v>
      </c>
      <c r="C30" s="8" t="s">
        <v>37</v>
      </c>
      <c r="D30" s="8" t="s">
        <v>416</v>
      </c>
      <c r="E30" s="90" t="s">
        <v>229</v>
      </c>
      <c r="F30" s="90" t="s">
        <v>229</v>
      </c>
      <c r="G30" s="8" t="s">
        <v>39</v>
      </c>
      <c r="H30" s="90" t="s">
        <v>230</v>
      </c>
      <c r="I30" s="8" t="s">
        <v>600</v>
      </c>
      <c r="J30" s="2" t="s">
        <v>601</v>
      </c>
      <c r="K30" s="11" t="s">
        <v>602</v>
      </c>
      <c r="L30" s="90" t="s">
        <v>26</v>
      </c>
      <c r="M30" s="90" t="s">
        <v>420</v>
      </c>
      <c r="N30" s="8">
        <v>95838.0</v>
      </c>
      <c r="O30" s="8" t="s">
        <v>603</v>
      </c>
      <c r="P30" s="95">
        <v>38.6395320340722</v>
      </c>
      <c r="Q30" s="13">
        <v>-121.459515119251</v>
      </c>
      <c r="R30" s="96">
        <v>22.0</v>
      </c>
      <c r="S30" s="97"/>
      <c r="T30" s="90"/>
      <c r="U30" s="55">
        <v>2025.0</v>
      </c>
      <c r="V30" s="90"/>
      <c r="W30" s="8" t="s">
        <v>229</v>
      </c>
      <c r="X30" s="8" t="s">
        <v>600</v>
      </c>
      <c r="Y30" s="8" t="s">
        <v>602</v>
      </c>
      <c r="Z30" s="8" t="s">
        <v>26</v>
      </c>
      <c r="AA30" s="8" t="s">
        <v>420</v>
      </c>
      <c r="AB30" s="8" t="s">
        <v>445</v>
      </c>
      <c r="AC30" s="98">
        <v>45336.0</v>
      </c>
      <c r="AD30" s="104" t="s">
        <v>600</v>
      </c>
      <c r="AE30" s="8"/>
      <c r="AF30" s="118" t="s">
        <v>604</v>
      </c>
      <c r="AG30" s="8"/>
      <c r="AH30" s="8">
        <v>29.0</v>
      </c>
      <c r="AI30" s="8"/>
      <c r="AJ30" s="8"/>
      <c r="AK30" s="8"/>
      <c r="AL30" s="8"/>
    </row>
    <row r="31" ht="28.5" customHeight="1">
      <c r="A31" s="47" t="s">
        <v>18</v>
      </c>
      <c r="B31" s="11" t="s">
        <v>36</v>
      </c>
      <c r="C31" s="8" t="s">
        <v>37</v>
      </c>
      <c r="D31" s="8" t="s">
        <v>416</v>
      </c>
      <c r="E31" s="90" t="s">
        <v>231</v>
      </c>
      <c r="F31" s="90" t="s">
        <v>231</v>
      </c>
      <c r="G31" s="8" t="s">
        <v>39</v>
      </c>
      <c r="H31" s="90" t="s">
        <v>40</v>
      </c>
      <c r="I31" s="8" t="s">
        <v>605</v>
      </c>
      <c r="J31" s="8" t="s">
        <v>606</v>
      </c>
      <c r="K31" s="11" t="s">
        <v>607</v>
      </c>
      <c r="L31" s="90" t="s">
        <v>224</v>
      </c>
      <c r="M31" s="90" t="s">
        <v>420</v>
      </c>
      <c r="N31" s="8">
        <v>53511.0</v>
      </c>
      <c r="O31" s="8" t="s">
        <v>608</v>
      </c>
      <c r="P31" s="119">
        <v>42.5031437269849</v>
      </c>
      <c r="Q31" s="13">
        <v>-89.0352196187533</v>
      </c>
      <c r="R31" s="119">
        <v>12.0</v>
      </c>
      <c r="S31" s="97"/>
      <c r="T31" s="90"/>
      <c r="U31" s="55">
        <v>2025.0</v>
      </c>
      <c r="V31" s="90"/>
      <c r="W31" s="8" t="s">
        <v>231</v>
      </c>
      <c r="X31" s="8" t="s">
        <v>605</v>
      </c>
      <c r="Y31" s="8" t="s">
        <v>609</v>
      </c>
      <c r="Z31" s="8" t="s">
        <v>224</v>
      </c>
      <c r="AA31" s="8" t="s">
        <v>420</v>
      </c>
      <c r="AB31" s="8" t="s">
        <v>610</v>
      </c>
      <c r="AC31" s="98">
        <v>44774.0</v>
      </c>
      <c r="AD31" s="8" t="s">
        <v>611</v>
      </c>
      <c r="AE31" s="8" t="s">
        <v>612</v>
      </c>
      <c r="AF31" s="8" t="s">
        <v>613</v>
      </c>
      <c r="AG31" s="104" t="s">
        <v>614</v>
      </c>
      <c r="AH31" s="8">
        <v>11.0</v>
      </c>
      <c r="AI31" s="8"/>
      <c r="AJ31" s="8"/>
      <c r="AK31" s="8"/>
      <c r="AL31" s="8"/>
    </row>
    <row r="32" ht="28.5" customHeight="1">
      <c r="A32" s="47" t="s">
        <v>18</v>
      </c>
      <c r="B32" s="11" t="s">
        <v>36</v>
      </c>
      <c r="C32" s="8" t="s">
        <v>37</v>
      </c>
      <c r="D32" s="8" t="s">
        <v>416</v>
      </c>
      <c r="E32" s="90" t="s">
        <v>20</v>
      </c>
      <c r="F32" s="90" t="s">
        <v>20</v>
      </c>
      <c r="G32" s="8" t="s">
        <v>39</v>
      </c>
      <c r="H32" s="90" t="s">
        <v>40</v>
      </c>
      <c r="I32" s="8" t="s">
        <v>615</v>
      </c>
      <c r="J32" s="8" t="s">
        <v>616</v>
      </c>
      <c r="K32" s="11" t="s">
        <v>617</v>
      </c>
      <c r="L32" s="90" t="s">
        <v>22</v>
      </c>
      <c r="M32" s="90" t="s">
        <v>618</v>
      </c>
      <c r="N32" s="8" t="s">
        <v>619</v>
      </c>
      <c r="O32" s="8" t="s">
        <v>620</v>
      </c>
      <c r="P32" s="95">
        <v>45.5560910157497</v>
      </c>
      <c r="Q32" s="13">
        <v>-73.4251858444949</v>
      </c>
      <c r="R32" s="120">
        <v>228.0</v>
      </c>
      <c r="S32" s="97"/>
      <c r="T32" s="90"/>
      <c r="U32" s="55">
        <v>2025.0</v>
      </c>
      <c r="V32" s="90"/>
      <c r="W32" s="8" t="s">
        <v>20</v>
      </c>
      <c r="X32" s="8" t="s">
        <v>615</v>
      </c>
      <c r="Y32" s="8" t="s">
        <v>617</v>
      </c>
      <c r="Z32" s="8" t="s">
        <v>22</v>
      </c>
      <c r="AA32" s="8" t="s">
        <v>618</v>
      </c>
      <c r="AB32" s="8" t="s">
        <v>498</v>
      </c>
      <c r="AC32" s="98">
        <v>44414.0</v>
      </c>
      <c r="AD32" s="8" t="s">
        <v>621</v>
      </c>
      <c r="AE32" s="8"/>
      <c r="AF32" s="8" t="s">
        <v>622</v>
      </c>
      <c r="AG32" s="104" t="s">
        <v>615</v>
      </c>
      <c r="AH32" s="8">
        <v>11.0</v>
      </c>
      <c r="AI32" s="8"/>
      <c r="AJ32" s="8"/>
      <c r="AK32" s="8"/>
      <c r="AL32" s="8"/>
    </row>
    <row r="33" ht="28.5" customHeight="1">
      <c r="A33" s="47" t="s">
        <v>18</v>
      </c>
      <c r="B33" s="11" t="s">
        <v>36</v>
      </c>
      <c r="C33" s="8" t="s">
        <v>37</v>
      </c>
      <c r="D33" s="8" t="s">
        <v>416</v>
      </c>
      <c r="E33" s="90" t="s">
        <v>138</v>
      </c>
      <c r="F33" s="90" t="s">
        <v>623</v>
      </c>
      <c r="G33" s="8" t="s">
        <v>39</v>
      </c>
      <c r="H33" s="90" t="s">
        <v>40</v>
      </c>
      <c r="I33" s="8" t="s">
        <v>624</v>
      </c>
      <c r="J33" s="8" t="s">
        <v>625</v>
      </c>
      <c r="K33" s="11" t="s">
        <v>626</v>
      </c>
      <c r="L33" s="90" t="s">
        <v>78</v>
      </c>
      <c r="M33" s="90" t="s">
        <v>420</v>
      </c>
      <c r="N33" s="8">
        <v>42740.0</v>
      </c>
      <c r="O33" s="8" t="s">
        <v>237</v>
      </c>
      <c r="P33" s="95">
        <v>37.6</v>
      </c>
      <c r="Q33" s="119">
        <v>-85.9</v>
      </c>
      <c r="R33" s="96" t="s">
        <v>627</v>
      </c>
      <c r="S33" s="97">
        <v>20.0</v>
      </c>
      <c r="T33" s="90" t="s">
        <v>43</v>
      </c>
      <c r="U33" s="55">
        <v>2025.0</v>
      </c>
      <c r="V33" s="90"/>
      <c r="W33" s="8" t="s">
        <v>628</v>
      </c>
      <c r="X33" s="8" t="s">
        <v>629</v>
      </c>
      <c r="Y33" s="8" t="s">
        <v>630</v>
      </c>
      <c r="Z33" s="8" t="s">
        <v>631</v>
      </c>
      <c r="AA33" s="8" t="s">
        <v>632</v>
      </c>
      <c r="AB33" s="8" t="s">
        <v>478</v>
      </c>
      <c r="AC33" s="98" t="s">
        <v>633</v>
      </c>
      <c r="AD33" s="2" t="s">
        <v>634</v>
      </c>
      <c r="AE33" s="8"/>
      <c r="AF33" s="8" t="s">
        <v>635</v>
      </c>
      <c r="AG33" s="104" t="s">
        <v>636</v>
      </c>
      <c r="AH33" s="8">
        <v>12.0</v>
      </c>
      <c r="AI33" s="8"/>
      <c r="AJ33" s="8"/>
      <c r="AK33" s="8"/>
      <c r="AL33" s="8"/>
    </row>
    <row r="34" ht="28.5" customHeight="1">
      <c r="A34" s="47" t="s">
        <v>18</v>
      </c>
      <c r="B34" s="11" t="s">
        <v>149</v>
      </c>
      <c r="C34" s="8" t="s">
        <v>37</v>
      </c>
      <c r="D34" s="8" t="s">
        <v>416</v>
      </c>
      <c r="E34" s="90" t="s">
        <v>138</v>
      </c>
      <c r="F34" s="90" t="s">
        <v>637</v>
      </c>
      <c r="G34" s="8" t="s">
        <v>39</v>
      </c>
      <c r="H34" s="90" t="s">
        <v>40</v>
      </c>
      <c r="I34" s="8" t="s">
        <v>638</v>
      </c>
      <c r="J34" s="8" t="s">
        <v>637</v>
      </c>
      <c r="K34" s="11" t="s">
        <v>639</v>
      </c>
      <c r="L34" s="90" t="s">
        <v>60</v>
      </c>
      <c r="M34" s="90" t="s">
        <v>420</v>
      </c>
      <c r="N34" s="8">
        <v>38069.0</v>
      </c>
      <c r="O34" s="8" t="s">
        <v>237</v>
      </c>
      <c r="P34" s="95">
        <v>35.4029156200476</v>
      </c>
      <c r="Q34" s="95">
        <v>-89.4173119460369</v>
      </c>
      <c r="R34" s="96" t="s">
        <v>640</v>
      </c>
      <c r="S34" s="97">
        <v>43.0</v>
      </c>
      <c r="T34" s="90" t="s">
        <v>43</v>
      </c>
      <c r="U34" s="89">
        <v>2027.0</v>
      </c>
      <c r="V34" s="121" t="s">
        <v>151</v>
      </c>
      <c r="W34" s="8" t="s">
        <v>628</v>
      </c>
      <c r="X34" s="8" t="s">
        <v>629</v>
      </c>
      <c r="Y34" s="8" t="s">
        <v>630</v>
      </c>
      <c r="Z34" s="8" t="s">
        <v>631</v>
      </c>
      <c r="AA34" s="8" t="s">
        <v>632</v>
      </c>
      <c r="AB34" s="8" t="s">
        <v>478</v>
      </c>
      <c r="AC34" s="98" t="s">
        <v>469</v>
      </c>
      <c r="AD34" s="8" t="s">
        <v>641</v>
      </c>
      <c r="AE34" s="8" t="s">
        <v>642</v>
      </c>
      <c r="AF34" s="8" t="s">
        <v>635</v>
      </c>
      <c r="AG34" s="104" t="s">
        <v>643</v>
      </c>
      <c r="AH34" s="8">
        <v>12.0</v>
      </c>
      <c r="AI34" s="8"/>
      <c r="AJ34" s="8"/>
      <c r="AK34" s="8"/>
      <c r="AL34" s="8"/>
    </row>
    <row r="35" ht="28.5" customHeight="1">
      <c r="A35" s="100" t="s">
        <v>62</v>
      </c>
      <c r="B35" s="100"/>
      <c r="C35" s="100"/>
      <c r="D35" s="100"/>
      <c r="E35" s="100" t="s">
        <v>644</v>
      </c>
      <c r="F35" s="100"/>
      <c r="G35" s="100"/>
      <c r="H35" s="100" t="s">
        <v>170</v>
      </c>
      <c r="I35" s="100"/>
      <c r="J35" s="100"/>
      <c r="K35" s="100" t="s">
        <v>645</v>
      </c>
      <c r="L35" s="100" t="s">
        <v>646</v>
      </c>
      <c r="M35" s="100"/>
      <c r="N35" s="100"/>
      <c r="O35" s="100"/>
      <c r="P35" s="100"/>
      <c r="Q35" s="100"/>
      <c r="R35" s="100"/>
      <c r="S35" s="101">
        <v>1.68</v>
      </c>
      <c r="T35" s="106" t="s">
        <v>23</v>
      </c>
      <c r="U35" s="103">
        <v>2024.0</v>
      </c>
      <c r="V35" s="100"/>
      <c r="W35" s="100"/>
      <c r="X35" s="100"/>
      <c r="Y35" s="100"/>
      <c r="Z35" s="100"/>
      <c r="AA35" s="100"/>
      <c r="AB35" s="100"/>
      <c r="AC35" s="100"/>
      <c r="AD35" s="100"/>
      <c r="AE35" s="100"/>
      <c r="AF35" s="100"/>
      <c r="AG35" s="100"/>
      <c r="AH35" s="100"/>
      <c r="AI35" s="100"/>
      <c r="AJ35" s="100"/>
      <c r="AK35" s="100"/>
      <c r="AL35" s="100"/>
    </row>
    <row r="36" ht="28.5" customHeight="1">
      <c r="A36" s="47" t="s">
        <v>18</v>
      </c>
      <c r="B36" s="11" t="s">
        <v>55</v>
      </c>
      <c r="C36" s="2" t="s">
        <v>37</v>
      </c>
      <c r="D36" s="2" t="s">
        <v>416</v>
      </c>
      <c r="E36" s="90" t="s">
        <v>160</v>
      </c>
      <c r="F36" s="90" t="s">
        <v>647</v>
      </c>
      <c r="G36" s="8" t="s">
        <v>45</v>
      </c>
      <c r="H36" s="90" t="s">
        <v>40</v>
      </c>
      <c r="I36" s="8" t="s">
        <v>648</v>
      </c>
      <c r="J36" s="8" t="s">
        <v>649</v>
      </c>
      <c r="K36" s="8" t="s">
        <v>650</v>
      </c>
      <c r="L36" s="90" t="s">
        <v>650</v>
      </c>
      <c r="M36" s="90" t="s">
        <v>651</v>
      </c>
      <c r="N36" s="122" t="s">
        <v>652</v>
      </c>
      <c r="O36" s="123" t="s">
        <v>653</v>
      </c>
      <c r="P36" s="124">
        <v>22.4628134189906</v>
      </c>
      <c r="Q36" s="124">
        <v>-100.870698010767</v>
      </c>
      <c r="R36" s="120" t="s">
        <v>654</v>
      </c>
      <c r="S36" s="97">
        <v>8.75</v>
      </c>
      <c r="T36" s="116" t="s">
        <v>23</v>
      </c>
      <c r="U36" s="89">
        <v>2026.0</v>
      </c>
      <c r="V36" s="90" t="s">
        <v>162</v>
      </c>
      <c r="W36" s="8" t="s">
        <v>655</v>
      </c>
      <c r="X36" s="125" t="s">
        <v>656</v>
      </c>
      <c r="Y36" s="8" t="s">
        <v>657</v>
      </c>
      <c r="Z36" s="8" t="s">
        <v>658</v>
      </c>
      <c r="AA36" s="98" t="s">
        <v>659</v>
      </c>
      <c r="AB36" s="11" t="s">
        <v>478</v>
      </c>
      <c r="AC36" s="126" t="s">
        <v>660</v>
      </c>
      <c r="AD36" s="2" t="s">
        <v>661</v>
      </c>
      <c r="AE36" s="8" t="s">
        <v>662</v>
      </c>
      <c r="AF36" s="2" t="s">
        <v>663</v>
      </c>
      <c r="AG36" s="104" t="s">
        <v>664</v>
      </c>
      <c r="AH36" s="10">
        <v>30.0</v>
      </c>
      <c r="AI36" s="8"/>
      <c r="AJ36" s="8"/>
      <c r="AK36" s="8"/>
      <c r="AL36" s="8"/>
    </row>
    <row r="37" ht="28.5" customHeight="1">
      <c r="A37" s="47" t="s">
        <v>18</v>
      </c>
      <c r="B37" s="11" t="s">
        <v>36</v>
      </c>
      <c r="C37" s="8" t="s">
        <v>163</v>
      </c>
      <c r="D37" s="8" t="s">
        <v>416</v>
      </c>
      <c r="E37" s="90" t="s">
        <v>164</v>
      </c>
      <c r="F37" s="90" t="s">
        <v>665</v>
      </c>
      <c r="G37" s="8" t="s">
        <v>39</v>
      </c>
      <c r="H37" s="90" t="s">
        <v>40</v>
      </c>
      <c r="I37" s="8" t="s">
        <v>666</v>
      </c>
      <c r="J37" s="8"/>
      <c r="K37" s="11" t="s">
        <v>667</v>
      </c>
      <c r="L37" s="90" t="s">
        <v>93</v>
      </c>
      <c r="M37" s="90" t="s">
        <v>420</v>
      </c>
      <c r="N37" s="8">
        <v>29651.0</v>
      </c>
      <c r="O37" s="8" t="s">
        <v>668</v>
      </c>
      <c r="P37" s="95">
        <v>34.8946479772789</v>
      </c>
      <c r="Q37" s="13">
        <v>-82.1803656739437</v>
      </c>
      <c r="R37" s="96">
        <v>120.0</v>
      </c>
      <c r="S37" s="97">
        <f>22500*80/1000000</f>
        <v>1.8</v>
      </c>
      <c r="T37" s="116" t="s">
        <v>23</v>
      </c>
      <c r="U37" s="55">
        <v>2025.0</v>
      </c>
      <c r="V37" s="90" t="s">
        <v>165</v>
      </c>
      <c r="W37" s="8" t="s">
        <v>655</v>
      </c>
      <c r="X37" s="8" t="s">
        <v>669</v>
      </c>
      <c r="Y37" s="8" t="s">
        <v>657</v>
      </c>
      <c r="Z37" s="8" t="s">
        <v>658</v>
      </c>
      <c r="AA37" s="8" t="s">
        <v>659</v>
      </c>
      <c r="AB37" s="8" t="s">
        <v>423</v>
      </c>
      <c r="AC37" s="98" t="s">
        <v>670</v>
      </c>
      <c r="AD37" s="8" t="s">
        <v>671</v>
      </c>
      <c r="AE37" s="8" t="s">
        <v>672</v>
      </c>
      <c r="AF37" s="127" t="s">
        <v>673</v>
      </c>
      <c r="AG37" s="104" t="s">
        <v>666</v>
      </c>
      <c r="AH37" s="8">
        <v>24.0</v>
      </c>
      <c r="AI37" s="8"/>
      <c r="AJ37" s="8"/>
      <c r="AK37" s="8"/>
      <c r="AL37" s="8"/>
    </row>
    <row r="38" ht="28.5" customHeight="1">
      <c r="A38" s="47" t="s">
        <v>18</v>
      </c>
      <c r="B38" s="11" t="s">
        <v>36</v>
      </c>
      <c r="C38" s="2" t="s">
        <v>37</v>
      </c>
      <c r="D38" s="2" t="s">
        <v>513</v>
      </c>
      <c r="E38" s="90" t="s">
        <v>139</v>
      </c>
      <c r="F38" s="90" t="s">
        <v>674</v>
      </c>
      <c r="G38" s="8" t="s">
        <v>45</v>
      </c>
      <c r="H38" s="90" t="s">
        <v>40</v>
      </c>
      <c r="I38" s="8" t="s">
        <v>675</v>
      </c>
      <c r="J38" s="8" t="s">
        <v>676</v>
      </c>
      <c r="K38" s="8" t="s">
        <v>677</v>
      </c>
      <c r="L38" s="90" t="s">
        <v>80</v>
      </c>
      <c r="M38" s="90" t="s">
        <v>420</v>
      </c>
      <c r="N38" s="122" t="s">
        <v>678</v>
      </c>
      <c r="O38" s="123" t="s">
        <v>679</v>
      </c>
      <c r="P38" s="124">
        <v>36.8955671894749</v>
      </c>
      <c r="Q38" s="124">
        <v>-76.1914247539633</v>
      </c>
      <c r="R38" s="120">
        <v>100.0</v>
      </c>
      <c r="S38" s="97">
        <v>2.0</v>
      </c>
      <c r="T38" s="116" t="s">
        <v>23</v>
      </c>
      <c r="U38" s="55">
        <v>2025.0</v>
      </c>
      <c r="V38" s="90"/>
      <c r="W38" s="8" t="s">
        <v>680</v>
      </c>
      <c r="X38" s="125" t="s">
        <v>681</v>
      </c>
      <c r="Y38" s="8" t="s">
        <v>682</v>
      </c>
      <c r="Z38" s="8" t="s">
        <v>658</v>
      </c>
      <c r="AA38" s="98" t="s">
        <v>659</v>
      </c>
      <c r="AB38" s="11" t="s">
        <v>478</v>
      </c>
      <c r="AC38" s="126" t="s">
        <v>660</v>
      </c>
      <c r="AD38" s="8" t="s">
        <v>683</v>
      </c>
      <c r="AE38" s="8"/>
      <c r="AF38" s="2" t="s">
        <v>684</v>
      </c>
      <c r="AG38" s="104" t="s">
        <v>675</v>
      </c>
      <c r="AH38" s="10">
        <v>22.0</v>
      </c>
      <c r="AI38" s="8"/>
      <c r="AJ38" s="8"/>
      <c r="AK38" s="8"/>
      <c r="AL38" s="8"/>
    </row>
    <row r="39" ht="28.5" customHeight="1">
      <c r="A39" s="47" t="s">
        <v>54</v>
      </c>
      <c r="E39" s="112" t="s">
        <v>167</v>
      </c>
      <c r="F39" s="112"/>
      <c r="H39" s="112" t="s">
        <v>59</v>
      </c>
      <c r="K39" s="47" t="s">
        <v>685</v>
      </c>
      <c r="L39" s="112" t="s">
        <v>686</v>
      </c>
      <c r="M39" s="112"/>
      <c r="S39" s="128">
        <v>3.0</v>
      </c>
      <c r="T39" s="90" t="s">
        <v>23</v>
      </c>
      <c r="U39" s="64">
        <v>2024.0</v>
      </c>
      <c r="V39" s="112" t="s">
        <v>168</v>
      </c>
    </row>
    <row r="40" ht="28.5" customHeight="1">
      <c r="A40" s="47" t="s">
        <v>18</v>
      </c>
      <c r="B40" s="11" t="s">
        <v>36</v>
      </c>
      <c r="C40" s="8" t="s">
        <v>37</v>
      </c>
      <c r="D40" s="8" t="s">
        <v>416</v>
      </c>
      <c r="E40" s="90" t="s">
        <v>232</v>
      </c>
      <c r="F40" s="90" t="s">
        <v>232</v>
      </c>
      <c r="G40" s="8" t="s">
        <v>39</v>
      </c>
      <c r="H40" s="90" t="s">
        <v>40</v>
      </c>
      <c r="I40" s="8" t="s">
        <v>687</v>
      </c>
      <c r="J40" s="8" t="s">
        <v>688</v>
      </c>
      <c r="K40" s="11" t="s">
        <v>689</v>
      </c>
      <c r="L40" s="90" t="s">
        <v>195</v>
      </c>
      <c r="M40" s="90" t="s">
        <v>420</v>
      </c>
      <c r="N40" s="8">
        <v>34243.0</v>
      </c>
      <c r="O40" s="8" t="s">
        <v>690</v>
      </c>
      <c r="P40" s="95">
        <v>27.4174068288131</v>
      </c>
      <c r="Q40" s="13">
        <v>-82.5456789875623</v>
      </c>
      <c r="R40" s="96">
        <v>15.0</v>
      </c>
      <c r="S40" s="97"/>
      <c r="T40" s="129"/>
      <c r="U40" s="55">
        <v>2025.0</v>
      </c>
      <c r="V40" s="90"/>
      <c r="W40" s="8" t="s">
        <v>691</v>
      </c>
      <c r="X40" s="8" t="s">
        <v>687</v>
      </c>
      <c r="Y40" s="8" t="s">
        <v>689</v>
      </c>
      <c r="Z40" s="8" t="s">
        <v>195</v>
      </c>
      <c r="AA40" s="8" t="s">
        <v>420</v>
      </c>
      <c r="AB40" s="8" t="s">
        <v>498</v>
      </c>
      <c r="AC40" s="98">
        <v>44781.0</v>
      </c>
      <c r="AD40" s="8" t="s">
        <v>692</v>
      </c>
      <c r="AE40" s="8" t="s">
        <v>693</v>
      </c>
      <c r="AF40" s="8" t="s">
        <v>694</v>
      </c>
      <c r="AG40" s="8" t="s">
        <v>695</v>
      </c>
      <c r="AH40" s="8">
        <v>10.0</v>
      </c>
      <c r="AI40" s="8"/>
      <c r="AJ40" s="8"/>
      <c r="AK40" s="8"/>
      <c r="AL40" s="8"/>
    </row>
    <row r="41" ht="28.5" customHeight="1">
      <c r="A41" s="47" t="s">
        <v>54</v>
      </c>
      <c r="E41" s="112" t="s">
        <v>58</v>
      </c>
      <c r="F41" s="112"/>
      <c r="H41" s="112" t="s">
        <v>59</v>
      </c>
      <c r="K41" s="47" t="s">
        <v>685</v>
      </c>
      <c r="L41" s="112" t="s">
        <v>686</v>
      </c>
      <c r="M41" s="112"/>
      <c r="S41" s="128">
        <v>6.0</v>
      </c>
      <c r="T41" s="90" t="s">
        <v>23</v>
      </c>
      <c r="U41" s="64">
        <v>2026.0</v>
      </c>
      <c r="V41" s="112" t="s">
        <v>61</v>
      </c>
    </row>
    <row r="42" ht="28.5" customHeight="1">
      <c r="A42" s="47" t="s">
        <v>54</v>
      </c>
      <c r="E42" s="112" t="s">
        <v>369</v>
      </c>
      <c r="F42" s="112"/>
      <c r="H42" s="112" t="s">
        <v>59</v>
      </c>
      <c r="K42" s="47" t="s">
        <v>696</v>
      </c>
      <c r="L42" s="112" t="s">
        <v>697</v>
      </c>
      <c r="M42" s="112"/>
      <c r="S42" s="128">
        <v>3.2</v>
      </c>
      <c r="T42" s="90" t="s">
        <v>23</v>
      </c>
      <c r="U42" s="64">
        <v>2025.0</v>
      </c>
      <c r="V42" s="112" t="s">
        <v>370</v>
      </c>
    </row>
    <row r="43" ht="28.5" customHeight="1">
      <c r="A43" s="47" t="s">
        <v>18</v>
      </c>
      <c r="B43" s="11" t="s">
        <v>36</v>
      </c>
      <c r="C43" s="8" t="s">
        <v>37</v>
      </c>
      <c r="D43" s="8" t="s">
        <v>437</v>
      </c>
      <c r="E43" s="90" t="s">
        <v>233</v>
      </c>
      <c r="F43" s="90" t="s">
        <v>233</v>
      </c>
      <c r="G43" s="8" t="s">
        <v>45</v>
      </c>
      <c r="H43" s="90" t="s">
        <v>46</v>
      </c>
      <c r="I43" s="8" t="s">
        <v>698</v>
      </c>
      <c r="J43" s="8" t="s">
        <v>699</v>
      </c>
      <c r="K43" s="11" t="s">
        <v>700</v>
      </c>
      <c r="L43" s="90" t="s">
        <v>95</v>
      </c>
      <c r="M43" s="90" t="s">
        <v>420</v>
      </c>
      <c r="N43" s="8">
        <v>75309.0</v>
      </c>
      <c r="O43" s="8"/>
      <c r="P43" s="8">
        <v>32.8703647409765</v>
      </c>
      <c r="Q43" s="95">
        <v>-96.9395074044531</v>
      </c>
      <c r="R43" s="96"/>
      <c r="S43" s="97">
        <v>5.0</v>
      </c>
      <c r="T43" s="109" t="s">
        <v>23</v>
      </c>
      <c r="U43" s="55">
        <v>2025.0</v>
      </c>
      <c r="V43" s="90"/>
      <c r="W43" s="8" t="s">
        <v>233</v>
      </c>
      <c r="X43" s="8" t="s">
        <v>701</v>
      </c>
      <c r="Y43" s="8" t="s">
        <v>702</v>
      </c>
      <c r="Z43" s="8" t="s">
        <v>95</v>
      </c>
      <c r="AA43" s="8" t="s">
        <v>420</v>
      </c>
      <c r="AB43" s="8" t="s">
        <v>445</v>
      </c>
      <c r="AC43" s="98">
        <v>45527.0</v>
      </c>
      <c r="AD43" s="98" t="s">
        <v>703</v>
      </c>
      <c r="AE43" s="8" t="s">
        <v>704</v>
      </c>
      <c r="AF43" s="8" t="s">
        <v>705</v>
      </c>
      <c r="AG43" s="8"/>
      <c r="AH43" s="8">
        <v>28.0</v>
      </c>
      <c r="AI43" s="8"/>
      <c r="AJ43" s="8"/>
      <c r="AK43" s="8"/>
      <c r="AL43" s="8"/>
    </row>
    <row r="44" ht="28.5" customHeight="1">
      <c r="A44" s="47" t="s">
        <v>18</v>
      </c>
      <c r="B44" s="11" t="s">
        <v>36</v>
      </c>
      <c r="C44" s="8" t="s">
        <v>37</v>
      </c>
      <c r="D44" s="8" t="s">
        <v>416</v>
      </c>
      <c r="E44" s="90" t="s">
        <v>234</v>
      </c>
      <c r="F44" s="90" t="s">
        <v>234</v>
      </c>
      <c r="G44" s="8" t="s">
        <v>39</v>
      </c>
      <c r="H44" s="90" t="s">
        <v>235</v>
      </c>
      <c r="I44" s="8" t="s">
        <v>706</v>
      </c>
      <c r="J44" s="8" t="s">
        <v>707</v>
      </c>
      <c r="K44" s="11" t="s">
        <v>708</v>
      </c>
      <c r="L44" s="90" t="s">
        <v>179</v>
      </c>
      <c r="M44" s="90" t="s">
        <v>420</v>
      </c>
      <c r="N44" s="8">
        <v>15522.0</v>
      </c>
      <c r="O44" s="8" t="s">
        <v>709</v>
      </c>
      <c r="P44" s="95">
        <v>39.9370916535652</v>
      </c>
      <c r="Q44" s="13">
        <v>-78.5814777449645</v>
      </c>
      <c r="R44" s="96">
        <v>30.0</v>
      </c>
      <c r="S44" s="97"/>
      <c r="T44" s="130"/>
      <c r="U44" s="55">
        <v>2025.0</v>
      </c>
      <c r="V44" s="90"/>
      <c r="W44" s="8" t="s">
        <v>710</v>
      </c>
      <c r="X44" s="8" t="s">
        <v>706</v>
      </c>
      <c r="Y44" s="8" t="s">
        <v>711</v>
      </c>
      <c r="Z44" s="8" t="s">
        <v>179</v>
      </c>
      <c r="AA44" s="8" t="s">
        <v>420</v>
      </c>
      <c r="AB44" s="8" t="s">
        <v>712</v>
      </c>
      <c r="AC44" s="98" t="s">
        <v>713</v>
      </c>
      <c r="AD44" s="8" t="s">
        <v>714</v>
      </c>
      <c r="AE44" s="8" t="s">
        <v>715</v>
      </c>
      <c r="AF44" s="131" t="s">
        <v>716</v>
      </c>
      <c r="AG44" s="104" t="s">
        <v>706</v>
      </c>
      <c r="AH44" s="8">
        <v>28.0</v>
      </c>
      <c r="AI44" s="8"/>
      <c r="AJ44" s="8"/>
      <c r="AK44" s="8"/>
      <c r="AL44" s="8"/>
    </row>
    <row r="45" ht="28.5" customHeight="1">
      <c r="A45" s="47" t="s">
        <v>18</v>
      </c>
      <c r="B45" s="11" t="s">
        <v>36</v>
      </c>
      <c r="C45" s="8" t="s">
        <v>37</v>
      </c>
      <c r="D45" s="8" t="s">
        <v>437</v>
      </c>
      <c r="E45" s="90" t="s">
        <v>115</v>
      </c>
      <c r="F45" s="90" t="s">
        <v>115</v>
      </c>
      <c r="G45" s="8" t="s">
        <v>39</v>
      </c>
      <c r="H45" s="90" t="s">
        <v>40</v>
      </c>
      <c r="I45" s="8" t="s">
        <v>717</v>
      </c>
      <c r="J45" s="8" t="s">
        <v>718</v>
      </c>
      <c r="K45" s="11" t="s">
        <v>719</v>
      </c>
      <c r="L45" s="90" t="s">
        <v>42</v>
      </c>
      <c r="M45" s="90" t="s">
        <v>420</v>
      </c>
      <c r="N45" s="8">
        <v>49423.0</v>
      </c>
      <c r="O45" s="8" t="s">
        <v>720</v>
      </c>
      <c r="P45" s="95">
        <v>42.7529224843033</v>
      </c>
      <c r="Q45" s="13">
        <v>-86.1085133288173</v>
      </c>
      <c r="R45" s="120"/>
      <c r="S45" s="97">
        <v>2.0</v>
      </c>
      <c r="T45" s="109" t="s">
        <v>23</v>
      </c>
      <c r="U45" s="55">
        <v>2025.0</v>
      </c>
      <c r="V45" s="90"/>
      <c r="W45" s="8" t="s">
        <v>721</v>
      </c>
      <c r="X45" s="8" t="s">
        <v>722</v>
      </c>
      <c r="Y45" s="8" t="s">
        <v>723</v>
      </c>
      <c r="Z45" s="8" t="s">
        <v>224</v>
      </c>
      <c r="AA45" s="8" t="s">
        <v>420</v>
      </c>
      <c r="AB45" s="8" t="s">
        <v>432</v>
      </c>
      <c r="AC45" s="98">
        <v>44417.0</v>
      </c>
      <c r="AD45" s="8" t="s">
        <v>724</v>
      </c>
      <c r="AE45" s="8" t="s">
        <v>725</v>
      </c>
      <c r="AF45" s="8" t="s">
        <v>726</v>
      </c>
      <c r="AG45" s="8" t="s">
        <v>727</v>
      </c>
      <c r="AH45" s="8">
        <v>21.0</v>
      </c>
      <c r="AI45" s="8"/>
      <c r="AJ45" s="8"/>
      <c r="AK45" s="8"/>
      <c r="AL45" s="8"/>
    </row>
    <row r="46" ht="28.5" customHeight="1">
      <c r="A46" s="47" t="s">
        <v>18</v>
      </c>
      <c r="B46" s="11" t="s">
        <v>36</v>
      </c>
      <c r="C46" s="8" t="s">
        <v>37</v>
      </c>
      <c r="D46" s="8" t="s">
        <v>416</v>
      </c>
      <c r="E46" s="90" t="s">
        <v>236</v>
      </c>
      <c r="F46" s="90" t="s">
        <v>236</v>
      </c>
      <c r="G46" s="8" t="s">
        <v>39</v>
      </c>
      <c r="H46" s="90" t="s">
        <v>40</v>
      </c>
      <c r="I46" s="8"/>
      <c r="J46" s="8" t="s">
        <v>728</v>
      </c>
      <c r="K46" s="11" t="s">
        <v>729</v>
      </c>
      <c r="L46" s="90" t="s">
        <v>106</v>
      </c>
      <c r="M46" s="90" t="s">
        <v>420</v>
      </c>
      <c r="N46" s="8">
        <v>14850.0</v>
      </c>
      <c r="O46" s="8" t="s">
        <v>730</v>
      </c>
      <c r="P46" s="119">
        <v>42.44</v>
      </c>
      <c r="Q46" s="119">
        <v>-76.46</v>
      </c>
      <c r="R46" s="119">
        <v>14.0</v>
      </c>
      <c r="S46" s="97" t="s">
        <v>237</v>
      </c>
      <c r="T46" s="90" t="s">
        <v>237</v>
      </c>
      <c r="U46" s="55">
        <v>2025.0</v>
      </c>
      <c r="V46" s="90"/>
      <c r="W46" s="8" t="s">
        <v>236</v>
      </c>
      <c r="X46" s="8"/>
      <c r="Y46" s="8" t="s">
        <v>731</v>
      </c>
      <c r="Z46" s="8" t="s">
        <v>732</v>
      </c>
      <c r="AA46" s="8" t="s">
        <v>420</v>
      </c>
      <c r="AB46" s="8" t="s">
        <v>498</v>
      </c>
      <c r="AC46" s="98">
        <v>45243.0</v>
      </c>
      <c r="AD46" s="8" t="s">
        <v>237</v>
      </c>
      <c r="AE46" s="8" t="s">
        <v>733</v>
      </c>
      <c r="AF46" s="8" t="s">
        <v>734</v>
      </c>
      <c r="AG46" s="104" t="s">
        <v>735</v>
      </c>
      <c r="AH46" s="8">
        <v>30.0</v>
      </c>
      <c r="AI46" s="8"/>
      <c r="AJ46" s="8"/>
      <c r="AK46" s="8"/>
      <c r="AL46" s="8"/>
    </row>
    <row r="47" ht="28.5" customHeight="1">
      <c r="A47" s="47" t="s">
        <v>18</v>
      </c>
      <c r="B47" s="11" t="s">
        <v>36</v>
      </c>
      <c r="C47" s="8" t="s">
        <v>37</v>
      </c>
      <c r="D47" s="8" t="s">
        <v>416</v>
      </c>
      <c r="E47" s="90" t="s">
        <v>238</v>
      </c>
      <c r="F47" s="90" t="s">
        <v>238</v>
      </c>
      <c r="G47" s="8" t="s">
        <v>39</v>
      </c>
      <c r="H47" s="90" t="s">
        <v>40</v>
      </c>
      <c r="I47" s="47" t="s">
        <v>736</v>
      </c>
      <c r="J47" s="8" t="s">
        <v>737</v>
      </c>
      <c r="K47" s="11" t="s">
        <v>738</v>
      </c>
      <c r="L47" s="90" t="s">
        <v>26</v>
      </c>
      <c r="M47" s="90" t="s">
        <v>420</v>
      </c>
      <c r="N47" s="8">
        <v>94577.0</v>
      </c>
      <c r="O47" s="8" t="s">
        <v>739</v>
      </c>
      <c r="P47" s="119">
        <v>37.71</v>
      </c>
      <c r="Q47" s="119">
        <v>-122.1</v>
      </c>
      <c r="R47" s="119">
        <v>5.0</v>
      </c>
      <c r="S47" s="97" t="s">
        <v>237</v>
      </c>
      <c r="T47" s="90" t="s">
        <v>237</v>
      </c>
      <c r="U47" s="55">
        <v>2025.0</v>
      </c>
      <c r="V47" s="90"/>
      <c r="W47" s="8" t="s">
        <v>238</v>
      </c>
      <c r="X47" s="47" t="s">
        <v>736</v>
      </c>
      <c r="Y47" s="8" t="s">
        <v>740</v>
      </c>
      <c r="Z47" s="8" t="s">
        <v>26</v>
      </c>
      <c r="AA47" s="8" t="s">
        <v>420</v>
      </c>
      <c r="AB47" s="8" t="s">
        <v>610</v>
      </c>
      <c r="AC47" s="98">
        <v>44774.0</v>
      </c>
      <c r="AD47" s="8" t="s">
        <v>741</v>
      </c>
      <c r="AE47" s="8" t="s">
        <v>742</v>
      </c>
      <c r="AF47" s="8" t="s">
        <v>743</v>
      </c>
      <c r="AG47" s="104" t="s">
        <v>744</v>
      </c>
      <c r="AH47" s="8">
        <v>28.0</v>
      </c>
      <c r="AI47" s="8"/>
      <c r="AJ47" s="8"/>
      <c r="AK47" s="8"/>
      <c r="AL47" s="8"/>
    </row>
    <row r="48" ht="28.5" customHeight="1">
      <c r="A48" s="47" t="s">
        <v>18</v>
      </c>
      <c r="B48" s="11" t="s">
        <v>36</v>
      </c>
      <c r="C48" s="8" t="s">
        <v>37</v>
      </c>
      <c r="D48" s="8" t="s">
        <v>416</v>
      </c>
      <c r="E48" s="90" t="s">
        <v>239</v>
      </c>
      <c r="F48" s="90" t="s">
        <v>239</v>
      </c>
      <c r="G48" s="8" t="s">
        <v>240</v>
      </c>
      <c r="H48" s="90" t="s">
        <v>40</v>
      </c>
      <c r="I48" s="104" t="s">
        <v>745</v>
      </c>
      <c r="J48" s="8" t="s">
        <v>746</v>
      </c>
      <c r="K48" s="11" t="s">
        <v>747</v>
      </c>
      <c r="L48" s="90" t="s">
        <v>26</v>
      </c>
      <c r="M48" s="90" t="s">
        <v>420</v>
      </c>
      <c r="N48" s="8">
        <v>92507.0</v>
      </c>
      <c r="O48" s="8"/>
      <c r="P48" s="95">
        <v>34.0021908349574</v>
      </c>
      <c r="Q48" s="13">
        <v>-117.326251913493</v>
      </c>
      <c r="R48" s="96">
        <v>50.0</v>
      </c>
      <c r="S48" s="97"/>
      <c r="T48" s="109"/>
      <c r="U48" s="55">
        <v>2025.0</v>
      </c>
      <c r="V48" s="90"/>
      <c r="W48" s="8" t="s">
        <v>239</v>
      </c>
      <c r="X48" s="99" t="s">
        <v>745</v>
      </c>
      <c r="Y48" s="8" t="s">
        <v>748</v>
      </c>
      <c r="Z48" s="8" t="s">
        <v>26</v>
      </c>
      <c r="AA48" s="8" t="s">
        <v>420</v>
      </c>
      <c r="AB48" s="8" t="s">
        <v>453</v>
      </c>
      <c r="AC48" s="98">
        <v>45699.0</v>
      </c>
      <c r="AD48" s="8" t="s">
        <v>749</v>
      </c>
      <c r="AE48" s="8"/>
      <c r="AF48" s="8" t="s">
        <v>750</v>
      </c>
      <c r="AG48" s="8"/>
      <c r="AH48" s="8">
        <v>30.0</v>
      </c>
      <c r="AI48" s="8"/>
      <c r="AJ48" s="8"/>
      <c r="AK48" s="8"/>
      <c r="AL48" s="8"/>
    </row>
    <row r="49" ht="28.5" customHeight="1">
      <c r="A49" s="47" t="s">
        <v>18</v>
      </c>
      <c r="B49" s="11" t="s">
        <v>149</v>
      </c>
      <c r="C49" s="8" t="s">
        <v>37</v>
      </c>
      <c r="D49" s="8" t="s">
        <v>416</v>
      </c>
      <c r="E49" s="132" t="s">
        <v>239</v>
      </c>
      <c r="F49" s="132" t="s">
        <v>239</v>
      </c>
      <c r="G49" s="8" t="s">
        <v>240</v>
      </c>
      <c r="H49" s="90" t="s">
        <v>40</v>
      </c>
      <c r="I49" s="133" t="s">
        <v>751</v>
      </c>
      <c r="J49" s="134" t="s">
        <v>322</v>
      </c>
      <c r="K49" s="135" t="s">
        <v>322</v>
      </c>
      <c r="L49" s="132" t="s">
        <v>322</v>
      </c>
      <c r="M49" s="132" t="s">
        <v>420</v>
      </c>
      <c r="N49" s="134"/>
      <c r="O49" s="134"/>
      <c r="P49" s="136"/>
      <c r="Q49" s="137"/>
      <c r="R49" s="96"/>
      <c r="S49" s="97"/>
      <c r="T49" s="109"/>
      <c r="U49" s="55" t="s">
        <v>30</v>
      </c>
      <c r="V49" s="90"/>
      <c r="W49" s="8" t="s">
        <v>239</v>
      </c>
      <c r="X49" s="104" t="s">
        <v>751</v>
      </c>
      <c r="Y49" s="8" t="s">
        <v>748</v>
      </c>
      <c r="Z49" s="8" t="s">
        <v>26</v>
      </c>
      <c r="AA49" s="8" t="s">
        <v>420</v>
      </c>
      <c r="AB49" s="8" t="s">
        <v>752</v>
      </c>
      <c r="AC49" s="98">
        <v>45922.0</v>
      </c>
      <c r="AD49" s="138" t="s">
        <v>753</v>
      </c>
      <c r="AE49" s="134" t="s">
        <v>754</v>
      </c>
      <c r="AF49" s="8" t="s">
        <v>755</v>
      </c>
      <c r="AG49" s="8"/>
      <c r="AH49" s="8">
        <v>29.0</v>
      </c>
      <c r="AI49" s="8"/>
      <c r="AJ49" s="8"/>
      <c r="AK49" s="8"/>
      <c r="AL49" s="8"/>
    </row>
    <row r="50" ht="28.5" customHeight="1">
      <c r="A50" s="47" t="s">
        <v>18</v>
      </c>
      <c r="B50" s="11" t="s">
        <v>158</v>
      </c>
      <c r="C50" s="8" t="s">
        <v>37</v>
      </c>
      <c r="D50" s="8" t="s">
        <v>416</v>
      </c>
      <c r="E50" s="90" t="s">
        <v>354</v>
      </c>
      <c r="F50" s="90" t="s">
        <v>756</v>
      </c>
      <c r="G50" s="8" t="s">
        <v>39</v>
      </c>
      <c r="H50" s="90" t="s">
        <v>40</v>
      </c>
      <c r="I50" s="8" t="s">
        <v>757</v>
      </c>
      <c r="J50" s="8" t="s">
        <v>758</v>
      </c>
      <c r="K50" s="11" t="s">
        <v>759</v>
      </c>
      <c r="L50" s="90" t="s">
        <v>26</v>
      </c>
      <c r="M50" s="90" t="s">
        <v>420</v>
      </c>
      <c r="N50" s="8">
        <v>947608.0</v>
      </c>
      <c r="O50" s="8"/>
      <c r="P50" s="95">
        <v>37.8476880154094</v>
      </c>
      <c r="Q50" s="13">
        <v>-122.28822684681</v>
      </c>
      <c r="R50" s="96">
        <v>40.0</v>
      </c>
      <c r="S50" s="97"/>
      <c r="T50" s="109"/>
      <c r="U50" s="55" t="s">
        <v>30</v>
      </c>
      <c r="V50" s="90"/>
      <c r="W50" s="21" t="s">
        <v>760</v>
      </c>
      <c r="X50" s="8" t="s">
        <v>757</v>
      </c>
      <c r="Y50" s="8" t="s">
        <v>761</v>
      </c>
      <c r="Z50" s="8" t="s">
        <v>762</v>
      </c>
      <c r="AA50" s="8" t="s">
        <v>763</v>
      </c>
      <c r="AB50" s="8" t="s">
        <v>498</v>
      </c>
      <c r="AC50" s="98">
        <v>44888.0</v>
      </c>
      <c r="AD50" s="8" t="s">
        <v>764</v>
      </c>
      <c r="AE50" s="8" t="s">
        <v>765</v>
      </c>
      <c r="AF50" s="8" t="s">
        <v>766</v>
      </c>
      <c r="AG50" s="104" t="s">
        <v>767</v>
      </c>
      <c r="AH50" s="8">
        <v>21.0</v>
      </c>
      <c r="AI50" s="8"/>
      <c r="AJ50" s="8"/>
      <c r="AK50" s="8"/>
      <c r="AL50" s="8"/>
    </row>
    <row r="51" ht="28.5" customHeight="1">
      <c r="A51" s="100" t="s">
        <v>62</v>
      </c>
      <c r="B51" s="100"/>
      <c r="C51" s="100"/>
      <c r="D51" s="100"/>
      <c r="E51" s="100" t="s">
        <v>442</v>
      </c>
      <c r="F51" s="100"/>
      <c r="G51" s="100"/>
      <c r="H51" s="100" t="s">
        <v>59</v>
      </c>
      <c r="I51" s="100"/>
      <c r="J51" s="100"/>
      <c r="K51" s="100" t="s">
        <v>768</v>
      </c>
      <c r="L51" s="100" t="s">
        <v>86</v>
      </c>
      <c r="M51" s="100"/>
      <c r="N51" s="100"/>
      <c r="O51" s="100"/>
      <c r="P51" s="100"/>
      <c r="Q51" s="100"/>
      <c r="R51" s="100"/>
      <c r="S51" s="101">
        <v>0.825</v>
      </c>
      <c r="T51" s="106" t="s">
        <v>23</v>
      </c>
      <c r="U51" s="103">
        <v>2027.0</v>
      </c>
      <c r="V51" s="100"/>
      <c r="W51" s="100"/>
      <c r="X51" s="100"/>
      <c r="Y51" s="100"/>
      <c r="Z51" s="100"/>
      <c r="AA51" s="100"/>
      <c r="AB51" s="100"/>
      <c r="AC51" s="100"/>
      <c r="AD51" s="100"/>
      <c r="AE51" s="100"/>
      <c r="AF51" s="100"/>
      <c r="AG51" s="100"/>
      <c r="AH51" s="100"/>
      <c r="AI51" s="100"/>
      <c r="AJ51" s="100"/>
      <c r="AK51" s="100"/>
      <c r="AL51" s="100"/>
    </row>
    <row r="52" ht="28.5" customHeight="1">
      <c r="A52" s="100" t="s">
        <v>62</v>
      </c>
      <c r="B52" s="100"/>
      <c r="C52" s="100"/>
      <c r="D52" s="100"/>
      <c r="E52" s="100" t="s">
        <v>769</v>
      </c>
      <c r="F52" s="100"/>
      <c r="G52" s="100"/>
      <c r="H52" s="100" t="s">
        <v>85</v>
      </c>
      <c r="I52" s="100"/>
      <c r="J52" s="100"/>
      <c r="K52" s="100" t="s">
        <v>768</v>
      </c>
      <c r="L52" s="100" t="s">
        <v>86</v>
      </c>
      <c r="M52" s="100"/>
      <c r="N52" s="100"/>
      <c r="O52" s="100"/>
      <c r="P52" s="100"/>
      <c r="Q52" s="100"/>
      <c r="R52" s="100"/>
      <c r="S52" s="101">
        <v>6.3</v>
      </c>
      <c r="T52" s="106" t="s">
        <v>23</v>
      </c>
      <c r="U52" s="103">
        <v>2027.0</v>
      </c>
      <c r="V52" s="100"/>
      <c r="W52" s="100"/>
      <c r="X52" s="100"/>
      <c r="Y52" s="100"/>
      <c r="Z52" s="100"/>
      <c r="AA52" s="100"/>
      <c r="AB52" s="100"/>
      <c r="AC52" s="100"/>
      <c r="AD52" s="100"/>
      <c r="AE52" s="100"/>
      <c r="AF52" s="100"/>
      <c r="AG52" s="100"/>
      <c r="AH52" s="100"/>
      <c r="AI52" s="100"/>
      <c r="AJ52" s="100"/>
      <c r="AK52" s="100"/>
      <c r="AL52" s="100"/>
    </row>
    <row r="53" ht="28.5" customHeight="1">
      <c r="A53" s="47" t="s">
        <v>18</v>
      </c>
      <c r="B53" s="11" t="s">
        <v>36</v>
      </c>
      <c r="C53" s="8" t="s">
        <v>37</v>
      </c>
      <c r="D53" s="8" t="s">
        <v>416</v>
      </c>
      <c r="E53" s="90" t="s">
        <v>241</v>
      </c>
      <c r="F53" s="90" t="s">
        <v>241</v>
      </c>
      <c r="G53" s="8" t="s">
        <v>39</v>
      </c>
      <c r="H53" s="90" t="s">
        <v>40</v>
      </c>
      <c r="I53" s="49" t="s">
        <v>770</v>
      </c>
      <c r="J53" s="8" t="s">
        <v>771</v>
      </c>
      <c r="K53" s="11" t="s">
        <v>772</v>
      </c>
      <c r="L53" s="90" t="s">
        <v>26</v>
      </c>
      <c r="M53" s="90" t="s">
        <v>420</v>
      </c>
      <c r="N53" s="8">
        <v>92708.0</v>
      </c>
      <c r="O53" s="8" t="s">
        <v>773</v>
      </c>
      <c r="P53" s="95">
        <v>33.701599218304</v>
      </c>
      <c r="Q53" s="13">
        <v>-117.938285460479</v>
      </c>
      <c r="R53" s="96">
        <v>75.0</v>
      </c>
      <c r="S53" s="97"/>
      <c r="T53" s="90"/>
      <c r="U53" s="55">
        <v>2025.0</v>
      </c>
      <c r="V53" s="90"/>
      <c r="W53" s="8" t="s">
        <v>241</v>
      </c>
      <c r="X53" s="8" t="s">
        <v>770</v>
      </c>
      <c r="Y53" s="8" t="s">
        <v>772</v>
      </c>
      <c r="Z53" s="8" t="s">
        <v>26</v>
      </c>
      <c r="AA53" s="8" t="s">
        <v>420</v>
      </c>
      <c r="AB53" s="8" t="s">
        <v>498</v>
      </c>
      <c r="AC53" s="98">
        <v>44774.0</v>
      </c>
      <c r="AD53" s="8" t="s">
        <v>774</v>
      </c>
      <c r="AE53" s="8" t="s">
        <v>775</v>
      </c>
      <c r="AF53" s="8" t="s">
        <v>776</v>
      </c>
      <c r="AG53" s="104" t="s">
        <v>777</v>
      </c>
      <c r="AH53" s="8">
        <v>25.0</v>
      </c>
      <c r="AI53" s="8"/>
      <c r="AJ53" s="8"/>
      <c r="AK53" s="8"/>
      <c r="AL53" s="8"/>
    </row>
    <row r="54" ht="28.5" customHeight="1">
      <c r="A54" s="47" t="s">
        <v>62</v>
      </c>
      <c r="E54" s="112" t="s">
        <v>371</v>
      </c>
      <c r="F54" s="112"/>
      <c r="H54" s="112" t="s">
        <v>372</v>
      </c>
      <c r="K54" s="47" t="s">
        <v>778</v>
      </c>
      <c r="L54" s="112" t="s">
        <v>78</v>
      </c>
      <c r="M54" s="112"/>
      <c r="S54" s="128"/>
      <c r="T54" s="139"/>
      <c r="U54" s="64">
        <v>2026.0</v>
      </c>
      <c r="V54" s="112"/>
    </row>
    <row r="55" ht="28.5" customHeight="1">
      <c r="A55" s="47" t="s">
        <v>18</v>
      </c>
      <c r="B55" s="11" t="s">
        <v>55</v>
      </c>
      <c r="C55" s="8" t="s">
        <v>37</v>
      </c>
      <c r="D55" s="8" t="s">
        <v>416</v>
      </c>
      <c r="E55" s="90" t="s">
        <v>364</v>
      </c>
      <c r="F55" s="90" t="s">
        <v>779</v>
      </c>
      <c r="G55" s="8" t="s">
        <v>39</v>
      </c>
      <c r="H55" s="90" t="s">
        <v>40</v>
      </c>
      <c r="I55" s="8" t="s">
        <v>780</v>
      </c>
      <c r="J55" s="8" t="s">
        <v>781</v>
      </c>
      <c r="K55" s="11" t="s">
        <v>782</v>
      </c>
      <c r="L55" s="90" t="s">
        <v>145</v>
      </c>
      <c r="M55" s="90" t="s">
        <v>420</v>
      </c>
      <c r="N55" s="8">
        <v>35490.0</v>
      </c>
      <c r="O55" s="8"/>
      <c r="P55" s="95">
        <v>33.1842915007967</v>
      </c>
      <c r="Q55" s="13">
        <v>-87.2624394295112</v>
      </c>
      <c r="R55" s="96" t="s">
        <v>783</v>
      </c>
      <c r="S55" s="97"/>
      <c r="T55" s="90"/>
      <c r="U55" s="116" t="s">
        <v>30</v>
      </c>
      <c r="V55" s="90"/>
      <c r="W55" s="8" t="s">
        <v>784</v>
      </c>
      <c r="X55" s="8" t="s">
        <v>780</v>
      </c>
      <c r="Y55" s="8" t="s">
        <v>785</v>
      </c>
      <c r="Z55" s="8" t="s">
        <v>786</v>
      </c>
      <c r="AA55" s="8" t="s">
        <v>659</v>
      </c>
      <c r="AB55" s="8" t="s">
        <v>498</v>
      </c>
      <c r="AC55" s="98">
        <v>44774.0</v>
      </c>
      <c r="AD55" s="8" t="s">
        <v>787</v>
      </c>
      <c r="AE55" s="8" t="s">
        <v>788</v>
      </c>
      <c r="AF55" s="8" t="s">
        <v>789</v>
      </c>
      <c r="AG55" s="104" t="s">
        <v>790</v>
      </c>
      <c r="AH55" s="8">
        <v>29.0</v>
      </c>
      <c r="AI55" s="8"/>
      <c r="AJ55" s="8"/>
      <c r="AK55" s="8"/>
      <c r="AL55" s="8"/>
    </row>
    <row r="56" ht="28.5" customHeight="1">
      <c r="A56" s="47" t="s">
        <v>18</v>
      </c>
      <c r="B56" s="11" t="s">
        <v>36</v>
      </c>
      <c r="C56" s="8" t="s">
        <v>37</v>
      </c>
      <c r="D56" s="8" t="s">
        <v>416</v>
      </c>
      <c r="E56" s="90" t="s">
        <v>242</v>
      </c>
      <c r="F56" s="90" t="s">
        <v>791</v>
      </c>
      <c r="G56" s="8" t="s">
        <v>45</v>
      </c>
      <c r="H56" s="90" t="s">
        <v>218</v>
      </c>
      <c r="I56" s="140" t="s">
        <v>792</v>
      </c>
      <c r="J56" s="8" t="s">
        <v>793</v>
      </c>
      <c r="K56" s="11" t="s">
        <v>794</v>
      </c>
      <c r="L56" s="90" t="s">
        <v>243</v>
      </c>
      <c r="M56" s="90" t="s">
        <v>420</v>
      </c>
      <c r="N56" s="8">
        <v>97217.0</v>
      </c>
      <c r="O56" s="8"/>
      <c r="P56" s="95">
        <v>45.5740420023815</v>
      </c>
      <c r="Q56" s="13">
        <v>-122.713800673996</v>
      </c>
      <c r="R56" s="96">
        <v>2800.0</v>
      </c>
      <c r="S56" s="97"/>
      <c r="T56" s="109"/>
      <c r="U56" s="55">
        <v>2025.0</v>
      </c>
      <c r="V56" s="90"/>
      <c r="W56" s="8" t="s">
        <v>242</v>
      </c>
      <c r="X56" s="140" t="s">
        <v>792</v>
      </c>
      <c r="Y56" s="8" t="s">
        <v>794</v>
      </c>
      <c r="Z56" s="8" t="s">
        <v>243</v>
      </c>
      <c r="AA56" s="8" t="s">
        <v>420</v>
      </c>
      <c r="AB56" s="8" t="s">
        <v>445</v>
      </c>
      <c r="AC56" s="98">
        <v>45529.0</v>
      </c>
      <c r="AD56" s="98" t="s">
        <v>795</v>
      </c>
      <c r="AE56" s="8" t="s">
        <v>796</v>
      </c>
      <c r="AF56" s="8" t="s">
        <v>797</v>
      </c>
      <c r="AG56" s="104" t="s">
        <v>798</v>
      </c>
      <c r="AH56" s="8">
        <v>29.0</v>
      </c>
      <c r="AI56" s="8"/>
      <c r="AJ56" s="8"/>
      <c r="AK56" s="8"/>
      <c r="AL56" s="8"/>
    </row>
    <row r="57" ht="28.5" customHeight="1">
      <c r="A57" s="47" t="s">
        <v>18</v>
      </c>
      <c r="B57" s="11" t="s">
        <v>36</v>
      </c>
      <c r="C57" s="8" t="s">
        <v>37</v>
      </c>
      <c r="D57" s="8" t="s">
        <v>416</v>
      </c>
      <c r="E57" s="90" t="s">
        <v>244</v>
      </c>
      <c r="F57" s="90" t="s">
        <v>244</v>
      </c>
      <c r="G57" s="8" t="s">
        <v>39</v>
      </c>
      <c r="H57" s="90" t="s">
        <v>40</v>
      </c>
      <c r="I57" s="8" t="s">
        <v>799</v>
      </c>
      <c r="J57" s="8" t="s">
        <v>800</v>
      </c>
      <c r="K57" s="11" t="s">
        <v>801</v>
      </c>
      <c r="L57" s="90" t="s">
        <v>106</v>
      </c>
      <c r="M57" s="90" t="s">
        <v>420</v>
      </c>
      <c r="N57" s="8">
        <v>11793.0</v>
      </c>
      <c r="O57" s="8" t="s">
        <v>802</v>
      </c>
      <c r="P57" s="95">
        <v>40.6729241514312</v>
      </c>
      <c r="Q57" s="13">
        <v>-73.5176588296023</v>
      </c>
      <c r="R57" s="96">
        <v>30.0</v>
      </c>
      <c r="S57" s="97"/>
      <c r="T57" s="90"/>
      <c r="U57" s="55">
        <v>2025.0</v>
      </c>
      <c r="V57" s="90"/>
      <c r="W57" s="8" t="s">
        <v>244</v>
      </c>
      <c r="X57" s="8" t="s">
        <v>799</v>
      </c>
      <c r="Y57" s="8" t="s">
        <v>801</v>
      </c>
      <c r="Z57" s="8" t="s">
        <v>106</v>
      </c>
      <c r="AA57" s="8" t="s">
        <v>420</v>
      </c>
      <c r="AB57" s="8" t="s">
        <v>498</v>
      </c>
      <c r="AC57" s="98">
        <v>44774.0</v>
      </c>
      <c r="AD57" s="8" t="s">
        <v>714</v>
      </c>
      <c r="AE57" s="8" t="s">
        <v>803</v>
      </c>
      <c r="AF57" s="8" t="s">
        <v>804</v>
      </c>
      <c r="AG57" s="104" t="s">
        <v>799</v>
      </c>
      <c r="AH57" s="8">
        <v>14.0</v>
      </c>
      <c r="AI57" s="8"/>
      <c r="AJ57" s="8"/>
      <c r="AK57" s="8"/>
      <c r="AL57" s="8"/>
    </row>
    <row r="58" ht="28.5" customHeight="1">
      <c r="A58" s="60" t="s">
        <v>18</v>
      </c>
      <c r="E58" s="112" t="s">
        <v>74</v>
      </c>
      <c r="F58" s="112"/>
      <c r="H58" s="112"/>
      <c r="L58" s="112" t="s">
        <v>49</v>
      </c>
      <c r="M58" s="112"/>
      <c r="S58" s="113">
        <v>0.15</v>
      </c>
      <c r="T58" s="90" t="s">
        <v>23</v>
      </c>
      <c r="U58" s="64">
        <v>2025.0</v>
      </c>
      <c r="V58" s="112"/>
    </row>
    <row r="59" ht="28.5" customHeight="1">
      <c r="A59" s="100" t="s">
        <v>805</v>
      </c>
      <c r="B59" s="100"/>
      <c r="C59" s="100"/>
      <c r="D59" s="100"/>
      <c r="E59" s="100" t="s">
        <v>806</v>
      </c>
      <c r="F59" s="100"/>
      <c r="G59" s="100"/>
      <c r="H59" s="100" t="s">
        <v>173</v>
      </c>
      <c r="I59" s="100"/>
      <c r="J59" s="100"/>
      <c r="K59" s="100"/>
      <c r="L59" s="100" t="s">
        <v>26</v>
      </c>
      <c r="M59" s="100"/>
      <c r="N59" s="100"/>
      <c r="O59" s="100"/>
      <c r="P59" s="100"/>
      <c r="Q59" s="100"/>
      <c r="R59" s="100"/>
      <c r="S59" s="101">
        <v>0.11</v>
      </c>
      <c r="T59" s="106" t="s">
        <v>23</v>
      </c>
      <c r="U59" s="103">
        <v>2028.0</v>
      </c>
      <c r="V59" s="100"/>
      <c r="W59" s="100"/>
      <c r="X59" s="100"/>
      <c r="Y59" s="100"/>
      <c r="Z59" s="100"/>
      <c r="AA59" s="100"/>
      <c r="AB59" s="100"/>
      <c r="AC59" s="100"/>
      <c r="AD59" s="100"/>
      <c r="AE59" s="100"/>
      <c r="AF59" s="100"/>
      <c r="AG59" s="100"/>
      <c r="AH59" s="100"/>
      <c r="AI59" s="100"/>
      <c r="AJ59" s="100"/>
      <c r="AK59" s="100"/>
      <c r="AL59" s="100"/>
    </row>
    <row r="60" ht="28.5" customHeight="1">
      <c r="A60" s="47" t="s">
        <v>18</v>
      </c>
      <c r="B60" s="11" t="s">
        <v>149</v>
      </c>
      <c r="C60" s="8" t="s">
        <v>37</v>
      </c>
      <c r="D60" s="8" t="s">
        <v>416</v>
      </c>
      <c r="E60" s="90" t="s">
        <v>323</v>
      </c>
      <c r="F60" s="90" t="s">
        <v>323</v>
      </c>
      <c r="G60" s="8" t="s">
        <v>118</v>
      </c>
      <c r="H60" s="90" t="s">
        <v>324</v>
      </c>
      <c r="I60" s="104" t="s">
        <v>807</v>
      </c>
      <c r="J60" s="8" t="s">
        <v>322</v>
      </c>
      <c r="K60" s="11" t="s">
        <v>322</v>
      </c>
      <c r="L60" s="90" t="s">
        <v>322</v>
      </c>
      <c r="M60" s="90" t="s">
        <v>420</v>
      </c>
      <c r="N60" s="8"/>
      <c r="O60" s="8"/>
      <c r="P60" s="95"/>
      <c r="Q60" s="13"/>
      <c r="R60" s="96"/>
      <c r="S60" s="97"/>
      <c r="T60" s="109"/>
      <c r="U60" s="55" t="s">
        <v>30</v>
      </c>
      <c r="V60" s="90"/>
      <c r="W60" s="8" t="s">
        <v>323</v>
      </c>
      <c r="X60" s="104" t="s">
        <v>807</v>
      </c>
      <c r="Y60" s="8" t="s">
        <v>808</v>
      </c>
      <c r="Z60" s="8"/>
      <c r="AA60" s="8" t="s">
        <v>809</v>
      </c>
      <c r="AB60" s="8" t="s">
        <v>752</v>
      </c>
      <c r="AC60" s="98">
        <v>45922.0</v>
      </c>
      <c r="AD60" s="141" t="s">
        <v>807</v>
      </c>
      <c r="AE60" s="8" t="s">
        <v>810</v>
      </c>
      <c r="AF60" s="8" t="s">
        <v>811</v>
      </c>
      <c r="AG60" s="8"/>
      <c r="AH60" s="8">
        <v>31.0</v>
      </c>
      <c r="AI60" s="8"/>
      <c r="AJ60" s="8"/>
      <c r="AK60" s="8"/>
      <c r="AL60" s="8"/>
    </row>
    <row r="61" ht="28.5" customHeight="1">
      <c r="A61" s="47" t="s">
        <v>18</v>
      </c>
      <c r="B61" s="142" t="s">
        <v>149</v>
      </c>
      <c r="C61" s="142" t="s">
        <v>19</v>
      </c>
      <c r="D61" s="142" t="s">
        <v>812</v>
      </c>
      <c r="E61" s="143" t="s">
        <v>813</v>
      </c>
      <c r="F61" s="143" t="s">
        <v>813</v>
      </c>
      <c r="G61" s="143" t="s">
        <v>814</v>
      </c>
      <c r="H61" s="142" t="s">
        <v>40</v>
      </c>
      <c r="I61" s="143"/>
      <c r="J61" s="142"/>
      <c r="K61" s="143" t="s">
        <v>322</v>
      </c>
      <c r="L61" s="142" t="s">
        <v>322</v>
      </c>
      <c r="M61" s="142" t="s">
        <v>420</v>
      </c>
      <c r="N61" s="144"/>
      <c r="O61" s="142"/>
      <c r="P61" s="145"/>
      <c r="Q61" s="145"/>
      <c r="R61" s="146"/>
      <c r="S61" s="147"/>
      <c r="T61" s="148"/>
      <c r="U61" s="149"/>
      <c r="V61" s="143" t="s">
        <v>815</v>
      </c>
      <c r="W61" s="143" t="s">
        <v>807</v>
      </c>
      <c r="X61" s="143" t="s">
        <v>809</v>
      </c>
      <c r="Y61" s="142"/>
      <c r="Z61" s="142" t="s">
        <v>809</v>
      </c>
      <c r="AA61" s="142" t="s">
        <v>486</v>
      </c>
      <c r="AB61" s="150">
        <v>45867.0</v>
      </c>
      <c r="AC61" s="151" t="s">
        <v>816</v>
      </c>
      <c r="AD61" s="152" t="s">
        <v>817</v>
      </c>
      <c r="AE61" s="152" t="s">
        <v>818</v>
      </c>
      <c r="AF61" s="153"/>
      <c r="AG61" s="153">
        <v>23.0</v>
      </c>
      <c r="AH61" s="153"/>
      <c r="AI61" s="153"/>
      <c r="AJ61" s="153"/>
      <c r="AK61" s="153"/>
      <c r="AL61" s="153"/>
    </row>
    <row r="62" ht="28.5" customHeight="1">
      <c r="A62" s="47" t="s">
        <v>18</v>
      </c>
      <c r="B62" s="11" t="s">
        <v>149</v>
      </c>
      <c r="C62" s="11" t="s">
        <v>19</v>
      </c>
      <c r="D62" s="11" t="s">
        <v>416</v>
      </c>
      <c r="E62" s="90" t="s">
        <v>813</v>
      </c>
      <c r="F62" s="90" t="s">
        <v>813</v>
      </c>
      <c r="G62" s="8" t="s">
        <v>118</v>
      </c>
      <c r="H62" s="154" t="s">
        <v>40</v>
      </c>
      <c r="I62" s="104" t="s">
        <v>807</v>
      </c>
      <c r="J62" s="8" t="s">
        <v>322</v>
      </c>
      <c r="K62" s="8" t="s">
        <v>322</v>
      </c>
      <c r="L62" s="154" t="s">
        <v>322</v>
      </c>
      <c r="M62" s="154" t="s">
        <v>420</v>
      </c>
      <c r="N62" s="155"/>
      <c r="O62" s="11"/>
      <c r="P62" s="124"/>
      <c r="Q62" s="124"/>
      <c r="R62" s="96"/>
      <c r="S62" s="97"/>
      <c r="T62" s="109"/>
      <c r="U62" s="55" t="s">
        <v>30</v>
      </c>
      <c r="V62" s="90"/>
      <c r="W62" s="8" t="s">
        <v>815</v>
      </c>
      <c r="X62" s="8" t="s">
        <v>807</v>
      </c>
      <c r="Y62" s="8" t="s">
        <v>809</v>
      </c>
      <c r="Z62" s="11"/>
      <c r="AA62" s="11" t="s">
        <v>809</v>
      </c>
      <c r="AB62" s="11" t="s">
        <v>486</v>
      </c>
      <c r="AC62" s="126">
        <v>45867.0</v>
      </c>
      <c r="AD62" s="115" t="s">
        <v>816</v>
      </c>
      <c r="AE62" s="2" t="s">
        <v>817</v>
      </c>
      <c r="AF62" s="2" t="s">
        <v>818</v>
      </c>
      <c r="AG62" s="10"/>
      <c r="AH62" s="10">
        <v>23.0</v>
      </c>
      <c r="AI62" s="10"/>
      <c r="AJ62" s="10"/>
      <c r="AK62" s="10"/>
      <c r="AL62" s="10"/>
    </row>
    <row r="63" ht="28.5" customHeight="1">
      <c r="A63" s="47" t="s">
        <v>18</v>
      </c>
      <c r="B63" s="11" t="s">
        <v>36</v>
      </c>
      <c r="C63" s="8" t="s">
        <v>37</v>
      </c>
      <c r="D63" s="8" t="s">
        <v>416</v>
      </c>
      <c r="E63" s="90" t="s">
        <v>129</v>
      </c>
      <c r="F63" s="90" t="s">
        <v>819</v>
      </c>
      <c r="G63" s="8" t="s">
        <v>39</v>
      </c>
      <c r="H63" s="90" t="s">
        <v>40</v>
      </c>
      <c r="I63" s="8" t="s">
        <v>820</v>
      </c>
      <c r="J63" s="8" t="s">
        <v>821</v>
      </c>
      <c r="K63" s="11" t="s">
        <v>822</v>
      </c>
      <c r="L63" s="139" t="s">
        <v>245</v>
      </c>
      <c r="M63" s="139" t="s">
        <v>618</v>
      </c>
      <c r="N63" s="16" t="s">
        <v>823</v>
      </c>
      <c r="O63" s="115" t="s">
        <v>824</v>
      </c>
      <c r="P63" s="95">
        <v>49.1519709108325</v>
      </c>
      <c r="Q63" s="13">
        <v>-122.859270715534</v>
      </c>
      <c r="R63" s="156"/>
      <c r="S63" s="157"/>
      <c r="T63" s="90"/>
      <c r="U63" s="55">
        <v>2025.0</v>
      </c>
      <c r="V63" s="90"/>
      <c r="W63" s="8" t="s">
        <v>825</v>
      </c>
      <c r="X63" s="16" t="s">
        <v>820</v>
      </c>
      <c r="Y63" s="8" t="s">
        <v>826</v>
      </c>
      <c r="Z63" s="16" t="s">
        <v>130</v>
      </c>
      <c r="AA63" s="16" t="s">
        <v>420</v>
      </c>
      <c r="AB63" s="16" t="s">
        <v>498</v>
      </c>
      <c r="AC63" s="158">
        <v>44415.0</v>
      </c>
      <c r="AD63" s="8" t="s">
        <v>827</v>
      </c>
      <c r="AE63" s="115" t="s">
        <v>828</v>
      </c>
      <c r="AF63" s="8" t="s">
        <v>829</v>
      </c>
      <c r="AG63" s="8" t="s">
        <v>820</v>
      </c>
      <c r="AH63" s="8">
        <v>23.0</v>
      </c>
      <c r="AI63" s="8"/>
      <c r="AJ63" s="8"/>
      <c r="AK63" s="8"/>
      <c r="AL63" s="8"/>
    </row>
    <row r="64" ht="28.5" customHeight="1">
      <c r="A64" s="47" t="s">
        <v>18</v>
      </c>
      <c r="B64" s="11" t="s">
        <v>36</v>
      </c>
      <c r="C64" s="8" t="s">
        <v>37</v>
      </c>
      <c r="D64" s="8" t="s">
        <v>416</v>
      </c>
      <c r="E64" s="90" t="s">
        <v>129</v>
      </c>
      <c r="F64" s="90" t="s">
        <v>830</v>
      </c>
      <c r="G64" s="8" t="s">
        <v>39</v>
      </c>
      <c r="H64" s="90" t="s">
        <v>40</v>
      </c>
      <c r="I64" s="8" t="s">
        <v>820</v>
      </c>
      <c r="J64" s="8" t="s">
        <v>831</v>
      </c>
      <c r="K64" s="11" t="s">
        <v>832</v>
      </c>
      <c r="L64" s="139" t="s">
        <v>130</v>
      </c>
      <c r="M64" s="139" t="s">
        <v>420</v>
      </c>
      <c r="N64" s="16">
        <v>64804.0</v>
      </c>
      <c r="O64" s="115" t="s">
        <v>833</v>
      </c>
      <c r="P64" s="95">
        <v>37.0635414878614</v>
      </c>
      <c r="Q64" s="13">
        <v>-94.4021793934411</v>
      </c>
      <c r="R64" s="156"/>
      <c r="S64" s="157"/>
      <c r="T64" s="90">
        <v>0.2</v>
      </c>
      <c r="U64" s="55">
        <v>2025.0</v>
      </c>
      <c r="V64" s="90"/>
      <c r="W64" s="8" t="s">
        <v>825</v>
      </c>
      <c r="X64" s="16" t="s">
        <v>820</v>
      </c>
      <c r="Y64" s="8" t="s">
        <v>826</v>
      </c>
      <c r="Z64" s="16" t="s">
        <v>130</v>
      </c>
      <c r="AA64" s="16" t="s">
        <v>420</v>
      </c>
      <c r="AB64" s="16" t="s">
        <v>498</v>
      </c>
      <c r="AC64" s="158">
        <v>44415.0</v>
      </c>
      <c r="AD64" s="8" t="s">
        <v>827</v>
      </c>
      <c r="AE64" s="115" t="s">
        <v>834</v>
      </c>
      <c r="AF64" s="8" t="s">
        <v>829</v>
      </c>
      <c r="AG64" s="104" t="s">
        <v>820</v>
      </c>
      <c r="AH64" s="8">
        <v>23.0</v>
      </c>
      <c r="AI64" s="8"/>
      <c r="AJ64" s="8"/>
      <c r="AK64" s="8"/>
      <c r="AL64" s="8"/>
    </row>
    <row r="65" ht="28.5" customHeight="1">
      <c r="A65" s="47" t="s">
        <v>18</v>
      </c>
      <c r="B65" s="11" t="s">
        <v>36</v>
      </c>
      <c r="C65" s="8" t="s">
        <v>37</v>
      </c>
      <c r="D65" s="8" t="s">
        <v>416</v>
      </c>
      <c r="E65" s="90" t="s">
        <v>129</v>
      </c>
      <c r="F65" s="90" t="s">
        <v>835</v>
      </c>
      <c r="G65" s="8" t="s">
        <v>39</v>
      </c>
      <c r="H65" s="90" t="s">
        <v>40</v>
      </c>
      <c r="I65" s="8" t="s">
        <v>820</v>
      </c>
      <c r="J65" s="8" t="s">
        <v>836</v>
      </c>
      <c r="K65" s="11" t="s">
        <v>832</v>
      </c>
      <c r="L65" s="139" t="s">
        <v>130</v>
      </c>
      <c r="M65" s="139" t="s">
        <v>420</v>
      </c>
      <c r="N65" s="16">
        <v>64801.0</v>
      </c>
      <c r="O65" s="115" t="s">
        <v>837</v>
      </c>
      <c r="P65" s="95">
        <v>37.0947131859781</v>
      </c>
      <c r="Q65" s="13">
        <v>-94.5280595910123</v>
      </c>
      <c r="R65" s="156"/>
      <c r="S65" s="157"/>
      <c r="T65" s="90"/>
      <c r="U65" s="55">
        <v>2025.0</v>
      </c>
      <c r="V65" s="90"/>
      <c r="W65" s="8" t="s">
        <v>825</v>
      </c>
      <c r="X65" s="16" t="s">
        <v>820</v>
      </c>
      <c r="Y65" s="8" t="s">
        <v>826</v>
      </c>
      <c r="Z65" s="16" t="s">
        <v>130</v>
      </c>
      <c r="AA65" s="16" t="s">
        <v>420</v>
      </c>
      <c r="AB65" s="16" t="s">
        <v>498</v>
      </c>
      <c r="AC65" s="158">
        <v>44415.0</v>
      </c>
      <c r="AD65" s="8" t="s">
        <v>827</v>
      </c>
      <c r="AE65" s="115" t="s">
        <v>838</v>
      </c>
      <c r="AF65" s="8" t="s">
        <v>829</v>
      </c>
      <c r="AG65" s="104" t="s">
        <v>820</v>
      </c>
      <c r="AH65" s="8">
        <v>23.0</v>
      </c>
      <c r="AI65" s="8"/>
      <c r="AJ65" s="8"/>
      <c r="AK65" s="8"/>
      <c r="AL65" s="8"/>
    </row>
    <row r="66" ht="28.5" customHeight="1">
      <c r="A66" s="47" t="s">
        <v>18</v>
      </c>
      <c r="B66" s="11" t="s">
        <v>36</v>
      </c>
      <c r="C66" s="8" t="s">
        <v>37</v>
      </c>
      <c r="D66" s="8" t="s">
        <v>416</v>
      </c>
      <c r="E66" s="90" t="s">
        <v>246</v>
      </c>
      <c r="F66" s="90" t="s">
        <v>246</v>
      </c>
      <c r="G66" s="8" t="s">
        <v>39</v>
      </c>
      <c r="H66" s="90" t="s">
        <v>40</v>
      </c>
      <c r="I66" s="104" t="s">
        <v>839</v>
      </c>
      <c r="J66" s="8" t="s">
        <v>840</v>
      </c>
      <c r="K66" s="11" t="s">
        <v>841</v>
      </c>
      <c r="L66" s="90" t="s">
        <v>127</v>
      </c>
      <c r="M66" s="90" t="s">
        <v>420</v>
      </c>
      <c r="N66" s="8">
        <v>27616.0</v>
      </c>
      <c r="O66" s="8"/>
      <c r="P66" s="95">
        <v>36.4775448961479</v>
      </c>
      <c r="Q66" s="13">
        <v>-78.4033957659649</v>
      </c>
      <c r="R66" s="96">
        <v>650.0</v>
      </c>
      <c r="S66" s="97"/>
      <c r="T66" s="90"/>
      <c r="U66" s="55">
        <v>2025.0</v>
      </c>
      <c r="V66" s="90"/>
      <c r="W66" s="8" t="s">
        <v>246</v>
      </c>
      <c r="X66" s="47" t="s">
        <v>839</v>
      </c>
      <c r="Y66" s="8" t="s">
        <v>842</v>
      </c>
      <c r="Z66" s="8" t="s">
        <v>843</v>
      </c>
      <c r="AA66" s="8" t="s">
        <v>844</v>
      </c>
      <c r="AB66" s="8"/>
      <c r="AC66" s="98"/>
      <c r="AD66" s="8" t="s">
        <v>845</v>
      </c>
      <c r="AE66" s="8" t="s">
        <v>846</v>
      </c>
      <c r="AF66" s="8" t="s">
        <v>847</v>
      </c>
      <c r="AG66" s="104" t="s">
        <v>848</v>
      </c>
      <c r="AH66" s="8">
        <v>29.0</v>
      </c>
      <c r="AI66" s="8"/>
      <c r="AJ66" s="8"/>
      <c r="AK66" s="8"/>
      <c r="AL66" s="8"/>
    </row>
    <row r="67" ht="28.5" customHeight="1">
      <c r="A67" s="100" t="s">
        <v>54</v>
      </c>
      <c r="B67" s="100"/>
      <c r="C67" s="100"/>
      <c r="D67" s="100"/>
      <c r="E67" s="100" t="s">
        <v>849</v>
      </c>
      <c r="F67" s="100"/>
      <c r="G67" s="100"/>
      <c r="H67" s="100" t="s">
        <v>85</v>
      </c>
      <c r="I67" s="100"/>
      <c r="J67" s="100"/>
      <c r="K67" s="100" t="s">
        <v>850</v>
      </c>
      <c r="L67" s="100" t="s">
        <v>511</v>
      </c>
      <c r="M67" s="100"/>
      <c r="N67" s="100"/>
      <c r="O67" s="100"/>
      <c r="P67" s="100"/>
      <c r="Q67" s="100"/>
      <c r="R67" s="100"/>
      <c r="S67" s="101">
        <v>0.001</v>
      </c>
      <c r="T67" s="106" t="s">
        <v>23</v>
      </c>
      <c r="U67" s="103">
        <v>2028.0</v>
      </c>
      <c r="V67" s="100"/>
      <c r="W67" s="100"/>
      <c r="X67" s="100"/>
      <c r="Y67" s="100"/>
      <c r="Z67" s="100"/>
      <c r="AA67" s="100"/>
      <c r="AB67" s="100"/>
      <c r="AC67" s="100"/>
      <c r="AD67" s="100"/>
      <c r="AE67" s="100"/>
      <c r="AF67" s="100"/>
      <c r="AG67" s="100"/>
      <c r="AH67" s="100"/>
      <c r="AI67" s="100"/>
      <c r="AJ67" s="100"/>
      <c r="AK67" s="100"/>
      <c r="AL67" s="100"/>
    </row>
    <row r="68" ht="28.5" customHeight="1">
      <c r="A68" s="47" t="s">
        <v>18</v>
      </c>
      <c r="B68" s="11" t="s">
        <v>158</v>
      </c>
      <c r="C68" s="8" t="s">
        <v>37</v>
      </c>
      <c r="D68" s="8" t="s">
        <v>513</v>
      </c>
      <c r="E68" s="90" t="s">
        <v>355</v>
      </c>
      <c r="F68" s="90" t="s">
        <v>355</v>
      </c>
      <c r="G68" s="8" t="s">
        <v>39</v>
      </c>
      <c r="H68" s="90" t="s">
        <v>48</v>
      </c>
      <c r="I68" s="8" t="s">
        <v>851</v>
      </c>
      <c r="J68" s="8" t="s">
        <v>852</v>
      </c>
      <c r="K68" s="11" t="s">
        <v>853</v>
      </c>
      <c r="L68" s="90" t="s">
        <v>263</v>
      </c>
      <c r="M68" s="90" t="s">
        <v>420</v>
      </c>
      <c r="N68" s="8">
        <v>84341.0</v>
      </c>
      <c r="O68" s="8" t="s">
        <v>854</v>
      </c>
      <c r="P68" s="95">
        <v>41.7832969823353</v>
      </c>
      <c r="Q68" s="13">
        <v>-111.810063730689</v>
      </c>
      <c r="R68" s="156">
        <v>135.0</v>
      </c>
      <c r="S68" s="157"/>
      <c r="T68" s="90"/>
      <c r="U68" s="55" t="s">
        <v>30</v>
      </c>
      <c r="V68" s="90"/>
      <c r="W68" s="8" t="s">
        <v>355</v>
      </c>
      <c r="X68" s="8" t="s">
        <v>851</v>
      </c>
      <c r="Y68" s="8" t="s">
        <v>853</v>
      </c>
      <c r="Z68" s="8" t="s">
        <v>263</v>
      </c>
      <c r="AA68" s="8" t="s">
        <v>420</v>
      </c>
      <c r="AB68" s="8" t="s">
        <v>498</v>
      </c>
      <c r="AC68" s="98">
        <v>44777.0</v>
      </c>
      <c r="AD68" s="8" t="s">
        <v>855</v>
      </c>
      <c r="AE68" s="8" t="s">
        <v>856</v>
      </c>
      <c r="AF68" s="131" t="s">
        <v>857</v>
      </c>
      <c r="AG68" s="104" t="s">
        <v>858</v>
      </c>
      <c r="AH68" s="8">
        <v>29.0</v>
      </c>
      <c r="AI68" s="8"/>
      <c r="AJ68" s="8"/>
      <c r="AK68" s="8"/>
      <c r="AL68" s="8"/>
    </row>
    <row r="69" ht="28.5" customHeight="1">
      <c r="A69" s="47" t="s">
        <v>18</v>
      </c>
      <c r="B69" s="11" t="s">
        <v>36</v>
      </c>
      <c r="C69" s="8" t="s">
        <v>37</v>
      </c>
      <c r="D69" s="8" t="s">
        <v>416</v>
      </c>
      <c r="E69" s="90" t="s">
        <v>247</v>
      </c>
      <c r="F69" s="90" t="s">
        <v>859</v>
      </c>
      <c r="G69" s="8" t="s">
        <v>39</v>
      </c>
      <c r="H69" s="90" t="s">
        <v>40</v>
      </c>
      <c r="I69" s="8" t="s">
        <v>860</v>
      </c>
      <c r="J69" s="8" t="s">
        <v>861</v>
      </c>
      <c r="K69" s="11" t="s">
        <v>862</v>
      </c>
      <c r="L69" s="90" t="s">
        <v>248</v>
      </c>
      <c r="M69" s="90" t="s">
        <v>420</v>
      </c>
      <c r="N69" s="29" t="s">
        <v>863</v>
      </c>
      <c r="O69" s="8" t="s">
        <v>864</v>
      </c>
      <c r="P69" s="95">
        <v>41.9043154656355</v>
      </c>
      <c r="Q69" s="13">
        <v>-71.024552602573</v>
      </c>
      <c r="R69" s="96">
        <v>120.0</v>
      </c>
      <c r="S69" s="97"/>
      <c r="T69" s="90"/>
      <c r="U69" s="55">
        <v>2025.0</v>
      </c>
      <c r="V69" s="90"/>
      <c r="W69" s="8" t="s">
        <v>865</v>
      </c>
      <c r="X69" s="8" t="s">
        <v>866</v>
      </c>
      <c r="Y69" s="8" t="s">
        <v>867</v>
      </c>
      <c r="Z69" s="8" t="s">
        <v>95</v>
      </c>
      <c r="AA69" s="8" t="s">
        <v>420</v>
      </c>
      <c r="AB69" s="8" t="s">
        <v>478</v>
      </c>
      <c r="AC69" s="98" t="s">
        <v>868</v>
      </c>
      <c r="AD69" s="8" t="s">
        <v>869</v>
      </c>
      <c r="AE69" s="8" t="s">
        <v>870</v>
      </c>
      <c r="AF69" s="131" t="s">
        <v>871</v>
      </c>
      <c r="AG69" s="8" t="s">
        <v>872</v>
      </c>
      <c r="AH69" s="8">
        <v>28.0</v>
      </c>
      <c r="AI69" s="8"/>
      <c r="AJ69" s="8"/>
      <c r="AK69" s="8"/>
      <c r="AL69" s="8"/>
    </row>
    <row r="70" ht="28.5" customHeight="1">
      <c r="A70" s="47" t="s">
        <v>18</v>
      </c>
      <c r="B70" s="11" t="s">
        <v>36</v>
      </c>
      <c r="C70" s="8" t="s">
        <v>37</v>
      </c>
      <c r="D70" s="8" t="s">
        <v>416</v>
      </c>
      <c r="E70" s="90" t="s">
        <v>117</v>
      </c>
      <c r="F70" s="90" t="s">
        <v>117</v>
      </c>
      <c r="G70" s="8" t="s">
        <v>118</v>
      </c>
      <c r="H70" s="90" t="s">
        <v>119</v>
      </c>
      <c r="I70" s="104" t="s">
        <v>873</v>
      </c>
      <c r="J70" s="8" t="s">
        <v>874</v>
      </c>
      <c r="K70" s="11" t="s">
        <v>875</v>
      </c>
      <c r="L70" s="90" t="s">
        <v>106</v>
      </c>
      <c r="M70" s="90" t="s">
        <v>420</v>
      </c>
      <c r="N70" s="8">
        <v>14701.0</v>
      </c>
      <c r="O70" s="8" t="s">
        <v>876</v>
      </c>
      <c r="P70" s="95">
        <v>42.095554</v>
      </c>
      <c r="Q70" s="13">
        <v>-79.238609</v>
      </c>
      <c r="R70" s="96">
        <v>200.0</v>
      </c>
      <c r="S70" s="97">
        <v>0.5</v>
      </c>
      <c r="T70" s="90" t="s">
        <v>23</v>
      </c>
      <c r="U70" s="55">
        <v>2025.0</v>
      </c>
      <c r="V70" s="90"/>
      <c r="W70" s="8" t="s">
        <v>117</v>
      </c>
      <c r="X70" s="104" t="s">
        <v>877</v>
      </c>
      <c r="Y70" s="8" t="s">
        <v>878</v>
      </c>
      <c r="Z70" s="8" t="s">
        <v>879</v>
      </c>
      <c r="AA70" s="8" t="s">
        <v>618</v>
      </c>
      <c r="AB70" s="8" t="s">
        <v>752</v>
      </c>
      <c r="AC70" s="98">
        <v>45922.0</v>
      </c>
      <c r="AD70" s="141" t="s">
        <v>880</v>
      </c>
      <c r="AE70" s="8"/>
      <c r="AF70" s="131" t="s">
        <v>881</v>
      </c>
      <c r="AG70" s="8"/>
      <c r="AH70" s="8">
        <v>27.0</v>
      </c>
      <c r="AI70" s="8"/>
      <c r="AJ70" s="8"/>
      <c r="AK70" s="8"/>
      <c r="AL70" s="8"/>
    </row>
    <row r="71" ht="28.5" customHeight="1">
      <c r="A71" s="60" t="s">
        <v>18</v>
      </c>
      <c r="E71" s="112" t="s">
        <v>117</v>
      </c>
      <c r="F71" s="112"/>
      <c r="H71" s="112"/>
      <c r="L71" s="112" t="s">
        <v>103</v>
      </c>
      <c r="M71" s="112"/>
      <c r="S71" s="113">
        <v>0.5</v>
      </c>
      <c r="T71" s="90" t="s">
        <v>23</v>
      </c>
      <c r="U71" s="64">
        <v>2025.0</v>
      </c>
      <c r="V71" s="112"/>
    </row>
    <row r="72" ht="28.5" customHeight="1">
      <c r="A72" s="100" t="s">
        <v>62</v>
      </c>
      <c r="B72" s="100"/>
      <c r="C72" s="100"/>
      <c r="D72" s="100"/>
      <c r="E72" s="100" t="s">
        <v>117</v>
      </c>
      <c r="F72" s="100"/>
      <c r="G72" s="100"/>
      <c r="H72" s="100" t="s">
        <v>59</v>
      </c>
      <c r="I72" s="100"/>
      <c r="J72" s="100"/>
      <c r="K72" s="100" t="s">
        <v>882</v>
      </c>
      <c r="L72" s="100" t="s">
        <v>511</v>
      </c>
      <c r="M72" s="100"/>
      <c r="N72" s="100"/>
      <c r="O72" s="100"/>
      <c r="P72" s="100"/>
      <c r="Q72" s="100"/>
      <c r="R72" s="100"/>
      <c r="S72" s="101">
        <v>1.0</v>
      </c>
      <c r="T72" s="106" t="s">
        <v>23</v>
      </c>
      <c r="U72" s="103">
        <v>2025.0</v>
      </c>
      <c r="V72" s="100"/>
      <c r="W72" s="100"/>
      <c r="X72" s="100"/>
      <c r="Y72" s="100"/>
      <c r="Z72" s="100"/>
      <c r="AA72" s="100"/>
      <c r="AB72" s="100"/>
      <c r="AC72" s="100"/>
      <c r="AD72" s="100"/>
      <c r="AE72" s="100"/>
      <c r="AF72" s="100"/>
      <c r="AG72" s="100"/>
      <c r="AH72" s="100"/>
      <c r="AI72" s="100"/>
      <c r="AJ72" s="100"/>
      <c r="AK72" s="100"/>
      <c r="AL72" s="100"/>
    </row>
    <row r="73" ht="28.5" customHeight="1">
      <c r="A73" s="100" t="s">
        <v>54</v>
      </c>
      <c r="B73" s="100"/>
      <c r="C73" s="100"/>
      <c r="D73" s="100"/>
      <c r="E73" s="100" t="s">
        <v>883</v>
      </c>
      <c r="F73" s="100"/>
      <c r="G73" s="100"/>
      <c r="H73" s="100" t="s">
        <v>372</v>
      </c>
      <c r="I73" s="100"/>
      <c r="J73" s="100"/>
      <c r="K73" s="100" t="s">
        <v>884</v>
      </c>
      <c r="L73" s="100" t="s">
        <v>32</v>
      </c>
      <c r="M73" s="100"/>
      <c r="N73" s="100"/>
      <c r="O73" s="100"/>
      <c r="P73" s="100"/>
      <c r="Q73" s="100"/>
      <c r="R73" s="100"/>
      <c r="S73" s="101"/>
      <c r="T73" s="106" t="s">
        <v>23</v>
      </c>
      <c r="U73" s="103">
        <v>2025.0</v>
      </c>
      <c r="V73" s="100"/>
      <c r="W73" s="100"/>
      <c r="X73" s="100"/>
      <c r="Y73" s="100"/>
      <c r="Z73" s="100"/>
      <c r="AA73" s="100"/>
      <c r="AB73" s="100"/>
      <c r="AC73" s="100"/>
      <c r="AD73" s="100"/>
      <c r="AE73" s="100"/>
      <c r="AF73" s="100"/>
      <c r="AG73" s="100"/>
      <c r="AH73" s="100"/>
      <c r="AI73" s="100"/>
      <c r="AJ73" s="100"/>
      <c r="AK73" s="100"/>
      <c r="AL73" s="100"/>
    </row>
    <row r="74" ht="28.5" customHeight="1">
      <c r="A74" s="47" t="s">
        <v>18</v>
      </c>
      <c r="B74" s="11" t="s">
        <v>158</v>
      </c>
      <c r="C74" s="8" t="s">
        <v>37</v>
      </c>
      <c r="D74" s="8" t="s">
        <v>416</v>
      </c>
      <c r="E74" s="112" t="s">
        <v>356</v>
      </c>
      <c r="F74" s="112" t="s">
        <v>885</v>
      </c>
      <c r="G74" s="8" t="s">
        <v>39</v>
      </c>
      <c r="H74" s="90" t="s">
        <v>260</v>
      </c>
      <c r="I74" s="47" t="s">
        <v>886</v>
      </c>
      <c r="J74" s="47" t="s">
        <v>887</v>
      </c>
      <c r="K74" s="47" t="s">
        <v>888</v>
      </c>
      <c r="L74" s="90" t="s">
        <v>93</v>
      </c>
      <c r="M74" s="90" t="s">
        <v>420</v>
      </c>
      <c r="N74" s="8">
        <v>29605.0</v>
      </c>
      <c r="O74" s="47" t="s">
        <v>889</v>
      </c>
      <c r="P74" s="95">
        <v>34.7956230909656</v>
      </c>
      <c r="Q74" s="13">
        <v>-82.4214492467387</v>
      </c>
      <c r="R74" s="96">
        <v>10.0</v>
      </c>
      <c r="S74" s="97">
        <v>0.16</v>
      </c>
      <c r="T74" s="90" t="s">
        <v>23</v>
      </c>
      <c r="U74" s="55">
        <v>2025.0</v>
      </c>
      <c r="V74" s="90" t="s">
        <v>357</v>
      </c>
      <c r="W74" s="47" t="s">
        <v>890</v>
      </c>
      <c r="X74" s="47" t="s">
        <v>891</v>
      </c>
      <c r="Y74" s="47" t="s">
        <v>892</v>
      </c>
      <c r="Z74" s="8" t="s">
        <v>893</v>
      </c>
      <c r="AA74" s="8" t="s">
        <v>659</v>
      </c>
      <c r="AB74" s="8" t="s">
        <v>486</v>
      </c>
      <c r="AC74" s="98" t="s">
        <v>894</v>
      </c>
      <c r="AD74" s="8" t="s">
        <v>454</v>
      </c>
      <c r="AE74" s="8"/>
      <c r="AF74" s="2" t="s">
        <v>895</v>
      </c>
      <c r="AG74" s="8"/>
      <c r="AH74" s="8">
        <v>26.0</v>
      </c>
      <c r="AI74" s="47" t="s">
        <v>896</v>
      </c>
      <c r="AJ74" s="47" t="s">
        <v>897</v>
      </c>
      <c r="AK74" s="47" t="s">
        <v>898</v>
      </c>
      <c r="AL74" s="8"/>
    </row>
    <row r="75" ht="28.5" customHeight="1">
      <c r="A75" s="47" t="s">
        <v>18</v>
      </c>
      <c r="B75" s="11" t="s">
        <v>36</v>
      </c>
      <c r="C75" s="8" t="s">
        <v>37</v>
      </c>
      <c r="D75" s="8" t="s">
        <v>416</v>
      </c>
      <c r="E75" s="90" t="s">
        <v>249</v>
      </c>
      <c r="F75" s="90" t="s">
        <v>249</v>
      </c>
      <c r="G75" s="8" t="s">
        <v>51</v>
      </c>
      <c r="H75" s="90" t="s">
        <v>40</v>
      </c>
      <c r="I75" s="104" t="s">
        <v>899</v>
      </c>
      <c r="J75" s="8" t="s">
        <v>900</v>
      </c>
      <c r="K75" s="11" t="s">
        <v>901</v>
      </c>
      <c r="L75" s="90" t="s">
        <v>250</v>
      </c>
      <c r="M75" s="90" t="s">
        <v>420</v>
      </c>
      <c r="N75" s="159">
        <v>7601.0</v>
      </c>
      <c r="O75" s="8" t="s">
        <v>902</v>
      </c>
      <c r="P75" s="95">
        <v>40.8711293</v>
      </c>
      <c r="Q75" s="13">
        <v>-74.0449802</v>
      </c>
      <c r="R75" s="96">
        <v>50.0</v>
      </c>
      <c r="S75" s="97"/>
      <c r="T75" s="109"/>
      <c r="U75" s="55">
        <v>2025.0</v>
      </c>
      <c r="V75" s="90"/>
      <c r="W75" s="8" t="s">
        <v>249</v>
      </c>
      <c r="X75" s="104" t="s">
        <v>899</v>
      </c>
      <c r="Y75" s="8" t="s">
        <v>901</v>
      </c>
      <c r="Z75" s="8" t="s">
        <v>250</v>
      </c>
      <c r="AA75" s="8" t="s">
        <v>420</v>
      </c>
      <c r="AB75" s="8" t="s">
        <v>752</v>
      </c>
      <c r="AC75" s="98">
        <v>45922.0</v>
      </c>
      <c r="AD75" s="141" t="s">
        <v>903</v>
      </c>
      <c r="AE75" s="8"/>
      <c r="AF75" s="8" t="s">
        <v>904</v>
      </c>
      <c r="AG75" s="8"/>
      <c r="AH75" s="8">
        <v>32.0</v>
      </c>
      <c r="AI75" s="8"/>
      <c r="AJ75" s="8"/>
      <c r="AK75" s="8"/>
      <c r="AL75" s="8"/>
    </row>
    <row r="76" ht="28.5" customHeight="1">
      <c r="A76" s="47" t="s">
        <v>18</v>
      </c>
      <c r="B76" s="11" t="s">
        <v>36</v>
      </c>
      <c r="C76" s="8" t="s">
        <v>37</v>
      </c>
      <c r="D76" s="8" t="s">
        <v>416</v>
      </c>
      <c r="E76" s="90" t="s">
        <v>251</v>
      </c>
      <c r="F76" s="90" t="s">
        <v>251</v>
      </c>
      <c r="G76" s="8" t="s">
        <v>51</v>
      </c>
      <c r="H76" s="90" t="s">
        <v>40</v>
      </c>
      <c r="I76" s="104" t="s">
        <v>905</v>
      </c>
      <c r="J76" s="8" t="s">
        <v>906</v>
      </c>
      <c r="K76" s="11" t="s">
        <v>907</v>
      </c>
      <c r="L76" s="90" t="s">
        <v>26</v>
      </c>
      <c r="M76" s="90" t="s">
        <v>420</v>
      </c>
      <c r="N76" s="8">
        <v>92831.0</v>
      </c>
      <c r="O76" s="8"/>
      <c r="P76" s="119">
        <v>33.86815</v>
      </c>
      <c r="Q76" s="13">
        <v>-117.90122</v>
      </c>
      <c r="R76" s="119"/>
      <c r="S76" s="157"/>
      <c r="T76" s="160"/>
      <c r="U76" s="55">
        <v>2025.0</v>
      </c>
      <c r="V76" s="90"/>
      <c r="W76" s="16" t="s">
        <v>251</v>
      </c>
      <c r="X76" s="104" t="s">
        <v>905</v>
      </c>
      <c r="Y76" s="8" t="s">
        <v>908</v>
      </c>
      <c r="Z76" s="8" t="s">
        <v>42</v>
      </c>
      <c r="AA76" s="8" t="s">
        <v>420</v>
      </c>
      <c r="AB76" s="8" t="s">
        <v>752</v>
      </c>
      <c r="AC76" s="98">
        <v>45923.0</v>
      </c>
      <c r="AD76" s="98" t="s">
        <v>909</v>
      </c>
      <c r="AE76" s="8" t="s">
        <v>910</v>
      </c>
      <c r="AF76" s="8" t="s">
        <v>911</v>
      </c>
      <c r="AG76" s="8"/>
      <c r="AH76" s="8">
        <v>29.0</v>
      </c>
      <c r="AI76" s="8"/>
      <c r="AJ76" s="8"/>
      <c r="AK76" s="8"/>
      <c r="AL76" s="8"/>
    </row>
    <row r="77" ht="28.5" customHeight="1">
      <c r="A77" s="47" t="s">
        <v>18</v>
      </c>
      <c r="B77" s="11" t="s">
        <v>149</v>
      </c>
      <c r="C77" s="8" t="s">
        <v>37</v>
      </c>
      <c r="D77" s="8" t="s">
        <v>416</v>
      </c>
      <c r="E77" s="90" t="s">
        <v>325</v>
      </c>
      <c r="F77" s="90" t="s">
        <v>325</v>
      </c>
      <c r="G77" s="8" t="s">
        <v>118</v>
      </c>
      <c r="H77" s="90" t="s">
        <v>119</v>
      </c>
      <c r="I77" s="104" t="s">
        <v>912</v>
      </c>
      <c r="J77" s="8" t="s">
        <v>322</v>
      </c>
      <c r="K77" s="11" t="s">
        <v>322</v>
      </c>
      <c r="L77" s="90" t="s">
        <v>322</v>
      </c>
      <c r="M77" s="90" t="s">
        <v>651</v>
      </c>
      <c r="N77" s="8"/>
      <c r="O77" s="8"/>
      <c r="P77" s="95"/>
      <c r="Q77" s="13"/>
      <c r="R77" s="96"/>
      <c r="S77" s="97"/>
      <c r="T77" s="109"/>
      <c r="U77" s="55" t="s">
        <v>30</v>
      </c>
      <c r="V77" s="90"/>
      <c r="W77" s="8" t="s">
        <v>325</v>
      </c>
      <c r="X77" s="104" t="s">
        <v>912</v>
      </c>
      <c r="Y77" s="8" t="s">
        <v>913</v>
      </c>
      <c r="Z77" s="8" t="s">
        <v>914</v>
      </c>
      <c r="AA77" s="8" t="s">
        <v>915</v>
      </c>
      <c r="AB77" s="8" t="s">
        <v>752</v>
      </c>
      <c r="AC77" s="98">
        <v>45922.0</v>
      </c>
      <c r="AD77" s="98" t="s">
        <v>916</v>
      </c>
      <c r="AE77" s="8" t="s">
        <v>917</v>
      </c>
      <c r="AF77" s="131" t="s">
        <v>918</v>
      </c>
      <c r="AG77" s="8"/>
      <c r="AH77" s="8">
        <v>24.0</v>
      </c>
      <c r="AI77" s="8"/>
      <c r="AJ77" s="8"/>
      <c r="AK77" s="8"/>
      <c r="AL77" s="8"/>
    </row>
    <row r="78" ht="28.5" customHeight="1">
      <c r="A78" s="47" t="s">
        <v>18</v>
      </c>
      <c r="B78" s="11" t="s">
        <v>36</v>
      </c>
      <c r="C78" s="8" t="s">
        <v>37</v>
      </c>
      <c r="D78" s="8" t="s">
        <v>416</v>
      </c>
      <c r="E78" s="90" t="s">
        <v>252</v>
      </c>
      <c r="F78" s="90" t="s">
        <v>252</v>
      </c>
      <c r="G78" s="8" t="s">
        <v>118</v>
      </c>
      <c r="H78" s="90" t="s">
        <v>40</v>
      </c>
      <c r="I78" s="104" t="s">
        <v>919</v>
      </c>
      <c r="J78" s="8" t="s">
        <v>920</v>
      </c>
      <c r="K78" s="11" t="s">
        <v>921</v>
      </c>
      <c r="L78" s="90" t="s">
        <v>922</v>
      </c>
      <c r="M78" s="90" t="s">
        <v>618</v>
      </c>
      <c r="N78" s="8" t="s">
        <v>923</v>
      </c>
      <c r="O78" s="8" t="s">
        <v>924</v>
      </c>
      <c r="P78" s="95">
        <v>49.2710802</v>
      </c>
      <c r="Q78" s="13">
        <v>-123.1466031</v>
      </c>
      <c r="R78" s="96">
        <v>50.0</v>
      </c>
      <c r="S78" s="97"/>
      <c r="T78" s="109"/>
      <c r="U78" s="55">
        <v>2025.0</v>
      </c>
      <c r="V78" s="90"/>
      <c r="W78" s="8" t="s">
        <v>252</v>
      </c>
      <c r="X78" s="104" t="s">
        <v>919</v>
      </c>
      <c r="Y78" s="8" t="s">
        <v>921</v>
      </c>
      <c r="Z78" s="8" t="s">
        <v>922</v>
      </c>
      <c r="AA78" s="8" t="s">
        <v>618</v>
      </c>
      <c r="AB78" s="8" t="s">
        <v>752</v>
      </c>
      <c r="AC78" s="98">
        <v>45922.0</v>
      </c>
      <c r="AD78" s="98" t="s">
        <v>925</v>
      </c>
      <c r="AE78" s="8"/>
      <c r="AF78" s="8" t="s">
        <v>926</v>
      </c>
      <c r="AG78" s="8"/>
      <c r="AH78" s="8">
        <v>32.0</v>
      </c>
      <c r="AI78" s="8"/>
      <c r="AJ78" s="8"/>
      <c r="AK78" s="8"/>
      <c r="AL78" s="8"/>
    </row>
    <row r="79" ht="28.5" customHeight="1">
      <c r="A79" s="100" t="s">
        <v>18</v>
      </c>
      <c r="B79" s="100"/>
      <c r="C79" s="100"/>
      <c r="D79" s="100"/>
      <c r="E79" s="100" t="s">
        <v>140</v>
      </c>
      <c r="F79" s="100"/>
      <c r="G79" s="100"/>
      <c r="H79" s="100"/>
      <c r="I79" s="100"/>
      <c r="J79" s="100"/>
      <c r="K79" s="100"/>
      <c r="L79" s="100" t="s">
        <v>26</v>
      </c>
      <c r="M79" s="100"/>
      <c r="N79" s="100"/>
      <c r="O79" s="100"/>
      <c r="P79" s="100"/>
      <c r="Q79" s="100"/>
      <c r="R79" s="100"/>
      <c r="S79" s="105">
        <v>0.0</v>
      </c>
      <c r="T79" s="106" t="s">
        <v>23</v>
      </c>
      <c r="U79" s="103">
        <v>2025.0</v>
      </c>
      <c r="V79" s="100"/>
      <c r="W79" s="100"/>
      <c r="X79" s="100" t="s">
        <v>178</v>
      </c>
      <c r="Y79" s="100"/>
      <c r="Z79" s="100"/>
      <c r="AA79" s="100"/>
      <c r="AB79" s="100"/>
      <c r="AC79" s="100"/>
      <c r="AD79" s="100"/>
      <c r="AE79" s="100"/>
      <c r="AF79" s="100"/>
      <c r="AG79" s="100"/>
      <c r="AH79" s="100"/>
      <c r="AI79" s="100"/>
      <c r="AJ79" s="100"/>
      <c r="AK79" s="100"/>
      <c r="AL79" s="100"/>
    </row>
    <row r="80" ht="28.5" customHeight="1">
      <c r="A80" s="60" t="s">
        <v>18</v>
      </c>
      <c r="E80" s="112" t="s">
        <v>140</v>
      </c>
      <c r="F80" s="112"/>
      <c r="H80" s="112"/>
      <c r="L80" s="112" t="s">
        <v>179</v>
      </c>
      <c r="M80" s="112"/>
      <c r="S80" s="113">
        <v>0.07</v>
      </c>
      <c r="T80" s="90" t="s">
        <v>23</v>
      </c>
      <c r="U80" s="64">
        <v>2025.0</v>
      </c>
      <c r="V80" s="112"/>
    </row>
    <row r="81" ht="28.5" customHeight="1">
      <c r="A81" s="47" t="s">
        <v>18</v>
      </c>
      <c r="B81" s="11" t="s">
        <v>36</v>
      </c>
      <c r="C81" s="8" t="s">
        <v>37</v>
      </c>
      <c r="D81" s="8" t="s">
        <v>437</v>
      </c>
      <c r="E81" s="90" t="s">
        <v>140</v>
      </c>
      <c r="F81" s="90" t="s">
        <v>140</v>
      </c>
      <c r="G81" s="8" t="s">
        <v>39</v>
      </c>
      <c r="H81" s="90" t="s">
        <v>40</v>
      </c>
      <c r="I81" s="8" t="s">
        <v>492</v>
      </c>
      <c r="J81" s="8" t="s">
        <v>493</v>
      </c>
      <c r="K81" s="11" t="s">
        <v>494</v>
      </c>
      <c r="L81" s="90" t="s">
        <v>141</v>
      </c>
      <c r="M81" s="90" t="s">
        <v>420</v>
      </c>
      <c r="N81" s="8">
        <v>30024.0</v>
      </c>
      <c r="O81" s="8" t="s">
        <v>495</v>
      </c>
      <c r="P81" s="95">
        <v>34.0190667141576</v>
      </c>
      <c r="Q81" s="13">
        <v>-84.0693988162346</v>
      </c>
      <c r="R81" s="96"/>
      <c r="S81" s="97">
        <v>4.0</v>
      </c>
      <c r="T81" s="90" t="s">
        <v>23</v>
      </c>
      <c r="U81" s="55">
        <v>2027.0</v>
      </c>
      <c r="V81" s="90"/>
      <c r="W81" s="8" t="s">
        <v>140</v>
      </c>
      <c r="X81" s="8" t="s">
        <v>496</v>
      </c>
      <c r="Y81" s="8" t="s">
        <v>497</v>
      </c>
      <c r="Z81" s="8" t="s">
        <v>179</v>
      </c>
      <c r="AA81" s="8" t="s">
        <v>420</v>
      </c>
      <c r="AB81" s="8" t="s">
        <v>498</v>
      </c>
      <c r="AC81" s="98">
        <v>44429.0</v>
      </c>
      <c r="AD81" s="8" t="s">
        <v>499</v>
      </c>
      <c r="AE81" s="8"/>
      <c r="AF81" s="8" t="s">
        <v>927</v>
      </c>
      <c r="AG81" s="104" t="s">
        <v>501</v>
      </c>
      <c r="AH81" s="8">
        <v>28.0</v>
      </c>
      <c r="AI81" s="8"/>
      <c r="AJ81" s="8"/>
      <c r="AK81" s="8"/>
      <c r="AL81" s="8"/>
    </row>
    <row r="82" ht="28.5" customHeight="1">
      <c r="A82" s="100" t="s">
        <v>62</v>
      </c>
      <c r="B82" s="100"/>
      <c r="C82" s="100"/>
      <c r="D82" s="100"/>
      <c r="E82" s="100" t="s">
        <v>928</v>
      </c>
      <c r="F82" s="100"/>
      <c r="G82" s="100"/>
      <c r="H82" s="100" t="s">
        <v>59</v>
      </c>
      <c r="I82" s="100"/>
      <c r="J82" s="100"/>
      <c r="K82" s="100" t="s">
        <v>884</v>
      </c>
      <c r="L82" s="100" t="s">
        <v>78</v>
      </c>
      <c r="M82" s="100"/>
      <c r="N82" s="100"/>
      <c r="O82" s="100"/>
      <c r="P82" s="100"/>
      <c r="Q82" s="100"/>
      <c r="R82" s="100"/>
      <c r="S82" s="101">
        <v>2.904</v>
      </c>
      <c r="T82" s="106" t="s">
        <v>23</v>
      </c>
      <c r="U82" s="103">
        <v>2026.0</v>
      </c>
      <c r="V82" s="100" t="s">
        <v>929</v>
      </c>
      <c r="W82" s="100"/>
      <c r="X82" s="100"/>
      <c r="Y82" s="100"/>
      <c r="Z82" s="100"/>
      <c r="AA82" s="100"/>
      <c r="AB82" s="100"/>
      <c r="AC82" s="100"/>
      <c r="AD82" s="100"/>
      <c r="AE82" s="100"/>
      <c r="AF82" s="100"/>
      <c r="AG82" s="100"/>
      <c r="AH82" s="100"/>
      <c r="AI82" s="100"/>
      <c r="AJ82" s="100"/>
      <c r="AK82" s="100"/>
      <c r="AL82" s="100"/>
    </row>
    <row r="83" ht="28.5" customHeight="1">
      <c r="A83" s="100" t="s">
        <v>62</v>
      </c>
      <c r="B83" s="100"/>
      <c r="C83" s="100"/>
      <c r="D83" s="100"/>
      <c r="E83" s="100" t="s">
        <v>930</v>
      </c>
      <c r="F83" s="100"/>
      <c r="G83" s="100"/>
      <c r="H83" s="100" t="s">
        <v>85</v>
      </c>
      <c r="I83" s="100"/>
      <c r="J83" s="100"/>
      <c r="K83" s="100" t="s">
        <v>931</v>
      </c>
      <c r="L83" s="100" t="s">
        <v>932</v>
      </c>
      <c r="M83" s="100"/>
      <c r="N83" s="100"/>
      <c r="O83" s="100"/>
      <c r="P83" s="100"/>
      <c r="Q83" s="100"/>
      <c r="R83" s="100"/>
      <c r="S83" s="101">
        <v>0.0</v>
      </c>
      <c r="T83" s="106" t="s">
        <v>23</v>
      </c>
      <c r="U83" s="103">
        <v>2028.0</v>
      </c>
      <c r="V83" s="100" t="s">
        <v>933</v>
      </c>
      <c r="W83" s="100"/>
      <c r="X83" s="100"/>
      <c r="Y83" s="100"/>
      <c r="Z83" s="100"/>
      <c r="AA83" s="100"/>
      <c r="AB83" s="100"/>
      <c r="AC83" s="100"/>
      <c r="AD83" s="100"/>
      <c r="AE83" s="100"/>
      <c r="AF83" s="100"/>
      <c r="AG83" s="100"/>
      <c r="AH83" s="100"/>
      <c r="AI83" s="100"/>
      <c r="AJ83" s="100"/>
      <c r="AK83" s="100"/>
      <c r="AL83" s="100"/>
    </row>
    <row r="84" ht="28.5" customHeight="1">
      <c r="A84" s="100" t="s">
        <v>18</v>
      </c>
      <c r="B84" s="100"/>
      <c r="C84" s="100"/>
      <c r="D84" s="100"/>
      <c r="E84" s="100" t="s">
        <v>28</v>
      </c>
      <c r="F84" s="100"/>
      <c r="G84" s="100"/>
      <c r="H84" s="100"/>
      <c r="I84" s="100"/>
      <c r="J84" s="100"/>
      <c r="K84" s="100"/>
      <c r="L84" s="100" t="s">
        <v>26</v>
      </c>
      <c r="M84" s="100"/>
      <c r="N84" s="100"/>
      <c r="O84" s="100"/>
      <c r="P84" s="100"/>
      <c r="Q84" s="100"/>
      <c r="R84" s="100"/>
      <c r="S84" s="105">
        <v>0.2</v>
      </c>
      <c r="T84" s="106" t="s">
        <v>23</v>
      </c>
      <c r="U84" s="103">
        <v>2025.0</v>
      </c>
      <c r="V84" s="100"/>
      <c r="W84" s="100"/>
      <c r="X84" s="100"/>
      <c r="Y84" s="100"/>
      <c r="Z84" s="100"/>
      <c r="AA84" s="100"/>
      <c r="AB84" s="100"/>
      <c r="AC84" s="100"/>
      <c r="AD84" s="100"/>
      <c r="AE84" s="100"/>
      <c r="AF84" s="100"/>
      <c r="AG84" s="100"/>
      <c r="AH84" s="100"/>
      <c r="AI84" s="100"/>
      <c r="AJ84" s="100"/>
      <c r="AK84" s="100"/>
      <c r="AL84" s="100"/>
    </row>
    <row r="85" ht="28.5" customHeight="1">
      <c r="A85" s="60" t="s">
        <v>18</v>
      </c>
      <c r="B85" s="85"/>
      <c r="C85" s="85"/>
      <c r="D85" s="85"/>
      <c r="E85" s="161" t="s">
        <v>28</v>
      </c>
      <c r="F85" s="161"/>
      <c r="G85" s="85"/>
      <c r="H85" s="161"/>
      <c r="I85" s="85"/>
      <c r="J85" s="85"/>
      <c r="K85" s="85"/>
      <c r="L85" s="161" t="s">
        <v>26</v>
      </c>
      <c r="M85" s="161"/>
      <c r="N85" s="85"/>
      <c r="O85" s="85"/>
      <c r="P85" s="85"/>
      <c r="Q85" s="85"/>
      <c r="R85" s="85"/>
      <c r="S85" s="162">
        <v>0.2</v>
      </c>
      <c r="T85" s="84" t="s">
        <v>23</v>
      </c>
      <c r="U85" s="64">
        <v>2025.0</v>
      </c>
      <c r="V85" s="112"/>
      <c r="W85" s="85"/>
      <c r="X85" s="85"/>
      <c r="Y85" s="85"/>
      <c r="Z85" s="85"/>
      <c r="AA85" s="85"/>
      <c r="AB85" s="85"/>
      <c r="AC85" s="85"/>
      <c r="AD85" s="85"/>
      <c r="AE85" s="163"/>
    </row>
    <row r="86" ht="28.5" customHeight="1">
      <c r="A86" s="100" t="s">
        <v>54</v>
      </c>
      <c r="B86" s="164"/>
      <c r="C86" s="164"/>
      <c r="D86" s="164"/>
      <c r="E86" s="164" t="s">
        <v>28</v>
      </c>
      <c r="F86" s="164"/>
      <c r="G86" s="164"/>
      <c r="H86" s="164" t="s">
        <v>85</v>
      </c>
      <c r="I86" s="164"/>
      <c r="J86" s="164"/>
      <c r="K86" s="164" t="s">
        <v>572</v>
      </c>
      <c r="L86" s="164" t="s">
        <v>934</v>
      </c>
      <c r="M86" s="164"/>
      <c r="N86" s="164"/>
      <c r="O86" s="164"/>
      <c r="P86" s="164"/>
      <c r="Q86" s="164"/>
      <c r="R86" s="164"/>
      <c r="S86" s="165">
        <v>0.495</v>
      </c>
      <c r="T86" s="166" t="s">
        <v>23</v>
      </c>
      <c r="U86" s="103">
        <v>2024.0</v>
      </c>
      <c r="V86" s="100"/>
      <c r="W86" s="164"/>
      <c r="X86" s="164"/>
      <c r="Y86" s="164"/>
      <c r="Z86" s="164"/>
      <c r="AA86" s="164"/>
      <c r="AB86" s="164"/>
      <c r="AC86" s="164"/>
      <c r="AD86" s="164"/>
      <c r="AE86" s="167"/>
      <c r="AF86" s="100"/>
      <c r="AG86" s="100"/>
      <c r="AH86" s="100"/>
      <c r="AI86" s="100"/>
      <c r="AJ86" s="100"/>
      <c r="AK86" s="100"/>
      <c r="AL86" s="100"/>
    </row>
    <row r="87" ht="28.5" customHeight="1">
      <c r="A87" s="100" t="s">
        <v>54</v>
      </c>
      <c r="B87" s="164"/>
      <c r="C87" s="164"/>
      <c r="D87" s="164"/>
      <c r="E87" s="164" t="s">
        <v>935</v>
      </c>
      <c r="F87" s="164"/>
      <c r="G87" s="164"/>
      <c r="H87" s="164" t="s">
        <v>85</v>
      </c>
      <c r="I87" s="164"/>
      <c r="J87" s="164"/>
      <c r="K87" s="164" t="s">
        <v>936</v>
      </c>
      <c r="L87" s="164" t="s">
        <v>32</v>
      </c>
      <c r="M87" s="164"/>
      <c r="N87" s="164"/>
      <c r="O87" s="164"/>
      <c r="P87" s="164"/>
      <c r="Q87" s="100"/>
      <c r="R87" s="164"/>
      <c r="S87" s="165">
        <v>1.0</v>
      </c>
      <c r="T87" s="166" t="s">
        <v>23</v>
      </c>
      <c r="U87" s="103">
        <v>2024.0</v>
      </c>
      <c r="V87" s="100" t="s">
        <v>937</v>
      </c>
      <c r="W87" s="164"/>
      <c r="X87" s="164"/>
      <c r="Y87" s="164"/>
      <c r="Z87" s="164"/>
      <c r="AA87" s="164"/>
      <c r="AB87" s="164"/>
      <c r="AC87" s="164"/>
      <c r="AD87" s="164"/>
      <c r="AE87" s="167"/>
      <c r="AF87" s="100"/>
      <c r="AG87" s="100"/>
      <c r="AH87" s="100"/>
      <c r="AI87" s="100"/>
      <c r="AJ87" s="100"/>
      <c r="AK87" s="100"/>
      <c r="AL87" s="100"/>
    </row>
    <row r="88" ht="28.5" customHeight="1">
      <c r="A88" s="60" t="s">
        <v>18</v>
      </c>
      <c r="B88" s="85"/>
      <c r="C88" s="85"/>
      <c r="D88" s="85"/>
      <c r="E88" s="161" t="s">
        <v>75</v>
      </c>
      <c r="F88" s="161"/>
      <c r="G88" s="85"/>
      <c r="H88" s="161"/>
      <c r="I88" s="85"/>
      <c r="J88" s="85"/>
      <c r="K88" s="85"/>
      <c r="L88" s="161" t="s">
        <v>42</v>
      </c>
      <c r="M88" s="161"/>
      <c r="N88" s="85"/>
      <c r="O88" s="85"/>
      <c r="P88" s="85"/>
      <c r="R88" s="85"/>
      <c r="S88" s="162">
        <v>0.2</v>
      </c>
      <c r="T88" s="90" t="s">
        <v>23</v>
      </c>
      <c r="U88" s="64">
        <v>2025.0</v>
      </c>
      <c r="V88" s="112"/>
      <c r="W88" s="85"/>
      <c r="X88" s="85" t="s">
        <v>76</v>
      </c>
      <c r="Y88" s="85"/>
      <c r="Z88" s="85"/>
      <c r="AA88" s="85"/>
      <c r="AB88" s="85"/>
      <c r="AC88" s="85"/>
      <c r="AD88" s="85"/>
      <c r="AE88" s="163"/>
    </row>
    <row r="89" ht="28.5" customHeight="1">
      <c r="A89" s="60" t="s">
        <v>18</v>
      </c>
      <c r="B89" s="85"/>
      <c r="C89" s="85"/>
      <c r="D89" s="85"/>
      <c r="E89" s="161" t="s">
        <v>75</v>
      </c>
      <c r="F89" s="161"/>
      <c r="G89" s="85"/>
      <c r="H89" s="161"/>
      <c r="I89" s="85"/>
      <c r="J89" s="85"/>
      <c r="K89" s="85"/>
      <c r="L89" s="161" t="s">
        <v>64</v>
      </c>
      <c r="M89" s="161"/>
      <c r="N89" s="85"/>
      <c r="O89" s="85"/>
      <c r="P89" s="85"/>
      <c r="R89" s="85"/>
      <c r="S89" s="162">
        <v>0.8</v>
      </c>
      <c r="T89" s="84" t="s">
        <v>23</v>
      </c>
      <c r="U89" s="64">
        <v>2025.0</v>
      </c>
      <c r="V89" s="112"/>
      <c r="W89" s="85"/>
      <c r="X89" s="85"/>
      <c r="Y89" s="85"/>
      <c r="Z89" s="85"/>
      <c r="AA89" s="85"/>
      <c r="AB89" s="85"/>
      <c r="AC89" s="85"/>
      <c r="AD89" s="85"/>
      <c r="AE89" s="163"/>
    </row>
    <row r="90" ht="28.5" customHeight="1">
      <c r="A90" s="47" t="s">
        <v>18</v>
      </c>
      <c r="B90" s="82" t="s">
        <v>36</v>
      </c>
      <c r="C90" s="83" t="s">
        <v>37</v>
      </c>
      <c r="D90" s="83" t="s">
        <v>416</v>
      </c>
      <c r="E90" s="84" t="s">
        <v>253</v>
      </c>
      <c r="F90" s="84" t="s">
        <v>253</v>
      </c>
      <c r="G90" s="83" t="s">
        <v>254</v>
      </c>
      <c r="H90" s="84" t="s">
        <v>255</v>
      </c>
      <c r="I90" s="168" t="s">
        <v>938</v>
      </c>
      <c r="J90" s="83" t="s">
        <v>939</v>
      </c>
      <c r="K90" s="82" t="s">
        <v>940</v>
      </c>
      <c r="L90" s="84" t="s">
        <v>26</v>
      </c>
      <c r="M90" s="84" t="s">
        <v>420</v>
      </c>
      <c r="N90" s="83">
        <v>94107.0</v>
      </c>
      <c r="O90" s="83"/>
      <c r="P90" s="86">
        <v>37.75053</v>
      </c>
      <c r="Q90" s="13">
        <v>-122.39635</v>
      </c>
      <c r="R90" s="87"/>
      <c r="S90" s="88"/>
      <c r="T90" s="169"/>
      <c r="U90" s="55">
        <v>2025.0</v>
      </c>
      <c r="V90" s="90"/>
      <c r="W90" s="83" t="s">
        <v>253</v>
      </c>
      <c r="X90" s="168" t="s">
        <v>938</v>
      </c>
      <c r="Y90" s="83" t="s">
        <v>940</v>
      </c>
      <c r="Z90" s="83" t="s">
        <v>26</v>
      </c>
      <c r="AA90" s="83" t="s">
        <v>420</v>
      </c>
      <c r="AB90" s="83" t="s">
        <v>752</v>
      </c>
      <c r="AC90" s="91">
        <v>45922.0</v>
      </c>
      <c r="AD90" s="91" t="s">
        <v>941</v>
      </c>
      <c r="AE90" s="92"/>
      <c r="AF90" s="8" t="s">
        <v>942</v>
      </c>
      <c r="AG90" s="8"/>
      <c r="AH90" s="8">
        <v>21.0</v>
      </c>
      <c r="AI90" s="8"/>
      <c r="AJ90" s="8"/>
      <c r="AK90" s="8"/>
      <c r="AL90" s="8"/>
    </row>
    <row r="91" ht="28.5" customHeight="1">
      <c r="A91" s="100" t="s">
        <v>18</v>
      </c>
      <c r="B91" s="170" t="s">
        <v>55</v>
      </c>
      <c r="C91" s="166" t="s">
        <v>37</v>
      </c>
      <c r="D91" s="166" t="s">
        <v>416</v>
      </c>
      <c r="E91" s="166" t="s">
        <v>943</v>
      </c>
      <c r="F91" s="166" t="s">
        <v>944</v>
      </c>
      <c r="G91" s="166" t="s">
        <v>118</v>
      </c>
      <c r="H91" s="166" t="s">
        <v>46</v>
      </c>
      <c r="I91" s="166" t="s">
        <v>945</v>
      </c>
      <c r="J91" s="166"/>
      <c r="K91" s="170" t="s">
        <v>946</v>
      </c>
      <c r="L91" s="166" t="s">
        <v>947</v>
      </c>
      <c r="M91" s="166" t="s">
        <v>618</v>
      </c>
      <c r="N91" s="171"/>
      <c r="O91" s="166"/>
      <c r="P91" s="172">
        <v>45.1051</v>
      </c>
      <c r="Q91" s="173">
        <v>-64.4416</v>
      </c>
      <c r="R91" s="174"/>
      <c r="S91" s="175">
        <v>0.705</v>
      </c>
      <c r="T91" s="166" t="s">
        <v>23</v>
      </c>
      <c r="U91" s="176">
        <v>2026.0</v>
      </c>
      <c r="V91" s="106" t="s">
        <v>948</v>
      </c>
      <c r="W91" s="166" t="s">
        <v>58</v>
      </c>
      <c r="X91" s="166" t="s">
        <v>949</v>
      </c>
      <c r="Y91" s="166" t="s">
        <v>950</v>
      </c>
      <c r="Z91" s="166" t="s">
        <v>103</v>
      </c>
      <c r="AA91" s="166" t="s">
        <v>618</v>
      </c>
      <c r="AB91" s="166" t="s">
        <v>486</v>
      </c>
      <c r="AC91" s="177">
        <v>45872.0</v>
      </c>
      <c r="AD91" s="166" t="s">
        <v>951</v>
      </c>
      <c r="AE91" s="178" t="s">
        <v>952</v>
      </c>
      <c r="AF91" s="179" t="s">
        <v>953</v>
      </c>
      <c r="AG91" s="106"/>
      <c r="AH91" s="106">
        <v>28.0</v>
      </c>
      <c r="AI91" s="106"/>
      <c r="AJ91" s="106"/>
      <c r="AK91" s="106"/>
      <c r="AL91" s="106"/>
    </row>
    <row r="92" ht="28.5" customHeight="1">
      <c r="A92" s="100" t="s">
        <v>805</v>
      </c>
      <c r="B92" s="180" t="s">
        <v>55</v>
      </c>
      <c r="C92" s="166" t="s">
        <v>37</v>
      </c>
      <c r="D92" s="106" t="s">
        <v>416</v>
      </c>
      <c r="E92" s="106" t="s">
        <v>943</v>
      </c>
      <c r="F92" s="106" t="s">
        <v>954</v>
      </c>
      <c r="G92" s="166" t="s">
        <v>118</v>
      </c>
      <c r="H92" s="166" t="s">
        <v>46</v>
      </c>
      <c r="I92" s="106" t="s">
        <v>945</v>
      </c>
      <c r="J92" s="106" t="s">
        <v>955</v>
      </c>
      <c r="K92" s="180" t="s">
        <v>956</v>
      </c>
      <c r="L92" s="106" t="s">
        <v>947</v>
      </c>
      <c r="M92" s="106" t="s">
        <v>618</v>
      </c>
      <c r="N92" s="181"/>
      <c r="O92" s="106"/>
      <c r="P92" s="182">
        <v>44.3756</v>
      </c>
      <c r="Q92" s="173">
        <v>-64.5196</v>
      </c>
      <c r="R92" s="183"/>
      <c r="S92" s="184">
        <v>0.705</v>
      </c>
      <c r="T92" s="106" t="s">
        <v>23</v>
      </c>
      <c r="U92" s="176">
        <v>2026.0</v>
      </c>
      <c r="V92" s="185" t="s">
        <v>948</v>
      </c>
      <c r="W92" s="106" t="s">
        <v>58</v>
      </c>
      <c r="X92" s="106" t="s">
        <v>949</v>
      </c>
      <c r="Y92" s="106" t="s">
        <v>950</v>
      </c>
      <c r="Z92" s="106" t="s">
        <v>103</v>
      </c>
      <c r="AA92" s="106" t="s">
        <v>618</v>
      </c>
      <c r="AB92" s="106" t="s">
        <v>486</v>
      </c>
      <c r="AC92" s="186">
        <v>45872.0</v>
      </c>
      <c r="AD92" s="106" t="s">
        <v>957</v>
      </c>
      <c r="AE92" s="179" t="s">
        <v>958</v>
      </c>
      <c r="AF92" s="179" t="s">
        <v>953</v>
      </c>
      <c r="AG92" s="106"/>
      <c r="AH92" s="106">
        <v>28.0</v>
      </c>
      <c r="AI92" s="106"/>
      <c r="AJ92" s="106"/>
      <c r="AK92" s="106"/>
      <c r="AL92" s="106"/>
    </row>
    <row r="93" ht="28.5" customHeight="1">
      <c r="A93" s="100" t="s">
        <v>54</v>
      </c>
      <c r="B93" s="180" t="s">
        <v>55</v>
      </c>
      <c r="C93" s="166" t="s">
        <v>37</v>
      </c>
      <c r="D93" s="106" t="s">
        <v>416</v>
      </c>
      <c r="E93" s="106" t="s">
        <v>943</v>
      </c>
      <c r="F93" s="106" t="s">
        <v>959</v>
      </c>
      <c r="G93" s="166" t="s">
        <v>118</v>
      </c>
      <c r="H93" s="166" t="s">
        <v>46</v>
      </c>
      <c r="I93" s="106" t="s">
        <v>945</v>
      </c>
      <c r="J93" s="106" t="s">
        <v>960</v>
      </c>
      <c r="K93" s="180" t="s">
        <v>961</v>
      </c>
      <c r="L93" s="106" t="s">
        <v>947</v>
      </c>
      <c r="M93" s="106" t="s">
        <v>618</v>
      </c>
      <c r="N93" s="181"/>
      <c r="O93" s="106"/>
      <c r="P93" s="182">
        <v>44.7573</v>
      </c>
      <c r="Q93" s="173">
        <v>-63.5302</v>
      </c>
      <c r="R93" s="183"/>
      <c r="S93" s="184">
        <v>0.705</v>
      </c>
      <c r="T93" s="106" t="s">
        <v>23</v>
      </c>
      <c r="U93" s="176">
        <v>2026.0</v>
      </c>
      <c r="V93" s="106" t="s">
        <v>948</v>
      </c>
      <c r="W93" s="106" t="s">
        <v>58</v>
      </c>
      <c r="X93" s="106" t="s">
        <v>949</v>
      </c>
      <c r="Y93" s="106" t="s">
        <v>950</v>
      </c>
      <c r="Z93" s="106" t="s">
        <v>103</v>
      </c>
      <c r="AA93" s="106" t="s">
        <v>618</v>
      </c>
      <c r="AB93" s="106" t="s">
        <v>486</v>
      </c>
      <c r="AC93" s="186">
        <v>45872.0</v>
      </c>
      <c r="AD93" s="106" t="s">
        <v>957</v>
      </c>
      <c r="AE93" s="179" t="s">
        <v>962</v>
      </c>
      <c r="AF93" s="179" t="s">
        <v>953</v>
      </c>
      <c r="AG93" s="106"/>
      <c r="AH93" s="106">
        <v>28.0</v>
      </c>
      <c r="AI93" s="106"/>
      <c r="AJ93" s="106"/>
      <c r="AK93" s="106"/>
      <c r="AL93" s="106"/>
    </row>
    <row r="94" ht="28.5" customHeight="1">
      <c r="A94" s="60" t="s">
        <v>18</v>
      </c>
      <c r="E94" s="112" t="s">
        <v>77</v>
      </c>
      <c r="F94" s="112"/>
      <c r="H94" s="112"/>
      <c r="L94" s="112" t="s">
        <v>78</v>
      </c>
      <c r="M94" s="112"/>
      <c r="S94" s="113">
        <v>6.0</v>
      </c>
      <c r="T94" s="90" t="s">
        <v>23</v>
      </c>
      <c r="U94" s="64">
        <v>2029.0</v>
      </c>
      <c r="V94" s="112"/>
      <c r="X94" s="187"/>
    </row>
    <row r="95" ht="28.5" customHeight="1">
      <c r="A95" s="47" t="s">
        <v>18</v>
      </c>
      <c r="B95" s="11" t="s">
        <v>158</v>
      </c>
      <c r="C95" s="8" t="s">
        <v>37</v>
      </c>
      <c r="D95" s="8" t="s">
        <v>416</v>
      </c>
      <c r="E95" s="112" t="s">
        <v>358</v>
      </c>
      <c r="F95" s="90" t="s">
        <v>963</v>
      </c>
      <c r="G95" s="8" t="s">
        <v>45</v>
      </c>
      <c r="H95" s="90" t="s">
        <v>260</v>
      </c>
      <c r="I95" s="8" t="s">
        <v>964</v>
      </c>
      <c r="J95" s="8" t="s">
        <v>965</v>
      </c>
      <c r="K95" s="11" t="s">
        <v>966</v>
      </c>
      <c r="L95" s="90" t="s">
        <v>297</v>
      </c>
      <c r="M95" s="90" t="s">
        <v>420</v>
      </c>
      <c r="N95" s="29" t="s">
        <v>967</v>
      </c>
      <c r="O95" s="8"/>
      <c r="P95" s="95">
        <v>48.161</v>
      </c>
      <c r="Q95" s="13">
        <v>-122.1481</v>
      </c>
      <c r="R95" s="96"/>
      <c r="S95" s="97"/>
      <c r="T95" s="90"/>
      <c r="U95" s="55">
        <v>2025.0</v>
      </c>
      <c r="V95" s="90"/>
      <c r="W95" s="8" t="s">
        <v>358</v>
      </c>
      <c r="X95" s="8" t="s">
        <v>964</v>
      </c>
      <c r="Y95" s="8" t="s">
        <v>966</v>
      </c>
      <c r="Z95" s="8" t="s">
        <v>297</v>
      </c>
      <c r="AA95" s="8" t="s">
        <v>420</v>
      </c>
      <c r="AB95" s="8" t="s">
        <v>486</v>
      </c>
      <c r="AC95" s="98">
        <v>45876.0</v>
      </c>
      <c r="AD95" s="8" t="s">
        <v>968</v>
      </c>
      <c r="AE95" s="8"/>
      <c r="AF95" s="2" t="s">
        <v>969</v>
      </c>
      <c r="AG95" s="8"/>
      <c r="AH95" s="8">
        <v>21.0</v>
      </c>
      <c r="AI95" s="8"/>
      <c r="AJ95" s="8"/>
      <c r="AK95" s="8"/>
      <c r="AL95" s="8"/>
    </row>
    <row r="96" ht="28.5" customHeight="1">
      <c r="A96" s="100" t="s">
        <v>54</v>
      </c>
      <c r="B96" s="164"/>
      <c r="C96" s="164"/>
      <c r="D96" s="164"/>
      <c r="E96" s="164" t="s">
        <v>970</v>
      </c>
      <c r="F96" s="164"/>
      <c r="G96" s="164"/>
      <c r="H96" s="164" t="s">
        <v>46</v>
      </c>
      <c r="I96" s="164"/>
      <c r="J96" s="164"/>
      <c r="K96" s="164" t="s">
        <v>971</v>
      </c>
      <c r="L96" s="164" t="s">
        <v>32</v>
      </c>
      <c r="M96" s="164"/>
      <c r="N96" s="164"/>
      <c r="O96" s="164"/>
      <c r="P96" s="164"/>
      <c r="Q96" s="100"/>
      <c r="R96" s="164"/>
      <c r="S96" s="165">
        <v>3.05</v>
      </c>
      <c r="T96" s="166" t="s">
        <v>23</v>
      </c>
      <c r="U96" s="103">
        <v>2025.0</v>
      </c>
      <c r="V96" s="100" t="s">
        <v>972</v>
      </c>
      <c r="W96" s="164"/>
      <c r="X96" s="164"/>
      <c r="Y96" s="164"/>
      <c r="Z96" s="164"/>
      <c r="AA96" s="164"/>
      <c r="AB96" s="164"/>
      <c r="AC96" s="164"/>
      <c r="AD96" s="164"/>
      <c r="AE96" s="167"/>
      <c r="AF96" s="100"/>
      <c r="AG96" s="100"/>
      <c r="AH96" s="100"/>
      <c r="AI96" s="100"/>
      <c r="AJ96" s="100"/>
      <c r="AK96" s="100"/>
      <c r="AL96" s="100"/>
    </row>
    <row r="97" ht="28.5" customHeight="1">
      <c r="A97" s="47" t="s">
        <v>18</v>
      </c>
      <c r="B97" s="82" t="s">
        <v>36</v>
      </c>
      <c r="C97" s="83" t="s">
        <v>37</v>
      </c>
      <c r="D97" s="83" t="s">
        <v>416</v>
      </c>
      <c r="E97" s="84" t="s">
        <v>256</v>
      </c>
      <c r="F97" s="84" t="s">
        <v>256</v>
      </c>
      <c r="G97" s="83" t="s">
        <v>39</v>
      </c>
      <c r="H97" s="84" t="s">
        <v>40</v>
      </c>
      <c r="I97" s="8" t="s">
        <v>973</v>
      </c>
      <c r="J97" s="83" t="s">
        <v>974</v>
      </c>
      <c r="K97" s="82" t="s">
        <v>975</v>
      </c>
      <c r="L97" s="84" t="s">
        <v>86</v>
      </c>
      <c r="M97" s="84" t="s">
        <v>420</v>
      </c>
      <c r="N97" s="83">
        <v>60188.0</v>
      </c>
      <c r="O97" s="83" t="s">
        <v>976</v>
      </c>
      <c r="P97" s="86">
        <v>41.8970353127812</v>
      </c>
      <c r="Q97" s="13">
        <v>-88.1160641160044</v>
      </c>
      <c r="R97" s="87">
        <v>100.0</v>
      </c>
      <c r="S97" s="88"/>
      <c r="T97" s="169"/>
      <c r="U97" s="55">
        <v>2025.0</v>
      </c>
      <c r="V97" s="90"/>
      <c r="W97" s="83" t="s">
        <v>256</v>
      </c>
      <c r="X97" s="83" t="s">
        <v>973</v>
      </c>
      <c r="Y97" s="83" t="s">
        <v>723</v>
      </c>
      <c r="Z97" s="83" t="s">
        <v>224</v>
      </c>
      <c r="AA97" s="83" t="s">
        <v>420</v>
      </c>
      <c r="AB97" s="83" t="s">
        <v>498</v>
      </c>
      <c r="AC97" s="91">
        <v>44766.0</v>
      </c>
      <c r="AD97" s="83" t="s">
        <v>977</v>
      </c>
      <c r="AE97" s="92" t="s">
        <v>978</v>
      </c>
      <c r="AF97" s="8" t="s">
        <v>979</v>
      </c>
      <c r="AG97" s="104" t="s">
        <v>980</v>
      </c>
      <c r="AH97" s="8">
        <v>8.0</v>
      </c>
      <c r="AI97" s="8"/>
      <c r="AJ97" s="8"/>
      <c r="AK97" s="8"/>
      <c r="AL97" s="8"/>
    </row>
    <row r="98" ht="28.5" customHeight="1">
      <c r="A98" s="47" t="s">
        <v>18</v>
      </c>
      <c r="B98" s="82" t="s">
        <v>36</v>
      </c>
      <c r="C98" s="83" t="s">
        <v>37</v>
      </c>
      <c r="D98" s="83" t="s">
        <v>416</v>
      </c>
      <c r="E98" s="84" t="s">
        <v>256</v>
      </c>
      <c r="F98" s="84" t="s">
        <v>256</v>
      </c>
      <c r="G98" s="83" t="s">
        <v>39</v>
      </c>
      <c r="H98" s="84" t="s">
        <v>40</v>
      </c>
      <c r="I98" s="83" t="s">
        <v>973</v>
      </c>
      <c r="J98" s="83" t="s">
        <v>981</v>
      </c>
      <c r="K98" s="82" t="s">
        <v>982</v>
      </c>
      <c r="L98" s="84" t="s">
        <v>64</v>
      </c>
      <c r="M98" s="84" t="s">
        <v>420</v>
      </c>
      <c r="N98" s="83">
        <v>46825.0</v>
      </c>
      <c r="O98" s="83" t="s">
        <v>983</v>
      </c>
      <c r="P98" s="86">
        <v>41.1493456489585</v>
      </c>
      <c r="Q98" s="13">
        <v>-85.1541348734218</v>
      </c>
      <c r="R98" s="87">
        <v>100.0</v>
      </c>
      <c r="S98" s="88"/>
      <c r="T98" s="169"/>
      <c r="U98" s="55">
        <v>2025.0</v>
      </c>
      <c r="V98" s="90"/>
      <c r="W98" s="83" t="s">
        <v>256</v>
      </c>
      <c r="X98" s="83" t="s">
        <v>973</v>
      </c>
      <c r="Y98" s="83" t="s">
        <v>723</v>
      </c>
      <c r="Z98" s="83" t="s">
        <v>224</v>
      </c>
      <c r="AA98" s="83" t="s">
        <v>420</v>
      </c>
      <c r="AB98" s="83" t="s">
        <v>432</v>
      </c>
      <c r="AC98" s="91">
        <v>44418.0</v>
      </c>
      <c r="AD98" s="83" t="s">
        <v>977</v>
      </c>
      <c r="AE98" s="92" t="s">
        <v>984</v>
      </c>
      <c r="AF98" s="8" t="s">
        <v>979</v>
      </c>
      <c r="AG98" s="104" t="s">
        <v>980</v>
      </c>
      <c r="AH98" s="8">
        <v>8.0</v>
      </c>
      <c r="AI98" s="8"/>
      <c r="AJ98" s="8"/>
      <c r="AK98" s="8"/>
      <c r="AL98" s="8"/>
    </row>
    <row r="99" ht="28.5" customHeight="1">
      <c r="A99" s="47" t="s">
        <v>18</v>
      </c>
      <c r="B99" s="82" t="s">
        <v>36</v>
      </c>
      <c r="C99" s="83" t="s">
        <v>37</v>
      </c>
      <c r="D99" s="83" t="s">
        <v>416</v>
      </c>
      <c r="E99" s="84" t="s">
        <v>256</v>
      </c>
      <c r="F99" s="84" t="s">
        <v>256</v>
      </c>
      <c r="G99" s="83" t="s">
        <v>39</v>
      </c>
      <c r="H99" s="84" t="s">
        <v>40</v>
      </c>
      <c r="I99" s="83" t="s">
        <v>973</v>
      </c>
      <c r="J99" s="83" t="s">
        <v>985</v>
      </c>
      <c r="K99" s="82" t="s">
        <v>986</v>
      </c>
      <c r="L99" s="84" t="s">
        <v>95</v>
      </c>
      <c r="M99" s="84" t="s">
        <v>420</v>
      </c>
      <c r="N99" s="83">
        <v>75032.0</v>
      </c>
      <c r="O99" s="83" t="s">
        <v>987</v>
      </c>
      <c r="P99" s="86">
        <v>32.9134129691435</v>
      </c>
      <c r="Q99" s="13">
        <v>-96.4226325604997</v>
      </c>
      <c r="R99" s="87">
        <v>100.0</v>
      </c>
      <c r="S99" s="88"/>
      <c r="T99" s="109"/>
      <c r="U99" s="55">
        <v>2025.0</v>
      </c>
      <c r="V99" s="90"/>
      <c r="W99" s="83" t="s">
        <v>256</v>
      </c>
      <c r="X99" s="83" t="s">
        <v>973</v>
      </c>
      <c r="Y99" s="83" t="s">
        <v>723</v>
      </c>
      <c r="Z99" s="83" t="s">
        <v>224</v>
      </c>
      <c r="AA99" s="83" t="s">
        <v>420</v>
      </c>
      <c r="AB99" s="83" t="s">
        <v>432</v>
      </c>
      <c r="AC99" s="91">
        <v>44418.0</v>
      </c>
      <c r="AD99" s="83" t="s">
        <v>977</v>
      </c>
      <c r="AE99" s="92" t="s">
        <v>988</v>
      </c>
      <c r="AF99" s="8" t="s">
        <v>979</v>
      </c>
      <c r="AG99" s="104" t="s">
        <v>980</v>
      </c>
      <c r="AH99" s="8">
        <v>8.0</v>
      </c>
      <c r="AI99" s="8"/>
      <c r="AJ99" s="8"/>
      <c r="AK99" s="8"/>
      <c r="AL99" s="8"/>
    </row>
    <row r="100" ht="28.5" customHeight="1">
      <c r="A100" s="47" t="s">
        <v>18</v>
      </c>
      <c r="B100" s="82" t="s">
        <v>36</v>
      </c>
      <c r="C100" s="83" t="s">
        <v>37</v>
      </c>
      <c r="D100" s="83" t="s">
        <v>437</v>
      </c>
      <c r="E100" s="84" t="s">
        <v>257</v>
      </c>
      <c r="F100" s="84" t="s">
        <v>989</v>
      </c>
      <c r="G100" s="83" t="s">
        <v>39</v>
      </c>
      <c r="H100" s="84" t="s">
        <v>40</v>
      </c>
      <c r="I100" s="8" t="s">
        <v>990</v>
      </c>
      <c r="J100" s="83" t="s">
        <v>991</v>
      </c>
      <c r="K100" s="82" t="s">
        <v>992</v>
      </c>
      <c r="L100" s="84" t="s">
        <v>248</v>
      </c>
      <c r="M100" s="84" t="s">
        <v>420</v>
      </c>
      <c r="N100" s="83">
        <v>1801.0</v>
      </c>
      <c r="O100" s="83" t="s">
        <v>993</v>
      </c>
      <c r="P100" s="86">
        <v>42.524667462343</v>
      </c>
      <c r="Q100" s="119">
        <v>-71.1392038322453</v>
      </c>
      <c r="R100" s="87">
        <v>100.0</v>
      </c>
      <c r="S100" s="88">
        <f>3/1000</f>
        <v>0.003</v>
      </c>
      <c r="T100" s="84" t="s">
        <v>23</v>
      </c>
      <c r="U100" s="55">
        <v>2025.0</v>
      </c>
      <c r="V100" s="90"/>
      <c r="W100" s="83" t="s">
        <v>257</v>
      </c>
      <c r="X100" s="83" t="s">
        <v>990</v>
      </c>
      <c r="Y100" s="83" t="s">
        <v>994</v>
      </c>
      <c r="Z100" s="83" t="s">
        <v>248</v>
      </c>
      <c r="AA100" s="83" t="s">
        <v>420</v>
      </c>
      <c r="AB100" s="83" t="s">
        <v>610</v>
      </c>
      <c r="AC100" s="91">
        <v>44774.0</v>
      </c>
      <c r="AD100" s="83"/>
      <c r="AE100" s="92"/>
      <c r="AF100" s="8" t="s">
        <v>995</v>
      </c>
      <c r="AG100" s="104" t="s">
        <v>996</v>
      </c>
      <c r="AH100" s="8">
        <v>13.0</v>
      </c>
      <c r="AI100" s="8"/>
      <c r="AJ100" s="8"/>
      <c r="AK100" s="8"/>
      <c r="AL100" s="8"/>
    </row>
    <row r="101" ht="28.5" customHeight="1">
      <c r="A101" s="47" t="s">
        <v>18</v>
      </c>
      <c r="B101" s="82" t="s">
        <v>36</v>
      </c>
      <c r="C101" s="83" t="s">
        <v>37</v>
      </c>
      <c r="D101" s="83" t="s">
        <v>416</v>
      </c>
      <c r="E101" s="161" t="s">
        <v>258</v>
      </c>
      <c r="F101" s="161" t="s">
        <v>997</v>
      </c>
      <c r="G101" s="83" t="s">
        <v>39</v>
      </c>
      <c r="H101" s="84" t="s">
        <v>40</v>
      </c>
      <c r="I101" s="83" t="s">
        <v>998</v>
      </c>
      <c r="J101" s="85" t="s">
        <v>999</v>
      </c>
      <c r="K101" s="85" t="s">
        <v>1000</v>
      </c>
      <c r="L101" s="84" t="s">
        <v>224</v>
      </c>
      <c r="M101" s="84" t="s">
        <v>420</v>
      </c>
      <c r="N101" s="188" t="s">
        <v>1001</v>
      </c>
      <c r="O101" s="85" t="s">
        <v>1002</v>
      </c>
      <c r="P101" s="86">
        <v>43.7903731937745</v>
      </c>
      <c r="Q101" s="189">
        <v>-88.4963491189961</v>
      </c>
      <c r="R101" s="87">
        <v>36.0</v>
      </c>
      <c r="S101" s="88"/>
      <c r="T101" s="109"/>
      <c r="U101" s="55">
        <v>2025.0</v>
      </c>
      <c r="V101" s="90"/>
      <c r="W101" s="85" t="s">
        <v>258</v>
      </c>
      <c r="X101" s="83" t="s">
        <v>998</v>
      </c>
      <c r="Y101" s="85" t="s">
        <v>1000</v>
      </c>
      <c r="Z101" s="83" t="s">
        <v>224</v>
      </c>
      <c r="AA101" s="83" t="s">
        <v>420</v>
      </c>
      <c r="AB101" s="83" t="s">
        <v>453</v>
      </c>
      <c r="AC101" s="91">
        <v>45412.0</v>
      </c>
      <c r="AD101" s="91"/>
      <c r="AE101" s="92"/>
      <c r="AF101" s="8" t="s">
        <v>1003</v>
      </c>
      <c r="AG101" s="104" t="s">
        <v>998</v>
      </c>
      <c r="AH101" s="8">
        <v>20.0</v>
      </c>
      <c r="AI101" s="47" t="s">
        <v>1004</v>
      </c>
      <c r="AJ101" s="47" t="s">
        <v>1005</v>
      </c>
      <c r="AK101" s="47" t="s">
        <v>1006</v>
      </c>
      <c r="AL101" s="8"/>
    </row>
    <row r="102" ht="28.5" customHeight="1">
      <c r="A102" s="60" t="s">
        <v>18</v>
      </c>
      <c r="B102" s="85"/>
      <c r="C102" s="85"/>
      <c r="D102" s="85"/>
      <c r="E102" s="161" t="s">
        <v>79</v>
      </c>
      <c r="F102" s="161"/>
      <c r="G102" s="85"/>
      <c r="H102" s="161"/>
      <c r="I102" s="85"/>
      <c r="J102" s="85"/>
      <c r="K102" s="85"/>
      <c r="L102" s="161" t="s">
        <v>80</v>
      </c>
      <c r="M102" s="161"/>
      <c r="N102" s="85"/>
      <c r="O102" s="85"/>
      <c r="P102" s="85"/>
      <c r="Q102" s="85"/>
      <c r="R102" s="85"/>
      <c r="S102" s="162" t="s">
        <v>21</v>
      </c>
      <c r="T102" s="90" t="s">
        <v>23</v>
      </c>
      <c r="U102" s="64">
        <v>2029.0</v>
      </c>
      <c r="V102" s="112"/>
      <c r="W102" s="85"/>
      <c r="X102" s="85" t="s">
        <v>81</v>
      </c>
      <c r="Y102" s="85"/>
      <c r="Z102" s="85"/>
      <c r="AA102" s="85"/>
      <c r="AB102" s="85"/>
      <c r="AC102" s="85"/>
      <c r="AD102" s="85"/>
      <c r="AE102" s="163"/>
    </row>
    <row r="103" ht="28.5" customHeight="1">
      <c r="A103" s="60" t="s">
        <v>18</v>
      </c>
      <c r="B103" s="85"/>
      <c r="C103" s="85"/>
      <c r="D103" s="85"/>
      <c r="E103" s="161" t="s">
        <v>79</v>
      </c>
      <c r="F103" s="161"/>
      <c r="G103" s="85"/>
      <c r="H103" s="161"/>
      <c r="I103" s="85"/>
      <c r="J103" s="85"/>
      <c r="K103" s="85"/>
      <c r="L103" s="161" t="s">
        <v>80</v>
      </c>
      <c r="M103" s="161"/>
      <c r="N103" s="85"/>
      <c r="O103" s="85"/>
      <c r="P103" s="85"/>
      <c r="Q103" s="85"/>
      <c r="R103" s="85"/>
      <c r="S103" s="162" t="s">
        <v>21</v>
      </c>
      <c r="T103" s="84" t="s">
        <v>23</v>
      </c>
      <c r="U103" s="64">
        <v>2029.0</v>
      </c>
      <c r="V103" s="112"/>
      <c r="W103" s="85"/>
      <c r="X103" s="85" t="s">
        <v>81</v>
      </c>
      <c r="Y103" s="85"/>
      <c r="Z103" s="85"/>
      <c r="AA103" s="85"/>
      <c r="AB103" s="85"/>
      <c r="AC103" s="85"/>
      <c r="AD103" s="85"/>
      <c r="AE103" s="163"/>
    </row>
    <row r="104" ht="28.5" customHeight="1">
      <c r="A104" s="47" t="s">
        <v>18</v>
      </c>
      <c r="B104" s="82" t="s">
        <v>36</v>
      </c>
      <c r="C104" s="82" t="s">
        <v>37</v>
      </c>
      <c r="D104" s="82" t="s">
        <v>416</v>
      </c>
      <c r="E104" s="84" t="s">
        <v>259</v>
      </c>
      <c r="F104" s="84" t="s">
        <v>259</v>
      </c>
      <c r="G104" s="83" t="s">
        <v>45</v>
      </c>
      <c r="H104" s="190" t="s">
        <v>260</v>
      </c>
      <c r="I104" s="83" t="s">
        <v>1007</v>
      </c>
      <c r="J104" s="85" t="s">
        <v>1008</v>
      </c>
      <c r="K104" s="82" t="s">
        <v>1009</v>
      </c>
      <c r="L104" s="84" t="s">
        <v>145</v>
      </c>
      <c r="M104" s="84" t="s">
        <v>420</v>
      </c>
      <c r="N104" s="83">
        <v>35203.0</v>
      </c>
      <c r="O104" s="83"/>
      <c r="P104" s="86">
        <v>33.51026</v>
      </c>
      <c r="Q104" s="189">
        <v>-86.823641</v>
      </c>
      <c r="R104" s="191">
        <v>12.0</v>
      </c>
      <c r="S104" s="192"/>
      <c r="T104" s="193"/>
      <c r="U104" s="55">
        <v>2025.0</v>
      </c>
      <c r="V104" s="90"/>
      <c r="W104" s="194" t="s">
        <v>259</v>
      </c>
      <c r="X104" s="168" t="s">
        <v>1007</v>
      </c>
      <c r="Y104" s="83" t="s">
        <v>1009</v>
      </c>
      <c r="Z104" s="82" t="s">
        <v>145</v>
      </c>
      <c r="AA104" s="82" t="s">
        <v>420</v>
      </c>
      <c r="AB104" s="82" t="s">
        <v>1010</v>
      </c>
      <c r="AC104" s="195" t="s">
        <v>1011</v>
      </c>
      <c r="AD104" s="196" t="s">
        <v>1012</v>
      </c>
      <c r="AE104" s="197" t="s">
        <v>1013</v>
      </c>
      <c r="AF104" s="8" t="s">
        <v>1014</v>
      </c>
      <c r="AG104" s="198"/>
      <c r="AH104" s="23">
        <v>23.0</v>
      </c>
      <c r="AI104" s="10"/>
      <c r="AJ104" s="10"/>
      <c r="AK104" s="10"/>
      <c r="AL104" s="10"/>
    </row>
    <row r="105" ht="28.5" customHeight="1">
      <c r="A105" s="47" t="s">
        <v>18</v>
      </c>
      <c r="B105" s="82" t="s">
        <v>149</v>
      </c>
      <c r="C105" s="83" t="s">
        <v>37</v>
      </c>
      <c r="D105" s="83" t="s">
        <v>416</v>
      </c>
      <c r="E105" s="84" t="s">
        <v>326</v>
      </c>
      <c r="F105" s="84" t="s">
        <v>1015</v>
      </c>
      <c r="G105" s="83" t="s">
        <v>39</v>
      </c>
      <c r="H105" s="84" t="s">
        <v>40</v>
      </c>
      <c r="I105" s="83" t="s">
        <v>1016</v>
      </c>
      <c r="J105" s="83" t="s">
        <v>1017</v>
      </c>
      <c r="K105" s="82" t="s">
        <v>1018</v>
      </c>
      <c r="L105" s="84" t="s">
        <v>103</v>
      </c>
      <c r="M105" s="84" t="s">
        <v>618</v>
      </c>
      <c r="N105" s="199" t="s">
        <v>1019</v>
      </c>
      <c r="O105" s="83"/>
      <c r="P105" s="86">
        <v>42.2788946940239</v>
      </c>
      <c r="Q105" s="189">
        <v>-82.9646284463617</v>
      </c>
      <c r="R105" s="87"/>
      <c r="S105" s="88"/>
      <c r="T105" s="84"/>
      <c r="U105" s="55" t="s">
        <v>30</v>
      </c>
      <c r="V105" s="90"/>
      <c r="W105" s="83" t="s">
        <v>326</v>
      </c>
      <c r="X105" s="83" t="s">
        <v>1016</v>
      </c>
      <c r="Y105" s="83" t="s">
        <v>936</v>
      </c>
      <c r="Z105" s="83" t="s">
        <v>42</v>
      </c>
      <c r="AA105" s="83" t="s">
        <v>420</v>
      </c>
      <c r="AB105" s="83" t="s">
        <v>1020</v>
      </c>
      <c r="AC105" s="91" t="s">
        <v>1021</v>
      </c>
      <c r="AD105" s="83" t="s">
        <v>454</v>
      </c>
      <c r="AE105" s="92"/>
      <c r="AF105" s="8" t="s">
        <v>1022</v>
      </c>
      <c r="AG105" s="104" t="s">
        <v>1016</v>
      </c>
      <c r="AH105" s="8">
        <v>16.0</v>
      </c>
      <c r="AI105" s="8"/>
      <c r="AJ105" s="8"/>
      <c r="AK105" s="8"/>
      <c r="AL105" s="8"/>
    </row>
    <row r="106" ht="28.5" customHeight="1">
      <c r="A106" s="47" t="s">
        <v>18</v>
      </c>
      <c r="B106" s="82" t="s">
        <v>36</v>
      </c>
      <c r="C106" s="83" t="s">
        <v>37</v>
      </c>
      <c r="D106" s="83" t="s">
        <v>416</v>
      </c>
      <c r="E106" s="84" t="s">
        <v>261</v>
      </c>
      <c r="F106" s="84" t="s">
        <v>261</v>
      </c>
      <c r="G106" s="83" t="s">
        <v>39</v>
      </c>
      <c r="H106" s="84" t="s">
        <v>40</v>
      </c>
      <c r="I106" s="85" t="s">
        <v>1023</v>
      </c>
      <c r="J106" s="83" t="s">
        <v>1024</v>
      </c>
      <c r="K106" s="82" t="s">
        <v>1025</v>
      </c>
      <c r="L106" s="84" t="s">
        <v>95</v>
      </c>
      <c r="M106" s="84" t="s">
        <v>420</v>
      </c>
      <c r="N106" s="83">
        <v>77479.0</v>
      </c>
      <c r="O106" s="83" t="s">
        <v>1026</v>
      </c>
      <c r="P106" s="191">
        <v>29.59</v>
      </c>
      <c r="Q106" s="191">
        <v>-95.6</v>
      </c>
      <c r="R106" s="191">
        <v>2.0</v>
      </c>
      <c r="S106" s="88" t="s">
        <v>237</v>
      </c>
      <c r="T106" s="84" t="s">
        <v>237</v>
      </c>
      <c r="U106" s="55">
        <v>2025.0</v>
      </c>
      <c r="V106" s="90"/>
      <c r="W106" s="83" t="s">
        <v>261</v>
      </c>
      <c r="X106" s="83" t="s">
        <v>1023</v>
      </c>
      <c r="Y106" s="83" t="s">
        <v>1025</v>
      </c>
      <c r="Z106" s="83" t="s">
        <v>95</v>
      </c>
      <c r="AA106" s="83" t="s">
        <v>420</v>
      </c>
      <c r="AB106" s="83" t="s">
        <v>610</v>
      </c>
      <c r="AC106" s="91">
        <v>44774.0</v>
      </c>
      <c r="AD106" s="83" t="s">
        <v>237</v>
      </c>
      <c r="AE106" s="92" t="s">
        <v>1027</v>
      </c>
      <c r="AF106" s="8" t="s">
        <v>1028</v>
      </c>
      <c r="AG106" s="104" t="s">
        <v>1023</v>
      </c>
      <c r="AH106" s="8">
        <v>11.0</v>
      </c>
      <c r="AI106" s="8"/>
      <c r="AJ106" s="8"/>
      <c r="AK106" s="8"/>
      <c r="AL106" s="8"/>
    </row>
    <row r="107" ht="28.5" customHeight="1">
      <c r="A107" s="47" t="s">
        <v>18</v>
      </c>
      <c r="B107" s="11" t="s">
        <v>36</v>
      </c>
      <c r="C107" s="8" t="s">
        <v>37</v>
      </c>
      <c r="D107" s="8" t="s">
        <v>416</v>
      </c>
      <c r="E107" s="90" t="s">
        <v>262</v>
      </c>
      <c r="F107" s="90" t="s">
        <v>262</v>
      </c>
      <c r="G107" s="8" t="s">
        <v>118</v>
      </c>
      <c r="H107" s="90" t="s">
        <v>123</v>
      </c>
      <c r="I107" s="8" t="s">
        <v>1029</v>
      </c>
      <c r="J107" s="8" t="s">
        <v>1030</v>
      </c>
      <c r="K107" s="11" t="s">
        <v>1031</v>
      </c>
      <c r="L107" s="90" t="s">
        <v>263</v>
      </c>
      <c r="M107" s="90" t="s">
        <v>420</v>
      </c>
      <c r="N107" s="8">
        <v>84107.0</v>
      </c>
      <c r="O107" s="8"/>
      <c r="P107" s="95">
        <v>40.6326151669478</v>
      </c>
      <c r="Q107" s="13">
        <v>-111.878552199963</v>
      </c>
      <c r="R107" s="96">
        <v>600.0</v>
      </c>
      <c r="S107" s="97"/>
      <c r="T107" s="90"/>
      <c r="U107" s="55">
        <v>2025.0</v>
      </c>
      <c r="V107" s="90"/>
      <c r="W107" s="8" t="s">
        <v>262</v>
      </c>
      <c r="X107" s="8" t="s">
        <v>1029</v>
      </c>
      <c r="Y107" s="8" t="s">
        <v>966</v>
      </c>
      <c r="Z107" s="8" t="s">
        <v>80</v>
      </c>
      <c r="AA107" s="8" t="s">
        <v>420</v>
      </c>
      <c r="AB107" s="8" t="s">
        <v>486</v>
      </c>
      <c r="AC107" s="98">
        <v>45689.0</v>
      </c>
      <c r="AD107" s="8" t="s">
        <v>1032</v>
      </c>
      <c r="AE107" s="8"/>
      <c r="AF107" s="2" t="s">
        <v>1033</v>
      </c>
      <c r="AG107" s="8"/>
      <c r="AH107" s="8">
        <v>18.0</v>
      </c>
      <c r="AI107" s="8"/>
      <c r="AJ107" s="8"/>
      <c r="AK107" s="8"/>
      <c r="AL107" s="8"/>
    </row>
    <row r="108" ht="28.5" customHeight="1">
      <c r="A108" s="47" t="s">
        <v>18</v>
      </c>
      <c r="B108" s="82" t="s">
        <v>36</v>
      </c>
      <c r="C108" s="83" t="s">
        <v>37</v>
      </c>
      <c r="D108" s="83" t="s">
        <v>416</v>
      </c>
      <c r="E108" s="84" t="s">
        <v>264</v>
      </c>
      <c r="F108" s="84" t="s">
        <v>264</v>
      </c>
      <c r="G108" s="83" t="s">
        <v>39</v>
      </c>
      <c r="H108" s="84" t="s">
        <v>40</v>
      </c>
      <c r="I108" s="85" t="s">
        <v>1034</v>
      </c>
      <c r="J108" s="83" t="s">
        <v>1035</v>
      </c>
      <c r="K108" s="82" t="s">
        <v>1036</v>
      </c>
      <c r="L108" s="84" t="s">
        <v>26</v>
      </c>
      <c r="M108" s="84" t="s">
        <v>420</v>
      </c>
      <c r="N108" s="83">
        <v>92081.0</v>
      </c>
      <c r="O108" s="83" t="s">
        <v>1037</v>
      </c>
      <c r="P108" s="191">
        <v>33.13</v>
      </c>
      <c r="Q108" s="191">
        <v>-117.24</v>
      </c>
      <c r="R108" s="191">
        <v>121.0</v>
      </c>
      <c r="S108" s="88"/>
      <c r="T108" s="84"/>
      <c r="U108" s="55">
        <v>2025.0</v>
      </c>
      <c r="V108" s="90"/>
      <c r="W108" s="83" t="s">
        <v>264</v>
      </c>
      <c r="X108" s="85" t="s">
        <v>1034</v>
      </c>
      <c r="Y108" s="83" t="s">
        <v>1036</v>
      </c>
      <c r="Z108" s="83" t="s">
        <v>26</v>
      </c>
      <c r="AA108" s="83" t="s">
        <v>420</v>
      </c>
      <c r="AB108" s="83" t="s">
        <v>610</v>
      </c>
      <c r="AC108" s="91">
        <v>44774.0</v>
      </c>
      <c r="AD108" s="83" t="s">
        <v>1038</v>
      </c>
      <c r="AE108" s="92" t="s">
        <v>1039</v>
      </c>
      <c r="AF108" s="8" t="s">
        <v>1040</v>
      </c>
      <c r="AG108" s="104" t="s">
        <v>1041</v>
      </c>
      <c r="AH108" s="8">
        <v>26.0</v>
      </c>
      <c r="AI108" s="8"/>
      <c r="AJ108" s="8"/>
      <c r="AK108" s="8"/>
      <c r="AL108" s="8"/>
    </row>
    <row r="109" ht="28.5" customHeight="1">
      <c r="A109" s="100" t="s">
        <v>54</v>
      </c>
      <c r="B109" s="100"/>
      <c r="C109" s="100"/>
      <c r="D109" s="100"/>
      <c r="E109" s="100" t="s">
        <v>1042</v>
      </c>
      <c r="F109" s="100"/>
      <c r="G109" s="164"/>
      <c r="H109" s="100" t="s">
        <v>59</v>
      </c>
      <c r="I109" s="100"/>
      <c r="J109" s="100"/>
      <c r="K109" s="100" t="s">
        <v>1043</v>
      </c>
      <c r="L109" s="100" t="s">
        <v>141</v>
      </c>
      <c r="M109" s="100"/>
      <c r="N109" s="100"/>
      <c r="O109" s="100"/>
      <c r="P109" s="100"/>
      <c r="Q109" s="100"/>
      <c r="R109" s="100"/>
      <c r="S109" s="101">
        <v>22.0</v>
      </c>
      <c r="T109" s="106" t="s">
        <v>23</v>
      </c>
      <c r="U109" s="103">
        <v>2026.0</v>
      </c>
      <c r="V109" s="100"/>
      <c r="W109" s="100"/>
      <c r="X109" s="100"/>
      <c r="Y109" s="100"/>
      <c r="Z109" s="100"/>
      <c r="AA109" s="100"/>
      <c r="AB109" s="100"/>
      <c r="AC109" s="100"/>
      <c r="AD109" s="100"/>
      <c r="AE109" s="100"/>
      <c r="AF109" s="100"/>
      <c r="AG109" s="100"/>
      <c r="AH109" s="100"/>
      <c r="AI109" s="100"/>
      <c r="AJ109" s="100"/>
      <c r="AK109" s="100"/>
      <c r="AL109" s="100"/>
    </row>
    <row r="110" ht="28.5" customHeight="1">
      <c r="A110" s="47" t="s">
        <v>18</v>
      </c>
      <c r="B110" s="11" t="s">
        <v>36</v>
      </c>
      <c r="C110" s="8" t="s">
        <v>37</v>
      </c>
      <c r="D110" s="8" t="s">
        <v>437</v>
      </c>
      <c r="E110" s="90" t="s">
        <v>38</v>
      </c>
      <c r="F110" s="90" t="s">
        <v>1044</v>
      </c>
      <c r="G110" s="8" t="s">
        <v>39</v>
      </c>
      <c r="H110" s="90" t="s">
        <v>40</v>
      </c>
      <c r="I110" s="8" t="s">
        <v>1045</v>
      </c>
      <c r="J110" s="8" t="s">
        <v>1046</v>
      </c>
      <c r="K110" s="11" t="s">
        <v>1047</v>
      </c>
      <c r="L110" s="90" t="s">
        <v>42</v>
      </c>
      <c r="M110" s="90" t="s">
        <v>420</v>
      </c>
      <c r="N110" s="8">
        <v>48197.0</v>
      </c>
      <c r="O110" s="8" t="s">
        <v>1048</v>
      </c>
      <c r="P110" s="95">
        <v>42.2028211459245</v>
      </c>
      <c r="Q110" s="13">
        <v>-83.5575616430491</v>
      </c>
      <c r="R110" s="96">
        <v>900.0</v>
      </c>
      <c r="S110" s="97">
        <v>2.0</v>
      </c>
      <c r="T110" s="90" t="s">
        <v>43</v>
      </c>
      <c r="U110" s="55">
        <v>2025.0</v>
      </c>
      <c r="V110" s="90"/>
      <c r="W110" s="8" t="s">
        <v>38</v>
      </c>
      <c r="X110" s="8" t="s">
        <v>1045</v>
      </c>
      <c r="Y110" s="8" t="s">
        <v>1049</v>
      </c>
      <c r="Z110" s="8" t="s">
        <v>42</v>
      </c>
      <c r="AA110" s="8" t="s">
        <v>420</v>
      </c>
      <c r="AB110" s="8" t="s">
        <v>432</v>
      </c>
      <c r="AC110" s="98">
        <v>44418.0</v>
      </c>
      <c r="AD110" s="8" t="s">
        <v>1050</v>
      </c>
      <c r="AE110" s="8" t="s">
        <v>1051</v>
      </c>
      <c r="AF110" s="8" t="s">
        <v>1052</v>
      </c>
      <c r="AG110" s="104" t="s">
        <v>1053</v>
      </c>
      <c r="AH110" s="8">
        <v>19.0</v>
      </c>
      <c r="AI110" s="8"/>
      <c r="AJ110" s="8"/>
      <c r="AK110" s="8"/>
      <c r="AL110" s="8"/>
    </row>
    <row r="111" ht="28.5" customHeight="1">
      <c r="A111" s="47" t="s">
        <v>18</v>
      </c>
      <c r="B111" s="11" t="s">
        <v>149</v>
      </c>
      <c r="C111" s="8" t="s">
        <v>37</v>
      </c>
      <c r="D111" s="8" t="s">
        <v>513</v>
      </c>
      <c r="E111" s="117" t="s">
        <v>38</v>
      </c>
      <c r="F111" s="117" t="s">
        <v>1054</v>
      </c>
      <c r="G111" s="8" t="s">
        <v>39</v>
      </c>
      <c r="H111" s="90" t="s">
        <v>40</v>
      </c>
      <c r="I111" s="200" t="s">
        <v>1055</v>
      </c>
      <c r="J111" s="2" t="s">
        <v>1056</v>
      </c>
      <c r="K111" s="2" t="s">
        <v>1057</v>
      </c>
      <c r="L111" s="117" t="s">
        <v>103</v>
      </c>
      <c r="M111" s="117" t="s">
        <v>618</v>
      </c>
      <c r="N111" s="2"/>
      <c r="O111" s="2"/>
      <c r="P111" s="119">
        <v>43.482725</v>
      </c>
      <c r="Q111" s="119">
        <v>-79.668475</v>
      </c>
      <c r="R111" s="96" t="s">
        <v>1058</v>
      </c>
      <c r="S111" s="97">
        <v>25.641025641025642</v>
      </c>
      <c r="T111" s="90" t="s">
        <v>122</v>
      </c>
      <c r="U111" s="89">
        <v>2026.0</v>
      </c>
      <c r="V111" s="90" t="s">
        <v>327</v>
      </c>
      <c r="W111" s="8" t="s">
        <v>38</v>
      </c>
      <c r="X111" s="2" t="s">
        <v>1059</v>
      </c>
      <c r="Y111" s="8" t="s">
        <v>1049</v>
      </c>
      <c r="Z111" s="8" t="s">
        <v>42</v>
      </c>
      <c r="AA111" s="8" t="s">
        <v>420</v>
      </c>
      <c r="AB111" s="8" t="s">
        <v>498</v>
      </c>
      <c r="AC111" s="98">
        <v>45289.0</v>
      </c>
      <c r="AD111" s="140" t="s">
        <v>1060</v>
      </c>
      <c r="AE111" s="127" t="s">
        <v>1061</v>
      </c>
      <c r="AF111" s="8" t="s">
        <v>1052</v>
      </c>
      <c r="AG111" s="104" t="s">
        <v>1062</v>
      </c>
      <c r="AH111" s="201">
        <v>19.0</v>
      </c>
      <c r="AI111" s="8"/>
      <c r="AJ111" s="8"/>
      <c r="AK111" s="8"/>
      <c r="AL111" s="8"/>
    </row>
    <row r="112" ht="28.5" customHeight="1">
      <c r="A112" s="47" t="s">
        <v>18</v>
      </c>
      <c r="B112" s="11" t="s">
        <v>149</v>
      </c>
      <c r="C112" s="8" t="s">
        <v>37</v>
      </c>
      <c r="D112" s="8" t="s">
        <v>513</v>
      </c>
      <c r="E112" s="8" t="s">
        <v>38</v>
      </c>
      <c r="F112" s="8" t="s">
        <v>637</v>
      </c>
      <c r="G112" s="8" t="s">
        <v>39</v>
      </c>
      <c r="H112" s="8" t="s">
        <v>40</v>
      </c>
      <c r="I112" s="202" t="s">
        <v>1059</v>
      </c>
      <c r="J112" s="8" t="s">
        <v>637</v>
      </c>
      <c r="K112" s="11" t="s">
        <v>639</v>
      </c>
      <c r="L112" s="8" t="s">
        <v>60</v>
      </c>
      <c r="M112" s="8" t="s">
        <v>420</v>
      </c>
      <c r="N112" s="8" t="s">
        <v>1063</v>
      </c>
      <c r="O112" s="8" t="s">
        <v>237</v>
      </c>
      <c r="P112" s="95">
        <v>35.46</v>
      </c>
      <c r="Q112" s="119">
        <v>-89.4</v>
      </c>
      <c r="R112" s="96" t="s">
        <v>1064</v>
      </c>
      <c r="S112" s="12">
        <v>43.0</v>
      </c>
      <c r="T112" s="8" t="s">
        <v>43</v>
      </c>
      <c r="U112" s="203">
        <v>2028.0</v>
      </c>
      <c r="V112" s="8" t="s">
        <v>328</v>
      </c>
      <c r="W112" s="8" t="s">
        <v>1065</v>
      </c>
      <c r="X112" s="47" t="s">
        <v>1059</v>
      </c>
      <c r="Y112" s="8" t="s">
        <v>1049</v>
      </c>
      <c r="Z112" s="8" t="s">
        <v>42</v>
      </c>
      <c r="AA112" s="8" t="s">
        <v>420</v>
      </c>
      <c r="AB112" s="8" t="s">
        <v>610</v>
      </c>
      <c r="AC112" s="98">
        <v>44777.0</v>
      </c>
      <c r="AD112" s="8" t="s">
        <v>1066</v>
      </c>
      <c r="AE112" s="8" t="s">
        <v>237</v>
      </c>
      <c r="AF112" s="8" t="s">
        <v>1052</v>
      </c>
      <c r="AG112" s="104" t="s">
        <v>1062</v>
      </c>
      <c r="AH112" s="201">
        <v>19.0</v>
      </c>
      <c r="AI112" s="8"/>
      <c r="AJ112" s="8"/>
      <c r="AK112" s="8"/>
      <c r="AL112" s="8"/>
    </row>
    <row r="113" ht="28.5" customHeight="1">
      <c r="A113" s="47" t="s">
        <v>54</v>
      </c>
      <c r="E113" s="112" t="s">
        <v>1067</v>
      </c>
      <c r="F113" s="112"/>
      <c r="H113" s="112" t="s">
        <v>85</v>
      </c>
      <c r="I113" s="202"/>
      <c r="K113" s="47" t="s">
        <v>685</v>
      </c>
      <c r="L113" s="204" t="s">
        <v>127</v>
      </c>
      <c r="M113" s="112"/>
      <c r="S113" s="128">
        <v>2.0</v>
      </c>
      <c r="T113" s="90" t="s">
        <v>23</v>
      </c>
      <c r="U113" s="64">
        <v>2030.0</v>
      </c>
      <c r="V113" s="112" t="s">
        <v>1068</v>
      </c>
    </row>
    <row r="114" ht="28.5" customHeight="1">
      <c r="A114" s="60" t="s">
        <v>18</v>
      </c>
      <c r="E114" s="205" t="s">
        <v>183</v>
      </c>
      <c r="F114" s="205"/>
      <c r="H114" s="112"/>
      <c r="I114" s="202"/>
      <c r="L114" s="112" t="s">
        <v>127</v>
      </c>
      <c r="M114" s="112"/>
      <c r="O114" s="206"/>
      <c r="S114" s="113">
        <v>1.0</v>
      </c>
      <c r="T114" s="90" t="s">
        <v>23</v>
      </c>
      <c r="U114" s="64">
        <v>2027.0</v>
      </c>
      <c r="V114" s="112"/>
      <c r="W114" s="206"/>
      <c r="AF114" s="206"/>
      <c r="AH114" s="207"/>
      <c r="AI114" s="206"/>
      <c r="AJ114" s="206"/>
      <c r="AK114" s="206"/>
    </row>
    <row r="115" ht="28.5" customHeight="1">
      <c r="A115" s="100" t="s">
        <v>54</v>
      </c>
      <c r="B115" s="100"/>
      <c r="C115" s="100"/>
      <c r="D115" s="100"/>
      <c r="E115" s="100" t="s">
        <v>1069</v>
      </c>
      <c r="F115" s="100"/>
      <c r="G115" s="100"/>
      <c r="H115" s="100" t="s">
        <v>59</v>
      </c>
      <c r="I115" s="100"/>
      <c r="J115" s="100"/>
      <c r="K115" s="100" t="s">
        <v>1070</v>
      </c>
      <c r="L115" s="208" t="s">
        <v>127</v>
      </c>
      <c r="M115" s="100"/>
      <c r="N115" s="100"/>
      <c r="O115" s="100"/>
      <c r="P115" s="100"/>
      <c r="Q115" s="100"/>
      <c r="R115" s="100"/>
      <c r="S115" s="101">
        <v>1.0</v>
      </c>
      <c r="T115" s="106" t="s">
        <v>23</v>
      </c>
      <c r="U115" s="103">
        <v>2026.0</v>
      </c>
      <c r="V115" s="100" t="s">
        <v>1071</v>
      </c>
      <c r="W115" s="100"/>
      <c r="X115" s="100"/>
      <c r="Y115" s="100"/>
      <c r="Z115" s="100"/>
      <c r="AA115" s="100"/>
      <c r="AB115" s="100"/>
      <c r="AC115" s="100"/>
      <c r="AD115" s="100"/>
      <c r="AE115" s="100"/>
      <c r="AF115" s="100"/>
      <c r="AG115" s="100"/>
      <c r="AH115" s="100"/>
      <c r="AI115" s="100"/>
      <c r="AJ115" s="100"/>
      <c r="AK115" s="100"/>
      <c r="AL115" s="100"/>
    </row>
    <row r="116" ht="28.5" customHeight="1">
      <c r="A116" s="47" t="s">
        <v>18</v>
      </c>
      <c r="B116" s="11" t="s">
        <v>149</v>
      </c>
      <c r="C116" s="11" t="s">
        <v>37</v>
      </c>
      <c r="D116" s="11" t="s">
        <v>416</v>
      </c>
      <c r="E116" s="90" t="s">
        <v>329</v>
      </c>
      <c r="F116" s="90" t="s">
        <v>1072</v>
      </c>
      <c r="G116" s="8" t="s">
        <v>45</v>
      </c>
      <c r="H116" s="154" t="s">
        <v>40</v>
      </c>
      <c r="I116" s="8" t="s">
        <v>1073</v>
      </c>
      <c r="J116" s="8" t="s">
        <v>1074</v>
      </c>
      <c r="K116" s="8" t="s">
        <v>1075</v>
      </c>
      <c r="L116" s="154" t="s">
        <v>32</v>
      </c>
      <c r="M116" s="154" t="s">
        <v>420</v>
      </c>
      <c r="N116" s="11">
        <v>43026.0</v>
      </c>
      <c r="O116" s="11"/>
      <c r="P116" s="124">
        <v>40.0443750619063</v>
      </c>
      <c r="Q116" s="124">
        <v>-83.1287307999999</v>
      </c>
      <c r="R116" s="96">
        <v>1000.0</v>
      </c>
      <c r="S116" s="97">
        <v>3.0</v>
      </c>
      <c r="T116" s="90" t="s">
        <v>43</v>
      </c>
      <c r="U116" s="55">
        <v>2028.0</v>
      </c>
      <c r="V116" s="90" t="s">
        <v>330</v>
      </c>
      <c r="W116" s="8" t="s">
        <v>329</v>
      </c>
      <c r="X116" s="8" t="s">
        <v>1073</v>
      </c>
      <c r="Y116" s="11" t="s">
        <v>1076</v>
      </c>
      <c r="Z116" s="11"/>
      <c r="AA116" s="11" t="s">
        <v>1077</v>
      </c>
      <c r="AB116" s="11" t="s">
        <v>1078</v>
      </c>
      <c r="AC116" s="126" t="s">
        <v>1079</v>
      </c>
      <c r="AD116" s="115" t="s">
        <v>1080</v>
      </c>
      <c r="AE116" s="8" t="s">
        <v>1081</v>
      </c>
      <c r="AF116" s="2" t="s">
        <v>1082</v>
      </c>
      <c r="AG116" s="104" t="s">
        <v>1083</v>
      </c>
      <c r="AH116" s="209">
        <v>18.0</v>
      </c>
      <c r="AI116" s="8"/>
      <c r="AJ116" s="8"/>
      <c r="AK116" s="8"/>
      <c r="AL116" s="8"/>
    </row>
    <row r="117" ht="28.5" customHeight="1">
      <c r="A117" s="47" t="s">
        <v>18</v>
      </c>
      <c r="B117" s="11" t="s">
        <v>149</v>
      </c>
      <c r="C117" s="8" t="s">
        <v>37</v>
      </c>
      <c r="D117" s="8" t="s">
        <v>416</v>
      </c>
      <c r="E117" s="90" t="s">
        <v>331</v>
      </c>
      <c r="F117" s="90" t="s">
        <v>331</v>
      </c>
      <c r="G117" s="8" t="s">
        <v>51</v>
      </c>
      <c r="H117" s="90" t="s">
        <v>40</v>
      </c>
      <c r="I117" s="210" t="s">
        <v>1084</v>
      </c>
      <c r="J117" s="8" t="s">
        <v>322</v>
      </c>
      <c r="K117" s="11" t="s">
        <v>1085</v>
      </c>
      <c r="L117" s="90" t="s">
        <v>42</v>
      </c>
      <c r="M117" s="90" t="s">
        <v>420</v>
      </c>
      <c r="N117" s="8"/>
      <c r="O117" s="8"/>
      <c r="P117" s="95"/>
      <c r="Q117" s="13"/>
      <c r="R117" s="96"/>
      <c r="S117" s="97"/>
      <c r="T117" s="109"/>
      <c r="U117" s="55" t="s">
        <v>30</v>
      </c>
      <c r="V117" s="90"/>
      <c r="W117" s="8" t="s">
        <v>331</v>
      </c>
      <c r="X117" s="104" t="s">
        <v>1084</v>
      </c>
      <c r="Y117" s="8"/>
      <c r="Z117" s="8"/>
      <c r="AA117" s="8" t="s">
        <v>1086</v>
      </c>
      <c r="AB117" s="8" t="s">
        <v>752</v>
      </c>
      <c r="AC117" s="98">
        <v>45922.0</v>
      </c>
      <c r="AD117" s="98" t="s">
        <v>1087</v>
      </c>
      <c r="AE117" s="8" t="s">
        <v>1088</v>
      </c>
      <c r="AF117" s="8" t="s">
        <v>1089</v>
      </c>
      <c r="AG117" s="8"/>
      <c r="AH117" s="8">
        <v>29.0</v>
      </c>
      <c r="AI117" s="8"/>
      <c r="AJ117" s="8"/>
      <c r="AK117" s="8"/>
      <c r="AL117" s="8"/>
    </row>
    <row r="118" ht="28.5" customHeight="1">
      <c r="A118" s="47" t="s">
        <v>18</v>
      </c>
      <c r="B118" s="11" t="s">
        <v>149</v>
      </c>
      <c r="C118" s="11" t="s">
        <v>37</v>
      </c>
      <c r="D118" s="11" t="s">
        <v>416</v>
      </c>
      <c r="E118" s="90" t="s">
        <v>332</v>
      </c>
      <c r="F118" s="90" t="s">
        <v>332</v>
      </c>
      <c r="G118" s="8" t="s">
        <v>118</v>
      </c>
      <c r="H118" s="90" t="s">
        <v>40</v>
      </c>
      <c r="I118" s="211" t="s">
        <v>1090</v>
      </c>
      <c r="J118" s="8" t="s">
        <v>1091</v>
      </c>
      <c r="K118" s="8" t="s">
        <v>1092</v>
      </c>
      <c r="L118" s="154" t="s">
        <v>224</v>
      </c>
      <c r="M118" s="154" t="s">
        <v>420</v>
      </c>
      <c r="N118" s="11">
        <v>53177.0</v>
      </c>
      <c r="O118" s="8"/>
      <c r="P118" s="95">
        <v>42.6739190481668</v>
      </c>
      <c r="Q118" s="13">
        <v>-87.9227701968309</v>
      </c>
      <c r="R118" s="96" t="s">
        <v>1093</v>
      </c>
      <c r="S118" s="97"/>
      <c r="T118" s="90"/>
      <c r="U118" s="55" t="s">
        <v>30</v>
      </c>
      <c r="V118" s="90"/>
      <c r="W118" s="8" t="s">
        <v>1094</v>
      </c>
      <c r="X118" s="8" t="s">
        <v>1090</v>
      </c>
      <c r="Y118" s="8" t="s">
        <v>1095</v>
      </c>
      <c r="Z118" s="8"/>
      <c r="AA118" s="8" t="s">
        <v>1096</v>
      </c>
      <c r="AB118" s="8" t="s">
        <v>486</v>
      </c>
      <c r="AC118" s="98">
        <v>45667.0</v>
      </c>
      <c r="AD118" s="8" t="s">
        <v>1097</v>
      </c>
      <c r="AE118" s="8"/>
      <c r="AF118" s="2" t="s">
        <v>1098</v>
      </c>
      <c r="AG118" s="104" t="s">
        <v>1099</v>
      </c>
      <c r="AH118" s="8">
        <v>25.0</v>
      </c>
      <c r="AI118" s="8"/>
      <c r="AJ118" s="8"/>
      <c r="AK118" s="8"/>
      <c r="AL118" s="8"/>
    </row>
    <row r="119" ht="28.5" customHeight="1">
      <c r="A119" s="47" t="s">
        <v>18</v>
      </c>
      <c r="B119" s="11" t="s">
        <v>149</v>
      </c>
      <c r="C119" s="212" t="s">
        <v>37</v>
      </c>
      <c r="D119" s="8" t="s">
        <v>416</v>
      </c>
      <c r="E119" s="90" t="s">
        <v>332</v>
      </c>
      <c r="F119" s="90" t="s">
        <v>332</v>
      </c>
      <c r="G119" s="212" t="s">
        <v>118</v>
      </c>
      <c r="H119" s="90" t="s">
        <v>40</v>
      </c>
      <c r="I119" s="8" t="s">
        <v>1100</v>
      </c>
      <c r="J119" s="8" t="s">
        <v>1101</v>
      </c>
      <c r="K119" s="11" t="s">
        <v>936</v>
      </c>
      <c r="L119" s="90" t="s">
        <v>32</v>
      </c>
      <c r="M119" s="90" t="s">
        <v>420</v>
      </c>
      <c r="N119" s="8">
        <v>44481.0</v>
      </c>
      <c r="O119" s="8"/>
      <c r="P119" s="95">
        <v>41.8950253941142</v>
      </c>
      <c r="Q119" s="13">
        <v>-80.8018503774681</v>
      </c>
      <c r="R119" s="96"/>
      <c r="S119" s="97"/>
      <c r="T119" s="90"/>
      <c r="U119" s="55" t="s">
        <v>30</v>
      </c>
      <c r="V119" s="90"/>
      <c r="W119" s="8" t="s">
        <v>1094</v>
      </c>
      <c r="X119" s="8" t="s">
        <v>1090</v>
      </c>
      <c r="Y119" s="8" t="s">
        <v>1095</v>
      </c>
      <c r="Z119" s="8"/>
      <c r="AA119" s="8" t="s">
        <v>1096</v>
      </c>
      <c r="AB119" s="8" t="s">
        <v>486</v>
      </c>
      <c r="AC119" s="98">
        <v>45668.0</v>
      </c>
      <c r="AD119" s="8" t="s">
        <v>1097</v>
      </c>
      <c r="AE119" s="8"/>
      <c r="AF119" s="2" t="s">
        <v>1098</v>
      </c>
      <c r="AG119" s="104" t="s">
        <v>1099</v>
      </c>
      <c r="AH119" s="201">
        <v>25.0</v>
      </c>
      <c r="AI119" s="8"/>
      <c r="AJ119" s="8"/>
      <c r="AK119" s="8"/>
      <c r="AL119" s="8"/>
    </row>
    <row r="120" ht="28.5" customHeight="1">
      <c r="A120" s="100" t="s">
        <v>54</v>
      </c>
      <c r="B120" s="100"/>
      <c r="C120" s="213"/>
      <c r="D120" s="100"/>
      <c r="E120" s="100" t="s">
        <v>169</v>
      </c>
      <c r="F120" s="100"/>
      <c r="G120" s="213"/>
      <c r="H120" s="100" t="s">
        <v>170</v>
      </c>
      <c r="I120" s="100"/>
      <c r="J120" s="100"/>
      <c r="K120" s="100" t="s">
        <v>884</v>
      </c>
      <c r="L120" s="100" t="s">
        <v>646</v>
      </c>
      <c r="M120" s="100"/>
      <c r="N120" s="100"/>
      <c r="O120" s="100"/>
      <c r="P120" s="100"/>
      <c r="Q120" s="100"/>
      <c r="R120" s="100"/>
      <c r="S120" s="101">
        <v>6.6</v>
      </c>
      <c r="T120" s="106" t="s">
        <v>23</v>
      </c>
      <c r="U120" s="103">
        <v>2025.0</v>
      </c>
      <c r="V120" s="100"/>
      <c r="W120" s="100"/>
      <c r="X120" s="100"/>
      <c r="Y120" s="100"/>
      <c r="Z120" s="100"/>
      <c r="AA120" s="100"/>
      <c r="AB120" s="100"/>
      <c r="AC120" s="100"/>
      <c r="AD120" s="100"/>
      <c r="AE120" s="100"/>
      <c r="AF120" s="100"/>
      <c r="AG120" s="100"/>
      <c r="AH120" s="100"/>
      <c r="AI120" s="100"/>
      <c r="AJ120" s="100"/>
      <c r="AK120" s="100"/>
      <c r="AL120" s="100"/>
    </row>
    <row r="121" ht="28.5" customHeight="1">
      <c r="A121" s="47" t="s">
        <v>62</v>
      </c>
      <c r="E121" s="112" t="s">
        <v>169</v>
      </c>
      <c r="F121" s="112"/>
      <c r="H121" s="112" t="s">
        <v>170</v>
      </c>
      <c r="K121" s="47" t="s">
        <v>422</v>
      </c>
      <c r="L121" s="204" t="s">
        <v>42</v>
      </c>
      <c r="M121" s="112"/>
      <c r="S121" s="128">
        <v>19.0</v>
      </c>
      <c r="T121" s="90" t="s">
        <v>23</v>
      </c>
      <c r="U121" s="64">
        <v>2025.0</v>
      </c>
      <c r="V121" s="112" t="s">
        <v>171</v>
      </c>
    </row>
    <row r="122" ht="28.5" customHeight="1">
      <c r="A122" s="100" t="s">
        <v>62</v>
      </c>
      <c r="B122" s="100"/>
      <c r="C122" s="100"/>
      <c r="D122" s="100"/>
      <c r="E122" s="100" t="s">
        <v>1102</v>
      </c>
      <c r="F122" s="100"/>
      <c r="G122" s="100"/>
      <c r="H122" s="100" t="s">
        <v>59</v>
      </c>
      <c r="I122" s="164"/>
      <c r="J122" s="100"/>
      <c r="K122" s="100"/>
      <c r="L122" s="100" t="s">
        <v>141</v>
      </c>
      <c r="M122" s="100"/>
      <c r="N122" s="100"/>
      <c r="O122" s="100"/>
      <c r="P122" s="100"/>
      <c r="Q122" s="100"/>
      <c r="R122" s="100"/>
      <c r="S122" s="101">
        <v>17.0</v>
      </c>
      <c r="T122" s="106" t="s">
        <v>23</v>
      </c>
      <c r="U122" s="103">
        <v>2024.0</v>
      </c>
      <c r="V122" s="179" t="s">
        <v>1103</v>
      </c>
      <c r="W122" s="100"/>
      <c r="X122" s="100"/>
      <c r="Y122" s="100"/>
      <c r="Z122" s="100"/>
      <c r="AA122" s="100"/>
      <c r="AB122" s="100"/>
      <c r="AC122" s="100"/>
      <c r="AD122" s="100"/>
      <c r="AE122" s="100"/>
      <c r="AF122" s="100"/>
      <c r="AG122" s="100"/>
      <c r="AH122" s="100"/>
      <c r="AI122" s="100"/>
      <c r="AJ122" s="100"/>
      <c r="AK122" s="100"/>
      <c r="AL122" s="100"/>
    </row>
    <row r="123" ht="28.5" customHeight="1">
      <c r="A123" s="47" t="s">
        <v>62</v>
      </c>
      <c r="E123" s="112" t="s">
        <v>373</v>
      </c>
      <c r="F123" s="112"/>
      <c r="H123" s="112" t="s">
        <v>59</v>
      </c>
      <c r="I123" s="85"/>
      <c r="K123" s="47" t="s">
        <v>1104</v>
      </c>
      <c r="L123" s="112" t="s">
        <v>127</v>
      </c>
      <c r="M123" s="112"/>
      <c r="S123" s="214">
        <v>0.6599999999999999</v>
      </c>
      <c r="T123" s="90" t="s">
        <v>23</v>
      </c>
      <c r="U123" s="64">
        <v>2025.0</v>
      </c>
      <c r="V123" s="112" t="s">
        <v>374</v>
      </c>
    </row>
    <row r="124" ht="28.5" customHeight="1">
      <c r="A124" s="47" t="s">
        <v>18</v>
      </c>
      <c r="B124" s="11" t="s">
        <v>36</v>
      </c>
      <c r="C124" s="8" t="s">
        <v>37</v>
      </c>
      <c r="D124" s="8" t="s">
        <v>416</v>
      </c>
      <c r="E124" s="90" t="s">
        <v>265</v>
      </c>
      <c r="F124" s="90" t="s">
        <v>265</v>
      </c>
      <c r="G124" s="8" t="s">
        <v>51</v>
      </c>
      <c r="H124" s="90" t="s">
        <v>40</v>
      </c>
      <c r="I124" s="168" t="s">
        <v>1105</v>
      </c>
      <c r="J124" s="8" t="s">
        <v>1106</v>
      </c>
      <c r="K124" s="11" t="s">
        <v>1107</v>
      </c>
      <c r="L124" s="90" t="s">
        <v>248</v>
      </c>
      <c r="M124" s="90" t="s">
        <v>420</v>
      </c>
      <c r="N124" s="159">
        <v>1752.0</v>
      </c>
      <c r="O124" s="8" t="s">
        <v>1108</v>
      </c>
      <c r="P124" s="95">
        <v>42.32255</v>
      </c>
      <c r="Q124" s="13">
        <v>-71.59052</v>
      </c>
      <c r="R124" s="96"/>
      <c r="S124" s="97"/>
      <c r="T124" s="109"/>
      <c r="U124" s="55">
        <v>2025.0</v>
      </c>
      <c r="V124" s="90"/>
      <c r="W124" s="8" t="s">
        <v>265</v>
      </c>
      <c r="X124" s="104" t="s">
        <v>1105</v>
      </c>
      <c r="Y124" s="8" t="s">
        <v>1109</v>
      </c>
      <c r="Z124" s="8" t="s">
        <v>266</v>
      </c>
      <c r="AA124" s="8" t="s">
        <v>420</v>
      </c>
      <c r="AB124" s="8" t="s">
        <v>752</v>
      </c>
      <c r="AC124" s="98">
        <v>45922.0</v>
      </c>
      <c r="AD124" s="98" t="s">
        <v>1110</v>
      </c>
      <c r="AE124" s="8" t="s">
        <v>1111</v>
      </c>
      <c r="AF124" s="8" t="s">
        <v>1112</v>
      </c>
      <c r="AG124" s="8"/>
      <c r="AH124" s="8">
        <v>21.0</v>
      </c>
      <c r="AI124" s="8"/>
      <c r="AJ124" s="8"/>
      <c r="AK124" s="8"/>
      <c r="AL124" s="8"/>
    </row>
    <row r="125" ht="28.5" customHeight="1">
      <c r="A125" s="47" t="s">
        <v>18</v>
      </c>
      <c r="B125" s="11" t="s">
        <v>36</v>
      </c>
      <c r="C125" s="8" t="s">
        <v>37</v>
      </c>
      <c r="D125" s="8" t="s">
        <v>416</v>
      </c>
      <c r="E125" s="90" t="s">
        <v>265</v>
      </c>
      <c r="F125" s="90" t="s">
        <v>265</v>
      </c>
      <c r="G125" s="8" t="s">
        <v>51</v>
      </c>
      <c r="H125" s="90" t="s">
        <v>40</v>
      </c>
      <c r="I125" s="168" t="s">
        <v>1105</v>
      </c>
      <c r="J125" s="8" t="s">
        <v>1113</v>
      </c>
      <c r="K125" s="11" t="s">
        <v>1114</v>
      </c>
      <c r="L125" s="90" t="s">
        <v>22</v>
      </c>
      <c r="M125" s="90" t="s">
        <v>618</v>
      </c>
      <c r="N125" s="8" t="s">
        <v>1115</v>
      </c>
      <c r="O125" s="8" t="s">
        <v>1116</v>
      </c>
      <c r="P125" s="95">
        <v>45.46992</v>
      </c>
      <c r="Q125" s="13">
        <v>-73.58235</v>
      </c>
      <c r="R125" s="96"/>
      <c r="S125" s="97"/>
      <c r="T125" s="109"/>
      <c r="U125" s="55">
        <v>2025.0</v>
      </c>
      <c r="V125" s="90"/>
      <c r="W125" s="8" t="s">
        <v>265</v>
      </c>
      <c r="X125" s="104" t="s">
        <v>1105</v>
      </c>
      <c r="Y125" s="8" t="s">
        <v>1109</v>
      </c>
      <c r="Z125" s="8" t="s">
        <v>266</v>
      </c>
      <c r="AA125" s="8" t="s">
        <v>420</v>
      </c>
      <c r="AB125" s="8" t="s">
        <v>752</v>
      </c>
      <c r="AC125" s="98">
        <v>45922.0</v>
      </c>
      <c r="AD125" s="98" t="s">
        <v>1110</v>
      </c>
      <c r="AE125" s="8" t="s">
        <v>1111</v>
      </c>
      <c r="AF125" s="8" t="s">
        <v>1112</v>
      </c>
      <c r="AG125" s="8"/>
      <c r="AH125" s="8">
        <v>21.0</v>
      </c>
      <c r="AI125" s="8"/>
      <c r="AJ125" s="8"/>
      <c r="AK125" s="8"/>
      <c r="AL125" s="8"/>
    </row>
    <row r="126" ht="28.5" customHeight="1">
      <c r="A126" s="47" t="s">
        <v>18</v>
      </c>
      <c r="B126" s="11" t="s">
        <v>36</v>
      </c>
      <c r="C126" s="8" t="s">
        <v>37</v>
      </c>
      <c r="D126" s="8" t="s">
        <v>416</v>
      </c>
      <c r="E126" s="90" t="s">
        <v>265</v>
      </c>
      <c r="F126" s="90" t="s">
        <v>265</v>
      </c>
      <c r="G126" s="8" t="s">
        <v>51</v>
      </c>
      <c r="H126" s="90" t="s">
        <v>40</v>
      </c>
      <c r="I126" s="104" t="s">
        <v>1105</v>
      </c>
      <c r="J126" s="8" t="s">
        <v>1117</v>
      </c>
      <c r="K126" s="11" t="s">
        <v>1109</v>
      </c>
      <c r="L126" s="90" t="s">
        <v>266</v>
      </c>
      <c r="M126" s="90" t="s">
        <v>420</v>
      </c>
      <c r="N126" s="159">
        <v>3801.0</v>
      </c>
      <c r="O126" s="8" t="s">
        <v>1118</v>
      </c>
      <c r="P126" s="95">
        <v>43.08076</v>
      </c>
      <c r="Q126" s="13">
        <v>-70.79753</v>
      </c>
      <c r="R126" s="96"/>
      <c r="S126" s="97"/>
      <c r="T126" s="109"/>
      <c r="U126" s="55">
        <v>2025.0</v>
      </c>
      <c r="V126" s="90"/>
      <c r="W126" s="8" t="s">
        <v>265</v>
      </c>
      <c r="X126" s="104" t="s">
        <v>1105</v>
      </c>
      <c r="Y126" s="8" t="s">
        <v>1109</v>
      </c>
      <c r="Z126" s="8" t="s">
        <v>266</v>
      </c>
      <c r="AA126" s="8" t="s">
        <v>420</v>
      </c>
      <c r="AB126" s="8" t="s">
        <v>752</v>
      </c>
      <c r="AC126" s="98">
        <v>45922.0</v>
      </c>
      <c r="AD126" s="98" t="s">
        <v>1110</v>
      </c>
      <c r="AE126" s="8" t="s">
        <v>1111</v>
      </c>
      <c r="AF126" s="8" t="s">
        <v>1112</v>
      </c>
      <c r="AG126" s="8"/>
      <c r="AH126" s="8">
        <v>21.0</v>
      </c>
      <c r="AI126" s="8"/>
      <c r="AJ126" s="8"/>
      <c r="AK126" s="8"/>
      <c r="AL126" s="8"/>
    </row>
    <row r="127" ht="28.5" customHeight="1">
      <c r="A127" s="47" t="s">
        <v>18</v>
      </c>
      <c r="B127" s="11" t="s">
        <v>36</v>
      </c>
      <c r="C127" s="8" t="s">
        <v>37</v>
      </c>
      <c r="D127" s="8" t="s">
        <v>416</v>
      </c>
      <c r="E127" s="90" t="s">
        <v>265</v>
      </c>
      <c r="F127" s="90" t="s">
        <v>265</v>
      </c>
      <c r="G127" s="8" t="s">
        <v>51</v>
      </c>
      <c r="H127" s="90" t="s">
        <v>40</v>
      </c>
      <c r="I127" s="168" t="s">
        <v>1105</v>
      </c>
      <c r="J127" s="8" t="s">
        <v>1119</v>
      </c>
      <c r="K127" s="11" t="s">
        <v>1120</v>
      </c>
      <c r="L127" s="90" t="s">
        <v>228</v>
      </c>
      <c r="M127" s="90" t="s">
        <v>420</v>
      </c>
      <c r="N127" s="159">
        <v>5855.0</v>
      </c>
      <c r="O127" s="8" t="s">
        <v>1121</v>
      </c>
      <c r="P127" s="95">
        <v>44.94436</v>
      </c>
      <c r="Q127" s="13">
        <v>-72.18204</v>
      </c>
      <c r="R127" s="96"/>
      <c r="S127" s="97"/>
      <c r="T127" s="109"/>
      <c r="U127" s="55">
        <v>2025.0</v>
      </c>
      <c r="V127" s="90"/>
      <c r="W127" s="8" t="s">
        <v>265</v>
      </c>
      <c r="X127" s="104" t="s">
        <v>1105</v>
      </c>
      <c r="Y127" s="8" t="s">
        <v>1109</v>
      </c>
      <c r="Z127" s="8" t="s">
        <v>266</v>
      </c>
      <c r="AA127" s="8" t="s">
        <v>420</v>
      </c>
      <c r="AB127" s="8" t="s">
        <v>752</v>
      </c>
      <c r="AC127" s="98">
        <v>45922.0</v>
      </c>
      <c r="AD127" s="98" t="s">
        <v>1110</v>
      </c>
      <c r="AE127" s="8" t="s">
        <v>1111</v>
      </c>
      <c r="AF127" s="8" t="s">
        <v>1112</v>
      </c>
      <c r="AG127" s="8"/>
      <c r="AH127" s="8">
        <v>21.0</v>
      </c>
      <c r="AI127" s="8"/>
      <c r="AJ127" s="8"/>
      <c r="AK127" s="8"/>
      <c r="AL127" s="8"/>
    </row>
    <row r="128" ht="28.5" customHeight="1">
      <c r="A128" s="47" t="s">
        <v>54</v>
      </c>
      <c r="E128" s="112" t="s">
        <v>375</v>
      </c>
      <c r="F128" s="112"/>
      <c r="H128" s="112" t="s">
        <v>59</v>
      </c>
      <c r="I128" s="85"/>
      <c r="L128" s="204" t="s">
        <v>32</v>
      </c>
      <c r="M128" s="112"/>
      <c r="S128" s="214">
        <v>45.0</v>
      </c>
      <c r="T128" s="90" t="s">
        <v>23</v>
      </c>
      <c r="U128" s="64">
        <v>2023.0</v>
      </c>
      <c r="V128" s="112" t="s">
        <v>376</v>
      </c>
    </row>
    <row r="129" ht="28.5" customHeight="1">
      <c r="A129" s="47" t="s">
        <v>54</v>
      </c>
      <c r="E129" s="112" t="s">
        <v>375</v>
      </c>
      <c r="F129" s="112"/>
      <c r="H129" s="112" t="s">
        <v>59</v>
      </c>
      <c r="K129" s="47" t="s">
        <v>551</v>
      </c>
      <c r="L129" s="204" t="s">
        <v>60</v>
      </c>
      <c r="M129" s="112"/>
      <c r="S129" s="214">
        <v>45.0</v>
      </c>
      <c r="T129" s="90" t="s">
        <v>23</v>
      </c>
      <c r="U129" s="64">
        <v>2023.0</v>
      </c>
      <c r="V129" s="112" t="s">
        <v>377</v>
      </c>
    </row>
    <row r="130" ht="28.5" customHeight="1">
      <c r="A130" s="100" t="s">
        <v>805</v>
      </c>
      <c r="B130" s="100"/>
      <c r="C130" s="100"/>
      <c r="D130" s="100"/>
      <c r="E130" s="100" t="s">
        <v>375</v>
      </c>
      <c r="F130" s="100"/>
      <c r="G130" s="100"/>
      <c r="H130" s="100" t="s">
        <v>59</v>
      </c>
      <c r="I130" s="215"/>
      <c r="J130" s="100"/>
      <c r="K130" s="100" t="s">
        <v>1122</v>
      </c>
      <c r="L130" s="100" t="s">
        <v>1123</v>
      </c>
      <c r="M130" s="100"/>
      <c r="N130" s="100"/>
      <c r="O130" s="100"/>
      <c r="P130" s="100"/>
      <c r="Q130" s="100"/>
      <c r="R130" s="100"/>
      <c r="S130" s="101">
        <v>50.0</v>
      </c>
      <c r="T130" s="106" t="s">
        <v>23</v>
      </c>
      <c r="U130" s="216">
        <v>2025.0</v>
      </c>
      <c r="V130" s="100" t="s">
        <v>1124</v>
      </c>
      <c r="W130" s="100"/>
      <c r="X130" s="100"/>
      <c r="Y130" s="100"/>
      <c r="Z130" s="100"/>
      <c r="AA130" s="100"/>
      <c r="AB130" s="100"/>
      <c r="AC130" s="100"/>
      <c r="AD130" s="217"/>
      <c r="AE130" s="100"/>
      <c r="AF130" s="100"/>
      <c r="AG130" s="100"/>
      <c r="AH130" s="100"/>
      <c r="AI130" s="100"/>
      <c r="AJ130" s="100"/>
      <c r="AK130" s="100"/>
      <c r="AL130" s="100"/>
    </row>
    <row r="131" ht="28.5" customHeight="1">
      <c r="A131" s="47" t="s">
        <v>62</v>
      </c>
      <c r="E131" s="204" t="s">
        <v>63</v>
      </c>
      <c r="F131" s="112"/>
      <c r="H131" s="112" t="s">
        <v>59</v>
      </c>
      <c r="I131" s="202"/>
      <c r="K131" s="47" t="s">
        <v>1125</v>
      </c>
      <c r="L131" s="112" t="s">
        <v>64</v>
      </c>
      <c r="M131" s="112"/>
      <c r="S131" s="214">
        <f>36-27</f>
        <v>9</v>
      </c>
      <c r="T131" s="90" t="s">
        <v>23</v>
      </c>
      <c r="U131" s="218">
        <v>2027.0</v>
      </c>
      <c r="V131" s="112" t="s">
        <v>65</v>
      </c>
    </row>
    <row r="132" ht="28.5" customHeight="1">
      <c r="A132" s="100" t="s">
        <v>62</v>
      </c>
      <c r="B132" s="100"/>
      <c r="C132" s="100"/>
      <c r="D132" s="100"/>
      <c r="E132" s="100" t="s">
        <v>63</v>
      </c>
      <c r="F132" s="100"/>
      <c r="G132" s="100"/>
      <c r="H132" s="100" t="s">
        <v>59</v>
      </c>
      <c r="I132" s="164"/>
      <c r="J132" s="100"/>
      <c r="K132" s="100" t="s">
        <v>696</v>
      </c>
      <c r="L132" s="100" t="s">
        <v>64</v>
      </c>
      <c r="M132" s="100"/>
      <c r="N132" s="100"/>
      <c r="O132" s="100"/>
      <c r="P132" s="100"/>
      <c r="Q132" s="100"/>
      <c r="R132" s="100"/>
      <c r="S132" s="101">
        <v>27.0</v>
      </c>
      <c r="T132" s="106" t="s">
        <v>23</v>
      </c>
      <c r="U132" s="103">
        <v>2025.0</v>
      </c>
      <c r="V132" s="219" t="s">
        <v>65</v>
      </c>
      <c r="W132" s="100"/>
      <c r="X132" s="100"/>
      <c r="Y132" s="100"/>
      <c r="Z132" s="100"/>
      <c r="AA132" s="100"/>
      <c r="AB132" s="100"/>
      <c r="AC132" s="100"/>
      <c r="AD132" s="100"/>
      <c r="AE132" s="100"/>
      <c r="AF132" s="100"/>
      <c r="AG132" s="100"/>
      <c r="AH132" s="100"/>
      <c r="AI132" s="100"/>
      <c r="AJ132" s="100"/>
      <c r="AK132" s="100"/>
      <c r="AL132" s="100"/>
    </row>
    <row r="133" ht="28.5" customHeight="1">
      <c r="A133" s="47" t="s">
        <v>18</v>
      </c>
      <c r="B133" s="11" t="s">
        <v>149</v>
      </c>
      <c r="C133" s="8" t="s">
        <v>37</v>
      </c>
      <c r="D133" s="8" t="s">
        <v>416</v>
      </c>
      <c r="E133" s="90" t="s">
        <v>333</v>
      </c>
      <c r="F133" s="90" t="s">
        <v>1126</v>
      </c>
      <c r="G133" s="8" t="s">
        <v>39</v>
      </c>
      <c r="H133" s="90" t="s">
        <v>48</v>
      </c>
      <c r="I133" s="220" t="s">
        <v>1127</v>
      </c>
      <c r="J133" s="47" t="s">
        <v>1128</v>
      </c>
      <c r="K133" s="47" t="s">
        <v>1129</v>
      </c>
      <c r="L133" s="112" t="s">
        <v>103</v>
      </c>
      <c r="M133" s="112" t="s">
        <v>618</v>
      </c>
      <c r="N133" s="47" t="s">
        <v>1130</v>
      </c>
      <c r="P133" s="47">
        <v>43.0167982661</v>
      </c>
      <c r="Q133" s="47">
        <v>-79.1141402101</v>
      </c>
      <c r="R133" s="47" t="s">
        <v>1131</v>
      </c>
      <c r="S133" s="97"/>
      <c r="T133" s="90"/>
      <c r="U133" s="55" t="s">
        <v>30</v>
      </c>
      <c r="V133" s="90"/>
      <c r="W133" s="8" t="s">
        <v>1132</v>
      </c>
      <c r="X133" s="8" t="s">
        <v>1133</v>
      </c>
      <c r="Y133" s="8" t="s">
        <v>1085</v>
      </c>
      <c r="Z133" s="8" t="s">
        <v>42</v>
      </c>
      <c r="AA133" s="8" t="s">
        <v>420</v>
      </c>
      <c r="AB133" s="8" t="s">
        <v>1134</v>
      </c>
      <c r="AC133" s="98" t="s">
        <v>1135</v>
      </c>
      <c r="AD133" s="221" t="s">
        <v>1136</v>
      </c>
      <c r="AE133" s="8"/>
      <c r="AF133" s="8" t="s">
        <v>1137</v>
      </c>
      <c r="AG133" s="8"/>
      <c r="AH133" s="8">
        <v>20.0</v>
      </c>
      <c r="AI133" s="8"/>
      <c r="AJ133" s="8"/>
      <c r="AK133" s="8"/>
      <c r="AL133" s="8"/>
    </row>
    <row r="134" ht="28.5" customHeight="1">
      <c r="A134" s="60" t="s">
        <v>18</v>
      </c>
      <c r="E134" s="112" t="s">
        <v>184</v>
      </c>
      <c r="F134" s="112"/>
      <c r="H134" s="112"/>
      <c r="I134" s="85"/>
      <c r="L134" s="112" t="s">
        <v>64</v>
      </c>
      <c r="M134" s="112"/>
      <c r="S134" s="113">
        <v>36.0</v>
      </c>
      <c r="T134" s="90" t="s">
        <v>23</v>
      </c>
      <c r="U134" s="64">
        <v>2029.0</v>
      </c>
      <c r="V134" s="112"/>
      <c r="X134" s="47" t="s">
        <v>185</v>
      </c>
    </row>
    <row r="135" ht="28.5" customHeight="1">
      <c r="A135" s="47" t="s">
        <v>18</v>
      </c>
      <c r="B135" s="11" t="s">
        <v>36</v>
      </c>
      <c r="C135" s="8" t="s">
        <v>37</v>
      </c>
      <c r="D135" s="8" t="s">
        <v>513</v>
      </c>
      <c r="E135" s="90" t="s">
        <v>267</v>
      </c>
      <c r="F135" s="90" t="s">
        <v>1138</v>
      </c>
      <c r="G135" s="8" t="s">
        <v>39</v>
      </c>
      <c r="H135" s="90" t="s">
        <v>40</v>
      </c>
      <c r="I135" s="83" t="s">
        <v>1133</v>
      </c>
      <c r="J135" s="8" t="s">
        <v>1139</v>
      </c>
      <c r="K135" s="11" t="s">
        <v>1140</v>
      </c>
      <c r="L135" s="90" t="s">
        <v>42</v>
      </c>
      <c r="M135" s="90" t="s">
        <v>420</v>
      </c>
      <c r="N135" s="8" t="s">
        <v>1141</v>
      </c>
      <c r="O135" s="8" t="s">
        <v>1142</v>
      </c>
      <c r="P135" s="95">
        <v>42.1560276099583</v>
      </c>
      <c r="Q135" s="13">
        <v>-83.2401245448951</v>
      </c>
      <c r="R135" s="96">
        <v>107.0</v>
      </c>
      <c r="S135" s="97">
        <v>50.0</v>
      </c>
      <c r="T135" s="90" t="s">
        <v>23</v>
      </c>
      <c r="U135" s="55">
        <v>2025.0</v>
      </c>
      <c r="V135" s="90"/>
      <c r="W135" s="8" t="s">
        <v>1132</v>
      </c>
      <c r="X135" s="8" t="s">
        <v>1133</v>
      </c>
      <c r="Y135" s="8" t="s">
        <v>1085</v>
      </c>
      <c r="Z135" s="8" t="s">
        <v>42</v>
      </c>
      <c r="AA135" s="8" t="s">
        <v>420</v>
      </c>
      <c r="AB135" s="8" t="s">
        <v>432</v>
      </c>
      <c r="AC135" s="98">
        <v>44418.0</v>
      </c>
      <c r="AD135" s="8" t="s">
        <v>1143</v>
      </c>
      <c r="AE135" s="8" t="s">
        <v>1144</v>
      </c>
      <c r="AF135" s="8" t="s">
        <v>1145</v>
      </c>
      <c r="AG135" s="104" t="s">
        <v>1053</v>
      </c>
      <c r="AH135" s="8">
        <v>29.0</v>
      </c>
      <c r="AI135" s="8"/>
      <c r="AJ135" s="8"/>
      <c r="AK135" s="8"/>
      <c r="AL135" s="8"/>
    </row>
    <row r="136" ht="28.5" customHeight="1">
      <c r="A136" s="47" t="s">
        <v>18</v>
      </c>
      <c r="B136" s="11" t="s">
        <v>149</v>
      </c>
      <c r="C136" s="11" t="s">
        <v>37</v>
      </c>
      <c r="D136" s="11" t="s">
        <v>513</v>
      </c>
      <c r="E136" s="90" t="s">
        <v>82</v>
      </c>
      <c r="F136" s="90" t="s">
        <v>1146</v>
      </c>
      <c r="G136" s="8" t="s">
        <v>39</v>
      </c>
      <c r="H136" s="154" t="s">
        <v>152</v>
      </c>
      <c r="I136" s="83" t="s">
        <v>1147</v>
      </c>
      <c r="J136" s="8" t="s">
        <v>1148</v>
      </c>
      <c r="K136" s="8" t="s">
        <v>768</v>
      </c>
      <c r="L136" s="154" t="s">
        <v>86</v>
      </c>
      <c r="M136" s="154" t="s">
        <v>420</v>
      </c>
      <c r="N136" s="11"/>
      <c r="O136" s="11"/>
      <c r="P136" s="124">
        <v>41.2450305051776</v>
      </c>
      <c r="Q136" s="124">
        <v>-87.8660127959432</v>
      </c>
      <c r="R136" s="96" t="s">
        <v>1149</v>
      </c>
      <c r="S136" s="97">
        <v>10.0</v>
      </c>
      <c r="T136" s="90" t="s">
        <v>23</v>
      </c>
      <c r="U136" s="89">
        <v>2026.0</v>
      </c>
      <c r="V136" s="90" t="s">
        <v>153</v>
      </c>
      <c r="W136" s="8" t="s">
        <v>1150</v>
      </c>
      <c r="X136" s="125" t="s">
        <v>1151</v>
      </c>
      <c r="Y136" s="8" t="s">
        <v>1152</v>
      </c>
      <c r="Z136" s="11" t="s">
        <v>1153</v>
      </c>
      <c r="AA136" s="11" t="s">
        <v>1154</v>
      </c>
      <c r="AB136" s="11" t="s">
        <v>498</v>
      </c>
      <c r="AC136" s="126">
        <v>45289.0</v>
      </c>
      <c r="AD136" s="115" t="s">
        <v>1155</v>
      </c>
      <c r="AE136" s="8" t="s">
        <v>1156</v>
      </c>
      <c r="AF136" s="2" t="s">
        <v>1157</v>
      </c>
      <c r="AG136" s="104" t="s">
        <v>1158</v>
      </c>
      <c r="AH136" s="8">
        <v>27.0</v>
      </c>
      <c r="AI136" s="8"/>
      <c r="AJ136" s="8"/>
      <c r="AK136" s="8"/>
      <c r="AL136" s="8"/>
    </row>
    <row r="137" ht="28.5" customHeight="1">
      <c r="A137" s="60" t="s">
        <v>18</v>
      </c>
      <c r="E137" s="112" t="s">
        <v>82</v>
      </c>
      <c r="F137" s="112"/>
      <c r="H137" s="112"/>
      <c r="I137" s="85"/>
      <c r="L137" s="112" t="s">
        <v>42</v>
      </c>
      <c r="M137" s="112"/>
      <c r="S137" s="113">
        <v>68.0</v>
      </c>
      <c r="T137" s="90" t="s">
        <v>23</v>
      </c>
      <c r="U137" s="64">
        <v>2029.0</v>
      </c>
      <c r="V137" s="112"/>
      <c r="X137" s="47" t="s">
        <v>83</v>
      </c>
    </row>
    <row r="138" ht="28.5" customHeight="1">
      <c r="A138" s="47" t="s">
        <v>18</v>
      </c>
      <c r="B138" s="11" t="s">
        <v>36</v>
      </c>
      <c r="C138" s="8" t="s">
        <v>37</v>
      </c>
      <c r="D138" s="8" t="s">
        <v>416</v>
      </c>
      <c r="E138" s="90" t="s">
        <v>268</v>
      </c>
      <c r="F138" s="90" t="s">
        <v>1150</v>
      </c>
      <c r="G138" s="8" t="s">
        <v>51</v>
      </c>
      <c r="H138" s="90" t="s">
        <v>40</v>
      </c>
      <c r="I138" s="168" t="s">
        <v>1147</v>
      </c>
      <c r="J138" s="8" t="s">
        <v>1159</v>
      </c>
      <c r="K138" s="11" t="s">
        <v>1160</v>
      </c>
      <c r="L138" s="90" t="s">
        <v>26</v>
      </c>
      <c r="M138" s="90" t="s">
        <v>420</v>
      </c>
      <c r="N138" s="8">
        <v>94538.0</v>
      </c>
      <c r="O138" s="8" t="s">
        <v>1161</v>
      </c>
      <c r="P138" s="95">
        <v>37.4639</v>
      </c>
      <c r="Q138" s="13">
        <v>-121.92495</v>
      </c>
      <c r="R138" s="96">
        <v>200.0</v>
      </c>
      <c r="S138" s="97"/>
      <c r="T138" s="109"/>
      <c r="U138" s="55">
        <v>2025.0</v>
      </c>
      <c r="V138" s="90"/>
      <c r="W138" s="8" t="s">
        <v>1150</v>
      </c>
      <c r="X138" s="8" t="s">
        <v>1151</v>
      </c>
      <c r="Y138" s="8" t="s">
        <v>1152</v>
      </c>
      <c r="Z138" s="8" t="s">
        <v>1153</v>
      </c>
      <c r="AA138" s="8" t="s">
        <v>1154</v>
      </c>
      <c r="AB138" s="8" t="s">
        <v>752</v>
      </c>
      <c r="AC138" s="98">
        <v>45922.0</v>
      </c>
      <c r="AD138" s="98" t="s">
        <v>1162</v>
      </c>
      <c r="AE138" s="8"/>
      <c r="AF138" s="8" t="s">
        <v>1163</v>
      </c>
      <c r="AG138" s="8"/>
      <c r="AH138" s="8">
        <v>30.0</v>
      </c>
      <c r="AI138" s="8"/>
      <c r="AJ138" s="8"/>
      <c r="AK138" s="8"/>
      <c r="AL138" s="8"/>
    </row>
    <row r="139" ht="28.5" customHeight="1">
      <c r="A139" s="47" t="s">
        <v>18</v>
      </c>
      <c r="B139" s="11" t="s">
        <v>36</v>
      </c>
      <c r="C139" s="8" t="s">
        <v>37</v>
      </c>
      <c r="D139" s="8" t="s">
        <v>416</v>
      </c>
      <c r="E139" s="90" t="s">
        <v>269</v>
      </c>
      <c r="F139" s="90" t="s">
        <v>269</v>
      </c>
      <c r="G139" s="8" t="s">
        <v>51</v>
      </c>
      <c r="H139" s="90" t="s">
        <v>40</v>
      </c>
      <c r="I139" s="168" t="s">
        <v>1164</v>
      </c>
      <c r="J139" s="8" t="s">
        <v>1165</v>
      </c>
      <c r="K139" s="11" t="s">
        <v>1166</v>
      </c>
      <c r="L139" s="90" t="s">
        <v>60</v>
      </c>
      <c r="M139" s="90" t="s">
        <v>420</v>
      </c>
      <c r="N139" s="8">
        <v>37813.0</v>
      </c>
      <c r="O139" s="8" t="s">
        <v>1167</v>
      </c>
      <c r="P139" s="95">
        <v>36.24573</v>
      </c>
      <c r="Q139" s="13">
        <v>-83.21285</v>
      </c>
      <c r="R139" s="96"/>
      <c r="S139" s="97"/>
      <c r="T139" s="109"/>
      <c r="U139" s="55">
        <v>2025.0</v>
      </c>
      <c r="V139" s="90"/>
      <c r="W139" s="8" t="s">
        <v>269</v>
      </c>
      <c r="X139" s="168" t="s">
        <v>1164</v>
      </c>
      <c r="Y139" s="8" t="s">
        <v>1166</v>
      </c>
      <c r="Z139" s="8" t="s">
        <v>60</v>
      </c>
      <c r="AA139" s="8" t="s">
        <v>420</v>
      </c>
      <c r="AB139" s="8" t="s">
        <v>752</v>
      </c>
      <c r="AC139" s="98">
        <v>45922.0</v>
      </c>
      <c r="AD139" s="141" t="s">
        <v>1164</v>
      </c>
      <c r="AE139" s="8"/>
      <c r="AF139" s="8" t="s">
        <v>1168</v>
      </c>
      <c r="AG139" s="8"/>
      <c r="AH139" s="8">
        <v>29.0</v>
      </c>
      <c r="AI139" s="8"/>
      <c r="AJ139" s="8"/>
      <c r="AK139" s="8"/>
      <c r="AL139" s="8"/>
    </row>
    <row r="140" ht="28.5" customHeight="1">
      <c r="A140" s="47" t="s">
        <v>18</v>
      </c>
      <c r="B140" s="11" t="s">
        <v>36</v>
      </c>
      <c r="C140" s="8" t="s">
        <v>37</v>
      </c>
      <c r="D140" s="8" t="s">
        <v>416</v>
      </c>
      <c r="E140" s="90" t="s">
        <v>270</v>
      </c>
      <c r="F140" s="90" t="s">
        <v>1169</v>
      </c>
      <c r="G140" s="8" t="s">
        <v>39</v>
      </c>
      <c r="H140" s="90" t="s">
        <v>40</v>
      </c>
      <c r="I140" s="85" t="s">
        <v>1170</v>
      </c>
      <c r="J140" s="8" t="s">
        <v>1171</v>
      </c>
      <c r="K140" s="11" t="s">
        <v>1172</v>
      </c>
      <c r="L140" s="90" t="s">
        <v>141</v>
      </c>
      <c r="M140" s="90" t="s">
        <v>420</v>
      </c>
      <c r="N140" s="8">
        <v>30076.0</v>
      </c>
      <c r="O140" s="8" t="s">
        <v>1173</v>
      </c>
      <c r="P140" s="95">
        <v>34.0625855775804</v>
      </c>
      <c r="Q140" s="13">
        <v>-84.315704417357</v>
      </c>
      <c r="R140" s="96">
        <v>38.0</v>
      </c>
      <c r="S140" s="97"/>
      <c r="T140" s="90"/>
      <c r="U140" s="55">
        <v>2025.0</v>
      </c>
      <c r="V140" s="90"/>
      <c r="W140" s="8" t="s">
        <v>1174</v>
      </c>
      <c r="X140" s="83" t="s">
        <v>1170</v>
      </c>
      <c r="Y140" s="8" t="s">
        <v>1175</v>
      </c>
      <c r="Z140" s="8" t="s">
        <v>1175</v>
      </c>
      <c r="AA140" s="8" t="s">
        <v>467</v>
      </c>
      <c r="AB140" s="8"/>
      <c r="AC140" s="98"/>
      <c r="AD140" s="8" t="s">
        <v>1176</v>
      </c>
      <c r="AE140" s="8"/>
      <c r="AF140" s="8" t="s">
        <v>1177</v>
      </c>
      <c r="AG140" s="104" t="s">
        <v>1158</v>
      </c>
      <c r="AH140" s="8">
        <v>22.0</v>
      </c>
      <c r="AI140" s="8"/>
      <c r="AJ140" s="8"/>
      <c r="AK140" s="8"/>
      <c r="AL140" s="8"/>
    </row>
    <row r="141" ht="28.5" customHeight="1">
      <c r="A141" s="47" t="s">
        <v>62</v>
      </c>
      <c r="E141" s="112" t="s">
        <v>84</v>
      </c>
      <c r="F141" s="112"/>
      <c r="H141" s="112" t="s">
        <v>40</v>
      </c>
      <c r="I141" s="85"/>
      <c r="K141" s="47" t="s">
        <v>1178</v>
      </c>
      <c r="L141" s="112" t="s">
        <v>42</v>
      </c>
      <c r="M141" s="112"/>
      <c r="S141" s="214">
        <v>20.0</v>
      </c>
      <c r="T141" s="90" t="s">
        <v>23</v>
      </c>
      <c r="U141" s="64">
        <v>2024.0</v>
      </c>
      <c r="V141" s="112" t="s">
        <v>378</v>
      </c>
    </row>
    <row r="142" ht="28.5" customHeight="1">
      <c r="A142" s="47" t="s">
        <v>54</v>
      </c>
      <c r="E142" s="112" t="s">
        <v>84</v>
      </c>
      <c r="F142" s="112"/>
      <c r="G142" s="222" t="s">
        <v>41</v>
      </c>
      <c r="H142" s="112" t="s">
        <v>85</v>
      </c>
      <c r="I142" s="85"/>
      <c r="K142" s="47" t="s">
        <v>1125</v>
      </c>
      <c r="L142" s="204" t="s">
        <v>86</v>
      </c>
      <c r="M142" s="112"/>
      <c r="S142" s="214">
        <v>50.0</v>
      </c>
      <c r="T142" s="90" t="s">
        <v>23</v>
      </c>
      <c r="U142" s="64">
        <v>2024.0</v>
      </c>
      <c r="V142" s="117" t="s">
        <v>87</v>
      </c>
    </row>
    <row r="143" ht="28.5" customHeight="1">
      <c r="A143" s="47" t="s">
        <v>18</v>
      </c>
      <c r="B143" s="11" t="s">
        <v>36</v>
      </c>
      <c r="C143" s="8" t="s">
        <v>37</v>
      </c>
      <c r="D143" s="8" t="s">
        <v>416</v>
      </c>
      <c r="E143" s="90" t="s">
        <v>271</v>
      </c>
      <c r="F143" s="90" t="s">
        <v>271</v>
      </c>
      <c r="G143" s="8" t="s">
        <v>39</v>
      </c>
      <c r="H143" s="90" t="s">
        <v>40</v>
      </c>
      <c r="I143" s="47" t="s">
        <v>1179</v>
      </c>
      <c r="J143" s="8" t="s">
        <v>1180</v>
      </c>
      <c r="K143" s="11" t="s">
        <v>1181</v>
      </c>
      <c r="L143" s="90" t="s">
        <v>26</v>
      </c>
      <c r="M143" s="90" t="s">
        <v>420</v>
      </c>
      <c r="N143" s="8">
        <v>94040.0</v>
      </c>
      <c r="O143" s="223" t="s">
        <v>1182</v>
      </c>
      <c r="P143" s="119">
        <v>37.38</v>
      </c>
      <c r="Q143" s="119">
        <v>-122.08</v>
      </c>
      <c r="R143" s="119">
        <v>120.0</v>
      </c>
      <c r="S143" s="97">
        <f>850/1000000000</f>
        <v>0.00000085</v>
      </c>
      <c r="T143" s="90" t="s">
        <v>23</v>
      </c>
      <c r="U143" s="55">
        <v>2025.0</v>
      </c>
      <c r="V143" s="90"/>
      <c r="W143" s="8" t="s">
        <v>271</v>
      </c>
      <c r="X143" s="8" t="s">
        <v>1179</v>
      </c>
      <c r="Y143" s="8" t="s">
        <v>1183</v>
      </c>
      <c r="Z143" s="8" t="s">
        <v>1184</v>
      </c>
      <c r="AA143" s="8" t="s">
        <v>1154</v>
      </c>
      <c r="AB143" s="8" t="s">
        <v>610</v>
      </c>
      <c r="AC143" s="98">
        <v>44774.0</v>
      </c>
      <c r="AD143" s="8" t="s">
        <v>1185</v>
      </c>
      <c r="AE143" s="8" t="s">
        <v>237</v>
      </c>
      <c r="AF143" s="131" t="s">
        <v>1186</v>
      </c>
      <c r="AG143" s="104" t="s">
        <v>1179</v>
      </c>
      <c r="AH143" s="8">
        <v>30.0</v>
      </c>
      <c r="AI143" s="8"/>
      <c r="AJ143" s="8"/>
      <c r="AK143" s="8"/>
      <c r="AL143" s="8"/>
    </row>
    <row r="144" ht="28.5" customHeight="1">
      <c r="A144" s="100" t="s">
        <v>62</v>
      </c>
      <c r="B144" s="100"/>
      <c r="C144" s="100"/>
      <c r="D144" s="100"/>
      <c r="E144" s="100" t="s">
        <v>1187</v>
      </c>
      <c r="F144" s="100"/>
      <c r="G144" s="100"/>
      <c r="H144" s="100" t="s">
        <v>40</v>
      </c>
      <c r="I144" s="100"/>
      <c r="J144" s="100"/>
      <c r="K144" s="100" t="s">
        <v>1188</v>
      </c>
      <c r="L144" s="100" t="s">
        <v>1189</v>
      </c>
      <c r="M144" s="100"/>
      <c r="N144" s="100"/>
      <c r="O144" s="100"/>
      <c r="P144" s="100"/>
      <c r="Q144" s="100"/>
      <c r="R144" s="100"/>
      <c r="S144" s="101">
        <v>0.132</v>
      </c>
      <c r="T144" s="106" t="s">
        <v>23</v>
      </c>
      <c r="U144" s="103">
        <v>2024.0</v>
      </c>
      <c r="V144" s="100" t="s">
        <v>1190</v>
      </c>
      <c r="W144" s="100"/>
      <c r="X144" s="100"/>
      <c r="Y144" s="100"/>
      <c r="Z144" s="100"/>
      <c r="AA144" s="100"/>
      <c r="AB144" s="100"/>
      <c r="AC144" s="100"/>
      <c r="AD144" s="100"/>
      <c r="AE144" s="100"/>
      <c r="AF144" s="111"/>
      <c r="AG144" s="100"/>
      <c r="AH144" s="100"/>
      <c r="AI144" s="100"/>
      <c r="AJ144" s="100"/>
      <c r="AK144" s="100"/>
      <c r="AL144" s="100"/>
    </row>
    <row r="145" ht="28.5" customHeight="1">
      <c r="A145" s="47" t="s">
        <v>18</v>
      </c>
      <c r="B145" s="11" t="s">
        <v>36</v>
      </c>
      <c r="C145" s="8" t="s">
        <v>37</v>
      </c>
      <c r="D145" s="8" t="s">
        <v>513</v>
      </c>
      <c r="E145" s="90" t="s">
        <v>44</v>
      </c>
      <c r="F145" s="90" t="s">
        <v>44</v>
      </c>
      <c r="G145" s="8" t="s">
        <v>45</v>
      </c>
      <c r="H145" s="90" t="s">
        <v>46</v>
      </c>
      <c r="I145" s="58" t="s">
        <v>1191</v>
      </c>
      <c r="J145" s="8" t="s">
        <v>1192</v>
      </c>
      <c r="K145" s="8" t="s">
        <v>1160</v>
      </c>
      <c r="L145" s="224" t="s">
        <v>26</v>
      </c>
      <c r="M145" s="224" t="s">
        <v>420</v>
      </c>
      <c r="N145" s="14">
        <v>94538.0</v>
      </c>
      <c r="O145" s="11"/>
      <c r="P145" s="225">
        <v>37.4788420124036</v>
      </c>
      <c r="Q145" s="225">
        <v>-121.947703188213</v>
      </c>
      <c r="R145" s="226">
        <v>200.0</v>
      </c>
      <c r="S145" s="227">
        <v>10.0</v>
      </c>
      <c r="T145" s="139" t="s">
        <v>23</v>
      </c>
      <c r="U145" s="55">
        <v>2025.0</v>
      </c>
      <c r="V145" s="90"/>
      <c r="W145" s="16" t="s">
        <v>1193</v>
      </c>
      <c r="X145" s="8" t="s">
        <v>1191</v>
      </c>
      <c r="Y145" s="16" t="s">
        <v>1194</v>
      </c>
      <c r="Z145" s="14" t="s">
        <v>1195</v>
      </c>
      <c r="AA145" s="14" t="s">
        <v>1154</v>
      </c>
      <c r="AB145" s="11" t="s">
        <v>1196</v>
      </c>
      <c r="AC145" s="126" t="s">
        <v>1197</v>
      </c>
      <c r="AD145" s="8" t="s">
        <v>1191</v>
      </c>
      <c r="AE145" s="16"/>
      <c r="AF145" s="131" t="s">
        <v>1198</v>
      </c>
      <c r="AG145" s="16"/>
      <c r="AH145" s="228">
        <v>26.0</v>
      </c>
      <c r="AI145" s="16"/>
      <c r="AJ145" s="28"/>
      <c r="AK145" s="8"/>
      <c r="AL145" s="8" t="s">
        <v>1199</v>
      </c>
    </row>
    <row r="146" ht="28.5" customHeight="1">
      <c r="A146" s="100" t="s">
        <v>62</v>
      </c>
      <c r="B146" s="100"/>
      <c r="C146" s="100"/>
      <c r="D146" s="100"/>
      <c r="E146" s="100" t="s">
        <v>44</v>
      </c>
      <c r="F146" s="100"/>
      <c r="G146" s="100"/>
      <c r="H146" s="100" t="s">
        <v>46</v>
      </c>
      <c r="I146" s="100"/>
      <c r="J146" s="100"/>
      <c r="K146" s="100" t="s">
        <v>1172</v>
      </c>
      <c r="L146" s="208" t="s">
        <v>95</v>
      </c>
      <c r="M146" s="100"/>
      <c r="N146" s="100"/>
      <c r="O146" s="100"/>
      <c r="P146" s="100"/>
      <c r="Q146" s="100"/>
      <c r="R146" s="100"/>
      <c r="S146" s="101">
        <v>10.0</v>
      </c>
      <c r="T146" s="106" t="s">
        <v>23</v>
      </c>
      <c r="U146" s="103">
        <v>2025.0</v>
      </c>
      <c r="V146" s="100"/>
      <c r="W146" s="100"/>
      <c r="X146" s="100"/>
      <c r="Y146" s="100"/>
      <c r="Z146" s="100"/>
      <c r="AA146" s="100"/>
      <c r="AB146" s="100"/>
      <c r="AC146" s="100"/>
      <c r="AD146" s="100"/>
      <c r="AE146" s="100"/>
      <c r="AF146" s="111"/>
      <c r="AG146" s="100"/>
      <c r="AH146" s="100"/>
      <c r="AI146" s="100"/>
      <c r="AJ146" s="100"/>
      <c r="AK146" s="100"/>
      <c r="AL146" s="100"/>
    </row>
    <row r="147" ht="28.5" customHeight="1">
      <c r="A147" s="47" t="s">
        <v>18</v>
      </c>
      <c r="B147" s="11" t="s">
        <v>149</v>
      </c>
      <c r="C147" s="8" t="s">
        <v>37</v>
      </c>
      <c r="D147" s="8" t="s">
        <v>416</v>
      </c>
      <c r="E147" s="90" t="s">
        <v>334</v>
      </c>
      <c r="F147" s="90" t="s">
        <v>334</v>
      </c>
      <c r="G147" s="8" t="s">
        <v>51</v>
      </c>
      <c r="H147" s="90" t="s">
        <v>40</v>
      </c>
      <c r="I147" s="104" t="s">
        <v>1200</v>
      </c>
      <c r="J147" s="8"/>
      <c r="K147" s="11" t="s">
        <v>1201</v>
      </c>
      <c r="L147" s="90" t="s">
        <v>879</v>
      </c>
      <c r="M147" s="90" t="s">
        <v>618</v>
      </c>
      <c r="N147" s="8"/>
      <c r="O147" s="8"/>
      <c r="P147" s="95"/>
      <c r="Q147" s="13"/>
      <c r="R147" s="96"/>
      <c r="S147" s="97"/>
      <c r="T147" s="109"/>
      <c r="U147" s="55" t="s">
        <v>30</v>
      </c>
      <c r="V147" s="90"/>
      <c r="W147" s="8" t="s">
        <v>1202</v>
      </c>
      <c r="X147" s="2" t="s">
        <v>1200</v>
      </c>
      <c r="Y147" s="8" t="s">
        <v>1203</v>
      </c>
      <c r="Z147" s="8" t="s">
        <v>1204</v>
      </c>
      <c r="AA147" s="8" t="s">
        <v>1205</v>
      </c>
      <c r="AB147" s="8" t="s">
        <v>752</v>
      </c>
      <c r="AC147" s="98">
        <v>45922.0</v>
      </c>
      <c r="AD147" s="141" t="s">
        <v>1206</v>
      </c>
      <c r="AE147" s="8" t="s">
        <v>1207</v>
      </c>
      <c r="AF147" s="131" t="s">
        <v>1208</v>
      </c>
      <c r="AG147" s="8"/>
      <c r="AH147" s="8">
        <v>27.0</v>
      </c>
      <c r="AI147" s="8"/>
      <c r="AJ147" s="8"/>
      <c r="AK147" s="8"/>
      <c r="AL147" s="8"/>
    </row>
    <row r="148" ht="28.5" customHeight="1">
      <c r="A148" s="100" t="s">
        <v>18</v>
      </c>
      <c r="B148" s="229" t="s">
        <v>149</v>
      </c>
      <c r="C148" s="180" t="s">
        <v>19</v>
      </c>
      <c r="D148" s="180" t="s">
        <v>1209</v>
      </c>
      <c r="E148" s="230" t="s">
        <v>204</v>
      </c>
      <c r="F148" s="230" t="s">
        <v>1210</v>
      </c>
      <c r="G148" s="230" t="s">
        <v>118</v>
      </c>
      <c r="H148" s="229" t="s">
        <v>814</v>
      </c>
      <c r="I148" s="230"/>
      <c r="J148" s="180"/>
      <c r="K148" s="106" t="s">
        <v>1201</v>
      </c>
      <c r="L148" s="180" t="s">
        <v>103</v>
      </c>
      <c r="M148" s="180" t="s">
        <v>618</v>
      </c>
      <c r="N148" s="231" t="s">
        <v>1211</v>
      </c>
      <c r="O148" s="229"/>
      <c r="P148" s="232">
        <v>44.1165</v>
      </c>
      <c r="Q148" s="232">
        <v>79.8459</v>
      </c>
      <c r="R148" s="183">
        <v>1000.0</v>
      </c>
      <c r="S148" s="184">
        <v>36.0</v>
      </c>
      <c r="T148" s="233" t="s">
        <v>23</v>
      </c>
      <c r="U148" s="176">
        <v>2025.0</v>
      </c>
      <c r="V148" s="106" t="s">
        <v>334</v>
      </c>
      <c r="W148" s="234" t="s">
        <v>1212</v>
      </c>
      <c r="X148" s="230" t="s">
        <v>1213</v>
      </c>
      <c r="Y148" s="229"/>
      <c r="Z148" s="229" t="s">
        <v>467</v>
      </c>
      <c r="AA148" s="229" t="s">
        <v>486</v>
      </c>
      <c r="AB148" s="235">
        <v>45902.0</v>
      </c>
      <c r="AC148" s="236" t="s">
        <v>1214</v>
      </c>
      <c r="AD148" s="230" t="s">
        <v>1215</v>
      </c>
      <c r="AE148" s="179" t="s">
        <v>1216</v>
      </c>
      <c r="AF148" s="237"/>
      <c r="AG148" s="238">
        <v>29.0</v>
      </c>
      <c r="AH148" s="238"/>
      <c r="AI148" s="238"/>
      <c r="AJ148" s="238"/>
      <c r="AK148" s="238"/>
      <c r="AL148" s="238"/>
    </row>
    <row r="149" ht="28.5" customHeight="1">
      <c r="A149" s="47" t="s">
        <v>18</v>
      </c>
      <c r="B149" s="11" t="s">
        <v>149</v>
      </c>
      <c r="C149" s="11" t="s">
        <v>19</v>
      </c>
      <c r="D149" s="11" t="s">
        <v>416</v>
      </c>
      <c r="E149" s="90" t="s">
        <v>204</v>
      </c>
      <c r="F149" s="90" t="s">
        <v>1210</v>
      </c>
      <c r="G149" s="8" t="s">
        <v>118</v>
      </c>
      <c r="H149" s="154" t="s">
        <v>814</v>
      </c>
      <c r="I149" s="49" t="s">
        <v>1217</v>
      </c>
      <c r="J149" s="47" t="s">
        <v>1218</v>
      </c>
      <c r="K149" s="8" t="s">
        <v>1201</v>
      </c>
      <c r="L149" s="154" t="s">
        <v>103</v>
      </c>
      <c r="M149" s="154" t="s">
        <v>618</v>
      </c>
      <c r="N149" s="155" t="s">
        <v>1211</v>
      </c>
      <c r="O149" s="11"/>
      <c r="P149" s="124">
        <v>44.1165</v>
      </c>
      <c r="Q149" s="124">
        <v>79.8459</v>
      </c>
      <c r="R149" s="96">
        <v>1000.0</v>
      </c>
      <c r="S149" s="97">
        <v>36.0</v>
      </c>
      <c r="T149" s="109" t="s">
        <v>23</v>
      </c>
      <c r="U149" s="55">
        <v>2028.0</v>
      </c>
      <c r="V149" s="90" t="s">
        <v>1219</v>
      </c>
      <c r="W149" s="8" t="s">
        <v>334</v>
      </c>
      <c r="X149" s="104" t="s">
        <v>1212</v>
      </c>
      <c r="Y149" s="8" t="s">
        <v>1213</v>
      </c>
      <c r="Z149" s="11"/>
      <c r="AA149" s="11" t="s">
        <v>467</v>
      </c>
      <c r="AB149" s="11" t="s">
        <v>486</v>
      </c>
      <c r="AC149" s="126">
        <v>45902.0</v>
      </c>
      <c r="AD149" s="115" t="s">
        <v>1214</v>
      </c>
      <c r="AE149" s="8" t="s">
        <v>1215</v>
      </c>
      <c r="AF149" s="57" t="s">
        <v>1216</v>
      </c>
      <c r="AG149" s="10"/>
      <c r="AH149" s="10">
        <v>29.0</v>
      </c>
      <c r="AI149" s="10"/>
      <c r="AJ149" s="10"/>
      <c r="AK149" s="10"/>
      <c r="AL149" s="10"/>
    </row>
    <row r="150" ht="28.5" customHeight="1">
      <c r="A150" s="47" t="s">
        <v>54</v>
      </c>
      <c r="B150" s="11" t="s">
        <v>55</v>
      </c>
      <c r="C150" s="8" t="s">
        <v>37</v>
      </c>
      <c r="D150" s="8" t="s">
        <v>513</v>
      </c>
      <c r="E150" s="90" t="s">
        <v>204</v>
      </c>
      <c r="F150" s="90" t="s">
        <v>1220</v>
      </c>
      <c r="G150" s="8" t="s">
        <v>39</v>
      </c>
      <c r="H150" s="90" t="s">
        <v>40</v>
      </c>
      <c r="I150" s="200" t="s">
        <v>1200</v>
      </c>
      <c r="J150" s="8" t="s">
        <v>1221</v>
      </c>
      <c r="K150" s="11" t="s">
        <v>971</v>
      </c>
      <c r="L150" s="90" t="s">
        <v>32</v>
      </c>
      <c r="M150" s="90" t="s">
        <v>420</v>
      </c>
      <c r="N150" s="8">
        <v>43128.0</v>
      </c>
      <c r="O150" s="8"/>
      <c r="P150" s="95">
        <v>39.6301071355065</v>
      </c>
      <c r="Q150" s="13">
        <v>-83.5651480936838</v>
      </c>
      <c r="R150" s="96" t="s">
        <v>1222</v>
      </c>
      <c r="S150" s="97">
        <v>40.0</v>
      </c>
      <c r="T150" s="90" t="s">
        <v>23</v>
      </c>
      <c r="U150" s="55">
        <v>2026.0</v>
      </c>
      <c r="V150" s="90" t="s">
        <v>206</v>
      </c>
      <c r="W150" s="8" t="s">
        <v>1202</v>
      </c>
      <c r="X150" s="2" t="s">
        <v>1200</v>
      </c>
      <c r="Y150" s="8" t="s">
        <v>1203</v>
      </c>
      <c r="Z150" s="8" t="s">
        <v>1204</v>
      </c>
      <c r="AA150" s="8" t="s">
        <v>1205</v>
      </c>
      <c r="AB150" s="8" t="s">
        <v>498</v>
      </c>
      <c r="AC150" s="98">
        <v>45088.0</v>
      </c>
      <c r="AD150" s="8" t="s">
        <v>1223</v>
      </c>
      <c r="AE150" s="8" t="s">
        <v>1224</v>
      </c>
      <c r="AF150" s="8" t="s">
        <v>1225</v>
      </c>
      <c r="AG150" s="104" t="s">
        <v>1200</v>
      </c>
      <c r="AH150" s="8">
        <v>13.0</v>
      </c>
      <c r="AI150" s="8"/>
      <c r="AJ150" s="8"/>
      <c r="AK150" s="8"/>
      <c r="AL150" s="8"/>
    </row>
    <row r="151" ht="28.5" customHeight="1">
      <c r="A151" s="47" t="s">
        <v>18</v>
      </c>
      <c r="B151" s="11" t="s">
        <v>36</v>
      </c>
      <c r="C151" s="11" t="s">
        <v>37</v>
      </c>
      <c r="D151" s="11" t="s">
        <v>416</v>
      </c>
      <c r="E151" s="90" t="s">
        <v>272</v>
      </c>
      <c r="F151" s="90" t="s">
        <v>1226</v>
      </c>
      <c r="G151" s="8" t="s">
        <v>223</v>
      </c>
      <c r="H151" s="90" t="s">
        <v>152</v>
      </c>
      <c r="I151" s="211" t="s">
        <v>1227</v>
      </c>
      <c r="J151" s="8" t="s">
        <v>1228</v>
      </c>
      <c r="K151" s="8" t="s">
        <v>1229</v>
      </c>
      <c r="L151" s="90" t="s">
        <v>95</v>
      </c>
      <c r="M151" s="154" t="s">
        <v>420</v>
      </c>
      <c r="N151" s="14">
        <v>28202.0</v>
      </c>
      <c r="O151" s="11" t="s">
        <v>1230</v>
      </c>
      <c r="P151" s="124">
        <v>29.7424134917134</v>
      </c>
      <c r="Q151" s="124">
        <v>-95.5604759466238</v>
      </c>
      <c r="R151" s="11">
        <v>850.0</v>
      </c>
      <c r="S151" s="239"/>
      <c r="T151" s="90"/>
      <c r="U151" s="55">
        <v>2025.0</v>
      </c>
      <c r="V151" s="90"/>
      <c r="W151" s="8" t="s">
        <v>272</v>
      </c>
      <c r="X151" s="8" t="s">
        <v>1227</v>
      </c>
      <c r="Y151" s="16" t="s">
        <v>1231</v>
      </c>
      <c r="Z151" s="14" t="s">
        <v>127</v>
      </c>
      <c r="AA151" s="14" t="s">
        <v>420</v>
      </c>
      <c r="AB151" s="8" t="s">
        <v>498</v>
      </c>
      <c r="AC151" s="98">
        <v>45295.0</v>
      </c>
      <c r="AD151" s="8" t="s">
        <v>1232</v>
      </c>
      <c r="AE151" s="8"/>
      <c r="AF151" s="124" t="s">
        <v>1233</v>
      </c>
      <c r="AG151" s="8" t="s">
        <v>1234</v>
      </c>
      <c r="AH151" s="8">
        <v>27.0</v>
      </c>
      <c r="AI151" s="8"/>
      <c r="AJ151" s="8"/>
      <c r="AK151" s="8"/>
      <c r="AL151" s="8"/>
    </row>
    <row r="152" ht="28.5" customHeight="1">
      <c r="A152" s="47" t="s">
        <v>18</v>
      </c>
      <c r="B152" s="11" t="s">
        <v>36</v>
      </c>
      <c r="C152" s="8" t="s">
        <v>37</v>
      </c>
      <c r="D152" s="8" t="s">
        <v>416</v>
      </c>
      <c r="E152" s="90" t="s">
        <v>273</v>
      </c>
      <c r="F152" s="112" t="s">
        <v>1235</v>
      </c>
      <c r="G152" s="8" t="s">
        <v>39</v>
      </c>
      <c r="H152" s="90" t="s">
        <v>40</v>
      </c>
      <c r="I152" s="211" t="s">
        <v>1236</v>
      </c>
      <c r="J152" s="47" t="s">
        <v>1237</v>
      </c>
      <c r="K152" s="8" t="s">
        <v>1238</v>
      </c>
      <c r="L152" s="154" t="s">
        <v>42</v>
      </c>
      <c r="M152" s="154" t="s">
        <v>420</v>
      </c>
      <c r="N152" s="240" t="s">
        <v>1239</v>
      </c>
      <c r="O152" s="47" t="s">
        <v>1240</v>
      </c>
      <c r="P152" s="124">
        <v>42.5395873128289</v>
      </c>
      <c r="Q152" s="124">
        <v>-83.0968963288351</v>
      </c>
      <c r="R152" s="241">
        <v>25.0</v>
      </c>
      <c r="S152" s="97"/>
      <c r="T152" s="109"/>
      <c r="U152" s="55">
        <v>2025.0</v>
      </c>
      <c r="V152" s="90"/>
      <c r="W152" s="8" t="s">
        <v>273</v>
      </c>
      <c r="X152" s="8" t="s">
        <v>1236</v>
      </c>
      <c r="Y152" s="8" t="s">
        <v>1238</v>
      </c>
      <c r="Z152" s="8" t="s">
        <v>42</v>
      </c>
      <c r="AA152" s="8" t="s">
        <v>420</v>
      </c>
      <c r="AB152" s="8" t="s">
        <v>453</v>
      </c>
      <c r="AC152" s="126">
        <v>45464.0</v>
      </c>
      <c r="AD152" s="98" t="s">
        <v>454</v>
      </c>
      <c r="AE152" s="8"/>
      <c r="AF152" s="8" t="s">
        <v>1241</v>
      </c>
      <c r="AG152" s="8"/>
      <c r="AH152" s="8">
        <v>28.0</v>
      </c>
      <c r="AI152" s="47" t="s">
        <v>1242</v>
      </c>
      <c r="AJ152" s="47" t="s">
        <v>1243</v>
      </c>
      <c r="AK152" s="47" t="s">
        <v>1244</v>
      </c>
      <c r="AL152" s="8"/>
    </row>
    <row r="153" ht="28.5" customHeight="1">
      <c r="A153" s="100" t="s">
        <v>62</v>
      </c>
      <c r="B153" s="100"/>
      <c r="C153" s="100"/>
      <c r="D153" s="100"/>
      <c r="E153" s="100" t="s">
        <v>1245</v>
      </c>
      <c r="F153" s="100"/>
      <c r="G153" s="100"/>
      <c r="H153" s="100" t="s">
        <v>59</v>
      </c>
      <c r="I153" s="164"/>
      <c r="J153" s="100"/>
      <c r="K153" s="100" t="s">
        <v>626</v>
      </c>
      <c r="L153" s="100" t="s">
        <v>78</v>
      </c>
      <c r="M153" s="100"/>
      <c r="N153" s="100"/>
      <c r="O153" s="100"/>
      <c r="P153" s="100"/>
      <c r="Q153" s="100"/>
      <c r="R153" s="100"/>
      <c r="S153" s="101">
        <v>30.0</v>
      </c>
      <c r="T153" s="106" t="s">
        <v>23</v>
      </c>
      <c r="U153" s="103">
        <v>2025.0</v>
      </c>
      <c r="V153" s="100"/>
      <c r="W153" s="100"/>
      <c r="X153" s="100"/>
      <c r="Y153" s="100"/>
      <c r="Z153" s="100"/>
      <c r="AA153" s="100"/>
      <c r="AB153" s="100"/>
      <c r="AC153" s="100"/>
      <c r="AD153" s="100"/>
      <c r="AE153" s="100"/>
      <c r="AF153" s="100"/>
      <c r="AG153" s="100"/>
      <c r="AH153" s="100"/>
      <c r="AI153" s="100"/>
      <c r="AJ153" s="100"/>
      <c r="AK153" s="100"/>
      <c r="AL153" s="100"/>
    </row>
    <row r="154" ht="28.5" customHeight="1">
      <c r="A154" s="47" t="s">
        <v>62</v>
      </c>
      <c r="E154" s="112" t="s">
        <v>207</v>
      </c>
      <c r="F154" s="112"/>
      <c r="H154" s="112" t="s">
        <v>59</v>
      </c>
      <c r="I154" s="202"/>
      <c r="K154" s="47" t="s">
        <v>639</v>
      </c>
      <c r="L154" s="204" t="s">
        <v>511</v>
      </c>
      <c r="M154" s="204"/>
      <c r="N154" s="222"/>
      <c r="O154" s="222"/>
      <c r="P154" s="222"/>
      <c r="Q154" s="222"/>
      <c r="R154" s="222"/>
      <c r="S154" s="214">
        <v>30.0</v>
      </c>
      <c r="T154" s="90" t="s">
        <v>23</v>
      </c>
      <c r="U154" s="218">
        <v>2026.0</v>
      </c>
      <c r="V154" s="112" t="s">
        <v>208</v>
      </c>
    </row>
    <row r="155" ht="28.5" customHeight="1">
      <c r="A155" s="47" t="s">
        <v>18</v>
      </c>
      <c r="B155" s="11" t="s">
        <v>36</v>
      </c>
      <c r="C155" s="11" t="s">
        <v>37</v>
      </c>
      <c r="D155" s="11" t="s">
        <v>513</v>
      </c>
      <c r="E155" s="90" t="s">
        <v>274</v>
      </c>
      <c r="F155" s="90" t="s">
        <v>1246</v>
      </c>
      <c r="G155" s="8" t="s">
        <v>45</v>
      </c>
      <c r="H155" s="154" t="s">
        <v>40</v>
      </c>
      <c r="I155" s="211" t="s">
        <v>1247</v>
      </c>
      <c r="J155" s="8" t="s">
        <v>1248</v>
      </c>
      <c r="K155" s="8" t="s">
        <v>1249</v>
      </c>
      <c r="L155" s="154" t="s">
        <v>145</v>
      </c>
      <c r="M155" s="154" t="s">
        <v>420</v>
      </c>
      <c r="N155" s="11">
        <v>36108.0</v>
      </c>
      <c r="O155" s="11" t="s">
        <v>1250</v>
      </c>
      <c r="P155" s="124">
        <v>30.89951</v>
      </c>
      <c r="Q155" s="124">
        <v>-86.96701</v>
      </c>
      <c r="R155" s="96" t="s">
        <v>1251</v>
      </c>
      <c r="S155" s="97">
        <v>18.0</v>
      </c>
      <c r="T155" s="90" t="s">
        <v>23</v>
      </c>
      <c r="U155" s="55">
        <v>2025.0</v>
      </c>
      <c r="V155" s="90"/>
      <c r="W155" s="8" t="s">
        <v>1252</v>
      </c>
      <c r="X155" s="8" t="s">
        <v>1253</v>
      </c>
      <c r="Y155" s="8" t="s">
        <v>1254</v>
      </c>
      <c r="Z155" s="11" t="s">
        <v>1255</v>
      </c>
      <c r="AA155" s="11" t="s">
        <v>1256</v>
      </c>
      <c r="AB155" s="11" t="s">
        <v>478</v>
      </c>
      <c r="AC155" s="126" t="s">
        <v>1257</v>
      </c>
      <c r="AD155" s="115" t="s">
        <v>1258</v>
      </c>
      <c r="AE155" s="8" t="s">
        <v>1259</v>
      </c>
      <c r="AF155" s="2" t="s">
        <v>1260</v>
      </c>
      <c r="AG155" s="104" t="s">
        <v>208</v>
      </c>
      <c r="AH155" s="10">
        <v>25.0</v>
      </c>
      <c r="AI155" s="8"/>
      <c r="AJ155" s="8"/>
      <c r="AK155" s="8"/>
      <c r="AL155" s="8"/>
    </row>
    <row r="156" ht="28.5" customHeight="1">
      <c r="A156" s="100" t="s">
        <v>54</v>
      </c>
      <c r="B156" s="100"/>
      <c r="C156" s="100"/>
      <c r="D156" s="100"/>
      <c r="E156" s="100" t="s">
        <v>1252</v>
      </c>
      <c r="F156" s="100"/>
      <c r="G156" s="100"/>
      <c r="H156" s="100" t="s">
        <v>40</v>
      </c>
      <c r="I156" s="215"/>
      <c r="J156" s="100"/>
      <c r="K156" s="100" t="s">
        <v>1261</v>
      </c>
      <c r="L156" s="100" t="s">
        <v>114</v>
      </c>
      <c r="M156" s="100"/>
      <c r="N156" s="100"/>
      <c r="O156" s="100"/>
      <c r="P156" s="100"/>
      <c r="Q156" s="100"/>
      <c r="R156" s="100"/>
      <c r="S156" s="101">
        <v>0.352</v>
      </c>
      <c r="T156" s="106" t="s">
        <v>23</v>
      </c>
      <c r="U156" s="103">
        <v>2024.0</v>
      </c>
      <c r="V156" s="100"/>
      <c r="W156" s="100"/>
      <c r="X156" s="100"/>
      <c r="Y156" s="100"/>
      <c r="Z156" s="100"/>
      <c r="AA156" s="100"/>
      <c r="AB156" s="100"/>
      <c r="AC156" s="100"/>
      <c r="AD156" s="100"/>
      <c r="AE156" s="100"/>
      <c r="AF156" s="100"/>
      <c r="AG156" s="100"/>
      <c r="AH156" s="100"/>
      <c r="AI156" s="100"/>
      <c r="AJ156" s="100"/>
      <c r="AK156" s="100"/>
      <c r="AL156" s="100"/>
    </row>
    <row r="157" ht="28.5" customHeight="1">
      <c r="A157" s="47" t="s">
        <v>62</v>
      </c>
      <c r="E157" s="204" t="s">
        <v>172</v>
      </c>
      <c r="F157" s="112"/>
      <c r="H157" s="112" t="s">
        <v>173</v>
      </c>
      <c r="I157" s="202"/>
      <c r="K157" s="47" t="s">
        <v>1262</v>
      </c>
      <c r="L157" s="112" t="s">
        <v>511</v>
      </c>
      <c r="M157" s="112"/>
      <c r="S157" s="214">
        <v>35.0</v>
      </c>
      <c r="T157" s="90" t="s">
        <v>23</v>
      </c>
      <c r="U157" s="218">
        <v>2026.0</v>
      </c>
      <c r="V157" s="112" t="s">
        <v>174</v>
      </c>
    </row>
    <row r="158" ht="28.5" customHeight="1">
      <c r="A158" s="47" t="s">
        <v>18</v>
      </c>
      <c r="B158" s="11" t="s">
        <v>36</v>
      </c>
      <c r="C158" s="8" t="s">
        <v>37</v>
      </c>
      <c r="D158" s="8" t="s">
        <v>416</v>
      </c>
      <c r="E158" s="90" t="s">
        <v>275</v>
      </c>
      <c r="F158" s="90" t="s">
        <v>275</v>
      </c>
      <c r="G158" s="8" t="s">
        <v>118</v>
      </c>
      <c r="H158" s="90" t="s">
        <v>40</v>
      </c>
      <c r="I158" s="202" t="s">
        <v>1263</v>
      </c>
      <c r="J158" s="47" t="s">
        <v>1264</v>
      </c>
      <c r="K158" s="11" t="s">
        <v>1265</v>
      </c>
      <c r="L158" s="90" t="s">
        <v>195</v>
      </c>
      <c r="M158" s="90" t="s">
        <v>420</v>
      </c>
      <c r="N158" s="8">
        <v>32669.0</v>
      </c>
      <c r="O158" s="47" t="s">
        <v>1266</v>
      </c>
      <c r="P158" s="95">
        <v>29.6552708992042</v>
      </c>
      <c r="Q158" s="13">
        <v>-82.6116129623075</v>
      </c>
      <c r="R158" s="96">
        <v>105.0</v>
      </c>
      <c r="S158" s="97"/>
      <c r="T158" s="90"/>
      <c r="U158" s="55">
        <v>2025.0</v>
      </c>
      <c r="V158" s="90"/>
      <c r="W158" s="8" t="s">
        <v>275</v>
      </c>
      <c r="X158" s="47" t="s">
        <v>1263</v>
      </c>
      <c r="Y158" s="47" t="s">
        <v>1265</v>
      </c>
      <c r="Z158" s="8" t="s">
        <v>195</v>
      </c>
      <c r="AA158" s="8" t="s">
        <v>420</v>
      </c>
      <c r="AB158" s="8" t="s">
        <v>486</v>
      </c>
      <c r="AC158" s="98">
        <v>45584.0</v>
      </c>
      <c r="AD158" s="8" t="s">
        <v>454</v>
      </c>
      <c r="AE158" s="8" t="s">
        <v>1267</v>
      </c>
      <c r="AF158" s="8" t="s">
        <v>1268</v>
      </c>
      <c r="AG158" s="8"/>
      <c r="AH158" s="8">
        <v>24.0</v>
      </c>
      <c r="AI158" s="47" t="s">
        <v>1269</v>
      </c>
      <c r="AJ158" s="47" t="s">
        <v>1270</v>
      </c>
      <c r="AK158" s="47" t="s">
        <v>1271</v>
      </c>
      <c r="AL158" s="8"/>
    </row>
    <row r="159" ht="28.5" customHeight="1">
      <c r="A159" s="47" t="s">
        <v>18</v>
      </c>
      <c r="B159" s="11" t="s">
        <v>36</v>
      </c>
      <c r="C159" s="8" t="s">
        <v>37</v>
      </c>
      <c r="D159" s="8" t="s">
        <v>416</v>
      </c>
      <c r="E159" s="90" t="s">
        <v>276</v>
      </c>
      <c r="F159" s="90" t="s">
        <v>276</v>
      </c>
      <c r="G159" s="8" t="s">
        <v>51</v>
      </c>
      <c r="H159" s="90" t="s">
        <v>40</v>
      </c>
      <c r="I159" s="210" t="s">
        <v>1272</v>
      </c>
      <c r="J159" s="8" t="s">
        <v>1273</v>
      </c>
      <c r="K159" s="11" t="s">
        <v>1274</v>
      </c>
      <c r="L159" s="90" t="s">
        <v>86</v>
      </c>
      <c r="M159" s="90" t="s">
        <v>420</v>
      </c>
      <c r="N159" s="8">
        <v>60517.0</v>
      </c>
      <c r="O159" s="8" t="s">
        <v>1275</v>
      </c>
      <c r="P159" s="95">
        <v>41.69678</v>
      </c>
      <c r="Q159" s="13">
        <v>-88.01215</v>
      </c>
      <c r="R159" s="96">
        <v>1000.0</v>
      </c>
      <c r="S159" s="97"/>
      <c r="T159" s="109"/>
      <c r="U159" s="55">
        <v>2025.0</v>
      </c>
      <c r="V159" s="90"/>
      <c r="W159" s="8" t="s">
        <v>276</v>
      </c>
      <c r="X159" s="104" t="s">
        <v>1272</v>
      </c>
      <c r="Y159" s="8" t="s">
        <v>1274</v>
      </c>
      <c r="Z159" s="8" t="s">
        <v>86</v>
      </c>
      <c r="AA159" s="8" t="s">
        <v>420</v>
      </c>
      <c r="AB159" s="8" t="s">
        <v>752</v>
      </c>
      <c r="AC159" s="98">
        <v>45922.0</v>
      </c>
      <c r="AD159" s="98" t="s">
        <v>1276</v>
      </c>
      <c r="AE159" s="8"/>
      <c r="AF159" s="8" t="s">
        <v>1277</v>
      </c>
      <c r="AG159" s="8"/>
      <c r="AH159" s="8">
        <v>27.0</v>
      </c>
      <c r="AI159" s="8"/>
      <c r="AJ159" s="8"/>
      <c r="AK159" s="8"/>
      <c r="AL159" s="8"/>
    </row>
    <row r="160" ht="28.5" customHeight="1">
      <c r="A160" s="47" t="s">
        <v>18</v>
      </c>
      <c r="B160" s="11" t="s">
        <v>149</v>
      </c>
      <c r="C160" s="8" t="s">
        <v>37</v>
      </c>
      <c r="D160" s="8" t="s">
        <v>416</v>
      </c>
      <c r="E160" s="90" t="s">
        <v>276</v>
      </c>
      <c r="F160" s="90" t="s">
        <v>1278</v>
      </c>
      <c r="G160" s="8" t="s">
        <v>39</v>
      </c>
      <c r="H160" s="90" t="s">
        <v>40</v>
      </c>
      <c r="I160" s="211" t="s">
        <v>1272</v>
      </c>
      <c r="J160" s="8" t="s">
        <v>1279</v>
      </c>
      <c r="K160" s="11" t="s">
        <v>1274</v>
      </c>
      <c r="L160" s="90" t="s">
        <v>86</v>
      </c>
      <c r="M160" s="90" t="s">
        <v>420</v>
      </c>
      <c r="N160" s="8">
        <v>60517.0</v>
      </c>
      <c r="O160" s="8" t="s">
        <v>1280</v>
      </c>
      <c r="P160" s="95">
        <v>41.6975010315161</v>
      </c>
      <c r="Q160" s="13">
        <v>-88.0120122294918</v>
      </c>
      <c r="R160" s="96"/>
      <c r="S160" s="97"/>
      <c r="T160" s="90"/>
      <c r="U160" s="55" t="s">
        <v>30</v>
      </c>
      <c r="V160" s="90"/>
      <c r="W160" s="8" t="s">
        <v>276</v>
      </c>
      <c r="X160" s="8" t="s">
        <v>1272</v>
      </c>
      <c r="Y160" s="8" t="s">
        <v>1274</v>
      </c>
      <c r="Z160" s="8" t="s">
        <v>86</v>
      </c>
      <c r="AA160" s="8" t="s">
        <v>420</v>
      </c>
      <c r="AB160" s="8" t="s">
        <v>498</v>
      </c>
      <c r="AC160" s="98">
        <v>44434.0</v>
      </c>
      <c r="AD160" s="8" t="s">
        <v>1281</v>
      </c>
      <c r="AE160" s="8"/>
      <c r="AF160" s="8" t="s">
        <v>1282</v>
      </c>
      <c r="AG160" s="104" t="s">
        <v>1283</v>
      </c>
      <c r="AH160" s="8">
        <v>28.0</v>
      </c>
      <c r="AI160" s="8"/>
      <c r="AJ160" s="8"/>
      <c r="AK160" s="8"/>
      <c r="AL160" s="8"/>
    </row>
    <row r="161" ht="28.5" customHeight="1">
      <c r="A161" s="47" t="s">
        <v>18</v>
      </c>
      <c r="B161" s="142"/>
      <c r="C161" s="142" t="s">
        <v>19</v>
      </c>
      <c r="D161" s="142" t="s">
        <v>812</v>
      </c>
      <c r="E161" s="143" t="s">
        <v>1284</v>
      </c>
      <c r="F161" s="143" t="s">
        <v>1284</v>
      </c>
      <c r="G161" s="143" t="s">
        <v>1285</v>
      </c>
      <c r="H161" s="242" t="s">
        <v>1286</v>
      </c>
      <c r="I161" s="243"/>
      <c r="J161" s="142"/>
      <c r="K161" s="143" t="s">
        <v>1287</v>
      </c>
      <c r="L161" s="142" t="s">
        <v>194</v>
      </c>
      <c r="M161" s="142" t="s">
        <v>420</v>
      </c>
      <c r="N161" s="142">
        <v>20705.0</v>
      </c>
      <c r="O161" s="242" t="s">
        <v>1288</v>
      </c>
      <c r="P161" s="145">
        <v>39.0621380416418</v>
      </c>
      <c r="Q161" s="145">
        <v>-76.8873166</v>
      </c>
      <c r="R161" s="146">
        <v>70.0</v>
      </c>
      <c r="S161" s="147">
        <f t="shared" ref="S161:S162" si="1">10/1000</f>
        <v>0.01</v>
      </c>
      <c r="T161" s="143" t="s">
        <v>23</v>
      </c>
      <c r="U161" s="149">
        <v>2025.0</v>
      </c>
      <c r="V161" s="244" t="s">
        <v>1284</v>
      </c>
      <c r="W161" s="143" t="s">
        <v>1289</v>
      </c>
      <c r="X161" s="143" t="s">
        <v>1290</v>
      </c>
      <c r="Y161" s="142" t="s">
        <v>194</v>
      </c>
      <c r="Z161" s="142" t="s">
        <v>420</v>
      </c>
      <c r="AA161" s="142" t="s">
        <v>478</v>
      </c>
      <c r="AB161" s="150" t="s">
        <v>1291</v>
      </c>
      <c r="AC161" s="142" t="s">
        <v>1292</v>
      </c>
      <c r="AD161" s="150" t="s">
        <v>1293</v>
      </c>
      <c r="AE161" s="152" t="s">
        <v>1294</v>
      </c>
      <c r="AF161" s="245" t="s">
        <v>1295</v>
      </c>
      <c r="AG161" s="153">
        <v>24.0</v>
      </c>
      <c r="AH161" s="242" t="s">
        <v>1296</v>
      </c>
      <c r="AI161" s="242" t="s">
        <v>1297</v>
      </c>
      <c r="AJ161" s="246" t="s">
        <v>1298</v>
      </c>
      <c r="AK161" s="247"/>
      <c r="AL161" s="247"/>
    </row>
    <row r="162" ht="28.5" customHeight="1">
      <c r="A162" s="100" t="s">
        <v>18</v>
      </c>
      <c r="B162" s="180" t="s">
        <v>158</v>
      </c>
      <c r="C162" s="180" t="s">
        <v>19</v>
      </c>
      <c r="D162" s="180" t="s">
        <v>416</v>
      </c>
      <c r="E162" s="106" t="s">
        <v>1284</v>
      </c>
      <c r="F162" s="106" t="s">
        <v>1284</v>
      </c>
      <c r="G162" s="106" t="s">
        <v>1285</v>
      </c>
      <c r="H162" s="100" t="s">
        <v>1286</v>
      </c>
      <c r="I162" s="248" t="s">
        <v>1289</v>
      </c>
      <c r="J162" s="100" t="s">
        <v>1299</v>
      </c>
      <c r="K162" s="106" t="s">
        <v>1287</v>
      </c>
      <c r="L162" s="180" t="s">
        <v>194</v>
      </c>
      <c r="M162" s="180" t="s">
        <v>420</v>
      </c>
      <c r="N162" s="180">
        <v>20705.0</v>
      </c>
      <c r="O162" s="100" t="s">
        <v>1288</v>
      </c>
      <c r="P162" s="232">
        <v>39.0621380416418</v>
      </c>
      <c r="Q162" s="232">
        <v>-76.8873166</v>
      </c>
      <c r="R162" s="183">
        <v>70.0</v>
      </c>
      <c r="S162" s="184">
        <f t="shared" si="1"/>
        <v>0.01</v>
      </c>
      <c r="T162" s="106" t="s">
        <v>23</v>
      </c>
      <c r="U162" s="176">
        <v>2025.0</v>
      </c>
      <c r="V162" s="106"/>
      <c r="W162" s="249" t="s">
        <v>1284</v>
      </c>
      <c r="X162" s="106" t="s">
        <v>1289</v>
      </c>
      <c r="Y162" s="106" t="s">
        <v>1290</v>
      </c>
      <c r="Z162" s="180" t="s">
        <v>194</v>
      </c>
      <c r="AA162" s="180" t="s">
        <v>420</v>
      </c>
      <c r="AB162" s="180" t="s">
        <v>478</v>
      </c>
      <c r="AC162" s="250" t="s">
        <v>1291</v>
      </c>
      <c r="AD162" s="180" t="s">
        <v>1292</v>
      </c>
      <c r="AE162" s="250" t="s">
        <v>1293</v>
      </c>
      <c r="AF162" s="179" t="s">
        <v>1294</v>
      </c>
      <c r="AG162" s="251" t="s">
        <v>1295</v>
      </c>
      <c r="AH162" s="238">
        <v>24.0</v>
      </c>
      <c r="AI162" s="100" t="s">
        <v>1296</v>
      </c>
      <c r="AJ162" s="100" t="s">
        <v>1297</v>
      </c>
      <c r="AK162" s="252" t="s">
        <v>1298</v>
      </c>
      <c r="AL162" s="238"/>
    </row>
    <row r="163" ht="28.5" customHeight="1">
      <c r="A163" s="47" t="s">
        <v>18</v>
      </c>
      <c r="B163" s="11" t="s">
        <v>36</v>
      </c>
      <c r="C163" s="8" t="s">
        <v>37</v>
      </c>
      <c r="D163" s="8" t="s">
        <v>416</v>
      </c>
      <c r="E163" s="90" t="s">
        <v>142</v>
      </c>
      <c r="F163" s="90" t="s">
        <v>142</v>
      </c>
      <c r="G163" s="8" t="s">
        <v>39</v>
      </c>
      <c r="H163" s="90" t="s">
        <v>48</v>
      </c>
      <c r="I163" s="211" t="s">
        <v>1300</v>
      </c>
      <c r="J163" s="8" t="s">
        <v>1301</v>
      </c>
      <c r="K163" s="11" t="s">
        <v>1302</v>
      </c>
      <c r="L163" s="90" t="s">
        <v>26</v>
      </c>
      <c r="M163" s="90" t="s">
        <v>420</v>
      </c>
      <c r="N163" s="8">
        <v>94560.0</v>
      </c>
      <c r="O163" s="8" t="s">
        <v>1303</v>
      </c>
      <c r="P163" s="119">
        <v>37.53</v>
      </c>
      <c r="Q163" s="119">
        <v>-122.06</v>
      </c>
      <c r="R163" s="119">
        <v>32.0</v>
      </c>
      <c r="S163" s="97">
        <v>0.005</v>
      </c>
      <c r="T163" s="90" t="s">
        <v>23</v>
      </c>
      <c r="U163" s="55">
        <v>2025.0</v>
      </c>
      <c r="V163" s="90"/>
      <c r="W163" s="8" t="s">
        <v>142</v>
      </c>
      <c r="X163" s="8" t="s">
        <v>1300</v>
      </c>
      <c r="Y163" s="8" t="s">
        <v>1302</v>
      </c>
      <c r="Z163" s="8" t="s">
        <v>26</v>
      </c>
      <c r="AA163" s="8" t="s">
        <v>420</v>
      </c>
      <c r="AB163" s="8" t="s">
        <v>445</v>
      </c>
      <c r="AC163" s="98">
        <v>45307.0</v>
      </c>
      <c r="AD163" s="8" t="s">
        <v>1304</v>
      </c>
      <c r="AE163" s="8" t="s">
        <v>1305</v>
      </c>
      <c r="AF163" s="2" t="s">
        <v>1306</v>
      </c>
      <c r="AG163" s="104" t="s">
        <v>1300</v>
      </c>
      <c r="AH163" s="8">
        <v>30.0</v>
      </c>
      <c r="AI163" s="8"/>
      <c r="AJ163" s="8"/>
      <c r="AK163" s="8"/>
      <c r="AL163" s="8"/>
    </row>
    <row r="164" ht="28.5" customHeight="1">
      <c r="A164" s="47" t="s">
        <v>18</v>
      </c>
      <c r="B164" s="11" t="s">
        <v>36</v>
      </c>
      <c r="C164" s="8" t="s">
        <v>37</v>
      </c>
      <c r="D164" s="8" t="s">
        <v>416</v>
      </c>
      <c r="E164" s="112" t="s">
        <v>277</v>
      </c>
      <c r="F164" s="117" t="s">
        <v>1307</v>
      </c>
      <c r="G164" s="8" t="s">
        <v>118</v>
      </c>
      <c r="H164" s="90" t="s">
        <v>40</v>
      </c>
      <c r="I164" s="211" t="s">
        <v>1308</v>
      </c>
      <c r="J164" s="47" t="s">
        <v>1309</v>
      </c>
      <c r="K164" s="11" t="s">
        <v>1310</v>
      </c>
      <c r="L164" s="90" t="s">
        <v>26</v>
      </c>
      <c r="M164" s="90" t="s">
        <v>420</v>
      </c>
      <c r="N164" s="29" t="s">
        <v>1311</v>
      </c>
      <c r="O164" s="8"/>
      <c r="P164" s="95">
        <v>36.68</v>
      </c>
      <c r="Q164" s="13">
        <v>-121.75</v>
      </c>
      <c r="R164" s="96"/>
      <c r="S164" s="97">
        <f>460*24/1000000</f>
        <v>0.01104</v>
      </c>
      <c r="T164" s="90" t="s">
        <v>23</v>
      </c>
      <c r="U164" s="55">
        <v>2025.0</v>
      </c>
      <c r="V164" s="90" t="s">
        <v>278</v>
      </c>
      <c r="W164" s="2" t="s">
        <v>277</v>
      </c>
      <c r="X164" s="8" t="s">
        <v>1308</v>
      </c>
      <c r="Y164" s="8" t="s">
        <v>1312</v>
      </c>
      <c r="Z164" s="8" t="s">
        <v>26</v>
      </c>
      <c r="AA164" s="8" t="s">
        <v>420</v>
      </c>
      <c r="AB164" s="8" t="s">
        <v>486</v>
      </c>
      <c r="AC164" s="98">
        <v>45873.0</v>
      </c>
      <c r="AD164" s="8" t="s">
        <v>1313</v>
      </c>
      <c r="AE164" s="2" t="s">
        <v>1314</v>
      </c>
      <c r="AF164" s="2" t="s">
        <v>1315</v>
      </c>
      <c r="AG164" s="8"/>
      <c r="AH164" s="8">
        <v>19.0</v>
      </c>
      <c r="AI164" s="8"/>
      <c r="AJ164" s="8"/>
      <c r="AK164" s="8"/>
      <c r="AL164" s="8"/>
    </row>
    <row r="165" ht="28.5" customHeight="1">
      <c r="A165" s="47" t="s">
        <v>18</v>
      </c>
      <c r="B165" s="11" t="s">
        <v>149</v>
      </c>
      <c r="C165" s="8" t="s">
        <v>37</v>
      </c>
      <c r="D165" s="8" t="s">
        <v>416</v>
      </c>
      <c r="E165" s="112" t="s">
        <v>277</v>
      </c>
      <c r="F165" s="117" t="s">
        <v>1316</v>
      </c>
      <c r="G165" s="8" t="s">
        <v>45</v>
      </c>
      <c r="H165" s="90" t="s">
        <v>40</v>
      </c>
      <c r="I165" s="211" t="s">
        <v>1308</v>
      </c>
      <c r="J165" s="8" t="s">
        <v>1317</v>
      </c>
      <c r="K165" s="11" t="s">
        <v>1318</v>
      </c>
      <c r="L165" s="90" t="s">
        <v>32</v>
      </c>
      <c r="M165" s="90" t="s">
        <v>420</v>
      </c>
      <c r="N165" s="29" t="s">
        <v>1319</v>
      </c>
      <c r="O165" s="8"/>
      <c r="P165" s="95">
        <v>39.8973</v>
      </c>
      <c r="Q165" s="13">
        <v>-84.2144</v>
      </c>
      <c r="R165" s="96"/>
      <c r="S165" s="97">
        <f>460*500/1000000</f>
        <v>0.23</v>
      </c>
      <c r="T165" s="90" t="s">
        <v>23</v>
      </c>
      <c r="U165" s="55">
        <v>2027.0</v>
      </c>
      <c r="V165" s="121" t="s">
        <v>335</v>
      </c>
      <c r="W165" s="2" t="s">
        <v>277</v>
      </c>
      <c r="X165" s="8" t="s">
        <v>1308</v>
      </c>
      <c r="Y165" s="8" t="s">
        <v>1312</v>
      </c>
      <c r="Z165" s="8" t="s">
        <v>26</v>
      </c>
      <c r="AA165" s="8" t="s">
        <v>420</v>
      </c>
      <c r="AB165" s="8" t="s">
        <v>486</v>
      </c>
      <c r="AC165" s="98">
        <v>45873.0</v>
      </c>
      <c r="AD165" s="8" t="s">
        <v>1320</v>
      </c>
      <c r="AE165" s="2" t="s">
        <v>1321</v>
      </c>
      <c r="AF165" s="2" t="s">
        <v>1315</v>
      </c>
      <c r="AG165" s="8"/>
      <c r="AH165" s="8">
        <v>19.0</v>
      </c>
      <c r="AI165" s="8"/>
      <c r="AJ165" s="8"/>
      <c r="AK165" s="8"/>
      <c r="AL165" s="8"/>
    </row>
    <row r="166" ht="28.5" customHeight="1">
      <c r="A166" s="47" t="s">
        <v>18</v>
      </c>
      <c r="B166" s="11" t="s">
        <v>149</v>
      </c>
      <c r="C166" s="11" t="s">
        <v>37</v>
      </c>
      <c r="D166" s="11" t="s">
        <v>416</v>
      </c>
      <c r="E166" s="90" t="s">
        <v>336</v>
      </c>
      <c r="F166" s="90" t="s">
        <v>1322</v>
      </c>
      <c r="G166" s="8" t="s">
        <v>39</v>
      </c>
      <c r="H166" s="154" t="s">
        <v>40</v>
      </c>
      <c r="I166" s="211" t="s">
        <v>1323</v>
      </c>
      <c r="J166" s="8" t="s">
        <v>1324</v>
      </c>
      <c r="K166" s="32" t="s">
        <v>1322</v>
      </c>
      <c r="L166" s="253" t="s">
        <v>127</v>
      </c>
      <c r="M166" s="253" t="s">
        <v>420</v>
      </c>
      <c r="N166" s="47">
        <v>27284.0</v>
      </c>
      <c r="O166" s="47" t="s">
        <v>1325</v>
      </c>
      <c r="P166" s="32">
        <v>36.13704468</v>
      </c>
      <c r="Q166" s="32">
        <v>-80.09290181</v>
      </c>
      <c r="R166" s="14" t="s">
        <v>1326</v>
      </c>
      <c r="S166" s="254">
        <v>2.0</v>
      </c>
      <c r="T166" s="90" t="s">
        <v>23</v>
      </c>
      <c r="U166" s="55">
        <v>2026.0</v>
      </c>
      <c r="V166" s="121" t="s">
        <v>337</v>
      </c>
      <c r="W166" s="23" t="s">
        <v>336</v>
      </c>
      <c r="X166" s="255" t="s">
        <v>1327</v>
      </c>
      <c r="Y166" s="47" t="s">
        <v>1328</v>
      </c>
      <c r="Z166" s="47" t="s">
        <v>86</v>
      </c>
      <c r="AA166" s="47" t="s">
        <v>420</v>
      </c>
      <c r="AB166" s="11" t="s">
        <v>498</v>
      </c>
      <c r="AC166" s="126">
        <v>45292.0</v>
      </c>
      <c r="AD166" s="2" t="s">
        <v>1329</v>
      </c>
      <c r="AE166" s="8" t="s">
        <v>1330</v>
      </c>
      <c r="AF166" s="2" t="s">
        <v>1331</v>
      </c>
      <c r="AG166" s="8"/>
      <c r="AH166" s="8">
        <v>30.0</v>
      </c>
      <c r="AI166" s="8"/>
      <c r="AJ166" s="8"/>
      <c r="AK166" s="8"/>
      <c r="AL166" s="8"/>
    </row>
    <row r="167" ht="28.5" customHeight="1">
      <c r="A167" s="47" t="s">
        <v>62</v>
      </c>
      <c r="E167" s="112" t="s">
        <v>379</v>
      </c>
      <c r="F167" s="112"/>
      <c r="H167" s="112" t="s">
        <v>59</v>
      </c>
      <c r="K167" s="47" t="s">
        <v>1332</v>
      </c>
      <c r="L167" s="204" t="s">
        <v>93</v>
      </c>
      <c r="M167" s="112"/>
      <c r="S167" s="128">
        <v>3.0</v>
      </c>
      <c r="T167" s="90" t="s">
        <v>23</v>
      </c>
      <c r="U167" s="64">
        <v>2025.0</v>
      </c>
      <c r="V167" s="112" t="s">
        <v>380</v>
      </c>
    </row>
    <row r="168" ht="28.5" customHeight="1">
      <c r="E168" s="204" t="s">
        <v>379</v>
      </c>
      <c r="F168" s="204"/>
      <c r="G168" s="222"/>
      <c r="H168" s="204" t="s">
        <v>59</v>
      </c>
      <c r="I168" s="222"/>
      <c r="J168" s="222"/>
      <c r="K168" s="222" t="s">
        <v>1332</v>
      </c>
      <c r="L168" s="204" t="s">
        <v>93</v>
      </c>
      <c r="M168" s="204"/>
      <c r="N168" s="222"/>
      <c r="O168" s="222"/>
      <c r="P168" s="222"/>
      <c r="Q168" s="222"/>
      <c r="R168" s="222"/>
      <c r="S168" s="214">
        <v>3.0</v>
      </c>
      <c r="T168" s="256" t="s">
        <v>23</v>
      </c>
      <c r="U168" s="218">
        <v>2030.0</v>
      </c>
      <c r="V168" s="112" t="s">
        <v>380</v>
      </c>
    </row>
    <row r="169" ht="28.5" customHeight="1">
      <c r="A169" s="47" t="s">
        <v>18</v>
      </c>
      <c r="B169" s="11" t="s">
        <v>213</v>
      </c>
      <c r="C169" s="8" t="s">
        <v>37</v>
      </c>
      <c r="D169" s="8" t="s">
        <v>416</v>
      </c>
      <c r="E169" s="90" t="s">
        <v>214</v>
      </c>
      <c r="F169" s="90" t="s">
        <v>214</v>
      </c>
      <c r="G169" s="8" t="s">
        <v>39</v>
      </c>
      <c r="H169" s="154" t="s">
        <v>40</v>
      </c>
      <c r="I169" s="8" t="s">
        <v>1333</v>
      </c>
      <c r="J169" s="8" t="s">
        <v>1334</v>
      </c>
      <c r="K169" s="8" t="s">
        <v>1335</v>
      </c>
      <c r="L169" s="154" t="s">
        <v>70</v>
      </c>
      <c r="M169" s="154" t="s">
        <v>420</v>
      </c>
      <c r="N169" s="11">
        <v>85326.0</v>
      </c>
      <c r="O169" s="11" t="s">
        <v>1336</v>
      </c>
      <c r="P169" s="124">
        <v>33.3752496052389</v>
      </c>
      <c r="Q169" s="124">
        <v>-112.622191176728</v>
      </c>
      <c r="R169" s="96" t="s">
        <v>1058</v>
      </c>
      <c r="S169" s="97"/>
      <c r="T169" s="90"/>
      <c r="U169" s="55" t="s">
        <v>30</v>
      </c>
      <c r="V169" s="121" t="s">
        <v>215</v>
      </c>
      <c r="W169" s="8" t="s">
        <v>214</v>
      </c>
      <c r="X169" s="47" t="s">
        <v>1333</v>
      </c>
      <c r="Y169" s="8" t="s">
        <v>1337</v>
      </c>
      <c r="Z169" s="11" t="s">
        <v>1338</v>
      </c>
      <c r="AA169" s="11" t="s">
        <v>420</v>
      </c>
      <c r="AB169" s="11" t="s">
        <v>498</v>
      </c>
      <c r="AC169" s="126">
        <v>44780.0</v>
      </c>
      <c r="AD169" s="115" t="s">
        <v>1339</v>
      </c>
      <c r="AE169" s="8"/>
      <c r="AF169" s="8" t="s">
        <v>1340</v>
      </c>
      <c r="AG169" s="104" t="s">
        <v>1341</v>
      </c>
      <c r="AH169" s="8">
        <v>16.0</v>
      </c>
      <c r="AI169" s="8"/>
      <c r="AJ169" s="8"/>
      <c r="AK169" s="8"/>
      <c r="AL169" s="8"/>
    </row>
    <row r="170" ht="28.5" customHeight="1">
      <c r="A170" s="47" t="s">
        <v>18</v>
      </c>
      <c r="B170" s="11" t="s">
        <v>149</v>
      </c>
      <c r="C170" s="8" t="s">
        <v>37</v>
      </c>
      <c r="D170" s="8" t="s">
        <v>513</v>
      </c>
      <c r="E170" s="90" t="s">
        <v>338</v>
      </c>
      <c r="F170" s="90" t="s">
        <v>1342</v>
      </c>
      <c r="G170" s="8" t="s">
        <v>39</v>
      </c>
      <c r="H170" s="90" t="s">
        <v>40</v>
      </c>
      <c r="I170" s="8" t="s">
        <v>1343</v>
      </c>
      <c r="J170" s="8" t="s">
        <v>1344</v>
      </c>
      <c r="K170" s="11" t="s">
        <v>1345</v>
      </c>
      <c r="L170" s="90" t="s">
        <v>70</v>
      </c>
      <c r="M170" s="90" t="s">
        <v>420</v>
      </c>
      <c r="N170" s="8">
        <v>85142.0</v>
      </c>
      <c r="O170" s="8" t="s">
        <v>1346</v>
      </c>
      <c r="P170" s="95">
        <v>33.25</v>
      </c>
      <c r="Q170" s="119">
        <v>-111.63</v>
      </c>
      <c r="R170" s="96" t="s">
        <v>464</v>
      </c>
      <c r="S170" s="97">
        <v>11.0</v>
      </c>
      <c r="T170" s="90" t="s">
        <v>43</v>
      </c>
      <c r="U170" s="55">
        <v>2027.0</v>
      </c>
      <c r="V170" s="90" t="s">
        <v>339</v>
      </c>
      <c r="W170" s="8" t="s">
        <v>338</v>
      </c>
      <c r="X170" s="47" t="s">
        <v>1343</v>
      </c>
      <c r="Y170" s="8" t="s">
        <v>631</v>
      </c>
      <c r="Z170" s="8" t="s">
        <v>1204</v>
      </c>
      <c r="AA170" s="8" t="s">
        <v>1347</v>
      </c>
      <c r="AB170" s="8" t="s">
        <v>498</v>
      </c>
      <c r="AC170" s="98">
        <v>44781.0</v>
      </c>
      <c r="AD170" s="8" t="s">
        <v>1348</v>
      </c>
      <c r="AE170" s="8" t="s">
        <v>237</v>
      </c>
      <c r="AF170" s="8" t="s">
        <v>1349</v>
      </c>
      <c r="AG170" s="104" t="s">
        <v>1350</v>
      </c>
      <c r="AH170" s="8">
        <v>8.0</v>
      </c>
      <c r="AI170" s="8"/>
      <c r="AJ170" s="8"/>
      <c r="AK170" s="8"/>
      <c r="AL170" s="8"/>
    </row>
    <row r="171" ht="28.5" customHeight="1">
      <c r="A171" s="100" t="s">
        <v>54</v>
      </c>
      <c r="B171" s="100"/>
      <c r="C171" s="100"/>
      <c r="D171" s="100"/>
      <c r="E171" s="100" t="s">
        <v>1351</v>
      </c>
      <c r="F171" s="100"/>
      <c r="G171" s="100" t="s">
        <v>135</v>
      </c>
      <c r="H171" s="100" t="s">
        <v>85</v>
      </c>
      <c r="I171" s="100"/>
      <c r="J171" s="100"/>
      <c r="K171" s="100" t="s">
        <v>1125</v>
      </c>
      <c r="L171" s="100" t="s">
        <v>42</v>
      </c>
      <c r="M171" s="100"/>
      <c r="N171" s="100"/>
      <c r="O171" s="100"/>
      <c r="P171" s="100"/>
      <c r="Q171" s="100"/>
      <c r="R171" s="100"/>
      <c r="S171" s="101">
        <v>5.0</v>
      </c>
      <c r="T171" s="106" t="s">
        <v>23</v>
      </c>
      <c r="U171" s="103">
        <v>2025.0</v>
      </c>
      <c r="V171" s="100" t="s">
        <v>1352</v>
      </c>
      <c r="W171" s="100"/>
      <c r="X171" s="100"/>
      <c r="Y171" s="100"/>
      <c r="Z171" s="100"/>
      <c r="AA171" s="100"/>
      <c r="AB171" s="100"/>
      <c r="AC171" s="100"/>
      <c r="AD171" s="100"/>
      <c r="AE171" s="100"/>
      <c r="AF171" s="100"/>
      <c r="AG171" s="100"/>
      <c r="AH171" s="100"/>
      <c r="AI171" s="100"/>
      <c r="AJ171" s="100"/>
      <c r="AK171" s="100"/>
      <c r="AL171" s="100"/>
    </row>
    <row r="172" ht="28.5" customHeight="1">
      <c r="A172" s="100" t="s">
        <v>805</v>
      </c>
      <c r="B172" s="100"/>
      <c r="C172" s="100"/>
      <c r="D172" s="100"/>
      <c r="E172" s="100" t="s">
        <v>1351</v>
      </c>
      <c r="F172" s="100"/>
      <c r="G172" s="100"/>
      <c r="H172" s="100" t="s">
        <v>386</v>
      </c>
      <c r="I172" s="100"/>
      <c r="J172" s="100"/>
      <c r="K172" s="100" t="s">
        <v>544</v>
      </c>
      <c r="L172" s="100" t="s">
        <v>130</v>
      </c>
      <c r="M172" s="100"/>
      <c r="N172" s="100"/>
      <c r="O172" s="100"/>
      <c r="P172" s="100"/>
      <c r="Q172" s="100"/>
      <c r="R172" s="100"/>
      <c r="S172" s="101">
        <v>15.0</v>
      </c>
      <c r="T172" s="106" t="s">
        <v>23</v>
      </c>
      <c r="U172" s="103">
        <v>2025.0</v>
      </c>
      <c r="V172" s="100"/>
      <c r="W172" s="100"/>
      <c r="X172" s="100"/>
      <c r="Y172" s="100"/>
      <c r="Z172" s="100"/>
      <c r="AA172" s="100"/>
      <c r="AB172" s="100"/>
      <c r="AC172" s="100"/>
      <c r="AD172" s="100"/>
      <c r="AE172" s="100"/>
      <c r="AF172" s="100"/>
      <c r="AG172" s="100"/>
      <c r="AH172" s="100"/>
      <c r="AI172" s="100"/>
      <c r="AJ172" s="100"/>
      <c r="AK172" s="100"/>
      <c r="AL172" s="100"/>
    </row>
    <row r="173" ht="28.5" customHeight="1">
      <c r="A173" s="47" t="s">
        <v>62</v>
      </c>
      <c r="E173" s="112" t="s">
        <v>1351</v>
      </c>
      <c r="F173" s="112"/>
      <c r="G173" s="222" t="s">
        <v>41</v>
      </c>
      <c r="H173" s="112" t="s">
        <v>85</v>
      </c>
      <c r="K173" s="47" t="s">
        <v>1353</v>
      </c>
      <c r="L173" s="204" t="s">
        <v>42</v>
      </c>
      <c r="M173" s="112"/>
      <c r="S173" s="214">
        <v>16.5</v>
      </c>
      <c r="T173" s="90" t="s">
        <v>23</v>
      </c>
      <c r="U173" s="218">
        <v>2026.0</v>
      </c>
      <c r="V173" s="112" t="s">
        <v>1352</v>
      </c>
    </row>
    <row r="174" ht="28.5" customHeight="1">
      <c r="A174" s="47" t="s">
        <v>62</v>
      </c>
      <c r="E174" s="112" t="s">
        <v>1351</v>
      </c>
      <c r="F174" s="112"/>
      <c r="G174" s="222" t="s">
        <v>41</v>
      </c>
      <c r="H174" s="112" t="s">
        <v>85</v>
      </c>
      <c r="K174" s="47" t="s">
        <v>30</v>
      </c>
      <c r="L174" s="204" t="s">
        <v>70</v>
      </c>
      <c r="M174" s="112"/>
      <c r="S174" s="214">
        <v>43.0</v>
      </c>
      <c r="T174" s="90" t="s">
        <v>23</v>
      </c>
      <c r="U174" s="218">
        <v>2026.0</v>
      </c>
      <c r="V174" s="112" t="s">
        <v>1354</v>
      </c>
    </row>
    <row r="175" ht="28.5" customHeight="1">
      <c r="A175" s="47" t="s">
        <v>18</v>
      </c>
      <c r="B175" s="11" t="s">
        <v>36</v>
      </c>
      <c r="C175" s="8" t="s">
        <v>37</v>
      </c>
      <c r="D175" s="8" t="s">
        <v>513</v>
      </c>
      <c r="E175" s="90" t="s">
        <v>143</v>
      </c>
      <c r="F175" s="90" t="s">
        <v>1355</v>
      </c>
      <c r="G175" s="8" t="s">
        <v>39</v>
      </c>
      <c r="H175" s="90" t="s">
        <v>40</v>
      </c>
      <c r="I175" s="8" t="s">
        <v>1356</v>
      </c>
      <c r="J175" s="8" t="s">
        <v>1357</v>
      </c>
      <c r="K175" s="11" t="s">
        <v>719</v>
      </c>
      <c r="L175" s="90" t="s">
        <v>42</v>
      </c>
      <c r="M175" s="90" t="s">
        <v>420</v>
      </c>
      <c r="N175" s="8">
        <v>49423.0</v>
      </c>
      <c r="O175" s="8" t="s">
        <v>1358</v>
      </c>
      <c r="P175" s="119">
        <v>42.7557146219597</v>
      </c>
      <c r="Q175" s="13">
        <v>-86.0695218035115</v>
      </c>
      <c r="R175" s="119">
        <v>1495.0</v>
      </c>
      <c r="S175" s="97">
        <v>5.0</v>
      </c>
      <c r="T175" s="90" t="s">
        <v>122</v>
      </c>
      <c r="U175" s="55">
        <v>2025.0</v>
      </c>
      <c r="V175" s="90"/>
      <c r="W175" s="8" t="s">
        <v>1359</v>
      </c>
      <c r="X175" s="8" t="s">
        <v>1360</v>
      </c>
      <c r="Y175" s="8" t="s">
        <v>631</v>
      </c>
      <c r="Z175" s="8" t="s">
        <v>1204</v>
      </c>
      <c r="AA175" s="8" t="s">
        <v>1347</v>
      </c>
      <c r="AB175" s="8" t="s">
        <v>498</v>
      </c>
      <c r="AC175" s="98">
        <v>45096.0</v>
      </c>
      <c r="AD175" s="8" t="s">
        <v>1361</v>
      </c>
      <c r="AE175" s="8" t="s">
        <v>1362</v>
      </c>
      <c r="AF175" s="8" t="s">
        <v>1363</v>
      </c>
      <c r="AG175" s="8" t="s">
        <v>1364</v>
      </c>
      <c r="AH175" s="8">
        <v>25.0</v>
      </c>
      <c r="AI175" s="8"/>
      <c r="AJ175" s="8"/>
      <c r="AK175" s="8"/>
      <c r="AL175" s="8"/>
    </row>
    <row r="176" ht="28.5" customHeight="1">
      <c r="A176" s="47" t="s">
        <v>54</v>
      </c>
      <c r="B176" s="11" t="s">
        <v>55</v>
      </c>
      <c r="C176" s="8" t="s">
        <v>37</v>
      </c>
      <c r="D176" s="8" t="s">
        <v>513</v>
      </c>
      <c r="E176" s="90" t="s">
        <v>143</v>
      </c>
      <c r="F176" s="90" t="s">
        <v>1355</v>
      </c>
      <c r="G176" s="8" t="s">
        <v>39</v>
      </c>
      <c r="H176" s="90" t="s">
        <v>40</v>
      </c>
      <c r="I176" s="8" t="s">
        <v>1356</v>
      </c>
      <c r="J176" s="8" t="s">
        <v>1357</v>
      </c>
      <c r="K176" s="11" t="s">
        <v>719</v>
      </c>
      <c r="L176" s="154" t="s">
        <v>42</v>
      </c>
      <c r="M176" s="154" t="s">
        <v>420</v>
      </c>
      <c r="N176" s="11">
        <v>49423.0</v>
      </c>
      <c r="O176" s="11" t="s">
        <v>1358</v>
      </c>
      <c r="P176" s="95">
        <v>42.7557146219597</v>
      </c>
      <c r="Q176" s="95">
        <v>-86.0695218035115</v>
      </c>
      <c r="R176" s="96" t="s">
        <v>1365</v>
      </c>
      <c r="S176" s="97">
        <v>21.5</v>
      </c>
      <c r="T176" s="90" t="s">
        <v>23</v>
      </c>
      <c r="U176" s="55">
        <v>2026.0</v>
      </c>
      <c r="V176" s="90" t="s">
        <v>166</v>
      </c>
      <c r="W176" s="8" t="s">
        <v>1359</v>
      </c>
      <c r="X176" s="8" t="s">
        <v>1360</v>
      </c>
      <c r="Y176" s="8" t="s">
        <v>631</v>
      </c>
      <c r="Z176" s="11" t="s">
        <v>1204</v>
      </c>
      <c r="AA176" s="11" t="s">
        <v>1347</v>
      </c>
      <c r="AB176" s="11" t="s">
        <v>498</v>
      </c>
      <c r="AC176" s="98">
        <v>45096.0</v>
      </c>
      <c r="AD176" s="127" t="s">
        <v>1366</v>
      </c>
      <c r="AE176" s="8" t="s">
        <v>1367</v>
      </c>
      <c r="AF176" s="8" t="s">
        <v>1363</v>
      </c>
      <c r="AG176" s="8" t="s">
        <v>1364</v>
      </c>
      <c r="AH176" s="8">
        <v>25.0</v>
      </c>
      <c r="AI176" s="8" t="s">
        <v>1368</v>
      </c>
      <c r="AJ176" s="8"/>
      <c r="AK176" s="8"/>
      <c r="AL176" s="8"/>
    </row>
    <row r="177" ht="28.5" customHeight="1">
      <c r="A177" s="47" t="s">
        <v>18</v>
      </c>
      <c r="B177" s="11" t="s">
        <v>36</v>
      </c>
      <c r="C177" s="8" t="s">
        <v>37</v>
      </c>
      <c r="D177" s="8" t="s">
        <v>513</v>
      </c>
      <c r="E177" s="90" t="s">
        <v>279</v>
      </c>
      <c r="F177" s="90" t="s">
        <v>1369</v>
      </c>
      <c r="G177" s="8" t="s">
        <v>45</v>
      </c>
      <c r="H177" s="90" t="s">
        <v>280</v>
      </c>
      <c r="I177" s="8" t="s">
        <v>1370</v>
      </c>
      <c r="J177" s="8" t="s">
        <v>1371</v>
      </c>
      <c r="K177" s="11" t="s">
        <v>1372</v>
      </c>
      <c r="L177" s="90" t="s">
        <v>248</v>
      </c>
      <c r="M177" s="90" t="s">
        <v>420</v>
      </c>
      <c r="N177" s="8">
        <v>1581.0</v>
      </c>
      <c r="O177" s="8" t="s">
        <v>1373</v>
      </c>
      <c r="P177" s="95">
        <v>42.2754621099162</v>
      </c>
      <c r="Q177" s="13">
        <v>-71.5675585426482</v>
      </c>
      <c r="R177" s="96">
        <v>100.0</v>
      </c>
      <c r="S177" s="97">
        <v>11.0</v>
      </c>
      <c r="T177" s="90" t="s">
        <v>122</v>
      </c>
      <c r="U177" s="55">
        <v>2025.0</v>
      </c>
      <c r="V177" s="90"/>
      <c r="W177" s="8" t="s">
        <v>338</v>
      </c>
      <c r="X177" s="8" t="s">
        <v>1343</v>
      </c>
      <c r="Y177" s="8" t="s">
        <v>631</v>
      </c>
      <c r="Z177" s="11" t="s">
        <v>1204</v>
      </c>
      <c r="AA177" s="8" t="s">
        <v>1374</v>
      </c>
      <c r="AB177" s="8" t="s">
        <v>486</v>
      </c>
      <c r="AC177" s="98">
        <v>45602.0</v>
      </c>
      <c r="AD177" s="8" t="s">
        <v>1375</v>
      </c>
      <c r="AE177" s="8"/>
      <c r="AF177" s="8" t="s">
        <v>1376</v>
      </c>
      <c r="AG177" s="8"/>
      <c r="AH177" s="8">
        <v>15.0</v>
      </c>
      <c r="AI177" s="8"/>
      <c r="AJ177" s="8">
        <v>1.0</v>
      </c>
      <c r="AK177" s="8"/>
      <c r="AL177" s="8"/>
    </row>
    <row r="178" ht="28.5" customHeight="1">
      <c r="A178" s="100" t="s">
        <v>62</v>
      </c>
      <c r="B178" s="100"/>
      <c r="C178" s="100"/>
      <c r="D178" s="100"/>
      <c r="E178" s="100" t="s">
        <v>1359</v>
      </c>
      <c r="F178" s="100"/>
      <c r="G178" s="100"/>
      <c r="H178" s="100" t="s">
        <v>85</v>
      </c>
      <c r="I178" s="100"/>
      <c r="J178" s="100"/>
      <c r="K178" s="100" t="s">
        <v>1377</v>
      </c>
      <c r="L178" s="100" t="s">
        <v>95</v>
      </c>
      <c r="M178" s="100"/>
      <c r="N178" s="100"/>
      <c r="O178" s="100"/>
      <c r="P178" s="100"/>
      <c r="Q178" s="100"/>
      <c r="R178" s="100"/>
      <c r="S178" s="101">
        <v>25.0</v>
      </c>
      <c r="T178" s="106" t="s">
        <v>23</v>
      </c>
      <c r="U178" s="103">
        <v>2024.0</v>
      </c>
      <c r="V178" s="100"/>
      <c r="W178" s="100"/>
      <c r="X178" s="100"/>
      <c r="Y178" s="100"/>
      <c r="Z178" s="100"/>
      <c r="AA178" s="100"/>
      <c r="AB178" s="100"/>
      <c r="AC178" s="100"/>
      <c r="AD178" s="100"/>
      <c r="AE178" s="100"/>
      <c r="AF178" s="100"/>
      <c r="AG178" s="100"/>
      <c r="AH178" s="100"/>
      <c r="AI178" s="100"/>
      <c r="AJ178" s="100"/>
      <c r="AK178" s="100"/>
      <c r="AL178" s="100"/>
    </row>
    <row r="179" ht="28.5" customHeight="1">
      <c r="A179" s="60" t="s">
        <v>18</v>
      </c>
      <c r="E179" s="112" t="s">
        <v>25</v>
      </c>
      <c r="F179" s="112"/>
      <c r="H179" s="112"/>
      <c r="L179" s="112" t="s">
        <v>26</v>
      </c>
      <c r="M179" s="112"/>
      <c r="S179" s="113">
        <v>0.3</v>
      </c>
      <c r="T179" s="90" t="s">
        <v>23</v>
      </c>
      <c r="U179" s="64">
        <v>2025.0</v>
      </c>
      <c r="V179" s="112"/>
      <c r="X179" s="47" t="s">
        <v>27</v>
      </c>
    </row>
    <row r="180" ht="28.5" customHeight="1">
      <c r="A180" s="47" t="s">
        <v>62</v>
      </c>
      <c r="B180" s="11" t="s">
        <v>55</v>
      </c>
      <c r="C180" s="8" t="s">
        <v>37</v>
      </c>
      <c r="D180" s="8" t="s">
        <v>416</v>
      </c>
      <c r="E180" s="90" t="s">
        <v>365</v>
      </c>
      <c r="F180" s="90" t="s">
        <v>1378</v>
      </c>
      <c r="G180" s="8" t="s">
        <v>39</v>
      </c>
      <c r="H180" s="90" t="s">
        <v>40</v>
      </c>
      <c r="I180" s="8" t="s">
        <v>1379</v>
      </c>
      <c r="J180" s="8" t="s">
        <v>1380</v>
      </c>
      <c r="K180" s="11" t="s">
        <v>1381</v>
      </c>
      <c r="L180" s="90" t="s">
        <v>22</v>
      </c>
      <c r="M180" s="90" t="s">
        <v>618</v>
      </c>
      <c r="N180" s="8" t="s">
        <v>1382</v>
      </c>
      <c r="O180" s="223" t="s">
        <v>1383</v>
      </c>
      <c r="P180" s="95">
        <v>45.6814735887881</v>
      </c>
      <c r="Q180" s="13">
        <v>-74.0813957181529</v>
      </c>
      <c r="R180" s="96" t="s">
        <v>1384</v>
      </c>
      <c r="S180" s="97">
        <v>5.0</v>
      </c>
      <c r="T180" s="90" t="s">
        <v>43</v>
      </c>
      <c r="U180" s="55">
        <v>2026.0</v>
      </c>
      <c r="V180" s="90" t="s">
        <v>366</v>
      </c>
      <c r="W180" s="8" t="s">
        <v>365</v>
      </c>
      <c r="X180" s="8" t="s">
        <v>1379</v>
      </c>
      <c r="Y180" s="8" t="s">
        <v>1385</v>
      </c>
      <c r="Z180" s="8" t="s">
        <v>22</v>
      </c>
      <c r="AA180" s="8" t="s">
        <v>618</v>
      </c>
      <c r="AB180" s="8" t="s">
        <v>498</v>
      </c>
      <c r="AC180" s="98">
        <v>45096.0</v>
      </c>
      <c r="AD180" s="8" t="s">
        <v>1386</v>
      </c>
      <c r="AE180" s="8" t="s">
        <v>1387</v>
      </c>
      <c r="AF180" s="2" t="s">
        <v>1388</v>
      </c>
      <c r="AG180" s="104" t="s">
        <v>1379</v>
      </c>
      <c r="AH180" s="8">
        <v>29.0</v>
      </c>
      <c r="AI180" s="8"/>
      <c r="AJ180" s="8"/>
      <c r="AK180" s="8"/>
      <c r="AL180" s="8"/>
    </row>
    <row r="181" ht="28.5" customHeight="1">
      <c r="A181" s="47" t="s">
        <v>18</v>
      </c>
      <c r="B181" s="11" t="s">
        <v>36</v>
      </c>
      <c r="C181" s="8" t="s">
        <v>37</v>
      </c>
      <c r="D181" s="8" t="s">
        <v>513</v>
      </c>
      <c r="E181" s="90" t="s">
        <v>47</v>
      </c>
      <c r="F181" s="90" t="s">
        <v>1389</v>
      </c>
      <c r="G181" s="8" t="s">
        <v>39</v>
      </c>
      <c r="H181" s="90" t="s">
        <v>48</v>
      </c>
      <c r="I181" s="8" t="s">
        <v>1390</v>
      </c>
      <c r="J181" s="8" t="s">
        <v>1391</v>
      </c>
      <c r="K181" s="11" t="s">
        <v>1392</v>
      </c>
      <c r="L181" s="90" t="s">
        <v>49</v>
      </c>
      <c r="M181" s="90" t="s">
        <v>420</v>
      </c>
      <c r="N181" s="8">
        <v>89011.0</v>
      </c>
      <c r="O181" s="8" t="s">
        <v>1393</v>
      </c>
      <c r="P181" s="95">
        <v>36.0547823868745</v>
      </c>
      <c r="Q181" s="13">
        <v>-115.024135917318</v>
      </c>
      <c r="R181" s="96">
        <v>250.0</v>
      </c>
      <c r="S181" s="97">
        <v>5.0</v>
      </c>
      <c r="T181" s="90" t="s">
        <v>43</v>
      </c>
      <c r="U181" s="55">
        <v>2025.0</v>
      </c>
      <c r="V181" s="90"/>
      <c r="W181" s="8" t="s">
        <v>47</v>
      </c>
      <c r="X181" s="8" t="s">
        <v>1390</v>
      </c>
      <c r="Y181" s="8" t="s">
        <v>1392</v>
      </c>
      <c r="Z181" s="8" t="s">
        <v>49</v>
      </c>
      <c r="AA181" s="8" t="s">
        <v>420</v>
      </c>
      <c r="AB181" s="8" t="s">
        <v>432</v>
      </c>
      <c r="AC181" s="98">
        <v>44418.0</v>
      </c>
      <c r="AD181" s="8" t="s">
        <v>1394</v>
      </c>
      <c r="AE181" s="8" t="s">
        <v>1395</v>
      </c>
      <c r="AF181" s="2" t="s">
        <v>1396</v>
      </c>
      <c r="AG181" s="104" t="s">
        <v>1390</v>
      </c>
      <c r="AH181" s="8">
        <v>22.0</v>
      </c>
      <c r="AI181" s="8"/>
      <c r="AJ181" s="8"/>
      <c r="AK181" s="8"/>
      <c r="AL181" s="8"/>
    </row>
    <row r="182" ht="28.5" customHeight="1">
      <c r="A182" s="47" t="s">
        <v>18</v>
      </c>
      <c r="B182" s="11" t="s">
        <v>36</v>
      </c>
      <c r="C182" s="8" t="s">
        <v>37</v>
      </c>
      <c r="D182" s="8" t="s">
        <v>513</v>
      </c>
      <c r="E182" s="90" t="s">
        <v>47</v>
      </c>
      <c r="F182" s="90" t="s">
        <v>1389</v>
      </c>
      <c r="G182" s="8" t="s">
        <v>39</v>
      </c>
      <c r="H182" s="90" t="s">
        <v>40</v>
      </c>
      <c r="I182" s="8" t="s">
        <v>1390</v>
      </c>
      <c r="J182" s="8" t="s">
        <v>1397</v>
      </c>
      <c r="K182" s="11" t="s">
        <v>1398</v>
      </c>
      <c r="L182" s="90" t="s">
        <v>95</v>
      </c>
      <c r="M182" s="90" t="s">
        <v>420</v>
      </c>
      <c r="N182" s="8">
        <v>78655.0</v>
      </c>
      <c r="O182" s="8" t="s">
        <v>1399</v>
      </c>
      <c r="P182" s="95">
        <v>30.553188565655</v>
      </c>
      <c r="Q182" s="13">
        <v>-97.6835388192681</v>
      </c>
      <c r="R182" s="96">
        <v>5.0</v>
      </c>
      <c r="S182" s="97"/>
      <c r="T182" s="90"/>
      <c r="U182" s="55">
        <v>2025.0</v>
      </c>
      <c r="V182" s="90"/>
      <c r="W182" s="8" t="s">
        <v>47</v>
      </c>
      <c r="X182" s="8" t="s">
        <v>1390</v>
      </c>
      <c r="Y182" s="8" t="s">
        <v>1392</v>
      </c>
      <c r="Z182" s="8" t="s">
        <v>49</v>
      </c>
      <c r="AA182" s="8" t="s">
        <v>420</v>
      </c>
      <c r="AB182" s="8" t="s">
        <v>432</v>
      </c>
      <c r="AC182" s="98">
        <v>44418.0</v>
      </c>
      <c r="AD182" s="8" t="s">
        <v>1394</v>
      </c>
      <c r="AE182" s="8" t="s">
        <v>1400</v>
      </c>
      <c r="AF182" s="2" t="s">
        <v>1396</v>
      </c>
      <c r="AG182" s="104" t="s">
        <v>1390</v>
      </c>
      <c r="AH182" s="8">
        <v>22.0</v>
      </c>
      <c r="AI182" s="8"/>
      <c r="AJ182" s="8"/>
      <c r="AK182" s="8"/>
      <c r="AL182" s="8"/>
    </row>
    <row r="183" ht="28.5" customHeight="1">
      <c r="A183" s="47" t="s">
        <v>18</v>
      </c>
      <c r="B183" s="11" t="s">
        <v>36</v>
      </c>
      <c r="C183" s="8" t="s">
        <v>37</v>
      </c>
      <c r="D183" s="8" t="s">
        <v>513</v>
      </c>
      <c r="E183" s="90" t="s">
        <v>47</v>
      </c>
      <c r="F183" s="90" t="s">
        <v>1401</v>
      </c>
      <c r="G183" s="8" t="s">
        <v>39</v>
      </c>
      <c r="H183" s="90" t="s">
        <v>40</v>
      </c>
      <c r="I183" s="83" t="s">
        <v>1390</v>
      </c>
      <c r="J183" s="8" t="s">
        <v>1402</v>
      </c>
      <c r="K183" s="11" t="s">
        <v>1403</v>
      </c>
      <c r="L183" s="90" t="s">
        <v>248</v>
      </c>
      <c r="M183" s="90" t="s">
        <v>420</v>
      </c>
      <c r="N183" s="123" t="s">
        <v>1404</v>
      </c>
      <c r="O183" s="8" t="s">
        <v>1399</v>
      </c>
      <c r="P183" s="95">
        <v>42.6034315258754</v>
      </c>
      <c r="Q183" s="13">
        <v>-71.282438029461</v>
      </c>
      <c r="R183" s="96"/>
      <c r="S183" s="97"/>
      <c r="T183" s="90"/>
      <c r="U183" s="55">
        <v>2025.0</v>
      </c>
      <c r="V183" s="90"/>
      <c r="W183" s="8" t="s">
        <v>47</v>
      </c>
      <c r="X183" s="8" t="s">
        <v>1390</v>
      </c>
      <c r="Y183" s="8" t="s">
        <v>1392</v>
      </c>
      <c r="Z183" s="8" t="s">
        <v>49</v>
      </c>
      <c r="AA183" s="8" t="s">
        <v>420</v>
      </c>
      <c r="AB183" s="8" t="s">
        <v>432</v>
      </c>
      <c r="AC183" s="98">
        <v>44418.0</v>
      </c>
      <c r="AD183" s="8" t="s">
        <v>1394</v>
      </c>
      <c r="AE183" s="8" t="s">
        <v>1405</v>
      </c>
      <c r="AF183" s="2" t="s">
        <v>1396</v>
      </c>
      <c r="AG183" s="104" t="s">
        <v>1390</v>
      </c>
      <c r="AH183" s="8">
        <v>22.0</v>
      </c>
      <c r="AI183" s="8"/>
      <c r="AJ183" s="8"/>
      <c r="AK183" s="8"/>
      <c r="AL183" s="8"/>
    </row>
    <row r="184" ht="28.5" customHeight="1">
      <c r="A184" s="257" t="s">
        <v>18</v>
      </c>
      <c r="B184" s="11" t="s">
        <v>36</v>
      </c>
      <c r="C184" s="8" t="s">
        <v>37</v>
      </c>
      <c r="D184" s="8" t="s">
        <v>513</v>
      </c>
      <c r="E184" s="90" t="s">
        <v>281</v>
      </c>
      <c r="F184" s="90" t="s">
        <v>281</v>
      </c>
      <c r="G184" s="8" t="s">
        <v>51</v>
      </c>
      <c r="H184" s="90" t="s">
        <v>40</v>
      </c>
      <c r="I184" s="104" t="s">
        <v>1406</v>
      </c>
      <c r="J184" s="8" t="s">
        <v>1407</v>
      </c>
      <c r="K184" s="11" t="s">
        <v>1231</v>
      </c>
      <c r="L184" s="90" t="s">
        <v>127</v>
      </c>
      <c r="M184" s="90" t="s">
        <v>420</v>
      </c>
      <c r="N184" s="8">
        <v>28273.0</v>
      </c>
      <c r="O184" s="8" t="s">
        <v>1408</v>
      </c>
      <c r="P184" s="95">
        <v>35.13692</v>
      </c>
      <c r="Q184" s="13">
        <v>-80.91387</v>
      </c>
      <c r="R184" s="96"/>
      <c r="S184" s="258"/>
      <c r="T184" s="109"/>
      <c r="U184" s="116">
        <v>2025.0</v>
      </c>
      <c r="V184" s="90"/>
      <c r="W184" s="8" t="s">
        <v>281</v>
      </c>
      <c r="X184" s="104" t="s">
        <v>1406</v>
      </c>
      <c r="Y184" s="8" t="s">
        <v>1231</v>
      </c>
      <c r="Z184" s="8" t="s">
        <v>127</v>
      </c>
      <c r="AA184" s="8" t="s">
        <v>420</v>
      </c>
      <c r="AB184" s="8" t="s">
        <v>752</v>
      </c>
      <c r="AC184" s="98">
        <v>45922.0</v>
      </c>
      <c r="AD184" s="141" t="s">
        <v>1406</v>
      </c>
      <c r="AE184" s="8"/>
      <c r="AF184" s="8" t="s">
        <v>1409</v>
      </c>
      <c r="AG184" s="8"/>
      <c r="AH184" s="8">
        <v>19.0</v>
      </c>
      <c r="AI184" s="8"/>
      <c r="AJ184" s="8"/>
      <c r="AK184" s="8"/>
      <c r="AL184" s="8"/>
    </row>
    <row r="185" ht="28.5" customHeight="1">
      <c r="A185" s="257" t="s">
        <v>18</v>
      </c>
      <c r="B185" s="11" t="s">
        <v>36</v>
      </c>
      <c r="C185" s="8" t="s">
        <v>37</v>
      </c>
      <c r="D185" s="8" t="s">
        <v>416</v>
      </c>
      <c r="E185" s="90" t="s">
        <v>282</v>
      </c>
      <c r="F185" s="90" t="s">
        <v>282</v>
      </c>
      <c r="G185" s="8" t="s">
        <v>51</v>
      </c>
      <c r="H185" s="90" t="s">
        <v>40</v>
      </c>
      <c r="I185" s="104" t="s">
        <v>1410</v>
      </c>
      <c r="J185" s="8" t="s">
        <v>1411</v>
      </c>
      <c r="K185" s="11" t="s">
        <v>1412</v>
      </c>
      <c r="L185" s="90" t="s">
        <v>26</v>
      </c>
      <c r="M185" s="90" t="s">
        <v>420</v>
      </c>
      <c r="N185" s="8">
        <v>94903.0</v>
      </c>
      <c r="O185" s="8" t="s">
        <v>1413</v>
      </c>
      <c r="P185" s="119">
        <v>37.99893</v>
      </c>
      <c r="Q185" s="13">
        <v>-122.54758</v>
      </c>
      <c r="R185" s="119"/>
      <c r="S185" s="259"/>
      <c r="T185" s="160"/>
      <c r="U185" s="116">
        <v>2025.0</v>
      </c>
      <c r="V185" s="90"/>
      <c r="W185" s="16" t="s">
        <v>282</v>
      </c>
      <c r="X185" s="104" t="s">
        <v>1410</v>
      </c>
      <c r="Y185" s="8" t="s">
        <v>1412</v>
      </c>
      <c r="Z185" s="8" t="s">
        <v>26</v>
      </c>
      <c r="AA185" s="8" t="s">
        <v>420</v>
      </c>
      <c r="AB185" s="8" t="s">
        <v>752</v>
      </c>
      <c r="AC185" s="98">
        <v>45922.0</v>
      </c>
      <c r="AD185" s="141" t="s">
        <v>1410</v>
      </c>
      <c r="AE185" s="8"/>
      <c r="AF185" s="8" t="s">
        <v>1414</v>
      </c>
      <c r="AG185" s="8"/>
      <c r="AH185" s="8">
        <v>25.0</v>
      </c>
      <c r="AI185" s="8"/>
      <c r="AJ185" s="8"/>
      <c r="AK185" s="8"/>
      <c r="AL185" s="8"/>
    </row>
    <row r="186" ht="28.5" customHeight="1">
      <c r="A186" s="257" t="s">
        <v>18</v>
      </c>
      <c r="B186" s="11" t="s">
        <v>36</v>
      </c>
      <c r="C186" s="8" t="s">
        <v>37</v>
      </c>
      <c r="D186" s="8" t="s">
        <v>416</v>
      </c>
      <c r="E186" s="90" t="s">
        <v>283</v>
      </c>
      <c r="F186" s="90" t="s">
        <v>1415</v>
      </c>
      <c r="G186" s="8" t="s">
        <v>118</v>
      </c>
      <c r="H186" s="90" t="s">
        <v>123</v>
      </c>
      <c r="I186" s="8" t="s">
        <v>1416</v>
      </c>
      <c r="J186" s="8" t="s">
        <v>1417</v>
      </c>
      <c r="K186" s="11" t="s">
        <v>1418</v>
      </c>
      <c r="L186" s="90" t="s">
        <v>70</v>
      </c>
      <c r="M186" s="90" t="s">
        <v>420</v>
      </c>
      <c r="N186" s="8">
        <v>85193.0</v>
      </c>
      <c r="O186" s="8" t="s">
        <v>1419</v>
      </c>
      <c r="P186" s="95">
        <v>32.8609227161438</v>
      </c>
      <c r="Q186" s="13">
        <v>-111.777106617992</v>
      </c>
      <c r="R186" s="96">
        <v>6000.0</v>
      </c>
      <c r="S186" s="258">
        <f>90000*100/1000000</f>
        <v>9</v>
      </c>
      <c r="T186" s="90" t="s">
        <v>43</v>
      </c>
      <c r="U186" s="116">
        <v>2025.0</v>
      </c>
      <c r="V186" s="90" t="s">
        <v>284</v>
      </c>
      <c r="W186" s="8" t="s">
        <v>283</v>
      </c>
      <c r="X186" s="8" t="s">
        <v>1416</v>
      </c>
      <c r="Y186" s="8" t="s">
        <v>1302</v>
      </c>
      <c r="Z186" s="8" t="s">
        <v>26</v>
      </c>
      <c r="AA186" s="8" t="s">
        <v>420</v>
      </c>
      <c r="AB186" s="8" t="s">
        <v>486</v>
      </c>
      <c r="AC186" s="98" t="s">
        <v>1420</v>
      </c>
      <c r="AD186" s="8" t="s">
        <v>1421</v>
      </c>
      <c r="AE186" s="8" t="s">
        <v>1422</v>
      </c>
      <c r="AF186" s="8" t="s">
        <v>1423</v>
      </c>
      <c r="AG186" s="8"/>
      <c r="AH186" s="8">
        <v>25.0</v>
      </c>
      <c r="AI186" s="8"/>
      <c r="AJ186" s="8"/>
      <c r="AK186" s="8"/>
      <c r="AL186" s="8"/>
    </row>
    <row r="187" ht="28.5" customHeight="1">
      <c r="A187" s="257" t="s">
        <v>18</v>
      </c>
      <c r="B187" s="11" t="s">
        <v>36</v>
      </c>
      <c r="C187" s="8" t="s">
        <v>37</v>
      </c>
      <c r="D187" s="8" t="s">
        <v>437</v>
      </c>
      <c r="E187" s="90" t="s">
        <v>285</v>
      </c>
      <c r="F187" s="90" t="s">
        <v>1424</v>
      </c>
      <c r="G187" s="8" t="s">
        <v>39</v>
      </c>
      <c r="H187" s="90" t="s">
        <v>40</v>
      </c>
      <c r="I187" s="8" t="s">
        <v>1425</v>
      </c>
      <c r="J187" s="8" t="s">
        <v>1426</v>
      </c>
      <c r="K187" s="11" t="s">
        <v>551</v>
      </c>
      <c r="L187" s="90" t="s">
        <v>26</v>
      </c>
      <c r="M187" s="90" t="s">
        <v>420</v>
      </c>
      <c r="N187" s="8">
        <v>95134.0</v>
      </c>
      <c r="O187" s="8" t="s">
        <v>1427</v>
      </c>
      <c r="P187" s="95">
        <v>37.4223</v>
      </c>
      <c r="Q187" s="119">
        <v>-121.956</v>
      </c>
      <c r="R187" s="96">
        <v>112.0</v>
      </c>
      <c r="S187" s="258">
        <v>1.0</v>
      </c>
      <c r="T187" s="90" t="s">
        <v>43</v>
      </c>
      <c r="U187" s="116">
        <v>2025.0</v>
      </c>
      <c r="V187" s="90"/>
      <c r="W187" s="8" t="s">
        <v>285</v>
      </c>
      <c r="X187" s="8" t="s">
        <v>1425</v>
      </c>
      <c r="Y187" s="8" t="s">
        <v>551</v>
      </c>
      <c r="Z187" s="8" t="s">
        <v>26</v>
      </c>
      <c r="AA187" s="8" t="s">
        <v>420</v>
      </c>
      <c r="AB187" s="8" t="s">
        <v>610</v>
      </c>
      <c r="AC187" s="98">
        <v>44774.0</v>
      </c>
      <c r="AD187" s="8"/>
      <c r="AE187" s="8"/>
      <c r="AF187" s="127" t="s">
        <v>1428</v>
      </c>
      <c r="AG187" s="104" t="s">
        <v>1425</v>
      </c>
      <c r="AH187" s="8">
        <v>30.0</v>
      </c>
      <c r="AI187" s="8"/>
      <c r="AJ187" s="8"/>
      <c r="AK187" s="8"/>
      <c r="AL187" s="8"/>
    </row>
    <row r="188" ht="28.5" customHeight="1">
      <c r="A188" s="257" t="s">
        <v>18</v>
      </c>
      <c r="B188" s="11" t="s">
        <v>149</v>
      </c>
      <c r="C188" s="8" t="s">
        <v>37</v>
      </c>
      <c r="D188" s="8" t="s">
        <v>513</v>
      </c>
      <c r="E188" s="90" t="s">
        <v>340</v>
      </c>
      <c r="F188" s="90" t="s">
        <v>340</v>
      </c>
      <c r="G188" s="8" t="s">
        <v>39</v>
      </c>
      <c r="H188" s="90" t="s">
        <v>40</v>
      </c>
      <c r="I188" s="223" t="s">
        <v>1429</v>
      </c>
      <c r="J188" s="8" t="s">
        <v>1430</v>
      </c>
      <c r="K188" s="11" t="s">
        <v>1431</v>
      </c>
      <c r="L188" s="90" t="s">
        <v>106</v>
      </c>
      <c r="M188" s="90" t="s">
        <v>420</v>
      </c>
      <c r="N188" s="8">
        <v>13760.0</v>
      </c>
      <c r="O188" s="8" t="s">
        <v>1432</v>
      </c>
      <c r="P188" s="95">
        <v>42.09</v>
      </c>
      <c r="Q188" s="119">
        <v>-76.04</v>
      </c>
      <c r="R188" s="96" t="s">
        <v>1433</v>
      </c>
      <c r="S188" s="258">
        <v>32.0</v>
      </c>
      <c r="T188" s="90" t="s">
        <v>43</v>
      </c>
      <c r="U188" s="116">
        <v>2030.0</v>
      </c>
      <c r="V188" s="90" t="s">
        <v>341</v>
      </c>
      <c r="W188" s="8" t="s">
        <v>340</v>
      </c>
      <c r="X188" s="8" t="s">
        <v>1429</v>
      </c>
      <c r="Y188" s="8" t="s">
        <v>1431</v>
      </c>
      <c r="Z188" s="8" t="s">
        <v>106</v>
      </c>
      <c r="AA188" s="8" t="s">
        <v>420</v>
      </c>
      <c r="AB188" s="8" t="s">
        <v>610</v>
      </c>
      <c r="AC188" s="98">
        <v>44777.0</v>
      </c>
      <c r="AD188" s="8" t="s">
        <v>1434</v>
      </c>
      <c r="AE188" s="8" t="s">
        <v>237</v>
      </c>
      <c r="AF188" s="8" t="s">
        <v>1435</v>
      </c>
      <c r="AG188" s="104" t="s">
        <v>1436</v>
      </c>
      <c r="AH188" s="8">
        <v>21.0</v>
      </c>
      <c r="AI188" s="8"/>
      <c r="AJ188" s="8"/>
      <c r="AK188" s="8"/>
      <c r="AL188" s="8"/>
    </row>
    <row r="189" ht="28.5" customHeight="1">
      <c r="A189" s="257" t="s">
        <v>18</v>
      </c>
      <c r="B189" s="11" t="s">
        <v>36</v>
      </c>
      <c r="C189" s="11" t="s">
        <v>19</v>
      </c>
      <c r="D189" s="11" t="s">
        <v>416</v>
      </c>
      <c r="E189" s="90" t="s">
        <v>1437</v>
      </c>
      <c r="F189" s="90" t="s">
        <v>1438</v>
      </c>
      <c r="G189" s="8" t="s">
        <v>118</v>
      </c>
      <c r="H189" s="154" t="s">
        <v>1439</v>
      </c>
      <c r="I189" s="8" t="s">
        <v>1440</v>
      </c>
      <c r="J189" s="8" t="s">
        <v>1441</v>
      </c>
      <c r="K189" s="8" t="s">
        <v>1442</v>
      </c>
      <c r="L189" s="154" t="s">
        <v>1443</v>
      </c>
      <c r="M189" s="154" t="s">
        <v>420</v>
      </c>
      <c r="N189" s="155" t="s">
        <v>1444</v>
      </c>
      <c r="O189" s="11" t="s">
        <v>1445</v>
      </c>
      <c r="P189" s="124">
        <v>45.0592</v>
      </c>
      <c r="Q189" s="124">
        <v>93.3138</v>
      </c>
      <c r="R189" s="96"/>
      <c r="S189" s="258">
        <v>0.03</v>
      </c>
      <c r="T189" s="109" t="s">
        <v>23</v>
      </c>
      <c r="U189" s="116">
        <v>2025.0</v>
      </c>
      <c r="V189" s="90"/>
      <c r="W189" s="8" t="s">
        <v>1437</v>
      </c>
      <c r="X189" s="8" t="s">
        <v>1440</v>
      </c>
      <c r="Y189" s="8" t="s">
        <v>1446</v>
      </c>
      <c r="Z189" s="11" t="s">
        <v>1443</v>
      </c>
      <c r="AA189" s="11" t="s">
        <v>420</v>
      </c>
      <c r="AB189" s="11" t="s">
        <v>486</v>
      </c>
      <c r="AC189" s="126">
        <v>45902.0</v>
      </c>
      <c r="AD189" s="115" t="s">
        <v>1447</v>
      </c>
      <c r="AE189" s="8"/>
      <c r="AF189" s="2" t="s">
        <v>1448</v>
      </c>
      <c r="AG189" s="10"/>
      <c r="AH189" s="10">
        <v>27.0</v>
      </c>
      <c r="AI189" s="10"/>
      <c r="AJ189" s="10"/>
      <c r="AK189" s="10"/>
      <c r="AL189" s="10"/>
    </row>
    <row r="190" ht="28.5" customHeight="1">
      <c r="A190" s="260" t="s">
        <v>18</v>
      </c>
      <c r="B190" s="180"/>
      <c r="C190" s="180" t="s">
        <v>19</v>
      </c>
      <c r="D190" s="180" t="s">
        <v>812</v>
      </c>
      <c r="E190" s="106" t="s">
        <v>1437</v>
      </c>
      <c r="F190" s="106" t="s">
        <v>1438</v>
      </c>
      <c r="G190" s="106" t="s">
        <v>118</v>
      </c>
      <c r="H190" s="180" t="s">
        <v>1439</v>
      </c>
      <c r="I190" s="106"/>
      <c r="J190" s="180"/>
      <c r="K190" s="106" t="s">
        <v>1442</v>
      </c>
      <c r="L190" s="180" t="s">
        <v>1443</v>
      </c>
      <c r="M190" s="180" t="s">
        <v>420</v>
      </c>
      <c r="N190" s="231" t="s">
        <v>1444</v>
      </c>
      <c r="O190" s="180" t="s">
        <v>1445</v>
      </c>
      <c r="P190" s="232">
        <v>45.0592</v>
      </c>
      <c r="Q190" s="232">
        <v>93.3138</v>
      </c>
      <c r="R190" s="183"/>
      <c r="S190" s="261">
        <v>0.03</v>
      </c>
      <c r="T190" s="233" t="s">
        <v>23</v>
      </c>
      <c r="U190" s="249">
        <v>2025.0</v>
      </c>
      <c r="V190" s="106" t="s">
        <v>1437</v>
      </c>
      <c r="W190" s="106" t="s">
        <v>1440</v>
      </c>
      <c r="X190" s="106" t="s">
        <v>1446</v>
      </c>
      <c r="Y190" s="180" t="s">
        <v>1443</v>
      </c>
      <c r="Z190" s="180" t="s">
        <v>420</v>
      </c>
      <c r="AA190" s="180" t="s">
        <v>486</v>
      </c>
      <c r="AB190" s="250">
        <v>45902.0</v>
      </c>
      <c r="AC190" s="262" t="s">
        <v>1447</v>
      </c>
      <c r="AD190" s="106"/>
      <c r="AE190" s="179" t="s">
        <v>1448</v>
      </c>
      <c r="AF190" s="238"/>
      <c r="AG190" s="238">
        <v>27.0</v>
      </c>
      <c r="AH190" s="238"/>
      <c r="AI190" s="238"/>
      <c r="AJ190" s="238"/>
      <c r="AK190" s="238"/>
      <c r="AL190" s="238"/>
    </row>
    <row r="191" ht="28.5" customHeight="1">
      <c r="A191" s="257" t="s">
        <v>18</v>
      </c>
      <c r="B191" s="11" t="s">
        <v>36</v>
      </c>
      <c r="C191" s="8" t="s">
        <v>37</v>
      </c>
      <c r="D191" s="8" t="s">
        <v>437</v>
      </c>
      <c r="E191" s="90" t="s">
        <v>144</v>
      </c>
      <c r="F191" s="90" t="s">
        <v>144</v>
      </c>
      <c r="G191" s="8" t="s">
        <v>51</v>
      </c>
      <c r="H191" s="90" t="s">
        <v>40</v>
      </c>
      <c r="I191" s="104" t="s">
        <v>1449</v>
      </c>
      <c r="J191" s="8" t="s">
        <v>1450</v>
      </c>
      <c r="K191" s="11" t="s">
        <v>1451</v>
      </c>
      <c r="L191" s="90" t="s">
        <v>145</v>
      </c>
      <c r="M191" s="90" t="s">
        <v>420</v>
      </c>
      <c r="N191" s="8">
        <v>35188.0</v>
      </c>
      <c r="O191" s="8"/>
      <c r="P191" s="119">
        <v>33.19821</v>
      </c>
      <c r="Q191" s="263">
        <v>-87.18233</v>
      </c>
      <c r="R191" s="119"/>
      <c r="S191" s="259">
        <v>15.0</v>
      </c>
      <c r="T191" s="109" t="s">
        <v>23</v>
      </c>
      <c r="U191" s="116">
        <v>2025.0</v>
      </c>
      <c r="V191" s="90"/>
      <c r="W191" s="16" t="s">
        <v>144</v>
      </c>
      <c r="X191" s="104" t="s">
        <v>1449</v>
      </c>
      <c r="Y191" s="8" t="s">
        <v>782</v>
      </c>
      <c r="Z191" s="8" t="s">
        <v>145</v>
      </c>
      <c r="AA191" s="8" t="s">
        <v>420</v>
      </c>
      <c r="AB191" s="8" t="s">
        <v>752</v>
      </c>
      <c r="AC191" s="98">
        <v>45922.0</v>
      </c>
      <c r="AD191" s="141" t="s">
        <v>1449</v>
      </c>
      <c r="AE191" s="8"/>
      <c r="AF191" s="8" t="s">
        <v>1452</v>
      </c>
      <c r="AG191" s="8"/>
      <c r="AH191" s="8">
        <v>31.0</v>
      </c>
      <c r="AI191" s="8"/>
      <c r="AJ191" s="8"/>
      <c r="AK191" s="8"/>
      <c r="AL191" s="8"/>
    </row>
    <row r="192" ht="28.5" customHeight="1">
      <c r="A192" s="260" t="s">
        <v>62</v>
      </c>
      <c r="B192" s="100"/>
      <c r="C192" s="100"/>
      <c r="D192" s="100"/>
      <c r="E192" s="100" t="s">
        <v>1453</v>
      </c>
      <c r="F192" s="100"/>
      <c r="G192" s="100"/>
      <c r="H192" s="100" t="s">
        <v>40</v>
      </c>
      <c r="I192" s="100"/>
      <c r="J192" s="100"/>
      <c r="K192" s="100" t="s">
        <v>1377</v>
      </c>
      <c r="L192" s="100" t="s">
        <v>145</v>
      </c>
      <c r="M192" s="100"/>
      <c r="N192" s="100"/>
      <c r="O192" s="100"/>
      <c r="P192" s="100"/>
      <c r="Q192" s="100"/>
      <c r="R192" s="100"/>
      <c r="S192" s="264">
        <v>26.0</v>
      </c>
      <c r="T192" s="106" t="s">
        <v>23</v>
      </c>
      <c r="U192" s="216">
        <v>2024.0</v>
      </c>
      <c r="V192" s="100" t="s">
        <v>1454</v>
      </c>
      <c r="W192" s="100"/>
      <c r="X192" s="100"/>
      <c r="Y192" s="100"/>
      <c r="Z192" s="100"/>
      <c r="AA192" s="100"/>
      <c r="AB192" s="100"/>
      <c r="AC192" s="100"/>
      <c r="AD192" s="100"/>
      <c r="AE192" s="100"/>
      <c r="AF192" s="100"/>
      <c r="AG192" s="100"/>
      <c r="AH192" s="100"/>
      <c r="AI192" s="100"/>
      <c r="AJ192" s="100"/>
      <c r="AK192" s="100"/>
      <c r="AL192" s="100"/>
    </row>
    <row r="193" ht="28.5" customHeight="1">
      <c r="A193" s="257" t="s">
        <v>62</v>
      </c>
      <c r="B193" s="11" t="s">
        <v>55</v>
      </c>
      <c r="C193" s="8" t="s">
        <v>37</v>
      </c>
      <c r="D193" s="8" t="s">
        <v>416</v>
      </c>
      <c r="E193" s="90" t="s">
        <v>367</v>
      </c>
      <c r="F193" s="90" t="s">
        <v>1455</v>
      </c>
      <c r="G193" s="8" t="s">
        <v>39</v>
      </c>
      <c r="H193" s="90" t="s">
        <v>40</v>
      </c>
      <c r="I193" s="8" t="s">
        <v>1456</v>
      </c>
      <c r="J193" s="8" t="s">
        <v>1457</v>
      </c>
      <c r="K193" s="11" t="s">
        <v>1458</v>
      </c>
      <c r="L193" s="90" t="s">
        <v>60</v>
      </c>
      <c r="M193" s="90" t="s">
        <v>420</v>
      </c>
      <c r="N193" s="8">
        <v>37040.0</v>
      </c>
      <c r="O193" s="8"/>
      <c r="P193" s="95">
        <v>36.587270686141</v>
      </c>
      <c r="Q193" s="13">
        <v>-87.2609107306246</v>
      </c>
      <c r="R193" s="96" t="s">
        <v>1459</v>
      </c>
      <c r="S193" s="258">
        <v>2.0</v>
      </c>
      <c r="T193" s="109" t="s">
        <v>122</v>
      </c>
      <c r="U193" s="116">
        <v>2027.0</v>
      </c>
      <c r="V193" s="90" t="s">
        <v>368</v>
      </c>
      <c r="W193" s="8" t="s">
        <v>367</v>
      </c>
      <c r="X193" s="8" t="s">
        <v>1456</v>
      </c>
      <c r="Y193" s="8" t="s">
        <v>1460</v>
      </c>
      <c r="Z193" s="8" t="s">
        <v>95</v>
      </c>
      <c r="AA193" s="8" t="s">
        <v>420</v>
      </c>
      <c r="AB193" s="8" t="s">
        <v>498</v>
      </c>
      <c r="AC193" s="98">
        <v>45096.0</v>
      </c>
      <c r="AD193" s="98" t="s">
        <v>1461</v>
      </c>
      <c r="AE193" s="8" t="s">
        <v>1462</v>
      </c>
      <c r="AF193" s="8" t="s">
        <v>1463</v>
      </c>
      <c r="AG193" s="8" t="s">
        <v>1464</v>
      </c>
      <c r="AH193" s="8">
        <v>26.0</v>
      </c>
      <c r="AI193" s="8"/>
      <c r="AJ193" s="8"/>
      <c r="AK193" s="8"/>
      <c r="AL193" s="8"/>
    </row>
    <row r="194" ht="28.5" customHeight="1">
      <c r="A194" s="260" t="s">
        <v>54</v>
      </c>
      <c r="B194" s="180" t="s">
        <v>55</v>
      </c>
      <c r="C194" s="106" t="s">
        <v>37</v>
      </c>
      <c r="D194" s="106" t="s">
        <v>416</v>
      </c>
      <c r="E194" s="106" t="s">
        <v>367</v>
      </c>
      <c r="F194" s="106" t="s">
        <v>1455</v>
      </c>
      <c r="G194" s="106" t="s">
        <v>39</v>
      </c>
      <c r="H194" s="106" t="s">
        <v>48</v>
      </c>
      <c r="I194" s="106" t="s">
        <v>1456</v>
      </c>
      <c r="J194" s="106" t="s">
        <v>1457</v>
      </c>
      <c r="K194" s="180" t="s">
        <v>1458</v>
      </c>
      <c r="L194" s="106" t="s">
        <v>60</v>
      </c>
      <c r="M194" s="106" t="s">
        <v>420</v>
      </c>
      <c r="N194" s="106">
        <v>37040.0</v>
      </c>
      <c r="O194" s="106"/>
      <c r="P194" s="182">
        <v>36.587270686141</v>
      </c>
      <c r="Q194" s="173">
        <v>-87.2609107306246</v>
      </c>
      <c r="R194" s="183" t="s">
        <v>1465</v>
      </c>
      <c r="S194" s="261">
        <v>2.0</v>
      </c>
      <c r="T194" s="233" t="s">
        <v>122</v>
      </c>
      <c r="U194" s="249">
        <v>2027.0</v>
      </c>
      <c r="V194" s="106" t="s">
        <v>368</v>
      </c>
      <c r="W194" s="106" t="s">
        <v>367</v>
      </c>
      <c r="X194" s="106" t="s">
        <v>1456</v>
      </c>
      <c r="Y194" s="106" t="s">
        <v>1460</v>
      </c>
      <c r="Z194" s="106" t="s">
        <v>95</v>
      </c>
      <c r="AA194" s="106" t="s">
        <v>420</v>
      </c>
      <c r="AB194" s="106" t="s">
        <v>498</v>
      </c>
      <c r="AC194" s="186">
        <v>45096.0</v>
      </c>
      <c r="AD194" s="265" t="s">
        <v>1466</v>
      </c>
      <c r="AE194" s="266" t="s">
        <v>1467</v>
      </c>
      <c r="AF194" s="106" t="s">
        <v>1463</v>
      </c>
      <c r="AG194" s="106" t="s">
        <v>1464</v>
      </c>
      <c r="AH194" s="106">
        <v>26.0</v>
      </c>
      <c r="AI194" s="106"/>
      <c r="AJ194" s="106"/>
      <c r="AK194" s="106"/>
      <c r="AL194" s="106"/>
    </row>
    <row r="195" ht="28.5" customHeight="1">
      <c r="A195" s="257" t="s">
        <v>18</v>
      </c>
      <c r="B195" s="11" t="s">
        <v>36</v>
      </c>
      <c r="C195" s="8" t="s">
        <v>37</v>
      </c>
      <c r="D195" s="8" t="s">
        <v>416</v>
      </c>
      <c r="E195" s="90" t="s">
        <v>286</v>
      </c>
      <c r="F195" s="90" t="s">
        <v>286</v>
      </c>
      <c r="G195" s="8" t="s">
        <v>51</v>
      </c>
      <c r="H195" s="90" t="s">
        <v>40</v>
      </c>
      <c r="I195" s="104" t="s">
        <v>1468</v>
      </c>
      <c r="J195" s="8"/>
      <c r="K195" s="11" t="s">
        <v>1469</v>
      </c>
      <c r="L195" s="90" t="s">
        <v>114</v>
      </c>
      <c r="M195" s="90" t="s">
        <v>420</v>
      </c>
      <c r="N195" s="8"/>
      <c r="O195" s="8" t="s">
        <v>1470</v>
      </c>
      <c r="P195" s="119"/>
      <c r="Q195" s="13"/>
      <c r="R195" s="119"/>
      <c r="S195" s="259"/>
      <c r="T195" s="160"/>
      <c r="U195" s="116">
        <v>2025.0</v>
      </c>
      <c r="V195" s="90"/>
      <c r="W195" s="16" t="s">
        <v>286</v>
      </c>
      <c r="X195" s="104" t="s">
        <v>1468</v>
      </c>
      <c r="Y195" s="8" t="s">
        <v>1471</v>
      </c>
      <c r="Z195" s="8" t="s">
        <v>114</v>
      </c>
      <c r="AA195" s="8" t="s">
        <v>420</v>
      </c>
      <c r="AB195" s="8" t="s">
        <v>752</v>
      </c>
      <c r="AC195" s="98">
        <v>45923.0</v>
      </c>
      <c r="AD195" s="141" t="s">
        <v>1468</v>
      </c>
      <c r="AE195" s="8"/>
      <c r="AF195" s="8" t="s">
        <v>1472</v>
      </c>
      <c r="AG195" s="8"/>
      <c r="AH195" s="8">
        <v>30.0</v>
      </c>
      <c r="AI195" s="8"/>
      <c r="AJ195" s="8"/>
      <c r="AK195" s="8"/>
      <c r="AL195" s="8"/>
    </row>
    <row r="196" ht="28.5" customHeight="1">
      <c r="A196" s="257" t="s">
        <v>62</v>
      </c>
      <c r="E196" s="112" t="s">
        <v>381</v>
      </c>
      <c r="F196" s="112"/>
      <c r="H196" s="112" t="s">
        <v>372</v>
      </c>
      <c r="K196" s="47" t="s">
        <v>1473</v>
      </c>
      <c r="L196" s="112" t="s">
        <v>195</v>
      </c>
      <c r="M196" s="112"/>
      <c r="S196" s="267"/>
      <c r="T196" s="90" t="s">
        <v>23</v>
      </c>
      <c r="U196" s="268">
        <v>2024.0</v>
      </c>
      <c r="V196" s="112"/>
    </row>
    <row r="197" ht="28.5" customHeight="1">
      <c r="A197" s="257" t="s">
        <v>18</v>
      </c>
      <c r="B197" s="11" t="s">
        <v>158</v>
      </c>
      <c r="C197" s="11" t="s">
        <v>37</v>
      </c>
      <c r="D197" s="11" t="s">
        <v>416</v>
      </c>
      <c r="E197" s="90" t="s">
        <v>359</v>
      </c>
      <c r="F197" s="90" t="s">
        <v>359</v>
      </c>
      <c r="G197" s="8" t="s">
        <v>118</v>
      </c>
      <c r="H197" s="154" t="s">
        <v>48</v>
      </c>
      <c r="I197" s="104" t="s">
        <v>1474</v>
      </c>
      <c r="J197" s="8" t="s">
        <v>1475</v>
      </c>
      <c r="K197" s="8" t="s">
        <v>794</v>
      </c>
      <c r="L197" s="154" t="s">
        <v>243</v>
      </c>
      <c r="M197" s="154" t="s">
        <v>420</v>
      </c>
      <c r="N197" s="11">
        <v>97206.0</v>
      </c>
      <c r="O197" s="11"/>
      <c r="P197" s="124">
        <v>45.4556150577361</v>
      </c>
      <c r="Q197" s="124">
        <v>-122.587655957672</v>
      </c>
      <c r="R197" s="96">
        <v>10.0</v>
      </c>
      <c r="S197" s="258"/>
      <c r="T197" s="90"/>
      <c r="U197" s="116" t="s">
        <v>30</v>
      </c>
      <c r="V197" s="90"/>
      <c r="W197" s="8" t="s">
        <v>359</v>
      </c>
      <c r="X197" s="8" t="s">
        <v>1474</v>
      </c>
      <c r="Y197" s="8" t="s">
        <v>794</v>
      </c>
      <c r="Z197" s="11" t="s">
        <v>243</v>
      </c>
      <c r="AA197" s="11" t="s">
        <v>420</v>
      </c>
      <c r="AB197" s="11" t="s">
        <v>1476</v>
      </c>
      <c r="AC197" s="126" t="s">
        <v>1477</v>
      </c>
      <c r="AD197" s="115" t="s">
        <v>1474</v>
      </c>
      <c r="AE197" s="8"/>
      <c r="AF197" s="2" t="s">
        <v>1478</v>
      </c>
      <c r="AG197" s="10"/>
      <c r="AH197" s="10">
        <v>20.0</v>
      </c>
      <c r="AI197" s="8"/>
      <c r="AJ197" s="8"/>
      <c r="AK197" s="8"/>
      <c r="AL197" s="8"/>
    </row>
    <row r="198" ht="28.5" customHeight="1">
      <c r="A198" s="257" t="s">
        <v>18</v>
      </c>
      <c r="B198" s="11" t="s">
        <v>36</v>
      </c>
      <c r="C198" s="8" t="s">
        <v>37</v>
      </c>
      <c r="D198" s="8" t="s">
        <v>437</v>
      </c>
      <c r="E198" s="90" t="s">
        <v>287</v>
      </c>
      <c r="F198" s="90" t="s">
        <v>287</v>
      </c>
      <c r="G198" s="8" t="s">
        <v>51</v>
      </c>
      <c r="H198" s="90" t="s">
        <v>40</v>
      </c>
      <c r="I198" s="104" t="s">
        <v>1479</v>
      </c>
      <c r="J198" s="8" t="s">
        <v>906</v>
      </c>
      <c r="K198" s="11" t="s">
        <v>907</v>
      </c>
      <c r="L198" s="90" t="s">
        <v>26</v>
      </c>
      <c r="M198" s="90" t="s">
        <v>420</v>
      </c>
      <c r="N198" s="8">
        <v>92831.0</v>
      </c>
      <c r="O198" s="8"/>
      <c r="P198" s="119">
        <v>33.86815</v>
      </c>
      <c r="Q198" s="13">
        <v>-117.90122</v>
      </c>
      <c r="R198" s="119"/>
      <c r="S198" s="259">
        <v>1.0</v>
      </c>
      <c r="T198" s="160" t="s">
        <v>288</v>
      </c>
      <c r="U198" s="116">
        <v>2025.0</v>
      </c>
      <c r="V198" s="90"/>
      <c r="W198" s="16" t="s">
        <v>287</v>
      </c>
      <c r="X198" s="104" t="s">
        <v>1479</v>
      </c>
      <c r="Y198" s="8" t="s">
        <v>1480</v>
      </c>
      <c r="Z198" s="8" t="s">
        <v>26</v>
      </c>
      <c r="AA198" s="8" t="s">
        <v>420</v>
      </c>
      <c r="AB198" s="8" t="s">
        <v>752</v>
      </c>
      <c r="AC198" s="98">
        <v>45923.0</v>
      </c>
      <c r="AD198" s="98" t="s">
        <v>1481</v>
      </c>
      <c r="AE198" s="8" t="s">
        <v>910</v>
      </c>
      <c r="AF198" s="8" t="s">
        <v>1482</v>
      </c>
      <c r="AG198" s="8"/>
      <c r="AH198" s="8">
        <v>27.0</v>
      </c>
      <c r="AI198" s="8"/>
      <c r="AJ198" s="8"/>
      <c r="AK198" s="8"/>
      <c r="AL198" s="8"/>
    </row>
    <row r="199" ht="28.5" customHeight="1">
      <c r="A199" s="260" t="s">
        <v>18</v>
      </c>
      <c r="B199" s="180" t="s">
        <v>36</v>
      </c>
      <c r="C199" s="180" t="s">
        <v>19</v>
      </c>
      <c r="D199" s="180" t="s">
        <v>513</v>
      </c>
      <c r="E199" s="106" t="s">
        <v>188</v>
      </c>
      <c r="F199" s="106" t="s">
        <v>188</v>
      </c>
      <c r="G199" s="106" t="s">
        <v>1483</v>
      </c>
      <c r="H199" s="180" t="s">
        <v>814</v>
      </c>
      <c r="I199" s="106" t="s">
        <v>1484</v>
      </c>
      <c r="J199" s="106" t="s">
        <v>1485</v>
      </c>
      <c r="K199" s="106" t="s">
        <v>1486</v>
      </c>
      <c r="L199" s="180" t="s">
        <v>26</v>
      </c>
      <c r="M199" s="180" t="s">
        <v>420</v>
      </c>
      <c r="N199" s="180">
        <v>90025.0</v>
      </c>
      <c r="O199" s="180" t="s">
        <v>1487</v>
      </c>
      <c r="P199" s="232">
        <v>34.0437571310723</v>
      </c>
      <c r="Q199" s="232">
        <v>-118.467556002741</v>
      </c>
      <c r="R199" s="183">
        <v>23.0</v>
      </c>
      <c r="S199" s="261">
        <v>0.15</v>
      </c>
      <c r="T199" s="106" t="s">
        <v>23</v>
      </c>
      <c r="U199" s="249">
        <v>2025.0</v>
      </c>
      <c r="V199" s="106"/>
      <c r="W199" s="249" t="s">
        <v>188</v>
      </c>
      <c r="X199" s="106" t="s">
        <v>1484</v>
      </c>
      <c r="Y199" s="106" t="s">
        <v>1486</v>
      </c>
      <c r="Z199" s="180" t="s">
        <v>26</v>
      </c>
      <c r="AA199" s="180" t="s">
        <v>420</v>
      </c>
      <c r="AB199" s="180" t="s">
        <v>478</v>
      </c>
      <c r="AC199" s="250" t="s">
        <v>1488</v>
      </c>
      <c r="AD199" s="180" t="s">
        <v>1489</v>
      </c>
      <c r="AE199" s="106" t="s">
        <v>1490</v>
      </c>
      <c r="AF199" s="179" t="s">
        <v>1491</v>
      </c>
      <c r="AG199" s="251" t="s">
        <v>1492</v>
      </c>
      <c r="AH199" s="238">
        <v>12.0</v>
      </c>
      <c r="AI199" s="238"/>
      <c r="AJ199" s="238"/>
      <c r="AK199" s="238"/>
      <c r="AL199" s="238"/>
    </row>
    <row r="200" ht="28.5" customHeight="1">
      <c r="A200" s="257" t="s">
        <v>18</v>
      </c>
      <c r="B200" s="142"/>
      <c r="C200" s="142" t="s">
        <v>19</v>
      </c>
      <c r="D200" s="142" t="s">
        <v>1209</v>
      </c>
      <c r="E200" s="143" t="s">
        <v>188</v>
      </c>
      <c r="F200" s="143" t="s">
        <v>188</v>
      </c>
      <c r="G200" s="143" t="s">
        <v>1483</v>
      </c>
      <c r="H200" s="142" t="s">
        <v>814</v>
      </c>
      <c r="I200" s="143"/>
      <c r="J200" s="142"/>
      <c r="K200" s="143" t="s">
        <v>1486</v>
      </c>
      <c r="L200" s="142" t="s">
        <v>26</v>
      </c>
      <c r="M200" s="142" t="s">
        <v>420</v>
      </c>
      <c r="N200" s="142">
        <v>90025.0</v>
      </c>
      <c r="O200" s="142" t="s">
        <v>1487</v>
      </c>
      <c r="P200" s="145">
        <v>34.0437571310723</v>
      </c>
      <c r="Q200" s="145">
        <v>-118.467556002741</v>
      </c>
      <c r="R200" s="146">
        <v>23.0</v>
      </c>
      <c r="S200" s="269">
        <v>0.15</v>
      </c>
      <c r="T200" s="143" t="s">
        <v>23</v>
      </c>
      <c r="U200" s="244">
        <v>2025.0</v>
      </c>
      <c r="V200" s="244" t="s">
        <v>188</v>
      </c>
      <c r="W200" s="143" t="s">
        <v>1484</v>
      </c>
      <c r="X200" s="143" t="s">
        <v>1486</v>
      </c>
      <c r="Y200" s="142" t="s">
        <v>26</v>
      </c>
      <c r="Z200" s="142" t="s">
        <v>420</v>
      </c>
      <c r="AA200" s="142" t="s">
        <v>478</v>
      </c>
      <c r="AB200" s="150" t="s">
        <v>1488</v>
      </c>
      <c r="AC200" s="142" t="s">
        <v>1489</v>
      </c>
      <c r="AD200" s="143" t="s">
        <v>1490</v>
      </c>
      <c r="AE200" s="270" t="s">
        <v>1491</v>
      </c>
      <c r="AF200" s="245" t="s">
        <v>1492</v>
      </c>
      <c r="AG200" s="153">
        <v>12.0</v>
      </c>
      <c r="AH200" s="10"/>
      <c r="AI200" s="10"/>
      <c r="AJ200" s="10"/>
      <c r="AK200" s="10"/>
      <c r="AL200" s="10"/>
    </row>
    <row r="201" ht="28.5" customHeight="1">
      <c r="A201" s="257" t="s">
        <v>62</v>
      </c>
      <c r="E201" s="112" t="s">
        <v>188</v>
      </c>
      <c r="F201" s="112"/>
      <c r="H201" s="112" t="s">
        <v>85</v>
      </c>
      <c r="K201" s="47" t="s">
        <v>1473</v>
      </c>
      <c r="L201" s="204" t="s">
        <v>26</v>
      </c>
      <c r="M201" s="112"/>
      <c r="S201" s="271">
        <v>0.15</v>
      </c>
      <c r="T201" s="90" t="s">
        <v>23</v>
      </c>
      <c r="U201" s="268">
        <v>2025.0</v>
      </c>
      <c r="V201" s="112" t="s">
        <v>1493</v>
      </c>
    </row>
    <row r="202" ht="28.5" customHeight="1">
      <c r="A202" s="260" t="s">
        <v>62</v>
      </c>
      <c r="B202" s="100"/>
      <c r="C202" s="100"/>
      <c r="D202" s="100"/>
      <c r="E202" s="100" t="s">
        <v>188</v>
      </c>
      <c r="F202" s="100"/>
      <c r="G202" s="100"/>
      <c r="H202" s="100" t="s">
        <v>85</v>
      </c>
      <c r="I202" s="100"/>
      <c r="J202" s="100"/>
      <c r="K202" s="100" t="s">
        <v>1494</v>
      </c>
      <c r="L202" s="208"/>
      <c r="M202" s="100"/>
      <c r="N202" s="100"/>
      <c r="O202" s="100"/>
      <c r="P202" s="100"/>
      <c r="Q202" s="100"/>
      <c r="R202" s="100"/>
      <c r="S202" s="264">
        <v>6.0</v>
      </c>
      <c r="T202" s="106" t="s">
        <v>23</v>
      </c>
      <c r="U202" s="216">
        <v>2025.0</v>
      </c>
      <c r="V202" s="100"/>
      <c r="W202" s="100"/>
      <c r="X202" s="100"/>
      <c r="Y202" s="100"/>
      <c r="Z202" s="100"/>
      <c r="AA202" s="100"/>
      <c r="AB202" s="100"/>
      <c r="AC202" s="100"/>
      <c r="AD202" s="100"/>
      <c r="AE202" s="100"/>
      <c r="AF202" s="100"/>
      <c r="AG202" s="100"/>
      <c r="AH202" s="100"/>
      <c r="AI202" s="100"/>
      <c r="AJ202" s="100"/>
      <c r="AK202" s="100"/>
      <c r="AL202" s="100"/>
    </row>
    <row r="203" ht="28.5" customHeight="1">
      <c r="A203" s="257" t="s">
        <v>18</v>
      </c>
      <c r="B203" s="11" t="s">
        <v>158</v>
      </c>
      <c r="C203" s="8" t="s">
        <v>37</v>
      </c>
      <c r="D203" s="8" t="s">
        <v>416</v>
      </c>
      <c r="E203" s="90" t="s">
        <v>360</v>
      </c>
      <c r="F203" s="90" t="s">
        <v>1495</v>
      </c>
      <c r="G203" s="8" t="s">
        <v>39</v>
      </c>
      <c r="H203" s="90" t="s">
        <v>40</v>
      </c>
      <c r="I203" s="8" t="s">
        <v>1496</v>
      </c>
      <c r="J203" s="8" t="s">
        <v>1497</v>
      </c>
      <c r="K203" s="11" t="s">
        <v>908</v>
      </c>
      <c r="L203" s="90" t="s">
        <v>42</v>
      </c>
      <c r="M203" s="90" t="s">
        <v>420</v>
      </c>
      <c r="N203" s="8">
        <v>48103.0</v>
      </c>
      <c r="O203" s="8" t="s">
        <v>1498</v>
      </c>
      <c r="P203" s="95">
        <v>42.2888316203635</v>
      </c>
      <c r="Q203" s="13">
        <v>-83.8471443670158</v>
      </c>
      <c r="R203" s="96">
        <v>118.0</v>
      </c>
      <c r="S203" s="258">
        <v>0.1</v>
      </c>
      <c r="T203" s="90" t="s">
        <v>23</v>
      </c>
      <c r="U203" s="116">
        <v>2025.0</v>
      </c>
      <c r="V203" s="90"/>
      <c r="W203" s="8" t="s">
        <v>360</v>
      </c>
      <c r="X203" s="8" t="s">
        <v>1496</v>
      </c>
      <c r="Y203" s="8" t="s">
        <v>1499</v>
      </c>
      <c r="Z203" s="8" t="s">
        <v>86</v>
      </c>
      <c r="AA203" s="8" t="s">
        <v>420</v>
      </c>
      <c r="AB203" s="8" t="s">
        <v>432</v>
      </c>
      <c r="AC203" s="98">
        <v>44418.0</v>
      </c>
      <c r="AD203" s="8" t="s">
        <v>1500</v>
      </c>
      <c r="AE203" s="8"/>
      <c r="AF203" s="2" t="s">
        <v>1501</v>
      </c>
      <c r="AG203" s="8" t="s">
        <v>1502</v>
      </c>
      <c r="AH203" s="8">
        <v>29.0</v>
      </c>
      <c r="AI203" s="8"/>
      <c r="AJ203" s="8"/>
      <c r="AK203" s="8"/>
      <c r="AL203" s="8"/>
    </row>
    <row r="204" ht="28.5" customHeight="1">
      <c r="A204" s="257" t="s">
        <v>18</v>
      </c>
      <c r="B204" s="11" t="s">
        <v>36</v>
      </c>
      <c r="C204" s="8" t="s">
        <v>37</v>
      </c>
      <c r="D204" s="8" t="s">
        <v>1503</v>
      </c>
      <c r="E204" s="90" t="s">
        <v>289</v>
      </c>
      <c r="F204" s="90" t="s">
        <v>1504</v>
      </c>
      <c r="G204" s="8" t="s">
        <v>39</v>
      </c>
      <c r="H204" s="90" t="s">
        <v>48</v>
      </c>
      <c r="I204" s="8" t="s">
        <v>1505</v>
      </c>
      <c r="J204" s="8" t="s">
        <v>1506</v>
      </c>
      <c r="K204" s="11" t="s">
        <v>1507</v>
      </c>
      <c r="L204" s="90" t="s">
        <v>70</v>
      </c>
      <c r="M204" s="90" t="s">
        <v>420</v>
      </c>
      <c r="N204" s="8">
        <v>90058.0</v>
      </c>
      <c r="O204" s="8" t="s">
        <v>1508</v>
      </c>
      <c r="P204" s="95">
        <v>32.7791606820331</v>
      </c>
      <c r="Q204" s="13">
        <v>-111.506828590185</v>
      </c>
      <c r="R204" s="96">
        <v>75.0</v>
      </c>
      <c r="S204" s="258"/>
      <c r="T204" s="109"/>
      <c r="U204" s="116">
        <v>2025.0</v>
      </c>
      <c r="V204" s="90"/>
      <c r="W204" s="8" t="s">
        <v>289</v>
      </c>
      <c r="X204" s="8" t="s">
        <v>1505</v>
      </c>
      <c r="Y204" s="8" t="s">
        <v>1509</v>
      </c>
      <c r="Z204" s="8" t="s">
        <v>70</v>
      </c>
      <c r="AA204" s="8" t="s">
        <v>420</v>
      </c>
      <c r="AB204" s="8" t="s">
        <v>498</v>
      </c>
      <c r="AC204" s="98">
        <v>45096.0</v>
      </c>
      <c r="AD204" s="8" t="s">
        <v>1510</v>
      </c>
      <c r="AE204" s="8" t="s">
        <v>1511</v>
      </c>
      <c r="AF204" s="8" t="s">
        <v>1512</v>
      </c>
      <c r="AG204" s="104" t="s">
        <v>1513</v>
      </c>
      <c r="AH204" s="8">
        <v>29.0</v>
      </c>
      <c r="AI204" s="8"/>
      <c r="AJ204" s="8"/>
      <c r="AK204" s="8"/>
      <c r="AL204" s="8"/>
    </row>
    <row r="205" ht="28.5" customHeight="1">
      <c r="A205" s="257" t="s">
        <v>18</v>
      </c>
      <c r="B205" s="11" t="s">
        <v>36</v>
      </c>
      <c r="C205" s="8" t="s">
        <v>37</v>
      </c>
      <c r="D205" s="8" t="s">
        <v>416</v>
      </c>
      <c r="E205" s="90" t="s">
        <v>289</v>
      </c>
      <c r="F205" s="90" t="s">
        <v>1504</v>
      </c>
      <c r="G205" s="8" t="s">
        <v>39</v>
      </c>
      <c r="H205" s="90" t="s">
        <v>40</v>
      </c>
      <c r="I205" s="8" t="s">
        <v>1505</v>
      </c>
      <c r="J205" s="8" t="s">
        <v>1506</v>
      </c>
      <c r="K205" s="11" t="s">
        <v>1507</v>
      </c>
      <c r="L205" s="90" t="s">
        <v>70</v>
      </c>
      <c r="M205" s="90" t="s">
        <v>420</v>
      </c>
      <c r="N205" s="8">
        <v>90058.0</v>
      </c>
      <c r="O205" s="8" t="s">
        <v>1508</v>
      </c>
      <c r="P205" s="95">
        <v>32.7791606820331</v>
      </c>
      <c r="Q205" s="13">
        <v>-111.506828590185</v>
      </c>
      <c r="R205" s="96">
        <v>76.0</v>
      </c>
      <c r="S205" s="258"/>
      <c r="T205" s="109"/>
      <c r="U205" s="116">
        <v>2025.0</v>
      </c>
      <c r="V205" s="90"/>
      <c r="W205" s="8" t="s">
        <v>289</v>
      </c>
      <c r="X205" s="8" t="s">
        <v>1505</v>
      </c>
      <c r="Y205" s="8" t="s">
        <v>1509</v>
      </c>
      <c r="Z205" s="8" t="s">
        <v>70</v>
      </c>
      <c r="AA205" s="8" t="s">
        <v>420</v>
      </c>
      <c r="AB205" s="8" t="s">
        <v>498</v>
      </c>
      <c r="AC205" s="98">
        <v>45096.0</v>
      </c>
      <c r="AD205" s="8" t="s">
        <v>1510</v>
      </c>
      <c r="AE205" s="8" t="s">
        <v>1514</v>
      </c>
      <c r="AF205" s="8" t="s">
        <v>1512</v>
      </c>
      <c r="AG205" s="104" t="s">
        <v>1505</v>
      </c>
      <c r="AH205" s="8">
        <v>29.0</v>
      </c>
      <c r="AI205" s="8"/>
      <c r="AJ205" s="8"/>
      <c r="AK205" s="8"/>
      <c r="AL205" s="8"/>
    </row>
    <row r="206" ht="28.5" customHeight="1">
      <c r="A206" s="257" t="s">
        <v>18</v>
      </c>
      <c r="B206" s="11" t="s">
        <v>36</v>
      </c>
      <c r="C206" s="11" t="s">
        <v>37</v>
      </c>
      <c r="D206" s="11" t="s">
        <v>437</v>
      </c>
      <c r="E206" s="90" t="s">
        <v>50</v>
      </c>
      <c r="F206" s="154" t="s">
        <v>1515</v>
      </c>
      <c r="G206" s="8" t="s">
        <v>51</v>
      </c>
      <c r="H206" s="117" t="s">
        <v>52</v>
      </c>
      <c r="I206" s="272" t="s">
        <v>1516</v>
      </c>
      <c r="J206" s="8" t="s">
        <v>1517</v>
      </c>
      <c r="K206" s="8" t="s">
        <v>879</v>
      </c>
      <c r="L206" s="154" t="s">
        <v>26</v>
      </c>
      <c r="M206" s="154" t="s">
        <v>420</v>
      </c>
      <c r="N206" s="241">
        <v>91761.0</v>
      </c>
      <c r="O206" s="11"/>
      <c r="P206" s="273">
        <v>34.0407968281628</v>
      </c>
      <c r="Q206" s="273">
        <v>-117.609898517768</v>
      </c>
      <c r="R206" s="274"/>
      <c r="S206" s="275">
        <v>2.0</v>
      </c>
      <c r="T206" s="117" t="s">
        <v>23</v>
      </c>
      <c r="U206" s="116">
        <v>2025.0</v>
      </c>
      <c r="V206" s="90"/>
      <c r="W206" s="8" t="s">
        <v>50</v>
      </c>
      <c r="X206" s="104" t="s">
        <v>1516</v>
      </c>
      <c r="Y206" s="8" t="s">
        <v>1518</v>
      </c>
      <c r="Z206" s="11" t="s">
        <v>1519</v>
      </c>
      <c r="AA206" s="11" t="s">
        <v>1154</v>
      </c>
      <c r="AB206" s="8" t="s">
        <v>1520</v>
      </c>
      <c r="AC206" s="126" t="s">
        <v>1521</v>
      </c>
      <c r="AD206" s="272" t="s">
        <v>1516</v>
      </c>
      <c r="AE206" s="8"/>
      <c r="AF206" s="8" t="s">
        <v>1522</v>
      </c>
      <c r="AG206" s="272" t="s">
        <v>1516</v>
      </c>
      <c r="AH206" s="23">
        <v>23.0</v>
      </c>
      <c r="AI206" s="8"/>
      <c r="AJ206" s="2"/>
      <c r="AK206" s="2"/>
      <c r="AL206" s="2"/>
    </row>
    <row r="207" ht="28.5" customHeight="1">
      <c r="A207" s="257" t="s">
        <v>18</v>
      </c>
      <c r="B207" s="11" t="s">
        <v>36</v>
      </c>
      <c r="C207" s="8" t="s">
        <v>37</v>
      </c>
      <c r="D207" s="8" t="s">
        <v>1523</v>
      </c>
      <c r="E207" s="90" t="s">
        <v>290</v>
      </c>
      <c r="F207" s="90" t="s">
        <v>1524</v>
      </c>
      <c r="G207" s="8" t="s">
        <v>118</v>
      </c>
      <c r="H207" s="90" t="s">
        <v>40</v>
      </c>
      <c r="I207" s="223" t="s">
        <v>1525</v>
      </c>
      <c r="J207" s="8"/>
      <c r="K207" s="11" t="s">
        <v>422</v>
      </c>
      <c r="L207" s="90" t="s">
        <v>49</v>
      </c>
      <c r="M207" s="90" t="s">
        <v>420</v>
      </c>
      <c r="N207" s="8"/>
      <c r="O207" s="8"/>
      <c r="P207" s="95">
        <v>39.5296</v>
      </c>
      <c r="Q207" s="13">
        <v>-119.8138</v>
      </c>
      <c r="R207" s="96">
        <v>45.0</v>
      </c>
      <c r="S207" s="258">
        <v>1.0</v>
      </c>
      <c r="T207" s="90" t="s">
        <v>23</v>
      </c>
      <c r="U207" s="116">
        <v>2025.0</v>
      </c>
      <c r="V207" s="90"/>
      <c r="W207" s="8" t="s">
        <v>290</v>
      </c>
      <c r="X207" s="104" t="s">
        <v>1525</v>
      </c>
      <c r="Y207" s="8" t="s">
        <v>430</v>
      </c>
      <c r="Z207" s="8" t="s">
        <v>26</v>
      </c>
      <c r="AA207" s="8" t="s">
        <v>420</v>
      </c>
      <c r="AB207" s="8" t="s">
        <v>486</v>
      </c>
      <c r="AC207" s="98">
        <v>45867.0</v>
      </c>
      <c r="AD207" s="8" t="s">
        <v>1526</v>
      </c>
      <c r="AE207" s="8"/>
      <c r="AF207" s="8" t="s">
        <v>1527</v>
      </c>
      <c r="AG207" s="8"/>
      <c r="AH207" s="8">
        <v>22.0</v>
      </c>
      <c r="AI207" s="8"/>
      <c r="AJ207" s="8"/>
      <c r="AK207" s="8"/>
      <c r="AL207" s="8"/>
    </row>
    <row r="208" ht="28.5" customHeight="1">
      <c r="A208" s="257" t="s">
        <v>18</v>
      </c>
      <c r="B208" s="11" t="s">
        <v>36</v>
      </c>
      <c r="C208" s="8" t="s">
        <v>37</v>
      </c>
      <c r="D208" s="8" t="s">
        <v>1503</v>
      </c>
      <c r="E208" s="90" t="s">
        <v>290</v>
      </c>
      <c r="F208" s="90" t="s">
        <v>290</v>
      </c>
      <c r="G208" s="8" t="s">
        <v>39</v>
      </c>
      <c r="H208" s="90" t="s">
        <v>40</v>
      </c>
      <c r="I208" s="8" t="s">
        <v>1525</v>
      </c>
      <c r="J208" s="8" t="s">
        <v>1528</v>
      </c>
      <c r="K208" s="11" t="s">
        <v>430</v>
      </c>
      <c r="L208" s="90" t="s">
        <v>26</v>
      </c>
      <c r="M208" s="90" t="s">
        <v>420</v>
      </c>
      <c r="N208" s="8">
        <v>94804.0</v>
      </c>
      <c r="O208" s="8" t="s">
        <v>1529</v>
      </c>
      <c r="P208" s="119">
        <v>37.91</v>
      </c>
      <c r="Q208" s="119">
        <v>-122.3</v>
      </c>
      <c r="R208" s="119">
        <v>400.0</v>
      </c>
      <c r="S208" s="258">
        <v>4.0</v>
      </c>
      <c r="T208" s="90" t="s">
        <v>43</v>
      </c>
      <c r="U208" s="116">
        <v>2028.0</v>
      </c>
      <c r="V208" s="90"/>
      <c r="W208" s="8" t="s">
        <v>290</v>
      </c>
      <c r="X208" s="8" t="s">
        <v>1525</v>
      </c>
      <c r="Y208" s="8" t="s">
        <v>430</v>
      </c>
      <c r="Z208" s="8" t="s">
        <v>26</v>
      </c>
      <c r="AA208" s="8" t="s">
        <v>420</v>
      </c>
      <c r="AB208" s="8" t="s">
        <v>610</v>
      </c>
      <c r="AC208" s="98">
        <v>44774.0</v>
      </c>
      <c r="AD208" s="8" t="s">
        <v>1530</v>
      </c>
      <c r="AE208" s="115" t="s">
        <v>1531</v>
      </c>
      <c r="AF208" s="8" t="s">
        <v>1532</v>
      </c>
      <c r="AG208" s="104" t="s">
        <v>1533</v>
      </c>
      <c r="AH208" s="8">
        <v>16.0</v>
      </c>
      <c r="AI208" s="8"/>
      <c r="AJ208" s="8"/>
      <c r="AK208" s="8"/>
      <c r="AL208" s="8"/>
    </row>
    <row r="209" ht="28.5" customHeight="1">
      <c r="A209" s="257" t="s">
        <v>54</v>
      </c>
      <c r="B209" s="11" t="s">
        <v>55</v>
      </c>
      <c r="C209" s="8" t="s">
        <v>37</v>
      </c>
      <c r="D209" s="8" t="s">
        <v>1503</v>
      </c>
      <c r="E209" s="90" t="s">
        <v>56</v>
      </c>
      <c r="F209" s="90" t="s">
        <v>1534</v>
      </c>
      <c r="G209" s="8" t="s">
        <v>39</v>
      </c>
      <c r="H209" s="90" t="s">
        <v>40</v>
      </c>
      <c r="I209" s="8" t="s">
        <v>1535</v>
      </c>
      <c r="J209" s="8" t="s">
        <v>1536</v>
      </c>
      <c r="K209" s="11" t="s">
        <v>1537</v>
      </c>
      <c r="L209" s="90" t="s">
        <v>42</v>
      </c>
      <c r="M209" s="90" t="s">
        <v>420</v>
      </c>
      <c r="N209" s="8">
        <v>48111.0</v>
      </c>
      <c r="O209" s="8" t="s">
        <v>1538</v>
      </c>
      <c r="P209" s="8">
        <v>42.2458674465168</v>
      </c>
      <c r="Q209" s="8">
        <v>-83.5462543573433</v>
      </c>
      <c r="R209" s="119" t="s">
        <v>1539</v>
      </c>
      <c r="S209" s="258">
        <v>20.0</v>
      </c>
      <c r="T209" s="90" t="s">
        <v>23</v>
      </c>
      <c r="U209" s="116">
        <v>2027.0</v>
      </c>
      <c r="V209" s="90" t="s">
        <v>57</v>
      </c>
      <c r="W209" s="8" t="s">
        <v>56</v>
      </c>
      <c r="X209" s="47" t="s">
        <v>1535</v>
      </c>
      <c r="Y209" s="8" t="s">
        <v>1540</v>
      </c>
      <c r="Z209" s="8" t="s">
        <v>42</v>
      </c>
      <c r="AA209" s="8" t="s">
        <v>420</v>
      </c>
      <c r="AB209" s="8" t="s">
        <v>498</v>
      </c>
      <c r="AC209" s="98">
        <v>45088.0</v>
      </c>
      <c r="AD209" s="8" t="s">
        <v>1541</v>
      </c>
      <c r="AE209" s="8" t="s">
        <v>1542</v>
      </c>
      <c r="AF209" s="8" t="s">
        <v>1543</v>
      </c>
      <c r="AG209" s="8" t="s">
        <v>1544</v>
      </c>
      <c r="AH209" s="8">
        <v>12.0</v>
      </c>
      <c r="AI209" s="8"/>
      <c r="AJ209" s="8"/>
      <c r="AK209" s="8"/>
      <c r="AL209" s="8"/>
    </row>
    <row r="210" ht="28.5" customHeight="1">
      <c r="A210" s="260" t="s">
        <v>54</v>
      </c>
      <c r="B210" s="100"/>
      <c r="C210" s="100"/>
      <c r="D210" s="100"/>
      <c r="E210" s="100" t="s">
        <v>1545</v>
      </c>
      <c r="F210" s="100"/>
      <c r="G210" s="100"/>
      <c r="H210" s="100" t="s">
        <v>85</v>
      </c>
      <c r="I210" s="100"/>
      <c r="J210" s="100"/>
      <c r="K210" s="100" t="s">
        <v>1494</v>
      </c>
      <c r="L210" s="100" t="s">
        <v>545</v>
      </c>
      <c r="M210" s="100"/>
      <c r="N210" s="100"/>
      <c r="O210" s="100"/>
      <c r="P210" s="100"/>
      <c r="Q210" s="100"/>
      <c r="R210" s="100"/>
      <c r="S210" s="264">
        <v>6.3</v>
      </c>
      <c r="T210" s="106" t="s">
        <v>23</v>
      </c>
      <c r="U210" s="216">
        <v>2027.0</v>
      </c>
      <c r="V210" s="100"/>
      <c r="W210" s="100"/>
      <c r="X210" s="100"/>
      <c r="Y210" s="100"/>
      <c r="Z210" s="100"/>
      <c r="AA210" s="100"/>
      <c r="AB210" s="100"/>
      <c r="AC210" s="100"/>
      <c r="AD210" s="100"/>
      <c r="AE210" s="100"/>
      <c r="AF210" s="100"/>
      <c r="AG210" s="100"/>
      <c r="AH210" s="100"/>
      <c r="AI210" s="100"/>
      <c r="AJ210" s="100"/>
      <c r="AK210" s="100"/>
      <c r="AL210" s="100"/>
    </row>
    <row r="211" ht="28.5" customHeight="1">
      <c r="A211" s="260" t="s">
        <v>54</v>
      </c>
      <c r="B211" s="100"/>
      <c r="C211" s="100"/>
      <c r="D211" s="100"/>
      <c r="E211" s="100" t="s">
        <v>191</v>
      </c>
      <c r="F211" s="100"/>
      <c r="G211" s="100"/>
      <c r="H211" s="100" t="s">
        <v>59</v>
      </c>
      <c r="I211" s="100"/>
      <c r="J211" s="100"/>
      <c r="K211" s="100" t="s">
        <v>1494</v>
      </c>
      <c r="L211" s="100" t="s">
        <v>545</v>
      </c>
      <c r="M211" s="100"/>
      <c r="N211" s="100"/>
      <c r="O211" s="100"/>
      <c r="P211" s="100"/>
      <c r="Q211" s="100"/>
      <c r="R211" s="100"/>
      <c r="S211" s="264">
        <v>30.0</v>
      </c>
      <c r="T211" s="106" t="s">
        <v>23</v>
      </c>
      <c r="U211" s="216">
        <v>2025.0</v>
      </c>
      <c r="V211" s="100"/>
      <c r="W211" s="100"/>
      <c r="X211" s="100"/>
      <c r="Y211" s="100"/>
      <c r="Z211" s="100"/>
      <c r="AA211" s="100"/>
      <c r="AB211" s="100"/>
      <c r="AC211" s="100"/>
      <c r="AD211" s="100"/>
      <c r="AE211" s="100"/>
      <c r="AF211" s="100"/>
      <c r="AG211" s="100"/>
      <c r="AH211" s="100"/>
      <c r="AI211" s="100"/>
      <c r="AJ211" s="100"/>
      <c r="AK211" s="100"/>
      <c r="AL211" s="100"/>
    </row>
    <row r="212" ht="28.5" customHeight="1">
      <c r="A212" s="276" t="s">
        <v>18</v>
      </c>
      <c r="E212" s="112" t="s">
        <v>191</v>
      </c>
      <c r="F212" s="112"/>
      <c r="H212" s="112"/>
      <c r="L212" s="112" t="s">
        <v>101</v>
      </c>
      <c r="M212" s="112"/>
      <c r="S212" s="277">
        <v>30.0</v>
      </c>
      <c r="T212" s="90" t="s">
        <v>23</v>
      </c>
      <c r="U212" s="268">
        <v>2027.0</v>
      </c>
      <c r="V212" s="112"/>
    </row>
    <row r="213" ht="28.5" customHeight="1">
      <c r="A213" s="257" t="s">
        <v>18</v>
      </c>
      <c r="B213" s="11" t="s">
        <v>36</v>
      </c>
      <c r="C213" s="8" t="s">
        <v>37</v>
      </c>
      <c r="D213" s="8" t="s">
        <v>1523</v>
      </c>
      <c r="E213" s="90" t="s">
        <v>291</v>
      </c>
      <c r="F213" s="90" t="s">
        <v>291</v>
      </c>
      <c r="G213" s="8" t="s">
        <v>39</v>
      </c>
      <c r="H213" s="90" t="s">
        <v>40</v>
      </c>
      <c r="I213" s="223" t="s">
        <v>1546</v>
      </c>
      <c r="J213" s="8" t="s">
        <v>1547</v>
      </c>
      <c r="K213" s="11" t="s">
        <v>1548</v>
      </c>
      <c r="L213" s="90" t="s">
        <v>26</v>
      </c>
      <c r="M213" s="90" t="s">
        <v>420</v>
      </c>
      <c r="N213" s="8">
        <v>94710.0</v>
      </c>
      <c r="O213" s="8" t="s">
        <v>1549</v>
      </c>
      <c r="P213" s="119">
        <v>37.87</v>
      </c>
      <c r="Q213" s="119">
        <v>-122.27</v>
      </c>
      <c r="R213" s="119">
        <v>50.0</v>
      </c>
      <c r="S213" s="258"/>
      <c r="T213" s="90"/>
      <c r="U213" s="116"/>
      <c r="V213" s="90" t="s">
        <v>292</v>
      </c>
      <c r="W213" s="8" t="s">
        <v>291</v>
      </c>
      <c r="X213" s="47" t="s">
        <v>1546</v>
      </c>
      <c r="Y213" s="8" t="s">
        <v>1548</v>
      </c>
      <c r="Z213" s="8" t="s">
        <v>26</v>
      </c>
      <c r="AA213" s="8" t="s">
        <v>420</v>
      </c>
      <c r="AB213" s="8" t="s">
        <v>610</v>
      </c>
      <c r="AC213" s="98">
        <v>44774.0</v>
      </c>
      <c r="AD213" s="8" t="s">
        <v>1550</v>
      </c>
      <c r="AE213" s="8" t="s">
        <v>237</v>
      </c>
      <c r="AF213" s="8" t="s">
        <v>1551</v>
      </c>
      <c r="AG213" s="104" t="s">
        <v>1552</v>
      </c>
      <c r="AH213" s="8">
        <v>30.0</v>
      </c>
      <c r="AI213" s="8"/>
      <c r="AJ213" s="8"/>
      <c r="AK213" s="8"/>
      <c r="AL213" s="8"/>
    </row>
    <row r="214" ht="28.5" customHeight="1">
      <c r="A214" s="276" t="s">
        <v>18</v>
      </c>
      <c r="E214" s="112" t="s">
        <v>92</v>
      </c>
      <c r="F214" s="112"/>
      <c r="H214" s="112"/>
      <c r="L214" s="112" t="s">
        <v>93</v>
      </c>
      <c r="M214" s="112"/>
      <c r="S214" s="277">
        <v>3.0</v>
      </c>
      <c r="T214" s="90" t="s">
        <v>23</v>
      </c>
      <c r="U214" s="268">
        <v>2027.0</v>
      </c>
      <c r="V214" s="112"/>
    </row>
    <row r="215" ht="28.5" customHeight="1">
      <c r="A215" s="260" t="s">
        <v>62</v>
      </c>
      <c r="B215" s="100"/>
      <c r="C215" s="100"/>
      <c r="D215" s="100"/>
      <c r="E215" s="100" t="s">
        <v>1553</v>
      </c>
      <c r="F215" s="100"/>
      <c r="G215" s="100"/>
      <c r="H215" s="100" t="s">
        <v>1554</v>
      </c>
      <c r="I215" s="100"/>
      <c r="J215" s="100"/>
      <c r="K215" s="100" t="s">
        <v>1494</v>
      </c>
      <c r="L215" s="100" t="s">
        <v>545</v>
      </c>
      <c r="M215" s="100"/>
      <c r="N215" s="100"/>
      <c r="O215" s="100"/>
      <c r="P215" s="100"/>
      <c r="Q215" s="100"/>
      <c r="R215" s="100"/>
      <c r="S215" s="264"/>
      <c r="T215" s="106" t="s">
        <v>23</v>
      </c>
      <c r="U215" s="216">
        <v>2025.0</v>
      </c>
      <c r="V215" s="100"/>
      <c r="W215" s="100"/>
      <c r="X215" s="100"/>
      <c r="Y215" s="100"/>
      <c r="Z215" s="100"/>
      <c r="AA215" s="100"/>
      <c r="AB215" s="100"/>
      <c r="AC215" s="100"/>
      <c r="AD215" s="100"/>
      <c r="AE215" s="100"/>
      <c r="AF215" s="100"/>
      <c r="AG215" s="100"/>
      <c r="AH215" s="100"/>
      <c r="AI215" s="100"/>
      <c r="AJ215" s="100"/>
      <c r="AK215" s="100"/>
      <c r="AL215" s="100"/>
    </row>
    <row r="216" ht="28.5" customHeight="1">
      <c r="A216" s="257" t="s">
        <v>18</v>
      </c>
      <c r="B216" s="11" t="s">
        <v>36</v>
      </c>
      <c r="C216" s="8" t="s">
        <v>37</v>
      </c>
      <c r="D216" s="8" t="s">
        <v>1523</v>
      </c>
      <c r="E216" s="90" t="s">
        <v>293</v>
      </c>
      <c r="F216" s="90" t="s">
        <v>293</v>
      </c>
      <c r="G216" s="8" t="s">
        <v>39</v>
      </c>
      <c r="H216" s="90" t="s">
        <v>40</v>
      </c>
      <c r="I216" s="8" t="s">
        <v>1555</v>
      </c>
      <c r="J216" s="8" t="s">
        <v>1556</v>
      </c>
      <c r="K216" s="11" t="s">
        <v>1557</v>
      </c>
      <c r="L216" s="90" t="s">
        <v>127</v>
      </c>
      <c r="M216" s="90" t="s">
        <v>420</v>
      </c>
      <c r="N216" s="8">
        <v>27041.0</v>
      </c>
      <c r="O216" s="8" t="s">
        <v>1558</v>
      </c>
      <c r="P216" s="95">
        <v>36.395202493988</v>
      </c>
      <c r="Q216" s="13">
        <v>-80.4697833604075</v>
      </c>
      <c r="R216" s="119">
        <v>30.0</v>
      </c>
      <c r="S216" s="258"/>
      <c r="T216" s="90"/>
      <c r="U216" s="116">
        <v>2025.0</v>
      </c>
      <c r="V216" s="90"/>
      <c r="W216" s="8" t="s">
        <v>1559</v>
      </c>
      <c r="X216" s="8" t="s">
        <v>1555</v>
      </c>
      <c r="Y216" s="8" t="s">
        <v>1557</v>
      </c>
      <c r="Z216" s="8" t="s">
        <v>127</v>
      </c>
      <c r="AA216" s="8" t="s">
        <v>420</v>
      </c>
      <c r="AB216" s="8" t="s">
        <v>498</v>
      </c>
      <c r="AC216" s="98">
        <v>44766.0</v>
      </c>
      <c r="AD216" s="8" t="s">
        <v>1560</v>
      </c>
      <c r="AE216" s="8" t="s">
        <v>1561</v>
      </c>
      <c r="AF216" s="8" t="s">
        <v>1562</v>
      </c>
      <c r="AG216" s="104" t="s">
        <v>1563</v>
      </c>
      <c r="AH216" s="8">
        <v>27.0</v>
      </c>
      <c r="AI216" s="8"/>
      <c r="AJ216" s="8"/>
      <c r="AK216" s="8"/>
      <c r="AL216" s="8"/>
    </row>
    <row r="217" ht="28.5" customHeight="1">
      <c r="A217" s="257" t="s">
        <v>18</v>
      </c>
      <c r="B217" s="11" t="s">
        <v>36</v>
      </c>
      <c r="C217" s="8" t="s">
        <v>37</v>
      </c>
      <c r="D217" s="8" t="s">
        <v>437</v>
      </c>
      <c r="E217" s="90" t="s">
        <v>294</v>
      </c>
      <c r="F217" s="90" t="s">
        <v>1564</v>
      </c>
      <c r="G217" s="8" t="s">
        <v>39</v>
      </c>
      <c r="H217" s="90" t="s">
        <v>40</v>
      </c>
      <c r="I217" s="8" t="s">
        <v>1565</v>
      </c>
      <c r="J217" s="8" t="s">
        <v>1566</v>
      </c>
      <c r="K217" s="11" t="s">
        <v>888</v>
      </c>
      <c r="L217" s="90" t="s">
        <v>93</v>
      </c>
      <c r="M217" s="90" t="s">
        <v>420</v>
      </c>
      <c r="N217" s="8">
        <v>29607.0</v>
      </c>
      <c r="O217" s="8" t="s">
        <v>1567</v>
      </c>
      <c r="P217" s="95">
        <v>34.8038604581214</v>
      </c>
      <c r="Q217" s="13">
        <v>-82.3480221043391</v>
      </c>
      <c r="R217" s="96">
        <v>350.0</v>
      </c>
      <c r="S217" s="258">
        <v>1.0</v>
      </c>
      <c r="T217" s="90" t="s">
        <v>23</v>
      </c>
      <c r="U217" s="116">
        <v>2025.0</v>
      </c>
      <c r="V217" s="90" t="s">
        <v>295</v>
      </c>
      <c r="W217" s="8" t="s">
        <v>294</v>
      </c>
      <c r="X217" s="8" t="s">
        <v>1565</v>
      </c>
      <c r="Y217" s="8" t="s">
        <v>1568</v>
      </c>
      <c r="Z217" s="8" t="s">
        <v>26</v>
      </c>
      <c r="AA217" s="8" t="s">
        <v>420</v>
      </c>
      <c r="AB217" s="8" t="s">
        <v>498</v>
      </c>
      <c r="AC217" s="98">
        <v>45096.0</v>
      </c>
      <c r="AD217" s="8" t="s">
        <v>1569</v>
      </c>
      <c r="AE217" s="8" t="s">
        <v>1570</v>
      </c>
      <c r="AF217" s="8" t="s">
        <v>1571</v>
      </c>
      <c r="AG217" s="104" t="s">
        <v>1572</v>
      </c>
      <c r="AH217" s="8">
        <v>29.0</v>
      </c>
      <c r="AI217" s="8"/>
      <c r="AJ217" s="8"/>
      <c r="AK217" s="8"/>
      <c r="AL217" s="8"/>
    </row>
    <row r="218" ht="28.5" customHeight="1">
      <c r="A218" s="257" t="s">
        <v>18</v>
      </c>
      <c r="B218" s="11" t="s">
        <v>36</v>
      </c>
      <c r="C218" s="8" t="s">
        <v>37</v>
      </c>
      <c r="D218" s="8" t="s">
        <v>1523</v>
      </c>
      <c r="E218" s="90" t="s">
        <v>294</v>
      </c>
      <c r="F218" s="90" t="s">
        <v>1573</v>
      </c>
      <c r="G218" s="8" t="s">
        <v>39</v>
      </c>
      <c r="H218" s="90" t="s">
        <v>40</v>
      </c>
      <c r="I218" s="8" t="s">
        <v>1565</v>
      </c>
      <c r="J218" s="8" t="s">
        <v>1574</v>
      </c>
      <c r="K218" s="11" t="s">
        <v>1575</v>
      </c>
      <c r="L218" s="90" t="s">
        <v>26</v>
      </c>
      <c r="M218" s="90" t="s">
        <v>420</v>
      </c>
      <c r="N218" s="8">
        <v>91789.0</v>
      </c>
      <c r="O218" s="8" t="s">
        <v>1567</v>
      </c>
      <c r="P218" s="95">
        <v>34.0151918411471</v>
      </c>
      <c r="Q218" s="13">
        <v>-117.847515731578</v>
      </c>
      <c r="R218" s="96">
        <v>350.0</v>
      </c>
      <c r="S218" s="258"/>
      <c r="T218" s="90"/>
      <c r="U218" s="116">
        <v>2025.0</v>
      </c>
      <c r="V218" s="90"/>
      <c r="W218" s="8" t="s">
        <v>294</v>
      </c>
      <c r="X218" s="8" t="s">
        <v>1565</v>
      </c>
      <c r="Y218" s="8" t="s">
        <v>1568</v>
      </c>
      <c r="Z218" s="8" t="s">
        <v>26</v>
      </c>
      <c r="AA218" s="8" t="s">
        <v>420</v>
      </c>
      <c r="AB218" s="8" t="s">
        <v>432</v>
      </c>
      <c r="AC218" s="98">
        <v>44418.0</v>
      </c>
      <c r="AD218" s="8" t="s">
        <v>1569</v>
      </c>
      <c r="AE218" s="8" t="s">
        <v>1576</v>
      </c>
      <c r="AF218" s="8" t="s">
        <v>1577</v>
      </c>
      <c r="AG218" s="104" t="s">
        <v>1572</v>
      </c>
      <c r="AH218" s="8">
        <v>26.0</v>
      </c>
      <c r="AI218" s="8"/>
      <c r="AJ218" s="8"/>
      <c r="AK218" s="8"/>
      <c r="AL218" s="8"/>
    </row>
    <row r="219" ht="28.5" customHeight="1">
      <c r="A219" s="257" t="s">
        <v>18</v>
      </c>
      <c r="B219" s="11" t="s">
        <v>36</v>
      </c>
      <c r="C219" s="8" t="s">
        <v>37</v>
      </c>
      <c r="D219" s="8" t="s">
        <v>1503</v>
      </c>
      <c r="E219" s="90" t="s">
        <v>296</v>
      </c>
      <c r="F219" s="90" t="s">
        <v>1578</v>
      </c>
      <c r="G219" s="8" t="s">
        <v>39</v>
      </c>
      <c r="H219" s="90" t="s">
        <v>48</v>
      </c>
      <c r="I219" s="8" t="s">
        <v>1579</v>
      </c>
      <c r="J219" s="8" t="s">
        <v>1580</v>
      </c>
      <c r="K219" s="11" t="s">
        <v>1581</v>
      </c>
      <c r="L219" s="90" t="s">
        <v>297</v>
      </c>
      <c r="M219" s="90" t="s">
        <v>420</v>
      </c>
      <c r="N219" s="8">
        <v>99216.0</v>
      </c>
      <c r="O219" s="8" t="s">
        <v>1582</v>
      </c>
      <c r="P219" s="95">
        <v>47.6851592651694</v>
      </c>
      <c r="Q219" s="13">
        <v>-117.187400667903</v>
      </c>
      <c r="R219" s="96">
        <v>37.0</v>
      </c>
      <c r="S219" s="258"/>
      <c r="T219" s="90"/>
      <c r="U219" s="116">
        <v>2025.0</v>
      </c>
      <c r="V219" s="90"/>
      <c r="W219" s="8" t="s">
        <v>140</v>
      </c>
      <c r="X219" s="8" t="s">
        <v>496</v>
      </c>
      <c r="Y219" s="8" t="s">
        <v>497</v>
      </c>
      <c r="Z219" s="8" t="s">
        <v>179</v>
      </c>
      <c r="AA219" s="8" t="s">
        <v>420</v>
      </c>
      <c r="AB219" s="8" t="s">
        <v>498</v>
      </c>
      <c r="AC219" s="98">
        <v>44429.0</v>
      </c>
      <c r="AD219" s="8" t="s">
        <v>1583</v>
      </c>
      <c r="AE219" s="8"/>
      <c r="AF219" s="8" t="s">
        <v>1584</v>
      </c>
      <c r="AG219" s="104" t="s">
        <v>1585</v>
      </c>
      <c r="AH219" s="8">
        <v>28.0</v>
      </c>
      <c r="AI219" s="8"/>
      <c r="AJ219" s="8"/>
      <c r="AK219" s="8"/>
      <c r="AL219" s="8"/>
    </row>
    <row r="220" ht="28.5" customHeight="1">
      <c r="A220" s="257" t="s">
        <v>18</v>
      </c>
      <c r="B220" s="11" t="s">
        <v>36</v>
      </c>
      <c r="C220" s="8" t="s">
        <v>37</v>
      </c>
      <c r="D220" s="8" t="s">
        <v>1523</v>
      </c>
      <c r="E220" s="90" t="s">
        <v>296</v>
      </c>
      <c r="F220" s="90" t="s">
        <v>1578</v>
      </c>
      <c r="G220" s="8" t="s">
        <v>39</v>
      </c>
      <c r="H220" s="90" t="s">
        <v>40</v>
      </c>
      <c r="I220" s="8" t="s">
        <v>1579</v>
      </c>
      <c r="J220" s="8" t="s">
        <v>1580</v>
      </c>
      <c r="K220" s="11" t="s">
        <v>1581</v>
      </c>
      <c r="L220" s="90" t="s">
        <v>297</v>
      </c>
      <c r="M220" s="90" t="s">
        <v>420</v>
      </c>
      <c r="N220" s="8">
        <v>99216.0</v>
      </c>
      <c r="O220" s="8" t="s">
        <v>1582</v>
      </c>
      <c r="P220" s="95">
        <v>47.6851592651694</v>
      </c>
      <c r="Q220" s="13">
        <v>-117.187400667903</v>
      </c>
      <c r="R220" s="96">
        <v>38.0</v>
      </c>
      <c r="S220" s="258"/>
      <c r="T220" s="90"/>
      <c r="U220" s="116">
        <v>2025.0</v>
      </c>
      <c r="V220" s="90"/>
      <c r="W220" s="8" t="s">
        <v>140</v>
      </c>
      <c r="X220" s="8" t="s">
        <v>496</v>
      </c>
      <c r="Y220" s="8" t="s">
        <v>497</v>
      </c>
      <c r="Z220" s="8" t="s">
        <v>179</v>
      </c>
      <c r="AA220" s="8" t="s">
        <v>420</v>
      </c>
      <c r="AB220" s="8" t="s">
        <v>498</v>
      </c>
      <c r="AC220" s="98">
        <v>44429.0</v>
      </c>
      <c r="AD220" s="8" t="s">
        <v>1583</v>
      </c>
      <c r="AE220" s="8"/>
      <c r="AF220" s="8" t="s">
        <v>1584</v>
      </c>
      <c r="AG220" s="104" t="s">
        <v>1585</v>
      </c>
      <c r="AH220" s="8">
        <v>28.0</v>
      </c>
      <c r="AI220" s="8"/>
      <c r="AJ220" s="8"/>
      <c r="AK220" s="8"/>
      <c r="AL220" s="8"/>
    </row>
    <row r="221" ht="28.5" customHeight="1">
      <c r="A221" s="260" t="s">
        <v>62</v>
      </c>
      <c r="B221" s="100"/>
      <c r="C221" s="100"/>
      <c r="D221" s="100"/>
      <c r="E221" s="100" t="s">
        <v>1586</v>
      </c>
      <c r="F221" s="100"/>
      <c r="G221" s="100"/>
      <c r="H221" s="100" t="s">
        <v>85</v>
      </c>
      <c r="I221" s="100"/>
      <c r="J221" s="100"/>
      <c r="K221" s="100" t="s">
        <v>719</v>
      </c>
      <c r="L221" s="100" t="s">
        <v>573</v>
      </c>
      <c r="M221" s="100"/>
      <c r="N221" s="100"/>
      <c r="O221" s="100"/>
      <c r="P221" s="100"/>
      <c r="Q221" s="100"/>
      <c r="R221" s="100"/>
      <c r="S221" s="264">
        <v>0.025</v>
      </c>
      <c r="T221" s="106" t="s">
        <v>23</v>
      </c>
      <c r="U221" s="216">
        <v>2024.0</v>
      </c>
      <c r="V221" s="100"/>
      <c r="W221" s="100"/>
      <c r="X221" s="100"/>
      <c r="Y221" s="100"/>
      <c r="Z221" s="100"/>
      <c r="AA221" s="100"/>
      <c r="AB221" s="100"/>
      <c r="AC221" s="100"/>
      <c r="AD221" s="100"/>
      <c r="AE221" s="100"/>
      <c r="AF221" s="100"/>
      <c r="AG221" s="100"/>
      <c r="AH221" s="100"/>
      <c r="AI221" s="100"/>
      <c r="AJ221" s="100"/>
      <c r="AK221" s="100"/>
      <c r="AL221" s="100"/>
    </row>
    <row r="222" ht="28.5" customHeight="1">
      <c r="A222" s="257" t="s">
        <v>18</v>
      </c>
      <c r="B222" s="11" t="s">
        <v>158</v>
      </c>
      <c r="C222" s="8" t="s">
        <v>37</v>
      </c>
      <c r="D222" s="8" t="s">
        <v>1523</v>
      </c>
      <c r="E222" s="90" t="s">
        <v>361</v>
      </c>
      <c r="F222" s="90" t="s">
        <v>1587</v>
      </c>
      <c r="G222" s="8" t="s">
        <v>39</v>
      </c>
      <c r="H222" s="90" t="s">
        <v>40</v>
      </c>
      <c r="I222" s="8" t="s">
        <v>1588</v>
      </c>
      <c r="J222" s="8" t="s">
        <v>1589</v>
      </c>
      <c r="K222" s="11" t="s">
        <v>1590</v>
      </c>
      <c r="L222" s="90" t="s">
        <v>266</v>
      </c>
      <c r="M222" s="90" t="s">
        <v>420</v>
      </c>
      <c r="N222" s="8" t="s">
        <v>1591</v>
      </c>
      <c r="O222" s="8" t="s">
        <v>1592</v>
      </c>
      <c r="P222" s="95">
        <v>42.7950916887674</v>
      </c>
      <c r="Q222" s="13">
        <v>-71.544073147873</v>
      </c>
      <c r="R222" s="119">
        <v>60.0</v>
      </c>
      <c r="S222" s="258">
        <v>0.01</v>
      </c>
      <c r="T222" s="90" t="s">
        <v>23</v>
      </c>
      <c r="U222" s="116">
        <v>2025.0</v>
      </c>
      <c r="V222" s="90"/>
      <c r="W222" s="8" t="s">
        <v>361</v>
      </c>
      <c r="X222" s="8" t="s">
        <v>1588</v>
      </c>
      <c r="Y222" s="8" t="s">
        <v>1593</v>
      </c>
      <c r="Z222" s="8" t="s">
        <v>248</v>
      </c>
      <c r="AA222" s="8" t="s">
        <v>420</v>
      </c>
      <c r="AB222" s="8" t="s">
        <v>445</v>
      </c>
      <c r="AC222" s="98">
        <v>45335.0</v>
      </c>
      <c r="AD222" s="98"/>
      <c r="AE222" s="8"/>
      <c r="AF222" s="8" t="s">
        <v>1594</v>
      </c>
      <c r="AG222" s="8" t="s">
        <v>1595</v>
      </c>
      <c r="AH222" s="8">
        <v>29.0</v>
      </c>
      <c r="AI222" s="8" t="s">
        <v>1596</v>
      </c>
      <c r="AJ222" s="8" t="s">
        <v>1597</v>
      </c>
      <c r="AK222" s="8" t="s">
        <v>1598</v>
      </c>
      <c r="AL222" s="8"/>
    </row>
    <row r="223" ht="28.5" customHeight="1">
      <c r="A223" s="260" t="s">
        <v>18</v>
      </c>
      <c r="B223" s="180" t="s">
        <v>149</v>
      </c>
      <c r="C223" s="180" t="s">
        <v>19</v>
      </c>
      <c r="D223" s="180" t="s">
        <v>812</v>
      </c>
      <c r="E223" s="106" t="s">
        <v>154</v>
      </c>
      <c r="F223" s="106" t="s">
        <v>154</v>
      </c>
      <c r="G223" s="106" t="s">
        <v>118</v>
      </c>
      <c r="H223" s="180" t="s">
        <v>814</v>
      </c>
      <c r="I223" s="180"/>
      <c r="J223" s="180"/>
      <c r="K223" s="180" t="s">
        <v>1599</v>
      </c>
      <c r="L223" s="180" t="s">
        <v>141</v>
      </c>
      <c r="M223" s="180" t="s">
        <v>420</v>
      </c>
      <c r="N223" s="106">
        <v>30308.0</v>
      </c>
      <c r="O223" s="106" t="s">
        <v>1600</v>
      </c>
      <c r="P223" s="182">
        <v>33.75</v>
      </c>
      <c r="Q223" s="182">
        <v>-84.38</v>
      </c>
      <c r="R223" s="183" t="s">
        <v>237</v>
      </c>
      <c r="S223" s="261">
        <v>50.0</v>
      </c>
      <c r="T223" s="106" t="s">
        <v>43</v>
      </c>
      <c r="U223" s="249">
        <v>2028.0</v>
      </c>
      <c r="V223" s="106" t="s">
        <v>154</v>
      </c>
      <c r="W223" s="106" t="s">
        <v>1601</v>
      </c>
      <c r="X223" s="106" t="s">
        <v>1602</v>
      </c>
      <c r="Y223" s="180" t="s">
        <v>26</v>
      </c>
      <c r="Z223" s="180" t="s">
        <v>420</v>
      </c>
      <c r="AA223" s="106" t="s">
        <v>468</v>
      </c>
      <c r="AB223" s="186" t="s">
        <v>469</v>
      </c>
      <c r="AC223" s="106" t="s">
        <v>237</v>
      </c>
      <c r="AD223" s="106" t="s">
        <v>1603</v>
      </c>
      <c r="AE223" s="106" t="s">
        <v>1604</v>
      </c>
      <c r="AF223" s="251" t="s">
        <v>1605</v>
      </c>
      <c r="AG223" s="106">
        <v>30.0</v>
      </c>
      <c r="AH223" s="238"/>
      <c r="AI223" s="238"/>
      <c r="AJ223" s="238"/>
      <c r="AK223" s="238"/>
      <c r="AL223" s="238"/>
    </row>
    <row r="224" ht="28.5" customHeight="1">
      <c r="A224" s="257" t="s">
        <v>18</v>
      </c>
      <c r="B224" s="11" t="s">
        <v>149</v>
      </c>
      <c r="C224" s="11" t="s">
        <v>19</v>
      </c>
      <c r="D224" s="11" t="s">
        <v>1523</v>
      </c>
      <c r="E224" s="90" t="s">
        <v>154</v>
      </c>
      <c r="F224" s="90" t="s">
        <v>154</v>
      </c>
      <c r="G224" s="8" t="s">
        <v>118</v>
      </c>
      <c r="H224" s="154" t="s">
        <v>814</v>
      </c>
      <c r="I224" s="8" t="s">
        <v>1601</v>
      </c>
      <c r="J224" s="8" t="s">
        <v>1606</v>
      </c>
      <c r="K224" s="11" t="s">
        <v>1599</v>
      </c>
      <c r="L224" s="154" t="s">
        <v>141</v>
      </c>
      <c r="M224" s="154" t="s">
        <v>420</v>
      </c>
      <c r="N224" s="8">
        <v>30308.0</v>
      </c>
      <c r="O224" s="8" t="s">
        <v>1600</v>
      </c>
      <c r="P224" s="95">
        <v>33.75</v>
      </c>
      <c r="Q224" s="95">
        <v>-84.38</v>
      </c>
      <c r="R224" s="96" t="s">
        <v>237</v>
      </c>
      <c r="S224" s="258">
        <v>50.0</v>
      </c>
      <c r="T224" s="90" t="s">
        <v>43</v>
      </c>
      <c r="U224" s="116">
        <v>2028.0</v>
      </c>
      <c r="V224" s="90" t="s">
        <v>155</v>
      </c>
      <c r="W224" s="8" t="s">
        <v>154</v>
      </c>
      <c r="X224" s="8" t="s">
        <v>1601</v>
      </c>
      <c r="Y224" s="8" t="s">
        <v>1602</v>
      </c>
      <c r="Z224" s="11" t="s">
        <v>26</v>
      </c>
      <c r="AA224" s="11" t="s">
        <v>420</v>
      </c>
      <c r="AB224" s="8" t="s">
        <v>468</v>
      </c>
      <c r="AC224" s="98" t="s">
        <v>469</v>
      </c>
      <c r="AD224" s="8" t="s">
        <v>237</v>
      </c>
      <c r="AE224" s="8" t="s">
        <v>1603</v>
      </c>
      <c r="AF224" s="8" t="s">
        <v>1604</v>
      </c>
      <c r="AG224" s="104" t="s">
        <v>1605</v>
      </c>
      <c r="AH224" s="8">
        <v>30.0</v>
      </c>
      <c r="AI224" s="10"/>
      <c r="AJ224" s="10"/>
      <c r="AK224" s="10"/>
      <c r="AL224" s="10"/>
    </row>
    <row r="225" ht="28.5" customHeight="1">
      <c r="A225" s="257" t="s">
        <v>18</v>
      </c>
      <c r="B225" s="11" t="s">
        <v>149</v>
      </c>
      <c r="C225" s="8" t="s">
        <v>37</v>
      </c>
      <c r="D225" s="8" t="s">
        <v>1523</v>
      </c>
      <c r="E225" s="90" t="s">
        <v>154</v>
      </c>
      <c r="F225" s="90" t="s">
        <v>154</v>
      </c>
      <c r="G225" s="8" t="s">
        <v>39</v>
      </c>
      <c r="H225" s="90" t="s">
        <v>40</v>
      </c>
      <c r="I225" s="8" t="s">
        <v>1601</v>
      </c>
      <c r="J225" s="8" t="s">
        <v>1606</v>
      </c>
      <c r="K225" s="11" t="s">
        <v>1599</v>
      </c>
      <c r="L225" s="90" t="s">
        <v>141</v>
      </c>
      <c r="M225" s="90" t="s">
        <v>420</v>
      </c>
      <c r="N225" s="8">
        <v>30308.0</v>
      </c>
      <c r="O225" s="8" t="s">
        <v>1600</v>
      </c>
      <c r="P225" s="95">
        <v>33.75</v>
      </c>
      <c r="Q225" s="95">
        <v>-84.38</v>
      </c>
      <c r="R225" s="96" t="s">
        <v>237</v>
      </c>
      <c r="S225" s="258">
        <v>50.0</v>
      </c>
      <c r="T225" s="90" t="s">
        <v>43</v>
      </c>
      <c r="U225" s="116">
        <v>2028.0</v>
      </c>
      <c r="V225" s="90" t="s">
        <v>155</v>
      </c>
      <c r="W225" s="8" t="s">
        <v>154</v>
      </c>
      <c r="X225" s="8" t="s">
        <v>1601</v>
      </c>
      <c r="Y225" s="8" t="s">
        <v>1607</v>
      </c>
      <c r="Z225" s="8" t="s">
        <v>26</v>
      </c>
      <c r="AA225" s="8" t="s">
        <v>420</v>
      </c>
      <c r="AB225" s="8" t="s">
        <v>610</v>
      </c>
      <c r="AC225" s="98">
        <v>44777.0</v>
      </c>
      <c r="AD225" s="8" t="s">
        <v>237</v>
      </c>
      <c r="AE225" s="8" t="s">
        <v>237</v>
      </c>
      <c r="AF225" s="8" t="s">
        <v>1604</v>
      </c>
      <c r="AG225" s="104" t="s">
        <v>1605</v>
      </c>
      <c r="AH225" s="8">
        <v>30.0</v>
      </c>
      <c r="AI225" s="8"/>
      <c r="AJ225" s="8"/>
      <c r="AK225" s="8"/>
      <c r="AL225" s="8"/>
    </row>
    <row r="226" ht="28.5" customHeight="1">
      <c r="A226" s="276" t="s">
        <v>18</v>
      </c>
      <c r="E226" s="112" t="s">
        <v>94</v>
      </c>
      <c r="F226" s="112"/>
      <c r="H226" s="112"/>
      <c r="L226" s="112" t="s">
        <v>95</v>
      </c>
      <c r="M226" s="112"/>
      <c r="S226" s="277" t="s">
        <v>21</v>
      </c>
      <c r="T226" s="90" t="s">
        <v>23</v>
      </c>
      <c r="U226" s="268">
        <v>2025.0</v>
      </c>
      <c r="V226" s="112"/>
      <c r="X226" s="47" t="s">
        <v>96</v>
      </c>
    </row>
    <row r="227" ht="28.5" customHeight="1">
      <c r="A227" s="276" t="s">
        <v>18</v>
      </c>
      <c r="E227" s="112" t="s">
        <v>193</v>
      </c>
      <c r="F227" s="112"/>
      <c r="H227" s="112"/>
      <c r="L227" s="112" t="s">
        <v>194</v>
      </c>
      <c r="M227" s="112"/>
      <c r="S227" s="277">
        <v>0.2</v>
      </c>
      <c r="T227" s="90" t="s">
        <v>23</v>
      </c>
      <c r="U227" s="268">
        <v>2025.0</v>
      </c>
      <c r="V227" s="112"/>
    </row>
    <row r="228" ht="28.5" customHeight="1">
      <c r="A228" s="276" t="s">
        <v>18</v>
      </c>
      <c r="E228" s="112" t="s">
        <v>193</v>
      </c>
      <c r="F228" s="112"/>
      <c r="H228" s="112"/>
      <c r="L228" s="112" t="s">
        <v>195</v>
      </c>
      <c r="M228" s="112"/>
      <c r="S228" s="277">
        <v>1.5</v>
      </c>
      <c r="T228" s="90" t="s">
        <v>23</v>
      </c>
      <c r="U228" s="268">
        <v>2025.0</v>
      </c>
      <c r="V228" s="112"/>
    </row>
    <row r="229" ht="28.5" customHeight="1">
      <c r="A229" s="257" t="s">
        <v>18</v>
      </c>
      <c r="B229" s="11" t="s">
        <v>36</v>
      </c>
      <c r="C229" s="8" t="s">
        <v>37</v>
      </c>
      <c r="D229" s="8" t="s">
        <v>1503</v>
      </c>
      <c r="E229" s="90" t="s">
        <v>146</v>
      </c>
      <c r="F229" s="90" t="s">
        <v>1608</v>
      </c>
      <c r="G229" s="8" t="s">
        <v>39</v>
      </c>
      <c r="H229" s="90" t="s">
        <v>48</v>
      </c>
      <c r="I229" s="8" t="s">
        <v>1609</v>
      </c>
      <c r="J229" s="8" t="s">
        <v>1610</v>
      </c>
      <c r="K229" s="11" t="s">
        <v>1611</v>
      </c>
      <c r="L229" s="90" t="s">
        <v>141</v>
      </c>
      <c r="M229" s="90" t="s">
        <v>420</v>
      </c>
      <c r="N229" s="8">
        <v>31601.0</v>
      </c>
      <c r="O229" s="8" t="s">
        <v>1612</v>
      </c>
      <c r="P229" s="95">
        <v>30.8017266828576</v>
      </c>
      <c r="Q229" s="13">
        <v>-83.2868459875415</v>
      </c>
      <c r="R229" s="96"/>
      <c r="S229" s="258">
        <v>2.0</v>
      </c>
      <c r="T229" s="90" t="s">
        <v>43</v>
      </c>
      <c r="U229" s="116">
        <v>2025.0</v>
      </c>
      <c r="V229" s="90"/>
      <c r="W229" s="8" t="s">
        <v>1613</v>
      </c>
      <c r="X229" s="8" t="s">
        <v>1609</v>
      </c>
      <c r="Y229" s="8" t="s">
        <v>1614</v>
      </c>
      <c r="Z229" s="8" t="s">
        <v>1615</v>
      </c>
      <c r="AA229" s="8" t="s">
        <v>1077</v>
      </c>
      <c r="AB229" s="8" t="s">
        <v>498</v>
      </c>
      <c r="AC229" s="98">
        <v>44434.0</v>
      </c>
      <c r="AD229" s="8" t="s">
        <v>1616</v>
      </c>
      <c r="AE229" s="8" t="s">
        <v>1617</v>
      </c>
      <c r="AF229" s="8" t="s">
        <v>1618</v>
      </c>
      <c r="AG229" s="104" t="s">
        <v>1619</v>
      </c>
      <c r="AH229" s="8">
        <v>27.0</v>
      </c>
      <c r="AI229" s="8"/>
      <c r="AJ229" s="8"/>
      <c r="AK229" s="8"/>
      <c r="AL229" s="8"/>
    </row>
    <row r="230" ht="28.5" customHeight="1">
      <c r="A230" s="257" t="s">
        <v>18</v>
      </c>
      <c r="B230" s="11" t="s">
        <v>36</v>
      </c>
      <c r="C230" s="8" t="s">
        <v>37</v>
      </c>
      <c r="D230" s="8" t="s">
        <v>1503</v>
      </c>
      <c r="E230" s="90" t="s">
        <v>146</v>
      </c>
      <c r="F230" s="90" t="s">
        <v>1620</v>
      </c>
      <c r="G230" s="8" t="s">
        <v>39</v>
      </c>
      <c r="H230" s="90" t="s">
        <v>40</v>
      </c>
      <c r="I230" s="8" t="s">
        <v>1609</v>
      </c>
      <c r="J230" s="8" t="s">
        <v>1621</v>
      </c>
      <c r="K230" s="11" t="s">
        <v>1620</v>
      </c>
      <c r="L230" s="90" t="s">
        <v>127</v>
      </c>
      <c r="M230" s="90" t="s">
        <v>420</v>
      </c>
      <c r="N230" s="8">
        <v>28690.0</v>
      </c>
      <c r="O230" s="8" t="s">
        <v>1622</v>
      </c>
      <c r="P230" s="95">
        <v>35.7651136585368</v>
      </c>
      <c r="Q230" s="13">
        <v>-81.5554306450852</v>
      </c>
      <c r="R230" s="96"/>
      <c r="S230" s="258">
        <v>5.0</v>
      </c>
      <c r="T230" s="90" t="s">
        <v>43</v>
      </c>
      <c r="U230" s="116">
        <v>2025.0</v>
      </c>
      <c r="V230" s="90"/>
      <c r="W230" s="8" t="s">
        <v>1613</v>
      </c>
      <c r="X230" s="8" t="s">
        <v>1609</v>
      </c>
      <c r="Y230" s="8" t="s">
        <v>1614</v>
      </c>
      <c r="Z230" s="8" t="s">
        <v>1615</v>
      </c>
      <c r="AA230" s="8" t="s">
        <v>1077</v>
      </c>
      <c r="AB230" s="8" t="s">
        <v>498</v>
      </c>
      <c r="AC230" s="98">
        <v>44434.0</v>
      </c>
      <c r="AD230" s="8" t="s">
        <v>1623</v>
      </c>
      <c r="AE230" s="115"/>
      <c r="AF230" s="8" t="s">
        <v>1618</v>
      </c>
      <c r="AG230" s="104" t="s">
        <v>1619</v>
      </c>
      <c r="AH230" s="8">
        <v>27.0</v>
      </c>
      <c r="AI230" s="8"/>
      <c r="AJ230" s="8"/>
      <c r="AK230" s="8"/>
      <c r="AL230" s="8"/>
    </row>
    <row r="231" ht="28.5" customHeight="1">
      <c r="A231" s="257" t="s">
        <v>18</v>
      </c>
      <c r="B231" s="11" t="s">
        <v>36</v>
      </c>
      <c r="C231" s="8" t="s">
        <v>37</v>
      </c>
      <c r="D231" s="8" t="s">
        <v>1503</v>
      </c>
      <c r="E231" s="90" t="s">
        <v>147</v>
      </c>
      <c r="F231" s="90" t="s">
        <v>1178</v>
      </c>
      <c r="G231" s="8" t="s">
        <v>39</v>
      </c>
      <c r="H231" s="90" t="s">
        <v>48</v>
      </c>
      <c r="I231" s="8" t="s">
        <v>1624</v>
      </c>
      <c r="J231" s="8" t="s">
        <v>1625</v>
      </c>
      <c r="K231" s="11" t="s">
        <v>1178</v>
      </c>
      <c r="L231" s="90" t="s">
        <v>42</v>
      </c>
      <c r="M231" s="90" t="s">
        <v>420</v>
      </c>
      <c r="N231" s="8">
        <v>48326.0</v>
      </c>
      <c r="O231" s="8" t="s">
        <v>1626</v>
      </c>
      <c r="P231" s="95">
        <v>42.7004122349081</v>
      </c>
      <c r="Q231" s="13">
        <v>-83.2707840576543</v>
      </c>
      <c r="R231" s="96">
        <v>14.0</v>
      </c>
      <c r="S231" s="258">
        <v>27.0</v>
      </c>
      <c r="T231" s="90" t="s">
        <v>43</v>
      </c>
      <c r="U231" s="116">
        <v>2025.0</v>
      </c>
      <c r="V231" s="90"/>
      <c r="W231" s="8" t="s">
        <v>1627</v>
      </c>
      <c r="X231" s="8" t="s">
        <v>1624</v>
      </c>
      <c r="Y231" s="8" t="s">
        <v>551</v>
      </c>
      <c r="Z231" s="8" t="s">
        <v>26</v>
      </c>
      <c r="AA231" s="8" t="s">
        <v>420</v>
      </c>
      <c r="AB231" s="8" t="s">
        <v>498</v>
      </c>
      <c r="AC231" s="98">
        <v>44766.0</v>
      </c>
      <c r="AD231" s="8" t="s">
        <v>1628</v>
      </c>
      <c r="AE231" s="8" t="s">
        <v>1629</v>
      </c>
      <c r="AF231" s="8" t="s">
        <v>1630</v>
      </c>
      <c r="AG231" s="104" t="s">
        <v>1631</v>
      </c>
      <c r="AH231" s="8">
        <v>27.0</v>
      </c>
      <c r="AI231" s="8"/>
      <c r="AJ231" s="8"/>
      <c r="AK231" s="8"/>
      <c r="AL231" s="8"/>
    </row>
    <row r="232" ht="28.5" customHeight="1">
      <c r="A232" s="257" t="s">
        <v>18</v>
      </c>
      <c r="B232" s="11" t="s">
        <v>36</v>
      </c>
      <c r="C232" s="8" t="s">
        <v>37</v>
      </c>
      <c r="D232" s="8" t="s">
        <v>1503</v>
      </c>
      <c r="E232" s="90" t="s">
        <v>147</v>
      </c>
      <c r="F232" s="90" t="s">
        <v>1178</v>
      </c>
      <c r="G232" s="8" t="s">
        <v>39</v>
      </c>
      <c r="H232" s="90" t="s">
        <v>40</v>
      </c>
      <c r="I232" s="8" t="s">
        <v>1624</v>
      </c>
      <c r="J232" s="8" t="s">
        <v>1625</v>
      </c>
      <c r="K232" s="11" t="s">
        <v>1178</v>
      </c>
      <c r="L232" s="90" t="s">
        <v>42</v>
      </c>
      <c r="M232" s="90" t="s">
        <v>420</v>
      </c>
      <c r="N232" s="8">
        <v>48326.0</v>
      </c>
      <c r="O232" s="8" t="s">
        <v>1626</v>
      </c>
      <c r="P232" s="95">
        <v>42.7004122349081</v>
      </c>
      <c r="Q232" s="13">
        <v>-83.2707840576543</v>
      </c>
      <c r="R232" s="96">
        <v>14.0</v>
      </c>
      <c r="S232" s="258">
        <v>36.0</v>
      </c>
      <c r="T232" s="90" t="s">
        <v>43</v>
      </c>
      <c r="U232" s="116">
        <v>2025.0</v>
      </c>
      <c r="V232" s="90"/>
      <c r="W232" s="8" t="s">
        <v>1627</v>
      </c>
      <c r="X232" s="8" t="s">
        <v>1624</v>
      </c>
      <c r="Y232" s="8" t="s">
        <v>551</v>
      </c>
      <c r="Z232" s="8" t="s">
        <v>26</v>
      </c>
      <c r="AA232" s="8" t="s">
        <v>420</v>
      </c>
      <c r="AB232" s="8" t="s">
        <v>498</v>
      </c>
      <c r="AC232" s="98">
        <v>44766.0</v>
      </c>
      <c r="AD232" s="8" t="s">
        <v>1628</v>
      </c>
      <c r="AE232" s="8" t="s">
        <v>1632</v>
      </c>
      <c r="AF232" s="8" t="s">
        <v>1630</v>
      </c>
      <c r="AG232" s="104" t="s">
        <v>1631</v>
      </c>
      <c r="AH232" s="8">
        <v>27.0</v>
      </c>
      <c r="AI232" s="8"/>
      <c r="AJ232" s="8"/>
      <c r="AK232" s="8"/>
      <c r="AL232" s="8"/>
    </row>
    <row r="233" ht="28.5" customHeight="1">
      <c r="A233" s="260" t="s">
        <v>62</v>
      </c>
      <c r="B233" s="100"/>
      <c r="C233" s="100"/>
      <c r="D233" s="100"/>
      <c r="E233" s="100" t="s">
        <v>1633</v>
      </c>
      <c r="F233" s="100"/>
      <c r="G233" s="100"/>
      <c r="H233" s="100" t="s">
        <v>40</v>
      </c>
      <c r="I233" s="100"/>
      <c r="J233" s="100"/>
      <c r="K233" s="100" t="s">
        <v>1318</v>
      </c>
      <c r="L233" s="100" t="s">
        <v>32</v>
      </c>
      <c r="M233" s="100"/>
      <c r="N233" s="100"/>
      <c r="O233" s="100"/>
      <c r="P233" s="100"/>
      <c r="Q233" s="100"/>
      <c r="R233" s="100"/>
      <c r="S233" s="264">
        <v>1.463</v>
      </c>
      <c r="T233" s="106" t="s">
        <v>23</v>
      </c>
      <c r="U233" s="216">
        <v>2024.0</v>
      </c>
      <c r="V233" s="100"/>
      <c r="W233" s="100"/>
      <c r="X233" s="100"/>
      <c r="Y233" s="100"/>
      <c r="Z233" s="100"/>
      <c r="AA233" s="100"/>
      <c r="AB233" s="100"/>
      <c r="AC233" s="100"/>
      <c r="AD233" s="100"/>
      <c r="AE233" s="100"/>
      <c r="AF233" s="100"/>
      <c r="AG233" s="100"/>
      <c r="AH233" s="100"/>
      <c r="AI233" s="100"/>
      <c r="AJ233" s="100"/>
      <c r="AK233" s="100"/>
      <c r="AL233" s="100"/>
    </row>
    <row r="234" ht="28.5" customHeight="1">
      <c r="A234" s="260" t="s">
        <v>62</v>
      </c>
      <c r="B234" s="100"/>
      <c r="C234" s="100"/>
      <c r="D234" s="100"/>
      <c r="E234" s="100" t="s">
        <v>1633</v>
      </c>
      <c r="F234" s="100"/>
      <c r="G234" s="100"/>
      <c r="H234" s="100" t="s">
        <v>1634</v>
      </c>
      <c r="I234" s="100"/>
      <c r="J234" s="100"/>
      <c r="K234" s="100" t="s">
        <v>1635</v>
      </c>
      <c r="L234" s="100" t="s">
        <v>127</v>
      </c>
      <c r="M234" s="100"/>
      <c r="N234" s="100"/>
      <c r="O234" s="100"/>
      <c r="P234" s="100"/>
      <c r="Q234" s="100"/>
      <c r="R234" s="100"/>
      <c r="S234" s="264">
        <v>16.5</v>
      </c>
      <c r="T234" s="106" t="s">
        <v>23</v>
      </c>
      <c r="U234" s="216">
        <v>2025.0</v>
      </c>
      <c r="V234" s="100"/>
      <c r="W234" s="100"/>
      <c r="X234" s="100"/>
      <c r="Y234" s="100"/>
      <c r="Z234" s="100"/>
      <c r="AA234" s="100"/>
      <c r="AB234" s="100"/>
      <c r="AC234" s="100"/>
      <c r="AD234" s="100"/>
      <c r="AE234" s="100"/>
      <c r="AF234" s="100"/>
      <c r="AG234" s="100"/>
      <c r="AH234" s="100"/>
      <c r="AI234" s="100"/>
      <c r="AJ234" s="100"/>
      <c r="AK234" s="100"/>
      <c r="AL234" s="100"/>
    </row>
    <row r="235" ht="28.5" customHeight="1">
      <c r="A235" s="260" t="s">
        <v>62</v>
      </c>
      <c r="B235" s="100"/>
      <c r="C235" s="100"/>
      <c r="D235" s="100"/>
      <c r="E235" s="100" t="s">
        <v>1633</v>
      </c>
      <c r="F235" s="100"/>
      <c r="G235" s="100"/>
      <c r="H235" s="100" t="s">
        <v>1634</v>
      </c>
      <c r="I235" s="100"/>
      <c r="J235" s="100"/>
      <c r="K235" s="100" t="s">
        <v>1636</v>
      </c>
      <c r="L235" s="100" t="s">
        <v>545</v>
      </c>
      <c r="M235" s="100"/>
      <c r="N235" s="100"/>
      <c r="O235" s="100"/>
      <c r="P235" s="100"/>
      <c r="Q235" s="100"/>
      <c r="R235" s="100"/>
      <c r="S235" s="264">
        <v>17.0</v>
      </c>
      <c r="T235" s="106" t="s">
        <v>23</v>
      </c>
      <c r="U235" s="216">
        <v>2027.0</v>
      </c>
      <c r="V235" s="100"/>
      <c r="W235" s="100"/>
      <c r="X235" s="100"/>
      <c r="Y235" s="100"/>
      <c r="Z235" s="100"/>
      <c r="AA235" s="100"/>
      <c r="AB235" s="100"/>
      <c r="AC235" s="100"/>
      <c r="AD235" s="100"/>
      <c r="AE235" s="100"/>
      <c r="AF235" s="100"/>
      <c r="AG235" s="100"/>
      <c r="AH235" s="100"/>
      <c r="AI235" s="100"/>
      <c r="AJ235" s="100"/>
      <c r="AK235" s="100"/>
      <c r="AL235" s="100"/>
    </row>
    <row r="236" ht="28.5" customHeight="1">
      <c r="A236" s="260" t="s">
        <v>54</v>
      </c>
      <c r="B236" s="100"/>
      <c r="C236" s="100"/>
      <c r="D236" s="100"/>
      <c r="E236" s="100" t="s">
        <v>1637</v>
      </c>
      <c r="F236" s="100"/>
      <c r="G236" s="100"/>
      <c r="H236" s="100" t="s">
        <v>85</v>
      </c>
      <c r="I236" s="100"/>
      <c r="J236" s="100"/>
      <c r="K236" s="100" t="s">
        <v>685</v>
      </c>
      <c r="L236" s="100" t="s">
        <v>686</v>
      </c>
      <c r="M236" s="100"/>
      <c r="N236" s="100"/>
      <c r="O236" s="100"/>
      <c r="P236" s="100"/>
      <c r="Q236" s="100"/>
      <c r="R236" s="100"/>
      <c r="S236" s="264">
        <v>30.0</v>
      </c>
      <c r="T236" s="106" t="s">
        <v>23</v>
      </c>
      <c r="U236" s="216">
        <v>2027.0</v>
      </c>
      <c r="V236" s="100"/>
      <c r="W236" s="100"/>
      <c r="X236" s="100"/>
      <c r="Y236" s="100"/>
      <c r="Z236" s="100"/>
      <c r="AA236" s="100"/>
      <c r="AB236" s="100"/>
      <c r="AC236" s="100"/>
      <c r="AD236" s="100"/>
      <c r="AE236" s="100"/>
      <c r="AF236" s="100"/>
      <c r="AG236" s="100"/>
      <c r="AH236" s="100"/>
      <c r="AI236" s="100"/>
      <c r="AJ236" s="100"/>
      <c r="AK236" s="100"/>
      <c r="AL236" s="100"/>
    </row>
    <row r="237" ht="28.5" customHeight="1">
      <c r="A237" s="257" t="s">
        <v>18</v>
      </c>
      <c r="B237" s="11" t="s">
        <v>36</v>
      </c>
      <c r="C237" s="8" t="s">
        <v>37</v>
      </c>
      <c r="D237" s="8" t="s">
        <v>1523</v>
      </c>
      <c r="E237" s="90" t="s">
        <v>298</v>
      </c>
      <c r="F237" s="90" t="s">
        <v>298</v>
      </c>
      <c r="G237" s="8" t="s">
        <v>39</v>
      </c>
      <c r="H237" s="90" t="s">
        <v>40</v>
      </c>
      <c r="I237" s="8" t="s">
        <v>1638</v>
      </c>
      <c r="J237" s="8" t="s">
        <v>1639</v>
      </c>
      <c r="K237" s="11" t="s">
        <v>1640</v>
      </c>
      <c r="L237" s="90" t="s">
        <v>26</v>
      </c>
      <c r="M237" s="90" t="s">
        <v>420</v>
      </c>
      <c r="N237" s="8">
        <v>93030.0</v>
      </c>
      <c r="O237" s="8" t="s">
        <v>1641</v>
      </c>
      <c r="P237" s="95">
        <v>34.2043541243129</v>
      </c>
      <c r="Q237" s="13">
        <v>-119.132623531631</v>
      </c>
      <c r="R237" s="96">
        <v>18.0</v>
      </c>
      <c r="S237" s="258"/>
      <c r="T237" s="90"/>
      <c r="U237" s="116">
        <v>2025.0</v>
      </c>
      <c r="V237" s="90"/>
      <c r="W237" s="8" t="s">
        <v>298</v>
      </c>
      <c r="X237" s="8" t="s">
        <v>1638</v>
      </c>
      <c r="Y237" s="8" t="s">
        <v>1640</v>
      </c>
      <c r="Z237" s="8" t="s">
        <v>26</v>
      </c>
      <c r="AA237" s="8" t="s">
        <v>420</v>
      </c>
      <c r="AB237" s="8" t="s">
        <v>498</v>
      </c>
      <c r="AC237" s="98">
        <v>44766.0</v>
      </c>
      <c r="AD237" s="8" t="s">
        <v>1642</v>
      </c>
      <c r="AE237" s="8" t="s">
        <v>1643</v>
      </c>
      <c r="AF237" s="8" t="s">
        <v>1644</v>
      </c>
      <c r="AG237" s="104" t="s">
        <v>1645</v>
      </c>
      <c r="AH237" s="8">
        <v>8.0</v>
      </c>
      <c r="AI237" s="8"/>
      <c r="AJ237" s="8"/>
      <c r="AK237" s="8"/>
      <c r="AL237" s="8"/>
    </row>
    <row r="238" ht="28.5" customHeight="1">
      <c r="A238" s="257" t="s">
        <v>54</v>
      </c>
      <c r="E238" s="112" t="s">
        <v>382</v>
      </c>
      <c r="F238" s="112"/>
      <c r="H238" s="112" t="s">
        <v>59</v>
      </c>
      <c r="K238" s="47" t="s">
        <v>1486</v>
      </c>
      <c r="L238" s="204" t="s">
        <v>70</v>
      </c>
      <c r="M238" s="112"/>
      <c r="S238" s="271">
        <v>0.075</v>
      </c>
      <c r="T238" s="90" t="s">
        <v>23</v>
      </c>
      <c r="U238" s="268">
        <v>2026.0</v>
      </c>
      <c r="V238" s="112" t="s">
        <v>383</v>
      </c>
    </row>
    <row r="239" ht="28.5" customHeight="1">
      <c r="A239" s="276" t="s">
        <v>18</v>
      </c>
      <c r="E239" s="112" t="s">
        <v>197</v>
      </c>
      <c r="F239" s="112"/>
      <c r="H239" s="112"/>
      <c r="L239" s="112" t="s">
        <v>141</v>
      </c>
      <c r="M239" s="112"/>
      <c r="S239" s="277">
        <v>9.8</v>
      </c>
      <c r="T239" s="90" t="s">
        <v>23</v>
      </c>
      <c r="U239" s="268">
        <v>2025.0</v>
      </c>
      <c r="V239" s="112"/>
    </row>
    <row r="240" ht="28.5" customHeight="1">
      <c r="A240" s="276" t="s">
        <v>18</v>
      </c>
      <c r="E240" s="112" t="s">
        <v>197</v>
      </c>
      <c r="F240" s="112"/>
      <c r="H240" s="112"/>
      <c r="L240" s="112" t="s">
        <v>141</v>
      </c>
      <c r="M240" s="112"/>
      <c r="S240" s="277">
        <v>12.2</v>
      </c>
      <c r="T240" s="90" t="s">
        <v>23</v>
      </c>
      <c r="U240" s="268">
        <v>2027.0</v>
      </c>
      <c r="V240" s="112"/>
    </row>
    <row r="241" ht="28.5" customHeight="1">
      <c r="A241" s="260" t="s">
        <v>54</v>
      </c>
      <c r="B241" s="100"/>
      <c r="C241" s="100"/>
      <c r="D241" s="100"/>
      <c r="E241" s="100" t="s">
        <v>197</v>
      </c>
      <c r="F241" s="100"/>
      <c r="G241" s="100"/>
      <c r="H241" s="100" t="s">
        <v>59</v>
      </c>
      <c r="I241" s="100"/>
      <c r="J241" s="100"/>
      <c r="K241" s="100"/>
      <c r="L241" s="100" t="s">
        <v>141</v>
      </c>
      <c r="M241" s="100"/>
      <c r="N241" s="100"/>
      <c r="O241" s="100"/>
      <c r="P241" s="100"/>
      <c r="Q241" s="100"/>
      <c r="R241" s="100"/>
      <c r="S241" s="264">
        <v>22.0</v>
      </c>
      <c r="T241" s="106" t="s">
        <v>23</v>
      </c>
      <c r="U241" s="216">
        <v>2026.0</v>
      </c>
      <c r="V241" s="100" t="s">
        <v>1646</v>
      </c>
      <c r="W241" s="100"/>
      <c r="X241" s="100"/>
      <c r="Y241" s="100"/>
      <c r="Z241" s="100"/>
      <c r="AA241" s="100"/>
      <c r="AB241" s="100"/>
      <c r="AC241" s="100"/>
      <c r="AD241" s="100"/>
      <c r="AE241" s="100"/>
      <c r="AF241" s="100"/>
      <c r="AG241" s="100"/>
      <c r="AH241" s="100"/>
      <c r="AI241" s="100"/>
      <c r="AJ241" s="100"/>
      <c r="AK241" s="100"/>
      <c r="AL241" s="100"/>
    </row>
    <row r="242" ht="28.5" customHeight="1">
      <c r="A242" s="260" t="s">
        <v>62</v>
      </c>
      <c r="B242" s="100"/>
      <c r="C242" s="100"/>
      <c r="D242" s="100"/>
      <c r="E242" s="100" t="s">
        <v>1647</v>
      </c>
      <c r="F242" s="100" t="s">
        <v>1648</v>
      </c>
      <c r="G242" s="100"/>
      <c r="H242" s="100" t="s">
        <v>386</v>
      </c>
      <c r="I242" s="100"/>
      <c r="J242" s="100"/>
      <c r="K242" s="100"/>
      <c r="L242" s="100" t="s">
        <v>60</v>
      </c>
      <c r="M242" s="100"/>
      <c r="N242" s="100"/>
      <c r="O242" s="100"/>
      <c r="P242" s="100"/>
      <c r="Q242" s="100"/>
      <c r="R242" s="100"/>
      <c r="S242" s="264">
        <v>43.0</v>
      </c>
      <c r="T242" s="106" t="s">
        <v>23</v>
      </c>
      <c r="U242" s="216">
        <v>2026.0</v>
      </c>
      <c r="V242" s="100" t="s">
        <v>1649</v>
      </c>
      <c r="W242" s="100"/>
      <c r="X242" s="100"/>
      <c r="Y242" s="100"/>
      <c r="Z242" s="100"/>
      <c r="AA242" s="100"/>
      <c r="AB242" s="100"/>
      <c r="AC242" s="100"/>
      <c r="AD242" s="100"/>
      <c r="AE242" s="100"/>
      <c r="AF242" s="100"/>
      <c r="AG242" s="100"/>
      <c r="AH242" s="100"/>
      <c r="AI242" s="100"/>
      <c r="AJ242" s="100"/>
      <c r="AK242" s="100"/>
      <c r="AL242" s="100"/>
    </row>
    <row r="243" ht="28.5" customHeight="1">
      <c r="A243" s="260" t="s">
        <v>62</v>
      </c>
      <c r="B243" s="100"/>
      <c r="C243" s="100"/>
      <c r="D243" s="100"/>
      <c r="E243" s="100" t="s">
        <v>1647</v>
      </c>
      <c r="F243" s="100" t="s">
        <v>1648</v>
      </c>
      <c r="G243" s="100"/>
      <c r="H243" s="100" t="s">
        <v>386</v>
      </c>
      <c r="I243" s="100"/>
      <c r="J243" s="100"/>
      <c r="K243" s="100"/>
      <c r="L243" s="100" t="s">
        <v>78</v>
      </c>
      <c r="M243" s="100"/>
      <c r="N243" s="100"/>
      <c r="O243" s="100"/>
      <c r="P243" s="100"/>
      <c r="Q243" s="100"/>
      <c r="R243" s="100"/>
      <c r="S243" s="264">
        <v>86.0</v>
      </c>
      <c r="T243" s="106" t="s">
        <v>23</v>
      </c>
      <c r="U243" s="216">
        <v>2025.0</v>
      </c>
      <c r="V243" s="100" t="s">
        <v>1649</v>
      </c>
      <c r="W243" s="100"/>
      <c r="X243" s="100"/>
      <c r="Y243" s="100"/>
      <c r="Z243" s="100"/>
      <c r="AA243" s="100"/>
      <c r="AB243" s="100"/>
      <c r="AC243" s="100"/>
      <c r="AD243" s="100"/>
      <c r="AE243" s="100"/>
      <c r="AF243" s="100"/>
      <c r="AG243" s="100"/>
      <c r="AH243" s="100"/>
      <c r="AI243" s="100"/>
      <c r="AJ243" s="100"/>
      <c r="AK243" s="100"/>
      <c r="AL243" s="100"/>
    </row>
    <row r="244" ht="28.5" customHeight="1">
      <c r="A244" s="260" t="s">
        <v>62</v>
      </c>
      <c r="B244" s="100"/>
      <c r="C244" s="100"/>
      <c r="D244" s="100"/>
      <c r="E244" s="100" t="s">
        <v>1650</v>
      </c>
      <c r="F244" s="100"/>
      <c r="G244" s="100"/>
      <c r="H244" s="100" t="s">
        <v>59</v>
      </c>
      <c r="I244" s="100"/>
      <c r="J244" s="100"/>
      <c r="K244" s="100"/>
      <c r="L244" s="100"/>
      <c r="M244" s="100"/>
      <c r="N244" s="100"/>
      <c r="O244" s="100"/>
      <c r="P244" s="100"/>
      <c r="Q244" s="100"/>
      <c r="R244" s="100"/>
      <c r="S244" s="264">
        <v>22.0</v>
      </c>
      <c r="T244" s="106" t="s">
        <v>23</v>
      </c>
      <c r="U244" s="216">
        <v>2022.0</v>
      </c>
      <c r="V244" s="100"/>
      <c r="W244" s="100"/>
      <c r="X244" s="100"/>
      <c r="Y244" s="100"/>
      <c r="Z244" s="100"/>
      <c r="AA244" s="100"/>
      <c r="AB244" s="100"/>
      <c r="AC244" s="100"/>
      <c r="AD244" s="100"/>
      <c r="AE244" s="100"/>
      <c r="AF244" s="100"/>
      <c r="AG244" s="100"/>
      <c r="AH244" s="100"/>
      <c r="AI244" s="100"/>
      <c r="AJ244" s="100"/>
      <c r="AK244" s="100"/>
      <c r="AL244" s="100"/>
    </row>
    <row r="245" ht="28.5" customHeight="1">
      <c r="A245" s="257" t="s">
        <v>18</v>
      </c>
      <c r="B245" s="11" t="s">
        <v>36</v>
      </c>
      <c r="C245" s="8" t="s">
        <v>37</v>
      </c>
      <c r="D245" s="8" t="s">
        <v>1523</v>
      </c>
      <c r="E245" s="90" t="s">
        <v>299</v>
      </c>
      <c r="F245" s="90" t="s">
        <v>299</v>
      </c>
      <c r="G245" s="8" t="s">
        <v>39</v>
      </c>
      <c r="H245" s="90" t="s">
        <v>40</v>
      </c>
      <c r="I245" s="8" t="s">
        <v>1651</v>
      </c>
      <c r="J245" s="8" t="s">
        <v>1652</v>
      </c>
      <c r="K245" s="11" t="s">
        <v>1653</v>
      </c>
      <c r="L245" s="90" t="s">
        <v>127</v>
      </c>
      <c r="M245" s="90" t="s">
        <v>420</v>
      </c>
      <c r="N245" s="8">
        <v>27410.0</v>
      </c>
      <c r="O245" s="8" t="s">
        <v>1654</v>
      </c>
      <c r="P245" s="119">
        <v>36.07</v>
      </c>
      <c r="Q245" s="119">
        <v>-79.79</v>
      </c>
      <c r="R245" s="119">
        <v>20.0</v>
      </c>
      <c r="S245" s="258">
        <v>1.0</v>
      </c>
      <c r="T245" s="90" t="s">
        <v>43</v>
      </c>
      <c r="U245" s="116">
        <v>2025.0</v>
      </c>
      <c r="V245" s="90"/>
      <c r="W245" s="8" t="s">
        <v>299</v>
      </c>
      <c r="X245" s="8" t="s">
        <v>1651</v>
      </c>
      <c r="Y245" s="8" t="s">
        <v>1653</v>
      </c>
      <c r="Z245" s="8" t="s">
        <v>127</v>
      </c>
      <c r="AA245" s="8" t="s">
        <v>420</v>
      </c>
      <c r="AB245" s="8" t="s">
        <v>610</v>
      </c>
      <c r="AC245" s="98">
        <v>44774.0</v>
      </c>
      <c r="AD245" s="8" t="s">
        <v>1655</v>
      </c>
      <c r="AE245" s="8" t="s">
        <v>1656</v>
      </c>
      <c r="AF245" s="8" t="s">
        <v>1657</v>
      </c>
      <c r="AG245" s="104" t="s">
        <v>1651</v>
      </c>
      <c r="AH245" s="8">
        <v>27.0</v>
      </c>
      <c r="AI245" s="8"/>
      <c r="AJ245" s="8"/>
      <c r="AK245" s="8"/>
      <c r="AL245" s="8"/>
    </row>
    <row r="246" ht="28.5" customHeight="1">
      <c r="A246" s="276" t="s">
        <v>18</v>
      </c>
      <c r="E246" s="112" t="s">
        <v>198</v>
      </c>
      <c r="F246" s="112"/>
      <c r="H246" s="112"/>
      <c r="L246" s="112" t="s">
        <v>114</v>
      </c>
      <c r="M246" s="112"/>
      <c r="S246" s="277">
        <v>0.75</v>
      </c>
      <c r="T246" s="90" t="s">
        <v>23</v>
      </c>
      <c r="U246" s="268">
        <v>2025.0</v>
      </c>
      <c r="V246" s="112"/>
      <c r="X246" s="47" t="s">
        <v>199</v>
      </c>
    </row>
    <row r="247" ht="28.5" customHeight="1">
      <c r="A247" s="260" t="s">
        <v>62</v>
      </c>
      <c r="B247" s="100"/>
      <c r="C247" s="100"/>
      <c r="D247" s="100"/>
      <c r="E247" s="100" t="s">
        <v>1658</v>
      </c>
      <c r="F247" s="100"/>
      <c r="G247" s="100"/>
      <c r="H247" s="100" t="s">
        <v>85</v>
      </c>
      <c r="I247" s="100"/>
      <c r="J247" s="100"/>
      <c r="K247" s="100"/>
      <c r="L247" s="100"/>
      <c r="M247" s="100"/>
      <c r="N247" s="100"/>
      <c r="O247" s="100"/>
      <c r="P247" s="100"/>
      <c r="Q247" s="100"/>
      <c r="R247" s="100"/>
      <c r="S247" s="264">
        <v>0.00375</v>
      </c>
      <c r="T247" s="106" t="s">
        <v>23</v>
      </c>
      <c r="U247" s="216">
        <v>2024.0</v>
      </c>
      <c r="V247" s="100" t="s">
        <v>1659</v>
      </c>
      <c r="W247" s="100"/>
      <c r="X247" s="100"/>
      <c r="Y247" s="100"/>
      <c r="Z247" s="100"/>
      <c r="AA247" s="100"/>
      <c r="AB247" s="100"/>
      <c r="AC247" s="100"/>
      <c r="AD247" s="100"/>
      <c r="AE247" s="100"/>
      <c r="AF247" s="100"/>
      <c r="AG247" s="100"/>
      <c r="AH247" s="100"/>
      <c r="AI247" s="100"/>
      <c r="AJ247" s="100"/>
      <c r="AK247" s="100"/>
      <c r="AL247" s="100"/>
    </row>
    <row r="248" ht="28.5" customHeight="1">
      <c r="A248" s="257" t="s">
        <v>18</v>
      </c>
      <c r="B248" s="11" t="s">
        <v>36</v>
      </c>
      <c r="C248" s="8" t="s">
        <v>37</v>
      </c>
      <c r="D248" s="8" t="s">
        <v>1523</v>
      </c>
      <c r="E248" s="90" t="s">
        <v>300</v>
      </c>
      <c r="F248" s="90" t="s">
        <v>300</v>
      </c>
      <c r="G248" s="8" t="s">
        <v>51</v>
      </c>
      <c r="H248" s="90" t="s">
        <v>40</v>
      </c>
      <c r="I248" s="104" t="s">
        <v>1660</v>
      </c>
      <c r="J248" s="8" t="s">
        <v>1661</v>
      </c>
      <c r="K248" s="11" t="s">
        <v>587</v>
      </c>
      <c r="L248" s="90" t="s">
        <v>26</v>
      </c>
      <c r="M248" s="90" t="s">
        <v>420</v>
      </c>
      <c r="N248" s="8">
        <v>92109.0</v>
      </c>
      <c r="O248" s="8"/>
      <c r="P248" s="119">
        <v>32.80351</v>
      </c>
      <c r="Q248" s="13">
        <v>-117.215</v>
      </c>
      <c r="R248" s="119"/>
      <c r="S248" s="259"/>
      <c r="T248" s="160"/>
      <c r="U248" s="116">
        <v>2025.0</v>
      </c>
      <c r="V248" s="90"/>
      <c r="W248" s="16" t="s">
        <v>300</v>
      </c>
      <c r="X248" s="104" t="s">
        <v>1660</v>
      </c>
      <c r="Y248" s="8" t="s">
        <v>587</v>
      </c>
      <c r="Z248" s="8" t="s">
        <v>26</v>
      </c>
      <c r="AA248" s="8" t="s">
        <v>420</v>
      </c>
      <c r="AB248" s="8" t="s">
        <v>752</v>
      </c>
      <c r="AC248" s="98">
        <v>45923.0</v>
      </c>
      <c r="AD248" s="141" t="s">
        <v>1660</v>
      </c>
      <c r="AE248" s="8"/>
      <c r="AF248" s="8" t="s">
        <v>1662</v>
      </c>
      <c r="AG248" s="8"/>
      <c r="AH248" s="8">
        <v>27.0</v>
      </c>
      <c r="AI248" s="8"/>
      <c r="AJ248" s="8"/>
      <c r="AK248" s="8"/>
      <c r="AL248" s="8"/>
    </row>
    <row r="249" ht="28.5" customHeight="1">
      <c r="A249" s="257" t="s">
        <v>62</v>
      </c>
      <c r="E249" s="112" t="s">
        <v>97</v>
      </c>
      <c r="F249" s="112"/>
      <c r="G249" s="222" t="s">
        <v>41</v>
      </c>
      <c r="H249" s="112" t="s">
        <v>85</v>
      </c>
      <c r="L249" s="204" t="s">
        <v>98</v>
      </c>
      <c r="M249" s="112"/>
      <c r="S249" s="267">
        <v>15.0</v>
      </c>
      <c r="T249" s="90" t="s">
        <v>23</v>
      </c>
      <c r="U249" s="268">
        <v>2028.0</v>
      </c>
      <c r="V249" s="112" t="s">
        <v>99</v>
      </c>
    </row>
    <row r="250" ht="28.5" customHeight="1">
      <c r="A250" s="257" t="s">
        <v>18</v>
      </c>
      <c r="B250" s="11" t="s">
        <v>36</v>
      </c>
      <c r="C250" s="8" t="s">
        <v>37</v>
      </c>
      <c r="D250" s="8" t="s">
        <v>1503</v>
      </c>
      <c r="E250" s="278" t="s">
        <v>53</v>
      </c>
      <c r="F250" s="278" t="s">
        <v>53</v>
      </c>
      <c r="G250" s="8" t="s">
        <v>39</v>
      </c>
      <c r="H250" s="90" t="s">
        <v>40</v>
      </c>
      <c r="I250" s="223" t="s">
        <v>1663</v>
      </c>
      <c r="J250" s="8" t="s">
        <v>1664</v>
      </c>
      <c r="K250" s="11" t="s">
        <v>748</v>
      </c>
      <c r="L250" s="90" t="s">
        <v>26</v>
      </c>
      <c r="M250" s="90" t="s">
        <v>420</v>
      </c>
      <c r="N250" s="8">
        <v>94550.0</v>
      </c>
      <c r="O250" s="8" t="s">
        <v>1665</v>
      </c>
      <c r="P250" s="119">
        <v>37.68</v>
      </c>
      <c r="Q250" s="119">
        <v>-121.76</v>
      </c>
      <c r="R250" s="119">
        <v>50.0</v>
      </c>
      <c r="S250" s="258">
        <v>1.0</v>
      </c>
      <c r="T250" s="90" t="s">
        <v>43</v>
      </c>
      <c r="U250" s="116">
        <v>2025.0</v>
      </c>
      <c r="V250" s="90"/>
      <c r="W250" s="47" t="s">
        <v>53</v>
      </c>
      <c r="X250" s="223" t="s">
        <v>1663</v>
      </c>
      <c r="Y250" s="8" t="s">
        <v>748</v>
      </c>
      <c r="Z250" s="8" t="s">
        <v>26</v>
      </c>
      <c r="AA250" s="8" t="s">
        <v>420</v>
      </c>
      <c r="AB250" s="8" t="s">
        <v>610</v>
      </c>
      <c r="AC250" s="98">
        <v>44774.0</v>
      </c>
      <c r="AD250" s="8" t="s">
        <v>1666</v>
      </c>
      <c r="AE250" s="8" t="s">
        <v>237</v>
      </c>
      <c r="AF250" s="8" t="s">
        <v>1667</v>
      </c>
      <c r="AG250" s="104" t="s">
        <v>1663</v>
      </c>
      <c r="AH250" s="8">
        <v>25.0</v>
      </c>
      <c r="AI250" s="8"/>
      <c r="AJ250" s="8"/>
      <c r="AK250" s="8"/>
      <c r="AL250" s="8"/>
    </row>
    <row r="251" ht="28.5" customHeight="1">
      <c r="A251" s="257" t="s">
        <v>18</v>
      </c>
      <c r="B251" s="11" t="s">
        <v>36</v>
      </c>
      <c r="C251" s="8" t="s">
        <v>37</v>
      </c>
      <c r="D251" s="8" t="s">
        <v>1523</v>
      </c>
      <c r="E251" s="90" t="s">
        <v>301</v>
      </c>
      <c r="F251" s="90" t="s">
        <v>1668</v>
      </c>
      <c r="G251" s="8" t="s">
        <v>39</v>
      </c>
      <c r="H251" s="90" t="s">
        <v>40</v>
      </c>
      <c r="I251" s="8" t="s">
        <v>1595</v>
      </c>
      <c r="J251" s="8" t="s">
        <v>1669</v>
      </c>
      <c r="K251" s="11" t="s">
        <v>1670</v>
      </c>
      <c r="L251" s="90" t="s">
        <v>26</v>
      </c>
      <c r="M251" s="90" t="s">
        <v>420</v>
      </c>
      <c r="N251" s="8" t="s">
        <v>1671</v>
      </c>
      <c r="O251" s="8" t="s">
        <v>1672</v>
      </c>
      <c r="P251" s="95">
        <v>37.6515744556793</v>
      </c>
      <c r="Q251" s="13">
        <v>-122.414739688611</v>
      </c>
      <c r="R251" s="96">
        <v>37.0</v>
      </c>
      <c r="S251" s="258"/>
      <c r="T251" s="109"/>
      <c r="U251" s="116">
        <v>2025.0</v>
      </c>
      <c r="V251" s="90"/>
      <c r="W251" s="8" t="s">
        <v>301</v>
      </c>
      <c r="X251" s="8" t="s">
        <v>1595</v>
      </c>
      <c r="Y251" s="8" t="s">
        <v>1670</v>
      </c>
      <c r="Z251" s="8" t="s">
        <v>26</v>
      </c>
      <c r="AA251" s="8" t="s">
        <v>420</v>
      </c>
      <c r="AB251" s="8" t="s">
        <v>445</v>
      </c>
      <c r="AC251" s="98">
        <v>45335.0</v>
      </c>
      <c r="AD251" s="98"/>
      <c r="AE251" s="8"/>
      <c r="AF251" s="8" t="s">
        <v>1673</v>
      </c>
      <c r="AG251" s="8" t="s">
        <v>1595</v>
      </c>
      <c r="AH251" s="8">
        <v>19.0</v>
      </c>
      <c r="AI251" s="8" t="s">
        <v>1674</v>
      </c>
      <c r="AJ251" s="8" t="s">
        <v>1675</v>
      </c>
      <c r="AK251" s="8" t="s">
        <v>1676</v>
      </c>
      <c r="AL251" s="8"/>
    </row>
    <row r="252" ht="28.5" customHeight="1">
      <c r="A252" s="276" t="s">
        <v>18</v>
      </c>
      <c r="E252" s="112" t="s">
        <v>200</v>
      </c>
      <c r="F252" s="112"/>
      <c r="H252" s="112"/>
      <c r="L252" s="112" t="s">
        <v>64</v>
      </c>
      <c r="M252" s="112"/>
      <c r="S252" s="277">
        <v>33.0</v>
      </c>
      <c r="T252" s="90" t="s">
        <v>23</v>
      </c>
      <c r="U252" s="268">
        <v>2026.0</v>
      </c>
      <c r="V252" s="112"/>
    </row>
    <row r="253" ht="28.5" customHeight="1">
      <c r="A253" s="276" t="s">
        <v>18</v>
      </c>
      <c r="E253" s="112" t="s">
        <v>200</v>
      </c>
      <c r="F253" s="112"/>
      <c r="H253" s="112"/>
      <c r="L253" s="112" t="s">
        <v>64</v>
      </c>
      <c r="M253" s="112"/>
      <c r="S253" s="277">
        <v>34.0</v>
      </c>
      <c r="T253" s="90" t="s">
        <v>23</v>
      </c>
      <c r="U253" s="268">
        <v>2029.0</v>
      </c>
      <c r="V253" s="112"/>
    </row>
    <row r="254" ht="28.5" customHeight="1">
      <c r="A254" s="257" t="s">
        <v>18</v>
      </c>
      <c r="B254" s="11" t="s">
        <v>149</v>
      </c>
      <c r="C254" s="8" t="s">
        <v>37</v>
      </c>
      <c r="D254" s="8" t="s">
        <v>1503</v>
      </c>
      <c r="E254" s="90" t="s">
        <v>156</v>
      </c>
      <c r="F254" s="90" t="s">
        <v>1677</v>
      </c>
      <c r="G254" s="8" t="s">
        <v>39</v>
      </c>
      <c r="H254" s="90" t="s">
        <v>40</v>
      </c>
      <c r="I254" s="8" t="s">
        <v>1678</v>
      </c>
      <c r="J254" s="8" t="s">
        <v>1679</v>
      </c>
      <c r="K254" s="8" t="s">
        <v>1486</v>
      </c>
      <c r="L254" s="154" t="s">
        <v>26</v>
      </c>
      <c r="M254" s="154" t="s">
        <v>420</v>
      </c>
      <c r="N254" s="11">
        <v>90067.0</v>
      </c>
      <c r="O254" s="11"/>
      <c r="P254" s="124">
        <v>34.0595935177849</v>
      </c>
      <c r="Q254" s="124">
        <v>-118.413922545095</v>
      </c>
      <c r="R254" s="96" t="s">
        <v>1680</v>
      </c>
      <c r="S254" s="258">
        <v>54.0</v>
      </c>
      <c r="T254" s="90" t="s">
        <v>23</v>
      </c>
      <c r="U254" s="116">
        <v>2026.0</v>
      </c>
      <c r="V254" s="90" t="s">
        <v>157</v>
      </c>
      <c r="W254" s="8" t="s">
        <v>156</v>
      </c>
      <c r="X254" s="8" t="s">
        <v>1678</v>
      </c>
      <c r="Y254" s="8" t="s">
        <v>1486</v>
      </c>
      <c r="Z254" s="11" t="s">
        <v>1486</v>
      </c>
      <c r="AA254" s="11" t="s">
        <v>420</v>
      </c>
      <c r="AB254" s="11" t="s">
        <v>498</v>
      </c>
      <c r="AC254" s="126">
        <v>44781.0</v>
      </c>
      <c r="AD254" s="2" t="s">
        <v>1681</v>
      </c>
      <c r="AE254" s="8" t="s">
        <v>1682</v>
      </c>
      <c r="AF254" s="8" t="s">
        <v>1683</v>
      </c>
      <c r="AG254" s="104" t="s">
        <v>1684</v>
      </c>
      <c r="AH254" s="8">
        <v>30.0</v>
      </c>
      <c r="AI254" s="8"/>
      <c r="AJ254" s="8"/>
      <c r="AK254" s="8"/>
      <c r="AL254" s="8"/>
    </row>
    <row r="255" ht="28.5" customHeight="1">
      <c r="A255" s="260" t="s">
        <v>54</v>
      </c>
      <c r="B255" s="100"/>
      <c r="C255" s="100"/>
      <c r="D255" s="100"/>
      <c r="E255" s="100" t="s">
        <v>156</v>
      </c>
      <c r="F255" s="100"/>
      <c r="G255" s="100"/>
      <c r="H255" s="100" t="s">
        <v>85</v>
      </c>
      <c r="I255" s="100"/>
      <c r="J255" s="100"/>
      <c r="K255" s="100"/>
      <c r="L255" s="100" t="s">
        <v>26</v>
      </c>
      <c r="M255" s="100"/>
      <c r="N255" s="100"/>
      <c r="O255" s="100"/>
      <c r="P255" s="100"/>
      <c r="Q255" s="100"/>
      <c r="R255" s="100"/>
      <c r="S255" s="264">
        <v>54.0</v>
      </c>
      <c r="T255" s="106" t="s">
        <v>23</v>
      </c>
      <c r="U255" s="216">
        <v>2027.0</v>
      </c>
      <c r="V255" s="100" t="s">
        <v>1685</v>
      </c>
      <c r="W255" s="100"/>
      <c r="X255" s="100"/>
      <c r="Y255" s="100"/>
      <c r="Z255" s="100"/>
      <c r="AA255" s="100"/>
      <c r="AB255" s="100"/>
      <c r="AC255" s="100"/>
      <c r="AD255" s="100"/>
      <c r="AE255" s="100"/>
      <c r="AF255" s="100"/>
      <c r="AG255" s="100"/>
      <c r="AH255" s="100"/>
      <c r="AI255" s="100"/>
      <c r="AJ255" s="100"/>
      <c r="AK255" s="100"/>
      <c r="AL255" s="100"/>
    </row>
    <row r="256" ht="28.5" customHeight="1">
      <c r="A256" s="260" t="s">
        <v>54</v>
      </c>
      <c r="B256" s="100"/>
      <c r="C256" s="100"/>
      <c r="D256" s="100"/>
      <c r="E256" s="100" t="s">
        <v>1686</v>
      </c>
      <c r="F256" s="100"/>
      <c r="G256" s="100"/>
      <c r="H256" s="100" t="s">
        <v>59</v>
      </c>
      <c r="I256" s="100"/>
      <c r="J256" s="100"/>
      <c r="K256" s="100"/>
      <c r="L256" s="100" t="s">
        <v>64</v>
      </c>
      <c r="M256" s="100"/>
      <c r="N256" s="100"/>
      <c r="O256" s="100"/>
      <c r="P256" s="100"/>
      <c r="Q256" s="100"/>
      <c r="R256" s="100"/>
      <c r="S256" s="264">
        <v>34.0</v>
      </c>
      <c r="T256" s="106" t="s">
        <v>23</v>
      </c>
      <c r="U256" s="216">
        <v>2028.0</v>
      </c>
      <c r="V256" s="100" t="s">
        <v>1687</v>
      </c>
      <c r="W256" s="100"/>
      <c r="X256" s="100"/>
      <c r="Y256" s="100"/>
      <c r="Z256" s="100"/>
      <c r="AA256" s="100"/>
      <c r="AB256" s="100"/>
      <c r="AC256" s="100"/>
      <c r="AD256" s="100"/>
      <c r="AE256" s="100"/>
      <c r="AF256" s="100"/>
      <c r="AG256" s="100"/>
      <c r="AH256" s="100"/>
      <c r="AI256" s="100"/>
      <c r="AJ256" s="100"/>
      <c r="AK256" s="100"/>
      <c r="AL256" s="100"/>
    </row>
    <row r="257" ht="28.5" customHeight="1">
      <c r="A257" s="257" t="s">
        <v>18</v>
      </c>
      <c r="B257" s="11" t="s">
        <v>149</v>
      </c>
      <c r="C257" s="8" t="s">
        <v>37</v>
      </c>
      <c r="D257" s="8" t="s">
        <v>1503</v>
      </c>
      <c r="E257" s="90" t="s">
        <v>342</v>
      </c>
      <c r="F257" s="90" t="s">
        <v>1688</v>
      </c>
      <c r="G257" s="8" t="s">
        <v>39</v>
      </c>
      <c r="H257" s="90" t="s">
        <v>40</v>
      </c>
      <c r="I257" s="8" t="s">
        <v>1689</v>
      </c>
      <c r="J257" s="8"/>
      <c r="K257" s="8" t="s">
        <v>1690</v>
      </c>
      <c r="L257" s="154" t="s">
        <v>103</v>
      </c>
      <c r="M257" s="154" t="s">
        <v>618</v>
      </c>
      <c r="N257" s="11" t="s">
        <v>1691</v>
      </c>
      <c r="O257" s="11"/>
      <c r="P257" s="124">
        <v>42.296901815874</v>
      </c>
      <c r="Q257" s="124">
        <v>-82.9857604736629</v>
      </c>
      <c r="R257" s="96" t="s">
        <v>1692</v>
      </c>
      <c r="S257" s="258">
        <v>45.0</v>
      </c>
      <c r="T257" s="90" t="s">
        <v>23</v>
      </c>
      <c r="U257" s="116">
        <v>2026.0</v>
      </c>
      <c r="V257" s="90" t="s">
        <v>343</v>
      </c>
      <c r="W257" s="8" t="s">
        <v>342</v>
      </c>
      <c r="X257" s="8" t="s">
        <v>1693</v>
      </c>
      <c r="Y257" s="8" t="s">
        <v>1694</v>
      </c>
      <c r="Z257" s="11" t="s">
        <v>1695</v>
      </c>
      <c r="AA257" s="11" t="s">
        <v>1696</v>
      </c>
      <c r="AB257" s="11" t="s">
        <v>498</v>
      </c>
      <c r="AC257" s="126">
        <v>45096.0</v>
      </c>
      <c r="AD257" s="2" t="s">
        <v>1697</v>
      </c>
      <c r="AE257" s="8" t="s">
        <v>1698</v>
      </c>
      <c r="AF257" s="8" t="s">
        <v>1699</v>
      </c>
      <c r="AG257" s="104" t="s">
        <v>1689</v>
      </c>
      <c r="AH257" s="8">
        <v>25.0</v>
      </c>
      <c r="AI257" s="8"/>
      <c r="AJ257" s="8"/>
      <c r="AK257" s="8"/>
      <c r="AL257" s="8"/>
    </row>
    <row r="258" ht="28.5" customHeight="1">
      <c r="A258" s="257" t="s">
        <v>18</v>
      </c>
      <c r="B258" s="11" t="s">
        <v>149</v>
      </c>
      <c r="C258" s="11" t="s">
        <v>37</v>
      </c>
      <c r="D258" s="11" t="s">
        <v>1503</v>
      </c>
      <c r="E258" s="90" t="s">
        <v>344</v>
      </c>
      <c r="F258" s="90" t="s">
        <v>1700</v>
      </c>
      <c r="G258" s="8" t="s">
        <v>39</v>
      </c>
      <c r="H258" s="154" t="s">
        <v>48</v>
      </c>
      <c r="I258" s="8" t="s">
        <v>1701</v>
      </c>
      <c r="J258" s="8"/>
      <c r="K258" s="8" t="s">
        <v>1125</v>
      </c>
      <c r="L258" s="154" t="s">
        <v>64</v>
      </c>
      <c r="M258" s="154" t="s">
        <v>420</v>
      </c>
      <c r="N258" s="11"/>
      <c r="O258" s="11"/>
      <c r="P258" s="124">
        <v>40.495539904812</v>
      </c>
      <c r="Q258" s="124">
        <v>-86.131014737889</v>
      </c>
      <c r="R258" s="96" t="s">
        <v>1702</v>
      </c>
      <c r="S258" s="258">
        <v>23.0</v>
      </c>
      <c r="T258" s="90" t="s">
        <v>23</v>
      </c>
      <c r="U258" s="116">
        <v>2027.0</v>
      </c>
      <c r="V258" s="90" t="s">
        <v>345</v>
      </c>
      <c r="W258" s="8" t="s">
        <v>342</v>
      </c>
      <c r="X258" s="8" t="s">
        <v>1703</v>
      </c>
      <c r="Y258" s="8" t="s">
        <v>1704</v>
      </c>
      <c r="Z258" s="11" t="s">
        <v>1695</v>
      </c>
      <c r="AA258" s="11" t="s">
        <v>1696</v>
      </c>
      <c r="AB258" s="11" t="s">
        <v>498</v>
      </c>
      <c r="AC258" s="126">
        <v>44781.0</v>
      </c>
      <c r="AD258" s="2" t="s">
        <v>1705</v>
      </c>
      <c r="AE258" s="8" t="s">
        <v>1706</v>
      </c>
      <c r="AF258" s="8" t="s">
        <v>1707</v>
      </c>
      <c r="AG258" s="104" t="s">
        <v>1701</v>
      </c>
      <c r="AH258" s="8">
        <v>20.0</v>
      </c>
      <c r="AI258" s="8"/>
      <c r="AJ258" s="8"/>
      <c r="AK258" s="8"/>
      <c r="AL258" s="8"/>
    </row>
    <row r="259" ht="28.5" customHeight="1">
      <c r="A259" s="260" t="s">
        <v>54</v>
      </c>
      <c r="B259" s="100"/>
      <c r="C259" s="100"/>
      <c r="D259" s="100"/>
      <c r="E259" s="100" t="s">
        <v>1708</v>
      </c>
      <c r="F259" s="100"/>
      <c r="G259" s="100"/>
      <c r="H259" s="100" t="s">
        <v>59</v>
      </c>
      <c r="I259" s="100"/>
      <c r="J259" s="100"/>
      <c r="K259" s="100"/>
      <c r="L259" s="100"/>
      <c r="M259" s="100"/>
      <c r="N259" s="100"/>
      <c r="O259" s="100"/>
      <c r="P259" s="100"/>
      <c r="Q259" s="100"/>
      <c r="R259" s="100"/>
      <c r="S259" s="264">
        <v>33.0</v>
      </c>
      <c r="T259" s="106" t="s">
        <v>23</v>
      </c>
      <c r="U259" s="216">
        <v>2025.0</v>
      </c>
      <c r="V259" s="100"/>
      <c r="W259" s="100"/>
      <c r="X259" s="100"/>
      <c r="Y259" s="100"/>
      <c r="Z259" s="100"/>
      <c r="AA259" s="100"/>
      <c r="AB259" s="100"/>
      <c r="AC259" s="100"/>
      <c r="AD259" s="100"/>
      <c r="AE259" s="100"/>
      <c r="AF259" s="100"/>
      <c r="AG259" s="100"/>
      <c r="AH259" s="100"/>
      <c r="AI259" s="100"/>
      <c r="AJ259" s="100"/>
      <c r="AK259" s="100"/>
      <c r="AL259" s="100"/>
    </row>
    <row r="260" ht="28.5" customHeight="1">
      <c r="A260" s="257" t="s">
        <v>18</v>
      </c>
      <c r="B260" s="11" t="s">
        <v>36</v>
      </c>
      <c r="C260" s="8" t="s">
        <v>37</v>
      </c>
      <c r="D260" s="8" t="s">
        <v>1523</v>
      </c>
      <c r="E260" s="90" t="s">
        <v>302</v>
      </c>
      <c r="F260" s="90" t="s">
        <v>302</v>
      </c>
      <c r="G260" s="8" t="s">
        <v>51</v>
      </c>
      <c r="H260" s="90" t="s">
        <v>40</v>
      </c>
      <c r="I260" s="104" t="s">
        <v>1709</v>
      </c>
      <c r="J260" s="8" t="s">
        <v>1710</v>
      </c>
      <c r="K260" s="11" t="s">
        <v>677</v>
      </c>
      <c r="L260" s="90" t="s">
        <v>80</v>
      </c>
      <c r="M260" s="90" t="s">
        <v>420</v>
      </c>
      <c r="N260" s="8">
        <v>23452.0</v>
      </c>
      <c r="O260" s="8" t="s">
        <v>1711</v>
      </c>
      <c r="P260" s="119">
        <v>36.81875</v>
      </c>
      <c r="Q260" s="13">
        <v>-76.06414</v>
      </c>
      <c r="R260" s="119">
        <v>2700.0</v>
      </c>
      <c r="S260" s="259"/>
      <c r="T260" s="160"/>
      <c r="U260" s="116">
        <v>2025.0</v>
      </c>
      <c r="V260" s="90"/>
      <c r="W260" s="16" t="s">
        <v>302</v>
      </c>
      <c r="X260" s="104" t="s">
        <v>1709</v>
      </c>
      <c r="Y260" s="8" t="s">
        <v>677</v>
      </c>
      <c r="Z260" s="8" t="s">
        <v>80</v>
      </c>
      <c r="AA260" s="8" t="s">
        <v>420</v>
      </c>
      <c r="AB260" s="8" t="s">
        <v>752</v>
      </c>
      <c r="AC260" s="98">
        <v>45923.0</v>
      </c>
      <c r="AD260" s="141" t="s">
        <v>1709</v>
      </c>
      <c r="AE260" s="8"/>
      <c r="AF260" s="8" t="s">
        <v>1712</v>
      </c>
      <c r="AG260" s="8"/>
      <c r="AH260" s="8">
        <v>28.0</v>
      </c>
      <c r="AI260" s="8"/>
      <c r="AJ260" s="8"/>
      <c r="AK260" s="8"/>
      <c r="AL260" s="8"/>
    </row>
    <row r="261" ht="28.5" customHeight="1">
      <c r="A261" s="260" t="s">
        <v>18</v>
      </c>
      <c r="B261" s="180" t="s">
        <v>149</v>
      </c>
      <c r="C261" s="180" t="s">
        <v>19</v>
      </c>
      <c r="D261" s="180" t="s">
        <v>1209</v>
      </c>
      <c r="E261" s="106" t="s">
        <v>100</v>
      </c>
      <c r="F261" s="179" t="s">
        <v>1713</v>
      </c>
      <c r="G261" s="106" t="s">
        <v>814</v>
      </c>
      <c r="H261" s="180" t="s">
        <v>814</v>
      </c>
      <c r="I261" s="106"/>
      <c r="J261" s="180"/>
      <c r="K261" s="106" t="s">
        <v>1714</v>
      </c>
      <c r="L261" s="180" t="s">
        <v>141</v>
      </c>
      <c r="M261" s="180" t="s">
        <v>420</v>
      </c>
      <c r="N261" s="231" t="s">
        <v>1715</v>
      </c>
      <c r="O261" s="180"/>
      <c r="P261" s="232">
        <v>34.2073</v>
      </c>
      <c r="Q261" s="232">
        <v>-84.1402</v>
      </c>
      <c r="R261" s="183">
        <v>400.0</v>
      </c>
      <c r="S261" s="261">
        <v>2.5</v>
      </c>
      <c r="T261" s="233" t="s">
        <v>1716</v>
      </c>
      <c r="U261" s="249">
        <v>2026.0</v>
      </c>
      <c r="V261" s="106" t="s">
        <v>1717</v>
      </c>
      <c r="W261" s="106" t="s">
        <v>1718</v>
      </c>
      <c r="X261" s="106" t="s">
        <v>1719</v>
      </c>
      <c r="Y261" s="180" t="s">
        <v>141</v>
      </c>
      <c r="Z261" s="180" t="s">
        <v>420</v>
      </c>
      <c r="AA261" s="180" t="s">
        <v>486</v>
      </c>
      <c r="AB261" s="250">
        <v>45872.0</v>
      </c>
      <c r="AC261" s="262" t="s">
        <v>1720</v>
      </c>
      <c r="AD261" s="179" t="s">
        <v>1721</v>
      </c>
      <c r="AE261" s="179" t="s">
        <v>1722</v>
      </c>
      <c r="AF261" s="238"/>
      <c r="AG261" s="238">
        <v>24.0</v>
      </c>
      <c r="AH261" s="238"/>
      <c r="AI261" s="238"/>
      <c r="AJ261" s="238"/>
      <c r="AK261" s="238"/>
      <c r="AL261" s="238"/>
    </row>
    <row r="262" ht="28.5" customHeight="1">
      <c r="A262" s="257" t="s">
        <v>18</v>
      </c>
      <c r="B262" s="11" t="s">
        <v>149</v>
      </c>
      <c r="C262" s="11" t="s">
        <v>19</v>
      </c>
      <c r="D262" s="11" t="s">
        <v>1523</v>
      </c>
      <c r="E262" s="90" t="s">
        <v>100</v>
      </c>
      <c r="F262" s="117" t="s">
        <v>1713</v>
      </c>
      <c r="G262" s="8" t="s">
        <v>814</v>
      </c>
      <c r="H262" s="154" t="s">
        <v>814</v>
      </c>
      <c r="I262" s="8" t="s">
        <v>1718</v>
      </c>
      <c r="J262" s="8"/>
      <c r="K262" s="8" t="s">
        <v>1714</v>
      </c>
      <c r="L262" s="154" t="s">
        <v>141</v>
      </c>
      <c r="M262" s="154" t="s">
        <v>420</v>
      </c>
      <c r="N262" s="155" t="s">
        <v>1715</v>
      </c>
      <c r="O262" s="11"/>
      <c r="P262" s="124">
        <v>34.2073</v>
      </c>
      <c r="Q262" s="124">
        <v>-84.1402</v>
      </c>
      <c r="R262" s="96">
        <v>400.0</v>
      </c>
      <c r="S262" s="258">
        <v>2.5</v>
      </c>
      <c r="T262" s="109" t="s">
        <v>1716</v>
      </c>
      <c r="U262" s="116">
        <v>2028.0</v>
      </c>
      <c r="V262" s="90" t="s">
        <v>1723</v>
      </c>
      <c r="W262" s="8" t="s">
        <v>1717</v>
      </c>
      <c r="X262" s="8" t="s">
        <v>1718</v>
      </c>
      <c r="Y262" s="8" t="s">
        <v>1719</v>
      </c>
      <c r="Z262" s="11" t="s">
        <v>141</v>
      </c>
      <c r="AA262" s="11" t="s">
        <v>420</v>
      </c>
      <c r="AB262" s="11" t="s">
        <v>486</v>
      </c>
      <c r="AC262" s="126">
        <v>45872.0</v>
      </c>
      <c r="AD262" s="115" t="s">
        <v>1720</v>
      </c>
      <c r="AE262" s="2" t="s">
        <v>1721</v>
      </c>
      <c r="AF262" s="2" t="s">
        <v>1722</v>
      </c>
      <c r="AG262" s="10"/>
      <c r="AH262" s="10">
        <v>24.0</v>
      </c>
      <c r="AI262" s="10"/>
      <c r="AJ262" s="10"/>
      <c r="AK262" s="10"/>
      <c r="AL262" s="10"/>
    </row>
    <row r="263" ht="28.5" customHeight="1">
      <c r="A263" s="276" t="s">
        <v>18</v>
      </c>
      <c r="E263" s="112" t="s">
        <v>100</v>
      </c>
      <c r="F263" s="112"/>
      <c r="H263" s="112"/>
      <c r="L263" s="112" t="s">
        <v>1724</v>
      </c>
      <c r="M263" s="112"/>
      <c r="S263" s="277" t="s">
        <v>21</v>
      </c>
      <c r="T263" s="90" t="s">
        <v>23</v>
      </c>
      <c r="U263" s="268">
        <v>2025.0</v>
      </c>
      <c r="V263" s="112"/>
      <c r="X263" s="47" t="s">
        <v>104</v>
      </c>
    </row>
    <row r="264" ht="28.5" customHeight="1">
      <c r="A264" s="257" t="s">
        <v>18</v>
      </c>
      <c r="B264" s="11" t="s">
        <v>36</v>
      </c>
      <c r="C264" s="8" t="s">
        <v>37</v>
      </c>
      <c r="D264" s="8" t="s">
        <v>1523</v>
      </c>
      <c r="E264" s="90" t="s">
        <v>100</v>
      </c>
      <c r="F264" s="90" t="s">
        <v>1725</v>
      </c>
      <c r="G264" s="8" t="s">
        <v>39</v>
      </c>
      <c r="H264" s="90" t="s">
        <v>40</v>
      </c>
      <c r="I264" s="8" t="s">
        <v>1718</v>
      </c>
      <c r="J264" s="8" t="s">
        <v>1726</v>
      </c>
      <c r="K264" s="11" t="s">
        <v>1727</v>
      </c>
      <c r="L264" s="90" t="s">
        <v>103</v>
      </c>
      <c r="M264" s="90" t="s">
        <v>618</v>
      </c>
      <c r="N264" s="8" t="s">
        <v>1728</v>
      </c>
      <c r="O264" s="8" t="s">
        <v>1116</v>
      </c>
      <c r="P264" s="95">
        <v>45.3255969263634</v>
      </c>
      <c r="Q264" s="13">
        <v>-75.8369008306913</v>
      </c>
      <c r="R264" s="96"/>
      <c r="S264" s="258"/>
      <c r="T264" s="90"/>
      <c r="U264" s="116">
        <v>2025.0</v>
      </c>
      <c r="V264" s="90"/>
      <c r="W264" s="8" t="s">
        <v>1729</v>
      </c>
      <c r="X264" s="8" t="s">
        <v>1718</v>
      </c>
      <c r="Y264" s="8" t="s">
        <v>1719</v>
      </c>
      <c r="Z264" s="8" t="s">
        <v>141</v>
      </c>
      <c r="AA264" s="8" t="s">
        <v>420</v>
      </c>
      <c r="AB264" s="8" t="s">
        <v>478</v>
      </c>
      <c r="AC264" s="98" t="s">
        <v>1730</v>
      </c>
      <c r="AD264" s="8" t="s">
        <v>1731</v>
      </c>
      <c r="AE264" s="8" t="s">
        <v>1732</v>
      </c>
      <c r="AF264" s="8" t="s">
        <v>1733</v>
      </c>
      <c r="AG264" s="104" t="s">
        <v>1734</v>
      </c>
      <c r="AH264" s="8">
        <v>29.0</v>
      </c>
      <c r="AI264" s="8"/>
      <c r="AJ264" s="8"/>
      <c r="AK264" s="8"/>
      <c r="AL264" s="8"/>
    </row>
    <row r="265" ht="28.5" customHeight="1">
      <c r="A265" s="279" t="s">
        <v>18</v>
      </c>
      <c r="B265" s="11" t="s">
        <v>36</v>
      </c>
      <c r="C265" s="8" t="s">
        <v>37</v>
      </c>
      <c r="D265" s="8" t="s">
        <v>1523</v>
      </c>
      <c r="E265" s="90" t="s">
        <v>303</v>
      </c>
      <c r="F265" s="90" t="s">
        <v>303</v>
      </c>
      <c r="G265" s="8" t="s">
        <v>51</v>
      </c>
      <c r="H265" s="90" t="s">
        <v>40</v>
      </c>
      <c r="I265" s="104" t="s">
        <v>1735</v>
      </c>
      <c r="J265" s="8" t="s">
        <v>1736</v>
      </c>
      <c r="K265" s="11" t="s">
        <v>1737</v>
      </c>
      <c r="L265" s="90" t="s">
        <v>304</v>
      </c>
      <c r="M265" s="90" t="s">
        <v>651</v>
      </c>
      <c r="N265" s="8">
        <v>66679.0</v>
      </c>
      <c r="O265" s="8"/>
      <c r="P265" s="119">
        <v>25.78276</v>
      </c>
      <c r="Q265" s="13">
        <v>-100.05355</v>
      </c>
      <c r="R265" s="119"/>
      <c r="S265" s="280"/>
      <c r="T265" s="160"/>
      <c r="U265" s="116">
        <v>2025.0</v>
      </c>
      <c r="V265" s="90"/>
      <c r="W265" s="16" t="s">
        <v>303</v>
      </c>
      <c r="X265" s="104" t="s">
        <v>1735</v>
      </c>
      <c r="Y265" s="8"/>
      <c r="Z265" s="8"/>
      <c r="AA265" s="8" t="s">
        <v>1256</v>
      </c>
      <c r="AB265" s="8" t="s">
        <v>752</v>
      </c>
      <c r="AC265" s="98">
        <v>45923.0</v>
      </c>
      <c r="AD265" s="141" t="s">
        <v>1735</v>
      </c>
      <c r="AE265" s="8"/>
      <c r="AF265" s="8" t="s">
        <v>1738</v>
      </c>
      <c r="AG265" s="8"/>
      <c r="AH265" s="8">
        <v>26.0</v>
      </c>
      <c r="AI265" s="8"/>
      <c r="AJ265" s="8"/>
      <c r="AK265" s="8"/>
      <c r="AL265" s="8"/>
    </row>
    <row r="266" ht="28.5" customHeight="1">
      <c r="A266" s="279" t="s">
        <v>18</v>
      </c>
      <c r="B266" s="11" t="s">
        <v>149</v>
      </c>
      <c r="C266" s="8" t="s">
        <v>37</v>
      </c>
      <c r="D266" s="8" t="s">
        <v>1503</v>
      </c>
      <c r="E266" s="90" t="s">
        <v>346</v>
      </c>
      <c r="F266" s="90" t="s">
        <v>346</v>
      </c>
      <c r="G266" s="8" t="s">
        <v>51</v>
      </c>
      <c r="H266" s="90" t="s">
        <v>40</v>
      </c>
      <c r="I266" s="104" t="s">
        <v>1739</v>
      </c>
      <c r="J266" s="8" t="s">
        <v>1740</v>
      </c>
      <c r="K266" s="11" t="s">
        <v>1741</v>
      </c>
      <c r="L266" s="90" t="s">
        <v>127</v>
      </c>
      <c r="M266" s="90" t="s">
        <v>420</v>
      </c>
      <c r="N266" s="8">
        <v>27302.0</v>
      </c>
      <c r="O266" s="8" t="s">
        <v>1742</v>
      </c>
      <c r="P266" s="119">
        <v>36.05902</v>
      </c>
      <c r="Q266" s="13">
        <v>-79.33072</v>
      </c>
      <c r="R266" s="119"/>
      <c r="S266" s="280"/>
      <c r="T266" s="160"/>
      <c r="U266" s="116" t="s">
        <v>30</v>
      </c>
      <c r="V266" s="90"/>
      <c r="W266" s="16" t="s">
        <v>1743</v>
      </c>
      <c r="X266" s="104" t="s">
        <v>1744</v>
      </c>
      <c r="Y266" s="8" t="s">
        <v>1745</v>
      </c>
      <c r="Z266" s="8" t="s">
        <v>1746</v>
      </c>
      <c r="AA266" s="8" t="s">
        <v>1747</v>
      </c>
      <c r="AB266" s="8" t="s">
        <v>752</v>
      </c>
      <c r="AC266" s="98">
        <v>45923.0</v>
      </c>
      <c r="AD266" s="98" t="s">
        <v>1748</v>
      </c>
      <c r="AE266" s="8" t="s">
        <v>1749</v>
      </c>
      <c r="AF266" s="8" t="s">
        <v>1750</v>
      </c>
      <c r="AG266" s="8"/>
      <c r="AH266" s="8">
        <v>31.0</v>
      </c>
      <c r="AI266" s="8"/>
      <c r="AJ266" s="8"/>
      <c r="AK266" s="8"/>
      <c r="AL266" s="8"/>
    </row>
    <row r="267" ht="28.5" customHeight="1">
      <c r="A267" s="279" t="s">
        <v>54</v>
      </c>
      <c r="E267" s="112" t="s">
        <v>384</v>
      </c>
      <c r="F267" s="112"/>
      <c r="H267" s="112" t="s">
        <v>40</v>
      </c>
      <c r="L267" s="204" t="s">
        <v>42</v>
      </c>
      <c r="M267" s="112"/>
      <c r="S267" s="281"/>
      <c r="T267" s="90" t="s">
        <v>23</v>
      </c>
      <c r="U267" s="268">
        <v>2024.0</v>
      </c>
      <c r="V267" s="112"/>
    </row>
    <row r="268" ht="28.5" customHeight="1">
      <c r="A268" s="279" t="s">
        <v>18</v>
      </c>
      <c r="B268" s="11" t="s">
        <v>36</v>
      </c>
      <c r="C268" s="8" t="s">
        <v>37</v>
      </c>
      <c r="D268" s="8" t="s">
        <v>1523</v>
      </c>
      <c r="E268" s="90" t="s">
        <v>305</v>
      </c>
      <c r="F268" s="90" t="s">
        <v>305</v>
      </c>
      <c r="G268" s="8" t="s">
        <v>39</v>
      </c>
      <c r="H268" s="90" t="s">
        <v>40</v>
      </c>
      <c r="I268" s="8" t="s">
        <v>1751</v>
      </c>
      <c r="J268" s="8" t="s">
        <v>1752</v>
      </c>
      <c r="K268" s="11" t="s">
        <v>1160</v>
      </c>
      <c r="L268" s="90" t="s">
        <v>26</v>
      </c>
      <c r="M268" s="90" t="s">
        <v>420</v>
      </c>
      <c r="N268" s="8">
        <v>94539.0</v>
      </c>
      <c r="O268" s="8" t="s">
        <v>1753</v>
      </c>
      <c r="P268" s="95">
        <v>37.4649522950428</v>
      </c>
      <c r="Q268" s="13">
        <v>-121.918059545037</v>
      </c>
      <c r="R268" s="96">
        <v>75.0</v>
      </c>
      <c r="S268" s="282"/>
      <c r="T268" s="109"/>
      <c r="U268" s="116">
        <v>2025.0</v>
      </c>
      <c r="V268" s="90"/>
      <c r="W268" s="8" t="s">
        <v>305</v>
      </c>
      <c r="X268" s="8" t="s">
        <v>1751</v>
      </c>
      <c r="Y268" s="8" t="s">
        <v>1160</v>
      </c>
      <c r="Z268" s="8" t="s">
        <v>26</v>
      </c>
      <c r="AA268" s="8" t="s">
        <v>420</v>
      </c>
      <c r="AB268" s="8" t="s">
        <v>498</v>
      </c>
      <c r="AC268" s="98">
        <v>44766.0</v>
      </c>
      <c r="AD268" s="8" t="s">
        <v>1754</v>
      </c>
      <c r="AE268" s="8" t="s">
        <v>1755</v>
      </c>
      <c r="AF268" s="8" t="s">
        <v>1756</v>
      </c>
      <c r="AG268" s="104" t="s">
        <v>1757</v>
      </c>
      <c r="AH268" s="8">
        <v>25.0</v>
      </c>
      <c r="AI268" s="8"/>
      <c r="AJ268" s="8"/>
      <c r="AK268" s="8"/>
      <c r="AL268" s="8"/>
    </row>
    <row r="269" ht="28.5" customHeight="1">
      <c r="A269" s="279" t="s">
        <v>18</v>
      </c>
      <c r="B269" s="48" t="s">
        <v>36</v>
      </c>
      <c r="C269" s="49" t="s">
        <v>37</v>
      </c>
      <c r="D269" s="49" t="s">
        <v>1503</v>
      </c>
      <c r="E269" s="50" t="s">
        <v>120</v>
      </c>
      <c r="F269" s="50" t="s">
        <v>1758</v>
      </c>
      <c r="G269" s="49" t="s">
        <v>39</v>
      </c>
      <c r="H269" s="50" t="s">
        <v>40</v>
      </c>
      <c r="I269" s="61" t="s">
        <v>1759</v>
      </c>
      <c r="J269" s="49" t="s">
        <v>1760</v>
      </c>
      <c r="K269" s="48" t="s">
        <v>1377</v>
      </c>
      <c r="L269" s="50" t="s">
        <v>95</v>
      </c>
      <c r="M269" s="50" t="s">
        <v>420</v>
      </c>
      <c r="N269" s="49">
        <v>78725.0</v>
      </c>
      <c r="O269" s="49" t="s">
        <v>1761</v>
      </c>
      <c r="P269" s="51">
        <v>30.23</v>
      </c>
      <c r="Q269" s="70">
        <v>-97.61</v>
      </c>
      <c r="R269" s="53">
        <v>800.0</v>
      </c>
      <c r="S269" s="54">
        <v>100.0</v>
      </c>
      <c r="T269" s="50" t="s">
        <v>43</v>
      </c>
      <c r="U269" s="55">
        <v>2025.0</v>
      </c>
      <c r="V269" s="50"/>
      <c r="W269" s="49" t="s">
        <v>120</v>
      </c>
      <c r="X269" s="49" t="s">
        <v>1762</v>
      </c>
      <c r="Y269" s="49" t="s">
        <v>1377</v>
      </c>
      <c r="Z269" s="49" t="s">
        <v>95</v>
      </c>
      <c r="AA269" s="49" t="s">
        <v>420</v>
      </c>
      <c r="AB269" s="49" t="s">
        <v>498</v>
      </c>
      <c r="AC269" s="56">
        <v>45304.0</v>
      </c>
      <c r="AD269" s="49" t="s">
        <v>1763</v>
      </c>
      <c r="AE269" s="131" t="s">
        <v>237</v>
      </c>
      <c r="AF269" s="49" t="s">
        <v>1764</v>
      </c>
      <c r="AG269" s="58" t="s">
        <v>1765</v>
      </c>
      <c r="AH269" s="49">
        <v>29.0</v>
      </c>
      <c r="AI269" s="49"/>
      <c r="AJ269" s="49"/>
      <c r="AK269" s="59"/>
      <c r="AL269" s="59"/>
    </row>
    <row r="270" ht="28.5" customHeight="1">
      <c r="A270" s="283" t="s">
        <v>18</v>
      </c>
      <c r="B270" s="61"/>
      <c r="C270" s="61"/>
      <c r="D270" s="61"/>
      <c r="E270" s="62" t="s">
        <v>133</v>
      </c>
      <c r="F270" s="62"/>
      <c r="G270" s="61"/>
      <c r="H270" s="62"/>
      <c r="I270" s="61"/>
      <c r="J270" s="61"/>
      <c r="K270" s="61"/>
      <c r="L270" s="62" t="s">
        <v>49</v>
      </c>
      <c r="M270" s="62"/>
      <c r="N270" s="61"/>
      <c r="O270" s="61"/>
      <c r="P270" s="61"/>
      <c r="Q270" s="61"/>
      <c r="R270" s="61"/>
      <c r="S270" s="63">
        <v>10.0</v>
      </c>
      <c r="T270" s="50" t="s">
        <v>23</v>
      </c>
      <c r="U270" s="64">
        <v>2029.0</v>
      </c>
      <c r="V270" s="62"/>
      <c r="W270" s="61"/>
      <c r="X270" s="61"/>
      <c r="Y270" s="61"/>
      <c r="Z270" s="61"/>
      <c r="AA270" s="61"/>
      <c r="AB270" s="61"/>
      <c r="AC270" s="61"/>
      <c r="AD270" s="61"/>
      <c r="AE270" s="65"/>
      <c r="AF270" s="61"/>
      <c r="AG270" s="61"/>
      <c r="AH270" s="61"/>
      <c r="AI270" s="61"/>
      <c r="AJ270" s="61"/>
      <c r="AK270" s="66"/>
      <c r="AL270" s="66"/>
    </row>
    <row r="271" ht="28.5" customHeight="1">
      <c r="A271" s="283" t="s">
        <v>18</v>
      </c>
      <c r="B271" s="61"/>
      <c r="C271" s="61"/>
      <c r="D271" s="61"/>
      <c r="E271" s="62" t="s">
        <v>121</v>
      </c>
      <c r="F271" s="62"/>
      <c r="G271" s="61"/>
      <c r="H271" s="62"/>
      <c r="I271" s="61"/>
      <c r="J271" s="61"/>
      <c r="K271" s="61"/>
      <c r="L271" s="62" t="s">
        <v>95</v>
      </c>
      <c r="M271" s="62"/>
      <c r="N271" s="61"/>
      <c r="O271" s="61"/>
      <c r="P271" s="61"/>
      <c r="Q271" s="61"/>
      <c r="R271" s="61"/>
      <c r="S271" s="63">
        <v>10.0</v>
      </c>
      <c r="T271" s="50" t="s">
        <v>23</v>
      </c>
      <c r="U271" s="64">
        <v>2025.0</v>
      </c>
      <c r="V271" s="62"/>
      <c r="W271" s="61"/>
      <c r="X271" s="61"/>
      <c r="Y271" s="61"/>
      <c r="Z271" s="61"/>
      <c r="AA271" s="61"/>
      <c r="AB271" s="61"/>
      <c r="AC271" s="61"/>
      <c r="AD271" s="61"/>
      <c r="AE271" s="61"/>
      <c r="AF271" s="61"/>
      <c r="AG271" s="61"/>
      <c r="AH271" s="61"/>
      <c r="AI271" s="61"/>
      <c r="AJ271" s="61"/>
      <c r="AK271" s="66"/>
      <c r="AL271" s="66"/>
    </row>
    <row r="272" ht="28.5" customHeight="1">
      <c r="A272" s="279" t="s">
        <v>18</v>
      </c>
      <c r="B272" s="48" t="s">
        <v>36</v>
      </c>
      <c r="C272" s="49" t="s">
        <v>37</v>
      </c>
      <c r="D272" s="49" t="s">
        <v>1503</v>
      </c>
      <c r="E272" s="50" t="s">
        <v>121</v>
      </c>
      <c r="F272" s="284" t="s">
        <v>1766</v>
      </c>
      <c r="G272" s="49" t="s">
        <v>39</v>
      </c>
      <c r="H272" s="50" t="s">
        <v>40</v>
      </c>
      <c r="I272" s="49" t="s">
        <v>1767</v>
      </c>
      <c r="J272" s="49" t="s">
        <v>1768</v>
      </c>
      <c r="K272" s="48" t="s">
        <v>1769</v>
      </c>
      <c r="L272" s="50" t="s">
        <v>49</v>
      </c>
      <c r="M272" s="50" t="s">
        <v>420</v>
      </c>
      <c r="N272" s="49">
        <v>89434.0</v>
      </c>
      <c r="O272" s="49" t="s">
        <v>1770</v>
      </c>
      <c r="P272" s="51">
        <v>39.5376459951667</v>
      </c>
      <c r="Q272" s="52">
        <v>-119.438986058471</v>
      </c>
      <c r="R272" s="53">
        <v>600.0</v>
      </c>
      <c r="S272" s="54">
        <v>20.0</v>
      </c>
      <c r="T272" s="284" t="s">
        <v>122</v>
      </c>
      <c r="U272" s="55">
        <v>2025.0</v>
      </c>
      <c r="V272" s="50"/>
      <c r="W272" s="49" t="s">
        <v>124</v>
      </c>
      <c r="X272" s="49" t="s">
        <v>1762</v>
      </c>
      <c r="Y272" s="49" t="s">
        <v>1377</v>
      </c>
      <c r="Z272" s="49" t="s">
        <v>95</v>
      </c>
      <c r="AA272" s="49" t="s">
        <v>420</v>
      </c>
      <c r="AB272" s="49" t="s">
        <v>498</v>
      </c>
      <c r="AC272" s="56">
        <v>45096.0</v>
      </c>
      <c r="AD272" s="49" t="s">
        <v>1771</v>
      </c>
      <c r="AE272" s="49" t="s">
        <v>1772</v>
      </c>
      <c r="AF272" s="49" t="s">
        <v>1773</v>
      </c>
      <c r="AG272" s="58" t="s">
        <v>1774</v>
      </c>
      <c r="AH272" s="49">
        <v>29.0</v>
      </c>
      <c r="AI272" s="49"/>
      <c r="AJ272" s="49"/>
      <c r="AK272" s="59"/>
      <c r="AL272" s="59"/>
    </row>
    <row r="273" ht="28.5" customHeight="1">
      <c r="A273" s="285" t="s">
        <v>18</v>
      </c>
      <c r="B273" s="48" t="s">
        <v>36</v>
      </c>
      <c r="C273" s="48" t="s">
        <v>37</v>
      </c>
      <c r="D273" s="48" t="s">
        <v>1503</v>
      </c>
      <c r="E273" s="50" t="s">
        <v>121</v>
      </c>
      <c r="F273" s="50" t="s">
        <v>1775</v>
      </c>
      <c r="G273" s="49" t="s">
        <v>45</v>
      </c>
      <c r="H273" s="286" t="s">
        <v>123</v>
      </c>
      <c r="I273" s="49" t="s">
        <v>1776</v>
      </c>
      <c r="J273" s="49" t="s">
        <v>1777</v>
      </c>
      <c r="K273" s="49" t="s">
        <v>1778</v>
      </c>
      <c r="L273" s="286" t="s">
        <v>26</v>
      </c>
      <c r="M273" s="286" t="s">
        <v>420</v>
      </c>
      <c r="N273" s="48">
        <v>95330.0</v>
      </c>
      <c r="O273" s="48"/>
      <c r="P273" s="287">
        <v>37.8007223192755</v>
      </c>
      <c r="Q273" s="287">
        <v>-121.288822076386</v>
      </c>
      <c r="R273" s="53"/>
      <c r="S273" s="54">
        <v>40.0</v>
      </c>
      <c r="T273" s="55" t="s">
        <v>23</v>
      </c>
      <c r="U273" s="55">
        <v>2025.0</v>
      </c>
      <c r="V273" s="50"/>
      <c r="W273" s="49" t="s">
        <v>120</v>
      </c>
      <c r="X273" s="49" t="s">
        <v>1762</v>
      </c>
      <c r="Y273" s="49" t="s">
        <v>1377</v>
      </c>
      <c r="Z273" s="48" t="s">
        <v>95</v>
      </c>
      <c r="AA273" s="288" t="s">
        <v>420</v>
      </c>
      <c r="AB273" s="48" t="s">
        <v>478</v>
      </c>
      <c r="AC273" s="288" t="s">
        <v>1779</v>
      </c>
      <c r="AD273" s="289" t="s">
        <v>1780</v>
      </c>
      <c r="AE273" s="49" t="s">
        <v>1781</v>
      </c>
      <c r="AF273" s="93" t="s">
        <v>1782</v>
      </c>
      <c r="AG273" s="58" t="s">
        <v>1776</v>
      </c>
      <c r="AH273" s="76">
        <v>21.0</v>
      </c>
      <c r="AI273" s="49"/>
      <c r="AJ273" s="49"/>
      <c r="AK273" s="59"/>
      <c r="AL273" s="59"/>
    </row>
    <row r="274" ht="28.5" customHeight="1">
      <c r="A274" s="290" t="s">
        <v>54</v>
      </c>
      <c r="B274" s="291"/>
      <c r="C274" s="291"/>
      <c r="D274" s="291"/>
      <c r="E274" s="291" t="s">
        <v>124</v>
      </c>
      <c r="F274" s="291"/>
      <c r="G274" s="291"/>
      <c r="H274" s="291" t="s">
        <v>85</v>
      </c>
      <c r="I274" s="291"/>
      <c r="J274" s="291"/>
      <c r="K274" s="291"/>
      <c r="L274" s="291"/>
      <c r="M274" s="291"/>
      <c r="N274" s="291"/>
      <c r="O274" s="291"/>
      <c r="P274" s="291"/>
      <c r="Q274" s="291"/>
      <c r="R274" s="291"/>
      <c r="S274" s="292">
        <v>4.16</v>
      </c>
      <c r="T274" s="102" t="s">
        <v>23</v>
      </c>
      <c r="U274" s="103">
        <v>2024.0</v>
      </c>
      <c r="V274" s="291"/>
      <c r="W274" s="291"/>
      <c r="X274" s="291"/>
      <c r="Y274" s="291"/>
      <c r="Z274" s="291"/>
      <c r="AA274" s="291"/>
      <c r="AB274" s="291"/>
      <c r="AC274" s="291"/>
      <c r="AD274" s="291"/>
      <c r="AE274" s="291"/>
      <c r="AF274" s="291"/>
      <c r="AG274" s="291"/>
      <c r="AH274" s="291"/>
      <c r="AI274" s="291"/>
      <c r="AJ274" s="291"/>
      <c r="AK274" s="293"/>
      <c r="AL274" s="293"/>
    </row>
    <row r="275" ht="28.5" customHeight="1">
      <c r="A275" s="285" t="s">
        <v>54</v>
      </c>
      <c r="B275" s="85"/>
      <c r="C275" s="85"/>
      <c r="D275" s="85"/>
      <c r="E275" s="161" t="s">
        <v>124</v>
      </c>
      <c r="F275" s="161"/>
      <c r="G275" s="85"/>
      <c r="H275" s="161" t="s">
        <v>40</v>
      </c>
      <c r="I275" s="85"/>
      <c r="J275" s="85"/>
      <c r="K275" s="85"/>
      <c r="L275" s="294" t="s">
        <v>49</v>
      </c>
      <c r="M275" s="294"/>
      <c r="N275" s="295"/>
      <c r="O275" s="295"/>
      <c r="P275" s="295"/>
      <c r="Q275" s="296"/>
      <c r="R275" s="295"/>
      <c r="S275" s="297">
        <v>139.0</v>
      </c>
      <c r="T275" s="84" t="s">
        <v>23</v>
      </c>
      <c r="U275" s="298">
        <v>2027.0</v>
      </c>
      <c r="V275" s="161" t="s">
        <v>125</v>
      </c>
      <c r="W275" s="85"/>
      <c r="X275" s="85"/>
      <c r="Y275" s="85"/>
      <c r="Z275" s="85"/>
      <c r="AA275" s="85"/>
      <c r="AB275" s="85"/>
      <c r="AC275" s="85"/>
      <c r="AD275" s="163"/>
      <c r="AE275" s="61"/>
      <c r="AF275" s="61"/>
      <c r="AG275" s="61"/>
      <c r="AH275" s="61"/>
      <c r="AI275" s="61"/>
      <c r="AJ275" s="61"/>
      <c r="AK275" s="66"/>
      <c r="AL275" s="66"/>
    </row>
    <row r="276" ht="28.5" customHeight="1">
      <c r="A276" s="285" t="s">
        <v>18</v>
      </c>
      <c r="B276" s="48" t="s">
        <v>149</v>
      </c>
      <c r="C276" s="49" t="s">
        <v>37</v>
      </c>
      <c r="D276" s="49" t="s">
        <v>1503</v>
      </c>
      <c r="E276" s="50" t="s">
        <v>347</v>
      </c>
      <c r="F276" s="50" t="s">
        <v>1783</v>
      </c>
      <c r="G276" s="49" t="s">
        <v>118</v>
      </c>
      <c r="H276" s="50" t="s">
        <v>260</v>
      </c>
      <c r="I276" s="49" t="s">
        <v>1762</v>
      </c>
      <c r="J276" s="61" t="s">
        <v>1784</v>
      </c>
      <c r="K276" s="61" t="s">
        <v>1785</v>
      </c>
      <c r="L276" s="62" t="s">
        <v>1786</v>
      </c>
      <c r="M276" s="50" t="s">
        <v>651</v>
      </c>
      <c r="N276" s="49"/>
      <c r="O276" s="49"/>
      <c r="P276" s="51">
        <v>25.6866</v>
      </c>
      <c r="Q276" s="51">
        <v>-100.3161</v>
      </c>
      <c r="R276" s="53">
        <v>8000.0</v>
      </c>
      <c r="S276" s="54"/>
      <c r="T276" s="50"/>
      <c r="U276" s="55" t="s">
        <v>30</v>
      </c>
      <c r="V276" s="50"/>
      <c r="W276" s="49" t="s">
        <v>347</v>
      </c>
      <c r="X276" s="61" t="s">
        <v>1762</v>
      </c>
      <c r="Y276" s="49" t="s">
        <v>1377</v>
      </c>
      <c r="Z276" s="49" t="s">
        <v>95</v>
      </c>
      <c r="AA276" s="49" t="s">
        <v>420</v>
      </c>
      <c r="AB276" s="49" t="s">
        <v>486</v>
      </c>
      <c r="AC276" s="56">
        <v>45867.0</v>
      </c>
      <c r="AD276" s="49" t="s">
        <v>1787</v>
      </c>
      <c r="AE276" s="49" t="s">
        <v>1788</v>
      </c>
      <c r="AF276" s="93" t="s">
        <v>1789</v>
      </c>
      <c r="AG276" s="49"/>
      <c r="AH276" s="49">
        <v>22.0</v>
      </c>
      <c r="AI276" s="49"/>
      <c r="AJ276" s="49"/>
      <c r="AK276" s="59"/>
      <c r="AL276" s="59"/>
    </row>
    <row r="277" ht="28.5" customHeight="1">
      <c r="A277" s="285" t="s">
        <v>18</v>
      </c>
      <c r="B277" s="11" t="s">
        <v>36</v>
      </c>
      <c r="C277" s="8" t="s">
        <v>37</v>
      </c>
      <c r="D277" s="8" t="s">
        <v>1523</v>
      </c>
      <c r="E277" s="90" t="s">
        <v>306</v>
      </c>
      <c r="F277" s="90" t="s">
        <v>1790</v>
      </c>
      <c r="G277" s="8" t="s">
        <v>39</v>
      </c>
      <c r="H277" s="90" t="s">
        <v>40</v>
      </c>
      <c r="I277" s="8" t="s">
        <v>1791</v>
      </c>
      <c r="J277" s="8" t="s">
        <v>1792</v>
      </c>
      <c r="K277" s="11" t="s">
        <v>1793</v>
      </c>
      <c r="L277" s="90" t="s">
        <v>195</v>
      </c>
      <c r="M277" s="90" t="s">
        <v>420</v>
      </c>
      <c r="N277" s="8">
        <v>32771.0</v>
      </c>
      <c r="O277" s="8" t="s">
        <v>1794</v>
      </c>
      <c r="P277" s="95">
        <v>28.8095536984856</v>
      </c>
      <c r="Q277" s="13">
        <v>-81.3170122452564</v>
      </c>
      <c r="R277" s="96">
        <v>30.0</v>
      </c>
      <c r="S277" s="97"/>
      <c r="T277" s="80"/>
      <c r="U277" s="116">
        <v>2025.0</v>
      </c>
      <c r="V277" s="90"/>
      <c r="W277" s="8" t="s">
        <v>1790</v>
      </c>
      <c r="X277" s="8" t="s">
        <v>1791</v>
      </c>
      <c r="Y277" s="8" t="s">
        <v>1793</v>
      </c>
      <c r="Z277" s="8" t="s">
        <v>195</v>
      </c>
      <c r="AA277" s="8" t="s">
        <v>420</v>
      </c>
      <c r="AB277" s="8" t="s">
        <v>498</v>
      </c>
      <c r="AC277" s="98">
        <v>44766.0</v>
      </c>
      <c r="AD277" s="8" t="s">
        <v>714</v>
      </c>
      <c r="AE277" s="8" t="s">
        <v>1795</v>
      </c>
      <c r="AF277" s="8" t="s">
        <v>1796</v>
      </c>
      <c r="AG277" s="8" t="s">
        <v>1797</v>
      </c>
      <c r="AH277" s="8">
        <v>9.0</v>
      </c>
      <c r="AI277" s="8"/>
      <c r="AJ277" s="8"/>
      <c r="AK277" s="8"/>
      <c r="AL277" s="8"/>
    </row>
    <row r="278" ht="28.5" customHeight="1">
      <c r="A278" s="290" t="s">
        <v>54</v>
      </c>
      <c r="B278" s="100"/>
      <c r="C278" s="100"/>
      <c r="D278" s="100"/>
      <c r="E278" s="100" t="s">
        <v>1798</v>
      </c>
      <c r="F278" s="100"/>
      <c r="G278" s="100"/>
      <c r="H278" s="100" t="s">
        <v>85</v>
      </c>
      <c r="I278" s="100"/>
      <c r="J278" s="100"/>
      <c r="K278" s="100"/>
      <c r="L278" s="100"/>
      <c r="M278" s="100"/>
      <c r="N278" s="100"/>
      <c r="O278" s="100"/>
      <c r="P278" s="100"/>
      <c r="Q278" s="100"/>
      <c r="R278" s="100"/>
      <c r="S278" s="101">
        <v>3.7</v>
      </c>
      <c r="T278" s="102" t="s">
        <v>23</v>
      </c>
      <c r="U278" s="216">
        <v>2027.0</v>
      </c>
      <c r="V278" s="100"/>
      <c r="W278" s="100"/>
      <c r="X278" s="100"/>
      <c r="Y278" s="100"/>
      <c r="Z278" s="100"/>
      <c r="AA278" s="100"/>
      <c r="AB278" s="100"/>
      <c r="AC278" s="100"/>
      <c r="AD278" s="100"/>
      <c r="AE278" s="100"/>
      <c r="AF278" s="100"/>
      <c r="AG278" s="100"/>
      <c r="AH278" s="100"/>
      <c r="AI278" s="100"/>
      <c r="AJ278" s="100"/>
      <c r="AK278" s="100"/>
      <c r="AL278" s="100"/>
    </row>
    <row r="279" ht="28.5" customHeight="1">
      <c r="A279" s="290" t="s">
        <v>62</v>
      </c>
      <c r="B279" s="100"/>
      <c r="C279" s="100"/>
      <c r="D279" s="100"/>
      <c r="E279" s="100" t="s">
        <v>1799</v>
      </c>
      <c r="F279" s="100"/>
      <c r="G279" s="100"/>
      <c r="H279" s="100" t="s">
        <v>1634</v>
      </c>
      <c r="I279" s="100"/>
      <c r="J279" s="100"/>
      <c r="K279" s="100"/>
      <c r="L279" s="100"/>
      <c r="M279" s="100"/>
      <c r="N279" s="100"/>
      <c r="O279" s="100"/>
      <c r="P279" s="100"/>
      <c r="Q279" s="100"/>
      <c r="R279" s="100"/>
      <c r="S279" s="101">
        <v>2.2</v>
      </c>
      <c r="T279" s="102" t="s">
        <v>23</v>
      </c>
      <c r="U279" s="216">
        <v>2027.0</v>
      </c>
      <c r="V279" s="100"/>
      <c r="W279" s="100"/>
      <c r="X279" s="100"/>
      <c r="Y279" s="100"/>
      <c r="Z279" s="100"/>
      <c r="AA279" s="100"/>
      <c r="AB279" s="100"/>
      <c r="AC279" s="100"/>
      <c r="AD279" s="100"/>
      <c r="AE279" s="100"/>
      <c r="AF279" s="100"/>
      <c r="AG279" s="100"/>
      <c r="AH279" s="100"/>
      <c r="AI279" s="100"/>
      <c r="AJ279" s="100"/>
      <c r="AK279" s="100"/>
      <c r="AL279" s="100"/>
    </row>
    <row r="280" ht="28.5" customHeight="1">
      <c r="A280" s="290" t="s">
        <v>62</v>
      </c>
      <c r="B280" s="100"/>
      <c r="C280" s="100"/>
      <c r="D280" s="100"/>
      <c r="E280" s="100" t="s">
        <v>148</v>
      </c>
      <c r="F280" s="100"/>
      <c r="G280" s="100"/>
      <c r="H280" s="100" t="s">
        <v>59</v>
      </c>
      <c r="I280" s="100"/>
      <c r="J280" s="100"/>
      <c r="K280" s="100"/>
      <c r="L280" s="100"/>
      <c r="M280" s="100"/>
      <c r="N280" s="100"/>
      <c r="O280" s="100"/>
      <c r="P280" s="100"/>
      <c r="Q280" s="100"/>
      <c r="R280" s="100"/>
      <c r="S280" s="101">
        <v>0.33333333333333337</v>
      </c>
      <c r="T280" s="102" t="s">
        <v>23</v>
      </c>
      <c r="U280" s="216">
        <v>2025.0</v>
      </c>
      <c r="V280" s="100"/>
      <c r="W280" s="100"/>
      <c r="X280" s="100"/>
      <c r="Y280" s="100"/>
      <c r="Z280" s="100"/>
      <c r="AA280" s="100"/>
      <c r="AB280" s="100"/>
      <c r="AC280" s="100"/>
      <c r="AD280" s="100"/>
      <c r="AE280" s="100"/>
      <c r="AF280" s="100"/>
      <c r="AG280" s="100"/>
      <c r="AH280" s="100"/>
      <c r="AI280" s="100"/>
      <c r="AJ280" s="100"/>
      <c r="AK280" s="100"/>
      <c r="AL280" s="100"/>
    </row>
    <row r="281" ht="28.5" customHeight="1">
      <c r="A281" s="290" t="s">
        <v>62</v>
      </c>
      <c r="B281" s="100"/>
      <c r="C281" s="100"/>
      <c r="D281" s="100"/>
      <c r="E281" s="100" t="s">
        <v>148</v>
      </c>
      <c r="F281" s="100"/>
      <c r="G281" s="100"/>
      <c r="H281" s="100" t="s">
        <v>59</v>
      </c>
      <c r="I281" s="100"/>
      <c r="J281" s="100"/>
      <c r="K281" s="100"/>
      <c r="L281" s="100"/>
      <c r="M281" s="100"/>
      <c r="N281" s="100"/>
      <c r="O281" s="100"/>
      <c r="P281" s="100"/>
      <c r="Q281" s="100"/>
      <c r="R281" s="100"/>
      <c r="S281" s="101">
        <v>0.39682539682539686</v>
      </c>
      <c r="T281" s="102" t="s">
        <v>23</v>
      </c>
      <c r="U281" s="216">
        <v>2025.0</v>
      </c>
      <c r="V281" s="100"/>
      <c r="W281" s="100"/>
      <c r="X281" s="100"/>
      <c r="Y281" s="100"/>
      <c r="Z281" s="100"/>
      <c r="AA281" s="100"/>
      <c r="AB281" s="100"/>
      <c r="AC281" s="100"/>
      <c r="AD281" s="100"/>
      <c r="AE281" s="100"/>
      <c r="AF281" s="100"/>
      <c r="AG281" s="100"/>
      <c r="AH281" s="100"/>
      <c r="AI281" s="100"/>
      <c r="AJ281" s="100"/>
      <c r="AK281" s="100"/>
      <c r="AL281" s="100"/>
    </row>
    <row r="282" ht="28.5" customHeight="1">
      <c r="A282" s="290" t="s">
        <v>62</v>
      </c>
      <c r="B282" s="100"/>
      <c r="C282" s="100"/>
      <c r="D282" s="100"/>
      <c r="E282" s="100" t="s">
        <v>148</v>
      </c>
      <c r="F282" s="100"/>
      <c r="G282" s="100"/>
      <c r="H282" s="100" t="s">
        <v>59</v>
      </c>
      <c r="I282" s="100"/>
      <c r="J282" s="100"/>
      <c r="K282" s="100"/>
      <c r="L282" s="100"/>
      <c r="M282" s="100"/>
      <c r="N282" s="100"/>
      <c r="O282" s="100"/>
      <c r="P282" s="100"/>
      <c r="Q282" s="100"/>
      <c r="R282" s="100"/>
      <c r="S282" s="101">
        <v>1.2698412698412698</v>
      </c>
      <c r="T282" s="102" t="s">
        <v>23</v>
      </c>
      <c r="U282" s="216">
        <v>2025.0</v>
      </c>
      <c r="V282" s="100"/>
      <c r="W282" s="100"/>
      <c r="X282" s="100"/>
      <c r="Y282" s="100"/>
      <c r="Z282" s="100"/>
      <c r="AA282" s="100"/>
      <c r="AB282" s="100"/>
      <c r="AC282" s="100"/>
      <c r="AD282" s="100"/>
      <c r="AE282" s="100"/>
      <c r="AF282" s="100"/>
      <c r="AG282" s="100"/>
      <c r="AH282" s="100"/>
      <c r="AI282" s="100"/>
      <c r="AJ282" s="100"/>
      <c r="AK282" s="100"/>
      <c r="AL282" s="100"/>
    </row>
    <row r="283" ht="28.5" customHeight="1">
      <c r="A283" s="285" t="s">
        <v>18</v>
      </c>
      <c r="B283" s="11" t="s">
        <v>36</v>
      </c>
      <c r="C283" s="8" t="s">
        <v>37</v>
      </c>
      <c r="D283" s="8" t="s">
        <v>437</v>
      </c>
      <c r="E283" s="90" t="s">
        <v>148</v>
      </c>
      <c r="F283" s="90" t="s">
        <v>148</v>
      </c>
      <c r="G283" s="8" t="s">
        <v>51</v>
      </c>
      <c r="H283" s="90" t="s">
        <v>40</v>
      </c>
      <c r="I283" s="104" t="s">
        <v>1800</v>
      </c>
      <c r="J283" s="8" t="s">
        <v>1801</v>
      </c>
      <c r="K283" s="11" t="s">
        <v>1802</v>
      </c>
      <c r="L283" s="90" t="s">
        <v>78</v>
      </c>
      <c r="M283" s="90" t="s">
        <v>420</v>
      </c>
      <c r="N283" s="8">
        <v>40324.0</v>
      </c>
      <c r="O283" s="8" t="s">
        <v>1803</v>
      </c>
      <c r="P283" s="119">
        <v>38.26258</v>
      </c>
      <c r="Q283" s="13">
        <v>-84.5318</v>
      </c>
      <c r="R283" s="119"/>
      <c r="S283" s="157">
        <v>7.0</v>
      </c>
      <c r="T283" s="299" t="s">
        <v>23</v>
      </c>
      <c r="U283" s="116">
        <v>2025.0</v>
      </c>
      <c r="V283" s="90"/>
      <c r="W283" s="16" t="s">
        <v>148</v>
      </c>
      <c r="X283" s="104" t="s">
        <v>1804</v>
      </c>
      <c r="Y283" s="8" t="s">
        <v>867</v>
      </c>
      <c r="Z283" s="8" t="s">
        <v>95</v>
      </c>
      <c r="AA283" s="8" t="s">
        <v>420</v>
      </c>
      <c r="AB283" s="8" t="s">
        <v>752</v>
      </c>
      <c r="AC283" s="98">
        <v>45923.0</v>
      </c>
      <c r="AD283" s="141" t="s">
        <v>1805</v>
      </c>
      <c r="AE283" s="8"/>
      <c r="AF283" s="8" t="s">
        <v>1806</v>
      </c>
      <c r="AG283" s="8"/>
      <c r="AH283" s="8">
        <v>30.0</v>
      </c>
      <c r="AI283" s="8"/>
      <c r="AJ283" s="8"/>
      <c r="AK283" s="8"/>
      <c r="AL283" s="8"/>
    </row>
    <row r="284" ht="28.5" customHeight="1">
      <c r="A284" s="285" t="s">
        <v>62</v>
      </c>
      <c r="E284" s="112" t="s">
        <v>148</v>
      </c>
      <c r="F284" s="112"/>
      <c r="H284" s="112" t="s">
        <v>59</v>
      </c>
      <c r="L284" s="204" t="s">
        <v>127</v>
      </c>
      <c r="M284" s="204"/>
      <c r="N284" s="222"/>
      <c r="O284" s="222"/>
      <c r="P284" s="222"/>
      <c r="Q284" s="222"/>
      <c r="R284" s="222"/>
      <c r="S284" s="214">
        <v>30.0</v>
      </c>
      <c r="T284" s="50" t="s">
        <v>23</v>
      </c>
      <c r="U284" s="268">
        <v>2025.0</v>
      </c>
      <c r="V284" s="112" t="s">
        <v>175</v>
      </c>
    </row>
    <row r="285" ht="28.5" customHeight="1">
      <c r="A285" s="290" t="s">
        <v>62</v>
      </c>
      <c r="B285" s="100"/>
      <c r="C285" s="100"/>
      <c r="D285" s="100"/>
      <c r="E285" s="100" t="s">
        <v>1807</v>
      </c>
      <c r="F285" s="100"/>
      <c r="G285" s="100"/>
      <c r="H285" s="100" t="s">
        <v>59</v>
      </c>
      <c r="I285" s="100"/>
      <c r="J285" s="100"/>
      <c r="K285" s="100"/>
      <c r="L285" s="100"/>
      <c r="M285" s="100"/>
      <c r="N285" s="100"/>
      <c r="O285" s="100"/>
      <c r="P285" s="100"/>
      <c r="Q285" s="100"/>
      <c r="R285" s="100"/>
      <c r="S285" s="101">
        <v>20.0</v>
      </c>
      <c r="T285" s="102" t="s">
        <v>23</v>
      </c>
      <c r="U285" s="216">
        <v>2025.0</v>
      </c>
      <c r="V285" s="100"/>
      <c r="W285" s="100"/>
      <c r="X285" s="100"/>
      <c r="Y285" s="100"/>
      <c r="Z285" s="100"/>
      <c r="AA285" s="100"/>
      <c r="AB285" s="100"/>
      <c r="AC285" s="100"/>
      <c r="AD285" s="100"/>
      <c r="AE285" s="100"/>
      <c r="AF285" s="100"/>
      <c r="AG285" s="100"/>
      <c r="AH285" s="100"/>
      <c r="AI285" s="100"/>
      <c r="AJ285" s="100"/>
      <c r="AK285" s="100"/>
      <c r="AL285" s="100"/>
    </row>
    <row r="286" ht="28.5" customHeight="1">
      <c r="A286" s="285" t="s">
        <v>18</v>
      </c>
      <c r="B286" s="11" t="s">
        <v>36</v>
      </c>
      <c r="C286" s="8" t="s">
        <v>37</v>
      </c>
      <c r="D286" s="8" t="s">
        <v>1523</v>
      </c>
      <c r="E286" s="90" t="s">
        <v>307</v>
      </c>
      <c r="F286" s="90" t="s">
        <v>307</v>
      </c>
      <c r="G286" s="8" t="s">
        <v>39</v>
      </c>
      <c r="H286" s="90" t="s">
        <v>40</v>
      </c>
      <c r="I286" s="8" t="s">
        <v>1808</v>
      </c>
      <c r="J286" s="8" t="s">
        <v>1809</v>
      </c>
      <c r="K286" s="11" t="s">
        <v>1810</v>
      </c>
      <c r="L286" s="90" t="s">
        <v>26</v>
      </c>
      <c r="M286" s="90" t="s">
        <v>420</v>
      </c>
      <c r="N286" s="8">
        <v>90670.0</v>
      </c>
      <c r="O286" s="8" t="s">
        <v>1811</v>
      </c>
      <c r="P286" s="119">
        <v>33.94</v>
      </c>
      <c r="Q286" s="119">
        <v>-118.07</v>
      </c>
      <c r="R286" s="119">
        <v>1000.0</v>
      </c>
      <c r="S286" s="97"/>
      <c r="T286" s="50"/>
      <c r="U286" s="116">
        <v>2025.0</v>
      </c>
      <c r="V286" s="90" t="s">
        <v>308</v>
      </c>
      <c r="W286" s="8" t="s">
        <v>307</v>
      </c>
      <c r="X286" s="8" t="s">
        <v>1808</v>
      </c>
      <c r="Y286" s="8" t="s">
        <v>1810</v>
      </c>
      <c r="Z286" s="8" t="s">
        <v>26</v>
      </c>
      <c r="AA286" s="8" t="s">
        <v>420</v>
      </c>
      <c r="AB286" s="8" t="s">
        <v>610</v>
      </c>
      <c r="AC286" s="98">
        <v>44774.0</v>
      </c>
      <c r="AD286" s="8" t="s">
        <v>1812</v>
      </c>
      <c r="AE286" s="8" t="s">
        <v>1813</v>
      </c>
      <c r="AF286" s="8" t="s">
        <v>1814</v>
      </c>
      <c r="AG286" s="104" t="s">
        <v>1815</v>
      </c>
      <c r="AH286" s="8">
        <v>28.0</v>
      </c>
      <c r="AI286" s="8"/>
      <c r="AJ286" s="8"/>
      <c r="AK286" s="8"/>
      <c r="AL286" s="8"/>
    </row>
    <row r="287" ht="28.5" customHeight="1">
      <c r="A287" s="285" t="s">
        <v>18</v>
      </c>
      <c r="B287" s="11" t="s">
        <v>36</v>
      </c>
      <c r="C287" s="8" t="s">
        <v>37</v>
      </c>
      <c r="D287" s="8" t="s">
        <v>1523</v>
      </c>
      <c r="E287" s="90" t="s">
        <v>309</v>
      </c>
      <c r="F287" s="90" t="s">
        <v>309</v>
      </c>
      <c r="G287" s="8" t="s">
        <v>39</v>
      </c>
      <c r="H287" s="90" t="s">
        <v>40</v>
      </c>
      <c r="I287" s="8" t="s">
        <v>1816</v>
      </c>
      <c r="J287" s="8" t="s">
        <v>1817</v>
      </c>
      <c r="K287" s="11" t="s">
        <v>1385</v>
      </c>
      <c r="L287" s="90" t="s">
        <v>22</v>
      </c>
      <c r="M287" s="90" t="s">
        <v>618</v>
      </c>
      <c r="N287" s="8" t="s">
        <v>1818</v>
      </c>
      <c r="O287" s="8" t="s">
        <v>1819</v>
      </c>
      <c r="P287" s="119">
        <v>46.8029729552083</v>
      </c>
      <c r="Q287" s="119">
        <v>-71.2511615195204</v>
      </c>
      <c r="R287" s="119">
        <v>73.0</v>
      </c>
      <c r="S287" s="97"/>
      <c r="T287" s="50"/>
      <c r="U287" s="116">
        <v>2025.0</v>
      </c>
      <c r="V287" s="90"/>
      <c r="W287" s="8" t="s">
        <v>1820</v>
      </c>
      <c r="X287" s="8" t="s">
        <v>1816</v>
      </c>
      <c r="Y287" s="8" t="s">
        <v>1385</v>
      </c>
      <c r="Z287" s="8" t="s">
        <v>22</v>
      </c>
      <c r="AA287" s="8" t="s">
        <v>618</v>
      </c>
      <c r="AB287" s="8" t="s">
        <v>432</v>
      </c>
      <c r="AC287" s="98">
        <v>44420.0</v>
      </c>
      <c r="AD287" s="8" t="s">
        <v>1821</v>
      </c>
      <c r="AE287" s="8" t="s">
        <v>1822</v>
      </c>
      <c r="AF287" s="8" t="s">
        <v>1823</v>
      </c>
      <c r="AG287" s="104" t="s">
        <v>1824</v>
      </c>
      <c r="AH287" s="8">
        <v>30.0</v>
      </c>
      <c r="AI287" s="8"/>
      <c r="AJ287" s="8"/>
      <c r="AK287" s="8"/>
      <c r="AL287" s="8"/>
    </row>
    <row r="288" ht="28.5" customHeight="1">
      <c r="A288" s="290" t="s">
        <v>62</v>
      </c>
      <c r="B288" s="100"/>
      <c r="C288" s="100"/>
      <c r="D288" s="100"/>
      <c r="E288" s="100" t="s">
        <v>1825</v>
      </c>
      <c r="F288" s="100"/>
      <c r="G288" s="100"/>
      <c r="H288" s="100" t="s">
        <v>372</v>
      </c>
      <c r="I288" s="100"/>
      <c r="J288" s="100"/>
      <c r="K288" s="100"/>
      <c r="L288" s="100"/>
      <c r="M288" s="100"/>
      <c r="N288" s="100"/>
      <c r="O288" s="100"/>
      <c r="P288" s="100"/>
      <c r="Q288" s="100"/>
      <c r="R288" s="100"/>
      <c r="S288" s="101"/>
      <c r="T288" s="102" t="s">
        <v>23</v>
      </c>
      <c r="U288" s="216">
        <v>2025.0</v>
      </c>
      <c r="V288" s="100"/>
      <c r="W288" s="100"/>
      <c r="X288" s="100"/>
      <c r="Y288" s="100"/>
      <c r="Z288" s="100"/>
      <c r="AA288" s="100"/>
      <c r="AB288" s="100"/>
      <c r="AC288" s="100"/>
      <c r="AD288" s="100"/>
      <c r="AE288" s="100"/>
      <c r="AF288" s="100"/>
      <c r="AG288" s="100"/>
      <c r="AH288" s="100"/>
      <c r="AI288" s="100"/>
      <c r="AJ288" s="100"/>
      <c r="AK288" s="100"/>
      <c r="AL288" s="100"/>
    </row>
    <row r="289" ht="28.5" customHeight="1">
      <c r="A289" s="285" t="s">
        <v>18</v>
      </c>
      <c r="B289" s="11" t="s">
        <v>149</v>
      </c>
      <c r="C289" s="8" t="s">
        <v>37</v>
      </c>
      <c r="D289" s="8" t="s">
        <v>1503</v>
      </c>
      <c r="E289" s="90" t="s">
        <v>349</v>
      </c>
      <c r="F289" s="90" t="s">
        <v>349</v>
      </c>
      <c r="G289" s="8" t="s">
        <v>51</v>
      </c>
      <c r="H289" s="90" t="s">
        <v>40</v>
      </c>
      <c r="I289" s="104" t="s">
        <v>1826</v>
      </c>
      <c r="J289" s="8" t="s">
        <v>322</v>
      </c>
      <c r="K289" s="11" t="s">
        <v>1827</v>
      </c>
      <c r="L289" s="90" t="s">
        <v>32</v>
      </c>
      <c r="M289" s="90" t="s">
        <v>420</v>
      </c>
      <c r="N289" s="8"/>
      <c r="O289" s="8"/>
      <c r="P289" s="119"/>
      <c r="Q289" s="13"/>
      <c r="R289" s="119"/>
      <c r="S289" s="157"/>
      <c r="T289" s="299"/>
      <c r="U289" s="116" t="s">
        <v>30</v>
      </c>
      <c r="V289" s="90"/>
      <c r="W289" s="16" t="s">
        <v>349</v>
      </c>
      <c r="X289" s="104" t="s">
        <v>1826</v>
      </c>
      <c r="Y289" s="8" t="s">
        <v>936</v>
      </c>
      <c r="Z289" s="8" t="s">
        <v>32</v>
      </c>
      <c r="AA289" s="8" t="s">
        <v>420</v>
      </c>
      <c r="AB289" s="8" t="s">
        <v>752</v>
      </c>
      <c r="AC289" s="98">
        <v>45923.0</v>
      </c>
      <c r="AD289" s="141" t="s">
        <v>1826</v>
      </c>
      <c r="AE289" s="8" t="s">
        <v>1828</v>
      </c>
      <c r="AF289" s="8" t="s">
        <v>1829</v>
      </c>
      <c r="AG289" s="8"/>
      <c r="AH289" s="8">
        <v>26.0</v>
      </c>
      <c r="AI289" s="8"/>
      <c r="AJ289" s="8"/>
      <c r="AK289" s="8"/>
      <c r="AL289" s="8"/>
    </row>
    <row r="290" ht="28.5" customHeight="1">
      <c r="A290" s="285" t="s">
        <v>18</v>
      </c>
      <c r="B290" s="11" t="s">
        <v>36</v>
      </c>
      <c r="C290" s="11" t="s">
        <v>19</v>
      </c>
      <c r="D290" s="11" t="s">
        <v>1523</v>
      </c>
      <c r="E290" s="90" t="s">
        <v>105</v>
      </c>
      <c r="F290" s="90" t="s">
        <v>105</v>
      </c>
      <c r="G290" s="8" t="s">
        <v>118</v>
      </c>
      <c r="H290" s="154" t="s">
        <v>814</v>
      </c>
      <c r="I290" s="8" t="s">
        <v>1830</v>
      </c>
      <c r="J290" s="8" t="s">
        <v>1831</v>
      </c>
      <c r="K290" s="8" t="s">
        <v>1302</v>
      </c>
      <c r="L290" s="154" t="s">
        <v>106</v>
      </c>
      <c r="M290" s="154" t="s">
        <v>420</v>
      </c>
      <c r="N290" s="11">
        <v>14513.0</v>
      </c>
      <c r="O290" s="11" t="s">
        <v>1832</v>
      </c>
      <c r="P290" s="124">
        <v>43.056</v>
      </c>
      <c r="Q290" s="124">
        <v>77.07</v>
      </c>
      <c r="R290" s="96"/>
      <c r="S290" s="97">
        <v>0.05</v>
      </c>
      <c r="T290" s="50" t="s">
        <v>23</v>
      </c>
      <c r="U290" s="116">
        <v>2025.0</v>
      </c>
      <c r="V290" s="90"/>
      <c r="W290" s="8" t="s">
        <v>105</v>
      </c>
      <c r="X290" s="8" t="s">
        <v>1830</v>
      </c>
      <c r="Y290" s="8" t="s">
        <v>1302</v>
      </c>
      <c r="Z290" s="11" t="s">
        <v>106</v>
      </c>
      <c r="AA290" s="11" t="s">
        <v>420</v>
      </c>
      <c r="AB290" s="11" t="s">
        <v>486</v>
      </c>
      <c r="AC290" s="126">
        <v>45918.0</v>
      </c>
      <c r="AD290" s="115" t="s">
        <v>1833</v>
      </c>
      <c r="AE290" s="8"/>
      <c r="AF290" s="2" t="s">
        <v>1834</v>
      </c>
      <c r="AG290" s="10"/>
      <c r="AH290" s="10">
        <v>22.0</v>
      </c>
      <c r="AI290" s="10"/>
      <c r="AJ290" s="10"/>
      <c r="AK290" s="10"/>
      <c r="AL290" s="10"/>
    </row>
    <row r="291" ht="28.5" customHeight="1">
      <c r="A291" s="290" t="s">
        <v>18</v>
      </c>
      <c r="B291" s="180"/>
      <c r="C291" s="180" t="s">
        <v>19</v>
      </c>
      <c r="D291" s="180" t="s">
        <v>812</v>
      </c>
      <c r="E291" s="106" t="s">
        <v>105</v>
      </c>
      <c r="F291" s="106" t="s">
        <v>105</v>
      </c>
      <c r="G291" s="106" t="s">
        <v>118</v>
      </c>
      <c r="H291" s="180" t="s">
        <v>814</v>
      </c>
      <c r="I291" s="106"/>
      <c r="J291" s="180"/>
      <c r="K291" s="106" t="s">
        <v>1302</v>
      </c>
      <c r="L291" s="180" t="s">
        <v>106</v>
      </c>
      <c r="M291" s="180" t="s">
        <v>420</v>
      </c>
      <c r="N291" s="180">
        <v>14513.0</v>
      </c>
      <c r="O291" s="180" t="s">
        <v>1832</v>
      </c>
      <c r="P291" s="232">
        <v>43.056</v>
      </c>
      <c r="Q291" s="232">
        <v>77.07</v>
      </c>
      <c r="R291" s="183"/>
      <c r="S291" s="184">
        <v>0.05</v>
      </c>
      <c r="T291" s="102" t="s">
        <v>23</v>
      </c>
      <c r="U291" s="249">
        <v>2025.0</v>
      </c>
      <c r="V291" s="106" t="s">
        <v>105</v>
      </c>
      <c r="W291" s="106" t="s">
        <v>1830</v>
      </c>
      <c r="X291" s="106" t="s">
        <v>1302</v>
      </c>
      <c r="Y291" s="180" t="s">
        <v>106</v>
      </c>
      <c r="Z291" s="180" t="s">
        <v>420</v>
      </c>
      <c r="AA291" s="180" t="s">
        <v>486</v>
      </c>
      <c r="AB291" s="250">
        <v>45918.0</v>
      </c>
      <c r="AC291" s="262" t="s">
        <v>1833</v>
      </c>
      <c r="AD291" s="106"/>
      <c r="AE291" s="179" t="s">
        <v>1834</v>
      </c>
      <c r="AF291" s="238"/>
      <c r="AG291" s="238">
        <v>22.0</v>
      </c>
      <c r="AH291" s="238"/>
      <c r="AI291" s="238"/>
      <c r="AJ291" s="238"/>
      <c r="AK291" s="238"/>
      <c r="AL291" s="238"/>
    </row>
    <row r="292" ht="28.5" customHeight="1">
      <c r="A292" s="285" t="s">
        <v>18</v>
      </c>
      <c r="B292" s="11" t="s">
        <v>36</v>
      </c>
      <c r="C292" s="8" t="s">
        <v>37</v>
      </c>
      <c r="D292" s="8" t="s">
        <v>1523</v>
      </c>
      <c r="E292" s="90" t="s">
        <v>310</v>
      </c>
      <c r="F292" s="90" t="s">
        <v>310</v>
      </c>
      <c r="G292" s="8" t="s">
        <v>51</v>
      </c>
      <c r="H292" s="90" t="s">
        <v>40</v>
      </c>
      <c r="I292" s="104" t="s">
        <v>1830</v>
      </c>
      <c r="J292" s="8" t="s">
        <v>1835</v>
      </c>
      <c r="K292" s="11" t="s">
        <v>1302</v>
      </c>
      <c r="L292" s="90" t="s">
        <v>106</v>
      </c>
      <c r="M292" s="90" t="s">
        <v>420</v>
      </c>
      <c r="N292" s="8">
        <v>14513.0</v>
      </c>
      <c r="O292" s="8" t="s">
        <v>1832</v>
      </c>
      <c r="P292" s="119">
        <v>43.02623</v>
      </c>
      <c r="Q292" s="13">
        <v>-77.09007</v>
      </c>
      <c r="R292" s="119"/>
      <c r="S292" s="157"/>
      <c r="T292" s="299"/>
      <c r="U292" s="116">
        <v>2025.0</v>
      </c>
      <c r="V292" s="90"/>
      <c r="W292" s="16" t="s">
        <v>310</v>
      </c>
      <c r="X292" s="104" t="s">
        <v>1830</v>
      </c>
      <c r="Y292" s="8" t="s">
        <v>1302</v>
      </c>
      <c r="Z292" s="8" t="s">
        <v>106</v>
      </c>
      <c r="AA292" s="8" t="s">
        <v>420</v>
      </c>
      <c r="AB292" s="8" t="s">
        <v>752</v>
      </c>
      <c r="AC292" s="98">
        <v>45923.0</v>
      </c>
      <c r="AD292" s="141" t="s">
        <v>1830</v>
      </c>
      <c r="AE292" s="8"/>
      <c r="AF292" s="8" t="s">
        <v>1834</v>
      </c>
      <c r="AG292" s="8"/>
      <c r="AH292" s="8">
        <v>22.0</v>
      </c>
      <c r="AI292" s="8"/>
      <c r="AJ292" s="8"/>
      <c r="AK292" s="8"/>
      <c r="AL292" s="8"/>
    </row>
    <row r="293" ht="28.5" customHeight="1">
      <c r="A293" s="285" t="s">
        <v>18</v>
      </c>
      <c r="B293" s="11" t="s">
        <v>36</v>
      </c>
      <c r="C293" s="8" t="s">
        <v>37</v>
      </c>
      <c r="D293" s="8" t="s">
        <v>1523</v>
      </c>
      <c r="E293" s="90" t="s">
        <v>311</v>
      </c>
      <c r="F293" s="90" t="s">
        <v>311</v>
      </c>
      <c r="G293" s="8" t="s">
        <v>312</v>
      </c>
      <c r="H293" s="90" t="s">
        <v>40</v>
      </c>
      <c r="I293" s="223" t="s">
        <v>1836</v>
      </c>
      <c r="J293" s="8" t="s">
        <v>1837</v>
      </c>
      <c r="K293" s="11" t="s">
        <v>1838</v>
      </c>
      <c r="L293" s="90" t="s">
        <v>80</v>
      </c>
      <c r="M293" s="90" t="s">
        <v>420</v>
      </c>
      <c r="N293" s="8">
        <v>23606.0</v>
      </c>
      <c r="O293" s="8" t="s">
        <v>1839</v>
      </c>
      <c r="P293" s="119">
        <v>37.08806</v>
      </c>
      <c r="Q293" s="119">
        <v>-76.4705</v>
      </c>
      <c r="R293" s="119">
        <v>100.0</v>
      </c>
      <c r="S293" s="97"/>
      <c r="T293" s="50"/>
      <c r="U293" s="116">
        <v>2025.0</v>
      </c>
      <c r="V293" s="90"/>
      <c r="W293" s="8" t="s">
        <v>311</v>
      </c>
      <c r="X293" s="223" t="s">
        <v>1836</v>
      </c>
      <c r="Y293" s="8" t="s">
        <v>1838</v>
      </c>
      <c r="Z293" s="8" t="s">
        <v>80</v>
      </c>
      <c r="AA293" s="8" t="s">
        <v>420</v>
      </c>
      <c r="AB293" s="8" t="s">
        <v>1840</v>
      </c>
      <c r="AC293" s="98" t="s">
        <v>1841</v>
      </c>
      <c r="AD293" s="223" t="s">
        <v>1836</v>
      </c>
      <c r="AE293" s="8" t="s">
        <v>1842</v>
      </c>
      <c r="AF293" s="8" t="s">
        <v>1843</v>
      </c>
      <c r="AG293" s="104" t="s">
        <v>1844</v>
      </c>
      <c r="AH293" s="8">
        <v>36.0</v>
      </c>
      <c r="AI293" s="8"/>
      <c r="AJ293" s="8"/>
      <c r="AK293" s="8"/>
      <c r="AL293" s="8" t="s">
        <v>1845</v>
      </c>
    </row>
    <row r="294" ht="28.5" customHeight="1">
      <c r="A294" s="285" t="s">
        <v>18</v>
      </c>
      <c r="B294" s="11" t="s">
        <v>36</v>
      </c>
      <c r="C294" s="8" t="s">
        <v>37</v>
      </c>
      <c r="D294" s="8" t="s">
        <v>1523</v>
      </c>
      <c r="E294" s="90" t="s">
        <v>313</v>
      </c>
      <c r="F294" s="90" t="s">
        <v>313</v>
      </c>
      <c r="G294" s="8" t="s">
        <v>118</v>
      </c>
      <c r="H294" s="90" t="s">
        <v>40</v>
      </c>
      <c r="I294" s="8" t="s">
        <v>1846</v>
      </c>
      <c r="J294" s="8" t="s">
        <v>1847</v>
      </c>
      <c r="K294" s="11" t="s">
        <v>1848</v>
      </c>
      <c r="L294" s="90" t="s">
        <v>26</v>
      </c>
      <c r="M294" s="90" t="s">
        <v>420</v>
      </c>
      <c r="N294" s="8">
        <v>90245.0</v>
      </c>
      <c r="O294" s="8" t="s">
        <v>1849</v>
      </c>
      <c r="P294" s="95">
        <v>33.9215</v>
      </c>
      <c r="Q294" s="95">
        <v>118.397</v>
      </c>
      <c r="R294" s="96">
        <v>20.0</v>
      </c>
      <c r="S294" s="97">
        <f>12/1000</f>
        <v>0.012</v>
      </c>
      <c r="T294" s="50" t="s">
        <v>23</v>
      </c>
      <c r="U294" s="116">
        <v>2025.0</v>
      </c>
      <c r="V294" s="90"/>
      <c r="W294" s="8" t="s">
        <v>313</v>
      </c>
      <c r="X294" s="8" t="s">
        <v>1846</v>
      </c>
      <c r="Y294" s="8" t="s">
        <v>1848</v>
      </c>
      <c r="Z294" s="8" t="s">
        <v>26</v>
      </c>
      <c r="AA294" s="8" t="s">
        <v>420</v>
      </c>
      <c r="AB294" s="8" t="s">
        <v>486</v>
      </c>
      <c r="AC294" s="98">
        <v>45924.0</v>
      </c>
      <c r="AD294" s="98" t="s">
        <v>454</v>
      </c>
      <c r="AE294" s="8"/>
      <c r="AF294" s="8" t="s">
        <v>1850</v>
      </c>
      <c r="AG294" s="8"/>
      <c r="AH294" s="8">
        <v>28.0</v>
      </c>
      <c r="AI294" s="8" t="s">
        <v>1851</v>
      </c>
      <c r="AJ294" s="8" t="s">
        <v>1852</v>
      </c>
      <c r="AK294" s="8" t="s">
        <v>1849</v>
      </c>
      <c r="AL294" s="8"/>
    </row>
    <row r="295" ht="28.5" customHeight="1">
      <c r="A295" s="300" t="s">
        <v>18</v>
      </c>
      <c r="E295" s="112" t="s">
        <v>126</v>
      </c>
      <c r="F295" s="112"/>
      <c r="H295" s="112" t="s">
        <v>59</v>
      </c>
      <c r="L295" s="204" t="s">
        <v>127</v>
      </c>
      <c r="M295" s="112"/>
      <c r="S295" s="301">
        <f>150000*100/1000000</f>
        <v>15</v>
      </c>
      <c r="T295" s="50" t="s">
        <v>23</v>
      </c>
      <c r="U295" s="268">
        <v>2028.0</v>
      </c>
      <c r="V295" s="112" t="s">
        <v>128</v>
      </c>
    </row>
    <row r="296" ht="28.5" customHeight="1">
      <c r="A296" s="300" t="s">
        <v>18</v>
      </c>
      <c r="E296" s="112" t="s">
        <v>385</v>
      </c>
      <c r="F296" s="112"/>
      <c r="H296" s="112" t="s">
        <v>386</v>
      </c>
      <c r="L296" s="204" t="s">
        <v>127</v>
      </c>
      <c r="M296" s="112"/>
      <c r="S296" s="128">
        <v>15.0</v>
      </c>
      <c r="T296" s="50" t="s">
        <v>23</v>
      </c>
      <c r="U296" s="268">
        <v>2028.0</v>
      </c>
      <c r="V296" s="112" t="s">
        <v>387</v>
      </c>
    </row>
    <row r="297" ht="28.5" customHeight="1">
      <c r="A297" s="285" t="s">
        <v>18</v>
      </c>
      <c r="B297" s="11" t="s">
        <v>36</v>
      </c>
      <c r="C297" s="8" t="s">
        <v>37</v>
      </c>
      <c r="D297" s="8" t="s">
        <v>1523</v>
      </c>
      <c r="E297" s="90" t="s">
        <v>314</v>
      </c>
      <c r="F297" s="90" t="s">
        <v>314</v>
      </c>
      <c r="G297" s="8" t="s">
        <v>51</v>
      </c>
      <c r="H297" s="90" t="s">
        <v>40</v>
      </c>
      <c r="I297" s="104" t="s">
        <v>1853</v>
      </c>
      <c r="J297" s="8" t="s">
        <v>1854</v>
      </c>
      <c r="K297" s="11" t="s">
        <v>1855</v>
      </c>
      <c r="L297" s="90" t="s">
        <v>60</v>
      </c>
      <c r="M297" s="90" t="s">
        <v>420</v>
      </c>
      <c r="N297" s="8">
        <v>37416.0</v>
      </c>
      <c r="O297" s="8"/>
      <c r="P297" s="119">
        <v>35.08444</v>
      </c>
      <c r="Q297" s="13">
        <v>-85.14512</v>
      </c>
      <c r="R297" s="119"/>
      <c r="S297" s="157"/>
      <c r="T297" s="299"/>
      <c r="U297" s="116">
        <v>2025.0</v>
      </c>
      <c r="V297" s="90"/>
      <c r="W297" s="16" t="s">
        <v>314</v>
      </c>
      <c r="X297" s="104" t="s">
        <v>1853</v>
      </c>
      <c r="Y297" s="8" t="s">
        <v>1856</v>
      </c>
      <c r="Z297" s="8" t="s">
        <v>80</v>
      </c>
      <c r="AA297" s="8" t="s">
        <v>420</v>
      </c>
      <c r="AB297" s="8" t="s">
        <v>752</v>
      </c>
      <c r="AC297" s="98">
        <v>45923.0</v>
      </c>
      <c r="AD297" s="141" t="s">
        <v>1857</v>
      </c>
      <c r="AE297" s="8"/>
      <c r="AF297" s="8" t="s">
        <v>1858</v>
      </c>
      <c r="AG297" s="8"/>
      <c r="AH297" s="8">
        <v>30.0</v>
      </c>
      <c r="AI297" s="8"/>
      <c r="AJ297" s="8"/>
      <c r="AK297" s="8"/>
      <c r="AL297" s="8"/>
    </row>
    <row r="298" ht="28.5" customHeight="1">
      <c r="A298" s="285" t="s">
        <v>18</v>
      </c>
      <c r="B298" s="11" t="s">
        <v>36</v>
      </c>
      <c r="C298" s="8" t="s">
        <v>37</v>
      </c>
      <c r="D298" s="8" t="s">
        <v>1523</v>
      </c>
      <c r="E298" s="90" t="s">
        <v>315</v>
      </c>
      <c r="F298" s="90" t="s">
        <v>315</v>
      </c>
      <c r="G298" s="8" t="s">
        <v>51</v>
      </c>
      <c r="H298" s="90" t="s">
        <v>40</v>
      </c>
      <c r="I298" s="104" t="s">
        <v>1859</v>
      </c>
      <c r="J298" s="8" t="s">
        <v>1860</v>
      </c>
      <c r="K298" s="11" t="s">
        <v>1861</v>
      </c>
      <c r="L298" s="90" t="s">
        <v>1385</v>
      </c>
      <c r="M298" s="90" t="s">
        <v>618</v>
      </c>
      <c r="N298" s="8" t="s">
        <v>1862</v>
      </c>
      <c r="O298" s="8" t="s">
        <v>1863</v>
      </c>
      <c r="P298" s="119">
        <v>45.24702</v>
      </c>
      <c r="Q298" s="13">
        <v>-73.78755</v>
      </c>
      <c r="R298" s="119"/>
      <c r="S298" s="157"/>
      <c r="T298" s="299"/>
      <c r="U298" s="116">
        <v>2025.0</v>
      </c>
      <c r="V298" s="90"/>
      <c r="W298" s="8" t="s">
        <v>315</v>
      </c>
      <c r="X298" s="104" t="s">
        <v>1859</v>
      </c>
      <c r="Y298" s="8" t="s">
        <v>1861</v>
      </c>
      <c r="Z298" s="8" t="s">
        <v>1385</v>
      </c>
      <c r="AA298" s="8" t="s">
        <v>618</v>
      </c>
      <c r="AB298" s="8" t="s">
        <v>752</v>
      </c>
      <c r="AC298" s="98">
        <v>45923.0</v>
      </c>
      <c r="AD298" s="141" t="s">
        <v>1859</v>
      </c>
      <c r="AE298" s="8"/>
      <c r="AF298" s="8" t="s">
        <v>1864</v>
      </c>
      <c r="AG298" s="8"/>
      <c r="AH298" s="8">
        <v>29.0</v>
      </c>
      <c r="AI298" s="8"/>
      <c r="AJ298" s="8"/>
      <c r="AK298" s="8"/>
      <c r="AL298" s="8"/>
    </row>
    <row r="299" ht="28.5" customHeight="1">
      <c r="A299" s="285" t="s">
        <v>18</v>
      </c>
      <c r="B299" s="11" t="s">
        <v>36</v>
      </c>
      <c r="C299" s="11" t="s">
        <v>37</v>
      </c>
      <c r="D299" s="11" t="s">
        <v>1503</v>
      </c>
      <c r="E299" s="90" t="s">
        <v>316</v>
      </c>
      <c r="F299" s="90" t="s">
        <v>1865</v>
      </c>
      <c r="G299" s="8" t="s">
        <v>45</v>
      </c>
      <c r="H299" s="154" t="s">
        <v>123</v>
      </c>
      <c r="I299" s="8" t="s">
        <v>1866</v>
      </c>
      <c r="J299" s="8" t="s">
        <v>1867</v>
      </c>
      <c r="K299" s="8" t="s">
        <v>1868</v>
      </c>
      <c r="L299" s="154" t="s">
        <v>93</v>
      </c>
      <c r="M299" s="154" t="s">
        <v>420</v>
      </c>
      <c r="N299" s="11">
        <v>29651.0</v>
      </c>
      <c r="O299" s="11"/>
      <c r="P299" s="124">
        <v>34.9037914558796</v>
      </c>
      <c r="Q299" s="124">
        <v>-82.2236542342408</v>
      </c>
      <c r="R299" s="96">
        <v>100.0</v>
      </c>
      <c r="S299" s="97"/>
      <c r="T299" s="50"/>
      <c r="U299" s="116">
        <v>2025.0</v>
      </c>
      <c r="V299" s="90"/>
      <c r="W299" s="8" t="s">
        <v>316</v>
      </c>
      <c r="X299" s="8" t="s">
        <v>1866</v>
      </c>
      <c r="Y299" s="8" t="s">
        <v>1869</v>
      </c>
      <c r="Z299" s="11"/>
      <c r="AA299" s="11" t="s">
        <v>763</v>
      </c>
      <c r="AB299" s="11" t="s">
        <v>478</v>
      </c>
      <c r="AC299" s="126" t="s">
        <v>1870</v>
      </c>
      <c r="AD299" s="115" t="s">
        <v>1871</v>
      </c>
      <c r="AE299" s="8" t="s">
        <v>1872</v>
      </c>
      <c r="AF299" s="2" t="s">
        <v>1873</v>
      </c>
      <c r="AG299" s="104" t="s">
        <v>1572</v>
      </c>
      <c r="AH299" s="10">
        <v>18.0</v>
      </c>
      <c r="AI299" s="8"/>
      <c r="AJ299" s="8"/>
      <c r="AK299" s="8"/>
      <c r="AL299" s="8"/>
    </row>
    <row r="300" ht="28.5" customHeight="1">
      <c r="A300" s="285" t="s">
        <v>18</v>
      </c>
      <c r="B300" s="11" t="s">
        <v>36</v>
      </c>
      <c r="C300" s="8" t="s">
        <v>37</v>
      </c>
      <c r="D300" s="8" t="s">
        <v>1523</v>
      </c>
      <c r="E300" s="90" t="s">
        <v>317</v>
      </c>
      <c r="F300" s="90" t="s">
        <v>317</v>
      </c>
      <c r="G300" s="8" t="s">
        <v>51</v>
      </c>
      <c r="H300" s="90" t="s">
        <v>40</v>
      </c>
      <c r="I300" s="8" t="s">
        <v>1874</v>
      </c>
      <c r="J300" s="8" t="s">
        <v>1875</v>
      </c>
      <c r="K300" s="11" t="s">
        <v>1868</v>
      </c>
      <c r="L300" s="90" t="s">
        <v>93</v>
      </c>
      <c r="M300" s="90" t="s">
        <v>420</v>
      </c>
      <c r="N300" s="8">
        <v>29651.0</v>
      </c>
      <c r="O300" s="8"/>
      <c r="P300" s="119">
        <v>34.90963</v>
      </c>
      <c r="Q300" s="13">
        <v>-82.22217</v>
      </c>
      <c r="R300" s="119"/>
      <c r="S300" s="157"/>
      <c r="T300" s="299"/>
      <c r="U300" s="116">
        <v>2025.0</v>
      </c>
      <c r="V300" s="90"/>
      <c r="W300" s="16" t="s">
        <v>317</v>
      </c>
      <c r="X300" s="8" t="s">
        <v>1874</v>
      </c>
      <c r="Y300" s="8" t="s">
        <v>1869</v>
      </c>
      <c r="Z300" s="8"/>
      <c r="AA300" s="8" t="s">
        <v>763</v>
      </c>
      <c r="AB300" s="8" t="s">
        <v>752</v>
      </c>
      <c r="AC300" s="98">
        <v>45923.0</v>
      </c>
      <c r="AD300" s="98" t="s">
        <v>1876</v>
      </c>
      <c r="AE300" s="8"/>
      <c r="AF300" s="8" t="s">
        <v>1877</v>
      </c>
      <c r="AG300" s="8"/>
      <c r="AH300" s="8">
        <v>29.0</v>
      </c>
      <c r="AI300" s="8"/>
      <c r="AJ300" s="8"/>
      <c r="AK300" s="8"/>
      <c r="AL300" s="8"/>
    </row>
    <row r="301" ht="28.5" customHeight="1">
      <c r="A301" s="285" t="s">
        <v>18</v>
      </c>
      <c r="B301" s="11" t="s">
        <v>36</v>
      </c>
      <c r="C301" s="8" t="s">
        <v>37</v>
      </c>
      <c r="D301" s="8" t="s">
        <v>1523</v>
      </c>
      <c r="E301" s="90" t="s">
        <v>318</v>
      </c>
      <c r="F301" s="90" t="s">
        <v>318</v>
      </c>
      <c r="G301" s="8" t="s">
        <v>39</v>
      </c>
      <c r="H301" s="90" t="s">
        <v>40</v>
      </c>
      <c r="I301" s="8" t="s">
        <v>1878</v>
      </c>
      <c r="J301" s="8" t="s">
        <v>1879</v>
      </c>
      <c r="K301" s="11" t="s">
        <v>1880</v>
      </c>
      <c r="L301" s="90" t="s">
        <v>179</v>
      </c>
      <c r="M301" s="90" t="s">
        <v>420</v>
      </c>
      <c r="N301" s="8">
        <v>15212.0</v>
      </c>
      <c r="O301" s="8" t="s">
        <v>1881</v>
      </c>
      <c r="P301" s="95">
        <v>40.448261170753</v>
      </c>
      <c r="Q301" s="13">
        <v>-80.0031396018839</v>
      </c>
      <c r="R301" s="96">
        <v>300.0</v>
      </c>
      <c r="S301" s="97"/>
      <c r="T301" s="50"/>
      <c r="U301" s="116">
        <v>2025.0</v>
      </c>
      <c r="V301" s="90"/>
      <c r="W301" s="8" t="s">
        <v>318</v>
      </c>
      <c r="X301" s="8" t="s">
        <v>1878</v>
      </c>
      <c r="Y301" s="8" t="s">
        <v>1880</v>
      </c>
      <c r="Z301" s="8" t="s">
        <v>179</v>
      </c>
      <c r="AA301" s="8" t="s">
        <v>420</v>
      </c>
      <c r="AB301" s="8" t="s">
        <v>432</v>
      </c>
      <c r="AC301" s="98">
        <v>44420.0</v>
      </c>
      <c r="AD301" s="8" t="s">
        <v>1882</v>
      </c>
      <c r="AE301" s="8" t="s">
        <v>1883</v>
      </c>
      <c r="AF301" s="8" t="s">
        <v>1884</v>
      </c>
      <c r="AG301" s="104" t="s">
        <v>1885</v>
      </c>
      <c r="AH301" s="8">
        <v>28.0</v>
      </c>
      <c r="AI301" s="8"/>
      <c r="AJ301" s="8"/>
      <c r="AK301" s="8"/>
      <c r="AL301" s="8"/>
    </row>
    <row r="302" ht="28.5" customHeight="1">
      <c r="A302" s="285" t="s">
        <v>18</v>
      </c>
      <c r="B302" s="11" t="s">
        <v>36</v>
      </c>
      <c r="C302" s="8" t="s">
        <v>37</v>
      </c>
      <c r="D302" s="8" t="s">
        <v>1503</v>
      </c>
      <c r="E302" s="90" t="s">
        <v>202</v>
      </c>
      <c r="F302" s="90" t="s">
        <v>1886</v>
      </c>
      <c r="G302" s="8" t="s">
        <v>39</v>
      </c>
      <c r="H302" s="90" t="s">
        <v>48</v>
      </c>
      <c r="I302" s="8" t="s">
        <v>1887</v>
      </c>
      <c r="J302" s="8" t="s">
        <v>1888</v>
      </c>
      <c r="K302" s="11" t="s">
        <v>491</v>
      </c>
      <c r="L302" s="139" t="s">
        <v>42</v>
      </c>
      <c r="M302" s="139" t="s">
        <v>420</v>
      </c>
      <c r="N302" s="16">
        <v>48640.0</v>
      </c>
      <c r="O302" s="115" t="s">
        <v>1889</v>
      </c>
      <c r="P302" s="95">
        <v>43.6053908558237</v>
      </c>
      <c r="Q302" s="13">
        <v>-84.2079102286187</v>
      </c>
      <c r="R302" s="96">
        <v>52.0</v>
      </c>
      <c r="S302" s="157">
        <f>600/1000</f>
        <v>0.6</v>
      </c>
      <c r="T302" s="50" t="s">
        <v>23</v>
      </c>
      <c r="U302" s="116">
        <v>2025.0</v>
      </c>
      <c r="V302" s="90"/>
      <c r="W302" s="16" t="s">
        <v>1890</v>
      </c>
      <c r="X302" s="16" t="s">
        <v>1887</v>
      </c>
      <c r="Y302" s="16" t="s">
        <v>491</v>
      </c>
      <c r="Z302" s="16" t="s">
        <v>42</v>
      </c>
      <c r="AA302" s="16" t="s">
        <v>420</v>
      </c>
      <c r="AB302" s="8" t="s">
        <v>498</v>
      </c>
      <c r="AC302" s="98">
        <v>44780.0</v>
      </c>
      <c r="AD302" s="8" t="s">
        <v>1891</v>
      </c>
      <c r="AE302" s="8"/>
      <c r="AF302" s="2" t="s">
        <v>1892</v>
      </c>
      <c r="AG302" s="8" t="s">
        <v>1893</v>
      </c>
      <c r="AH302" s="8">
        <v>28.0</v>
      </c>
      <c r="AI302" s="8"/>
      <c r="AJ302" s="8"/>
      <c r="AK302" s="8"/>
      <c r="AL302" s="8"/>
    </row>
    <row r="303" ht="28.5" customHeight="1">
      <c r="A303" s="290" t="s">
        <v>18</v>
      </c>
      <c r="B303" s="180" t="s">
        <v>36</v>
      </c>
      <c r="C303" s="106" t="s">
        <v>37</v>
      </c>
      <c r="D303" s="106" t="s">
        <v>1503</v>
      </c>
      <c r="E303" s="106" t="s">
        <v>202</v>
      </c>
      <c r="F303" s="106" t="s">
        <v>1886</v>
      </c>
      <c r="G303" s="106" t="s">
        <v>39</v>
      </c>
      <c r="H303" s="106" t="s">
        <v>40</v>
      </c>
      <c r="I303" s="106" t="s">
        <v>1887</v>
      </c>
      <c r="J303" s="106" t="s">
        <v>1888</v>
      </c>
      <c r="K303" s="180" t="s">
        <v>491</v>
      </c>
      <c r="L303" s="302" t="s">
        <v>42</v>
      </c>
      <c r="M303" s="302" t="s">
        <v>420</v>
      </c>
      <c r="N303" s="302">
        <v>48640.0</v>
      </c>
      <c r="O303" s="262" t="s">
        <v>1889</v>
      </c>
      <c r="P303" s="182">
        <v>43.6053908558237</v>
      </c>
      <c r="Q303" s="173">
        <v>-84.2079102286187</v>
      </c>
      <c r="R303" s="183">
        <v>52.0</v>
      </c>
      <c r="S303" s="303">
        <v>0.6</v>
      </c>
      <c r="T303" s="102" t="s">
        <v>23</v>
      </c>
      <c r="U303" s="249">
        <v>2025.0</v>
      </c>
      <c r="V303" s="106"/>
      <c r="W303" s="302" t="s">
        <v>1890</v>
      </c>
      <c r="X303" s="302" t="s">
        <v>1887</v>
      </c>
      <c r="Y303" s="302" t="s">
        <v>491</v>
      </c>
      <c r="Z303" s="302" t="s">
        <v>42</v>
      </c>
      <c r="AA303" s="302" t="s">
        <v>420</v>
      </c>
      <c r="AB303" s="106" t="s">
        <v>498</v>
      </c>
      <c r="AC303" s="186">
        <v>44780.0</v>
      </c>
      <c r="AD303" s="106" t="s">
        <v>1894</v>
      </c>
      <c r="AE303" s="106"/>
      <c r="AF303" s="179" t="s">
        <v>1892</v>
      </c>
      <c r="AG303" s="106" t="s">
        <v>1893</v>
      </c>
      <c r="AH303" s="106">
        <v>28.0</v>
      </c>
      <c r="AI303" s="106"/>
      <c r="AJ303" s="106"/>
      <c r="AK303" s="106"/>
      <c r="AL303" s="106"/>
    </row>
    <row r="304" ht="28.5" customHeight="1">
      <c r="A304" s="290" t="s">
        <v>18</v>
      </c>
      <c r="B304" s="100"/>
      <c r="C304" s="100"/>
      <c r="D304" s="100"/>
      <c r="E304" s="100" t="s">
        <v>1895</v>
      </c>
      <c r="F304" s="100"/>
      <c r="G304" s="100"/>
      <c r="H304" s="100" t="s">
        <v>1896</v>
      </c>
      <c r="I304" s="100"/>
      <c r="J304" s="100"/>
      <c r="K304" s="100"/>
      <c r="L304" s="100" t="s">
        <v>32</v>
      </c>
      <c r="M304" s="100"/>
      <c r="N304" s="100"/>
      <c r="O304" s="100"/>
      <c r="P304" s="100"/>
      <c r="Q304" s="100"/>
      <c r="R304" s="100"/>
      <c r="S304" s="101">
        <v>1.0</v>
      </c>
      <c r="T304" s="102" t="s">
        <v>23</v>
      </c>
      <c r="U304" s="216">
        <v>2025.0</v>
      </c>
      <c r="V304" s="100" t="s">
        <v>1897</v>
      </c>
      <c r="W304" s="100"/>
      <c r="X304" s="100"/>
      <c r="Y304" s="100"/>
      <c r="Z304" s="100"/>
      <c r="AA304" s="100"/>
      <c r="AB304" s="100"/>
      <c r="AC304" s="100"/>
      <c r="AD304" s="100"/>
      <c r="AE304" s="100"/>
      <c r="AF304" s="100"/>
      <c r="AG304" s="100"/>
      <c r="AH304" s="100"/>
      <c r="AI304" s="100"/>
      <c r="AJ304" s="100"/>
      <c r="AK304" s="100"/>
      <c r="AL304" s="100"/>
    </row>
    <row r="305" ht="28.5" customHeight="1">
      <c r="A305" s="300" t="s">
        <v>18</v>
      </c>
      <c r="E305" s="112" t="s">
        <v>31</v>
      </c>
      <c r="F305" s="112"/>
      <c r="H305" s="112"/>
      <c r="L305" s="112" t="s">
        <v>32</v>
      </c>
      <c r="M305" s="112"/>
      <c r="S305" s="113">
        <v>1.0</v>
      </c>
      <c r="T305" s="50" t="s">
        <v>23</v>
      </c>
      <c r="U305" s="268">
        <v>2025.0</v>
      </c>
      <c r="V305" s="112"/>
    </row>
    <row r="306" ht="28.5" customHeight="1">
      <c r="A306" s="300" t="s">
        <v>18</v>
      </c>
      <c r="E306" s="112" t="s">
        <v>66</v>
      </c>
      <c r="F306" s="112"/>
      <c r="H306" s="112" t="s">
        <v>40</v>
      </c>
      <c r="L306" s="204" t="s">
        <v>60</v>
      </c>
      <c r="M306" s="112"/>
      <c r="S306" s="214">
        <f>2000*100/1000000</f>
        <v>0.2</v>
      </c>
      <c r="T306" s="50" t="s">
        <v>23</v>
      </c>
      <c r="U306" s="268">
        <v>2025.0</v>
      </c>
      <c r="V306" s="112" t="s">
        <v>67</v>
      </c>
    </row>
    <row r="307" ht="28.5" customHeight="1">
      <c r="A307" s="285" t="s">
        <v>18</v>
      </c>
      <c r="B307" s="11" t="s">
        <v>36</v>
      </c>
      <c r="C307" s="8" t="s">
        <v>37</v>
      </c>
      <c r="D307" s="8" t="s">
        <v>1523</v>
      </c>
      <c r="E307" s="90" t="s">
        <v>319</v>
      </c>
      <c r="F307" s="90" t="s">
        <v>319</v>
      </c>
      <c r="G307" s="8" t="s">
        <v>39</v>
      </c>
      <c r="H307" s="90" t="s">
        <v>40</v>
      </c>
      <c r="I307" s="8" t="s">
        <v>1898</v>
      </c>
      <c r="J307" s="8" t="s">
        <v>1899</v>
      </c>
      <c r="K307" s="11" t="s">
        <v>1377</v>
      </c>
      <c r="L307" s="90" t="s">
        <v>95</v>
      </c>
      <c r="M307" s="90" t="s">
        <v>420</v>
      </c>
      <c r="N307" s="8">
        <v>78744.0</v>
      </c>
      <c r="O307" s="8" t="s">
        <v>1900</v>
      </c>
      <c r="P307" s="95">
        <v>30.2072175137388</v>
      </c>
      <c r="Q307" s="13">
        <v>-97.7160935695462</v>
      </c>
      <c r="R307" s="96">
        <v>20.0</v>
      </c>
      <c r="S307" s="97"/>
      <c r="T307" s="50"/>
      <c r="U307" s="116">
        <v>2025.0</v>
      </c>
      <c r="V307" s="90"/>
      <c r="W307" s="8" t="s">
        <v>319</v>
      </c>
      <c r="X307" s="8" t="s">
        <v>1898</v>
      </c>
      <c r="Y307" s="8" t="s">
        <v>1377</v>
      </c>
      <c r="Z307" s="8" t="s">
        <v>95</v>
      </c>
      <c r="AA307" s="8" t="s">
        <v>420</v>
      </c>
      <c r="AB307" s="8" t="s">
        <v>498</v>
      </c>
      <c r="AC307" s="98">
        <v>44774.0</v>
      </c>
      <c r="AD307" s="8" t="s">
        <v>1901</v>
      </c>
      <c r="AE307" s="8" t="s">
        <v>1902</v>
      </c>
      <c r="AF307" s="8" t="s">
        <v>1903</v>
      </c>
      <c r="AG307" s="104" t="s">
        <v>1904</v>
      </c>
      <c r="AH307" s="8">
        <v>28.0</v>
      </c>
      <c r="AI307" s="8"/>
      <c r="AJ307" s="8"/>
      <c r="AK307" s="8"/>
      <c r="AL307" s="8"/>
    </row>
    <row r="308" ht="28.5" customHeight="1">
      <c r="A308" s="285" t="s">
        <v>18</v>
      </c>
      <c r="B308" s="11" t="s">
        <v>36</v>
      </c>
      <c r="C308" s="8" t="s">
        <v>37</v>
      </c>
      <c r="D308" s="8" t="s">
        <v>1523</v>
      </c>
      <c r="E308" s="90" t="s">
        <v>320</v>
      </c>
      <c r="F308" s="90" t="s">
        <v>320</v>
      </c>
      <c r="G308" s="8" t="s">
        <v>39</v>
      </c>
      <c r="H308" s="90" t="s">
        <v>40</v>
      </c>
      <c r="I308" s="8" t="s">
        <v>1905</v>
      </c>
      <c r="J308" s="8" t="s">
        <v>1906</v>
      </c>
      <c r="K308" s="11" t="s">
        <v>908</v>
      </c>
      <c r="L308" s="90" t="s">
        <v>42</v>
      </c>
      <c r="M308" s="90" t="s">
        <v>420</v>
      </c>
      <c r="N308" s="8">
        <v>48103.0</v>
      </c>
      <c r="O308" s="8" t="s">
        <v>1907</v>
      </c>
      <c r="P308" s="119">
        <v>42.28</v>
      </c>
      <c r="Q308" s="119">
        <v>-83.74</v>
      </c>
      <c r="R308" s="119">
        <v>6.0</v>
      </c>
      <c r="S308" s="97"/>
      <c r="T308" s="50"/>
      <c r="U308" s="116">
        <v>2025.0</v>
      </c>
      <c r="V308" s="90"/>
      <c r="W308" s="8" t="s">
        <v>320</v>
      </c>
      <c r="X308" s="8" t="s">
        <v>1905</v>
      </c>
      <c r="Y308" s="8" t="s">
        <v>908</v>
      </c>
      <c r="Z308" s="8" t="s">
        <v>42</v>
      </c>
      <c r="AA308" s="8" t="s">
        <v>420</v>
      </c>
      <c r="AB308" s="8" t="s">
        <v>610</v>
      </c>
      <c r="AC308" s="98">
        <v>44774.0</v>
      </c>
      <c r="AD308" s="8" t="s">
        <v>1908</v>
      </c>
      <c r="AE308" s="8" t="s">
        <v>1909</v>
      </c>
      <c r="AF308" s="8" t="s">
        <v>1910</v>
      </c>
      <c r="AG308" s="104" t="s">
        <v>1905</v>
      </c>
      <c r="AH308" s="8">
        <v>30.0</v>
      </c>
      <c r="AI308" s="8"/>
      <c r="AJ308" s="8"/>
      <c r="AK308" s="8"/>
      <c r="AL308" s="8"/>
    </row>
    <row r="309" ht="28.5" customHeight="1">
      <c r="A309" s="285" t="s">
        <v>18</v>
      </c>
      <c r="B309" s="11" t="s">
        <v>36</v>
      </c>
      <c r="C309" s="8" t="s">
        <v>37</v>
      </c>
      <c r="D309" s="8" t="s">
        <v>1523</v>
      </c>
      <c r="E309" s="90" t="s">
        <v>321</v>
      </c>
      <c r="F309" s="90" t="s">
        <v>321</v>
      </c>
      <c r="G309" s="8" t="s">
        <v>39</v>
      </c>
      <c r="H309" s="90" t="s">
        <v>40</v>
      </c>
      <c r="I309" s="8" t="s">
        <v>1911</v>
      </c>
      <c r="J309" s="8" t="s">
        <v>1912</v>
      </c>
      <c r="K309" s="11" t="s">
        <v>1913</v>
      </c>
      <c r="L309" s="90" t="s">
        <v>86</v>
      </c>
      <c r="M309" s="90" t="s">
        <v>420</v>
      </c>
      <c r="N309" s="8">
        <v>60108.0</v>
      </c>
      <c r="O309" s="8" t="s">
        <v>1914</v>
      </c>
      <c r="P309" s="119">
        <v>41.9482</v>
      </c>
      <c r="Q309" s="13">
        <v>-88.1239</v>
      </c>
      <c r="R309" s="119">
        <v>75.0</v>
      </c>
      <c r="S309" s="97"/>
      <c r="T309" s="50"/>
      <c r="U309" s="116">
        <v>2025.0</v>
      </c>
      <c r="V309" s="90"/>
      <c r="W309" s="8" t="s">
        <v>321</v>
      </c>
      <c r="X309" s="8" t="s">
        <v>1911</v>
      </c>
      <c r="Y309" s="8" t="s">
        <v>1913</v>
      </c>
      <c r="Z309" s="8" t="s">
        <v>86</v>
      </c>
      <c r="AA309" s="8" t="s">
        <v>420</v>
      </c>
      <c r="AB309" s="8" t="s">
        <v>432</v>
      </c>
      <c r="AC309" s="98">
        <v>44420.0</v>
      </c>
      <c r="AD309" s="8" t="s">
        <v>1915</v>
      </c>
      <c r="AE309" s="8" t="s">
        <v>1916</v>
      </c>
      <c r="AF309" s="8" t="s">
        <v>1917</v>
      </c>
      <c r="AG309" s="104" t="s">
        <v>1918</v>
      </c>
      <c r="AH309" s="8">
        <v>30.0</v>
      </c>
      <c r="AI309" s="8"/>
      <c r="AJ309" s="8"/>
      <c r="AK309" s="8"/>
      <c r="AL309" s="8"/>
    </row>
    <row r="310" ht="28.5" customHeight="1">
      <c r="A310" s="285" t="s">
        <v>18</v>
      </c>
      <c r="B310" s="11" t="s">
        <v>149</v>
      </c>
      <c r="C310" s="8" t="s">
        <v>37</v>
      </c>
      <c r="D310" s="8" t="s">
        <v>1523</v>
      </c>
      <c r="E310" s="90" t="s">
        <v>350</v>
      </c>
      <c r="F310" s="90" t="s">
        <v>350</v>
      </c>
      <c r="G310" s="8" t="s">
        <v>51</v>
      </c>
      <c r="H310" s="90" t="s">
        <v>40</v>
      </c>
      <c r="I310" s="104" t="s">
        <v>1919</v>
      </c>
      <c r="J310" s="8" t="s">
        <v>322</v>
      </c>
      <c r="K310" s="11" t="s">
        <v>1920</v>
      </c>
      <c r="L310" s="90" t="s">
        <v>243</v>
      </c>
      <c r="M310" s="90"/>
      <c r="N310" s="8"/>
      <c r="O310" s="8"/>
      <c r="P310" s="119"/>
      <c r="Q310" s="13"/>
      <c r="R310" s="119"/>
      <c r="S310" s="97"/>
      <c r="T310" s="304"/>
      <c r="U310" s="116" t="s">
        <v>30</v>
      </c>
      <c r="V310" s="90"/>
      <c r="W310" s="16" t="s">
        <v>350</v>
      </c>
      <c r="X310" s="104" t="s">
        <v>1919</v>
      </c>
      <c r="Y310" s="8" t="s">
        <v>1920</v>
      </c>
      <c r="Z310" s="8" t="s">
        <v>243</v>
      </c>
      <c r="AA310" s="8" t="s">
        <v>420</v>
      </c>
      <c r="AB310" s="8" t="s">
        <v>752</v>
      </c>
      <c r="AC310" s="98">
        <v>45923.0</v>
      </c>
      <c r="AD310" s="98" t="s">
        <v>1921</v>
      </c>
      <c r="AE310" s="8" t="s">
        <v>1922</v>
      </c>
      <c r="AF310" s="8" t="s">
        <v>1923</v>
      </c>
      <c r="AG310" s="8"/>
      <c r="AH310" s="8">
        <v>30.0</v>
      </c>
      <c r="AI310" s="8"/>
      <c r="AJ310" s="8"/>
      <c r="AK310" s="8"/>
      <c r="AL310" s="8"/>
    </row>
    <row r="311" ht="28.5" customHeight="1">
      <c r="E311" s="112"/>
      <c r="F311" s="112"/>
      <c r="H311" s="112"/>
      <c r="L311" s="112"/>
      <c r="M311" s="112"/>
      <c r="S311" s="113"/>
      <c r="T311" s="112"/>
      <c r="U311" s="268"/>
      <c r="V311" s="112"/>
    </row>
    <row r="312" ht="28.5" customHeight="1">
      <c r="E312" s="112"/>
      <c r="F312" s="112"/>
      <c r="H312" s="112"/>
      <c r="L312" s="112"/>
      <c r="M312" s="112"/>
      <c r="S312" s="113"/>
      <c r="T312" s="112"/>
      <c r="U312" s="268"/>
      <c r="V312" s="112"/>
    </row>
    <row r="313" ht="28.5" customHeight="1">
      <c r="E313" s="112"/>
      <c r="F313" s="112"/>
      <c r="H313" s="112"/>
      <c r="L313" s="112"/>
      <c r="M313" s="112"/>
      <c r="S313" s="113"/>
      <c r="T313" s="112"/>
      <c r="U313" s="268"/>
      <c r="V313" s="112"/>
    </row>
    <row r="314" ht="28.5" customHeight="1">
      <c r="E314" s="112"/>
      <c r="F314" s="112"/>
      <c r="H314" s="112"/>
      <c r="L314" s="112"/>
      <c r="M314" s="112"/>
      <c r="S314" s="113"/>
      <c r="T314" s="112"/>
      <c r="U314" s="268"/>
      <c r="V314" s="112"/>
    </row>
    <row r="315" ht="28.5" customHeight="1">
      <c r="E315" s="112"/>
      <c r="F315" s="112"/>
      <c r="H315" s="112"/>
      <c r="L315" s="112"/>
      <c r="M315" s="112"/>
      <c r="S315" s="113"/>
      <c r="T315" s="112"/>
      <c r="U315" s="268"/>
      <c r="V315" s="112"/>
    </row>
    <row r="316" ht="28.5" customHeight="1">
      <c r="E316" s="112"/>
      <c r="F316" s="112"/>
      <c r="H316" s="112"/>
      <c r="L316" s="112"/>
      <c r="M316" s="112"/>
      <c r="S316" s="113"/>
      <c r="T316" s="112"/>
      <c r="U316" s="268"/>
      <c r="V316" s="112"/>
    </row>
    <row r="317" ht="28.5" customHeight="1">
      <c r="E317" s="112"/>
      <c r="F317" s="112"/>
      <c r="H317" s="112"/>
      <c r="L317" s="112"/>
      <c r="M317" s="112"/>
      <c r="S317" s="113"/>
      <c r="T317" s="112"/>
      <c r="U317" s="268"/>
      <c r="V317" s="112"/>
    </row>
    <row r="318" ht="28.5" customHeight="1">
      <c r="E318" s="112"/>
      <c r="F318" s="112"/>
      <c r="H318" s="112"/>
      <c r="L318" s="112"/>
      <c r="M318" s="112"/>
      <c r="S318" s="113"/>
      <c r="T318" s="112"/>
      <c r="U318" s="268"/>
      <c r="V318" s="112"/>
    </row>
    <row r="319" ht="28.5" customHeight="1">
      <c r="E319" s="112"/>
      <c r="F319" s="112"/>
      <c r="H319" s="112"/>
      <c r="L319" s="112"/>
      <c r="M319" s="112"/>
      <c r="S319" s="113"/>
      <c r="T319" s="112"/>
      <c r="U319" s="268"/>
      <c r="V319" s="112"/>
    </row>
    <row r="320" ht="28.5" customHeight="1">
      <c r="E320" s="112"/>
      <c r="F320" s="112"/>
      <c r="H320" s="112"/>
      <c r="L320" s="112"/>
      <c r="M320" s="112"/>
      <c r="S320" s="113"/>
      <c r="T320" s="112"/>
      <c r="U320" s="268"/>
      <c r="V320" s="112"/>
    </row>
    <row r="321" ht="28.5" customHeight="1">
      <c r="E321" s="112"/>
      <c r="F321" s="112"/>
      <c r="H321" s="112"/>
      <c r="L321" s="112"/>
      <c r="M321" s="112"/>
      <c r="S321" s="113"/>
      <c r="T321" s="112"/>
      <c r="U321" s="268"/>
      <c r="V321" s="112"/>
    </row>
    <row r="322" ht="28.5" customHeight="1">
      <c r="E322" s="112"/>
      <c r="F322" s="112"/>
      <c r="H322" s="112"/>
      <c r="L322" s="112"/>
      <c r="M322" s="112"/>
      <c r="S322" s="113"/>
      <c r="T322" s="112"/>
      <c r="U322" s="268"/>
      <c r="V322" s="112"/>
    </row>
    <row r="323" ht="28.5" customHeight="1">
      <c r="E323" s="112"/>
      <c r="F323" s="112"/>
      <c r="H323" s="112"/>
      <c r="L323" s="112"/>
      <c r="M323" s="112"/>
      <c r="S323" s="113"/>
      <c r="T323" s="112"/>
      <c r="U323" s="268"/>
      <c r="V323" s="112"/>
    </row>
    <row r="324" ht="28.5" customHeight="1">
      <c r="E324" s="112"/>
      <c r="F324" s="112"/>
      <c r="H324" s="112"/>
      <c r="L324" s="112"/>
      <c r="M324" s="112"/>
      <c r="S324" s="113"/>
      <c r="T324" s="112"/>
      <c r="U324" s="268"/>
      <c r="V324" s="112"/>
    </row>
    <row r="325" ht="28.5" customHeight="1">
      <c r="E325" s="112"/>
      <c r="F325" s="112"/>
      <c r="H325" s="112"/>
      <c r="L325" s="112"/>
      <c r="M325" s="112"/>
      <c r="S325" s="113"/>
      <c r="T325" s="112"/>
      <c r="U325" s="268"/>
      <c r="V325" s="112"/>
    </row>
    <row r="326" ht="28.5" customHeight="1">
      <c r="E326" s="112"/>
      <c r="F326" s="112"/>
      <c r="H326" s="112"/>
      <c r="L326" s="112"/>
      <c r="M326" s="112"/>
      <c r="S326" s="113"/>
      <c r="T326" s="112"/>
      <c r="U326" s="268"/>
      <c r="V326" s="112"/>
    </row>
    <row r="327" ht="28.5" customHeight="1">
      <c r="E327" s="112"/>
      <c r="F327" s="112"/>
      <c r="H327" s="112"/>
      <c r="L327" s="112"/>
      <c r="M327" s="112"/>
      <c r="S327" s="113"/>
      <c r="T327" s="112"/>
      <c r="U327" s="268"/>
      <c r="V327" s="112"/>
    </row>
    <row r="328" ht="28.5" customHeight="1">
      <c r="E328" s="112"/>
      <c r="F328" s="112"/>
      <c r="H328" s="112"/>
      <c r="L328" s="112"/>
      <c r="M328" s="112"/>
      <c r="S328" s="113"/>
      <c r="T328" s="112"/>
      <c r="U328" s="268"/>
      <c r="V328" s="112"/>
    </row>
    <row r="329" ht="28.5" customHeight="1">
      <c r="E329" s="112"/>
      <c r="F329" s="112"/>
      <c r="H329" s="112"/>
      <c r="L329" s="112"/>
      <c r="M329" s="112"/>
      <c r="S329" s="113"/>
      <c r="T329" s="112"/>
      <c r="U329" s="268"/>
      <c r="V329" s="112"/>
    </row>
    <row r="330" ht="28.5" customHeight="1">
      <c r="E330" s="112"/>
      <c r="F330" s="112"/>
      <c r="H330" s="112"/>
      <c r="L330" s="112"/>
      <c r="M330" s="112"/>
      <c r="S330" s="113"/>
      <c r="T330" s="112"/>
      <c r="U330" s="268"/>
      <c r="V330" s="112"/>
    </row>
    <row r="331" ht="28.5" customHeight="1">
      <c r="E331" s="112"/>
      <c r="F331" s="112"/>
      <c r="H331" s="112"/>
      <c r="L331" s="112"/>
      <c r="M331" s="112"/>
      <c r="S331" s="113"/>
      <c r="T331" s="112"/>
      <c r="U331" s="268"/>
      <c r="V331" s="112"/>
    </row>
    <row r="332" ht="28.5" customHeight="1">
      <c r="E332" s="112"/>
      <c r="F332" s="112"/>
      <c r="H332" s="112"/>
      <c r="L332" s="112"/>
      <c r="M332" s="112"/>
      <c r="S332" s="113"/>
      <c r="T332" s="112"/>
      <c r="U332" s="268"/>
      <c r="V332" s="112"/>
    </row>
    <row r="333" ht="28.5" customHeight="1">
      <c r="E333" s="112"/>
      <c r="F333" s="112"/>
      <c r="H333" s="112"/>
      <c r="L333" s="112"/>
      <c r="M333" s="112"/>
      <c r="S333" s="113"/>
      <c r="T333" s="112"/>
      <c r="U333" s="268"/>
      <c r="V333" s="112"/>
    </row>
    <row r="334" ht="28.5" customHeight="1">
      <c r="E334" s="112"/>
      <c r="F334" s="112"/>
      <c r="H334" s="112"/>
      <c r="L334" s="112"/>
      <c r="M334" s="112"/>
      <c r="S334" s="113"/>
      <c r="T334" s="112"/>
      <c r="U334" s="268"/>
      <c r="V334" s="112"/>
    </row>
    <row r="335" ht="28.5" customHeight="1">
      <c r="E335" s="112"/>
      <c r="F335" s="112"/>
      <c r="H335" s="112"/>
      <c r="L335" s="112"/>
      <c r="M335" s="112"/>
      <c r="S335" s="113"/>
      <c r="T335" s="112"/>
      <c r="U335" s="268"/>
      <c r="V335" s="112"/>
    </row>
    <row r="336" ht="28.5" customHeight="1">
      <c r="E336" s="112"/>
      <c r="F336" s="112"/>
      <c r="H336" s="112"/>
      <c r="L336" s="112"/>
      <c r="M336" s="112"/>
      <c r="S336" s="113"/>
      <c r="T336" s="112"/>
      <c r="U336" s="268"/>
      <c r="V336" s="112"/>
    </row>
    <row r="337" ht="28.5" customHeight="1">
      <c r="E337" s="112"/>
      <c r="F337" s="112"/>
      <c r="H337" s="112"/>
      <c r="L337" s="112"/>
      <c r="M337" s="112"/>
      <c r="S337" s="113"/>
      <c r="T337" s="112"/>
      <c r="U337" s="268"/>
      <c r="V337" s="112"/>
    </row>
    <row r="338" ht="28.5" customHeight="1">
      <c r="E338" s="112"/>
      <c r="F338" s="112"/>
      <c r="H338" s="112"/>
      <c r="L338" s="112"/>
      <c r="M338" s="112"/>
      <c r="S338" s="113"/>
      <c r="T338" s="112"/>
      <c r="U338" s="268"/>
      <c r="V338" s="112"/>
    </row>
    <row r="339" ht="28.5" customHeight="1">
      <c r="E339" s="112"/>
      <c r="F339" s="112"/>
      <c r="H339" s="112"/>
      <c r="L339" s="112"/>
      <c r="M339" s="112"/>
      <c r="S339" s="113"/>
      <c r="T339" s="112"/>
      <c r="U339" s="268"/>
      <c r="V339" s="112"/>
    </row>
    <row r="340" ht="28.5" customHeight="1">
      <c r="E340" s="112"/>
      <c r="F340" s="112"/>
      <c r="H340" s="112"/>
      <c r="L340" s="112"/>
      <c r="M340" s="112"/>
      <c r="S340" s="113"/>
      <c r="T340" s="112"/>
      <c r="U340" s="268"/>
      <c r="V340" s="112"/>
    </row>
    <row r="341" ht="28.5" customHeight="1">
      <c r="E341" s="112"/>
      <c r="F341" s="112"/>
      <c r="H341" s="112"/>
      <c r="L341" s="112"/>
      <c r="M341" s="112"/>
      <c r="S341" s="113"/>
      <c r="T341" s="112"/>
      <c r="U341" s="268"/>
      <c r="V341" s="112"/>
    </row>
    <row r="342" ht="28.5" customHeight="1">
      <c r="E342" s="112"/>
      <c r="F342" s="112"/>
      <c r="H342" s="112"/>
      <c r="L342" s="112"/>
      <c r="M342" s="112"/>
      <c r="S342" s="113"/>
      <c r="T342" s="112"/>
      <c r="U342" s="268"/>
      <c r="V342" s="112"/>
    </row>
    <row r="343" ht="28.5" customHeight="1">
      <c r="E343" s="112"/>
      <c r="F343" s="112"/>
      <c r="H343" s="112"/>
      <c r="L343" s="112"/>
      <c r="M343" s="112"/>
      <c r="S343" s="113"/>
      <c r="T343" s="112"/>
      <c r="U343" s="268"/>
      <c r="V343" s="112"/>
    </row>
    <row r="344" ht="28.5" customHeight="1">
      <c r="E344" s="112"/>
      <c r="F344" s="112"/>
      <c r="H344" s="112"/>
      <c r="L344" s="112"/>
      <c r="M344" s="112"/>
      <c r="S344" s="113"/>
      <c r="T344" s="112"/>
      <c r="U344" s="268"/>
      <c r="V344" s="112"/>
    </row>
    <row r="345" ht="28.5" customHeight="1">
      <c r="E345" s="112"/>
      <c r="F345" s="112"/>
      <c r="H345" s="112"/>
      <c r="L345" s="112"/>
      <c r="M345" s="112"/>
      <c r="S345" s="113"/>
      <c r="T345" s="112"/>
      <c r="U345" s="268"/>
      <c r="V345" s="112"/>
    </row>
    <row r="346" ht="28.5" customHeight="1">
      <c r="E346" s="112"/>
      <c r="F346" s="112"/>
      <c r="H346" s="112"/>
      <c r="L346" s="112"/>
      <c r="M346" s="112"/>
      <c r="S346" s="113"/>
      <c r="T346" s="112"/>
      <c r="U346" s="268"/>
      <c r="V346" s="112"/>
    </row>
    <row r="347" ht="28.5" customHeight="1">
      <c r="E347" s="112"/>
      <c r="F347" s="112"/>
      <c r="H347" s="112"/>
      <c r="L347" s="112"/>
      <c r="M347" s="112"/>
      <c r="S347" s="113"/>
      <c r="T347" s="112"/>
      <c r="U347" s="268"/>
      <c r="V347" s="112"/>
    </row>
    <row r="348" ht="28.5" customHeight="1">
      <c r="E348" s="112"/>
      <c r="F348" s="112"/>
      <c r="H348" s="112"/>
      <c r="L348" s="112"/>
      <c r="M348" s="112"/>
      <c r="S348" s="113"/>
      <c r="T348" s="112"/>
      <c r="U348" s="268"/>
      <c r="V348" s="112"/>
    </row>
    <row r="349" ht="28.5" customHeight="1">
      <c r="E349" s="112"/>
      <c r="F349" s="112"/>
      <c r="H349" s="112"/>
      <c r="L349" s="112"/>
      <c r="M349" s="112"/>
      <c r="S349" s="113"/>
      <c r="T349" s="112"/>
      <c r="U349" s="268"/>
      <c r="V349" s="112"/>
    </row>
    <row r="350" ht="28.5" customHeight="1">
      <c r="E350" s="112"/>
      <c r="F350" s="112"/>
      <c r="H350" s="112"/>
      <c r="L350" s="112"/>
      <c r="M350" s="112"/>
      <c r="S350" s="113"/>
      <c r="T350" s="112"/>
      <c r="U350" s="268"/>
      <c r="V350" s="112"/>
    </row>
    <row r="351" ht="28.5" customHeight="1">
      <c r="E351" s="112"/>
      <c r="F351" s="112"/>
      <c r="H351" s="112"/>
      <c r="L351" s="112"/>
      <c r="M351" s="112"/>
      <c r="S351" s="113"/>
      <c r="T351" s="112"/>
      <c r="U351" s="268"/>
      <c r="V351" s="112"/>
    </row>
    <row r="352" ht="28.5" customHeight="1">
      <c r="E352" s="112"/>
      <c r="F352" s="112"/>
      <c r="H352" s="112"/>
      <c r="L352" s="112"/>
      <c r="M352" s="112"/>
      <c r="S352" s="113"/>
      <c r="T352" s="112"/>
      <c r="U352" s="268"/>
      <c r="V352" s="112"/>
    </row>
    <row r="353" ht="28.5" customHeight="1">
      <c r="E353" s="112"/>
      <c r="F353" s="112"/>
      <c r="H353" s="112"/>
      <c r="L353" s="112"/>
      <c r="M353" s="112"/>
      <c r="S353" s="113"/>
      <c r="T353" s="112"/>
      <c r="U353" s="268"/>
      <c r="V353" s="112"/>
    </row>
    <row r="354" ht="28.5" customHeight="1">
      <c r="E354" s="112"/>
      <c r="F354" s="112"/>
      <c r="H354" s="112"/>
      <c r="L354" s="112"/>
      <c r="M354" s="112"/>
      <c r="S354" s="113"/>
      <c r="T354" s="112"/>
      <c r="U354" s="268"/>
      <c r="V354" s="112"/>
    </row>
    <row r="355" ht="28.5" customHeight="1">
      <c r="E355" s="112"/>
      <c r="F355" s="112"/>
      <c r="H355" s="112"/>
      <c r="L355" s="112"/>
      <c r="M355" s="112"/>
      <c r="S355" s="113"/>
      <c r="T355" s="112"/>
      <c r="U355" s="268"/>
      <c r="V355" s="112"/>
    </row>
    <row r="356" ht="28.5" customHeight="1">
      <c r="E356" s="112"/>
      <c r="F356" s="112"/>
      <c r="H356" s="112"/>
      <c r="L356" s="112"/>
      <c r="M356" s="112"/>
      <c r="S356" s="113"/>
      <c r="T356" s="112"/>
      <c r="U356" s="268"/>
      <c r="V356" s="112"/>
    </row>
    <row r="357" ht="28.5" customHeight="1">
      <c r="E357" s="112"/>
      <c r="F357" s="112"/>
      <c r="H357" s="112"/>
      <c r="L357" s="112"/>
      <c r="M357" s="112"/>
      <c r="S357" s="113"/>
      <c r="T357" s="112"/>
      <c r="U357" s="268"/>
      <c r="V357" s="112"/>
    </row>
    <row r="358" ht="28.5" customHeight="1">
      <c r="E358" s="112"/>
      <c r="F358" s="112"/>
      <c r="H358" s="112"/>
      <c r="L358" s="112"/>
      <c r="M358" s="112"/>
      <c r="S358" s="113"/>
      <c r="T358" s="112"/>
      <c r="U358" s="268"/>
      <c r="V358" s="112"/>
    </row>
    <row r="359" ht="28.5" customHeight="1">
      <c r="E359" s="112"/>
      <c r="F359" s="112"/>
      <c r="H359" s="112"/>
      <c r="L359" s="112"/>
      <c r="M359" s="112"/>
      <c r="S359" s="113"/>
      <c r="T359" s="112"/>
      <c r="U359" s="268"/>
      <c r="V359" s="112"/>
    </row>
    <row r="360" ht="28.5" customHeight="1">
      <c r="E360" s="112"/>
      <c r="F360" s="112"/>
      <c r="H360" s="112"/>
      <c r="L360" s="112"/>
      <c r="M360" s="112"/>
      <c r="S360" s="113"/>
      <c r="T360" s="112"/>
      <c r="U360" s="268"/>
      <c r="V360" s="112"/>
    </row>
    <row r="361" ht="28.5" customHeight="1">
      <c r="E361" s="112"/>
      <c r="F361" s="112"/>
      <c r="H361" s="112"/>
      <c r="L361" s="112"/>
      <c r="M361" s="112"/>
      <c r="S361" s="113"/>
      <c r="T361" s="112"/>
      <c r="U361" s="268"/>
      <c r="V361" s="112"/>
    </row>
    <row r="362" ht="28.5" customHeight="1">
      <c r="E362" s="112"/>
      <c r="F362" s="112"/>
      <c r="H362" s="112"/>
      <c r="L362" s="112"/>
      <c r="M362" s="112"/>
      <c r="S362" s="113"/>
      <c r="T362" s="112"/>
      <c r="U362" s="268"/>
      <c r="V362" s="112"/>
    </row>
    <row r="363" ht="28.5" customHeight="1">
      <c r="E363" s="112"/>
      <c r="F363" s="112"/>
      <c r="H363" s="112"/>
      <c r="L363" s="112"/>
      <c r="M363" s="112"/>
      <c r="S363" s="113"/>
      <c r="T363" s="112"/>
      <c r="U363" s="268"/>
      <c r="V363" s="112"/>
    </row>
    <row r="364" ht="28.5" customHeight="1">
      <c r="E364" s="112"/>
      <c r="F364" s="112"/>
      <c r="H364" s="112"/>
      <c r="L364" s="112"/>
      <c r="M364" s="112"/>
      <c r="S364" s="113"/>
      <c r="T364" s="112"/>
      <c r="U364" s="268"/>
      <c r="V364" s="112"/>
    </row>
    <row r="365" ht="28.5" customHeight="1">
      <c r="E365" s="112"/>
      <c r="F365" s="112"/>
      <c r="H365" s="112"/>
      <c r="L365" s="112"/>
      <c r="M365" s="112"/>
      <c r="S365" s="113"/>
      <c r="T365" s="112"/>
      <c r="U365" s="268"/>
      <c r="V365" s="112"/>
    </row>
    <row r="366" ht="28.5" customHeight="1">
      <c r="E366" s="112"/>
      <c r="F366" s="112"/>
      <c r="H366" s="112"/>
      <c r="L366" s="112"/>
      <c r="M366" s="112"/>
      <c r="S366" s="113"/>
      <c r="T366" s="112"/>
      <c r="U366" s="268"/>
      <c r="V366" s="112"/>
    </row>
    <row r="367" ht="28.5" customHeight="1">
      <c r="E367" s="112"/>
      <c r="F367" s="112"/>
      <c r="H367" s="112"/>
      <c r="L367" s="112"/>
      <c r="M367" s="112"/>
      <c r="S367" s="113"/>
      <c r="T367" s="112"/>
      <c r="U367" s="268"/>
      <c r="V367" s="112"/>
    </row>
    <row r="368" ht="28.5" customHeight="1">
      <c r="E368" s="112"/>
      <c r="F368" s="112"/>
      <c r="H368" s="112"/>
      <c r="L368" s="112"/>
      <c r="M368" s="112"/>
      <c r="S368" s="113"/>
      <c r="T368" s="112"/>
      <c r="U368" s="268"/>
      <c r="V368" s="112"/>
    </row>
    <row r="369" ht="28.5" customHeight="1">
      <c r="E369" s="112"/>
      <c r="F369" s="112"/>
      <c r="H369" s="112"/>
      <c r="L369" s="112"/>
      <c r="M369" s="112"/>
      <c r="S369" s="113"/>
      <c r="T369" s="112"/>
      <c r="U369" s="268"/>
      <c r="V369" s="112"/>
    </row>
    <row r="370" ht="28.5" customHeight="1">
      <c r="E370" s="112"/>
      <c r="F370" s="112"/>
      <c r="H370" s="112"/>
      <c r="L370" s="112"/>
      <c r="M370" s="112"/>
      <c r="S370" s="113"/>
      <c r="T370" s="112"/>
      <c r="U370" s="268"/>
      <c r="V370" s="112"/>
    </row>
    <row r="371" ht="28.5" customHeight="1">
      <c r="E371" s="112"/>
      <c r="F371" s="112"/>
      <c r="H371" s="112"/>
      <c r="L371" s="112"/>
      <c r="M371" s="112"/>
      <c r="S371" s="113"/>
      <c r="T371" s="112"/>
      <c r="U371" s="268"/>
      <c r="V371" s="112"/>
    </row>
    <row r="372" ht="28.5" customHeight="1">
      <c r="E372" s="112"/>
      <c r="F372" s="112"/>
      <c r="H372" s="112"/>
      <c r="L372" s="112"/>
      <c r="M372" s="112"/>
      <c r="S372" s="113"/>
      <c r="T372" s="112"/>
      <c r="U372" s="268"/>
      <c r="V372" s="112"/>
    </row>
    <row r="373" ht="28.5" customHeight="1">
      <c r="E373" s="112"/>
      <c r="F373" s="112"/>
      <c r="H373" s="112"/>
      <c r="L373" s="112"/>
      <c r="M373" s="112"/>
      <c r="S373" s="113"/>
      <c r="T373" s="112"/>
      <c r="U373" s="268"/>
      <c r="V373" s="112"/>
    </row>
    <row r="374" ht="28.5" customHeight="1">
      <c r="E374" s="112"/>
      <c r="F374" s="112"/>
      <c r="H374" s="112"/>
      <c r="L374" s="112"/>
      <c r="M374" s="112"/>
      <c r="S374" s="113"/>
      <c r="T374" s="112"/>
      <c r="U374" s="268"/>
      <c r="V374" s="112"/>
    </row>
    <row r="375" ht="28.5" customHeight="1">
      <c r="E375" s="112"/>
      <c r="F375" s="112"/>
      <c r="H375" s="112"/>
      <c r="L375" s="112"/>
      <c r="M375" s="112"/>
      <c r="S375" s="113"/>
      <c r="T375" s="112"/>
      <c r="U375" s="268"/>
      <c r="V375" s="112"/>
    </row>
    <row r="376" ht="28.5" customHeight="1">
      <c r="E376" s="112"/>
      <c r="F376" s="112"/>
      <c r="H376" s="112"/>
      <c r="L376" s="112"/>
      <c r="M376" s="112"/>
      <c r="S376" s="113"/>
      <c r="T376" s="112"/>
      <c r="U376" s="268"/>
      <c r="V376" s="112"/>
    </row>
    <row r="377" ht="28.5" customHeight="1">
      <c r="E377" s="112"/>
      <c r="F377" s="112"/>
      <c r="H377" s="112"/>
      <c r="L377" s="112"/>
      <c r="M377" s="112"/>
      <c r="S377" s="113"/>
      <c r="T377" s="112"/>
      <c r="U377" s="268"/>
      <c r="V377" s="112"/>
    </row>
    <row r="378" ht="28.5" customHeight="1">
      <c r="E378" s="112"/>
      <c r="F378" s="112"/>
      <c r="H378" s="112"/>
      <c r="L378" s="112"/>
      <c r="M378" s="112"/>
      <c r="S378" s="113"/>
      <c r="T378" s="112"/>
      <c r="U378" s="268"/>
      <c r="V378" s="112"/>
    </row>
    <row r="379" ht="28.5" customHeight="1">
      <c r="E379" s="112"/>
      <c r="F379" s="112"/>
      <c r="H379" s="112"/>
      <c r="L379" s="112"/>
      <c r="M379" s="112"/>
      <c r="S379" s="113"/>
      <c r="T379" s="112"/>
      <c r="U379" s="268"/>
      <c r="V379" s="112"/>
    </row>
    <row r="380" ht="28.5" customHeight="1">
      <c r="E380" s="112"/>
      <c r="F380" s="112"/>
      <c r="H380" s="112"/>
      <c r="L380" s="112"/>
      <c r="M380" s="112"/>
      <c r="S380" s="113"/>
      <c r="T380" s="112"/>
      <c r="U380" s="268"/>
      <c r="V380" s="112"/>
    </row>
    <row r="381" ht="28.5" customHeight="1">
      <c r="E381" s="112"/>
      <c r="F381" s="112"/>
      <c r="H381" s="112"/>
      <c r="L381" s="112"/>
      <c r="M381" s="112"/>
      <c r="S381" s="113"/>
      <c r="T381" s="112"/>
      <c r="U381" s="268"/>
      <c r="V381" s="112"/>
    </row>
    <row r="382" ht="28.5" customHeight="1">
      <c r="E382" s="112"/>
      <c r="F382" s="112"/>
      <c r="H382" s="112"/>
      <c r="L382" s="112"/>
      <c r="M382" s="112"/>
      <c r="S382" s="113"/>
      <c r="T382" s="112"/>
      <c r="U382" s="268"/>
      <c r="V382" s="112"/>
    </row>
    <row r="383" ht="28.5" customHeight="1">
      <c r="E383" s="112"/>
      <c r="F383" s="112"/>
      <c r="H383" s="112"/>
      <c r="L383" s="112"/>
      <c r="M383" s="112"/>
      <c r="S383" s="113"/>
      <c r="T383" s="112"/>
      <c r="U383" s="268"/>
      <c r="V383" s="112"/>
    </row>
    <row r="384" ht="28.5" customHeight="1">
      <c r="E384" s="112"/>
      <c r="F384" s="112"/>
      <c r="H384" s="112"/>
      <c r="L384" s="112"/>
      <c r="M384" s="112"/>
      <c r="S384" s="113"/>
      <c r="T384" s="112"/>
      <c r="U384" s="268"/>
      <c r="V384" s="112"/>
    </row>
    <row r="385" ht="28.5" customHeight="1">
      <c r="E385" s="112"/>
      <c r="F385" s="112"/>
      <c r="H385" s="112"/>
      <c r="L385" s="112"/>
      <c r="M385" s="112"/>
      <c r="S385" s="113"/>
      <c r="T385" s="112"/>
      <c r="U385" s="268"/>
      <c r="V385" s="112"/>
    </row>
    <row r="386" ht="28.5" customHeight="1">
      <c r="E386" s="112"/>
      <c r="F386" s="112"/>
      <c r="H386" s="112"/>
      <c r="L386" s="112"/>
      <c r="M386" s="112"/>
      <c r="S386" s="113"/>
      <c r="T386" s="112"/>
      <c r="U386" s="268"/>
      <c r="V386" s="112"/>
    </row>
    <row r="387" ht="28.5" customHeight="1">
      <c r="E387" s="112"/>
      <c r="F387" s="112"/>
      <c r="H387" s="112"/>
      <c r="L387" s="112"/>
      <c r="M387" s="112"/>
      <c r="S387" s="113"/>
      <c r="T387" s="112"/>
      <c r="U387" s="268"/>
      <c r="V387" s="112"/>
    </row>
    <row r="388" ht="28.5" customHeight="1">
      <c r="E388" s="112"/>
      <c r="F388" s="112"/>
      <c r="H388" s="112"/>
      <c r="L388" s="112"/>
      <c r="M388" s="112"/>
      <c r="S388" s="113"/>
      <c r="T388" s="112"/>
      <c r="U388" s="268"/>
      <c r="V388" s="112"/>
    </row>
    <row r="389" ht="28.5" customHeight="1">
      <c r="E389" s="112"/>
      <c r="F389" s="112"/>
      <c r="H389" s="112"/>
      <c r="L389" s="112"/>
      <c r="M389" s="112"/>
      <c r="S389" s="113"/>
      <c r="T389" s="112"/>
      <c r="U389" s="268"/>
      <c r="V389" s="112"/>
    </row>
    <row r="390" ht="28.5" customHeight="1">
      <c r="E390" s="112"/>
      <c r="F390" s="112"/>
      <c r="H390" s="112"/>
      <c r="L390" s="112"/>
      <c r="M390" s="112"/>
      <c r="S390" s="113"/>
      <c r="T390" s="112"/>
      <c r="U390" s="268"/>
      <c r="V390" s="112"/>
    </row>
    <row r="391" ht="28.5" customHeight="1">
      <c r="E391" s="112"/>
      <c r="F391" s="112"/>
      <c r="H391" s="112"/>
      <c r="L391" s="112"/>
      <c r="M391" s="112"/>
      <c r="S391" s="113"/>
      <c r="T391" s="112"/>
      <c r="U391" s="268"/>
      <c r="V391" s="112"/>
    </row>
    <row r="392" ht="28.5" customHeight="1">
      <c r="E392" s="112"/>
      <c r="F392" s="112"/>
      <c r="H392" s="112"/>
      <c r="L392" s="112"/>
      <c r="M392" s="112"/>
      <c r="S392" s="113"/>
      <c r="T392" s="112"/>
      <c r="U392" s="268"/>
      <c r="V392" s="112"/>
    </row>
    <row r="393" ht="28.5" customHeight="1">
      <c r="E393" s="112"/>
      <c r="F393" s="112"/>
      <c r="H393" s="112"/>
      <c r="L393" s="112"/>
      <c r="M393" s="112"/>
      <c r="S393" s="113"/>
      <c r="T393" s="112"/>
      <c r="U393" s="268"/>
      <c r="V393" s="112"/>
    </row>
    <row r="394" ht="28.5" customHeight="1">
      <c r="E394" s="112"/>
      <c r="F394" s="112"/>
      <c r="H394" s="112"/>
      <c r="L394" s="112"/>
      <c r="M394" s="112"/>
      <c r="S394" s="113"/>
      <c r="T394" s="112"/>
      <c r="U394" s="268"/>
      <c r="V394" s="112"/>
    </row>
    <row r="395" ht="28.5" customHeight="1">
      <c r="E395" s="112"/>
      <c r="F395" s="112"/>
      <c r="H395" s="112"/>
      <c r="L395" s="112"/>
      <c r="M395" s="112"/>
      <c r="S395" s="113"/>
      <c r="T395" s="112"/>
      <c r="U395" s="268"/>
      <c r="V395" s="112"/>
    </row>
    <row r="396" ht="28.5" customHeight="1">
      <c r="E396" s="112"/>
      <c r="F396" s="112"/>
      <c r="H396" s="112"/>
      <c r="L396" s="112"/>
      <c r="M396" s="112"/>
      <c r="S396" s="113"/>
      <c r="T396" s="112"/>
      <c r="U396" s="268"/>
      <c r="V396" s="112"/>
    </row>
    <row r="397" ht="28.5" customHeight="1">
      <c r="E397" s="112"/>
      <c r="F397" s="112"/>
      <c r="H397" s="112"/>
      <c r="L397" s="112"/>
      <c r="M397" s="112"/>
      <c r="S397" s="113"/>
      <c r="T397" s="112"/>
      <c r="U397" s="268"/>
      <c r="V397" s="112"/>
    </row>
    <row r="398" ht="28.5" customHeight="1">
      <c r="E398" s="112"/>
      <c r="F398" s="112"/>
      <c r="H398" s="112"/>
      <c r="L398" s="112"/>
      <c r="M398" s="112"/>
      <c r="S398" s="113"/>
      <c r="T398" s="112"/>
      <c r="U398" s="268"/>
      <c r="V398" s="112"/>
    </row>
    <row r="399" ht="28.5" customHeight="1">
      <c r="E399" s="112"/>
      <c r="F399" s="112"/>
      <c r="H399" s="112"/>
      <c r="L399" s="112"/>
      <c r="M399" s="112"/>
      <c r="S399" s="113"/>
      <c r="T399" s="112"/>
      <c r="U399" s="268"/>
      <c r="V399" s="112"/>
    </row>
    <row r="400" ht="28.5" customHeight="1">
      <c r="E400" s="112"/>
      <c r="F400" s="112"/>
      <c r="H400" s="112"/>
      <c r="L400" s="112"/>
      <c r="M400" s="112"/>
      <c r="S400" s="113"/>
      <c r="T400" s="112"/>
      <c r="U400" s="268"/>
      <c r="V400" s="112"/>
    </row>
    <row r="401" ht="28.5" customHeight="1">
      <c r="E401" s="112"/>
      <c r="F401" s="112"/>
      <c r="H401" s="112"/>
      <c r="L401" s="112"/>
      <c r="M401" s="112"/>
      <c r="S401" s="113"/>
      <c r="T401" s="112"/>
      <c r="U401" s="268"/>
      <c r="V401" s="112"/>
    </row>
    <row r="402" ht="28.5" customHeight="1">
      <c r="E402" s="112"/>
      <c r="F402" s="112"/>
      <c r="H402" s="112"/>
      <c r="L402" s="112"/>
      <c r="M402" s="112"/>
      <c r="S402" s="113"/>
      <c r="T402" s="112"/>
      <c r="U402" s="268"/>
      <c r="V402" s="112"/>
    </row>
    <row r="403" ht="28.5" customHeight="1">
      <c r="E403" s="112"/>
      <c r="F403" s="112"/>
      <c r="H403" s="112"/>
      <c r="L403" s="112"/>
      <c r="M403" s="112"/>
      <c r="S403" s="113"/>
      <c r="T403" s="112"/>
      <c r="U403" s="268"/>
      <c r="V403" s="112"/>
    </row>
    <row r="404" ht="28.5" customHeight="1">
      <c r="E404" s="112"/>
      <c r="F404" s="112"/>
      <c r="H404" s="112"/>
      <c r="L404" s="112"/>
      <c r="M404" s="112"/>
      <c r="S404" s="113"/>
      <c r="T404" s="112"/>
      <c r="U404" s="268"/>
      <c r="V404" s="112"/>
    </row>
    <row r="405" ht="28.5" customHeight="1">
      <c r="E405" s="112"/>
      <c r="F405" s="112"/>
      <c r="H405" s="112"/>
      <c r="L405" s="112"/>
      <c r="M405" s="112"/>
      <c r="S405" s="113"/>
      <c r="T405" s="112"/>
      <c r="U405" s="268"/>
      <c r="V405" s="112"/>
    </row>
    <row r="406" ht="28.5" customHeight="1">
      <c r="E406" s="112"/>
      <c r="F406" s="112"/>
      <c r="H406" s="112"/>
      <c r="L406" s="112"/>
      <c r="M406" s="112"/>
      <c r="S406" s="113"/>
      <c r="T406" s="112"/>
      <c r="U406" s="268"/>
      <c r="V406" s="112"/>
    </row>
    <row r="407" ht="28.5" customHeight="1">
      <c r="E407" s="112"/>
      <c r="F407" s="112"/>
      <c r="H407" s="112"/>
      <c r="L407" s="112"/>
      <c r="M407" s="112"/>
      <c r="S407" s="113"/>
      <c r="T407" s="112"/>
      <c r="U407" s="268"/>
      <c r="V407" s="112"/>
    </row>
    <row r="408" ht="28.5" customHeight="1">
      <c r="E408" s="112"/>
      <c r="F408" s="112"/>
      <c r="H408" s="112"/>
      <c r="L408" s="112"/>
      <c r="M408" s="112"/>
      <c r="S408" s="113"/>
      <c r="T408" s="112"/>
      <c r="U408" s="268"/>
      <c r="V408" s="112"/>
    </row>
    <row r="409" ht="28.5" customHeight="1">
      <c r="E409" s="112"/>
      <c r="F409" s="112"/>
      <c r="H409" s="112"/>
      <c r="L409" s="112"/>
      <c r="M409" s="112"/>
      <c r="S409" s="113"/>
      <c r="T409" s="112"/>
      <c r="U409" s="268"/>
      <c r="V409" s="112"/>
    </row>
    <row r="410" ht="28.5" customHeight="1">
      <c r="E410" s="112"/>
      <c r="F410" s="112"/>
      <c r="H410" s="112"/>
      <c r="L410" s="112"/>
      <c r="M410" s="112"/>
      <c r="S410" s="113"/>
      <c r="T410" s="112"/>
      <c r="U410" s="268"/>
      <c r="V410" s="112"/>
    </row>
    <row r="411" ht="28.5" customHeight="1">
      <c r="E411" s="112"/>
      <c r="F411" s="112"/>
      <c r="H411" s="112"/>
      <c r="L411" s="112"/>
      <c r="M411" s="112"/>
      <c r="S411" s="113"/>
      <c r="T411" s="112"/>
      <c r="U411" s="268"/>
      <c r="V411" s="112"/>
    </row>
    <row r="412" ht="28.5" customHeight="1">
      <c r="E412" s="112"/>
      <c r="F412" s="112"/>
      <c r="H412" s="112"/>
      <c r="L412" s="112"/>
      <c r="M412" s="112"/>
      <c r="S412" s="113"/>
      <c r="T412" s="112"/>
      <c r="U412" s="268"/>
      <c r="V412" s="112"/>
    </row>
    <row r="413" ht="28.5" customHeight="1">
      <c r="E413" s="112"/>
      <c r="F413" s="112"/>
      <c r="H413" s="112"/>
      <c r="L413" s="112"/>
      <c r="M413" s="112"/>
      <c r="S413" s="113"/>
      <c r="T413" s="112"/>
      <c r="U413" s="268"/>
      <c r="V413" s="112"/>
    </row>
    <row r="414" ht="28.5" customHeight="1">
      <c r="E414" s="112"/>
      <c r="F414" s="112"/>
      <c r="H414" s="112"/>
      <c r="L414" s="112"/>
      <c r="M414" s="112"/>
      <c r="S414" s="113"/>
      <c r="T414" s="112"/>
      <c r="U414" s="268"/>
      <c r="V414" s="112"/>
    </row>
    <row r="415" ht="28.5" customHeight="1">
      <c r="E415" s="112"/>
      <c r="F415" s="112"/>
      <c r="H415" s="112"/>
      <c r="L415" s="112"/>
      <c r="M415" s="112"/>
      <c r="S415" s="113"/>
      <c r="T415" s="112"/>
      <c r="U415" s="268"/>
      <c r="V415" s="112"/>
    </row>
    <row r="416" ht="28.5" customHeight="1">
      <c r="E416" s="112"/>
      <c r="F416" s="112"/>
      <c r="H416" s="112"/>
      <c r="L416" s="112"/>
      <c r="M416" s="112"/>
      <c r="S416" s="113"/>
      <c r="T416" s="112"/>
      <c r="U416" s="268"/>
      <c r="V416" s="112"/>
    </row>
    <row r="417" ht="28.5" customHeight="1">
      <c r="E417" s="112"/>
      <c r="F417" s="112"/>
      <c r="H417" s="112"/>
      <c r="L417" s="112"/>
      <c r="M417" s="112"/>
      <c r="S417" s="113"/>
      <c r="T417" s="112"/>
      <c r="U417" s="268"/>
      <c r="V417" s="112"/>
    </row>
    <row r="418" ht="28.5" customHeight="1">
      <c r="E418" s="112"/>
      <c r="F418" s="112"/>
      <c r="H418" s="112"/>
      <c r="L418" s="112"/>
      <c r="M418" s="112"/>
      <c r="S418" s="113"/>
      <c r="T418" s="112"/>
      <c r="U418" s="268"/>
      <c r="V418" s="112"/>
    </row>
    <row r="419" ht="28.5" customHeight="1">
      <c r="E419" s="112"/>
      <c r="F419" s="112"/>
      <c r="H419" s="112"/>
      <c r="L419" s="112"/>
      <c r="M419" s="112"/>
      <c r="S419" s="113"/>
      <c r="T419" s="112"/>
      <c r="U419" s="268"/>
      <c r="V419" s="112"/>
    </row>
    <row r="420" ht="28.5" customHeight="1">
      <c r="E420" s="112"/>
      <c r="F420" s="112"/>
      <c r="H420" s="112"/>
      <c r="L420" s="112"/>
      <c r="M420" s="112"/>
      <c r="S420" s="113"/>
      <c r="T420" s="112"/>
      <c r="U420" s="268"/>
      <c r="V420" s="112"/>
    </row>
    <row r="421" ht="28.5" customHeight="1">
      <c r="E421" s="112"/>
      <c r="F421" s="112"/>
      <c r="H421" s="112"/>
      <c r="L421" s="112"/>
      <c r="M421" s="112"/>
      <c r="S421" s="113"/>
      <c r="T421" s="112"/>
      <c r="U421" s="268"/>
      <c r="V421" s="112"/>
    </row>
    <row r="422" ht="28.5" customHeight="1">
      <c r="E422" s="112"/>
      <c r="F422" s="112"/>
      <c r="H422" s="112"/>
      <c r="L422" s="112"/>
      <c r="M422" s="112"/>
      <c r="S422" s="113"/>
      <c r="T422" s="112"/>
      <c r="U422" s="268"/>
      <c r="V422" s="112"/>
    </row>
    <row r="423" ht="28.5" customHeight="1">
      <c r="E423" s="112"/>
      <c r="F423" s="112"/>
      <c r="H423" s="112"/>
      <c r="L423" s="112"/>
      <c r="M423" s="112"/>
      <c r="S423" s="113"/>
      <c r="T423" s="112"/>
      <c r="U423" s="268"/>
      <c r="V423" s="112"/>
    </row>
    <row r="424" ht="28.5" customHeight="1">
      <c r="E424" s="112"/>
      <c r="F424" s="112"/>
      <c r="H424" s="112"/>
      <c r="L424" s="112"/>
      <c r="M424" s="112"/>
      <c r="S424" s="113"/>
      <c r="T424" s="112"/>
      <c r="U424" s="268"/>
      <c r="V424" s="112"/>
    </row>
    <row r="425" ht="28.5" customHeight="1">
      <c r="E425" s="112"/>
      <c r="F425" s="112"/>
      <c r="H425" s="112"/>
      <c r="L425" s="112"/>
      <c r="M425" s="112"/>
      <c r="S425" s="113"/>
      <c r="T425" s="112"/>
      <c r="U425" s="268"/>
      <c r="V425" s="112"/>
    </row>
    <row r="426" ht="28.5" customHeight="1">
      <c r="E426" s="112"/>
      <c r="F426" s="112"/>
      <c r="H426" s="112"/>
      <c r="L426" s="112"/>
      <c r="M426" s="112"/>
      <c r="S426" s="113"/>
      <c r="T426" s="112"/>
      <c r="U426" s="268"/>
      <c r="V426" s="112"/>
    </row>
    <row r="427" ht="28.5" customHeight="1">
      <c r="E427" s="112"/>
      <c r="F427" s="112"/>
      <c r="H427" s="112"/>
      <c r="L427" s="112"/>
      <c r="M427" s="112"/>
      <c r="S427" s="113"/>
      <c r="T427" s="112"/>
      <c r="U427" s="268"/>
      <c r="V427" s="112"/>
    </row>
    <row r="428" ht="28.5" customHeight="1">
      <c r="E428" s="112"/>
      <c r="F428" s="112"/>
      <c r="H428" s="112"/>
      <c r="L428" s="112"/>
      <c r="M428" s="112"/>
      <c r="S428" s="113"/>
      <c r="T428" s="112"/>
      <c r="U428" s="268"/>
      <c r="V428" s="112"/>
    </row>
    <row r="429" ht="28.5" customHeight="1">
      <c r="E429" s="112"/>
      <c r="F429" s="112"/>
      <c r="H429" s="112"/>
      <c r="L429" s="112"/>
      <c r="M429" s="112"/>
      <c r="S429" s="113"/>
      <c r="T429" s="112"/>
      <c r="U429" s="268"/>
      <c r="V429" s="112"/>
    </row>
    <row r="430" ht="28.5" customHeight="1">
      <c r="E430" s="112"/>
      <c r="F430" s="112"/>
      <c r="H430" s="112"/>
      <c r="L430" s="112"/>
      <c r="M430" s="112"/>
      <c r="S430" s="113"/>
      <c r="T430" s="112"/>
      <c r="U430" s="268"/>
      <c r="V430" s="112"/>
    </row>
    <row r="431" ht="28.5" customHeight="1">
      <c r="E431" s="112"/>
      <c r="F431" s="112"/>
      <c r="H431" s="112"/>
      <c r="L431" s="112"/>
      <c r="M431" s="112"/>
      <c r="S431" s="113"/>
      <c r="T431" s="112"/>
      <c r="U431" s="268"/>
      <c r="V431" s="112"/>
    </row>
    <row r="432" ht="28.5" customHeight="1">
      <c r="E432" s="112"/>
      <c r="F432" s="112"/>
      <c r="H432" s="112"/>
      <c r="L432" s="112"/>
      <c r="M432" s="112"/>
      <c r="S432" s="113"/>
      <c r="T432" s="112"/>
      <c r="U432" s="268"/>
      <c r="V432" s="112"/>
    </row>
    <row r="433" ht="28.5" customHeight="1">
      <c r="E433" s="112"/>
      <c r="F433" s="112"/>
      <c r="H433" s="112"/>
      <c r="L433" s="112"/>
      <c r="M433" s="112"/>
      <c r="S433" s="113"/>
      <c r="T433" s="112"/>
      <c r="U433" s="268"/>
      <c r="V433" s="112"/>
    </row>
    <row r="434" ht="28.5" customHeight="1">
      <c r="E434" s="112"/>
      <c r="F434" s="112"/>
      <c r="H434" s="112"/>
      <c r="L434" s="112"/>
      <c r="M434" s="112"/>
      <c r="S434" s="113"/>
      <c r="T434" s="112"/>
      <c r="U434" s="268"/>
      <c r="V434" s="112"/>
    </row>
    <row r="435" ht="28.5" customHeight="1">
      <c r="E435" s="112"/>
      <c r="F435" s="112"/>
      <c r="H435" s="112"/>
      <c r="L435" s="112"/>
      <c r="M435" s="112"/>
      <c r="S435" s="113"/>
      <c r="T435" s="112"/>
      <c r="U435" s="268"/>
      <c r="V435" s="112"/>
    </row>
    <row r="436" ht="28.5" customHeight="1">
      <c r="E436" s="112"/>
      <c r="F436" s="112"/>
      <c r="H436" s="112"/>
      <c r="L436" s="112"/>
      <c r="M436" s="112"/>
      <c r="S436" s="113"/>
      <c r="T436" s="112"/>
      <c r="U436" s="268"/>
      <c r="V436" s="112"/>
    </row>
    <row r="437" ht="28.5" customHeight="1">
      <c r="E437" s="112"/>
      <c r="F437" s="112"/>
      <c r="H437" s="112"/>
      <c r="L437" s="112"/>
      <c r="M437" s="112"/>
      <c r="S437" s="113"/>
      <c r="T437" s="112"/>
      <c r="U437" s="268"/>
      <c r="V437" s="112"/>
    </row>
    <row r="438" ht="28.5" customHeight="1">
      <c r="E438" s="112"/>
      <c r="F438" s="112"/>
      <c r="H438" s="112"/>
      <c r="L438" s="112"/>
      <c r="M438" s="112"/>
      <c r="S438" s="113"/>
      <c r="T438" s="112"/>
      <c r="U438" s="268"/>
      <c r="V438" s="112"/>
    </row>
    <row r="439" ht="28.5" customHeight="1">
      <c r="E439" s="112"/>
      <c r="F439" s="112"/>
      <c r="H439" s="112"/>
      <c r="L439" s="112"/>
      <c r="M439" s="112"/>
      <c r="S439" s="113"/>
      <c r="T439" s="112"/>
      <c r="U439" s="268"/>
      <c r="V439" s="112"/>
    </row>
    <row r="440" ht="28.5" customHeight="1">
      <c r="E440" s="112"/>
      <c r="F440" s="112"/>
      <c r="H440" s="112"/>
      <c r="L440" s="112"/>
      <c r="M440" s="112"/>
      <c r="S440" s="113"/>
      <c r="T440" s="112"/>
      <c r="U440" s="268"/>
      <c r="V440" s="112"/>
    </row>
    <row r="441" ht="28.5" customHeight="1">
      <c r="E441" s="112"/>
      <c r="F441" s="112"/>
      <c r="H441" s="112"/>
      <c r="L441" s="112"/>
      <c r="M441" s="112"/>
      <c r="S441" s="113"/>
      <c r="T441" s="112"/>
      <c r="U441" s="268"/>
      <c r="V441" s="112"/>
    </row>
    <row r="442" ht="28.5" customHeight="1">
      <c r="E442" s="112"/>
      <c r="F442" s="112"/>
      <c r="H442" s="112"/>
      <c r="L442" s="112"/>
      <c r="M442" s="112"/>
      <c r="S442" s="113"/>
      <c r="T442" s="112"/>
      <c r="U442" s="268"/>
      <c r="V442" s="112"/>
    </row>
    <row r="443" ht="28.5" customHeight="1">
      <c r="E443" s="112"/>
      <c r="F443" s="112"/>
      <c r="H443" s="112"/>
      <c r="L443" s="112"/>
      <c r="M443" s="112"/>
      <c r="S443" s="113"/>
      <c r="T443" s="112"/>
      <c r="U443" s="268"/>
      <c r="V443" s="112"/>
    </row>
    <row r="444" ht="28.5" customHeight="1">
      <c r="E444" s="112"/>
      <c r="F444" s="112"/>
      <c r="H444" s="112"/>
      <c r="L444" s="112"/>
      <c r="M444" s="112"/>
      <c r="S444" s="113"/>
      <c r="T444" s="112"/>
      <c r="U444" s="268"/>
      <c r="V444" s="112"/>
    </row>
    <row r="445" ht="28.5" customHeight="1">
      <c r="E445" s="112"/>
      <c r="F445" s="112"/>
      <c r="H445" s="112"/>
      <c r="L445" s="112"/>
      <c r="M445" s="112"/>
      <c r="S445" s="113"/>
      <c r="T445" s="112"/>
      <c r="U445" s="268"/>
      <c r="V445" s="112"/>
    </row>
    <row r="446" ht="28.5" customHeight="1">
      <c r="E446" s="112"/>
      <c r="F446" s="112"/>
      <c r="H446" s="112"/>
      <c r="L446" s="112"/>
      <c r="M446" s="112"/>
      <c r="S446" s="113"/>
      <c r="T446" s="112"/>
      <c r="U446" s="268"/>
      <c r="V446" s="112"/>
    </row>
    <row r="447" ht="28.5" customHeight="1">
      <c r="E447" s="112"/>
      <c r="F447" s="112"/>
      <c r="H447" s="112"/>
      <c r="L447" s="112"/>
      <c r="M447" s="112"/>
      <c r="S447" s="113"/>
      <c r="T447" s="112"/>
      <c r="U447" s="268"/>
      <c r="V447" s="112"/>
    </row>
    <row r="448" ht="28.5" customHeight="1">
      <c r="E448" s="112"/>
      <c r="F448" s="112"/>
      <c r="H448" s="112"/>
      <c r="L448" s="112"/>
      <c r="M448" s="112"/>
      <c r="S448" s="113"/>
      <c r="T448" s="112"/>
      <c r="U448" s="268"/>
      <c r="V448" s="112"/>
    </row>
    <row r="449" ht="28.5" customHeight="1">
      <c r="E449" s="112"/>
      <c r="F449" s="112"/>
      <c r="H449" s="112"/>
      <c r="L449" s="112"/>
      <c r="M449" s="112"/>
      <c r="S449" s="113"/>
      <c r="T449" s="112"/>
      <c r="U449" s="268"/>
      <c r="V449" s="112"/>
    </row>
    <row r="450" ht="28.5" customHeight="1">
      <c r="E450" s="112"/>
      <c r="F450" s="112"/>
      <c r="H450" s="112"/>
      <c r="L450" s="112"/>
      <c r="M450" s="112"/>
      <c r="S450" s="113"/>
      <c r="T450" s="112"/>
      <c r="U450" s="268"/>
      <c r="V450" s="112"/>
    </row>
    <row r="451" ht="28.5" customHeight="1">
      <c r="E451" s="112"/>
      <c r="F451" s="112"/>
      <c r="H451" s="112"/>
      <c r="L451" s="112"/>
      <c r="M451" s="112"/>
      <c r="S451" s="113"/>
      <c r="T451" s="112"/>
      <c r="U451" s="268"/>
      <c r="V451" s="112"/>
    </row>
    <row r="452" ht="28.5" customHeight="1">
      <c r="E452" s="112"/>
      <c r="F452" s="112"/>
      <c r="H452" s="112"/>
      <c r="L452" s="112"/>
      <c r="M452" s="112"/>
      <c r="S452" s="113"/>
      <c r="T452" s="112"/>
      <c r="U452" s="268"/>
      <c r="V452" s="112"/>
    </row>
    <row r="453" ht="28.5" customHeight="1">
      <c r="E453" s="112"/>
      <c r="F453" s="112"/>
      <c r="H453" s="112"/>
      <c r="L453" s="112"/>
      <c r="M453" s="112"/>
      <c r="S453" s="113"/>
      <c r="T453" s="112"/>
      <c r="U453" s="268"/>
      <c r="V453" s="112"/>
    </row>
    <row r="454" ht="28.5" customHeight="1">
      <c r="E454" s="112"/>
      <c r="F454" s="112"/>
      <c r="H454" s="112"/>
      <c r="L454" s="112"/>
      <c r="M454" s="112"/>
      <c r="S454" s="113"/>
      <c r="T454" s="112"/>
      <c r="U454" s="268"/>
      <c r="V454" s="112"/>
    </row>
    <row r="455" ht="28.5" customHeight="1">
      <c r="E455" s="112"/>
      <c r="F455" s="112"/>
      <c r="H455" s="112"/>
      <c r="L455" s="112"/>
      <c r="M455" s="112"/>
      <c r="S455" s="113"/>
      <c r="T455" s="112"/>
      <c r="U455" s="268"/>
      <c r="V455" s="112"/>
    </row>
    <row r="456" ht="28.5" customHeight="1">
      <c r="E456" s="112"/>
      <c r="F456" s="112"/>
      <c r="H456" s="112"/>
      <c r="L456" s="112"/>
      <c r="M456" s="112"/>
      <c r="S456" s="113"/>
      <c r="T456" s="112"/>
      <c r="U456" s="268"/>
      <c r="V456" s="112"/>
    </row>
    <row r="457" ht="28.5" customHeight="1">
      <c r="E457" s="112"/>
      <c r="F457" s="112"/>
      <c r="H457" s="112"/>
      <c r="L457" s="112"/>
      <c r="M457" s="112"/>
      <c r="S457" s="113"/>
      <c r="T457" s="112"/>
      <c r="U457" s="268"/>
      <c r="V457" s="112"/>
    </row>
    <row r="458" ht="28.5" customHeight="1">
      <c r="E458" s="112"/>
      <c r="F458" s="112"/>
      <c r="H458" s="112"/>
      <c r="L458" s="112"/>
      <c r="M458" s="112"/>
      <c r="S458" s="113"/>
      <c r="T458" s="112"/>
      <c r="U458" s="268"/>
      <c r="V458" s="112"/>
    </row>
    <row r="459" ht="28.5" customHeight="1">
      <c r="E459" s="112"/>
      <c r="F459" s="112"/>
      <c r="H459" s="112"/>
      <c r="L459" s="112"/>
      <c r="M459" s="112"/>
      <c r="S459" s="113"/>
      <c r="T459" s="112"/>
      <c r="U459" s="268"/>
      <c r="V459" s="112"/>
    </row>
    <row r="460" ht="28.5" customHeight="1">
      <c r="E460" s="112"/>
      <c r="F460" s="112"/>
      <c r="H460" s="112"/>
      <c r="L460" s="112"/>
      <c r="M460" s="112"/>
      <c r="S460" s="113"/>
      <c r="T460" s="112"/>
      <c r="U460" s="268"/>
      <c r="V460" s="112"/>
    </row>
    <row r="461" ht="28.5" customHeight="1">
      <c r="E461" s="112"/>
      <c r="F461" s="112"/>
      <c r="H461" s="112"/>
      <c r="L461" s="112"/>
      <c r="M461" s="112"/>
      <c r="S461" s="113"/>
      <c r="T461" s="112"/>
      <c r="U461" s="268"/>
      <c r="V461" s="112"/>
    </row>
    <row r="462" ht="28.5" customHeight="1">
      <c r="E462" s="112"/>
      <c r="F462" s="112"/>
      <c r="H462" s="112"/>
      <c r="L462" s="112"/>
      <c r="M462" s="112"/>
      <c r="S462" s="113"/>
      <c r="T462" s="112"/>
      <c r="U462" s="268"/>
      <c r="V462" s="112"/>
    </row>
    <row r="463" ht="28.5" customHeight="1">
      <c r="E463" s="112"/>
      <c r="F463" s="112"/>
      <c r="H463" s="112"/>
      <c r="L463" s="112"/>
      <c r="M463" s="112"/>
      <c r="S463" s="113"/>
      <c r="T463" s="112"/>
      <c r="U463" s="268"/>
      <c r="V463" s="112"/>
    </row>
    <row r="464" ht="28.5" customHeight="1">
      <c r="E464" s="112"/>
      <c r="F464" s="112"/>
      <c r="H464" s="112"/>
      <c r="L464" s="112"/>
      <c r="M464" s="112"/>
      <c r="S464" s="113"/>
      <c r="T464" s="112"/>
      <c r="U464" s="268"/>
      <c r="V464" s="112"/>
    </row>
    <row r="465" ht="28.5" customHeight="1">
      <c r="E465" s="112"/>
      <c r="F465" s="112"/>
      <c r="H465" s="112"/>
      <c r="L465" s="112"/>
      <c r="M465" s="112"/>
      <c r="S465" s="113"/>
      <c r="T465" s="112"/>
      <c r="U465" s="268"/>
      <c r="V465" s="112"/>
    </row>
    <row r="466" ht="28.5" customHeight="1">
      <c r="E466" s="112"/>
      <c r="F466" s="112"/>
      <c r="H466" s="112"/>
      <c r="L466" s="112"/>
      <c r="M466" s="112"/>
      <c r="S466" s="113"/>
      <c r="T466" s="112"/>
      <c r="U466" s="268"/>
      <c r="V466" s="112"/>
    </row>
    <row r="467" ht="28.5" customHeight="1">
      <c r="E467" s="112"/>
      <c r="F467" s="112"/>
      <c r="H467" s="112"/>
      <c r="L467" s="112"/>
      <c r="M467" s="112"/>
      <c r="S467" s="113"/>
      <c r="T467" s="112"/>
      <c r="U467" s="268"/>
      <c r="V467" s="112"/>
    </row>
    <row r="468" ht="28.5" customHeight="1">
      <c r="E468" s="112"/>
      <c r="F468" s="112"/>
      <c r="H468" s="112"/>
      <c r="L468" s="112"/>
      <c r="M468" s="112"/>
      <c r="S468" s="113"/>
      <c r="T468" s="112"/>
      <c r="U468" s="268"/>
      <c r="V468" s="112"/>
    </row>
    <row r="469" ht="28.5" customHeight="1">
      <c r="E469" s="112"/>
      <c r="F469" s="112"/>
      <c r="H469" s="112"/>
      <c r="L469" s="112"/>
      <c r="M469" s="112"/>
      <c r="S469" s="113"/>
      <c r="T469" s="112"/>
      <c r="U469" s="268"/>
      <c r="V469" s="112"/>
    </row>
    <row r="470" ht="28.5" customHeight="1">
      <c r="E470" s="112"/>
      <c r="F470" s="112"/>
      <c r="H470" s="112"/>
      <c r="L470" s="112"/>
      <c r="M470" s="112"/>
      <c r="S470" s="113"/>
      <c r="T470" s="112"/>
      <c r="U470" s="268"/>
      <c r="V470" s="112"/>
    </row>
    <row r="471" ht="28.5" customHeight="1">
      <c r="E471" s="112"/>
      <c r="F471" s="112"/>
      <c r="H471" s="112"/>
      <c r="L471" s="112"/>
      <c r="M471" s="112"/>
      <c r="S471" s="113"/>
      <c r="T471" s="112"/>
      <c r="U471" s="268"/>
      <c r="V471" s="112"/>
    </row>
    <row r="472" ht="28.5" customHeight="1">
      <c r="E472" s="112"/>
      <c r="F472" s="112"/>
      <c r="H472" s="112"/>
      <c r="L472" s="112"/>
      <c r="M472" s="112"/>
      <c r="S472" s="113"/>
      <c r="T472" s="112"/>
      <c r="U472" s="268"/>
      <c r="V472" s="112"/>
    </row>
    <row r="473" ht="28.5" customHeight="1">
      <c r="E473" s="112"/>
      <c r="F473" s="112"/>
      <c r="H473" s="112"/>
      <c r="L473" s="112"/>
      <c r="M473" s="112"/>
      <c r="S473" s="113"/>
      <c r="T473" s="112"/>
      <c r="U473" s="268"/>
      <c r="V473" s="112"/>
    </row>
    <row r="474" ht="28.5" customHeight="1">
      <c r="E474" s="112"/>
      <c r="F474" s="112"/>
      <c r="H474" s="112"/>
      <c r="L474" s="112"/>
      <c r="M474" s="112"/>
      <c r="S474" s="113"/>
      <c r="T474" s="112"/>
      <c r="U474" s="268"/>
      <c r="V474" s="112"/>
    </row>
    <row r="475" ht="28.5" customHeight="1">
      <c r="E475" s="112"/>
      <c r="F475" s="112"/>
      <c r="H475" s="112"/>
      <c r="L475" s="112"/>
      <c r="M475" s="112"/>
      <c r="S475" s="113"/>
      <c r="T475" s="112"/>
      <c r="U475" s="268"/>
      <c r="V475" s="112"/>
    </row>
    <row r="476" ht="28.5" customHeight="1">
      <c r="E476" s="112"/>
      <c r="F476" s="112"/>
      <c r="H476" s="112"/>
      <c r="L476" s="112"/>
      <c r="M476" s="112"/>
      <c r="S476" s="113"/>
      <c r="T476" s="112"/>
      <c r="U476" s="268"/>
      <c r="V476" s="112"/>
    </row>
    <row r="477" ht="28.5" customHeight="1">
      <c r="E477" s="112"/>
      <c r="F477" s="112"/>
      <c r="H477" s="112"/>
      <c r="L477" s="112"/>
      <c r="M477" s="112"/>
      <c r="S477" s="113"/>
      <c r="T477" s="112"/>
      <c r="U477" s="268"/>
      <c r="V477" s="112"/>
    </row>
    <row r="478" ht="28.5" customHeight="1">
      <c r="E478" s="112"/>
      <c r="F478" s="112"/>
      <c r="H478" s="112"/>
      <c r="L478" s="112"/>
      <c r="M478" s="112"/>
      <c r="S478" s="113"/>
      <c r="T478" s="112"/>
      <c r="U478" s="268"/>
      <c r="V478" s="112"/>
    </row>
    <row r="479" ht="28.5" customHeight="1">
      <c r="E479" s="112"/>
      <c r="F479" s="112"/>
      <c r="H479" s="112"/>
      <c r="L479" s="112"/>
      <c r="M479" s="112"/>
      <c r="S479" s="113"/>
      <c r="T479" s="112"/>
      <c r="U479" s="268"/>
      <c r="V479" s="112"/>
    </row>
    <row r="480" ht="28.5" customHeight="1">
      <c r="E480" s="112"/>
      <c r="F480" s="112"/>
      <c r="H480" s="112"/>
      <c r="L480" s="112"/>
      <c r="M480" s="112"/>
      <c r="S480" s="113"/>
      <c r="T480" s="112"/>
      <c r="U480" s="268"/>
      <c r="V480" s="112"/>
    </row>
    <row r="481" ht="28.5" customHeight="1">
      <c r="E481" s="112"/>
      <c r="F481" s="112"/>
      <c r="H481" s="112"/>
      <c r="L481" s="112"/>
      <c r="M481" s="112"/>
      <c r="S481" s="113"/>
      <c r="T481" s="112"/>
      <c r="U481" s="268"/>
      <c r="V481" s="112"/>
    </row>
    <row r="482" ht="28.5" customHeight="1">
      <c r="E482" s="112"/>
      <c r="F482" s="112"/>
      <c r="H482" s="112"/>
      <c r="L482" s="112"/>
      <c r="M482" s="112"/>
      <c r="S482" s="113"/>
      <c r="T482" s="112"/>
      <c r="U482" s="268"/>
      <c r="V482" s="112"/>
    </row>
    <row r="483" ht="28.5" customHeight="1">
      <c r="E483" s="112"/>
      <c r="F483" s="112"/>
      <c r="H483" s="112"/>
      <c r="L483" s="112"/>
      <c r="M483" s="112"/>
      <c r="S483" s="113"/>
      <c r="T483" s="112"/>
      <c r="U483" s="268"/>
      <c r="V483" s="112"/>
    </row>
    <row r="484" ht="28.5" customHeight="1">
      <c r="E484" s="112"/>
      <c r="F484" s="112"/>
      <c r="H484" s="112"/>
      <c r="L484" s="112"/>
      <c r="M484" s="112"/>
      <c r="S484" s="113"/>
      <c r="T484" s="112"/>
      <c r="U484" s="268"/>
      <c r="V484" s="112"/>
    </row>
    <row r="485" ht="28.5" customHeight="1">
      <c r="E485" s="112"/>
      <c r="F485" s="112"/>
      <c r="H485" s="112"/>
      <c r="L485" s="112"/>
      <c r="M485" s="112"/>
      <c r="S485" s="113"/>
      <c r="T485" s="112"/>
      <c r="U485" s="268"/>
      <c r="V485" s="112"/>
    </row>
    <row r="486" ht="28.5" customHeight="1">
      <c r="E486" s="112"/>
      <c r="F486" s="112"/>
      <c r="H486" s="112"/>
      <c r="L486" s="112"/>
      <c r="M486" s="112"/>
      <c r="S486" s="113"/>
      <c r="T486" s="112"/>
      <c r="U486" s="268"/>
      <c r="V486" s="112"/>
    </row>
    <row r="487" ht="28.5" customHeight="1">
      <c r="E487" s="112"/>
      <c r="F487" s="112"/>
      <c r="H487" s="112"/>
      <c r="L487" s="112"/>
      <c r="M487" s="112"/>
      <c r="S487" s="113"/>
      <c r="T487" s="112"/>
      <c r="U487" s="268"/>
      <c r="V487" s="112"/>
    </row>
    <row r="488" ht="28.5" customHeight="1">
      <c r="E488" s="112"/>
      <c r="F488" s="112"/>
      <c r="H488" s="112"/>
      <c r="L488" s="112"/>
      <c r="M488" s="112"/>
      <c r="S488" s="113"/>
      <c r="T488" s="112"/>
      <c r="U488" s="268"/>
      <c r="V488" s="112"/>
    </row>
    <row r="489" ht="28.5" customHeight="1">
      <c r="E489" s="112"/>
      <c r="F489" s="112"/>
      <c r="H489" s="112"/>
      <c r="L489" s="112"/>
      <c r="M489" s="112"/>
      <c r="S489" s="113"/>
      <c r="T489" s="112"/>
      <c r="U489" s="268"/>
      <c r="V489" s="112"/>
    </row>
    <row r="490" ht="28.5" customHeight="1">
      <c r="E490" s="112"/>
      <c r="F490" s="112"/>
      <c r="H490" s="112"/>
      <c r="L490" s="112"/>
      <c r="M490" s="112"/>
      <c r="S490" s="113"/>
      <c r="T490" s="112"/>
      <c r="U490" s="268"/>
      <c r="V490" s="112"/>
    </row>
    <row r="491" ht="28.5" customHeight="1">
      <c r="E491" s="112"/>
      <c r="F491" s="112"/>
      <c r="H491" s="112"/>
      <c r="L491" s="112"/>
      <c r="M491" s="112"/>
      <c r="S491" s="113"/>
      <c r="T491" s="112"/>
      <c r="U491" s="268"/>
      <c r="V491" s="112"/>
    </row>
    <row r="492" ht="28.5" customHeight="1">
      <c r="E492" s="112"/>
      <c r="F492" s="112"/>
      <c r="H492" s="112"/>
      <c r="L492" s="112"/>
      <c r="M492" s="112"/>
      <c r="S492" s="113"/>
      <c r="T492" s="112"/>
      <c r="U492" s="268"/>
      <c r="V492" s="112"/>
    </row>
    <row r="493" ht="28.5" customHeight="1">
      <c r="E493" s="112"/>
      <c r="F493" s="112"/>
      <c r="H493" s="112"/>
      <c r="L493" s="112"/>
      <c r="M493" s="112"/>
      <c r="S493" s="113"/>
      <c r="T493" s="112"/>
      <c r="U493" s="268"/>
      <c r="V493" s="112"/>
    </row>
    <row r="494" ht="28.5" customHeight="1">
      <c r="E494" s="112"/>
      <c r="F494" s="112"/>
      <c r="H494" s="112"/>
      <c r="L494" s="112"/>
      <c r="M494" s="112"/>
      <c r="S494" s="113"/>
      <c r="T494" s="112"/>
      <c r="U494" s="268"/>
      <c r="V494" s="112"/>
    </row>
    <row r="495" ht="28.5" customHeight="1">
      <c r="E495" s="112"/>
      <c r="F495" s="112"/>
      <c r="H495" s="112"/>
      <c r="L495" s="112"/>
      <c r="M495" s="112"/>
      <c r="S495" s="113"/>
      <c r="T495" s="112"/>
      <c r="U495" s="268"/>
      <c r="V495" s="112"/>
    </row>
    <row r="496" ht="28.5" customHeight="1">
      <c r="E496" s="112"/>
      <c r="F496" s="112"/>
      <c r="H496" s="112"/>
      <c r="L496" s="112"/>
      <c r="M496" s="112"/>
      <c r="S496" s="113"/>
      <c r="T496" s="112"/>
      <c r="U496" s="268"/>
      <c r="V496" s="112"/>
    </row>
    <row r="497" ht="28.5" customHeight="1">
      <c r="E497" s="112"/>
      <c r="F497" s="112"/>
      <c r="H497" s="112"/>
      <c r="L497" s="112"/>
      <c r="M497" s="112"/>
      <c r="S497" s="113"/>
      <c r="T497" s="112"/>
      <c r="U497" s="268"/>
      <c r="V497" s="112"/>
    </row>
    <row r="498" ht="28.5" customHeight="1">
      <c r="E498" s="112"/>
      <c r="F498" s="112"/>
      <c r="H498" s="112"/>
      <c r="L498" s="112"/>
      <c r="M498" s="112"/>
      <c r="S498" s="113"/>
      <c r="T498" s="112"/>
      <c r="U498" s="268"/>
      <c r="V498" s="112"/>
    </row>
    <row r="499" ht="28.5" customHeight="1">
      <c r="E499" s="112"/>
      <c r="F499" s="112"/>
      <c r="H499" s="112"/>
      <c r="L499" s="112"/>
      <c r="M499" s="112"/>
      <c r="S499" s="113"/>
      <c r="T499" s="112"/>
      <c r="U499" s="268"/>
      <c r="V499" s="112"/>
    </row>
    <row r="500" ht="28.5" customHeight="1">
      <c r="E500" s="112"/>
      <c r="F500" s="112"/>
      <c r="H500" s="112"/>
      <c r="L500" s="112"/>
      <c r="M500" s="112"/>
      <c r="S500" s="113"/>
      <c r="T500" s="112"/>
      <c r="U500" s="268"/>
      <c r="V500" s="112"/>
    </row>
    <row r="501" ht="28.5" customHeight="1">
      <c r="E501" s="112"/>
      <c r="F501" s="112"/>
      <c r="H501" s="112"/>
      <c r="L501" s="112"/>
      <c r="M501" s="112"/>
      <c r="S501" s="113"/>
      <c r="T501" s="112"/>
      <c r="U501" s="268"/>
      <c r="V501" s="112"/>
    </row>
    <row r="502" ht="28.5" customHeight="1">
      <c r="E502" s="112"/>
      <c r="F502" s="112"/>
      <c r="H502" s="112"/>
      <c r="L502" s="112"/>
      <c r="M502" s="112"/>
      <c r="S502" s="113"/>
      <c r="T502" s="112"/>
      <c r="U502" s="268"/>
      <c r="V502" s="112"/>
    </row>
    <row r="503" ht="28.5" customHeight="1">
      <c r="E503" s="112"/>
      <c r="F503" s="112"/>
      <c r="H503" s="112"/>
      <c r="L503" s="112"/>
      <c r="M503" s="112"/>
      <c r="S503" s="113"/>
      <c r="T503" s="112"/>
      <c r="U503" s="268"/>
      <c r="V503" s="112"/>
    </row>
    <row r="504" ht="28.5" customHeight="1">
      <c r="E504" s="112"/>
      <c r="F504" s="112"/>
      <c r="H504" s="112"/>
      <c r="L504" s="112"/>
      <c r="M504" s="112"/>
      <c r="S504" s="113"/>
      <c r="T504" s="112"/>
      <c r="U504" s="268"/>
      <c r="V504" s="112"/>
    </row>
    <row r="505" ht="28.5" customHeight="1">
      <c r="E505" s="112"/>
      <c r="F505" s="112"/>
      <c r="H505" s="112"/>
      <c r="L505" s="112"/>
      <c r="M505" s="112"/>
      <c r="S505" s="113"/>
      <c r="T505" s="112"/>
      <c r="U505" s="268"/>
      <c r="V505" s="112"/>
    </row>
    <row r="506" ht="28.5" customHeight="1">
      <c r="E506" s="112"/>
      <c r="F506" s="112"/>
      <c r="H506" s="112"/>
      <c r="L506" s="112"/>
      <c r="M506" s="112"/>
      <c r="S506" s="113"/>
      <c r="T506" s="112"/>
      <c r="U506" s="268"/>
      <c r="V506" s="112"/>
    </row>
    <row r="507" ht="28.5" customHeight="1">
      <c r="E507" s="112"/>
      <c r="F507" s="112"/>
      <c r="H507" s="112"/>
      <c r="L507" s="112"/>
      <c r="M507" s="112"/>
      <c r="S507" s="113"/>
      <c r="T507" s="112"/>
      <c r="U507" s="268"/>
      <c r="V507" s="112"/>
    </row>
    <row r="508" ht="28.5" customHeight="1">
      <c r="E508" s="112"/>
      <c r="F508" s="112"/>
      <c r="H508" s="112"/>
      <c r="L508" s="112"/>
      <c r="M508" s="112"/>
      <c r="S508" s="113"/>
      <c r="T508" s="112"/>
      <c r="U508" s="268"/>
      <c r="V508" s="112"/>
    </row>
    <row r="509" ht="28.5" customHeight="1">
      <c r="E509" s="112"/>
      <c r="F509" s="112"/>
      <c r="H509" s="112"/>
      <c r="L509" s="112"/>
      <c r="M509" s="112"/>
      <c r="S509" s="113"/>
      <c r="T509" s="112"/>
      <c r="U509" s="268"/>
      <c r="V509" s="112"/>
    </row>
    <row r="510" ht="28.5" customHeight="1">
      <c r="E510" s="112"/>
      <c r="F510" s="112"/>
      <c r="H510" s="112"/>
      <c r="L510" s="112"/>
      <c r="M510" s="112"/>
      <c r="S510" s="113"/>
      <c r="T510" s="112"/>
      <c r="U510" s="268"/>
      <c r="V510" s="112"/>
    </row>
    <row r="511" ht="28.5" customHeight="1">
      <c r="E511" s="112"/>
      <c r="F511" s="112"/>
      <c r="H511" s="112"/>
      <c r="L511" s="112"/>
      <c r="M511" s="112"/>
      <c r="S511" s="113"/>
      <c r="T511" s="112"/>
      <c r="U511" s="268"/>
      <c r="V511" s="112"/>
    </row>
    <row r="512" ht="28.5" customHeight="1">
      <c r="E512" s="112"/>
      <c r="F512" s="112"/>
      <c r="H512" s="112"/>
      <c r="L512" s="112"/>
      <c r="M512" s="112"/>
      <c r="S512" s="113"/>
      <c r="T512" s="112"/>
      <c r="U512" s="268"/>
      <c r="V512" s="112"/>
    </row>
    <row r="513" ht="28.5" customHeight="1">
      <c r="E513" s="112"/>
      <c r="F513" s="112"/>
      <c r="H513" s="112"/>
      <c r="L513" s="112"/>
      <c r="M513" s="112"/>
      <c r="S513" s="113"/>
      <c r="T513" s="112"/>
      <c r="U513" s="268"/>
      <c r="V513" s="112"/>
    </row>
    <row r="514" ht="28.5" customHeight="1">
      <c r="E514" s="112"/>
      <c r="F514" s="112"/>
      <c r="H514" s="112"/>
      <c r="L514" s="112"/>
      <c r="M514" s="112"/>
      <c r="S514" s="113"/>
      <c r="T514" s="112"/>
      <c r="U514" s="268"/>
      <c r="V514" s="112"/>
    </row>
    <row r="515" ht="28.5" customHeight="1">
      <c r="E515" s="112"/>
      <c r="F515" s="112"/>
      <c r="H515" s="112"/>
      <c r="L515" s="112"/>
      <c r="M515" s="112"/>
      <c r="S515" s="113"/>
      <c r="T515" s="112"/>
      <c r="U515" s="268"/>
      <c r="V515" s="112"/>
    </row>
    <row r="516" ht="28.5" customHeight="1">
      <c r="E516" s="112"/>
      <c r="F516" s="112"/>
      <c r="H516" s="112"/>
      <c r="L516" s="112"/>
      <c r="M516" s="112"/>
      <c r="S516" s="113"/>
      <c r="T516" s="112"/>
      <c r="U516" s="268"/>
      <c r="V516" s="112"/>
    </row>
    <row r="517" ht="28.5" customHeight="1">
      <c r="E517" s="112"/>
      <c r="F517" s="112"/>
      <c r="H517" s="112"/>
      <c r="L517" s="112"/>
      <c r="M517" s="112"/>
      <c r="S517" s="113"/>
      <c r="T517" s="112"/>
      <c r="U517" s="268"/>
      <c r="V517" s="112"/>
    </row>
    <row r="518" ht="28.5" customHeight="1">
      <c r="E518" s="112"/>
      <c r="F518" s="112"/>
      <c r="H518" s="112"/>
      <c r="L518" s="112"/>
      <c r="M518" s="112"/>
      <c r="S518" s="113"/>
      <c r="T518" s="112"/>
      <c r="U518" s="268"/>
      <c r="V518" s="112"/>
    </row>
    <row r="519" ht="28.5" customHeight="1">
      <c r="E519" s="112"/>
      <c r="F519" s="112"/>
      <c r="H519" s="112"/>
      <c r="L519" s="112"/>
      <c r="M519" s="112"/>
      <c r="S519" s="113"/>
      <c r="T519" s="112"/>
      <c r="U519" s="268"/>
      <c r="V519" s="112"/>
    </row>
    <row r="520" ht="28.5" customHeight="1">
      <c r="E520" s="112"/>
      <c r="F520" s="112"/>
      <c r="H520" s="112"/>
      <c r="L520" s="112"/>
      <c r="M520" s="112"/>
      <c r="S520" s="113"/>
      <c r="T520" s="112"/>
      <c r="U520" s="268"/>
      <c r="V520" s="112"/>
    </row>
    <row r="521" ht="28.5" customHeight="1">
      <c r="E521" s="112"/>
      <c r="F521" s="112"/>
      <c r="H521" s="112"/>
      <c r="L521" s="112"/>
      <c r="M521" s="112"/>
      <c r="S521" s="113"/>
      <c r="T521" s="112"/>
      <c r="U521" s="268"/>
      <c r="V521" s="112"/>
    </row>
    <row r="522" ht="28.5" customHeight="1">
      <c r="E522" s="112"/>
      <c r="F522" s="112"/>
      <c r="H522" s="112"/>
      <c r="L522" s="112"/>
      <c r="M522" s="112"/>
      <c r="S522" s="113"/>
      <c r="T522" s="112"/>
      <c r="U522" s="268"/>
      <c r="V522" s="112"/>
    </row>
    <row r="523" ht="28.5" customHeight="1">
      <c r="E523" s="112"/>
      <c r="F523" s="112"/>
      <c r="H523" s="112"/>
      <c r="L523" s="112"/>
      <c r="M523" s="112"/>
      <c r="S523" s="113"/>
      <c r="T523" s="112"/>
      <c r="U523" s="268"/>
      <c r="V523" s="112"/>
    </row>
    <row r="524" ht="28.5" customHeight="1">
      <c r="E524" s="112"/>
      <c r="F524" s="112"/>
      <c r="H524" s="112"/>
      <c r="L524" s="112"/>
      <c r="M524" s="112"/>
      <c r="S524" s="113"/>
      <c r="T524" s="112"/>
      <c r="U524" s="268"/>
      <c r="V524" s="112"/>
    </row>
    <row r="525" ht="28.5" customHeight="1">
      <c r="E525" s="112"/>
      <c r="F525" s="112"/>
      <c r="H525" s="112"/>
      <c r="L525" s="112"/>
      <c r="M525" s="112"/>
      <c r="S525" s="113"/>
      <c r="T525" s="112"/>
      <c r="U525" s="268"/>
      <c r="V525" s="112"/>
    </row>
    <row r="526" ht="28.5" customHeight="1">
      <c r="E526" s="112"/>
      <c r="F526" s="112"/>
      <c r="H526" s="112"/>
      <c r="L526" s="112"/>
      <c r="M526" s="112"/>
      <c r="S526" s="113"/>
      <c r="T526" s="112"/>
      <c r="U526" s="268"/>
      <c r="V526" s="112"/>
    </row>
    <row r="527" ht="28.5" customHeight="1">
      <c r="E527" s="112"/>
      <c r="F527" s="112"/>
      <c r="H527" s="112"/>
      <c r="L527" s="112"/>
      <c r="M527" s="112"/>
      <c r="S527" s="113"/>
      <c r="T527" s="112"/>
      <c r="U527" s="268"/>
      <c r="V527" s="112"/>
    </row>
    <row r="528" ht="28.5" customHeight="1">
      <c r="E528" s="112"/>
      <c r="F528" s="112"/>
      <c r="H528" s="112"/>
      <c r="L528" s="112"/>
      <c r="M528" s="112"/>
      <c r="S528" s="113"/>
      <c r="T528" s="112"/>
      <c r="U528" s="268"/>
      <c r="V528" s="112"/>
    </row>
    <row r="529" ht="28.5" customHeight="1">
      <c r="E529" s="112"/>
      <c r="F529" s="112"/>
      <c r="H529" s="112"/>
      <c r="L529" s="112"/>
      <c r="M529" s="112"/>
      <c r="S529" s="113"/>
      <c r="T529" s="112"/>
      <c r="U529" s="268"/>
      <c r="V529" s="112"/>
    </row>
    <row r="530" ht="28.5" customHeight="1">
      <c r="E530" s="112"/>
      <c r="F530" s="112"/>
      <c r="H530" s="112"/>
      <c r="L530" s="112"/>
      <c r="M530" s="112"/>
      <c r="S530" s="113"/>
      <c r="T530" s="112"/>
      <c r="U530" s="268"/>
      <c r="V530" s="112"/>
    </row>
    <row r="531" ht="28.5" customHeight="1">
      <c r="E531" s="112"/>
      <c r="F531" s="112"/>
      <c r="H531" s="112"/>
      <c r="L531" s="112"/>
      <c r="M531" s="112"/>
      <c r="S531" s="113"/>
      <c r="T531" s="112"/>
      <c r="U531" s="268"/>
      <c r="V531" s="112"/>
    </row>
    <row r="532" ht="28.5" customHeight="1">
      <c r="E532" s="112"/>
      <c r="F532" s="112"/>
      <c r="H532" s="112"/>
      <c r="L532" s="112"/>
      <c r="M532" s="112"/>
      <c r="S532" s="113"/>
      <c r="T532" s="112"/>
      <c r="U532" s="268"/>
      <c r="V532" s="112"/>
    </row>
    <row r="533" ht="28.5" customHeight="1">
      <c r="E533" s="112"/>
      <c r="F533" s="112"/>
      <c r="H533" s="112"/>
      <c r="L533" s="112"/>
      <c r="M533" s="112"/>
      <c r="S533" s="113"/>
      <c r="T533" s="112"/>
      <c r="U533" s="268"/>
      <c r="V533" s="112"/>
    </row>
    <row r="534" ht="28.5" customHeight="1">
      <c r="E534" s="112"/>
      <c r="F534" s="112"/>
      <c r="H534" s="112"/>
      <c r="L534" s="112"/>
      <c r="M534" s="112"/>
      <c r="S534" s="113"/>
      <c r="T534" s="112"/>
      <c r="U534" s="268"/>
      <c r="V534" s="112"/>
    </row>
    <row r="535" ht="28.5" customHeight="1">
      <c r="E535" s="112"/>
      <c r="F535" s="112"/>
      <c r="H535" s="112"/>
      <c r="L535" s="112"/>
      <c r="M535" s="112"/>
      <c r="S535" s="113"/>
      <c r="T535" s="112"/>
      <c r="U535" s="268"/>
      <c r="V535" s="112"/>
    </row>
    <row r="536" ht="28.5" customHeight="1">
      <c r="E536" s="112"/>
      <c r="F536" s="112"/>
      <c r="H536" s="112"/>
      <c r="L536" s="112"/>
      <c r="M536" s="112"/>
      <c r="S536" s="113"/>
      <c r="T536" s="112"/>
      <c r="U536" s="268"/>
      <c r="V536" s="112"/>
    </row>
    <row r="537" ht="28.5" customHeight="1">
      <c r="E537" s="112"/>
      <c r="F537" s="112"/>
      <c r="H537" s="112"/>
      <c r="L537" s="112"/>
      <c r="M537" s="112"/>
      <c r="S537" s="113"/>
      <c r="T537" s="112"/>
      <c r="U537" s="268"/>
      <c r="V537" s="112"/>
    </row>
    <row r="538" ht="28.5" customHeight="1">
      <c r="E538" s="112"/>
      <c r="F538" s="112"/>
      <c r="H538" s="112"/>
      <c r="L538" s="112"/>
      <c r="M538" s="112"/>
      <c r="S538" s="113"/>
      <c r="T538" s="112"/>
      <c r="U538" s="268"/>
      <c r="V538" s="112"/>
    </row>
    <row r="539" ht="28.5" customHeight="1">
      <c r="E539" s="112"/>
      <c r="F539" s="112"/>
      <c r="H539" s="112"/>
      <c r="L539" s="112"/>
      <c r="M539" s="112"/>
      <c r="S539" s="113"/>
      <c r="T539" s="112"/>
      <c r="U539" s="268"/>
      <c r="V539" s="112"/>
    </row>
    <row r="540" ht="28.5" customHeight="1">
      <c r="E540" s="112"/>
      <c r="F540" s="112"/>
      <c r="H540" s="112"/>
      <c r="L540" s="112"/>
      <c r="M540" s="112"/>
      <c r="S540" s="113"/>
      <c r="T540" s="112"/>
      <c r="U540" s="268"/>
      <c r="V540" s="112"/>
    </row>
    <row r="541" ht="28.5" customHeight="1">
      <c r="E541" s="112"/>
      <c r="F541" s="112"/>
      <c r="H541" s="112"/>
      <c r="L541" s="112"/>
      <c r="M541" s="112"/>
      <c r="S541" s="113"/>
      <c r="T541" s="112"/>
      <c r="U541" s="268"/>
      <c r="V541" s="112"/>
    </row>
    <row r="542" ht="28.5" customHeight="1">
      <c r="E542" s="112"/>
      <c r="F542" s="112"/>
      <c r="H542" s="112"/>
      <c r="L542" s="112"/>
      <c r="M542" s="112"/>
      <c r="S542" s="113"/>
      <c r="T542" s="112"/>
      <c r="U542" s="268"/>
      <c r="V542" s="112"/>
    </row>
    <row r="543" ht="28.5" customHeight="1">
      <c r="E543" s="112"/>
      <c r="F543" s="112"/>
      <c r="H543" s="112"/>
      <c r="L543" s="112"/>
      <c r="M543" s="112"/>
      <c r="S543" s="113"/>
      <c r="T543" s="112"/>
      <c r="U543" s="268"/>
      <c r="V543" s="112"/>
    </row>
    <row r="544" ht="28.5" customHeight="1">
      <c r="E544" s="112"/>
      <c r="F544" s="112"/>
      <c r="H544" s="112"/>
      <c r="L544" s="112"/>
      <c r="M544" s="112"/>
      <c r="S544" s="113"/>
      <c r="T544" s="112"/>
      <c r="U544" s="268"/>
      <c r="V544" s="112"/>
    </row>
    <row r="545" ht="28.5" customHeight="1">
      <c r="E545" s="112"/>
      <c r="F545" s="112"/>
      <c r="H545" s="112"/>
      <c r="L545" s="112"/>
      <c r="M545" s="112"/>
      <c r="S545" s="113"/>
      <c r="T545" s="112"/>
      <c r="U545" s="268"/>
      <c r="V545" s="112"/>
    </row>
    <row r="546" ht="28.5" customHeight="1">
      <c r="E546" s="112"/>
      <c r="F546" s="112"/>
      <c r="H546" s="112"/>
      <c r="L546" s="112"/>
      <c r="M546" s="112"/>
      <c r="S546" s="113"/>
      <c r="T546" s="112"/>
      <c r="U546" s="268"/>
      <c r="V546" s="112"/>
    </row>
    <row r="547" ht="28.5" customHeight="1">
      <c r="E547" s="112"/>
      <c r="F547" s="112"/>
      <c r="H547" s="112"/>
      <c r="L547" s="112"/>
      <c r="M547" s="112"/>
      <c r="S547" s="113"/>
      <c r="T547" s="112"/>
      <c r="U547" s="268"/>
      <c r="V547" s="112"/>
    </row>
    <row r="548" ht="28.5" customHeight="1">
      <c r="E548" s="112"/>
      <c r="F548" s="112"/>
      <c r="H548" s="112"/>
      <c r="L548" s="112"/>
      <c r="M548" s="112"/>
      <c r="S548" s="113"/>
      <c r="T548" s="112"/>
      <c r="U548" s="268"/>
      <c r="V548" s="112"/>
    </row>
    <row r="549" ht="28.5" customHeight="1">
      <c r="E549" s="112"/>
      <c r="F549" s="112"/>
      <c r="H549" s="112"/>
      <c r="L549" s="112"/>
      <c r="M549" s="112"/>
      <c r="S549" s="113"/>
      <c r="T549" s="112"/>
      <c r="U549" s="268"/>
      <c r="V549" s="112"/>
    </row>
    <row r="550" ht="28.5" customHeight="1">
      <c r="E550" s="112"/>
      <c r="F550" s="112"/>
      <c r="H550" s="112"/>
      <c r="L550" s="112"/>
      <c r="M550" s="112"/>
      <c r="S550" s="113"/>
      <c r="T550" s="112"/>
      <c r="U550" s="268"/>
      <c r="V550" s="112"/>
    </row>
    <row r="551" ht="28.5" customHeight="1">
      <c r="E551" s="112"/>
      <c r="F551" s="112"/>
      <c r="H551" s="112"/>
      <c r="L551" s="112"/>
      <c r="M551" s="112"/>
      <c r="S551" s="113"/>
      <c r="T551" s="112"/>
      <c r="U551" s="268"/>
      <c r="V551" s="112"/>
    </row>
    <row r="552" ht="28.5" customHeight="1">
      <c r="E552" s="112"/>
      <c r="F552" s="112"/>
      <c r="H552" s="112"/>
      <c r="L552" s="112"/>
      <c r="M552" s="112"/>
      <c r="S552" s="113"/>
      <c r="T552" s="112"/>
      <c r="U552" s="268"/>
      <c r="V552" s="112"/>
    </row>
    <row r="553" ht="28.5" customHeight="1">
      <c r="E553" s="112"/>
      <c r="F553" s="112"/>
      <c r="H553" s="112"/>
      <c r="L553" s="112"/>
      <c r="M553" s="112"/>
      <c r="S553" s="113"/>
      <c r="T553" s="112"/>
      <c r="U553" s="268"/>
      <c r="V553" s="112"/>
    </row>
    <row r="554" ht="28.5" customHeight="1">
      <c r="E554" s="112"/>
      <c r="F554" s="112"/>
      <c r="H554" s="112"/>
      <c r="L554" s="112"/>
      <c r="M554" s="112"/>
      <c r="S554" s="113"/>
      <c r="T554" s="112"/>
      <c r="U554" s="268"/>
      <c r="V554" s="112"/>
    </row>
    <row r="555" ht="28.5" customHeight="1">
      <c r="E555" s="112"/>
      <c r="F555" s="112"/>
      <c r="H555" s="112"/>
      <c r="L555" s="112"/>
      <c r="M555" s="112"/>
      <c r="S555" s="113"/>
      <c r="T555" s="112"/>
      <c r="U555" s="268"/>
      <c r="V555" s="112"/>
    </row>
    <row r="556" ht="28.5" customHeight="1">
      <c r="E556" s="112"/>
      <c r="F556" s="112"/>
      <c r="H556" s="112"/>
      <c r="L556" s="112"/>
      <c r="M556" s="112"/>
      <c r="S556" s="113"/>
      <c r="T556" s="112"/>
      <c r="U556" s="268"/>
      <c r="V556" s="112"/>
    </row>
    <row r="557" ht="28.5" customHeight="1">
      <c r="E557" s="112"/>
      <c r="F557" s="112"/>
      <c r="H557" s="112"/>
      <c r="L557" s="112"/>
      <c r="M557" s="112"/>
      <c r="S557" s="113"/>
      <c r="T557" s="112"/>
      <c r="U557" s="268"/>
      <c r="V557" s="112"/>
    </row>
    <row r="558" ht="28.5" customHeight="1">
      <c r="E558" s="112"/>
      <c r="F558" s="112"/>
      <c r="H558" s="112"/>
      <c r="L558" s="112"/>
      <c r="M558" s="112"/>
      <c r="S558" s="113"/>
      <c r="T558" s="112"/>
      <c r="U558" s="268"/>
      <c r="V558" s="112"/>
    </row>
    <row r="559" ht="28.5" customHeight="1">
      <c r="E559" s="112"/>
      <c r="F559" s="112"/>
      <c r="H559" s="112"/>
      <c r="L559" s="112"/>
      <c r="M559" s="112"/>
      <c r="S559" s="113"/>
      <c r="T559" s="112"/>
      <c r="U559" s="268"/>
      <c r="V559" s="112"/>
    </row>
    <row r="560" ht="28.5" customHeight="1">
      <c r="E560" s="112"/>
      <c r="F560" s="112"/>
      <c r="H560" s="112"/>
      <c r="L560" s="112"/>
      <c r="M560" s="112"/>
      <c r="S560" s="113"/>
      <c r="T560" s="112"/>
      <c r="U560" s="268"/>
      <c r="V560" s="112"/>
    </row>
    <row r="561" ht="28.5" customHeight="1">
      <c r="E561" s="112"/>
      <c r="F561" s="112"/>
      <c r="H561" s="112"/>
      <c r="L561" s="112"/>
      <c r="M561" s="112"/>
      <c r="S561" s="113"/>
      <c r="T561" s="112"/>
      <c r="U561" s="268"/>
      <c r="V561" s="112"/>
    </row>
    <row r="562" ht="28.5" customHeight="1">
      <c r="E562" s="112"/>
      <c r="F562" s="112"/>
      <c r="H562" s="112"/>
      <c r="L562" s="112"/>
      <c r="M562" s="112"/>
      <c r="S562" s="113"/>
      <c r="T562" s="112"/>
      <c r="U562" s="268"/>
      <c r="V562" s="112"/>
    </row>
    <row r="563" ht="28.5" customHeight="1">
      <c r="E563" s="112"/>
      <c r="F563" s="112"/>
      <c r="H563" s="112"/>
      <c r="L563" s="112"/>
      <c r="M563" s="112"/>
      <c r="S563" s="113"/>
      <c r="T563" s="112"/>
      <c r="U563" s="268"/>
      <c r="V563" s="112"/>
    </row>
    <row r="564" ht="28.5" customHeight="1">
      <c r="E564" s="112"/>
      <c r="F564" s="112"/>
      <c r="H564" s="112"/>
      <c r="L564" s="112"/>
      <c r="M564" s="112"/>
      <c r="S564" s="113"/>
      <c r="T564" s="112"/>
      <c r="U564" s="268"/>
      <c r="V564" s="112"/>
    </row>
    <row r="565" ht="28.5" customHeight="1">
      <c r="E565" s="112"/>
      <c r="F565" s="112"/>
      <c r="H565" s="112"/>
      <c r="L565" s="112"/>
      <c r="M565" s="112"/>
      <c r="S565" s="113"/>
      <c r="T565" s="112"/>
      <c r="U565" s="268"/>
      <c r="V565" s="112"/>
    </row>
    <row r="566" ht="28.5" customHeight="1">
      <c r="E566" s="112"/>
      <c r="F566" s="112"/>
      <c r="H566" s="112"/>
      <c r="L566" s="112"/>
      <c r="M566" s="112"/>
      <c r="S566" s="113"/>
      <c r="T566" s="112"/>
      <c r="U566" s="268"/>
      <c r="V566" s="112"/>
    </row>
    <row r="567" ht="28.5" customHeight="1">
      <c r="E567" s="112"/>
      <c r="F567" s="112"/>
      <c r="H567" s="112"/>
      <c r="L567" s="112"/>
      <c r="M567" s="112"/>
      <c r="S567" s="113"/>
      <c r="T567" s="112"/>
      <c r="U567" s="268"/>
      <c r="V567" s="112"/>
    </row>
    <row r="568" ht="28.5" customHeight="1">
      <c r="E568" s="112"/>
      <c r="F568" s="112"/>
      <c r="H568" s="112"/>
      <c r="L568" s="112"/>
      <c r="M568" s="112"/>
      <c r="S568" s="113"/>
      <c r="T568" s="112"/>
      <c r="U568" s="268"/>
      <c r="V568" s="112"/>
    </row>
    <row r="569" ht="28.5" customHeight="1">
      <c r="E569" s="112"/>
      <c r="F569" s="112"/>
      <c r="H569" s="112"/>
      <c r="L569" s="112"/>
      <c r="M569" s="112"/>
      <c r="S569" s="113"/>
      <c r="T569" s="112"/>
      <c r="U569" s="268"/>
      <c r="V569" s="112"/>
    </row>
    <row r="570" ht="28.5" customHeight="1">
      <c r="E570" s="112"/>
      <c r="F570" s="112"/>
      <c r="H570" s="112"/>
      <c r="L570" s="112"/>
      <c r="M570" s="112"/>
      <c r="S570" s="113"/>
      <c r="T570" s="112"/>
      <c r="U570" s="268"/>
      <c r="V570" s="112"/>
    </row>
    <row r="571" ht="28.5" customHeight="1">
      <c r="E571" s="112"/>
      <c r="F571" s="112"/>
      <c r="H571" s="112"/>
      <c r="L571" s="112"/>
      <c r="M571" s="112"/>
      <c r="S571" s="113"/>
      <c r="T571" s="112"/>
      <c r="U571" s="268"/>
      <c r="V571" s="112"/>
    </row>
    <row r="572" ht="28.5" customHeight="1">
      <c r="E572" s="112"/>
      <c r="F572" s="112"/>
      <c r="H572" s="112"/>
      <c r="L572" s="112"/>
      <c r="M572" s="112"/>
      <c r="S572" s="113"/>
      <c r="T572" s="112"/>
      <c r="U572" s="268"/>
      <c r="V572" s="112"/>
    </row>
    <row r="573" ht="28.5" customHeight="1">
      <c r="E573" s="112"/>
      <c r="F573" s="112"/>
      <c r="H573" s="112"/>
      <c r="L573" s="112"/>
      <c r="M573" s="112"/>
      <c r="S573" s="113"/>
      <c r="T573" s="112"/>
      <c r="U573" s="268"/>
      <c r="V573" s="112"/>
    </row>
    <row r="574" ht="28.5" customHeight="1">
      <c r="E574" s="112"/>
      <c r="F574" s="112"/>
      <c r="H574" s="112"/>
      <c r="L574" s="112"/>
      <c r="M574" s="112"/>
      <c r="S574" s="113"/>
      <c r="T574" s="112"/>
      <c r="U574" s="268"/>
      <c r="V574" s="112"/>
    </row>
    <row r="575" ht="28.5" customHeight="1">
      <c r="E575" s="112"/>
      <c r="F575" s="112"/>
      <c r="H575" s="112"/>
      <c r="L575" s="112"/>
      <c r="M575" s="112"/>
      <c r="S575" s="113"/>
      <c r="T575" s="112"/>
      <c r="U575" s="268"/>
      <c r="V575" s="112"/>
    </row>
    <row r="576" ht="28.5" customHeight="1">
      <c r="E576" s="112"/>
      <c r="F576" s="112"/>
      <c r="H576" s="112"/>
      <c r="L576" s="112"/>
      <c r="M576" s="112"/>
      <c r="S576" s="113"/>
      <c r="T576" s="112"/>
      <c r="U576" s="268"/>
      <c r="V576" s="112"/>
    </row>
    <row r="577" ht="28.5" customHeight="1">
      <c r="E577" s="112"/>
      <c r="F577" s="112"/>
      <c r="H577" s="112"/>
      <c r="L577" s="112"/>
      <c r="M577" s="112"/>
      <c r="S577" s="113"/>
      <c r="T577" s="112"/>
      <c r="U577" s="268"/>
      <c r="V577" s="112"/>
    </row>
    <row r="578" ht="28.5" customHeight="1">
      <c r="E578" s="112"/>
      <c r="F578" s="112"/>
      <c r="H578" s="112"/>
      <c r="L578" s="112"/>
      <c r="M578" s="112"/>
      <c r="S578" s="113"/>
      <c r="T578" s="112"/>
      <c r="U578" s="268"/>
      <c r="V578" s="112"/>
    </row>
    <row r="579" ht="28.5" customHeight="1">
      <c r="E579" s="112"/>
      <c r="F579" s="112"/>
      <c r="H579" s="112"/>
      <c r="L579" s="112"/>
      <c r="M579" s="112"/>
      <c r="S579" s="113"/>
      <c r="T579" s="112"/>
      <c r="U579" s="268"/>
      <c r="V579" s="112"/>
    </row>
    <row r="580" ht="28.5" customHeight="1">
      <c r="E580" s="112"/>
      <c r="F580" s="112"/>
      <c r="H580" s="112"/>
      <c r="L580" s="112"/>
      <c r="M580" s="112"/>
      <c r="S580" s="113"/>
      <c r="T580" s="112"/>
      <c r="U580" s="268"/>
      <c r="V580" s="112"/>
    </row>
    <row r="581" ht="28.5" customHeight="1">
      <c r="E581" s="112"/>
      <c r="F581" s="112"/>
      <c r="H581" s="112"/>
      <c r="L581" s="112"/>
      <c r="M581" s="112"/>
      <c r="S581" s="113"/>
      <c r="T581" s="112"/>
      <c r="U581" s="268"/>
      <c r="V581" s="112"/>
    </row>
    <row r="582" ht="28.5" customHeight="1">
      <c r="E582" s="112"/>
      <c r="F582" s="112"/>
      <c r="H582" s="112"/>
      <c r="L582" s="112"/>
      <c r="M582" s="112"/>
      <c r="S582" s="113"/>
      <c r="T582" s="112"/>
      <c r="U582" s="268"/>
      <c r="V582" s="112"/>
    </row>
    <row r="583" ht="28.5" customHeight="1">
      <c r="E583" s="112"/>
      <c r="F583" s="112"/>
      <c r="H583" s="112"/>
      <c r="L583" s="112"/>
      <c r="M583" s="112"/>
      <c r="S583" s="113"/>
      <c r="T583" s="112"/>
      <c r="U583" s="268"/>
      <c r="V583" s="112"/>
    </row>
    <row r="584" ht="28.5" customHeight="1">
      <c r="E584" s="112"/>
      <c r="F584" s="112"/>
      <c r="H584" s="112"/>
      <c r="L584" s="112"/>
      <c r="M584" s="112"/>
      <c r="S584" s="113"/>
      <c r="T584" s="112"/>
      <c r="U584" s="268"/>
      <c r="V584" s="112"/>
    </row>
    <row r="585" ht="28.5" customHeight="1">
      <c r="E585" s="112"/>
      <c r="F585" s="112"/>
      <c r="H585" s="112"/>
      <c r="L585" s="112"/>
      <c r="M585" s="112"/>
      <c r="S585" s="113"/>
      <c r="T585" s="112"/>
      <c r="U585" s="268"/>
      <c r="V585" s="112"/>
    </row>
    <row r="586" ht="28.5" customHeight="1">
      <c r="E586" s="112"/>
      <c r="F586" s="112"/>
      <c r="H586" s="112"/>
      <c r="L586" s="112"/>
      <c r="M586" s="112"/>
      <c r="S586" s="113"/>
      <c r="T586" s="112"/>
      <c r="U586" s="268"/>
      <c r="V586" s="112"/>
    </row>
    <row r="587" ht="28.5" customHeight="1">
      <c r="E587" s="112"/>
      <c r="F587" s="112"/>
      <c r="H587" s="112"/>
      <c r="L587" s="112"/>
      <c r="M587" s="112"/>
      <c r="S587" s="113"/>
      <c r="T587" s="112"/>
      <c r="U587" s="268"/>
      <c r="V587" s="112"/>
    </row>
    <row r="588" ht="28.5" customHeight="1">
      <c r="E588" s="112"/>
      <c r="F588" s="112"/>
      <c r="H588" s="112"/>
      <c r="L588" s="112"/>
      <c r="M588" s="112"/>
      <c r="S588" s="113"/>
      <c r="T588" s="112"/>
      <c r="U588" s="268"/>
      <c r="V588" s="112"/>
    </row>
    <row r="589" ht="28.5" customHeight="1">
      <c r="E589" s="112"/>
      <c r="F589" s="112"/>
      <c r="H589" s="112"/>
      <c r="L589" s="112"/>
      <c r="M589" s="112"/>
      <c r="S589" s="113"/>
      <c r="T589" s="112"/>
      <c r="U589" s="268"/>
      <c r="V589" s="112"/>
    </row>
    <row r="590" ht="28.5" customHeight="1">
      <c r="E590" s="112"/>
      <c r="F590" s="112"/>
      <c r="H590" s="112"/>
      <c r="L590" s="112"/>
      <c r="M590" s="112"/>
      <c r="S590" s="113"/>
      <c r="T590" s="112"/>
      <c r="U590" s="268"/>
      <c r="V590" s="112"/>
    </row>
    <row r="591" ht="28.5" customHeight="1">
      <c r="E591" s="112"/>
      <c r="F591" s="112"/>
      <c r="H591" s="112"/>
      <c r="L591" s="112"/>
      <c r="M591" s="112"/>
      <c r="S591" s="113"/>
      <c r="T591" s="112"/>
      <c r="U591" s="268"/>
      <c r="V591" s="112"/>
    </row>
    <row r="592" ht="28.5" customHeight="1">
      <c r="E592" s="112"/>
      <c r="F592" s="112"/>
      <c r="H592" s="112"/>
      <c r="L592" s="112"/>
      <c r="M592" s="112"/>
      <c r="S592" s="113"/>
      <c r="T592" s="112"/>
      <c r="U592" s="268"/>
      <c r="V592" s="112"/>
    </row>
    <row r="593" ht="28.5" customHeight="1">
      <c r="E593" s="112"/>
      <c r="F593" s="112"/>
      <c r="H593" s="112"/>
      <c r="L593" s="112"/>
      <c r="M593" s="112"/>
      <c r="S593" s="113"/>
      <c r="T593" s="112"/>
      <c r="U593" s="268"/>
      <c r="V593" s="112"/>
    </row>
    <row r="594" ht="28.5" customHeight="1">
      <c r="E594" s="112"/>
      <c r="F594" s="112"/>
      <c r="H594" s="112"/>
      <c r="L594" s="112"/>
      <c r="M594" s="112"/>
      <c r="S594" s="113"/>
      <c r="T594" s="112"/>
      <c r="U594" s="268"/>
      <c r="V594" s="112"/>
    </row>
    <row r="595" ht="28.5" customHeight="1">
      <c r="E595" s="112"/>
      <c r="F595" s="112"/>
      <c r="H595" s="112"/>
      <c r="L595" s="112"/>
      <c r="M595" s="112"/>
      <c r="S595" s="113"/>
      <c r="T595" s="112"/>
      <c r="U595" s="268"/>
      <c r="V595" s="112"/>
    </row>
    <row r="596" ht="28.5" customHeight="1">
      <c r="E596" s="112"/>
      <c r="F596" s="112"/>
      <c r="H596" s="112"/>
      <c r="L596" s="112"/>
      <c r="M596" s="112"/>
      <c r="S596" s="113"/>
      <c r="T596" s="112"/>
      <c r="U596" s="268"/>
      <c r="V596" s="112"/>
    </row>
    <row r="597" ht="28.5" customHeight="1">
      <c r="E597" s="112"/>
      <c r="F597" s="112"/>
      <c r="H597" s="112"/>
      <c r="L597" s="112"/>
      <c r="M597" s="112"/>
      <c r="S597" s="113"/>
      <c r="T597" s="112"/>
      <c r="U597" s="268"/>
      <c r="V597" s="112"/>
    </row>
    <row r="598" ht="28.5" customHeight="1">
      <c r="E598" s="112"/>
      <c r="F598" s="112"/>
      <c r="H598" s="112"/>
      <c r="L598" s="112"/>
      <c r="M598" s="112"/>
      <c r="S598" s="113"/>
      <c r="T598" s="112"/>
      <c r="U598" s="268"/>
      <c r="V598" s="112"/>
    </row>
    <row r="599" ht="28.5" customHeight="1">
      <c r="E599" s="112"/>
      <c r="F599" s="112"/>
      <c r="H599" s="112"/>
      <c r="L599" s="112"/>
      <c r="M599" s="112"/>
      <c r="S599" s="113"/>
      <c r="T599" s="112"/>
      <c r="U599" s="268"/>
      <c r="V599" s="112"/>
    </row>
    <row r="600" ht="28.5" customHeight="1">
      <c r="E600" s="112"/>
      <c r="F600" s="112"/>
      <c r="H600" s="112"/>
      <c r="L600" s="112"/>
      <c r="M600" s="112"/>
      <c r="S600" s="113"/>
      <c r="T600" s="112"/>
      <c r="U600" s="268"/>
      <c r="V600" s="112"/>
    </row>
    <row r="601" ht="28.5" customHeight="1">
      <c r="E601" s="112"/>
      <c r="F601" s="112"/>
      <c r="H601" s="112"/>
      <c r="L601" s="112"/>
      <c r="M601" s="112"/>
      <c r="S601" s="113"/>
      <c r="T601" s="112"/>
      <c r="U601" s="268"/>
      <c r="V601" s="112"/>
    </row>
    <row r="602" ht="28.5" customHeight="1">
      <c r="E602" s="112"/>
      <c r="F602" s="112"/>
      <c r="H602" s="112"/>
      <c r="L602" s="112"/>
      <c r="M602" s="112"/>
      <c r="S602" s="113"/>
      <c r="T602" s="112"/>
      <c r="U602" s="268"/>
      <c r="V602" s="112"/>
    </row>
    <row r="603" ht="28.5" customHeight="1">
      <c r="E603" s="112"/>
      <c r="F603" s="112"/>
      <c r="H603" s="112"/>
      <c r="L603" s="112"/>
      <c r="M603" s="112"/>
      <c r="S603" s="113"/>
      <c r="T603" s="112"/>
      <c r="U603" s="268"/>
      <c r="V603" s="112"/>
    </row>
    <row r="604" ht="28.5" customHeight="1">
      <c r="E604" s="112"/>
      <c r="F604" s="112"/>
      <c r="H604" s="112"/>
      <c r="L604" s="112"/>
      <c r="M604" s="112"/>
      <c r="S604" s="113"/>
      <c r="T604" s="112"/>
      <c r="U604" s="268"/>
      <c r="V604" s="112"/>
    </row>
    <row r="605" ht="28.5" customHeight="1">
      <c r="E605" s="112"/>
      <c r="F605" s="112"/>
      <c r="H605" s="112"/>
      <c r="L605" s="112"/>
      <c r="M605" s="112"/>
      <c r="S605" s="113"/>
      <c r="T605" s="112"/>
      <c r="U605" s="268"/>
      <c r="V605" s="112"/>
    </row>
    <row r="606" ht="28.5" customHeight="1">
      <c r="E606" s="112"/>
      <c r="F606" s="112"/>
      <c r="H606" s="112"/>
      <c r="L606" s="112"/>
      <c r="M606" s="112"/>
      <c r="S606" s="113"/>
      <c r="T606" s="112"/>
      <c r="U606" s="268"/>
      <c r="V606" s="112"/>
    </row>
    <row r="607" ht="28.5" customHeight="1">
      <c r="E607" s="112"/>
      <c r="F607" s="112"/>
      <c r="H607" s="112"/>
      <c r="L607" s="112"/>
      <c r="M607" s="112"/>
      <c r="S607" s="113"/>
      <c r="T607" s="112"/>
      <c r="U607" s="268"/>
      <c r="V607" s="112"/>
    </row>
    <row r="608" ht="28.5" customHeight="1">
      <c r="E608" s="112"/>
      <c r="F608" s="112"/>
      <c r="H608" s="112"/>
      <c r="L608" s="112"/>
      <c r="M608" s="112"/>
      <c r="S608" s="113"/>
      <c r="T608" s="112"/>
      <c r="U608" s="268"/>
      <c r="V608" s="112"/>
    </row>
    <row r="609" ht="28.5" customHeight="1">
      <c r="E609" s="112"/>
      <c r="F609" s="112"/>
      <c r="H609" s="112"/>
      <c r="L609" s="112"/>
      <c r="M609" s="112"/>
      <c r="S609" s="113"/>
      <c r="T609" s="112"/>
      <c r="U609" s="268"/>
      <c r="V609" s="112"/>
    </row>
    <row r="610" ht="28.5" customHeight="1">
      <c r="E610" s="112"/>
      <c r="F610" s="112"/>
      <c r="H610" s="112"/>
      <c r="L610" s="112"/>
      <c r="M610" s="112"/>
      <c r="S610" s="113"/>
      <c r="T610" s="112"/>
      <c r="U610" s="268"/>
      <c r="V610" s="112"/>
    </row>
    <row r="611" ht="28.5" customHeight="1">
      <c r="E611" s="112"/>
      <c r="F611" s="112"/>
      <c r="H611" s="112"/>
      <c r="L611" s="112"/>
      <c r="M611" s="112"/>
      <c r="S611" s="113"/>
      <c r="T611" s="112"/>
      <c r="U611" s="268"/>
      <c r="V611" s="112"/>
    </row>
    <row r="612" ht="28.5" customHeight="1">
      <c r="E612" s="112"/>
      <c r="F612" s="112"/>
      <c r="H612" s="112"/>
      <c r="L612" s="112"/>
      <c r="M612" s="112"/>
      <c r="S612" s="113"/>
      <c r="T612" s="112"/>
      <c r="U612" s="268"/>
      <c r="V612" s="112"/>
    </row>
    <row r="613" ht="28.5" customHeight="1">
      <c r="E613" s="112"/>
      <c r="F613" s="112"/>
      <c r="H613" s="112"/>
      <c r="L613" s="112"/>
      <c r="M613" s="112"/>
      <c r="S613" s="113"/>
      <c r="T613" s="112"/>
      <c r="U613" s="268"/>
      <c r="V613" s="112"/>
    </row>
    <row r="614" ht="28.5" customHeight="1">
      <c r="E614" s="112"/>
      <c r="F614" s="112"/>
      <c r="H614" s="112"/>
      <c r="L614" s="112"/>
      <c r="M614" s="112"/>
      <c r="S614" s="113"/>
      <c r="T614" s="112"/>
      <c r="U614" s="268"/>
      <c r="V614" s="112"/>
    </row>
    <row r="615" ht="28.5" customHeight="1">
      <c r="E615" s="112"/>
      <c r="F615" s="112"/>
      <c r="H615" s="112"/>
      <c r="L615" s="112"/>
      <c r="M615" s="112"/>
      <c r="S615" s="113"/>
      <c r="T615" s="112"/>
      <c r="U615" s="268"/>
      <c r="V615" s="112"/>
    </row>
    <row r="616" ht="28.5" customHeight="1">
      <c r="E616" s="112"/>
      <c r="F616" s="112"/>
      <c r="H616" s="112"/>
      <c r="L616" s="112"/>
      <c r="M616" s="112"/>
      <c r="S616" s="113"/>
      <c r="T616" s="112"/>
      <c r="U616" s="268"/>
      <c r="V616" s="112"/>
    </row>
    <row r="617" ht="28.5" customHeight="1">
      <c r="E617" s="112"/>
      <c r="F617" s="112"/>
      <c r="H617" s="112"/>
      <c r="L617" s="112"/>
      <c r="M617" s="112"/>
      <c r="S617" s="113"/>
      <c r="T617" s="112"/>
      <c r="U617" s="268"/>
      <c r="V617" s="112"/>
    </row>
    <row r="618" ht="28.5" customHeight="1">
      <c r="E618" s="112"/>
      <c r="F618" s="112"/>
      <c r="H618" s="112"/>
      <c r="L618" s="112"/>
      <c r="M618" s="112"/>
      <c r="S618" s="113"/>
      <c r="T618" s="112"/>
      <c r="U618" s="268"/>
      <c r="V618" s="112"/>
    </row>
    <row r="619" ht="28.5" customHeight="1">
      <c r="E619" s="112"/>
      <c r="F619" s="112"/>
      <c r="H619" s="112"/>
      <c r="L619" s="112"/>
      <c r="M619" s="112"/>
      <c r="S619" s="113"/>
      <c r="T619" s="112"/>
      <c r="U619" s="268"/>
      <c r="V619" s="112"/>
    </row>
    <row r="620" ht="28.5" customHeight="1">
      <c r="E620" s="112"/>
      <c r="F620" s="112"/>
      <c r="H620" s="112"/>
      <c r="L620" s="112"/>
      <c r="M620" s="112"/>
      <c r="S620" s="113"/>
      <c r="T620" s="112"/>
      <c r="U620" s="268"/>
      <c r="V620" s="112"/>
    </row>
    <row r="621" ht="28.5" customHeight="1">
      <c r="E621" s="112"/>
      <c r="F621" s="112"/>
      <c r="H621" s="112"/>
      <c r="L621" s="112"/>
      <c r="M621" s="112"/>
      <c r="S621" s="113"/>
      <c r="T621" s="112"/>
      <c r="U621" s="268"/>
      <c r="V621" s="112"/>
    </row>
    <row r="622" ht="28.5" customHeight="1">
      <c r="E622" s="112"/>
      <c r="F622" s="112"/>
      <c r="H622" s="112"/>
      <c r="L622" s="112"/>
      <c r="M622" s="112"/>
      <c r="S622" s="113"/>
      <c r="T622" s="112"/>
      <c r="U622" s="268"/>
      <c r="V622" s="112"/>
    </row>
    <row r="623" ht="28.5" customHeight="1">
      <c r="E623" s="112"/>
      <c r="F623" s="112"/>
      <c r="H623" s="112"/>
      <c r="L623" s="112"/>
      <c r="M623" s="112"/>
      <c r="S623" s="113"/>
      <c r="T623" s="112"/>
      <c r="U623" s="268"/>
      <c r="V623" s="112"/>
    </row>
    <row r="624" ht="28.5" customHeight="1">
      <c r="E624" s="112"/>
      <c r="F624" s="112"/>
      <c r="H624" s="112"/>
      <c r="L624" s="112"/>
      <c r="M624" s="112"/>
      <c r="S624" s="113"/>
      <c r="T624" s="112"/>
      <c r="U624" s="268"/>
      <c r="V624" s="112"/>
    </row>
    <row r="625" ht="28.5" customHeight="1">
      <c r="E625" s="112"/>
      <c r="F625" s="112"/>
      <c r="H625" s="112"/>
      <c r="L625" s="112"/>
      <c r="M625" s="112"/>
      <c r="S625" s="113"/>
      <c r="T625" s="112"/>
      <c r="U625" s="268"/>
      <c r="V625" s="112"/>
    </row>
    <row r="626" ht="28.5" customHeight="1">
      <c r="E626" s="112"/>
      <c r="F626" s="112"/>
      <c r="H626" s="112"/>
      <c r="L626" s="112"/>
      <c r="M626" s="112"/>
      <c r="S626" s="113"/>
      <c r="T626" s="112"/>
      <c r="U626" s="268"/>
      <c r="V626" s="112"/>
    </row>
    <row r="627" ht="28.5" customHeight="1">
      <c r="E627" s="112"/>
      <c r="F627" s="112"/>
      <c r="H627" s="112"/>
      <c r="L627" s="112"/>
      <c r="M627" s="112"/>
      <c r="S627" s="113"/>
      <c r="T627" s="112"/>
      <c r="U627" s="268"/>
      <c r="V627" s="112"/>
    </row>
    <row r="628" ht="28.5" customHeight="1">
      <c r="E628" s="112"/>
      <c r="F628" s="112"/>
      <c r="H628" s="112"/>
      <c r="L628" s="112"/>
      <c r="M628" s="112"/>
      <c r="S628" s="113"/>
      <c r="T628" s="112"/>
      <c r="U628" s="268"/>
      <c r="V628" s="112"/>
    </row>
    <row r="629" ht="28.5" customHeight="1">
      <c r="E629" s="112"/>
      <c r="F629" s="112"/>
      <c r="H629" s="112"/>
      <c r="L629" s="112"/>
      <c r="M629" s="112"/>
      <c r="S629" s="113"/>
      <c r="T629" s="112"/>
      <c r="U629" s="268"/>
      <c r="V629" s="112"/>
    </row>
    <row r="630" ht="28.5" customHeight="1">
      <c r="E630" s="112"/>
      <c r="F630" s="112"/>
      <c r="H630" s="112"/>
      <c r="L630" s="112"/>
      <c r="M630" s="112"/>
      <c r="S630" s="113"/>
      <c r="T630" s="112"/>
      <c r="U630" s="268"/>
      <c r="V630" s="112"/>
    </row>
    <row r="631" ht="28.5" customHeight="1">
      <c r="E631" s="112"/>
      <c r="F631" s="112"/>
      <c r="H631" s="112"/>
      <c r="L631" s="112"/>
      <c r="M631" s="112"/>
      <c r="S631" s="113"/>
      <c r="T631" s="112"/>
      <c r="U631" s="268"/>
      <c r="V631" s="112"/>
    </row>
    <row r="632" ht="28.5" customHeight="1">
      <c r="E632" s="112"/>
      <c r="F632" s="112"/>
      <c r="H632" s="112"/>
      <c r="L632" s="112"/>
      <c r="M632" s="112"/>
      <c r="S632" s="113"/>
      <c r="T632" s="112"/>
      <c r="U632" s="268"/>
      <c r="V632" s="112"/>
    </row>
    <row r="633" ht="28.5" customHeight="1">
      <c r="E633" s="112"/>
      <c r="F633" s="112"/>
      <c r="H633" s="112"/>
      <c r="L633" s="112"/>
      <c r="M633" s="112"/>
      <c r="S633" s="113"/>
      <c r="T633" s="112"/>
      <c r="U633" s="268"/>
      <c r="V633" s="112"/>
    </row>
    <row r="634" ht="28.5" customHeight="1">
      <c r="E634" s="112"/>
      <c r="F634" s="112"/>
      <c r="H634" s="112"/>
      <c r="L634" s="112"/>
      <c r="M634" s="112"/>
      <c r="S634" s="113"/>
      <c r="T634" s="112"/>
      <c r="U634" s="268"/>
      <c r="V634" s="112"/>
    </row>
    <row r="635" ht="28.5" customHeight="1">
      <c r="E635" s="112"/>
      <c r="F635" s="112"/>
      <c r="H635" s="112"/>
      <c r="L635" s="112"/>
      <c r="M635" s="112"/>
      <c r="S635" s="113"/>
      <c r="T635" s="112"/>
      <c r="U635" s="268"/>
      <c r="V635" s="112"/>
    </row>
    <row r="636" ht="28.5" customHeight="1">
      <c r="E636" s="112"/>
      <c r="F636" s="112"/>
      <c r="H636" s="112"/>
      <c r="L636" s="112"/>
      <c r="M636" s="112"/>
      <c r="S636" s="113"/>
      <c r="T636" s="112"/>
      <c r="U636" s="268"/>
      <c r="V636" s="112"/>
    </row>
    <row r="637" ht="28.5" customHeight="1">
      <c r="E637" s="112"/>
      <c r="F637" s="112"/>
      <c r="H637" s="112"/>
      <c r="L637" s="112"/>
      <c r="M637" s="112"/>
      <c r="S637" s="113"/>
      <c r="T637" s="112"/>
      <c r="U637" s="268"/>
      <c r="V637" s="112"/>
    </row>
    <row r="638" ht="28.5" customHeight="1">
      <c r="E638" s="112"/>
      <c r="F638" s="112"/>
      <c r="H638" s="112"/>
      <c r="L638" s="112"/>
      <c r="M638" s="112"/>
      <c r="S638" s="113"/>
      <c r="T638" s="112"/>
      <c r="U638" s="268"/>
      <c r="V638" s="112"/>
    </row>
    <row r="639" ht="28.5" customHeight="1">
      <c r="E639" s="112"/>
      <c r="F639" s="112"/>
      <c r="H639" s="112"/>
      <c r="L639" s="112"/>
      <c r="M639" s="112"/>
      <c r="S639" s="113"/>
      <c r="T639" s="112"/>
      <c r="U639" s="268"/>
      <c r="V639" s="112"/>
    </row>
    <row r="640" ht="28.5" customHeight="1">
      <c r="E640" s="112"/>
      <c r="F640" s="112"/>
      <c r="H640" s="112"/>
      <c r="L640" s="112"/>
      <c r="M640" s="112"/>
      <c r="S640" s="113"/>
      <c r="T640" s="112"/>
      <c r="U640" s="268"/>
      <c r="V640" s="112"/>
    </row>
    <row r="641" ht="28.5" customHeight="1">
      <c r="E641" s="112"/>
      <c r="F641" s="112"/>
      <c r="H641" s="112"/>
      <c r="L641" s="112"/>
      <c r="M641" s="112"/>
      <c r="S641" s="113"/>
      <c r="T641" s="112"/>
      <c r="U641" s="268"/>
      <c r="V641" s="112"/>
    </row>
    <row r="642" ht="28.5" customHeight="1">
      <c r="E642" s="112"/>
      <c r="F642" s="112"/>
      <c r="H642" s="112"/>
      <c r="L642" s="112"/>
      <c r="M642" s="112"/>
      <c r="S642" s="113"/>
      <c r="T642" s="112"/>
      <c r="U642" s="268"/>
      <c r="V642" s="112"/>
    </row>
    <row r="643" ht="28.5" customHeight="1">
      <c r="E643" s="112"/>
      <c r="F643" s="112"/>
      <c r="H643" s="112"/>
      <c r="L643" s="112"/>
      <c r="M643" s="112"/>
      <c r="S643" s="113"/>
      <c r="T643" s="112"/>
      <c r="U643" s="268"/>
      <c r="V643" s="112"/>
    </row>
    <row r="644" ht="28.5" customHeight="1">
      <c r="E644" s="112"/>
      <c r="F644" s="112"/>
      <c r="H644" s="112"/>
      <c r="L644" s="112"/>
      <c r="M644" s="112"/>
      <c r="S644" s="113"/>
      <c r="T644" s="112"/>
      <c r="U644" s="268"/>
      <c r="V644" s="112"/>
    </row>
    <row r="645" ht="28.5" customHeight="1">
      <c r="E645" s="112"/>
      <c r="F645" s="112"/>
      <c r="H645" s="112"/>
      <c r="L645" s="112"/>
      <c r="M645" s="112"/>
      <c r="S645" s="113"/>
      <c r="T645" s="112"/>
      <c r="U645" s="268"/>
      <c r="V645" s="112"/>
    </row>
    <row r="646" ht="28.5" customHeight="1">
      <c r="E646" s="112"/>
      <c r="F646" s="112"/>
      <c r="H646" s="112"/>
      <c r="L646" s="112"/>
      <c r="M646" s="112"/>
      <c r="S646" s="113"/>
      <c r="T646" s="112"/>
      <c r="U646" s="268"/>
      <c r="V646" s="112"/>
    </row>
    <row r="647" ht="28.5" customHeight="1">
      <c r="E647" s="112"/>
      <c r="F647" s="112"/>
      <c r="H647" s="112"/>
      <c r="L647" s="112"/>
      <c r="M647" s="112"/>
      <c r="S647" s="113"/>
      <c r="T647" s="112"/>
      <c r="U647" s="268"/>
      <c r="V647" s="112"/>
    </row>
    <row r="648" ht="28.5" customHeight="1">
      <c r="E648" s="112"/>
      <c r="F648" s="112"/>
      <c r="H648" s="112"/>
      <c r="L648" s="112"/>
      <c r="M648" s="112"/>
      <c r="S648" s="113"/>
      <c r="T648" s="112"/>
      <c r="U648" s="268"/>
      <c r="V648" s="112"/>
    </row>
    <row r="649" ht="28.5" customHeight="1">
      <c r="E649" s="112"/>
      <c r="F649" s="112"/>
      <c r="H649" s="112"/>
      <c r="L649" s="112"/>
      <c r="M649" s="112"/>
      <c r="S649" s="113"/>
      <c r="T649" s="112"/>
      <c r="U649" s="268"/>
      <c r="V649" s="112"/>
    </row>
    <row r="650" ht="28.5" customHeight="1">
      <c r="E650" s="112"/>
      <c r="F650" s="112"/>
      <c r="H650" s="112"/>
      <c r="L650" s="112"/>
      <c r="M650" s="112"/>
      <c r="S650" s="113"/>
      <c r="T650" s="112"/>
      <c r="U650" s="268"/>
      <c r="V650" s="112"/>
    </row>
    <row r="651" ht="28.5" customHeight="1">
      <c r="E651" s="112"/>
      <c r="F651" s="112"/>
      <c r="H651" s="112"/>
      <c r="L651" s="112"/>
      <c r="M651" s="112"/>
      <c r="S651" s="113"/>
      <c r="T651" s="112"/>
      <c r="U651" s="268"/>
      <c r="V651" s="112"/>
    </row>
    <row r="652" ht="28.5" customHeight="1">
      <c r="E652" s="112"/>
      <c r="F652" s="112"/>
      <c r="H652" s="112"/>
      <c r="L652" s="112"/>
      <c r="M652" s="112"/>
      <c r="S652" s="113"/>
      <c r="T652" s="112"/>
      <c r="U652" s="268"/>
      <c r="V652" s="112"/>
    </row>
    <row r="653" ht="28.5" customHeight="1">
      <c r="E653" s="112"/>
      <c r="F653" s="112"/>
      <c r="H653" s="112"/>
      <c r="L653" s="112"/>
      <c r="M653" s="112"/>
      <c r="S653" s="113"/>
      <c r="T653" s="112"/>
      <c r="U653" s="268"/>
      <c r="V653" s="112"/>
    </row>
    <row r="654" ht="28.5" customHeight="1">
      <c r="E654" s="112"/>
      <c r="F654" s="112"/>
      <c r="H654" s="112"/>
      <c r="L654" s="112"/>
      <c r="M654" s="112"/>
      <c r="S654" s="113"/>
      <c r="T654" s="112"/>
      <c r="U654" s="268"/>
      <c r="V654" s="112"/>
    </row>
    <row r="655" ht="28.5" customHeight="1">
      <c r="E655" s="112"/>
      <c r="F655" s="112"/>
      <c r="H655" s="112"/>
      <c r="L655" s="112"/>
      <c r="M655" s="112"/>
      <c r="S655" s="113"/>
      <c r="T655" s="112"/>
      <c r="U655" s="268"/>
      <c r="V655" s="112"/>
    </row>
    <row r="656" ht="28.5" customHeight="1">
      <c r="E656" s="112"/>
      <c r="F656" s="112"/>
      <c r="H656" s="112"/>
      <c r="L656" s="112"/>
      <c r="M656" s="112"/>
      <c r="S656" s="113"/>
      <c r="T656" s="112"/>
      <c r="U656" s="268"/>
      <c r="V656" s="112"/>
    </row>
    <row r="657" ht="28.5" customHeight="1">
      <c r="E657" s="112"/>
      <c r="F657" s="112"/>
      <c r="H657" s="112"/>
      <c r="L657" s="112"/>
      <c r="M657" s="112"/>
      <c r="S657" s="113"/>
      <c r="T657" s="112"/>
      <c r="U657" s="268"/>
      <c r="V657" s="112"/>
    </row>
    <row r="658" ht="28.5" customHeight="1">
      <c r="E658" s="112"/>
      <c r="F658" s="112"/>
      <c r="H658" s="112"/>
      <c r="L658" s="112"/>
      <c r="M658" s="112"/>
      <c r="S658" s="113"/>
      <c r="T658" s="112"/>
      <c r="U658" s="268"/>
      <c r="V658" s="112"/>
    </row>
    <row r="659" ht="28.5" customHeight="1">
      <c r="E659" s="112"/>
      <c r="F659" s="112"/>
      <c r="H659" s="112"/>
      <c r="L659" s="112"/>
      <c r="M659" s="112"/>
      <c r="S659" s="113"/>
      <c r="T659" s="112"/>
      <c r="U659" s="268"/>
      <c r="V659" s="112"/>
    </row>
    <row r="660" ht="28.5" customHeight="1">
      <c r="E660" s="112"/>
      <c r="F660" s="112"/>
      <c r="H660" s="112"/>
      <c r="L660" s="112"/>
      <c r="M660" s="112"/>
      <c r="S660" s="113"/>
      <c r="T660" s="112"/>
      <c r="U660" s="268"/>
      <c r="V660" s="112"/>
    </row>
    <row r="661" ht="28.5" customHeight="1">
      <c r="E661" s="112"/>
      <c r="F661" s="112"/>
      <c r="H661" s="112"/>
      <c r="L661" s="112"/>
      <c r="M661" s="112"/>
      <c r="S661" s="113"/>
      <c r="T661" s="112"/>
      <c r="U661" s="268"/>
      <c r="V661" s="112"/>
    </row>
    <row r="662" ht="28.5" customHeight="1">
      <c r="E662" s="112"/>
      <c r="F662" s="112"/>
      <c r="H662" s="112"/>
      <c r="L662" s="112"/>
      <c r="M662" s="112"/>
      <c r="S662" s="113"/>
      <c r="T662" s="112"/>
      <c r="U662" s="268"/>
      <c r="V662" s="112"/>
    </row>
    <row r="663" ht="28.5" customHeight="1">
      <c r="E663" s="112"/>
      <c r="F663" s="112"/>
      <c r="H663" s="112"/>
      <c r="L663" s="112"/>
      <c r="M663" s="112"/>
      <c r="S663" s="113"/>
      <c r="T663" s="112"/>
      <c r="U663" s="268"/>
      <c r="V663" s="112"/>
    </row>
    <row r="664" ht="28.5" customHeight="1">
      <c r="E664" s="112"/>
      <c r="F664" s="112"/>
      <c r="H664" s="112"/>
      <c r="L664" s="112"/>
      <c r="M664" s="112"/>
      <c r="S664" s="113"/>
      <c r="T664" s="112"/>
      <c r="U664" s="268"/>
      <c r="V664" s="112"/>
    </row>
    <row r="665" ht="28.5" customHeight="1">
      <c r="E665" s="112"/>
      <c r="F665" s="112"/>
      <c r="H665" s="112"/>
      <c r="L665" s="112"/>
      <c r="M665" s="112"/>
      <c r="S665" s="113"/>
      <c r="T665" s="112"/>
      <c r="U665" s="268"/>
      <c r="V665" s="112"/>
    </row>
    <row r="666" ht="28.5" customHeight="1">
      <c r="E666" s="112"/>
      <c r="F666" s="112"/>
      <c r="H666" s="112"/>
      <c r="L666" s="112"/>
      <c r="M666" s="112"/>
      <c r="S666" s="113"/>
      <c r="T666" s="112"/>
      <c r="U666" s="268"/>
      <c r="V666" s="112"/>
    </row>
    <row r="667" ht="28.5" customHeight="1">
      <c r="E667" s="112"/>
      <c r="F667" s="112"/>
      <c r="H667" s="112"/>
      <c r="L667" s="112"/>
      <c r="M667" s="112"/>
      <c r="S667" s="113"/>
      <c r="T667" s="112"/>
      <c r="U667" s="268"/>
      <c r="V667" s="112"/>
    </row>
    <row r="668" ht="28.5" customHeight="1">
      <c r="E668" s="112"/>
      <c r="F668" s="112"/>
      <c r="H668" s="112"/>
      <c r="L668" s="112"/>
      <c r="M668" s="112"/>
      <c r="S668" s="113"/>
      <c r="T668" s="112"/>
      <c r="U668" s="268"/>
      <c r="V668" s="112"/>
    </row>
    <row r="669" ht="28.5" customHeight="1">
      <c r="E669" s="112"/>
      <c r="F669" s="112"/>
      <c r="H669" s="112"/>
      <c r="L669" s="112"/>
      <c r="M669" s="112"/>
      <c r="S669" s="113"/>
      <c r="T669" s="112"/>
      <c r="U669" s="268"/>
      <c r="V669" s="112"/>
    </row>
    <row r="670" ht="28.5" customHeight="1">
      <c r="E670" s="112"/>
      <c r="F670" s="112"/>
      <c r="H670" s="112"/>
      <c r="L670" s="112"/>
      <c r="M670" s="112"/>
      <c r="S670" s="113"/>
      <c r="T670" s="112"/>
      <c r="U670" s="268"/>
      <c r="V670" s="112"/>
    </row>
    <row r="671" ht="28.5" customHeight="1">
      <c r="E671" s="112"/>
      <c r="F671" s="112"/>
      <c r="H671" s="112"/>
      <c r="L671" s="112"/>
      <c r="M671" s="112"/>
      <c r="S671" s="113"/>
      <c r="T671" s="112"/>
      <c r="U671" s="268"/>
      <c r="V671" s="112"/>
    </row>
    <row r="672" ht="28.5" customHeight="1">
      <c r="E672" s="112"/>
      <c r="F672" s="112"/>
      <c r="H672" s="112"/>
      <c r="L672" s="112"/>
      <c r="M672" s="112"/>
      <c r="S672" s="113"/>
      <c r="T672" s="112"/>
      <c r="U672" s="268"/>
      <c r="V672" s="112"/>
    </row>
    <row r="673" ht="28.5" customHeight="1">
      <c r="E673" s="112"/>
      <c r="F673" s="112"/>
      <c r="H673" s="112"/>
      <c r="L673" s="112"/>
      <c r="M673" s="112"/>
      <c r="S673" s="113"/>
      <c r="T673" s="112"/>
      <c r="U673" s="268"/>
      <c r="V673" s="112"/>
    </row>
    <row r="674" ht="28.5" customHeight="1">
      <c r="E674" s="112"/>
      <c r="F674" s="112"/>
      <c r="H674" s="112"/>
      <c r="L674" s="112"/>
      <c r="M674" s="112"/>
      <c r="S674" s="113"/>
      <c r="T674" s="112"/>
      <c r="U674" s="268"/>
      <c r="V674" s="112"/>
    </row>
    <row r="675" ht="28.5" customHeight="1">
      <c r="E675" s="112"/>
      <c r="F675" s="112"/>
      <c r="H675" s="112"/>
      <c r="L675" s="112"/>
      <c r="M675" s="112"/>
      <c r="S675" s="113"/>
      <c r="T675" s="112"/>
      <c r="U675" s="268"/>
      <c r="V675" s="112"/>
    </row>
    <row r="676" ht="28.5" customHeight="1">
      <c r="E676" s="112"/>
      <c r="F676" s="112"/>
      <c r="H676" s="112"/>
      <c r="L676" s="112"/>
      <c r="M676" s="112"/>
      <c r="S676" s="113"/>
      <c r="T676" s="112"/>
      <c r="U676" s="268"/>
      <c r="V676" s="112"/>
    </row>
    <row r="677" ht="28.5" customHeight="1">
      <c r="E677" s="112"/>
      <c r="F677" s="112"/>
      <c r="H677" s="112"/>
      <c r="L677" s="112"/>
      <c r="M677" s="112"/>
      <c r="S677" s="113"/>
      <c r="T677" s="112"/>
      <c r="U677" s="268"/>
      <c r="V677" s="112"/>
    </row>
    <row r="678" ht="28.5" customHeight="1">
      <c r="E678" s="112"/>
      <c r="F678" s="112"/>
      <c r="H678" s="112"/>
      <c r="L678" s="112"/>
      <c r="M678" s="112"/>
      <c r="S678" s="113"/>
      <c r="T678" s="112"/>
      <c r="U678" s="268"/>
      <c r="V678" s="112"/>
    </row>
    <row r="679" ht="28.5" customHeight="1">
      <c r="E679" s="112"/>
      <c r="F679" s="112"/>
      <c r="H679" s="112"/>
      <c r="L679" s="112"/>
      <c r="M679" s="112"/>
      <c r="S679" s="113"/>
      <c r="T679" s="112"/>
      <c r="U679" s="268"/>
      <c r="V679" s="112"/>
    </row>
    <row r="680" ht="28.5" customHeight="1">
      <c r="E680" s="112"/>
      <c r="F680" s="112"/>
      <c r="H680" s="112"/>
      <c r="L680" s="112"/>
      <c r="M680" s="112"/>
      <c r="S680" s="113"/>
      <c r="T680" s="112"/>
      <c r="U680" s="268"/>
      <c r="V680" s="112"/>
    </row>
    <row r="681" ht="28.5" customHeight="1">
      <c r="E681" s="112"/>
      <c r="F681" s="112"/>
      <c r="H681" s="112"/>
      <c r="L681" s="112"/>
      <c r="M681" s="112"/>
      <c r="S681" s="113"/>
      <c r="T681" s="112"/>
      <c r="U681" s="268"/>
      <c r="V681" s="112"/>
    </row>
    <row r="682" ht="28.5" customHeight="1">
      <c r="E682" s="112"/>
      <c r="F682" s="112"/>
      <c r="H682" s="112"/>
      <c r="L682" s="112"/>
      <c r="M682" s="112"/>
      <c r="S682" s="113"/>
      <c r="T682" s="112"/>
      <c r="U682" s="268"/>
      <c r="V682" s="112"/>
    </row>
    <row r="683" ht="28.5" customHeight="1">
      <c r="E683" s="112"/>
      <c r="F683" s="112"/>
      <c r="H683" s="112"/>
      <c r="L683" s="112"/>
      <c r="M683" s="112"/>
      <c r="S683" s="113"/>
      <c r="T683" s="112"/>
      <c r="U683" s="268"/>
      <c r="V683" s="112"/>
    </row>
    <row r="684" ht="28.5" customHeight="1">
      <c r="E684" s="112"/>
      <c r="F684" s="112"/>
      <c r="H684" s="112"/>
      <c r="L684" s="112"/>
      <c r="M684" s="112"/>
      <c r="S684" s="113"/>
      <c r="T684" s="112"/>
      <c r="U684" s="268"/>
      <c r="V684" s="112"/>
    </row>
    <row r="685" ht="28.5" customHeight="1">
      <c r="E685" s="112"/>
      <c r="F685" s="112"/>
      <c r="H685" s="112"/>
      <c r="L685" s="112"/>
      <c r="M685" s="112"/>
      <c r="S685" s="113"/>
      <c r="T685" s="112"/>
      <c r="U685" s="268"/>
      <c r="V685" s="112"/>
    </row>
    <row r="686" ht="28.5" customHeight="1">
      <c r="E686" s="112"/>
      <c r="F686" s="112"/>
      <c r="H686" s="112"/>
      <c r="L686" s="112"/>
      <c r="M686" s="112"/>
      <c r="S686" s="113"/>
      <c r="T686" s="112"/>
      <c r="U686" s="268"/>
      <c r="V686" s="112"/>
    </row>
    <row r="687" ht="28.5" customHeight="1">
      <c r="E687" s="112"/>
      <c r="F687" s="112"/>
      <c r="H687" s="112"/>
      <c r="L687" s="112"/>
      <c r="M687" s="112"/>
      <c r="S687" s="113"/>
      <c r="T687" s="112"/>
      <c r="U687" s="268"/>
      <c r="V687" s="112"/>
    </row>
    <row r="688" ht="28.5" customHeight="1">
      <c r="E688" s="112"/>
      <c r="F688" s="112"/>
      <c r="H688" s="112"/>
      <c r="L688" s="112"/>
      <c r="M688" s="112"/>
      <c r="S688" s="113"/>
      <c r="T688" s="112"/>
      <c r="U688" s="268"/>
      <c r="V688" s="112"/>
    </row>
    <row r="689" ht="28.5" customHeight="1">
      <c r="E689" s="112"/>
      <c r="F689" s="112"/>
      <c r="H689" s="112"/>
      <c r="L689" s="112"/>
      <c r="M689" s="112"/>
      <c r="S689" s="113"/>
      <c r="T689" s="112"/>
      <c r="U689" s="268"/>
      <c r="V689" s="112"/>
    </row>
    <row r="690" ht="28.5" customHeight="1">
      <c r="E690" s="112"/>
      <c r="F690" s="112"/>
      <c r="H690" s="112"/>
      <c r="L690" s="112"/>
      <c r="M690" s="112"/>
      <c r="S690" s="113"/>
      <c r="T690" s="112"/>
      <c r="U690" s="268"/>
      <c r="V690" s="112"/>
    </row>
    <row r="691" ht="28.5" customHeight="1">
      <c r="E691" s="112"/>
      <c r="F691" s="112"/>
      <c r="H691" s="112"/>
      <c r="L691" s="112"/>
      <c r="M691" s="112"/>
      <c r="S691" s="113"/>
      <c r="T691" s="112"/>
      <c r="U691" s="268"/>
      <c r="V691" s="112"/>
    </row>
    <row r="692" ht="28.5" customHeight="1">
      <c r="E692" s="112"/>
      <c r="F692" s="112"/>
      <c r="H692" s="112"/>
      <c r="L692" s="112"/>
      <c r="M692" s="112"/>
      <c r="S692" s="113"/>
      <c r="T692" s="112"/>
      <c r="U692" s="268"/>
      <c r="V692" s="112"/>
    </row>
    <row r="693" ht="28.5" customHeight="1">
      <c r="E693" s="112"/>
      <c r="F693" s="112"/>
      <c r="H693" s="112"/>
      <c r="L693" s="112"/>
      <c r="M693" s="112"/>
      <c r="S693" s="113"/>
      <c r="T693" s="112"/>
      <c r="U693" s="268"/>
      <c r="V693" s="112"/>
    </row>
    <row r="694" ht="28.5" customHeight="1">
      <c r="E694" s="112"/>
      <c r="F694" s="112"/>
      <c r="H694" s="112"/>
      <c r="L694" s="112"/>
      <c r="M694" s="112"/>
      <c r="S694" s="113"/>
      <c r="T694" s="112"/>
      <c r="U694" s="268"/>
      <c r="V694" s="112"/>
    </row>
    <row r="695" ht="28.5" customHeight="1">
      <c r="E695" s="112"/>
      <c r="F695" s="112"/>
      <c r="H695" s="112"/>
      <c r="L695" s="112"/>
      <c r="M695" s="112"/>
      <c r="S695" s="113"/>
      <c r="T695" s="112"/>
      <c r="U695" s="268"/>
      <c r="V695" s="112"/>
    </row>
    <row r="696" ht="28.5" customHeight="1">
      <c r="E696" s="112"/>
      <c r="F696" s="112"/>
      <c r="H696" s="112"/>
      <c r="L696" s="112"/>
      <c r="M696" s="112"/>
      <c r="S696" s="113"/>
      <c r="T696" s="112"/>
      <c r="U696" s="268"/>
      <c r="V696" s="112"/>
    </row>
    <row r="697" ht="28.5" customHeight="1">
      <c r="E697" s="112"/>
      <c r="F697" s="112"/>
      <c r="H697" s="112"/>
      <c r="L697" s="112"/>
      <c r="M697" s="112"/>
      <c r="S697" s="113"/>
      <c r="T697" s="112"/>
      <c r="U697" s="268"/>
      <c r="V697" s="112"/>
    </row>
    <row r="698" ht="28.5" customHeight="1">
      <c r="E698" s="112"/>
      <c r="F698" s="112"/>
      <c r="H698" s="112"/>
      <c r="L698" s="112"/>
      <c r="M698" s="112"/>
      <c r="S698" s="113"/>
      <c r="T698" s="112"/>
      <c r="U698" s="268"/>
      <c r="V698" s="112"/>
    </row>
    <row r="699" ht="28.5" customHeight="1">
      <c r="E699" s="112"/>
      <c r="F699" s="112"/>
      <c r="H699" s="112"/>
      <c r="L699" s="112"/>
      <c r="M699" s="112"/>
      <c r="S699" s="113"/>
      <c r="T699" s="112"/>
      <c r="U699" s="268"/>
      <c r="V699" s="112"/>
    </row>
    <row r="700" ht="28.5" customHeight="1">
      <c r="E700" s="112"/>
      <c r="F700" s="112"/>
      <c r="H700" s="112"/>
      <c r="L700" s="112"/>
      <c r="M700" s="112"/>
      <c r="S700" s="113"/>
      <c r="T700" s="112"/>
      <c r="U700" s="268"/>
      <c r="V700" s="112"/>
    </row>
    <row r="701" ht="28.5" customHeight="1">
      <c r="E701" s="112"/>
      <c r="F701" s="112"/>
      <c r="H701" s="112"/>
      <c r="L701" s="112"/>
      <c r="M701" s="112"/>
      <c r="S701" s="113"/>
      <c r="T701" s="112"/>
      <c r="U701" s="268"/>
      <c r="V701" s="112"/>
    </row>
    <row r="702" ht="28.5" customHeight="1">
      <c r="E702" s="112"/>
      <c r="F702" s="112"/>
      <c r="H702" s="112"/>
      <c r="L702" s="112"/>
      <c r="M702" s="112"/>
      <c r="S702" s="113"/>
      <c r="T702" s="112"/>
      <c r="U702" s="268"/>
      <c r="V702" s="112"/>
    </row>
    <row r="703" ht="28.5" customHeight="1">
      <c r="E703" s="112"/>
      <c r="F703" s="112"/>
      <c r="H703" s="112"/>
      <c r="L703" s="112"/>
      <c r="M703" s="112"/>
      <c r="S703" s="113"/>
      <c r="T703" s="112"/>
      <c r="U703" s="268"/>
      <c r="V703" s="112"/>
    </row>
    <row r="704" ht="28.5" customHeight="1">
      <c r="E704" s="112"/>
      <c r="F704" s="112"/>
      <c r="H704" s="112"/>
      <c r="L704" s="112"/>
      <c r="M704" s="112"/>
      <c r="S704" s="113"/>
      <c r="T704" s="112"/>
      <c r="U704" s="268"/>
      <c r="V704" s="112"/>
    </row>
    <row r="705" ht="28.5" customHeight="1">
      <c r="E705" s="112"/>
      <c r="F705" s="112"/>
      <c r="H705" s="112"/>
      <c r="L705" s="112"/>
      <c r="M705" s="112"/>
      <c r="S705" s="113"/>
      <c r="T705" s="112"/>
      <c r="U705" s="268"/>
      <c r="V705" s="112"/>
    </row>
    <row r="706" ht="28.5" customHeight="1">
      <c r="E706" s="112"/>
      <c r="F706" s="112"/>
      <c r="H706" s="112"/>
      <c r="L706" s="112"/>
      <c r="M706" s="112"/>
      <c r="S706" s="113"/>
      <c r="T706" s="112"/>
      <c r="U706" s="268"/>
      <c r="V706" s="112"/>
    </row>
    <row r="707" ht="28.5" customHeight="1">
      <c r="E707" s="112"/>
      <c r="F707" s="112"/>
      <c r="H707" s="112"/>
      <c r="L707" s="112"/>
      <c r="M707" s="112"/>
      <c r="S707" s="113"/>
      <c r="T707" s="112"/>
      <c r="U707" s="268"/>
      <c r="V707" s="112"/>
    </row>
    <row r="708" ht="28.5" customHeight="1">
      <c r="E708" s="112"/>
      <c r="F708" s="112"/>
      <c r="H708" s="112"/>
      <c r="L708" s="112"/>
      <c r="M708" s="112"/>
      <c r="S708" s="113"/>
      <c r="T708" s="112"/>
      <c r="U708" s="268"/>
      <c r="V708" s="112"/>
    </row>
    <row r="709" ht="28.5" customHeight="1">
      <c r="E709" s="112"/>
      <c r="F709" s="112"/>
      <c r="H709" s="112"/>
      <c r="L709" s="112"/>
      <c r="M709" s="112"/>
      <c r="S709" s="113"/>
      <c r="T709" s="112"/>
      <c r="U709" s="268"/>
      <c r="V709" s="112"/>
    </row>
    <row r="710" ht="28.5" customHeight="1">
      <c r="E710" s="112"/>
      <c r="F710" s="112"/>
      <c r="H710" s="112"/>
      <c r="L710" s="112"/>
      <c r="M710" s="112"/>
      <c r="S710" s="113"/>
      <c r="T710" s="112"/>
      <c r="U710" s="268"/>
      <c r="V710" s="112"/>
    </row>
    <row r="711" ht="28.5" customHeight="1">
      <c r="E711" s="112"/>
      <c r="F711" s="112"/>
      <c r="H711" s="112"/>
      <c r="L711" s="112"/>
      <c r="M711" s="112"/>
      <c r="S711" s="113"/>
      <c r="T711" s="112"/>
      <c r="U711" s="268"/>
      <c r="V711" s="112"/>
    </row>
    <row r="712" ht="28.5" customHeight="1">
      <c r="E712" s="112"/>
      <c r="F712" s="112"/>
      <c r="H712" s="112"/>
      <c r="L712" s="112"/>
      <c r="M712" s="112"/>
      <c r="S712" s="113"/>
      <c r="T712" s="112"/>
      <c r="U712" s="268"/>
      <c r="V712" s="112"/>
    </row>
    <row r="713" ht="28.5" customHeight="1">
      <c r="E713" s="112"/>
      <c r="F713" s="112"/>
      <c r="H713" s="112"/>
      <c r="L713" s="112"/>
      <c r="M713" s="112"/>
      <c r="S713" s="113"/>
      <c r="T713" s="112"/>
      <c r="U713" s="268"/>
      <c r="V713" s="112"/>
    </row>
    <row r="714" ht="28.5" customHeight="1">
      <c r="E714" s="112"/>
      <c r="F714" s="112"/>
      <c r="H714" s="112"/>
      <c r="L714" s="112"/>
      <c r="M714" s="112"/>
      <c r="S714" s="113"/>
      <c r="T714" s="112"/>
      <c r="U714" s="268"/>
      <c r="V714" s="112"/>
    </row>
    <row r="715" ht="28.5" customHeight="1">
      <c r="E715" s="112"/>
      <c r="F715" s="112"/>
      <c r="H715" s="112"/>
      <c r="L715" s="112"/>
      <c r="M715" s="112"/>
      <c r="S715" s="113"/>
      <c r="T715" s="112"/>
      <c r="U715" s="268"/>
      <c r="V715" s="112"/>
    </row>
    <row r="716" ht="28.5" customHeight="1">
      <c r="E716" s="112"/>
      <c r="F716" s="112"/>
      <c r="H716" s="112"/>
      <c r="L716" s="112"/>
      <c r="M716" s="112"/>
      <c r="S716" s="113"/>
      <c r="T716" s="112"/>
      <c r="U716" s="268"/>
      <c r="V716" s="112"/>
    </row>
    <row r="717" ht="28.5" customHeight="1">
      <c r="E717" s="112"/>
      <c r="F717" s="112"/>
      <c r="H717" s="112"/>
      <c r="L717" s="112"/>
      <c r="M717" s="112"/>
      <c r="S717" s="113"/>
      <c r="T717" s="112"/>
      <c r="U717" s="268"/>
      <c r="V717" s="112"/>
    </row>
    <row r="718" ht="28.5" customHeight="1">
      <c r="E718" s="112"/>
      <c r="F718" s="112"/>
      <c r="H718" s="112"/>
      <c r="L718" s="112"/>
      <c r="M718" s="112"/>
      <c r="S718" s="113"/>
      <c r="T718" s="112"/>
      <c r="U718" s="268"/>
      <c r="V718" s="112"/>
    </row>
    <row r="719" ht="28.5" customHeight="1">
      <c r="E719" s="112"/>
      <c r="F719" s="112"/>
      <c r="H719" s="112"/>
      <c r="L719" s="112"/>
      <c r="M719" s="112"/>
      <c r="S719" s="113"/>
      <c r="T719" s="112"/>
      <c r="U719" s="268"/>
      <c r="V719" s="112"/>
    </row>
    <row r="720" ht="28.5" customHeight="1">
      <c r="E720" s="112"/>
      <c r="F720" s="112"/>
      <c r="H720" s="112"/>
      <c r="L720" s="112"/>
      <c r="M720" s="112"/>
      <c r="S720" s="113"/>
      <c r="T720" s="112"/>
      <c r="U720" s="268"/>
      <c r="V720" s="112"/>
    </row>
    <row r="721" ht="28.5" customHeight="1">
      <c r="E721" s="112"/>
      <c r="F721" s="112"/>
      <c r="H721" s="112"/>
      <c r="L721" s="112"/>
      <c r="M721" s="112"/>
      <c r="S721" s="113"/>
      <c r="T721" s="112"/>
      <c r="U721" s="268"/>
      <c r="V721" s="112"/>
    </row>
    <row r="722" ht="28.5" customHeight="1">
      <c r="E722" s="112"/>
      <c r="F722" s="112"/>
      <c r="H722" s="112"/>
      <c r="L722" s="112"/>
      <c r="M722" s="112"/>
      <c r="S722" s="113"/>
      <c r="T722" s="112"/>
      <c r="U722" s="268"/>
      <c r="V722" s="112"/>
    </row>
    <row r="723" ht="28.5" customHeight="1">
      <c r="E723" s="112"/>
      <c r="F723" s="112"/>
      <c r="H723" s="112"/>
      <c r="L723" s="112"/>
      <c r="M723" s="112"/>
      <c r="S723" s="113"/>
      <c r="T723" s="112"/>
      <c r="U723" s="268"/>
      <c r="V723" s="112"/>
    </row>
    <row r="724" ht="28.5" customHeight="1">
      <c r="E724" s="112"/>
      <c r="F724" s="112"/>
      <c r="H724" s="112"/>
      <c r="L724" s="112"/>
      <c r="M724" s="112"/>
      <c r="S724" s="113"/>
      <c r="T724" s="112"/>
      <c r="U724" s="268"/>
      <c r="V724" s="112"/>
    </row>
    <row r="725" ht="28.5" customHeight="1">
      <c r="E725" s="112"/>
      <c r="F725" s="112"/>
      <c r="H725" s="112"/>
      <c r="L725" s="112"/>
      <c r="M725" s="112"/>
      <c r="S725" s="113"/>
      <c r="T725" s="112"/>
      <c r="U725" s="268"/>
      <c r="V725" s="112"/>
    </row>
    <row r="726" ht="28.5" customHeight="1">
      <c r="E726" s="112"/>
      <c r="F726" s="112"/>
      <c r="H726" s="112"/>
      <c r="L726" s="112"/>
      <c r="M726" s="112"/>
      <c r="S726" s="113"/>
      <c r="T726" s="112"/>
      <c r="U726" s="268"/>
      <c r="V726" s="112"/>
    </row>
    <row r="727" ht="28.5" customHeight="1">
      <c r="E727" s="112"/>
      <c r="F727" s="112"/>
      <c r="H727" s="112"/>
      <c r="L727" s="112"/>
      <c r="M727" s="112"/>
      <c r="S727" s="113"/>
      <c r="T727" s="112"/>
      <c r="U727" s="268"/>
      <c r="V727" s="112"/>
    </row>
    <row r="728" ht="28.5" customHeight="1">
      <c r="E728" s="112"/>
      <c r="F728" s="112"/>
      <c r="H728" s="112"/>
      <c r="L728" s="112"/>
      <c r="M728" s="112"/>
      <c r="S728" s="113"/>
      <c r="T728" s="112"/>
      <c r="U728" s="268"/>
      <c r="V728" s="112"/>
    </row>
    <row r="729" ht="28.5" customHeight="1">
      <c r="E729" s="112"/>
      <c r="F729" s="112"/>
      <c r="H729" s="112"/>
      <c r="L729" s="112"/>
      <c r="M729" s="112"/>
      <c r="S729" s="113"/>
      <c r="T729" s="112"/>
      <c r="U729" s="268"/>
      <c r="V729" s="112"/>
    </row>
    <row r="730" ht="28.5" customHeight="1">
      <c r="E730" s="112"/>
      <c r="F730" s="112"/>
      <c r="H730" s="112"/>
      <c r="L730" s="112"/>
      <c r="M730" s="112"/>
      <c r="S730" s="113"/>
      <c r="T730" s="112"/>
      <c r="U730" s="268"/>
      <c r="V730" s="112"/>
    </row>
    <row r="731" ht="28.5" customHeight="1">
      <c r="E731" s="112"/>
      <c r="F731" s="112"/>
      <c r="H731" s="112"/>
      <c r="L731" s="112"/>
      <c r="M731" s="112"/>
      <c r="S731" s="113"/>
      <c r="T731" s="112"/>
      <c r="U731" s="268"/>
      <c r="V731" s="112"/>
    </row>
    <row r="732" ht="28.5" customHeight="1">
      <c r="E732" s="112"/>
      <c r="F732" s="112"/>
      <c r="H732" s="112"/>
      <c r="L732" s="112"/>
      <c r="M732" s="112"/>
      <c r="S732" s="113"/>
      <c r="T732" s="112"/>
      <c r="U732" s="268"/>
      <c r="V732" s="112"/>
    </row>
    <row r="733" ht="28.5" customHeight="1">
      <c r="E733" s="112"/>
      <c r="F733" s="112"/>
      <c r="H733" s="112"/>
      <c r="L733" s="112"/>
      <c r="M733" s="112"/>
      <c r="S733" s="113"/>
      <c r="T733" s="112"/>
      <c r="U733" s="268"/>
      <c r="V733" s="112"/>
    </row>
    <row r="734" ht="28.5" customHeight="1">
      <c r="E734" s="112"/>
      <c r="F734" s="112"/>
      <c r="H734" s="112"/>
      <c r="L734" s="112"/>
      <c r="M734" s="112"/>
      <c r="S734" s="113"/>
      <c r="T734" s="112"/>
      <c r="U734" s="268"/>
      <c r="V734" s="112"/>
    </row>
    <row r="735" ht="28.5" customHeight="1">
      <c r="E735" s="112"/>
      <c r="F735" s="112"/>
      <c r="H735" s="112"/>
      <c r="L735" s="112"/>
      <c r="M735" s="112"/>
      <c r="S735" s="113"/>
      <c r="T735" s="112"/>
      <c r="U735" s="268"/>
      <c r="V735" s="112"/>
    </row>
    <row r="736" ht="28.5" customHeight="1">
      <c r="E736" s="112"/>
      <c r="F736" s="112"/>
      <c r="H736" s="112"/>
      <c r="L736" s="112"/>
      <c r="M736" s="112"/>
      <c r="S736" s="113"/>
      <c r="T736" s="112"/>
      <c r="U736" s="268"/>
      <c r="V736" s="112"/>
    </row>
    <row r="737" ht="28.5" customHeight="1">
      <c r="E737" s="112"/>
      <c r="F737" s="112"/>
      <c r="H737" s="112"/>
      <c r="L737" s="112"/>
      <c r="M737" s="112"/>
      <c r="S737" s="113"/>
      <c r="T737" s="112"/>
      <c r="U737" s="268"/>
      <c r="V737" s="112"/>
    </row>
    <row r="738" ht="28.5" customHeight="1">
      <c r="E738" s="112"/>
      <c r="F738" s="112"/>
      <c r="H738" s="112"/>
      <c r="L738" s="112"/>
      <c r="M738" s="112"/>
      <c r="S738" s="113"/>
      <c r="T738" s="112"/>
      <c r="U738" s="268"/>
      <c r="V738" s="112"/>
    </row>
    <row r="739" ht="28.5" customHeight="1">
      <c r="E739" s="112"/>
      <c r="F739" s="112"/>
      <c r="H739" s="112"/>
      <c r="L739" s="112"/>
      <c r="M739" s="112"/>
      <c r="S739" s="113"/>
      <c r="T739" s="112"/>
      <c r="U739" s="268"/>
      <c r="V739" s="112"/>
    </row>
    <row r="740" ht="28.5" customHeight="1">
      <c r="E740" s="112"/>
      <c r="F740" s="112"/>
      <c r="H740" s="112"/>
      <c r="L740" s="112"/>
      <c r="M740" s="112"/>
      <c r="S740" s="113"/>
      <c r="T740" s="112"/>
      <c r="U740" s="268"/>
      <c r="V740" s="112"/>
    </row>
    <row r="741" ht="28.5" customHeight="1">
      <c r="E741" s="112"/>
      <c r="F741" s="112"/>
      <c r="H741" s="112"/>
      <c r="L741" s="112"/>
      <c r="M741" s="112"/>
      <c r="S741" s="113"/>
      <c r="T741" s="112"/>
      <c r="U741" s="268"/>
      <c r="V741" s="112"/>
    </row>
    <row r="742" ht="28.5" customHeight="1">
      <c r="E742" s="112"/>
      <c r="F742" s="112"/>
      <c r="H742" s="112"/>
      <c r="L742" s="112"/>
      <c r="M742" s="112"/>
      <c r="S742" s="113"/>
      <c r="T742" s="112"/>
      <c r="U742" s="268"/>
      <c r="V742" s="112"/>
    </row>
    <row r="743" ht="28.5" customHeight="1">
      <c r="E743" s="112"/>
      <c r="F743" s="112"/>
      <c r="H743" s="112"/>
      <c r="L743" s="112"/>
      <c r="M743" s="112"/>
      <c r="S743" s="113"/>
      <c r="T743" s="112"/>
      <c r="U743" s="268"/>
      <c r="V743" s="112"/>
    </row>
    <row r="744" ht="28.5" customHeight="1">
      <c r="E744" s="112"/>
      <c r="F744" s="112"/>
      <c r="H744" s="112"/>
      <c r="L744" s="112"/>
      <c r="M744" s="112"/>
      <c r="S744" s="113"/>
      <c r="T744" s="112"/>
      <c r="U744" s="268"/>
      <c r="V744" s="112"/>
    </row>
    <row r="745" ht="28.5" customHeight="1">
      <c r="E745" s="112"/>
      <c r="F745" s="112"/>
      <c r="H745" s="112"/>
      <c r="L745" s="112"/>
      <c r="M745" s="112"/>
      <c r="S745" s="113"/>
      <c r="T745" s="112"/>
      <c r="U745" s="268"/>
      <c r="V745" s="112"/>
    </row>
    <row r="746" ht="28.5" customHeight="1">
      <c r="E746" s="112"/>
      <c r="F746" s="112"/>
      <c r="H746" s="112"/>
      <c r="L746" s="112"/>
      <c r="M746" s="112"/>
      <c r="S746" s="113"/>
      <c r="T746" s="112"/>
      <c r="U746" s="268"/>
      <c r="V746" s="112"/>
    </row>
    <row r="747" ht="28.5" customHeight="1">
      <c r="E747" s="112"/>
      <c r="F747" s="112"/>
      <c r="H747" s="112"/>
      <c r="L747" s="112"/>
      <c r="M747" s="112"/>
      <c r="S747" s="113"/>
      <c r="T747" s="112"/>
      <c r="U747" s="268"/>
      <c r="V747" s="112"/>
    </row>
    <row r="748" ht="28.5" customHeight="1">
      <c r="E748" s="112"/>
      <c r="F748" s="112"/>
      <c r="H748" s="112"/>
      <c r="L748" s="112"/>
      <c r="M748" s="112"/>
      <c r="S748" s="113"/>
      <c r="T748" s="112"/>
      <c r="U748" s="268"/>
      <c r="V748" s="112"/>
    </row>
    <row r="749" ht="28.5" customHeight="1">
      <c r="E749" s="112"/>
      <c r="F749" s="112"/>
      <c r="H749" s="112"/>
      <c r="L749" s="112"/>
      <c r="M749" s="112"/>
      <c r="S749" s="113"/>
      <c r="T749" s="112"/>
      <c r="U749" s="268"/>
      <c r="V749" s="112"/>
    </row>
    <row r="750" ht="28.5" customHeight="1">
      <c r="E750" s="112"/>
      <c r="F750" s="112"/>
      <c r="H750" s="112"/>
      <c r="L750" s="112"/>
      <c r="M750" s="112"/>
      <c r="S750" s="113"/>
      <c r="T750" s="112"/>
      <c r="U750" s="268"/>
      <c r="V750" s="112"/>
    </row>
    <row r="751" ht="28.5" customHeight="1">
      <c r="E751" s="112"/>
      <c r="F751" s="112"/>
      <c r="H751" s="112"/>
      <c r="L751" s="112"/>
      <c r="M751" s="112"/>
      <c r="S751" s="113"/>
      <c r="T751" s="112"/>
      <c r="U751" s="268"/>
      <c r="V751" s="112"/>
    </row>
    <row r="752" ht="28.5" customHeight="1">
      <c r="E752" s="112"/>
      <c r="F752" s="112"/>
      <c r="H752" s="112"/>
      <c r="L752" s="112"/>
      <c r="M752" s="112"/>
      <c r="S752" s="113"/>
      <c r="T752" s="112"/>
      <c r="U752" s="268"/>
      <c r="V752" s="112"/>
    </row>
    <row r="753" ht="28.5" customHeight="1">
      <c r="E753" s="112"/>
      <c r="F753" s="112"/>
      <c r="H753" s="112"/>
      <c r="L753" s="112"/>
      <c r="M753" s="112"/>
      <c r="S753" s="113"/>
      <c r="T753" s="112"/>
      <c r="U753" s="268"/>
      <c r="V753" s="112"/>
    </row>
    <row r="754" ht="28.5" customHeight="1">
      <c r="E754" s="112"/>
      <c r="F754" s="112"/>
      <c r="H754" s="112"/>
      <c r="L754" s="112"/>
      <c r="M754" s="112"/>
      <c r="S754" s="113"/>
      <c r="T754" s="112"/>
      <c r="U754" s="268"/>
      <c r="V754" s="112"/>
    </row>
    <row r="755" ht="28.5" customHeight="1">
      <c r="E755" s="112"/>
      <c r="F755" s="112"/>
      <c r="H755" s="112"/>
      <c r="L755" s="112"/>
      <c r="M755" s="112"/>
      <c r="S755" s="113"/>
      <c r="T755" s="112"/>
      <c r="U755" s="268"/>
      <c r="V755" s="112"/>
    </row>
    <row r="756" ht="28.5" customHeight="1">
      <c r="E756" s="112"/>
      <c r="F756" s="112"/>
      <c r="H756" s="112"/>
      <c r="L756" s="112"/>
      <c r="M756" s="112"/>
      <c r="S756" s="113"/>
      <c r="T756" s="112"/>
      <c r="U756" s="268"/>
      <c r="V756" s="112"/>
    </row>
    <row r="757" ht="28.5" customHeight="1">
      <c r="E757" s="112"/>
      <c r="F757" s="112"/>
      <c r="H757" s="112"/>
      <c r="L757" s="112"/>
      <c r="M757" s="112"/>
      <c r="S757" s="113"/>
      <c r="T757" s="112"/>
      <c r="U757" s="268"/>
      <c r="V757" s="112"/>
    </row>
    <row r="758" ht="28.5" customHeight="1">
      <c r="E758" s="112"/>
      <c r="F758" s="112"/>
      <c r="H758" s="112"/>
      <c r="L758" s="112"/>
      <c r="M758" s="112"/>
      <c r="S758" s="113"/>
      <c r="T758" s="112"/>
      <c r="U758" s="268"/>
      <c r="V758" s="112"/>
    </row>
    <row r="759" ht="28.5" customHeight="1">
      <c r="E759" s="112"/>
      <c r="F759" s="112"/>
      <c r="H759" s="112"/>
      <c r="L759" s="112"/>
      <c r="M759" s="112"/>
      <c r="S759" s="113"/>
      <c r="T759" s="112"/>
      <c r="U759" s="268"/>
      <c r="V759" s="112"/>
    </row>
    <row r="760" ht="28.5" customHeight="1">
      <c r="E760" s="112"/>
      <c r="F760" s="112"/>
      <c r="H760" s="112"/>
      <c r="L760" s="112"/>
      <c r="M760" s="112"/>
      <c r="S760" s="113"/>
      <c r="T760" s="112"/>
      <c r="U760" s="268"/>
      <c r="V760" s="112"/>
    </row>
    <row r="761" ht="28.5" customHeight="1">
      <c r="E761" s="112"/>
      <c r="F761" s="112"/>
      <c r="H761" s="112"/>
      <c r="L761" s="112"/>
      <c r="M761" s="112"/>
      <c r="S761" s="113"/>
      <c r="T761" s="112"/>
      <c r="U761" s="268"/>
      <c r="V761" s="112"/>
    </row>
    <row r="762" ht="28.5" customHeight="1">
      <c r="E762" s="112"/>
      <c r="F762" s="112"/>
      <c r="H762" s="112"/>
      <c r="L762" s="112"/>
      <c r="M762" s="112"/>
      <c r="S762" s="113"/>
      <c r="T762" s="112"/>
      <c r="U762" s="268"/>
      <c r="V762" s="112"/>
    </row>
    <row r="763" ht="28.5" customHeight="1">
      <c r="E763" s="112"/>
      <c r="F763" s="112"/>
      <c r="H763" s="112"/>
      <c r="L763" s="112"/>
      <c r="M763" s="112"/>
      <c r="S763" s="113"/>
      <c r="T763" s="112"/>
      <c r="U763" s="268"/>
      <c r="V763" s="112"/>
    </row>
    <row r="764" ht="28.5" customHeight="1">
      <c r="E764" s="112"/>
      <c r="F764" s="112"/>
      <c r="H764" s="112"/>
      <c r="L764" s="112"/>
      <c r="M764" s="112"/>
      <c r="S764" s="113"/>
      <c r="T764" s="112"/>
      <c r="U764" s="268"/>
      <c r="V764" s="112"/>
    </row>
    <row r="765" ht="28.5" customHeight="1">
      <c r="E765" s="112"/>
      <c r="F765" s="112"/>
      <c r="H765" s="112"/>
      <c r="L765" s="112"/>
      <c r="M765" s="112"/>
      <c r="S765" s="113"/>
      <c r="T765" s="112"/>
      <c r="U765" s="268"/>
      <c r="V765" s="112"/>
    </row>
    <row r="766" ht="28.5" customHeight="1">
      <c r="E766" s="112"/>
      <c r="F766" s="112"/>
      <c r="H766" s="112"/>
      <c r="L766" s="112"/>
      <c r="M766" s="112"/>
      <c r="S766" s="113"/>
      <c r="T766" s="112"/>
      <c r="U766" s="268"/>
      <c r="V766" s="112"/>
    </row>
    <row r="767" ht="28.5" customHeight="1">
      <c r="E767" s="112"/>
      <c r="F767" s="112"/>
      <c r="H767" s="112"/>
      <c r="L767" s="112"/>
      <c r="M767" s="112"/>
      <c r="S767" s="113"/>
      <c r="T767" s="112"/>
      <c r="U767" s="268"/>
      <c r="V767" s="112"/>
    </row>
    <row r="768" ht="28.5" customHeight="1">
      <c r="E768" s="112"/>
      <c r="F768" s="112"/>
      <c r="H768" s="112"/>
      <c r="L768" s="112"/>
      <c r="M768" s="112"/>
      <c r="S768" s="113"/>
      <c r="T768" s="112"/>
      <c r="U768" s="268"/>
      <c r="V768" s="112"/>
    </row>
    <row r="769" ht="28.5" customHeight="1">
      <c r="E769" s="112"/>
      <c r="F769" s="112"/>
      <c r="H769" s="112"/>
      <c r="L769" s="112"/>
      <c r="M769" s="112"/>
      <c r="S769" s="113"/>
      <c r="T769" s="112"/>
      <c r="U769" s="268"/>
      <c r="V769" s="112"/>
    </row>
    <row r="770" ht="28.5" customHeight="1">
      <c r="E770" s="112"/>
      <c r="F770" s="112"/>
      <c r="H770" s="112"/>
      <c r="L770" s="112"/>
      <c r="M770" s="112"/>
      <c r="S770" s="113"/>
      <c r="T770" s="112"/>
      <c r="U770" s="268"/>
      <c r="V770" s="112"/>
    </row>
    <row r="771" ht="28.5" customHeight="1">
      <c r="E771" s="112"/>
      <c r="F771" s="112"/>
      <c r="H771" s="112"/>
      <c r="L771" s="112"/>
      <c r="M771" s="112"/>
      <c r="S771" s="113"/>
      <c r="T771" s="112"/>
      <c r="U771" s="268"/>
      <c r="V771" s="112"/>
    </row>
    <row r="772" ht="28.5" customHeight="1">
      <c r="E772" s="112"/>
      <c r="F772" s="112"/>
      <c r="H772" s="112"/>
      <c r="L772" s="112"/>
      <c r="M772" s="112"/>
      <c r="S772" s="113"/>
      <c r="T772" s="112"/>
      <c r="U772" s="268"/>
      <c r="V772" s="112"/>
    </row>
    <row r="773" ht="28.5" customHeight="1">
      <c r="E773" s="112"/>
      <c r="F773" s="112"/>
      <c r="H773" s="112"/>
      <c r="L773" s="112"/>
      <c r="M773" s="112"/>
      <c r="S773" s="113"/>
      <c r="T773" s="112"/>
      <c r="U773" s="268"/>
      <c r="V773" s="112"/>
    </row>
    <row r="774" ht="28.5" customHeight="1">
      <c r="E774" s="112"/>
      <c r="F774" s="112"/>
      <c r="H774" s="112"/>
      <c r="L774" s="112"/>
      <c r="M774" s="112"/>
      <c r="S774" s="113"/>
      <c r="T774" s="112"/>
      <c r="U774" s="268"/>
      <c r="V774" s="112"/>
    </row>
    <row r="775" ht="28.5" customHeight="1">
      <c r="E775" s="112"/>
      <c r="F775" s="112"/>
      <c r="H775" s="112"/>
      <c r="L775" s="112"/>
      <c r="M775" s="112"/>
      <c r="S775" s="113"/>
      <c r="T775" s="112"/>
      <c r="U775" s="268"/>
      <c r="V775" s="112"/>
    </row>
    <row r="776" ht="28.5" customHeight="1">
      <c r="E776" s="112"/>
      <c r="F776" s="112"/>
      <c r="H776" s="112"/>
      <c r="L776" s="112"/>
      <c r="M776" s="112"/>
      <c r="S776" s="113"/>
      <c r="T776" s="112"/>
      <c r="U776" s="268"/>
      <c r="V776" s="112"/>
    </row>
    <row r="777" ht="28.5" customHeight="1">
      <c r="E777" s="112"/>
      <c r="F777" s="112"/>
      <c r="H777" s="112"/>
      <c r="L777" s="112"/>
      <c r="M777" s="112"/>
      <c r="S777" s="113"/>
      <c r="T777" s="112"/>
      <c r="U777" s="268"/>
      <c r="V777" s="112"/>
    </row>
    <row r="778" ht="28.5" customHeight="1">
      <c r="E778" s="112"/>
      <c r="F778" s="112"/>
      <c r="H778" s="112"/>
      <c r="L778" s="112"/>
      <c r="M778" s="112"/>
      <c r="S778" s="113"/>
      <c r="T778" s="112"/>
      <c r="U778" s="268"/>
      <c r="V778" s="112"/>
    </row>
    <row r="779" ht="28.5" customHeight="1">
      <c r="E779" s="112"/>
      <c r="F779" s="112"/>
      <c r="H779" s="112"/>
      <c r="L779" s="112"/>
      <c r="M779" s="112"/>
      <c r="S779" s="113"/>
      <c r="T779" s="112"/>
      <c r="U779" s="268"/>
      <c r="V779" s="112"/>
    </row>
    <row r="780" ht="28.5" customHeight="1">
      <c r="E780" s="112"/>
      <c r="F780" s="112"/>
      <c r="H780" s="112"/>
      <c r="L780" s="112"/>
      <c r="M780" s="112"/>
      <c r="S780" s="113"/>
      <c r="T780" s="112"/>
      <c r="U780" s="268"/>
      <c r="V780" s="112"/>
    </row>
    <row r="781" ht="28.5" customHeight="1">
      <c r="E781" s="112"/>
      <c r="F781" s="112"/>
      <c r="H781" s="112"/>
      <c r="L781" s="112"/>
      <c r="M781" s="112"/>
      <c r="S781" s="113"/>
      <c r="T781" s="112"/>
      <c r="U781" s="268"/>
      <c r="V781" s="112"/>
    </row>
    <row r="782" ht="28.5" customHeight="1">
      <c r="E782" s="112"/>
      <c r="F782" s="112"/>
      <c r="H782" s="112"/>
      <c r="L782" s="112"/>
      <c r="M782" s="112"/>
      <c r="S782" s="113"/>
      <c r="T782" s="112"/>
      <c r="U782" s="268"/>
      <c r="V782" s="112"/>
    </row>
    <row r="783" ht="28.5" customHeight="1">
      <c r="E783" s="112"/>
      <c r="F783" s="112"/>
      <c r="H783" s="112"/>
      <c r="L783" s="112"/>
      <c r="M783" s="112"/>
      <c r="S783" s="113"/>
      <c r="T783" s="112"/>
      <c r="U783" s="268"/>
      <c r="V783" s="112"/>
    </row>
    <row r="784" ht="28.5" customHeight="1">
      <c r="E784" s="112"/>
      <c r="F784" s="112"/>
      <c r="H784" s="112"/>
      <c r="L784" s="112"/>
      <c r="M784" s="112"/>
      <c r="S784" s="113"/>
      <c r="T784" s="112"/>
      <c r="U784" s="268"/>
      <c r="V784" s="112"/>
    </row>
    <row r="785" ht="28.5" customHeight="1">
      <c r="E785" s="112"/>
      <c r="F785" s="112"/>
      <c r="H785" s="112"/>
      <c r="L785" s="112"/>
      <c r="M785" s="112"/>
      <c r="S785" s="113"/>
      <c r="T785" s="112"/>
      <c r="U785" s="268"/>
      <c r="V785" s="112"/>
    </row>
    <row r="786" ht="28.5" customHeight="1">
      <c r="E786" s="112"/>
      <c r="F786" s="112"/>
      <c r="H786" s="112"/>
      <c r="L786" s="112"/>
      <c r="M786" s="112"/>
      <c r="S786" s="113"/>
      <c r="T786" s="112"/>
      <c r="U786" s="268"/>
      <c r="V786" s="112"/>
    </row>
    <row r="787" ht="28.5" customHeight="1">
      <c r="E787" s="112"/>
      <c r="F787" s="112"/>
      <c r="H787" s="112"/>
      <c r="L787" s="112"/>
      <c r="M787" s="112"/>
      <c r="S787" s="113"/>
      <c r="T787" s="112"/>
      <c r="U787" s="268"/>
      <c r="V787" s="112"/>
    </row>
    <row r="788" ht="28.5" customHeight="1">
      <c r="E788" s="112"/>
      <c r="F788" s="112"/>
      <c r="H788" s="112"/>
      <c r="L788" s="112"/>
      <c r="M788" s="112"/>
      <c r="S788" s="113"/>
      <c r="T788" s="112"/>
      <c r="U788" s="268"/>
      <c r="V788" s="112"/>
    </row>
    <row r="789" ht="28.5" customHeight="1">
      <c r="E789" s="112"/>
      <c r="F789" s="112"/>
      <c r="H789" s="112"/>
      <c r="L789" s="112"/>
      <c r="M789" s="112"/>
      <c r="S789" s="113"/>
      <c r="T789" s="112"/>
      <c r="U789" s="268"/>
      <c r="V789" s="112"/>
    </row>
    <row r="790" ht="28.5" customHeight="1">
      <c r="E790" s="112"/>
      <c r="F790" s="112"/>
      <c r="H790" s="112"/>
      <c r="L790" s="112"/>
      <c r="M790" s="112"/>
      <c r="S790" s="113"/>
      <c r="T790" s="112"/>
      <c r="U790" s="268"/>
      <c r="V790" s="112"/>
    </row>
    <row r="791" ht="28.5" customHeight="1">
      <c r="E791" s="112"/>
      <c r="F791" s="112"/>
      <c r="H791" s="112"/>
      <c r="L791" s="112"/>
      <c r="M791" s="112"/>
      <c r="S791" s="113"/>
      <c r="T791" s="112"/>
      <c r="U791" s="268"/>
      <c r="V791" s="112"/>
    </row>
    <row r="792" ht="28.5" customHeight="1">
      <c r="E792" s="112"/>
      <c r="F792" s="112"/>
      <c r="H792" s="112"/>
      <c r="L792" s="112"/>
      <c r="M792" s="112"/>
      <c r="S792" s="113"/>
      <c r="T792" s="112"/>
      <c r="U792" s="268"/>
      <c r="V792" s="112"/>
    </row>
    <row r="793" ht="28.5" customHeight="1">
      <c r="E793" s="112"/>
      <c r="F793" s="112"/>
      <c r="H793" s="112"/>
      <c r="L793" s="112"/>
      <c r="M793" s="112"/>
      <c r="S793" s="113"/>
      <c r="T793" s="112"/>
      <c r="U793" s="268"/>
      <c r="V793" s="112"/>
    </row>
    <row r="794" ht="28.5" customHeight="1">
      <c r="E794" s="112"/>
      <c r="F794" s="112"/>
      <c r="H794" s="112"/>
      <c r="L794" s="112"/>
      <c r="M794" s="112"/>
      <c r="S794" s="113"/>
      <c r="T794" s="112"/>
      <c r="U794" s="268"/>
      <c r="V794" s="112"/>
    </row>
    <row r="795" ht="28.5" customHeight="1">
      <c r="E795" s="112"/>
      <c r="F795" s="112"/>
      <c r="H795" s="112"/>
      <c r="L795" s="112"/>
      <c r="M795" s="112"/>
      <c r="S795" s="113"/>
      <c r="T795" s="112"/>
      <c r="U795" s="268"/>
      <c r="V795" s="112"/>
    </row>
    <row r="796" ht="28.5" customHeight="1">
      <c r="E796" s="112"/>
      <c r="F796" s="112"/>
      <c r="H796" s="112"/>
      <c r="L796" s="112"/>
      <c r="M796" s="112"/>
      <c r="S796" s="113"/>
      <c r="T796" s="112"/>
      <c r="U796" s="268"/>
      <c r="V796" s="112"/>
    </row>
    <row r="797" ht="28.5" customHeight="1">
      <c r="E797" s="112"/>
      <c r="F797" s="112"/>
      <c r="H797" s="112"/>
      <c r="L797" s="112"/>
      <c r="M797" s="112"/>
      <c r="S797" s="113"/>
      <c r="T797" s="112"/>
      <c r="U797" s="268"/>
      <c r="V797" s="112"/>
    </row>
    <row r="798" ht="28.5" customHeight="1">
      <c r="E798" s="112"/>
      <c r="F798" s="112"/>
      <c r="H798" s="112"/>
      <c r="L798" s="112"/>
      <c r="M798" s="112"/>
      <c r="S798" s="113"/>
      <c r="T798" s="112"/>
      <c r="U798" s="268"/>
      <c r="V798" s="112"/>
    </row>
    <row r="799" ht="28.5" customHeight="1">
      <c r="E799" s="112"/>
      <c r="F799" s="112"/>
      <c r="H799" s="112"/>
      <c r="L799" s="112"/>
      <c r="M799" s="112"/>
      <c r="S799" s="113"/>
      <c r="T799" s="112"/>
      <c r="U799" s="268"/>
      <c r="V799" s="112"/>
    </row>
    <row r="800" ht="28.5" customHeight="1">
      <c r="E800" s="112"/>
      <c r="F800" s="112"/>
      <c r="H800" s="112"/>
      <c r="L800" s="112"/>
      <c r="M800" s="112"/>
      <c r="S800" s="113"/>
      <c r="T800" s="112"/>
      <c r="U800" s="268"/>
      <c r="V800" s="112"/>
    </row>
    <row r="801" ht="28.5" customHeight="1">
      <c r="E801" s="112"/>
      <c r="F801" s="112"/>
      <c r="H801" s="112"/>
      <c r="L801" s="112"/>
      <c r="M801" s="112"/>
      <c r="S801" s="113"/>
      <c r="T801" s="112"/>
      <c r="U801" s="268"/>
      <c r="V801" s="112"/>
    </row>
    <row r="802" ht="28.5" customHeight="1">
      <c r="E802" s="112"/>
      <c r="F802" s="112"/>
      <c r="H802" s="112"/>
      <c r="L802" s="112"/>
      <c r="M802" s="112"/>
      <c r="S802" s="113"/>
      <c r="T802" s="112"/>
      <c r="U802" s="268"/>
      <c r="V802" s="112"/>
    </row>
    <row r="803" ht="28.5" customHeight="1">
      <c r="E803" s="112"/>
      <c r="F803" s="112"/>
      <c r="H803" s="112"/>
      <c r="L803" s="112"/>
      <c r="M803" s="112"/>
      <c r="S803" s="113"/>
      <c r="T803" s="112"/>
      <c r="U803" s="268"/>
      <c r="V803" s="112"/>
    </row>
    <row r="804" ht="28.5" customHeight="1">
      <c r="E804" s="112"/>
      <c r="F804" s="112"/>
      <c r="H804" s="112"/>
      <c r="L804" s="112"/>
      <c r="M804" s="112"/>
      <c r="S804" s="113"/>
      <c r="T804" s="112"/>
      <c r="U804" s="268"/>
      <c r="V804" s="112"/>
    </row>
    <row r="805" ht="28.5" customHeight="1">
      <c r="E805" s="112"/>
      <c r="F805" s="112"/>
      <c r="H805" s="112"/>
      <c r="L805" s="112"/>
      <c r="M805" s="112"/>
      <c r="S805" s="113"/>
      <c r="T805" s="112"/>
      <c r="U805" s="268"/>
      <c r="V805" s="112"/>
    </row>
    <row r="806" ht="28.5" customHeight="1">
      <c r="E806" s="112"/>
      <c r="F806" s="112"/>
      <c r="H806" s="112"/>
      <c r="L806" s="112"/>
      <c r="M806" s="112"/>
      <c r="S806" s="113"/>
      <c r="T806" s="112"/>
      <c r="U806" s="268"/>
      <c r="V806" s="112"/>
    </row>
    <row r="807" ht="28.5" customHeight="1">
      <c r="E807" s="112"/>
      <c r="F807" s="112"/>
      <c r="H807" s="112"/>
      <c r="L807" s="112"/>
      <c r="M807" s="112"/>
      <c r="S807" s="113"/>
      <c r="T807" s="112"/>
      <c r="U807" s="268"/>
      <c r="V807" s="112"/>
    </row>
    <row r="808" ht="28.5" customHeight="1">
      <c r="E808" s="112"/>
      <c r="F808" s="112"/>
      <c r="H808" s="112"/>
      <c r="L808" s="112"/>
      <c r="M808" s="112"/>
      <c r="S808" s="113"/>
      <c r="T808" s="112"/>
      <c r="U808" s="268"/>
      <c r="V808" s="112"/>
    </row>
    <row r="809" ht="28.5" customHeight="1">
      <c r="E809" s="112"/>
      <c r="F809" s="112"/>
      <c r="H809" s="112"/>
      <c r="L809" s="112"/>
      <c r="M809" s="112"/>
      <c r="S809" s="113"/>
      <c r="T809" s="112"/>
      <c r="U809" s="268"/>
      <c r="V809" s="112"/>
    </row>
    <row r="810" ht="28.5" customHeight="1">
      <c r="E810" s="112"/>
      <c r="F810" s="112"/>
      <c r="H810" s="112"/>
      <c r="L810" s="112"/>
      <c r="M810" s="112"/>
      <c r="S810" s="113"/>
      <c r="T810" s="112"/>
      <c r="U810" s="268"/>
      <c r="V810" s="112"/>
    </row>
    <row r="811" ht="28.5" customHeight="1">
      <c r="E811" s="112"/>
      <c r="F811" s="112"/>
      <c r="H811" s="112"/>
      <c r="L811" s="112"/>
      <c r="M811" s="112"/>
      <c r="S811" s="113"/>
      <c r="T811" s="112"/>
      <c r="U811" s="268"/>
      <c r="V811" s="112"/>
    </row>
    <row r="812" ht="28.5" customHeight="1">
      <c r="E812" s="112"/>
      <c r="F812" s="112"/>
      <c r="H812" s="112"/>
      <c r="L812" s="112"/>
      <c r="M812" s="112"/>
      <c r="S812" s="113"/>
      <c r="T812" s="112"/>
      <c r="U812" s="268"/>
      <c r="V812" s="112"/>
    </row>
    <row r="813" ht="28.5" customHeight="1">
      <c r="E813" s="112"/>
      <c r="F813" s="112"/>
      <c r="H813" s="112"/>
      <c r="L813" s="112"/>
      <c r="M813" s="112"/>
      <c r="S813" s="113"/>
      <c r="T813" s="112"/>
      <c r="U813" s="268"/>
      <c r="V813" s="112"/>
    </row>
    <row r="814" ht="28.5" customHeight="1">
      <c r="E814" s="112"/>
      <c r="F814" s="112"/>
      <c r="H814" s="112"/>
      <c r="L814" s="112"/>
      <c r="M814" s="112"/>
      <c r="S814" s="113"/>
      <c r="T814" s="112"/>
      <c r="U814" s="268"/>
      <c r="V814" s="112"/>
    </row>
    <row r="815" ht="28.5" customHeight="1">
      <c r="E815" s="112"/>
      <c r="F815" s="112"/>
      <c r="H815" s="112"/>
      <c r="L815" s="112"/>
      <c r="M815" s="112"/>
      <c r="S815" s="113"/>
      <c r="T815" s="112"/>
      <c r="U815" s="268"/>
      <c r="V815" s="112"/>
    </row>
    <row r="816" ht="28.5" customHeight="1">
      <c r="E816" s="112"/>
      <c r="F816" s="112"/>
      <c r="H816" s="112"/>
      <c r="L816" s="112"/>
      <c r="M816" s="112"/>
      <c r="S816" s="113"/>
      <c r="T816" s="112"/>
      <c r="U816" s="268"/>
      <c r="V816" s="112"/>
    </row>
    <row r="817" ht="28.5" customHeight="1">
      <c r="E817" s="112"/>
      <c r="F817" s="112"/>
      <c r="H817" s="112"/>
      <c r="L817" s="112"/>
      <c r="M817" s="112"/>
      <c r="S817" s="113"/>
      <c r="T817" s="112"/>
      <c r="U817" s="268"/>
      <c r="V817" s="112"/>
    </row>
    <row r="818" ht="28.5" customHeight="1">
      <c r="E818" s="112"/>
      <c r="F818" s="112"/>
      <c r="H818" s="112"/>
      <c r="L818" s="112"/>
      <c r="M818" s="112"/>
      <c r="S818" s="113"/>
      <c r="T818" s="112"/>
      <c r="U818" s="268"/>
      <c r="V818" s="112"/>
    </row>
    <row r="819" ht="28.5" customHeight="1">
      <c r="E819" s="112"/>
      <c r="F819" s="112"/>
      <c r="H819" s="112"/>
      <c r="L819" s="112"/>
      <c r="M819" s="112"/>
      <c r="S819" s="113"/>
      <c r="T819" s="112"/>
      <c r="U819" s="268"/>
      <c r="V819" s="112"/>
    </row>
    <row r="820" ht="28.5" customHeight="1">
      <c r="E820" s="112"/>
      <c r="F820" s="112"/>
      <c r="H820" s="112"/>
      <c r="L820" s="112"/>
      <c r="M820" s="112"/>
      <c r="S820" s="113"/>
      <c r="T820" s="112"/>
      <c r="U820" s="268"/>
      <c r="V820" s="112"/>
    </row>
    <row r="821" ht="28.5" customHeight="1">
      <c r="E821" s="112"/>
      <c r="F821" s="112"/>
      <c r="H821" s="112"/>
      <c r="L821" s="112"/>
      <c r="M821" s="112"/>
      <c r="S821" s="113"/>
      <c r="T821" s="112"/>
      <c r="U821" s="268"/>
      <c r="V821" s="112"/>
    </row>
    <row r="822" ht="28.5" customHeight="1">
      <c r="E822" s="112"/>
      <c r="F822" s="112"/>
      <c r="H822" s="112"/>
      <c r="L822" s="112"/>
      <c r="M822" s="112"/>
      <c r="S822" s="113"/>
      <c r="T822" s="112"/>
      <c r="U822" s="268"/>
      <c r="V822" s="112"/>
    </row>
    <row r="823" ht="28.5" customHeight="1">
      <c r="E823" s="112"/>
      <c r="F823" s="112"/>
      <c r="H823" s="112"/>
      <c r="L823" s="112"/>
      <c r="M823" s="112"/>
      <c r="S823" s="113"/>
      <c r="T823" s="112"/>
      <c r="U823" s="268"/>
      <c r="V823" s="112"/>
    </row>
    <row r="824" ht="28.5" customHeight="1">
      <c r="E824" s="112"/>
      <c r="F824" s="112"/>
      <c r="H824" s="112"/>
      <c r="L824" s="112"/>
      <c r="M824" s="112"/>
      <c r="S824" s="113"/>
      <c r="T824" s="112"/>
      <c r="U824" s="268"/>
      <c r="V824" s="112"/>
    </row>
    <row r="825" ht="28.5" customHeight="1">
      <c r="E825" s="112"/>
      <c r="F825" s="112"/>
      <c r="H825" s="112"/>
      <c r="L825" s="112"/>
      <c r="M825" s="112"/>
      <c r="S825" s="113"/>
      <c r="T825" s="112"/>
      <c r="U825" s="268"/>
      <c r="V825" s="112"/>
    </row>
    <row r="826" ht="28.5" customHeight="1">
      <c r="E826" s="112"/>
      <c r="F826" s="112"/>
      <c r="H826" s="112"/>
      <c r="L826" s="112"/>
      <c r="M826" s="112"/>
      <c r="S826" s="113"/>
      <c r="T826" s="112"/>
      <c r="U826" s="268"/>
      <c r="V826" s="112"/>
    </row>
    <row r="827" ht="28.5" customHeight="1">
      <c r="E827" s="112"/>
      <c r="F827" s="112"/>
      <c r="H827" s="112"/>
      <c r="L827" s="112"/>
      <c r="M827" s="112"/>
      <c r="S827" s="113"/>
      <c r="T827" s="112"/>
      <c r="U827" s="268"/>
      <c r="V827" s="112"/>
    </row>
    <row r="828" ht="28.5" customHeight="1">
      <c r="E828" s="112"/>
      <c r="F828" s="112"/>
      <c r="H828" s="112"/>
      <c r="L828" s="112"/>
      <c r="M828" s="112"/>
      <c r="S828" s="113"/>
      <c r="T828" s="112"/>
      <c r="U828" s="268"/>
      <c r="V828" s="112"/>
    </row>
    <row r="829" ht="28.5" customHeight="1">
      <c r="E829" s="112"/>
      <c r="F829" s="112"/>
      <c r="H829" s="112"/>
      <c r="L829" s="112"/>
      <c r="M829" s="112"/>
      <c r="S829" s="113"/>
      <c r="T829" s="112"/>
      <c r="U829" s="268"/>
      <c r="V829" s="112"/>
    </row>
    <row r="830" ht="28.5" customHeight="1">
      <c r="E830" s="112"/>
      <c r="F830" s="112"/>
      <c r="H830" s="112"/>
      <c r="L830" s="112"/>
      <c r="M830" s="112"/>
      <c r="S830" s="113"/>
      <c r="T830" s="112"/>
      <c r="U830" s="268"/>
      <c r="V830" s="112"/>
    </row>
    <row r="831" ht="28.5" customHeight="1">
      <c r="E831" s="112"/>
      <c r="F831" s="112"/>
      <c r="H831" s="112"/>
      <c r="L831" s="112"/>
      <c r="M831" s="112"/>
      <c r="S831" s="113"/>
      <c r="T831" s="112"/>
      <c r="U831" s="268"/>
      <c r="V831" s="112"/>
    </row>
    <row r="832" ht="28.5" customHeight="1">
      <c r="E832" s="112"/>
      <c r="F832" s="112"/>
      <c r="H832" s="112"/>
      <c r="L832" s="112"/>
      <c r="M832" s="112"/>
      <c r="S832" s="113"/>
      <c r="T832" s="112"/>
      <c r="U832" s="268"/>
      <c r="V832" s="112"/>
    </row>
    <row r="833" ht="28.5" customHeight="1">
      <c r="E833" s="112"/>
      <c r="F833" s="112"/>
      <c r="H833" s="112"/>
      <c r="L833" s="112"/>
      <c r="M833" s="112"/>
      <c r="S833" s="113"/>
      <c r="T833" s="112"/>
      <c r="U833" s="268"/>
      <c r="V833" s="112"/>
    </row>
    <row r="834" ht="28.5" customHeight="1">
      <c r="E834" s="112"/>
      <c r="F834" s="112"/>
      <c r="H834" s="112"/>
      <c r="L834" s="112"/>
      <c r="M834" s="112"/>
      <c r="S834" s="113"/>
      <c r="T834" s="112"/>
      <c r="U834" s="268"/>
      <c r="V834" s="112"/>
    </row>
    <row r="835" ht="28.5" customHeight="1">
      <c r="E835" s="112"/>
      <c r="F835" s="112"/>
      <c r="H835" s="112"/>
      <c r="L835" s="112"/>
      <c r="M835" s="112"/>
      <c r="S835" s="113"/>
      <c r="T835" s="112"/>
      <c r="U835" s="268"/>
      <c r="V835" s="112"/>
    </row>
    <row r="836" ht="28.5" customHeight="1">
      <c r="E836" s="112"/>
      <c r="F836" s="112"/>
      <c r="H836" s="112"/>
      <c r="L836" s="112"/>
      <c r="M836" s="112"/>
      <c r="S836" s="113"/>
      <c r="T836" s="112"/>
      <c r="U836" s="268"/>
      <c r="V836" s="112"/>
    </row>
    <row r="837" ht="28.5" customHeight="1">
      <c r="E837" s="112"/>
      <c r="F837" s="112"/>
      <c r="H837" s="112"/>
      <c r="L837" s="112"/>
      <c r="M837" s="112"/>
      <c r="S837" s="113"/>
      <c r="T837" s="112"/>
      <c r="U837" s="268"/>
      <c r="V837" s="112"/>
    </row>
    <row r="838" ht="28.5" customHeight="1">
      <c r="E838" s="112"/>
      <c r="F838" s="112"/>
      <c r="H838" s="112"/>
      <c r="L838" s="112"/>
      <c r="M838" s="112"/>
      <c r="S838" s="113"/>
      <c r="T838" s="112"/>
      <c r="U838" s="268"/>
      <c r="V838" s="112"/>
    </row>
    <row r="839" ht="28.5" customHeight="1">
      <c r="E839" s="112"/>
      <c r="F839" s="112"/>
      <c r="H839" s="112"/>
      <c r="L839" s="112"/>
      <c r="M839" s="112"/>
      <c r="S839" s="113"/>
      <c r="T839" s="112"/>
      <c r="U839" s="268"/>
      <c r="V839" s="112"/>
    </row>
    <row r="840" ht="28.5" customHeight="1">
      <c r="E840" s="112"/>
      <c r="F840" s="112"/>
      <c r="H840" s="112"/>
      <c r="L840" s="112"/>
      <c r="M840" s="112"/>
      <c r="S840" s="113"/>
      <c r="T840" s="112"/>
      <c r="U840" s="268"/>
      <c r="V840" s="112"/>
    </row>
    <row r="841" ht="28.5" customHeight="1">
      <c r="E841" s="112"/>
      <c r="F841" s="112"/>
      <c r="H841" s="112"/>
      <c r="L841" s="112"/>
      <c r="M841" s="112"/>
      <c r="S841" s="113"/>
      <c r="T841" s="112"/>
      <c r="U841" s="268"/>
      <c r="V841" s="112"/>
    </row>
    <row r="842" ht="28.5" customHeight="1">
      <c r="E842" s="112"/>
      <c r="F842" s="112"/>
      <c r="H842" s="112"/>
      <c r="L842" s="112"/>
      <c r="M842" s="112"/>
      <c r="S842" s="113"/>
      <c r="T842" s="112"/>
      <c r="U842" s="268"/>
      <c r="V842" s="112"/>
    </row>
    <row r="843" ht="28.5" customHeight="1">
      <c r="E843" s="112"/>
      <c r="F843" s="112"/>
      <c r="H843" s="112"/>
      <c r="L843" s="112"/>
      <c r="M843" s="112"/>
      <c r="S843" s="113"/>
      <c r="T843" s="112"/>
      <c r="U843" s="268"/>
      <c r="V843" s="112"/>
    </row>
    <row r="844" ht="28.5" customHeight="1">
      <c r="E844" s="112"/>
      <c r="F844" s="112"/>
      <c r="H844" s="112"/>
      <c r="L844" s="112"/>
      <c r="M844" s="112"/>
      <c r="S844" s="113"/>
      <c r="T844" s="112"/>
      <c r="U844" s="268"/>
      <c r="V844" s="112"/>
    </row>
    <row r="845" ht="28.5" customHeight="1">
      <c r="E845" s="112"/>
      <c r="F845" s="112"/>
      <c r="H845" s="112"/>
      <c r="L845" s="112"/>
      <c r="M845" s="112"/>
      <c r="S845" s="113"/>
      <c r="T845" s="112"/>
      <c r="U845" s="268"/>
      <c r="V845" s="112"/>
    </row>
    <row r="846" ht="28.5" customHeight="1">
      <c r="E846" s="112"/>
      <c r="F846" s="112"/>
      <c r="H846" s="112"/>
      <c r="L846" s="112"/>
      <c r="M846" s="112"/>
      <c r="S846" s="113"/>
      <c r="T846" s="112"/>
      <c r="U846" s="268"/>
      <c r="V846" s="112"/>
    </row>
    <row r="847" ht="28.5" customHeight="1">
      <c r="E847" s="112"/>
      <c r="F847" s="112"/>
      <c r="H847" s="112"/>
      <c r="L847" s="112"/>
      <c r="M847" s="112"/>
      <c r="S847" s="113"/>
      <c r="T847" s="112"/>
      <c r="U847" s="268"/>
      <c r="V847" s="112"/>
    </row>
    <row r="848" ht="28.5" customHeight="1">
      <c r="E848" s="112"/>
      <c r="F848" s="112"/>
      <c r="H848" s="112"/>
      <c r="L848" s="112"/>
      <c r="M848" s="112"/>
      <c r="S848" s="113"/>
      <c r="T848" s="112"/>
      <c r="U848" s="268"/>
      <c r="V848" s="112"/>
    </row>
    <row r="849" ht="28.5" customHeight="1">
      <c r="E849" s="112"/>
      <c r="F849" s="112"/>
      <c r="H849" s="112"/>
      <c r="L849" s="112"/>
      <c r="M849" s="112"/>
      <c r="S849" s="113"/>
      <c r="T849" s="112"/>
      <c r="U849" s="268"/>
      <c r="V849" s="112"/>
    </row>
    <row r="850" ht="28.5" customHeight="1">
      <c r="E850" s="112"/>
      <c r="F850" s="112"/>
      <c r="H850" s="112"/>
      <c r="L850" s="112"/>
      <c r="M850" s="112"/>
      <c r="S850" s="113"/>
      <c r="T850" s="112"/>
      <c r="U850" s="268"/>
      <c r="V850" s="112"/>
    </row>
    <row r="851" ht="28.5" customHeight="1">
      <c r="E851" s="112"/>
      <c r="F851" s="112"/>
      <c r="H851" s="112"/>
      <c r="L851" s="112"/>
      <c r="M851" s="112"/>
      <c r="S851" s="113"/>
      <c r="T851" s="112"/>
      <c r="U851" s="268"/>
      <c r="V851" s="112"/>
    </row>
    <row r="852" ht="28.5" customHeight="1">
      <c r="E852" s="112"/>
      <c r="F852" s="112"/>
      <c r="H852" s="112"/>
      <c r="L852" s="112"/>
      <c r="M852" s="112"/>
      <c r="S852" s="113"/>
      <c r="T852" s="112"/>
      <c r="U852" s="268"/>
      <c r="V852" s="112"/>
    </row>
    <row r="853" ht="28.5" customHeight="1">
      <c r="E853" s="112"/>
      <c r="F853" s="112"/>
      <c r="H853" s="112"/>
      <c r="L853" s="112"/>
      <c r="M853" s="112"/>
      <c r="S853" s="113"/>
      <c r="T853" s="112"/>
      <c r="U853" s="268"/>
      <c r="V853" s="112"/>
    </row>
    <row r="854" ht="28.5" customHeight="1">
      <c r="E854" s="112"/>
      <c r="F854" s="112"/>
      <c r="H854" s="112"/>
      <c r="L854" s="112"/>
      <c r="M854" s="112"/>
      <c r="S854" s="113"/>
      <c r="T854" s="112"/>
      <c r="U854" s="268"/>
      <c r="V854" s="112"/>
    </row>
    <row r="855" ht="28.5" customHeight="1">
      <c r="E855" s="112"/>
      <c r="F855" s="112"/>
      <c r="H855" s="112"/>
      <c r="L855" s="112"/>
      <c r="M855" s="112"/>
      <c r="S855" s="113"/>
      <c r="T855" s="112"/>
      <c r="U855" s="268"/>
      <c r="V855" s="112"/>
    </row>
    <row r="856" ht="28.5" customHeight="1">
      <c r="E856" s="112"/>
      <c r="F856" s="112"/>
      <c r="H856" s="112"/>
      <c r="L856" s="112"/>
      <c r="M856" s="112"/>
      <c r="S856" s="113"/>
      <c r="T856" s="112"/>
      <c r="U856" s="268"/>
      <c r="V856" s="112"/>
    </row>
    <row r="857" ht="28.5" customHeight="1">
      <c r="E857" s="112"/>
      <c r="F857" s="112"/>
      <c r="H857" s="112"/>
      <c r="L857" s="112"/>
      <c r="M857" s="112"/>
      <c r="S857" s="113"/>
      <c r="T857" s="112"/>
      <c r="U857" s="268"/>
      <c r="V857" s="112"/>
    </row>
    <row r="858" ht="28.5" customHeight="1">
      <c r="E858" s="112"/>
      <c r="F858" s="112"/>
      <c r="H858" s="112"/>
      <c r="L858" s="112"/>
      <c r="M858" s="112"/>
      <c r="S858" s="113"/>
      <c r="T858" s="112"/>
      <c r="U858" s="268"/>
      <c r="V858" s="112"/>
    </row>
    <row r="859" ht="28.5" customHeight="1">
      <c r="E859" s="112"/>
      <c r="F859" s="112"/>
      <c r="H859" s="112"/>
      <c r="L859" s="112"/>
      <c r="M859" s="112"/>
      <c r="S859" s="113"/>
      <c r="T859" s="112"/>
      <c r="U859" s="268"/>
      <c r="V859" s="112"/>
    </row>
    <row r="860" ht="28.5" customHeight="1">
      <c r="E860" s="112"/>
      <c r="F860" s="112"/>
      <c r="H860" s="112"/>
      <c r="L860" s="112"/>
      <c r="M860" s="112"/>
      <c r="S860" s="113"/>
      <c r="T860" s="112"/>
      <c r="U860" s="268"/>
      <c r="V860" s="112"/>
    </row>
    <row r="861" ht="28.5" customHeight="1">
      <c r="E861" s="112"/>
      <c r="F861" s="112"/>
      <c r="H861" s="112"/>
      <c r="L861" s="112"/>
      <c r="M861" s="112"/>
      <c r="S861" s="113"/>
      <c r="T861" s="112"/>
      <c r="U861" s="268"/>
      <c r="V861" s="112"/>
    </row>
    <row r="862" ht="28.5" customHeight="1">
      <c r="E862" s="112"/>
      <c r="F862" s="112"/>
      <c r="H862" s="112"/>
      <c r="L862" s="112"/>
      <c r="M862" s="112"/>
      <c r="S862" s="113"/>
      <c r="T862" s="112"/>
      <c r="U862" s="268"/>
      <c r="V862" s="112"/>
    </row>
    <row r="863" ht="28.5" customHeight="1">
      <c r="E863" s="112"/>
      <c r="F863" s="112"/>
      <c r="H863" s="112"/>
      <c r="L863" s="112"/>
      <c r="M863" s="112"/>
      <c r="S863" s="113"/>
      <c r="T863" s="112"/>
      <c r="U863" s="268"/>
      <c r="V863" s="112"/>
    </row>
    <row r="864" ht="28.5" customHeight="1">
      <c r="E864" s="112"/>
      <c r="F864" s="112"/>
      <c r="H864" s="112"/>
      <c r="L864" s="112"/>
      <c r="M864" s="112"/>
      <c r="S864" s="113"/>
      <c r="T864" s="112"/>
      <c r="U864" s="268"/>
      <c r="V864" s="112"/>
    </row>
    <row r="865" ht="28.5" customHeight="1">
      <c r="E865" s="112"/>
      <c r="F865" s="112"/>
      <c r="H865" s="112"/>
      <c r="L865" s="112"/>
      <c r="M865" s="112"/>
      <c r="S865" s="113"/>
      <c r="T865" s="112"/>
      <c r="U865" s="268"/>
      <c r="V865" s="112"/>
    </row>
    <row r="866" ht="28.5" customHeight="1">
      <c r="E866" s="112"/>
      <c r="F866" s="112"/>
      <c r="H866" s="112"/>
      <c r="L866" s="112"/>
      <c r="M866" s="112"/>
      <c r="S866" s="113"/>
      <c r="T866" s="112"/>
      <c r="U866" s="268"/>
      <c r="V866" s="112"/>
    </row>
    <row r="867" ht="28.5" customHeight="1">
      <c r="E867" s="112"/>
      <c r="F867" s="112"/>
      <c r="H867" s="112"/>
      <c r="L867" s="112"/>
      <c r="M867" s="112"/>
      <c r="S867" s="113"/>
      <c r="T867" s="112"/>
      <c r="U867" s="268"/>
      <c r="V867" s="112"/>
    </row>
    <row r="868" ht="28.5" customHeight="1">
      <c r="E868" s="112"/>
      <c r="F868" s="112"/>
      <c r="H868" s="112"/>
      <c r="L868" s="112"/>
      <c r="M868" s="112"/>
      <c r="S868" s="113"/>
      <c r="T868" s="112"/>
      <c r="U868" s="268"/>
      <c r="V868" s="112"/>
    </row>
    <row r="869" ht="28.5" customHeight="1">
      <c r="E869" s="112"/>
      <c r="F869" s="112"/>
      <c r="H869" s="112"/>
      <c r="L869" s="112"/>
      <c r="M869" s="112"/>
      <c r="S869" s="113"/>
      <c r="T869" s="112"/>
      <c r="U869" s="268"/>
      <c r="V869" s="112"/>
    </row>
    <row r="870" ht="28.5" customHeight="1">
      <c r="E870" s="112"/>
      <c r="F870" s="112"/>
      <c r="H870" s="112"/>
      <c r="L870" s="112"/>
      <c r="M870" s="112"/>
      <c r="S870" s="113"/>
      <c r="T870" s="112"/>
      <c r="U870" s="268"/>
      <c r="V870" s="112"/>
    </row>
    <row r="871" ht="28.5" customHeight="1">
      <c r="E871" s="112"/>
      <c r="F871" s="112"/>
      <c r="H871" s="112"/>
      <c r="L871" s="112"/>
      <c r="M871" s="112"/>
      <c r="S871" s="113"/>
      <c r="T871" s="112"/>
      <c r="U871" s="268"/>
      <c r="V871" s="112"/>
    </row>
    <row r="872" ht="28.5" customHeight="1">
      <c r="E872" s="112"/>
      <c r="F872" s="112"/>
      <c r="H872" s="112"/>
      <c r="L872" s="112"/>
      <c r="M872" s="112"/>
      <c r="S872" s="113"/>
      <c r="T872" s="112"/>
      <c r="U872" s="268"/>
      <c r="V872" s="112"/>
    </row>
    <row r="873" ht="28.5" customHeight="1">
      <c r="E873" s="112"/>
      <c r="F873" s="112"/>
      <c r="H873" s="112"/>
      <c r="L873" s="112"/>
      <c r="M873" s="112"/>
      <c r="S873" s="113"/>
      <c r="T873" s="112"/>
      <c r="U873" s="268"/>
      <c r="V873" s="112"/>
    </row>
    <row r="874" ht="28.5" customHeight="1">
      <c r="E874" s="112"/>
      <c r="F874" s="112"/>
      <c r="H874" s="112"/>
      <c r="L874" s="112"/>
      <c r="M874" s="112"/>
      <c r="S874" s="113"/>
      <c r="T874" s="112"/>
      <c r="U874" s="268"/>
      <c r="V874" s="112"/>
    </row>
    <row r="875" ht="28.5" customHeight="1">
      <c r="E875" s="112"/>
      <c r="F875" s="112"/>
      <c r="H875" s="112"/>
      <c r="L875" s="112"/>
      <c r="M875" s="112"/>
      <c r="S875" s="113"/>
      <c r="T875" s="112"/>
      <c r="U875" s="268"/>
      <c r="V875" s="112"/>
    </row>
    <row r="876" ht="28.5" customHeight="1">
      <c r="E876" s="112"/>
      <c r="F876" s="112"/>
      <c r="H876" s="112"/>
      <c r="L876" s="112"/>
      <c r="M876" s="112"/>
      <c r="S876" s="113"/>
      <c r="T876" s="112"/>
      <c r="U876" s="268"/>
      <c r="V876" s="112"/>
    </row>
    <row r="877" ht="28.5" customHeight="1">
      <c r="E877" s="112"/>
      <c r="F877" s="112"/>
      <c r="H877" s="112"/>
      <c r="L877" s="112"/>
      <c r="M877" s="112"/>
      <c r="S877" s="113"/>
      <c r="T877" s="112"/>
      <c r="U877" s="268"/>
      <c r="V877" s="112"/>
    </row>
    <row r="878" ht="28.5" customHeight="1">
      <c r="E878" s="112"/>
      <c r="F878" s="112"/>
      <c r="H878" s="112"/>
      <c r="L878" s="112"/>
      <c r="M878" s="112"/>
      <c r="S878" s="113"/>
      <c r="T878" s="112"/>
      <c r="U878" s="268"/>
      <c r="V878" s="112"/>
    </row>
    <row r="879" ht="28.5" customHeight="1">
      <c r="E879" s="112"/>
      <c r="F879" s="112"/>
      <c r="H879" s="112"/>
      <c r="L879" s="112"/>
      <c r="M879" s="112"/>
      <c r="S879" s="113"/>
      <c r="T879" s="112"/>
      <c r="U879" s="268"/>
      <c r="V879" s="112"/>
    </row>
    <row r="880" ht="28.5" customHeight="1">
      <c r="E880" s="112"/>
      <c r="F880" s="112"/>
      <c r="H880" s="112"/>
      <c r="L880" s="112"/>
      <c r="M880" s="112"/>
      <c r="S880" s="113"/>
      <c r="T880" s="112"/>
      <c r="U880" s="268"/>
      <c r="V880" s="112"/>
    </row>
    <row r="881" ht="28.5" customHeight="1">
      <c r="E881" s="112"/>
      <c r="F881" s="112"/>
      <c r="H881" s="112"/>
      <c r="L881" s="112"/>
      <c r="M881" s="112"/>
      <c r="S881" s="113"/>
      <c r="T881" s="112"/>
      <c r="U881" s="268"/>
      <c r="V881" s="112"/>
    </row>
    <row r="882" ht="28.5" customHeight="1">
      <c r="E882" s="112"/>
      <c r="F882" s="112"/>
      <c r="H882" s="112"/>
      <c r="L882" s="112"/>
      <c r="M882" s="112"/>
      <c r="S882" s="113"/>
      <c r="T882" s="112"/>
      <c r="U882" s="268"/>
      <c r="V882" s="112"/>
    </row>
    <row r="883" ht="28.5" customHeight="1">
      <c r="E883" s="112"/>
      <c r="F883" s="112"/>
      <c r="H883" s="112"/>
      <c r="L883" s="112"/>
      <c r="M883" s="112"/>
      <c r="S883" s="113"/>
      <c r="T883" s="112"/>
      <c r="U883" s="268"/>
      <c r="V883" s="112"/>
    </row>
    <row r="884" ht="28.5" customHeight="1">
      <c r="E884" s="112"/>
      <c r="F884" s="112"/>
      <c r="H884" s="112"/>
      <c r="L884" s="112"/>
      <c r="M884" s="112"/>
      <c r="S884" s="113"/>
      <c r="T884" s="112"/>
      <c r="U884" s="268"/>
      <c r="V884" s="112"/>
    </row>
    <row r="885" ht="28.5" customHeight="1">
      <c r="E885" s="112"/>
      <c r="F885" s="112"/>
      <c r="H885" s="112"/>
      <c r="L885" s="112"/>
      <c r="M885" s="112"/>
      <c r="S885" s="113"/>
      <c r="T885" s="112"/>
      <c r="U885" s="268"/>
      <c r="V885" s="112"/>
    </row>
    <row r="886" ht="28.5" customHeight="1">
      <c r="E886" s="112"/>
      <c r="F886" s="112"/>
      <c r="H886" s="112"/>
      <c r="L886" s="112"/>
      <c r="M886" s="112"/>
      <c r="S886" s="113"/>
      <c r="T886" s="112"/>
      <c r="U886" s="268"/>
      <c r="V886" s="112"/>
    </row>
    <row r="887" ht="28.5" customHeight="1">
      <c r="E887" s="112"/>
      <c r="F887" s="112"/>
      <c r="H887" s="112"/>
      <c r="L887" s="112"/>
      <c r="M887" s="112"/>
      <c r="S887" s="113"/>
      <c r="T887" s="112"/>
      <c r="U887" s="268"/>
      <c r="V887" s="112"/>
    </row>
    <row r="888" ht="28.5" customHeight="1">
      <c r="E888" s="112"/>
      <c r="F888" s="112"/>
      <c r="H888" s="112"/>
      <c r="L888" s="112"/>
      <c r="M888" s="112"/>
      <c r="S888" s="113"/>
      <c r="T888" s="112"/>
      <c r="U888" s="268"/>
      <c r="V888" s="112"/>
    </row>
    <row r="889" ht="28.5" customHeight="1">
      <c r="E889" s="112"/>
      <c r="F889" s="112"/>
      <c r="H889" s="112"/>
      <c r="L889" s="112"/>
      <c r="M889" s="112"/>
      <c r="S889" s="113"/>
      <c r="T889" s="112"/>
      <c r="U889" s="268"/>
      <c r="V889" s="112"/>
    </row>
    <row r="890" ht="28.5" customHeight="1">
      <c r="E890" s="112"/>
      <c r="F890" s="112"/>
      <c r="H890" s="112"/>
      <c r="L890" s="112"/>
      <c r="M890" s="112"/>
      <c r="S890" s="113"/>
      <c r="T890" s="112"/>
      <c r="U890" s="268"/>
      <c r="V890" s="112"/>
    </row>
    <row r="891" ht="28.5" customHeight="1">
      <c r="E891" s="112"/>
      <c r="F891" s="112"/>
      <c r="H891" s="112"/>
      <c r="L891" s="112"/>
      <c r="M891" s="112"/>
      <c r="S891" s="113"/>
      <c r="T891" s="112"/>
      <c r="U891" s="268"/>
      <c r="V891" s="112"/>
    </row>
    <row r="892" ht="28.5" customHeight="1">
      <c r="E892" s="112"/>
      <c r="F892" s="112"/>
      <c r="H892" s="112"/>
      <c r="L892" s="112"/>
      <c r="M892" s="112"/>
      <c r="S892" s="113"/>
      <c r="T892" s="112"/>
      <c r="U892" s="268"/>
      <c r="V892" s="112"/>
    </row>
    <row r="893" ht="28.5" customHeight="1">
      <c r="E893" s="112"/>
      <c r="F893" s="112"/>
      <c r="H893" s="112"/>
      <c r="L893" s="112"/>
      <c r="M893" s="112"/>
      <c r="S893" s="113"/>
      <c r="T893" s="112"/>
      <c r="U893" s="268"/>
      <c r="V893" s="112"/>
    </row>
    <row r="894" ht="28.5" customHeight="1">
      <c r="E894" s="112"/>
      <c r="F894" s="112"/>
      <c r="H894" s="112"/>
      <c r="L894" s="112"/>
      <c r="M894" s="112"/>
      <c r="S894" s="113"/>
      <c r="T894" s="112"/>
      <c r="U894" s="268"/>
      <c r="V894" s="112"/>
    </row>
    <row r="895" ht="28.5" customHeight="1">
      <c r="E895" s="112"/>
      <c r="F895" s="112"/>
      <c r="H895" s="112"/>
      <c r="L895" s="112"/>
      <c r="M895" s="112"/>
      <c r="S895" s="113"/>
      <c r="T895" s="112"/>
      <c r="U895" s="268"/>
      <c r="V895" s="112"/>
    </row>
    <row r="896" ht="28.5" customHeight="1">
      <c r="E896" s="112"/>
      <c r="F896" s="112"/>
      <c r="H896" s="112"/>
      <c r="L896" s="112"/>
      <c r="M896" s="112"/>
      <c r="S896" s="113"/>
      <c r="T896" s="112"/>
      <c r="U896" s="268"/>
      <c r="V896" s="112"/>
    </row>
    <row r="897" ht="28.5" customHeight="1">
      <c r="E897" s="112"/>
      <c r="F897" s="112"/>
      <c r="H897" s="112"/>
      <c r="L897" s="112"/>
      <c r="M897" s="112"/>
      <c r="S897" s="113"/>
      <c r="T897" s="112"/>
      <c r="U897" s="268"/>
      <c r="V897" s="112"/>
    </row>
    <row r="898" ht="28.5" customHeight="1">
      <c r="E898" s="112"/>
      <c r="F898" s="112"/>
      <c r="H898" s="112"/>
      <c r="L898" s="112"/>
      <c r="M898" s="112"/>
      <c r="S898" s="113"/>
      <c r="T898" s="112"/>
      <c r="U898" s="268"/>
      <c r="V898" s="112"/>
    </row>
    <row r="899" ht="28.5" customHeight="1">
      <c r="E899" s="112"/>
      <c r="F899" s="112"/>
      <c r="H899" s="112"/>
      <c r="L899" s="112"/>
      <c r="M899" s="112"/>
      <c r="S899" s="113"/>
      <c r="T899" s="112"/>
      <c r="U899" s="268"/>
      <c r="V899" s="112"/>
    </row>
    <row r="900" ht="28.5" customHeight="1">
      <c r="E900" s="112"/>
      <c r="F900" s="112"/>
      <c r="H900" s="112"/>
      <c r="L900" s="112"/>
      <c r="M900" s="112"/>
      <c r="S900" s="113"/>
      <c r="T900" s="112"/>
      <c r="U900" s="268"/>
      <c r="V900" s="112"/>
    </row>
    <row r="901" ht="28.5" customHeight="1">
      <c r="E901" s="112"/>
      <c r="F901" s="112"/>
      <c r="H901" s="112"/>
      <c r="L901" s="112"/>
      <c r="M901" s="112"/>
      <c r="S901" s="113"/>
      <c r="T901" s="112"/>
      <c r="U901" s="268"/>
      <c r="V901" s="112"/>
    </row>
    <row r="902" ht="28.5" customHeight="1">
      <c r="E902" s="112"/>
      <c r="F902" s="112"/>
      <c r="H902" s="112"/>
      <c r="L902" s="112"/>
      <c r="M902" s="112"/>
      <c r="S902" s="113"/>
      <c r="T902" s="112"/>
      <c r="U902" s="268"/>
      <c r="V902" s="112"/>
    </row>
    <row r="903" ht="28.5" customHeight="1">
      <c r="E903" s="112"/>
      <c r="F903" s="112"/>
      <c r="H903" s="112"/>
      <c r="L903" s="112"/>
      <c r="M903" s="112"/>
      <c r="S903" s="113"/>
      <c r="T903" s="112"/>
      <c r="U903" s="268"/>
      <c r="V903" s="112"/>
    </row>
    <row r="904" ht="28.5" customHeight="1">
      <c r="E904" s="112"/>
      <c r="F904" s="112"/>
      <c r="H904" s="112"/>
      <c r="L904" s="112"/>
      <c r="M904" s="112"/>
      <c r="S904" s="113"/>
      <c r="T904" s="112"/>
      <c r="U904" s="268"/>
      <c r="V904" s="112"/>
    </row>
    <row r="905" ht="28.5" customHeight="1">
      <c r="E905" s="112"/>
      <c r="F905" s="112"/>
      <c r="H905" s="112"/>
      <c r="L905" s="112"/>
      <c r="M905" s="112"/>
      <c r="S905" s="113"/>
      <c r="T905" s="112"/>
      <c r="U905" s="268"/>
      <c r="V905" s="112"/>
    </row>
    <row r="906" ht="28.5" customHeight="1">
      <c r="E906" s="112"/>
      <c r="F906" s="112"/>
      <c r="H906" s="112"/>
      <c r="L906" s="112"/>
      <c r="M906" s="112"/>
      <c r="S906" s="113"/>
      <c r="T906" s="112"/>
      <c r="U906" s="268"/>
      <c r="V906" s="112"/>
    </row>
    <row r="907" ht="28.5" customHeight="1">
      <c r="E907" s="112"/>
      <c r="F907" s="112"/>
      <c r="H907" s="112"/>
      <c r="L907" s="112"/>
      <c r="M907" s="112"/>
      <c r="S907" s="113"/>
      <c r="T907" s="112"/>
      <c r="U907" s="268"/>
      <c r="V907" s="112"/>
    </row>
    <row r="908" ht="28.5" customHeight="1">
      <c r="E908" s="112"/>
      <c r="F908" s="112"/>
      <c r="H908" s="112"/>
      <c r="L908" s="112"/>
      <c r="M908" s="112"/>
      <c r="S908" s="113"/>
      <c r="T908" s="112"/>
      <c r="U908" s="268"/>
      <c r="V908" s="112"/>
    </row>
    <row r="909" ht="28.5" customHeight="1">
      <c r="E909" s="112"/>
      <c r="F909" s="112"/>
      <c r="H909" s="112"/>
      <c r="L909" s="112"/>
      <c r="M909" s="112"/>
      <c r="S909" s="113"/>
      <c r="T909" s="112"/>
      <c r="U909" s="268"/>
      <c r="V909" s="112"/>
    </row>
    <row r="910" ht="28.5" customHeight="1">
      <c r="E910" s="112"/>
      <c r="F910" s="112"/>
      <c r="H910" s="112"/>
      <c r="L910" s="112"/>
      <c r="M910" s="112"/>
      <c r="S910" s="113"/>
      <c r="T910" s="112"/>
      <c r="U910" s="268"/>
      <c r="V910" s="112"/>
    </row>
    <row r="911" ht="28.5" customHeight="1">
      <c r="E911" s="112"/>
      <c r="F911" s="112"/>
      <c r="H911" s="112"/>
      <c r="L911" s="112"/>
      <c r="M911" s="112"/>
      <c r="S911" s="113"/>
      <c r="T911" s="112"/>
      <c r="U911" s="268"/>
      <c r="V911" s="112"/>
    </row>
    <row r="912" ht="28.5" customHeight="1">
      <c r="E912" s="112"/>
      <c r="F912" s="112"/>
      <c r="H912" s="112"/>
      <c r="L912" s="112"/>
      <c r="M912" s="112"/>
      <c r="S912" s="113"/>
      <c r="T912" s="112"/>
      <c r="U912" s="268"/>
      <c r="V912" s="112"/>
    </row>
    <row r="913" ht="28.5" customHeight="1">
      <c r="E913" s="112"/>
      <c r="F913" s="112"/>
      <c r="H913" s="112"/>
      <c r="L913" s="112"/>
      <c r="M913" s="112"/>
      <c r="S913" s="113"/>
      <c r="T913" s="112"/>
      <c r="U913" s="268"/>
      <c r="V913" s="112"/>
    </row>
    <row r="914" ht="28.5" customHeight="1">
      <c r="E914" s="112"/>
      <c r="F914" s="112"/>
      <c r="H914" s="112"/>
      <c r="L914" s="112"/>
      <c r="M914" s="112"/>
      <c r="S914" s="113"/>
      <c r="T914" s="112"/>
      <c r="U914" s="268"/>
      <c r="V914" s="112"/>
    </row>
    <row r="915" ht="28.5" customHeight="1">
      <c r="E915" s="112"/>
      <c r="F915" s="112"/>
      <c r="H915" s="112"/>
      <c r="L915" s="112"/>
      <c r="M915" s="112"/>
      <c r="S915" s="113"/>
      <c r="T915" s="112"/>
      <c r="U915" s="268"/>
      <c r="V915" s="112"/>
    </row>
    <row r="916" ht="28.5" customHeight="1">
      <c r="E916" s="112"/>
      <c r="F916" s="112"/>
      <c r="H916" s="112"/>
      <c r="L916" s="112"/>
      <c r="M916" s="112"/>
      <c r="S916" s="113"/>
      <c r="T916" s="112"/>
      <c r="U916" s="268"/>
      <c r="V916" s="112"/>
    </row>
    <row r="917" ht="28.5" customHeight="1">
      <c r="E917" s="112"/>
      <c r="F917" s="112"/>
      <c r="H917" s="112"/>
      <c r="L917" s="112"/>
      <c r="M917" s="112"/>
      <c r="S917" s="113"/>
      <c r="T917" s="112"/>
      <c r="U917" s="268"/>
      <c r="V917" s="112"/>
    </row>
    <row r="918" ht="28.5" customHeight="1">
      <c r="E918" s="112"/>
      <c r="F918" s="112"/>
      <c r="H918" s="112"/>
      <c r="L918" s="112"/>
      <c r="M918" s="112"/>
      <c r="S918" s="113"/>
      <c r="T918" s="112"/>
      <c r="U918" s="268"/>
      <c r="V918" s="112"/>
    </row>
    <row r="919" ht="28.5" customHeight="1">
      <c r="E919" s="112"/>
      <c r="F919" s="112"/>
      <c r="H919" s="112"/>
      <c r="L919" s="112"/>
      <c r="M919" s="112"/>
      <c r="S919" s="113"/>
      <c r="T919" s="112"/>
      <c r="U919" s="268"/>
      <c r="V919" s="112"/>
    </row>
    <row r="920" ht="28.5" customHeight="1">
      <c r="E920" s="112"/>
      <c r="F920" s="112"/>
      <c r="H920" s="112"/>
      <c r="L920" s="112"/>
      <c r="M920" s="112"/>
      <c r="S920" s="113"/>
      <c r="T920" s="112"/>
      <c r="U920" s="268"/>
      <c r="V920" s="112"/>
    </row>
    <row r="921" ht="28.5" customHeight="1">
      <c r="E921" s="112"/>
      <c r="F921" s="112"/>
      <c r="H921" s="112"/>
      <c r="L921" s="112"/>
      <c r="M921" s="112"/>
      <c r="S921" s="113"/>
      <c r="T921" s="112"/>
      <c r="U921" s="268"/>
      <c r="V921" s="112"/>
    </row>
    <row r="922" ht="28.5" customHeight="1">
      <c r="E922" s="112"/>
      <c r="F922" s="112"/>
      <c r="H922" s="112"/>
      <c r="L922" s="112"/>
      <c r="M922" s="112"/>
      <c r="S922" s="113"/>
      <c r="T922" s="112"/>
      <c r="U922" s="268"/>
      <c r="V922" s="112"/>
    </row>
    <row r="923" ht="28.5" customHeight="1">
      <c r="E923" s="112"/>
      <c r="F923" s="112"/>
      <c r="H923" s="112"/>
      <c r="L923" s="112"/>
      <c r="M923" s="112"/>
      <c r="S923" s="113"/>
      <c r="T923" s="112"/>
      <c r="U923" s="268"/>
      <c r="V923" s="112"/>
    </row>
    <row r="924" ht="28.5" customHeight="1">
      <c r="E924" s="112"/>
      <c r="F924" s="112"/>
      <c r="H924" s="112"/>
      <c r="L924" s="112"/>
      <c r="M924" s="112"/>
      <c r="S924" s="113"/>
      <c r="T924" s="112"/>
      <c r="U924" s="268"/>
      <c r="V924" s="112"/>
    </row>
    <row r="925" ht="28.5" customHeight="1">
      <c r="E925" s="112"/>
      <c r="F925" s="112"/>
      <c r="H925" s="112"/>
      <c r="L925" s="112"/>
      <c r="M925" s="112"/>
      <c r="S925" s="113"/>
      <c r="T925" s="112"/>
      <c r="U925" s="268"/>
      <c r="V925" s="112"/>
    </row>
    <row r="926" ht="28.5" customHeight="1">
      <c r="E926" s="112"/>
      <c r="F926" s="112"/>
      <c r="H926" s="112"/>
      <c r="L926" s="112"/>
      <c r="M926" s="112"/>
      <c r="S926" s="113"/>
      <c r="T926" s="112"/>
      <c r="U926" s="268"/>
      <c r="V926" s="112"/>
    </row>
    <row r="927" ht="28.5" customHeight="1">
      <c r="E927" s="112"/>
      <c r="F927" s="112"/>
      <c r="H927" s="112"/>
      <c r="L927" s="112"/>
      <c r="M927" s="112"/>
      <c r="S927" s="113"/>
      <c r="T927" s="112"/>
      <c r="U927" s="268"/>
      <c r="V927" s="112"/>
    </row>
    <row r="928" ht="28.5" customHeight="1">
      <c r="E928" s="112"/>
      <c r="F928" s="112"/>
      <c r="H928" s="112"/>
      <c r="L928" s="112"/>
      <c r="M928" s="112"/>
      <c r="S928" s="113"/>
      <c r="T928" s="112"/>
      <c r="U928" s="268"/>
      <c r="V928" s="112"/>
    </row>
    <row r="929" ht="28.5" customHeight="1">
      <c r="E929" s="112"/>
      <c r="F929" s="112"/>
      <c r="H929" s="112"/>
      <c r="L929" s="112"/>
      <c r="M929" s="112"/>
      <c r="S929" s="113"/>
      <c r="T929" s="112"/>
      <c r="U929" s="268"/>
      <c r="V929" s="112"/>
    </row>
    <row r="930" ht="28.5" customHeight="1">
      <c r="E930" s="112"/>
      <c r="F930" s="112"/>
      <c r="H930" s="112"/>
      <c r="L930" s="112"/>
      <c r="M930" s="112"/>
      <c r="S930" s="113"/>
      <c r="T930" s="112"/>
      <c r="U930" s="268"/>
      <c r="V930" s="112"/>
    </row>
    <row r="931" ht="28.5" customHeight="1">
      <c r="E931" s="112"/>
      <c r="F931" s="112"/>
      <c r="H931" s="112"/>
      <c r="L931" s="112"/>
      <c r="M931" s="112"/>
      <c r="S931" s="113"/>
      <c r="T931" s="112"/>
      <c r="U931" s="268"/>
      <c r="V931" s="112"/>
    </row>
    <row r="932" ht="28.5" customHeight="1">
      <c r="E932" s="112"/>
      <c r="F932" s="112"/>
      <c r="H932" s="112"/>
      <c r="L932" s="112"/>
      <c r="M932" s="112"/>
      <c r="S932" s="113"/>
      <c r="T932" s="112"/>
      <c r="U932" s="268"/>
      <c r="V932" s="112"/>
    </row>
    <row r="933" ht="28.5" customHeight="1">
      <c r="E933" s="112"/>
      <c r="F933" s="112"/>
      <c r="H933" s="112"/>
      <c r="L933" s="112"/>
      <c r="M933" s="112"/>
      <c r="S933" s="113"/>
      <c r="T933" s="112"/>
      <c r="U933" s="268"/>
      <c r="V933" s="112"/>
    </row>
    <row r="934" ht="28.5" customHeight="1">
      <c r="E934" s="112"/>
      <c r="F934" s="112"/>
      <c r="H934" s="112"/>
      <c r="L934" s="112"/>
      <c r="M934" s="112"/>
      <c r="S934" s="113"/>
      <c r="T934" s="112"/>
      <c r="U934" s="268"/>
      <c r="V934" s="112"/>
    </row>
    <row r="935" ht="28.5" customHeight="1">
      <c r="E935" s="112"/>
      <c r="F935" s="112"/>
      <c r="H935" s="112"/>
      <c r="L935" s="112"/>
      <c r="M935" s="112"/>
      <c r="S935" s="113"/>
      <c r="T935" s="112"/>
      <c r="U935" s="268"/>
      <c r="V935" s="112"/>
    </row>
    <row r="936" ht="28.5" customHeight="1">
      <c r="E936" s="112"/>
      <c r="F936" s="112"/>
      <c r="H936" s="112"/>
      <c r="L936" s="112"/>
      <c r="M936" s="112"/>
      <c r="S936" s="113"/>
      <c r="T936" s="112"/>
      <c r="U936" s="268"/>
      <c r="V936" s="112"/>
    </row>
    <row r="937" ht="28.5" customHeight="1">
      <c r="E937" s="112"/>
      <c r="F937" s="112"/>
      <c r="H937" s="112"/>
      <c r="L937" s="112"/>
      <c r="M937" s="112"/>
      <c r="S937" s="113"/>
      <c r="T937" s="112"/>
      <c r="U937" s="268"/>
      <c r="V937" s="112"/>
    </row>
    <row r="938" ht="28.5" customHeight="1">
      <c r="E938" s="112"/>
      <c r="F938" s="112"/>
      <c r="H938" s="112"/>
      <c r="L938" s="112"/>
      <c r="M938" s="112"/>
      <c r="S938" s="113"/>
      <c r="T938" s="112"/>
      <c r="U938" s="268"/>
      <c r="V938" s="112"/>
    </row>
    <row r="939" ht="28.5" customHeight="1">
      <c r="E939" s="112"/>
      <c r="F939" s="112"/>
      <c r="H939" s="112"/>
      <c r="L939" s="112"/>
      <c r="M939" s="112"/>
      <c r="S939" s="113"/>
      <c r="T939" s="112"/>
      <c r="U939" s="268"/>
      <c r="V939" s="112"/>
    </row>
    <row r="940" ht="28.5" customHeight="1">
      <c r="E940" s="112"/>
      <c r="F940" s="112"/>
      <c r="H940" s="112"/>
      <c r="L940" s="112"/>
      <c r="M940" s="112"/>
      <c r="S940" s="113"/>
      <c r="T940" s="112"/>
      <c r="U940" s="268"/>
      <c r="V940" s="112"/>
    </row>
    <row r="941" ht="28.5" customHeight="1">
      <c r="E941" s="112"/>
      <c r="F941" s="112"/>
      <c r="H941" s="112"/>
      <c r="L941" s="112"/>
      <c r="M941" s="112"/>
      <c r="S941" s="113"/>
      <c r="T941" s="112"/>
      <c r="U941" s="268"/>
      <c r="V941" s="112"/>
    </row>
    <row r="942" ht="28.5" customHeight="1">
      <c r="E942" s="112"/>
      <c r="F942" s="112"/>
      <c r="H942" s="112"/>
      <c r="L942" s="112"/>
      <c r="M942" s="112"/>
      <c r="S942" s="113"/>
      <c r="T942" s="112"/>
      <c r="U942" s="268"/>
      <c r="V942" s="112"/>
    </row>
    <row r="943" ht="28.5" customHeight="1">
      <c r="E943" s="112"/>
      <c r="F943" s="112"/>
      <c r="H943" s="112"/>
      <c r="L943" s="112"/>
      <c r="M943" s="112"/>
      <c r="S943" s="113"/>
      <c r="T943" s="112"/>
      <c r="U943" s="268"/>
      <c r="V943" s="112"/>
    </row>
    <row r="944" ht="28.5" customHeight="1">
      <c r="E944" s="112"/>
      <c r="F944" s="112"/>
      <c r="H944" s="112"/>
      <c r="L944" s="112"/>
      <c r="M944" s="112"/>
      <c r="S944" s="113"/>
      <c r="T944" s="112"/>
      <c r="U944" s="268"/>
      <c r="V944" s="112"/>
    </row>
    <row r="945" ht="28.5" customHeight="1">
      <c r="E945" s="112"/>
      <c r="F945" s="112"/>
      <c r="H945" s="112"/>
      <c r="L945" s="112"/>
      <c r="M945" s="112"/>
      <c r="S945" s="113"/>
      <c r="T945" s="112"/>
      <c r="U945" s="268"/>
      <c r="V945" s="112"/>
    </row>
    <row r="946" ht="28.5" customHeight="1">
      <c r="E946" s="112"/>
      <c r="F946" s="112"/>
      <c r="H946" s="112"/>
      <c r="L946" s="112"/>
      <c r="M946" s="112"/>
      <c r="S946" s="113"/>
      <c r="T946" s="112"/>
      <c r="U946" s="268"/>
      <c r="V946" s="112"/>
    </row>
    <row r="947" ht="28.5" customHeight="1">
      <c r="E947" s="112"/>
      <c r="F947" s="112"/>
      <c r="H947" s="112"/>
      <c r="L947" s="112"/>
      <c r="M947" s="112"/>
      <c r="S947" s="113"/>
      <c r="T947" s="112"/>
      <c r="U947" s="268"/>
      <c r="V947" s="112"/>
    </row>
    <row r="948" ht="28.5" customHeight="1">
      <c r="E948" s="112"/>
      <c r="F948" s="112"/>
      <c r="H948" s="112"/>
      <c r="L948" s="112"/>
      <c r="M948" s="112"/>
      <c r="S948" s="113"/>
      <c r="T948" s="112"/>
      <c r="U948" s="268"/>
      <c r="V948" s="112"/>
    </row>
    <row r="949" ht="28.5" customHeight="1">
      <c r="E949" s="112"/>
      <c r="F949" s="112"/>
      <c r="H949" s="112"/>
      <c r="L949" s="112"/>
      <c r="M949" s="112"/>
      <c r="S949" s="113"/>
      <c r="T949" s="112"/>
      <c r="U949" s="268"/>
      <c r="V949" s="112"/>
    </row>
    <row r="950" ht="28.5" customHeight="1">
      <c r="E950" s="112"/>
      <c r="F950" s="112"/>
      <c r="H950" s="112"/>
      <c r="L950" s="112"/>
      <c r="M950" s="112"/>
      <c r="S950" s="113"/>
      <c r="T950" s="112"/>
      <c r="U950" s="268"/>
      <c r="V950" s="112"/>
    </row>
    <row r="951" ht="28.5" customHeight="1">
      <c r="E951" s="112"/>
      <c r="F951" s="112"/>
      <c r="H951" s="112"/>
      <c r="L951" s="112"/>
      <c r="M951" s="112"/>
      <c r="S951" s="113"/>
      <c r="T951" s="112"/>
      <c r="U951" s="268"/>
      <c r="V951" s="112"/>
    </row>
    <row r="952" ht="28.5" customHeight="1">
      <c r="E952" s="112"/>
      <c r="F952" s="112"/>
      <c r="H952" s="112"/>
      <c r="L952" s="112"/>
      <c r="M952" s="112"/>
      <c r="S952" s="113"/>
      <c r="T952" s="112"/>
      <c r="U952" s="268"/>
      <c r="V952" s="112"/>
    </row>
    <row r="953" ht="28.5" customHeight="1">
      <c r="E953" s="112"/>
      <c r="F953" s="112"/>
      <c r="H953" s="112"/>
      <c r="L953" s="112"/>
      <c r="M953" s="112"/>
      <c r="S953" s="113"/>
      <c r="T953" s="112"/>
      <c r="U953" s="268"/>
      <c r="V953" s="112"/>
    </row>
    <row r="954" ht="28.5" customHeight="1">
      <c r="E954" s="112"/>
      <c r="F954" s="112"/>
      <c r="H954" s="112"/>
      <c r="L954" s="112"/>
      <c r="M954" s="112"/>
      <c r="S954" s="113"/>
      <c r="T954" s="112"/>
      <c r="U954" s="268"/>
      <c r="V954" s="112"/>
    </row>
    <row r="955" ht="28.5" customHeight="1">
      <c r="E955" s="112"/>
      <c r="F955" s="112"/>
      <c r="H955" s="112"/>
      <c r="L955" s="112"/>
      <c r="M955" s="112"/>
      <c r="S955" s="113"/>
      <c r="T955" s="112"/>
      <c r="U955" s="268"/>
      <c r="V955" s="112"/>
    </row>
    <row r="956" ht="28.5" customHeight="1">
      <c r="E956" s="112"/>
      <c r="F956" s="112"/>
      <c r="H956" s="112"/>
      <c r="L956" s="112"/>
      <c r="M956" s="112"/>
      <c r="S956" s="113"/>
      <c r="T956" s="112"/>
      <c r="U956" s="268"/>
      <c r="V956" s="112"/>
    </row>
    <row r="957" ht="28.5" customHeight="1">
      <c r="E957" s="112"/>
      <c r="F957" s="112"/>
      <c r="H957" s="112"/>
      <c r="L957" s="112"/>
      <c r="M957" s="112"/>
      <c r="S957" s="113"/>
      <c r="T957" s="112"/>
      <c r="U957" s="268"/>
      <c r="V957" s="112"/>
    </row>
    <row r="958" ht="28.5" customHeight="1">
      <c r="E958" s="112"/>
      <c r="F958" s="112"/>
      <c r="H958" s="112"/>
      <c r="L958" s="112"/>
      <c r="M958" s="112"/>
      <c r="S958" s="113"/>
      <c r="T958" s="112"/>
      <c r="U958" s="268"/>
      <c r="V958" s="112"/>
    </row>
    <row r="959" ht="28.5" customHeight="1">
      <c r="E959" s="112"/>
      <c r="F959" s="112"/>
      <c r="H959" s="112"/>
      <c r="L959" s="112"/>
      <c r="M959" s="112"/>
      <c r="S959" s="113"/>
      <c r="T959" s="112"/>
      <c r="U959" s="268"/>
      <c r="V959" s="112"/>
    </row>
    <row r="960" ht="28.5" customHeight="1">
      <c r="E960" s="112"/>
      <c r="F960" s="112"/>
      <c r="H960" s="112"/>
      <c r="L960" s="112"/>
      <c r="M960" s="112"/>
      <c r="S960" s="113"/>
      <c r="T960" s="112"/>
      <c r="U960" s="268"/>
      <c r="V960" s="112"/>
    </row>
    <row r="961" ht="28.5" customHeight="1">
      <c r="E961" s="112"/>
      <c r="F961" s="112"/>
      <c r="H961" s="112"/>
      <c r="L961" s="112"/>
      <c r="M961" s="112"/>
      <c r="S961" s="113"/>
      <c r="T961" s="112"/>
      <c r="U961" s="268"/>
      <c r="V961" s="112"/>
    </row>
    <row r="962" ht="28.5" customHeight="1">
      <c r="E962" s="112"/>
      <c r="F962" s="112"/>
      <c r="H962" s="112"/>
      <c r="L962" s="112"/>
      <c r="M962" s="112"/>
      <c r="S962" s="113"/>
      <c r="T962" s="112"/>
      <c r="U962" s="268"/>
      <c r="V962" s="112"/>
    </row>
    <row r="963" ht="28.5" customHeight="1">
      <c r="E963" s="112"/>
      <c r="F963" s="112"/>
      <c r="H963" s="112"/>
      <c r="L963" s="112"/>
      <c r="M963" s="112"/>
      <c r="S963" s="113"/>
      <c r="T963" s="112"/>
      <c r="U963" s="268"/>
      <c r="V963" s="112"/>
    </row>
    <row r="964" ht="28.5" customHeight="1">
      <c r="E964" s="112"/>
      <c r="F964" s="112"/>
      <c r="H964" s="112"/>
      <c r="L964" s="112"/>
      <c r="M964" s="112"/>
      <c r="S964" s="113"/>
      <c r="T964" s="112"/>
      <c r="U964" s="268"/>
      <c r="V964" s="112"/>
    </row>
    <row r="965" ht="28.5" customHeight="1">
      <c r="E965" s="112"/>
      <c r="F965" s="112"/>
      <c r="H965" s="112"/>
      <c r="L965" s="112"/>
      <c r="M965" s="112"/>
      <c r="S965" s="113"/>
      <c r="T965" s="112"/>
      <c r="U965" s="268"/>
      <c r="V965" s="112"/>
    </row>
    <row r="966" ht="28.5" customHeight="1">
      <c r="E966" s="112"/>
      <c r="F966" s="112"/>
      <c r="H966" s="112"/>
      <c r="L966" s="112"/>
      <c r="M966" s="112"/>
      <c r="S966" s="113"/>
      <c r="T966" s="112"/>
      <c r="U966" s="268"/>
      <c r="V966" s="112"/>
    </row>
    <row r="967" ht="28.5" customHeight="1">
      <c r="E967" s="112"/>
      <c r="F967" s="112"/>
      <c r="H967" s="112"/>
      <c r="L967" s="112"/>
      <c r="M967" s="112"/>
      <c r="S967" s="113"/>
      <c r="T967" s="112"/>
      <c r="U967" s="268"/>
      <c r="V967" s="112"/>
    </row>
    <row r="968" ht="28.5" customHeight="1">
      <c r="E968" s="112"/>
      <c r="F968" s="112"/>
      <c r="H968" s="112"/>
      <c r="L968" s="112"/>
      <c r="M968" s="112"/>
      <c r="S968" s="113"/>
      <c r="T968" s="112"/>
      <c r="U968" s="268"/>
      <c r="V968" s="112"/>
    </row>
    <row r="969" ht="28.5" customHeight="1">
      <c r="E969" s="112"/>
      <c r="F969" s="112"/>
      <c r="H969" s="112"/>
      <c r="L969" s="112"/>
      <c r="M969" s="112"/>
      <c r="S969" s="113"/>
      <c r="T969" s="112"/>
      <c r="U969" s="268"/>
      <c r="V969" s="112"/>
    </row>
    <row r="970" ht="28.5" customHeight="1">
      <c r="E970" s="112"/>
      <c r="F970" s="112"/>
      <c r="H970" s="112"/>
      <c r="L970" s="112"/>
      <c r="M970" s="112"/>
      <c r="S970" s="113"/>
      <c r="T970" s="112"/>
      <c r="U970" s="268"/>
      <c r="V970" s="112"/>
    </row>
    <row r="971" ht="28.5" customHeight="1">
      <c r="E971" s="112"/>
      <c r="F971" s="112"/>
      <c r="H971" s="112"/>
      <c r="L971" s="112"/>
      <c r="M971" s="112"/>
      <c r="S971" s="113"/>
      <c r="T971" s="112"/>
      <c r="U971" s="268"/>
      <c r="V971" s="112"/>
    </row>
    <row r="972" ht="28.5" customHeight="1">
      <c r="E972" s="112"/>
      <c r="F972" s="112"/>
      <c r="H972" s="112"/>
      <c r="L972" s="112"/>
      <c r="M972" s="112"/>
      <c r="S972" s="113"/>
      <c r="T972" s="112"/>
      <c r="U972" s="268"/>
      <c r="V972" s="112"/>
    </row>
    <row r="973" ht="28.5" customHeight="1">
      <c r="E973" s="112"/>
      <c r="F973" s="112"/>
      <c r="H973" s="112"/>
      <c r="L973" s="112"/>
      <c r="M973" s="112"/>
      <c r="S973" s="113"/>
      <c r="T973" s="112"/>
      <c r="U973" s="268"/>
      <c r="V973" s="112"/>
    </row>
    <row r="974" ht="28.5" customHeight="1">
      <c r="E974" s="112"/>
      <c r="F974" s="112"/>
      <c r="H974" s="112"/>
      <c r="L974" s="112"/>
      <c r="M974" s="112"/>
      <c r="S974" s="113"/>
      <c r="T974" s="112"/>
      <c r="U974" s="268"/>
      <c r="V974" s="112"/>
    </row>
    <row r="975" ht="28.5" customHeight="1">
      <c r="E975" s="112"/>
      <c r="F975" s="112"/>
      <c r="H975" s="112"/>
      <c r="L975" s="112"/>
      <c r="M975" s="112"/>
      <c r="S975" s="113"/>
      <c r="T975" s="112"/>
      <c r="U975" s="268"/>
      <c r="V975" s="112"/>
    </row>
    <row r="976" ht="28.5" customHeight="1">
      <c r="E976" s="112"/>
      <c r="F976" s="112"/>
      <c r="H976" s="112"/>
      <c r="L976" s="112"/>
      <c r="M976" s="112"/>
      <c r="S976" s="113"/>
      <c r="T976" s="112"/>
      <c r="U976" s="268"/>
      <c r="V976" s="112"/>
    </row>
    <row r="977" ht="28.5" customHeight="1">
      <c r="E977" s="112"/>
      <c r="F977" s="112"/>
      <c r="H977" s="112"/>
      <c r="L977" s="112"/>
      <c r="M977" s="112"/>
      <c r="S977" s="113"/>
      <c r="T977" s="112"/>
      <c r="U977" s="268"/>
      <c r="V977" s="112"/>
    </row>
    <row r="978" ht="28.5" customHeight="1">
      <c r="E978" s="112"/>
      <c r="F978" s="112"/>
      <c r="H978" s="112"/>
      <c r="L978" s="112"/>
      <c r="M978" s="112"/>
      <c r="S978" s="113"/>
      <c r="T978" s="112"/>
      <c r="U978" s="268"/>
      <c r="V978" s="112"/>
    </row>
    <row r="979" ht="28.5" customHeight="1">
      <c r="E979" s="112"/>
      <c r="F979" s="112"/>
      <c r="H979" s="112"/>
      <c r="L979" s="112"/>
      <c r="M979" s="112"/>
      <c r="S979" s="113"/>
      <c r="T979" s="112"/>
      <c r="U979" s="268"/>
      <c r="V979" s="112"/>
    </row>
    <row r="980" ht="28.5" customHeight="1">
      <c r="E980" s="112"/>
      <c r="F980" s="112"/>
      <c r="H980" s="112"/>
      <c r="L980" s="112"/>
      <c r="M980" s="112"/>
      <c r="S980" s="113"/>
      <c r="T980" s="112"/>
      <c r="U980" s="268"/>
      <c r="V980" s="112"/>
    </row>
    <row r="981" ht="28.5" customHeight="1">
      <c r="E981" s="112"/>
      <c r="F981" s="112"/>
      <c r="H981" s="112"/>
      <c r="L981" s="112"/>
      <c r="M981" s="112"/>
      <c r="S981" s="113"/>
      <c r="T981" s="112"/>
      <c r="U981" s="268"/>
      <c r="V981" s="112"/>
    </row>
    <row r="982" ht="28.5" customHeight="1">
      <c r="E982" s="112"/>
      <c r="F982" s="112"/>
      <c r="H982" s="112"/>
      <c r="L982" s="112"/>
      <c r="M982" s="112"/>
      <c r="S982" s="113"/>
      <c r="T982" s="112"/>
      <c r="U982" s="268"/>
      <c r="V982" s="112"/>
    </row>
    <row r="983" ht="28.5" customHeight="1">
      <c r="E983" s="112"/>
      <c r="F983" s="112"/>
      <c r="H983" s="112"/>
      <c r="L983" s="112"/>
      <c r="M983" s="112"/>
      <c r="S983" s="113"/>
      <c r="T983" s="112"/>
      <c r="U983" s="268"/>
      <c r="V983" s="112"/>
    </row>
    <row r="984" ht="28.5" customHeight="1">
      <c r="E984" s="112"/>
      <c r="F984" s="112"/>
      <c r="H984" s="112"/>
      <c r="L984" s="112"/>
      <c r="M984" s="112"/>
      <c r="S984" s="113"/>
      <c r="T984" s="112"/>
      <c r="U984" s="268"/>
      <c r="V984" s="112"/>
    </row>
    <row r="985" ht="28.5" customHeight="1">
      <c r="E985" s="112"/>
      <c r="F985" s="112"/>
      <c r="H985" s="112"/>
      <c r="L985" s="112"/>
      <c r="M985" s="112"/>
      <c r="S985" s="113"/>
      <c r="T985" s="112"/>
      <c r="U985" s="268"/>
      <c r="V985" s="112"/>
    </row>
    <row r="986" ht="28.5" customHeight="1">
      <c r="E986" s="112"/>
      <c r="F986" s="112"/>
      <c r="H986" s="112"/>
      <c r="L986" s="112"/>
      <c r="M986" s="112"/>
      <c r="S986" s="113"/>
      <c r="T986" s="112"/>
      <c r="U986" s="268"/>
      <c r="V986" s="112"/>
    </row>
    <row r="987" ht="28.5" customHeight="1">
      <c r="E987" s="112"/>
      <c r="F987" s="112"/>
      <c r="H987" s="112"/>
      <c r="L987" s="112"/>
      <c r="M987" s="112"/>
      <c r="S987" s="113"/>
      <c r="T987" s="112"/>
      <c r="U987" s="268"/>
      <c r="V987" s="112"/>
    </row>
    <row r="988" ht="28.5" customHeight="1">
      <c r="E988" s="112"/>
      <c r="F988" s="112"/>
      <c r="H988" s="112"/>
      <c r="L988" s="112"/>
      <c r="M988" s="112"/>
      <c r="S988" s="113"/>
      <c r="T988" s="112"/>
      <c r="U988" s="268"/>
      <c r="V988" s="112"/>
    </row>
    <row r="989" ht="28.5" customHeight="1">
      <c r="E989" s="112"/>
      <c r="F989" s="112"/>
      <c r="H989" s="112"/>
      <c r="L989" s="112"/>
      <c r="M989" s="112"/>
      <c r="S989" s="113"/>
      <c r="T989" s="112"/>
      <c r="U989" s="268"/>
      <c r="V989" s="112"/>
    </row>
    <row r="990" ht="28.5" customHeight="1">
      <c r="E990" s="112"/>
      <c r="F990" s="112"/>
      <c r="H990" s="112"/>
      <c r="L990" s="112"/>
      <c r="M990" s="112"/>
      <c r="S990" s="113"/>
      <c r="T990" s="112"/>
      <c r="U990" s="268"/>
      <c r="V990" s="112"/>
    </row>
    <row r="991" ht="28.5" customHeight="1">
      <c r="E991" s="112"/>
      <c r="F991" s="112"/>
      <c r="H991" s="112"/>
      <c r="L991" s="112"/>
      <c r="M991" s="112"/>
      <c r="S991" s="113"/>
      <c r="T991" s="112"/>
      <c r="U991" s="268"/>
      <c r="V991" s="112"/>
    </row>
    <row r="992" ht="28.5" customHeight="1">
      <c r="E992" s="112"/>
      <c r="F992" s="112"/>
      <c r="H992" s="112"/>
      <c r="L992" s="112"/>
      <c r="M992" s="112"/>
      <c r="S992" s="113"/>
      <c r="T992" s="112"/>
      <c r="U992" s="268"/>
      <c r="V992" s="112"/>
    </row>
    <row r="993" ht="28.5" customHeight="1">
      <c r="E993" s="112"/>
      <c r="F993" s="112"/>
      <c r="H993" s="112"/>
      <c r="L993" s="112"/>
      <c r="M993" s="112"/>
      <c r="S993" s="113"/>
      <c r="T993" s="112"/>
      <c r="U993" s="268"/>
      <c r="V993" s="112"/>
    </row>
    <row r="994" ht="28.5" customHeight="1">
      <c r="E994" s="112"/>
      <c r="F994" s="112"/>
      <c r="H994" s="112"/>
      <c r="L994" s="112"/>
      <c r="M994" s="112"/>
      <c r="S994" s="113"/>
      <c r="T994" s="112"/>
      <c r="U994" s="268"/>
      <c r="V994" s="112"/>
    </row>
    <row r="995" ht="28.5" customHeight="1">
      <c r="E995" s="112"/>
      <c r="F995" s="112"/>
      <c r="H995" s="112"/>
      <c r="L995" s="112"/>
      <c r="M995" s="112"/>
      <c r="S995" s="113"/>
      <c r="T995" s="112"/>
      <c r="U995" s="268"/>
      <c r="V995" s="112"/>
    </row>
    <row r="996" ht="28.5" customHeight="1">
      <c r="E996" s="112"/>
      <c r="F996" s="112"/>
      <c r="H996" s="112"/>
      <c r="L996" s="112"/>
      <c r="M996" s="112"/>
      <c r="S996" s="113"/>
      <c r="T996" s="112"/>
      <c r="U996" s="268"/>
      <c r="V996" s="112"/>
    </row>
    <row r="997" ht="28.5" customHeight="1">
      <c r="E997" s="112"/>
      <c r="F997" s="112"/>
      <c r="H997" s="112"/>
      <c r="L997" s="112"/>
      <c r="M997" s="112"/>
      <c r="S997" s="113"/>
      <c r="T997" s="112"/>
      <c r="U997" s="268"/>
      <c r="V997" s="112"/>
    </row>
    <row r="998" ht="28.5" customHeight="1">
      <c r="E998" s="112"/>
      <c r="F998" s="112"/>
      <c r="H998" s="112"/>
      <c r="L998" s="112"/>
      <c r="M998" s="112"/>
      <c r="S998" s="113"/>
      <c r="T998" s="112"/>
      <c r="U998" s="268"/>
      <c r="V998" s="112"/>
    </row>
    <row r="999" ht="28.5" customHeight="1">
      <c r="E999" s="112"/>
      <c r="F999" s="112"/>
      <c r="H999" s="112"/>
      <c r="L999" s="112"/>
      <c r="M999" s="112"/>
      <c r="S999" s="113"/>
      <c r="T999" s="112"/>
      <c r="U999" s="268"/>
      <c r="V999" s="112"/>
    </row>
    <row r="1000" ht="28.5" customHeight="1">
      <c r="E1000" s="112"/>
      <c r="F1000" s="112"/>
      <c r="H1000" s="112"/>
      <c r="L1000" s="112"/>
      <c r="M1000" s="112"/>
      <c r="S1000" s="113"/>
      <c r="T1000" s="112"/>
      <c r="U1000" s="268"/>
      <c r="V1000" s="112"/>
    </row>
  </sheetData>
  <autoFilter ref="$A$1:$AL$310">
    <sortState ref="A1:AL310">
      <sortCondition ref="E1:E310"/>
    </sortState>
  </autoFilter>
  <conditionalFormatting sqref="N269:O270">
    <cfRule type="cellIs" dxfId="0" priority="1" operator="greaterThan">
      <formula>1</formula>
    </cfRule>
  </conditionalFormatting>
  <conditionalFormatting sqref="N275:O275">
    <cfRule type="cellIs" dxfId="0" priority="2" operator="greaterThan">
      <formula>1</formula>
    </cfRule>
  </conditionalFormatting>
  <conditionalFormatting sqref="Q2:Q3 Q10:Q18">
    <cfRule type="cellIs" dxfId="0" priority="3" operator="greaterThan">
      <formula>1</formula>
    </cfRule>
  </conditionalFormatting>
  <conditionalFormatting sqref="Q8">
    <cfRule type="cellIs" dxfId="0" priority="4" operator="greaterThan">
      <formula>1</formula>
    </cfRule>
  </conditionalFormatting>
  <conditionalFormatting sqref="Q20:Q26 Q28:Q33 Q35:Q113 Q115:Q124 Q126:Q129 Q152:Q182">
    <cfRule type="cellIs" dxfId="0" priority="5" operator="greaterThan">
      <formula>1</formula>
    </cfRule>
  </conditionalFormatting>
  <conditionalFormatting sqref="Q143:Q149">
    <cfRule type="cellIs" dxfId="0" priority="6" operator="greaterThan">
      <formula>1</formula>
    </cfRule>
  </conditionalFormatting>
  <conditionalFormatting sqref="Q269:R270">
    <cfRule type="cellIs" dxfId="0" priority="7" operator="greaterThan">
      <formula>1</formula>
    </cfRule>
  </conditionalFormatting>
  <conditionalFormatting sqref="Q275:R275">
    <cfRule type="cellIs" dxfId="0" priority="8" operator="greaterThan">
      <formula>1</formula>
    </cfRule>
  </conditionalFormatting>
  <dataValidations>
    <dataValidation type="list" allowBlank="1" sqref="AF9 AE276">
      <formula1>"Low,Medium,High,Existing"</formula1>
    </dataValidation>
    <dataValidation type="list" allowBlank="1" showErrorMessage="1" sqref="H116">
      <formula1>IF(G116="Cathode",Cathode_Raw_Matl,IF(G116="Anode",Anode_Raw_Matl,IF(G116="Liquid electrolyte",Liquid_Electrolyte,IF(G116="Solid electrolyte",Solid_Electrolyte,IF(G116="Current collectors",Current_Collectors,"")))))</formula1>
    </dataValidation>
    <dataValidation type="list" allowBlank="1" showErrorMessage="1" sqref="G57">
      <formula1>Equip_Type</formula1>
    </dataValidation>
  </dataValidations>
  <hyperlinks>
    <hyperlink r:id="rId2" ref="AG4"/>
    <hyperlink r:id="rId3" ref="AD6"/>
    <hyperlink r:id="rId4" ref="I7"/>
    <hyperlink r:id="rId5" ref="X7"/>
    <hyperlink r:id="rId6" ref="AJ10"/>
    <hyperlink r:id="rId7" ref="AG12"/>
    <hyperlink r:id="rId8" ref="I14"/>
    <hyperlink r:id="rId9" ref="X14"/>
    <hyperlink r:id="rId10" location=":~:text=Archer%20Aviation%20has%20completed%20the%20construction%20of%20its,the%20facility%20covers%20an%20area%20of%20about%20400%2C000ft%C2%B2" ref="AD23"/>
    <hyperlink r:id="rId11" ref="AD24"/>
    <hyperlink r:id="rId12" ref="AD30"/>
    <hyperlink r:id="rId13" ref="V34"/>
    <hyperlink r:id="rId14" ref="X36"/>
    <hyperlink r:id="rId15" ref="AG36"/>
    <hyperlink r:id="rId16" ref="AG38"/>
    <hyperlink r:id="rId17" ref="I48"/>
    <hyperlink r:id="rId18" ref="X48"/>
    <hyperlink r:id="rId19" ref="I49"/>
    <hyperlink r:id="rId20" ref="X49"/>
    <hyperlink r:id="rId21" ref="AD49"/>
    <hyperlink r:id="rId22" ref="I56"/>
    <hyperlink r:id="rId23" ref="X56"/>
    <hyperlink r:id="rId24" ref="AG56"/>
    <hyperlink r:id="rId25" ref="I60"/>
    <hyperlink r:id="rId26" ref="X60"/>
    <hyperlink r:id="rId27" ref="AD60"/>
    <hyperlink r:id="rId28" ref="I62"/>
    <hyperlink r:id="rId29" ref="I66"/>
    <hyperlink r:id="rId30" ref="AG68"/>
    <hyperlink r:id="rId31" ref="I70"/>
    <hyperlink r:id="rId32" ref="X70"/>
    <hyperlink r:id="rId33" ref="I75"/>
    <hyperlink r:id="rId34" ref="X75"/>
    <hyperlink r:id="rId35" ref="AD75"/>
    <hyperlink r:id="rId36" ref="I76"/>
    <hyperlink r:id="rId37" ref="X76"/>
    <hyperlink r:id="rId38" ref="I77"/>
    <hyperlink r:id="rId39" ref="X77"/>
    <hyperlink r:id="rId40" ref="I78"/>
    <hyperlink r:id="rId41" ref="X78"/>
    <hyperlink r:id="rId42" ref="AG81"/>
    <hyperlink r:id="rId43" ref="I90"/>
    <hyperlink r:id="rId44" ref="X90"/>
    <hyperlink r:id="rId45" ref="V92"/>
    <hyperlink r:id="rId46" ref="AG101"/>
    <hyperlink r:id="rId47" ref="X104"/>
    <hyperlink r:id="rId48" ref="AD104"/>
    <hyperlink r:id="rId49" ref="I111"/>
    <hyperlink r:id="rId50" ref="AD111"/>
    <hyperlink r:id="rId51" ref="AG116"/>
    <hyperlink r:id="rId52" ref="I117"/>
    <hyperlink r:id="rId53" ref="X117"/>
    <hyperlink r:id="rId54" ref="AG118"/>
    <hyperlink r:id="rId55" ref="AG119"/>
    <hyperlink r:id="rId56" ref="I124"/>
    <hyperlink r:id="rId57" ref="X124"/>
    <hyperlink r:id="rId58" ref="I125"/>
    <hyperlink r:id="rId59" ref="X125"/>
    <hyperlink r:id="rId60" ref="I126"/>
    <hyperlink r:id="rId61" ref="X126"/>
    <hyperlink r:id="rId62" ref="I127"/>
    <hyperlink r:id="rId63" ref="X127"/>
    <hyperlink r:id="rId64" location=":~:text=Indiana%20Gov.,for%20most%20of%20its%20vehicles." ref="V132"/>
    <hyperlink r:id="rId65" ref="I133"/>
    <hyperlink r:id="rId66" ref="I138"/>
    <hyperlink r:id="rId67" ref="I139"/>
    <hyperlink r:id="rId68" ref="X139"/>
    <hyperlink r:id="rId69" ref="AD139"/>
    <hyperlink r:id="rId70" ref="O143"/>
    <hyperlink r:id="rId71" ref="I145"/>
    <hyperlink r:id="rId72" ref="I147"/>
    <hyperlink r:id="rId73" ref="AD147"/>
    <hyperlink r:id="rId74" ref="X149"/>
    <hyperlink r:id="rId75" ref="I150"/>
    <hyperlink r:id="rId76" ref="AG155"/>
    <hyperlink r:id="rId77" ref="I159"/>
    <hyperlink r:id="rId78" ref="X159"/>
    <hyperlink r:id="rId79" ref="AG162"/>
    <hyperlink r:id="rId80" ref="V165"/>
    <hyperlink r:id="rId81" ref="V166"/>
    <hyperlink r:id="rId82" ref="X166"/>
    <hyperlink r:id="rId83" ref="V169"/>
    <hyperlink r:id="rId84" ref="O180"/>
    <hyperlink r:id="rId85" ref="I184"/>
    <hyperlink r:id="rId86" ref="X184"/>
    <hyperlink r:id="rId87" ref="AD184"/>
    <hyperlink r:id="rId88" ref="I185"/>
    <hyperlink r:id="rId89" ref="X185"/>
    <hyperlink r:id="rId90" ref="AD185"/>
    <hyperlink r:id="rId91" ref="I188"/>
    <hyperlink r:id="rId92" ref="I191"/>
    <hyperlink r:id="rId93" ref="X191"/>
    <hyperlink r:id="rId94" ref="AD191"/>
    <hyperlink r:id="rId95" ref="I195"/>
    <hyperlink r:id="rId96" ref="X195"/>
    <hyperlink r:id="rId97" ref="AD195"/>
    <hyperlink r:id="rId98" ref="I197"/>
    <hyperlink r:id="rId99" ref="I198"/>
    <hyperlink r:id="rId100" ref="X198"/>
    <hyperlink r:id="rId101" ref="AG199"/>
    <hyperlink r:id="rId102" ref="I206"/>
    <hyperlink r:id="rId103" ref="X206"/>
    <hyperlink r:id="rId104" ref="AD206"/>
    <hyperlink r:id="rId105" ref="AG206"/>
    <hyperlink r:id="rId106" ref="I207"/>
    <hyperlink r:id="rId107" ref="X207"/>
    <hyperlink r:id="rId108" ref="I213"/>
    <hyperlink r:id="rId109" ref="AG213"/>
    <hyperlink r:id="rId110" ref="AG216"/>
    <hyperlink r:id="rId111" ref="AG217"/>
    <hyperlink r:id="rId112" ref="AG218"/>
    <hyperlink r:id="rId113" ref="AG219"/>
    <hyperlink r:id="rId114" ref="AG220"/>
    <hyperlink r:id="rId115" ref="AG224"/>
    <hyperlink r:id="rId116" ref="AG225"/>
    <hyperlink r:id="rId117" ref="AG229"/>
    <hyperlink r:id="rId118" ref="AG230"/>
    <hyperlink r:id="rId119" ref="AG231"/>
    <hyperlink r:id="rId120" ref="AG232"/>
    <hyperlink r:id="rId121" ref="AG237"/>
    <hyperlink r:id="rId122" ref="AG245"/>
    <hyperlink r:id="rId123" ref="I248"/>
    <hyperlink r:id="rId124" ref="X248"/>
    <hyperlink r:id="rId125" ref="AD248"/>
    <hyperlink r:id="rId126" ref="E250"/>
    <hyperlink r:id="rId127" ref="F250"/>
    <hyperlink r:id="rId128" ref="I250"/>
    <hyperlink r:id="rId129" ref="X250"/>
    <hyperlink r:id="rId130" ref="AG250"/>
    <hyperlink r:id="rId131" ref="AG254"/>
    <hyperlink r:id="rId132" ref="AG257"/>
    <hyperlink r:id="rId133" ref="AG258"/>
    <hyperlink r:id="rId134" ref="I260"/>
    <hyperlink r:id="rId135" ref="X260"/>
    <hyperlink r:id="rId136" ref="AD260"/>
    <hyperlink r:id="rId137" ref="AG264"/>
    <hyperlink r:id="rId138" ref="I265"/>
    <hyperlink r:id="rId139" ref="X265"/>
    <hyperlink r:id="rId140" ref="AD265"/>
    <hyperlink r:id="rId141" ref="I266"/>
    <hyperlink r:id="rId142" ref="X266"/>
    <hyperlink r:id="rId143" ref="AG268"/>
    <hyperlink r:id="rId144" ref="AG269"/>
    <hyperlink r:id="rId145" ref="AG272"/>
    <hyperlink r:id="rId146" ref="AG273"/>
    <hyperlink r:id="rId147" ref="I283"/>
    <hyperlink r:id="rId148" ref="X283"/>
    <hyperlink r:id="rId149" ref="AD283"/>
    <hyperlink r:id="rId150" ref="AG286"/>
    <hyperlink r:id="rId151" ref="AG287"/>
    <hyperlink r:id="rId152" ref="I289"/>
    <hyperlink r:id="rId153" ref="X289"/>
    <hyperlink r:id="rId154" ref="AD289"/>
    <hyperlink r:id="rId155" ref="I292"/>
    <hyperlink r:id="rId156" ref="X292"/>
    <hyperlink r:id="rId157" ref="AD292"/>
    <hyperlink r:id="rId158" ref="I293"/>
    <hyperlink r:id="rId159" ref="X293"/>
    <hyperlink r:id="rId160" ref="AD293"/>
    <hyperlink r:id="rId161" ref="AG293"/>
    <hyperlink r:id="rId162" ref="I297"/>
    <hyperlink r:id="rId163" ref="X297"/>
    <hyperlink r:id="rId164" ref="AD297"/>
    <hyperlink r:id="rId165" ref="I298"/>
    <hyperlink r:id="rId166" ref="X298"/>
    <hyperlink r:id="rId167" ref="AD298"/>
    <hyperlink r:id="rId168" ref="AG299"/>
    <hyperlink r:id="rId169" ref="AG301"/>
    <hyperlink r:id="rId170" ref="AG307"/>
    <hyperlink r:id="rId171" ref="AG308"/>
    <hyperlink r:id="rId172" ref="AG309"/>
    <hyperlink r:id="rId173" ref="I310"/>
    <hyperlink r:id="rId174" ref="X310"/>
  </hyperlinks>
  <printOptions/>
  <pageMargins bottom="0.75" footer="0.0" header="0.0" left="0.7" right="0.7" top="0.75"/>
  <pageSetup orientation="landscape"/>
  <drawing r:id="rId175"/>
  <legacyDrawing r:id="rId1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25.71"/>
    <col customWidth="1" min="2" max="2" width="16.29"/>
    <col customWidth="1" min="3" max="3" width="10.71"/>
    <col customWidth="1" min="4" max="4" width="12.43"/>
    <col customWidth="1" min="5" max="5" width="28.86"/>
    <col customWidth="1" min="6" max="6" width="14.71"/>
    <col customWidth="1" min="7" max="7" width="16.29"/>
    <col customWidth="1" min="8" max="8" width="33.43"/>
    <col customWidth="1" min="9" max="9" width="35.14"/>
    <col customWidth="1" min="10" max="26" width="8.71"/>
  </cols>
  <sheetData>
    <row r="3">
      <c r="A3" s="1" t="s">
        <v>1924</v>
      </c>
      <c r="B3" s="1" t="s">
        <v>19</v>
      </c>
      <c r="C3" s="47"/>
      <c r="D3" s="47"/>
    </row>
    <row r="4">
      <c r="A4" s="305">
        <v>2025.0</v>
      </c>
      <c r="B4" s="47" t="s">
        <v>37</v>
      </c>
      <c r="C4" s="47" t="s">
        <v>19</v>
      </c>
      <c r="D4" s="47" t="s">
        <v>1925</v>
      </c>
    </row>
    <row r="5">
      <c r="A5" s="306"/>
      <c r="B5" s="34">
        <v>0.0</v>
      </c>
      <c r="C5" s="1"/>
      <c r="D5" s="34">
        <v>0.0</v>
      </c>
    </row>
    <row r="6">
      <c r="A6" s="306">
        <v>2023.0</v>
      </c>
      <c r="B6" s="34">
        <v>90.0</v>
      </c>
      <c r="C6" s="1"/>
      <c r="D6" s="34">
        <v>90.0</v>
      </c>
    </row>
    <row r="7">
      <c r="A7" s="306">
        <v>2024.0</v>
      </c>
      <c r="B7" s="34">
        <v>23.0</v>
      </c>
      <c r="C7" s="34">
        <v>50.0</v>
      </c>
      <c r="D7" s="34">
        <v>73.0</v>
      </c>
    </row>
    <row r="8">
      <c r="A8" s="306">
        <v>2025.0</v>
      </c>
      <c r="B8" s="34">
        <v>504.7230408500001</v>
      </c>
      <c r="C8" s="1">
        <v>173.865</v>
      </c>
      <c r="D8" s="1">
        <v>678.5880408499999</v>
      </c>
    </row>
    <row r="9">
      <c r="A9" s="306">
        <v>2026.0</v>
      </c>
      <c r="B9" s="34">
        <v>312.9660256410256</v>
      </c>
      <c r="C9" s="1">
        <v>33.0</v>
      </c>
      <c r="D9" s="34">
        <v>345.9660256410256</v>
      </c>
    </row>
    <row r="10">
      <c r="A10" s="306">
        <v>2027.0</v>
      </c>
      <c r="B10" s="34">
        <v>256.76800000000003</v>
      </c>
      <c r="C10" s="1">
        <v>379.7</v>
      </c>
      <c r="D10" s="34">
        <v>636.4680000000001</v>
      </c>
    </row>
    <row r="11">
      <c r="A11" s="306">
        <v>2028.0</v>
      </c>
      <c r="B11" s="34">
        <v>130.0</v>
      </c>
      <c r="C11" s="34">
        <v>15.0</v>
      </c>
      <c r="D11" s="34">
        <v>145.0</v>
      </c>
    </row>
    <row r="12">
      <c r="A12" s="306">
        <v>2029.0</v>
      </c>
      <c r="B12" s="1"/>
      <c r="C12" s="1">
        <v>411.0</v>
      </c>
      <c r="D12" s="1">
        <v>411.0</v>
      </c>
    </row>
    <row r="13">
      <c r="A13" s="306">
        <v>2030.0</v>
      </c>
      <c r="B13" s="34">
        <v>32.0</v>
      </c>
      <c r="C13" s="1"/>
      <c r="D13" s="34">
        <v>32.0</v>
      </c>
    </row>
    <row r="14">
      <c r="A14" s="306" t="s">
        <v>30</v>
      </c>
      <c r="B14" s="34">
        <v>0.0</v>
      </c>
      <c r="C14" s="1"/>
      <c r="D14" s="34">
        <v>0.0</v>
      </c>
    </row>
    <row r="15">
      <c r="A15" s="16" t="s">
        <v>1925</v>
      </c>
      <c r="B15" s="34">
        <v>1349.457066491026</v>
      </c>
      <c r="C15" s="1">
        <v>1062.565</v>
      </c>
      <c r="D15" s="1">
        <v>2412.0220664910253</v>
      </c>
    </row>
    <row r="17">
      <c r="B17" s="14" t="s">
        <v>1926</v>
      </c>
    </row>
    <row r="18">
      <c r="B18" s="47" t="s">
        <v>37</v>
      </c>
      <c r="C18" s="47" t="s">
        <v>19</v>
      </c>
      <c r="D18" s="47" t="s">
        <v>1927</v>
      </c>
    </row>
    <row r="19">
      <c r="A19" s="47">
        <v>2023.0</v>
      </c>
      <c r="B19" s="307">
        <v>90.0</v>
      </c>
      <c r="C19" s="307"/>
      <c r="D19" s="307">
        <v>90.0</v>
      </c>
    </row>
    <row r="20">
      <c r="A20" s="47">
        <v>2024.0</v>
      </c>
      <c r="B20" s="307">
        <v>23.0</v>
      </c>
      <c r="C20" s="307">
        <v>50.0</v>
      </c>
      <c r="D20" s="307">
        <v>73.0</v>
      </c>
    </row>
    <row r="21" ht="15.75" customHeight="1">
      <c r="A21" s="47">
        <v>2025.0</v>
      </c>
      <c r="B21" s="307">
        <v>504.72304084999996</v>
      </c>
      <c r="C21" s="307">
        <v>174.065</v>
      </c>
      <c r="D21" s="307">
        <v>678.78804085</v>
      </c>
    </row>
    <row r="22" ht="15.75" customHeight="1">
      <c r="A22" s="47">
        <v>2026.0</v>
      </c>
      <c r="B22" s="307">
        <v>312.9660256410256</v>
      </c>
      <c r="C22" s="307">
        <v>33.0</v>
      </c>
      <c r="D22" s="307">
        <v>345.9660256410256</v>
      </c>
    </row>
    <row r="23" ht="15.75" customHeight="1">
      <c r="A23" s="47">
        <v>2027.0</v>
      </c>
      <c r="B23" s="307">
        <v>256.76800000000003</v>
      </c>
      <c r="C23" s="307">
        <v>379.7</v>
      </c>
      <c r="D23" s="307">
        <v>636.4680000000001</v>
      </c>
    </row>
    <row r="24" ht="15.75" customHeight="1">
      <c r="A24" s="47">
        <v>2028.0</v>
      </c>
      <c r="B24" s="307">
        <v>130.0</v>
      </c>
      <c r="C24" s="307">
        <v>15.0</v>
      </c>
      <c r="D24" s="307">
        <v>145.0</v>
      </c>
    </row>
    <row r="25" ht="15.75" customHeight="1">
      <c r="A25" s="47">
        <v>2029.0</v>
      </c>
      <c r="B25" s="307"/>
      <c r="C25" s="307">
        <v>411.0</v>
      </c>
      <c r="D25" s="307">
        <v>411.0</v>
      </c>
    </row>
    <row r="26" ht="15.75" customHeight="1">
      <c r="A26" s="47">
        <v>2030.0</v>
      </c>
      <c r="B26" s="307">
        <v>32.0</v>
      </c>
      <c r="C26" s="307"/>
      <c r="D26" s="307">
        <v>32.0</v>
      </c>
    </row>
    <row r="27" ht="15.75" customHeight="1"/>
    <row r="28" ht="15.75" customHeight="1"/>
    <row r="29" ht="15.75" customHeight="1">
      <c r="A29" s="207"/>
      <c r="B29" s="308" t="s">
        <v>1928</v>
      </c>
      <c r="C29" s="309"/>
      <c r="D29" s="310"/>
      <c r="E29" s="311"/>
      <c r="F29" s="207"/>
      <c r="G29" s="207"/>
      <c r="H29" s="207"/>
      <c r="I29" s="207"/>
    </row>
    <row r="30" ht="15.75" customHeight="1">
      <c r="A30" s="207"/>
      <c r="B30" s="311" t="s">
        <v>37</v>
      </c>
      <c r="C30" s="311" t="s">
        <v>19</v>
      </c>
      <c r="D30" s="311" t="s">
        <v>1927</v>
      </c>
      <c r="E30" s="311" t="s">
        <v>1929</v>
      </c>
      <c r="F30" s="311" t="s">
        <v>1930</v>
      </c>
      <c r="G30" s="311" t="s">
        <v>1931</v>
      </c>
      <c r="H30" s="312" t="s">
        <v>1932</v>
      </c>
      <c r="I30" s="312" t="s">
        <v>1933</v>
      </c>
    </row>
    <row r="31" ht="15.75" customHeight="1">
      <c r="A31" s="207">
        <v>2023.0</v>
      </c>
      <c r="B31" s="313">
        <f>B19*F42</f>
        <v>69.3</v>
      </c>
      <c r="C31" s="313" t="str">
        <f>C19</f>
        <v/>
      </c>
      <c r="D31" s="313">
        <f t="shared" ref="D31:D38" si="2">SUM(B31:C31)</f>
        <v>69.3</v>
      </c>
      <c r="E31" s="314">
        <v>0.0767</v>
      </c>
      <c r="F31" s="314">
        <f t="shared" ref="F31:F38" si="3">E31*$F$40</f>
        <v>0.05</v>
      </c>
      <c r="G31" s="314">
        <f t="shared" ref="G31:G38" si="4">E31-F31</f>
        <v>0.0267</v>
      </c>
      <c r="H31" s="315">
        <f t="shared" ref="H31:H38" si="5">F31*C31</f>
        <v>0</v>
      </c>
      <c r="I31" s="315">
        <f t="shared" ref="I31:I38" si="6">B31*G31</f>
        <v>1.85031</v>
      </c>
    </row>
    <row r="32" ht="15.75" customHeight="1">
      <c r="A32" s="207">
        <v>2024.0</v>
      </c>
      <c r="B32" s="313">
        <f t="shared" ref="B32:C32" si="1">(B20*$F$42)+B31</f>
        <v>87.01</v>
      </c>
      <c r="C32" s="313">
        <f t="shared" si="1"/>
        <v>38.5</v>
      </c>
      <c r="D32" s="313">
        <f t="shared" si="2"/>
        <v>125.51</v>
      </c>
      <c r="E32" s="314">
        <f t="shared" ref="E32:E37" si="8">E31-((E$31-E$38)/7)</f>
        <v>0.07194285714</v>
      </c>
      <c r="F32" s="314">
        <f t="shared" si="3"/>
        <v>0.04689886385</v>
      </c>
      <c r="G32" s="314">
        <f t="shared" si="4"/>
        <v>0.02504399329</v>
      </c>
      <c r="H32" s="315">
        <f t="shared" si="5"/>
        <v>1.805606258</v>
      </c>
      <c r="I32" s="315">
        <f t="shared" si="6"/>
        <v>2.179077857</v>
      </c>
    </row>
    <row r="33" ht="15.75" customHeight="1">
      <c r="A33" s="207">
        <v>2025.0</v>
      </c>
      <c r="B33" s="313">
        <f t="shared" ref="B33:C33" si="7">(B21*$F$42)+B32</f>
        <v>475.6467415</v>
      </c>
      <c r="C33" s="313">
        <f t="shared" si="7"/>
        <v>172.53005</v>
      </c>
      <c r="D33" s="313">
        <f t="shared" si="2"/>
        <v>648.1767915</v>
      </c>
      <c r="E33" s="314">
        <f t="shared" si="8"/>
        <v>0.06718571429</v>
      </c>
      <c r="F33" s="314">
        <f t="shared" si="3"/>
        <v>0.0437977277</v>
      </c>
      <c r="G33" s="314">
        <f t="shared" si="4"/>
        <v>0.02338798659</v>
      </c>
      <c r="H33" s="315">
        <f t="shared" si="5"/>
        <v>7.556424149</v>
      </c>
      <c r="I33" s="315">
        <f t="shared" si="6"/>
        <v>11.12441961</v>
      </c>
    </row>
    <row r="34" ht="15.75" customHeight="1">
      <c r="A34" s="207">
        <v>2026.0</v>
      </c>
      <c r="B34" s="313">
        <f t="shared" ref="B34:C34" si="9">(B22*$F$42)+B33</f>
        <v>716.6305812</v>
      </c>
      <c r="C34" s="313">
        <f t="shared" si="9"/>
        <v>197.94005</v>
      </c>
      <c r="D34" s="313">
        <f t="shared" si="2"/>
        <v>914.5706312</v>
      </c>
      <c r="E34" s="314">
        <f t="shared" si="8"/>
        <v>0.06242857143</v>
      </c>
      <c r="F34" s="314">
        <f t="shared" si="3"/>
        <v>0.04069659154</v>
      </c>
      <c r="G34" s="314">
        <f t="shared" si="4"/>
        <v>0.02173197988</v>
      </c>
      <c r="H34" s="315">
        <f t="shared" si="5"/>
        <v>8.055485365</v>
      </c>
      <c r="I34" s="315">
        <f t="shared" si="6"/>
        <v>15.57380138</v>
      </c>
    </row>
    <row r="35" ht="15.75" customHeight="1">
      <c r="A35" s="207">
        <v>2027.0</v>
      </c>
      <c r="B35" s="313">
        <f t="shared" ref="B35:C35" si="10">(B23*$F$42)+B34</f>
        <v>914.3419412</v>
      </c>
      <c r="C35" s="313">
        <f t="shared" si="10"/>
        <v>490.30905</v>
      </c>
      <c r="D35" s="313">
        <f t="shared" si="2"/>
        <v>1404.650991</v>
      </c>
      <c r="E35" s="314">
        <f t="shared" si="8"/>
        <v>0.05767142857</v>
      </c>
      <c r="F35" s="314">
        <f t="shared" si="3"/>
        <v>0.03759545539</v>
      </c>
      <c r="G35" s="314">
        <f t="shared" si="4"/>
        <v>0.02007597318</v>
      </c>
      <c r="H35" s="315">
        <f t="shared" si="5"/>
        <v>18.43339202</v>
      </c>
      <c r="I35" s="315">
        <f t="shared" si="6"/>
        <v>18.35630429</v>
      </c>
    </row>
    <row r="36" ht="15.75" customHeight="1">
      <c r="A36" s="207">
        <v>2028.0</v>
      </c>
      <c r="B36" s="313">
        <f t="shared" ref="B36:C36" si="11">(B24*$F$42)+B35</f>
        <v>1014.441941</v>
      </c>
      <c r="C36" s="313">
        <f t="shared" si="11"/>
        <v>501.85905</v>
      </c>
      <c r="D36" s="313">
        <f t="shared" si="2"/>
        <v>1516.300991</v>
      </c>
      <c r="E36" s="314">
        <f t="shared" si="8"/>
        <v>0.05291428571</v>
      </c>
      <c r="F36" s="314">
        <f t="shared" si="3"/>
        <v>0.03449431924</v>
      </c>
      <c r="G36" s="314">
        <f t="shared" si="4"/>
        <v>0.01841996647</v>
      </c>
      <c r="H36" s="315">
        <f t="shared" si="5"/>
        <v>17.31128628</v>
      </c>
      <c r="I36" s="315">
        <f t="shared" si="6"/>
        <v>18.68598655</v>
      </c>
    </row>
    <row r="37" ht="15.75" customHeight="1">
      <c r="A37" s="207">
        <v>2029.0</v>
      </c>
      <c r="B37" s="313">
        <f t="shared" ref="B37:C37" si="12">(B25*$F$42)+B36</f>
        <v>1014.441941</v>
      </c>
      <c r="C37" s="313">
        <f t="shared" si="12"/>
        <v>818.32905</v>
      </c>
      <c r="D37" s="313">
        <f t="shared" si="2"/>
        <v>1832.770991</v>
      </c>
      <c r="E37" s="314">
        <f t="shared" si="8"/>
        <v>0.04815714286</v>
      </c>
      <c r="F37" s="314">
        <f t="shared" si="3"/>
        <v>0.03139318309</v>
      </c>
      <c r="G37" s="314">
        <f t="shared" si="4"/>
        <v>0.01676395977</v>
      </c>
      <c r="H37" s="315">
        <f t="shared" si="5"/>
        <v>25.68995369</v>
      </c>
      <c r="I37" s="315">
        <f t="shared" si="6"/>
        <v>17.00606389</v>
      </c>
    </row>
    <row r="38" ht="15.75" customHeight="1">
      <c r="A38" s="207">
        <v>2030.0</v>
      </c>
      <c r="B38" s="313">
        <f t="shared" ref="B38:C38" si="13">(B26*$F$42)+B37</f>
        <v>1039.081941</v>
      </c>
      <c r="C38" s="313">
        <f t="shared" si="13"/>
        <v>818.32905</v>
      </c>
      <c r="D38" s="313">
        <f t="shared" si="2"/>
        <v>1857.410991</v>
      </c>
      <c r="E38" s="314">
        <v>0.0434</v>
      </c>
      <c r="F38" s="314">
        <f t="shared" si="3"/>
        <v>0.02829204694</v>
      </c>
      <c r="G38" s="314">
        <f t="shared" si="4"/>
        <v>0.01510795306</v>
      </c>
      <c r="H38" s="315">
        <f t="shared" si="5"/>
        <v>23.15220389</v>
      </c>
      <c r="I38" s="315">
        <f t="shared" si="6"/>
        <v>15.6984012</v>
      </c>
    </row>
    <row r="39" ht="15.75" customHeight="1">
      <c r="A39" s="1"/>
      <c r="B39" s="1"/>
      <c r="C39" s="1"/>
      <c r="D39" s="1"/>
      <c r="E39" s="1"/>
      <c r="F39" s="1"/>
      <c r="G39" s="1"/>
      <c r="H39" s="1"/>
      <c r="I39" s="1"/>
    </row>
    <row r="40" ht="15.75" customHeight="1">
      <c r="E40" s="207" t="s">
        <v>1934</v>
      </c>
      <c r="F40" s="314">
        <f>0.05/E31</f>
        <v>0.6518904824</v>
      </c>
    </row>
    <row r="41" ht="15.75" customHeight="1"/>
    <row r="42" ht="15.75" customHeight="1">
      <c r="E42" s="207" t="s">
        <v>1935</v>
      </c>
      <c r="F42" s="316">
        <v>0.77</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7:D17"/>
    <mergeCell ref="B29:D2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8.43"/>
    <col customWidth="1" min="2" max="2" width="14.14"/>
    <col customWidth="1" min="3" max="3" width="18.14"/>
    <col customWidth="1" min="4" max="4" width="19.86"/>
    <col customWidth="1" min="5" max="5" width="10.0"/>
    <col customWidth="1" min="6" max="6" width="16.57"/>
    <col customWidth="1" min="7" max="7" width="16.0"/>
    <col customWidth="1" min="8" max="8" width="16.57"/>
    <col customWidth="1" min="9" max="9" width="17.57"/>
    <col customWidth="1" min="10" max="10" width="17.43"/>
    <col customWidth="1" min="11" max="11" width="10.57"/>
    <col customWidth="1" min="12" max="12" width="11.43"/>
    <col customWidth="1" min="13" max="13" width="13.43"/>
    <col customWidth="1" min="14" max="14" width="10.14"/>
    <col customWidth="1" min="15" max="15" width="12.43"/>
    <col customWidth="1" min="16" max="16" width="17.43"/>
    <col customWidth="1" min="17" max="17" width="12.0"/>
    <col customWidth="1" min="18" max="18" width="19.86"/>
    <col customWidth="1" min="19" max="19" width="8.43"/>
    <col customWidth="1" min="20" max="20" width="10.0"/>
    <col customWidth="1" min="21" max="22" width="18.43"/>
    <col customWidth="1" min="23" max="23" width="17.43"/>
    <col customWidth="1" min="24" max="24" width="10.0"/>
    <col customWidth="1" min="25" max="25" width="16.0"/>
    <col customWidth="1" min="26" max="26" width="8.14"/>
    <col customWidth="1" min="27" max="27" width="13.14"/>
    <col customWidth="1" min="28" max="28" width="64.43"/>
    <col customWidth="1" min="29" max="29" width="27.0"/>
    <col customWidth="1" min="30" max="30" width="54.14"/>
    <col customWidth="1" min="31" max="31" width="39.14"/>
    <col customWidth="1" min="32" max="32" width="12.57"/>
    <col customWidth="1" min="33" max="33" width="15.43"/>
    <col customWidth="1" min="34" max="34" width="14.57"/>
    <col customWidth="1" min="35" max="35" width="13.43"/>
    <col customWidth="1" min="36" max="36" width="28.57"/>
    <col customWidth="1" min="37" max="56" width="9.14"/>
  </cols>
  <sheetData>
    <row r="1" ht="33.75" customHeight="1">
      <c r="A1" s="317" t="s">
        <v>1338</v>
      </c>
      <c r="B1" s="318" t="s">
        <v>7</v>
      </c>
      <c r="C1" s="318" t="s">
        <v>8</v>
      </c>
      <c r="D1" s="319" t="s">
        <v>9</v>
      </c>
      <c r="E1" s="318" t="s">
        <v>1936</v>
      </c>
      <c r="F1" s="318" t="s">
        <v>391</v>
      </c>
      <c r="G1" s="318" t="s">
        <v>10</v>
      </c>
      <c r="H1" s="319" t="s">
        <v>11</v>
      </c>
      <c r="I1" s="319" t="s">
        <v>392</v>
      </c>
      <c r="J1" s="320" t="s">
        <v>393</v>
      </c>
      <c r="K1" s="320" t="s">
        <v>394</v>
      </c>
      <c r="L1" s="319" t="s">
        <v>13</v>
      </c>
      <c r="M1" s="318" t="s">
        <v>395</v>
      </c>
      <c r="N1" s="318" t="s">
        <v>396</v>
      </c>
      <c r="O1" s="318" t="s">
        <v>397</v>
      </c>
      <c r="P1" s="318" t="s">
        <v>398</v>
      </c>
      <c r="Q1" s="318" t="s">
        <v>399</v>
      </c>
      <c r="R1" s="321" t="s">
        <v>400</v>
      </c>
      <c r="S1" s="321" t="s">
        <v>14</v>
      </c>
      <c r="T1" s="319" t="s">
        <v>15</v>
      </c>
      <c r="U1" s="318" t="s">
        <v>401</v>
      </c>
      <c r="V1" s="318" t="s">
        <v>402</v>
      </c>
      <c r="W1" s="318" t="s">
        <v>403</v>
      </c>
      <c r="X1" s="319" t="s">
        <v>404</v>
      </c>
      <c r="Y1" s="318" t="s">
        <v>405</v>
      </c>
      <c r="Z1" s="318" t="s">
        <v>22</v>
      </c>
      <c r="AA1" s="322" t="s">
        <v>406</v>
      </c>
      <c r="AB1" s="318" t="s">
        <v>407</v>
      </c>
      <c r="AC1" s="318" t="s">
        <v>408</v>
      </c>
      <c r="AD1" s="323" t="s">
        <v>409</v>
      </c>
      <c r="AE1" s="324" t="s">
        <v>410</v>
      </c>
      <c r="AF1" s="324" t="s">
        <v>411</v>
      </c>
      <c r="AG1" s="318" t="s">
        <v>412</v>
      </c>
      <c r="AH1" s="318" t="s">
        <v>413</v>
      </c>
      <c r="AI1" s="318" t="s">
        <v>414</v>
      </c>
      <c r="AJ1" s="318" t="s">
        <v>415</v>
      </c>
      <c r="AK1" s="325"/>
      <c r="AL1" s="325"/>
      <c r="AM1" s="325"/>
      <c r="AN1" s="325"/>
      <c r="AO1" s="325"/>
      <c r="AP1" s="325"/>
      <c r="AQ1" s="325"/>
      <c r="AR1" s="325"/>
      <c r="AS1" s="325"/>
      <c r="AT1" s="325"/>
      <c r="AU1" s="325"/>
      <c r="AV1" s="325"/>
      <c r="AW1" s="325"/>
      <c r="AX1" s="325"/>
      <c r="AY1" s="325"/>
      <c r="AZ1" s="325"/>
      <c r="BA1" s="325"/>
      <c r="BB1" s="325"/>
      <c r="BC1" s="325"/>
      <c r="BD1" s="325"/>
    </row>
    <row r="2" ht="11.25" customHeight="1">
      <c r="A2" s="326">
        <v>4008.0</v>
      </c>
      <c r="B2" s="327" t="s">
        <v>36</v>
      </c>
      <c r="C2" s="327" t="s">
        <v>19</v>
      </c>
      <c r="D2" s="328" t="s">
        <v>108</v>
      </c>
      <c r="E2" s="327" t="s">
        <v>812</v>
      </c>
      <c r="F2" s="328" t="s">
        <v>108</v>
      </c>
      <c r="G2" s="329" t="s">
        <v>1285</v>
      </c>
      <c r="H2" s="327" t="s">
        <v>1937</v>
      </c>
      <c r="I2" s="329" t="s">
        <v>417</v>
      </c>
      <c r="J2" s="329" t="s">
        <v>1938</v>
      </c>
      <c r="K2" s="329" t="s">
        <v>419</v>
      </c>
      <c r="L2" s="327" t="s">
        <v>64</v>
      </c>
      <c r="M2" s="327" t="s">
        <v>420</v>
      </c>
      <c r="N2" s="327">
        <v>46013.0</v>
      </c>
      <c r="O2" s="327" t="s">
        <v>421</v>
      </c>
      <c r="P2" s="330">
        <v>40.0401271582771</v>
      </c>
      <c r="Q2" s="330">
        <v>-85.7281215313976</v>
      </c>
      <c r="R2" s="331">
        <v>106.0</v>
      </c>
      <c r="S2" s="331"/>
      <c r="T2" s="329"/>
      <c r="U2" s="329" t="s">
        <v>108</v>
      </c>
      <c r="V2" s="329" t="s">
        <v>417</v>
      </c>
      <c r="W2" s="329" t="s">
        <v>422</v>
      </c>
      <c r="X2" s="327" t="s">
        <v>49</v>
      </c>
      <c r="Y2" s="327" t="s">
        <v>420</v>
      </c>
      <c r="Z2" s="327" t="s">
        <v>498</v>
      </c>
      <c r="AA2" s="332" t="s">
        <v>1939</v>
      </c>
      <c r="AB2" s="329" t="s">
        <v>1940</v>
      </c>
      <c r="AC2" s="329" t="s">
        <v>1941</v>
      </c>
      <c r="AD2" s="333" t="s">
        <v>427</v>
      </c>
      <c r="AE2" s="334" t="s">
        <v>417</v>
      </c>
      <c r="AF2" s="335">
        <f t="shared" ref="AF2:AF67" si="1">IF(LEN(TRIM(AD2))=0,0,LEN(TRIM(AD2))-LEN(SUBSTITUTE(AD2," ",""))+1)</f>
        <v>22</v>
      </c>
      <c r="AG2" s="336"/>
      <c r="AH2" s="336"/>
      <c r="AI2" s="336"/>
      <c r="AJ2" s="337"/>
      <c r="AK2" s="338"/>
      <c r="AL2" s="338"/>
      <c r="AM2" s="338"/>
      <c r="AN2" s="338"/>
      <c r="AO2" s="338"/>
      <c r="AP2" s="338"/>
      <c r="AQ2" s="338"/>
      <c r="AR2" s="338"/>
      <c r="AS2" s="338"/>
      <c r="AT2" s="338"/>
      <c r="AU2" s="338"/>
      <c r="AV2" s="338"/>
      <c r="AW2" s="338"/>
      <c r="AX2" s="338"/>
      <c r="AY2" s="338"/>
      <c r="AZ2" s="338"/>
      <c r="BA2" s="338"/>
      <c r="BB2" s="338"/>
      <c r="BC2" s="338"/>
      <c r="BD2" s="338"/>
    </row>
    <row r="3" ht="11.25" customHeight="1">
      <c r="A3" s="326">
        <v>4001.0</v>
      </c>
      <c r="B3" s="339" t="s">
        <v>36</v>
      </c>
      <c r="C3" s="339" t="s">
        <v>19</v>
      </c>
      <c r="D3" s="340" t="s">
        <v>68</v>
      </c>
      <c r="E3" s="339" t="s">
        <v>812</v>
      </c>
      <c r="F3" s="340" t="s">
        <v>1942</v>
      </c>
      <c r="G3" s="340" t="s">
        <v>1943</v>
      </c>
      <c r="H3" s="340" t="s">
        <v>1944</v>
      </c>
      <c r="I3" s="341" t="s">
        <v>1945</v>
      </c>
      <c r="J3" s="340" t="s">
        <v>1946</v>
      </c>
      <c r="K3" s="340" t="s">
        <v>1540</v>
      </c>
      <c r="L3" s="339" t="s">
        <v>42</v>
      </c>
      <c r="M3" s="339" t="s">
        <v>420</v>
      </c>
      <c r="N3" s="339">
        <v>48377.0</v>
      </c>
      <c r="O3" s="339" t="s">
        <v>1947</v>
      </c>
      <c r="P3" s="342">
        <v>42.4905518264606</v>
      </c>
      <c r="Q3" s="342">
        <v>-83.4870597421353</v>
      </c>
      <c r="R3" s="343">
        <v>493.0</v>
      </c>
      <c r="S3" s="340">
        <v>0.969</v>
      </c>
      <c r="T3" s="340" t="s">
        <v>23</v>
      </c>
      <c r="U3" s="340" t="s">
        <v>1948</v>
      </c>
      <c r="V3" s="340" t="s">
        <v>1945</v>
      </c>
      <c r="W3" s="340" t="s">
        <v>1949</v>
      </c>
      <c r="X3" s="339" t="s">
        <v>1950</v>
      </c>
      <c r="Y3" s="339" t="s">
        <v>1154</v>
      </c>
      <c r="Z3" s="344" t="s">
        <v>498</v>
      </c>
      <c r="AA3" s="345">
        <v>44781.0</v>
      </c>
      <c r="AB3" s="340" t="s">
        <v>1951</v>
      </c>
      <c r="AC3" s="340"/>
      <c r="AD3" s="346" t="s">
        <v>1952</v>
      </c>
      <c r="AE3" s="347" t="s">
        <v>1945</v>
      </c>
      <c r="AF3" s="337">
        <f t="shared" si="1"/>
        <v>27</v>
      </c>
      <c r="AG3" s="337"/>
      <c r="AH3" s="337"/>
      <c r="AI3" s="337"/>
      <c r="AJ3" s="348"/>
      <c r="AK3" s="349"/>
      <c r="AL3" s="349"/>
      <c r="AM3" s="349"/>
      <c r="AN3" s="349"/>
      <c r="AO3" s="349"/>
      <c r="AP3" s="349"/>
      <c r="AQ3" s="349"/>
      <c r="AR3" s="349"/>
      <c r="AS3" s="349"/>
      <c r="AT3" s="349"/>
      <c r="AU3" s="349"/>
      <c r="AV3" s="349"/>
      <c r="AW3" s="349"/>
      <c r="AX3" s="349"/>
      <c r="AY3" s="349"/>
      <c r="AZ3" s="349"/>
      <c r="BA3" s="349"/>
      <c r="BB3" s="349"/>
      <c r="BC3" s="349"/>
      <c r="BD3" s="349"/>
    </row>
    <row r="4" ht="126.0" customHeight="1">
      <c r="A4" s="326">
        <v>4002.0</v>
      </c>
      <c r="B4" s="350" t="s">
        <v>36</v>
      </c>
      <c r="C4" s="350" t="s">
        <v>19</v>
      </c>
      <c r="D4" s="351" t="s">
        <v>112</v>
      </c>
      <c r="E4" s="350" t="s">
        <v>1209</v>
      </c>
      <c r="F4" s="351" t="s">
        <v>112</v>
      </c>
      <c r="G4" s="351" t="s">
        <v>1943</v>
      </c>
      <c r="H4" s="350" t="s">
        <v>152</v>
      </c>
      <c r="I4" s="351" t="s">
        <v>1953</v>
      </c>
      <c r="J4" s="351" t="s">
        <v>1954</v>
      </c>
      <c r="K4" s="351" t="s">
        <v>1955</v>
      </c>
      <c r="L4" s="350" t="s">
        <v>114</v>
      </c>
      <c r="M4" s="350" t="s">
        <v>420</v>
      </c>
      <c r="N4" s="350">
        <v>80503.0</v>
      </c>
      <c r="O4" s="350"/>
      <c r="P4" s="352">
        <v>40.1388017144287</v>
      </c>
      <c r="Q4" s="352">
        <v>-105.141052274996</v>
      </c>
      <c r="R4" s="353">
        <v>100.0</v>
      </c>
      <c r="S4" s="353"/>
      <c r="T4" s="351"/>
      <c r="U4" s="351" t="s">
        <v>1956</v>
      </c>
      <c r="V4" s="351" t="s">
        <v>496</v>
      </c>
      <c r="W4" s="351" t="s">
        <v>497</v>
      </c>
      <c r="X4" s="350" t="s">
        <v>179</v>
      </c>
      <c r="Y4" s="350" t="s">
        <v>420</v>
      </c>
      <c r="Z4" s="354" t="s">
        <v>498</v>
      </c>
      <c r="AA4" s="355">
        <v>45339.0</v>
      </c>
      <c r="AB4" s="351" t="s">
        <v>454</v>
      </c>
      <c r="AC4" s="351"/>
      <c r="AD4" s="356" t="s">
        <v>1957</v>
      </c>
      <c r="AE4" s="357"/>
      <c r="AF4" s="357">
        <f t="shared" si="1"/>
        <v>23</v>
      </c>
      <c r="AG4" s="358" t="s">
        <v>1958</v>
      </c>
      <c r="AH4" s="359" t="s">
        <v>1959</v>
      </c>
      <c r="AI4" s="357"/>
      <c r="AJ4" s="357"/>
      <c r="AK4" s="360"/>
      <c r="AL4" s="360"/>
      <c r="AM4" s="360"/>
      <c r="AN4" s="360"/>
      <c r="AO4" s="360"/>
      <c r="AP4" s="360"/>
      <c r="AQ4" s="360"/>
      <c r="AR4" s="360"/>
      <c r="AS4" s="360"/>
      <c r="AT4" s="360"/>
      <c r="AU4" s="360"/>
      <c r="AV4" s="360"/>
      <c r="AW4" s="360"/>
      <c r="AX4" s="360"/>
      <c r="AY4" s="360"/>
      <c r="AZ4" s="360"/>
      <c r="BA4" s="360"/>
      <c r="BB4" s="360"/>
      <c r="BC4" s="360"/>
      <c r="BD4" s="360"/>
    </row>
    <row r="5" ht="87.75" customHeight="1">
      <c r="A5" s="326">
        <v>4003.0</v>
      </c>
      <c r="B5" s="339" t="s">
        <v>36</v>
      </c>
      <c r="C5" s="339" t="s">
        <v>19</v>
      </c>
      <c r="D5" s="361" t="s">
        <v>1960</v>
      </c>
      <c r="E5" s="362" t="s">
        <v>1209</v>
      </c>
      <c r="F5" s="363" t="s">
        <v>1960</v>
      </c>
      <c r="G5" s="363" t="s">
        <v>1961</v>
      </c>
      <c r="H5" s="362" t="s">
        <v>1962</v>
      </c>
      <c r="I5" s="364" t="s">
        <v>1963</v>
      </c>
      <c r="J5" s="365" t="s">
        <v>1964</v>
      </c>
      <c r="K5" s="366" t="s">
        <v>1965</v>
      </c>
      <c r="L5" s="362" t="s">
        <v>42</v>
      </c>
      <c r="M5" s="362" t="s">
        <v>420</v>
      </c>
      <c r="N5" s="362">
        <v>48617.0</v>
      </c>
      <c r="O5" s="362" t="s">
        <v>1966</v>
      </c>
      <c r="P5" s="363">
        <v>43.8458336122103</v>
      </c>
      <c r="Q5" s="366">
        <v>-84.7589573036524</v>
      </c>
      <c r="R5" s="367">
        <v>50.0</v>
      </c>
      <c r="S5" s="367"/>
      <c r="T5" s="363"/>
      <c r="U5" s="361" t="s">
        <v>1960</v>
      </c>
      <c r="V5" s="364" t="s">
        <v>1963</v>
      </c>
      <c r="W5" s="363" t="s">
        <v>1965</v>
      </c>
      <c r="X5" s="362" t="s">
        <v>42</v>
      </c>
      <c r="Y5" s="362" t="s">
        <v>420</v>
      </c>
      <c r="Z5" s="362" t="s">
        <v>453</v>
      </c>
      <c r="AA5" s="368">
        <v>45475.0</v>
      </c>
      <c r="AB5" s="363" t="s">
        <v>1963</v>
      </c>
      <c r="AC5" s="363"/>
      <c r="AD5" s="346" t="s">
        <v>1967</v>
      </c>
      <c r="AE5" s="364" t="s">
        <v>1963</v>
      </c>
      <c r="AF5" s="340">
        <f t="shared" si="1"/>
        <v>24</v>
      </c>
      <c r="AG5" s="369"/>
      <c r="AH5" s="369"/>
      <c r="AI5" s="369"/>
      <c r="AJ5" s="336"/>
      <c r="AK5" s="360"/>
      <c r="AL5" s="360"/>
      <c r="AM5" s="360"/>
      <c r="AN5" s="360"/>
      <c r="AO5" s="360"/>
      <c r="AP5" s="360"/>
      <c r="AQ5" s="360"/>
      <c r="AR5" s="360"/>
      <c r="AS5" s="360"/>
      <c r="AT5" s="360"/>
      <c r="AU5" s="360"/>
      <c r="AV5" s="360"/>
      <c r="AW5" s="360"/>
      <c r="AX5" s="360"/>
      <c r="AY5" s="360"/>
      <c r="AZ5" s="360"/>
      <c r="BA5" s="360"/>
      <c r="BB5" s="360"/>
      <c r="BC5" s="360"/>
      <c r="BD5" s="360"/>
    </row>
    <row r="6" ht="74.25" customHeight="1">
      <c r="A6" s="326">
        <v>4101.0</v>
      </c>
      <c r="B6" s="370" t="s">
        <v>213</v>
      </c>
      <c r="C6" s="370" t="s">
        <v>37</v>
      </c>
      <c r="D6" s="371" t="s">
        <v>1968</v>
      </c>
      <c r="E6" s="370"/>
      <c r="F6" s="371" t="s">
        <v>1969</v>
      </c>
      <c r="G6" s="371" t="s">
        <v>39</v>
      </c>
      <c r="H6" s="370" t="s">
        <v>40</v>
      </c>
      <c r="I6" s="371" t="s">
        <v>1970</v>
      </c>
      <c r="J6" s="371" t="s">
        <v>1971</v>
      </c>
      <c r="K6" s="371" t="s">
        <v>1972</v>
      </c>
      <c r="L6" s="370" t="s">
        <v>195</v>
      </c>
      <c r="M6" s="370" t="s">
        <v>420</v>
      </c>
      <c r="N6" s="370">
        <v>34997.0</v>
      </c>
      <c r="O6" s="370" t="s">
        <v>1973</v>
      </c>
      <c r="P6" s="372">
        <v>27.1557529314333</v>
      </c>
      <c r="Q6" s="372">
        <v>-80.2170232008442</v>
      </c>
      <c r="R6" s="373">
        <v>50.0</v>
      </c>
      <c r="S6" s="373"/>
      <c r="T6" s="374"/>
      <c r="U6" s="371" t="s">
        <v>1969</v>
      </c>
      <c r="V6" s="375" t="s">
        <v>1974</v>
      </c>
      <c r="W6" s="371" t="s">
        <v>1972</v>
      </c>
      <c r="X6" s="370" t="s">
        <v>195</v>
      </c>
      <c r="Y6" s="370" t="s">
        <v>420</v>
      </c>
      <c r="Z6" s="370" t="s">
        <v>1476</v>
      </c>
      <c r="AA6" s="376" t="s">
        <v>1975</v>
      </c>
      <c r="AB6" s="371" t="s">
        <v>1976</v>
      </c>
      <c r="AC6" s="371" t="s">
        <v>1977</v>
      </c>
      <c r="AD6" s="377" t="s">
        <v>1978</v>
      </c>
      <c r="AE6" s="378"/>
      <c r="AF6" s="378">
        <f t="shared" si="1"/>
        <v>26</v>
      </c>
      <c r="AG6" s="336"/>
      <c r="AH6" s="336"/>
      <c r="AI6" s="336"/>
      <c r="AJ6" s="336"/>
      <c r="AK6" s="360"/>
      <c r="AL6" s="360"/>
      <c r="AM6" s="360"/>
      <c r="AN6" s="360"/>
      <c r="AO6" s="360"/>
      <c r="AP6" s="360"/>
      <c r="AQ6" s="360"/>
      <c r="AR6" s="360"/>
      <c r="AS6" s="360"/>
      <c r="AT6" s="360"/>
      <c r="AU6" s="360"/>
      <c r="AV6" s="360"/>
      <c r="AW6" s="360"/>
      <c r="AX6" s="360"/>
      <c r="AY6" s="360"/>
      <c r="AZ6" s="360"/>
      <c r="BA6" s="360"/>
      <c r="BB6" s="360"/>
      <c r="BC6" s="360"/>
      <c r="BD6" s="360"/>
    </row>
    <row r="7" ht="84.75" customHeight="1">
      <c r="A7" s="326">
        <v>4004.0</v>
      </c>
      <c r="B7" s="379" t="s">
        <v>36</v>
      </c>
      <c r="C7" s="379" t="s">
        <v>19</v>
      </c>
      <c r="D7" s="380" t="s">
        <v>134</v>
      </c>
      <c r="E7" s="379" t="s">
        <v>812</v>
      </c>
      <c r="F7" s="380" t="s">
        <v>1979</v>
      </c>
      <c r="G7" s="380" t="s">
        <v>1285</v>
      </c>
      <c r="H7" s="379" t="s">
        <v>1980</v>
      </c>
      <c r="I7" s="380" t="s">
        <v>460</v>
      </c>
      <c r="J7" s="380" t="s">
        <v>1981</v>
      </c>
      <c r="K7" s="380" t="s">
        <v>475</v>
      </c>
      <c r="L7" s="379" t="s">
        <v>60</v>
      </c>
      <c r="M7" s="379" t="s">
        <v>420</v>
      </c>
      <c r="N7" s="379">
        <v>37167.0</v>
      </c>
      <c r="O7" s="379" t="s">
        <v>476</v>
      </c>
      <c r="P7" s="381">
        <v>35.9601619115564</v>
      </c>
      <c r="Q7" s="381">
        <v>-86.4830481888173</v>
      </c>
      <c r="R7" s="382">
        <v>350.0</v>
      </c>
      <c r="S7" s="382">
        <v>3.0</v>
      </c>
      <c r="T7" s="380" t="s">
        <v>23</v>
      </c>
      <c r="U7" s="380" t="s">
        <v>134</v>
      </c>
      <c r="V7" s="380" t="s">
        <v>460</v>
      </c>
      <c r="W7" s="380" t="s">
        <v>465</v>
      </c>
      <c r="X7" s="379" t="s">
        <v>466</v>
      </c>
      <c r="Y7" s="383" t="s">
        <v>467</v>
      </c>
      <c r="Z7" s="379" t="s">
        <v>478</v>
      </c>
      <c r="AA7" s="383" t="s">
        <v>1982</v>
      </c>
      <c r="AB7" s="380" t="s">
        <v>1983</v>
      </c>
      <c r="AC7" s="380" t="s">
        <v>1984</v>
      </c>
      <c r="AD7" s="384" t="s">
        <v>1985</v>
      </c>
      <c r="AE7" s="385" t="s">
        <v>1986</v>
      </c>
      <c r="AF7" s="386">
        <f t="shared" si="1"/>
        <v>31</v>
      </c>
      <c r="AG7" s="336"/>
      <c r="AH7" s="336"/>
      <c r="AI7" s="336"/>
      <c r="AJ7" s="336"/>
      <c r="AK7" s="360"/>
      <c r="AL7" s="360"/>
      <c r="AM7" s="360"/>
      <c r="AN7" s="360"/>
      <c r="AO7" s="360"/>
      <c r="AP7" s="360"/>
      <c r="AQ7" s="360"/>
      <c r="AR7" s="360"/>
      <c r="AS7" s="360"/>
      <c r="AT7" s="360"/>
      <c r="AU7" s="360"/>
      <c r="AV7" s="360"/>
      <c r="AW7" s="360"/>
      <c r="AX7" s="360"/>
      <c r="AY7" s="360"/>
      <c r="AZ7" s="360"/>
      <c r="BA7" s="360"/>
      <c r="BB7" s="360"/>
      <c r="BC7" s="360"/>
      <c r="BD7" s="360"/>
    </row>
    <row r="8" ht="11.25" customHeight="1">
      <c r="A8" s="326">
        <v>4005.0</v>
      </c>
      <c r="B8" s="387" t="s">
        <v>1987</v>
      </c>
      <c r="C8" s="387" t="s">
        <v>19</v>
      </c>
      <c r="D8" s="328" t="s">
        <v>134</v>
      </c>
      <c r="E8" s="327" t="s">
        <v>812</v>
      </c>
      <c r="F8" s="388" t="s">
        <v>1988</v>
      </c>
      <c r="G8" s="329" t="s">
        <v>1943</v>
      </c>
      <c r="H8" s="327" t="s">
        <v>152</v>
      </c>
      <c r="I8" s="329" t="s">
        <v>460</v>
      </c>
      <c r="J8" s="388" t="s">
        <v>1989</v>
      </c>
      <c r="K8" s="388" t="s">
        <v>1990</v>
      </c>
      <c r="L8" s="387" t="s">
        <v>93</v>
      </c>
      <c r="M8" s="387" t="s">
        <v>420</v>
      </c>
      <c r="N8" s="387"/>
      <c r="O8" s="327"/>
      <c r="P8" s="330">
        <v>34.1951896337324</v>
      </c>
      <c r="Q8" s="330">
        <v>-79.7626747522883</v>
      </c>
      <c r="R8" s="331" t="s">
        <v>1991</v>
      </c>
      <c r="S8" s="331">
        <v>30.0</v>
      </c>
      <c r="T8" s="329" t="s">
        <v>23</v>
      </c>
      <c r="U8" s="388" t="s">
        <v>134</v>
      </c>
      <c r="V8" s="388" t="s">
        <v>460</v>
      </c>
      <c r="W8" s="388" t="s">
        <v>465</v>
      </c>
      <c r="X8" s="387" t="s">
        <v>466</v>
      </c>
      <c r="Y8" s="389" t="s">
        <v>467</v>
      </c>
      <c r="Z8" s="327" t="s">
        <v>478</v>
      </c>
      <c r="AA8" s="332" t="s">
        <v>1992</v>
      </c>
      <c r="AB8" s="388" t="s">
        <v>1993</v>
      </c>
      <c r="AC8" s="329" t="s">
        <v>1994</v>
      </c>
      <c r="AD8" s="390" t="s">
        <v>1985</v>
      </c>
      <c r="AE8" s="334" t="s">
        <v>1986</v>
      </c>
      <c r="AF8" s="335">
        <f t="shared" si="1"/>
        <v>31</v>
      </c>
      <c r="AG8" s="336"/>
      <c r="AH8" s="336"/>
      <c r="AI8" s="336"/>
      <c r="AJ8" s="336"/>
      <c r="AK8" s="360"/>
      <c r="AL8" s="360"/>
      <c r="AM8" s="360"/>
      <c r="AN8" s="360"/>
      <c r="AO8" s="360"/>
      <c r="AP8" s="360"/>
      <c r="AQ8" s="360"/>
      <c r="AR8" s="360"/>
      <c r="AS8" s="360"/>
      <c r="AT8" s="360"/>
      <c r="AU8" s="360"/>
      <c r="AV8" s="360"/>
      <c r="AW8" s="360"/>
      <c r="AX8" s="360"/>
      <c r="AY8" s="360"/>
      <c r="AZ8" s="360"/>
      <c r="BA8" s="360"/>
      <c r="BB8" s="360"/>
      <c r="BC8" s="360"/>
      <c r="BD8" s="360"/>
    </row>
    <row r="9" ht="129.75" customHeight="1">
      <c r="A9" s="326">
        <v>4006.0</v>
      </c>
      <c r="B9" s="379" t="s">
        <v>1987</v>
      </c>
      <c r="C9" s="379" t="s">
        <v>19</v>
      </c>
      <c r="D9" s="380" t="s">
        <v>134</v>
      </c>
      <c r="E9" s="379" t="s">
        <v>812</v>
      </c>
      <c r="F9" s="380" t="s">
        <v>459</v>
      </c>
      <c r="G9" s="380" t="s">
        <v>1943</v>
      </c>
      <c r="H9" s="379" t="s">
        <v>1980</v>
      </c>
      <c r="I9" s="380" t="s">
        <v>460</v>
      </c>
      <c r="J9" s="380" t="s">
        <v>461</v>
      </c>
      <c r="K9" s="380" t="s">
        <v>462</v>
      </c>
      <c r="L9" s="379" t="s">
        <v>78</v>
      </c>
      <c r="M9" s="379" t="s">
        <v>420</v>
      </c>
      <c r="N9" s="379">
        <v>42101.0</v>
      </c>
      <c r="O9" s="379" t="s">
        <v>463</v>
      </c>
      <c r="P9" s="381">
        <v>37.04</v>
      </c>
      <c r="Q9" s="380">
        <v>-86.3</v>
      </c>
      <c r="R9" s="382" t="s">
        <v>464</v>
      </c>
      <c r="S9" s="382">
        <v>30.0</v>
      </c>
      <c r="T9" s="391" t="s">
        <v>23</v>
      </c>
      <c r="U9" s="380" t="s">
        <v>1995</v>
      </c>
      <c r="V9" s="380" t="s">
        <v>1996</v>
      </c>
      <c r="W9" s="380" t="s">
        <v>465</v>
      </c>
      <c r="X9" s="379" t="s">
        <v>466</v>
      </c>
      <c r="Y9" s="383" t="s">
        <v>467</v>
      </c>
      <c r="Z9" s="379" t="s">
        <v>478</v>
      </c>
      <c r="AA9" s="383" t="s">
        <v>1997</v>
      </c>
      <c r="AB9" s="392" t="s">
        <v>1998</v>
      </c>
      <c r="AC9" s="380" t="s">
        <v>1999</v>
      </c>
      <c r="AD9" s="384" t="s">
        <v>1985</v>
      </c>
      <c r="AE9" s="385" t="s">
        <v>1986</v>
      </c>
      <c r="AF9" s="386">
        <f t="shared" si="1"/>
        <v>31</v>
      </c>
      <c r="AG9" s="336"/>
      <c r="AH9" s="336"/>
      <c r="AI9" s="336"/>
      <c r="AJ9" s="336"/>
      <c r="AK9" s="360"/>
      <c r="AL9" s="360"/>
      <c r="AM9" s="360"/>
      <c r="AN9" s="360"/>
      <c r="AO9" s="360"/>
      <c r="AP9" s="360"/>
      <c r="AQ9" s="360"/>
      <c r="AR9" s="360"/>
      <c r="AS9" s="360"/>
      <c r="AT9" s="360"/>
      <c r="AU9" s="360"/>
      <c r="AV9" s="360"/>
      <c r="AW9" s="360"/>
      <c r="AX9" s="360"/>
      <c r="AY9" s="360"/>
      <c r="AZ9" s="360"/>
      <c r="BA9" s="360"/>
      <c r="BB9" s="360"/>
      <c r="BC9" s="360"/>
      <c r="BD9" s="360"/>
    </row>
    <row r="10" ht="11.25" customHeight="1">
      <c r="A10" s="326">
        <v>4007.0</v>
      </c>
      <c r="B10" s="339" t="s">
        <v>158</v>
      </c>
      <c r="C10" s="339" t="s">
        <v>19</v>
      </c>
      <c r="D10" s="363" t="s">
        <v>2000</v>
      </c>
      <c r="E10" s="339" t="s">
        <v>812</v>
      </c>
      <c r="F10" s="340" t="s">
        <v>2001</v>
      </c>
      <c r="G10" s="340" t="s">
        <v>118</v>
      </c>
      <c r="H10" s="365" t="s">
        <v>2002</v>
      </c>
      <c r="I10" s="347" t="s">
        <v>2003</v>
      </c>
      <c r="J10" s="340" t="s">
        <v>2004</v>
      </c>
      <c r="K10" s="340" t="s">
        <v>2005</v>
      </c>
      <c r="L10" s="339" t="s">
        <v>2006</v>
      </c>
      <c r="M10" s="339" t="s">
        <v>420</v>
      </c>
      <c r="N10" s="339">
        <v>59718.0</v>
      </c>
      <c r="O10" s="339" t="s">
        <v>2007</v>
      </c>
      <c r="P10" s="342">
        <v>45.6696736162067</v>
      </c>
      <c r="Q10" s="342">
        <v>-111.065957161491</v>
      </c>
      <c r="R10" s="393">
        <v>50.0</v>
      </c>
      <c r="S10" s="393"/>
      <c r="T10" s="340"/>
      <c r="U10" s="365" t="s">
        <v>2000</v>
      </c>
      <c r="V10" s="347" t="s">
        <v>2003</v>
      </c>
      <c r="W10" s="340" t="s">
        <v>832</v>
      </c>
      <c r="X10" s="339" t="s">
        <v>130</v>
      </c>
      <c r="Y10" s="339" t="s">
        <v>420</v>
      </c>
      <c r="Z10" s="339" t="s">
        <v>486</v>
      </c>
      <c r="AA10" s="345">
        <v>45584.0</v>
      </c>
      <c r="AB10" s="340" t="s">
        <v>2008</v>
      </c>
      <c r="AC10" s="365" t="s">
        <v>2009</v>
      </c>
      <c r="AD10" s="346" t="s">
        <v>2010</v>
      </c>
      <c r="AE10" s="337"/>
      <c r="AF10" s="337">
        <f t="shared" si="1"/>
        <v>27</v>
      </c>
      <c r="AG10" s="336"/>
      <c r="AH10" s="394" t="s">
        <v>2011</v>
      </c>
      <c r="AI10" s="336" t="s">
        <v>2007</v>
      </c>
      <c r="AJ10" s="336"/>
      <c r="AK10" s="360"/>
      <c r="AL10" s="360"/>
      <c r="AM10" s="360"/>
      <c r="AN10" s="360"/>
      <c r="AO10" s="360"/>
      <c r="AP10" s="360"/>
      <c r="AQ10" s="360"/>
      <c r="AR10" s="360"/>
      <c r="AS10" s="360"/>
      <c r="AT10" s="360"/>
      <c r="AU10" s="360"/>
      <c r="AV10" s="360"/>
      <c r="AW10" s="360"/>
      <c r="AX10" s="360"/>
      <c r="AY10" s="360"/>
      <c r="AZ10" s="360"/>
      <c r="BA10" s="360"/>
      <c r="BB10" s="360"/>
      <c r="BC10" s="360"/>
      <c r="BD10" s="360"/>
    </row>
    <row r="11" ht="11.25" customHeight="1">
      <c r="A11" s="326">
        <v>4009.0</v>
      </c>
      <c r="B11" s="379" t="s">
        <v>55</v>
      </c>
      <c r="C11" s="379" t="s">
        <v>19</v>
      </c>
      <c r="D11" s="380" t="s">
        <v>69</v>
      </c>
      <c r="E11" s="379" t="s">
        <v>1209</v>
      </c>
      <c r="F11" s="380" t="s">
        <v>69</v>
      </c>
      <c r="G11" s="380" t="s">
        <v>2012</v>
      </c>
      <c r="H11" s="379" t="s">
        <v>1944</v>
      </c>
      <c r="I11" s="380" t="s">
        <v>2013</v>
      </c>
      <c r="J11" s="380" t="s">
        <v>2014</v>
      </c>
      <c r="K11" s="380" t="s">
        <v>2015</v>
      </c>
      <c r="L11" s="379" t="s">
        <v>70</v>
      </c>
      <c r="M11" s="379" t="s">
        <v>420</v>
      </c>
      <c r="N11" s="379">
        <v>84003.0</v>
      </c>
      <c r="O11" s="379" t="s">
        <v>2016</v>
      </c>
      <c r="P11" s="381">
        <v>32.08906460598</v>
      </c>
      <c r="Q11" s="381">
        <v>-110.804343619547</v>
      </c>
      <c r="R11" s="382" t="s">
        <v>2017</v>
      </c>
      <c r="S11" s="382">
        <v>4.0</v>
      </c>
      <c r="T11" s="380" t="s">
        <v>23</v>
      </c>
      <c r="U11" s="380" t="s">
        <v>69</v>
      </c>
      <c r="V11" s="380" t="s">
        <v>2013</v>
      </c>
      <c r="W11" s="380" t="s">
        <v>2018</v>
      </c>
      <c r="X11" s="379" t="s">
        <v>263</v>
      </c>
      <c r="Y11" s="379" t="s">
        <v>420</v>
      </c>
      <c r="Z11" s="379" t="s">
        <v>478</v>
      </c>
      <c r="AA11" s="383" t="s">
        <v>2019</v>
      </c>
      <c r="AB11" s="380" t="s">
        <v>2020</v>
      </c>
      <c r="AC11" s="380" t="s">
        <v>2021</v>
      </c>
      <c r="AD11" s="395" t="s">
        <v>2022</v>
      </c>
      <c r="AE11" s="385" t="s">
        <v>2013</v>
      </c>
      <c r="AF11" s="386">
        <f t="shared" si="1"/>
        <v>24</v>
      </c>
      <c r="AG11" s="336"/>
      <c r="AH11" s="336"/>
      <c r="AI11" s="336"/>
      <c r="AJ11" s="336"/>
      <c r="AK11" s="360"/>
      <c r="AL11" s="360"/>
      <c r="AM11" s="360"/>
      <c r="AN11" s="360"/>
      <c r="AO11" s="360"/>
      <c r="AP11" s="360"/>
      <c r="AQ11" s="360"/>
      <c r="AR11" s="360"/>
      <c r="AS11" s="360"/>
      <c r="AT11" s="360"/>
      <c r="AU11" s="360"/>
      <c r="AV11" s="360"/>
      <c r="AW11" s="360"/>
      <c r="AX11" s="360"/>
      <c r="AY11" s="360"/>
      <c r="AZ11" s="360"/>
      <c r="BA11" s="360"/>
      <c r="BB11" s="360"/>
      <c r="BC11" s="360"/>
      <c r="BD11" s="360"/>
    </row>
    <row r="12" ht="162.75" customHeight="1">
      <c r="A12" s="326">
        <v>4010.0</v>
      </c>
      <c r="B12" s="379" t="s">
        <v>36</v>
      </c>
      <c r="C12" s="379" t="s">
        <v>19</v>
      </c>
      <c r="D12" s="380" t="s">
        <v>159</v>
      </c>
      <c r="E12" s="379" t="s">
        <v>812</v>
      </c>
      <c r="F12" s="380" t="s">
        <v>2023</v>
      </c>
      <c r="G12" s="380" t="s">
        <v>1943</v>
      </c>
      <c r="H12" s="379" t="s">
        <v>152</v>
      </c>
      <c r="I12" s="380" t="s">
        <v>534</v>
      </c>
      <c r="J12" s="380" t="s">
        <v>2024</v>
      </c>
      <c r="K12" s="380" t="s">
        <v>1036</v>
      </c>
      <c r="L12" s="379" t="s">
        <v>26</v>
      </c>
      <c r="M12" s="379" t="s">
        <v>420</v>
      </c>
      <c r="N12" s="379">
        <v>92008.0</v>
      </c>
      <c r="O12" s="381" t="s">
        <v>537</v>
      </c>
      <c r="P12" s="396">
        <v>33.1362549676002</v>
      </c>
      <c r="Q12" s="397">
        <v>-117.243368889044</v>
      </c>
      <c r="R12" s="382">
        <v>30.0</v>
      </c>
      <c r="S12" s="382"/>
      <c r="T12" s="380"/>
      <c r="U12" s="380" t="s">
        <v>159</v>
      </c>
      <c r="V12" s="380" t="s">
        <v>534</v>
      </c>
      <c r="W12" s="380" t="s">
        <v>536</v>
      </c>
      <c r="X12" s="379" t="s">
        <v>26</v>
      </c>
      <c r="Y12" s="379" t="s">
        <v>420</v>
      </c>
      <c r="Z12" s="379" t="s">
        <v>478</v>
      </c>
      <c r="AA12" s="383">
        <v>45896.0</v>
      </c>
      <c r="AB12" s="380" t="s">
        <v>2025</v>
      </c>
      <c r="AC12" s="380" t="s">
        <v>539</v>
      </c>
      <c r="AD12" s="398" t="s">
        <v>2026</v>
      </c>
      <c r="AE12" s="385" t="s">
        <v>541</v>
      </c>
      <c r="AF12" s="386">
        <f t="shared" si="1"/>
        <v>34</v>
      </c>
      <c r="AG12" s="336"/>
      <c r="AH12" s="336"/>
      <c r="AI12" s="336"/>
      <c r="AJ12" s="336"/>
      <c r="AK12" s="360"/>
      <c r="AL12" s="360"/>
      <c r="AM12" s="360"/>
      <c r="AN12" s="360"/>
      <c r="AO12" s="360"/>
      <c r="AP12" s="360"/>
      <c r="AQ12" s="360"/>
      <c r="AR12" s="360"/>
      <c r="AS12" s="360"/>
      <c r="AT12" s="360"/>
      <c r="AU12" s="360"/>
      <c r="AV12" s="360"/>
      <c r="AW12" s="360"/>
      <c r="AX12" s="360"/>
      <c r="AY12" s="360"/>
      <c r="AZ12" s="360"/>
      <c r="BA12" s="360"/>
      <c r="BB12" s="360"/>
      <c r="BC12" s="360"/>
      <c r="BD12" s="360"/>
    </row>
    <row r="13" ht="11.25" customHeight="1">
      <c r="A13" s="326">
        <v>4099.0</v>
      </c>
      <c r="B13" s="379" t="s">
        <v>55</v>
      </c>
      <c r="C13" s="379" t="s">
        <v>19</v>
      </c>
      <c r="D13" s="380" t="s">
        <v>71</v>
      </c>
      <c r="E13" s="379" t="s">
        <v>812</v>
      </c>
      <c r="F13" s="380" t="s">
        <v>2027</v>
      </c>
      <c r="G13" s="380" t="s">
        <v>814</v>
      </c>
      <c r="H13" s="379" t="s">
        <v>2028</v>
      </c>
      <c r="I13" s="399" t="s">
        <v>2029</v>
      </c>
      <c r="J13" s="392" t="s">
        <v>2030</v>
      </c>
      <c r="K13" s="380" t="s">
        <v>2031</v>
      </c>
      <c r="L13" s="379" t="s">
        <v>72</v>
      </c>
      <c r="M13" s="379" t="s">
        <v>420</v>
      </c>
      <c r="N13" s="379"/>
      <c r="O13" s="379"/>
      <c r="P13" s="381">
        <v>34.8706052214557</v>
      </c>
      <c r="Q13" s="381">
        <v>-89.6907200349882</v>
      </c>
      <c r="R13" s="382">
        <v>2000.0</v>
      </c>
      <c r="S13" s="382">
        <v>21.0</v>
      </c>
      <c r="T13" s="380" t="s">
        <v>1716</v>
      </c>
      <c r="U13" s="380" t="s">
        <v>71</v>
      </c>
      <c r="V13" s="399" t="s">
        <v>2029</v>
      </c>
      <c r="W13" s="380" t="s">
        <v>2031</v>
      </c>
      <c r="X13" s="379" t="s">
        <v>72</v>
      </c>
      <c r="Y13" s="379" t="s">
        <v>420</v>
      </c>
      <c r="Z13" s="379" t="s">
        <v>486</v>
      </c>
      <c r="AA13" s="383" t="s">
        <v>2032</v>
      </c>
      <c r="AB13" s="380" t="s">
        <v>2033</v>
      </c>
      <c r="AC13" s="380" t="s">
        <v>662</v>
      </c>
      <c r="AD13" s="395" t="s">
        <v>2034</v>
      </c>
      <c r="AE13" s="386"/>
      <c r="AF13" s="386">
        <f t="shared" si="1"/>
        <v>11</v>
      </c>
      <c r="AG13" s="336"/>
      <c r="AH13" s="336"/>
      <c r="AI13" s="336"/>
      <c r="AJ13" s="336"/>
      <c r="AK13" s="360"/>
      <c r="AL13" s="360"/>
      <c r="AM13" s="360"/>
      <c r="AN13" s="360"/>
      <c r="AO13" s="360"/>
      <c r="AP13" s="360"/>
      <c r="AQ13" s="360"/>
      <c r="AR13" s="360"/>
      <c r="AS13" s="360"/>
      <c r="AT13" s="360"/>
      <c r="AU13" s="360"/>
      <c r="AV13" s="360"/>
      <c r="AW13" s="360"/>
      <c r="AX13" s="360"/>
      <c r="AY13" s="360"/>
      <c r="AZ13" s="360"/>
      <c r="BA13" s="360"/>
      <c r="BB13" s="360"/>
      <c r="BC13" s="360"/>
      <c r="BD13" s="360"/>
    </row>
    <row r="14" ht="11.25" customHeight="1">
      <c r="A14" s="326">
        <v>4011.0</v>
      </c>
      <c r="B14" s="327" t="s">
        <v>36</v>
      </c>
      <c r="C14" s="327" t="s">
        <v>19</v>
      </c>
      <c r="D14" s="329" t="s">
        <v>2035</v>
      </c>
      <c r="E14" s="327" t="s">
        <v>812</v>
      </c>
      <c r="F14" s="329" t="s">
        <v>2036</v>
      </c>
      <c r="G14" s="329" t="s">
        <v>2037</v>
      </c>
      <c r="H14" s="329" t="s">
        <v>2038</v>
      </c>
      <c r="I14" s="329" t="s">
        <v>2039</v>
      </c>
      <c r="J14" s="329" t="s">
        <v>2040</v>
      </c>
      <c r="K14" s="329" t="s">
        <v>1160</v>
      </c>
      <c r="L14" s="400" t="s">
        <v>26</v>
      </c>
      <c r="M14" s="400" t="s">
        <v>420</v>
      </c>
      <c r="N14" s="400">
        <v>94538.0</v>
      </c>
      <c r="O14" s="327" t="s">
        <v>2041</v>
      </c>
      <c r="P14" s="330">
        <v>37.4682357259831</v>
      </c>
      <c r="Q14" s="330">
        <v>-121.925672668253</v>
      </c>
      <c r="R14" s="401"/>
      <c r="S14" s="402">
        <v>0.002</v>
      </c>
      <c r="T14" s="329" t="s">
        <v>23</v>
      </c>
      <c r="U14" s="403" t="s">
        <v>2042</v>
      </c>
      <c r="V14" s="329" t="s">
        <v>2039</v>
      </c>
      <c r="W14" s="329" t="s">
        <v>1160</v>
      </c>
      <c r="X14" s="327" t="s">
        <v>26</v>
      </c>
      <c r="Y14" s="332" t="s">
        <v>420</v>
      </c>
      <c r="Z14" s="332" t="s">
        <v>478</v>
      </c>
      <c r="AA14" s="332" t="s">
        <v>1997</v>
      </c>
      <c r="AB14" s="329" t="s">
        <v>2043</v>
      </c>
      <c r="AC14" s="329" t="s">
        <v>2044</v>
      </c>
      <c r="AD14" s="333" t="s">
        <v>2045</v>
      </c>
      <c r="AE14" s="329"/>
      <c r="AF14" s="329">
        <f t="shared" si="1"/>
        <v>21</v>
      </c>
      <c r="AG14" s="336"/>
      <c r="AH14" s="336"/>
      <c r="AI14" s="336"/>
      <c r="AJ14" s="336"/>
      <c r="AK14" s="360"/>
      <c r="AL14" s="360"/>
      <c r="AM14" s="360"/>
      <c r="AN14" s="360"/>
      <c r="AO14" s="360"/>
      <c r="AP14" s="360"/>
      <c r="AQ14" s="360"/>
      <c r="AR14" s="360"/>
      <c r="AS14" s="360"/>
      <c r="AT14" s="360"/>
      <c r="AU14" s="360"/>
      <c r="AV14" s="360"/>
      <c r="AW14" s="360"/>
      <c r="AX14" s="360"/>
      <c r="AY14" s="360"/>
      <c r="AZ14" s="360"/>
      <c r="BA14" s="360"/>
      <c r="BB14" s="360"/>
      <c r="BC14" s="360"/>
      <c r="BD14" s="360"/>
    </row>
    <row r="15" ht="11.25" customHeight="1">
      <c r="A15" s="326">
        <v>4012.0</v>
      </c>
      <c r="B15" s="370" t="s">
        <v>213</v>
      </c>
      <c r="C15" s="370" t="s">
        <v>19</v>
      </c>
      <c r="D15" s="371" t="s">
        <v>2035</v>
      </c>
      <c r="E15" s="370" t="s">
        <v>812</v>
      </c>
      <c r="F15" s="371" t="s">
        <v>2046</v>
      </c>
      <c r="G15" s="371" t="s">
        <v>2037</v>
      </c>
      <c r="H15" s="371" t="s">
        <v>2047</v>
      </c>
      <c r="I15" s="371" t="s">
        <v>2039</v>
      </c>
      <c r="J15" s="371" t="s">
        <v>2048</v>
      </c>
      <c r="K15" s="371" t="s">
        <v>2049</v>
      </c>
      <c r="L15" s="370" t="s">
        <v>114</v>
      </c>
      <c r="M15" s="370" t="s">
        <v>420</v>
      </c>
      <c r="N15" s="370">
        <v>80601.0</v>
      </c>
      <c r="O15" s="370"/>
      <c r="P15" s="372">
        <v>39.9769008378062</v>
      </c>
      <c r="Q15" s="372">
        <v>-104.764523391584</v>
      </c>
      <c r="R15" s="373" t="s">
        <v>2050</v>
      </c>
      <c r="S15" s="373">
        <v>5.0</v>
      </c>
      <c r="T15" s="371" t="s">
        <v>23</v>
      </c>
      <c r="U15" s="404" t="s">
        <v>2042</v>
      </c>
      <c r="V15" s="371" t="s">
        <v>2039</v>
      </c>
      <c r="W15" s="371" t="s">
        <v>1160</v>
      </c>
      <c r="X15" s="370" t="s">
        <v>26</v>
      </c>
      <c r="Y15" s="376" t="s">
        <v>420</v>
      </c>
      <c r="Z15" s="376" t="s">
        <v>478</v>
      </c>
      <c r="AA15" s="376" t="s">
        <v>1997</v>
      </c>
      <c r="AB15" s="370" t="s">
        <v>2051</v>
      </c>
      <c r="AC15" s="371" t="s">
        <v>2052</v>
      </c>
      <c r="AD15" s="405" t="s">
        <v>2053</v>
      </c>
      <c r="AE15" s="406" t="s">
        <v>2054</v>
      </c>
      <c r="AF15" s="378">
        <f t="shared" si="1"/>
        <v>20</v>
      </c>
      <c r="AG15" s="336"/>
      <c r="AH15" s="336"/>
      <c r="AI15" s="336"/>
      <c r="AJ15" s="336"/>
      <c r="AK15" s="360"/>
      <c r="AL15" s="360"/>
      <c r="AM15" s="360"/>
      <c r="AN15" s="360"/>
      <c r="AO15" s="360"/>
      <c r="AP15" s="360"/>
      <c r="AQ15" s="360"/>
      <c r="AR15" s="360"/>
      <c r="AS15" s="360"/>
      <c r="AT15" s="360"/>
      <c r="AU15" s="360"/>
      <c r="AV15" s="360"/>
      <c r="AW15" s="360"/>
      <c r="AX15" s="360"/>
      <c r="AY15" s="360"/>
      <c r="AZ15" s="360"/>
      <c r="BA15" s="360"/>
      <c r="BB15" s="360"/>
      <c r="BC15" s="360"/>
      <c r="BD15" s="360"/>
    </row>
    <row r="16" ht="11.25" customHeight="1">
      <c r="A16" s="326">
        <v>4013.0</v>
      </c>
      <c r="B16" s="339" t="s">
        <v>36</v>
      </c>
      <c r="C16" s="339" t="s">
        <v>19</v>
      </c>
      <c r="D16" s="340" t="s">
        <v>2055</v>
      </c>
      <c r="E16" s="339" t="s">
        <v>812</v>
      </c>
      <c r="F16" s="340" t="s">
        <v>2055</v>
      </c>
      <c r="G16" s="340" t="s">
        <v>2056</v>
      </c>
      <c r="H16" s="339" t="s">
        <v>2057</v>
      </c>
      <c r="I16" s="340" t="s">
        <v>2058</v>
      </c>
      <c r="J16" s="340" t="s">
        <v>2059</v>
      </c>
      <c r="K16" s="340" t="s">
        <v>1265</v>
      </c>
      <c r="L16" s="339" t="s">
        <v>64</v>
      </c>
      <c r="M16" s="339" t="s">
        <v>420</v>
      </c>
      <c r="N16" s="339">
        <v>47449.0</v>
      </c>
      <c r="O16" s="407" t="s">
        <v>2060</v>
      </c>
      <c r="P16" s="342">
        <v>38.9047142501389</v>
      </c>
      <c r="Q16" s="342">
        <v>-86.9189559195472</v>
      </c>
      <c r="R16" s="393">
        <v>12.0</v>
      </c>
      <c r="S16" s="393" t="s">
        <v>2061</v>
      </c>
      <c r="T16" s="340" t="s">
        <v>23</v>
      </c>
      <c r="U16" s="340" t="s">
        <v>2055</v>
      </c>
      <c r="V16" s="340" t="s">
        <v>2058</v>
      </c>
      <c r="W16" s="340" t="s">
        <v>1265</v>
      </c>
      <c r="X16" s="339" t="s">
        <v>64</v>
      </c>
      <c r="Y16" s="339" t="s">
        <v>420</v>
      </c>
      <c r="Z16" s="339" t="s">
        <v>486</v>
      </c>
      <c r="AA16" s="345">
        <v>45689.0</v>
      </c>
      <c r="AB16" s="340" t="s">
        <v>2062</v>
      </c>
      <c r="AC16" s="340" t="s">
        <v>2063</v>
      </c>
      <c r="AD16" s="346" t="s">
        <v>2064</v>
      </c>
      <c r="AE16" s="337"/>
      <c r="AF16" s="337">
        <f t="shared" si="1"/>
        <v>28</v>
      </c>
      <c r="AG16" s="336"/>
      <c r="AH16" s="336"/>
      <c r="AI16" s="336"/>
      <c r="AJ16" s="336"/>
      <c r="AK16" s="360"/>
      <c r="AL16" s="360"/>
      <c r="AM16" s="360"/>
      <c r="AN16" s="360"/>
      <c r="AO16" s="360"/>
      <c r="AP16" s="360"/>
      <c r="AQ16" s="360"/>
      <c r="AR16" s="360"/>
      <c r="AS16" s="360"/>
      <c r="AT16" s="360"/>
      <c r="AU16" s="360"/>
      <c r="AV16" s="360"/>
      <c r="AW16" s="360"/>
      <c r="AX16" s="360"/>
      <c r="AY16" s="360"/>
      <c r="AZ16" s="360"/>
      <c r="BA16" s="360"/>
      <c r="BB16" s="360"/>
      <c r="BC16" s="360"/>
      <c r="BD16" s="360"/>
    </row>
    <row r="17" ht="11.25" customHeight="1">
      <c r="A17" s="326">
        <v>4100.0</v>
      </c>
      <c r="B17" s="339" t="s">
        <v>158</v>
      </c>
      <c r="C17" s="339" t="s">
        <v>19</v>
      </c>
      <c r="D17" s="340" t="s">
        <v>2065</v>
      </c>
      <c r="E17" s="339" t="s">
        <v>812</v>
      </c>
      <c r="F17" s="340" t="s">
        <v>2066</v>
      </c>
      <c r="G17" s="340" t="s">
        <v>814</v>
      </c>
      <c r="H17" s="339" t="s">
        <v>2067</v>
      </c>
      <c r="I17" s="341" t="s">
        <v>2068</v>
      </c>
      <c r="J17" s="365" t="s">
        <v>2069</v>
      </c>
      <c r="K17" s="340" t="s">
        <v>2070</v>
      </c>
      <c r="L17" s="339" t="s">
        <v>26</v>
      </c>
      <c r="M17" s="339" t="s">
        <v>420</v>
      </c>
      <c r="N17" s="339">
        <v>94545.0</v>
      </c>
      <c r="O17" s="339"/>
      <c r="P17" s="342">
        <v>37.6341616399576</v>
      </c>
      <c r="Q17" s="342">
        <v>-122.114746015239</v>
      </c>
      <c r="R17" s="393">
        <v>50.0</v>
      </c>
      <c r="S17" s="393"/>
      <c r="T17" s="340"/>
      <c r="U17" s="340" t="s">
        <v>2065</v>
      </c>
      <c r="V17" s="340" t="s">
        <v>2068</v>
      </c>
      <c r="W17" s="340" t="s">
        <v>2070</v>
      </c>
      <c r="X17" s="339" t="s">
        <v>26</v>
      </c>
      <c r="Y17" s="339" t="s">
        <v>420</v>
      </c>
      <c r="Z17" s="339" t="s">
        <v>486</v>
      </c>
      <c r="AA17" s="345">
        <v>45698.0</v>
      </c>
      <c r="AB17" s="340" t="s">
        <v>2071</v>
      </c>
      <c r="AC17" s="340"/>
      <c r="AD17" s="365" t="s">
        <v>2072</v>
      </c>
      <c r="AE17" s="337"/>
      <c r="AF17" s="337">
        <f t="shared" si="1"/>
        <v>13</v>
      </c>
      <c r="AG17" s="336"/>
      <c r="AH17" s="336"/>
      <c r="AI17" s="336"/>
      <c r="AJ17" s="336"/>
      <c r="AK17" s="360"/>
      <c r="AL17" s="360"/>
      <c r="AM17" s="360"/>
      <c r="AN17" s="360"/>
      <c r="AO17" s="360"/>
      <c r="AP17" s="360"/>
      <c r="AQ17" s="360"/>
      <c r="AR17" s="360"/>
      <c r="AS17" s="360"/>
      <c r="AT17" s="360"/>
      <c r="AU17" s="360"/>
      <c r="AV17" s="360"/>
      <c r="AW17" s="360"/>
      <c r="AX17" s="360"/>
      <c r="AY17" s="360"/>
      <c r="AZ17" s="360"/>
      <c r="BA17" s="360"/>
      <c r="BB17" s="360"/>
      <c r="BC17" s="360"/>
      <c r="BD17" s="360"/>
    </row>
    <row r="18" ht="108.0" customHeight="1">
      <c r="A18" s="326">
        <v>4014.0</v>
      </c>
      <c r="B18" s="379" t="s">
        <v>36</v>
      </c>
      <c r="C18" s="379" t="s">
        <v>19</v>
      </c>
      <c r="D18" s="380" t="s">
        <v>20</v>
      </c>
      <c r="E18" s="379" t="s">
        <v>1209</v>
      </c>
      <c r="F18" s="380" t="s">
        <v>20</v>
      </c>
      <c r="G18" s="380" t="s">
        <v>2012</v>
      </c>
      <c r="H18" s="392" t="s">
        <v>2073</v>
      </c>
      <c r="I18" s="380" t="s">
        <v>615</v>
      </c>
      <c r="J18" s="380" t="s">
        <v>616</v>
      </c>
      <c r="K18" s="380" t="s">
        <v>617</v>
      </c>
      <c r="L18" s="379" t="s">
        <v>22</v>
      </c>
      <c r="M18" s="379" t="s">
        <v>618</v>
      </c>
      <c r="N18" s="379" t="s">
        <v>619</v>
      </c>
      <c r="O18" s="379" t="s">
        <v>620</v>
      </c>
      <c r="P18" s="381">
        <v>45.5560910157497</v>
      </c>
      <c r="Q18" s="381">
        <v>-73.4251858444949</v>
      </c>
      <c r="R18" s="382">
        <v>450.0</v>
      </c>
      <c r="S18" s="397">
        <v>0.2</v>
      </c>
      <c r="T18" s="380" t="s">
        <v>23</v>
      </c>
      <c r="U18" s="380" t="s">
        <v>20</v>
      </c>
      <c r="V18" s="380" t="s">
        <v>615</v>
      </c>
      <c r="W18" s="380" t="s">
        <v>617</v>
      </c>
      <c r="X18" s="379" t="s">
        <v>22</v>
      </c>
      <c r="Y18" s="379" t="s">
        <v>618</v>
      </c>
      <c r="Z18" s="379" t="s">
        <v>478</v>
      </c>
      <c r="AA18" s="383" t="s">
        <v>1939</v>
      </c>
      <c r="AB18" s="380" t="s">
        <v>2074</v>
      </c>
      <c r="AC18" s="380" t="s">
        <v>2075</v>
      </c>
      <c r="AD18" s="384" t="s">
        <v>2076</v>
      </c>
      <c r="AE18" s="385" t="s">
        <v>2077</v>
      </c>
      <c r="AF18" s="386">
        <f t="shared" si="1"/>
        <v>20</v>
      </c>
      <c r="AG18" s="336"/>
      <c r="AH18" s="336"/>
      <c r="AI18" s="336"/>
      <c r="AJ18" s="336"/>
      <c r="AK18" s="360"/>
      <c r="AL18" s="360"/>
      <c r="AM18" s="360"/>
      <c r="AN18" s="360"/>
      <c r="AO18" s="360"/>
      <c r="AP18" s="360"/>
      <c r="AQ18" s="360"/>
      <c r="AR18" s="360"/>
      <c r="AS18" s="360"/>
      <c r="AT18" s="360"/>
      <c r="AU18" s="360"/>
      <c r="AV18" s="360"/>
      <c r="AW18" s="360"/>
      <c r="AX18" s="360"/>
      <c r="AY18" s="360"/>
      <c r="AZ18" s="360"/>
      <c r="BA18" s="360"/>
      <c r="BB18" s="360"/>
      <c r="BC18" s="360"/>
      <c r="BD18" s="360"/>
    </row>
    <row r="19" ht="11.25" customHeight="1">
      <c r="A19" s="326">
        <v>4015.0</v>
      </c>
      <c r="B19" s="379" t="s">
        <v>55</v>
      </c>
      <c r="C19" s="379" t="s">
        <v>19</v>
      </c>
      <c r="D19" s="380" t="s">
        <v>176</v>
      </c>
      <c r="E19" s="379" t="s">
        <v>812</v>
      </c>
      <c r="F19" s="380" t="s">
        <v>2078</v>
      </c>
      <c r="G19" s="380" t="s">
        <v>1285</v>
      </c>
      <c r="H19" s="379" t="s">
        <v>1980</v>
      </c>
      <c r="I19" s="380" t="s">
        <v>629</v>
      </c>
      <c r="J19" s="380" t="s">
        <v>2079</v>
      </c>
      <c r="K19" s="380" t="s">
        <v>639</v>
      </c>
      <c r="L19" s="379" t="s">
        <v>60</v>
      </c>
      <c r="M19" s="379" t="s">
        <v>420</v>
      </c>
      <c r="N19" s="379">
        <v>38069.0</v>
      </c>
      <c r="O19" s="379" t="s">
        <v>237</v>
      </c>
      <c r="P19" s="381">
        <v>35.4029156200476</v>
      </c>
      <c r="Q19" s="380">
        <v>-89.4173119460369</v>
      </c>
      <c r="R19" s="382" t="s">
        <v>640</v>
      </c>
      <c r="S19" s="382">
        <v>43.0</v>
      </c>
      <c r="T19" s="382" t="s">
        <v>43</v>
      </c>
      <c r="U19" s="380" t="s">
        <v>628</v>
      </c>
      <c r="V19" s="380" t="s">
        <v>2080</v>
      </c>
      <c r="W19" s="380" t="s">
        <v>630</v>
      </c>
      <c r="X19" s="379" t="s">
        <v>631</v>
      </c>
      <c r="Y19" s="379" t="s">
        <v>632</v>
      </c>
      <c r="Z19" s="379" t="s">
        <v>478</v>
      </c>
      <c r="AA19" s="383" t="s">
        <v>1982</v>
      </c>
      <c r="AB19" s="380" t="s">
        <v>2081</v>
      </c>
      <c r="AC19" s="380" t="s">
        <v>2082</v>
      </c>
      <c r="AD19" s="384" t="s">
        <v>2083</v>
      </c>
      <c r="AE19" s="385" t="s">
        <v>2084</v>
      </c>
      <c r="AF19" s="386">
        <f t="shared" si="1"/>
        <v>24</v>
      </c>
      <c r="AG19" s="336"/>
      <c r="AH19" s="336"/>
      <c r="AI19" s="336"/>
      <c r="AJ19" s="336"/>
      <c r="AK19" s="360"/>
      <c r="AL19" s="360"/>
      <c r="AM19" s="360"/>
      <c r="AN19" s="360"/>
      <c r="AO19" s="360"/>
      <c r="AP19" s="360"/>
      <c r="AQ19" s="360"/>
      <c r="AR19" s="360"/>
      <c r="AS19" s="360"/>
      <c r="AT19" s="360"/>
      <c r="AU19" s="360"/>
      <c r="AV19" s="360"/>
      <c r="AW19" s="360"/>
      <c r="AX19" s="360"/>
      <c r="AY19" s="360"/>
      <c r="AZ19" s="360"/>
      <c r="BA19" s="360"/>
      <c r="BB19" s="360"/>
      <c r="BC19" s="360"/>
      <c r="BD19" s="360"/>
    </row>
    <row r="20" ht="11.25" customHeight="1">
      <c r="A20" s="326">
        <v>4016.0</v>
      </c>
      <c r="B20" s="327" t="s">
        <v>55</v>
      </c>
      <c r="C20" s="327" t="s">
        <v>19</v>
      </c>
      <c r="D20" s="329" t="s">
        <v>176</v>
      </c>
      <c r="E20" s="327" t="s">
        <v>812</v>
      </c>
      <c r="F20" s="329" t="s">
        <v>2085</v>
      </c>
      <c r="G20" s="329" t="s">
        <v>2086</v>
      </c>
      <c r="H20" s="327" t="s">
        <v>152</v>
      </c>
      <c r="I20" s="329" t="s">
        <v>629</v>
      </c>
      <c r="J20" s="329" t="s">
        <v>2087</v>
      </c>
      <c r="K20" s="329" t="s">
        <v>626</v>
      </c>
      <c r="L20" s="327" t="s">
        <v>78</v>
      </c>
      <c r="M20" s="327" t="s">
        <v>420</v>
      </c>
      <c r="N20" s="327">
        <v>42740.0</v>
      </c>
      <c r="O20" s="327" t="s">
        <v>237</v>
      </c>
      <c r="P20" s="330">
        <v>37.6</v>
      </c>
      <c r="Q20" s="329">
        <v>-85.9</v>
      </c>
      <c r="R20" s="331" t="s">
        <v>627</v>
      </c>
      <c r="S20" s="331">
        <v>20.0</v>
      </c>
      <c r="T20" s="331" t="s">
        <v>23</v>
      </c>
      <c r="U20" s="329" t="s">
        <v>628</v>
      </c>
      <c r="V20" s="329" t="s">
        <v>2080</v>
      </c>
      <c r="W20" s="329" t="s">
        <v>630</v>
      </c>
      <c r="X20" s="327" t="s">
        <v>631</v>
      </c>
      <c r="Y20" s="332" t="s">
        <v>632</v>
      </c>
      <c r="Z20" s="327" t="s">
        <v>478</v>
      </c>
      <c r="AA20" s="332" t="s">
        <v>1997</v>
      </c>
      <c r="AB20" s="408" t="s">
        <v>2088</v>
      </c>
      <c r="AC20" s="329" t="s">
        <v>2089</v>
      </c>
      <c r="AD20" s="409" t="s">
        <v>2090</v>
      </c>
      <c r="AE20" s="334" t="s">
        <v>2084</v>
      </c>
      <c r="AF20" s="335">
        <f t="shared" si="1"/>
        <v>23</v>
      </c>
      <c r="AG20" s="336"/>
      <c r="AH20" s="336"/>
      <c r="AI20" s="336"/>
      <c r="AJ20" s="336"/>
      <c r="AK20" s="360"/>
      <c r="AL20" s="360"/>
      <c r="AM20" s="360"/>
      <c r="AN20" s="360"/>
      <c r="AO20" s="360"/>
      <c r="AP20" s="360"/>
      <c r="AQ20" s="360"/>
      <c r="AR20" s="360"/>
      <c r="AS20" s="360"/>
      <c r="AT20" s="360"/>
      <c r="AU20" s="360"/>
      <c r="AV20" s="360"/>
      <c r="AW20" s="360"/>
      <c r="AX20" s="360"/>
      <c r="AY20" s="360"/>
      <c r="AZ20" s="360"/>
      <c r="BA20" s="360"/>
      <c r="BB20" s="360"/>
      <c r="BC20" s="360"/>
      <c r="BD20" s="360"/>
    </row>
    <row r="21" ht="11.25" customHeight="1">
      <c r="A21" s="326">
        <v>4017.0</v>
      </c>
      <c r="B21" s="370" t="s">
        <v>213</v>
      </c>
      <c r="C21" s="370" t="s">
        <v>19</v>
      </c>
      <c r="D21" s="371" t="s">
        <v>2091</v>
      </c>
      <c r="E21" s="370" t="s">
        <v>812</v>
      </c>
      <c r="F21" s="371" t="s">
        <v>2091</v>
      </c>
      <c r="G21" s="371" t="s">
        <v>1943</v>
      </c>
      <c r="H21" s="410" t="s">
        <v>152</v>
      </c>
      <c r="I21" s="371" t="s">
        <v>2092</v>
      </c>
      <c r="J21" s="371" t="s">
        <v>2093</v>
      </c>
      <c r="K21" s="371" t="s">
        <v>1385</v>
      </c>
      <c r="L21" s="370" t="s">
        <v>22</v>
      </c>
      <c r="M21" s="370" t="s">
        <v>618</v>
      </c>
      <c r="N21" s="370" t="s">
        <v>2094</v>
      </c>
      <c r="O21" s="370" t="s">
        <v>2095</v>
      </c>
      <c r="P21" s="372">
        <v>45.62</v>
      </c>
      <c r="Q21" s="372">
        <v>-73.5</v>
      </c>
      <c r="R21" s="373" t="s">
        <v>237</v>
      </c>
      <c r="S21" s="373">
        <v>60.0</v>
      </c>
      <c r="T21" s="404" t="s">
        <v>43</v>
      </c>
      <c r="U21" s="371" t="s">
        <v>2091</v>
      </c>
      <c r="V21" s="371" t="s">
        <v>2092</v>
      </c>
      <c r="W21" s="371" t="s">
        <v>2096</v>
      </c>
      <c r="X21" s="370" t="s">
        <v>2097</v>
      </c>
      <c r="Y21" s="370" t="s">
        <v>2098</v>
      </c>
      <c r="Z21" s="370" t="s">
        <v>468</v>
      </c>
      <c r="AA21" s="376" t="s">
        <v>1939</v>
      </c>
      <c r="AB21" s="405" t="s">
        <v>2099</v>
      </c>
      <c r="AC21" s="371" t="s">
        <v>237</v>
      </c>
      <c r="AD21" s="398" t="s">
        <v>2100</v>
      </c>
      <c r="AE21" s="371" t="s">
        <v>2101</v>
      </c>
      <c r="AF21" s="378">
        <f t="shared" si="1"/>
        <v>17</v>
      </c>
      <c r="AG21" s="336"/>
      <c r="AH21" s="336"/>
      <c r="AI21" s="336"/>
      <c r="AJ21" s="336"/>
      <c r="AK21" s="360"/>
      <c r="AL21" s="360"/>
      <c r="AM21" s="360"/>
      <c r="AN21" s="360"/>
      <c r="AO21" s="360"/>
      <c r="AP21" s="360"/>
      <c r="AQ21" s="360"/>
      <c r="AR21" s="360"/>
      <c r="AS21" s="360"/>
      <c r="AT21" s="360"/>
      <c r="AU21" s="360"/>
      <c r="AV21" s="360"/>
      <c r="AW21" s="360"/>
      <c r="AX21" s="360"/>
      <c r="AY21" s="360"/>
      <c r="AZ21" s="360"/>
      <c r="BA21" s="360"/>
      <c r="BB21" s="360"/>
      <c r="BC21" s="360"/>
      <c r="BD21" s="360"/>
    </row>
    <row r="22" ht="11.25" customHeight="1">
      <c r="A22" s="326">
        <v>4018.0</v>
      </c>
      <c r="B22" s="327" t="s">
        <v>55</v>
      </c>
      <c r="C22" s="327" t="s">
        <v>19</v>
      </c>
      <c r="D22" s="329" t="s">
        <v>2102</v>
      </c>
      <c r="E22" s="327" t="s">
        <v>812</v>
      </c>
      <c r="F22" s="329" t="s">
        <v>2103</v>
      </c>
      <c r="G22" s="329" t="s">
        <v>2104</v>
      </c>
      <c r="H22" s="411" t="s">
        <v>2105</v>
      </c>
      <c r="I22" s="329" t="s">
        <v>2106</v>
      </c>
      <c r="J22" s="329" t="s">
        <v>2107</v>
      </c>
      <c r="K22" s="329" t="s">
        <v>2108</v>
      </c>
      <c r="L22" s="327" t="s">
        <v>42</v>
      </c>
      <c r="M22" s="327" t="s">
        <v>420</v>
      </c>
      <c r="N22" s="327">
        <v>49037.0</v>
      </c>
      <c r="O22" s="327" t="s">
        <v>2109</v>
      </c>
      <c r="P22" s="330">
        <v>42.3357616120662</v>
      </c>
      <c r="Q22" s="330">
        <v>-85.2695060974489</v>
      </c>
      <c r="R22" s="331">
        <v>35.0</v>
      </c>
      <c r="S22" s="412">
        <v>0.1</v>
      </c>
      <c r="T22" s="403" t="s">
        <v>23</v>
      </c>
      <c r="U22" s="329" t="s">
        <v>2110</v>
      </c>
      <c r="V22" s="329" t="s">
        <v>2111</v>
      </c>
      <c r="W22" s="329" t="s">
        <v>2112</v>
      </c>
      <c r="X22" s="327" t="s">
        <v>2113</v>
      </c>
      <c r="Y22" s="327" t="s">
        <v>1154</v>
      </c>
      <c r="Z22" s="327" t="s">
        <v>478</v>
      </c>
      <c r="AA22" s="332" t="s">
        <v>1992</v>
      </c>
      <c r="AB22" s="329" t="s">
        <v>2114</v>
      </c>
      <c r="AC22" s="329"/>
      <c r="AD22" s="333" t="s">
        <v>2115</v>
      </c>
      <c r="AE22" s="334" t="s">
        <v>2116</v>
      </c>
      <c r="AF22" s="335">
        <f t="shared" si="1"/>
        <v>11</v>
      </c>
      <c r="AG22" s="336"/>
      <c r="AH22" s="336"/>
      <c r="AI22" s="336"/>
      <c r="AJ22" s="336"/>
      <c r="AK22" s="360"/>
      <c r="AL22" s="360"/>
      <c r="AM22" s="360"/>
      <c r="AN22" s="360"/>
      <c r="AO22" s="360"/>
      <c r="AP22" s="360"/>
      <c r="AQ22" s="360"/>
      <c r="AR22" s="360"/>
      <c r="AS22" s="360"/>
      <c r="AT22" s="360"/>
      <c r="AU22" s="360"/>
      <c r="AV22" s="360"/>
      <c r="AW22" s="360"/>
      <c r="AX22" s="360"/>
      <c r="AY22" s="360"/>
      <c r="AZ22" s="360"/>
      <c r="BA22" s="360"/>
      <c r="BB22" s="360"/>
      <c r="BC22" s="360"/>
      <c r="BD22" s="360"/>
    </row>
    <row r="23" ht="11.25" customHeight="1">
      <c r="A23" s="326">
        <v>4019.0</v>
      </c>
      <c r="B23" s="339" t="s">
        <v>36</v>
      </c>
      <c r="C23" s="339" t="s">
        <v>19</v>
      </c>
      <c r="D23" s="340" t="s">
        <v>115</v>
      </c>
      <c r="E23" s="339" t="s">
        <v>1209</v>
      </c>
      <c r="F23" s="340" t="s">
        <v>2117</v>
      </c>
      <c r="G23" s="340" t="s">
        <v>2012</v>
      </c>
      <c r="H23" s="339" t="s">
        <v>2118</v>
      </c>
      <c r="I23" s="340" t="s">
        <v>2119</v>
      </c>
      <c r="J23" s="340" t="s">
        <v>718</v>
      </c>
      <c r="K23" s="340" t="s">
        <v>719</v>
      </c>
      <c r="L23" s="339" t="s">
        <v>42</v>
      </c>
      <c r="M23" s="339" t="s">
        <v>420</v>
      </c>
      <c r="N23" s="339">
        <v>49423.0</v>
      </c>
      <c r="O23" s="339" t="s">
        <v>720</v>
      </c>
      <c r="P23" s="342">
        <v>42.75287521596</v>
      </c>
      <c r="Q23" s="342">
        <v>-86.1085884304932</v>
      </c>
      <c r="R23" s="393">
        <v>85.0</v>
      </c>
      <c r="S23" s="393">
        <v>1646.0</v>
      </c>
      <c r="T23" s="340" t="s">
        <v>2120</v>
      </c>
      <c r="U23" s="340" t="s">
        <v>2121</v>
      </c>
      <c r="V23" s="340" t="s">
        <v>2119</v>
      </c>
      <c r="W23" s="340" t="s">
        <v>723</v>
      </c>
      <c r="X23" s="339" t="s">
        <v>224</v>
      </c>
      <c r="Y23" s="339" t="s">
        <v>420</v>
      </c>
      <c r="Z23" s="339" t="s">
        <v>498</v>
      </c>
      <c r="AA23" s="345">
        <v>45088.0</v>
      </c>
      <c r="AB23" s="413" t="s">
        <v>2122</v>
      </c>
      <c r="AC23" s="340" t="s">
        <v>2123</v>
      </c>
      <c r="AD23" s="346" t="s">
        <v>2124</v>
      </c>
      <c r="AE23" s="347" t="s">
        <v>727</v>
      </c>
      <c r="AF23" s="337">
        <f t="shared" si="1"/>
        <v>23</v>
      </c>
      <c r="AG23" s="336"/>
      <c r="AH23" s="336"/>
      <c r="AI23" s="336"/>
      <c r="AJ23" s="336"/>
      <c r="AK23" s="360"/>
      <c r="AL23" s="360"/>
      <c r="AM23" s="360"/>
      <c r="AN23" s="360"/>
      <c r="AO23" s="360"/>
      <c r="AP23" s="360"/>
      <c r="AQ23" s="360"/>
      <c r="AR23" s="360"/>
      <c r="AS23" s="360"/>
      <c r="AT23" s="360"/>
      <c r="AU23" s="360"/>
      <c r="AV23" s="360"/>
      <c r="AW23" s="360"/>
      <c r="AX23" s="360"/>
      <c r="AY23" s="360"/>
      <c r="AZ23" s="360"/>
      <c r="BA23" s="360"/>
      <c r="BB23" s="360"/>
      <c r="BC23" s="360"/>
      <c r="BD23" s="360"/>
    </row>
    <row r="24" ht="11.25" customHeight="1">
      <c r="A24" s="326">
        <v>4020.0</v>
      </c>
      <c r="B24" s="414" t="s">
        <v>213</v>
      </c>
      <c r="C24" s="414" t="s">
        <v>19</v>
      </c>
      <c r="D24" s="415" t="s">
        <v>2125</v>
      </c>
      <c r="E24" s="416" t="s">
        <v>1209</v>
      </c>
      <c r="F24" s="415" t="s">
        <v>2126</v>
      </c>
      <c r="G24" s="415" t="s">
        <v>2086</v>
      </c>
      <c r="H24" s="415" t="s">
        <v>152</v>
      </c>
      <c r="I24" s="414" t="s">
        <v>2127</v>
      </c>
      <c r="J24" s="415"/>
      <c r="K24" s="415" t="s">
        <v>2128</v>
      </c>
      <c r="L24" s="415" t="s">
        <v>2129</v>
      </c>
      <c r="M24" s="415" t="s">
        <v>651</v>
      </c>
      <c r="N24" s="417"/>
      <c r="O24" s="415"/>
      <c r="P24" s="418">
        <v>31.6946942567822</v>
      </c>
      <c r="Q24" s="418">
        <v>-106.429035910149</v>
      </c>
      <c r="R24" s="419"/>
      <c r="S24" s="420">
        <v>80.0</v>
      </c>
      <c r="T24" s="415" t="s">
        <v>23</v>
      </c>
      <c r="U24" s="415" t="s">
        <v>2130</v>
      </c>
      <c r="V24" s="421" t="s">
        <v>2131</v>
      </c>
      <c r="W24" s="415" t="s">
        <v>2132</v>
      </c>
      <c r="X24" s="415" t="s">
        <v>1195</v>
      </c>
      <c r="Y24" s="415" t="s">
        <v>1154</v>
      </c>
      <c r="Z24" s="416" t="s">
        <v>478</v>
      </c>
      <c r="AA24" s="422" t="s">
        <v>2133</v>
      </c>
      <c r="AB24" s="414" t="s">
        <v>2134</v>
      </c>
      <c r="AC24" s="415" t="s">
        <v>2135</v>
      </c>
      <c r="AD24" s="423" t="s">
        <v>2136</v>
      </c>
      <c r="AE24" s="415" t="s">
        <v>2137</v>
      </c>
      <c r="AF24" s="424">
        <f t="shared" si="1"/>
        <v>22</v>
      </c>
      <c r="AG24" s="336"/>
      <c r="AH24" s="336"/>
      <c r="AI24" s="336"/>
      <c r="AJ24" s="336"/>
      <c r="AK24" s="360"/>
      <c r="AL24" s="360"/>
      <c r="AM24" s="360"/>
      <c r="AN24" s="360"/>
      <c r="AO24" s="360"/>
      <c r="AP24" s="360"/>
      <c r="AQ24" s="360"/>
      <c r="AR24" s="360"/>
      <c r="AS24" s="360"/>
      <c r="AT24" s="360"/>
      <c r="AU24" s="360"/>
      <c r="AV24" s="360"/>
      <c r="AW24" s="360"/>
      <c r="AX24" s="360"/>
      <c r="AY24" s="360"/>
      <c r="AZ24" s="360"/>
      <c r="BA24" s="360"/>
      <c r="BB24" s="360"/>
      <c r="BC24" s="360"/>
      <c r="BD24" s="360"/>
    </row>
    <row r="25" ht="11.25" customHeight="1">
      <c r="A25" s="326">
        <v>4107.0</v>
      </c>
      <c r="B25" s="379" t="s">
        <v>36</v>
      </c>
      <c r="C25" s="379" t="s">
        <v>19</v>
      </c>
      <c r="D25" s="380" t="s">
        <v>74</v>
      </c>
      <c r="E25" s="379" t="s">
        <v>812</v>
      </c>
      <c r="F25" s="380" t="s">
        <v>2138</v>
      </c>
      <c r="G25" s="380" t="s">
        <v>1483</v>
      </c>
      <c r="H25" s="379" t="s">
        <v>41</v>
      </c>
      <c r="I25" s="380" t="s">
        <v>2139</v>
      </c>
      <c r="J25" s="392" t="s">
        <v>2140</v>
      </c>
      <c r="K25" s="380" t="s">
        <v>422</v>
      </c>
      <c r="L25" s="379" t="s">
        <v>49</v>
      </c>
      <c r="M25" s="379" t="s">
        <v>420</v>
      </c>
      <c r="N25" s="425" t="s">
        <v>2141</v>
      </c>
      <c r="O25" s="379" t="s">
        <v>2142</v>
      </c>
      <c r="P25" s="381">
        <v>39.4916</v>
      </c>
      <c r="Q25" s="381">
        <v>119.7212</v>
      </c>
      <c r="R25" s="382"/>
      <c r="S25" s="397">
        <v>0.15</v>
      </c>
      <c r="T25" s="426" t="s">
        <v>23</v>
      </c>
      <c r="U25" s="380" t="s">
        <v>74</v>
      </c>
      <c r="V25" s="380" t="s">
        <v>2139</v>
      </c>
      <c r="W25" s="380" t="s">
        <v>422</v>
      </c>
      <c r="X25" s="379" t="s">
        <v>49</v>
      </c>
      <c r="Y25" s="379" t="s">
        <v>420</v>
      </c>
      <c r="Z25" s="379" t="s">
        <v>486</v>
      </c>
      <c r="AA25" s="383">
        <v>45900.0</v>
      </c>
      <c r="AB25" s="380" t="s">
        <v>2143</v>
      </c>
      <c r="AC25" s="380"/>
      <c r="AD25" s="395" t="s">
        <v>2144</v>
      </c>
      <c r="AE25" s="386"/>
      <c r="AF25" s="386">
        <f t="shared" si="1"/>
        <v>28</v>
      </c>
      <c r="AG25" s="335"/>
      <c r="AH25" s="335"/>
      <c r="AI25" s="335"/>
      <c r="AJ25" s="335"/>
      <c r="AK25" s="360"/>
      <c r="AL25" s="360"/>
      <c r="AM25" s="360"/>
      <c r="AN25" s="360"/>
      <c r="AO25" s="360"/>
      <c r="AP25" s="360"/>
      <c r="AQ25" s="360"/>
      <c r="AR25" s="360"/>
      <c r="AS25" s="360"/>
      <c r="AT25" s="360"/>
      <c r="AU25" s="360"/>
      <c r="AV25" s="360"/>
      <c r="AW25" s="360"/>
      <c r="AX25" s="360"/>
      <c r="AY25" s="360"/>
      <c r="AZ25" s="360"/>
      <c r="BA25" s="360"/>
      <c r="BB25" s="360"/>
      <c r="BC25" s="360"/>
      <c r="BD25" s="360"/>
    </row>
    <row r="26" ht="11.25" customHeight="1">
      <c r="A26" s="326">
        <v>4103.0</v>
      </c>
      <c r="B26" s="379" t="s">
        <v>149</v>
      </c>
      <c r="C26" s="379" t="s">
        <v>19</v>
      </c>
      <c r="D26" s="380" t="s">
        <v>813</v>
      </c>
      <c r="E26" s="379" t="s">
        <v>812</v>
      </c>
      <c r="F26" s="380" t="s">
        <v>813</v>
      </c>
      <c r="G26" s="380" t="s">
        <v>814</v>
      </c>
      <c r="H26" s="379" t="s">
        <v>40</v>
      </c>
      <c r="I26" s="385" t="s">
        <v>807</v>
      </c>
      <c r="J26" s="380" t="s">
        <v>322</v>
      </c>
      <c r="K26" s="380" t="s">
        <v>322</v>
      </c>
      <c r="L26" s="379" t="s">
        <v>322</v>
      </c>
      <c r="M26" s="379" t="s">
        <v>420</v>
      </c>
      <c r="N26" s="425"/>
      <c r="O26" s="379"/>
      <c r="P26" s="381"/>
      <c r="Q26" s="381"/>
      <c r="R26" s="382"/>
      <c r="S26" s="382"/>
      <c r="T26" s="426"/>
      <c r="U26" s="380" t="s">
        <v>815</v>
      </c>
      <c r="V26" s="380" t="s">
        <v>807</v>
      </c>
      <c r="W26" s="380" t="s">
        <v>809</v>
      </c>
      <c r="X26" s="379"/>
      <c r="Y26" s="379" t="s">
        <v>809</v>
      </c>
      <c r="Z26" s="379" t="s">
        <v>486</v>
      </c>
      <c r="AA26" s="383">
        <v>45867.0</v>
      </c>
      <c r="AB26" s="380" t="s">
        <v>816</v>
      </c>
      <c r="AC26" s="392" t="s">
        <v>817</v>
      </c>
      <c r="AD26" s="395" t="s">
        <v>818</v>
      </c>
      <c r="AE26" s="386"/>
      <c r="AF26" s="386">
        <f t="shared" si="1"/>
        <v>23</v>
      </c>
      <c r="AG26" s="335"/>
      <c r="AH26" s="335"/>
      <c r="AI26" s="335"/>
      <c r="AJ26" s="335"/>
      <c r="AK26" s="360"/>
      <c r="AL26" s="360"/>
      <c r="AM26" s="360"/>
      <c r="AN26" s="360"/>
      <c r="AO26" s="360"/>
      <c r="AP26" s="360"/>
      <c r="AQ26" s="360"/>
      <c r="AR26" s="360"/>
      <c r="AS26" s="360"/>
      <c r="AT26" s="360"/>
      <c r="AU26" s="360"/>
      <c r="AV26" s="360"/>
      <c r="AW26" s="360"/>
      <c r="AX26" s="360"/>
      <c r="AY26" s="360"/>
      <c r="AZ26" s="360"/>
      <c r="BA26" s="360"/>
      <c r="BB26" s="360"/>
      <c r="BC26" s="360"/>
      <c r="BD26" s="360"/>
    </row>
    <row r="27" ht="81.0" customHeight="1">
      <c r="A27" s="326">
        <v>4116.0</v>
      </c>
      <c r="B27" s="379" t="s">
        <v>149</v>
      </c>
      <c r="C27" s="379" t="s">
        <v>19</v>
      </c>
      <c r="D27" s="380" t="s">
        <v>77</v>
      </c>
      <c r="E27" s="379" t="s">
        <v>812</v>
      </c>
      <c r="F27" s="380" t="s">
        <v>2145</v>
      </c>
      <c r="G27" s="380" t="s">
        <v>118</v>
      </c>
      <c r="H27" s="379" t="s">
        <v>2146</v>
      </c>
      <c r="I27" s="385" t="s">
        <v>2147</v>
      </c>
      <c r="J27" s="392" t="s">
        <v>2148</v>
      </c>
      <c r="K27" s="380" t="s">
        <v>2149</v>
      </c>
      <c r="L27" s="379" t="s">
        <v>78</v>
      </c>
      <c r="M27" s="379" t="s">
        <v>420</v>
      </c>
      <c r="N27" s="379">
        <v>40065.0</v>
      </c>
      <c r="O27" s="379"/>
      <c r="P27" s="381">
        <v>38.1678</v>
      </c>
      <c r="Q27" s="379">
        <v>85.1856</v>
      </c>
      <c r="R27" s="382">
        <v>700.0</v>
      </c>
      <c r="S27" s="382">
        <v>6.0</v>
      </c>
      <c r="T27" s="380" t="s">
        <v>43</v>
      </c>
      <c r="U27" s="380" t="s">
        <v>58</v>
      </c>
      <c r="V27" s="385" t="s">
        <v>2150</v>
      </c>
      <c r="W27" s="380" t="s">
        <v>2151</v>
      </c>
      <c r="X27" s="379" t="s">
        <v>103</v>
      </c>
      <c r="Y27" s="379" t="s">
        <v>618</v>
      </c>
      <c r="Z27" s="379" t="s">
        <v>486</v>
      </c>
      <c r="AA27" s="383">
        <v>45918.0</v>
      </c>
      <c r="AB27" s="385" t="s">
        <v>2152</v>
      </c>
      <c r="AC27" s="380"/>
      <c r="AD27" s="395" t="s">
        <v>2153</v>
      </c>
      <c r="AE27" s="386"/>
      <c r="AF27" s="386">
        <f t="shared" si="1"/>
        <v>29</v>
      </c>
      <c r="AG27" s="335"/>
      <c r="AH27" s="335"/>
      <c r="AI27" s="335"/>
      <c r="AJ27" s="336"/>
      <c r="AK27" s="360"/>
      <c r="AL27" s="360"/>
      <c r="AM27" s="360"/>
      <c r="AN27" s="360"/>
      <c r="AO27" s="360"/>
      <c r="AP27" s="360"/>
      <c r="AQ27" s="360"/>
      <c r="AR27" s="360"/>
      <c r="AS27" s="360"/>
      <c r="AT27" s="360"/>
      <c r="AU27" s="360"/>
      <c r="AV27" s="360"/>
      <c r="AW27" s="360"/>
      <c r="AX27" s="360"/>
      <c r="AY27" s="360"/>
      <c r="AZ27" s="360"/>
      <c r="BA27" s="360"/>
      <c r="BB27" s="360"/>
      <c r="BC27" s="360"/>
      <c r="BD27" s="360"/>
    </row>
    <row r="28" ht="75.75" customHeight="1">
      <c r="A28" s="326">
        <v>4021.0</v>
      </c>
      <c r="B28" s="339" t="s">
        <v>36</v>
      </c>
      <c r="C28" s="339" t="s">
        <v>19</v>
      </c>
      <c r="D28" s="340" t="s">
        <v>129</v>
      </c>
      <c r="E28" s="339" t="s">
        <v>1209</v>
      </c>
      <c r="F28" s="340" t="s">
        <v>830</v>
      </c>
      <c r="G28" s="340" t="s">
        <v>2154</v>
      </c>
      <c r="H28" s="339" t="s">
        <v>1980</v>
      </c>
      <c r="I28" s="340" t="s">
        <v>820</v>
      </c>
      <c r="J28" s="340" t="s">
        <v>831</v>
      </c>
      <c r="K28" s="340" t="s">
        <v>832</v>
      </c>
      <c r="L28" s="339" t="s">
        <v>130</v>
      </c>
      <c r="M28" s="339" t="s">
        <v>420</v>
      </c>
      <c r="N28" s="339">
        <v>64804.0</v>
      </c>
      <c r="O28" s="339" t="s">
        <v>833</v>
      </c>
      <c r="P28" s="342">
        <v>37.0643633646964</v>
      </c>
      <c r="Q28" s="342">
        <v>-94.4008597466067</v>
      </c>
      <c r="R28" s="393">
        <v>750.0</v>
      </c>
      <c r="S28" s="393"/>
      <c r="T28" s="340"/>
      <c r="U28" s="340" t="s">
        <v>2155</v>
      </c>
      <c r="V28" s="340" t="s">
        <v>820</v>
      </c>
      <c r="W28" s="340" t="s">
        <v>826</v>
      </c>
      <c r="X28" s="339" t="s">
        <v>130</v>
      </c>
      <c r="Y28" s="339" t="s">
        <v>420</v>
      </c>
      <c r="Z28" s="339" t="s">
        <v>498</v>
      </c>
      <c r="AA28" s="345">
        <v>44415.0</v>
      </c>
      <c r="AB28" s="340" t="s">
        <v>827</v>
      </c>
      <c r="AC28" s="340" t="s">
        <v>2156</v>
      </c>
      <c r="AD28" s="427" t="s">
        <v>829</v>
      </c>
      <c r="AE28" s="347" t="s">
        <v>820</v>
      </c>
      <c r="AF28" s="337">
        <f t="shared" si="1"/>
        <v>23</v>
      </c>
      <c r="AG28" s="336"/>
      <c r="AH28" s="336"/>
      <c r="AI28" s="336"/>
      <c r="AJ28" s="336"/>
      <c r="AK28" s="360"/>
      <c r="AL28" s="360"/>
      <c r="AM28" s="360"/>
      <c r="AN28" s="360"/>
      <c r="AO28" s="360"/>
      <c r="AP28" s="360"/>
      <c r="AQ28" s="360"/>
      <c r="AR28" s="360"/>
      <c r="AS28" s="360"/>
      <c r="AT28" s="360"/>
      <c r="AU28" s="360"/>
      <c r="AV28" s="360"/>
      <c r="AW28" s="360"/>
      <c r="AX28" s="360"/>
      <c r="AY28" s="360"/>
      <c r="AZ28" s="360"/>
      <c r="BA28" s="360"/>
      <c r="BB28" s="360"/>
      <c r="BC28" s="360"/>
      <c r="BD28" s="360"/>
    </row>
    <row r="29" ht="11.25" customHeight="1">
      <c r="A29" s="326">
        <v>4022.0</v>
      </c>
      <c r="B29" s="379" t="s">
        <v>36</v>
      </c>
      <c r="C29" s="379" t="s">
        <v>19</v>
      </c>
      <c r="D29" s="380" t="s">
        <v>129</v>
      </c>
      <c r="E29" s="379" t="s">
        <v>1209</v>
      </c>
      <c r="F29" s="380" t="s">
        <v>835</v>
      </c>
      <c r="G29" s="380" t="s">
        <v>2154</v>
      </c>
      <c r="H29" s="379" t="s">
        <v>2157</v>
      </c>
      <c r="I29" s="380" t="s">
        <v>820</v>
      </c>
      <c r="J29" s="380" t="s">
        <v>836</v>
      </c>
      <c r="K29" s="380" t="s">
        <v>832</v>
      </c>
      <c r="L29" s="379" t="s">
        <v>130</v>
      </c>
      <c r="M29" s="379" t="s">
        <v>420</v>
      </c>
      <c r="N29" s="379">
        <v>64801.0</v>
      </c>
      <c r="O29" s="379" t="s">
        <v>837</v>
      </c>
      <c r="P29" s="381">
        <v>37.0947870056513</v>
      </c>
      <c r="Q29" s="381">
        <v>-94.5283974730643</v>
      </c>
      <c r="R29" s="382"/>
      <c r="S29" s="428">
        <v>0.2</v>
      </c>
      <c r="T29" s="380" t="s">
        <v>23</v>
      </c>
      <c r="U29" s="380" t="s">
        <v>2155</v>
      </c>
      <c r="V29" s="380" t="s">
        <v>820</v>
      </c>
      <c r="W29" s="380" t="s">
        <v>826</v>
      </c>
      <c r="X29" s="379" t="s">
        <v>130</v>
      </c>
      <c r="Y29" s="379" t="s">
        <v>420</v>
      </c>
      <c r="Z29" s="379" t="s">
        <v>478</v>
      </c>
      <c r="AA29" s="383" t="s">
        <v>2158</v>
      </c>
      <c r="AB29" s="380" t="s">
        <v>2159</v>
      </c>
      <c r="AC29" s="380" t="s">
        <v>2160</v>
      </c>
      <c r="AD29" s="429" t="s">
        <v>829</v>
      </c>
      <c r="AE29" s="385" t="s">
        <v>820</v>
      </c>
      <c r="AF29" s="386">
        <f t="shared" si="1"/>
        <v>23</v>
      </c>
      <c r="AG29" s="336"/>
      <c r="AH29" s="336"/>
      <c r="AI29" s="336"/>
      <c r="AJ29" s="336"/>
      <c r="AK29" s="360"/>
      <c r="AL29" s="360"/>
      <c r="AM29" s="360"/>
      <c r="AN29" s="360"/>
      <c r="AO29" s="360"/>
      <c r="AP29" s="360"/>
      <c r="AQ29" s="360"/>
      <c r="AR29" s="360"/>
      <c r="AS29" s="360"/>
      <c r="AT29" s="360"/>
      <c r="AU29" s="360"/>
      <c r="AV29" s="360"/>
      <c r="AW29" s="360"/>
      <c r="AX29" s="360"/>
      <c r="AY29" s="360"/>
      <c r="AZ29" s="360"/>
      <c r="BA29" s="360"/>
      <c r="BB29" s="360"/>
      <c r="BC29" s="360"/>
      <c r="BD29" s="360"/>
    </row>
    <row r="30" ht="102.75" customHeight="1">
      <c r="A30" s="326">
        <v>4023.0</v>
      </c>
      <c r="B30" s="339" t="s">
        <v>36</v>
      </c>
      <c r="C30" s="339" t="s">
        <v>19</v>
      </c>
      <c r="D30" s="340" t="s">
        <v>129</v>
      </c>
      <c r="E30" s="339" t="s">
        <v>1209</v>
      </c>
      <c r="F30" s="340" t="s">
        <v>819</v>
      </c>
      <c r="G30" s="340" t="s">
        <v>2161</v>
      </c>
      <c r="H30" s="339" t="s">
        <v>2162</v>
      </c>
      <c r="I30" s="340" t="s">
        <v>820</v>
      </c>
      <c r="J30" s="340" t="s">
        <v>821</v>
      </c>
      <c r="K30" s="340" t="s">
        <v>822</v>
      </c>
      <c r="L30" s="339" t="s">
        <v>245</v>
      </c>
      <c r="M30" s="339" t="s">
        <v>618</v>
      </c>
      <c r="N30" s="339" t="s">
        <v>823</v>
      </c>
      <c r="O30" s="339" t="s">
        <v>824</v>
      </c>
      <c r="P30" s="342">
        <v>49.1519709108325</v>
      </c>
      <c r="Q30" s="342">
        <v>-122.859313630878</v>
      </c>
      <c r="R30" s="393"/>
      <c r="S30" s="393"/>
      <c r="T30" s="340"/>
      <c r="U30" s="340" t="s">
        <v>2155</v>
      </c>
      <c r="V30" s="340" t="s">
        <v>820</v>
      </c>
      <c r="W30" s="340" t="s">
        <v>826</v>
      </c>
      <c r="X30" s="339" t="s">
        <v>130</v>
      </c>
      <c r="Y30" s="339" t="s">
        <v>420</v>
      </c>
      <c r="Z30" s="339" t="s">
        <v>498</v>
      </c>
      <c r="AA30" s="345">
        <v>44415.0</v>
      </c>
      <c r="AB30" s="340" t="s">
        <v>2163</v>
      </c>
      <c r="AC30" s="340" t="s">
        <v>2164</v>
      </c>
      <c r="AD30" s="427" t="s">
        <v>829</v>
      </c>
      <c r="AE30" s="347" t="s">
        <v>820</v>
      </c>
      <c r="AF30" s="337">
        <f t="shared" si="1"/>
        <v>23</v>
      </c>
      <c r="AG30" s="336"/>
      <c r="AH30" s="336"/>
      <c r="AI30" s="336"/>
      <c r="AJ30" s="336"/>
      <c r="AK30" s="360"/>
      <c r="AL30" s="360"/>
      <c r="AM30" s="360"/>
      <c r="AN30" s="360"/>
      <c r="AO30" s="360"/>
      <c r="AP30" s="360"/>
      <c r="AQ30" s="360"/>
      <c r="AR30" s="360"/>
      <c r="AS30" s="360"/>
      <c r="AT30" s="360"/>
      <c r="AU30" s="360"/>
      <c r="AV30" s="360"/>
      <c r="AW30" s="360"/>
      <c r="AX30" s="360"/>
      <c r="AY30" s="360"/>
      <c r="AZ30" s="360"/>
      <c r="BA30" s="360"/>
      <c r="BB30" s="360"/>
      <c r="BC30" s="360"/>
      <c r="BD30" s="360"/>
    </row>
    <row r="31" ht="11.25" customHeight="1">
      <c r="A31" s="326">
        <v>4024.0</v>
      </c>
      <c r="B31" s="416" t="s">
        <v>213</v>
      </c>
      <c r="C31" s="416" t="s">
        <v>19</v>
      </c>
      <c r="D31" s="415" t="s">
        <v>849</v>
      </c>
      <c r="E31" s="416" t="s">
        <v>812</v>
      </c>
      <c r="F31" s="415" t="s">
        <v>849</v>
      </c>
      <c r="G31" s="415" t="s">
        <v>2165</v>
      </c>
      <c r="H31" s="416" t="s">
        <v>1980</v>
      </c>
      <c r="I31" s="415" t="s">
        <v>2166</v>
      </c>
      <c r="J31" s="415" t="s">
        <v>2167</v>
      </c>
      <c r="K31" s="415" t="s">
        <v>2168</v>
      </c>
      <c r="L31" s="416" t="s">
        <v>179</v>
      </c>
      <c r="M31" s="416" t="s">
        <v>420</v>
      </c>
      <c r="N31" s="416">
        <v>16803.0</v>
      </c>
      <c r="O31" s="416" t="s">
        <v>2169</v>
      </c>
      <c r="P31" s="418">
        <v>40.7789857314433</v>
      </c>
      <c r="Q31" s="418">
        <v>-77.8951361330076</v>
      </c>
      <c r="R31" s="420">
        <v>12.0</v>
      </c>
      <c r="S31" s="430">
        <v>0.001</v>
      </c>
      <c r="T31" s="415" t="s">
        <v>23</v>
      </c>
      <c r="U31" s="431" t="s">
        <v>849</v>
      </c>
      <c r="V31" s="415" t="s">
        <v>2166</v>
      </c>
      <c r="W31" s="415" t="s">
        <v>2168</v>
      </c>
      <c r="X31" s="416" t="s">
        <v>179</v>
      </c>
      <c r="Y31" s="416" t="s">
        <v>420</v>
      </c>
      <c r="Z31" s="416" t="s">
        <v>478</v>
      </c>
      <c r="AA31" s="422" t="s">
        <v>2170</v>
      </c>
      <c r="AB31" s="416" t="s">
        <v>2171</v>
      </c>
      <c r="AC31" s="415" t="s">
        <v>2172</v>
      </c>
      <c r="AD31" s="432" t="s">
        <v>2173</v>
      </c>
      <c r="AE31" s="433" t="s">
        <v>2174</v>
      </c>
      <c r="AF31" s="424">
        <f t="shared" si="1"/>
        <v>24</v>
      </c>
      <c r="AG31" s="336"/>
      <c r="AH31" s="336"/>
      <c r="AI31" s="336"/>
      <c r="AJ31" s="336"/>
      <c r="AK31" s="360"/>
      <c r="AL31" s="360"/>
      <c r="AM31" s="360"/>
      <c r="AN31" s="360"/>
      <c r="AO31" s="360"/>
      <c r="AP31" s="360"/>
      <c r="AQ31" s="360"/>
      <c r="AR31" s="360"/>
      <c r="AS31" s="360"/>
      <c r="AT31" s="360"/>
      <c r="AU31" s="360"/>
      <c r="AV31" s="360"/>
      <c r="AW31" s="360"/>
      <c r="AX31" s="360"/>
      <c r="AY31" s="360"/>
      <c r="AZ31" s="360"/>
      <c r="BA31" s="360"/>
      <c r="BB31" s="360"/>
      <c r="BC31" s="360"/>
      <c r="BD31" s="360"/>
    </row>
    <row r="32" ht="11.25" customHeight="1">
      <c r="A32" s="326">
        <v>4025.0</v>
      </c>
      <c r="B32" s="379" t="s">
        <v>36</v>
      </c>
      <c r="C32" s="379" t="s">
        <v>19</v>
      </c>
      <c r="D32" s="380" t="s">
        <v>117</v>
      </c>
      <c r="E32" s="379" t="s">
        <v>812</v>
      </c>
      <c r="F32" s="380" t="s">
        <v>878</v>
      </c>
      <c r="G32" s="380" t="s">
        <v>2012</v>
      </c>
      <c r="H32" s="379" t="s">
        <v>1980</v>
      </c>
      <c r="I32" s="380" t="s">
        <v>877</v>
      </c>
      <c r="J32" s="380" t="s">
        <v>2175</v>
      </c>
      <c r="K32" s="380" t="s">
        <v>878</v>
      </c>
      <c r="L32" s="379" t="s">
        <v>103</v>
      </c>
      <c r="M32" s="379" t="s">
        <v>618</v>
      </c>
      <c r="N32" s="379" t="s">
        <v>2176</v>
      </c>
      <c r="O32" s="379" t="s">
        <v>876</v>
      </c>
      <c r="P32" s="381">
        <v>43.603811074217</v>
      </c>
      <c r="Q32" s="381">
        <v>-79.7379183582622</v>
      </c>
      <c r="R32" s="382">
        <v>65.0</v>
      </c>
      <c r="S32" s="428">
        <v>0.5</v>
      </c>
      <c r="T32" s="380" t="s">
        <v>23</v>
      </c>
      <c r="U32" s="380" t="s">
        <v>117</v>
      </c>
      <c r="V32" s="380" t="s">
        <v>877</v>
      </c>
      <c r="W32" s="380" t="s">
        <v>878</v>
      </c>
      <c r="X32" s="379" t="s">
        <v>103</v>
      </c>
      <c r="Y32" s="379" t="s">
        <v>618</v>
      </c>
      <c r="Z32" s="379" t="s">
        <v>478</v>
      </c>
      <c r="AA32" s="383" t="s">
        <v>1939</v>
      </c>
      <c r="AB32" s="380" t="s">
        <v>2177</v>
      </c>
      <c r="AC32" s="380" t="s">
        <v>2178</v>
      </c>
      <c r="AD32" s="395" t="s">
        <v>2179</v>
      </c>
      <c r="AE32" s="385" t="s">
        <v>2180</v>
      </c>
      <c r="AF32" s="386">
        <f t="shared" si="1"/>
        <v>25</v>
      </c>
      <c r="AG32" s="336"/>
      <c r="AH32" s="336"/>
      <c r="AI32" s="336"/>
      <c r="AJ32" s="336"/>
      <c r="AK32" s="360"/>
      <c r="AL32" s="360"/>
      <c r="AM32" s="360"/>
      <c r="AN32" s="360"/>
      <c r="AO32" s="360"/>
      <c r="AP32" s="360"/>
      <c r="AQ32" s="360"/>
      <c r="AR32" s="360"/>
      <c r="AS32" s="360"/>
      <c r="AT32" s="360"/>
      <c r="AU32" s="360"/>
      <c r="AV32" s="360"/>
      <c r="AW32" s="360"/>
      <c r="AX32" s="360"/>
      <c r="AY32" s="360"/>
      <c r="AZ32" s="360"/>
      <c r="BA32" s="360"/>
      <c r="BB32" s="360"/>
      <c r="BC32" s="360"/>
      <c r="BD32" s="360"/>
    </row>
    <row r="33" ht="11.25" customHeight="1">
      <c r="A33" s="326">
        <v>4026.0</v>
      </c>
      <c r="B33" s="379" t="s">
        <v>36</v>
      </c>
      <c r="C33" s="379" t="s">
        <v>19</v>
      </c>
      <c r="D33" s="380" t="s">
        <v>117</v>
      </c>
      <c r="E33" s="379" t="s">
        <v>812</v>
      </c>
      <c r="F33" s="380" t="s">
        <v>875</v>
      </c>
      <c r="G33" s="380" t="s">
        <v>2012</v>
      </c>
      <c r="H33" s="379" t="s">
        <v>2157</v>
      </c>
      <c r="I33" s="380" t="s">
        <v>877</v>
      </c>
      <c r="J33" s="380"/>
      <c r="K33" s="380" t="s">
        <v>875</v>
      </c>
      <c r="L33" s="379" t="s">
        <v>106</v>
      </c>
      <c r="M33" s="379" t="s">
        <v>420</v>
      </c>
      <c r="N33" s="379"/>
      <c r="O33" s="379"/>
      <c r="P33" s="381">
        <v>42.1013823145157</v>
      </c>
      <c r="Q33" s="381">
        <v>-79.2410981507215</v>
      </c>
      <c r="R33" s="434" t="s">
        <v>2181</v>
      </c>
      <c r="S33" s="428">
        <v>0.5</v>
      </c>
      <c r="T33" s="380" t="s">
        <v>23</v>
      </c>
      <c r="U33" s="380" t="s">
        <v>117</v>
      </c>
      <c r="V33" s="380" t="s">
        <v>877</v>
      </c>
      <c r="W33" s="380" t="s">
        <v>878</v>
      </c>
      <c r="X33" s="379" t="s">
        <v>103</v>
      </c>
      <c r="Y33" s="379" t="s">
        <v>618</v>
      </c>
      <c r="Z33" s="379" t="s">
        <v>478</v>
      </c>
      <c r="AA33" s="383" t="s">
        <v>1992</v>
      </c>
      <c r="AB33" s="380" t="s">
        <v>2182</v>
      </c>
      <c r="AC33" s="380" t="s">
        <v>2183</v>
      </c>
      <c r="AD33" s="395" t="s">
        <v>2179</v>
      </c>
      <c r="AE33" s="380" t="s">
        <v>2180</v>
      </c>
      <c r="AF33" s="386">
        <f t="shared" si="1"/>
        <v>25</v>
      </c>
      <c r="AG33" s="337"/>
      <c r="AH33" s="337"/>
      <c r="AI33" s="337"/>
      <c r="AJ33" s="336"/>
      <c r="AK33" s="360"/>
      <c r="AL33" s="360"/>
      <c r="AM33" s="360"/>
      <c r="AN33" s="360"/>
      <c r="AO33" s="360"/>
      <c r="AP33" s="360"/>
      <c r="AQ33" s="360"/>
      <c r="AR33" s="360"/>
      <c r="AS33" s="360"/>
      <c r="AT33" s="360"/>
      <c r="AU33" s="360"/>
      <c r="AV33" s="360"/>
      <c r="AW33" s="360"/>
      <c r="AX33" s="360"/>
      <c r="AY33" s="360"/>
      <c r="AZ33" s="360"/>
      <c r="BA33" s="360"/>
      <c r="BB33" s="360"/>
      <c r="BC33" s="360"/>
      <c r="BD33" s="360"/>
    </row>
    <row r="34" ht="78.0" customHeight="1">
      <c r="A34" s="326">
        <v>4108.0</v>
      </c>
      <c r="B34" s="327" t="s">
        <v>149</v>
      </c>
      <c r="C34" s="327" t="s">
        <v>19</v>
      </c>
      <c r="D34" s="329" t="s">
        <v>2184</v>
      </c>
      <c r="E34" s="327" t="s">
        <v>812</v>
      </c>
      <c r="F34" s="329" t="s">
        <v>2185</v>
      </c>
      <c r="G34" s="329" t="s">
        <v>2186</v>
      </c>
      <c r="H34" s="327" t="s">
        <v>41</v>
      </c>
      <c r="I34" s="435" t="s">
        <v>2187</v>
      </c>
      <c r="J34" s="329" t="s">
        <v>322</v>
      </c>
      <c r="K34" s="329" t="s">
        <v>322</v>
      </c>
      <c r="L34" s="327" t="s">
        <v>322</v>
      </c>
      <c r="M34" s="327" t="s">
        <v>420</v>
      </c>
      <c r="N34" s="436"/>
      <c r="O34" s="327"/>
      <c r="P34" s="330"/>
      <c r="Q34" s="330"/>
      <c r="R34" s="331"/>
      <c r="S34" s="331">
        <v>20.0</v>
      </c>
      <c r="T34" s="437" t="s">
        <v>23</v>
      </c>
      <c r="U34" s="329" t="s">
        <v>2184</v>
      </c>
      <c r="V34" s="438" t="s">
        <v>2187</v>
      </c>
      <c r="W34" s="329" t="s">
        <v>2188</v>
      </c>
      <c r="X34" s="327"/>
      <c r="Y34" s="327" t="s">
        <v>2189</v>
      </c>
      <c r="Z34" s="327" t="s">
        <v>486</v>
      </c>
      <c r="AA34" s="332">
        <v>45900.0</v>
      </c>
      <c r="AB34" s="329" t="s">
        <v>2190</v>
      </c>
      <c r="AC34" s="329" t="s">
        <v>2191</v>
      </c>
      <c r="AD34" s="408" t="s">
        <v>2192</v>
      </c>
      <c r="AE34" s="335"/>
      <c r="AF34" s="335">
        <f t="shared" si="1"/>
        <v>36</v>
      </c>
      <c r="AG34" s="335"/>
      <c r="AH34" s="335"/>
      <c r="AI34" s="335"/>
      <c r="AJ34" s="335"/>
      <c r="AK34" s="360"/>
      <c r="AL34" s="360"/>
      <c r="AM34" s="360"/>
      <c r="AN34" s="360"/>
      <c r="AO34" s="360"/>
      <c r="AP34" s="360"/>
      <c r="AQ34" s="360"/>
      <c r="AR34" s="360"/>
      <c r="AS34" s="360"/>
      <c r="AT34" s="360"/>
      <c r="AU34" s="360"/>
      <c r="AV34" s="360"/>
      <c r="AW34" s="360"/>
      <c r="AX34" s="360"/>
      <c r="AY34" s="360"/>
      <c r="AZ34" s="360"/>
      <c r="BA34" s="360"/>
      <c r="BB34" s="360"/>
      <c r="BC34" s="360"/>
      <c r="BD34" s="360"/>
    </row>
    <row r="35" ht="123.75" customHeight="1">
      <c r="A35" s="326">
        <v>4027.0</v>
      </c>
      <c r="B35" s="379" t="s">
        <v>36</v>
      </c>
      <c r="C35" s="379" t="s">
        <v>19</v>
      </c>
      <c r="D35" s="380" t="s">
        <v>140</v>
      </c>
      <c r="E35" s="379" t="s">
        <v>1209</v>
      </c>
      <c r="F35" s="380" t="s">
        <v>2193</v>
      </c>
      <c r="G35" s="380" t="s">
        <v>2012</v>
      </c>
      <c r="H35" s="379" t="s">
        <v>1980</v>
      </c>
      <c r="I35" s="380" t="s">
        <v>496</v>
      </c>
      <c r="J35" s="380" t="s">
        <v>2194</v>
      </c>
      <c r="K35" s="380" t="s">
        <v>2195</v>
      </c>
      <c r="L35" s="379" t="s">
        <v>26</v>
      </c>
      <c r="M35" s="379" t="s">
        <v>420</v>
      </c>
      <c r="N35" s="425" t="s">
        <v>2196</v>
      </c>
      <c r="O35" s="379" t="s">
        <v>2197</v>
      </c>
      <c r="P35" s="381">
        <v>34.3022844602827</v>
      </c>
      <c r="Q35" s="381">
        <v>-118.461357446913</v>
      </c>
      <c r="R35" s="382"/>
      <c r="S35" s="382"/>
      <c r="T35" s="380"/>
      <c r="U35" s="380" t="s">
        <v>2198</v>
      </c>
      <c r="V35" s="380" t="s">
        <v>496</v>
      </c>
      <c r="W35" s="380" t="s">
        <v>497</v>
      </c>
      <c r="X35" s="379" t="s">
        <v>179</v>
      </c>
      <c r="Y35" s="379" t="s">
        <v>420</v>
      </c>
      <c r="Z35" s="379" t="s">
        <v>478</v>
      </c>
      <c r="AA35" s="383" t="s">
        <v>2199</v>
      </c>
      <c r="AB35" s="380" t="s">
        <v>2200</v>
      </c>
      <c r="AC35" s="380" t="s">
        <v>2201</v>
      </c>
      <c r="AD35" s="395" t="s">
        <v>2202</v>
      </c>
      <c r="AE35" s="385" t="s">
        <v>496</v>
      </c>
      <c r="AF35" s="386">
        <f t="shared" si="1"/>
        <v>30</v>
      </c>
      <c r="AG35" s="336"/>
      <c r="AH35" s="336"/>
      <c r="AI35" s="336"/>
      <c r="AJ35" s="336"/>
      <c r="AK35" s="360"/>
      <c r="AL35" s="360"/>
      <c r="AM35" s="360"/>
      <c r="AN35" s="360"/>
      <c r="AO35" s="360"/>
      <c r="AP35" s="360"/>
      <c r="AQ35" s="360"/>
      <c r="AR35" s="360"/>
      <c r="AS35" s="360"/>
      <c r="AT35" s="360"/>
      <c r="AU35" s="360"/>
      <c r="AV35" s="360"/>
      <c r="AW35" s="360"/>
      <c r="AX35" s="360"/>
      <c r="AY35" s="360"/>
      <c r="AZ35" s="360"/>
      <c r="BA35" s="360"/>
      <c r="BB35" s="360"/>
      <c r="BC35" s="360"/>
      <c r="BD35" s="360"/>
    </row>
    <row r="36" ht="68.25" customHeight="1">
      <c r="A36" s="326">
        <v>4028.0</v>
      </c>
      <c r="B36" s="327" t="s">
        <v>149</v>
      </c>
      <c r="C36" s="327" t="s">
        <v>19</v>
      </c>
      <c r="D36" s="329" t="s">
        <v>140</v>
      </c>
      <c r="E36" s="327" t="s">
        <v>1209</v>
      </c>
      <c r="F36" s="329" t="s">
        <v>2203</v>
      </c>
      <c r="G36" s="329" t="s">
        <v>2204</v>
      </c>
      <c r="H36" s="327" t="s">
        <v>2205</v>
      </c>
      <c r="I36" s="439" t="s">
        <v>496</v>
      </c>
      <c r="J36" s="329"/>
      <c r="K36" s="329" t="s">
        <v>888</v>
      </c>
      <c r="L36" s="327" t="s">
        <v>93</v>
      </c>
      <c r="M36" s="327" t="s">
        <v>420</v>
      </c>
      <c r="N36" s="327"/>
      <c r="O36" s="327"/>
      <c r="P36" s="330">
        <v>34.7025</v>
      </c>
      <c r="Q36" s="330">
        <v>-82.4568</v>
      </c>
      <c r="R36" s="331"/>
      <c r="S36" s="331"/>
      <c r="T36" s="437"/>
      <c r="U36" s="329" t="s">
        <v>2198</v>
      </c>
      <c r="V36" s="329" t="s">
        <v>496</v>
      </c>
      <c r="W36" s="329" t="s">
        <v>497</v>
      </c>
      <c r="X36" s="327" t="s">
        <v>179</v>
      </c>
      <c r="Y36" s="327" t="s">
        <v>420</v>
      </c>
      <c r="Z36" s="327" t="s">
        <v>2206</v>
      </c>
      <c r="AA36" s="332" t="s">
        <v>2207</v>
      </c>
      <c r="AB36" s="329" t="s">
        <v>2208</v>
      </c>
      <c r="AC36" s="329"/>
      <c r="AD36" s="440" t="s">
        <v>2209</v>
      </c>
      <c r="AE36" s="441" t="s">
        <v>2210</v>
      </c>
      <c r="AF36" s="335">
        <f t="shared" si="1"/>
        <v>24</v>
      </c>
      <c r="AG36" s="336"/>
      <c r="AH36" s="336"/>
      <c r="AI36" s="336"/>
      <c r="AJ36" s="336"/>
      <c r="AK36" s="360"/>
      <c r="AL36" s="360"/>
      <c r="AM36" s="360"/>
      <c r="AN36" s="360"/>
      <c r="AO36" s="360"/>
      <c r="AP36" s="360"/>
      <c r="AQ36" s="360"/>
      <c r="AR36" s="360"/>
      <c r="AS36" s="360"/>
      <c r="AT36" s="360"/>
      <c r="AU36" s="360"/>
      <c r="AV36" s="360"/>
      <c r="AW36" s="360"/>
      <c r="AX36" s="360"/>
      <c r="AY36" s="360"/>
      <c r="AZ36" s="360"/>
      <c r="BA36" s="360"/>
      <c r="BB36" s="360"/>
      <c r="BC36" s="360"/>
      <c r="BD36" s="360"/>
    </row>
    <row r="37" ht="11.25" customHeight="1">
      <c r="A37" s="326">
        <v>4029.0</v>
      </c>
      <c r="B37" s="379" t="s">
        <v>36</v>
      </c>
      <c r="C37" s="379" t="s">
        <v>19</v>
      </c>
      <c r="D37" s="380" t="s">
        <v>140</v>
      </c>
      <c r="E37" s="379" t="s">
        <v>1209</v>
      </c>
      <c r="F37" s="380" t="s">
        <v>2203</v>
      </c>
      <c r="G37" s="380" t="s">
        <v>2204</v>
      </c>
      <c r="H37" s="379" t="s">
        <v>2205</v>
      </c>
      <c r="I37" s="385" t="s">
        <v>496</v>
      </c>
      <c r="J37" s="380" t="s">
        <v>2211</v>
      </c>
      <c r="K37" s="380" t="s">
        <v>2212</v>
      </c>
      <c r="L37" s="379" t="s">
        <v>179</v>
      </c>
      <c r="M37" s="379" t="s">
        <v>420</v>
      </c>
      <c r="N37" s="379">
        <v>19044.0</v>
      </c>
      <c r="O37" s="379" t="s">
        <v>2213</v>
      </c>
      <c r="P37" s="381">
        <v>40.1873</v>
      </c>
      <c r="Q37" s="381">
        <v>-75.1432</v>
      </c>
      <c r="R37" s="382"/>
      <c r="S37" s="397">
        <v>0.07</v>
      </c>
      <c r="T37" s="426" t="s">
        <v>23</v>
      </c>
      <c r="U37" s="380" t="s">
        <v>2198</v>
      </c>
      <c r="V37" s="380" t="s">
        <v>496</v>
      </c>
      <c r="W37" s="380" t="s">
        <v>497</v>
      </c>
      <c r="X37" s="379" t="s">
        <v>179</v>
      </c>
      <c r="Y37" s="379" t="s">
        <v>420</v>
      </c>
      <c r="Z37" s="379" t="s">
        <v>486</v>
      </c>
      <c r="AA37" s="383">
        <v>45883.0</v>
      </c>
      <c r="AB37" s="380" t="s">
        <v>2214</v>
      </c>
      <c r="AC37" s="380"/>
      <c r="AD37" s="395" t="s">
        <v>2202</v>
      </c>
      <c r="AE37" s="386"/>
      <c r="AF37" s="386">
        <f t="shared" si="1"/>
        <v>30</v>
      </c>
      <c r="AG37" s="336"/>
      <c r="AH37" s="336"/>
      <c r="AI37" s="336"/>
      <c r="AJ37" s="336"/>
      <c r="AK37" s="360"/>
      <c r="AL37" s="360"/>
      <c r="AM37" s="360"/>
      <c r="AN37" s="360"/>
      <c r="AO37" s="360"/>
      <c r="AP37" s="360"/>
      <c r="AQ37" s="360"/>
      <c r="AR37" s="360"/>
      <c r="AS37" s="360"/>
      <c r="AT37" s="360"/>
      <c r="AU37" s="360"/>
      <c r="AV37" s="360"/>
      <c r="AW37" s="360"/>
      <c r="AX37" s="360"/>
      <c r="AY37" s="360"/>
      <c r="AZ37" s="360"/>
      <c r="BA37" s="360"/>
      <c r="BB37" s="360"/>
      <c r="BC37" s="360"/>
      <c r="BD37" s="360"/>
    </row>
    <row r="38" ht="11.25" customHeight="1">
      <c r="A38" s="326">
        <v>4030.0</v>
      </c>
      <c r="B38" s="339" t="s">
        <v>158</v>
      </c>
      <c r="C38" s="339" t="s">
        <v>19</v>
      </c>
      <c r="D38" s="340" t="s">
        <v>28</v>
      </c>
      <c r="E38" s="339" t="s">
        <v>1209</v>
      </c>
      <c r="F38" s="340" t="s">
        <v>2215</v>
      </c>
      <c r="G38" s="340" t="s">
        <v>1285</v>
      </c>
      <c r="H38" s="339" t="s">
        <v>2216</v>
      </c>
      <c r="I38" s="340" t="s">
        <v>2217</v>
      </c>
      <c r="J38" s="442" t="s">
        <v>2218</v>
      </c>
      <c r="K38" s="442" t="s">
        <v>1160</v>
      </c>
      <c r="L38" s="443" t="s">
        <v>26</v>
      </c>
      <c r="M38" s="443" t="s">
        <v>420</v>
      </c>
      <c r="N38" s="443">
        <v>94538.0</v>
      </c>
      <c r="O38" s="443" t="s">
        <v>2219</v>
      </c>
      <c r="P38" s="342">
        <v>37.4821052559572</v>
      </c>
      <c r="Q38" s="342">
        <v>-121.944321289149</v>
      </c>
      <c r="R38" s="393">
        <v>215.0</v>
      </c>
      <c r="S38" s="444">
        <v>0.2</v>
      </c>
      <c r="T38" s="340" t="s">
        <v>23</v>
      </c>
      <c r="U38" s="445" t="s">
        <v>28</v>
      </c>
      <c r="V38" s="340" t="s">
        <v>2217</v>
      </c>
      <c r="W38" s="442" t="s">
        <v>1160</v>
      </c>
      <c r="X38" s="442" t="s">
        <v>26</v>
      </c>
      <c r="Y38" s="442" t="s">
        <v>420</v>
      </c>
      <c r="Z38" s="339" t="s">
        <v>478</v>
      </c>
      <c r="AA38" s="345" t="s">
        <v>2220</v>
      </c>
      <c r="AB38" s="339" t="s">
        <v>2221</v>
      </c>
      <c r="AC38" s="345" t="s">
        <v>2222</v>
      </c>
      <c r="AD38" s="446" t="s">
        <v>2223</v>
      </c>
      <c r="AE38" s="347" t="s">
        <v>2224</v>
      </c>
      <c r="AF38" s="337">
        <f t="shared" si="1"/>
        <v>17</v>
      </c>
      <c r="AG38" s="336"/>
      <c r="AH38" s="336"/>
      <c r="AI38" s="336"/>
      <c r="AJ38" s="336"/>
      <c r="AK38" s="360"/>
      <c r="AL38" s="360"/>
      <c r="AM38" s="360"/>
      <c r="AN38" s="360"/>
      <c r="AO38" s="360"/>
      <c r="AP38" s="360"/>
      <c r="AQ38" s="360"/>
      <c r="AR38" s="360"/>
      <c r="AS38" s="360"/>
      <c r="AT38" s="360"/>
      <c r="AU38" s="360"/>
      <c r="AV38" s="360"/>
      <c r="AW38" s="360"/>
      <c r="AX38" s="360"/>
      <c r="AY38" s="360"/>
      <c r="AZ38" s="360"/>
      <c r="BA38" s="360"/>
      <c r="BB38" s="360"/>
      <c r="BC38" s="360"/>
      <c r="BD38" s="360"/>
    </row>
    <row r="39" ht="11.25" customHeight="1">
      <c r="A39" s="326">
        <v>4031.0</v>
      </c>
      <c r="B39" s="380" t="s">
        <v>36</v>
      </c>
      <c r="C39" s="379" t="s">
        <v>19</v>
      </c>
      <c r="D39" s="380" t="s">
        <v>75</v>
      </c>
      <c r="E39" s="379" t="s">
        <v>1209</v>
      </c>
      <c r="F39" s="380" t="s">
        <v>75</v>
      </c>
      <c r="G39" s="380" t="s">
        <v>1961</v>
      </c>
      <c r="H39" s="379" t="s">
        <v>1944</v>
      </c>
      <c r="I39" s="380" t="s">
        <v>2225</v>
      </c>
      <c r="J39" s="380" t="s">
        <v>2226</v>
      </c>
      <c r="K39" s="380" t="s">
        <v>908</v>
      </c>
      <c r="L39" s="379" t="s">
        <v>42</v>
      </c>
      <c r="M39" s="379" t="s">
        <v>420</v>
      </c>
      <c r="N39" s="379">
        <v>48103.0</v>
      </c>
      <c r="O39" s="379"/>
      <c r="P39" s="381">
        <v>42.277438082902</v>
      </c>
      <c r="Q39" s="381">
        <v>-83.8005848423289</v>
      </c>
      <c r="R39" s="382">
        <v>127.0</v>
      </c>
      <c r="S39" s="380"/>
      <c r="T39" s="380"/>
      <c r="U39" s="380" t="s">
        <v>75</v>
      </c>
      <c r="V39" s="385" t="s">
        <v>2227</v>
      </c>
      <c r="W39" s="380" t="s">
        <v>551</v>
      </c>
      <c r="X39" s="379" t="s">
        <v>26</v>
      </c>
      <c r="Y39" s="379" t="s">
        <v>420</v>
      </c>
      <c r="Z39" s="379" t="s">
        <v>2228</v>
      </c>
      <c r="AA39" s="383" t="s">
        <v>2229</v>
      </c>
      <c r="AB39" s="447" t="s">
        <v>2230</v>
      </c>
      <c r="AC39" s="383" t="s">
        <v>2231</v>
      </c>
      <c r="AD39" s="395" t="s">
        <v>2232</v>
      </c>
      <c r="AE39" s="386"/>
      <c r="AF39" s="386">
        <f t="shared" si="1"/>
        <v>28</v>
      </c>
      <c r="AG39" s="336"/>
      <c r="AH39" s="336"/>
      <c r="AI39" s="336"/>
      <c r="AJ39" s="336"/>
      <c r="AK39" s="360"/>
      <c r="AL39" s="360"/>
      <c r="AM39" s="360"/>
      <c r="AN39" s="360"/>
      <c r="AO39" s="360"/>
      <c r="AP39" s="360"/>
      <c r="AQ39" s="360"/>
      <c r="AR39" s="360"/>
      <c r="AS39" s="360"/>
      <c r="AT39" s="360"/>
      <c r="AU39" s="360"/>
      <c r="AV39" s="360"/>
      <c r="AW39" s="360"/>
      <c r="AX39" s="360"/>
      <c r="AY39" s="360"/>
      <c r="AZ39" s="360"/>
      <c r="BA39" s="360"/>
      <c r="BB39" s="360"/>
      <c r="BC39" s="360"/>
      <c r="BD39" s="360"/>
    </row>
    <row r="40" ht="93.0" customHeight="1">
      <c r="A40" s="326">
        <v>4032.0</v>
      </c>
      <c r="B40" s="379" t="s">
        <v>158</v>
      </c>
      <c r="C40" s="379" t="s">
        <v>19</v>
      </c>
      <c r="D40" s="380" t="s">
        <v>75</v>
      </c>
      <c r="E40" s="379" t="s">
        <v>812</v>
      </c>
      <c r="F40" s="380" t="s">
        <v>2233</v>
      </c>
      <c r="G40" s="380" t="s">
        <v>2234</v>
      </c>
      <c r="H40" s="379" t="s">
        <v>1980</v>
      </c>
      <c r="I40" s="380" t="s">
        <v>2235</v>
      </c>
      <c r="J40" s="380" t="s">
        <v>2236</v>
      </c>
      <c r="K40" s="380" t="s">
        <v>2237</v>
      </c>
      <c r="L40" s="379" t="s">
        <v>64</v>
      </c>
      <c r="M40" s="379" t="s">
        <v>420</v>
      </c>
      <c r="N40" s="379">
        <v>46256.0</v>
      </c>
      <c r="O40" s="379" t="s">
        <v>2238</v>
      </c>
      <c r="P40" s="381">
        <v>39.9168580997962</v>
      </c>
      <c r="Q40" s="381">
        <v>-86.0346030475597</v>
      </c>
      <c r="R40" s="382">
        <v>49.0</v>
      </c>
      <c r="S40" s="397">
        <v>0.8</v>
      </c>
      <c r="T40" s="380" t="s">
        <v>23</v>
      </c>
      <c r="U40" s="380" t="s">
        <v>935</v>
      </c>
      <c r="V40" s="380" t="s">
        <v>2235</v>
      </c>
      <c r="W40" s="380" t="s">
        <v>2237</v>
      </c>
      <c r="X40" s="379" t="s">
        <v>64</v>
      </c>
      <c r="Y40" s="379" t="s">
        <v>420</v>
      </c>
      <c r="Z40" s="379" t="s">
        <v>478</v>
      </c>
      <c r="AA40" s="383" t="s">
        <v>2239</v>
      </c>
      <c r="AB40" s="380" t="s">
        <v>2240</v>
      </c>
      <c r="AC40" s="380" t="s">
        <v>2241</v>
      </c>
      <c r="AD40" s="395" t="s">
        <v>2242</v>
      </c>
      <c r="AE40" s="385" t="s">
        <v>2235</v>
      </c>
      <c r="AF40" s="386">
        <f t="shared" si="1"/>
        <v>26</v>
      </c>
      <c r="AG40" s="438" t="s">
        <v>2243</v>
      </c>
      <c r="AH40" s="448" t="s">
        <v>2244</v>
      </c>
      <c r="AI40" s="449" t="s">
        <v>2245</v>
      </c>
      <c r="AJ40" s="336"/>
      <c r="AK40" s="360"/>
      <c r="AL40" s="360"/>
      <c r="AM40" s="360"/>
      <c r="AN40" s="360"/>
      <c r="AO40" s="360"/>
      <c r="AP40" s="360"/>
      <c r="AQ40" s="360"/>
      <c r="AR40" s="360"/>
      <c r="AS40" s="360"/>
      <c r="AT40" s="360"/>
      <c r="AU40" s="360"/>
      <c r="AV40" s="360"/>
      <c r="AW40" s="360"/>
      <c r="AX40" s="360"/>
      <c r="AY40" s="360"/>
      <c r="AZ40" s="360"/>
      <c r="BA40" s="360"/>
      <c r="BB40" s="360"/>
      <c r="BC40" s="360"/>
      <c r="BD40" s="360"/>
    </row>
    <row r="41" ht="11.25" customHeight="1">
      <c r="A41" s="326">
        <v>4109.0</v>
      </c>
      <c r="B41" s="379" t="s">
        <v>149</v>
      </c>
      <c r="C41" s="379" t="s">
        <v>19</v>
      </c>
      <c r="D41" s="380" t="s">
        <v>257</v>
      </c>
      <c r="E41" s="379" t="s">
        <v>812</v>
      </c>
      <c r="F41" s="380" t="s">
        <v>257</v>
      </c>
      <c r="G41" s="380" t="s">
        <v>118</v>
      </c>
      <c r="H41" s="379" t="s">
        <v>2246</v>
      </c>
      <c r="I41" s="385" t="s">
        <v>990</v>
      </c>
      <c r="J41" s="380"/>
      <c r="K41" s="380" t="s">
        <v>2247</v>
      </c>
      <c r="L41" s="379" t="s">
        <v>248</v>
      </c>
      <c r="M41" s="379" t="s">
        <v>420</v>
      </c>
      <c r="N41" s="425"/>
      <c r="O41" s="379" t="s">
        <v>993</v>
      </c>
      <c r="P41" s="381">
        <v>42.7293</v>
      </c>
      <c r="Q41" s="381">
        <v>71.1856</v>
      </c>
      <c r="R41" s="382">
        <v>150.0</v>
      </c>
      <c r="S41" s="382">
        <v>200.0</v>
      </c>
      <c r="T41" s="426" t="s">
        <v>2120</v>
      </c>
      <c r="U41" s="380" t="s">
        <v>257</v>
      </c>
      <c r="V41" s="385" t="s">
        <v>990</v>
      </c>
      <c r="W41" s="380" t="s">
        <v>2248</v>
      </c>
      <c r="X41" s="379" t="s">
        <v>248</v>
      </c>
      <c r="Y41" s="379" t="s">
        <v>420</v>
      </c>
      <c r="Z41" s="379" t="s">
        <v>486</v>
      </c>
      <c r="AA41" s="383">
        <v>45902.0</v>
      </c>
      <c r="AB41" s="380" t="s">
        <v>2249</v>
      </c>
      <c r="AC41" s="380" t="s">
        <v>2250</v>
      </c>
      <c r="AD41" s="395" t="s">
        <v>2251</v>
      </c>
      <c r="AE41" s="386"/>
      <c r="AF41" s="386">
        <f t="shared" si="1"/>
        <v>28</v>
      </c>
      <c r="AG41" s="335"/>
      <c r="AH41" s="335"/>
      <c r="AI41" s="335"/>
      <c r="AJ41" s="335"/>
      <c r="AK41" s="360"/>
      <c r="AL41" s="360"/>
      <c r="AM41" s="360"/>
      <c r="AN41" s="360"/>
      <c r="AO41" s="360"/>
      <c r="AP41" s="360"/>
      <c r="AQ41" s="360"/>
      <c r="AR41" s="360"/>
      <c r="AS41" s="360"/>
      <c r="AT41" s="360"/>
      <c r="AU41" s="360"/>
      <c r="AV41" s="360"/>
      <c r="AW41" s="360"/>
      <c r="AX41" s="360"/>
      <c r="AY41" s="360"/>
      <c r="AZ41" s="360"/>
      <c r="BA41" s="360"/>
      <c r="BB41" s="360"/>
      <c r="BC41" s="360"/>
      <c r="BD41" s="360"/>
    </row>
    <row r="42" ht="11.25" customHeight="1">
      <c r="A42" s="326">
        <v>4033.0</v>
      </c>
      <c r="B42" s="339" t="s">
        <v>149</v>
      </c>
      <c r="C42" s="339" t="s">
        <v>19</v>
      </c>
      <c r="D42" s="450" t="s">
        <v>79</v>
      </c>
      <c r="E42" s="339" t="s">
        <v>812</v>
      </c>
      <c r="F42" s="450" t="s">
        <v>79</v>
      </c>
      <c r="G42" s="340" t="s">
        <v>2252</v>
      </c>
      <c r="H42" s="339" t="s">
        <v>2253</v>
      </c>
      <c r="I42" s="340" t="s">
        <v>2254</v>
      </c>
      <c r="J42" s="450" t="s">
        <v>2255</v>
      </c>
      <c r="K42" s="450" t="s">
        <v>2256</v>
      </c>
      <c r="L42" s="339" t="s">
        <v>80</v>
      </c>
      <c r="M42" s="339" t="s">
        <v>420</v>
      </c>
      <c r="N42" s="363">
        <v>22030.0</v>
      </c>
      <c r="O42" s="451" t="s">
        <v>2257</v>
      </c>
      <c r="P42" s="342">
        <v>38.8565344004343</v>
      </c>
      <c r="Q42" s="342">
        <v>-77.3361586883514</v>
      </c>
      <c r="R42" s="393"/>
      <c r="S42" s="393"/>
      <c r="T42" s="340"/>
      <c r="U42" s="450" t="s">
        <v>79</v>
      </c>
      <c r="V42" s="340" t="s">
        <v>2254</v>
      </c>
      <c r="W42" s="340" t="s">
        <v>2256</v>
      </c>
      <c r="X42" s="339" t="s">
        <v>80</v>
      </c>
      <c r="Y42" s="339" t="s">
        <v>420</v>
      </c>
      <c r="Z42" s="339" t="s">
        <v>453</v>
      </c>
      <c r="AA42" s="345">
        <v>45412.0</v>
      </c>
      <c r="AB42" s="340" t="s">
        <v>454</v>
      </c>
      <c r="AC42" s="340"/>
      <c r="AD42" s="346" t="s">
        <v>2258</v>
      </c>
      <c r="AE42" s="337"/>
      <c r="AF42" s="337">
        <f t="shared" si="1"/>
        <v>31</v>
      </c>
      <c r="AG42" s="452" t="s">
        <v>2259</v>
      </c>
      <c r="AH42" s="452" t="s">
        <v>2260</v>
      </c>
      <c r="AI42" s="453" t="s">
        <v>2257</v>
      </c>
      <c r="AJ42" s="336"/>
      <c r="AK42" s="360"/>
      <c r="AL42" s="360"/>
      <c r="AM42" s="360"/>
      <c r="AN42" s="360"/>
      <c r="AO42" s="360"/>
      <c r="AP42" s="360"/>
      <c r="AQ42" s="360"/>
      <c r="AR42" s="360"/>
      <c r="AS42" s="360"/>
      <c r="AT42" s="360"/>
      <c r="AU42" s="360"/>
      <c r="AV42" s="360"/>
      <c r="AW42" s="360"/>
      <c r="AX42" s="360"/>
      <c r="AY42" s="360"/>
      <c r="AZ42" s="360"/>
      <c r="BA42" s="360"/>
      <c r="BB42" s="360"/>
      <c r="BC42" s="360"/>
      <c r="BD42" s="360"/>
    </row>
    <row r="43" ht="11.25" customHeight="1">
      <c r="A43" s="326">
        <v>4034.0</v>
      </c>
      <c r="B43" s="379" t="s">
        <v>149</v>
      </c>
      <c r="C43" s="379" t="s">
        <v>19</v>
      </c>
      <c r="D43" s="380" t="s">
        <v>38</v>
      </c>
      <c r="E43" s="379" t="s">
        <v>1209</v>
      </c>
      <c r="F43" s="380" t="s">
        <v>2261</v>
      </c>
      <c r="G43" s="380" t="s">
        <v>2186</v>
      </c>
      <c r="H43" s="379" t="s">
        <v>1944</v>
      </c>
      <c r="I43" s="380" t="s">
        <v>1045</v>
      </c>
      <c r="J43" s="380"/>
      <c r="K43" s="380" t="s">
        <v>2262</v>
      </c>
      <c r="L43" s="379" t="s">
        <v>42</v>
      </c>
      <c r="M43" s="379" t="s">
        <v>420</v>
      </c>
      <c r="N43" s="379"/>
      <c r="O43" s="379"/>
      <c r="P43" s="381">
        <v>42.2804622713384</v>
      </c>
      <c r="Q43" s="381">
        <v>-84.9598877203881</v>
      </c>
      <c r="R43" s="382" t="s">
        <v>2263</v>
      </c>
      <c r="S43" s="382">
        <v>20.0</v>
      </c>
      <c r="T43" s="380" t="s">
        <v>23</v>
      </c>
      <c r="U43" s="380" t="s">
        <v>38</v>
      </c>
      <c r="V43" s="380" t="s">
        <v>1045</v>
      </c>
      <c r="W43" s="380" t="s">
        <v>1085</v>
      </c>
      <c r="X43" s="379" t="s">
        <v>42</v>
      </c>
      <c r="Y43" s="383" t="s">
        <v>420</v>
      </c>
      <c r="Z43" s="379" t="s">
        <v>478</v>
      </c>
      <c r="AA43" s="383" t="s">
        <v>2264</v>
      </c>
      <c r="AB43" s="380" t="s">
        <v>2265</v>
      </c>
      <c r="AC43" s="380" t="s">
        <v>2266</v>
      </c>
      <c r="AD43" s="398" t="s">
        <v>2267</v>
      </c>
      <c r="AE43" s="385" t="s">
        <v>2268</v>
      </c>
      <c r="AF43" s="386">
        <f t="shared" si="1"/>
        <v>20</v>
      </c>
      <c r="AG43" s="336"/>
      <c r="AH43" s="336"/>
      <c r="AI43" s="336"/>
      <c r="AJ43" s="336"/>
      <c r="AK43" s="360"/>
      <c r="AL43" s="360"/>
      <c r="AM43" s="360"/>
      <c r="AN43" s="360"/>
      <c r="AO43" s="360"/>
      <c r="AP43" s="360"/>
      <c r="AQ43" s="360"/>
      <c r="AR43" s="360"/>
      <c r="AS43" s="360"/>
      <c r="AT43" s="360"/>
      <c r="AU43" s="360"/>
      <c r="AV43" s="360"/>
      <c r="AW43" s="360"/>
      <c r="AX43" s="360"/>
      <c r="AY43" s="360"/>
      <c r="AZ43" s="360"/>
      <c r="BA43" s="360"/>
      <c r="BB43" s="360"/>
      <c r="BC43" s="360"/>
      <c r="BD43" s="360"/>
    </row>
    <row r="44" ht="11.25" customHeight="1">
      <c r="A44" s="326">
        <v>4035.0</v>
      </c>
      <c r="B44" s="339" t="s">
        <v>36</v>
      </c>
      <c r="C44" s="339" t="s">
        <v>19</v>
      </c>
      <c r="D44" s="340" t="s">
        <v>181</v>
      </c>
      <c r="E44" s="339" t="s">
        <v>1209</v>
      </c>
      <c r="F44" s="340" t="s">
        <v>181</v>
      </c>
      <c r="G44" s="340" t="s">
        <v>1483</v>
      </c>
      <c r="H44" s="339" t="s">
        <v>2269</v>
      </c>
      <c r="I44" s="340" t="s">
        <v>2270</v>
      </c>
      <c r="J44" s="340" t="s">
        <v>2271</v>
      </c>
      <c r="K44" s="340" t="s">
        <v>2272</v>
      </c>
      <c r="L44" s="362" t="s">
        <v>114</v>
      </c>
      <c r="M44" s="339" t="s">
        <v>420</v>
      </c>
      <c r="N44" s="362">
        <v>80241.0</v>
      </c>
      <c r="O44" s="339" t="s">
        <v>2273</v>
      </c>
      <c r="P44" s="342">
        <v>39.9204246777996</v>
      </c>
      <c r="Q44" s="342">
        <v>-104.98311545595</v>
      </c>
      <c r="R44" s="393">
        <v>50.0</v>
      </c>
      <c r="S44" s="393"/>
      <c r="T44" s="340"/>
      <c r="U44" s="340" t="s">
        <v>1069</v>
      </c>
      <c r="V44" s="340" t="s">
        <v>2270</v>
      </c>
      <c r="W44" s="340" t="s">
        <v>2272</v>
      </c>
      <c r="X44" s="339" t="s">
        <v>114</v>
      </c>
      <c r="Y44" s="339" t="s">
        <v>420</v>
      </c>
      <c r="Z44" s="339" t="s">
        <v>498</v>
      </c>
      <c r="AA44" s="345">
        <v>44780.0</v>
      </c>
      <c r="AB44" s="340" t="s">
        <v>2274</v>
      </c>
      <c r="AC44" s="454"/>
      <c r="AD44" s="455" t="s">
        <v>2275</v>
      </c>
      <c r="AE44" s="337"/>
      <c r="AF44" s="337">
        <f t="shared" si="1"/>
        <v>19</v>
      </c>
      <c r="AG44" s="336"/>
      <c r="AH44" s="336"/>
      <c r="AI44" s="336"/>
      <c r="AJ44" s="336"/>
      <c r="AK44" s="360"/>
      <c r="AL44" s="360"/>
      <c r="AM44" s="360"/>
      <c r="AN44" s="360"/>
      <c r="AO44" s="360"/>
      <c r="AP44" s="360"/>
      <c r="AQ44" s="360"/>
      <c r="AR44" s="360"/>
      <c r="AS44" s="360"/>
      <c r="AT44" s="360"/>
      <c r="AU44" s="360"/>
      <c r="AV44" s="360"/>
      <c r="AW44" s="360"/>
      <c r="AX44" s="360"/>
      <c r="AY44" s="360"/>
      <c r="AZ44" s="360"/>
      <c r="BA44" s="360"/>
      <c r="BB44" s="360"/>
      <c r="BC44" s="360"/>
      <c r="BD44" s="360"/>
    </row>
    <row r="45" ht="11.25" customHeight="1">
      <c r="A45" s="326">
        <v>4036.0</v>
      </c>
      <c r="B45" s="379" t="s">
        <v>55</v>
      </c>
      <c r="C45" s="379" t="s">
        <v>19</v>
      </c>
      <c r="D45" s="380" t="s">
        <v>183</v>
      </c>
      <c r="E45" s="379" t="s">
        <v>1209</v>
      </c>
      <c r="F45" s="380" t="s">
        <v>2276</v>
      </c>
      <c r="G45" s="380" t="s">
        <v>2277</v>
      </c>
      <c r="H45" s="379" t="s">
        <v>2269</v>
      </c>
      <c r="I45" s="380" t="s">
        <v>2270</v>
      </c>
      <c r="J45" s="380"/>
      <c r="K45" s="380" t="s">
        <v>2278</v>
      </c>
      <c r="L45" s="456" t="s">
        <v>127</v>
      </c>
      <c r="M45" s="379" t="s">
        <v>420</v>
      </c>
      <c r="N45" s="456">
        <v>27560.0</v>
      </c>
      <c r="O45" s="379"/>
      <c r="P45" s="381">
        <v>35.826784277159</v>
      </c>
      <c r="Q45" s="381">
        <v>-78.8306905927219</v>
      </c>
      <c r="R45" s="382" t="s">
        <v>2279</v>
      </c>
      <c r="S45" s="382">
        <v>1.0</v>
      </c>
      <c r="T45" s="380" t="s">
        <v>23</v>
      </c>
      <c r="U45" s="380" t="s">
        <v>1069</v>
      </c>
      <c r="V45" s="380" t="s">
        <v>2270</v>
      </c>
      <c r="W45" s="380" t="s">
        <v>2272</v>
      </c>
      <c r="X45" s="379" t="s">
        <v>114</v>
      </c>
      <c r="Y45" s="379" t="s">
        <v>420</v>
      </c>
      <c r="Z45" s="379" t="s">
        <v>478</v>
      </c>
      <c r="AA45" s="383" t="s">
        <v>2280</v>
      </c>
      <c r="AB45" s="380" t="s">
        <v>2281</v>
      </c>
      <c r="AC45" s="380" t="s">
        <v>2282</v>
      </c>
      <c r="AD45" s="457" t="s">
        <v>2275</v>
      </c>
      <c r="AE45" s="386"/>
      <c r="AF45" s="386">
        <f t="shared" si="1"/>
        <v>19</v>
      </c>
      <c r="AG45" s="336"/>
      <c r="AH45" s="336"/>
      <c r="AI45" s="336"/>
      <c r="AJ45" s="336"/>
      <c r="AK45" s="360"/>
      <c r="AL45" s="360"/>
      <c r="AM45" s="360"/>
      <c r="AN45" s="360"/>
      <c r="AO45" s="360"/>
      <c r="AP45" s="360"/>
      <c r="AQ45" s="360"/>
      <c r="AR45" s="360"/>
      <c r="AS45" s="360"/>
      <c r="AT45" s="360"/>
      <c r="AU45" s="360"/>
      <c r="AV45" s="360"/>
      <c r="AW45" s="360"/>
      <c r="AX45" s="360"/>
      <c r="AY45" s="360"/>
      <c r="AZ45" s="360"/>
      <c r="BA45" s="360"/>
      <c r="BB45" s="360"/>
      <c r="BC45" s="360"/>
      <c r="BD45" s="360"/>
    </row>
    <row r="46" ht="11.25" customHeight="1">
      <c r="A46" s="326">
        <v>4110.0</v>
      </c>
      <c r="B46" s="379" t="s">
        <v>36</v>
      </c>
      <c r="C46" s="379" t="s">
        <v>19</v>
      </c>
      <c r="D46" s="380" t="s">
        <v>2283</v>
      </c>
      <c r="E46" s="379" t="s">
        <v>812</v>
      </c>
      <c r="F46" s="380" t="s">
        <v>2283</v>
      </c>
      <c r="G46" s="380" t="s">
        <v>118</v>
      </c>
      <c r="H46" s="379" t="s">
        <v>2284</v>
      </c>
      <c r="I46" s="380" t="s">
        <v>2285</v>
      </c>
      <c r="J46" s="380" t="s">
        <v>2286</v>
      </c>
      <c r="K46" s="380" t="s">
        <v>2287</v>
      </c>
      <c r="L46" s="379" t="s">
        <v>98</v>
      </c>
      <c r="M46" s="379" t="s">
        <v>420</v>
      </c>
      <c r="N46" s="425" t="s">
        <v>2288</v>
      </c>
      <c r="O46" s="379"/>
      <c r="P46" s="381">
        <v>40.4223</v>
      </c>
      <c r="Q46" s="381">
        <v>80.5895</v>
      </c>
      <c r="R46" s="382">
        <v>750.0</v>
      </c>
      <c r="S46" s="382">
        <v>500.0</v>
      </c>
      <c r="T46" s="426" t="s">
        <v>2120</v>
      </c>
      <c r="U46" s="380" t="s">
        <v>2283</v>
      </c>
      <c r="V46" s="380" t="s">
        <v>2285</v>
      </c>
      <c r="W46" s="380" t="s">
        <v>2289</v>
      </c>
      <c r="X46" s="379" t="s">
        <v>248</v>
      </c>
      <c r="Y46" s="379" t="s">
        <v>420</v>
      </c>
      <c r="Z46" s="379" t="s">
        <v>486</v>
      </c>
      <c r="AA46" s="383">
        <v>45902.0</v>
      </c>
      <c r="AB46" s="380" t="s">
        <v>2290</v>
      </c>
      <c r="AC46" s="380"/>
      <c r="AD46" s="398" t="s">
        <v>2291</v>
      </c>
      <c r="AE46" s="386"/>
      <c r="AF46" s="386">
        <f t="shared" si="1"/>
        <v>26</v>
      </c>
      <c r="AG46" s="335"/>
      <c r="AH46" s="335"/>
      <c r="AI46" s="335"/>
      <c r="AJ46" s="335"/>
      <c r="AK46" s="360"/>
      <c r="AL46" s="360"/>
      <c r="AM46" s="360"/>
      <c r="AN46" s="360"/>
      <c r="AO46" s="360"/>
      <c r="AP46" s="360"/>
      <c r="AQ46" s="360"/>
      <c r="AR46" s="360"/>
      <c r="AS46" s="360"/>
      <c r="AT46" s="360"/>
      <c r="AU46" s="360"/>
      <c r="AV46" s="360"/>
      <c r="AW46" s="360"/>
      <c r="AX46" s="360"/>
      <c r="AY46" s="360"/>
      <c r="AZ46" s="360"/>
      <c r="BA46" s="360"/>
      <c r="BB46" s="360"/>
      <c r="BC46" s="360"/>
      <c r="BD46" s="360"/>
    </row>
    <row r="47" ht="11.25" customHeight="1">
      <c r="A47" s="326">
        <v>4037.0</v>
      </c>
      <c r="B47" s="370" t="s">
        <v>213</v>
      </c>
      <c r="C47" s="370" t="s">
        <v>19</v>
      </c>
      <c r="D47" s="371" t="s">
        <v>2292</v>
      </c>
      <c r="E47" s="370" t="s">
        <v>812</v>
      </c>
      <c r="F47" s="371" t="s">
        <v>2293</v>
      </c>
      <c r="G47" s="371" t="s">
        <v>2294</v>
      </c>
      <c r="H47" s="370" t="s">
        <v>2295</v>
      </c>
      <c r="I47" s="371" t="s">
        <v>2296</v>
      </c>
      <c r="J47" s="371" t="s">
        <v>2297</v>
      </c>
      <c r="K47" s="371"/>
      <c r="L47" s="370" t="s">
        <v>141</v>
      </c>
      <c r="M47" s="370" t="s">
        <v>420</v>
      </c>
      <c r="N47" s="370"/>
      <c r="O47" s="370"/>
      <c r="P47" s="372">
        <v>34.2673932940044</v>
      </c>
      <c r="Q47" s="372">
        <v>-79.7600651927821</v>
      </c>
      <c r="R47" s="373" t="s">
        <v>2298</v>
      </c>
      <c r="S47" s="373">
        <v>34.0</v>
      </c>
      <c r="T47" s="371" t="s">
        <v>23</v>
      </c>
      <c r="U47" s="371" t="s">
        <v>2292</v>
      </c>
      <c r="V47" s="371" t="s">
        <v>2299</v>
      </c>
      <c r="W47" s="371" t="s">
        <v>2300</v>
      </c>
      <c r="X47" s="370" t="s">
        <v>2300</v>
      </c>
      <c r="Y47" s="370" t="s">
        <v>2301</v>
      </c>
      <c r="Z47" s="370" t="s">
        <v>478</v>
      </c>
      <c r="AA47" s="376" t="s">
        <v>1291</v>
      </c>
      <c r="AB47" s="371" t="s">
        <v>2302</v>
      </c>
      <c r="AC47" s="371" t="s">
        <v>2303</v>
      </c>
      <c r="AD47" s="432" t="s">
        <v>2304</v>
      </c>
      <c r="AE47" s="406" t="s">
        <v>2305</v>
      </c>
      <c r="AF47" s="378">
        <f t="shared" si="1"/>
        <v>23</v>
      </c>
      <c r="AG47" s="336"/>
      <c r="AH47" s="336"/>
      <c r="AI47" s="336"/>
      <c r="AJ47" s="336"/>
      <c r="AK47" s="360"/>
      <c r="AL47" s="360"/>
      <c r="AM47" s="360"/>
      <c r="AN47" s="360"/>
      <c r="AO47" s="360"/>
      <c r="AP47" s="360"/>
      <c r="AQ47" s="360"/>
      <c r="AR47" s="360"/>
      <c r="AS47" s="360"/>
      <c r="AT47" s="360"/>
      <c r="AU47" s="360"/>
      <c r="AV47" s="360"/>
      <c r="AW47" s="360"/>
      <c r="AX47" s="360"/>
      <c r="AY47" s="360"/>
      <c r="AZ47" s="360"/>
      <c r="BA47" s="360"/>
      <c r="BB47" s="360"/>
      <c r="BC47" s="360"/>
      <c r="BD47" s="360"/>
    </row>
    <row r="48" ht="54.75" customHeight="1">
      <c r="A48" s="326">
        <v>4038.0</v>
      </c>
      <c r="B48" s="327" t="s">
        <v>149</v>
      </c>
      <c r="C48" s="327" t="s">
        <v>19</v>
      </c>
      <c r="D48" s="329" t="s">
        <v>184</v>
      </c>
      <c r="E48" s="327" t="s">
        <v>812</v>
      </c>
      <c r="F48" s="329" t="s">
        <v>2306</v>
      </c>
      <c r="G48" s="329" t="s">
        <v>2307</v>
      </c>
      <c r="H48" s="327" t="s">
        <v>152</v>
      </c>
      <c r="I48" s="329" t="s">
        <v>2308</v>
      </c>
      <c r="J48" s="329"/>
      <c r="K48" s="329" t="s">
        <v>2309</v>
      </c>
      <c r="L48" s="327" t="s">
        <v>64</v>
      </c>
      <c r="M48" s="327" t="s">
        <v>420</v>
      </c>
      <c r="N48" s="327"/>
      <c r="O48" s="327"/>
      <c r="P48" s="330">
        <v>41.7067108249136</v>
      </c>
      <c r="Q48" s="330">
        <v>-86.498274978759</v>
      </c>
      <c r="R48" s="331" t="s">
        <v>2263</v>
      </c>
      <c r="S48" s="331">
        <v>36.0</v>
      </c>
      <c r="T48" s="329" t="s">
        <v>23</v>
      </c>
      <c r="U48" s="329" t="s">
        <v>2310</v>
      </c>
      <c r="V48" s="329" t="s">
        <v>1133</v>
      </c>
      <c r="W48" s="329" t="s">
        <v>2311</v>
      </c>
      <c r="X48" s="327" t="s">
        <v>2312</v>
      </c>
      <c r="Y48" s="327" t="s">
        <v>2313</v>
      </c>
      <c r="Z48" s="327" t="s">
        <v>478</v>
      </c>
      <c r="AA48" s="332" t="s">
        <v>2314</v>
      </c>
      <c r="AB48" s="329" t="s">
        <v>2315</v>
      </c>
      <c r="AC48" s="329" t="s">
        <v>2316</v>
      </c>
      <c r="AD48" s="333" t="s">
        <v>2317</v>
      </c>
      <c r="AE48" s="334" t="s">
        <v>2308</v>
      </c>
      <c r="AF48" s="335">
        <f t="shared" si="1"/>
        <v>30</v>
      </c>
      <c r="AG48" s="336"/>
      <c r="AH48" s="336"/>
      <c r="AI48" s="336"/>
      <c r="AJ48" s="336"/>
      <c r="AK48" s="360"/>
      <c r="AL48" s="360"/>
      <c r="AM48" s="360"/>
      <c r="AN48" s="360"/>
      <c r="AO48" s="360"/>
      <c r="AP48" s="360"/>
      <c r="AQ48" s="360"/>
      <c r="AR48" s="360"/>
      <c r="AS48" s="360"/>
      <c r="AT48" s="360"/>
      <c r="AU48" s="360"/>
      <c r="AV48" s="360"/>
      <c r="AW48" s="360"/>
      <c r="AX48" s="360"/>
      <c r="AY48" s="360"/>
      <c r="AZ48" s="360"/>
      <c r="BA48" s="360"/>
      <c r="BB48" s="360"/>
      <c r="BC48" s="360"/>
      <c r="BD48" s="360"/>
    </row>
    <row r="49" ht="97.5" customHeight="1">
      <c r="A49" s="326">
        <v>4039.0</v>
      </c>
      <c r="B49" s="379" t="s">
        <v>149</v>
      </c>
      <c r="C49" s="379" t="s">
        <v>19</v>
      </c>
      <c r="D49" s="380" t="s">
        <v>82</v>
      </c>
      <c r="E49" s="379" t="s">
        <v>812</v>
      </c>
      <c r="F49" s="380" t="s">
        <v>2318</v>
      </c>
      <c r="G49" s="380" t="s">
        <v>2319</v>
      </c>
      <c r="H49" s="379" t="s">
        <v>2205</v>
      </c>
      <c r="I49" s="380" t="s">
        <v>1147</v>
      </c>
      <c r="J49" s="380" t="s">
        <v>1148</v>
      </c>
      <c r="K49" s="380" t="s">
        <v>768</v>
      </c>
      <c r="L49" s="379" t="s">
        <v>86</v>
      </c>
      <c r="M49" s="379" t="s">
        <v>420</v>
      </c>
      <c r="N49" s="379"/>
      <c r="O49" s="379"/>
      <c r="P49" s="381">
        <v>41.2450305051776</v>
      </c>
      <c r="Q49" s="381">
        <v>-87.8660127959432</v>
      </c>
      <c r="R49" s="382" t="s">
        <v>1149</v>
      </c>
      <c r="S49" s="382">
        <v>40.0</v>
      </c>
      <c r="T49" s="380" t="s">
        <v>23</v>
      </c>
      <c r="U49" s="380" t="s">
        <v>1150</v>
      </c>
      <c r="V49" s="458" t="s">
        <v>1151</v>
      </c>
      <c r="W49" s="380" t="s">
        <v>1152</v>
      </c>
      <c r="X49" s="379" t="s">
        <v>1153</v>
      </c>
      <c r="Y49" s="379" t="s">
        <v>1154</v>
      </c>
      <c r="Z49" s="379" t="s">
        <v>478</v>
      </c>
      <c r="AA49" s="383" t="s">
        <v>2280</v>
      </c>
      <c r="AB49" s="380" t="s">
        <v>2320</v>
      </c>
      <c r="AC49" s="380" t="s">
        <v>2321</v>
      </c>
      <c r="AD49" s="395" t="s">
        <v>2322</v>
      </c>
      <c r="AE49" s="385" t="s">
        <v>1200</v>
      </c>
      <c r="AF49" s="386">
        <f t="shared" si="1"/>
        <v>26</v>
      </c>
      <c r="AG49" s="337"/>
      <c r="AH49" s="337"/>
      <c r="AI49" s="337"/>
      <c r="AJ49" s="337"/>
      <c r="AK49" s="360"/>
      <c r="AL49" s="360"/>
      <c r="AM49" s="360"/>
      <c r="AN49" s="360"/>
      <c r="AO49" s="360"/>
      <c r="AP49" s="360"/>
      <c r="AQ49" s="360"/>
      <c r="AR49" s="360"/>
      <c r="AS49" s="360"/>
      <c r="AT49" s="360"/>
      <c r="AU49" s="360"/>
      <c r="AV49" s="360"/>
      <c r="AW49" s="360"/>
      <c r="AX49" s="360"/>
      <c r="AY49" s="360"/>
      <c r="AZ49" s="360"/>
      <c r="BA49" s="360"/>
      <c r="BB49" s="360"/>
      <c r="BC49" s="360"/>
      <c r="BD49" s="360"/>
    </row>
    <row r="50" ht="130.5" customHeight="1">
      <c r="A50" s="326">
        <v>4040.0</v>
      </c>
      <c r="B50" s="327" t="s">
        <v>149</v>
      </c>
      <c r="C50" s="327" t="s">
        <v>19</v>
      </c>
      <c r="D50" s="329" t="s">
        <v>82</v>
      </c>
      <c r="E50" s="327" t="s">
        <v>812</v>
      </c>
      <c r="F50" s="329" t="s">
        <v>2323</v>
      </c>
      <c r="G50" s="329" t="s">
        <v>2319</v>
      </c>
      <c r="H50" s="327" t="s">
        <v>1944</v>
      </c>
      <c r="I50" s="329" t="s">
        <v>1147</v>
      </c>
      <c r="J50" s="329"/>
      <c r="K50" s="329" t="s">
        <v>2324</v>
      </c>
      <c r="L50" s="327" t="s">
        <v>42</v>
      </c>
      <c r="M50" s="327" t="s">
        <v>420</v>
      </c>
      <c r="N50" s="327"/>
      <c r="O50" s="327"/>
      <c r="P50" s="330">
        <v>43.7765275280581</v>
      </c>
      <c r="Q50" s="330">
        <v>-85.5036261073791</v>
      </c>
      <c r="R50" s="331" t="s">
        <v>2325</v>
      </c>
      <c r="S50" s="331"/>
      <c r="T50" s="329"/>
      <c r="U50" s="329" t="s">
        <v>1150</v>
      </c>
      <c r="V50" s="459" t="s">
        <v>1151</v>
      </c>
      <c r="W50" s="329" t="s">
        <v>1152</v>
      </c>
      <c r="X50" s="327" t="s">
        <v>1153</v>
      </c>
      <c r="Y50" s="327" t="s">
        <v>1154</v>
      </c>
      <c r="Z50" s="327" t="s">
        <v>478</v>
      </c>
      <c r="AA50" s="332" t="s">
        <v>2280</v>
      </c>
      <c r="AB50" s="460" t="s">
        <v>2326</v>
      </c>
      <c r="AC50" s="329" t="s">
        <v>2327</v>
      </c>
      <c r="AD50" s="333" t="s">
        <v>2322</v>
      </c>
      <c r="AE50" s="334" t="s">
        <v>208</v>
      </c>
      <c r="AF50" s="335">
        <f t="shared" si="1"/>
        <v>26</v>
      </c>
      <c r="AG50" s="336"/>
      <c r="AH50" s="336"/>
      <c r="AI50" s="336"/>
      <c r="AJ50" s="336"/>
      <c r="AK50" s="360"/>
      <c r="AL50" s="360"/>
      <c r="AM50" s="360"/>
      <c r="AN50" s="360"/>
      <c r="AO50" s="360"/>
      <c r="AP50" s="360"/>
      <c r="AQ50" s="360"/>
      <c r="AR50" s="360"/>
      <c r="AS50" s="360"/>
      <c r="AT50" s="360"/>
      <c r="AU50" s="360"/>
      <c r="AV50" s="360"/>
      <c r="AW50" s="360"/>
      <c r="AX50" s="360"/>
      <c r="AY50" s="360"/>
      <c r="AZ50" s="360"/>
      <c r="BA50" s="360"/>
      <c r="BB50" s="360"/>
      <c r="BC50" s="360"/>
      <c r="BD50" s="360"/>
    </row>
    <row r="51" ht="11.25" customHeight="1">
      <c r="A51" s="326">
        <v>4041.0</v>
      </c>
      <c r="B51" s="461" t="s">
        <v>55</v>
      </c>
      <c r="C51" s="461" t="s">
        <v>19</v>
      </c>
      <c r="D51" s="462" t="s">
        <v>204</v>
      </c>
      <c r="E51" s="461" t="s">
        <v>1209</v>
      </c>
      <c r="F51" s="462" t="s">
        <v>2328</v>
      </c>
      <c r="G51" s="462" t="s">
        <v>1285</v>
      </c>
      <c r="H51" s="461" t="s">
        <v>152</v>
      </c>
      <c r="I51" s="462" t="s">
        <v>1200</v>
      </c>
      <c r="J51" s="462" t="s">
        <v>1221</v>
      </c>
      <c r="K51" s="461" t="s">
        <v>971</v>
      </c>
      <c r="L51" s="461" t="s">
        <v>32</v>
      </c>
      <c r="M51" s="462" t="s">
        <v>420</v>
      </c>
      <c r="N51" s="380">
        <v>43128.0</v>
      </c>
      <c r="O51" s="380"/>
      <c r="P51" s="463">
        <v>39.6301071355065</v>
      </c>
      <c r="Q51" s="464">
        <v>-83.5651480936838</v>
      </c>
      <c r="R51" s="465" t="s">
        <v>1222</v>
      </c>
      <c r="S51" s="466">
        <v>40.0</v>
      </c>
      <c r="T51" s="462" t="s">
        <v>23</v>
      </c>
      <c r="U51" s="462" t="s">
        <v>1202</v>
      </c>
      <c r="V51" s="462" t="s">
        <v>1200</v>
      </c>
      <c r="W51" s="462" t="s">
        <v>1203</v>
      </c>
      <c r="X51" s="462" t="s">
        <v>1204</v>
      </c>
      <c r="Y51" s="462" t="s">
        <v>1205</v>
      </c>
      <c r="Z51" s="462" t="s">
        <v>478</v>
      </c>
      <c r="AA51" s="467" t="s">
        <v>1291</v>
      </c>
      <c r="AB51" s="380" t="s">
        <v>2329</v>
      </c>
      <c r="AC51" s="468" t="s">
        <v>2330</v>
      </c>
      <c r="AD51" s="395" t="s">
        <v>2331</v>
      </c>
      <c r="AE51" s="385" t="s">
        <v>1200</v>
      </c>
      <c r="AF51" s="386">
        <f t="shared" si="1"/>
        <v>20</v>
      </c>
      <c r="AG51" s="336"/>
      <c r="AH51" s="336"/>
      <c r="AI51" s="336"/>
      <c r="AJ51" s="336"/>
      <c r="AK51" s="360"/>
      <c r="AL51" s="360"/>
      <c r="AM51" s="360"/>
      <c r="AN51" s="360"/>
      <c r="AO51" s="360"/>
      <c r="AP51" s="360"/>
      <c r="AQ51" s="360"/>
      <c r="AR51" s="360"/>
      <c r="AS51" s="360"/>
      <c r="AT51" s="360"/>
      <c r="AU51" s="360"/>
      <c r="AV51" s="360"/>
      <c r="AW51" s="360"/>
      <c r="AX51" s="360"/>
      <c r="AY51" s="360"/>
      <c r="AZ51" s="360"/>
      <c r="BA51" s="360"/>
      <c r="BB51" s="360"/>
      <c r="BC51" s="360"/>
      <c r="BD51" s="360"/>
    </row>
    <row r="52" ht="11.25" customHeight="1">
      <c r="A52" s="326">
        <v>4111.0</v>
      </c>
      <c r="B52" s="379" t="s">
        <v>149</v>
      </c>
      <c r="C52" s="379" t="s">
        <v>19</v>
      </c>
      <c r="D52" s="380" t="s">
        <v>204</v>
      </c>
      <c r="E52" s="379" t="s">
        <v>1209</v>
      </c>
      <c r="F52" s="380" t="s">
        <v>1210</v>
      </c>
      <c r="G52" s="380" t="s">
        <v>118</v>
      </c>
      <c r="H52" s="379" t="s">
        <v>814</v>
      </c>
      <c r="I52" s="380" t="s">
        <v>1217</v>
      </c>
      <c r="J52" s="399" t="s">
        <v>1218</v>
      </c>
      <c r="K52" s="380" t="s">
        <v>1201</v>
      </c>
      <c r="L52" s="379" t="s">
        <v>103</v>
      </c>
      <c r="M52" s="379" t="s">
        <v>618</v>
      </c>
      <c r="N52" s="425" t="s">
        <v>1211</v>
      </c>
      <c r="O52" s="379"/>
      <c r="P52" s="381">
        <v>44.1165</v>
      </c>
      <c r="Q52" s="381">
        <v>79.8459</v>
      </c>
      <c r="R52" s="382">
        <v>1000.0</v>
      </c>
      <c r="S52" s="382">
        <v>36.0</v>
      </c>
      <c r="T52" s="426" t="s">
        <v>23</v>
      </c>
      <c r="U52" s="380" t="s">
        <v>334</v>
      </c>
      <c r="V52" s="385" t="s">
        <v>1212</v>
      </c>
      <c r="W52" s="380" t="s">
        <v>1213</v>
      </c>
      <c r="X52" s="379"/>
      <c r="Y52" s="379" t="s">
        <v>467</v>
      </c>
      <c r="Z52" s="379" t="s">
        <v>486</v>
      </c>
      <c r="AA52" s="383">
        <v>45902.0</v>
      </c>
      <c r="AB52" s="380" t="s">
        <v>1214</v>
      </c>
      <c r="AC52" s="380" t="s">
        <v>1215</v>
      </c>
      <c r="AD52" s="395" t="s">
        <v>1216</v>
      </c>
      <c r="AE52" s="386"/>
      <c r="AF52" s="386">
        <f t="shared" si="1"/>
        <v>29</v>
      </c>
      <c r="AG52" s="335"/>
      <c r="AH52" s="335"/>
      <c r="AI52" s="335"/>
      <c r="AJ52" s="335"/>
      <c r="AK52" s="360"/>
      <c r="AL52" s="360"/>
      <c r="AM52" s="360"/>
      <c r="AN52" s="360"/>
      <c r="AO52" s="360"/>
      <c r="AP52" s="360"/>
      <c r="AQ52" s="360"/>
      <c r="AR52" s="360"/>
      <c r="AS52" s="360"/>
      <c r="AT52" s="360"/>
      <c r="AU52" s="360"/>
      <c r="AV52" s="360"/>
      <c r="AW52" s="360"/>
      <c r="AX52" s="360"/>
      <c r="AY52" s="360"/>
      <c r="AZ52" s="360"/>
      <c r="BA52" s="360"/>
      <c r="BB52" s="360"/>
      <c r="BC52" s="360"/>
      <c r="BD52" s="360"/>
    </row>
    <row r="53" ht="11.25" customHeight="1">
      <c r="A53" s="326">
        <v>4042.0</v>
      </c>
      <c r="B53" s="379" t="s">
        <v>55</v>
      </c>
      <c r="C53" s="379" t="s">
        <v>19</v>
      </c>
      <c r="D53" s="380" t="s">
        <v>210</v>
      </c>
      <c r="E53" s="379" t="s">
        <v>812</v>
      </c>
      <c r="F53" s="380" t="s">
        <v>2332</v>
      </c>
      <c r="G53" s="380" t="s">
        <v>1943</v>
      </c>
      <c r="H53" s="379" t="s">
        <v>152</v>
      </c>
      <c r="I53" s="380" t="s">
        <v>208</v>
      </c>
      <c r="J53" s="380" t="s">
        <v>2333</v>
      </c>
      <c r="K53" s="380" t="s">
        <v>2334</v>
      </c>
      <c r="L53" s="379" t="s">
        <v>141</v>
      </c>
      <c r="M53" s="379" t="s">
        <v>420</v>
      </c>
      <c r="N53" s="379"/>
      <c r="O53" s="379"/>
      <c r="P53" s="381">
        <v>32.1700626254056</v>
      </c>
      <c r="Q53" s="381">
        <v>-81.4557614920721</v>
      </c>
      <c r="R53" s="382" t="s">
        <v>1251</v>
      </c>
      <c r="S53" s="382">
        <v>30.0</v>
      </c>
      <c r="T53" s="380" t="s">
        <v>23</v>
      </c>
      <c r="U53" s="380" t="s">
        <v>2335</v>
      </c>
      <c r="V53" s="380" t="s">
        <v>1253</v>
      </c>
      <c r="W53" s="380" t="s">
        <v>631</v>
      </c>
      <c r="X53" s="379" t="s">
        <v>1204</v>
      </c>
      <c r="Y53" s="379" t="s">
        <v>1374</v>
      </c>
      <c r="Z53" s="380" t="s">
        <v>478</v>
      </c>
      <c r="AA53" s="469" t="s">
        <v>1291</v>
      </c>
      <c r="AB53" s="380" t="s">
        <v>2336</v>
      </c>
      <c r="AC53" s="380" t="s">
        <v>2337</v>
      </c>
      <c r="AD53" s="395" t="s">
        <v>2338</v>
      </c>
      <c r="AE53" s="385" t="s">
        <v>208</v>
      </c>
      <c r="AF53" s="386">
        <f t="shared" si="1"/>
        <v>19</v>
      </c>
      <c r="AG53" s="336"/>
      <c r="AH53" s="336"/>
      <c r="AI53" s="336"/>
      <c r="AJ53" s="336"/>
      <c r="AK53" s="360"/>
      <c r="AL53" s="360"/>
      <c r="AM53" s="360"/>
      <c r="AN53" s="360"/>
      <c r="AO53" s="360"/>
      <c r="AP53" s="360"/>
      <c r="AQ53" s="360"/>
      <c r="AR53" s="360"/>
      <c r="AS53" s="360"/>
      <c r="AT53" s="360"/>
      <c r="AU53" s="360"/>
      <c r="AV53" s="360"/>
      <c r="AW53" s="360"/>
      <c r="AX53" s="360"/>
      <c r="AY53" s="360"/>
      <c r="AZ53" s="360"/>
      <c r="BA53" s="360"/>
      <c r="BB53" s="360"/>
      <c r="BC53" s="360"/>
      <c r="BD53" s="360"/>
    </row>
    <row r="54" ht="11.25" customHeight="1">
      <c r="A54" s="326">
        <v>4043.0</v>
      </c>
      <c r="B54" s="379" t="s">
        <v>55</v>
      </c>
      <c r="C54" s="379" t="s">
        <v>19</v>
      </c>
      <c r="D54" s="380" t="s">
        <v>211</v>
      </c>
      <c r="E54" s="379" t="s">
        <v>812</v>
      </c>
      <c r="F54" s="380" t="s">
        <v>2339</v>
      </c>
      <c r="G54" s="380" t="s">
        <v>1285</v>
      </c>
      <c r="H54" s="379" t="s">
        <v>152</v>
      </c>
      <c r="I54" s="380" t="s">
        <v>2340</v>
      </c>
      <c r="J54" s="380" t="s">
        <v>2341</v>
      </c>
      <c r="K54" s="380" t="s">
        <v>2342</v>
      </c>
      <c r="L54" s="379" t="s">
        <v>141</v>
      </c>
      <c r="M54" s="379" t="s">
        <v>420</v>
      </c>
      <c r="N54" s="379">
        <v>35960.0</v>
      </c>
      <c r="O54" s="379"/>
      <c r="P54" s="379">
        <v>34.2664660058321</v>
      </c>
      <c r="Q54" s="381">
        <v>-84.8155940253084</v>
      </c>
      <c r="R54" s="382" t="s">
        <v>2343</v>
      </c>
      <c r="S54" s="382">
        <v>35.0</v>
      </c>
      <c r="T54" s="380" t="s">
        <v>23</v>
      </c>
      <c r="U54" s="380" t="s">
        <v>2344</v>
      </c>
      <c r="V54" s="380" t="s">
        <v>1253</v>
      </c>
      <c r="W54" s="380" t="s">
        <v>2345</v>
      </c>
      <c r="X54" s="379" t="s">
        <v>2346</v>
      </c>
      <c r="Y54" s="379" t="s">
        <v>1256</v>
      </c>
      <c r="Z54" s="379" t="s">
        <v>478</v>
      </c>
      <c r="AA54" s="383" t="s">
        <v>1291</v>
      </c>
      <c r="AB54" s="380" t="s">
        <v>2347</v>
      </c>
      <c r="AC54" s="380" t="s">
        <v>2348</v>
      </c>
      <c r="AD54" s="395" t="s">
        <v>2349</v>
      </c>
      <c r="AE54" s="385" t="s">
        <v>208</v>
      </c>
      <c r="AF54" s="386">
        <f t="shared" si="1"/>
        <v>27</v>
      </c>
      <c r="AG54" s="336"/>
      <c r="AH54" s="336"/>
      <c r="AI54" s="336"/>
      <c r="AJ54" s="336"/>
      <c r="AK54" s="360"/>
      <c r="AL54" s="360"/>
      <c r="AM54" s="360"/>
      <c r="AN54" s="360"/>
      <c r="AO54" s="360"/>
      <c r="AP54" s="360"/>
      <c r="AQ54" s="360"/>
      <c r="AR54" s="360"/>
      <c r="AS54" s="360"/>
      <c r="AT54" s="360"/>
      <c r="AU54" s="360"/>
      <c r="AV54" s="360"/>
      <c r="AW54" s="360"/>
      <c r="AX54" s="360"/>
      <c r="AY54" s="360"/>
      <c r="AZ54" s="360"/>
      <c r="BA54" s="360"/>
      <c r="BB54" s="360"/>
      <c r="BC54" s="360"/>
      <c r="BD54" s="360"/>
    </row>
    <row r="55" ht="11.25" customHeight="1">
      <c r="A55" s="326">
        <v>4044.0</v>
      </c>
      <c r="B55" s="370" t="s">
        <v>213</v>
      </c>
      <c r="C55" s="370" t="s">
        <v>19</v>
      </c>
      <c r="D55" s="371" t="s">
        <v>2350</v>
      </c>
      <c r="E55" s="370" t="s">
        <v>812</v>
      </c>
      <c r="F55" s="371" t="s">
        <v>2351</v>
      </c>
      <c r="G55" s="371" t="s">
        <v>1943</v>
      </c>
      <c r="H55" s="370" t="s">
        <v>152</v>
      </c>
      <c r="I55" s="371" t="s">
        <v>2352</v>
      </c>
      <c r="J55" s="371" t="s">
        <v>2353</v>
      </c>
      <c r="K55" s="371" t="s">
        <v>1431</v>
      </c>
      <c r="L55" s="370" t="s">
        <v>106</v>
      </c>
      <c r="M55" s="370" t="s">
        <v>420</v>
      </c>
      <c r="N55" s="370">
        <v>13760.0</v>
      </c>
      <c r="O55" s="370" t="s">
        <v>2354</v>
      </c>
      <c r="P55" s="372">
        <v>42.1049716383094</v>
      </c>
      <c r="Q55" s="372">
        <v>-76.044493930508</v>
      </c>
      <c r="R55" s="373">
        <v>100.0</v>
      </c>
      <c r="S55" s="470">
        <v>1.0</v>
      </c>
      <c r="T55" s="371" t="s">
        <v>23</v>
      </c>
      <c r="U55" s="371" t="s">
        <v>2355</v>
      </c>
      <c r="V55" s="371" t="s">
        <v>2356</v>
      </c>
      <c r="W55" s="371" t="s">
        <v>2357</v>
      </c>
      <c r="X55" s="370" t="s">
        <v>2358</v>
      </c>
      <c r="Y55" s="370" t="s">
        <v>1086</v>
      </c>
      <c r="Z55" s="370" t="s">
        <v>478</v>
      </c>
      <c r="AA55" s="376" t="s">
        <v>1291</v>
      </c>
      <c r="AB55" s="371" t="s">
        <v>2359</v>
      </c>
      <c r="AC55" s="371" t="s">
        <v>2360</v>
      </c>
      <c r="AD55" s="432" t="s">
        <v>2361</v>
      </c>
      <c r="AE55" s="406" t="s">
        <v>2362</v>
      </c>
      <c r="AF55" s="378">
        <f t="shared" si="1"/>
        <v>28</v>
      </c>
      <c r="AG55" s="336"/>
      <c r="AH55" s="336"/>
      <c r="AI55" s="336"/>
      <c r="AJ55" s="336"/>
      <c r="AK55" s="28"/>
      <c r="AL55" s="28"/>
      <c r="AM55" s="28"/>
      <c r="AN55" s="28"/>
      <c r="AO55" s="28"/>
      <c r="AP55" s="28"/>
      <c r="AQ55" s="28"/>
      <c r="AR55" s="28"/>
      <c r="AS55" s="28"/>
      <c r="AT55" s="28"/>
      <c r="AU55" s="28"/>
      <c r="AV55" s="28"/>
      <c r="AW55" s="28"/>
      <c r="AX55" s="28"/>
      <c r="AY55" s="28"/>
      <c r="AZ55" s="28"/>
      <c r="BA55" s="28"/>
      <c r="BB55" s="28"/>
      <c r="BC55" s="28"/>
      <c r="BD55" s="28"/>
    </row>
    <row r="56" ht="11.25" customHeight="1">
      <c r="A56" s="326">
        <v>4045.0</v>
      </c>
      <c r="B56" s="416" t="s">
        <v>213</v>
      </c>
      <c r="C56" s="416" t="s">
        <v>19</v>
      </c>
      <c r="D56" s="415" t="s">
        <v>2350</v>
      </c>
      <c r="E56" s="416" t="s">
        <v>812</v>
      </c>
      <c r="F56" s="415" t="s">
        <v>2363</v>
      </c>
      <c r="G56" s="415" t="s">
        <v>1943</v>
      </c>
      <c r="H56" s="416" t="s">
        <v>152</v>
      </c>
      <c r="I56" s="415" t="s">
        <v>2352</v>
      </c>
      <c r="J56" s="415" t="s">
        <v>2353</v>
      </c>
      <c r="K56" s="415" t="s">
        <v>1431</v>
      </c>
      <c r="L56" s="416" t="s">
        <v>106</v>
      </c>
      <c r="M56" s="416" t="s">
        <v>420</v>
      </c>
      <c r="N56" s="416">
        <v>13760.0</v>
      </c>
      <c r="O56" s="416" t="s">
        <v>2354</v>
      </c>
      <c r="P56" s="418">
        <v>42.1049716383094</v>
      </c>
      <c r="Q56" s="418">
        <v>-76.044493930508</v>
      </c>
      <c r="R56" s="420" t="s">
        <v>2364</v>
      </c>
      <c r="S56" s="471">
        <v>29.0</v>
      </c>
      <c r="T56" s="415" t="s">
        <v>23</v>
      </c>
      <c r="U56" s="415" t="s">
        <v>2355</v>
      </c>
      <c r="V56" s="415" t="s">
        <v>2356</v>
      </c>
      <c r="W56" s="415" t="s">
        <v>2357</v>
      </c>
      <c r="X56" s="416" t="s">
        <v>2358</v>
      </c>
      <c r="Y56" s="416" t="s">
        <v>1086</v>
      </c>
      <c r="Z56" s="416" t="s">
        <v>478</v>
      </c>
      <c r="AA56" s="422" t="s">
        <v>1291</v>
      </c>
      <c r="AB56" s="415" t="s">
        <v>2365</v>
      </c>
      <c r="AC56" s="415" t="s">
        <v>2366</v>
      </c>
      <c r="AD56" s="423" t="s">
        <v>2361</v>
      </c>
      <c r="AE56" s="433" t="s">
        <v>2362</v>
      </c>
      <c r="AF56" s="424">
        <f t="shared" si="1"/>
        <v>28</v>
      </c>
      <c r="AG56" s="336"/>
      <c r="AH56" s="336"/>
      <c r="AI56" s="336"/>
      <c r="AJ56" s="336"/>
      <c r="AK56" s="28"/>
      <c r="AL56" s="28"/>
      <c r="AM56" s="28"/>
      <c r="AN56" s="28"/>
      <c r="AO56" s="28"/>
      <c r="AP56" s="28"/>
      <c r="AQ56" s="28"/>
      <c r="AR56" s="28"/>
      <c r="AS56" s="28"/>
      <c r="AT56" s="28"/>
      <c r="AU56" s="28"/>
      <c r="AV56" s="28"/>
      <c r="AW56" s="28"/>
      <c r="AX56" s="28"/>
      <c r="AY56" s="28"/>
      <c r="AZ56" s="28"/>
      <c r="BA56" s="28"/>
      <c r="BB56" s="28"/>
      <c r="BC56" s="28"/>
      <c r="BD56" s="28"/>
    </row>
    <row r="57" ht="11.25" customHeight="1">
      <c r="A57" s="326">
        <v>4046.0</v>
      </c>
      <c r="B57" s="416" t="s">
        <v>213</v>
      </c>
      <c r="C57" s="416" t="s">
        <v>19</v>
      </c>
      <c r="D57" s="415" t="s">
        <v>2350</v>
      </c>
      <c r="E57" s="416" t="s">
        <v>812</v>
      </c>
      <c r="F57" s="415" t="s">
        <v>2363</v>
      </c>
      <c r="G57" s="415" t="s">
        <v>1943</v>
      </c>
      <c r="H57" s="416" t="s">
        <v>152</v>
      </c>
      <c r="I57" s="415" t="s">
        <v>2352</v>
      </c>
      <c r="J57" s="415" t="s">
        <v>2353</v>
      </c>
      <c r="K57" s="415" t="s">
        <v>1431</v>
      </c>
      <c r="L57" s="416" t="s">
        <v>106</v>
      </c>
      <c r="M57" s="416" t="s">
        <v>420</v>
      </c>
      <c r="N57" s="416">
        <v>13760.0</v>
      </c>
      <c r="O57" s="416" t="s">
        <v>2354</v>
      </c>
      <c r="P57" s="418">
        <v>42.1049716383094</v>
      </c>
      <c r="Q57" s="418">
        <v>-76.044493930508</v>
      </c>
      <c r="R57" s="420" t="s">
        <v>2367</v>
      </c>
      <c r="S57" s="471">
        <v>8.0</v>
      </c>
      <c r="T57" s="415" t="s">
        <v>23</v>
      </c>
      <c r="U57" s="415" t="s">
        <v>2355</v>
      </c>
      <c r="V57" s="415" t="s">
        <v>2356</v>
      </c>
      <c r="W57" s="415" t="s">
        <v>2357</v>
      </c>
      <c r="X57" s="416" t="s">
        <v>2358</v>
      </c>
      <c r="Y57" s="416" t="s">
        <v>1086</v>
      </c>
      <c r="Z57" s="416" t="s">
        <v>478</v>
      </c>
      <c r="AA57" s="422" t="s">
        <v>1291</v>
      </c>
      <c r="AB57" s="415" t="s">
        <v>2368</v>
      </c>
      <c r="AC57" s="415" t="s">
        <v>2366</v>
      </c>
      <c r="AD57" s="423" t="s">
        <v>2361</v>
      </c>
      <c r="AE57" s="433" t="s">
        <v>2362</v>
      </c>
      <c r="AF57" s="424">
        <f t="shared" si="1"/>
        <v>28</v>
      </c>
      <c r="AG57" s="336"/>
      <c r="AH57" s="336"/>
      <c r="AI57" s="336"/>
      <c r="AJ57" s="336"/>
      <c r="AK57" s="472"/>
      <c r="AL57" s="472"/>
      <c r="AM57" s="472"/>
      <c r="AN57" s="472"/>
      <c r="AO57" s="472"/>
      <c r="AP57" s="472"/>
      <c r="AQ57" s="472"/>
      <c r="AR57" s="472"/>
      <c r="AS57" s="472"/>
      <c r="AT57" s="472"/>
      <c r="AU57" s="472"/>
      <c r="AV57" s="472"/>
      <c r="AW57" s="472"/>
      <c r="AX57" s="472"/>
      <c r="AY57" s="472"/>
      <c r="AZ57" s="472"/>
      <c r="BA57" s="472"/>
      <c r="BB57" s="472"/>
      <c r="BC57" s="472"/>
      <c r="BD57" s="472"/>
    </row>
    <row r="58" ht="11.25" customHeight="1">
      <c r="A58" s="326">
        <v>4047.0</v>
      </c>
      <c r="B58" s="339" t="s">
        <v>36</v>
      </c>
      <c r="C58" s="339" t="s">
        <v>19</v>
      </c>
      <c r="D58" s="340" t="s">
        <v>2369</v>
      </c>
      <c r="E58" s="339" t="s">
        <v>1209</v>
      </c>
      <c r="F58" s="340" t="s">
        <v>2369</v>
      </c>
      <c r="G58" s="340" t="s">
        <v>2370</v>
      </c>
      <c r="H58" s="339" t="s">
        <v>2371</v>
      </c>
      <c r="I58" s="413" t="s">
        <v>2372</v>
      </c>
      <c r="J58" s="340" t="s">
        <v>2373</v>
      </c>
      <c r="K58" s="340" t="s">
        <v>2374</v>
      </c>
      <c r="L58" s="339" t="s">
        <v>93</v>
      </c>
      <c r="M58" s="339" t="s">
        <v>420</v>
      </c>
      <c r="N58" s="339">
        <v>29405.0</v>
      </c>
      <c r="O58" s="339"/>
      <c r="P58" s="473">
        <v>32.8843204905493</v>
      </c>
      <c r="Q58" s="473">
        <v>79.9751381540034</v>
      </c>
      <c r="R58" s="393">
        <v>5000.0</v>
      </c>
      <c r="S58" s="393"/>
      <c r="T58" s="340"/>
      <c r="U58" s="340" t="s">
        <v>2369</v>
      </c>
      <c r="V58" s="474" t="s">
        <v>2372</v>
      </c>
      <c r="W58" s="340" t="s">
        <v>2374</v>
      </c>
      <c r="X58" s="339" t="s">
        <v>93</v>
      </c>
      <c r="Y58" s="339" t="s">
        <v>420</v>
      </c>
      <c r="Z58" s="339" t="s">
        <v>2375</v>
      </c>
      <c r="AA58" s="345" t="s">
        <v>2376</v>
      </c>
      <c r="AB58" s="347" t="s">
        <v>2377</v>
      </c>
      <c r="AC58" s="340" t="s">
        <v>2378</v>
      </c>
      <c r="AD58" s="475" t="s">
        <v>2379</v>
      </c>
      <c r="AE58" s="340"/>
      <c r="AF58" s="337">
        <f t="shared" si="1"/>
        <v>18</v>
      </c>
      <c r="AG58" s="336"/>
      <c r="AH58" s="336"/>
      <c r="AI58" s="336"/>
      <c r="AJ58" s="476"/>
      <c r="AK58" s="360"/>
      <c r="AL58" s="360"/>
      <c r="AM58" s="360"/>
      <c r="AN58" s="360"/>
      <c r="AO58" s="360"/>
      <c r="AP58" s="360"/>
      <c r="AQ58" s="360"/>
      <c r="AR58" s="360"/>
      <c r="AS58" s="360"/>
      <c r="AT58" s="360"/>
      <c r="AU58" s="360"/>
      <c r="AV58" s="360"/>
      <c r="AW58" s="360"/>
      <c r="AX58" s="360"/>
      <c r="AY58" s="360"/>
      <c r="AZ58" s="360"/>
      <c r="BA58" s="360"/>
      <c r="BB58" s="360"/>
      <c r="BC58" s="360"/>
      <c r="BD58" s="360"/>
    </row>
    <row r="59" ht="11.25" customHeight="1">
      <c r="A59" s="326">
        <v>4048.0</v>
      </c>
      <c r="B59" s="327" t="s">
        <v>158</v>
      </c>
      <c r="C59" s="327" t="s">
        <v>19</v>
      </c>
      <c r="D59" s="329" t="s">
        <v>1284</v>
      </c>
      <c r="E59" s="327" t="s">
        <v>812</v>
      </c>
      <c r="F59" s="329" t="s">
        <v>1284</v>
      </c>
      <c r="G59" s="329" t="s">
        <v>1285</v>
      </c>
      <c r="H59" s="438" t="s">
        <v>1286</v>
      </c>
      <c r="I59" s="329" t="s">
        <v>1289</v>
      </c>
      <c r="J59" s="438" t="s">
        <v>1299</v>
      </c>
      <c r="K59" s="329" t="s">
        <v>1287</v>
      </c>
      <c r="L59" s="327" t="s">
        <v>194</v>
      </c>
      <c r="M59" s="327" t="s">
        <v>420</v>
      </c>
      <c r="N59" s="327">
        <v>20705.0</v>
      </c>
      <c r="O59" s="438" t="s">
        <v>1288</v>
      </c>
      <c r="P59" s="330">
        <v>39.0621380416418</v>
      </c>
      <c r="Q59" s="330">
        <v>-76.8873166</v>
      </c>
      <c r="R59" s="331">
        <v>70.0</v>
      </c>
      <c r="S59" s="477">
        <v>10.0</v>
      </c>
      <c r="T59" s="438" t="s">
        <v>2380</v>
      </c>
      <c r="U59" s="403" t="s">
        <v>1284</v>
      </c>
      <c r="V59" s="329" t="s">
        <v>1289</v>
      </c>
      <c r="W59" s="329" t="s">
        <v>1290</v>
      </c>
      <c r="X59" s="327" t="s">
        <v>194</v>
      </c>
      <c r="Y59" s="327" t="s">
        <v>420</v>
      </c>
      <c r="Z59" s="327" t="s">
        <v>478</v>
      </c>
      <c r="AA59" s="332" t="s">
        <v>1291</v>
      </c>
      <c r="AB59" s="327" t="s">
        <v>1292</v>
      </c>
      <c r="AC59" s="332" t="s">
        <v>1293</v>
      </c>
      <c r="AD59" s="478" t="s">
        <v>1294</v>
      </c>
      <c r="AE59" s="334" t="s">
        <v>1295</v>
      </c>
      <c r="AF59" s="335">
        <f t="shared" si="1"/>
        <v>24</v>
      </c>
      <c r="AG59" s="438" t="s">
        <v>1296</v>
      </c>
      <c r="AH59" s="438" t="s">
        <v>1297</v>
      </c>
      <c r="AI59" s="479" t="s">
        <v>1298</v>
      </c>
      <c r="AJ59" s="336"/>
      <c r="AK59" s="28"/>
      <c r="AL59" s="28"/>
      <c r="AM59" s="28"/>
      <c r="AN59" s="28"/>
      <c r="AO59" s="28"/>
      <c r="AP59" s="28"/>
      <c r="AQ59" s="28"/>
      <c r="AR59" s="28"/>
      <c r="AS59" s="28"/>
      <c r="AT59" s="28"/>
      <c r="AU59" s="28"/>
      <c r="AV59" s="28"/>
      <c r="AW59" s="28"/>
      <c r="AX59" s="28"/>
      <c r="AY59" s="28"/>
      <c r="AZ59" s="28"/>
      <c r="BA59" s="28"/>
      <c r="BB59" s="28"/>
      <c r="BC59" s="28"/>
      <c r="BD59" s="28"/>
    </row>
    <row r="60" ht="11.25" customHeight="1">
      <c r="A60" s="326">
        <v>4049.0</v>
      </c>
      <c r="B60" s="339" t="s">
        <v>158</v>
      </c>
      <c r="C60" s="339" t="s">
        <v>19</v>
      </c>
      <c r="D60" s="340" t="s">
        <v>142</v>
      </c>
      <c r="E60" s="339" t="s">
        <v>812</v>
      </c>
      <c r="F60" s="340" t="s">
        <v>142</v>
      </c>
      <c r="G60" s="340" t="s">
        <v>1285</v>
      </c>
      <c r="H60" s="340" t="s">
        <v>1980</v>
      </c>
      <c r="I60" s="340" t="s">
        <v>1300</v>
      </c>
      <c r="J60" s="340" t="s">
        <v>2381</v>
      </c>
      <c r="K60" s="340" t="s">
        <v>1160</v>
      </c>
      <c r="L60" s="339" t="s">
        <v>26</v>
      </c>
      <c r="M60" s="339" t="s">
        <v>420</v>
      </c>
      <c r="N60" s="339">
        <v>94538.0</v>
      </c>
      <c r="O60" s="339" t="s">
        <v>2382</v>
      </c>
      <c r="P60" s="342">
        <v>37.4735222571917</v>
      </c>
      <c r="Q60" s="342">
        <v>-121.937359171955</v>
      </c>
      <c r="R60" s="393">
        <v>18.0</v>
      </c>
      <c r="S60" s="393"/>
      <c r="T60" s="340"/>
      <c r="U60" s="445" t="s">
        <v>142</v>
      </c>
      <c r="V60" s="340" t="s">
        <v>1300</v>
      </c>
      <c r="W60" s="340" t="s">
        <v>1160</v>
      </c>
      <c r="X60" s="339" t="s">
        <v>26</v>
      </c>
      <c r="Y60" s="339" t="s">
        <v>420</v>
      </c>
      <c r="Z60" s="339" t="s">
        <v>498</v>
      </c>
      <c r="AA60" s="345">
        <v>44890.0</v>
      </c>
      <c r="AB60" s="339" t="s">
        <v>2383</v>
      </c>
      <c r="AC60" s="345" t="s">
        <v>2384</v>
      </c>
      <c r="AD60" s="480" t="s">
        <v>2385</v>
      </c>
      <c r="AE60" s="347" t="s">
        <v>1300</v>
      </c>
      <c r="AF60" s="337">
        <f t="shared" si="1"/>
        <v>29</v>
      </c>
      <c r="AG60" s="336"/>
      <c r="AH60" s="336"/>
      <c r="AI60" s="336"/>
      <c r="AJ60" s="336"/>
      <c r="AK60" s="360"/>
      <c r="AL60" s="360"/>
      <c r="AM60" s="360"/>
      <c r="AN60" s="360"/>
      <c r="AO60" s="360"/>
      <c r="AP60" s="360"/>
      <c r="AQ60" s="360"/>
      <c r="AR60" s="360"/>
      <c r="AS60" s="360"/>
      <c r="AT60" s="360"/>
      <c r="AU60" s="360"/>
      <c r="AV60" s="360"/>
      <c r="AW60" s="360"/>
      <c r="AX60" s="360"/>
      <c r="AY60" s="360"/>
      <c r="AZ60" s="360"/>
      <c r="BA60" s="360"/>
      <c r="BB60" s="360"/>
      <c r="BC60" s="360"/>
      <c r="BD60" s="360"/>
    </row>
    <row r="61" ht="11.25" customHeight="1">
      <c r="A61" s="326">
        <v>4050.0</v>
      </c>
      <c r="B61" s="379" t="s">
        <v>213</v>
      </c>
      <c r="C61" s="379" t="s">
        <v>19</v>
      </c>
      <c r="D61" s="380" t="s">
        <v>214</v>
      </c>
      <c r="E61" s="379" t="s">
        <v>1209</v>
      </c>
      <c r="F61" s="380" t="s">
        <v>214</v>
      </c>
      <c r="G61" s="380" t="s">
        <v>1943</v>
      </c>
      <c r="H61" s="379" t="s">
        <v>1980</v>
      </c>
      <c r="I61" s="380" t="s">
        <v>1333</v>
      </c>
      <c r="J61" s="380" t="s">
        <v>1334</v>
      </c>
      <c r="K61" s="380" t="s">
        <v>1335</v>
      </c>
      <c r="L61" s="379" t="s">
        <v>70</v>
      </c>
      <c r="M61" s="379" t="s">
        <v>420</v>
      </c>
      <c r="N61" s="379">
        <v>85326.0</v>
      </c>
      <c r="O61" s="379" t="s">
        <v>1336</v>
      </c>
      <c r="P61" s="381">
        <v>33.3752496052389</v>
      </c>
      <c r="Q61" s="381">
        <v>-112.622191176728</v>
      </c>
      <c r="R61" s="382" t="s">
        <v>1058</v>
      </c>
      <c r="S61" s="382">
        <v>12.0</v>
      </c>
      <c r="T61" s="380" t="s">
        <v>23</v>
      </c>
      <c r="U61" s="380" t="s">
        <v>214</v>
      </c>
      <c r="V61" s="380" t="s">
        <v>1333</v>
      </c>
      <c r="W61" s="380" t="s">
        <v>1337</v>
      </c>
      <c r="X61" s="379" t="s">
        <v>1338</v>
      </c>
      <c r="Y61" s="379" t="s">
        <v>420</v>
      </c>
      <c r="Z61" s="379" t="s">
        <v>478</v>
      </c>
      <c r="AA61" s="383" t="s">
        <v>2386</v>
      </c>
      <c r="AB61" s="380" t="s">
        <v>1339</v>
      </c>
      <c r="AC61" s="380"/>
      <c r="AD61" s="481" t="s">
        <v>2387</v>
      </c>
      <c r="AE61" s="385" t="s">
        <v>2388</v>
      </c>
      <c r="AF61" s="386">
        <f t="shared" si="1"/>
        <v>25</v>
      </c>
      <c r="AG61" s="336"/>
      <c r="AH61" s="336"/>
      <c r="AI61" s="336"/>
      <c r="AJ61" s="336"/>
      <c r="AK61" s="28"/>
      <c r="AL61" s="28"/>
      <c r="AM61" s="28"/>
      <c r="AN61" s="28"/>
      <c r="AO61" s="28"/>
      <c r="AP61" s="28"/>
      <c r="AQ61" s="28"/>
      <c r="AR61" s="28"/>
      <c r="AS61" s="28"/>
      <c r="AT61" s="28"/>
      <c r="AU61" s="28"/>
      <c r="AV61" s="28"/>
      <c r="AW61" s="28"/>
      <c r="AX61" s="28"/>
      <c r="AY61" s="28"/>
      <c r="AZ61" s="28"/>
      <c r="BA61" s="28"/>
      <c r="BB61" s="28"/>
      <c r="BC61" s="28"/>
      <c r="BD61" s="28"/>
    </row>
    <row r="62" ht="11.25" customHeight="1">
      <c r="A62" s="326">
        <v>4090.0</v>
      </c>
      <c r="B62" s="379" t="s">
        <v>55</v>
      </c>
      <c r="C62" s="379" t="s">
        <v>19</v>
      </c>
      <c r="D62" s="380" t="s">
        <v>187</v>
      </c>
      <c r="E62" s="379" t="s">
        <v>812</v>
      </c>
      <c r="F62" s="380" t="s">
        <v>2389</v>
      </c>
      <c r="G62" s="380" t="s">
        <v>1285</v>
      </c>
      <c r="H62" s="379" t="s">
        <v>1980</v>
      </c>
      <c r="I62" s="482" t="s">
        <v>2390</v>
      </c>
      <c r="J62" s="380" t="s">
        <v>572</v>
      </c>
      <c r="K62" s="380" t="s">
        <v>572</v>
      </c>
      <c r="L62" s="379" t="s">
        <v>42</v>
      </c>
      <c r="M62" s="379" t="s">
        <v>420</v>
      </c>
      <c r="N62" s="379">
        <v>48864.0</v>
      </c>
      <c r="O62" s="379" t="s">
        <v>2391</v>
      </c>
      <c r="P62" s="381">
        <v>42.7277663796731</v>
      </c>
      <c r="Q62" s="381">
        <v>-84.55</v>
      </c>
      <c r="R62" s="483" t="s">
        <v>2263</v>
      </c>
      <c r="S62" s="382">
        <v>50.0</v>
      </c>
      <c r="T62" s="391" t="s">
        <v>23</v>
      </c>
      <c r="U62" s="380" t="s">
        <v>187</v>
      </c>
      <c r="V62" s="385" t="s">
        <v>2390</v>
      </c>
      <c r="W62" s="380" t="s">
        <v>631</v>
      </c>
      <c r="X62" s="380"/>
      <c r="Y62" s="379" t="s">
        <v>1256</v>
      </c>
      <c r="Z62" s="379" t="s">
        <v>478</v>
      </c>
      <c r="AA62" s="383" t="s">
        <v>1779</v>
      </c>
      <c r="AB62" s="392" t="s">
        <v>2392</v>
      </c>
      <c r="AC62" s="380" t="s">
        <v>2393</v>
      </c>
      <c r="AD62" s="384" t="s">
        <v>2394</v>
      </c>
      <c r="AE62" s="385" t="s">
        <v>1826</v>
      </c>
      <c r="AF62" s="386">
        <f t="shared" si="1"/>
        <v>28</v>
      </c>
      <c r="AG62" s="336"/>
      <c r="AH62" s="336"/>
      <c r="AI62" s="336"/>
      <c r="AJ62" s="336"/>
      <c r="AK62" s="360"/>
      <c r="AL62" s="360"/>
      <c r="AM62" s="360"/>
      <c r="AN62" s="360"/>
      <c r="AO62" s="360"/>
      <c r="AP62" s="360"/>
      <c r="AQ62" s="360"/>
      <c r="AR62" s="360"/>
      <c r="AS62" s="360"/>
      <c r="AT62" s="360"/>
      <c r="AU62" s="360"/>
      <c r="AV62" s="360"/>
      <c r="AW62" s="360"/>
      <c r="AX62" s="360"/>
      <c r="AY62" s="360"/>
      <c r="AZ62" s="360"/>
      <c r="BA62" s="360"/>
      <c r="BB62" s="360"/>
      <c r="BC62" s="360"/>
      <c r="BD62" s="360"/>
    </row>
    <row r="63" ht="11.25" customHeight="1">
      <c r="A63" s="326">
        <v>4051.0</v>
      </c>
      <c r="B63" s="379" t="s">
        <v>149</v>
      </c>
      <c r="C63" s="379" t="s">
        <v>19</v>
      </c>
      <c r="D63" s="380" t="s">
        <v>88</v>
      </c>
      <c r="E63" s="379" t="s">
        <v>812</v>
      </c>
      <c r="F63" s="380" t="s">
        <v>2395</v>
      </c>
      <c r="G63" s="380" t="s">
        <v>1285</v>
      </c>
      <c r="H63" s="379" t="s">
        <v>1944</v>
      </c>
      <c r="I63" s="380" t="s">
        <v>2396</v>
      </c>
      <c r="J63" s="380" t="s">
        <v>1344</v>
      </c>
      <c r="K63" s="380" t="s">
        <v>2397</v>
      </c>
      <c r="L63" s="379" t="s">
        <v>70</v>
      </c>
      <c r="M63" s="379" t="s">
        <v>420</v>
      </c>
      <c r="N63" s="379">
        <v>85142.0</v>
      </c>
      <c r="O63" s="379" t="s">
        <v>1346</v>
      </c>
      <c r="P63" s="381">
        <v>33.25</v>
      </c>
      <c r="Q63" s="380">
        <v>-111.63</v>
      </c>
      <c r="R63" s="382" t="s">
        <v>464</v>
      </c>
      <c r="S63" s="382">
        <v>17.0</v>
      </c>
      <c r="T63" s="382" t="s">
        <v>23</v>
      </c>
      <c r="U63" s="380" t="s">
        <v>338</v>
      </c>
      <c r="V63" s="380" t="s">
        <v>1360</v>
      </c>
      <c r="W63" s="380" t="s">
        <v>631</v>
      </c>
      <c r="X63" s="379" t="s">
        <v>1204</v>
      </c>
      <c r="Y63" s="379" t="s">
        <v>1347</v>
      </c>
      <c r="Z63" s="379" t="s">
        <v>478</v>
      </c>
      <c r="AA63" s="383" t="s">
        <v>1291</v>
      </c>
      <c r="AB63" s="392" t="s">
        <v>2398</v>
      </c>
      <c r="AC63" s="380" t="s">
        <v>2399</v>
      </c>
      <c r="AD63" s="395" t="s">
        <v>2400</v>
      </c>
      <c r="AE63" s="385" t="s">
        <v>2401</v>
      </c>
      <c r="AF63" s="386">
        <f t="shared" si="1"/>
        <v>29</v>
      </c>
      <c r="AG63" s="337"/>
      <c r="AH63" s="337"/>
      <c r="AI63" s="337"/>
      <c r="AJ63" s="337"/>
      <c r="AK63" s="28"/>
      <c r="AL63" s="28"/>
      <c r="AM63" s="28"/>
      <c r="AN63" s="28"/>
      <c r="AO63" s="28"/>
      <c r="AP63" s="28"/>
      <c r="AQ63" s="28"/>
      <c r="AR63" s="28"/>
      <c r="AS63" s="28"/>
      <c r="AT63" s="28"/>
      <c r="AU63" s="28"/>
      <c r="AV63" s="28"/>
      <c r="AW63" s="28"/>
      <c r="AX63" s="28"/>
      <c r="AY63" s="28"/>
      <c r="AZ63" s="28"/>
      <c r="BA63" s="28"/>
      <c r="BB63" s="28"/>
      <c r="BC63" s="28"/>
      <c r="BD63" s="28"/>
    </row>
    <row r="64" ht="11.25" customHeight="1">
      <c r="A64" s="326">
        <v>4052.0</v>
      </c>
      <c r="B64" s="379" t="s">
        <v>55</v>
      </c>
      <c r="C64" s="379" t="s">
        <v>19</v>
      </c>
      <c r="D64" s="380" t="s">
        <v>88</v>
      </c>
      <c r="E64" s="379" t="s">
        <v>812</v>
      </c>
      <c r="F64" s="380" t="s">
        <v>2402</v>
      </c>
      <c r="G64" s="380" t="s">
        <v>1483</v>
      </c>
      <c r="H64" s="379" t="s">
        <v>1980</v>
      </c>
      <c r="I64" s="380" t="s">
        <v>2396</v>
      </c>
      <c r="J64" s="380" t="s">
        <v>1344</v>
      </c>
      <c r="K64" s="380" t="s">
        <v>2397</v>
      </c>
      <c r="L64" s="379" t="s">
        <v>70</v>
      </c>
      <c r="M64" s="379" t="s">
        <v>420</v>
      </c>
      <c r="N64" s="379">
        <v>85142.0</v>
      </c>
      <c r="O64" s="379" t="s">
        <v>1346</v>
      </c>
      <c r="P64" s="381">
        <v>33.25</v>
      </c>
      <c r="Q64" s="380">
        <v>-111.63</v>
      </c>
      <c r="R64" s="382" t="s">
        <v>464</v>
      </c>
      <c r="S64" s="382">
        <v>36.0</v>
      </c>
      <c r="T64" s="382" t="s">
        <v>23</v>
      </c>
      <c r="U64" s="380" t="s">
        <v>338</v>
      </c>
      <c r="V64" s="380" t="s">
        <v>1360</v>
      </c>
      <c r="W64" s="380" t="s">
        <v>631</v>
      </c>
      <c r="X64" s="379" t="s">
        <v>1204</v>
      </c>
      <c r="Y64" s="379" t="s">
        <v>1347</v>
      </c>
      <c r="Z64" s="379" t="s">
        <v>478</v>
      </c>
      <c r="AA64" s="383" t="s">
        <v>1291</v>
      </c>
      <c r="AB64" s="392" t="s">
        <v>2398</v>
      </c>
      <c r="AC64" s="380" t="s">
        <v>2403</v>
      </c>
      <c r="AD64" s="395" t="s">
        <v>2400</v>
      </c>
      <c r="AE64" s="385" t="s">
        <v>2401</v>
      </c>
      <c r="AF64" s="386">
        <f t="shared" si="1"/>
        <v>29</v>
      </c>
      <c r="AG64" s="336"/>
      <c r="AH64" s="336"/>
      <c r="AI64" s="336"/>
      <c r="AJ64" s="336"/>
      <c r="AK64" s="28"/>
      <c r="AL64" s="28"/>
      <c r="AM64" s="28"/>
      <c r="AN64" s="28"/>
      <c r="AO64" s="28"/>
      <c r="AP64" s="28"/>
      <c r="AQ64" s="28"/>
      <c r="AR64" s="28"/>
      <c r="AS64" s="28"/>
      <c r="AT64" s="28"/>
      <c r="AU64" s="28"/>
      <c r="AV64" s="28"/>
      <c r="AW64" s="28"/>
      <c r="AX64" s="28"/>
      <c r="AY64" s="28"/>
      <c r="AZ64" s="28"/>
      <c r="BA64" s="28"/>
      <c r="BB64" s="28"/>
      <c r="BC64" s="28"/>
      <c r="BD64" s="28"/>
    </row>
    <row r="65" ht="48.0" customHeight="1">
      <c r="A65" s="326">
        <v>4053.0</v>
      </c>
      <c r="B65" s="379" t="s">
        <v>36</v>
      </c>
      <c r="C65" s="379" t="s">
        <v>19</v>
      </c>
      <c r="D65" s="380" t="s">
        <v>88</v>
      </c>
      <c r="E65" s="379" t="s">
        <v>812</v>
      </c>
      <c r="F65" s="380" t="s">
        <v>2404</v>
      </c>
      <c r="G65" s="380" t="s">
        <v>1285</v>
      </c>
      <c r="H65" s="379" t="s">
        <v>1980</v>
      </c>
      <c r="I65" s="380" t="s">
        <v>2390</v>
      </c>
      <c r="J65" s="380" t="s">
        <v>1357</v>
      </c>
      <c r="K65" s="380" t="s">
        <v>719</v>
      </c>
      <c r="L65" s="379" t="s">
        <v>42</v>
      </c>
      <c r="M65" s="379" t="s">
        <v>420</v>
      </c>
      <c r="N65" s="379">
        <v>49423.0</v>
      </c>
      <c r="O65" s="379" t="s">
        <v>1358</v>
      </c>
      <c r="P65" s="381">
        <v>42.7557146219597</v>
      </c>
      <c r="Q65" s="381">
        <v>-86.0695218035115</v>
      </c>
      <c r="R65" s="382">
        <v>1495.0</v>
      </c>
      <c r="S65" s="428">
        <v>16.5</v>
      </c>
      <c r="T65" s="380" t="s">
        <v>23</v>
      </c>
      <c r="U65" s="380" t="s">
        <v>187</v>
      </c>
      <c r="V65" s="380" t="s">
        <v>2405</v>
      </c>
      <c r="W65" s="380" t="s">
        <v>631</v>
      </c>
      <c r="X65" s="379" t="s">
        <v>1204</v>
      </c>
      <c r="Y65" s="379" t="s">
        <v>1347</v>
      </c>
      <c r="Z65" s="379" t="s">
        <v>478</v>
      </c>
      <c r="AA65" s="383" t="s">
        <v>1291</v>
      </c>
      <c r="AB65" s="484" t="s">
        <v>2406</v>
      </c>
      <c r="AC65" s="380"/>
      <c r="AD65" s="395" t="s">
        <v>2400</v>
      </c>
      <c r="AE65" s="385" t="s">
        <v>2401</v>
      </c>
      <c r="AF65" s="386">
        <f t="shared" si="1"/>
        <v>29</v>
      </c>
      <c r="AG65" s="336"/>
      <c r="AH65" s="336"/>
      <c r="AI65" s="336"/>
      <c r="AJ65" s="336"/>
      <c r="AK65" s="28"/>
      <c r="AL65" s="28"/>
      <c r="AM65" s="28"/>
      <c r="AN65" s="28"/>
      <c r="AO65" s="28"/>
      <c r="AP65" s="28"/>
      <c r="AQ65" s="28"/>
      <c r="AR65" s="28"/>
      <c r="AS65" s="28"/>
      <c r="AT65" s="28"/>
      <c r="AU65" s="28"/>
      <c r="AV65" s="28"/>
      <c r="AW65" s="28"/>
      <c r="AX65" s="28"/>
      <c r="AY65" s="28"/>
      <c r="AZ65" s="28"/>
      <c r="BA65" s="28"/>
      <c r="BB65" s="28"/>
      <c r="BC65" s="28"/>
      <c r="BD65" s="28"/>
    </row>
    <row r="66" ht="11.25" customHeight="1">
      <c r="A66" s="326">
        <v>4054.0</v>
      </c>
      <c r="B66" s="379" t="s">
        <v>55</v>
      </c>
      <c r="C66" s="379" t="s">
        <v>19</v>
      </c>
      <c r="D66" s="380" t="s">
        <v>88</v>
      </c>
      <c r="E66" s="379" t="s">
        <v>812</v>
      </c>
      <c r="F66" s="380" t="s">
        <v>2404</v>
      </c>
      <c r="G66" s="380" t="s">
        <v>1285</v>
      </c>
      <c r="H66" s="379" t="s">
        <v>1980</v>
      </c>
      <c r="I66" s="380" t="s">
        <v>2390</v>
      </c>
      <c r="J66" s="380" t="s">
        <v>1357</v>
      </c>
      <c r="K66" s="380" t="s">
        <v>719</v>
      </c>
      <c r="L66" s="379" t="s">
        <v>42</v>
      </c>
      <c r="M66" s="379" t="s">
        <v>420</v>
      </c>
      <c r="N66" s="379">
        <v>49423.0</v>
      </c>
      <c r="O66" s="379" t="s">
        <v>1358</v>
      </c>
      <c r="P66" s="381">
        <v>42.7557146219597</v>
      </c>
      <c r="Q66" s="381">
        <v>-86.0695218035115</v>
      </c>
      <c r="R66" s="382" t="s">
        <v>2407</v>
      </c>
      <c r="S66" s="382">
        <v>5.0</v>
      </c>
      <c r="T66" s="380" t="s">
        <v>23</v>
      </c>
      <c r="U66" s="380" t="s">
        <v>187</v>
      </c>
      <c r="V66" s="380" t="s">
        <v>2405</v>
      </c>
      <c r="W66" s="380" t="s">
        <v>631</v>
      </c>
      <c r="X66" s="379" t="s">
        <v>1204</v>
      </c>
      <c r="Y66" s="379" t="s">
        <v>1347</v>
      </c>
      <c r="Z66" s="379" t="s">
        <v>478</v>
      </c>
      <c r="AA66" s="383" t="s">
        <v>1291</v>
      </c>
      <c r="AB66" s="484" t="s">
        <v>2408</v>
      </c>
      <c r="AC66" s="380" t="s">
        <v>2409</v>
      </c>
      <c r="AD66" s="395" t="s">
        <v>2400</v>
      </c>
      <c r="AE66" s="385" t="s">
        <v>2401</v>
      </c>
      <c r="AF66" s="386">
        <f t="shared" si="1"/>
        <v>29</v>
      </c>
      <c r="AG66" s="336"/>
      <c r="AH66" s="336"/>
      <c r="AI66" s="336"/>
      <c r="AJ66" s="336"/>
      <c r="AK66" s="28"/>
      <c r="AL66" s="28"/>
      <c r="AM66" s="28"/>
      <c r="AN66" s="28"/>
      <c r="AO66" s="28"/>
      <c r="AP66" s="28"/>
      <c r="AQ66" s="28"/>
      <c r="AR66" s="28"/>
      <c r="AS66" s="28"/>
      <c r="AT66" s="28"/>
      <c r="AU66" s="28"/>
      <c r="AV66" s="28"/>
      <c r="AW66" s="28"/>
      <c r="AX66" s="28"/>
      <c r="AY66" s="28"/>
      <c r="AZ66" s="28"/>
      <c r="BA66" s="28"/>
      <c r="BB66" s="28"/>
      <c r="BC66" s="28"/>
      <c r="BD66" s="28"/>
    </row>
    <row r="67" ht="11.25" customHeight="1">
      <c r="A67" s="326">
        <v>4055.0</v>
      </c>
      <c r="B67" s="339" t="s">
        <v>158</v>
      </c>
      <c r="C67" s="339" t="s">
        <v>19</v>
      </c>
      <c r="D67" s="340" t="s">
        <v>25</v>
      </c>
      <c r="E67" s="339" t="s">
        <v>1209</v>
      </c>
      <c r="F67" s="340" t="s">
        <v>25</v>
      </c>
      <c r="G67" s="340" t="s">
        <v>2410</v>
      </c>
      <c r="H67" s="339" t="s">
        <v>152</v>
      </c>
      <c r="I67" s="340" t="s">
        <v>2411</v>
      </c>
      <c r="J67" s="340" t="s">
        <v>2412</v>
      </c>
      <c r="K67" s="340" t="s">
        <v>602</v>
      </c>
      <c r="L67" s="339" t="s">
        <v>26</v>
      </c>
      <c r="M67" s="339" t="s">
        <v>420</v>
      </c>
      <c r="N67" s="339">
        <v>95827.0</v>
      </c>
      <c r="O67" s="339" t="s">
        <v>2413</v>
      </c>
      <c r="P67" s="342">
        <v>38.5716854275403</v>
      </c>
      <c r="Q67" s="342">
        <v>-121.330717907926</v>
      </c>
      <c r="R67" s="393">
        <v>26.0</v>
      </c>
      <c r="S67" s="393"/>
      <c r="T67" s="340"/>
      <c r="U67" s="340" t="s">
        <v>2414</v>
      </c>
      <c r="V67" s="340" t="s">
        <v>2411</v>
      </c>
      <c r="W67" s="340" t="s">
        <v>602</v>
      </c>
      <c r="X67" s="339" t="s">
        <v>26</v>
      </c>
      <c r="Y67" s="339" t="s">
        <v>420</v>
      </c>
      <c r="Z67" s="339" t="s">
        <v>478</v>
      </c>
      <c r="AA67" s="345" t="s">
        <v>2415</v>
      </c>
      <c r="AB67" s="340" t="s">
        <v>2416</v>
      </c>
      <c r="AC67" s="340" t="s">
        <v>2417</v>
      </c>
      <c r="AD67" s="365" t="s">
        <v>2418</v>
      </c>
      <c r="AE67" s="347" t="s">
        <v>2419</v>
      </c>
      <c r="AF67" s="337">
        <f t="shared" si="1"/>
        <v>22</v>
      </c>
      <c r="AG67" s="336"/>
      <c r="AH67" s="336"/>
      <c r="AI67" s="336"/>
      <c r="AJ67" s="336"/>
      <c r="AK67" s="28"/>
      <c r="AL67" s="28"/>
      <c r="AM67" s="28"/>
      <c r="AN67" s="28"/>
      <c r="AO67" s="28"/>
      <c r="AP67" s="28"/>
      <c r="AQ67" s="28"/>
      <c r="AR67" s="28"/>
      <c r="AS67" s="28"/>
      <c r="AT67" s="28"/>
      <c r="AU67" s="28"/>
      <c r="AV67" s="28"/>
      <c r="AW67" s="28"/>
      <c r="AX67" s="28"/>
      <c r="AY67" s="28"/>
      <c r="AZ67" s="28"/>
      <c r="BA67" s="28"/>
      <c r="BB67" s="28"/>
      <c r="BC67" s="28"/>
      <c r="BD67" s="28"/>
    </row>
    <row r="68" ht="11.25" customHeight="1">
      <c r="A68" s="326">
        <v>4056.0</v>
      </c>
      <c r="B68" s="339" t="s">
        <v>158</v>
      </c>
      <c r="C68" s="339" t="s">
        <v>19</v>
      </c>
      <c r="D68" s="340" t="s">
        <v>2420</v>
      </c>
      <c r="E68" s="339" t="s">
        <v>1209</v>
      </c>
      <c r="F68" s="340" t="s">
        <v>2420</v>
      </c>
      <c r="G68" s="340" t="s">
        <v>2421</v>
      </c>
      <c r="H68" s="340" t="s">
        <v>2422</v>
      </c>
      <c r="I68" s="347" t="s">
        <v>2423</v>
      </c>
      <c r="J68" s="340" t="s">
        <v>2424</v>
      </c>
      <c r="K68" s="340" t="s">
        <v>2425</v>
      </c>
      <c r="L68" s="362" t="s">
        <v>26</v>
      </c>
      <c r="M68" s="362" t="s">
        <v>420</v>
      </c>
      <c r="N68" s="362">
        <v>91016.0</v>
      </c>
      <c r="O68" s="339"/>
      <c r="P68" s="342">
        <v>34.1404</v>
      </c>
      <c r="Q68" s="342">
        <v>-117.9921</v>
      </c>
      <c r="R68" s="485">
        <v>10.0</v>
      </c>
      <c r="S68" s="486"/>
      <c r="T68" s="340"/>
      <c r="U68" s="340" t="s">
        <v>2420</v>
      </c>
      <c r="V68" s="366" t="s">
        <v>2423</v>
      </c>
      <c r="W68" s="366" t="s">
        <v>2425</v>
      </c>
      <c r="X68" s="362" t="s">
        <v>26</v>
      </c>
      <c r="Y68" s="362" t="s">
        <v>420</v>
      </c>
      <c r="Z68" s="368" t="s">
        <v>2375</v>
      </c>
      <c r="AA68" s="345" t="s">
        <v>2426</v>
      </c>
      <c r="AB68" s="340" t="s">
        <v>2423</v>
      </c>
      <c r="AC68" s="340"/>
      <c r="AD68" s="427" t="s">
        <v>2427</v>
      </c>
      <c r="AE68" s="487"/>
      <c r="AF68" s="488">
        <v>28.0</v>
      </c>
      <c r="AG68" s="489"/>
      <c r="AH68" s="336"/>
      <c r="AI68" s="490"/>
      <c r="AJ68" s="491"/>
      <c r="AK68" s="28"/>
      <c r="AL68" s="28"/>
      <c r="AM68" s="28"/>
      <c r="AN68" s="28"/>
      <c r="AO68" s="28"/>
      <c r="AP68" s="28"/>
      <c r="AQ68" s="28"/>
      <c r="AR68" s="28"/>
      <c r="AS68" s="28"/>
      <c r="AT68" s="28"/>
      <c r="AU68" s="28"/>
      <c r="AV68" s="28"/>
      <c r="AW68" s="28"/>
      <c r="AX68" s="28"/>
      <c r="AY68" s="28"/>
      <c r="AZ68" s="28"/>
      <c r="BA68" s="28"/>
      <c r="BB68" s="28"/>
      <c r="BC68" s="28"/>
      <c r="BD68" s="28"/>
    </row>
    <row r="69" ht="11.25" customHeight="1">
      <c r="A69" s="326">
        <v>4057.0</v>
      </c>
      <c r="B69" s="416" t="s">
        <v>213</v>
      </c>
      <c r="C69" s="415" t="s">
        <v>19</v>
      </c>
      <c r="D69" s="415" t="s">
        <v>365</v>
      </c>
      <c r="E69" s="416" t="s">
        <v>812</v>
      </c>
      <c r="F69" s="415" t="s">
        <v>1378</v>
      </c>
      <c r="G69" s="415" t="s">
        <v>1943</v>
      </c>
      <c r="H69" s="415" t="s">
        <v>1944</v>
      </c>
      <c r="I69" s="415" t="s">
        <v>1379</v>
      </c>
      <c r="J69" s="415" t="s">
        <v>2428</v>
      </c>
      <c r="K69" s="416" t="s">
        <v>1381</v>
      </c>
      <c r="L69" s="415" t="s">
        <v>22</v>
      </c>
      <c r="M69" s="415" t="s">
        <v>618</v>
      </c>
      <c r="N69" s="415" t="s">
        <v>1382</v>
      </c>
      <c r="O69" s="492" t="s">
        <v>1383</v>
      </c>
      <c r="P69" s="493">
        <v>45.6814735887881</v>
      </c>
      <c r="Q69" s="494">
        <v>-74.0813957181529</v>
      </c>
      <c r="R69" s="420" t="s">
        <v>1384</v>
      </c>
      <c r="S69" s="419">
        <v>5.0</v>
      </c>
      <c r="T69" s="415" t="s">
        <v>43</v>
      </c>
      <c r="U69" s="415" t="s">
        <v>365</v>
      </c>
      <c r="V69" s="415" t="s">
        <v>1379</v>
      </c>
      <c r="W69" s="415" t="s">
        <v>1385</v>
      </c>
      <c r="X69" s="415" t="s">
        <v>22</v>
      </c>
      <c r="Y69" s="415" t="s">
        <v>618</v>
      </c>
      <c r="Z69" s="415" t="s">
        <v>478</v>
      </c>
      <c r="AA69" s="495" t="s">
        <v>2314</v>
      </c>
      <c r="AB69" s="415" t="s">
        <v>2429</v>
      </c>
      <c r="AC69" s="415" t="s">
        <v>2430</v>
      </c>
      <c r="AD69" s="423" t="s">
        <v>1388</v>
      </c>
      <c r="AE69" s="433" t="s">
        <v>1379</v>
      </c>
      <c r="AF69" s="424">
        <f t="shared" ref="AF69:AF119" si="2">IF(LEN(TRIM(AD69))=0,0,LEN(TRIM(AD69))-LEN(SUBSTITUTE(AD69," ",""))+1)</f>
        <v>29</v>
      </c>
      <c r="AG69" s="336"/>
      <c r="AH69" s="336"/>
      <c r="AI69" s="336"/>
      <c r="AJ69" s="336"/>
      <c r="AK69" s="28"/>
      <c r="AL69" s="28"/>
      <c r="AM69" s="28"/>
      <c r="AN69" s="28"/>
      <c r="AO69" s="28"/>
      <c r="AP69" s="28"/>
      <c r="AQ69" s="28"/>
      <c r="AR69" s="28"/>
      <c r="AS69" s="28"/>
      <c r="AT69" s="28"/>
      <c r="AU69" s="28"/>
      <c r="AV69" s="28"/>
      <c r="AW69" s="28"/>
      <c r="AX69" s="28"/>
      <c r="AY69" s="28"/>
      <c r="AZ69" s="28"/>
      <c r="BA69" s="28"/>
      <c r="BB69" s="28"/>
      <c r="BC69" s="28"/>
      <c r="BD69" s="28"/>
    </row>
    <row r="70" ht="11.25" customHeight="1">
      <c r="A70" s="326">
        <v>4058.0</v>
      </c>
      <c r="B70" s="339" t="s">
        <v>36</v>
      </c>
      <c r="C70" s="339" t="s">
        <v>19</v>
      </c>
      <c r="D70" s="340" t="s">
        <v>89</v>
      </c>
      <c r="E70" s="339" t="s">
        <v>1209</v>
      </c>
      <c r="F70" s="340" t="s">
        <v>2431</v>
      </c>
      <c r="G70" s="340" t="s">
        <v>1483</v>
      </c>
      <c r="H70" s="339" t="s">
        <v>1944</v>
      </c>
      <c r="I70" s="340" t="s">
        <v>1390</v>
      </c>
      <c r="J70" s="340" t="s">
        <v>2432</v>
      </c>
      <c r="K70" s="340" t="s">
        <v>2433</v>
      </c>
      <c r="L70" s="339" t="s">
        <v>90</v>
      </c>
      <c r="M70" s="339" t="s">
        <v>618</v>
      </c>
      <c r="N70" s="339" t="s">
        <v>2434</v>
      </c>
      <c r="O70" s="339" t="s">
        <v>2435</v>
      </c>
      <c r="P70" s="342">
        <v>51.0648140682421</v>
      </c>
      <c r="Q70" s="342">
        <v>-113.989535457981</v>
      </c>
      <c r="R70" s="393">
        <v>70.0</v>
      </c>
      <c r="S70" s="393"/>
      <c r="T70" s="340"/>
      <c r="U70" s="340" t="s">
        <v>1389</v>
      </c>
      <c r="V70" s="340" t="s">
        <v>1390</v>
      </c>
      <c r="W70" s="340" t="s">
        <v>1392</v>
      </c>
      <c r="X70" s="339" t="s">
        <v>49</v>
      </c>
      <c r="Y70" s="339" t="s">
        <v>420</v>
      </c>
      <c r="Z70" s="339" t="s">
        <v>498</v>
      </c>
      <c r="AA70" s="345">
        <v>44801.0</v>
      </c>
      <c r="AB70" s="340" t="s">
        <v>1394</v>
      </c>
      <c r="AC70" s="340"/>
      <c r="AD70" s="346" t="s">
        <v>1396</v>
      </c>
      <c r="AE70" s="347" t="s">
        <v>1390</v>
      </c>
      <c r="AF70" s="337">
        <f t="shared" si="2"/>
        <v>22</v>
      </c>
      <c r="AG70" s="336"/>
      <c r="AH70" s="336"/>
      <c r="AI70" s="336"/>
      <c r="AJ70" s="336"/>
      <c r="AK70" s="28"/>
      <c r="AL70" s="28"/>
      <c r="AM70" s="28"/>
      <c r="AN70" s="28"/>
      <c r="AO70" s="28"/>
      <c r="AP70" s="28"/>
      <c r="AQ70" s="28"/>
      <c r="AR70" s="28"/>
      <c r="AS70" s="28"/>
      <c r="AT70" s="28"/>
      <c r="AU70" s="28"/>
      <c r="AV70" s="28"/>
      <c r="AW70" s="28"/>
      <c r="AX70" s="28"/>
      <c r="AY70" s="28"/>
      <c r="AZ70" s="28"/>
      <c r="BA70" s="28"/>
      <c r="BB70" s="28"/>
      <c r="BC70" s="28"/>
      <c r="BD70" s="28"/>
    </row>
    <row r="71" ht="11.25" customHeight="1">
      <c r="A71" s="326">
        <v>4059.0</v>
      </c>
      <c r="B71" s="379" t="s">
        <v>36</v>
      </c>
      <c r="C71" s="379" t="s">
        <v>19</v>
      </c>
      <c r="D71" s="380" t="s">
        <v>89</v>
      </c>
      <c r="E71" s="379" t="s">
        <v>1209</v>
      </c>
      <c r="F71" s="380" t="s">
        <v>89</v>
      </c>
      <c r="G71" s="380" t="s">
        <v>1483</v>
      </c>
      <c r="H71" s="379" t="s">
        <v>1944</v>
      </c>
      <c r="I71" s="380" t="s">
        <v>1390</v>
      </c>
      <c r="J71" s="380" t="s">
        <v>2436</v>
      </c>
      <c r="K71" s="380" t="s">
        <v>1392</v>
      </c>
      <c r="L71" s="379" t="s">
        <v>49</v>
      </c>
      <c r="M71" s="379" t="s">
        <v>420</v>
      </c>
      <c r="N71" s="379">
        <v>89074.0</v>
      </c>
      <c r="O71" s="379" t="s">
        <v>1393</v>
      </c>
      <c r="P71" s="381">
        <v>36.0346916001221</v>
      </c>
      <c r="Q71" s="381">
        <v>-115.043187889192</v>
      </c>
      <c r="R71" s="382">
        <v>31.0</v>
      </c>
      <c r="S71" s="428">
        <v>0.2</v>
      </c>
      <c r="T71" s="380" t="s">
        <v>23</v>
      </c>
      <c r="U71" s="380" t="s">
        <v>1389</v>
      </c>
      <c r="V71" s="496" t="s">
        <v>1390</v>
      </c>
      <c r="W71" s="380" t="s">
        <v>1392</v>
      </c>
      <c r="X71" s="379" t="s">
        <v>49</v>
      </c>
      <c r="Y71" s="379" t="s">
        <v>420</v>
      </c>
      <c r="Z71" s="379" t="s">
        <v>478</v>
      </c>
      <c r="AA71" s="497" t="s">
        <v>2415</v>
      </c>
      <c r="AB71" s="380" t="s">
        <v>1394</v>
      </c>
      <c r="AC71" s="380" t="s">
        <v>2437</v>
      </c>
      <c r="AD71" s="395" t="s">
        <v>1396</v>
      </c>
      <c r="AE71" s="385" t="s">
        <v>1390</v>
      </c>
      <c r="AF71" s="386">
        <f t="shared" si="2"/>
        <v>22</v>
      </c>
      <c r="AG71" s="336"/>
      <c r="AH71" s="336"/>
      <c r="AI71" s="336"/>
      <c r="AJ71" s="336"/>
      <c r="AK71" s="28"/>
      <c r="AL71" s="28"/>
      <c r="AM71" s="28"/>
      <c r="AN71" s="28"/>
      <c r="AO71" s="28"/>
      <c r="AP71" s="28"/>
      <c r="AQ71" s="28"/>
      <c r="AR71" s="28"/>
      <c r="AS71" s="28"/>
      <c r="AT71" s="28"/>
      <c r="AU71" s="28"/>
      <c r="AV71" s="28"/>
      <c r="AW71" s="28"/>
      <c r="AX71" s="28"/>
      <c r="AY71" s="28"/>
      <c r="AZ71" s="28"/>
      <c r="BA71" s="28"/>
      <c r="BB71" s="28"/>
      <c r="BC71" s="28"/>
      <c r="BD71" s="28"/>
    </row>
    <row r="72" ht="11.25" customHeight="1">
      <c r="A72" s="326">
        <v>4060.0</v>
      </c>
      <c r="B72" s="405" t="s">
        <v>213</v>
      </c>
      <c r="C72" s="405" t="s">
        <v>19</v>
      </c>
      <c r="D72" s="371" t="s">
        <v>2438</v>
      </c>
      <c r="E72" s="370" t="s">
        <v>812</v>
      </c>
      <c r="F72" s="371" t="s">
        <v>2439</v>
      </c>
      <c r="G72" s="371" t="s">
        <v>2086</v>
      </c>
      <c r="H72" s="371" t="s">
        <v>152</v>
      </c>
      <c r="I72" s="371" t="s">
        <v>2440</v>
      </c>
      <c r="J72" s="371"/>
      <c r="K72" s="371" t="s">
        <v>2441</v>
      </c>
      <c r="L72" s="371" t="s">
        <v>2442</v>
      </c>
      <c r="M72" s="371" t="s">
        <v>651</v>
      </c>
      <c r="N72" s="498"/>
      <c r="O72" s="499" t="s">
        <v>2443</v>
      </c>
      <c r="P72" s="372">
        <v>19.7648925944522</v>
      </c>
      <c r="Q72" s="372">
        <v>-98.5802694305509</v>
      </c>
      <c r="R72" s="500" t="s">
        <v>2444</v>
      </c>
      <c r="S72" s="373">
        <v>1.0</v>
      </c>
      <c r="T72" s="371" t="s">
        <v>23</v>
      </c>
      <c r="U72" s="371" t="s">
        <v>2438</v>
      </c>
      <c r="V72" s="501" t="s">
        <v>2445</v>
      </c>
      <c r="W72" s="371" t="s">
        <v>2446</v>
      </c>
      <c r="X72" s="371"/>
      <c r="Y72" s="371" t="s">
        <v>651</v>
      </c>
      <c r="Z72" s="370" t="s">
        <v>478</v>
      </c>
      <c r="AA72" s="502" t="s">
        <v>2447</v>
      </c>
      <c r="AB72" s="499" t="s">
        <v>2448</v>
      </c>
      <c r="AC72" s="371"/>
      <c r="AD72" s="432" t="s">
        <v>2449</v>
      </c>
      <c r="AE72" s="371" t="s">
        <v>2445</v>
      </c>
      <c r="AF72" s="378">
        <f t="shared" si="2"/>
        <v>14</v>
      </c>
      <c r="AG72" s="336"/>
      <c r="AH72" s="336"/>
      <c r="AI72" s="336"/>
      <c r="AJ72" s="336"/>
      <c r="AK72" s="28"/>
      <c r="AL72" s="28"/>
      <c r="AM72" s="28"/>
      <c r="AN72" s="28"/>
      <c r="AO72" s="28"/>
      <c r="AP72" s="28"/>
      <c r="AQ72" s="28"/>
      <c r="AR72" s="28"/>
      <c r="AS72" s="28"/>
      <c r="AT72" s="28"/>
      <c r="AU72" s="28"/>
      <c r="AV72" s="28"/>
      <c r="AW72" s="28"/>
      <c r="AX72" s="28"/>
      <c r="AY72" s="28"/>
      <c r="AZ72" s="28"/>
      <c r="BA72" s="28"/>
      <c r="BB72" s="28"/>
      <c r="BC72" s="28"/>
      <c r="BD72" s="28"/>
    </row>
    <row r="73" ht="11.25" customHeight="1">
      <c r="A73" s="326">
        <v>4105.0</v>
      </c>
      <c r="B73" s="379" t="s">
        <v>55</v>
      </c>
      <c r="C73" s="379" t="s">
        <v>19</v>
      </c>
      <c r="D73" s="380" t="s">
        <v>2450</v>
      </c>
      <c r="E73" s="379" t="s">
        <v>1209</v>
      </c>
      <c r="F73" s="380" t="s">
        <v>2451</v>
      </c>
      <c r="G73" s="380" t="s">
        <v>814</v>
      </c>
      <c r="H73" s="379" t="s">
        <v>2452</v>
      </c>
      <c r="I73" s="503" t="s">
        <v>1425</v>
      </c>
      <c r="J73" s="380" t="s">
        <v>2453</v>
      </c>
      <c r="K73" s="380" t="s">
        <v>738</v>
      </c>
      <c r="L73" s="379" t="s">
        <v>26</v>
      </c>
      <c r="M73" s="379" t="s">
        <v>2454</v>
      </c>
      <c r="N73" s="425" t="s">
        <v>2455</v>
      </c>
      <c r="O73" s="379"/>
      <c r="P73" s="381">
        <v>37.7213</v>
      </c>
      <c r="Q73" s="381">
        <v>-122.1529</v>
      </c>
      <c r="R73" s="382"/>
      <c r="S73" s="382">
        <v>100.0</v>
      </c>
      <c r="T73" s="426" t="s">
        <v>2120</v>
      </c>
      <c r="U73" s="380" t="s">
        <v>2450</v>
      </c>
      <c r="V73" s="496" t="s">
        <v>1425</v>
      </c>
      <c r="W73" s="380" t="s">
        <v>551</v>
      </c>
      <c r="X73" s="379" t="s">
        <v>26</v>
      </c>
      <c r="Y73" s="379" t="s">
        <v>420</v>
      </c>
      <c r="Z73" s="379" t="s">
        <v>486</v>
      </c>
      <c r="AA73" s="497">
        <v>45872.0</v>
      </c>
      <c r="AB73" s="380" t="s">
        <v>2456</v>
      </c>
      <c r="AC73" s="392" t="s">
        <v>2457</v>
      </c>
      <c r="AD73" s="384" t="s">
        <v>2458</v>
      </c>
      <c r="AE73" s="386"/>
      <c r="AF73" s="386">
        <f t="shared" si="2"/>
        <v>21</v>
      </c>
      <c r="AG73" s="335"/>
      <c r="AH73" s="335"/>
      <c r="AI73" s="335"/>
      <c r="AJ73" s="335"/>
      <c r="AK73" s="28"/>
      <c r="AL73" s="28"/>
      <c r="AM73" s="28"/>
      <c r="AN73" s="28"/>
      <c r="AO73" s="28"/>
      <c r="AP73" s="28"/>
      <c r="AQ73" s="28"/>
      <c r="AR73" s="28"/>
      <c r="AS73" s="28"/>
      <c r="AT73" s="28"/>
      <c r="AU73" s="28"/>
      <c r="AV73" s="28"/>
      <c r="AW73" s="28"/>
      <c r="AX73" s="28"/>
      <c r="AY73" s="28"/>
      <c r="AZ73" s="28"/>
      <c r="BA73" s="28"/>
      <c r="BB73" s="28"/>
      <c r="BC73" s="28"/>
      <c r="BD73" s="28"/>
    </row>
    <row r="74" ht="11.25" customHeight="1">
      <c r="A74" s="326">
        <v>4106.0</v>
      </c>
      <c r="B74" s="379" t="s">
        <v>149</v>
      </c>
      <c r="C74" s="379" t="s">
        <v>19</v>
      </c>
      <c r="D74" s="380" t="s">
        <v>2450</v>
      </c>
      <c r="E74" s="379" t="s">
        <v>1209</v>
      </c>
      <c r="F74" s="380" t="s">
        <v>2459</v>
      </c>
      <c r="G74" s="380" t="s">
        <v>814</v>
      </c>
      <c r="H74" s="379" t="s">
        <v>2452</v>
      </c>
      <c r="I74" s="380" t="s">
        <v>1425</v>
      </c>
      <c r="J74" s="380" t="s">
        <v>2460</v>
      </c>
      <c r="K74" s="380" t="s">
        <v>422</v>
      </c>
      <c r="L74" s="379" t="s">
        <v>49</v>
      </c>
      <c r="M74" s="379" t="s">
        <v>420</v>
      </c>
      <c r="N74" s="425"/>
      <c r="O74" s="379"/>
      <c r="P74" s="381">
        <v>39.6728</v>
      </c>
      <c r="Q74" s="381">
        <v>119.851</v>
      </c>
      <c r="R74" s="382">
        <v>1000.0</v>
      </c>
      <c r="S74" s="382">
        <v>10.0</v>
      </c>
      <c r="T74" s="426" t="s">
        <v>23</v>
      </c>
      <c r="U74" s="380" t="s">
        <v>2450</v>
      </c>
      <c r="V74" s="380" t="s">
        <v>1425</v>
      </c>
      <c r="W74" s="380" t="s">
        <v>551</v>
      </c>
      <c r="X74" s="379" t="s">
        <v>26</v>
      </c>
      <c r="Y74" s="379" t="s">
        <v>420</v>
      </c>
      <c r="Z74" s="379" t="s">
        <v>486</v>
      </c>
      <c r="AA74" s="497">
        <v>45902.0</v>
      </c>
      <c r="AB74" s="380" t="s">
        <v>2461</v>
      </c>
      <c r="AC74" s="380" t="s">
        <v>2462</v>
      </c>
      <c r="AD74" s="384" t="s">
        <v>2458</v>
      </c>
      <c r="AE74" s="386"/>
      <c r="AF74" s="386">
        <f t="shared" si="2"/>
        <v>21</v>
      </c>
      <c r="AG74" s="335"/>
      <c r="AH74" s="335"/>
      <c r="AI74" s="335"/>
      <c r="AJ74" s="335"/>
      <c r="AK74" s="28"/>
      <c r="AL74" s="28"/>
      <c r="AM74" s="28"/>
      <c r="AN74" s="28"/>
      <c r="AO74" s="28"/>
      <c r="AP74" s="28"/>
      <c r="AQ74" s="28"/>
      <c r="AR74" s="28"/>
      <c r="AS74" s="28"/>
      <c r="AT74" s="28"/>
      <c r="AU74" s="28"/>
      <c r="AV74" s="28"/>
      <c r="AW74" s="28"/>
      <c r="AX74" s="28"/>
      <c r="AY74" s="28"/>
      <c r="AZ74" s="28"/>
      <c r="BA74" s="28"/>
      <c r="BB74" s="28"/>
      <c r="BC74" s="28"/>
      <c r="BD74" s="28"/>
    </row>
    <row r="75" ht="171.0" customHeight="1">
      <c r="A75" s="326">
        <v>4112.0</v>
      </c>
      <c r="B75" s="379" t="s">
        <v>36</v>
      </c>
      <c r="C75" s="379" t="s">
        <v>19</v>
      </c>
      <c r="D75" s="380" t="s">
        <v>1437</v>
      </c>
      <c r="E75" s="379" t="s">
        <v>812</v>
      </c>
      <c r="F75" s="380" t="s">
        <v>1438</v>
      </c>
      <c r="G75" s="380" t="s">
        <v>118</v>
      </c>
      <c r="H75" s="379" t="s">
        <v>1439</v>
      </c>
      <c r="I75" s="380" t="s">
        <v>1440</v>
      </c>
      <c r="J75" s="380" t="s">
        <v>1441</v>
      </c>
      <c r="K75" s="380" t="s">
        <v>1442</v>
      </c>
      <c r="L75" s="379" t="s">
        <v>1443</v>
      </c>
      <c r="M75" s="379" t="s">
        <v>420</v>
      </c>
      <c r="N75" s="425" t="s">
        <v>1444</v>
      </c>
      <c r="O75" s="379" t="s">
        <v>1445</v>
      </c>
      <c r="P75" s="381">
        <v>45.0592</v>
      </c>
      <c r="Q75" s="381">
        <v>93.3138</v>
      </c>
      <c r="R75" s="382"/>
      <c r="S75" s="397">
        <v>0.03</v>
      </c>
      <c r="T75" s="426" t="s">
        <v>23</v>
      </c>
      <c r="U75" s="380" t="s">
        <v>1437</v>
      </c>
      <c r="V75" s="380" t="s">
        <v>1440</v>
      </c>
      <c r="W75" s="380" t="s">
        <v>1446</v>
      </c>
      <c r="X75" s="379" t="s">
        <v>1443</v>
      </c>
      <c r="Y75" s="379" t="s">
        <v>420</v>
      </c>
      <c r="Z75" s="379" t="s">
        <v>486</v>
      </c>
      <c r="AA75" s="383">
        <v>45902.0</v>
      </c>
      <c r="AB75" s="380" t="s">
        <v>1447</v>
      </c>
      <c r="AC75" s="380"/>
      <c r="AD75" s="395" t="s">
        <v>1448</v>
      </c>
      <c r="AE75" s="386"/>
      <c r="AF75" s="386">
        <f t="shared" si="2"/>
        <v>27</v>
      </c>
      <c r="AG75" s="335"/>
      <c r="AH75" s="335"/>
      <c r="AI75" s="335"/>
      <c r="AJ75" s="335"/>
      <c r="AK75" s="28"/>
      <c r="AL75" s="28"/>
      <c r="AM75" s="28"/>
      <c r="AN75" s="28"/>
      <c r="AO75" s="28"/>
      <c r="AP75" s="28"/>
      <c r="AQ75" s="28"/>
      <c r="AR75" s="28"/>
      <c r="AS75" s="28"/>
      <c r="AT75" s="28"/>
      <c r="AU75" s="28"/>
      <c r="AV75" s="28"/>
      <c r="AW75" s="28"/>
      <c r="AX75" s="28"/>
      <c r="AY75" s="28"/>
      <c r="AZ75" s="28"/>
      <c r="BA75" s="28"/>
      <c r="BB75" s="28"/>
      <c r="BC75" s="28"/>
      <c r="BD75" s="28"/>
    </row>
    <row r="76" ht="11.25" customHeight="1">
      <c r="A76" s="326">
        <v>4061.0</v>
      </c>
      <c r="B76" s="379" t="s">
        <v>1987</v>
      </c>
      <c r="C76" s="379" t="s">
        <v>19</v>
      </c>
      <c r="D76" s="380" t="s">
        <v>367</v>
      </c>
      <c r="E76" s="379" t="s">
        <v>812</v>
      </c>
      <c r="F76" s="380" t="s">
        <v>1455</v>
      </c>
      <c r="G76" s="380" t="s">
        <v>1285</v>
      </c>
      <c r="H76" s="379" t="s">
        <v>2463</v>
      </c>
      <c r="I76" s="380" t="s">
        <v>1456</v>
      </c>
      <c r="J76" s="380" t="s">
        <v>1457</v>
      </c>
      <c r="K76" s="380" t="s">
        <v>1458</v>
      </c>
      <c r="L76" s="379" t="s">
        <v>60</v>
      </c>
      <c r="M76" s="379" t="s">
        <v>420</v>
      </c>
      <c r="N76" s="379">
        <v>37040.0</v>
      </c>
      <c r="O76" s="379"/>
      <c r="P76" s="381">
        <v>36.587270686141</v>
      </c>
      <c r="Q76" s="381">
        <v>-87.2609107306246</v>
      </c>
      <c r="R76" s="382" t="s">
        <v>2464</v>
      </c>
      <c r="S76" s="382">
        <v>2.0</v>
      </c>
      <c r="T76" s="380" t="s">
        <v>23</v>
      </c>
      <c r="U76" s="380" t="s">
        <v>367</v>
      </c>
      <c r="V76" s="380" t="s">
        <v>1456</v>
      </c>
      <c r="W76" s="380" t="s">
        <v>1460</v>
      </c>
      <c r="X76" s="379" t="s">
        <v>95</v>
      </c>
      <c r="Y76" s="379" t="s">
        <v>420</v>
      </c>
      <c r="Z76" s="379" t="s">
        <v>478</v>
      </c>
      <c r="AA76" s="383" t="s">
        <v>2314</v>
      </c>
      <c r="AB76" s="380" t="s">
        <v>2465</v>
      </c>
      <c r="AC76" s="380" t="s">
        <v>2466</v>
      </c>
      <c r="AD76" s="395" t="s">
        <v>2467</v>
      </c>
      <c r="AE76" s="385" t="s">
        <v>1464</v>
      </c>
      <c r="AF76" s="386">
        <f t="shared" si="2"/>
        <v>23</v>
      </c>
      <c r="AG76" s="336"/>
      <c r="AH76" s="336"/>
      <c r="AI76" s="336"/>
      <c r="AJ76" s="336"/>
      <c r="AK76" s="28"/>
      <c r="AL76" s="28"/>
      <c r="AM76" s="28"/>
      <c r="AN76" s="28"/>
      <c r="AO76" s="28"/>
      <c r="AP76" s="28"/>
      <c r="AQ76" s="28"/>
      <c r="AR76" s="28"/>
      <c r="AS76" s="28"/>
      <c r="AT76" s="28"/>
      <c r="AU76" s="28"/>
      <c r="AV76" s="28"/>
      <c r="AW76" s="28"/>
      <c r="AX76" s="28"/>
      <c r="AY76" s="28"/>
      <c r="AZ76" s="28"/>
      <c r="BA76" s="28"/>
      <c r="BB76" s="28"/>
      <c r="BC76" s="28"/>
      <c r="BD76" s="28"/>
    </row>
    <row r="77" ht="11.25" customHeight="1">
      <c r="A77" s="326">
        <v>4113.0</v>
      </c>
      <c r="B77" s="379" t="s">
        <v>149</v>
      </c>
      <c r="C77" s="379" t="s">
        <v>19</v>
      </c>
      <c r="D77" s="380" t="s">
        <v>2468</v>
      </c>
      <c r="E77" s="379" t="s">
        <v>812</v>
      </c>
      <c r="F77" s="380" t="s">
        <v>2469</v>
      </c>
      <c r="G77" s="380" t="s">
        <v>2056</v>
      </c>
      <c r="H77" s="379" t="s">
        <v>2057</v>
      </c>
      <c r="I77" s="380" t="s">
        <v>2470</v>
      </c>
      <c r="J77" s="380" t="s">
        <v>2471</v>
      </c>
      <c r="K77" s="380" t="s">
        <v>1332</v>
      </c>
      <c r="L77" s="379" t="s">
        <v>2472</v>
      </c>
      <c r="M77" s="379" t="s">
        <v>420</v>
      </c>
      <c r="N77" s="425" t="s">
        <v>2473</v>
      </c>
      <c r="O77" s="379"/>
      <c r="P77" s="381">
        <v>41.1715</v>
      </c>
      <c r="Q77" s="381">
        <v>73.1865</v>
      </c>
      <c r="R77" s="382">
        <v>300.0</v>
      </c>
      <c r="S77" s="382">
        <v>1.0</v>
      </c>
      <c r="T77" s="426" t="s">
        <v>23</v>
      </c>
      <c r="U77" s="380" t="s">
        <v>2468</v>
      </c>
      <c r="V77" s="380" t="s">
        <v>2470</v>
      </c>
      <c r="W77" s="380" t="s">
        <v>2474</v>
      </c>
      <c r="X77" s="379" t="s">
        <v>248</v>
      </c>
      <c r="Y77" s="379" t="s">
        <v>420</v>
      </c>
      <c r="Z77" s="379" t="s">
        <v>486</v>
      </c>
      <c r="AA77" s="383">
        <v>45902.0</v>
      </c>
      <c r="AB77" s="380" t="s">
        <v>2475</v>
      </c>
      <c r="AC77" s="380"/>
      <c r="AD77" s="395" t="s">
        <v>2476</v>
      </c>
      <c r="AE77" s="386"/>
      <c r="AF77" s="386">
        <f t="shared" si="2"/>
        <v>26</v>
      </c>
      <c r="AG77" s="335"/>
      <c r="AH77" s="335"/>
      <c r="AI77" s="335"/>
      <c r="AJ77" s="335"/>
      <c r="AK77" s="28"/>
      <c r="AL77" s="28"/>
      <c r="AM77" s="28"/>
      <c r="AN77" s="28"/>
      <c r="AO77" s="28"/>
      <c r="AP77" s="28"/>
      <c r="AQ77" s="28"/>
      <c r="AR77" s="28"/>
      <c r="AS77" s="28"/>
      <c r="AT77" s="28"/>
      <c r="AU77" s="28"/>
      <c r="AV77" s="28"/>
      <c r="AW77" s="28"/>
      <c r="AX77" s="28"/>
      <c r="AY77" s="28"/>
      <c r="AZ77" s="28"/>
      <c r="BA77" s="28"/>
      <c r="BB77" s="28"/>
      <c r="BC77" s="28"/>
      <c r="BD77" s="28"/>
    </row>
    <row r="78" ht="11.25" customHeight="1">
      <c r="A78" s="326">
        <v>4062.0</v>
      </c>
      <c r="B78" s="327" t="s">
        <v>36</v>
      </c>
      <c r="C78" s="327" t="s">
        <v>19</v>
      </c>
      <c r="D78" s="329" t="s">
        <v>188</v>
      </c>
      <c r="E78" s="327" t="s">
        <v>1209</v>
      </c>
      <c r="F78" s="329" t="s">
        <v>188</v>
      </c>
      <c r="G78" s="329" t="s">
        <v>1483</v>
      </c>
      <c r="H78" s="327" t="s">
        <v>814</v>
      </c>
      <c r="I78" s="329" t="s">
        <v>1484</v>
      </c>
      <c r="J78" s="329" t="s">
        <v>1485</v>
      </c>
      <c r="K78" s="329" t="s">
        <v>1486</v>
      </c>
      <c r="L78" s="327" t="s">
        <v>26</v>
      </c>
      <c r="M78" s="327" t="s">
        <v>420</v>
      </c>
      <c r="N78" s="327">
        <v>90025.0</v>
      </c>
      <c r="O78" s="327" t="s">
        <v>1487</v>
      </c>
      <c r="P78" s="330">
        <v>34.0437571310723</v>
      </c>
      <c r="Q78" s="330">
        <v>-118.467556002741</v>
      </c>
      <c r="R78" s="331">
        <v>23.0</v>
      </c>
      <c r="S78" s="477">
        <v>0.15</v>
      </c>
      <c r="T78" s="329" t="s">
        <v>23</v>
      </c>
      <c r="U78" s="403" t="s">
        <v>188</v>
      </c>
      <c r="V78" s="329" t="s">
        <v>1484</v>
      </c>
      <c r="W78" s="329" t="s">
        <v>1486</v>
      </c>
      <c r="X78" s="327" t="s">
        <v>26</v>
      </c>
      <c r="Y78" s="327" t="s">
        <v>420</v>
      </c>
      <c r="Z78" s="327" t="s">
        <v>478</v>
      </c>
      <c r="AA78" s="332" t="s">
        <v>1488</v>
      </c>
      <c r="AB78" s="327" t="s">
        <v>1489</v>
      </c>
      <c r="AC78" s="329" t="s">
        <v>1490</v>
      </c>
      <c r="AD78" s="390" t="s">
        <v>1491</v>
      </c>
      <c r="AE78" s="334" t="s">
        <v>1492</v>
      </c>
      <c r="AF78" s="335">
        <f t="shared" si="2"/>
        <v>12</v>
      </c>
      <c r="AG78" s="336"/>
      <c r="AH78" s="336"/>
      <c r="AI78" s="336"/>
      <c r="AJ78" s="336"/>
      <c r="AK78" s="28"/>
      <c r="AL78" s="28"/>
      <c r="AM78" s="28"/>
      <c r="AN78" s="28"/>
      <c r="AO78" s="28"/>
      <c r="AP78" s="28"/>
      <c r="AQ78" s="28"/>
      <c r="AR78" s="28"/>
      <c r="AS78" s="28"/>
      <c r="AT78" s="28"/>
      <c r="AU78" s="28"/>
      <c r="AV78" s="28"/>
      <c r="AW78" s="28"/>
      <c r="AX78" s="28"/>
      <c r="AY78" s="28"/>
      <c r="AZ78" s="28"/>
      <c r="BA78" s="28"/>
      <c r="BB78" s="28"/>
      <c r="BC78" s="28"/>
      <c r="BD78" s="28"/>
    </row>
    <row r="79" ht="11.25" customHeight="1">
      <c r="A79" s="326">
        <v>4063.0</v>
      </c>
      <c r="B79" s="327" t="s">
        <v>36</v>
      </c>
      <c r="C79" s="327" t="s">
        <v>19</v>
      </c>
      <c r="D79" s="329" t="s">
        <v>190</v>
      </c>
      <c r="E79" s="327" t="s">
        <v>1209</v>
      </c>
      <c r="F79" s="329" t="s">
        <v>2477</v>
      </c>
      <c r="G79" s="329" t="s">
        <v>2037</v>
      </c>
      <c r="H79" s="327" t="s">
        <v>1980</v>
      </c>
      <c r="I79" s="329" t="s">
        <v>1496</v>
      </c>
      <c r="J79" s="329" t="s">
        <v>2478</v>
      </c>
      <c r="K79" s="329" t="s">
        <v>908</v>
      </c>
      <c r="L79" s="327" t="s">
        <v>42</v>
      </c>
      <c r="M79" s="327" t="s">
        <v>420</v>
      </c>
      <c r="N79" s="327">
        <v>48108.0</v>
      </c>
      <c r="O79" s="327" t="s">
        <v>1498</v>
      </c>
      <c r="P79" s="330">
        <v>42.2888391999347</v>
      </c>
      <c r="Q79" s="330">
        <v>-83.8474457439946</v>
      </c>
      <c r="R79" s="331">
        <v>118.0</v>
      </c>
      <c r="S79" s="412">
        <v>0.1</v>
      </c>
      <c r="T79" s="329" t="s">
        <v>23</v>
      </c>
      <c r="U79" s="329" t="s">
        <v>360</v>
      </c>
      <c r="V79" s="329" t="s">
        <v>1496</v>
      </c>
      <c r="W79" s="329" t="s">
        <v>1499</v>
      </c>
      <c r="X79" s="327" t="s">
        <v>86</v>
      </c>
      <c r="Y79" s="327" t="s">
        <v>420</v>
      </c>
      <c r="Z79" s="327" t="s">
        <v>478</v>
      </c>
      <c r="AA79" s="332" t="s">
        <v>2386</v>
      </c>
      <c r="AB79" s="329" t="s">
        <v>2479</v>
      </c>
      <c r="AC79" s="408"/>
      <c r="AD79" s="333" t="s">
        <v>1501</v>
      </c>
      <c r="AE79" s="334" t="s">
        <v>1502</v>
      </c>
      <c r="AF79" s="335">
        <f t="shared" si="2"/>
        <v>29</v>
      </c>
      <c r="AG79" s="336"/>
      <c r="AH79" s="336"/>
      <c r="AI79" s="336"/>
      <c r="AJ79" s="336"/>
      <c r="AK79" s="28"/>
      <c r="AL79" s="28"/>
      <c r="AM79" s="28"/>
      <c r="AN79" s="28"/>
      <c r="AO79" s="28"/>
      <c r="AP79" s="28"/>
      <c r="AQ79" s="28"/>
      <c r="AR79" s="28"/>
      <c r="AS79" s="28"/>
      <c r="AT79" s="28"/>
      <c r="AU79" s="28"/>
      <c r="AV79" s="28"/>
      <c r="AW79" s="28"/>
      <c r="AX79" s="28"/>
      <c r="AY79" s="28"/>
      <c r="AZ79" s="28"/>
      <c r="BA79" s="28"/>
      <c r="BB79" s="28"/>
      <c r="BC79" s="28"/>
      <c r="BD79" s="28"/>
    </row>
    <row r="80" ht="129.0" customHeight="1">
      <c r="A80" s="326">
        <v>4064.0</v>
      </c>
      <c r="B80" s="327" t="s">
        <v>55</v>
      </c>
      <c r="C80" s="327" t="s">
        <v>19</v>
      </c>
      <c r="D80" s="329" t="s">
        <v>388</v>
      </c>
      <c r="E80" s="327" t="s">
        <v>812</v>
      </c>
      <c r="F80" s="329" t="s">
        <v>1688</v>
      </c>
      <c r="G80" s="327" t="s">
        <v>2480</v>
      </c>
      <c r="H80" s="327" t="s">
        <v>152</v>
      </c>
      <c r="I80" s="329" t="s">
        <v>1689</v>
      </c>
      <c r="J80" s="329"/>
      <c r="K80" s="329" t="s">
        <v>1690</v>
      </c>
      <c r="L80" s="327" t="s">
        <v>103</v>
      </c>
      <c r="M80" s="327" t="s">
        <v>618</v>
      </c>
      <c r="N80" s="327" t="s">
        <v>1691</v>
      </c>
      <c r="O80" s="327"/>
      <c r="P80" s="330">
        <v>42.296901815874</v>
      </c>
      <c r="Q80" s="330">
        <v>-82.9857604736629</v>
      </c>
      <c r="R80" s="331" t="s">
        <v>1680</v>
      </c>
      <c r="S80" s="412">
        <v>49.5</v>
      </c>
      <c r="T80" s="329" t="s">
        <v>23</v>
      </c>
      <c r="U80" s="329" t="s">
        <v>342</v>
      </c>
      <c r="V80" s="329" t="s">
        <v>1693</v>
      </c>
      <c r="W80" s="329" t="s">
        <v>1694</v>
      </c>
      <c r="X80" s="327" t="s">
        <v>1695</v>
      </c>
      <c r="Y80" s="327" t="s">
        <v>1696</v>
      </c>
      <c r="Z80" s="327" t="s">
        <v>478</v>
      </c>
      <c r="AA80" s="332" t="s">
        <v>2314</v>
      </c>
      <c r="AB80" s="408" t="s">
        <v>2481</v>
      </c>
      <c r="AC80" s="329" t="s">
        <v>2482</v>
      </c>
      <c r="AD80" s="333" t="s">
        <v>2483</v>
      </c>
      <c r="AE80" s="334" t="s">
        <v>1701</v>
      </c>
      <c r="AF80" s="335">
        <f t="shared" si="2"/>
        <v>30</v>
      </c>
      <c r="AG80" s="336"/>
      <c r="AH80" s="336"/>
      <c r="AI80" s="336"/>
      <c r="AJ80" s="336"/>
      <c r="AK80" s="28"/>
      <c r="AL80" s="28"/>
      <c r="AM80" s="28"/>
      <c r="AN80" s="28"/>
      <c r="AO80" s="28"/>
      <c r="AP80" s="28"/>
      <c r="AQ80" s="28"/>
      <c r="AR80" s="28"/>
      <c r="AS80" s="28"/>
      <c r="AT80" s="28"/>
      <c r="AU80" s="28"/>
      <c r="AV80" s="28"/>
      <c r="AW80" s="28"/>
      <c r="AX80" s="28"/>
      <c r="AY80" s="28"/>
      <c r="AZ80" s="28"/>
      <c r="BA80" s="28"/>
      <c r="BB80" s="28"/>
      <c r="BC80" s="28"/>
      <c r="BD80" s="28"/>
    </row>
    <row r="81" ht="74.25" customHeight="1">
      <c r="A81" s="326">
        <v>4065.0</v>
      </c>
      <c r="B81" s="504" t="s">
        <v>213</v>
      </c>
      <c r="C81" s="504" t="s">
        <v>19</v>
      </c>
      <c r="D81" s="504" t="s">
        <v>760</v>
      </c>
      <c r="E81" s="504" t="s">
        <v>812</v>
      </c>
      <c r="F81" s="504" t="s">
        <v>2484</v>
      </c>
      <c r="G81" s="371" t="s">
        <v>1943</v>
      </c>
      <c r="H81" s="370" t="s">
        <v>1980</v>
      </c>
      <c r="I81" s="505" t="s">
        <v>2485</v>
      </c>
      <c r="J81" s="405" t="s">
        <v>2486</v>
      </c>
      <c r="K81" s="405" t="s">
        <v>2487</v>
      </c>
      <c r="L81" s="504" t="s">
        <v>22</v>
      </c>
      <c r="M81" s="504" t="s">
        <v>618</v>
      </c>
      <c r="N81" s="504"/>
      <c r="O81" s="504"/>
      <c r="P81" s="504">
        <v>45.533333</v>
      </c>
      <c r="Q81" s="504">
        <v>-73.283333</v>
      </c>
      <c r="R81" s="506" t="s">
        <v>1058</v>
      </c>
      <c r="S81" s="504">
        <v>60.0</v>
      </c>
      <c r="T81" s="504" t="s">
        <v>23</v>
      </c>
      <c r="U81" s="504" t="s">
        <v>2488</v>
      </c>
      <c r="V81" s="505" t="s">
        <v>2489</v>
      </c>
      <c r="W81" s="504" t="s">
        <v>2490</v>
      </c>
      <c r="X81" s="504"/>
      <c r="Y81" s="504" t="s">
        <v>2491</v>
      </c>
      <c r="Z81" s="405" t="s">
        <v>2492</v>
      </c>
      <c r="AA81" s="507" t="s">
        <v>2493</v>
      </c>
      <c r="AB81" s="405" t="s">
        <v>2494</v>
      </c>
      <c r="AC81" s="371" t="s">
        <v>2495</v>
      </c>
      <c r="AD81" s="432" t="s">
        <v>2496</v>
      </c>
      <c r="AE81" s="378"/>
      <c r="AF81" s="378">
        <f t="shared" si="2"/>
        <v>19</v>
      </c>
      <c r="AG81" s="336"/>
      <c r="AH81" s="336"/>
      <c r="AI81" s="336"/>
      <c r="AJ81" s="336"/>
      <c r="AK81" s="28"/>
      <c r="AL81" s="28"/>
      <c r="AM81" s="28"/>
      <c r="AN81" s="28"/>
      <c r="AO81" s="28"/>
      <c r="AP81" s="28"/>
      <c r="AQ81" s="28"/>
      <c r="AR81" s="28"/>
      <c r="AS81" s="28"/>
      <c r="AT81" s="28"/>
      <c r="AU81" s="28"/>
      <c r="AV81" s="28"/>
      <c r="AW81" s="28"/>
      <c r="AX81" s="28"/>
      <c r="AY81" s="28"/>
      <c r="AZ81" s="28"/>
      <c r="BA81" s="28"/>
      <c r="BB81" s="28"/>
      <c r="BC81" s="28"/>
      <c r="BD81" s="28"/>
    </row>
    <row r="82" ht="135.75" customHeight="1">
      <c r="A82" s="326">
        <v>4102.0</v>
      </c>
      <c r="B82" s="379" t="s">
        <v>36</v>
      </c>
      <c r="C82" s="379" t="s">
        <v>19</v>
      </c>
      <c r="D82" s="380" t="s">
        <v>2497</v>
      </c>
      <c r="E82" s="379" t="s">
        <v>812</v>
      </c>
      <c r="F82" s="380" t="s">
        <v>2498</v>
      </c>
      <c r="G82" s="380" t="s">
        <v>814</v>
      </c>
      <c r="H82" s="379" t="s">
        <v>2246</v>
      </c>
      <c r="I82" s="508" t="s">
        <v>2499</v>
      </c>
      <c r="J82" s="399" t="s">
        <v>2500</v>
      </c>
      <c r="K82" s="399" t="s">
        <v>2501</v>
      </c>
      <c r="L82" s="379" t="s">
        <v>250</v>
      </c>
      <c r="M82" s="379" t="s">
        <v>420</v>
      </c>
      <c r="N82" s="509" t="s">
        <v>2502</v>
      </c>
      <c r="O82" s="379"/>
      <c r="P82" s="399">
        <v>40.8667</v>
      </c>
      <c r="Q82" s="399">
        <v>-74.4011</v>
      </c>
      <c r="R82" s="382">
        <v>9.0</v>
      </c>
      <c r="S82" s="382">
        <v>10.0</v>
      </c>
      <c r="T82" s="426" t="s">
        <v>2503</v>
      </c>
      <c r="U82" s="380" t="s">
        <v>2497</v>
      </c>
      <c r="V82" s="399" t="s">
        <v>2499</v>
      </c>
      <c r="W82" s="399" t="s">
        <v>2501</v>
      </c>
      <c r="X82" s="379" t="s">
        <v>250</v>
      </c>
      <c r="Y82" s="379" t="s">
        <v>420</v>
      </c>
      <c r="Z82" s="379" t="s">
        <v>486</v>
      </c>
      <c r="AA82" s="383">
        <v>45867.0</v>
      </c>
      <c r="AB82" s="380" t="s">
        <v>2504</v>
      </c>
      <c r="AC82" s="380"/>
      <c r="AD82" s="395" t="s">
        <v>2505</v>
      </c>
      <c r="AE82" s="386"/>
      <c r="AF82" s="386">
        <f t="shared" si="2"/>
        <v>12</v>
      </c>
      <c r="AG82" s="335"/>
      <c r="AH82" s="335"/>
      <c r="AI82" s="335"/>
      <c r="AJ82" s="335"/>
      <c r="AK82" s="360"/>
      <c r="AL82" s="360"/>
      <c r="AM82" s="360"/>
      <c r="AN82" s="360"/>
      <c r="AO82" s="360"/>
      <c r="AP82" s="360"/>
      <c r="AQ82" s="360"/>
      <c r="AR82" s="360"/>
      <c r="AS82" s="360"/>
      <c r="AT82" s="360"/>
      <c r="AU82" s="360"/>
      <c r="AV82" s="360"/>
      <c r="AW82" s="360"/>
      <c r="AX82" s="360"/>
      <c r="AY82" s="360"/>
      <c r="AZ82" s="360"/>
      <c r="BA82" s="360"/>
      <c r="BB82" s="360"/>
      <c r="BC82" s="360"/>
      <c r="BD82" s="360"/>
    </row>
    <row r="83" ht="69.75" customHeight="1">
      <c r="A83" s="326">
        <v>4066.0</v>
      </c>
      <c r="B83" s="380" t="s">
        <v>36</v>
      </c>
      <c r="C83" s="380" t="s">
        <v>19</v>
      </c>
      <c r="D83" s="380" t="s">
        <v>56</v>
      </c>
      <c r="E83" s="380" t="s">
        <v>812</v>
      </c>
      <c r="F83" s="380" t="s">
        <v>1534</v>
      </c>
      <c r="G83" s="380" t="s">
        <v>2506</v>
      </c>
      <c r="H83" s="380" t="s">
        <v>1944</v>
      </c>
      <c r="I83" s="380" t="s">
        <v>1535</v>
      </c>
      <c r="J83" s="380" t="s">
        <v>1536</v>
      </c>
      <c r="K83" s="379" t="s">
        <v>1537</v>
      </c>
      <c r="L83" s="380" t="s">
        <v>42</v>
      </c>
      <c r="M83" s="380" t="s">
        <v>420</v>
      </c>
      <c r="N83" s="380">
        <v>48111.0</v>
      </c>
      <c r="O83" s="380" t="s">
        <v>1538</v>
      </c>
      <c r="P83" s="380">
        <v>42.2458674465168</v>
      </c>
      <c r="Q83" s="380">
        <v>-83.5462543573433</v>
      </c>
      <c r="R83" s="483" t="s">
        <v>1539</v>
      </c>
      <c r="S83" s="483">
        <v>0.01</v>
      </c>
      <c r="T83" s="380" t="s">
        <v>23</v>
      </c>
      <c r="U83" s="380" t="s">
        <v>56</v>
      </c>
      <c r="V83" s="380" t="s">
        <v>1535</v>
      </c>
      <c r="W83" s="380" t="s">
        <v>1540</v>
      </c>
      <c r="X83" s="380" t="s">
        <v>42</v>
      </c>
      <c r="Y83" s="380" t="s">
        <v>420</v>
      </c>
      <c r="Z83" s="380" t="s">
        <v>478</v>
      </c>
      <c r="AA83" s="469" t="s">
        <v>1291</v>
      </c>
      <c r="AB83" s="380" t="s">
        <v>2507</v>
      </c>
      <c r="AC83" s="380" t="s">
        <v>1542</v>
      </c>
      <c r="AD83" s="384" t="s">
        <v>2508</v>
      </c>
      <c r="AE83" s="385" t="s">
        <v>1544</v>
      </c>
      <c r="AF83" s="386">
        <f t="shared" si="2"/>
        <v>27</v>
      </c>
      <c r="AG83" s="336"/>
      <c r="AH83" s="336"/>
      <c r="AI83" s="336"/>
      <c r="AJ83" s="336"/>
      <c r="AK83" s="28"/>
      <c r="AL83" s="28"/>
      <c r="AM83" s="28"/>
      <c r="AN83" s="28"/>
      <c r="AO83" s="28"/>
      <c r="AP83" s="28"/>
      <c r="AQ83" s="28"/>
      <c r="AR83" s="28"/>
      <c r="AS83" s="28"/>
      <c r="AT83" s="28"/>
      <c r="AU83" s="28"/>
      <c r="AV83" s="28"/>
      <c r="AW83" s="28"/>
      <c r="AX83" s="28"/>
      <c r="AY83" s="28"/>
      <c r="AZ83" s="28"/>
      <c r="BA83" s="28"/>
      <c r="BB83" s="28"/>
      <c r="BC83" s="28"/>
      <c r="BD83" s="28"/>
    </row>
    <row r="84" ht="71.25" customHeight="1">
      <c r="A84" s="326">
        <v>4067.0</v>
      </c>
      <c r="B84" s="379" t="s">
        <v>55</v>
      </c>
      <c r="C84" s="379" t="s">
        <v>19</v>
      </c>
      <c r="D84" s="380" t="s">
        <v>191</v>
      </c>
      <c r="E84" s="379" t="s">
        <v>1209</v>
      </c>
      <c r="F84" s="380" t="s">
        <v>2509</v>
      </c>
      <c r="G84" s="380" t="s">
        <v>1483</v>
      </c>
      <c r="H84" s="380" t="s">
        <v>2510</v>
      </c>
      <c r="I84" s="385" t="s">
        <v>2511</v>
      </c>
      <c r="J84" s="380" t="s">
        <v>2512</v>
      </c>
      <c r="K84" s="380" t="s">
        <v>1122</v>
      </c>
      <c r="L84" s="379" t="s">
        <v>101</v>
      </c>
      <c r="M84" s="379" t="s">
        <v>420</v>
      </c>
      <c r="N84" s="379">
        <v>66018.0</v>
      </c>
      <c r="O84" s="379"/>
      <c r="P84" s="381">
        <v>38.9409312131978</v>
      </c>
      <c r="Q84" s="381">
        <v>-95.0065400717227</v>
      </c>
      <c r="R84" s="382" t="s">
        <v>2513</v>
      </c>
      <c r="S84" s="382">
        <v>30.0</v>
      </c>
      <c r="T84" s="380" t="s">
        <v>23</v>
      </c>
      <c r="U84" s="380" t="s">
        <v>191</v>
      </c>
      <c r="V84" s="385" t="s">
        <v>2514</v>
      </c>
      <c r="W84" s="380" t="s">
        <v>2515</v>
      </c>
      <c r="X84" s="379" t="s">
        <v>2516</v>
      </c>
      <c r="Y84" s="379" t="s">
        <v>467</v>
      </c>
      <c r="Z84" s="379" t="s">
        <v>2492</v>
      </c>
      <c r="AA84" s="383" t="s">
        <v>2517</v>
      </c>
      <c r="AB84" s="380" t="s">
        <v>2518</v>
      </c>
      <c r="AC84" s="380" t="s">
        <v>2519</v>
      </c>
      <c r="AD84" s="395" t="s">
        <v>2520</v>
      </c>
      <c r="AE84" s="385" t="s">
        <v>2521</v>
      </c>
      <c r="AF84" s="386">
        <f t="shared" si="2"/>
        <v>31</v>
      </c>
      <c r="AG84" s="336"/>
      <c r="AH84" s="336"/>
      <c r="AI84" s="336"/>
      <c r="AJ84" s="336"/>
      <c r="AK84" s="28"/>
      <c r="AL84" s="28"/>
      <c r="AM84" s="28"/>
      <c r="AN84" s="28"/>
      <c r="AO84" s="28"/>
      <c r="AP84" s="28"/>
      <c r="AQ84" s="28"/>
      <c r="AR84" s="28"/>
      <c r="AS84" s="28"/>
      <c r="AT84" s="28"/>
      <c r="AU84" s="28"/>
      <c r="AV84" s="28"/>
      <c r="AW84" s="28"/>
      <c r="AX84" s="28"/>
      <c r="AY84" s="28"/>
      <c r="AZ84" s="28"/>
      <c r="BA84" s="28"/>
      <c r="BB84" s="28"/>
      <c r="BC84" s="28"/>
      <c r="BD84" s="28"/>
    </row>
    <row r="85" ht="11.25" customHeight="1">
      <c r="A85" s="326">
        <v>4068.0</v>
      </c>
      <c r="B85" s="339" t="s">
        <v>158</v>
      </c>
      <c r="C85" s="339" t="s">
        <v>19</v>
      </c>
      <c r="D85" s="340" t="s">
        <v>2522</v>
      </c>
      <c r="E85" s="339" t="s">
        <v>1209</v>
      </c>
      <c r="F85" s="340" t="s">
        <v>2522</v>
      </c>
      <c r="G85" s="340" t="s">
        <v>2523</v>
      </c>
      <c r="H85" s="339" t="s">
        <v>2246</v>
      </c>
      <c r="I85" s="340" t="s">
        <v>2524</v>
      </c>
      <c r="J85" s="340" t="s">
        <v>2525</v>
      </c>
      <c r="K85" s="340" t="s">
        <v>2526</v>
      </c>
      <c r="L85" s="339" t="s">
        <v>195</v>
      </c>
      <c r="M85" s="339" t="s">
        <v>420</v>
      </c>
      <c r="N85" s="339">
        <v>33351.0</v>
      </c>
      <c r="O85" s="339"/>
      <c r="P85" s="342">
        <v>26.1783800100773</v>
      </c>
      <c r="Q85" s="342">
        <v>-80.2923737741351</v>
      </c>
      <c r="R85" s="393">
        <v>9.0</v>
      </c>
      <c r="S85" s="393"/>
      <c r="T85" s="340"/>
      <c r="U85" s="445" t="s">
        <v>2522</v>
      </c>
      <c r="V85" s="340" t="s">
        <v>2524</v>
      </c>
      <c r="W85" s="340" t="s">
        <v>2526</v>
      </c>
      <c r="X85" s="339" t="s">
        <v>195</v>
      </c>
      <c r="Y85" s="339" t="s">
        <v>420</v>
      </c>
      <c r="Z85" s="339" t="s">
        <v>2375</v>
      </c>
      <c r="AA85" s="345" t="s">
        <v>2527</v>
      </c>
      <c r="AB85" s="339" t="s">
        <v>2528</v>
      </c>
      <c r="AC85" s="340"/>
      <c r="AD85" s="346" t="s">
        <v>2529</v>
      </c>
      <c r="AE85" s="347" t="s">
        <v>2524</v>
      </c>
      <c r="AF85" s="337">
        <f t="shared" si="2"/>
        <v>31</v>
      </c>
      <c r="AG85" s="510" t="s">
        <v>2530</v>
      </c>
      <c r="AH85" s="511" t="s">
        <v>2531</v>
      </c>
      <c r="AI85" s="512" t="s">
        <v>2532</v>
      </c>
      <c r="AJ85" s="336"/>
      <c r="AK85" s="28"/>
      <c r="AL85" s="28"/>
      <c r="AM85" s="28"/>
      <c r="AN85" s="28"/>
      <c r="AO85" s="28"/>
      <c r="AP85" s="28"/>
      <c r="AQ85" s="28"/>
      <c r="AR85" s="28"/>
      <c r="AS85" s="28"/>
      <c r="AT85" s="28"/>
      <c r="AU85" s="28"/>
      <c r="AV85" s="28"/>
      <c r="AW85" s="28"/>
      <c r="AX85" s="28"/>
      <c r="AY85" s="28"/>
      <c r="AZ85" s="28"/>
      <c r="BA85" s="28"/>
      <c r="BB85" s="28"/>
      <c r="BC85" s="28"/>
      <c r="BD85" s="28"/>
    </row>
    <row r="86" ht="11.25" customHeight="1">
      <c r="A86" s="326">
        <v>4069.0</v>
      </c>
      <c r="B86" s="379" t="s">
        <v>55</v>
      </c>
      <c r="C86" s="379" t="s">
        <v>19</v>
      </c>
      <c r="D86" s="380" t="s">
        <v>92</v>
      </c>
      <c r="E86" s="379" t="s">
        <v>1209</v>
      </c>
      <c r="F86" s="380" t="s">
        <v>2533</v>
      </c>
      <c r="G86" s="380" t="s">
        <v>1943</v>
      </c>
      <c r="H86" s="379" t="s">
        <v>41</v>
      </c>
      <c r="I86" s="380" t="s">
        <v>2534</v>
      </c>
      <c r="J86" s="380"/>
      <c r="K86" s="380" t="s">
        <v>931</v>
      </c>
      <c r="L86" s="379" t="s">
        <v>93</v>
      </c>
      <c r="M86" s="379" t="s">
        <v>420</v>
      </c>
      <c r="N86" s="379">
        <v>29488.0</v>
      </c>
      <c r="O86" s="379"/>
      <c r="P86" s="381">
        <v>32.9050067201806</v>
      </c>
      <c r="Q86" s="381">
        <v>-80.6689646850563</v>
      </c>
      <c r="R86" s="382" t="s">
        <v>2535</v>
      </c>
      <c r="S86" s="382">
        <v>3.0</v>
      </c>
      <c r="T86" s="380" t="s">
        <v>23</v>
      </c>
      <c r="U86" s="391" t="s">
        <v>2536</v>
      </c>
      <c r="V86" s="380" t="s">
        <v>2537</v>
      </c>
      <c r="W86" s="380" t="s">
        <v>2538</v>
      </c>
      <c r="X86" s="379"/>
      <c r="Y86" s="379" t="s">
        <v>2539</v>
      </c>
      <c r="Z86" s="379" t="s">
        <v>478</v>
      </c>
      <c r="AA86" s="383" t="s">
        <v>2314</v>
      </c>
      <c r="AB86" s="380" t="s">
        <v>2540</v>
      </c>
      <c r="AC86" s="380" t="s">
        <v>2541</v>
      </c>
      <c r="AD86" s="395" t="s">
        <v>2542</v>
      </c>
      <c r="AE86" s="385" t="s">
        <v>2534</v>
      </c>
      <c r="AF86" s="386">
        <f t="shared" si="2"/>
        <v>29</v>
      </c>
      <c r="AG86" s="336"/>
      <c r="AH86" s="336"/>
      <c r="AI86" s="336"/>
      <c r="AJ86" s="336"/>
      <c r="AK86" s="28"/>
      <c r="AL86" s="28"/>
      <c r="AM86" s="28"/>
      <c r="AN86" s="28"/>
      <c r="AO86" s="28"/>
      <c r="AP86" s="28"/>
      <c r="AQ86" s="28"/>
      <c r="AR86" s="28"/>
      <c r="AS86" s="28"/>
      <c r="AT86" s="28"/>
      <c r="AU86" s="28"/>
      <c r="AV86" s="28"/>
      <c r="AW86" s="28"/>
      <c r="AX86" s="28"/>
      <c r="AY86" s="28"/>
      <c r="AZ86" s="28"/>
      <c r="BA86" s="28"/>
      <c r="BB86" s="28"/>
      <c r="BC86" s="28"/>
      <c r="BD86" s="28"/>
    </row>
    <row r="87" ht="11.25" customHeight="1">
      <c r="A87" s="326">
        <v>4070.0</v>
      </c>
      <c r="B87" s="379" t="s">
        <v>149</v>
      </c>
      <c r="C87" s="379" t="s">
        <v>19</v>
      </c>
      <c r="D87" s="380" t="s">
        <v>2543</v>
      </c>
      <c r="E87" s="379" t="s">
        <v>812</v>
      </c>
      <c r="F87" s="380" t="s">
        <v>2544</v>
      </c>
      <c r="G87" s="380" t="s">
        <v>118</v>
      </c>
      <c r="H87" s="379" t="s">
        <v>2246</v>
      </c>
      <c r="I87" s="503" t="s">
        <v>2545</v>
      </c>
      <c r="J87" s="380" t="s">
        <v>2546</v>
      </c>
      <c r="K87" s="380" t="s">
        <v>551</v>
      </c>
      <c r="L87" s="379" t="s">
        <v>26</v>
      </c>
      <c r="M87" s="379" t="s">
        <v>420</v>
      </c>
      <c r="N87" s="379">
        <v>95110.0</v>
      </c>
      <c r="O87" s="379" t="s">
        <v>2547</v>
      </c>
      <c r="P87" s="381">
        <v>37.3666139614998</v>
      </c>
      <c r="Q87" s="381">
        <v>-121.916999002418</v>
      </c>
      <c r="R87" s="382" t="s">
        <v>2548</v>
      </c>
      <c r="S87" s="382"/>
      <c r="T87" s="380"/>
      <c r="U87" s="391" t="s">
        <v>2543</v>
      </c>
      <c r="V87" s="380" t="s">
        <v>2545</v>
      </c>
      <c r="W87" s="380" t="s">
        <v>551</v>
      </c>
      <c r="X87" s="379" t="s">
        <v>26</v>
      </c>
      <c r="Y87" s="379" t="s">
        <v>420</v>
      </c>
      <c r="Z87" s="379" t="s">
        <v>478</v>
      </c>
      <c r="AA87" s="383" t="s">
        <v>2549</v>
      </c>
      <c r="AB87" s="380" t="s">
        <v>2550</v>
      </c>
      <c r="AC87" s="383" t="s">
        <v>2551</v>
      </c>
      <c r="AD87" s="395" t="s">
        <v>2552</v>
      </c>
      <c r="AE87" s="385" t="s">
        <v>2553</v>
      </c>
      <c r="AF87" s="386">
        <f t="shared" si="2"/>
        <v>25</v>
      </c>
      <c r="AG87" s="336"/>
      <c r="AH87" s="336"/>
      <c r="AI87" s="336"/>
      <c r="AJ87" s="336"/>
      <c r="AK87" s="1"/>
      <c r="AL87" s="1"/>
      <c r="AM87" s="1"/>
      <c r="AN87" s="1"/>
      <c r="AO87" s="1"/>
      <c r="AP87" s="1"/>
      <c r="AQ87" s="1"/>
      <c r="AR87" s="1"/>
      <c r="AS87" s="1"/>
      <c r="AT87" s="1"/>
      <c r="AU87" s="1"/>
      <c r="AV87" s="1"/>
      <c r="AW87" s="1"/>
      <c r="AX87" s="1"/>
      <c r="AY87" s="1"/>
      <c r="AZ87" s="1"/>
      <c r="BA87" s="1"/>
      <c r="BB87" s="1"/>
      <c r="BC87" s="1"/>
      <c r="BD87" s="1"/>
    </row>
    <row r="88" ht="11.25" customHeight="1">
      <c r="A88" s="326">
        <v>4071.0</v>
      </c>
      <c r="B88" s="379" t="s">
        <v>149</v>
      </c>
      <c r="C88" s="379" t="s">
        <v>19</v>
      </c>
      <c r="D88" s="380" t="s">
        <v>2543</v>
      </c>
      <c r="E88" s="379" t="s">
        <v>812</v>
      </c>
      <c r="F88" s="380" t="s">
        <v>2554</v>
      </c>
      <c r="G88" s="380" t="s">
        <v>118</v>
      </c>
      <c r="H88" s="379" t="s">
        <v>2246</v>
      </c>
      <c r="I88" s="503" t="s">
        <v>2545</v>
      </c>
      <c r="J88" s="380" t="s">
        <v>2555</v>
      </c>
      <c r="K88" s="380" t="s">
        <v>551</v>
      </c>
      <c r="L88" s="379" t="s">
        <v>26</v>
      </c>
      <c r="M88" s="379" t="s">
        <v>420</v>
      </c>
      <c r="N88" s="379">
        <v>95131.0</v>
      </c>
      <c r="O88" s="379" t="s">
        <v>2547</v>
      </c>
      <c r="P88" s="381">
        <v>37.3921426810789</v>
      </c>
      <c r="Q88" s="381">
        <v>-121.883633644745</v>
      </c>
      <c r="R88" s="382" t="s">
        <v>2556</v>
      </c>
      <c r="S88" s="382"/>
      <c r="T88" s="380"/>
      <c r="U88" s="391" t="s">
        <v>2543</v>
      </c>
      <c r="V88" s="380" t="s">
        <v>2545</v>
      </c>
      <c r="W88" s="380" t="s">
        <v>551</v>
      </c>
      <c r="X88" s="379" t="s">
        <v>26</v>
      </c>
      <c r="Y88" s="379" t="s">
        <v>420</v>
      </c>
      <c r="Z88" s="379" t="s">
        <v>478</v>
      </c>
      <c r="AA88" s="383" t="s">
        <v>2549</v>
      </c>
      <c r="AB88" s="380" t="s">
        <v>2550</v>
      </c>
      <c r="AC88" s="383" t="s">
        <v>2557</v>
      </c>
      <c r="AD88" s="395" t="s">
        <v>2552</v>
      </c>
      <c r="AE88" s="380" t="s">
        <v>2558</v>
      </c>
      <c r="AF88" s="386">
        <f t="shared" si="2"/>
        <v>25</v>
      </c>
      <c r="AG88" s="336"/>
      <c r="AH88" s="336"/>
      <c r="AI88" s="336"/>
      <c r="AJ88" s="336"/>
      <c r="AK88" s="28"/>
      <c r="AL88" s="28"/>
      <c r="AM88" s="28"/>
      <c r="AN88" s="28"/>
      <c r="AO88" s="28"/>
      <c r="AP88" s="28"/>
      <c r="AQ88" s="28"/>
      <c r="AR88" s="28"/>
      <c r="AS88" s="28"/>
      <c r="AT88" s="28"/>
      <c r="AU88" s="28"/>
      <c r="AV88" s="28"/>
      <c r="AW88" s="28"/>
      <c r="AX88" s="28"/>
      <c r="AY88" s="28"/>
      <c r="AZ88" s="28"/>
      <c r="BA88" s="28"/>
      <c r="BB88" s="28"/>
      <c r="BC88" s="28"/>
      <c r="BD88" s="28"/>
    </row>
    <row r="89" ht="159.75" customHeight="1">
      <c r="A89" s="326">
        <v>4115.0</v>
      </c>
      <c r="B89" s="379" t="s">
        <v>149</v>
      </c>
      <c r="C89" s="379" t="s">
        <v>19</v>
      </c>
      <c r="D89" s="380" t="s">
        <v>154</v>
      </c>
      <c r="E89" s="379" t="s">
        <v>812</v>
      </c>
      <c r="F89" s="380" t="s">
        <v>154</v>
      </c>
      <c r="G89" s="380" t="s">
        <v>118</v>
      </c>
      <c r="H89" s="379" t="s">
        <v>814</v>
      </c>
      <c r="I89" s="513" t="s">
        <v>1601</v>
      </c>
      <c r="J89" s="380" t="s">
        <v>1606</v>
      </c>
      <c r="K89" s="379" t="s">
        <v>1599</v>
      </c>
      <c r="L89" s="379" t="s">
        <v>141</v>
      </c>
      <c r="M89" s="379" t="s">
        <v>420</v>
      </c>
      <c r="N89" s="380">
        <v>30308.0</v>
      </c>
      <c r="O89" s="380" t="s">
        <v>1600</v>
      </c>
      <c r="P89" s="396">
        <v>33.75</v>
      </c>
      <c r="Q89" s="396">
        <v>-84.38</v>
      </c>
      <c r="R89" s="382" t="s">
        <v>237</v>
      </c>
      <c r="S89" s="514">
        <v>50.0</v>
      </c>
      <c r="T89" s="380" t="s">
        <v>43</v>
      </c>
      <c r="U89" s="380" t="s">
        <v>154</v>
      </c>
      <c r="V89" s="380" t="s">
        <v>1601</v>
      </c>
      <c r="W89" s="380" t="s">
        <v>1602</v>
      </c>
      <c r="X89" s="379" t="s">
        <v>26</v>
      </c>
      <c r="Y89" s="379" t="s">
        <v>420</v>
      </c>
      <c r="Z89" s="380" t="s">
        <v>468</v>
      </c>
      <c r="AA89" s="469" t="s">
        <v>469</v>
      </c>
      <c r="AB89" s="380" t="s">
        <v>237</v>
      </c>
      <c r="AC89" s="380" t="s">
        <v>1603</v>
      </c>
      <c r="AD89" s="380" t="s">
        <v>1604</v>
      </c>
      <c r="AE89" s="385" t="s">
        <v>1605</v>
      </c>
      <c r="AF89" s="380">
        <f t="shared" si="2"/>
        <v>29</v>
      </c>
      <c r="AG89" s="335"/>
      <c r="AH89" s="335"/>
      <c r="AI89" s="335"/>
      <c r="AJ89" s="336"/>
      <c r="AK89" s="28"/>
      <c r="AL89" s="28"/>
      <c r="AM89" s="28"/>
      <c r="AN89" s="28"/>
      <c r="AO89" s="28"/>
      <c r="AP89" s="28"/>
      <c r="AQ89" s="28"/>
      <c r="AR89" s="28"/>
      <c r="AS89" s="28"/>
      <c r="AT89" s="28"/>
      <c r="AU89" s="28"/>
      <c r="AV89" s="28"/>
      <c r="AW89" s="28"/>
      <c r="AX89" s="28"/>
      <c r="AY89" s="28"/>
      <c r="AZ89" s="28"/>
      <c r="BA89" s="28"/>
      <c r="BB89" s="28"/>
      <c r="BC89" s="28"/>
      <c r="BD89" s="28"/>
    </row>
    <row r="90" ht="11.25" customHeight="1">
      <c r="A90" s="326">
        <v>4072.0</v>
      </c>
      <c r="B90" s="379" t="s">
        <v>158</v>
      </c>
      <c r="C90" s="379" t="s">
        <v>19</v>
      </c>
      <c r="D90" s="380" t="s">
        <v>94</v>
      </c>
      <c r="E90" s="379" t="s">
        <v>812</v>
      </c>
      <c r="F90" s="380" t="s">
        <v>2559</v>
      </c>
      <c r="G90" s="380" t="s">
        <v>1943</v>
      </c>
      <c r="H90" s="379" t="s">
        <v>2560</v>
      </c>
      <c r="I90" s="380" t="s">
        <v>2561</v>
      </c>
      <c r="J90" s="380" t="s">
        <v>2562</v>
      </c>
      <c r="K90" s="380" t="s">
        <v>1377</v>
      </c>
      <c r="L90" s="379" t="s">
        <v>95</v>
      </c>
      <c r="M90" s="379" t="s">
        <v>420</v>
      </c>
      <c r="N90" s="379">
        <v>78737.0</v>
      </c>
      <c r="O90" s="379" t="s">
        <v>2563</v>
      </c>
      <c r="P90" s="381">
        <v>30.3215413059184</v>
      </c>
      <c r="Q90" s="381">
        <v>-97.694147246222</v>
      </c>
      <c r="R90" s="382">
        <v>6.0</v>
      </c>
      <c r="S90" s="382"/>
      <c r="T90" s="380"/>
      <c r="U90" s="391" t="s">
        <v>94</v>
      </c>
      <c r="V90" s="426" t="s">
        <v>2561</v>
      </c>
      <c r="W90" s="380" t="s">
        <v>1377</v>
      </c>
      <c r="X90" s="379" t="s">
        <v>95</v>
      </c>
      <c r="Y90" s="379" t="s">
        <v>420</v>
      </c>
      <c r="Z90" s="379" t="s">
        <v>478</v>
      </c>
      <c r="AA90" s="383" t="s">
        <v>2549</v>
      </c>
      <c r="AB90" s="379" t="s">
        <v>2564</v>
      </c>
      <c r="AC90" s="380" t="s">
        <v>2565</v>
      </c>
      <c r="AD90" s="392" t="s">
        <v>2566</v>
      </c>
      <c r="AE90" s="385" t="s">
        <v>2567</v>
      </c>
      <c r="AF90" s="386">
        <f t="shared" si="2"/>
        <v>25</v>
      </c>
      <c r="AG90" s="336"/>
      <c r="AH90" s="336"/>
      <c r="AI90" s="336"/>
      <c r="AJ90" s="336"/>
      <c r="AK90" s="11"/>
      <c r="AL90" s="11"/>
      <c r="AM90" s="8"/>
      <c r="AN90" s="11"/>
      <c r="AO90" s="8"/>
      <c r="AP90" s="8"/>
      <c r="AQ90" s="11"/>
      <c r="AR90" s="515"/>
      <c r="AS90" s="8"/>
      <c r="AT90" s="8"/>
      <c r="AU90" s="11"/>
      <c r="AV90" s="11"/>
      <c r="AW90" s="11"/>
      <c r="AX90" s="11"/>
      <c r="AY90" s="273"/>
      <c r="AZ90" s="273"/>
      <c r="BA90" s="96"/>
      <c r="BB90" s="96"/>
      <c r="BC90" s="8"/>
      <c r="BD90" s="8"/>
    </row>
    <row r="91" ht="62.25" customHeight="1">
      <c r="A91" s="326">
        <v>4073.0</v>
      </c>
      <c r="B91" s="379" t="s">
        <v>36</v>
      </c>
      <c r="C91" s="379" t="s">
        <v>19</v>
      </c>
      <c r="D91" s="380" t="s">
        <v>193</v>
      </c>
      <c r="E91" s="379" t="s">
        <v>812</v>
      </c>
      <c r="F91" s="380" t="s">
        <v>2568</v>
      </c>
      <c r="G91" s="380" t="s">
        <v>2037</v>
      </c>
      <c r="H91" s="379" t="s">
        <v>135</v>
      </c>
      <c r="I91" s="513" t="s">
        <v>2569</v>
      </c>
      <c r="J91" s="380" t="s">
        <v>2570</v>
      </c>
      <c r="K91" s="380" t="s">
        <v>1473</v>
      </c>
      <c r="L91" s="379" t="s">
        <v>195</v>
      </c>
      <c r="M91" s="379" t="s">
        <v>420</v>
      </c>
      <c r="N91" s="379">
        <v>32221.0</v>
      </c>
      <c r="O91" s="379" t="s">
        <v>2571</v>
      </c>
      <c r="P91" s="381">
        <v>30.79147</v>
      </c>
      <c r="Q91" s="381">
        <v>-81.88756</v>
      </c>
      <c r="R91" s="382">
        <v>45.0</v>
      </c>
      <c r="S91" s="397">
        <v>1.5</v>
      </c>
      <c r="T91" s="380" t="s">
        <v>23</v>
      </c>
      <c r="U91" s="380" t="s">
        <v>1613</v>
      </c>
      <c r="V91" s="380" t="s">
        <v>2569</v>
      </c>
      <c r="W91" s="380" t="s">
        <v>1614</v>
      </c>
      <c r="X91" s="379" t="s">
        <v>2572</v>
      </c>
      <c r="Y91" s="379" t="s">
        <v>1077</v>
      </c>
      <c r="Z91" s="379" t="s">
        <v>478</v>
      </c>
      <c r="AA91" s="383" t="s">
        <v>2573</v>
      </c>
      <c r="AB91" s="392" t="s">
        <v>2574</v>
      </c>
      <c r="AC91" s="380"/>
      <c r="AD91" s="392" t="s">
        <v>2575</v>
      </c>
      <c r="AE91" s="385" t="s">
        <v>1619</v>
      </c>
      <c r="AF91" s="386">
        <f t="shared" si="2"/>
        <v>20</v>
      </c>
      <c r="AG91" s="336"/>
      <c r="AH91" s="336"/>
      <c r="AI91" s="336"/>
      <c r="AJ91" s="336"/>
      <c r="AK91" s="28"/>
      <c r="AL91" s="28"/>
      <c r="AM91" s="28"/>
      <c r="AN91" s="28"/>
      <c r="AO91" s="28"/>
      <c r="AP91" s="28"/>
      <c r="AQ91" s="28"/>
      <c r="AR91" s="28"/>
      <c r="AS91" s="28"/>
      <c r="AT91" s="28"/>
      <c r="AU91" s="28"/>
      <c r="AV91" s="28"/>
      <c r="AW91" s="28"/>
      <c r="AX91" s="28"/>
      <c r="AY91" s="28"/>
      <c r="AZ91" s="28"/>
      <c r="BA91" s="28"/>
      <c r="BB91" s="28"/>
      <c r="BC91" s="28"/>
      <c r="BD91" s="28"/>
    </row>
    <row r="92" ht="11.25" customHeight="1">
      <c r="A92" s="326">
        <v>4074.0</v>
      </c>
      <c r="B92" s="379" t="s">
        <v>36</v>
      </c>
      <c r="C92" s="379" t="s">
        <v>19</v>
      </c>
      <c r="D92" s="380" t="s">
        <v>193</v>
      </c>
      <c r="E92" s="379" t="s">
        <v>812</v>
      </c>
      <c r="F92" s="380" t="s">
        <v>2576</v>
      </c>
      <c r="G92" s="380" t="s">
        <v>1483</v>
      </c>
      <c r="H92" s="379" t="s">
        <v>135</v>
      </c>
      <c r="I92" s="513" t="s">
        <v>2569</v>
      </c>
      <c r="J92" s="380" t="s">
        <v>2577</v>
      </c>
      <c r="K92" s="380" t="s">
        <v>1608</v>
      </c>
      <c r="L92" s="379" t="s">
        <v>194</v>
      </c>
      <c r="M92" s="379" t="s">
        <v>420</v>
      </c>
      <c r="N92" s="379">
        <v>21030.0</v>
      </c>
      <c r="O92" s="379" t="s">
        <v>2578</v>
      </c>
      <c r="P92" s="381">
        <v>39.4788329384106</v>
      </c>
      <c r="Q92" s="381">
        <v>-76.6498489463849</v>
      </c>
      <c r="R92" s="382"/>
      <c r="S92" s="382">
        <v>0.2</v>
      </c>
      <c r="T92" s="380" t="s">
        <v>23</v>
      </c>
      <c r="U92" s="380" t="s">
        <v>1613</v>
      </c>
      <c r="V92" s="380" t="s">
        <v>2569</v>
      </c>
      <c r="W92" s="380" t="s">
        <v>1614</v>
      </c>
      <c r="X92" s="379" t="s">
        <v>2579</v>
      </c>
      <c r="Y92" s="379" t="s">
        <v>1077</v>
      </c>
      <c r="Z92" s="379" t="s">
        <v>486</v>
      </c>
      <c r="AA92" s="383">
        <v>45900.0</v>
      </c>
      <c r="AB92" s="392" t="s">
        <v>2580</v>
      </c>
      <c r="AC92" s="380"/>
      <c r="AD92" s="392" t="s">
        <v>2575</v>
      </c>
      <c r="AE92" s="386"/>
      <c r="AF92" s="386">
        <f t="shared" si="2"/>
        <v>20</v>
      </c>
      <c r="AG92" s="336"/>
      <c r="AH92" s="336"/>
      <c r="AI92" s="336"/>
      <c r="AJ92" s="336"/>
      <c r="AK92" s="28"/>
      <c r="AL92" s="28"/>
      <c r="AM92" s="28"/>
      <c r="AN92" s="28"/>
      <c r="AO92" s="28"/>
      <c r="AP92" s="28"/>
      <c r="AQ92" s="28"/>
      <c r="AR92" s="28"/>
      <c r="AS92" s="28"/>
      <c r="AT92" s="28"/>
      <c r="AU92" s="28"/>
      <c r="AV92" s="28"/>
      <c r="AW92" s="28"/>
      <c r="AX92" s="28"/>
      <c r="AY92" s="28"/>
      <c r="AZ92" s="28"/>
      <c r="BA92" s="28"/>
      <c r="BB92" s="28"/>
      <c r="BC92" s="28"/>
      <c r="BD92" s="28"/>
    </row>
    <row r="93" ht="60.0" customHeight="1">
      <c r="A93" s="326">
        <v>4114.0</v>
      </c>
      <c r="B93" s="379" t="s">
        <v>36</v>
      </c>
      <c r="C93" s="379" t="s">
        <v>19</v>
      </c>
      <c r="D93" s="380" t="s">
        <v>2581</v>
      </c>
      <c r="E93" s="379" t="s">
        <v>812</v>
      </c>
      <c r="F93" s="380" t="s">
        <v>2582</v>
      </c>
      <c r="G93" s="380" t="s">
        <v>118</v>
      </c>
      <c r="H93" s="380" t="s">
        <v>2583</v>
      </c>
      <c r="I93" s="516" t="s">
        <v>2584</v>
      </c>
      <c r="J93" s="380" t="s">
        <v>2585</v>
      </c>
      <c r="K93" s="380" t="s">
        <v>551</v>
      </c>
      <c r="L93" s="456" t="s">
        <v>26</v>
      </c>
      <c r="M93" s="456" t="s">
        <v>420</v>
      </c>
      <c r="N93" s="456">
        <v>95138.0</v>
      </c>
      <c r="O93" s="380" t="s">
        <v>2586</v>
      </c>
      <c r="P93" s="517">
        <v>37.2613744139406</v>
      </c>
      <c r="Q93" s="517">
        <v>-121.784331857672</v>
      </c>
      <c r="R93" s="518">
        <v>60.0</v>
      </c>
      <c r="S93" s="519"/>
      <c r="T93" s="520"/>
      <c r="U93" s="380" t="s">
        <v>2587</v>
      </c>
      <c r="V93" s="520" t="s">
        <v>2588</v>
      </c>
      <c r="W93" s="520" t="s">
        <v>551</v>
      </c>
      <c r="X93" s="456" t="s">
        <v>26</v>
      </c>
      <c r="Y93" s="456" t="s">
        <v>420</v>
      </c>
      <c r="Z93" s="456" t="s">
        <v>2589</v>
      </c>
      <c r="AA93" s="469" t="s">
        <v>2590</v>
      </c>
      <c r="AB93" s="380" t="s">
        <v>2591</v>
      </c>
      <c r="AC93" s="520" t="s">
        <v>2592</v>
      </c>
      <c r="AD93" s="392" t="s">
        <v>2593</v>
      </c>
      <c r="AE93" s="520"/>
      <c r="AF93" s="520">
        <f t="shared" si="2"/>
        <v>28</v>
      </c>
      <c r="AG93" s="521" t="s">
        <v>2594</v>
      </c>
      <c r="AH93" s="438" t="s">
        <v>2595</v>
      </c>
      <c r="AI93" s="521" t="s">
        <v>2596</v>
      </c>
      <c r="AJ93" s="522"/>
      <c r="AK93" s="28"/>
      <c r="AL93" s="28"/>
      <c r="AM93" s="28"/>
      <c r="AN93" s="28"/>
      <c r="AO93" s="28"/>
      <c r="AP93" s="28"/>
      <c r="AQ93" s="28"/>
      <c r="AR93" s="28"/>
      <c r="AS93" s="28"/>
      <c r="AT93" s="28"/>
      <c r="AU93" s="28"/>
      <c r="AV93" s="28"/>
      <c r="AW93" s="28"/>
      <c r="AX93" s="28"/>
      <c r="AY93" s="28"/>
      <c r="AZ93" s="28"/>
      <c r="BA93" s="28"/>
      <c r="BB93" s="28"/>
      <c r="BC93" s="28"/>
      <c r="BD93" s="28"/>
    </row>
    <row r="94" ht="81.75" customHeight="1">
      <c r="A94" s="326">
        <v>4075.0</v>
      </c>
      <c r="B94" s="327" t="s">
        <v>36</v>
      </c>
      <c r="C94" s="327" t="s">
        <v>19</v>
      </c>
      <c r="D94" s="329" t="s">
        <v>147</v>
      </c>
      <c r="E94" s="327" t="s">
        <v>812</v>
      </c>
      <c r="F94" s="329" t="s">
        <v>1178</v>
      </c>
      <c r="G94" s="329" t="s">
        <v>2012</v>
      </c>
      <c r="H94" s="327" t="s">
        <v>152</v>
      </c>
      <c r="I94" s="523" t="s">
        <v>2597</v>
      </c>
      <c r="J94" s="329" t="s">
        <v>1625</v>
      </c>
      <c r="K94" s="329" t="s">
        <v>1178</v>
      </c>
      <c r="L94" s="327" t="s">
        <v>42</v>
      </c>
      <c r="M94" s="327" t="s">
        <v>420</v>
      </c>
      <c r="N94" s="327">
        <v>48326.0</v>
      </c>
      <c r="O94" s="327" t="s">
        <v>1626</v>
      </c>
      <c r="P94" s="330">
        <v>42.7004122349081</v>
      </c>
      <c r="Q94" s="330">
        <v>-83.2707840576543</v>
      </c>
      <c r="R94" s="331">
        <v>500.0</v>
      </c>
      <c r="S94" s="331" t="s">
        <v>2598</v>
      </c>
      <c r="T94" s="331" t="s">
        <v>23</v>
      </c>
      <c r="U94" s="329" t="s">
        <v>2599</v>
      </c>
      <c r="V94" s="329" t="s">
        <v>2597</v>
      </c>
      <c r="W94" s="329" t="s">
        <v>2600</v>
      </c>
      <c r="X94" s="327" t="s">
        <v>2601</v>
      </c>
      <c r="Y94" s="327" t="s">
        <v>2602</v>
      </c>
      <c r="Z94" s="327" t="s">
        <v>478</v>
      </c>
      <c r="AA94" s="332" t="s">
        <v>1779</v>
      </c>
      <c r="AB94" s="329" t="s">
        <v>2603</v>
      </c>
      <c r="AC94" s="329"/>
      <c r="AD94" s="408" t="s">
        <v>1630</v>
      </c>
      <c r="AE94" s="334" t="s">
        <v>2604</v>
      </c>
      <c r="AF94" s="335">
        <f t="shared" si="2"/>
        <v>27</v>
      </c>
      <c r="AG94" s="336"/>
      <c r="AH94" s="336"/>
      <c r="AI94" s="336"/>
      <c r="AJ94" s="336"/>
      <c r="AK94" s="28"/>
      <c r="AL94" s="28"/>
      <c r="AM94" s="28"/>
      <c r="AN94" s="28"/>
      <c r="AO94" s="28"/>
      <c r="AP94" s="28"/>
      <c r="AQ94" s="28"/>
      <c r="AR94" s="28"/>
      <c r="AS94" s="28"/>
      <c r="AT94" s="28"/>
      <c r="AU94" s="28"/>
      <c r="AV94" s="28"/>
      <c r="AW94" s="28"/>
      <c r="AX94" s="28"/>
      <c r="AY94" s="28"/>
      <c r="AZ94" s="28"/>
      <c r="BA94" s="28"/>
      <c r="BB94" s="28"/>
      <c r="BC94" s="28"/>
      <c r="BD94" s="28"/>
    </row>
    <row r="95" ht="69.75" customHeight="1">
      <c r="A95" s="326">
        <v>4076.0</v>
      </c>
      <c r="B95" s="327" t="s">
        <v>158</v>
      </c>
      <c r="C95" s="327" t="s">
        <v>19</v>
      </c>
      <c r="D95" s="329" t="s">
        <v>2605</v>
      </c>
      <c r="E95" s="327" t="s">
        <v>1209</v>
      </c>
      <c r="F95" s="329" t="s">
        <v>2605</v>
      </c>
      <c r="G95" s="329" t="s">
        <v>2056</v>
      </c>
      <c r="H95" s="327" t="s">
        <v>2606</v>
      </c>
      <c r="I95" s="523" t="s">
        <v>2607</v>
      </c>
      <c r="J95" s="329" t="s">
        <v>2608</v>
      </c>
      <c r="K95" s="329" t="s">
        <v>2015</v>
      </c>
      <c r="L95" s="327" t="s">
        <v>70</v>
      </c>
      <c r="M95" s="327" t="s">
        <v>420</v>
      </c>
      <c r="N95" s="327">
        <v>85756.0</v>
      </c>
      <c r="O95" s="327" t="s">
        <v>2609</v>
      </c>
      <c r="P95" s="330">
        <v>32.1259366513751</v>
      </c>
      <c r="Q95" s="330">
        <v>-110.92951774327</v>
      </c>
      <c r="R95" s="331">
        <v>100.0</v>
      </c>
      <c r="S95" s="331">
        <v>75.0</v>
      </c>
      <c r="T95" s="329" t="s">
        <v>2120</v>
      </c>
      <c r="U95" s="403" t="s">
        <v>2605</v>
      </c>
      <c r="V95" s="329" t="s">
        <v>2607</v>
      </c>
      <c r="W95" s="329" t="s">
        <v>2015</v>
      </c>
      <c r="X95" s="327" t="s">
        <v>70</v>
      </c>
      <c r="Y95" s="332" t="s">
        <v>420</v>
      </c>
      <c r="Z95" s="327" t="s">
        <v>478</v>
      </c>
      <c r="AA95" s="332" t="s">
        <v>2610</v>
      </c>
      <c r="AB95" s="327" t="s">
        <v>2611</v>
      </c>
      <c r="AC95" s="329" t="s">
        <v>2612</v>
      </c>
      <c r="AD95" s="392" t="s">
        <v>2613</v>
      </c>
      <c r="AE95" s="334" t="s">
        <v>2607</v>
      </c>
      <c r="AF95" s="335">
        <f t="shared" si="2"/>
        <v>17</v>
      </c>
      <c r="AG95" s="336"/>
      <c r="AH95" s="336"/>
      <c r="AI95" s="336"/>
      <c r="AJ95" s="336"/>
      <c r="AK95" s="28"/>
      <c r="AL95" s="28"/>
      <c r="AM95" s="28"/>
      <c r="AN95" s="28"/>
      <c r="AO95" s="28"/>
      <c r="AP95" s="28"/>
      <c r="AQ95" s="28"/>
      <c r="AR95" s="28"/>
      <c r="AS95" s="28"/>
      <c r="AT95" s="28"/>
      <c r="AU95" s="28"/>
      <c r="AV95" s="28"/>
      <c r="AW95" s="28"/>
      <c r="AX95" s="28"/>
      <c r="AY95" s="28"/>
      <c r="AZ95" s="28"/>
      <c r="BA95" s="28"/>
      <c r="BB95" s="28"/>
      <c r="BC95" s="28"/>
      <c r="BD95" s="28"/>
    </row>
    <row r="96" ht="147.0" customHeight="1">
      <c r="A96" s="326">
        <v>4077.0</v>
      </c>
      <c r="B96" s="524" t="s">
        <v>36</v>
      </c>
      <c r="C96" s="524" t="s">
        <v>19</v>
      </c>
      <c r="D96" s="525" t="s">
        <v>197</v>
      </c>
      <c r="E96" s="524" t="s">
        <v>812</v>
      </c>
      <c r="F96" s="525" t="s">
        <v>2614</v>
      </c>
      <c r="G96" s="525" t="s">
        <v>1285</v>
      </c>
      <c r="H96" s="524" t="s">
        <v>1980</v>
      </c>
      <c r="I96" s="525" t="s">
        <v>2615</v>
      </c>
      <c r="J96" s="525" t="s">
        <v>2616</v>
      </c>
      <c r="K96" s="525" t="s">
        <v>2617</v>
      </c>
      <c r="L96" s="524" t="s">
        <v>141</v>
      </c>
      <c r="M96" s="524" t="s">
        <v>420</v>
      </c>
      <c r="N96" s="524">
        <v>30529.0</v>
      </c>
      <c r="O96" s="524" t="s">
        <v>2618</v>
      </c>
      <c r="P96" s="526">
        <v>34.2395817016472</v>
      </c>
      <c r="Q96" s="526">
        <v>-83.4834659287688</v>
      </c>
      <c r="R96" s="527">
        <v>1300.0</v>
      </c>
      <c r="S96" s="528">
        <v>9.8</v>
      </c>
      <c r="T96" s="525" t="s">
        <v>23</v>
      </c>
      <c r="U96" s="525" t="s">
        <v>2619</v>
      </c>
      <c r="V96" s="525" t="s">
        <v>2615</v>
      </c>
      <c r="W96" s="525" t="s">
        <v>2620</v>
      </c>
      <c r="X96" s="524" t="s">
        <v>1204</v>
      </c>
      <c r="Y96" s="524" t="s">
        <v>1347</v>
      </c>
      <c r="Z96" s="524" t="s">
        <v>498</v>
      </c>
      <c r="AA96" s="529">
        <v>45088.0</v>
      </c>
      <c r="AB96" s="525" t="s">
        <v>2621</v>
      </c>
      <c r="AC96" s="530" t="s">
        <v>2622</v>
      </c>
      <c r="AD96" s="531" t="s">
        <v>2623</v>
      </c>
      <c r="AE96" s="532" t="s">
        <v>2624</v>
      </c>
      <c r="AF96" s="533">
        <f t="shared" si="2"/>
        <v>27</v>
      </c>
      <c r="AG96" s="533"/>
      <c r="AH96" s="533"/>
      <c r="AI96" s="534"/>
      <c r="AJ96" s="336"/>
      <c r="AK96" s="28"/>
      <c r="AL96" s="28"/>
      <c r="AM96" s="28"/>
      <c r="AN96" s="28"/>
      <c r="AO96" s="28"/>
      <c r="AP96" s="28"/>
      <c r="AQ96" s="28"/>
      <c r="AR96" s="28"/>
      <c r="AS96" s="28"/>
      <c r="AT96" s="28"/>
      <c r="AU96" s="28"/>
      <c r="AV96" s="28"/>
      <c r="AW96" s="28"/>
      <c r="AX96" s="28"/>
      <c r="AY96" s="28"/>
      <c r="AZ96" s="28"/>
      <c r="BA96" s="28"/>
      <c r="BB96" s="28"/>
      <c r="BC96" s="28"/>
      <c r="BD96" s="28"/>
    </row>
    <row r="97" ht="126.75" customHeight="1">
      <c r="A97" s="326">
        <v>4078.0</v>
      </c>
      <c r="B97" s="535" t="s">
        <v>55</v>
      </c>
      <c r="C97" s="535" t="s">
        <v>19</v>
      </c>
      <c r="D97" s="510" t="s">
        <v>197</v>
      </c>
      <c r="E97" s="535" t="s">
        <v>812</v>
      </c>
      <c r="F97" s="510" t="s">
        <v>2625</v>
      </c>
      <c r="G97" s="510" t="s">
        <v>1285</v>
      </c>
      <c r="H97" s="535" t="s">
        <v>1980</v>
      </c>
      <c r="I97" s="536" t="s">
        <v>2615</v>
      </c>
      <c r="J97" s="510" t="s">
        <v>2616</v>
      </c>
      <c r="K97" s="510" t="s">
        <v>2617</v>
      </c>
      <c r="L97" s="535" t="s">
        <v>141</v>
      </c>
      <c r="M97" s="535" t="s">
        <v>420</v>
      </c>
      <c r="N97" s="535">
        <v>30529.0</v>
      </c>
      <c r="O97" s="535" t="s">
        <v>2618</v>
      </c>
      <c r="P97" s="537">
        <v>34.2395817016472</v>
      </c>
      <c r="Q97" s="537">
        <v>-83.4834659287688</v>
      </c>
      <c r="R97" s="538" t="s">
        <v>2263</v>
      </c>
      <c r="S97" s="539">
        <v>12.2</v>
      </c>
      <c r="T97" s="510" t="s">
        <v>23</v>
      </c>
      <c r="U97" s="510" t="s">
        <v>2619</v>
      </c>
      <c r="V97" s="510" t="s">
        <v>2615</v>
      </c>
      <c r="W97" s="510" t="s">
        <v>2620</v>
      </c>
      <c r="X97" s="535" t="s">
        <v>1204</v>
      </c>
      <c r="Y97" s="535" t="s">
        <v>1347</v>
      </c>
      <c r="Z97" s="535" t="s">
        <v>498</v>
      </c>
      <c r="AA97" s="540">
        <v>45088.0</v>
      </c>
      <c r="AB97" s="510" t="s">
        <v>2626</v>
      </c>
      <c r="AC97" s="490" t="s">
        <v>2627</v>
      </c>
      <c r="AD97" s="490" t="s">
        <v>2623</v>
      </c>
      <c r="AE97" s="510" t="s">
        <v>2624</v>
      </c>
      <c r="AF97" s="336">
        <f t="shared" si="2"/>
        <v>27</v>
      </c>
      <c r="AG97" s="336"/>
      <c r="AH97" s="336"/>
      <c r="AI97" s="336"/>
      <c r="AJ97" s="336"/>
      <c r="AK97" s="28"/>
      <c r="AL97" s="28"/>
      <c r="AM97" s="28"/>
      <c r="AN97" s="28"/>
      <c r="AO97" s="28"/>
      <c r="AP97" s="28"/>
      <c r="AQ97" s="28"/>
      <c r="AR97" s="28"/>
      <c r="AS97" s="28"/>
      <c r="AT97" s="28"/>
      <c r="AU97" s="28"/>
      <c r="AV97" s="28"/>
      <c r="AW97" s="28"/>
      <c r="AX97" s="28"/>
      <c r="AY97" s="28"/>
      <c r="AZ97" s="28"/>
      <c r="BA97" s="28"/>
      <c r="BB97" s="28"/>
      <c r="BC97" s="28"/>
      <c r="BD97" s="28"/>
    </row>
    <row r="98" ht="59.25" customHeight="1">
      <c r="A98" s="326">
        <v>4079.0</v>
      </c>
      <c r="B98" s="535" t="s">
        <v>36</v>
      </c>
      <c r="C98" s="535" t="s">
        <v>19</v>
      </c>
      <c r="D98" s="510" t="s">
        <v>198</v>
      </c>
      <c r="E98" s="535" t="s">
        <v>1209</v>
      </c>
      <c r="F98" s="510" t="s">
        <v>2628</v>
      </c>
      <c r="G98" s="510" t="s">
        <v>1943</v>
      </c>
      <c r="H98" s="535" t="s">
        <v>152</v>
      </c>
      <c r="I98" s="530" t="s">
        <v>2629</v>
      </c>
      <c r="J98" s="510" t="s">
        <v>2630</v>
      </c>
      <c r="K98" s="510" t="s">
        <v>1261</v>
      </c>
      <c r="L98" s="535" t="s">
        <v>114</v>
      </c>
      <c r="M98" s="535" t="s">
        <v>420</v>
      </c>
      <c r="N98" s="535">
        <v>80027.0</v>
      </c>
      <c r="O98" s="535" t="s">
        <v>2631</v>
      </c>
      <c r="P98" s="537">
        <v>39.9637888198299</v>
      </c>
      <c r="Q98" s="537">
        <v>-105.121641843162</v>
      </c>
      <c r="R98" s="538">
        <v>127.0</v>
      </c>
      <c r="S98" s="541">
        <v>0.75</v>
      </c>
      <c r="T98" s="510" t="s">
        <v>23</v>
      </c>
      <c r="U98" s="476" t="s">
        <v>2632</v>
      </c>
      <c r="V98" s="530" t="s">
        <v>2629</v>
      </c>
      <c r="W98" s="510" t="s">
        <v>1261</v>
      </c>
      <c r="X98" s="535" t="s">
        <v>114</v>
      </c>
      <c r="Y98" s="535" t="s">
        <v>420</v>
      </c>
      <c r="Z98" s="535" t="s">
        <v>498</v>
      </c>
      <c r="AA98" s="540">
        <v>45088.0</v>
      </c>
      <c r="AB98" s="510" t="s">
        <v>2633</v>
      </c>
      <c r="AC98" s="540" t="s">
        <v>2634</v>
      </c>
      <c r="AD98" s="490" t="s">
        <v>2635</v>
      </c>
      <c r="AE98" s="542" t="s">
        <v>2636</v>
      </c>
      <c r="AF98" s="336">
        <f t="shared" si="2"/>
        <v>19</v>
      </c>
      <c r="AG98" s="336"/>
      <c r="AH98" s="336"/>
      <c r="AI98" s="336"/>
      <c r="AJ98" s="336"/>
      <c r="AK98" s="28"/>
      <c r="AL98" s="28"/>
      <c r="AM98" s="28"/>
      <c r="AN98" s="28"/>
      <c r="AO98" s="28"/>
      <c r="AP98" s="28"/>
      <c r="AQ98" s="28"/>
      <c r="AR98" s="28"/>
      <c r="AS98" s="28"/>
      <c r="AT98" s="28"/>
      <c r="AU98" s="28"/>
      <c r="AV98" s="28"/>
      <c r="AW98" s="28"/>
      <c r="AX98" s="28"/>
      <c r="AY98" s="28"/>
      <c r="AZ98" s="28"/>
      <c r="BA98" s="28"/>
      <c r="BB98" s="28"/>
      <c r="BC98" s="28"/>
      <c r="BD98" s="28"/>
    </row>
    <row r="99" ht="55.5" customHeight="1">
      <c r="A99" s="326">
        <v>4080.0</v>
      </c>
      <c r="B99" s="327" t="s">
        <v>55</v>
      </c>
      <c r="C99" s="327" t="s">
        <v>19</v>
      </c>
      <c r="D99" s="329" t="s">
        <v>200</v>
      </c>
      <c r="E99" s="327" t="s">
        <v>812</v>
      </c>
      <c r="F99" s="329" t="s">
        <v>2637</v>
      </c>
      <c r="G99" s="329" t="s">
        <v>1483</v>
      </c>
      <c r="H99" s="327" t="s">
        <v>135</v>
      </c>
      <c r="I99" s="543" t="s">
        <v>1701</v>
      </c>
      <c r="J99" s="329"/>
      <c r="K99" s="329" t="s">
        <v>1125</v>
      </c>
      <c r="L99" s="327" t="s">
        <v>64</v>
      </c>
      <c r="M99" s="327" t="s">
        <v>420</v>
      </c>
      <c r="N99" s="327"/>
      <c r="O99" s="327"/>
      <c r="P99" s="330">
        <v>40.495539904812</v>
      </c>
      <c r="Q99" s="330">
        <v>-86.131014737889</v>
      </c>
      <c r="R99" s="331" t="s">
        <v>2638</v>
      </c>
      <c r="S99" s="331">
        <v>33.0</v>
      </c>
      <c r="T99" s="329" t="s">
        <v>23</v>
      </c>
      <c r="U99" s="329" t="s">
        <v>342</v>
      </c>
      <c r="V99" s="543" t="s">
        <v>1693</v>
      </c>
      <c r="W99" s="329" t="s">
        <v>1704</v>
      </c>
      <c r="X99" s="327" t="s">
        <v>1695</v>
      </c>
      <c r="Y99" s="327" t="s">
        <v>1696</v>
      </c>
      <c r="Z99" s="327" t="s">
        <v>478</v>
      </c>
      <c r="AA99" s="332" t="s">
        <v>1870</v>
      </c>
      <c r="AB99" s="408" t="s">
        <v>2639</v>
      </c>
      <c r="AC99" s="329" t="s">
        <v>2640</v>
      </c>
      <c r="AD99" s="409" t="s">
        <v>2641</v>
      </c>
      <c r="AE99" s="335" t="s">
        <v>2642</v>
      </c>
      <c r="AF99" s="335">
        <f t="shared" si="2"/>
        <v>23</v>
      </c>
      <c r="AG99" s="336"/>
      <c r="AH99" s="336"/>
      <c r="AI99" s="336"/>
      <c r="AJ99" s="336"/>
      <c r="AK99" s="28"/>
      <c r="AL99" s="28"/>
      <c r="AM99" s="28"/>
      <c r="AN99" s="28"/>
      <c r="AO99" s="28"/>
      <c r="AP99" s="28"/>
      <c r="AQ99" s="28"/>
      <c r="AR99" s="28"/>
      <c r="AS99" s="28"/>
      <c r="AT99" s="28"/>
      <c r="AU99" s="28"/>
      <c r="AV99" s="28"/>
      <c r="AW99" s="28"/>
      <c r="AX99" s="28"/>
      <c r="AY99" s="28"/>
      <c r="AZ99" s="28"/>
      <c r="BA99" s="28"/>
      <c r="BB99" s="28"/>
      <c r="BC99" s="28"/>
      <c r="BD99" s="28"/>
    </row>
    <row r="100" ht="89.25" customHeight="1">
      <c r="A100" s="326">
        <v>4081.0</v>
      </c>
      <c r="B100" s="379" t="s">
        <v>149</v>
      </c>
      <c r="C100" s="379" t="s">
        <v>19</v>
      </c>
      <c r="D100" s="380" t="s">
        <v>200</v>
      </c>
      <c r="E100" s="379" t="s">
        <v>812</v>
      </c>
      <c r="F100" s="380" t="s">
        <v>2643</v>
      </c>
      <c r="G100" s="380" t="s">
        <v>1483</v>
      </c>
      <c r="H100" s="379" t="s">
        <v>135</v>
      </c>
      <c r="I100" s="380" t="s">
        <v>2644</v>
      </c>
      <c r="J100" s="380"/>
      <c r="K100" s="380" t="s">
        <v>1125</v>
      </c>
      <c r="L100" s="379" t="s">
        <v>64</v>
      </c>
      <c r="M100" s="379" t="s">
        <v>420</v>
      </c>
      <c r="N100" s="379"/>
      <c r="O100" s="379"/>
      <c r="P100" s="381">
        <v>40.495539904812</v>
      </c>
      <c r="Q100" s="381">
        <v>-86.131014737889</v>
      </c>
      <c r="R100" s="382" t="s">
        <v>2638</v>
      </c>
      <c r="S100" s="382">
        <v>34.0</v>
      </c>
      <c r="T100" s="380" t="s">
        <v>23</v>
      </c>
      <c r="U100" s="380" t="s">
        <v>342</v>
      </c>
      <c r="V100" s="380" t="s">
        <v>1693</v>
      </c>
      <c r="W100" s="380" t="s">
        <v>1704</v>
      </c>
      <c r="X100" s="379" t="s">
        <v>1695</v>
      </c>
      <c r="Y100" s="379" t="s">
        <v>1696</v>
      </c>
      <c r="Z100" s="379" t="s">
        <v>478</v>
      </c>
      <c r="AA100" s="383" t="s">
        <v>1870</v>
      </c>
      <c r="AB100" s="392" t="s">
        <v>2644</v>
      </c>
      <c r="AC100" s="380" t="s">
        <v>2645</v>
      </c>
      <c r="AD100" s="398" t="s">
        <v>2641</v>
      </c>
      <c r="AE100" s="386" t="s">
        <v>2642</v>
      </c>
      <c r="AF100" s="386">
        <f t="shared" si="2"/>
        <v>23</v>
      </c>
      <c r="AG100" s="336"/>
      <c r="AH100" s="336"/>
      <c r="AI100" s="336"/>
      <c r="AJ100" s="336"/>
      <c r="AK100" s="28"/>
      <c r="AL100" s="28"/>
      <c r="AM100" s="28"/>
      <c r="AN100" s="28"/>
      <c r="AO100" s="28"/>
      <c r="AP100" s="28"/>
      <c r="AQ100" s="28"/>
      <c r="AR100" s="28"/>
      <c r="AS100" s="28"/>
      <c r="AT100" s="28"/>
      <c r="AU100" s="28"/>
      <c r="AV100" s="28"/>
      <c r="AW100" s="28"/>
      <c r="AX100" s="28"/>
      <c r="AY100" s="28"/>
      <c r="AZ100" s="28"/>
      <c r="BA100" s="28"/>
      <c r="BB100" s="28"/>
      <c r="BC100" s="28"/>
      <c r="BD100" s="28"/>
    </row>
    <row r="101" ht="122.25" customHeight="1">
      <c r="A101" s="326">
        <v>4082.0</v>
      </c>
      <c r="B101" s="327" t="s">
        <v>213</v>
      </c>
      <c r="C101" s="327" t="s">
        <v>19</v>
      </c>
      <c r="D101" s="329" t="s">
        <v>156</v>
      </c>
      <c r="E101" s="327" t="s">
        <v>812</v>
      </c>
      <c r="F101" s="329" t="s">
        <v>1677</v>
      </c>
      <c r="G101" s="329" t="s">
        <v>1943</v>
      </c>
      <c r="H101" s="327" t="s">
        <v>152</v>
      </c>
      <c r="I101" s="543" t="s">
        <v>1678</v>
      </c>
      <c r="J101" s="329" t="s">
        <v>1679</v>
      </c>
      <c r="K101" s="329" t="s">
        <v>1486</v>
      </c>
      <c r="L101" s="327" t="s">
        <v>26</v>
      </c>
      <c r="M101" s="327" t="s">
        <v>420</v>
      </c>
      <c r="N101" s="327">
        <v>90067.0</v>
      </c>
      <c r="O101" s="327"/>
      <c r="P101" s="330">
        <v>34.0595935177849</v>
      </c>
      <c r="Q101" s="330">
        <v>-118.413922545095</v>
      </c>
      <c r="R101" s="331" t="s">
        <v>2646</v>
      </c>
      <c r="S101" s="331">
        <v>54.0</v>
      </c>
      <c r="T101" s="329" t="s">
        <v>23</v>
      </c>
      <c r="U101" s="329" t="s">
        <v>156</v>
      </c>
      <c r="V101" s="329" t="s">
        <v>1678</v>
      </c>
      <c r="W101" s="329" t="s">
        <v>1486</v>
      </c>
      <c r="X101" s="327" t="s">
        <v>1486</v>
      </c>
      <c r="Y101" s="327" t="s">
        <v>420</v>
      </c>
      <c r="Z101" s="327" t="s">
        <v>478</v>
      </c>
      <c r="AA101" s="332" t="s">
        <v>2647</v>
      </c>
      <c r="AB101" s="408" t="s">
        <v>2648</v>
      </c>
      <c r="AC101" s="329" t="s">
        <v>1682</v>
      </c>
      <c r="AD101" s="408" t="s">
        <v>2649</v>
      </c>
      <c r="AE101" s="334" t="s">
        <v>1684</v>
      </c>
      <c r="AF101" s="335">
        <f t="shared" si="2"/>
        <v>30</v>
      </c>
      <c r="AG101" s="336"/>
      <c r="AH101" s="336"/>
      <c r="AI101" s="336"/>
      <c r="AJ101" s="336"/>
      <c r="AK101" s="28"/>
      <c r="AL101" s="28"/>
      <c r="AM101" s="28"/>
      <c r="AN101" s="28"/>
      <c r="AO101" s="28"/>
      <c r="AP101" s="28"/>
      <c r="AQ101" s="28"/>
      <c r="AR101" s="28"/>
      <c r="AS101" s="28"/>
      <c r="AT101" s="28"/>
      <c r="AU101" s="28"/>
      <c r="AV101" s="28"/>
      <c r="AW101" s="28"/>
      <c r="AX101" s="28"/>
      <c r="AY101" s="28"/>
      <c r="AZ101" s="28"/>
      <c r="BA101" s="28"/>
      <c r="BB101" s="28"/>
      <c r="BC101" s="28"/>
      <c r="BD101" s="28"/>
    </row>
    <row r="102" ht="75.0" customHeight="1">
      <c r="A102" s="326">
        <v>4083.0</v>
      </c>
      <c r="B102" s="379" t="s">
        <v>213</v>
      </c>
      <c r="C102" s="379" t="s">
        <v>19</v>
      </c>
      <c r="D102" s="380" t="s">
        <v>1686</v>
      </c>
      <c r="E102" s="379" t="s">
        <v>1209</v>
      </c>
      <c r="F102" s="380" t="s">
        <v>2650</v>
      </c>
      <c r="G102" s="380" t="s">
        <v>1943</v>
      </c>
      <c r="H102" s="379" t="s">
        <v>152</v>
      </c>
      <c r="I102" s="513" t="s">
        <v>1693</v>
      </c>
      <c r="J102" s="544" t="s">
        <v>2651</v>
      </c>
      <c r="K102" s="380" t="s">
        <v>1353</v>
      </c>
      <c r="L102" s="379" t="s">
        <v>86</v>
      </c>
      <c r="M102" s="379" t="s">
        <v>420</v>
      </c>
      <c r="N102" s="379">
        <v>61008.0</v>
      </c>
      <c r="O102" s="379"/>
      <c r="P102" s="381">
        <v>42.2369564477996</v>
      </c>
      <c r="Q102" s="381">
        <v>-88.8707051325588</v>
      </c>
      <c r="R102" s="382" t="s">
        <v>2652</v>
      </c>
      <c r="S102" s="382"/>
      <c r="T102" s="380"/>
      <c r="U102" s="380" t="s">
        <v>1686</v>
      </c>
      <c r="V102" s="380" t="s">
        <v>1693</v>
      </c>
      <c r="W102" s="380" t="s">
        <v>2653</v>
      </c>
      <c r="X102" s="379" t="s">
        <v>2654</v>
      </c>
      <c r="Y102" s="379" t="s">
        <v>2655</v>
      </c>
      <c r="Z102" s="379" t="s">
        <v>478</v>
      </c>
      <c r="AA102" s="383" t="s">
        <v>2656</v>
      </c>
      <c r="AB102" s="392" t="s">
        <v>2657</v>
      </c>
      <c r="AC102" s="380" t="s">
        <v>2658</v>
      </c>
      <c r="AD102" s="392" t="s">
        <v>2659</v>
      </c>
      <c r="AE102" s="385" t="s">
        <v>1689</v>
      </c>
      <c r="AF102" s="386">
        <f t="shared" si="2"/>
        <v>26</v>
      </c>
      <c r="AG102" s="336"/>
      <c r="AH102" s="336"/>
      <c r="AI102" s="336"/>
      <c r="AJ102" s="336"/>
      <c r="AK102" s="28"/>
      <c r="AL102" s="28"/>
      <c r="AM102" s="28"/>
      <c r="AN102" s="28"/>
      <c r="AO102" s="28"/>
      <c r="AP102" s="28"/>
      <c r="AQ102" s="28"/>
      <c r="AR102" s="28"/>
      <c r="AS102" s="28"/>
      <c r="AT102" s="28"/>
      <c r="AU102" s="28"/>
      <c r="AV102" s="28"/>
      <c r="AW102" s="28"/>
      <c r="AX102" s="28"/>
      <c r="AY102" s="28"/>
      <c r="AZ102" s="28"/>
      <c r="BA102" s="28"/>
      <c r="BB102" s="28"/>
      <c r="BC102" s="28"/>
      <c r="BD102" s="28"/>
    </row>
    <row r="103" ht="36.75" customHeight="1">
      <c r="A103" s="326">
        <v>4084.0</v>
      </c>
      <c r="B103" s="379" t="s">
        <v>213</v>
      </c>
      <c r="C103" s="379" t="s">
        <v>19</v>
      </c>
      <c r="D103" s="380" t="s">
        <v>2660</v>
      </c>
      <c r="E103" s="380" t="s">
        <v>812</v>
      </c>
      <c r="F103" s="380" t="s">
        <v>2661</v>
      </c>
      <c r="G103" s="380" t="s">
        <v>2662</v>
      </c>
      <c r="H103" s="380" t="s">
        <v>152</v>
      </c>
      <c r="I103" s="545" t="s">
        <v>2663</v>
      </c>
      <c r="J103" s="380"/>
      <c r="K103" s="380" t="s">
        <v>1385</v>
      </c>
      <c r="L103" s="379" t="s">
        <v>22</v>
      </c>
      <c r="M103" s="380" t="s">
        <v>618</v>
      </c>
      <c r="N103" s="379"/>
      <c r="O103" s="379"/>
      <c r="P103" s="396">
        <v>45.5</v>
      </c>
      <c r="Q103" s="483">
        <v>-73.56</v>
      </c>
      <c r="R103" s="382" t="s">
        <v>237</v>
      </c>
      <c r="S103" s="514">
        <v>10.0</v>
      </c>
      <c r="T103" s="380" t="s">
        <v>43</v>
      </c>
      <c r="U103" s="380" t="s">
        <v>2661</v>
      </c>
      <c r="V103" s="385" t="s">
        <v>2663</v>
      </c>
      <c r="W103" s="380" t="s">
        <v>2664</v>
      </c>
      <c r="X103" s="380" t="s">
        <v>103</v>
      </c>
      <c r="Y103" s="380" t="s">
        <v>618</v>
      </c>
      <c r="Z103" s="380" t="s">
        <v>478</v>
      </c>
      <c r="AA103" s="469" t="s">
        <v>2647</v>
      </c>
      <c r="AB103" s="392" t="s">
        <v>2665</v>
      </c>
      <c r="AC103" s="380" t="s">
        <v>2666</v>
      </c>
      <c r="AD103" s="392" t="s">
        <v>2667</v>
      </c>
      <c r="AE103" s="385" t="s">
        <v>2668</v>
      </c>
      <c r="AF103" s="386">
        <f t="shared" si="2"/>
        <v>28</v>
      </c>
      <c r="AG103" s="337"/>
      <c r="AH103" s="337"/>
      <c r="AI103" s="337"/>
      <c r="AJ103" s="337"/>
      <c r="AK103" s="28"/>
      <c r="AL103" s="28"/>
      <c r="AM103" s="28"/>
      <c r="AN103" s="28"/>
      <c r="AO103" s="28"/>
      <c r="AP103" s="28"/>
      <c r="AQ103" s="28"/>
      <c r="AR103" s="28"/>
      <c r="AS103" s="28"/>
      <c r="AT103" s="28"/>
      <c r="AU103" s="28"/>
      <c r="AV103" s="28"/>
      <c r="AW103" s="28"/>
      <c r="AX103" s="28"/>
      <c r="AY103" s="28"/>
      <c r="AZ103" s="28"/>
      <c r="BA103" s="28"/>
      <c r="BB103" s="28"/>
      <c r="BC103" s="28"/>
      <c r="BD103" s="28"/>
    </row>
    <row r="104" ht="89.25" customHeight="1">
      <c r="A104" s="326">
        <v>4085.0</v>
      </c>
      <c r="B104" s="379" t="s">
        <v>36</v>
      </c>
      <c r="C104" s="379" t="s">
        <v>19</v>
      </c>
      <c r="D104" s="380" t="s">
        <v>100</v>
      </c>
      <c r="E104" s="379" t="s">
        <v>1209</v>
      </c>
      <c r="F104" s="380" t="s">
        <v>1725</v>
      </c>
      <c r="G104" s="380" t="s">
        <v>2669</v>
      </c>
      <c r="H104" s="380" t="s">
        <v>152</v>
      </c>
      <c r="I104" s="546" t="s">
        <v>1718</v>
      </c>
      <c r="J104" s="380" t="s">
        <v>1726</v>
      </c>
      <c r="K104" s="379" t="s">
        <v>1727</v>
      </c>
      <c r="L104" s="379" t="s">
        <v>103</v>
      </c>
      <c r="M104" s="380" t="s">
        <v>618</v>
      </c>
      <c r="N104" s="380" t="s">
        <v>1728</v>
      </c>
      <c r="O104" s="380" t="s">
        <v>1116</v>
      </c>
      <c r="P104" s="396">
        <v>45.3255969263634</v>
      </c>
      <c r="Q104" s="397">
        <v>-75.8369008306913</v>
      </c>
      <c r="R104" s="382"/>
      <c r="S104" s="514"/>
      <c r="T104" s="380"/>
      <c r="U104" s="380" t="s">
        <v>1729</v>
      </c>
      <c r="V104" s="380" t="s">
        <v>1718</v>
      </c>
      <c r="W104" s="380" t="s">
        <v>1719</v>
      </c>
      <c r="X104" s="380" t="s">
        <v>141</v>
      </c>
      <c r="Y104" s="380" t="s">
        <v>420</v>
      </c>
      <c r="Z104" s="380" t="s">
        <v>478</v>
      </c>
      <c r="AA104" s="469" t="s">
        <v>2670</v>
      </c>
      <c r="AB104" s="380" t="s">
        <v>1731</v>
      </c>
      <c r="AC104" s="380" t="s">
        <v>2671</v>
      </c>
      <c r="AD104" s="392" t="s">
        <v>2672</v>
      </c>
      <c r="AE104" s="385" t="s">
        <v>2673</v>
      </c>
      <c r="AF104" s="386">
        <f t="shared" si="2"/>
        <v>26</v>
      </c>
      <c r="AG104" s="337"/>
      <c r="AH104" s="337"/>
      <c r="AI104" s="337"/>
      <c r="AJ104" s="336"/>
      <c r="AK104" s="28"/>
      <c r="AL104" s="28"/>
      <c r="AM104" s="28"/>
      <c r="AN104" s="28"/>
      <c r="AO104" s="28"/>
      <c r="AP104" s="28"/>
      <c r="AQ104" s="28"/>
      <c r="AR104" s="28"/>
      <c r="AS104" s="28"/>
      <c r="AT104" s="28"/>
      <c r="AU104" s="28"/>
      <c r="AV104" s="28"/>
      <c r="AW104" s="28"/>
      <c r="AX104" s="28"/>
      <c r="AY104" s="28"/>
      <c r="AZ104" s="28"/>
      <c r="BA104" s="28"/>
      <c r="BB104" s="28"/>
      <c r="BC104" s="28"/>
      <c r="BD104" s="28"/>
    </row>
    <row r="105" ht="79.5" customHeight="1">
      <c r="A105" s="326">
        <v>4104.0</v>
      </c>
      <c r="B105" s="379" t="s">
        <v>149</v>
      </c>
      <c r="C105" s="379" t="s">
        <v>19</v>
      </c>
      <c r="D105" s="380" t="s">
        <v>100</v>
      </c>
      <c r="E105" s="379" t="s">
        <v>1209</v>
      </c>
      <c r="F105" s="392" t="s">
        <v>1713</v>
      </c>
      <c r="G105" s="380" t="s">
        <v>814</v>
      </c>
      <c r="H105" s="379" t="s">
        <v>814</v>
      </c>
      <c r="I105" s="503" t="s">
        <v>1718</v>
      </c>
      <c r="J105" s="380"/>
      <c r="K105" s="380" t="s">
        <v>1714</v>
      </c>
      <c r="L105" s="379" t="s">
        <v>141</v>
      </c>
      <c r="M105" s="379" t="s">
        <v>420</v>
      </c>
      <c r="N105" s="425" t="s">
        <v>1715</v>
      </c>
      <c r="O105" s="379"/>
      <c r="P105" s="381">
        <v>34.2073</v>
      </c>
      <c r="Q105" s="381">
        <v>-84.1402</v>
      </c>
      <c r="R105" s="382">
        <v>400.0</v>
      </c>
      <c r="S105" s="382">
        <v>2.5</v>
      </c>
      <c r="T105" s="426" t="s">
        <v>1716</v>
      </c>
      <c r="U105" s="380" t="s">
        <v>1717</v>
      </c>
      <c r="V105" s="380" t="s">
        <v>1718</v>
      </c>
      <c r="W105" s="380" t="s">
        <v>1719</v>
      </c>
      <c r="X105" s="379" t="s">
        <v>141</v>
      </c>
      <c r="Y105" s="379" t="s">
        <v>420</v>
      </c>
      <c r="Z105" s="379" t="s">
        <v>486</v>
      </c>
      <c r="AA105" s="383">
        <v>45872.0</v>
      </c>
      <c r="AB105" s="380" t="s">
        <v>1720</v>
      </c>
      <c r="AC105" s="392" t="s">
        <v>1721</v>
      </c>
      <c r="AD105" s="392" t="s">
        <v>1722</v>
      </c>
      <c r="AE105" s="386"/>
      <c r="AF105" s="386">
        <f t="shared" si="2"/>
        <v>24</v>
      </c>
      <c r="AG105" s="386"/>
      <c r="AH105" s="386"/>
      <c r="AI105" s="386"/>
      <c r="AJ105" s="386"/>
      <c r="AK105" s="28"/>
      <c r="AL105" s="28"/>
      <c r="AM105" s="28"/>
      <c r="AN105" s="28"/>
      <c r="AO105" s="28"/>
      <c r="AP105" s="28"/>
      <c r="AQ105" s="28"/>
      <c r="AR105" s="28"/>
      <c r="AS105" s="28"/>
      <c r="AT105" s="28"/>
      <c r="AU105" s="28"/>
      <c r="AV105" s="28"/>
      <c r="AW105" s="28"/>
      <c r="AX105" s="28"/>
      <c r="AY105" s="28"/>
      <c r="AZ105" s="28"/>
      <c r="BA105" s="28"/>
      <c r="BB105" s="28"/>
      <c r="BC105" s="28"/>
      <c r="BD105" s="28"/>
    </row>
    <row r="106" ht="81.75" customHeight="1">
      <c r="A106" s="326">
        <v>4086.0</v>
      </c>
      <c r="B106" s="379" t="s">
        <v>36</v>
      </c>
      <c r="C106" s="379" t="s">
        <v>19</v>
      </c>
      <c r="D106" s="380" t="s">
        <v>2674</v>
      </c>
      <c r="E106" s="379" t="s">
        <v>812</v>
      </c>
      <c r="F106" s="380" t="s">
        <v>2675</v>
      </c>
      <c r="G106" s="380" t="s">
        <v>1483</v>
      </c>
      <c r="H106" s="379" t="s">
        <v>2118</v>
      </c>
      <c r="I106" s="503" t="s">
        <v>2676</v>
      </c>
      <c r="J106" s="380" t="s">
        <v>2677</v>
      </c>
      <c r="K106" s="380" t="s">
        <v>1160</v>
      </c>
      <c r="L106" s="379" t="s">
        <v>26</v>
      </c>
      <c r="M106" s="379" t="s">
        <v>420</v>
      </c>
      <c r="N106" s="379">
        <v>94538.0</v>
      </c>
      <c r="O106" s="379"/>
      <c r="P106" s="381">
        <v>37.4815038573263</v>
      </c>
      <c r="Q106" s="381">
        <v>-121.933849299915</v>
      </c>
      <c r="R106" s="382"/>
      <c r="S106" s="382">
        <v>4.0</v>
      </c>
      <c r="T106" s="380" t="s">
        <v>23</v>
      </c>
      <c r="U106" s="380" t="s">
        <v>132</v>
      </c>
      <c r="V106" s="380" t="s">
        <v>1762</v>
      </c>
      <c r="W106" s="380" t="s">
        <v>1377</v>
      </c>
      <c r="X106" s="379" t="s">
        <v>95</v>
      </c>
      <c r="Y106" s="379" t="s">
        <v>420</v>
      </c>
      <c r="Z106" s="379" t="s">
        <v>478</v>
      </c>
      <c r="AA106" s="383" t="s">
        <v>1779</v>
      </c>
      <c r="AB106" s="380" t="s">
        <v>2678</v>
      </c>
      <c r="AC106" s="380"/>
      <c r="AD106" s="398" t="s">
        <v>2679</v>
      </c>
      <c r="AE106" s="385" t="s">
        <v>2680</v>
      </c>
      <c r="AF106" s="386">
        <f t="shared" si="2"/>
        <v>20</v>
      </c>
      <c r="AG106" s="337"/>
      <c r="AH106" s="337"/>
      <c r="AI106" s="337"/>
      <c r="AJ106" s="337"/>
      <c r="AK106" s="28"/>
      <c r="AL106" s="28"/>
      <c r="AM106" s="28"/>
      <c r="AN106" s="28"/>
      <c r="AO106" s="28"/>
      <c r="AP106" s="28"/>
      <c r="AQ106" s="28"/>
      <c r="AR106" s="28"/>
      <c r="AS106" s="28"/>
      <c r="AT106" s="28"/>
      <c r="AU106" s="28"/>
      <c r="AV106" s="28"/>
      <c r="AW106" s="28"/>
      <c r="AX106" s="28"/>
      <c r="AY106" s="28"/>
      <c r="AZ106" s="28"/>
      <c r="BA106" s="28"/>
      <c r="BB106" s="28"/>
      <c r="BC106" s="28"/>
      <c r="BD106" s="28"/>
    </row>
    <row r="107" ht="66.75" customHeight="1">
      <c r="A107" s="326">
        <v>4087.0</v>
      </c>
      <c r="B107" s="379" t="s">
        <v>149</v>
      </c>
      <c r="C107" s="379" t="s">
        <v>19</v>
      </c>
      <c r="D107" s="380" t="s">
        <v>133</v>
      </c>
      <c r="E107" s="379" t="s">
        <v>1209</v>
      </c>
      <c r="F107" s="380" t="s">
        <v>2681</v>
      </c>
      <c r="G107" s="380" t="s">
        <v>2682</v>
      </c>
      <c r="H107" s="379" t="s">
        <v>2118</v>
      </c>
      <c r="I107" s="547" t="s">
        <v>1767</v>
      </c>
      <c r="J107" s="380" t="s">
        <v>1768</v>
      </c>
      <c r="K107" s="380" t="s">
        <v>1769</v>
      </c>
      <c r="L107" s="379" t="s">
        <v>49</v>
      </c>
      <c r="M107" s="379" t="s">
        <v>420</v>
      </c>
      <c r="N107" s="379">
        <v>89434.0</v>
      </c>
      <c r="O107" s="379" t="s">
        <v>2683</v>
      </c>
      <c r="P107" s="381">
        <v>39.5377783814037</v>
      </c>
      <c r="Q107" s="381">
        <v>-119.439104074746</v>
      </c>
      <c r="R107" s="382" t="s">
        <v>1131</v>
      </c>
      <c r="S107" s="382">
        <v>10.0</v>
      </c>
      <c r="T107" s="380" t="s">
        <v>23</v>
      </c>
      <c r="U107" s="380" t="s">
        <v>132</v>
      </c>
      <c r="V107" s="380" t="s">
        <v>1762</v>
      </c>
      <c r="W107" s="380" t="s">
        <v>1377</v>
      </c>
      <c r="X107" s="379" t="s">
        <v>95</v>
      </c>
      <c r="Y107" s="379" t="s">
        <v>420</v>
      </c>
      <c r="Z107" s="379" t="s">
        <v>478</v>
      </c>
      <c r="AA107" s="383" t="s">
        <v>1779</v>
      </c>
      <c r="AB107" s="380" t="s">
        <v>2684</v>
      </c>
      <c r="AC107" s="380" t="s">
        <v>2685</v>
      </c>
      <c r="AD107" s="392" t="s">
        <v>2686</v>
      </c>
      <c r="AE107" s="380" t="s">
        <v>1774</v>
      </c>
      <c r="AF107" s="386">
        <f t="shared" si="2"/>
        <v>27</v>
      </c>
      <c r="AG107" s="337"/>
      <c r="AH107" s="337"/>
      <c r="AI107" s="337"/>
      <c r="AJ107" s="337"/>
      <c r="AK107" s="28"/>
      <c r="AL107" s="28"/>
      <c r="AM107" s="28"/>
      <c r="AN107" s="28"/>
      <c r="AO107" s="28"/>
      <c r="AP107" s="28"/>
      <c r="AQ107" s="28"/>
      <c r="AR107" s="28"/>
      <c r="AS107" s="28"/>
      <c r="AT107" s="28"/>
      <c r="AU107" s="28"/>
      <c r="AV107" s="28"/>
      <c r="AW107" s="28"/>
      <c r="AX107" s="28"/>
      <c r="AY107" s="28"/>
      <c r="AZ107" s="28"/>
      <c r="BA107" s="28"/>
      <c r="BB107" s="28"/>
      <c r="BC107" s="28"/>
      <c r="BD107" s="28"/>
    </row>
    <row r="108" ht="72.75" customHeight="1">
      <c r="A108" s="326">
        <v>4088.0</v>
      </c>
      <c r="B108" s="379" t="s">
        <v>36</v>
      </c>
      <c r="C108" s="379" t="s">
        <v>19</v>
      </c>
      <c r="D108" s="380" t="s">
        <v>121</v>
      </c>
      <c r="E108" s="379" t="s">
        <v>812</v>
      </c>
      <c r="F108" s="380" t="s">
        <v>2687</v>
      </c>
      <c r="G108" s="380" t="s">
        <v>1483</v>
      </c>
      <c r="H108" s="379" t="s">
        <v>2118</v>
      </c>
      <c r="I108" s="547" t="s">
        <v>1759</v>
      </c>
      <c r="J108" s="380" t="s">
        <v>1760</v>
      </c>
      <c r="K108" s="380" t="s">
        <v>1377</v>
      </c>
      <c r="L108" s="379" t="s">
        <v>95</v>
      </c>
      <c r="M108" s="379" t="s">
        <v>420</v>
      </c>
      <c r="N108" s="379">
        <v>78725.0</v>
      </c>
      <c r="O108" s="379" t="s">
        <v>1770</v>
      </c>
      <c r="P108" s="381">
        <v>30.23</v>
      </c>
      <c r="Q108" s="380">
        <v>-97.6</v>
      </c>
      <c r="R108" s="382">
        <v>400.0</v>
      </c>
      <c r="S108" s="382">
        <v>10.0</v>
      </c>
      <c r="T108" s="382" t="s">
        <v>23</v>
      </c>
      <c r="U108" s="380" t="s">
        <v>120</v>
      </c>
      <c r="V108" s="503" t="s">
        <v>1762</v>
      </c>
      <c r="W108" s="380" t="s">
        <v>1377</v>
      </c>
      <c r="X108" s="379" t="s">
        <v>95</v>
      </c>
      <c r="Y108" s="383" t="s">
        <v>420</v>
      </c>
      <c r="Z108" s="379" t="s">
        <v>478</v>
      </c>
      <c r="AA108" s="383" t="s">
        <v>1779</v>
      </c>
      <c r="AB108" s="380" t="s">
        <v>2688</v>
      </c>
      <c r="AC108" s="380" t="s">
        <v>2689</v>
      </c>
      <c r="AD108" s="392" t="s">
        <v>2690</v>
      </c>
      <c r="AE108" s="385" t="s">
        <v>1765</v>
      </c>
      <c r="AF108" s="386">
        <f t="shared" si="2"/>
        <v>30</v>
      </c>
      <c r="AG108" s="337"/>
      <c r="AH108" s="337"/>
      <c r="AI108" s="337"/>
      <c r="AJ108" s="337"/>
      <c r="AK108" s="28"/>
      <c r="AL108" s="28"/>
      <c r="AM108" s="28"/>
      <c r="AN108" s="28"/>
      <c r="AO108" s="28"/>
      <c r="AP108" s="28"/>
      <c r="AQ108" s="28"/>
      <c r="AR108" s="28"/>
      <c r="AS108" s="28"/>
      <c r="AT108" s="28"/>
      <c r="AU108" s="28"/>
      <c r="AV108" s="28"/>
      <c r="AW108" s="28"/>
      <c r="AX108" s="28"/>
      <c r="AY108" s="28"/>
      <c r="AZ108" s="28"/>
      <c r="BA108" s="28"/>
      <c r="BB108" s="28"/>
      <c r="BC108" s="28"/>
      <c r="BD108" s="28"/>
    </row>
    <row r="109" ht="81.0" customHeight="1">
      <c r="A109" s="326">
        <v>4089.0</v>
      </c>
      <c r="B109" s="379" t="s">
        <v>36</v>
      </c>
      <c r="C109" s="379" t="s">
        <v>19</v>
      </c>
      <c r="D109" s="380" t="s">
        <v>2691</v>
      </c>
      <c r="E109" s="379" t="s">
        <v>812</v>
      </c>
      <c r="F109" s="380" t="s">
        <v>2692</v>
      </c>
      <c r="G109" s="380" t="s">
        <v>2682</v>
      </c>
      <c r="H109" s="379" t="s">
        <v>135</v>
      </c>
      <c r="I109" s="380" t="s">
        <v>2693</v>
      </c>
      <c r="J109" s="380"/>
      <c r="K109" s="380" t="s">
        <v>544</v>
      </c>
      <c r="L109" s="379" t="s">
        <v>127</v>
      </c>
      <c r="M109" s="379" t="s">
        <v>420</v>
      </c>
      <c r="N109" s="379"/>
      <c r="O109" s="379"/>
      <c r="P109" s="381">
        <v>35.8554259702831</v>
      </c>
      <c r="Q109" s="381">
        <v>-79.5706239770629</v>
      </c>
      <c r="R109" s="382" t="s">
        <v>654</v>
      </c>
      <c r="S109" s="382">
        <v>30.0</v>
      </c>
      <c r="T109" s="391" t="s">
        <v>23</v>
      </c>
      <c r="U109" s="380" t="s">
        <v>148</v>
      </c>
      <c r="V109" s="380" t="s">
        <v>2694</v>
      </c>
      <c r="W109" s="380" t="s">
        <v>148</v>
      </c>
      <c r="X109" s="379" t="s">
        <v>2695</v>
      </c>
      <c r="Y109" s="383" t="s">
        <v>467</v>
      </c>
      <c r="Z109" s="379" t="s">
        <v>478</v>
      </c>
      <c r="AA109" s="383" t="s">
        <v>1779</v>
      </c>
      <c r="AB109" s="380" t="s">
        <v>2696</v>
      </c>
      <c r="AC109" s="380" t="s">
        <v>2697</v>
      </c>
      <c r="AD109" s="398" t="s">
        <v>2698</v>
      </c>
      <c r="AE109" s="385" t="s">
        <v>2693</v>
      </c>
      <c r="AF109" s="386">
        <f t="shared" si="2"/>
        <v>28</v>
      </c>
      <c r="AG109" s="337"/>
      <c r="AH109" s="337"/>
      <c r="AI109" s="337"/>
      <c r="AJ109" s="337"/>
      <c r="AK109" s="28"/>
      <c r="AL109" s="28"/>
      <c r="AM109" s="28"/>
      <c r="AN109" s="28"/>
      <c r="AO109" s="28"/>
      <c r="AP109" s="28"/>
      <c r="AQ109" s="28"/>
      <c r="AR109" s="28"/>
      <c r="AS109" s="28"/>
      <c r="AT109" s="28"/>
      <c r="AU109" s="28"/>
      <c r="AV109" s="28"/>
      <c r="AW109" s="28"/>
      <c r="AX109" s="28"/>
      <c r="AY109" s="28"/>
      <c r="AZ109" s="28"/>
      <c r="BA109" s="28"/>
      <c r="BB109" s="28"/>
      <c r="BC109" s="28"/>
      <c r="BD109" s="28"/>
    </row>
    <row r="110" ht="97.5" customHeight="1">
      <c r="A110" s="326">
        <v>4091.0</v>
      </c>
      <c r="B110" s="379" t="s">
        <v>36</v>
      </c>
      <c r="C110" s="379" t="s">
        <v>19</v>
      </c>
      <c r="D110" s="380" t="s">
        <v>201</v>
      </c>
      <c r="E110" s="379" t="s">
        <v>812</v>
      </c>
      <c r="F110" s="380" t="s">
        <v>2699</v>
      </c>
      <c r="G110" s="380" t="s">
        <v>1285</v>
      </c>
      <c r="H110" s="379" t="s">
        <v>2700</v>
      </c>
      <c r="I110" s="503" t="s">
        <v>1826</v>
      </c>
      <c r="J110" s="380" t="s">
        <v>2701</v>
      </c>
      <c r="K110" s="380" t="s">
        <v>685</v>
      </c>
      <c r="L110" s="379" t="s">
        <v>60</v>
      </c>
      <c r="M110" s="379" t="s">
        <v>420</v>
      </c>
      <c r="N110" s="379">
        <v>37174.0</v>
      </c>
      <c r="O110" s="379" t="s">
        <v>2702</v>
      </c>
      <c r="P110" s="381">
        <v>35.7273977059276</v>
      </c>
      <c r="Q110" s="381">
        <v>-86.9670925341904</v>
      </c>
      <c r="R110" s="382" t="s">
        <v>2263</v>
      </c>
      <c r="S110" s="382">
        <v>50.0</v>
      </c>
      <c r="T110" s="380" t="s">
        <v>23</v>
      </c>
      <c r="U110" s="380" t="s">
        <v>2703</v>
      </c>
      <c r="V110" s="503" t="s">
        <v>1826</v>
      </c>
      <c r="W110" s="380" t="s">
        <v>936</v>
      </c>
      <c r="X110" s="380" t="s">
        <v>32</v>
      </c>
      <c r="Y110" s="379" t="s">
        <v>420</v>
      </c>
      <c r="Z110" s="379" t="s">
        <v>478</v>
      </c>
      <c r="AA110" s="383" t="s">
        <v>1779</v>
      </c>
      <c r="AB110" s="380" t="s">
        <v>2704</v>
      </c>
      <c r="AC110" s="380" t="s">
        <v>2705</v>
      </c>
      <c r="AD110" s="398" t="s">
        <v>2706</v>
      </c>
      <c r="AE110" s="385" t="s">
        <v>1826</v>
      </c>
      <c r="AF110" s="386">
        <f t="shared" si="2"/>
        <v>27</v>
      </c>
      <c r="AG110" s="337"/>
      <c r="AH110" s="337"/>
      <c r="AI110" s="337"/>
      <c r="AJ110" s="337"/>
      <c r="AK110" s="28"/>
      <c r="AL110" s="28"/>
      <c r="AM110" s="28"/>
      <c r="AN110" s="28"/>
      <c r="AO110" s="28"/>
      <c r="AP110" s="28"/>
      <c r="AQ110" s="28"/>
      <c r="AR110" s="28"/>
      <c r="AS110" s="28"/>
      <c r="AT110" s="28"/>
      <c r="AU110" s="28"/>
      <c r="AV110" s="28"/>
      <c r="AW110" s="28"/>
      <c r="AX110" s="28"/>
      <c r="AY110" s="28"/>
      <c r="AZ110" s="28"/>
      <c r="BA110" s="28"/>
      <c r="BB110" s="28"/>
      <c r="BC110" s="28"/>
      <c r="BD110" s="28"/>
    </row>
    <row r="111" ht="58.5" customHeight="1">
      <c r="A111" s="326">
        <v>4092.0</v>
      </c>
      <c r="B111" s="379" t="s">
        <v>36</v>
      </c>
      <c r="C111" s="379" t="s">
        <v>19</v>
      </c>
      <c r="D111" s="380" t="s">
        <v>201</v>
      </c>
      <c r="E111" s="379" t="s">
        <v>812</v>
      </c>
      <c r="F111" s="380" t="s">
        <v>2707</v>
      </c>
      <c r="G111" s="380" t="s">
        <v>2682</v>
      </c>
      <c r="H111" s="379" t="s">
        <v>1980</v>
      </c>
      <c r="I111" s="503" t="s">
        <v>1826</v>
      </c>
      <c r="J111" s="380"/>
      <c r="K111" s="380" t="s">
        <v>1827</v>
      </c>
      <c r="L111" s="379" t="s">
        <v>32</v>
      </c>
      <c r="M111" s="379" t="s">
        <v>420</v>
      </c>
      <c r="N111" s="379">
        <v>44481.0</v>
      </c>
      <c r="O111" s="379" t="s">
        <v>2708</v>
      </c>
      <c r="P111" s="381">
        <v>41.1522508340096</v>
      </c>
      <c r="Q111" s="381">
        <v>-80.8603973</v>
      </c>
      <c r="R111" s="382">
        <v>1700.0</v>
      </c>
      <c r="S111" s="382">
        <v>41.0</v>
      </c>
      <c r="T111" s="380" t="s">
        <v>23</v>
      </c>
      <c r="U111" s="380" t="s">
        <v>2703</v>
      </c>
      <c r="V111" s="503" t="s">
        <v>1826</v>
      </c>
      <c r="W111" s="380" t="s">
        <v>936</v>
      </c>
      <c r="X111" s="380" t="s">
        <v>32</v>
      </c>
      <c r="Y111" s="379" t="s">
        <v>420</v>
      </c>
      <c r="Z111" s="379" t="s">
        <v>478</v>
      </c>
      <c r="AA111" s="383" t="s">
        <v>2656</v>
      </c>
      <c r="AB111" s="380" t="s">
        <v>2709</v>
      </c>
      <c r="AC111" s="380"/>
      <c r="AD111" s="398" t="s">
        <v>2706</v>
      </c>
      <c r="AE111" s="385" t="s">
        <v>1826</v>
      </c>
      <c r="AF111" s="386">
        <f t="shared" si="2"/>
        <v>27</v>
      </c>
      <c r="AG111" s="337"/>
      <c r="AH111" s="337"/>
      <c r="AI111" s="337"/>
      <c r="AJ111" s="337"/>
      <c r="AK111" s="28"/>
      <c r="AL111" s="28"/>
      <c r="AM111" s="28"/>
      <c r="AN111" s="28"/>
      <c r="AO111" s="28"/>
      <c r="AP111" s="28"/>
      <c r="AQ111" s="28"/>
      <c r="AR111" s="28"/>
      <c r="AS111" s="28"/>
      <c r="AT111" s="28"/>
      <c r="AU111" s="28"/>
      <c r="AV111" s="28"/>
      <c r="AW111" s="28"/>
      <c r="AX111" s="28"/>
      <c r="AY111" s="28"/>
      <c r="AZ111" s="28"/>
      <c r="BA111" s="28"/>
      <c r="BB111" s="28"/>
      <c r="BC111" s="28"/>
      <c r="BD111" s="28"/>
    </row>
    <row r="112" ht="63.0" customHeight="1">
      <c r="A112" s="326">
        <v>4117.0</v>
      </c>
      <c r="B112" s="379" t="s">
        <v>36</v>
      </c>
      <c r="C112" s="379" t="s">
        <v>19</v>
      </c>
      <c r="D112" s="380" t="s">
        <v>105</v>
      </c>
      <c r="E112" s="379" t="s">
        <v>812</v>
      </c>
      <c r="F112" s="380" t="s">
        <v>105</v>
      </c>
      <c r="G112" s="380" t="s">
        <v>118</v>
      </c>
      <c r="H112" s="379" t="s">
        <v>814</v>
      </c>
      <c r="I112" s="503" t="s">
        <v>1830</v>
      </c>
      <c r="J112" s="380" t="s">
        <v>1831</v>
      </c>
      <c r="K112" s="380" t="s">
        <v>1302</v>
      </c>
      <c r="L112" s="379" t="s">
        <v>106</v>
      </c>
      <c r="M112" s="379" t="s">
        <v>420</v>
      </c>
      <c r="N112" s="379">
        <v>14513.0</v>
      </c>
      <c r="O112" s="379" t="s">
        <v>1832</v>
      </c>
      <c r="P112" s="381">
        <v>43.056</v>
      </c>
      <c r="Q112" s="381">
        <v>77.07</v>
      </c>
      <c r="R112" s="382"/>
      <c r="S112" s="397">
        <v>0.05</v>
      </c>
      <c r="T112" s="380" t="s">
        <v>23</v>
      </c>
      <c r="U112" s="380" t="s">
        <v>105</v>
      </c>
      <c r="V112" s="380" t="s">
        <v>1830</v>
      </c>
      <c r="W112" s="380" t="s">
        <v>1302</v>
      </c>
      <c r="X112" s="379" t="s">
        <v>106</v>
      </c>
      <c r="Y112" s="379" t="s">
        <v>420</v>
      </c>
      <c r="Z112" s="379" t="s">
        <v>486</v>
      </c>
      <c r="AA112" s="383">
        <v>45918.0</v>
      </c>
      <c r="AB112" s="380" t="s">
        <v>1833</v>
      </c>
      <c r="AC112" s="380"/>
      <c r="AD112" s="392" t="s">
        <v>1834</v>
      </c>
      <c r="AE112" s="386"/>
      <c r="AF112" s="386">
        <f t="shared" si="2"/>
        <v>22</v>
      </c>
      <c r="AG112" s="335"/>
      <c r="AH112" s="335"/>
      <c r="AI112" s="335"/>
      <c r="AJ112" s="336"/>
      <c r="AK112" s="28"/>
      <c r="AL112" s="28"/>
      <c r="AM112" s="28"/>
      <c r="AN112" s="28"/>
      <c r="AO112" s="28"/>
      <c r="AP112" s="28"/>
      <c r="AQ112" s="28"/>
      <c r="AR112" s="28"/>
      <c r="AS112" s="28"/>
      <c r="AT112" s="28"/>
      <c r="AU112" s="28"/>
      <c r="AV112" s="28"/>
      <c r="AW112" s="28"/>
      <c r="AX112" s="28"/>
      <c r="AY112" s="28"/>
      <c r="AZ112" s="28"/>
      <c r="BA112" s="28"/>
      <c r="BB112" s="28"/>
      <c r="BC112" s="28"/>
      <c r="BD112" s="28"/>
    </row>
    <row r="113" ht="59.25" customHeight="1">
      <c r="A113" s="326">
        <v>4093.0</v>
      </c>
      <c r="B113" s="339" t="s">
        <v>149</v>
      </c>
      <c r="C113" s="339" t="s">
        <v>19</v>
      </c>
      <c r="D113" s="340" t="s">
        <v>389</v>
      </c>
      <c r="E113" s="339" t="s">
        <v>1209</v>
      </c>
      <c r="F113" s="340" t="s">
        <v>2710</v>
      </c>
      <c r="G113" s="340" t="s">
        <v>2682</v>
      </c>
      <c r="H113" s="339" t="s">
        <v>152</v>
      </c>
      <c r="I113" s="341" t="s">
        <v>2711</v>
      </c>
      <c r="J113" s="340"/>
      <c r="K113" s="340" t="s">
        <v>2712</v>
      </c>
      <c r="L113" s="339" t="s">
        <v>103</v>
      </c>
      <c r="M113" s="339" t="s">
        <v>618</v>
      </c>
      <c r="N113" s="339"/>
      <c r="O113" s="339"/>
      <c r="P113" s="342">
        <v>42.7806917999055</v>
      </c>
      <c r="Q113" s="342">
        <v>-81.1776356253576</v>
      </c>
      <c r="R113" s="393" t="s">
        <v>1058</v>
      </c>
      <c r="S113" s="393">
        <v>90.0</v>
      </c>
      <c r="T113" s="340" t="s">
        <v>23</v>
      </c>
      <c r="U113" s="340" t="s">
        <v>314</v>
      </c>
      <c r="V113" s="340" t="s">
        <v>2713</v>
      </c>
      <c r="W113" s="340" t="s">
        <v>2714</v>
      </c>
      <c r="X113" s="339" t="s">
        <v>2715</v>
      </c>
      <c r="Y113" s="339" t="s">
        <v>659</v>
      </c>
      <c r="Z113" s="339" t="s">
        <v>498</v>
      </c>
      <c r="AA113" s="345">
        <v>45096.0</v>
      </c>
      <c r="AB113" s="340" t="s">
        <v>2716</v>
      </c>
      <c r="AC113" s="340" t="s">
        <v>2717</v>
      </c>
      <c r="AD113" s="365" t="s">
        <v>2718</v>
      </c>
      <c r="AE113" s="347" t="s">
        <v>2719</v>
      </c>
      <c r="AF113" s="337">
        <f t="shared" si="2"/>
        <v>28</v>
      </c>
      <c r="AG113" s="337"/>
      <c r="AH113" s="337"/>
      <c r="AI113" s="337"/>
      <c r="AJ113" s="336"/>
      <c r="AK113" s="28"/>
      <c r="AL113" s="28"/>
      <c r="AM113" s="28"/>
      <c r="AN113" s="28"/>
      <c r="AO113" s="28"/>
      <c r="AP113" s="28"/>
      <c r="AQ113" s="28"/>
      <c r="AR113" s="28"/>
      <c r="AS113" s="28"/>
      <c r="AT113" s="28"/>
      <c r="AU113" s="28"/>
      <c r="AV113" s="28"/>
      <c r="AW113" s="28"/>
      <c r="AX113" s="28"/>
      <c r="AY113" s="28"/>
      <c r="AZ113" s="28"/>
      <c r="BA113" s="28"/>
      <c r="BB113" s="28"/>
      <c r="BC113" s="28"/>
      <c r="BD113" s="28"/>
    </row>
    <row r="114" ht="66.75" customHeight="1">
      <c r="A114" s="326">
        <v>4094.0</v>
      </c>
      <c r="B114" s="339" t="s">
        <v>36</v>
      </c>
      <c r="C114" s="339" t="s">
        <v>19</v>
      </c>
      <c r="D114" s="340" t="s">
        <v>202</v>
      </c>
      <c r="E114" s="339" t="s">
        <v>812</v>
      </c>
      <c r="F114" s="340" t="s">
        <v>1886</v>
      </c>
      <c r="G114" s="340" t="s">
        <v>1285</v>
      </c>
      <c r="H114" s="339" t="s">
        <v>1980</v>
      </c>
      <c r="I114" s="341" t="s">
        <v>1887</v>
      </c>
      <c r="J114" s="340" t="s">
        <v>1888</v>
      </c>
      <c r="K114" s="340" t="s">
        <v>491</v>
      </c>
      <c r="L114" s="339" t="s">
        <v>42</v>
      </c>
      <c r="M114" s="339" t="s">
        <v>420</v>
      </c>
      <c r="N114" s="339">
        <v>48640.0</v>
      </c>
      <c r="O114" s="339" t="s">
        <v>1889</v>
      </c>
      <c r="P114" s="342">
        <v>43.6053908558237</v>
      </c>
      <c r="Q114" s="342">
        <v>-84.2079102286187</v>
      </c>
      <c r="R114" s="393">
        <v>265.0</v>
      </c>
      <c r="S114" s="548">
        <v>0.75</v>
      </c>
      <c r="T114" s="340" t="s">
        <v>23</v>
      </c>
      <c r="U114" s="340" t="s">
        <v>1890</v>
      </c>
      <c r="V114" s="340" t="s">
        <v>1887</v>
      </c>
      <c r="W114" s="340" t="s">
        <v>491</v>
      </c>
      <c r="X114" s="339" t="s">
        <v>42</v>
      </c>
      <c r="Y114" s="339" t="s">
        <v>420</v>
      </c>
      <c r="Z114" s="339" t="s">
        <v>498</v>
      </c>
      <c r="AA114" s="345">
        <v>44779.0</v>
      </c>
      <c r="AB114" s="365" t="s">
        <v>2720</v>
      </c>
      <c r="AC114" s="340"/>
      <c r="AD114" s="549" t="s">
        <v>2721</v>
      </c>
      <c r="AE114" s="347" t="s">
        <v>1893</v>
      </c>
      <c r="AF114" s="337">
        <f t="shared" si="2"/>
        <v>25</v>
      </c>
      <c r="AG114" s="337"/>
      <c r="AH114" s="337"/>
      <c r="AI114" s="337"/>
      <c r="AJ114" s="337"/>
      <c r="AK114" s="28"/>
      <c r="AL114" s="28"/>
      <c r="AM114" s="28"/>
      <c r="AN114" s="28"/>
      <c r="AO114" s="28"/>
      <c r="AP114" s="28"/>
      <c r="AQ114" s="28"/>
      <c r="AR114" s="28"/>
      <c r="AS114" s="28"/>
      <c r="AT114" s="28"/>
      <c r="AU114" s="28"/>
      <c r="AV114" s="28"/>
      <c r="AW114" s="28"/>
      <c r="AX114" s="28"/>
      <c r="AY114" s="28"/>
      <c r="AZ114" s="28"/>
      <c r="BA114" s="28"/>
      <c r="BB114" s="28"/>
      <c r="BC114" s="28"/>
      <c r="BD114" s="28"/>
    </row>
    <row r="115" ht="62.25" customHeight="1">
      <c r="A115" s="326">
        <v>4095.0</v>
      </c>
      <c r="B115" s="339" t="s">
        <v>149</v>
      </c>
      <c r="C115" s="339" t="s">
        <v>19</v>
      </c>
      <c r="D115" s="340" t="s">
        <v>31</v>
      </c>
      <c r="E115" s="339" t="s">
        <v>812</v>
      </c>
      <c r="F115" s="340" t="s">
        <v>2722</v>
      </c>
      <c r="G115" s="340" t="s">
        <v>1483</v>
      </c>
      <c r="H115" s="339" t="s">
        <v>2162</v>
      </c>
      <c r="I115" s="340" t="s">
        <v>2723</v>
      </c>
      <c r="J115" s="365" t="s">
        <v>2724</v>
      </c>
      <c r="K115" s="340" t="s">
        <v>1318</v>
      </c>
      <c r="L115" s="339" t="s">
        <v>32</v>
      </c>
      <c r="M115" s="339" t="s">
        <v>420</v>
      </c>
      <c r="N115" s="339">
        <v>45377.0</v>
      </c>
      <c r="O115" s="339" t="s">
        <v>2725</v>
      </c>
      <c r="P115" s="342">
        <v>39.899899465573</v>
      </c>
      <c r="Q115" s="342">
        <v>-84.1936027041978</v>
      </c>
      <c r="R115" s="393" t="s">
        <v>1433</v>
      </c>
      <c r="S115" s="393"/>
      <c r="T115" s="340"/>
      <c r="U115" s="340" t="s">
        <v>31</v>
      </c>
      <c r="V115" s="340" t="s">
        <v>2723</v>
      </c>
      <c r="W115" s="340" t="s">
        <v>2726</v>
      </c>
      <c r="X115" s="339" t="s">
        <v>32</v>
      </c>
      <c r="Y115" s="339" t="s">
        <v>420</v>
      </c>
      <c r="Z115" s="339" t="s">
        <v>498</v>
      </c>
      <c r="AA115" s="345">
        <v>44779.0</v>
      </c>
      <c r="AB115" s="365" t="s">
        <v>2727</v>
      </c>
      <c r="AC115" s="365" t="s">
        <v>2728</v>
      </c>
      <c r="AD115" s="365" t="s">
        <v>2729</v>
      </c>
      <c r="AE115" s="347" t="s">
        <v>2730</v>
      </c>
      <c r="AF115" s="337">
        <f t="shared" si="2"/>
        <v>25</v>
      </c>
      <c r="AG115" s="337"/>
      <c r="AH115" s="337"/>
      <c r="AI115" s="337"/>
      <c r="AJ115" s="336"/>
      <c r="AK115" s="28"/>
      <c r="AL115" s="28"/>
      <c r="AM115" s="28"/>
      <c r="AN115" s="28"/>
      <c r="AO115" s="28"/>
      <c r="AP115" s="28"/>
      <c r="AQ115" s="28"/>
      <c r="AR115" s="28"/>
      <c r="AS115" s="28"/>
      <c r="AT115" s="28"/>
      <c r="AU115" s="28"/>
      <c r="AV115" s="28"/>
      <c r="AW115" s="28"/>
      <c r="AX115" s="28"/>
      <c r="AY115" s="28"/>
      <c r="AZ115" s="28"/>
      <c r="BA115" s="28"/>
      <c r="BB115" s="28"/>
      <c r="BC115" s="28"/>
      <c r="BD115" s="28"/>
    </row>
    <row r="116" ht="84.0" customHeight="1">
      <c r="A116" s="326">
        <v>4096.0</v>
      </c>
      <c r="B116" s="550" t="s">
        <v>149</v>
      </c>
      <c r="C116" s="550" t="s">
        <v>19</v>
      </c>
      <c r="D116" s="551" t="s">
        <v>31</v>
      </c>
      <c r="E116" s="550" t="s">
        <v>812</v>
      </c>
      <c r="F116" s="551" t="s">
        <v>2722</v>
      </c>
      <c r="G116" s="551" t="s">
        <v>1285</v>
      </c>
      <c r="H116" s="550" t="s">
        <v>2162</v>
      </c>
      <c r="I116" s="551" t="s">
        <v>2723</v>
      </c>
      <c r="J116" s="552" t="s">
        <v>2724</v>
      </c>
      <c r="K116" s="551" t="s">
        <v>1318</v>
      </c>
      <c r="L116" s="550" t="s">
        <v>32</v>
      </c>
      <c r="M116" s="550" t="s">
        <v>420</v>
      </c>
      <c r="N116" s="550">
        <v>45377.0</v>
      </c>
      <c r="O116" s="550" t="s">
        <v>2725</v>
      </c>
      <c r="P116" s="553">
        <v>39.899899465573</v>
      </c>
      <c r="Q116" s="342">
        <v>-84.1936027041978</v>
      </c>
      <c r="R116" s="554" t="s">
        <v>1433</v>
      </c>
      <c r="S116" s="554"/>
      <c r="T116" s="551"/>
      <c r="U116" s="551" t="s">
        <v>31</v>
      </c>
      <c r="V116" s="551" t="s">
        <v>2723</v>
      </c>
      <c r="W116" s="551" t="s">
        <v>2726</v>
      </c>
      <c r="X116" s="550" t="s">
        <v>32</v>
      </c>
      <c r="Y116" s="550" t="s">
        <v>420</v>
      </c>
      <c r="Z116" s="550" t="s">
        <v>498</v>
      </c>
      <c r="AA116" s="555">
        <v>44779.0</v>
      </c>
      <c r="AB116" s="552" t="s">
        <v>2731</v>
      </c>
      <c r="AC116" s="556" t="s">
        <v>2732</v>
      </c>
      <c r="AD116" s="365" t="s">
        <v>2733</v>
      </c>
      <c r="AE116" s="347" t="s">
        <v>2730</v>
      </c>
      <c r="AF116" s="337">
        <f t="shared" si="2"/>
        <v>25</v>
      </c>
      <c r="AG116" s="337"/>
      <c r="AH116" s="337"/>
      <c r="AI116" s="337"/>
      <c r="AJ116" s="337"/>
      <c r="AK116" s="28"/>
      <c r="AL116" s="28"/>
      <c r="AM116" s="28"/>
      <c r="AN116" s="28"/>
      <c r="AO116" s="28"/>
      <c r="AP116" s="28"/>
      <c r="AQ116" s="28"/>
      <c r="AR116" s="28"/>
      <c r="AS116" s="28"/>
      <c r="AT116" s="28"/>
      <c r="AU116" s="28"/>
      <c r="AV116" s="28"/>
      <c r="AW116" s="28"/>
      <c r="AX116" s="28"/>
      <c r="AY116" s="28"/>
      <c r="AZ116" s="28"/>
      <c r="BA116" s="28"/>
      <c r="BB116" s="28"/>
      <c r="BC116" s="28"/>
      <c r="BD116" s="28"/>
    </row>
    <row r="117" ht="72.75" customHeight="1">
      <c r="A117" s="326">
        <v>4097.0</v>
      </c>
      <c r="B117" s="339" t="s">
        <v>149</v>
      </c>
      <c r="C117" s="339" t="s">
        <v>19</v>
      </c>
      <c r="D117" s="340" t="s">
        <v>31</v>
      </c>
      <c r="E117" s="339" t="s">
        <v>812</v>
      </c>
      <c r="F117" s="340" t="s">
        <v>2722</v>
      </c>
      <c r="G117" s="340" t="s">
        <v>1483</v>
      </c>
      <c r="H117" s="339" t="s">
        <v>1980</v>
      </c>
      <c r="I117" s="341" t="s">
        <v>2723</v>
      </c>
      <c r="J117" s="365" t="s">
        <v>2724</v>
      </c>
      <c r="K117" s="340" t="s">
        <v>1318</v>
      </c>
      <c r="L117" s="339" t="s">
        <v>32</v>
      </c>
      <c r="M117" s="339" t="s">
        <v>420</v>
      </c>
      <c r="N117" s="339">
        <v>45377.0</v>
      </c>
      <c r="O117" s="339" t="s">
        <v>2725</v>
      </c>
      <c r="P117" s="342">
        <v>39.899899465573</v>
      </c>
      <c r="Q117" s="342">
        <v>-84.1936027041978</v>
      </c>
      <c r="R117" s="393" t="s">
        <v>1433</v>
      </c>
      <c r="S117" s="393"/>
      <c r="T117" s="340"/>
      <c r="U117" s="340" t="s">
        <v>31</v>
      </c>
      <c r="V117" s="340" t="s">
        <v>2723</v>
      </c>
      <c r="W117" s="340" t="s">
        <v>2726</v>
      </c>
      <c r="X117" s="339" t="s">
        <v>32</v>
      </c>
      <c r="Y117" s="339" t="s">
        <v>420</v>
      </c>
      <c r="Z117" s="339" t="s">
        <v>498</v>
      </c>
      <c r="AA117" s="345">
        <v>44779.0</v>
      </c>
      <c r="AB117" s="365" t="s">
        <v>2734</v>
      </c>
      <c r="AC117" s="340" t="s">
        <v>2735</v>
      </c>
      <c r="AD117" s="365" t="s">
        <v>2729</v>
      </c>
      <c r="AE117" s="347" t="s">
        <v>2730</v>
      </c>
      <c r="AF117" s="337">
        <f t="shared" si="2"/>
        <v>25</v>
      </c>
      <c r="AG117" s="337"/>
      <c r="AH117" s="337"/>
      <c r="AI117" s="337"/>
      <c r="AJ117" s="336"/>
      <c r="AK117" s="28"/>
      <c r="AL117" s="28"/>
      <c r="AM117" s="28"/>
      <c r="AN117" s="28"/>
      <c r="AO117" s="28"/>
      <c r="AP117" s="28"/>
      <c r="AQ117" s="28"/>
      <c r="AR117" s="28"/>
      <c r="AS117" s="28"/>
      <c r="AT117" s="28"/>
      <c r="AU117" s="28"/>
      <c r="AV117" s="28"/>
      <c r="AW117" s="28"/>
      <c r="AX117" s="28"/>
      <c r="AY117" s="28"/>
      <c r="AZ117" s="28"/>
      <c r="BA117" s="28"/>
      <c r="BB117" s="28"/>
      <c r="BC117" s="28"/>
      <c r="BD117" s="28"/>
    </row>
    <row r="118" ht="69.75" customHeight="1">
      <c r="A118" s="326">
        <v>4098.0</v>
      </c>
      <c r="B118" s="339" t="s">
        <v>158</v>
      </c>
      <c r="C118" s="339" t="s">
        <v>19</v>
      </c>
      <c r="D118" s="340" t="s">
        <v>31</v>
      </c>
      <c r="E118" s="339" t="s">
        <v>812</v>
      </c>
      <c r="F118" s="340" t="s">
        <v>2736</v>
      </c>
      <c r="G118" s="340" t="s">
        <v>1285</v>
      </c>
      <c r="H118" s="339" t="s">
        <v>2737</v>
      </c>
      <c r="I118" s="341" t="s">
        <v>2723</v>
      </c>
      <c r="J118" s="340" t="s">
        <v>2738</v>
      </c>
      <c r="K118" s="340" t="s">
        <v>2739</v>
      </c>
      <c r="L118" s="339" t="s">
        <v>32</v>
      </c>
      <c r="M118" s="339" t="s">
        <v>420</v>
      </c>
      <c r="N118" s="339">
        <v>45420.0</v>
      </c>
      <c r="O118" s="339" t="s">
        <v>2740</v>
      </c>
      <c r="P118" s="342">
        <v>39.7154984024517</v>
      </c>
      <c r="Q118" s="342">
        <v>-84.1118245465312</v>
      </c>
      <c r="R118" s="393">
        <v>100.0</v>
      </c>
      <c r="S118" s="393"/>
      <c r="T118" s="340"/>
      <c r="U118" s="445" t="s">
        <v>31</v>
      </c>
      <c r="V118" s="340" t="s">
        <v>2723</v>
      </c>
      <c r="W118" s="340" t="s">
        <v>2726</v>
      </c>
      <c r="X118" s="339" t="s">
        <v>32</v>
      </c>
      <c r="Y118" s="339" t="s">
        <v>420</v>
      </c>
      <c r="Z118" s="339" t="s">
        <v>498</v>
      </c>
      <c r="AA118" s="345">
        <v>44891.0</v>
      </c>
      <c r="AB118" s="339" t="s">
        <v>2741</v>
      </c>
      <c r="AC118" s="340" t="s">
        <v>2742</v>
      </c>
      <c r="AD118" s="365" t="s">
        <v>2733</v>
      </c>
      <c r="AE118" s="340" t="s">
        <v>2730</v>
      </c>
      <c r="AF118" s="337">
        <f t="shared" si="2"/>
        <v>25</v>
      </c>
      <c r="AG118" s="337"/>
      <c r="AH118" s="337"/>
      <c r="AI118" s="337"/>
      <c r="AJ118" s="336"/>
      <c r="AK118" s="28"/>
      <c r="AL118" s="28"/>
      <c r="AM118" s="28"/>
      <c r="AN118" s="28"/>
      <c r="AO118" s="28"/>
      <c r="AP118" s="28"/>
      <c r="AQ118" s="28"/>
      <c r="AR118" s="28"/>
      <c r="AS118" s="28"/>
      <c r="AT118" s="28"/>
      <c r="AU118" s="28"/>
      <c r="AV118" s="28"/>
      <c r="AW118" s="28"/>
      <c r="AX118" s="28"/>
      <c r="AY118" s="28"/>
      <c r="AZ118" s="28"/>
      <c r="BA118" s="28"/>
      <c r="BB118" s="28"/>
      <c r="BC118" s="28"/>
      <c r="BD118" s="28"/>
    </row>
    <row r="119" ht="72.0" customHeight="1">
      <c r="A119" s="326">
        <v>4118.0</v>
      </c>
      <c r="B119" s="379" t="s">
        <v>149</v>
      </c>
      <c r="C119" s="379" t="s">
        <v>19</v>
      </c>
      <c r="D119" s="380" t="s">
        <v>350</v>
      </c>
      <c r="E119" s="379" t="s">
        <v>812</v>
      </c>
      <c r="F119" s="380" t="s">
        <v>350</v>
      </c>
      <c r="G119" s="380" t="s">
        <v>118</v>
      </c>
      <c r="H119" s="379" t="s">
        <v>2743</v>
      </c>
      <c r="I119" s="503" t="s">
        <v>2744</v>
      </c>
      <c r="J119" s="392" t="s">
        <v>2745</v>
      </c>
      <c r="K119" s="380" t="s">
        <v>1920</v>
      </c>
      <c r="L119" s="379" t="s">
        <v>243</v>
      </c>
      <c r="M119" s="379" t="s">
        <v>420</v>
      </c>
      <c r="N119" s="379">
        <v>97062.0</v>
      </c>
      <c r="O119" s="379" t="s">
        <v>2746</v>
      </c>
      <c r="P119" s="381">
        <v>45.3813</v>
      </c>
      <c r="Q119" s="381">
        <v>122.7937</v>
      </c>
      <c r="R119" s="382"/>
      <c r="S119" s="382"/>
      <c r="T119" s="380"/>
      <c r="U119" s="380" t="s">
        <v>350</v>
      </c>
      <c r="V119" s="380" t="s">
        <v>2744</v>
      </c>
      <c r="W119" s="380" t="s">
        <v>1920</v>
      </c>
      <c r="X119" s="379" t="s">
        <v>243</v>
      </c>
      <c r="Y119" s="379" t="s">
        <v>420</v>
      </c>
      <c r="Z119" s="379" t="s">
        <v>486</v>
      </c>
      <c r="AA119" s="383">
        <v>45918.0</v>
      </c>
      <c r="AB119" s="380" t="s">
        <v>2747</v>
      </c>
      <c r="AC119" s="380" t="s">
        <v>2748</v>
      </c>
      <c r="AD119" s="398" t="s">
        <v>2749</v>
      </c>
      <c r="AE119" s="386"/>
      <c r="AF119" s="386">
        <f t="shared" si="2"/>
        <v>25</v>
      </c>
      <c r="AG119" s="386"/>
      <c r="AH119" s="386"/>
      <c r="AI119" s="386"/>
      <c r="AJ119" s="336"/>
      <c r="AK119" s="28"/>
      <c r="AL119" s="28"/>
      <c r="AM119" s="28"/>
      <c r="AN119" s="28"/>
      <c r="AO119" s="28"/>
      <c r="AP119" s="28"/>
      <c r="AQ119" s="28"/>
      <c r="AR119" s="28"/>
      <c r="AS119" s="28"/>
      <c r="AT119" s="28"/>
      <c r="AU119" s="28"/>
      <c r="AV119" s="28"/>
      <c r="AW119" s="28"/>
      <c r="AX119" s="28"/>
      <c r="AY119" s="28"/>
      <c r="AZ119" s="28"/>
      <c r="BA119" s="28"/>
      <c r="BB119" s="28"/>
      <c r="BC119" s="28"/>
      <c r="BD119" s="28"/>
    </row>
    <row r="120" ht="11.25" customHeight="1">
      <c r="A120" s="557"/>
      <c r="B120" s="558"/>
      <c r="C120" s="558"/>
      <c r="D120" s="360"/>
      <c r="E120" s="558"/>
      <c r="F120" s="28"/>
      <c r="G120" s="28"/>
      <c r="H120" s="558"/>
      <c r="I120" s="360"/>
      <c r="J120" s="559"/>
      <c r="K120" s="559"/>
      <c r="L120" s="558"/>
      <c r="M120" s="558"/>
      <c r="N120" s="558"/>
      <c r="O120" s="558"/>
      <c r="P120" s="28"/>
      <c r="Q120" s="559"/>
      <c r="R120" s="560"/>
      <c r="S120" s="560"/>
      <c r="T120" s="28"/>
      <c r="U120" s="28"/>
      <c r="V120" s="28"/>
      <c r="W120" s="28"/>
      <c r="X120" s="558"/>
      <c r="Y120" s="558"/>
      <c r="Z120" s="558"/>
      <c r="AA120" s="561"/>
      <c r="AB120" s="562"/>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row>
    <row r="121" ht="11.25" customHeight="1">
      <c r="A121" s="557"/>
      <c r="B121" s="558"/>
      <c r="C121" s="558"/>
      <c r="D121" s="360"/>
      <c r="E121" s="558"/>
      <c r="F121" s="28"/>
      <c r="G121" s="28"/>
      <c r="H121" s="558"/>
      <c r="I121" s="360"/>
      <c r="J121" s="559"/>
      <c r="K121" s="559"/>
      <c r="L121" s="558"/>
      <c r="M121" s="558"/>
      <c r="N121" s="558"/>
      <c r="O121" s="558"/>
      <c r="P121" s="28"/>
      <c r="Q121" s="559"/>
      <c r="R121" s="560"/>
      <c r="S121" s="560"/>
      <c r="T121" s="28"/>
      <c r="U121" s="28"/>
      <c r="V121" s="28"/>
      <c r="W121" s="28"/>
      <c r="X121" s="558"/>
      <c r="Y121" s="558"/>
      <c r="Z121" s="558"/>
      <c r="AA121" s="561"/>
      <c r="AB121" s="562"/>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row>
    <row r="122" ht="11.25" customHeight="1">
      <c r="A122" s="557"/>
      <c r="B122" s="558"/>
      <c r="C122" s="558"/>
      <c r="D122" s="360"/>
      <c r="E122" s="558"/>
      <c r="F122" s="28"/>
      <c r="G122" s="28"/>
      <c r="H122" s="558"/>
      <c r="I122" s="360"/>
      <c r="J122" s="559"/>
      <c r="K122" s="559"/>
      <c r="L122" s="558"/>
      <c r="M122" s="558"/>
      <c r="N122" s="558"/>
      <c r="O122" s="558"/>
      <c r="P122" s="28"/>
      <c r="Q122" s="559"/>
      <c r="R122" s="560"/>
      <c r="S122" s="560"/>
      <c r="T122" s="28"/>
      <c r="U122" s="28"/>
      <c r="V122" s="28"/>
      <c r="W122" s="28"/>
      <c r="X122" s="558"/>
      <c r="Y122" s="558"/>
      <c r="Z122" s="558"/>
      <c r="AA122" s="561"/>
      <c r="AB122" s="562"/>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row>
    <row r="123" ht="11.25" customHeight="1">
      <c r="A123" s="557"/>
      <c r="B123" s="558"/>
      <c r="C123" s="558"/>
      <c r="D123" s="360"/>
      <c r="E123" s="558"/>
      <c r="F123" s="28"/>
      <c r="G123" s="28"/>
      <c r="H123" s="558"/>
      <c r="I123" s="360"/>
      <c r="J123" s="559"/>
      <c r="K123" s="559"/>
      <c r="L123" s="558"/>
      <c r="M123" s="558"/>
      <c r="N123" s="558"/>
      <c r="O123" s="558"/>
      <c r="P123" s="28"/>
      <c r="Q123" s="559"/>
      <c r="R123" s="560"/>
      <c r="S123" s="560"/>
      <c r="T123" s="28"/>
      <c r="U123" s="28"/>
      <c r="V123" s="28"/>
      <c r="W123" s="28"/>
      <c r="X123" s="558"/>
      <c r="Y123" s="558"/>
      <c r="Z123" s="558"/>
      <c r="AA123" s="561"/>
      <c r="AB123" s="562"/>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row>
    <row r="124" ht="11.25" customHeight="1">
      <c r="A124" s="557"/>
      <c r="B124" s="558"/>
      <c r="C124" s="558"/>
      <c r="D124" s="360"/>
      <c r="E124" s="558"/>
      <c r="F124" s="28"/>
      <c r="G124" s="28"/>
      <c r="H124" s="558"/>
      <c r="I124" s="360"/>
      <c r="J124" s="559"/>
      <c r="K124" s="559"/>
      <c r="L124" s="558"/>
      <c r="M124" s="558"/>
      <c r="N124" s="558"/>
      <c r="O124" s="558"/>
      <c r="P124" s="28"/>
      <c r="Q124" s="559"/>
      <c r="R124" s="560"/>
      <c r="S124" s="560"/>
      <c r="T124" s="28"/>
      <c r="U124" s="28"/>
      <c r="V124" s="28"/>
      <c r="W124" s="28"/>
      <c r="X124" s="558"/>
      <c r="Y124" s="558"/>
      <c r="Z124" s="558"/>
      <c r="AA124" s="561"/>
      <c r="AB124" s="562"/>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row>
    <row r="125" ht="11.25" customHeight="1">
      <c r="A125" s="557"/>
      <c r="B125" s="558"/>
      <c r="C125" s="558"/>
      <c r="D125" s="360"/>
      <c r="E125" s="558"/>
      <c r="F125" s="28"/>
      <c r="G125" s="28"/>
      <c r="H125" s="558"/>
      <c r="I125" s="360"/>
      <c r="J125" s="559"/>
      <c r="K125" s="559"/>
      <c r="L125" s="558"/>
      <c r="M125" s="558"/>
      <c r="N125" s="558"/>
      <c r="O125" s="558"/>
      <c r="P125" s="28"/>
      <c r="Q125" s="559"/>
      <c r="R125" s="560"/>
      <c r="S125" s="560"/>
      <c r="T125" s="28"/>
      <c r="U125" s="28"/>
      <c r="V125" s="28"/>
      <c r="W125" s="28"/>
      <c r="X125" s="558"/>
      <c r="Y125" s="558"/>
      <c r="Z125" s="558"/>
      <c r="AA125" s="561"/>
      <c r="AB125" s="562"/>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row>
    <row r="126" ht="11.25" customHeight="1">
      <c r="A126" s="557"/>
      <c r="B126" s="558"/>
      <c r="C126" s="558"/>
      <c r="D126" s="360"/>
      <c r="E126" s="558"/>
      <c r="F126" s="28"/>
      <c r="G126" s="28"/>
      <c r="H126" s="558"/>
      <c r="I126" s="360"/>
      <c r="J126" s="559"/>
      <c r="K126" s="559"/>
      <c r="L126" s="558"/>
      <c r="M126" s="558"/>
      <c r="N126" s="558"/>
      <c r="O126" s="558"/>
      <c r="P126" s="28"/>
      <c r="Q126" s="559"/>
      <c r="R126" s="560"/>
      <c r="S126" s="560"/>
      <c r="T126" s="28"/>
      <c r="U126" s="28"/>
      <c r="V126" s="28"/>
      <c r="W126" s="28"/>
      <c r="X126" s="558"/>
      <c r="Y126" s="558"/>
      <c r="Z126" s="558"/>
      <c r="AA126" s="561"/>
      <c r="AB126" s="562"/>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row>
    <row r="127" ht="11.25" customHeight="1">
      <c r="A127" s="557"/>
      <c r="B127" s="558"/>
      <c r="C127" s="558"/>
      <c r="D127" s="360"/>
      <c r="E127" s="558"/>
      <c r="F127" s="28"/>
      <c r="G127" s="28"/>
      <c r="H127" s="558"/>
      <c r="I127" s="360"/>
      <c r="J127" s="559"/>
      <c r="K127" s="559"/>
      <c r="L127" s="558"/>
      <c r="M127" s="558"/>
      <c r="N127" s="558"/>
      <c r="O127" s="558"/>
      <c r="P127" s="28"/>
      <c r="Q127" s="559"/>
      <c r="R127" s="560"/>
      <c r="S127" s="560"/>
      <c r="T127" s="28"/>
      <c r="U127" s="28"/>
      <c r="V127" s="28"/>
      <c r="W127" s="28"/>
      <c r="X127" s="558"/>
      <c r="Y127" s="558"/>
      <c r="Z127" s="558"/>
      <c r="AA127" s="561"/>
      <c r="AB127" s="562"/>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row>
    <row r="128" ht="11.25" customHeight="1">
      <c r="A128" s="557"/>
      <c r="B128" s="558"/>
      <c r="C128" s="558"/>
      <c r="D128" s="360"/>
      <c r="E128" s="558"/>
      <c r="F128" s="28"/>
      <c r="G128" s="28"/>
      <c r="H128" s="558"/>
      <c r="I128" s="360"/>
      <c r="J128" s="559"/>
      <c r="K128" s="559"/>
      <c r="L128" s="558"/>
      <c r="M128" s="558"/>
      <c r="N128" s="558"/>
      <c r="O128" s="558"/>
      <c r="P128" s="28"/>
      <c r="Q128" s="559"/>
      <c r="R128" s="560"/>
      <c r="S128" s="560"/>
      <c r="T128" s="28"/>
      <c r="U128" s="28"/>
      <c r="V128" s="28"/>
      <c r="W128" s="28"/>
      <c r="X128" s="558"/>
      <c r="Y128" s="558"/>
      <c r="Z128" s="558"/>
      <c r="AA128" s="561"/>
      <c r="AB128" s="562"/>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row>
    <row r="129" ht="11.25" customHeight="1">
      <c r="A129" s="557"/>
      <c r="B129" s="558"/>
      <c r="C129" s="558"/>
      <c r="D129" s="360"/>
      <c r="E129" s="558"/>
      <c r="F129" s="28"/>
      <c r="G129" s="28"/>
      <c r="H129" s="558"/>
      <c r="I129" s="360"/>
      <c r="J129" s="559"/>
      <c r="K129" s="559"/>
      <c r="L129" s="558"/>
      <c r="M129" s="558"/>
      <c r="N129" s="558"/>
      <c r="O129" s="558"/>
      <c r="P129" s="28"/>
      <c r="Q129" s="559"/>
      <c r="R129" s="560"/>
      <c r="S129" s="560"/>
      <c r="T129" s="28"/>
      <c r="U129" s="28"/>
      <c r="V129" s="28"/>
      <c r="W129" s="28"/>
      <c r="X129" s="558"/>
      <c r="Y129" s="558"/>
      <c r="Z129" s="558"/>
      <c r="AA129" s="561"/>
      <c r="AB129" s="562"/>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row>
    <row r="130" ht="11.25" customHeight="1">
      <c r="A130" s="557"/>
      <c r="B130" s="558"/>
      <c r="C130" s="558"/>
      <c r="D130" s="360"/>
      <c r="E130" s="558"/>
      <c r="F130" s="28"/>
      <c r="G130" s="28"/>
      <c r="H130" s="558"/>
      <c r="I130" s="360"/>
      <c r="J130" s="559"/>
      <c r="K130" s="559"/>
      <c r="L130" s="558"/>
      <c r="M130" s="558"/>
      <c r="N130" s="558"/>
      <c r="O130" s="558"/>
      <c r="P130" s="28"/>
      <c r="Q130" s="559"/>
      <c r="R130" s="560"/>
      <c r="S130" s="560"/>
      <c r="T130" s="28"/>
      <c r="U130" s="28"/>
      <c r="V130" s="28"/>
      <c r="W130" s="28"/>
      <c r="X130" s="558"/>
      <c r="Y130" s="558"/>
      <c r="Z130" s="558"/>
      <c r="AA130" s="561"/>
      <c r="AB130" s="562"/>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row>
    <row r="131" ht="11.25" customHeight="1">
      <c r="A131" s="557"/>
      <c r="B131" s="558"/>
      <c r="C131" s="558"/>
      <c r="D131" s="360"/>
      <c r="E131" s="558"/>
      <c r="F131" s="28"/>
      <c r="G131" s="28"/>
      <c r="H131" s="558"/>
      <c r="I131" s="360"/>
      <c r="J131" s="559"/>
      <c r="K131" s="559"/>
      <c r="L131" s="558"/>
      <c r="M131" s="558"/>
      <c r="N131" s="558"/>
      <c r="O131" s="558"/>
      <c r="P131" s="28"/>
      <c r="Q131" s="559"/>
      <c r="R131" s="560"/>
      <c r="S131" s="560"/>
      <c r="T131" s="28"/>
      <c r="U131" s="28"/>
      <c r="V131" s="28"/>
      <c r="W131" s="28"/>
      <c r="X131" s="558"/>
      <c r="Y131" s="558"/>
      <c r="Z131" s="558"/>
      <c r="AA131" s="561"/>
      <c r="AB131" s="562"/>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row>
    <row r="132" ht="11.25" customHeight="1">
      <c r="A132" s="557"/>
      <c r="B132" s="558"/>
      <c r="C132" s="558"/>
      <c r="D132" s="360"/>
      <c r="E132" s="558"/>
      <c r="F132" s="28"/>
      <c r="G132" s="28"/>
      <c r="H132" s="558"/>
      <c r="I132" s="360"/>
      <c r="J132" s="559"/>
      <c r="K132" s="559"/>
      <c r="L132" s="558"/>
      <c r="M132" s="558"/>
      <c r="N132" s="558"/>
      <c r="O132" s="558"/>
      <c r="P132" s="28"/>
      <c r="Q132" s="559"/>
      <c r="R132" s="560"/>
      <c r="S132" s="560"/>
      <c r="T132" s="28"/>
      <c r="U132" s="28"/>
      <c r="V132" s="28"/>
      <c r="W132" s="28"/>
      <c r="X132" s="558"/>
      <c r="Y132" s="558"/>
      <c r="Z132" s="558"/>
      <c r="AA132" s="561"/>
      <c r="AB132" s="562"/>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row>
    <row r="133" ht="11.25" customHeight="1">
      <c r="A133" s="557"/>
      <c r="B133" s="558"/>
      <c r="C133" s="558"/>
      <c r="D133" s="360"/>
      <c r="E133" s="558"/>
      <c r="F133" s="28"/>
      <c r="G133" s="28"/>
      <c r="H133" s="558"/>
      <c r="I133" s="360"/>
      <c r="J133" s="559"/>
      <c r="K133" s="559"/>
      <c r="L133" s="558"/>
      <c r="M133" s="558"/>
      <c r="N133" s="558"/>
      <c r="O133" s="558"/>
      <c r="P133" s="28"/>
      <c r="Q133" s="559"/>
      <c r="R133" s="560"/>
      <c r="S133" s="560"/>
      <c r="T133" s="28"/>
      <c r="U133" s="28"/>
      <c r="V133" s="28"/>
      <c r="W133" s="28"/>
      <c r="X133" s="558"/>
      <c r="Y133" s="558"/>
      <c r="Z133" s="558"/>
      <c r="AA133" s="561"/>
      <c r="AB133" s="562"/>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row>
    <row r="134" ht="11.25" customHeight="1">
      <c r="A134" s="557"/>
      <c r="B134" s="558"/>
      <c r="C134" s="558"/>
      <c r="D134" s="360"/>
      <c r="E134" s="558"/>
      <c r="F134" s="28"/>
      <c r="G134" s="28"/>
      <c r="H134" s="558"/>
      <c r="I134" s="360"/>
      <c r="J134" s="559"/>
      <c r="K134" s="559"/>
      <c r="L134" s="558"/>
      <c r="M134" s="558"/>
      <c r="N134" s="558"/>
      <c r="O134" s="558"/>
      <c r="P134" s="28"/>
      <c r="Q134" s="559"/>
      <c r="R134" s="560"/>
      <c r="S134" s="560"/>
      <c r="T134" s="28"/>
      <c r="U134" s="28"/>
      <c r="V134" s="28"/>
      <c r="W134" s="28"/>
      <c r="X134" s="558"/>
      <c r="Y134" s="558"/>
      <c r="Z134" s="558"/>
      <c r="AA134" s="561"/>
      <c r="AB134" s="562"/>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row>
    <row r="135" ht="11.25" customHeight="1">
      <c r="A135" s="557"/>
      <c r="B135" s="558"/>
      <c r="C135" s="558"/>
      <c r="D135" s="360"/>
      <c r="E135" s="558"/>
      <c r="F135" s="28"/>
      <c r="G135" s="28"/>
      <c r="H135" s="558"/>
      <c r="I135" s="360"/>
      <c r="J135" s="559"/>
      <c r="K135" s="559"/>
      <c r="L135" s="558"/>
      <c r="M135" s="558"/>
      <c r="N135" s="558"/>
      <c r="O135" s="558"/>
      <c r="P135" s="28"/>
      <c r="Q135" s="559"/>
      <c r="R135" s="560"/>
      <c r="S135" s="560"/>
      <c r="T135" s="28"/>
      <c r="U135" s="28"/>
      <c r="V135" s="28"/>
      <c r="W135" s="28"/>
      <c r="X135" s="558"/>
      <c r="Y135" s="558"/>
      <c r="Z135" s="558"/>
      <c r="AA135" s="561"/>
      <c r="AB135" s="562"/>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row>
    <row r="136" ht="11.25" customHeight="1">
      <c r="A136" s="557"/>
      <c r="B136" s="558"/>
      <c r="C136" s="558"/>
      <c r="D136" s="360"/>
      <c r="E136" s="558"/>
      <c r="F136" s="28"/>
      <c r="G136" s="28"/>
      <c r="H136" s="558"/>
      <c r="I136" s="360"/>
      <c r="J136" s="559"/>
      <c r="K136" s="559"/>
      <c r="L136" s="558"/>
      <c r="M136" s="558"/>
      <c r="N136" s="558"/>
      <c r="O136" s="558"/>
      <c r="P136" s="28"/>
      <c r="Q136" s="559"/>
      <c r="R136" s="560"/>
      <c r="S136" s="560"/>
      <c r="T136" s="28"/>
      <c r="U136" s="28"/>
      <c r="V136" s="28"/>
      <c r="W136" s="28"/>
      <c r="X136" s="558"/>
      <c r="Y136" s="558"/>
      <c r="Z136" s="558"/>
      <c r="AA136" s="561"/>
      <c r="AB136" s="562"/>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row>
    <row r="137" ht="11.25" customHeight="1">
      <c r="A137" s="557"/>
      <c r="B137" s="558"/>
      <c r="C137" s="558"/>
      <c r="D137" s="360"/>
      <c r="E137" s="558"/>
      <c r="F137" s="28"/>
      <c r="G137" s="28"/>
      <c r="H137" s="558"/>
      <c r="I137" s="360"/>
      <c r="J137" s="559"/>
      <c r="K137" s="559"/>
      <c r="L137" s="558"/>
      <c r="M137" s="558"/>
      <c r="N137" s="558"/>
      <c r="O137" s="558"/>
      <c r="P137" s="28"/>
      <c r="Q137" s="559"/>
      <c r="R137" s="560"/>
      <c r="S137" s="560"/>
      <c r="T137" s="28"/>
      <c r="U137" s="28"/>
      <c r="V137" s="28"/>
      <c r="W137" s="28"/>
      <c r="X137" s="558"/>
      <c r="Y137" s="558"/>
      <c r="Z137" s="558"/>
      <c r="AA137" s="561"/>
      <c r="AB137" s="562"/>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row>
    <row r="138" ht="11.25" customHeight="1">
      <c r="A138" s="557"/>
      <c r="B138" s="558"/>
      <c r="C138" s="558"/>
      <c r="D138" s="360"/>
      <c r="E138" s="558"/>
      <c r="F138" s="28"/>
      <c r="G138" s="28"/>
      <c r="H138" s="558"/>
      <c r="I138" s="360"/>
      <c r="J138" s="559"/>
      <c r="K138" s="559"/>
      <c r="L138" s="558"/>
      <c r="M138" s="558"/>
      <c r="N138" s="558"/>
      <c r="O138" s="558"/>
      <c r="P138" s="28"/>
      <c r="Q138" s="559"/>
      <c r="R138" s="560"/>
      <c r="S138" s="560"/>
      <c r="T138" s="28"/>
      <c r="U138" s="28"/>
      <c r="V138" s="28"/>
      <c r="W138" s="28"/>
      <c r="X138" s="558"/>
      <c r="Y138" s="558"/>
      <c r="Z138" s="558"/>
      <c r="AA138" s="561"/>
      <c r="AB138" s="562"/>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row>
    <row r="139" ht="11.25" customHeight="1">
      <c r="A139" s="557"/>
      <c r="B139" s="558"/>
      <c r="C139" s="558"/>
      <c r="D139" s="360"/>
      <c r="E139" s="558"/>
      <c r="F139" s="28"/>
      <c r="G139" s="28"/>
      <c r="H139" s="558"/>
      <c r="I139" s="360"/>
      <c r="J139" s="559"/>
      <c r="K139" s="559"/>
      <c r="L139" s="558"/>
      <c r="M139" s="558"/>
      <c r="N139" s="558"/>
      <c r="O139" s="558"/>
      <c r="P139" s="28"/>
      <c r="Q139" s="559"/>
      <c r="R139" s="560"/>
      <c r="S139" s="560"/>
      <c r="T139" s="28"/>
      <c r="U139" s="28"/>
      <c r="V139" s="28"/>
      <c r="W139" s="28"/>
      <c r="X139" s="558"/>
      <c r="Y139" s="558"/>
      <c r="Z139" s="558"/>
      <c r="AA139" s="561"/>
      <c r="AB139" s="562"/>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row>
    <row r="140" ht="11.25" customHeight="1">
      <c r="A140" s="557"/>
      <c r="B140" s="558"/>
      <c r="C140" s="558"/>
      <c r="D140" s="360"/>
      <c r="E140" s="558"/>
      <c r="F140" s="28"/>
      <c r="G140" s="28"/>
      <c r="H140" s="558"/>
      <c r="I140" s="360"/>
      <c r="J140" s="559"/>
      <c r="K140" s="559"/>
      <c r="L140" s="558"/>
      <c r="M140" s="558"/>
      <c r="N140" s="558"/>
      <c r="O140" s="558"/>
      <c r="P140" s="28"/>
      <c r="Q140" s="559"/>
      <c r="R140" s="560"/>
      <c r="S140" s="560"/>
      <c r="T140" s="28"/>
      <c r="U140" s="28"/>
      <c r="V140" s="28"/>
      <c r="W140" s="28"/>
      <c r="X140" s="558"/>
      <c r="Y140" s="558"/>
      <c r="Z140" s="558"/>
      <c r="AA140" s="561"/>
      <c r="AB140" s="562"/>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row>
    <row r="141" ht="11.25" customHeight="1">
      <c r="A141" s="557"/>
      <c r="B141" s="558"/>
      <c r="C141" s="558"/>
      <c r="D141" s="360"/>
      <c r="E141" s="558"/>
      <c r="F141" s="28"/>
      <c r="G141" s="28"/>
      <c r="H141" s="558"/>
      <c r="I141" s="360"/>
      <c r="J141" s="559"/>
      <c r="K141" s="559"/>
      <c r="L141" s="558"/>
      <c r="M141" s="558"/>
      <c r="N141" s="558"/>
      <c r="O141" s="558"/>
      <c r="P141" s="28"/>
      <c r="Q141" s="559"/>
      <c r="R141" s="560"/>
      <c r="S141" s="560"/>
      <c r="T141" s="28"/>
      <c r="U141" s="28"/>
      <c r="V141" s="28"/>
      <c r="W141" s="28"/>
      <c r="X141" s="558"/>
      <c r="Y141" s="558"/>
      <c r="Z141" s="558"/>
      <c r="AA141" s="561"/>
      <c r="AB141" s="562"/>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row>
    <row r="142" ht="11.25" customHeight="1">
      <c r="A142" s="557"/>
      <c r="B142" s="558"/>
      <c r="C142" s="558"/>
      <c r="D142" s="360"/>
      <c r="E142" s="558"/>
      <c r="F142" s="28"/>
      <c r="G142" s="28"/>
      <c r="H142" s="558"/>
      <c r="I142" s="360"/>
      <c r="J142" s="559"/>
      <c r="K142" s="559"/>
      <c r="L142" s="558"/>
      <c r="M142" s="558"/>
      <c r="N142" s="558"/>
      <c r="O142" s="558"/>
      <c r="P142" s="28"/>
      <c r="Q142" s="559"/>
      <c r="R142" s="560"/>
      <c r="S142" s="560"/>
      <c r="T142" s="28"/>
      <c r="U142" s="28"/>
      <c r="V142" s="28"/>
      <c r="W142" s="28"/>
      <c r="X142" s="558"/>
      <c r="Y142" s="558"/>
      <c r="Z142" s="558"/>
      <c r="AA142" s="561"/>
      <c r="AB142" s="562"/>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row>
    <row r="143" ht="11.25" customHeight="1">
      <c r="A143" s="557"/>
      <c r="B143" s="558"/>
      <c r="C143" s="558"/>
      <c r="D143" s="360"/>
      <c r="E143" s="558"/>
      <c r="F143" s="28"/>
      <c r="G143" s="28"/>
      <c r="H143" s="558"/>
      <c r="I143" s="360"/>
      <c r="J143" s="559"/>
      <c r="K143" s="559"/>
      <c r="L143" s="558"/>
      <c r="M143" s="558"/>
      <c r="N143" s="558"/>
      <c r="O143" s="558"/>
      <c r="P143" s="28"/>
      <c r="Q143" s="559"/>
      <c r="R143" s="560"/>
      <c r="S143" s="560"/>
      <c r="T143" s="28"/>
      <c r="U143" s="28"/>
      <c r="V143" s="28"/>
      <c r="W143" s="28"/>
      <c r="X143" s="558"/>
      <c r="Y143" s="558"/>
      <c r="Z143" s="558"/>
      <c r="AA143" s="561"/>
      <c r="AB143" s="562"/>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row>
    <row r="144" ht="11.25" customHeight="1">
      <c r="A144" s="557"/>
      <c r="B144" s="558"/>
      <c r="C144" s="558"/>
      <c r="D144" s="360"/>
      <c r="E144" s="558"/>
      <c r="F144" s="28"/>
      <c r="G144" s="28"/>
      <c r="H144" s="558"/>
      <c r="I144" s="360"/>
      <c r="J144" s="559"/>
      <c r="K144" s="559"/>
      <c r="L144" s="558"/>
      <c r="M144" s="558"/>
      <c r="N144" s="558"/>
      <c r="O144" s="558"/>
      <c r="P144" s="28"/>
      <c r="Q144" s="559"/>
      <c r="R144" s="560"/>
      <c r="S144" s="560"/>
      <c r="T144" s="28"/>
      <c r="U144" s="28"/>
      <c r="V144" s="28"/>
      <c r="W144" s="28"/>
      <c r="X144" s="558"/>
      <c r="Y144" s="558"/>
      <c r="Z144" s="558"/>
      <c r="AA144" s="561"/>
      <c r="AB144" s="562"/>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row>
    <row r="145" ht="11.25" customHeight="1">
      <c r="A145" s="557"/>
      <c r="B145" s="558"/>
      <c r="C145" s="558"/>
      <c r="D145" s="360"/>
      <c r="E145" s="558"/>
      <c r="F145" s="28"/>
      <c r="G145" s="28"/>
      <c r="H145" s="558"/>
      <c r="I145" s="360"/>
      <c r="J145" s="559"/>
      <c r="K145" s="559"/>
      <c r="L145" s="558"/>
      <c r="M145" s="558"/>
      <c r="N145" s="558"/>
      <c r="O145" s="558"/>
      <c r="P145" s="28"/>
      <c r="Q145" s="559"/>
      <c r="R145" s="560"/>
      <c r="S145" s="560"/>
      <c r="T145" s="28"/>
      <c r="U145" s="28"/>
      <c r="V145" s="28"/>
      <c r="W145" s="28"/>
      <c r="X145" s="558"/>
      <c r="Y145" s="558"/>
      <c r="Z145" s="558"/>
      <c r="AA145" s="561"/>
      <c r="AB145" s="562"/>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row>
    <row r="146" ht="11.25" customHeight="1">
      <c r="A146" s="557"/>
      <c r="B146" s="558"/>
      <c r="C146" s="558"/>
      <c r="D146" s="360"/>
      <c r="E146" s="558"/>
      <c r="F146" s="28"/>
      <c r="G146" s="28"/>
      <c r="H146" s="558"/>
      <c r="I146" s="360"/>
      <c r="J146" s="559"/>
      <c r="K146" s="559"/>
      <c r="L146" s="558"/>
      <c r="M146" s="558"/>
      <c r="N146" s="558"/>
      <c r="O146" s="558"/>
      <c r="P146" s="28"/>
      <c r="Q146" s="559"/>
      <c r="R146" s="560"/>
      <c r="S146" s="560"/>
      <c r="T146" s="28"/>
      <c r="U146" s="28"/>
      <c r="V146" s="28"/>
      <c r="W146" s="28"/>
      <c r="X146" s="558"/>
      <c r="Y146" s="558"/>
      <c r="Z146" s="558"/>
      <c r="AA146" s="561"/>
      <c r="AB146" s="562"/>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row>
    <row r="147" ht="11.25" customHeight="1">
      <c r="A147" s="557"/>
      <c r="B147" s="558"/>
      <c r="C147" s="558"/>
      <c r="D147" s="360"/>
      <c r="E147" s="558"/>
      <c r="F147" s="28"/>
      <c r="G147" s="28"/>
      <c r="H147" s="558"/>
      <c r="I147" s="360"/>
      <c r="J147" s="559"/>
      <c r="K147" s="559"/>
      <c r="L147" s="558"/>
      <c r="M147" s="558"/>
      <c r="N147" s="558"/>
      <c r="O147" s="558"/>
      <c r="P147" s="28"/>
      <c r="Q147" s="559"/>
      <c r="R147" s="560"/>
      <c r="S147" s="560"/>
      <c r="T147" s="28"/>
      <c r="U147" s="28"/>
      <c r="V147" s="28"/>
      <c r="W147" s="28"/>
      <c r="X147" s="558"/>
      <c r="Y147" s="558"/>
      <c r="Z147" s="558"/>
      <c r="AA147" s="561"/>
      <c r="AB147" s="562"/>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row>
    <row r="148" ht="11.25" customHeight="1">
      <c r="A148" s="557"/>
      <c r="B148" s="558"/>
      <c r="C148" s="558"/>
      <c r="D148" s="360"/>
      <c r="E148" s="558"/>
      <c r="F148" s="28"/>
      <c r="G148" s="28"/>
      <c r="H148" s="558"/>
      <c r="I148" s="360"/>
      <c r="J148" s="559"/>
      <c r="K148" s="559"/>
      <c r="L148" s="558"/>
      <c r="M148" s="558"/>
      <c r="N148" s="558"/>
      <c r="O148" s="558"/>
      <c r="P148" s="28"/>
      <c r="Q148" s="559"/>
      <c r="R148" s="560"/>
      <c r="S148" s="560"/>
      <c r="T148" s="28"/>
      <c r="U148" s="28"/>
      <c r="V148" s="28"/>
      <c r="W148" s="28"/>
      <c r="X148" s="558"/>
      <c r="Y148" s="558"/>
      <c r="Z148" s="558"/>
      <c r="AA148" s="561"/>
      <c r="AB148" s="562"/>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row>
    <row r="149" ht="11.25" customHeight="1">
      <c r="A149" s="557"/>
      <c r="B149" s="558"/>
      <c r="C149" s="558"/>
      <c r="D149" s="360"/>
      <c r="E149" s="558"/>
      <c r="F149" s="28"/>
      <c r="G149" s="28"/>
      <c r="H149" s="558"/>
      <c r="I149" s="360"/>
      <c r="J149" s="559"/>
      <c r="K149" s="559"/>
      <c r="L149" s="558"/>
      <c r="M149" s="558"/>
      <c r="N149" s="558"/>
      <c r="O149" s="558"/>
      <c r="P149" s="28"/>
      <c r="Q149" s="559"/>
      <c r="R149" s="560"/>
      <c r="S149" s="560"/>
      <c r="T149" s="28"/>
      <c r="U149" s="28"/>
      <c r="V149" s="28"/>
      <c r="W149" s="28"/>
      <c r="X149" s="558"/>
      <c r="Y149" s="558"/>
      <c r="Z149" s="558"/>
      <c r="AA149" s="561"/>
      <c r="AB149" s="562"/>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row>
    <row r="150" ht="11.25" customHeight="1">
      <c r="A150" s="557"/>
      <c r="B150" s="558"/>
      <c r="C150" s="558"/>
      <c r="D150" s="360"/>
      <c r="E150" s="558"/>
      <c r="F150" s="28"/>
      <c r="G150" s="28"/>
      <c r="H150" s="558"/>
      <c r="I150" s="360"/>
      <c r="J150" s="559"/>
      <c r="K150" s="559"/>
      <c r="L150" s="558"/>
      <c r="M150" s="558"/>
      <c r="N150" s="558"/>
      <c r="O150" s="558"/>
      <c r="P150" s="28"/>
      <c r="Q150" s="559"/>
      <c r="R150" s="560"/>
      <c r="S150" s="560"/>
      <c r="T150" s="28"/>
      <c r="U150" s="28"/>
      <c r="V150" s="28"/>
      <c r="W150" s="28"/>
      <c r="X150" s="558"/>
      <c r="Y150" s="558"/>
      <c r="Z150" s="558"/>
      <c r="AA150" s="561"/>
      <c r="AB150" s="562"/>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row>
    <row r="151" ht="11.25" customHeight="1">
      <c r="A151" s="557"/>
      <c r="B151" s="558"/>
      <c r="C151" s="558"/>
      <c r="D151" s="360"/>
      <c r="E151" s="558"/>
      <c r="F151" s="28"/>
      <c r="G151" s="28"/>
      <c r="H151" s="558"/>
      <c r="I151" s="360"/>
      <c r="J151" s="559"/>
      <c r="K151" s="559"/>
      <c r="L151" s="558"/>
      <c r="M151" s="558"/>
      <c r="N151" s="558"/>
      <c r="O151" s="558"/>
      <c r="P151" s="28"/>
      <c r="Q151" s="559"/>
      <c r="R151" s="560"/>
      <c r="S151" s="560"/>
      <c r="T151" s="28"/>
      <c r="U151" s="28"/>
      <c r="V151" s="28"/>
      <c r="W151" s="28"/>
      <c r="X151" s="558"/>
      <c r="Y151" s="558"/>
      <c r="Z151" s="558"/>
      <c r="AA151" s="561"/>
      <c r="AB151" s="562"/>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row>
    <row r="152" ht="11.25" customHeight="1">
      <c r="A152" s="557"/>
      <c r="B152" s="558"/>
      <c r="C152" s="558"/>
      <c r="D152" s="360"/>
      <c r="E152" s="558"/>
      <c r="F152" s="28"/>
      <c r="G152" s="28"/>
      <c r="H152" s="558"/>
      <c r="I152" s="360"/>
      <c r="J152" s="559"/>
      <c r="K152" s="559"/>
      <c r="L152" s="558"/>
      <c r="M152" s="558"/>
      <c r="N152" s="558"/>
      <c r="O152" s="558"/>
      <c r="P152" s="28"/>
      <c r="Q152" s="559"/>
      <c r="R152" s="560"/>
      <c r="S152" s="560"/>
      <c r="T152" s="28"/>
      <c r="U152" s="28"/>
      <c r="V152" s="28"/>
      <c r="W152" s="28"/>
      <c r="X152" s="558"/>
      <c r="Y152" s="558"/>
      <c r="Z152" s="558"/>
      <c r="AA152" s="561"/>
      <c r="AB152" s="562"/>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row>
    <row r="153" ht="11.25" customHeight="1">
      <c r="A153" s="557"/>
      <c r="B153" s="558"/>
      <c r="C153" s="558"/>
      <c r="D153" s="360"/>
      <c r="E153" s="558"/>
      <c r="F153" s="28"/>
      <c r="G153" s="28"/>
      <c r="H153" s="558"/>
      <c r="I153" s="360"/>
      <c r="J153" s="559"/>
      <c r="K153" s="559"/>
      <c r="L153" s="558"/>
      <c r="M153" s="558"/>
      <c r="N153" s="558"/>
      <c r="O153" s="558"/>
      <c r="P153" s="28"/>
      <c r="Q153" s="559"/>
      <c r="R153" s="560"/>
      <c r="S153" s="560"/>
      <c r="T153" s="28"/>
      <c r="U153" s="28"/>
      <c r="V153" s="28"/>
      <c r="W153" s="28"/>
      <c r="X153" s="558"/>
      <c r="Y153" s="558"/>
      <c r="Z153" s="558"/>
      <c r="AA153" s="561"/>
      <c r="AB153" s="562"/>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row>
    <row r="154" ht="11.25" customHeight="1">
      <c r="A154" s="557"/>
      <c r="B154" s="558"/>
      <c r="C154" s="558"/>
      <c r="D154" s="360"/>
      <c r="E154" s="558"/>
      <c r="F154" s="28"/>
      <c r="G154" s="28"/>
      <c r="H154" s="558"/>
      <c r="I154" s="360"/>
      <c r="J154" s="559"/>
      <c r="K154" s="559"/>
      <c r="L154" s="558"/>
      <c r="M154" s="558"/>
      <c r="N154" s="558"/>
      <c r="O154" s="558"/>
      <c r="P154" s="28"/>
      <c r="Q154" s="559"/>
      <c r="R154" s="560"/>
      <c r="S154" s="560"/>
      <c r="T154" s="28"/>
      <c r="U154" s="28"/>
      <c r="V154" s="28"/>
      <c r="W154" s="28"/>
      <c r="X154" s="558"/>
      <c r="Y154" s="558"/>
      <c r="Z154" s="558"/>
      <c r="AA154" s="561"/>
      <c r="AB154" s="562"/>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row>
    <row r="155" ht="11.25" customHeight="1">
      <c r="A155" s="557"/>
      <c r="B155" s="558"/>
      <c r="C155" s="558"/>
      <c r="D155" s="360"/>
      <c r="E155" s="558"/>
      <c r="F155" s="28"/>
      <c r="G155" s="28"/>
      <c r="H155" s="558"/>
      <c r="I155" s="360"/>
      <c r="J155" s="559"/>
      <c r="K155" s="559"/>
      <c r="L155" s="558"/>
      <c r="M155" s="558"/>
      <c r="N155" s="558"/>
      <c r="O155" s="558"/>
      <c r="P155" s="28"/>
      <c r="Q155" s="559"/>
      <c r="R155" s="560"/>
      <c r="S155" s="560"/>
      <c r="T155" s="28"/>
      <c r="U155" s="28"/>
      <c r="V155" s="28"/>
      <c r="W155" s="28"/>
      <c r="X155" s="558"/>
      <c r="Y155" s="558"/>
      <c r="Z155" s="558"/>
      <c r="AA155" s="561"/>
      <c r="AB155" s="562"/>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row>
    <row r="156" ht="11.25" customHeight="1">
      <c r="A156" s="557"/>
      <c r="B156" s="558"/>
      <c r="C156" s="558"/>
      <c r="D156" s="360"/>
      <c r="E156" s="558"/>
      <c r="F156" s="28"/>
      <c r="G156" s="28"/>
      <c r="H156" s="558"/>
      <c r="I156" s="360"/>
      <c r="J156" s="559"/>
      <c r="K156" s="559"/>
      <c r="L156" s="558"/>
      <c r="M156" s="558"/>
      <c r="N156" s="558"/>
      <c r="O156" s="558"/>
      <c r="P156" s="28"/>
      <c r="Q156" s="559"/>
      <c r="R156" s="560"/>
      <c r="S156" s="560"/>
      <c r="T156" s="28"/>
      <c r="U156" s="28"/>
      <c r="V156" s="28"/>
      <c r="W156" s="28"/>
      <c r="X156" s="558"/>
      <c r="Y156" s="558"/>
      <c r="Z156" s="558"/>
      <c r="AA156" s="561"/>
      <c r="AB156" s="562"/>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row>
    <row r="157" ht="11.25" customHeight="1">
      <c r="A157" s="557"/>
      <c r="B157" s="558"/>
      <c r="C157" s="558"/>
      <c r="D157" s="360"/>
      <c r="E157" s="558"/>
      <c r="F157" s="28"/>
      <c r="G157" s="28"/>
      <c r="H157" s="558"/>
      <c r="I157" s="360"/>
      <c r="J157" s="559"/>
      <c r="K157" s="559"/>
      <c r="L157" s="558"/>
      <c r="M157" s="558"/>
      <c r="N157" s="558"/>
      <c r="O157" s="558"/>
      <c r="P157" s="28"/>
      <c r="Q157" s="559"/>
      <c r="R157" s="560"/>
      <c r="S157" s="560"/>
      <c r="T157" s="28"/>
      <c r="U157" s="28"/>
      <c r="V157" s="28"/>
      <c r="W157" s="28"/>
      <c r="X157" s="558"/>
      <c r="Y157" s="558"/>
      <c r="Z157" s="558"/>
      <c r="AA157" s="561"/>
      <c r="AB157" s="562"/>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row>
    <row r="158" ht="11.25" customHeight="1">
      <c r="A158" s="557"/>
      <c r="B158" s="558"/>
      <c r="C158" s="558"/>
      <c r="D158" s="360"/>
      <c r="E158" s="558"/>
      <c r="F158" s="28"/>
      <c r="G158" s="28"/>
      <c r="H158" s="558"/>
      <c r="I158" s="360"/>
      <c r="J158" s="559"/>
      <c r="K158" s="559"/>
      <c r="L158" s="558"/>
      <c r="M158" s="558"/>
      <c r="N158" s="558"/>
      <c r="O158" s="558"/>
      <c r="P158" s="28"/>
      <c r="Q158" s="559"/>
      <c r="R158" s="560"/>
      <c r="S158" s="560"/>
      <c r="T158" s="28"/>
      <c r="U158" s="28"/>
      <c r="V158" s="28"/>
      <c r="W158" s="28"/>
      <c r="X158" s="558"/>
      <c r="Y158" s="558"/>
      <c r="Z158" s="558"/>
      <c r="AA158" s="561"/>
      <c r="AB158" s="562"/>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row>
    <row r="159" ht="11.25" customHeight="1">
      <c r="A159" s="557"/>
      <c r="B159" s="558"/>
      <c r="C159" s="558"/>
      <c r="D159" s="360"/>
      <c r="E159" s="558"/>
      <c r="F159" s="28"/>
      <c r="G159" s="28"/>
      <c r="H159" s="558"/>
      <c r="I159" s="360"/>
      <c r="J159" s="559"/>
      <c r="K159" s="559"/>
      <c r="L159" s="558"/>
      <c r="M159" s="558"/>
      <c r="N159" s="558"/>
      <c r="O159" s="558"/>
      <c r="P159" s="28"/>
      <c r="Q159" s="559"/>
      <c r="R159" s="560"/>
      <c r="S159" s="560"/>
      <c r="T159" s="28"/>
      <c r="U159" s="28"/>
      <c r="V159" s="28"/>
      <c r="W159" s="28"/>
      <c r="X159" s="558"/>
      <c r="Y159" s="558"/>
      <c r="Z159" s="558"/>
      <c r="AA159" s="561"/>
      <c r="AB159" s="562"/>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row>
    <row r="160" ht="11.25" customHeight="1">
      <c r="A160" s="557"/>
      <c r="B160" s="558"/>
      <c r="C160" s="558"/>
      <c r="D160" s="360"/>
      <c r="E160" s="558"/>
      <c r="F160" s="28"/>
      <c r="G160" s="28"/>
      <c r="H160" s="558"/>
      <c r="I160" s="360"/>
      <c r="J160" s="559"/>
      <c r="K160" s="559"/>
      <c r="L160" s="558"/>
      <c r="M160" s="558"/>
      <c r="N160" s="558"/>
      <c r="O160" s="558"/>
      <c r="P160" s="28"/>
      <c r="Q160" s="559"/>
      <c r="R160" s="560"/>
      <c r="S160" s="560"/>
      <c r="T160" s="28"/>
      <c r="U160" s="28"/>
      <c r="V160" s="28"/>
      <c r="W160" s="28"/>
      <c r="X160" s="558"/>
      <c r="Y160" s="558"/>
      <c r="Z160" s="558"/>
      <c r="AA160" s="561"/>
      <c r="AB160" s="562"/>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row>
    <row r="161" ht="11.25" customHeight="1">
      <c r="A161" s="557"/>
      <c r="B161" s="558"/>
      <c r="C161" s="558"/>
      <c r="D161" s="360"/>
      <c r="E161" s="558"/>
      <c r="F161" s="28"/>
      <c r="G161" s="28"/>
      <c r="H161" s="558"/>
      <c r="I161" s="360"/>
      <c r="J161" s="559"/>
      <c r="K161" s="559"/>
      <c r="L161" s="558"/>
      <c r="M161" s="558"/>
      <c r="N161" s="558"/>
      <c r="O161" s="558"/>
      <c r="P161" s="28"/>
      <c r="Q161" s="559"/>
      <c r="R161" s="560"/>
      <c r="S161" s="560"/>
      <c r="T161" s="28"/>
      <c r="U161" s="28"/>
      <c r="V161" s="28"/>
      <c r="W161" s="28"/>
      <c r="X161" s="558"/>
      <c r="Y161" s="558"/>
      <c r="Z161" s="558"/>
      <c r="AA161" s="561"/>
      <c r="AB161" s="562"/>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row>
    <row r="162" ht="11.25" customHeight="1">
      <c r="A162" s="557"/>
      <c r="B162" s="558"/>
      <c r="C162" s="558"/>
      <c r="D162" s="360"/>
      <c r="E162" s="558"/>
      <c r="F162" s="28"/>
      <c r="G162" s="28"/>
      <c r="H162" s="558"/>
      <c r="I162" s="360"/>
      <c r="J162" s="559"/>
      <c r="K162" s="559"/>
      <c r="L162" s="558"/>
      <c r="M162" s="558"/>
      <c r="N162" s="558"/>
      <c r="O162" s="558"/>
      <c r="P162" s="28"/>
      <c r="Q162" s="559"/>
      <c r="R162" s="560"/>
      <c r="S162" s="560"/>
      <c r="T162" s="28"/>
      <c r="U162" s="28"/>
      <c r="V162" s="28"/>
      <c r="W162" s="28"/>
      <c r="X162" s="558"/>
      <c r="Y162" s="558"/>
      <c r="Z162" s="558"/>
      <c r="AA162" s="561"/>
      <c r="AB162" s="562"/>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row>
    <row r="163" ht="11.25" customHeight="1">
      <c r="A163" s="557"/>
      <c r="B163" s="558"/>
      <c r="C163" s="558"/>
      <c r="D163" s="360"/>
      <c r="E163" s="558"/>
      <c r="F163" s="28"/>
      <c r="G163" s="28"/>
      <c r="H163" s="558"/>
      <c r="I163" s="360"/>
      <c r="J163" s="559"/>
      <c r="K163" s="559"/>
      <c r="L163" s="558"/>
      <c r="M163" s="558"/>
      <c r="N163" s="558"/>
      <c r="O163" s="558"/>
      <c r="P163" s="28"/>
      <c r="Q163" s="559"/>
      <c r="R163" s="560"/>
      <c r="S163" s="560"/>
      <c r="T163" s="28"/>
      <c r="U163" s="28"/>
      <c r="V163" s="28"/>
      <c r="W163" s="28"/>
      <c r="X163" s="558"/>
      <c r="Y163" s="558"/>
      <c r="Z163" s="558"/>
      <c r="AA163" s="561"/>
      <c r="AB163" s="562"/>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row>
    <row r="164" ht="11.25" customHeight="1">
      <c r="A164" s="557"/>
      <c r="B164" s="558"/>
      <c r="C164" s="558"/>
      <c r="D164" s="360"/>
      <c r="E164" s="558"/>
      <c r="F164" s="28"/>
      <c r="G164" s="28"/>
      <c r="H164" s="558"/>
      <c r="I164" s="360"/>
      <c r="J164" s="559"/>
      <c r="K164" s="559"/>
      <c r="L164" s="558"/>
      <c r="M164" s="558"/>
      <c r="N164" s="558"/>
      <c r="O164" s="558"/>
      <c r="P164" s="28"/>
      <c r="Q164" s="559"/>
      <c r="R164" s="560"/>
      <c r="S164" s="560"/>
      <c r="T164" s="28"/>
      <c r="U164" s="28"/>
      <c r="V164" s="28"/>
      <c r="W164" s="28"/>
      <c r="X164" s="558"/>
      <c r="Y164" s="558"/>
      <c r="Z164" s="558"/>
      <c r="AA164" s="561"/>
      <c r="AB164" s="562"/>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row>
    <row r="165" ht="11.25" customHeight="1">
      <c r="A165" s="557"/>
      <c r="B165" s="558"/>
      <c r="C165" s="558"/>
      <c r="D165" s="360"/>
      <c r="E165" s="558"/>
      <c r="F165" s="28"/>
      <c r="G165" s="28"/>
      <c r="H165" s="558"/>
      <c r="I165" s="360"/>
      <c r="J165" s="559"/>
      <c r="K165" s="559"/>
      <c r="L165" s="558"/>
      <c r="M165" s="558"/>
      <c r="N165" s="558"/>
      <c r="O165" s="558"/>
      <c r="P165" s="28"/>
      <c r="Q165" s="559"/>
      <c r="R165" s="560"/>
      <c r="S165" s="560"/>
      <c r="T165" s="28"/>
      <c r="U165" s="28"/>
      <c r="V165" s="28"/>
      <c r="W165" s="28"/>
      <c r="X165" s="558"/>
      <c r="Y165" s="558"/>
      <c r="Z165" s="558"/>
      <c r="AA165" s="561"/>
      <c r="AB165" s="562"/>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row>
    <row r="166" ht="11.25" customHeight="1">
      <c r="A166" s="557"/>
      <c r="B166" s="558"/>
      <c r="C166" s="558"/>
      <c r="D166" s="360"/>
      <c r="E166" s="558"/>
      <c r="F166" s="28"/>
      <c r="G166" s="28"/>
      <c r="H166" s="558"/>
      <c r="I166" s="360"/>
      <c r="J166" s="559"/>
      <c r="K166" s="559"/>
      <c r="L166" s="558"/>
      <c r="M166" s="558"/>
      <c r="N166" s="558"/>
      <c r="O166" s="558"/>
      <c r="P166" s="28"/>
      <c r="Q166" s="559"/>
      <c r="R166" s="560"/>
      <c r="S166" s="560"/>
      <c r="T166" s="28"/>
      <c r="U166" s="28"/>
      <c r="V166" s="28"/>
      <c r="W166" s="28"/>
      <c r="X166" s="558"/>
      <c r="Y166" s="558"/>
      <c r="Z166" s="558"/>
      <c r="AA166" s="561"/>
      <c r="AB166" s="562"/>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row>
    <row r="167" ht="11.25" customHeight="1">
      <c r="A167" s="557"/>
      <c r="B167" s="558"/>
      <c r="C167" s="558"/>
      <c r="D167" s="360"/>
      <c r="E167" s="558"/>
      <c r="F167" s="28"/>
      <c r="G167" s="28"/>
      <c r="H167" s="558"/>
      <c r="I167" s="360"/>
      <c r="J167" s="559"/>
      <c r="K167" s="559"/>
      <c r="L167" s="558"/>
      <c r="M167" s="558"/>
      <c r="N167" s="558"/>
      <c r="O167" s="558"/>
      <c r="P167" s="28"/>
      <c r="Q167" s="559"/>
      <c r="R167" s="560"/>
      <c r="S167" s="560"/>
      <c r="T167" s="28"/>
      <c r="U167" s="28"/>
      <c r="V167" s="28"/>
      <c r="W167" s="28"/>
      <c r="X167" s="558"/>
      <c r="Y167" s="558"/>
      <c r="Z167" s="558"/>
      <c r="AA167" s="561"/>
      <c r="AB167" s="562"/>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row>
    <row r="168" ht="11.25" customHeight="1">
      <c r="A168" s="557"/>
      <c r="B168" s="558"/>
      <c r="C168" s="558"/>
      <c r="D168" s="360"/>
      <c r="E168" s="558"/>
      <c r="F168" s="28"/>
      <c r="G168" s="28"/>
      <c r="H168" s="558"/>
      <c r="I168" s="360"/>
      <c r="J168" s="559"/>
      <c r="K168" s="559"/>
      <c r="L168" s="558"/>
      <c r="M168" s="558"/>
      <c r="N168" s="558"/>
      <c r="O168" s="558"/>
      <c r="P168" s="28"/>
      <c r="Q168" s="559"/>
      <c r="R168" s="560"/>
      <c r="S168" s="560"/>
      <c r="T168" s="28"/>
      <c r="U168" s="28"/>
      <c r="V168" s="28"/>
      <c r="W168" s="28"/>
      <c r="X168" s="558"/>
      <c r="Y168" s="558"/>
      <c r="Z168" s="558"/>
      <c r="AA168" s="561"/>
      <c r="AB168" s="562"/>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row>
    <row r="169" ht="11.25" customHeight="1">
      <c r="A169" s="557"/>
      <c r="B169" s="558"/>
      <c r="C169" s="558"/>
      <c r="D169" s="360"/>
      <c r="E169" s="558"/>
      <c r="F169" s="28"/>
      <c r="G169" s="28"/>
      <c r="H169" s="558"/>
      <c r="I169" s="360"/>
      <c r="J169" s="559"/>
      <c r="K169" s="559"/>
      <c r="L169" s="558"/>
      <c r="M169" s="558"/>
      <c r="N169" s="558"/>
      <c r="O169" s="558"/>
      <c r="P169" s="28"/>
      <c r="Q169" s="559"/>
      <c r="R169" s="560"/>
      <c r="S169" s="560"/>
      <c r="T169" s="28"/>
      <c r="U169" s="28"/>
      <c r="V169" s="28"/>
      <c r="W169" s="28"/>
      <c r="X169" s="558"/>
      <c r="Y169" s="558"/>
      <c r="Z169" s="558"/>
      <c r="AA169" s="561"/>
      <c r="AB169" s="562"/>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row>
    <row r="170" ht="11.25" customHeight="1">
      <c r="A170" s="557"/>
      <c r="B170" s="558"/>
      <c r="C170" s="558"/>
      <c r="D170" s="360"/>
      <c r="E170" s="558"/>
      <c r="F170" s="28"/>
      <c r="G170" s="28"/>
      <c r="H170" s="558"/>
      <c r="I170" s="360"/>
      <c r="J170" s="559"/>
      <c r="K170" s="559"/>
      <c r="L170" s="558"/>
      <c r="M170" s="558"/>
      <c r="N170" s="558"/>
      <c r="O170" s="558"/>
      <c r="P170" s="28"/>
      <c r="Q170" s="559"/>
      <c r="R170" s="560"/>
      <c r="S170" s="560"/>
      <c r="T170" s="28"/>
      <c r="U170" s="28"/>
      <c r="V170" s="28"/>
      <c r="W170" s="28"/>
      <c r="X170" s="558"/>
      <c r="Y170" s="558"/>
      <c r="Z170" s="558"/>
      <c r="AA170" s="561"/>
      <c r="AB170" s="562"/>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row>
    <row r="171" ht="11.25" customHeight="1">
      <c r="A171" s="557"/>
      <c r="B171" s="558"/>
      <c r="C171" s="558"/>
      <c r="D171" s="360"/>
      <c r="E171" s="558"/>
      <c r="F171" s="28"/>
      <c r="G171" s="28"/>
      <c r="H171" s="558"/>
      <c r="I171" s="360"/>
      <c r="J171" s="559"/>
      <c r="K171" s="559"/>
      <c r="L171" s="558"/>
      <c r="M171" s="558"/>
      <c r="N171" s="558"/>
      <c r="O171" s="558"/>
      <c r="P171" s="28"/>
      <c r="Q171" s="559"/>
      <c r="R171" s="560"/>
      <c r="S171" s="560"/>
      <c r="T171" s="28"/>
      <c r="U171" s="28"/>
      <c r="V171" s="28"/>
      <c r="W171" s="28"/>
      <c r="X171" s="558"/>
      <c r="Y171" s="558"/>
      <c r="Z171" s="558"/>
      <c r="AA171" s="561"/>
      <c r="AB171" s="562"/>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row>
    <row r="172" ht="11.25" customHeight="1">
      <c r="A172" s="557"/>
      <c r="B172" s="558"/>
      <c r="C172" s="558"/>
      <c r="D172" s="360"/>
      <c r="E172" s="558"/>
      <c r="F172" s="28"/>
      <c r="G172" s="28"/>
      <c r="H172" s="558"/>
      <c r="I172" s="360"/>
      <c r="J172" s="559"/>
      <c r="K172" s="559"/>
      <c r="L172" s="558"/>
      <c r="M172" s="558"/>
      <c r="N172" s="558"/>
      <c r="O172" s="558"/>
      <c r="P172" s="28"/>
      <c r="Q172" s="559"/>
      <c r="R172" s="560"/>
      <c r="S172" s="560"/>
      <c r="T172" s="28"/>
      <c r="U172" s="28"/>
      <c r="V172" s="28"/>
      <c r="W172" s="28"/>
      <c r="X172" s="558"/>
      <c r="Y172" s="558"/>
      <c r="Z172" s="558"/>
      <c r="AA172" s="561"/>
      <c r="AB172" s="562"/>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row>
    <row r="173" ht="11.25" customHeight="1">
      <c r="A173" s="557"/>
      <c r="B173" s="558"/>
      <c r="C173" s="558"/>
      <c r="D173" s="360"/>
      <c r="E173" s="558"/>
      <c r="F173" s="28"/>
      <c r="G173" s="28"/>
      <c r="H173" s="558"/>
      <c r="I173" s="360"/>
      <c r="J173" s="559"/>
      <c r="K173" s="559"/>
      <c r="L173" s="558"/>
      <c r="M173" s="558"/>
      <c r="N173" s="558"/>
      <c r="O173" s="558"/>
      <c r="P173" s="28"/>
      <c r="Q173" s="559"/>
      <c r="R173" s="560"/>
      <c r="S173" s="560"/>
      <c r="T173" s="28"/>
      <c r="U173" s="28"/>
      <c r="V173" s="28"/>
      <c r="W173" s="28"/>
      <c r="X173" s="558"/>
      <c r="Y173" s="558"/>
      <c r="Z173" s="558"/>
      <c r="AA173" s="561"/>
      <c r="AB173" s="562"/>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row>
    <row r="174" ht="11.25" customHeight="1">
      <c r="A174" s="557"/>
      <c r="B174" s="558"/>
      <c r="C174" s="558"/>
      <c r="D174" s="360"/>
      <c r="E174" s="558"/>
      <c r="F174" s="28"/>
      <c r="G174" s="28"/>
      <c r="H174" s="558"/>
      <c r="I174" s="360"/>
      <c r="J174" s="559"/>
      <c r="K174" s="559"/>
      <c r="L174" s="558"/>
      <c r="M174" s="558"/>
      <c r="N174" s="558"/>
      <c r="O174" s="558"/>
      <c r="P174" s="28"/>
      <c r="Q174" s="559"/>
      <c r="R174" s="560"/>
      <c r="S174" s="560"/>
      <c r="T174" s="28"/>
      <c r="U174" s="28"/>
      <c r="V174" s="28"/>
      <c r="W174" s="28"/>
      <c r="X174" s="558"/>
      <c r="Y174" s="558"/>
      <c r="Z174" s="558"/>
      <c r="AA174" s="561"/>
      <c r="AB174" s="562"/>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row>
    <row r="175" ht="11.25" customHeight="1">
      <c r="A175" s="557"/>
      <c r="B175" s="558"/>
      <c r="C175" s="558"/>
      <c r="D175" s="360"/>
      <c r="E175" s="558"/>
      <c r="F175" s="28"/>
      <c r="G175" s="28"/>
      <c r="H175" s="558"/>
      <c r="I175" s="360"/>
      <c r="J175" s="559"/>
      <c r="K175" s="559"/>
      <c r="L175" s="558"/>
      <c r="M175" s="558"/>
      <c r="N175" s="558"/>
      <c r="O175" s="558"/>
      <c r="P175" s="28"/>
      <c r="Q175" s="559"/>
      <c r="R175" s="560"/>
      <c r="S175" s="560"/>
      <c r="T175" s="28"/>
      <c r="U175" s="28"/>
      <c r="V175" s="28"/>
      <c r="W175" s="28"/>
      <c r="X175" s="558"/>
      <c r="Y175" s="558"/>
      <c r="Z175" s="558"/>
      <c r="AA175" s="561"/>
      <c r="AB175" s="562"/>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row>
    <row r="176" ht="11.25" customHeight="1">
      <c r="A176" s="557"/>
      <c r="B176" s="558"/>
      <c r="C176" s="558"/>
      <c r="D176" s="360"/>
      <c r="E176" s="558"/>
      <c r="F176" s="28"/>
      <c r="G176" s="28"/>
      <c r="H176" s="558"/>
      <c r="I176" s="360"/>
      <c r="J176" s="559"/>
      <c r="K176" s="559"/>
      <c r="L176" s="558"/>
      <c r="M176" s="558"/>
      <c r="N176" s="558"/>
      <c r="O176" s="558"/>
      <c r="P176" s="28"/>
      <c r="Q176" s="559"/>
      <c r="R176" s="560"/>
      <c r="S176" s="560"/>
      <c r="T176" s="28"/>
      <c r="U176" s="28"/>
      <c r="V176" s="28"/>
      <c r="W176" s="28"/>
      <c r="X176" s="558"/>
      <c r="Y176" s="558"/>
      <c r="Z176" s="558"/>
      <c r="AA176" s="561"/>
      <c r="AB176" s="562"/>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row>
    <row r="177" ht="11.25" customHeight="1">
      <c r="A177" s="557"/>
      <c r="B177" s="558"/>
      <c r="C177" s="558"/>
      <c r="D177" s="360"/>
      <c r="E177" s="558"/>
      <c r="F177" s="28"/>
      <c r="G177" s="28"/>
      <c r="H177" s="558"/>
      <c r="I177" s="360"/>
      <c r="J177" s="559"/>
      <c r="K177" s="559"/>
      <c r="L177" s="558"/>
      <c r="M177" s="558"/>
      <c r="N177" s="558"/>
      <c r="O177" s="558"/>
      <c r="P177" s="28"/>
      <c r="Q177" s="559"/>
      <c r="R177" s="560"/>
      <c r="S177" s="560"/>
      <c r="T177" s="28"/>
      <c r="U177" s="28"/>
      <c r="V177" s="28"/>
      <c r="W177" s="28"/>
      <c r="X177" s="558"/>
      <c r="Y177" s="558"/>
      <c r="Z177" s="558"/>
      <c r="AA177" s="561"/>
      <c r="AB177" s="562"/>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row>
    <row r="178" ht="11.25" customHeight="1">
      <c r="A178" s="557"/>
      <c r="B178" s="558"/>
      <c r="C178" s="558"/>
      <c r="D178" s="360"/>
      <c r="E178" s="558"/>
      <c r="F178" s="28"/>
      <c r="G178" s="28"/>
      <c r="H178" s="558"/>
      <c r="I178" s="360"/>
      <c r="J178" s="559"/>
      <c r="K178" s="559"/>
      <c r="L178" s="558"/>
      <c r="M178" s="558"/>
      <c r="N178" s="558"/>
      <c r="O178" s="558"/>
      <c r="P178" s="28"/>
      <c r="Q178" s="559"/>
      <c r="R178" s="560"/>
      <c r="S178" s="560"/>
      <c r="T178" s="28"/>
      <c r="U178" s="28"/>
      <c r="V178" s="28"/>
      <c r="W178" s="28"/>
      <c r="X178" s="558"/>
      <c r="Y178" s="558"/>
      <c r="Z178" s="558"/>
      <c r="AA178" s="561"/>
      <c r="AB178" s="562"/>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row>
    <row r="179" ht="11.25" customHeight="1">
      <c r="A179" s="557"/>
      <c r="B179" s="558"/>
      <c r="C179" s="558"/>
      <c r="D179" s="360"/>
      <c r="E179" s="558"/>
      <c r="F179" s="28"/>
      <c r="G179" s="28"/>
      <c r="H179" s="558"/>
      <c r="I179" s="360"/>
      <c r="J179" s="559"/>
      <c r="K179" s="559"/>
      <c r="L179" s="558"/>
      <c r="M179" s="558"/>
      <c r="N179" s="558"/>
      <c r="O179" s="558"/>
      <c r="P179" s="28"/>
      <c r="Q179" s="559"/>
      <c r="R179" s="560"/>
      <c r="S179" s="560"/>
      <c r="T179" s="28"/>
      <c r="U179" s="28"/>
      <c r="V179" s="28"/>
      <c r="W179" s="28"/>
      <c r="X179" s="558"/>
      <c r="Y179" s="558"/>
      <c r="Z179" s="558"/>
      <c r="AA179" s="561"/>
      <c r="AB179" s="562"/>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row>
    <row r="180" ht="11.25" customHeight="1">
      <c r="A180" s="557"/>
      <c r="B180" s="558"/>
      <c r="C180" s="558"/>
      <c r="D180" s="360"/>
      <c r="E180" s="558"/>
      <c r="F180" s="28"/>
      <c r="G180" s="28"/>
      <c r="H180" s="558"/>
      <c r="I180" s="360"/>
      <c r="J180" s="559"/>
      <c r="K180" s="559"/>
      <c r="L180" s="558"/>
      <c r="M180" s="558"/>
      <c r="N180" s="558"/>
      <c r="O180" s="558"/>
      <c r="P180" s="28"/>
      <c r="Q180" s="559"/>
      <c r="R180" s="560"/>
      <c r="S180" s="560"/>
      <c r="T180" s="28"/>
      <c r="U180" s="28"/>
      <c r="V180" s="28"/>
      <c r="W180" s="28"/>
      <c r="X180" s="558"/>
      <c r="Y180" s="558"/>
      <c r="Z180" s="558"/>
      <c r="AA180" s="561"/>
      <c r="AB180" s="562"/>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row>
    <row r="181" ht="11.25" customHeight="1">
      <c r="A181" s="557"/>
      <c r="B181" s="558"/>
      <c r="C181" s="558"/>
      <c r="D181" s="360"/>
      <c r="E181" s="558"/>
      <c r="F181" s="28"/>
      <c r="G181" s="28"/>
      <c r="H181" s="558"/>
      <c r="I181" s="360"/>
      <c r="J181" s="559"/>
      <c r="K181" s="559"/>
      <c r="L181" s="558"/>
      <c r="M181" s="558"/>
      <c r="N181" s="558"/>
      <c r="O181" s="558"/>
      <c r="P181" s="28"/>
      <c r="Q181" s="559"/>
      <c r="R181" s="560"/>
      <c r="S181" s="560"/>
      <c r="T181" s="28"/>
      <c r="U181" s="28"/>
      <c r="V181" s="28"/>
      <c r="W181" s="28"/>
      <c r="X181" s="558"/>
      <c r="Y181" s="558"/>
      <c r="Z181" s="558"/>
      <c r="AA181" s="561"/>
      <c r="AB181" s="562"/>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row>
    <row r="182" ht="11.25" customHeight="1">
      <c r="A182" s="557"/>
      <c r="B182" s="558"/>
      <c r="C182" s="558"/>
      <c r="D182" s="360"/>
      <c r="E182" s="558"/>
      <c r="F182" s="28"/>
      <c r="G182" s="28"/>
      <c r="H182" s="558"/>
      <c r="I182" s="360"/>
      <c r="J182" s="559"/>
      <c r="K182" s="559"/>
      <c r="L182" s="558"/>
      <c r="M182" s="558"/>
      <c r="N182" s="558"/>
      <c r="O182" s="558"/>
      <c r="P182" s="28"/>
      <c r="Q182" s="559"/>
      <c r="R182" s="560"/>
      <c r="S182" s="560"/>
      <c r="T182" s="28"/>
      <c r="U182" s="28"/>
      <c r="V182" s="28"/>
      <c r="W182" s="28"/>
      <c r="X182" s="558"/>
      <c r="Y182" s="558"/>
      <c r="Z182" s="558"/>
      <c r="AA182" s="561"/>
      <c r="AB182" s="562"/>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row>
    <row r="183" ht="11.25" customHeight="1">
      <c r="A183" s="557"/>
      <c r="B183" s="558"/>
      <c r="C183" s="558"/>
      <c r="D183" s="360"/>
      <c r="E183" s="558"/>
      <c r="F183" s="28"/>
      <c r="G183" s="28"/>
      <c r="H183" s="558"/>
      <c r="I183" s="360"/>
      <c r="J183" s="559"/>
      <c r="K183" s="559"/>
      <c r="L183" s="558"/>
      <c r="M183" s="558"/>
      <c r="N183" s="558"/>
      <c r="O183" s="558"/>
      <c r="P183" s="28"/>
      <c r="Q183" s="559"/>
      <c r="R183" s="560"/>
      <c r="S183" s="560"/>
      <c r="T183" s="28"/>
      <c r="U183" s="28"/>
      <c r="V183" s="28"/>
      <c r="W183" s="28"/>
      <c r="X183" s="558"/>
      <c r="Y183" s="558"/>
      <c r="Z183" s="558"/>
      <c r="AA183" s="561"/>
      <c r="AB183" s="562"/>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row>
    <row r="184" ht="11.25" customHeight="1">
      <c r="A184" s="557"/>
      <c r="B184" s="558"/>
      <c r="C184" s="558"/>
      <c r="D184" s="360"/>
      <c r="E184" s="558"/>
      <c r="F184" s="28"/>
      <c r="G184" s="28"/>
      <c r="H184" s="558"/>
      <c r="I184" s="360"/>
      <c r="J184" s="559"/>
      <c r="K184" s="559"/>
      <c r="L184" s="558"/>
      <c r="M184" s="558"/>
      <c r="N184" s="558"/>
      <c r="O184" s="558"/>
      <c r="P184" s="28"/>
      <c r="Q184" s="559"/>
      <c r="R184" s="560"/>
      <c r="S184" s="560"/>
      <c r="T184" s="28"/>
      <c r="U184" s="28"/>
      <c r="V184" s="28"/>
      <c r="W184" s="28"/>
      <c r="X184" s="558"/>
      <c r="Y184" s="558"/>
      <c r="Z184" s="558"/>
      <c r="AA184" s="561"/>
      <c r="AB184" s="562"/>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row>
    <row r="185" ht="11.25" customHeight="1">
      <c r="A185" s="557"/>
      <c r="B185" s="558"/>
      <c r="C185" s="558"/>
      <c r="D185" s="360"/>
      <c r="E185" s="558"/>
      <c r="F185" s="28"/>
      <c r="G185" s="28"/>
      <c r="H185" s="558"/>
      <c r="I185" s="360"/>
      <c r="J185" s="559"/>
      <c r="K185" s="559"/>
      <c r="L185" s="558"/>
      <c r="M185" s="558"/>
      <c r="N185" s="558"/>
      <c r="O185" s="558"/>
      <c r="P185" s="28"/>
      <c r="Q185" s="559"/>
      <c r="R185" s="560"/>
      <c r="S185" s="560"/>
      <c r="T185" s="28"/>
      <c r="U185" s="28"/>
      <c r="V185" s="28"/>
      <c r="W185" s="28"/>
      <c r="X185" s="558"/>
      <c r="Y185" s="558"/>
      <c r="Z185" s="558"/>
      <c r="AA185" s="561"/>
      <c r="AB185" s="562"/>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row>
    <row r="186" ht="11.25" customHeight="1">
      <c r="A186" s="557"/>
      <c r="B186" s="558"/>
      <c r="C186" s="558"/>
      <c r="D186" s="360"/>
      <c r="E186" s="558"/>
      <c r="F186" s="28"/>
      <c r="G186" s="28"/>
      <c r="H186" s="558"/>
      <c r="I186" s="360"/>
      <c r="J186" s="559"/>
      <c r="K186" s="559"/>
      <c r="L186" s="558"/>
      <c r="M186" s="558"/>
      <c r="N186" s="558"/>
      <c r="O186" s="558"/>
      <c r="P186" s="28"/>
      <c r="Q186" s="559"/>
      <c r="R186" s="560"/>
      <c r="S186" s="560"/>
      <c r="T186" s="28"/>
      <c r="U186" s="28"/>
      <c r="V186" s="28"/>
      <c r="W186" s="28"/>
      <c r="X186" s="558"/>
      <c r="Y186" s="558"/>
      <c r="Z186" s="558"/>
      <c r="AA186" s="561"/>
      <c r="AB186" s="562"/>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row>
    <row r="187" ht="11.25" customHeight="1">
      <c r="A187" s="557"/>
      <c r="B187" s="558"/>
      <c r="C187" s="558"/>
      <c r="D187" s="360"/>
      <c r="E187" s="558"/>
      <c r="F187" s="28"/>
      <c r="G187" s="28"/>
      <c r="H187" s="558"/>
      <c r="I187" s="360"/>
      <c r="J187" s="559"/>
      <c r="K187" s="559"/>
      <c r="L187" s="558"/>
      <c r="M187" s="558"/>
      <c r="N187" s="558"/>
      <c r="O187" s="558"/>
      <c r="P187" s="28"/>
      <c r="Q187" s="559"/>
      <c r="R187" s="560"/>
      <c r="S187" s="560"/>
      <c r="T187" s="28"/>
      <c r="U187" s="28"/>
      <c r="V187" s="28"/>
      <c r="W187" s="28"/>
      <c r="X187" s="558"/>
      <c r="Y187" s="558"/>
      <c r="Z187" s="558"/>
      <c r="AA187" s="561"/>
      <c r="AB187" s="562"/>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row>
    <row r="188" ht="11.25" customHeight="1">
      <c r="A188" s="557"/>
      <c r="B188" s="558"/>
      <c r="C188" s="558"/>
      <c r="D188" s="360"/>
      <c r="E188" s="558"/>
      <c r="F188" s="28"/>
      <c r="G188" s="28"/>
      <c r="H188" s="558"/>
      <c r="I188" s="360"/>
      <c r="J188" s="559"/>
      <c r="K188" s="559"/>
      <c r="L188" s="558"/>
      <c r="M188" s="558"/>
      <c r="N188" s="558"/>
      <c r="O188" s="558"/>
      <c r="P188" s="28"/>
      <c r="Q188" s="559"/>
      <c r="R188" s="560"/>
      <c r="S188" s="560"/>
      <c r="T188" s="28"/>
      <c r="U188" s="28"/>
      <c r="V188" s="28"/>
      <c r="W188" s="28"/>
      <c r="X188" s="558"/>
      <c r="Y188" s="558"/>
      <c r="Z188" s="558"/>
      <c r="AA188" s="561"/>
      <c r="AB188" s="562"/>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row>
    <row r="189" ht="11.25" customHeight="1">
      <c r="A189" s="557"/>
      <c r="B189" s="558"/>
      <c r="C189" s="558"/>
      <c r="D189" s="360"/>
      <c r="E189" s="558"/>
      <c r="F189" s="28"/>
      <c r="G189" s="28"/>
      <c r="H189" s="558"/>
      <c r="I189" s="360"/>
      <c r="J189" s="559"/>
      <c r="K189" s="559"/>
      <c r="L189" s="558"/>
      <c r="M189" s="558"/>
      <c r="N189" s="558"/>
      <c r="O189" s="558"/>
      <c r="P189" s="28"/>
      <c r="Q189" s="559"/>
      <c r="R189" s="560"/>
      <c r="S189" s="560"/>
      <c r="T189" s="28"/>
      <c r="U189" s="28"/>
      <c r="V189" s="28"/>
      <c r="W189" s="28"/>
      <c r="X189" s="558"/>
      <c r="Y189" s="558"/>
      <c r="Z189" s="558"/>
      <c r="AA189" s="561"/>
      <c r="AB189" s="562"/>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row>
    <row r="190" ht="11.25" customHeight="1">
      <c r="A190" s="557"/>
      <c r="B190" s="558"/>
      <c r="C190" s="558"/>
      <c r="D190" s="360"/>
      <c r="E190" s="558"/>
      <c r="F190" s="28"/>
      <c r="G190" s="28"/>
      <c r="H190" s="558"/>
      <c r="I190" s="360"/>
      <c r="J190" s="559"/>
      <c r="K190" s="559"/>
      <c r="L190" s="558"/>
      <c r="M190" s="558"/>
      <c r="N190" s="558"/>
      <c r="O190" s="558"/>
      <c r="P190" s="28"/>
      <c r="Q190" s="559"/>
      <c r="R190" s="560"/>
      <c r="S190" s="560"/>
      <c r="T190" s="28"/>
      <c r="U190" s="28"/>
      <c r="V190" s="28"/>
      <c r="W190" s="28"/>
      <c r="X190" s="558"/>
      <c r="Y190" s="558"/>
      <c r="Z190" s="558"/>
      <c r="AA190" s="561"/>
      <c r="AB190" s="562"/>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row>
    <row r="191" ht="11.25" customHeight="1">
      <c r="A191" s="557"/>
      <c r="B191" s="558"/>
      <c r="C191" s="558"/>
      <c r="D191" s="360"/>
      <c r="E191" s="558"/>
      <c r="F191" s="28"/>
      <c r="G191" s="28"/>
      <c r="H191" s="558"/>
      <c r="I191" s="360"/>
      <c r="J191" s="559"/>
      <c r="K191" s="559"/>
      <c r="L191" s="558"/>
      <c r="M191" s="558"/>
      <c r="N191" s="558"/>
      <c r="O191" s="558"/>
      <c r="P191" s="28"/>
      <c r="Q191" s="559"/>
      <c r="R191" s="560"/>
      <c r="S191" s="560"/>
      <c r="T191" s="28"/>
      <c r="U191" s="28"/>
      <c r="V191" s="28"/>
      <c r="W191" s="28"/>
      <c r="X191" s="558"/>
      <c r="Y191" s="558"/>
      <c r="Z191" s="558"/>
      <c r="AA191" s="561"/>
      <c r="AB191" s="562"/>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row>
    <row r="192" ht="11.25" customHeight="1">
      <c r="A192" s="557"/>
      <c r="B192" s="558"/>
      <c r="C192" s="558"/>
      <c r="D192" s="360"/>
      <c r="E192" s="558"/>
      <c r="F192" s="28"/>
      <c r="G192" s="28"/>
      <c r="H192" s="558"/>
      <c r="I192" s="360"/>
      <c r="J192" s="559"/>
      <c r="K192" s="559"/>
      <c r="L192" s="558"/>
      <c r="M192" s="558"/>
      <c r="N192" s="558"/>
      <c r="O192" s="558"/>
      <c r="P192" s="28"/>
      <c r="Q192" s="559"/>
      <c r="R192" s="560"/>
      <c r="S192" s="560"/>
      <c r="T192" s="28"/>
      <c r="U192" s="28"/>
      <c r="V192" s="28"/>
      <c r="W192" s="28"/>
      <c r="X192" s="558"/>
      <c r="Y192" s="558"/>
      <c r="Z192" s="558"/>
      <c r="AA192" s="561"/>
      <c r="AB192" s="562"/>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row>
    <row r="193" ht="11.25" customHeight="1">
      <c r="A193" s="557"/>
      <c r="B193" s="558"/>
      <c r="C193" s="558"/>
      <c r="D193" s="360"/>
      <c r="E193" s="558"/>
      <c r="F193" s="28"/>
      <c r="G193" s="28"/>
      <c r="H193" s="558"/>
      <c r="I193" s="360"/>
      <c r="J193" s="559"/>
      <c r="K193" s="559"/>
      <c r="L193" s="558"/>
      <c r="M193" s="558"/>
      <c r="N193" s="558"/>
      <c r="O193" s="558"/>
      <c r="P193" s="28"/>
      <c r="Q193" s="559"/>
      <c r="R193" s="560"/>
      <c r="S193" s="560"/>
      <c r="T193" s="28"/>
      <c r="U193" s="28"/>
      <c r="V193" s="28"/>
      <c r="W193" s="28"/>
      <c r="X193" s="558"/>
      <c r="Y193" s="558"/>
      <c r="Z193" s="558"/>
      <c r="AA193" s="561"/>
      <c r="AB193" s="562"/>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row>
    <row r="194" ht="11.25" customHeight="1">
      <c r="A194" s="557"/>
      <c r="B194" s="558"/>
      <c r="C194" s="558"/>
      <c r="D194" s="360"/>
      <c r="E194" s="558"/>
      <c r="F194" s="28"/>
      <c r="G194" s="28"/>
      <c r="H194" s="558"/>
      <c r="I194" s="360"/>
      <c r="J194" s="559"/>
      <c r="K194" s="559"/>
      <c r="L194" s="558"/>
      <c r="M194" s="558"/>
      <c r="N194" s="558"/>
      <c r="O194" s="558"/>
      <c r="P194" s="28"/>
      <c r="Q194" s="559"/>
      <c r="R194" s="560"/>
      <c r="S194" s="560"/>
      <c r="T194" s="28"/>
      <c r="U194" s="28"/>
      <c r="V194" s="28"/>
      <c r="W194" s="28"/>
      <c r="X194" s="558"/>
      <c r="Y194" s="558"/>
      <c r="Z194" s="558"/>
      <c r="AA194" s="561"/>
      <c r="AB194" s="562"/>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row>
    <row r="195" ht="11.25" customHeight="1">
      <c r="A195" s="557"/>
      <c r="B195" s="558"/>
      <c r="C195" s="558"/>
      <c r="D195" s="360"/>
      <c r="E195" s="558"/>
      <c r="F195" s="28"/>
      <c r="G195" s="28"/>
      <c r="H195" s="558"/>
      <c r="I195" s="360"/>
      <c r="J195" s="559"/>
      <c r="K195" s="559"/>
      <c r="L195" s="558"/>
      <c r="M195" s="558"/>
      <c r="N195" s="558"/>
      <c r="O195" s="558"/>
      <c r="P195" s="28"/>
      <c r="Q195" s="559"/>
      <c r="R195" s="560"/>
      <c r="S195" s="560"/>
      <c r="T195" s="28"/>
      <c r="U195" s="28"/>
      <c r="V195" s="28"/>
      <c r="W195" s="28"/>
      <c r="X195" s="558"/>
      <c r="Y195" s="558"/>
      <c r="Z195" s="558"/>
      <c r="AA195" s="561"/>
      <c r="AB195" s="562"/>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row>
    <row r="196" ht="11.25" customHeight="1">
      <c r="A196" s="557"/>
      <c r="B196" s="558"/>
      <c r="C196" s="558"/>
      <c r="D196" s="360"/>
      <c r="E196" s="558"/>
      <c r="F196" s="28"/>
      <c r="G196" s="28"/>
      <c r="H196" s="558"/>
      <c r="I196" s="360"/>
      <c r="J196" s="559"/>
      <c r="K196" s="559"/>
      <c r="L196" s="558"/>
      <c r="M196" s="558"/>
      <c r="N196" s="558"/>
      <c r="O196" s="558"/>
      <c r="P196" s="28"/>
      <c r="Q196" s="559"/>
      <c r="R196" s="560"/>
      <c r="S196" s="560"/>
      <c r="T196" s="28"/>
      <c r="U196" s="28"/>
      <c r="V196" s="28"/>
      <c r="W196" s="28"/>
      <c r="X196" s="558"/>
      <c r="Y196" s="558"/>
      <c r="Z196" s="558"/>
      <c r="AA196" s="561"/>
      <c r="AB196" s="562"/>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row>
    <row r="197" ht="11.25" customHeight="1">
      <c r="A197" s="557"/>
      <c r="B197" s="558"/>
      <c r="C197" s="558"/>
      <c r="D197" s="360"/>
      <c r="E197" s="558"/>
      <c r="F197" s="28"/>
      <c r="G197" s="28"/>
      <c r="H197" s="558"/>
      <c r="I197" s="360"/>
      <c r="J197" s="559"/>
      <c r="K197" s="559"/>
      <c r="L197" s="558"/>
      <c r="M197" s="558"/>
      <c r="N197" s="558"/>
      <c r="O197" s="558"/>
      <c r="P197" s="28"/>
      <c r="Q197" s="559"/>
      <c r="R197" s="560"/>
      <c r="S197" s="560"/>
      <c r="T197" s="28"/>
      <c r="U197" s="28"/>
      <c r="V197" s="28"/>
      <c r="W197" s="28"/>
      <c r="X197" s="558"/>
      <c r="Y197" s="558"/>
      <c r="Z197" s="558"/>
      <c r="AA197" s="561"/>
      <c r="AB197" s="562"/>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row>
    <row r="198" ht="11.25" customHeight="1">
      <c r="A198" s="557"/>
      <c r="B198" s="558"/>
      <c r="C198" s="558"/>
      <c r="D198" s="360"/>
      <c r="E198" s="558"/>
      <c r="F198" s="28"/>
      <c r="G198" s="28"/>
      <c r="H198" s="558"/>
      <c r="I198" s="360"/>
      <c r="J198" s="559"/>
      <c r="K198" s="559"/>
      <c r="L198" s="558"/>
      <c r="M198" s="558"/>
      <c r="N198" s="558"/>
      <c r="O198" s="558"/>
      <c r="P198" s="28"/>
      <c r="Q198" s="559"/>
      <c r="R198" s="560"/>
      <c r="S198" s="560"/>
      <c r="T198" s="28"/>
      <c r="U198" s="28"/>
      <c r="V198" s="28"/>
      <c r="W198" s="28"/>
      <c r="X198" s="558"/>
      <c r="Y198" s="558"/>
      <c r="Z198" s="558"/>
      <c r="AA198" s="561"/>
      <c r="AB198" s="562"/>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row>
    <row r="199" ht="11.25" customHeight="1">
      <c r="A199" s="557"/>
      <c r="B199" s="558"/>
      <c r="C199" s="558"/>
      <c r="D199" s="360"/>
      <c r="E199" s="558"/>
      <c r="F199" s="28"/>
      <c r="G199" s="28"/>
      <c r="H199" s="558"/>
      <c r="I199" s="360"/>
      <c r="J199" s="559"/>
      <c r="K199" s="559"/>
      <c r="L199" s="558"/>
      <c r="M199" s="558"/>
      <c r="N199" s="558"/>
      <c r="O199" s="558"/>
      <c r="P199" s="28"/>
      <c r="Q199" s="559"/>
      <c r="R199" s="560"/>
      <c r="S199" s="560"/>
      <c r="T199" s="28"/>
      <c r="U199" s="28"/>
      <c r="V199" s="28"/>
      <c r="W199" s="28"/>
      <c r="X199" s="558"/>
      <c r="Y199" s="558"/>
      <c r="Z199" s="558"/>
      <c r="AA199" s="561"/>
      <c r="AB199" s="562"/>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row>
    <row r="200" ht="11.25" customHeight="1">
      <c r="A200" s="557"/>
      <c r="B200" s="558"/>
      <c r="C200" s="558"/>
      <c r="D200" s="360"/>
      <c r="E200" s="558"/>
      <c r="F200" s="28"/>
      <c r="G200" s="28"/>
      <c r="H200" s="558"/>
      <c r="I200" s="360"/>
      <c r="J200" s="559"/>
      <c r="K200" s="559"/>
      <c r="L200" s="558"/>
      <c r="M200" s="558"/>
      <c r="N200" s="558"/>
      <c r="O200" s="558"/>
      <c r="P200" s="28"/>
      <c r="Q200" s="559"/>
      <c r="R200" s="560"/>
      <c r="S200" s="560"/>
      <c r="T200" s="28"/>
      <c r="U200" s="28"/>
      <c r="V200" s="28"/>
      <c r="W200" s="28"/>
      <c r="X200" s="558"/>
      <c r="Y200" s="558"/>
      <c r="Z200" s="558"/>
      <c r="AA200" s="561"/>
      <c r="AB200" s="562"/>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row>
    <row r="201" ht="11.25" customHeight="1">
      <c r="A201" s="557"/>
      <c r="B201" s="558"/>
      <c r="C201" s="558"/>
      <c r="D201" s="360"/>
      <c r="E201" s="558"/>
      <c r="F201" s="28"/>
      <c r="G201" s="28"/>
      <c r="H201" s="558"/>
      <c r="I201" s="360"/>
      <c r="J201" s="559"/>
      <c r="K201" s="559"/>
      <c r="L201" s="558"/>
      <c r="M201" s="558"/>
      <c r="N201" s="558"/>
      <c r="O201" s="558"/>
      <c r="P201" s="28"/>
      <c r="Q201" s="559"/>
      <c r="R201" s="560"/>
      <c r="S201" s="560"/>
      <c r="T201" s="28"/>
      <c r="U201" s="28"/>
      <c r="V201" s="28"/>
      <c r="W201" s="28"/>
      <c r="X201" s="558"/>
      <c r="Y201" s="558"/>
      <c r="Z201" s="558"/>
      <c r="AA201" s="561"/>
      <c r="AB201" s="562"/>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row>
    <row r="202" ht="11.25" customHeight="1">
      <c r="A202" s="557"/>
      <c r="B202" s="558"/>
      <c r="C202" s="558"/>
      <c r="D202" s="360"/>
      <c r="E202" s="558"/>
      <c r="F202" s="28"/>
      <c r="G202" s="28"/>
      <c r="H202" s="558"/>
      <c r="I202" s="360"/>
      <c r="J202" s="559"/>
      <c r="K202" s="559"/>
      <c r="L202" s="558"/>
      <c r="M202" s="558"/>
      <c r="N202" s="558"/>
      <c r="O202" s="558"/>
      <c r="P202" s="28"/>
      <c r="Q202" s="559"/>
      <c r="R202" s="560"/>
      <c r="S202" s="560"/>
      <c r="T202" s="28"/>
      <c r="U202" s="28"/>
      <c r="V202" s="28"/>
      <c r="W202" s="28"/>
      <c r="X202" s="558"/>
      <c r="Y202" s="558"/>
      <c r="Z202" s="558"/>
      <c r="AA202" s="561"/>
      <c r="AB202" s="562"/>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row>
    <row r="203" ht="11.25" customHeight="1">
      <c r="A203" s="557"/>
      <c r="B203" s="558"/>
      <c r="C203" s="558"/>
      <c r="D203" s="360"/>
      <c r="E203" s="558"/>
      <c r="F203" s="28"/>
      <c r="G203" s="28"/>
      <c r="H203" s="558"/>
      <c r="I203" s="360"/>
      <c r="J203" s="559"/>
      <c r="K203" s="559"/>
      <c r="L203" s="558"/>
      <c r="M203" s="558"/>
      <c r="N203" s="558"/>
      <c r="O203" s="558"/>
      <c r="P203" s="28"/>
      <c r="Q203" s="559"/>
      <c r="R203" s="560"/>
      <c r="S203" s="560"/>
      <c r="T203" s="28"/>
      <c r="U203" s="28"/>
      <c r="V203" s="28"/>
      <c r="W203" s="28"/>
      <c r="X203" s="558"/>
      <c r="Y203" s="558"/>
      <c r="Z203" s="558"/>
      <c r="AA203" s="561"/>
      <c r="AB203" s="562"/>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row>
    <row r="204" ht="11.25" customHeight="1">
      <c r="A204" s="557"/>
      <c r="B204" s="558"/>
      <c r="C204" s="558"/>
      <c r="D204" s="360"/>
      <c r="E204" s="558"/>
      <c r="F204" s="28"/>
      <c r="G204" s="28"/>
      <c r="H204" s="558"/>
      <c r="I204" s="360"/>
      <c r="J204" s="559"/>
      <c r="K204" s="559"/>
      <c r="L204" s="558"/>
      <c r="M204" s="558"/>
      <c r="N204" s="558"/>
      <c r="O204" s="558"/>
      <c r="P204" s="28"/>
      <c r="Q204" s="559"/>
      <c r="R204" s="560"/>
      <c r="S204" s="560"/>
      <c r="T204" s="28"/>
      <c r="U204" s="28"/>
      <c r="V204" s="28"/>
      <c r="W204" s="28"/>
      <c r="X204" s="558"/>
      <c r="Y204" s="558"/>
      <c r="Z204" s="558"/>
      <c r="AA204" s="561"/>
      <c r="AB204" s="562"/>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row>
    <row r="205" ht="11.25" customHeight="1">
      <c r="A205" s="557"/>
      <c r="B205" s="558"/>
      <c r="C205" s="558"/>
      <c r="D205" s="360"/>
      <c r="E205" s="558"/>
      <c r="F205" s="28"/>
      <c r="G205" s="28"/>
      <c r="H205" s="558"/>
      <c r="I205" s="360"/>
      <c r="J205" s="559"/>
      <c r="K205" s="559"/>
      <c r="L205" s="558"/>
      <c r="M205" s="558"/>
      <c r="N205" s="558"/>
      <c r="O205" s="558"/>
      <c r="P205" s="28"/>
      <c r="Q205" s="559"/>
      <c r="R205" s="560"/>
      <c r="S205" s="560"/>
      <c r="T205" s="28"/>
      <c r="U205" s="28"/>
      <c r="V205" s="28"/>
      <c r="W205" s="28"/>
      <c r="X205" s="558"/>
      <c r="Y205" s="558"/>
      <c r="Z205" s="558"/>
      <c r="AA205" s="561"/>
      <c r="AB205" s="562"/>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row>
    <row r="206" ht="11.25" customHeight="1">
      <c r="A206" s="557"/>
      <c r="B206" s="558"/>
      <c r="C206" s="558"/>
      <c r="D206" s="360"/>
      <c r="E206" s="558"/>
      <c r="F206" s="28"/>
      <c r="G206" s="28"/>
      <c r="H206" s="558"/>
      <c r="I206" s="360"/>
      <c r="J206" s="559"/>
      <c r="K206" s="559"/>
      <c r="L206" s="558"/>
      <c r="M206" s="558"/>
      <c r="N206" s="558"/>
      <c r="O206" s="558"/>
      <c r="P206" s="28"/>
      <c r="Q206" s="559"/>
      <c r="R206" s="560"/>
      <c r="S206" s="560"/>
      <c r="T206" s="28"/>
      <c r="U206" s="28"/>
      <c r="V206" s="28"/>
      <c r="W206" s="28"/>
      <c r="X206" s="558"/>
      <c r="Y206" s="558"/>
      <c r="Z206" s="558"/>
      <c r="AA206" s="561"/>
      <c r="AB206" s="562"/>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row>
    <row r="207" ht="11.25" customHeight="1">
      <c r="A207" s="557"/>
      <c r="B207" s="558"/>
      <c r="C207" s="558"/>
      <c r="D207" s="360"/>
      <c r="E207" s="558"/>
      <c r="F207" s="28"/>
      <c r="G207" s="28"/>
      <c r="H207" s="558"/>
      <c r="I207" s="360"/>
      <c r="J207" s="559"/>
      <c r="K207" s="559"/>
      <c r="L207" s="558"/>
      <c r="M207" s="558"/>
      <c r="N207" s="558"/>
      <c r="O207" s="558"/>
      <c r="P207" s="28"/>
      <c r="Q207" s="559"/>
      <c r="R207" s="560"/>
      <c r="S207" s="560"/>
      <c r="T207" s="28"/>
      <c r="U207" s="28"/>
      <c r="V207" s="28"/>
      <c r="W207" s="28"/>
      <c r="X207" s="558"/>
      <c r="Y207" s="558"/>
      <c r="Z207" s="558"/>
      <c r="AA207" s="561"/>
      <c r="AB207" s="562"/>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row>
    <row r="208" ht="11.25" customHeight="1">
      <c r="A208" s="557"/>
      <c r="B208" s="558"/>
      <c r="C208" s="558"/>
      <c r="D208" s="360"/>
      <c r="E208" s="558"/>
      <c r="F208" s="28"/>
      <c r="G208" s="28"/>
      <c r="H208" s="558"/>
      <c r="I208" s="360"/>
      <c r="J208" s="559"/>
      <c r="K208" s="559"/>
      <c r="L208" s="558"/>
      <c r="M208" s="558"/>
      <c r="N208" s="558"/>
      <c r="O208" s="558"/>
      <c r="P208" s="28"/>
      <c r="Q208" s="559"/>
      <c r="R208" s="560"/>
      <c r="S208" s="560"/>
      <c r="T208" s="28"/>
      <c r="U208" s="28"/>
      <c r="V208" s="28"/>
      <c r="W208" s="28"/>
      <c r="X208" s="558"/>
      <c r="Y208" s="558"/>
      <c r="Z208" s="558"/>
      <c r="AA208" s="561"/>
      <c r="AB208" s="562"/>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row>
    <row r="209" ht="11.25" customHeight="1">
      <c r="A209" s="557"/>
      <c r="B209" s="558"/>
      <c r="C209" s="558"/>
      <c r="D209" s="360"/>
      <c r="E209" s="558"/>
      <c r="F209" s="28"/>
      <c r="G209" s="28"/>
      <c r="H209" s="558"/>
      <c r="I209" s="360"/>
      <c r="J209" s="559"/>
      <c r="K209" s="559"/>
      <c r="L209" s="558"/>
      <c r="M209" s="558"/>
      <c r="N209" s="558"/>
      <c r="O209" s="558"/>
      <c r="P209" s="28"/>
      <c r="Q209" s="559"/>
      <c r="R209" s="560"/>
      <c r="S209" s="560"/>
      <c r="T209" s="28"/>
      <c r="U209" s="28"/>
      <c r="V209" s="28"/>
      <c r="W209" s="28"/>
      <c r="X209" s="558"/>
      <c r="Y209" s="558"/>
      <c r="Z209" s="558"/>
      <c r="AA209" s="561"/>
      <c r="AB209" s="562"/>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row>
    <row r="210" ht="11.25" customHeight="1">
      <c r="A210" s="557"/>
      <c r="B210" s="558"/>
      <c r="C210" s="558"/>
      <c r="D210" s="360"/>
      <c r="E210" s="558"/>
      <c r="F210" s="28"/>
      <c r="G210" s="28"/>
      <c r="H210" s="558"/>
      <c r="I210" s="360"/>
      <c r="J210" s="559"/>
      <c r="K210" s="559"/>
      <c r="L210" s="558"/>
      <c r="M210" s="558"/>
      <c r="N210" s="558"/>
      <c r="O210" s="558"/>
      <c r="P210" s="28"/>
      <c r="Q210" s="559"/>
      <c r="R210" s="560"/>
      <c r="S210" s="560"/>
      <c r="T210" s="28"/>
      <c r="U210" s="28"/>
      <c r="V210" s="28"/>
      <c r="W210" s="28"/>
      <c r="X210" s="558"/>
      <c r="Y210" s="558"/>
      <c r="Z210" s="558"/>
      <c r="AA210" s="561"/>
      <c r="AB210" s="562"/>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row>
    <row r="211" ht="11.25" customHeight="1">
      <c r="A211" s="557"/>
      <c r="B211" s="558"/>
      <c r="C211" s="558"/>
      <c r="D211" s="360"/>
      <c r="E211" s="558"/>
      <c r="F211" s="28"/>
      <c r="G211" s="28"/>
      <c r="H211" s="558"/>
      <c r="I211" s="360"/>
      <c r="J211" s="559"/>
      <c r="K211" s="559"/>
      <c r="L211" s="558"/>
      <c r="M211" s="558"/>
      <c r="N211" s="558"/>
      <c r="O211" s="558"/>
      <c r="P211" s="28"/>
      <c r="Q211" s="559"/>
      <c r="R211" s="560"/>
      <c r="S211" s="560"/>
      <c r="T211" s="28"/>
      <c r="U211" s="28"/>
      <c r="V211" s="28"/>
      <c r="W211" s="28"/>
      <c r="X211" s="558"/>
      <c r="Y211" s="558"/>
      <c r="Z211" s="558"/>
      <c r="AA211" s="561"/>
      <c r="AB211" s="562"/>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row>
    <row r="212" ht="11.25" customHeight="1">
      <c r="A212" s="557"/>
      <c r="B212" s="558"/>
      <c r="C212" s="558"/>
      <c r="D212" s="360"/>
      <c r="E212" s="558"/>
      <c r="F212" s="28"/>
      <c r="G212" s="28"/>
      <c r="H212" s="558"/>
      <c r="I212" s="360"/>
      <c r="J212" s="559"/>
      <c r="K212" s="559"/>
      <c r="L212" s="558"/>
      <c r="M212" s="558"/>
      <c r="N212" s="558"/>
      <c r="O212" s="558"/>
      <c r="P212" s="28"/>
      <c r="Q212" s="559"/>
      <c r="R212" s="560"/>
      <c r="S212" s="560"/>
      <c r="T212" s="28"/>
      <c r="U212" s="28"/>
      <c r="V212" s="28"/>
      <c r="W212" s="28"/>
      <c r="X212" s="558"/>
      <c r="Y212" s="558"/>
      <c r="Z212" s="558"/>
      <c r="AA212" s="561"/>
      <c r="AB212" s="562"/>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row>
    <row r="213" ht="11.25" customHeight="1">
      <c r="A213" s="557"/>
      <c r="B213" s="558"/>
      <c r="C213" s="558"/>
      <c r="D213" s="360"/>
      <c r="E213" s="558"/>
      <c r="F213" s="28"/>
      <c r="G213" s="28"/>
      <c r="H213" s="558"/>
      <c r="I213" s="360"/>
      <c r="J213" s="559"/>
      <c r="K213" s="559"/>
      <c r="L213" s="558"/>
      <c r="M213" s="558"/>
      <c r="N213" s="558"/>
      <c r="O213" s="558"/>
      <c r="P213" s="28"/>
      <c r="Q213" s="559"/>
      <c r="R213" s="560"/>
      <c r="S213" s="560"/>
      <c r="T213" s="28"/>
      <c r="U213" s="28"/>
      <c r="V213" s="28"/>
      <c r="W213" s="28"/>
      <c r="X213" s="558"/>
      <c r="Y213" s="558"/>
      <c r="Z213" s="558"/>
      <c r="AA213" s="561"/>
      <c r="AB213" s="562"/>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row>
    <row r="214" ht="11.25" customHeight="1">
      <c r="A214" s="557"/>
      <c r="B214" s="558"/>
      <c r="C214" s="558"/>
      <c r="D214" s="360"/>
      <c r="E214" s="558"/>
      <c r="F214" s="28"/>
      <c r="G214" s="28"/>
      <c r="H214" s="558"/>
      <c r="I214" s="360"/>
      <c r="J214" s="559"/>
      <c r="K214" s="559"/>
      <c r="L214" s="558"/>
      <c r="M214" s="558"/>
      <c r="N214" s="558"/>
      <c r="O214" s="558"/>
      <c r="P214" s="28"/>
      <c r="Q214" s="559"/>
      <c r="R214" s="560"/>
      <c r="S214" s="560"/>
      <c r="T214" s="28"/>
      <c r="U214" s="28"/>
      <c r="V214" s="28"/>
      <c r="W214" s="28"/>
      <c r="X214" s="558"/>
      <c r="Y214" s="558"/>
      <c r="Z214" s="558"/>
      <c r="AA214" s="561"/>
      <c r="AB214" s="562"/>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row>
    <row r="215" ht="11.25" customHeight="1">
      <c r="A215" s="557"/>
      <c r="B215" s="558"/>
      <c r="C215" s="558"/>
      <c r="D215" s="360"/>
      <c r="E215" s="558"/>
      <c r="F215" s="28"/>
      <c r="G215" s="28"/>
      <c r="H215" s="558"/>
      <c r="I215" s="360"/>
      <c r="J215" s="559"/>
      <c r="K215" s="559"/>
      <c r="L215" s="558"/>
      <c r="M215" s="558"/>
      <c r="N215" s="558"/>
      <c r="O215" s="558"/>
      <c r="P215" s="28"/>
      <c r="Q215" s="559"/>
      <c r="R215" s="560"/>
      <c r="S215" s="560"/>
      <c r="T215" s="28"/>
      <c r="U215" s="28"/>
      <c r="V215" s="28"/>
      <c r="W215" s="28"/>
      <c r="X215" s="558"/>
      <c r="Y215" s="558"/>
      <c r="Z215" s="558"/>
      <c r="AA215" s="561"/>
      <c r="AB215" s="562"/>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row>
    <row r="216" ht="11.25" customHeight="1">
      <c r="A216" s="557"/>
      <c r="B216" s="558"/>
      <c r="C216" s="558"/>
      <c r="D216" s="360"/>
      <c r="E216" s="558"/>
      <c r="F216" s="28"/>
      <c r="G216" s="28"/>
      <c r="H216" s="558"/>
      <c r="I216" s="360"/>
      <c r="J216" s="559"/>
      <c r="K216" s="559"/>
      <c r="L216" s="558"/>
      <c r="M216" s="558"/>
      <c r="N216" s="558"/>
      <c r="O216" s="558"/>
      <c r="P216" s="28"/>
      <c r="Q216" s="559"/>
      <c r="R216" s="560"/>
      <c r="S216" s="560"/>
      <c r="T216" s="28"/>
      <c r="U216" s="28"/>
      <c r="V216" s="28"/>
      <c r="W216" s="28"/>
      <c r="X216" s="558"/>
      <c r="Y216" s="558"/>
      <c r="Z216" s="558"/>
      <c r="AA216" s="561"/>
      <c r="AB216" s="562"/>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row>
    <row r="217" ht="11.25" customHeight="1">
      <c r="A217" s="557"/>
      <c r="B217" s="558"/>
      <c r="C217" s="558"/>
      <c r="D217" s="360"/>
      <c r="E217" s="558"/>
      <c r="F217" s="28"/>
      <c r="G217" s="28"/>
      <c r="H217" s="558"/>
      <c r="I217" s="360"/>
      <c r="J217" s="559"/>
      <c r="K217" s="559"/>
      <c r="L217" s="558"/>
      <c r="M217" s="558"/>
      <c r="N217" s="558"/>
      <c r="O217" s="558"/>
      <c r="P217" s="28"/>
      <c r="Q217" s="559"/>
      <c r="R217" s="560"/>
      <c r="S217" s="560"/>
      <c r="T217" s="28"/>
      <c r="U217" s="28"/>
      <c r="V217" s="28"/>
      <c r="W217" s="28"/>
      <c r="X217" s="558"/>
      <c r="Y217" s="558"/>
      <c r="Z217" s="558"/>
      <c r="AA217" s="561"/>
      <c r="AB217" s="562"/>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row>
    <row r="218" ht="11.25" customHeight="1">
      <c r="A218" s="557"/>
      <c r="B218" s="558"/>
      <c r="C218" s="558"/>
      <c r="D218" s="360"/>
      <c r="E218" s="558"/>
      <c r="F218" s="28"/>
      <c r="G218" s="28"/>
      <c r="H218" s="558"/>
      <c r="I218" s="360"/>
      <c r="J218" s="559"/>
      <c r="K218" s="559"/>
      <c r="L218" s="558"/>
      <c r="M218" s="558"/>
      <c r="N218" s="558"/>
      <c r="O218" s="558"/>
      <c r="P218" s="28"/>
      <c r="Q218" s="559"/>
      <c r="R218" s="560"/>
      <c r="S218" s="560"/>
      <c r="T218" s="28"/>
      <c r="U218" s="28"/>
      <c r="V218" s="28"/>
      <c r="W218" s="28"/>
      <c r="X218" s="558"/>
      <c r="Y218" s="558"/>
      <c r="Z218" s="558"/>
      <c r="AA218" s="561"/>
      <c r="AB218" s="562"/>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row>
    <row r="219" ht="11.25" customHeight="1">
      <c r="A219" s="557"/>
      <c r="B219" s="558"/>
      <c r="C219" s="558"/>
      <c r="D219" s="360"/>
      <c r="E219" s="558"/>
      <c r="F219" s="28"/>
      <c r="G219" s="28"/>
      <c r="H219" s="558"/>
      <c r="I219" s="360"/>
      <c r="J219" s="559"/>
      <c r="K219" s="559"/>
      <c r="L219" s="558"/>
      <c r="M219" s="558"/>
      <c r="N219" s="558"/>
      <c r="O219" s="558"/>
      <c r="P219" s="28"/>
      <c r="Q219" s="559"/>
      <c r="R219" s="560"/>
      <c r="S219" s="560"/>
      <c r="T219" s="28"/>
      <c r="U219" s="28"/>
      <c r="V219" s="28"/>
      <c r="W219" s="28"/>
      <c r="X219" s="558"/>
      <c r="Y219" s="558"/>
      <c r="Z219" s="558"/>
      <c r="AA219" s="561"/>
      <c r="AB219" s="562"/>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row>
    <row r="220" ht="11.25" customHeight="1">
      <c r="A220" s="557"/>
      <c r="B220" s="558"/>
      <c r="C220" s="558"/>
      <c r="D220" s="360"/>
      <c r="E220" s="558"/>
      <c r="F220" s="28"/>
      <c r="G220" s="28"/>
      <c r="H220" s="558"/>
      <c r="I220" s="360"/>
      <c r="J220" s="559"/>
      <c r="K220" s="559"/>
      <c r="L220" s="558"/>
      <c r="M220" s="558"/>
      <c r="N220" s="558"/>
      <c r="O220" s="558"/>
      <c r="P220" s="28"/>
      <c r="Q220" s="559"/>
      <c r="R220" s="560"/>
      <c r="S220" s="560"/>
      <c r="T220" s="28"/>
      <c r="U220" s="28"/>
      <c r="V220" s="28"/>
      <c r="W220" s="28"/>
      <c r="X220" s="558"/>
      <c r="Y220" s="558"/>
      <c r="Z220" s="558"/>
      <c r="AA220" s="561"/>
      <c r="AB220" s="562"/>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row>
    <row r="221" ht="11.25" customHeight="1">
      <c r="A221" s="557"/>
      <c r="B221" s="558"/>
      <c r="C221" s="558"/>
      <c r="D221" s="360"/>
      <c r="E221" s="558"/>
      <c r="F221" s="28"/>
      <c r="G221" s="28"/>
      <c r="H221" s="558"/>
      <c r="I221" s="360"/>
      <c r="J221" s="559"/>
      <c r="K221" s="559"/>
      <c r="L221" s="558"/>
      <c r="M221" s="558"/>
      <c r="N221" s="558"/>
      <c r="O221" s="558"/>
      <c r="P221" s="28"/>
      <c r="Q221" s="559"/>
      <c r="R221" s="560"/>
      <c r="S221" s="560"/>
      <c r="T221" s="28"/>
      <c r="U221" s="28"/>
      <c r="V221" s="28"/>
      <c r="W221" s="28"/>
      <c r="X221" s="558"/>
      <c r="Y221" s="558"/>
      <c r="Z221" s="558"/>
      <c r="AA221" s="561"/>
      <c r="AB221" s="562"/>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row>
    <row r="222" ht="11.25" customHeight="1">
      <c r="A222" s="557"/>
      <c r="B222" s="558"/>
      <c r="C222" s="558"/>
      <c r="D222" s="360"/>
      <c r="E222" s="558"/>
      <c r="F222" s="28"/>
      <c r="G222" s="28"/>
      <c r="H222" s="558"/>
      <c r="I222" s="360"/>
      <c r="J222" s="559"/>
      <c r="K222" s="559"/>
      <c r="L222" s="558"/>
      <c r="M222" s="558"/>
      <c r="N222" s="558"/>
      <c r="O222" s="558"/>
      <c r="P222" s="28"/>
      <c r="Q222" s="559"/>
      <c r="R222" s="560"/>
      <c r="S222" s="560"/>
      <c r="T222" s="28"/>
      <c r="U222" s="28"/>
      <c r="V222" s="28"/>
      <c r="W222" s="28"/>
      <c r="X222" s="558"/>
      <c r="Y222" s="558"/>
      <c r="Z222" s="558"/>
      <c r="AA222" s="561"/>
      <c r="AB222" s="562"/>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row>
    <row r="223" ht="11.25" customHeight="1">
      <c r="A223" s="557"/>
      <c r="B223" s="558"/>
      <c r="C223" s="558"/>
      <c r="D223" s="360"/>
      <c r="E223" s="558"/>
      <c r="F223" s="28"/>
      <c r="G223" s="28"/>
      <c r="H223" s="558"/>
      <c r="I223" s="360"/>
      <c r="J223" s="559"/>
      <c r="K223" s="559"/>
      <c r="L223" s="558"/>
      <c r="M223" s="558"/>
      <c r="N223" s="558"/>
      <c r="O223" s="558"/>
      <c r="P223" s="28"/>
      <c r="Q223" s="559"/>
      <c r="R223" s="560"/>
      <c r="S223" s="560"/>
      <c r="T223" s="28"/>
      <c r="U223" s="28"/>
      <c r="V223" s="28"/>
      <c r="W223" s="28"/>
      <c r="X223" s="558"/>
      <c r="Y223" s="558"/>
      <c r="Z223" s="558"/>
      <c r="AA223" s="561"/>
      <c r="AB223" s="562"/>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row>
    <row r="224" ht="11.25" customHeight="1">
      <c r="A224" s="557"/>
      <c r="B224" s="558"/>
      <c r="C224" s="558"/>
      <c r="D224" s="360"/>
      <c r="E224" s="558"/>
      <c r="F224" s="28"/>
      <c r="G224" s="28"/>
      <c r="H224" s="558"/>
      <c r="I224" s="360"/>
      <c r="J224" s="559"/>
      <c r="K224" s="559"/>
      <c r="L224" s="558"/>
      <c r="M224" s="558"/>
      <c r="N224" s="558"/>
      <c r="O224" s="558"/>
      <c r="P224" s="28"/>
      <c r="Q224" s="559"/>
      <c r="R224" s="560"/>
      <c r="S224" s="560"/>
      <c r="T224" s="28"/>
      <c r="U224" s="28"/>
      <c r="V224" s="28"/>
      <c r="W224" s="28"/>
      <c r="X224" s="558"/>
      <c r="Y224" s="558"/>
      <c r="Z224" s="558"/>
      <c r="AA224" s="561"/>
      <c r="AB224" s="562"/>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row>
    <row r="225" ht="11.25" customHeight="1">
      <c r="A225" s="557"/>
      <c r="B225" s="558"/>
      <c r="C225" s="558"/>
      <c r="D225" s="360"/>
      <c r="E225" s="558"/>
      <c r="F225" s="28"/>
      <c r="G225" s="28"/>
      <c r="H225" s="558"/>
      <c r="I225" s="360"/>
      <c r="J225" s="559"/>
      <c r="K225" s="559"/>
      <c r="L225" s="558"/>
      <c r="M225" s="558"/>
      <c r="N225" s="558"/>
      <c r="O225" s="558"/>
      <c r="P225" s="28"/>
      <c r="Q225" s="559"/>
      <c r="R225" s="560"/>
      <c r="S225" s="560"/>
      <c r="T225" s="28"/>
      <c r="U225" s="28"/>
      <c r="V225" s="28"/>
      <c r="W225" s="28"/>
      <c r="X225" s="558"/>
      <c r="Y225" s="558"/>
      <c r="Z225" s="558"/>
      <c r="AA225" s="561"/>
      <c r="AB225" s="562"/>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row>
    <row r="226" ht="11.25" customHeight="1">
      <c r="A226" s="557"/>
      <c r="B226" s="558"/>
      <c r="C226" s="558"/>
      <c r="D226" s="360"/>
      <c r="E226" s="558"/>
      <c r="F226" s="28"/>
      <c r="G226" s="28"/>
      <c r="H226" s="558"/>
      <c r="I226" s="360"/>
      <c r="J226" s="559"/>
      <c r="K226" s="559"/>
      <c r="L226" s="558"/>
      <c r="M226" s="558"/>
      <c r="N226" s="558"/>
      <c r="O226" s="558"/>
      <c r="P226" s="28"/>
      <c r="Q226" s="559"/>
      <c r="R226" s="560"/>
      <c r="S226" s="560"/>
      <c r="T226" s="28"/>
      <c r="U226" s="28"/>
      <c r="V226" s="28"/>
      <c r="W226" s="28"/>
      <c r="X226" s="558"/>
      <c r="Y226" s="558"/>
      <c r="Z226" s="558"/>
      <c r="AA226" s="561"/>
      <c r="AB226" s="562"/>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row>
    <row r="227" ht="11.25" customHeight="1">
      <c r="A227" s="557"/>
      <c r="B227" s="558"/>
      <c r="C227" s="558"/>
      <c r="D227" s="360"/>
      <c r="E227" s="558"/>
      <c r="F227" s="28"/>
      <c r="G227" s="28"/>
      <c r="H227" s="558"/>
      <c r="I227" s="360"/>
      <c r="J227" s="559"/>
      <c r="K227" s="559"/>
      <c r="L227" s="558"/>
      <c r="M227" s="558"/>
      <c r="N227" s="558"/>
      <c r="O227" s="558"/>
      <c r="P227" s="28"/>
      <c r="Q227" s="559"/>
      <c r="R227" s="560"/>
      <c r="S227" s="560"/>
      <c r="T227" s="28"/>
      <c r="U227" s="28"/>
      <c r="V227" s="28"/>
      <c r="W227" s="28"/>
      <c r="X227" s="558"/>
      <c r="Y227" s="558"/>
      <c r="Z227" s="558"/>
      <c r="AA227" s="561"/>
      <c r="AB227" s="562"/>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row>
    <row r="228" ht="11.25" customHeight="1">
      <c r="A228" s="557"/>
      <c r="B228" s="558"/>
      <c r="C228" s="558"/>
      <c r="D228" s="360"/>
      <c r="E228" s="558"/>
      <c r="F228" s="28"/>
      <c r="G228" s="28"/>
      <c r="H228" s="558"/>
      <c r="I228" s="360"/>
      <c r="J228" s="559"/>
      <c r="K228" s="559"/>
      <c r="L228" s="558"/>
      <c r="M228" s="558"/>
      <c r="N228" s="558"/>
      <c r="O228" s="558"/>
      <c r="P228" s="28"/>
      <c r="Q228" s="559"/>
      <c r="R228" s="560"/>
      <c r="S228" s="560"/>
      <c r="T228" s="28"/>
      <c r="U228" s="28"/>
      <c r="V228" s="28"/>
      <c r="W228" s="28"/>
      <c r="X228" s="558"/>
      <c r="Y228" s="558"/>
      <c r="Z228" s="558"/>
      <c r="AA228" s="561"/>
      <c r="AB228" s="562"/>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row>
    <row r="229" ht="11.25" customHeight="1">
      <c r="A229" s="557"/>
      <c r="B229" s="558"/>
      <c r="C229" s="558"/>
      <c r="D229" s="360"/>
      <c r="E229" s="558"/>
      <c r="F229" s="28"/>
      <c r="G229" s="28"/>
      <c r="H229" s="558"/>
      <c r="I229" s="360"/>
      <c r="J229" s="559"/>
      <c r="K229" s="559"/>
      <c r="L229" s="558"/>
      <c r="M229" s="558"/>
      <c r="N229" s="558"/>
      <c r="O229" s="558"/>
      <c r="P229" s="28"/>
      <c r="Q229" s="559"/>
      <c r="R229" s="560"/>
      <c r="S229" s="560"/>
      <c r="T229" s="28"/>
      <c r="U229" s="28"/>
      <c r="V229" s="28"/>
      <c r="W229" s="28"/>
      <c r="X229" s="558"/>
      <c r="Y229" s="558"/>
      <c r="Z229" s="558"/>
      <c r="AA229" s="561"/>
      <c r="AB229" s="562"/>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row>
    <row r="230" ht="11.25" customHeight="1">
      <c r="A230" s="557"/>
      <c r="B230" s="558"/>
      <c r="C230" s="558"/>
      <c r="D230" s="360"/>
      <c r="E230" s="558"/>
      <c r="F230" s="28"/>
      <c r="G230" s="28"/>
      <c r="H230" s="558"/>
      <c r="I230" s="360"/>
      <c r="J230" s="559"/>
      <c r="K230" s="559"/>
      <c r="L230" s="558"/>
      <c r="M230" s="558"/>
      <c r="N230" s="558"/>
      <c r="O230" s="558"/>
      <c r="P230" s="28"/>
      <c r="Q230" s="559"/>
      <c r="R230" s="560"/>
      <c r="S230" s="560"/>
      <c r="T230" s="28"/>
      <c r="U230" s="28"/>
      <c r="V230" s="28"/>
      <c r="W230" s="28"/>
      <c r="X230" s="558"/>
      <c r="Y230" s="558"/>
      <c r="Z230" s="558"/>
      <c r="AA230" s="561"/>
      <c r="AB230" s="562"/>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row>
    <row r="231" ht="11.25" customHeight="1">
      <c r="A231" s="557"/>
      <c r="B231" s="558"/>
      <c r="C231" s="558"/>
      <c r="D231" s="360"/>
      <c r="E231" s="558"/>
      <c r="F231" s="28"/>
      <c r="G231" s="28"/>
      <c r="H231" s="558"/>
      <c r="I231" s="360"/>
      <c r="J231" s="559"/>
      <c r="K231" s="559"/>
      <c r="L231" s="558"/>
      <c r="M231" s="558"/>
      <c r="N231" s="558"/>
      <c r="O231" s="558"/>
      <c r="P231" s="28"/>
      <c r="Q231" s="559"/>
      <c r="R231" s="560"/>
      <c r="S231" s="560"/>
      <c r="T231" s="28"/>
      <c r="U231" s="28"/>
      <c r="V231" s="28"/>
      <c r="W231" s="28"/>
      <c r="X231" s="558"/>
      <c r="Y231" s="558"/>
      <c r="Z231" s="558"/>
      <c r="AA231" s="561"/>
      <c r="AB231" s="562"/>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row>
    <row r="232" ht="11.25" customHeight="1">
      <c r="A232" s="557"/>
      <c r="B232" s="558"/>
      <c r="C232" s="558"/>
      <c r="D232" s="360"/>
      <c r="E232" s="558"/>
      <c r="F232" s="28"/>
      <c r="G232" s="28"/>
      <c r="H232" s="558"/>
      <c r="I232" s="360"/>
      <c r="J232" s="559"/>
      <c r="K232" s="559"/>
      <c r="L232" s="558"/>
      <c r="M232" s="558"/>
      <c r="N232" s="558"/>
      <c r="O232" s="558"/>
      <c r="P232" s="28"/>
      <c r="Q232" s="559"/>
      <c r="R232" s="560"/>
      <c r="S232" s="560"/>
      <c r="T232" s="28"/>
      <c r="U232" s="28"/>
      <c r="V232" s="28"/>
      <c r="W232" s="28"/>
      <c r="X232" s="558"/>
      <c r="Y232" s="558"/>
      <c r="Z232" s="558"/>
      <c r="AA232" s="561"/>
      <c r="AB232" s="562"/>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row>
    <row r="233" ht="11.25" customHeight="1">
      <c r="A233" s="557"/>
      <c r="B233" s="558"/>
      <c r="C233" s="558"/>
      <c r="D233" s="360"/>
      <c r="E233" s="558"/>
      <c r="F233" s="28"/>
      <c r="G233" s="28"/>
      <c r="H233" s="558"/>
      <c r="I233" s="360"/>
      <c r="J233" s="559"/>
      <c r="K233" s="559"/>
      <c r="L233" s="558"/>
      <c r="M233" s="558"/>
      <c r="N233" s="558"/>
      <c r="O233" s="558"/>
      <c r="P233" s="28"/>
      <c r="Q233" s="559"/>
      <c r="R233" s="560"/>
      <c r="S233" s="560"/>
      <c r="T233" s="28"/>
      <c r="U233" s="28"/>
      <c r="V233" s="28"/>
      <c r="W233" s="28"/>
      <c r="X233" s="558"/>
      <c r="Y233" s="558"/>
      <c r="Z233" s="558"/>
      <c r="AA233" s="561"/>
      <c r="AB233" s="562"/>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row>
    <row r="234" ht="11.25" customHeight="1">
      <c r="A234" s="557"/>
      <c r="B234" s="558"/>
      <c r="C234" s="558"/>
      <c r="D234" s="360"/>
      <c r="E234" s="558"/>
      <c r="F234" s="28"/>
      <c r="G234" s="28"/>
      <c r="H234" s="558"/>
      <c r="I234" s="360"/>
      <c r="J234" s="559"/>
      <c r="K234" s="559"/>
      <c r="L234" s="558"/>
      <c r="M234" s="558"/>
      <c r="N234" s="558"/>
      <c r="O234" s="558"/>
      <c r="P234" s="28"/>
      <c r="Q234" s="559"/>
      <c r="R234" s="560"/>
      <c r="S234" s="560"/>
      <c r="T234" s="28"/>
      <c r="U234" s="28"/>
      <c r="V234" s="28"/>
      <c r="W234" s="28"/>
      <c r="X234" s="558"/>
      <c r="Y234" s="558"/>
      <c r="Z234" s="558"/>
      <c r="AA234" s="561"/>
      <c r="AB234" s="562"/>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row>
    <row r="235" ht="11.25" customHeight="1">
      <c r="A235" s="557"/>
      <c r="B235" s="558"/>
      <c r="C235" s="558"/>
      <c r="D235" s="360"/>
      <c r="E235" s="558"/>
      <c r="F235" s="28"/>
      <c r="G235" s="28"/>
      <c r="H235" s="558"/>
      <c r="I235" s="360"/>
      <c r="J235" s="559"/>
      <c r="K235" s="559"/>
      <c r="L235" s="558"/>
      <c r="M235" s="558"/>
      <c r="N235" s="558"/>
      <c r="O235" s="558"/>
      <c r="P235" s="28"/>
      <c r="Q235" s="559"/>
      <c r="R235" s="560"/>
      <c r="S235" s="560"/>
      <c r="T235" s="28"/>
      <c r="U235" s="28"/>
      <c r="V235" s="28"/>
      <c r="W235" s="28"/>
      <c r="X235" s="558"/>
      <c r="Y235" s="558"/>
      <c r="Z235" s="558"/>
      <c r="AA235" s="561"/>
      <c r="AB235" s="562"/>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row>
    <row r="236" ht="11.25" customHeight="1">
      <c r="A236" s="557"/>
      <c r="B236" s="558"/>
      <c r="C236" s="558"/>
      <c r="D236" s="360"/>
      <c r="E236" s="558"/>
      <c r="F236" s="28"/>
      <c r="G236" s="28"/>
      <c r="H236" s="558"/>
      <c r="I236" s="360"/>
      <c r="J236" s="559"/>
      <c r="K236" s="559"/>
      <c r="L236" s="558"/>
      <c r="M236" s="558"/>
      <c r="N236" s="558"/>
      <c r="O236" s="558"/>
      <c r="P236" s="28"/>
      <c r="Q236" s="559"/>
      <c r="R236" s="560"/>
      <c r="S236" s="560"/>
      <c r="T236" s="28"/>
      <c r="U236" s="28"/>
      <c r="V236" s="28"/>
      <c r="W236" s="28"/>
      <c r="X236" s="558"/>
      <c r="Y236" s="558"/>
      <c r="Z236" s="558"/>
      <c r="AA236" s="561"/>
      <c r="AB236" s="562"/>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row>
    <row r="237" ht="11.25" customHeight="1">
      <c r="A237" s="557"/>
      <c r="B237" s="558"/>
      <c r="C237" s="558"/>
      <c r="D237" s="360"/>
      <c r="E237" s="558"/>
      <c r="F237" s="28"/>
      <c r="G237" s="28"/>
      <c r="H237" s="558"/>
      <c r="I237" s="360"/>
      <c r="J237" s="559"/>
      <c r="K237" s="559"/>
      <c r="L237" s="558"/>
      <c r="M237" s="558"/>
      <c r="N237" s="558"/>
      <c r="O237" s="558"/>
      <c r="P237" s="28"/>
      <c r="Q237" s="559"/>
      <c r="R237" s="560"/>
      <c r="S237" s="560"/>
      <c r="T237" s="28"/>
      <c r="U237" s="28"/>
      <c r="V237" s="28"/>
      <c r="W237" s="28"/>
      <c r="X237" s="558"/>
      <c r="Y237" s="558"/>
      <c r="Z237" s="558"/>
      <c r="AA237" s="561"/>
      <c r="AB237" s="562"/>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row>
    <row r="238" ht="11.25" customHeight="1">
      <c r="A238" s="557"/>
      <c r="B238" s="558"/>
      <c r="C238" s="558"/>
      <c r="D238" s="360"/>
      <c r="E238" s="558"/>
      <c r="F238" s="28"/>
      <c r="G238" s="28"/>
      <c r="H238" s="558"/>
      <c r="I238" s="360"/>
      <c r="J238" s="559"/>
      <c r="K238" s="559"/>
      <c r="L238" s="558"/>
      <c r="M238" s="558"/>
      <c r="N238" s="558"/>
      <c r="O238" s="558"/>
      <c r="P238" s="28"/>
      <c r="Q238" s="559"/>
      <c r="R238" s="560"/>
      <c r="S238" s="560"/>
      <c r="T238" s="28"/>
      <c r="U238" s="28"/>
      <c r="V238" s="28"/>
      <c r="W238" s="28"/>
      <c r="X238" s="558"/>
      <c r="Y238" s="558"/>
      <c r="Z238" s="558"/>
      <c r="AA238" s="561"/>
      <c r="AB238" s="562"/>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row>
    <row r="239" ht="11.25" customHeight="1">
      <c r="A239" s="557"/>
      <c r="B239" s="558"/>
      <c r="C239" s="558"/>
      <c r="D239" s="360"/>
      <c r="E239" s="558"/>
      <c r="F239" s="28"/>
      <c r="G239" s="28"/>
      <c r="H239" s="558"/>
      <c r="I239" s="360"/>
      <c r="J239" s="559"/>
      <c r="K239" s="559"/>
      <c r="L239" s="558"/>
      <c r="M239" s="558"/>
      <c r="N239" s="558"/>
      <c r="O239" s="558"/>
      <c r="P239" s="28"/>
      <c r="Q239" s="559"/>
      <c r="R239" s="560"/>
      <c r="S239" s="560"/>
      <c r="T239" s="28"/>
      <c r="U239" s="28"/>
      <c r="V239" s="28"/>
      <c r="W239" s="28"/>
      <c r="X239" s="558"/>
      <c r="Y239" s="558"/>
      <c r="Z239" s="558"/>
      <c r="AA239" s="561"/>
      <c r="AB239" s="562"/>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row>
    <row r="240" ht="11.25" customHeight="1">
      <c r="A240" s="557"/>
      <c r="B240" s="558"/>
      <c r="C240" s="558"/>
      <c r="D240" s="360"/>
      <c r="E240" s="558"/>
      <c r="F240" s="28"/>
      <c r="G240" s="28"/>
      <c r="H240" s="558"/>
      <c r="I240" s="360"/>
      <c r="J240" s="559"/>
      <c r="K240" s="559"/>
      <c r="L240" s="558"/>
      <c r="M240" s="558"/>
      <c r="N240" s="558"/>
      <c r="O240" s="558"/>
      <c r="P240" s="28"/>
      <c r="Q240" s="559"/>
      <c r="R240" s="560"/>
      <c r="S240" s="560"/>
      <c r="T240" s="28"/>
      <c r="U240" s="28"/>
      <c r="V240" s="28"/>
      <c r="W240" s="28"/>
      <c r="X240" s="558"/>
      <c r="Y240" s="558"/>
      <c r="Z240" s="558"/>
      <c r="AA240" s="561"/>
      <c r="AB240" s="562"/>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row>
    <row r="241" ht="11.25" customHeight="1">
      <c r="A241" s="557"/>
      <c r="B241" s="558"/>
      <c r="C241" s="558"/>
      <c r="D241" s="360"/>
      <c r="E241" s="558"/>
      <c r="F241" s="28"/>
      <c r="G241" s="28"/>
      <c r="H241" s="558"/>
      <c r="I241" s="360"/>
      <c r="J241" s="559"/>
      <c r="K241" s="559"/>
      <c r="L241" s="558"/>
      <c r="M241" s="558"/>
      <c r="N241" s="558"/>
      <c r="O241" s="558"/>
      <c r="P241" s="28"/>
      <c r="Q241" s="559"/>
      <c r="R241" s="560"/>
      <c r="S241" s="560"/>
      <c r="T241" s="28"/>
      <c r="U241" s="28"/>
      <c r="V241" s="28"/>
      <c r="W241" s="28"/>
      <c r="X241" s="558"/>
      <c r="Y241" s="558"/>
      <c r="Z241" s="558"/>
      <c r="AA241" s="561"/>
      <c r="AB241" s="562"/>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row>
    <row r="242" ht="11.25" customHeight="1">
      <c r="A242" s="557"/>
      <c r="B242" s="558"/>
      <c r="C242" s="558"/>
      <c r="D242" s="360"/>
      <c r="E242" s="558"/>
      <c r="F242" s="28"/>
      <c r="G242" s="28"/>
      <c r="H242" s="558"/>
      <c r="I242" s="360"/>
      <c r="J242" s="559"/>
      <c r="K242" s="559"/>
      <c r="L242" s="558"/>
      <c r="M242" s="558"/>
      <c r="N242" s="558"/>
      <c r="O242" s="558"/>
      <c r="P242" s="28"/>
      <c r="Q242" s="559"/>
      <c r="R242" s="560"/>
      <c r="S242" s="560"/>
      <c r="T242" s="28"/>
      <c r="U242" s="28"/>
      <c r="V242" s="28"/>
      <c r="W242" s="28"/>
      <c r="X242" s="558"/>
      <c r="Y242" s="558"/>
      <c r="Z242" s="558"/>
      <c r="AA242" s="561"/>
      <c r="AB242" s="562"/>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row>
    <row r="243" ht="11.25" customHeight="1">
      <c r="A243" s="557"/>
      <c r="B243" s="558"/>
      <c r="C243" s="558"/>
      <c r="D243" s="360"/>
      <c r="E243" s="558"/>
      <c r="F243" s="28"/>
      <c r="G243" s="28"/>
      <c r="H243" s="558"/>
      <c r="I243" s="360"/>
      <c r="J243" s="559"/>
      <c r="K243" s="559"/>
      <c r="L243" s="558"/>
      <c r="M243" s="558"/>
      <c r="N243" s="558"/>
      <c r="O243" s="558"/>
      <c r="P243" s="28"/>
      <c r="Q243" s="559"/>
      <c r="R243" s="560"/>
      <c r="S243" s="560"/>
      <c r="T243" s="28"/>
      <c r="U243" s="28"/>
      <c r="V243" s="28"/>
      <c r="W243" s="28"/>
      <c r="X243" s="558"/>
      <c r="Y243" s="558"/>
      <c r="Z243" s="558"/>
      <c r="AA243" s="561"/>
      <c r="AB243" s="562"/>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row>
    <row r="244" ht="11.25" customHeight="1">
      <c r="A244" s="557"/>
      <c r="B244" s="558"/>
      <c r="C244" s="558"/>
      <c r="D244" s="360"/>
      <c r="E244" s="558"/>
      <c r="F244" s="28"/>
      <c r="G244" s="28"/>
      <c r="H244" s="558"/>
      <c r="I244" s="360"/>
      <c r="J244" s="559"/>
      <c r="K244" s="559"/>
      <c r="L244" s="558"/>
      <c r="M244" s="558"/>
      <c r="N244" s="558"/>
      <c r="O244" s="558"/>
      <c r="P244" s="28"/>
      <c r="Q244" s="559"/>
      <c r="R244" s="560"/>
      <c r="S244" s="560"/>
      <c r="T244" s="28"/>
      <c r="U244" s="28"/>
      <c r="V244" s="28"/>
      <c r="W244" s="28"/>
      <c r="X244" s="558"/>
      <c r="Y244" s="558"/>
      <c r="Z244" s="558"/>
      <c r="AA244" s="561"/>
      <c r="AB244" s="562"/>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row>
    <row r="245" ht="11.25" customHeight="1">
      <c r="A245" s="557"/>
      <c r="B245" s="558"/>
      <c r="C245" s="558"/>
      <c r="D245" s="360"/>
      <c r="E245" s="558"/>
      <c r="F245" s="28"/>
      <c r="G245" s="28"/>
      <c r="H245" s="558"/>
      <c r="I245" s="360"/>
      <c r="J245" s="559"/>
      <c r="K245" s="559"/>
      <c r="L245" s="558"/>
      <c r="M245" s="558"/>
      <c r="N245" s="558"/>
      <c r="O245" s="558"/>
      <c r="P245" s="28"/>
      <c r="Q245" s="559"/>
      <c r="R245" s="560"/>
      <c r="S245" s="560"/>
      <c r="T245" s="28"/>
      <c r="U245" s="28"/>
      <c r="V245" s="28"/>
      <c r="W245" s="28"/>
      <c r="X245" s="558"/>
      <c r="Y245" s="558"/>
      <c r="Z245" s="558"/>
      <c r="AA245" s="561"/>
      <c r="AB245" s="562"/>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row>
    <row r="246" ht="11.25" customHeight="1">
      <c r="A246" s="557"/>
      <c r="B246" s="558"/>
      <c r="C246" s="558"/>
      <c r="D246" s="360"/>
      <c r="E246" s="558"/>
      <c r="F246" s="28"/>
      <c r="G246" s="28"/>
      <c r="H246" s="558"/>
      <c r="I246" s="360"/>
      <c r="J246" s="559"/>
      <c r="K246" s="559"/>
      <c r="L246" s="558"/>
      <c r="M246" s="558"/>
      <c r="N246" s="558"/>
      <c r="O246" s="558"/>
      <c r="P246" s="28"/>
      <c r="Q246" s="559"/>
      <c r="R246" s="560"/>
      <c r="S246" s="560"/>
      <c r="T246" s="28"/>
      <c r="U246" s="28"/>
      <c r="V246" s="28"/>
      <c r="W246" s="28"/>
      <c r="X246" s="558"/>
      <c r="Y246" s="558"/>
      <c r="Z246" s="558"/>
      <c r="AA246" s="561"/>
      <c r="AB246" s="562"/>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row>
    <row r="247" ht="11.25" customHeight="1">
      <c r="A247" s="557"/>
      <c r="B247" s="558"/>
      <c r="C247" s="558"/>
      <c r="D247" s="360"/>
      <c r="E247" s="558"/>
      <c r="F247" s="28"/>
      <c r="G247" s="28"/>
      <c r="H247" s="558"/>
      <c r="I247" s="360"/>
      <c r="J247" s="559"/>
      <c r="K247" s="559"/>
      <c r="L247" s="558"/>
      <c r="M247" s="558"/>
      <c r="N247" s="558"/>
      <c r="O247" s="558"/>
      <c r="P247" s="28"/>
      <c r="Q247" s="559"/>
      <c r="R247" s="560"/>
      <c r="S247" s="560"/>
      <c r="T247" s="28"/>
      <c r="U247" s="28"/>
      <c r="V247" s="28"/>
      <c r="W247" s="28"/>
      <c r="X247" s="558"/>
      <c r="Y247" s="558"/>
      <c r="Z247" s="558"/>
      <c r="AA247" s="561"/>
      <c r="AB247" s="562"/>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row>
    <row r="248" ht="11.25" customHeight="1">
      <c r="A248" s="557"/>
      <c r="B248" s="558"/>
      <c r="C248" s="558"/>
      <c r="D248" s="360"/>
      <c r="E248" s="558"/>
      <c r="F248" s="28"/>
      <c r="G248" s="28"/>
      <c r="H248" s="558"/>
      <c r="I248" s="360"/>
      <c r="J248" s="559"/>
      <c r="K248" s="559"/>
      <c r="L248" s="558"/>
      <c r="M248" s="558"/>
      <c r="N248" s="558"/>
      <c r="O248" s="558"/>
      <c r="P248" s="28"/>
      <c r="Q248" s="559"/>
      <c r="R248" s="560"/>
      <c r="S248" s="560"/>
      <c r="T248" s="28"/>
      <c r="U248" s="28"/>
      <c r="V248" s="28"/>
      <c r="W248" s="28"/>
      <c r="X248" s="558"/>
      <c r="Y248" s="558"/>
      <c r="Z248" s="558"/>
      <c r="AA248" s="561"/>
      <c r="AB248" s="562"/>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row>
    <row r="249" ht="11.25" customHeight="1">
      <c r="A249" s="557"/>
      <c r="B249" s="558"/>
      <c r="C249" s="558"/>
      <c r="D249" s="360"/>
      <c r="E249" s="558"/>
      <c r="F249" s="28"/>
      <c r="G249" s="28"/>
      <c r="H249" s="558"/>
      <c r="I249" s="360"/>
      <c r="J249" s="559"/>
      <c r="K249" s="559"/>
      <c r="L249" s="558"/>
      <c r="M249" s="558"/>
      <c r="N249" s="558"/>
      <c r="O249" s="558"/>
      <c r="P249" s="28"/>
      <c r="Q249" s="559"/>
      <c r="R249" s="560"/>
      <c r="S249" s="560"/>
      <c r="T249" s="28"/>
      <c r="U249" s="28"/>
      <c r="V249" s="28"/>
      <c r="W249" s="28"/>
      <c r="X249" s="558"/>
      <c r="Y249" s="558"/>
      <c r="Z249" s="558"/>
      <c r="AA249" s="561"/>
      <c r="AB249" s="562"/>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row>
    <row r="250" ht="11.25" customHeight="1">
      <c r="A250" s="557"/>
      <c r="B250" s="558"/>
      <c r="C250" s="558"/>
      <c r="D250" s="360"/>
      <c r="E250" s="558"/>
      <c r="F250" s="28"/>
      <c r="G250" s="28"/>
      <c r="H250" s="558"/>
      <c r="I250" s="360"/>
      <c r="J250" s="559"/>
      <c r="K250" s="559"/>
      <c r="L250" s="558"/>
      <c r="M250" s="558"/>
      <c r="N250" s="558"/>
      <c r="O250" s="558"/>
      <c r="P250" s="28"/>
      <c r="Q250" s="559"/>
      <c r="R250" s="560"/>
      <c r="S250" s="560"/>
      <c r="T250" s="28"/>
      <c r="U250" s="28"/>
      <c r="V250" s="28"/>
      <c r="W250" s="28"/>
      <c r="X250" s="558"/>
      <c r="Y250" s="558"/>
      <c r="Z250" s="558"/>
      <c r="AA250" s="561"/>
      <c r="AB250" s="562"/>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row>
    <row r="251" ht="11.25" customHeight="1">
      <c r="A251" s="557"/>
      <c r="B251" s="558"/>
      <c r="C251" s="558"/>
      <c r="D251" s="360"/>
      <c r="E251" s="558"/>
      <c r="F251" s="28"/>
      <c r="G251" s="28"/>
      <c r="H251" s="558"/>
      <c r="I251" s="360"/>
      <c r="J251" s="559"/>
      <c r="K251" s="559"/>
      <c r="L251" s="558"/>
      <c r="M251" s="558"/>
      <c r="N251" s="558"/>
      <c r="O251" s="558"/>
      <c r="P251" s="28"/>
      <c r="Q251" s="559"/>
      <c r="R251" s="560"/>
      <c r="S251" s="560"/>
      <c r="T251" s="28"/>
      <c r="U251" s="28"/>
      <c r="V251" s="28"/>
      <c r="W251" s="28"/>
      <c r="X251" s="558"/>
      <c r="Y251" s="558"/>
      <c r="Z251" s="558"/>
      <c r="AA251" s="561"/>
      <c r="AB251" s="562"/>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row>
    <row r="252" ht="11.25" customHeight="1">
      <c r="A252" s="557"/>
      <c r="B252" s="558"/>
      <c r="C252" s="558"/>
      <c r="D252" s="360"/>
      <c r="E252" s="558"/>
      <c r="F252" s="28"/>
      <c r="G252" s="28"/>
      <c r="H252" s="558"/>
      <c r="I252" s="360"/>
      <c r="J252" s="559"/>
      <c r="K252" s="559"/>
      <c r="L252" s="558"/>
      <c r="M252" s="558"/>
      <c r="N252" s="558"/>
      <c r="O252" s="558"/>
      <c r="P252" s="28"/>
      <c r="Q252" s="559"/>
      <c r="R252" s="560"/>
      <c r="S252" s="560"/>
      <c r="T252" s="28"/>
      <c r="U252" s="28"/>
      <c r="V252" s="28"/>
      <c r="W252" s="28"/>
      <c r="X252" s="558"/>
      <c r="Y252" s="558"/>
      <c r="Z252" s="558"/>
      <c r="AA252" s="561"/>
      <c r="AB252" s="562"/>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row>
    <row r="253" ht="11.25" customHeight="1">
      <c r="A253" s="557"/>
      <c r="B253" s="558"/>
      <c r="C253" s="558"/>
      <c r="D253" s="360"/>
      <c r="E253" s="558"/>
      <c r="F253" s="28"/>
      <c r="G253" s="28"/>
      <c r="H253" s="558"/>
      <c r="I253" s="360"/>
      <c r="J253" s="559"/>
      <c r="K253" s="559"/>
      <c r="L253" s="558"/>
      <c r="M253" s="558"/>
      <c r="N253" s="558"/>
      <c r="O253" s="558"/>
      <c r="P253" s="28"/>
      <c r="Q253" s="559"/>
      <c r="R253" s="560"/>
      <c r="S253" s="560"/>
      <c r="T253" s="28"/>
      <c r="U253" s="28"/>
      <c r="V253" s="28"/>
      <c r="W253" s="28"/>
      <c r="X253" s="558"/>
      <c r="Y253" s="558"/>
      <c r="Z253" s="558"/>
      <c r="AA253" s="561"/>
      <c r="AB253" s="562"/>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row>
    <row r="254" ht="11.25" customHeight="1">
      <c r="A254" s="557"/>
      <c r="B254" s="558"/>
      <c r="C254" s="558"/>
      <c r="D254" s="360"/>
      <c r="E254" s="558"/>
      <c r="F254" s="28"/>
      <c r="G254" s="28"/>
      <c r="H254" s="558"/>
      <c r="I254" s="360"/>
      <c r="J254" s="559"/>
      <c r="K254" s="559"/>
      <c r="L254" s="558"/>
      <c r="M254" s="558"/>
      <c r="N254" s="558"/>
      <c r="O254" s="558"/>
      <c r="P254" s="28"/>
      <c r="Q254" s="559"/>
      <c r="R254" s="560"/>
      <c r="S254" s="560"/>
      <c r="T254" s="28"/>
      <c r="U254" s="28"/>
      <c r="V254" s="28"/>
      <c r="W254" s="28"/>
      <c r="X254" s="558"/>
      <c r="Y254" s="558"/>
      <c r="Z254" s="558"/>
      <c r="AA254" s="561"/>
      <c r="AB254" s="562"/>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row>
    <row r="255" ht="11.25" customHeight="1">
      <c r="A255" s="557"/>
      <c r="B255" s="558"/>
      <c r="C255" s="558"/>
      <c r="D255" s="360"/>
      <c r="E255" s="558"/>
      <c r="F255" s="28"/>
      <c r="G255" s="28"/>
      <c r="H255" s="558"/>
      <c r="I255" s="360"/>
      <c r="J255" s="559"/>
      <c r="K255" s="559"/>
      <c r="L255" s="558"/>
      <c r="M255" s="558"/>
      <c r="N255" s="558"/>
      <c r="O255" s="558"/>
      <c r="P255" s="28"/>
      <c r="Q255" s="559"/>
      <c r="R255" s="560"/>
      <c r="S255" s="560"/>
      <c r="T255" s="28"/>
      <c r="U255" s="28"/>
      <c r="V255" s="28"/>
      <c r="W255" s="28"/>
      <c r="X255" s="558"/>
      <c r="Y255" s="558"/>
      <c r="Z255" s="558"/>
      <c r="AA255" s="561"/>
      <c r="AB255" s="562"/>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row>
    <row r="256" ht="11.25" customHeight="1">
      <c r="A256" s="557"/>
      <c r="B256" s="558"/>
      <c r="C256" s="558"/>
      <c r="D256" s="360"/>
      <c r="E256" s="558"/>
      <c r="F256" s="28"/>
      <c r="G256" s="28"/>
      <c r="H256" s="558"/>
      <c r="I256" s="360"/>
      <c r="J256" s="559"/>
      <c r="K256" s="559"/>
      <c r="L256" s="558"/>
      <c r="M256" s="558"/>
      <c r="N256" s="558"/>
      <c r="O256" s="558"/>
      <c r="P256" s="28"/>
      <c r="Q256" s="559"/>
      <c r="R256" s="560"/>
      <c r="S256" s="560"/>
      <c r="T256" s="28"/>
      <c r="U256" s="28"/>
      <c r="V256" s="28"/>
      <c r="W256" s="28"/>
      <c r="X256" s="558"/>
      <c r="Y256" s="558"/>
      <c r="Z256" s="558"/>
      <c r="AA256" s="561"/>
      <c r="AB256" s="562"/>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row>
    <row r="257" ht="11.25" customHeight="1">
      <c r="A257" s="557"/>
      <c r="B257" s="558"/>
      <c r="C257" s="558"/>
      <c r="D257" s="360"/>
      <c r="E257" s="558"/>
      <c r="F257" s="28"/>
      <c r="G257" s="28"/>
      <c r="H257" s="558"/>
      <c r="I257" s="360"/>
      <c r="J257" s="559"/>
      <c r="K257" s="559"/>
      <c r="L257" s="558"/>
      <c r="M257" s="558"/>
      <c r="N257" s="558"/>
      <c r="O257" s="558"/>
      <c r="P257" s="28"/>
      <c r="Q257" s="559"/>
      <c r="R257" s="560"/>
      <c r="S257" s="560"/>
      <c r="T257" s="28"/>
      <c r="U257" s="28"/>
      <c r="V257" s="28"/>
      <c r="W257" s="28"/>
      <c r="X257" s="558"/>
      <c r="Y257" s="558"/>
      <c r="Z257" s="558"/>
      <c r="AA257" s="561"/>
      <c r="AB257" s="562"/>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row>
    <row r="258" ht="11.25" customHeight="1">
      <c r="A258" s="557"/>
      <c r="B258" s="558"/>
      <c r="C258" s="558"/>
      <c r="D258" s="360"/>
      <c r="E258" s="558"/>
      <c r="F258" s="28"/>
      <c r="G258" s="28"/>
      <c r="H258" s="558"/>
      <c r="I258" s="360"/>
      <c r="J258" s="559"/>
      <c r="K258" s="559"/>
      <c r="L258" s="558"/>
      <c r="M258" s="558"/>
      <c r="N258" s="558"/>
      <c r="O258" s="558"/>
      <c r="P258" s="28"/>
      <c r="Q258" s="559"/>
      <c r="R258" s="560"/>
      <c r="S258" s="560"/>
      <c r="T258" s="28"/>
      <c r="U258" s="28"/>
      <c r="V258" s="28"/>
      <c r="W258" s="28"/>
      <c r="X258" s="558"/>
      <c r="Y258" s="558"/>
      <c r="Z258" s="558"/>
      <c r="AA258" s="561"/>
      <c r="AB258" s="562"/>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row>
    <row r="259" ht="11.25" customHeight="1">
      <c r="A259" s="557"/>
      <c r="B259" s="558"/>
      <c r="C259" s="558"/>
      <c r="D259" s="360"/>
      <c r="E259" s="558"/>
      <c r="F259" s="28"/>
      <c r="G259" s="28"/>
      <c r="H259" s="558"/>
      <c r="I259" s="360"/>
      <c r="J259" s="559"/>
      <c r="K259" s="559"/>
      <c r="L259" s="558"/>
      <c r="M259" s="558"/>
      <c r="N259" s="558"/>
      <c r="O259" s="558"/>
      <c r="P259" s="28"/>
      <c r="Q259" s="559"/>
      <c r="R259" s="560"/>
      <c r="S259" s="560"/>
      <c r="T259" s="28"/>
      <c r="U259" s="28"/>
      <c r="V259" s="28"/>
      <c r="W259" s="28"/>
      <c r="X259" s="558"/>
      <c r="Y259" s="558"/>
      <c r="Z259" s="558"/>
      <c r="AA259" s="561"/>
      <c r="AB259" s="562"/>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row>
    <row r="260" ht="11.25" customHeight="1">
      <c r="A260" s="557"/>
      <c r="B260" s="558"/>
      <c r="C260" s="558"/>
      <c r="D260" s="360"/>
      <c r="E260" s="558"/>
      <c r="F260" s="28"/>
      <c r="G260" s="28"/>
      <c r="H260" s="558"/>
      <c r="I260" s="360"/>
      <c r="J260" s="559"/>
      <c r="K260" s="559"/>
      <c r="L260" s="558"/>
      <c r="M260" s="558"/>
      <c r="N260" s="558"/>
      <c r="O260" s="558"/>
      <c r="P260" s="28"/>
      <c r="Q260" s="559"/>
      <c r="R260" s="560"/>
      <c r="S260" s="560"/>
      <c r="T260" s="28"/>
      <c r="U260" s="28"/>
      <c r="V260" s="28"/>
      <c r="W260" s="28"/>
      <c r="X260" s="558"/>
      <c r="Y260" s="558"/>
      <c r="Z260" s="558"/>
      <c r="AA260" s="561"/>
      <c r="AB260" s="562"/>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row>
    <row r="261" ht="11.25" customHeight="1">
      <c r="A261" s="557"/>
      <c r="B261" s="558"/>
      <c r="C261" s="558"/>
      <c r="D261" s="360"/>
      <c r="E261" s="558"/>
      <c r="F261" s="28"/>
      <c r="G261" s="28"/>
      <c r="H261" s="558"/>
      <c r="I261" s="360"/>
      <c r="J261" s="559"/>
      <c r="K261" s="559"/>
      <c r="L261" s="558"/>
      <c r="M261" s="558"/>
      <c r="N261" s="558"/>
      <c r="O261" s="558"/>
      <c r="P261" s="28"/>
      <c r="Q261" s="559"/>
      <c r="R261" s="560"/>
      <c r="S261" s="560"/>
      <c r="T261" s="28"/>
      <c r="U261" s="28"/>
      <c r="V261" s="28"/>
      <c r="W261" s="28"/>
      <c r="X261" s="558"/>
      <c r="Y261" s="558"/>
      <c r="Z261" s="558"/>
      <c r="AA261" s="561"/>
      <c r="AB261" s="562"/>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row>
    <row r="262" ht="11.25" customHeight="1">
      <c r="A262" s="557"/>
      <c r="B262" s="558"/>
      <c r="C262" s="558"/>
      <c r="D262" s="360"/>
      <c r="E262" s="558"/>
      <c r="F262" s="28"/>
      <c r="G262" s="28"/>
      <c r="H262" s="558"/>
      <c r="I262" s="360"/>
      <c r="J262" s="559"/>
      <c r="K262" s="559"/>
      <c r="L262" s="558"/>
      <c r="M262" s="558"/>
      <c r="N262" s="558"/>
      <c r="O262" s="558"/>
      <c r="P262" s="28"/>
      <c r="Q262" s="559"/>
      <c r="R262" s="560"/>
      <c r="S262" s="560"/>
      <c r="T262" s="28"/>
      <c r="U262" s="28"/>
      <c r="V262" s="28"/>
      <c r="W262" s="28"/>
      <c r="X262" s="558"/>
      <c r="Y262" s="558"/>
      <c r="Z262" s="558"/>
      <c r="AA262" s="561"/>
      <c r="AB262" s="562"/>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row>
    <row r="263" ht="11.25" customHeight="1">
      <c r="A263" s="557"/>
      <c r="B263" s="558"/>
      <c r="C263" s="558"/>
      <c r="D263" s="360"/>
      <c r="E263" s="558"/>
      <c r="F263" s="28"/>
      <c r="G263" s="28"/>
      <c r="H263" s="558"/>
      <c r="I263" s="360"/>
      <c r="J263" s="559"/>
      <c r="K263" s="559"/>
      <c r="L263" s="558"/>
      <c r="M263" s="558"/>
      <c r="N263" s="558"/>
      <c r="O263" s="558"/>
      <c r="P263" s="28"/>
      <c r="Q263" s="559"/>
      <c r="R263" s="560"/>
      <c r="S263" s="560"/>
      <c r="T263" s="28"/>
      <c r="U263" s="28"/>
      <c r="V263" s="28"/>
      <c r="W263" s="28"/>
      <c r="X263" s="558"/>
      <c r="Y263" s="558"/>
      <c r="Z263" s="558"/>
      <c r="AA263" s="561"/>
      <c r="AB263" s="562"/>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row>
    <row r="264" ht="11.25" customHeight="1">
      <c r="A264" s="557"/>
      <c r="B264" s="558"/>
      <c r="C264" s="558"/>
      <c r="D264" s="360"/>
      <c r="E264" s="558"/>
      <c r="F264" s="28"/>
      <c r="G264" s="28"/>
      <c r="H264" s="558"/>
      <c r="I264" s="360"/>
      <c r="J264" s="559"/>
      <c r="K264" s="559"/>
      <c r="L264" s="558"/>
      <c r="M264" s="558"/>
      <c r="N264" s="558"/>
      <c r="O264" s="558"/>
      <c r="P264" s="28"/>
      <c r="Q264" s="559"/>
      <c r="R264" s="560"/>
      <c r="S264" s="560"/>
      <c r="T264" s="28"/>
      <c r="U264" s="28"/>
      <c r="V264" s="28"/>
      <c r="W264" s="28"/>
      <c r="X264" s="558"/>
      <c r="Y264" s="558"/>
      <c r="Z264" s="558"/>
      <c r="AA264" s="561"/>
      <c r="AB264" s="562"/>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row>
    <row r="265" ht="11.25" customHeight="1">
      <c r="A265" s="557"/>
      <c r="B265" s="558"/>
      <c r="C265" s="558"/>
      <c r="D265" s="360"/>
      <c r="E265" s="558"/>
      <c r="F265" s="28"/>
      <c r="G265" s="28"/>
      <c r="H265" s="558"/>
      <c r="I265" s="360"/>
      <c r="J265" s="559"/>
      <c r="K265" s="559"/>
      <c r="L265" s="558"/>
      <c r="M265" s="558"/>
      <c r="N265" s="558"/>
      <c r="O265" s="558"/>
      <c r="P265" s="28"/>
      <c r="Q265" s="559"/>
      <c r="R265" s="560"/>
      <c r="S265" s="560"/>
      <c r="T265" s="28"/>
      <c r="U265" s="28"/>
      <c r="V265" s="28"/>
      <c r="W265" s="28"/>
      <c r="X265" s="558"/>
      <c r="Y265" s="558"/>
      <c r="Z265" s="558"/>
      <c r="AA265" s="561"/>
      <c r="AB265" s="562"/>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row>
    <row r="266" ht="11.25" customHeight="1">
      <c r="A266" s="557"/>
      <c r="B266" s="558"/>
      <c r="C266" s="558"/>
      <c r="D266" s="360"/>
      <c r="E266" s="558"/>
      <c r="F266" s="28"/>
      <c r="G266" s="28"/>
      <c r="H266" s="558"/>
      <c r="I266" s="360"/>
      <c r="J266" s="559"/>
      <c r="K266" s="559"/>
      <c r="L266" s="558"/>
      <c r="M266" s="558"/>
      <c r="N266" s="558"/>
      <c r="O266" s="558"/>
      <c r="P266" s="28"/>
      <c r="Q266" s="559"/>
      <c r="R266" s="560"/>
      <c r="S266" s="560"/>
      <c r="T266" s="28"/>
      <c r="U266" s="28"/>
      <c r="V266" s="28"/>
      <c r="W266" s="28"/>
      <c r="X266" s="558"/>
      <c r="Y266" s="558"/>
      <c r="Z266" s="558"/>
      <c r="AA266" s="561"/>
      <c r="AB266" s="562"/>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row>
    <row r="267" ht="11.25" customHeight="1">
      <c r="A267" s="557"/>
      <c r="B267" s="558"/>
      <c r="C267" s="558"/>
      <c r="D267" s="360"/>
      <c r="E267" s="558"/>
      <c r="F267" s="28"/>
      <c r="G267" s="28"/>
      <c r="H267" s="558"/>
      <c r="I267" s="360"/>
      <c r="J267" s="559"/>
      <c r="K267" s="559"/>
      <c r="L267" s="558"/>
      <c r="M267" s="558"/>
      <c r="N267" s="558"/>
      <c r="O267" s="558"/>
      <c r="P267" s="28"/>
      <c r="Q267" s="559"/>
      <c r="R267" s="560"/>
      <c r="S267" s="560"/>
      <c r="T267" s="28"/>
      <c r="U267" s="28"/>
      <c r="V267" s="28"/>
      <c r="W267" s="28"/>
      <c r="X267" s="558"/>
      <c r="Y267" s="558"/>
      <c r="Z267" s="558"/>
      <c r="AA267" s="561"/>
      <c r="AB267" s="562"/>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row>
    <row r="268" ht="11.25" customHeight="1">
      <c r="A268" s="557"/>
      <c r="B268" s="558"/>
      <c r="C268" s="558"/>
      <c r="D268" s="360"/>
      <c r="E268" s="558"/>
      <c r="F268" s="28"/>
      <c r="G268" s="28"/>
      <c r="H268" s="558"/>
      <c r="I268" s="360"/>
      <c r="J268" s="559"/>
      <c r="K268" s="559"/>
      <c r="L268" s="558"/>
      <c r="M268" s="558"/>
      <c r="N268" s="558"/>
      <c r="O268" s="558"/>
      <c r="P268" s="28"/>
      <c r="Q268" s="559"/>
      <c r="R268" s="560"/>
      <c r="S268" s="560"/>
      <c r="T268" s="28"/>
      <c r="U268" s="28"/>
      <c r="V268" s="28"/>
      <c r="W268" s="28"/>
      <c r="X268" s="558"/>
      <c r="Y268" s="558"/>
      <c r="Z268" s="558"/>
      <c r="AA268" s="561"/>
      <c r="AB268" s="562"/>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row>
    <row r="269" ht="11.25" customHeight="1">
      <c r="A269" s="557"/>
      <c r="B269" s="558"/>
      <c r="C269" s="558"/>
      <c r="D269" s="360"/>
      <c r="E269" s="558"/>
      <c r="F269" s="28"/>
      <c r="G269" s="28"/>
      <c r="H269" s="558"/>
      <c r="I269" s="360"/>
      <c r="J269" s="559"/>
      <c r="K269" s="559"/>
      <c r="L269" s="558"/>
      <c r="M269" s="558"/>
      <c r="N269" s="558"/>
      <c r="O269" s="558"/>
      <c r="P269" s="28"/>
      <c r="Q269" s="559"/>
      <c r="R269" s="560"/>
      <c r="S269" s="560"/>
      <c r="T269" s="28"/>
      <c r="U269" s="28"/>
      <c r="V269" s="28"/>
      <c r="W269" s="28"/>
      <c r="X269" s="558"/>
      <c r="Y269" s="558"/>
      <c r="Z269" s="558"/>
      <c r="AA269" s="561"/>
      <c r="AB269" s="562"/>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row>
    <row r="270" ht="11.25" customHeight="1">
      <c r="A270" s="557"/>
      <c r="B270" s="558"/>
      <c r="C270" s="558"/>
      <c r="D270" s="360"/>
      <c r="E270" s="558"/>
      <c r="F270" s="28"/>
      <c r="G270" s="28"/>
      <c r="H270" s="558"/>
      <c r="I270" s="360"/>
      <c r="J270" s="559"/>
      <c r="K270" s="559"/>
      <c r="L270" s="558"/>
      <c r="M270" s="558"/>
      <c r="N270" s="558"/>
      <c r="O270" s="558"/>
      <c r="P270" s="28"/>
      <c r="Q270" s="559"/>
      <c r="R270" s="560"/>
      <c r="S270" s="560"/>
      <c r="T270" s="28"/>
      <c r="U270" s="28"/>
      <c r="V270" s="28"/>
      <c r="W270" s="28"/>
      <c r="X270" s="558"/>
      <c r="Y270" s="558"/>
      <c r="Z270" s="558"/>
      <c r="AA270" s="561"/>
      <c r="AB270" s="562"/>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row>
    <row r="271" ht="11.25" customHeight="1">
      <c r="A271" s="557"/>
      <c r="B271" s="558"/>
      <c r="C271" s="558"/>
      <c r="D271" s="360"/>
      <c r="E271" s="558"/>
      <c r="F271" s="28"/>
      <c r="G271" s="28"/>
      <c r="H271" s="558"/>
      <c r="I271" s="360"/>
      <c r="J271" s="559"/>
      <c r="K271" s="559"/>
      <c r="L271" s="558"/>
      <c r="M271" s="558"/>
      <c r="N271" s="558"/>
      <c r="O271" s="558"/>
      <c r="P271" s="28"/>
      <c r="Q271" s="559"/>
      <c r="R271" s="560"/>
      <c r="S271" s="560"/>
      <c r="T271" s="28"/>
      <c r="U271" s="28"/>
      <c r="V271" s="28"/>
      <c r="W271" s="28"/>
      <c r="X271" s="558"/>
      <c r="Y271" s="558"/>
      <c r="Z271" s="558"/>
      <c r="AA271" s="561"/>
      <c r="AB271" s="562"/>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row>
    <row r="272" ht="11.25" customHeight="1">
      <c r="A272" s="557"/>
      <c r="B272" s="558"/>
      <c r="C272" s="558"/>
      <c r="D272" s="360"/>
      <c r="E272" s="558"/>
      <c r="F272" s="28"/>
      <c r="G272" s="28"/>
      <c r="H272" s="558"/>
      <c r="I272" s="360"/>
      <c r="J272" s="559"/>
      <c r="K272" s="559"/>
      <c r="L272" s="558"/>
      <c r="M272" s="558"/>
      <c r="N272" s="558"/>
      <c r="O272" s="558"/>
      <c r="P272" s="28"/>
      <c r="Q272" s="559"/>
      <c r="R272" s="560"/>
      <c r="S272" s="560"/>
      <c r="T272" s="28"/>
      <c r="U272" s="28"/>
      <c r="V272" s="28"/>
      <c r="W272" s="28"/>
      <c r="X272" s="558"/>
      <c r="Y272" s="558"/>
      <c r="Z272" s="558"/>
      <c r="AA272" s="561"/>
      <c r="AB272" s="562"/>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row>
    <row r="273" ht="11.25" customHeight="1">
      <c r="A273" s="557"/>
      <c r="B273" s="558"/>
      <c r="C273" s="558"/>
      <c r="D273" s="360"/>
      <c r="E273" s="558"/>
      <c r="F273" s="28"/>
      <c r="G273" s="28"/>
      <c r="H273" s="558"/>
      <c r="I273" s="360"/>
      <c r="J273" s="559"/>
      <c r="K273" s="559"/>
      <c r="L273" s="558"/>
      <c r="M273" s="558"/>
      <c r="N273" s="558"/>
      <c r="O273" s="558"/>
      <c r="P273" s="28"/>
      <c r="Q273" s="559"/>
      <c r="R273" s="560"/>
      <c r="S273" s="560"/>
      <c r="T273" s="28"/>
      <c r="U273" s="28"/>
      <c r="V273" s="28"/>
      <c r="W273" s="28"/>
      <c r="X273" s="558"/>
      <c r="Y273" s="558"/>
      <c r="Z273" s="558"/>
      <c r="AA273" s="561"/>
      <c r="AB273" s="562"/>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row>
    <row r="274" ht="11.25" customHeight="1">
      <c r="A274" s="557"/>
      <c r="B274" s="558"/>
      <c r="C274" s="558"/>
      <c r="D274" s="360"/>
      <c r="E274" s="558"/>
      <c r="F274" s="28"/>
      <c r="G274" s="28"/>
      <c r="H274" s="558"/>
      <c r="I274" s="360"/>
      <c r="J274" s="559"/>
      <c r="K274" s="559"/>
      <c r="L274" s="558"/>
      <c r="M274" s="558"/>
      <c r="N274" s="558"/>
      <c r="O274" s="558"/>
      <c r="P274" s="28"/>
      <c r="Q274" s="559"/>
      <c r="R274" s="560"/>
      <c r="S274" s="560"/>
      <c r="T274" s="28"/>
      <c r="U274" s="28"/>
      <c r="V274" s="28"/>
      <c r="W274" s="28"/>
      <c r="X274" s="558"/>
      <c r="Y274" s="558"/>
      <c r="Z274" s="558"/>
      <c r="AA274" s="561"/>
      <c r="AB274" s="562"/>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row>
    <row r="275" ht="11.25" customHeight="1">
      <c r="A275" s="557"/>
      <c r="B275" s="558"/>
      <c r="C275" s="558"/>
      <c r="D275" s="360"/>
      <c r="E275" s="558"/>
      <c r="F275" s="28"/>
      <c r="G275" s="28"/>
      <c r="H275" s="558"/>
      <c r="I275" s="360"/>
      <c r="J275" s="559"/>
      <c r="K275" s="559"/>
      <c r="L275" s="558"/>
      <c r="M275" s="558"/>
      <c r="N275" s="558"/>
      <c r="O275" s="558"/>
      <c r="P275" s="28"/>
      <c r="Q275" s="559"/>
      <c r="R275" s="560"/>
      <c r="S275" s="560"/>
      <c r="T275" s="28"/>
      <c r="U275" s="28"/>
      <c r="V275" s="28"/>
      <c r="W275" s="28"/>
      <c r="X275" s="558"/>
      <c r="Y275" s="558"/>
      <c r="Z275" s="558"/>
      <c r="AA275" s="561"/>
      <c r="AB275" s="562"/>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row>
    <row r="276" ht="11.25" customHeight="1">
      <c r="A276" s="557"/>
      <c r="B276" s="558"/>
      <c r="C276" s="558"/>
      <c r="D276" s="360"/>
      <c r="E276" s="558"/>
      <c r="F276" s="28"/>
      <c r="G276" s="28"/>
      <c r="H276" s="558"/>
      <c r="I276" s="360"/>
      <c r="J276" s="559"/>
      <c r="K276" s="559"/>
      <c r="L276" s="558"/>
      <c r="M276" s="558"/>
      <c r="N276" s="558"/>
      <c r="O276" s="558"/>
      <c r="P276" s="28"/>
      <c r="Q276" s="559"/>
      <c r="R276" s="560"/>
      <c r="S276" s="560"/>
      <c r="T276" s="28"/>
      <c r="U276" s="28"/>
      <c r="V276" s="28"/>
      <c r="W276" s="28"/>
      <c r="X276" s="558"/>
      <c r="Y276" s="558"/>
      <c r="Z276" s="558"/>
      <c r="AA276" s="561"/>
      <c r="AB276" s="562"/>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row>
    <row r="277" ht="11.25" customHeight="1">
      <c r="A277" s="557"/>
      <c r="B277" s="558"/>
      <c r="C277" s="558"/>
      <c r="D277" s="360"/>
      <c r="E277" s="558"/>
      <c r="F277" s="28"/>
      <c r="G277" s="28"/>
      <c r="H277" s="558"/>
      <c r="I277" s="360"/>
      <c r="J277" s="559"/>
      <c r="K277" s="559"/>
      <c r="L277" s="558"/>
      <c r="M277" s="558"/>
      <c r="N277" s="558"/>
      <c r="O277" s="558"/>
      <c r="P277" s="28"/>
      <c r="Q277" s="559"/>
      <c r="R277" s="560"/>
      <c r="S277" s="560"/>
      <c r="T277" s="28"/>
      <c r="U277" s="28"/>
      <c r="V277" s="28"/>
      <c r="W277" s="28"/>
      <c r="X277" s="558"/>
      <c r="Y277" s="558"/>
      <c r="Z277" s="558"/>
      <c r="AA277" s="561"/>
      <c r="AB277" s="562"/>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row>
    <row r="278" ht="11.25" customHeight="1">
      <c r="A278" s="557"/>
      <c r="B278" s="558"/>
      <c r="C278" s="558"/>
      <c r="D278" s="360"/>
      <c r="E278" s="558"/>
      <c r="F278" s="28"/>
      <c r="G278" s="28"/>
      <c r="H278" s="558"/>
      <c r="I278" s="360"/>
      <c r="J278" s="559"/>
      <c r="K278" s="559"/>
      <c r="L278" s="558"/>
      <c r="M278" s="558"/>
      <c r="N278" s="558"/>
      <c r="O278" s="558"/>
      <c r="P278" s="28"/>
      <c r="Q278" s="559"/>
      <c r="R278" s="560"/>
      <c r="S278" s="560"/>
      <c r="T278" s="28"/>
      <c r="U278" s="28"/>
      <c r="V278" s="28"/>
      <c r="W278" s="28"/>
      <c r="X278" s="558"/>
      <c r="Y278" s="558"/>
      <c r="Z278" s="558"/>
      <c r="AA278" s="561"/>
      <c r="AB278" s="562"/>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row>
    <row r="279" ht="11.25" customHeight="1">
      <c r="A279" s="557"/>
      <c r="B279" s="558"/>
      <c r="C279" s="558"/>
      <c r="D279" s="360"/>
      <c r="E279" s="558"/>
      <c r="F279" s="28"/>
      <c r="G279" s="28"/>
      <c r="H279" s="558"/>
      <c r="I279" s="360"/>
      <c r="J279" s="559"/>
      <c r="K279" s="559"/>
      <c r="L279" s="558"/>
      <c r="M279" s="558"/>
      <c r="N279" s="558"/>
      <c r="O279" s="558"/>
      <c r="P279" s="28"/>
      <c r="Q279" s="559"/>
      <c r="R279" s="560"/>
      <c r="S279" s="560"/>
      <c r="T279" s="28"/>
      <c r="U279" s="28"/>
      <c r="V279" s="28"/>
      <c r="W279" s="28"/>
      <c r="X279" s="558"/>
      <c r="Y279" s="558"/>
      <c r="Z279" s="558"/>
      <c r="AA279" s="561"/>
      <c r="AB279" s="562"/>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row>
    <row r="280" ht="11.25" customHeight="1">
      <c r="A280" s="557"/>
      <c r="B280" s="558"/>
      <c r="C280" s="558"/>
      <c r="D280" s="360"/>
      <c r="E280" s="558"/>
      <c r="F280" s="28"/>
      <c r="G280" s="28"/>
      <c r="H280" s="558"/>
      <c r="I280" s="360"/>
      <c r="J280" s="559"/>
      <c r="K280" s="559"/>
      <c r="L280" s="558"/>
      <c r="M280" s="558"/>
      <c r="N280" s="558"/>
      <c r="O280" s="558"/>
      <c r="P280" s="28"/>
      <c r="Q280" s="559"/>
      <c r="R280" s="560"/>
      <c r="S280" s="560"/>
      <c r="T280" s="28"/>
      <c r="U280" s="28"/>
      <c r="V280" s="28"/>
      <c r="W280" s="28"/>
      <c r="X280" s="558"/>
      <c r="Y280" s="558"/>
      <c r="Z280" s="558"/>
      <c r="AA280" s="561"/>
      <c r="AB280" s="562"/>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row>
    <row r="281" ht="11.25" customHeight="1">
      <c r="A281" s="557"/>
      <c r="B281" s="558"/>
      <c r="C281" s="558"/>
      <c r="D281" s="360"/>
      <c r="E281" s="558"/>
      <c r="F281" s="28"/>
      <c r="G281" s="28"/>
      <c r="H281" s="558"/>
      <c r="I281" s="360"/>
      <c r="J281" s="559"/>
      <c r="K281" s="559"/>
      <c r="L281" s="558"/>
      <c r="M281" s="558"/>
      <c r="N281" s="558"/>
      <c r="O281" s="558"/>
      <c r="P281" s="28"/>
      <c r="Q281" s="559"/>
      <c r="R281" s="560"/>
      <c r="S281" s="560"/>
      <c r="T281" s="28"/>
      <c r="U281" s="28"/>
      <c r="V281" s="28"/>
      <c r="W281" s="28"/>
      <c r="X281" s="558"/>
      <c r="Y281" s="558"/>
      <c r="Z281" s="558"/>
      <c r="AA281" s="561"/>
      <c r="AB281" s="562"/>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row>
    <row r="282" ht="11.25" customHeight="1">
      <c r="A282" s="557"/>
      <c r="B282" s="558"/>
      <c r="C282" s="558"/>
      <c r="D282" s="360"/>
      <c r="E282" s="558"/>
      <c r="F282" s="28"/>
      <c r="G282" s="28"/>
      <c r="H282" s="558"/>
      <c r="I282" s="360"/>
      <c r="J282" s="559"/>
      <c r="K282" s="559"/>
      <c r="L282" s="558"/>
      <c r="M282" s="558"/>
      <c r="N282" s="558"/>
      <c r="O282" s="558"/>
      <c r="P282" s="28"/>
      <c r="Q282" s="559"/>
      <c r="R282" s="560"/>
      <c r="S282" s="560"/>
      <c r="T282" s="28"/>
      <c r="U282" s="28"/>
      <c r="V282" s="28"/>
      <c r="W282" s="28"/>
      <c r="X282" s="558"/>
      <c r="Y282" s="558"/>
      <c r="Z282" s="558"/>
      <c r="AA282" s="561"/>
      <c r="AB282" s="562"/>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row>
    <row r="283" ht="11.25" customHeight="1">
      <c r="A283" s="557"/>
      <c r="B283" s="558"/>
      <c r="C283" s="558"/>
      <c r="D283" s="360"/>
      <c r="E283" s="558"/>
      <c r="F283" s="28"/>
      <c r="G283" s="28"/>
      <c r="H283" s="558"/>
      <c r="I283" s="360"/>
      <c r="J283" s="559"/>
      <c r="K283" s="559"/>
      <c r="L283" s="558"/>
      <c r="M283" s="558"/>
      <c r="N283" s="558"/>
      <c r="O283" s="558"/>
      <c r="P283" s="28"/>
      <c r="Q283" s="559"/>
      <c r="R283" s="560"/>
      <c r="S283" s="560"/>
      <c r="T283" s="28"/>
      <c r="U283" s="28"/>
      <c r="V283" s="28"/>
      <c r="W283" s="28"/>
      <c r="X283" s="558"/>
      <c r="Y283" s="558"/>
      <c r="Z283" s="558"/>
      <c r="AA283" s="561"/>
      <c r="AB283" s="562"/>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row>
    <row r="284" ht="11.25" customHeight="1">
      <c r="A284" s="557"/>
      <c r="B284" s="558"/>
      <c r="C284" s="558"/>
      <c r="D284" s="360"/>
      <c r="E284" s="558"/>
      <c r="F284" s="28"/>
      <c r="G284" s="28"/>
      <c r="H284" s="558"/>
      <c r="I284" s="360"/>
      <c r="J284" s="559"/>
      <c r="K284" s="559"/>
      <c r="L284" s="558"/>
      <c r="M284" s="558"/>
      <c r="N284" s="558"/>
      <c r="O284" s="558"/>
      <c r="P284" s="28"/>
      <c r="Q284" s="559"/>
      <c r="R284" s="560"/>
      <c r="S284" s="560"/>
      <c r="T284" s="28"/>
      <c r="U284" s="28"/>
      <c r="V284" s="28"/>
      <c r="W284" s="28"/>
      <c r="X284" s="558"/>
      <c r="Y284" s="558"/>
      <c r="Z284" s="558"/>
      <c r="AA284" s="561"/>
      <c r="AB284" s="562"/>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row>
    <row r="285" ht="11.25" customHeight="1">
      <c r="A285" s="557"/>
      <c r="B285" s="558"/>
      <c r="C285" s="558"/>
      <c r="D285" s="360"/>
      <c r="E285" s="558"/>
      <c r="F285" s="28"/>
      <c r="G285" s="28"/>
      <c r="H285" s="558"/>
      <c r="I285" s="360"/>
      <c r="J285" s="559"/>
      <c r="K285" s="559"/>
      <c r="L285" s="558"/>
      <c r="M285" s="558"/>
      <c r="N285" s="558"/>
      <c r="O285" s="558"/>
      <c r="P285" s="28"/>
      <c r="Q285" s="559"/>
      <c r="R285" s="560"/>
      <c r="S285" s="560"/>
      <c r="T285" s="28"/>
      <c r="U285" s="28"/>
      <c r="V285" s="28"/>
      <c r="W285" s="28"/>
      <c r="X285" s="558"/>
      <c r="Y285" s="558"/>
      <c r="Z285" s="558"/>
      <c r="AA285" s="561"/>
      <c r="AB285" s="562"/>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row>
    <row r="286" ht="11.25" customHeight="1">
      <c r="A286" s="557"/>
      <c r="B286" s="558"/>
      <c r="C286" s="558"/>
      <c r="D286" s="360"/>
      <c r="E286" s="558"/>
      <c r="F286" s="28"/>
      <c r="G286" s="28"/>
      <c r="H286" s="558"/>
      <c r="I286" s="360"/>
      <c r="J286" s="559"/>
      <c r="K286" s="559"/>
      <c r="L286" s="558"/>
      <c r="M286" s="558"/>
      <c r="N286" s="558"/>
      <c r="O286" s="558"/>
      <c r="P286" s="28"/>
      <c r="Q286" s="559"/>
      <c r="R286" s="560"/>
      <c r="S286" s="560"/>
      <c r="T286" s="28"/>
      <c r="U286" s="28"/>
      <c r="V286" s="28"/>
      <c r="W286" s="28"/>
      <c r="X286" s="558"/>
      <c r="Y286" s="558"/>
      <c r="Z286" s="558"/>
      <c r="AA286" s="561"/>
      <c r="AB286" s="562"/>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row>
    <row r="287" ht="11.25" customHeight="1">
      <c r="A287" s="557"/>
      <c r="B287" s="558"/>
      <c r="C287" s="558"/>
      <c r="D287" s="360"/>
      <c r="E287" s="558"/>
      <c r="F287" s="28"/>
      <c r="G287" s="28"/>
      <c r="H287" s="558"/>
      <c r="I287" s="360"/>
      <c r="J287" s="559"/>
      <c r="K287" s="559"/>
      <c r="L287" s="558"/>
      <c r="M287" s="558"/>
      <c r="N287" s="558"/>
      <c r="O287" s="558"/>
      <c r="P287" s="28"/>
      <c r="Q287" s="559"/>
      <c r="R287" s="560"/>
      <c r="S287" s="560"/>
      <c r="T287" s="28"/>
      <c r="U287" s="28"/>
      <c r="V287" s="28"/>
      <c r="W287" s="28"/>
      <c r="X287" s="558"/>
      <c r="Y287" s="558"/>
      <c r="Z287" s="558"/>
      <c r="AA287" s="561"/>
      <c r="AB287" s="562"/>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row>
    <row r="288" ht="11.25" customHeight="1">
      <c r="A288" s="557"/>
      <c r="B288" s="558"/>
      <c r="C288" s="558"/>
      <c r="D288" s="360"/>
      <c r="E288" s="558"/>
      <c r="F288" s="28"/>
      <c r="G288" s="28"/>
      <c r="H288" s="558"/>
      <c r="I288" s="360"/>
      <c r="J288" s="559"/>
      <c r="K288" s="559"/>
      <c r="L288" s="558"/>
      <c r="M288" s="558"/>
      <c r="N288" s="558"/>
      <c r="O288" s="558"/>
      <c r="P288" s="28"/>
      <c r="Q288" s="559"/>
      <c r="R288" s="560"/>
      <c r="S288" s="560"/>
      <c r="T288" s="28"/>
      <c r="U288" s="28"/>
      <c r="V288" s="28"/>
      <c r="W288" s="28"/>
      <c r="X288" s="558"/>
      <c r="Y288" s="558"/>
      <c r="Z288" s="558"/>
      <c r="AA288" s="561"/>
      <c r="AB288" s="562"/>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row>
    <row r="289" ht="11.25" customHeight="1">
      <c r="A289" s="557"/>
      <c r="B289" s="558"/>
      <c r="C289" s="558"/>
      <c r="D289" s="360"/>
      <c r="E289" s="558"/>
      <c r="F289" s="28"/>
      <c r="G289" s="28"/>
      <c r="H289" s="558"/>
      <c r="I289" s="360"/>
      <c r="J289" s="559"/>
      <c r="K289" s="559"/>
      <c r="L289" s="558"/>
      <c r="M289" s="558"/>
      <c r="N289" s="558"/>
      <c r="O289" s="558"/>
      <c r="P289" s="28"/>
      <c r="Q289" s="559"/>
      <c r="R289" s="560"/>
      <c r="S289" s="560"/>
      <c r="T289" s="28"/>
      <c r="U289" s="28"/>
      <c r="V289" s="28"/>
      <c r="W289" s="28"/>
      <c r="X289" s="558"/>
      <c r="Y289" s="558"/>
      <c r="Z289" s="558"/>
      <c r="AA289" s="561"/>
      <c r="AB289" s="562"/>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row>
    <row r="290" ht="11.25" customHeight="1">
      <c r="A290" s="557"/>
      <c r="B290" s="558"/>
      <c r="C290" s="558"/>
      <c r="D290" s="360"/>
      <c r="E290" s="558"/>
      <c r="F290" s="28"/>
      <c r="G290" s="28"/>
      <c r="H290" s="558"/>
      <c r="I290" s="360"/>
      <c r="J290" s="559"/>
      <c r="K290" s="559"/>
      <c r="L290" s="558"/>
      <c r="M290" s="558"/>
      <c r="N290" s="558"/>
      <c r="O290" s="558"/>
      <c r="P290" s="28"/>
      <c r="Q290" s="559"/>
      <c r="R290" s="560"/>
      <c r="S290" s="560"/>
      <c r="T290" s="28"/>
      <c r="U290" s="28"/>
      <c r="V290" s="28"/>
      <c r="W290" s="28"/>
      <c r="X290" s="558"/>
      <c r="Y290" s="558"/>
      <c r="Z290" s="558"/>
      <c r="AA290" s="561"/>
      <c r="AB290" s="562"/>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row>
    <row r="291" ht="11.25" customHeight="1">
      <c r="A291" s="557"/>
      <c r="B291" s="558"/>
      <c r="C291" s="558"/>
      <c r="D291" s="360"/>
      <c r="E291" s="558"/>
      <c r="F291" s="28"/>
      <c r="G291" s="28"/>
      <c r="H291" s="558"/>
      <c r="I291" s="360"/>
      <c r="J291" s="559"/>
      <c r="K291" s="559"/>
      <c r="L291" s="558"/>
      <c r="M291" s="558"/>
      <c r="N291" s="558"/>
      <c r="O291" s="558"/>
      <c r="P291" s="28"/>
      <c r="Q291" s="559"/>
      <c r="R291" s="560"/>
      <c r="S291" s="560"/>
      <c r="T291" s="28"/>
      <c r="U291" s="28"/>
      <c r="V291" s="28"/>
      <c r="W291" s="28"/>
      <c r="X291" s="558"/>
      <c r="Y291" s="558"/>
      <c r="Z291" s="558"/>
      <c r="AA291" s="561"/>
      <c r="AB291" s="562"/>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row>
    <row r="292" ht="11.25" customHeight="1">
      <c r="A292" s="557"/>
      <c r="B292" s="558"/>
      <c r="C292" s="558"/>
      <c r="D292" s="360"/>
      <c r="E292" s="558"/>
      <c r="F292" s="28"/>
      <c r="G292" s="28"/>
      <c r="H292" s="558"/>
      <c r="I292" s="360"/>
      <c r="J292" s="559"/>
      <c r="K292" s="559"/>
      <c r="L292" s="558"/>
      <c r="M292" s="558"/>
      <c r="N292" s="558"/>
      <c r="O292" s="558"/>
      <c r="P292" s="28"/>
      <c r="Q292" s="559"/>
      <c r="R292" s="560"/>
      <c r="S292" s="560"/>
      <c r="T292" s="28"/>
      <c r="U292" s="28"/>
      <c r="V292" s="28"/>
      <c r="W292" s="28"/>
      <c r="X292" s="558"/>
      <c r="Y292" s="558"/>
      <c r="Z292" s="558"/>
      <c r="AA292" s="561"/>
      <c r="AB292" s="562"/>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row>
    <row r="293" ht="11.25" customHeight="1">
      <c r="A293" s="557"/>
      <c r="B293" s="558"/>
      <c r="C293" s="558"/>
      <c r="D293" s="360"/>
      <c r="E293" s="558"/>
      <c r="F293" s="28"/>
      <c r="G293" s="28"/>
      <c r="H293" s="558"/>
      <c r="I293" s="360"/>
      <c r="J293" s="559"/>
      <c r="K293" s="559"/>
      <c r="L293" s="558"/>
      <c r="M293" s="558"/>
      <c r="N293" s="558"/>
      <c r="O293" s="558"/>
      <c r="P293" s="28"/>
      <c r="Q293" s="559"/>
      <c r="R293" s="560"/>
      <c r="S293" s="560"/>
      <c r="T293" s="28"/>
      <c r="U293" s="28"/>
      <c r="V293" s="28"/>
      <c r="W293" s="28"/>
      <c r="X293" s="558"/>
      <c r="Y293" s="558"/>
      <c r="Z293" s="558"/>
      <c r="AA293" s="561"/>
      <c r="AB293" s="562"/>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row>
    <row r="294" ht="11.25" customHeight="1">
      <c r="A294" s="557"/>
      <c r="B294" s="558"/>
      <c r="C294" s="558"/>
      <c r="D294" s="360"/>
      <c r="E294" s="558"/>
      <c r="F294" s="28"/>
      <c r="G294" s="28"/>
      <c r="H294" s="558"/>
      <c r="I294" s="360"/>
      <c r="J294" s="559"/>
      <c r="K294" s="559"/>
      <c r="L294" s="558"/>
      <c r="M294" s="558"/>
      <c r="N294" s="558"/>
      <c r="O294" s="558"/>
      <c r="P294" s="28"/>
      <c r="Q294" s="559"/>
      <c r="R294" s="560"/>
      <c r="S294" s="560"/>
      <c r="T294" s="28"/>
      <c r="U294" s="28"/>
      <c r="V294" s="28"/>
      <c r="W294" s="28"/>
      <c r="X294" s="558"/>
      <c r="Y294" s="558"/>
      <c r="Z294" s="558"/>
      <c r="AA294" s="561"/>
      <c r="AB294" s="562"/>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row>
    <row r="295" ht="11.25" customHeight="1">
      <c r="A295" s="557"/>
      <c r="B295" s="558"/>
      <c r="C295" s="558"/>
      <c r="D295" s="360"/>
      <c r="E295" s="558"/>
      <c r="F295" s="28"/>
      <c r="G295" s="28"/>
      <c r="H295" s="558"/>
      <c r="I295" s="360"/>
      <c r="J295" s="559"/>
      <c r="K295" s="559"/>
      <c r="L295" s="558"/>
      <c r="M295" s="558"/>
      <c r="N295" s="558"/>
      <c r="O295" s="558"/>
      <c r="P295" s="28"/>
      <c r="Q295" s="559"/>
      <c r="R295" s="560"/>
      <c r="S295" s="560"/>
      <c r="T295" s="28"/>
      <c r="U295" s="28"/>
      <c r="V295" s="28"/>
      <c r="W295" s="28"/>
      <c r="X295" s="558"/>
      <c r="Y295" s="558"/>
      <c r="Z295" s="558"/>
      <c r="AA295" s="561"/>
      <c r="AB295" s="562"/>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row>
    <row r="296" ht="11.25" customHeight="1">
      <c r="A296" s="557"/>
      <c r="B296" s="558"/>
      <c r="C296" s="558"/>
      <c r="D296" s="360"/>
      <c r="E296" s="558"/>
      <c r="F296" s="28"/>
      <c r="G296" s="28"/>
      <c r="H296" s="558"/>
      <c r="I296" s="360"/>
      <c r="J296" s="559"/>
      <c r="K296" s="559"/>
      <c r="L296" s="558"/>
      <c r="M296" s="558"/>
      <c r="N296" s="558"/>
      <c r="O296" s="558"/>
      <c r="P296" s="28"/>
      <c r="Q296" s="559"/>
      <c r="R296" s="560"/>
      <c r="S296" s="560"/>
      <c r="T296" s="28"/>
      <c r="U296" s="28"/>
      <c r="V296" s="28"/>
      <c r="W296" s="28"/>
      <c r="X296" s="558"/>
      <c r="Y296" s="558"/>
      <c r="Z296" s="558"/>
      <c r="AA296" s="561"/>
      <c r="AB296" s="562"/>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row>
    <row r="297" ht="11.25" customHeight="1">
      <c r="A297" s="557"/>
      <c r="B297" s="558"/>
      <c r="C297" s="558"/>
      <c r="D297" s="360"/>
      <c r="E297" s="558"/>
      <c r="F297" s="28"/>
      <c r="G297" s="28"/>
      <c r="H297" s="558"/>
      <c r="I297" s="360"/>
      <c r="J297" s="559"/>
      <c r="K297" s="559"/>
      <c r="L297" s="558"/>
      <c r="M297" s="558"/>
      <c r="N297" s="558"/>
      <c r="O297" s="558"/>
      <c r="P297" s="28"/>
      <c r="Q297" s="559"/>
      <c r="R297" s="560"/>
      <c r="S297" s="560"/>
      <c r="T297" s="28"/>
      <c r="U297" s="28"/>
      <c r="V297" s="28"/>
      <c r="W297" s="28"/>
      <c r="X297" s="558"/>
      <c r="Y297" s="558"/>
      <c r="Z297" s="558"/>
      <c r="AA297" s="561"/>
      <c r="AB297" s="562"/>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row>
    <row r="298" ht="11.25" customHeight="1">
      <c r="A298" s="557"/>
      <c r="B298" s="558"/>
      <c r="C298" s="558"/>
      <c r="D298" s="360"/>
      <c r="E298" s="558"/>
      <c r="F298" s="28"/>
      <c r="G298" s="28"/>
      <c r="H298" s="558"/>
      <c r="I298" s="360"/>
      <c r="J298" s="559"/>
      <c r="K298" s="559"/>
      <c r="L298" s="558"/>
      <c r="M298" s="558"/>
      <c r="N298" s="558"/>
      <c r="O298" s="558"/>
      <c r="P298" s="28"/>
      <c r="Q298" s="559"/>
      <c r="R298" s="560"/>
      <c r="S298" s="560"/>
      <c r="T298" s="28"/>
      <c r="U298" s="28"/>
      <c r="V298" s="28"/>
      <c r="W298" s="28"/>
      <c r="X298" s="558"/>
      <c r="Y298" s="558"/>
      <c r="Z298" s="558"/>
      <c r="AA298" s="561"/>
      <c r="AB298" s="562"/>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row>
    <row r="299" ht="11.25" customHeight="1">
      <c r="A299" s="557"/>
      <c r="B299" s="558"/>
      <c r="C299" s="558"/>
      <c r="D299" s="360"/>
      <c r="E299" s="558"/>
      <c r="F299" s="28"/>
      <c r="G299" s="28"/>
      <c r="H299" s="558"/>
      <c r="I299" s="360"/>
      <c r="J299" s="559"/>
      <c r="K299" s="559"/>
      <c r="L299" s="558"/>
      <c r="M299" s="558"/>
      <c r="N299" s="558"/>
      <c r="O299" s="558"/>
      <c r="P299" s="28"/>
      <c r="Q299" s="559"/>
      <c r="R299" s="560"/>
      <c r="S299" s="560"/>
      <c r="T299" s="28"/>
      <c r="U299" s="28"/>
      <c r="V299" s="28"/>
      <c r="W299" s="28"/>
      <c r="X299" s="558"/>
      <c r="Y299" s="558"/>
      <c r="Z299" s="558"/>
      <c r="AA299" s="561"/>
      <c r="AB299" s="562"/>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row>
    <row r="300" ht="11.25" customHeight="1">
      <c r="A300" s="557"/>
      <c r="B300" s="558"/>
      <c r="C300" s="558"/>
      <c r="D300" s="360"/>
      <c r="E300" s="558"/>
      <c r="F300" s="28"/>
      <c r="G300" s="28"/>
      <c r="H300" s="558"/>
      <c r="I300" s="360"/>
      <c r="J300" s="559"/>
      <c r="K300" s="559"/>
      <c r="L300" s="558"/>
      <c r="M300" s="558"/>
      <c r="N300" s="558"/>
      <c r="O300" s="558"/>
      <c r="P300" s="28"/>
      <c r="Q300" s="559"/>
      <c r="R300" s="560"/>
      <c r="S300" s="560"/>
      <c r="T300" s="28"/>
      <c r="U300" s="28"/>
      <c r="V300" s="28"/>
      <c r="W300" s="28"/>
      <c r="X300" s="558"/>
      <c r="Y300" s="558"/>
      <c r="Z300" s="558"/>
      <c r="AA300" s="561"/>
      <c r="AB300" s="562"/>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row>
    <row r="301" ht="11.25" customHeight="1">
      <c r="A301" s="557"/>
      <c r="B301" s="558"/>
      <c r="C301" s="558"/>
      <c r="D301" s="360"/>
      <c r="E301" s="558"/>
      <c r="F301" s="28"/>
      <c r="G301" s="28"/>
      <c r="H301" s="558"/>
      <c r="I301" s="360"/>
      <c r="J301" s="559"/>
      <c r="K301" s="559"/>
      <c r="L301" s="558"/>
      <c r="M301" s="558"/>
      <c r="N301" s="558"/>
      <c r="O301" s="558"/>
      <c r="P301" s="28"/>
      <c r="Q301" s="559"/>
      <c r="R301" s="560"/>
      <c r="S301" s="560"/>
      <c r="T301" s="28"/>
      <c r="U301" s="28"/>
      <c r="V301" s="28"/>
      <c r="W301" s="28"/>
      <c r="X301" s="558"/>
      <c r="Y301" s="558"/>
      <c r="Z301" s="558"/>
      <c r="AA301" s="561"/>
      <c r="AB301" s="562"/>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row>
    <row r="302" ht="11.25" customHeight="1">
      <c r="A302" s="557"/>
      <c r="B302" s="558"/>
      <c r="C302" s="558"/>
      <c r="D302" s="360"/>
      <c r="E302" s="558"/>
      <c r="F302" s="28"/>
      <c r="G302" s="28"/>
      <c r="H302" s="558"/>
      <c r="I302" s="360"/>
      <c r="J302" s="559"/>
      <c r="K302" s="559"/>
      <c r="L302" s="558"/>
      <c r="M302" s="558"/>
      <c r="N302" s="558"/>
      <c r="O302" s="558"/>
      <c r="P302" s="28"/>
      <c r="Q302" s="559"/>
      <c r="R302" s="560"/>
      <c r="S302" s="560"/>
      <c r="T302" s="28"/>
      <c r="U302" s="28"/>
      <c r="V302" s="28"/>
      <c r="W302" s="28"/>
      <c r="X302" s="558"/>
      <c r="Y302" s="558"/>
      <c r="Z302" s="558"/>
      <c r="AA302" s="561"/>
      <c r="AB302" s="562"/>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row>
    <row r="303" ht="11.25" customHeight="1">
      <c r="A303" s="557"/>
      <c r="B303" s="558"/>
      <c r="C303" s="558"/>
      <c r="D303" s="360"/>
      <c r="E303" s="558"/>
      <c r="F303" s="28"/>
      <c r="G303" s="28"/>
      <c r="H303" s="558"/>
      <c r="I303" s="360"/>
      <c r="J303" s="559"/>
      <c r="K303" s="559"/>
      <c r="L303" s="558"/>
      <c r="M303" s="558"/>
      <c r="N303" s="558"/>
      <c r="O303" s="558"/>
      <c r="P303" s="28"/>
      <c r="Q303" s="559"/>
      <c r="R303" s="560"/>
      <c r="S303" s="560"/>
      <c r="T303" s="28"/>
      <c r="U303" s="28"/>
      <c r="V303" s="28"/>
      <c r="W303" s="28"/>
      <c r="X303" s="558"/>
      <c r="Y303" s="558"/>
      <c r="Z303" s="558"/>
      <c r="AA303" s="561"/>
      <c r="AB303" s="562"/>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row>
    <row r="304" ht="11.25" customHeight="1">
      <c r="A304" s="557"/>
      <c r="B304" s="558"/>
      <c r="C304" s="558"/>
      <c r="D304" s="360"/>
      <c r="E304" s="558"/>
      <c r="F304" s="28"/>
      <c r="G304" s="28"/>
      <c r="H304" s="558"/>
      <c r="I304" s="360"/>
      <c r="J304" s="559"/>
      <c r="K304" s="559"/>
      <c r="L304" s="558"/>
      <c r="M304" s="558"/>
      <c r="N304" s="558"/>
      <c r="O304" s="558"/>
      <c r="P304" s="28"/>
      <c r="Q304" s="559"/>
      <c r="R304" s="560"/>
      <c r="S304" s="560"/>
      <c r="T304" s="28"/>
      <c r="U304" s="28"/>
      <c r="V304" s="28"/>
      <c r="W304" s="28"/>
      <c r="X304" s="558"/>
      <c r="Y304" s="558"/>
      <c r="Z304" s="558"/>
      <c r="AA304" s="561"/>
      <c r="AB304" s="562"/>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row>
    <row r="305" ht="11.25" customHeight="1">
      <c r="A305" s="557"/>
      <c r="B305" s="558"/>
      <c r="C305" s="558"/>
      <c r="D305" s="360"/>
      <c r="E305" s="558"/>
      <c r="F305" s="28"/>
      <c r="G305" s="28"/>
      <c r="H305" s="558"/>
      <c r="I305" s="360"/>
      <c r="J305" s="559"/>
      <c r="K305" s="559"/>
      <c r="L305" s="558"/>
      <c r="M305" s="558"/>
      <c r="N305" s="558"/>
      <c r="O305" s="558"/>
      <c r="P305" s="28"/>
      <c r="Q305" s="559"/>
      <c r="R305" s="560"/>
      <c r="S305" s="560"/>
      <c r="T305" s="28"/>
      <c r="U305" s="28"/>
      <c r="V305" s="28"/>
      <c r="W305" s="28"/>
      <c r="X305" s="558"/>
      <c r="Y305" s="558"/>
      <c r="Z305" s="558"/>
      <c r="AA305" s="561"/>
      <c r="AB305" s="562"/>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row>
    <row r="306" ht="11.25" customHeight="1">
      <c r="A306" s="557"/>
      <c r="B306" s="558"/>
      <c r="C306" s="558"/>
      <c r="D306" s="360"/>
      <c r="E306" s="558"/>
      <c r="F306" s="28"/>
      <c r="G306" s="28"/>
      <c r="H306" s="558"/>
      <c r="I306" s="360"/>
      <c r="J306" s="559"/>
      <c r="K306" s="559"/>
      <c r="L306" s="558"/>
      <c r="M306" s="558"/>
      <c r="N306" s="558"/>
      <c r="O306" s="558"/>
      <c r="P306" s="28"/>
      <c r="Q306" s="559"/>
      <c r="R306" s="560"/>
      <c r="S306" s="560"/>
      <c r="T306" s="28"/>
      <c r="U306" s="28"/>
      <c r="V306" s="28"/>
      <c r="W306" s="28"/>
      <c r="X306" s="558"/>
      <c r="Y306" s="558"/>
      <c r="Z306" s="558"/>
      <c r="AA306" s="561"/>
      <c r="AB306" s="562"/>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row>
    <row r="307" ht="11.25" customHeight="1">
      <c r="A307" s="557"/>
      <c r="B307" s="558"/>
      <c r="C307" s="558"/>
      <c r="D307" s="360"/>
      <c r="E307" s="558"/>
      <c r="F307" s="28"/>
      <c r="G307" s="28"/>
      <c r="H307" s="558"/>
      <c r="I307" s="360"/>
      <c r="J307" s="559"/>
      <c r="K307" s="559"/>
      <c r="L307" s="558"/>
      <c r="M307" s="558"/>
      <c r="N307" s="558"/>
      <c r="O307" s="558"/>
      <c r="P307" s="28"/>
      <c r="Q307" s="559"/>
      <c r="R307" s="560"/>
      <c r="S307" s="560"/>
      <c r="T307" s="28"/>
      <c r="U307" s="28"/>
      <c r="V307" s="28"/>
      <c r="W307" s="28"/>
      <c r="X307" s="558"/>
      <c r="Y307" s="558"/>
      <c r="Z307" s="558"/>
      <c r="AA307" s="561"/>
      <c r="AB307" s="562"/>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row>
    <row r="308" ht="11.25" customHeight="1">
      <c r="A308" s="557"/>
      <c r="B308" s="558"/>
      <c r="C308" s="558"/>
      <c r="D308" s="360"/>
      <c r="E308" s="558"/>
      <c r="F308" s="28"/>
      <c r="G308" s="28"/>
      <c r="H308" s="558"/>
      <c r="I308" s="360"/>
      <c r="J308" s="559"/>
      <c r="K308" s="559"/>
      <c r="L308" s="558"/>
      <c r="M308" s="558"/>
      <c r="N308" s="558"/>
      <c r="O308" s="558"/>
      <c r="P308" s="28"/>
      <c r="Q308" s="559"/>
      <c r="R308" s="560"/>
      <c r="S308" s="560"/>
      <c r="T308" s="28"/>
      <c r="U308" s="28"/>
      <c r="V308" s="28"/>
      <c r="W308" s="28"/>
      <c r="X308" s="558"/>
      <c r="Y308" s="558"/>
      <c r="Z308" s="558"/>
      <c r="AA308" s="561"/>
      <c r="AB308" s="562"/>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row>
    <row r="309" ht="11.25" customHeight="1">
      <c r="A309" s="557"/>
      <c r="B309" s="558"/>
      <c r="C309" s="558"/>
      <c r="D309" s="360"/>
      <c r="E309" s="558"/>
      <c r="F309" s="28"/>
      <c r="G309" s="28"/>
      <c r="H309" s="558"/>
      <c r="I309" s="360"/>
      <c r="J309" s="559"/>
      <c r="K309" s="559"/>
      <c r="L309" s="558"/>
      <c r="M309" s="558"/>
      <c r="N309" s="558"/>
      <c r="O309" s="558"/>
      <c r="P309" s="28"/>
      <c r="Q309" s="559"/>
      <c r="R309" s="560"/>
      <c r="S309" s="560"/>
      <c r="T309" s="28"/>
      <c r="U309" s="28"/>
      <c r="V309" s="28"/>
      <c r="W309" s="28"/>
      <c r="X309" s="558"/>
      <c r="Y309" s="558"/>
      <c r="Z309" s="558"/>
      <c r="AA309" s="561"/>
      <c r="AB309" s="562"/>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row>
    <row r="310" ht="11.25" customHeight="1">
      <c r="A310" s="557"/>
      <c r="B310" s="558"/>
      <c r="C310" s="558"/>
      <c r="D310" s="360"/>
      <c r="E310" s="558"/>
      <c r="F310" s="28"/>
      <c r="G310" s="28"/>
      <c r="H310" s="558"/>
      <c r="I310" s="360"/>
      <c r="J310" s="559"/>
      <c r="K310" s="559"/>
      <c r="L310" s="558"/>
      <c r="M310" s="558"/>
      <c r="N310" s="558"/>
      <c r="O310" s="558"/>
      <c r="P310" s="28"/>
      <c r="Q310" s="559"/>
      <c r="R310" s="560"/>
      <c r="S310" s="560"/>
      <c r="T310" s="28"/>
      <c r="U310" s="28"/>
      <c r="V310" s="28"/>
      <c r="W310" s="28"/>
      <c r="X310" s="558"/>
      <c r="Y310" s="558"/>
      <c r="Z310" s="558"/>
      <c r="AA310" s="561"/>
      <c r="AB310" s="562"/>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row>
    <row r="311" ht="11.25" customHeight="1">
      <c r="A311" s="557"/>
      <c r="B311" s="558"/>
      <c r="C311" s="558"/>
      <c r="D311" s="360"/>
      <c r="E311" s="558"/>
      <c r="F311" s="28"/>
      <c r="G311" s="28"/>
      <c r="H311" s="558"/>
      <c r="I311" s="360"/>
      <c r="J311" s="559"/>
      <c r="K311" s="559"/>
      <c r="L311" s="558"/>
      <c r="M311" s="558"/>
      <c r="N311" s="558"/>
      <c r="O311" s="558"/>
      <c r="P311" s="28"/>
      <c r="Q311" s="559"/>
      <c r="R311" s="560"/>
      <c r="S311" s="560"/>
      <c r="T311" s="28"/>
      <c r="U311" s="28"/>
      <c r="V311" s="28"/>
      <c r="W311" s="28"/>
      <c r="X311" s="558"/>
      <c r="Y311" s="558"/>
      <c r="Z311" s="558"/>
      <c r="AA311" s="561"/>
      <c r="AB311" s="562"/>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row>
    <row r="312" ht="11.25" customHeight="1">
      <c r="A312" s="557"/>
      <c r="B312" s="558"/>
      <c r="C312" s="558"/>
      <c r="D312" s="360"/>
      <c r="E312" s="558"/>
      <c r="F312" s="28"/>
      <c r="G312" s="28"/>
      <c r="H312" s="558"/>
      <c r="I312" s="360"/>
      <c r="J312" s="559"/>
      <c r="K312" s="559"/>
      <c r="L312" s="558"/>
      <c r="M312" s="558"/>
      <c r="N312" s="558"/>
      <c r="O312" s="558"/>
      <c r="P312" s="28"/>
      <c r="Q312" s="559"/>
      <c r="R312" s="560"/>
      <c r="S312" s="560"/>
      <c r="T312" s="28"/>
      <c r="U312" s="28"/>
      <c r="V312" s="28"/>
      <c r="W312" s="28"/>
      <c r="X312" s="558"/>
      <c r="Y312" s="558"/>
      <c r="Z312" s="558"/>
      <c r="AA312" s="561"/>
      <c r="AB312" s="562"/>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row>
    <row r="313" ht="11.25" customHeight="1">
      <c r="A313" s="557"/>
      <c r="B313" s="558"/>
      <c r="C313" s="558"/>
      <c r="D313" s="360"/>
      <c r="E313" s="558"/>
      <c r="F313" s="28"/>
      <c r="G313" s="28"/>
      <c r="H313" s="558"/>
      <c r="I313" s="360"/>
      <c r="J313" s="559"/>
      <c r="K313" s="559"/>
      <c r="L313" s="558"/>
      <c r="M313" s="558"/>
      <c r="N313" s="558"/>
      <c r="O313" s="558"/>
      <c r="P313" s="28"/>
      <c r="Q313" s="559"/>
      <c r="R313" s="560"/>
      <c r="S313" s="560"/>
      <c r="T313" s="28"/>
      <c r="U313" s="28"/>
      <c r="V313" s="28"/>
      <c r="W313" s="28"/>
      <c r="X313" s="558"/>
      <c r="Y313" s="558"/>
      <c r="Z313" s="558"/>
      <c r="AA313" s="561"/>
      <c r="AB313" s="562"/>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row>
    <row r="314" ht="11.25" customHeight="1">
      <c r="A314" s="557"/>
      <c r="B314" s="558"/>
      <c r="C314" s="558"/>
      <c r="D314" s="360"/>
      <c r="E314" s="558"/>
      <c r="F314" s="28"/>
      <c r="G314" s="28"/>
      <c r="H314" s="558"/>
      <c r="I314" s="360"/>
      <c r="J314" s="559"/>
      <c r="K314" s="559"/>
      <c r="L314" s="558"/>
      <c r="M314" s="558"/>
      <c r="N314" s="558"/>
      <c r="O314" s="558"/>
      <c r="P314" s="28"/>
      <c r="Q314" s="559"/>
      <c r="R314" s="560"/>
      <c r="S314" s="560"/>
      <c r="T314" s="28"/>
      <c r="U314" s="28"/>
      <c r="V314" s="28"/>
      <c r="W314" s="28"/>
      <c r="X314" s="558"/>
      <c r="Y314" s="558"/>
      <c r="Z314" s="558"/>
      <c r="AA314" s="561"/>
      <c r="AB314" s="562"/>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row>
    <row r="315" ht="11.25" customHeight="1">
      <c r="A315" s="557"/>
      <c r="B315" s="558"/>
      <c r="C315" s="558"/>
      <c r="D315" s="360"/>
      <c r="E315" s="558"/>
      <c r="F315" s="28"/>
      <c r="G315" s="28"/>
      <c r="H315" s="558"/>
      <c r="I315" s="360"/>
      <c r="J315" s="559"/>
      <c r="K315" s="559"/>
      <c r="L315" s="558"/>
      <c r="M315" s="558"/>
      <c r="N315" s="558"/>
      <c r="O315" s="558"/>
      <c r="P315" s="28"/>
      <c r="Q315" s="559"/>
      <c r="R315" s="560"/>
      <c r="S315" s="560"/>
      <c r="T315" s="28"/>
      <c r="U315" s="28"/>
      <c r="V315" s="28"/>
      <c r="W315" s="28"/>
      <c r="X315" s="558"/>
      <c r="Y315" s="558"/>
      <c r="Z315" s="558"/>
      <c r="AA315" s="561"/>
      <c r="AB315" s="562"/>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row>
    <row r="316" ht="11.25" customHeight="1">
      <c r="A316" s="557"/>
      <c r="B316" s="558"/>
      <c r="C316" s="558"/>
      <c r="D316" s="360"/>
      <c r="E316" s="558"/>
      <c r="F316" s="28"/>
      <c r="G316" s="28"/>
      <c r="H316" s="558"/>
      <c r="I316" s="360"/>
      <c r="J316" s="559"/>
      <c r="K316" s="559"/>
      <c r="L316" s="558"/>
      <c r="M316" s="558"/>
      <c r="N316" s="558"/>
      <c r="O316" s="558"/>
      <c r="P316" s="28"/>
      <c r="Q316" s="559"/>
      <c r="R316" s="560"/>
      <c r="S316" s="560"/>
      <c r="T316" s="28"/>
      <c r="U316" s="28"/>
      <c r="V316" s="28"/>
      <c r="W316" s="28"/>
      <c r="X316" s="558"/>
      <c r="Y316" s="558"/>
      <c r="Z316" s="558"/>
      <c r="AA316" s="561"/>
      <c r="AB316" s="562"/>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row>
    <row r="317" ht="11.25" customHeight="1">
      <c r="A317" s="557"/>
      <c r="B317" s="558"/>
      <c r="C317" s="558"/>
      <c r="D317" s="360"/>
      <c r="E317" s="558"/>
      <c r="F317" s="28"/>
      <c r="G317" s="28"/>
      <c r="H317" s="558"/>
      <c r="I317" s="360"/>
      <c r="J317" s="559"/>
      <c r="K317" s="559"/>
      <c r="L317" s="558"/>
      <c r="M317" s="558"/>
      <c r="N317" s="558"/>
      <c r="O317" s="558"/>
      <c r="P317" s="28"/>
      <c r="Q317" s="559"/>
      <c r="R317" s="560"/>
      <c r="S317" s="560"/>
      <c r="T317" s="28"/>
      <c r="U317" s="28"/>
      <c r="V317" s="28"/>
      <c r="W317" s="28"/>
      <c r="X317" s="558"/>
      <c r="Y317" s="558"/>
      <c r="Z317" s="558"/>
      <c r="AA317" s="561"/>
      <c r="AB317" s="562"/>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row>
    <row r="318" ht="11.25" customHeight="1">
      <c r="A318" s="557"/>
      <c r="B318" s="558"/>
      <c r="C318" s="558"/>
      <c r="D318" s="360"/>
      <c r="E318" s="558"/>
      <c r="F318" s="28"/>
      <c r="G318" s="28"/>
      <c r="H318" s="558"/>
      <c r="I318" s="360"/>
      <c r="J318" s="559"/>
      <c r="K318" s="559"/>
      <c r="L318" s="558"/>
      <c r="M318" s="558"/>
      <c r="N318" s="558"/>
      <c r="O318" s="558"/>
      <c r="P318" s="28"/>
      <c r="Q318" s="559"/>
      <c r="R318" s="560"/>
      <c r="S318" s="560"/>
      <c r="T318" s="28"/>
      <c r="U318" s="28"/>
      <c r="V318" s="28"/>
      <c r="W318" s="28"/>
      <c r="X318" s="558"/>
      <c r="Y318" s="558"/>
      <c r="Z318" s="558"/>
      <c r="AA318" s="561"/>
      <c r="AB318" s="562"/>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row>
    <row r="319" ht="11.25" customHeight="1">
      <c r="A319" s="557"/>
      <c r="B319" s="558"/>
      <c r="C319" s="558"/>
      <c r="D319" s="360"/>
      <c r="E319" s="558"/>
      <c r="F319" s="28"/>
      <c r="G319" s="28"/>
      <c r="H319" s="558"/>
      <c r="I319" s="360"/>
      <c r="J319" s="559"/>
      <c r="K319" s="559"/>
      <c r="L319" s="558"/>
      <c r="M319" s="558"/>
      <c r="N319" s="558"/>
      <c r="O319" s="558"/>
      <c r="P319" s="28"/>
      <c r="Q319" s="559"/>
      <c r="R319" s="560"/>
      <c r="S319" s="560"/>
      <c r="T319" s="28"/>
      <c r="U319" s="28"/>
      <c r="V319" s="28"/>
      <c r="W319" s="28"/>
      <c r="X319" s="558"/>
      <c r="Y319" s="558"/>
      <c r="Z319" s="558"/>
      <c r="AA319" s="561"/>
      <c r="AB319" s="562"/>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row>
    <row r="320" ht="11.25" customHeight="1">
      <c r="A320" s="557"/>
      <c r="B320" s="558"/>
      <c r="C320" s="558"/>
      <c r="D320" s="360"/>
      <c r="E320" s="558"/>
      <c r="F320" s="28"/>
      <c r="G320" s="28"/>
      <c r="H320" s="558"/>
      <c r="I320" s="360"/>
      <c r="J320" s="559"/>
      <c r="K320" s="559"/>
      <c r="L320" s="558"/>
      <c r="M320" s="558"/>
      <c r="N320" s="558"/>
      <c r="O320" s="558"/>
      <c r="P320" s="28"/>
      <c r="Q320" s="559"/>
      <c r="R320" s="560"/>
      <c r="S320" s="560"/>
      <c r="T320" s="28"/>
      <c r="U320" s="28"/>
      <c r="V320" s="28"/>
      <c r="W320" s="28"/>
      <c r="X320" s="558"/>
      <c r="Y320" s="558"/>
      <c r="Z320" s="558"/>
      <c r="AA320" s="561"/>
      <c r="AB320" s="562"/>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row>
    <row r="321" ht="11.25" customHeight="1">
      <c r="A321" s="557"/>
      <c r="B321" s="558"/>
      <c r="C321" s="558"/>
      <c r="D321" s="360"/>
      <c r="E321" s="558"/>
      <c r="F321" s="28"/>
      <c r="G321" s="28"/>
      <c r="H321" s="558"/>
      <c r="I321" s="360"/>
      <c r="J321" s="559"/>
      <c r="K321" s="559"/>
      <c r="L321" s="558"/>
      <c r="M321" s="558"/>
      <c r="N321" s="558"/>
      <c r="O321" s="558"/>
      <c r="P321" s="28"/>
      <c r="Q321" s="559"/>
      <c r="R321" s="560"/>
      <c r="S321" s="560"/>
      <c r="T321" s="28"/>
      <c r="U321" s="28"/>
      <c r="V321" s="28"/>
      <c r="W321" s="28"/>
      <c r="X321" s="558"/>
      <c r="Y321" s="558"/>
      <c r="Z321" s="558"/>
      <c r="AA321" s="561"/>
      <c r="AB321" s="562"/>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row>
    <row r="322" ht="11.25" customHeight="1">
      <c r="A322" s="557"/>
      <c r="B322" s="558"/>
      <c r="C322" s="558"/>
      <c r="D322" s="360"/>
      <c r="E322" s="558"/>
      <c r="F322" s="28"/>
      <c r="G322" s="28"/>
      <c r="H322" s="558"/>
      <c r="I322" s="360"/>
      <c r="J322" s="559"/>
      <c r="K322" s="559"/>
      <c r="L322" s="558"/>
      <c r="M322" s="558"/>
      <c r="N322" s="558"/>
      <c r="O322" s="558"/>
      <c r="P322" s="28"/>
      <c r="Q322" s="559"/>
      <c r="R322" s="560"/>
      <c r="S322" s="560"/>
      <c r="T322" s="28"/>
      <c r="U322" s="28"/>
      <c r="V322" s="28"/>
      <c r="W322" s="28"/>
      <c r="X322" s="558"/>
      <c r="Y322" s="558"/>
      <c r="Z322" s="558"/>
      <c r="AA322" s="561"/>
      <c r="AB322" s="562"/>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row>
    <row r="323" ht="11.25" customHeight="1">
      <c r="A323" s="557"/>
      <c r="B323" s="558"/>
      <c r="C323" s="558"/>
      <c r="D323" s="360"/>
      <c r="E323" s="558"/>
      <c r="F323" s="28"/>
      <c r="G323" s="28"/>
      <c r="H323" s="558"/>
      <c r="I323" s="360"/>
      <c r="J323" s="559"/>
      <c r="K323" s="559"/>
      <c r="L323" s="558"/>
      <c r="M323" s="558"/>
      <c r="N323" s="558"/>
      <c r="O323" s="558"/>
      <c r="P323" s="28"/>
      <c r="Q323" s="559"/>
      <c r="R323" s="560"/>
      <c r="S323" s="560"/>
      <c r="T323" s="28"/>
      <c r="U323" s="28"/>
      <c r="V323" s="28"/>
      <c r="W323" s="28"/>
      <c r="X323" s="558"/>
      <c r="Y323" s="558"/>
      <c r="Z323" s="558"/>
      <c r="AA323" s="561"/>
      <c r="AB323" s="562"/>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row>
    <row r="324" ht="11.25" customHeight="1">
      <c r="A324" s="557"/>
      <c r="B324" s="558"/>
      <c r="C324" s="558"/>
      <c r="D324" s="360"/>
      <c r="E324" s="558"/>
      <c r="F324" s="28"/>
      <c r="G324" s="28"/>
      <c r="H324" s="558"/>
      <c r="I324" s="360"/>
      <c r="J324" s="559"/>
      <c r="K324" s="559"/>
      <c r="L324" s="558"/>
      <c r="M324" s="558"/>
      <c r="N324" s="558"/>
      <c r="O324" s="558"/>
      <c r="P324" s="28"/>
      <c r="Q324" s="559"/>
      <c r="R324" s="560"/>
      <c r="S324" s="560"/>
      <c r="T324" s="28"/>
      <c r="U324" s="28"/>
      <c r="V324" s="28"/>
      <c r="W324" s="28"/>
      <c r="X324" s="558"/>
      <c r="Y324" s="558"/>
      <c r="Z324" s="558"/>
      <c r="AA324" s="561"/>
      <c r="AB324" s="562"/>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row>
    <row r="325" ht="11.25" customHeight="1">
      <c r="A325" s="557"/>
      <c r="B325" s="558"/>
      <c r="C325" s="558"/>
      <c r="D325" s="360"/>
      <c r="E325" s="558"/>
      <c r="F325" s="28"/>
      <c r="G325" s="28"/>
      <c r="H325" s="558"/>
      <c r="I325" s="360"/>
      <c r="J325" s="559"/>
      <c r="K325" s="559"/>
      <c r="L325" s="558"/>
      <c r="M325" s="558"/>
      <c r="N325" s="558"/>
      <c r="O325" s="558"/>
      <c r="P325" s="28"/>
      <c r="Q325" s="559"/>
      <c r="R325" s="560"/>
      <c r="S325" s="560"/>
      <c r="T325" s="28"/>
      <c r="U325" s="28"/>
      <c r="V325" s="28"/>
      <c r="W325" s="28"/>
      <c r="X325" s="558"/>
      <c r="Y325" s="558"/>
      <c r="Z325" s="558"/>
      <c r="AA325" s="561"/>
      <c r="AB325" s="562"/>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row>
    <row r="326" ht="11.25" customHeight="1">
      <c r="A326" s="557"/>
      <c r="B326" s="558"/>
      <c r="C326" s="558"/>
      <c r="D326" s="360"/>
      <c r="E326" s="558"/>
      <c r="F326" s="28"/>
      <c r="G326" s="28"/>
      <c r="H326" s="558"/>
      <c r="I326" s="360"/>
      <c r="J326" s="559"/>
      <c r="K326" s="559"/>
      <c r="L326" s="558"/>
      <c r="M326" s="558"/>
      <c r="N326" s="558"/>
      <c r="O326" s="558"/>
      <c r="P326" s="28"/>
      <c r="Q326" s="559"/>
      <c r="R326" s="560"/>
      <c r="S326" s="560"/>
      <c r="T326" s="28"/>
      <c r="U326" s="28"/>
      <c r="V326" s="28"/>
      <c r="W326" s="28"/>
      <c r="X326" s="558"/>
      <c r="Y326" s="558"/>
      <c r="Z326" s="558"/>
      <c r="AA326" s="561"/>
      <c r="AB326" s="562"/>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row>
    <row r="327" ht="11.25" customHeight="1">
      <c r="A327" s="557"/>
      <c r="B327" s="558"/>
      <c r="C327" s="558"/>
      <c r="D327" s="360"/>
      <c r="E327" s="558"/>
      <c r="F327" s="28"/>
      <c r="G327" s="28"/>
      <c r="H327" s="558"/>
      <c r="I327" s="360"/>
      <c r="J327" s="559"/>
      <c r="K327" s="559"/>
      <c r="L327" s="558"/>
      <c r="M327" s="558"/>
      <c r="N327" s="558"/>
      <c r="O327" s="558"/>
      <c r="P327" s="28"/>
      <c r="Q327" s="559"/>
      <c r="R327" s="560"/>
      <c r="S327" s="560"/>
      <c r="T327" s="28"/>
      <c r="U327" s="28"/>
      <c r="V327" s="28"/>
      <c r="W327" s="28"/>
      <c r="X327" s="558"/>
      <c r="Y327" s="558"/>
      <c r="Z327" s="558"/>
      <c r="AA327" s="561"/>
      <c r="AB327" s="562"/>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row>
    <row r="328" ht="11.25" customHeight="1">
      <c r="A328" s="557"/>
      <c r="B328" s="558"/>
      <c r="C328" s="558"/>
      <c r="D328" s="360"/>
      <c r="E328" s="558"/>
      <c r="F328" s="28"/>
      <c r="G328" s="28"/>
      <c r="H328" s="558"/>
      <c r="I328" s="360"/>
      <c r="J328" s="559"/>
      <c r="K328" s="559"/>
      <c r="L328" s="558"/>
      <c r="M328" s="558"/>
      <c r="N328" s="558"/>
      <c r="O328" s="558"/>
      <c r="P328" s="28"/>
      <c r="Q328" s="559"/>
      <c r="R328" s="560"/>
      <c r="S328" s="560"/>
      <c r="T328" s="28"/>
      <c r="U328" s="28"/>
      <c r="V328" s="28"/>
      <c r="W328" s="28"/>
      <c r="X328" s="558"/>
      <c r="Y328" s="558"/>
      <c r="Z328" s="558"/>
      <c r="AA328" s="561"/>
      <c r="AB328" s="562"/>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row>
    <row r="329" ht="11.25" customHeight="1">
      <c r="A329" s="557"/>
      <c r="B329" s="558"/>
      <c r="C329" s="558"/>
      <c r="D329" s="360"/>
      <c r="E329" s="558"/>
      <c r="F329" s="28"/>
      <c r="G329" s="28"/>
      <c r="H329" s="558"/>
      <c r="I329" s="360"/>
      <c r="J329" s="559"/>
      <c r="K329" s="559"/>
      <c r="L329" s="558"/>
      <c r="M329" s="558"/>
      <c r="N329" s="558"/>
      <c r="O329" s="558"/>
      <c r="P329" s="28"/>
      <c r="Q329" s="559"/>
      <c r="R329" s="560"/>
      <c r="S329" s="560"/>
      <c r="T329" s="28"/>
      <c r="U329" s="28"/>
      <c r="V329" s="28"/>
      <c r="W329" s="28"/>
      <c r="X329" s="558"/>
      <c r="Y329" s="558"/>
      <c r="Z329" s="558"/>
      <c r="AA329" s="561"/>
      <c r="AB329" s="562"/>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row>
    <row r="330" ht="11.25" customHeight="1">
      <c r="A330" s="557"/>
      <c r="B330" s="558"/>
      <c r="C330" s="558"/>
      <c r="D330" s="360"/>
      <c r="E330" s="558"/>
      <c r="F330" s="28"/>
      <c r="G330" s="28"/>
      <c r="H330" s="558"/>
      <c r="I330" s="360"/>
      <c r="J330" s="559"/>
      <c r="K330" s="559"/>
      <c r="L330" s="558"/>
      <c r="M330" s="558"/>
      <c r="N330" s="558"/>
      <c r="O330" s="558"/>
      <c r="P330" s="28"/>
      <c r="Q330" s="559"/>
      <c r="R330" s="560"/>
      <c r="S330" s="560"/>
      <c r="T330" s="28"/>
      <c r="U330" s="28"/>
      <c r="V330" s="28"/>
      <c r="W330" s="28"/>
      <c r="X330" s="558"/>
      <c r="Y330" s="558"/>
      <c r="Z330" s="558"/>
      <c r="AA330" s="561"/>
      <c r="AB330" s="562"/>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row>
    <row r="331" ht="11.25" customHeight="1">
      <c r="A331" s="557"/>
      <c r="B331" s="558"/>
      <c r="C331" s="558"/>
      <c r="D331" s="360"/>
      <c r="E331" s="558"/>
      <c r="F331" s="28"/>
      <c r="G331" s="28"/>
      <c r="H331" s="558"/>
      <c r="I331" s="360"/>
      <c r="J331" s="559"/>
      <c r="K331" s="559"/>
      <c r="L331" s="558"/>
      <c r="M331" s="558"/>
      <c r="N331" s="558"/>
      <c r="O331" s="558"/>
      <c r="P331" s="28"/>
      <c r="Q331" s="559"/>
      <c r="R331" s="560"/>
      <c r="S331" s="560"/>
      <c r="T331" s="28"/>
      <c r="U331" s="28"/>
      <c r="V331" s="28"/>
      <c r="W331" s="28"/>
      <c r="X331" s="558"/>
      <c r="Y331" s="558"/>
      <c r="Z331" s="558"/>
      <c r="AA331" s="561"/>
      <c r="AB331" s="562"/>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row>
    <row r="332" ht="11.25" customHeight="1">
      <c r="A332" s="557"/>
      <c r="B332" s="558"/>
      <c r="C332" s="558"/>
      <c r="D332" s="360"/>
      <c r="E332" s="558"/>
      <c r="F332" s="28"/>
      <c r="G332" s="28"/>
      <c r="H332" s="558"/>
      <c r="I332" s="360"/>
      <c r="J332" s="559"/>
      <c r="K332" s="559"/>
      <c r="L332" s="558"/>
      <c r="M332" s="558"/>
      <c r="N332" s="558"/>
      <c r="O332" s="558"/>
      <c r="P332" s="28"/>
      <c r="Q332" s="559"/>
      <c r="R332" s="560"/>
      <c r="S332" s="560"/>
      <c r="T332" s="28"/>
      <c r="U332" s="28"/>
      <c r="V332" s="28"/>
      <c r="W332" s="28"/>
      <c r="X332" s="558"/>
      <c r="Y332" s="558"/>
      <c r="Z332" s="558"/>
      <c r="AA332" s="561"/>
      <c r="AB332" s="562"/>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row>
    <row r="333" ht="11.25" customHeight="1">
      <c r="A333" s="557"/>
      <c r="B333" s="558"/>
      <c r="C333" s="558"/>
      <c r="D333" s="360"/>
      <c r="E333" s="558"/>
      <c r="F333" s="28"/>
      <c r="G333" s="28"/>
      <c r="H333" s="558"/>
      <c r="I333" s="360"/>
      <c r="J333" s="559"/>
      <c r="K333" s="559"/>
      <c r="L333" s="558"/>
      <c r="M333" s="558"/>
      <c r="N333" s="558"/>
      <c r="O333" s="558"/>
      <c r="P333" s="28"/>
      <c r="Q333" s="559"/>
      <c r="R333" s="560"/>
      <c r="S333" s="560"/>
      <c r="T333" s="28"/>
      <c r="U333" s="28"/>
      <c r="V333" s="28"/>
      <c r="W333" s="28"/>
      <c r="X333" s="558"/>
      <c r="Y333" s="558"/>
      <c r="Z333" s="558"/>
      <c r="AA333" s="561"/>
      <c r="AB333" s="562"/>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row>
    <row r="334" ht="11.25" customHeight="1">
      <c r="A334" s="557"/>
      <c r="B334" s="558"/>
      <c r="C334" s="558"/>
      <c r="D334" s="360"/>
      <c r="E334" s="558"/>
      <c r="F334" s="28"/>
      <c r="G334" s="28"/>
      <c r="H334" s="558"/>
      <c r="I334" s="360"/>
      <c r="J334" s="559"/>
      <c r="K334" s="559"/>
      <c r="L334" s="558"/>
      <c r="M334" s="558"/>
      <c r="N334" s="558"/>
      <c r="O334" s="558"/>
      <c r="P334" s="28"/>
      <c r="Q334" s="559"/>
      <c r="R334" s="560"/>
      <c r="S334" s="560"/>
      <c r="T334" s="28"/>
      <c r="U334" s="28"/>
      <c r="V334" s="28"/>
      <c r="W334" s="28"/>
      <c r="X334" s="558"/>
      <c r="Y334" s="558"/>
      <c r="Z334" s="558"/>
      <c r="AA334" s="561"/>
      <c r="AB334" s="562"/>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row>
    <row r="335" ht="11.25" customHeight="1">
      <c r="A335" s="557"/>
      <c r="B335" s="558"/>
      <c r="C335" s="558"/>
      <c r="D335" s="360"/>
      <c r="E335" s="558"/>
      <c r="F335" s="28"/>
      <c r="G335" s="28"/>
      <c r="H335" s="558"/>
      <c r="I335" s="360"/>
      <c r="J335" s="559"/>
      <c r="K335" s="559"/>
      <c r="L335" s="558"/>
      <c r="M335" s="558"/>
      <c r="N335" s="558"/>
      <c r="O335" s="558"/>
      <c r="P335" s="28"/>
      <c r="Q335" s="559"/>
      <c r="R335" s="560"/>
      <c r="S335" s="560"/>
      <c r="T335" s="28"/>
      <c r="U335" s="28"/>
      <c r="V335" s="28"/>
      <c r="W335" s="28"/>
      <c r="X335" s="558"/>
      <c r="Y335" s="558"/>
      <c r="Z335" s="558"/>
      <c r="AA335" s="561"/>
      <c r="AB335" s="562"/>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row>
    <row r="336" ht="11.25" customHeight="1">
      <c r="A336" s="557"/>
      <c r="B336" s="558"/>
      <c r="C336" s="558"/>
      <c r="D336" s="360"/>
      <c r="E336" s="558"/>
      <c r="F336" s="28"/>
      <c r="G336" s="28"/>
      <c r="H336" s="558"/>
      <c r="I336" s="360"/>
      <c r="J336" s="559"/>
      <c r="K336" s="559"/>
      <c r="L336" s="558"/>
      <c r="M336" s="558"/>
      <c r="N336" s="558"/>
      <c r="O336" s="558"/>
      <c r="P336" s="28"/>
      <c r="Q336" s="559"/>
      <c r="R336" s="560"/>
      <c r="S336" s="560"/>
      <c r="T336" s="28"/>
      <c r="U336" s="28"/>
      <c r="V336" s="28"/>
      <c r="W336" s="28"/>
      <c r="X336" s="558"/>
      <c r="Y336" s="558"/>
      <c r="Z336" s="558"/>
      <c r="AA336" s="561"/>
      <c r="AB336" s="562"/>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row>
    <row r="337" ht="11.25" customHeight="1">
      <c r="A337" s="557"/>
      <c r="B337" s="558"/>
      <c r="C337" s="558"/>
      <c r="D337" s="360"/>
      <c r="E337" s="558"/>
      <c r="F337" s="28"/>
      <c r="G337" s="28"/>
      <c r="H337" s="558"/>
      <c r="I337" s="360"/>
      <c r="J337" s="559"/>
      <c r="K337" s="559"/>
      <c r="L337" s="558"/>
      <c r="M337" s="558"/>
      <c r="N337" s="558"/>
      <c r="O337" s="558"/>
      <c r="P337" s="28"/>
      <c r="Q337" s="559"/>
      <c r="R337" s="560"/>
      <c r="S337" s="560"/>
      <c r="T337" s="28"/>
      <c r="U337" s="28"/>
      <c r="V337" s="28"/>
      <c r="W337" s="28"/>
      <c r="X337" s="558"/>
      <c r="Y337" s="558"/>
      <c r="Z337" s="558"/>
      <c r="AA337" s="561"/>
      <c r="AB337" s="562"/>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row>
    <row r="338" ht="11.25" customHeight="1">
      <c r="A338" s="557"/>
      <c r="B338" s="558"/>
      <c r="C338" s="558"/>
      <c r="D338" s="360"/>
      <c r="E338" s="558"/>
      <c r="F338" s="28"/>
      <c r="G338" s="28"/>
      <c r="H338" s="558"/>
      <c r="I338" s="360"/>
      <c r="J338" s="559"/>
      <c r="K338" s="559"/>
      <c r="L338" s="558"/>
      <c r="M338" s="558"/>
      <c r="N338" s="558"/>
      <c r="O338" s="558"/>
      <c r="P338" s="28"/>
      <c r="Q338" s="559"/>
      <c r="R338" s="560"/>
      <c r="S338" s="560"/>
      <c r="T338" s="28"/>
      <c r="U338" s="28"/>
      <c r="V338" s="28"/>
      <c r="W338" s="28"/>
      <c r="X338" s="558"/>
      <c r="Y338" s="558"/>
      <c r="Z338" s="558"/>
      <c r="AA338" s="561"/>
      <c r="AB338" s="562"/>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row>
    <row r="339" ht="11.25" customHeight="1">
      <c r="A339" s="557"/>
      <c r="B339" s="558"/>
      <c r="C339" s="558"/>
      <c r="D339" s="360"/>
      <c r="E339" s="558"/>
      <c r="F339" s="28"/>
      <c r="G339" s="28"/>
      <c r="H339" s="558"/>
      <c r="I339" s="360"/>
      <c r="J339" s="559"/>
      <c r="K339" s="559"/>
      <c r="L339" s="558"/>
      <c r="M339" s="558"/>
      <c r="N339" s="558"/>
      <c r="O339" s="558"/>
      <c r="P339" s="28"/>
      <c r="Q339" s="559"/>
      <c r="R339" s="560"/>
      <c r="S339" s="560"/>
      <c r="T339" s="28"/>
      <c r="U339" s="28"/>
      <c r="V339" s="28"/>
      <c r="W339" s="28"/>
      <c r="X339" s="558"/>
      <c r="Y339" s="558"/>
      <c r="Z339" s="558"/>
      <c r="AA339" s="561"/>
      <c r="AB339" s="562"/>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row>
    <row r="340" ht="11.25" customHeight="1">
      <c r="A340" s="557"/>
      <c r="B340" s="558"/>
      <c r="C340" s="558"/>
      <c r="D340" s="360"/>
      <c r="E340" s="558"/>
      <c r="F340" s="28"/>
      <c r="G340" s="28"/>
      <c r="H340" s="558"/>
      <c r="I340" s="360"/>
      <c r="J340" s="559"/>
      <c r="K340" s="559"/>
      <c r="L340" s="558"/>
      <c r="M340" s="558"/>
      <c r="N340" s="558"/>
      <c r="O340" s="558"/>
      <c r="P340" s="28"/>
      <c r="Q340" s="559"/>
      <c r="R340" s="560"/>
      <c r="S340" s="560"/>
      <c r="T340" s="28"/>
      <c r="U340" s="28"/>
      <c r="V340" s="28"/>
      <c r="W340" s="28"/>
      <c r="X340" s="558"/>
      <c r="Y340" s="558"/>
      <c r="Z340" s="558"/>
      <c r="AA340" s="561"/>
      <c r="AB340" s="562"/>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row>
    <row r="341" ht="11.25" customHeight="1">
      <c r="A341" s="557"/>
      <c r="B341" s="558"/>
      <c r="C341" s="558"/>
      <c r="D341" s="360"/>
      <c r="E341" s="558"/>
      <c r="F341" s="28"/>
      <c r="G341" s="28"/>
      <c r="H341" s="558"/>
      <c r="I341" s="360"/>
      <c r="J341" s="559"/>
      <c r="K341" s="559"/>
      <c r="L341" s="558"/>
      <c r="M341" s="558"/>
      <c r="N341" s="558"/>
      <c r="O341" s="558"/>
      <c r="P341" s="28"/>
      <c r="Q341" s="559"/>
      <c r="R341" s="560"/>
      <c r="S341" s="560"/>
      <c r="T341" s="28"/>
      <c r="U341" s="28"/>
      <c r="V341" s="28"/>
      <c r="W341" s="28"/>
      <c r="X341" s="558"/>
      <c r="Y341" s="558"/>
      <c r="Z341" s="558"/>
      <c r="AA341" s="561"/>
      <c r="AB341" s="562"/>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row>
    <row r="342" ht="11.25" customHeight="1">
      <c r="A342" s="557"/>
      <c r="B342" s="558"/>
      <c r="C342" s="558"/>
      <c r="D342" s="360"/>
      <c r="E342" s="558"/>
      <c r="F342" s="28"/>
      <c r="G342" s="28"/>
      <c r="H342" s="558"/>
      <c r="I342" s="360"/>
      <c r="J342" s="559"/>
      <c r="K342" s="559"/>
      <c r="L342" s="558"/>
      <c r="M342" s="558"/>
      <c r="N342" s="558"/>
      <c r="O342" s="558"/>
      <c r="P342" s="28"/>
      <c r="Q342" s="559"/>
      <c r="R342" s="560"/>
      <c r="S342" s="560"/>
      <c r="T342" s="28"/>
      <c r="U342" s="28"/>
      <c r="V342" s="28"/>
      <c r="W342" s="28"/>
      <c r="X342" s="558"/>
      <c r="Y342" s="558"/>
      <c r="Z342" s="558"/>
      <c r="AA342" s="561"/>
      <c r="AB342" s="562"/>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row>
    <row r="343" ht="11.25" customHeight="1">
      <c r="A343" s="557"/>
      <c r="B343" s="558"/>
      <c r="C343" s="558"/>
      <c r="D343" s="360"/>
      <c r="E343" s="558"/>
      <c r="F343" s="28"/>
      <c r="G343" s="28"/>
      <c r="H343" s="558"/>
      <c r="I343" s="360"/>
      <c r="J343" s="559"/>
      <c r="K343" s="559"/>
      <c r="L343" s="558"/>
      <c r="M343" s="558"/>
      <c r="N343" s="558"/>
      <c r="O343" s="558"/>
      <c r="P343" s="28"/>
      <c r="Q343" s="559"/>
      <c r="R343" s="560"/>
      <c r="S343" s="560"/>
      <c r="T343" s="28"/>
      <c r="U343" s="28"/>
      <c r="V343" s="28"/>
      <c r="W343" s="28"/>
      <c r="X343" s="558"/>
      <c r="Y343" s="558"/>
      <c r="Z343" s="558"/>
      <c r="AA343" s="561"/>
      <c r="AB343" s="562"/>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row>
    <row r="344" ht="11.25" customHeight="1">
      <c r="A344" s="557"/>
      <c r="B344" s="558"/>
      <c r="C344" s="558"/>
      <c r="D344" s="360"/>
      <c r="E344" s="558"/>
      <c r="F344" s="28"/>
      <c r="G344" s="28"/>
      <c r="H344" s="558"/>
      <c r="I344" s="360"/>
      <c r="J344" s="559"/>
      <c r="K344" s="559"/>
      <c r="L344" s="558"/>
      <c r="M344" s="558"/>
      <c r="N344" s="558"/>
      <c r="O344" s="558"/>
      <c r="P344" s="28"/>
      <c r="Q344" s="559"/>
      <c r="R344" s="560"/>
      <c r="S344" s="560"/>
      <c r="T344" s="28"/>
      <c r="U344" s="28"/>
      <c r="V344" s="28"/>
      <c r="W344" s="28"/>
      <c r="X344" s="558"/>
      <c r="Y344" s="558"/>
      <c r="Z344" s="558"/>
      <c r="AA344" s="561"/>
      <c r="AB344" s="562"/>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row>
    <row r="345" ht="11.25" customHeight="1">
      <c r="A345" s="557"/>
      <c r="B345" s="558"/>
      <c r="C345" s="558"/>
      <c r="D345" s="360"/>
      <c r="E345" s="558"/>
      <c r="F345" s="28"/>
      <c r="G345" s="28"/>
      <c r="H345" s="558"/>
      <c r="I345" s="360"/>
      <c r="J345" s="559"/>
      <c r="K345" s="559"/>
      <c r="L345" s="558"/>
      <c r="M345" s="558"/>
      <c r="N345" s="558"/>
      <c r="O345" s="558"/>
      <c r="P345" s="28"/>
      <c r="Q345" s="559"/>
      <c r="R345" s="560"/>
      <c r="S345" s="560"/>
      <c r="T345" s="28"/>
      <c r="U345" s="28"/>
      <c r="V345" s="28"/>
      <c r="W345" s="28"/>
      <c r="X345" s="558"/>
      <c r="Y345" s="558"/>
      <c r="Z345" s="558"/>
      <c r="AA345" s="561"/>
      <c r="AB345" s="562"/>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row>
    <row r="346" ht="11.25" customHeight="1">
      <c r="A346" s="557"/>
      <c r="B346" s="558"/>
      <c r="C346" s="558"/>
      <c r="D346" s="360"/>
      <c r="E346" s="558"/>
      <c r="F346" s="28"/>
      <c r="G346" s="28"/>
      <c r="H346" s="558"/>
      <c r="I346" s="360"/>
      <c r="J346" s="559"/>
      <c r="K346" s="559"/>
      <c r="L346" s="558"/>
      <c r="M346" s="558"/>
      <c r="N346" s="558"/>
      <c r="O346" s="558"/>
      <c r="P346" s="28"/>
      <c r="Q346" s="559"/>
      <c r="R346" s="560"/>
      <c r="S346" s="560"/>
      <c r="T346" s="28"/>
      <c r="U346" s="28"/>
      <c r="V346" s="28"/>
      <c r="W346" s="28"/>
      <c r="X346" s="558"/>
      <c r="Y346" s="558"/>
      <c r="Z346" s="558"/>
      <c r="AA346" s="561"/>
      <c r="AB346" s="562"/>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row>
    <row r="347" ht="11.25" customHeight="1">
      <c r="A347" s="557"/>
      <c r="B347" s="558"/>
      <c r="C347" s="558"/>
      <c r="D347" s="360"/>
      <c r="E347" s="558"/>
      <c r="F347" s="28"/>
      <c r="G347" s="28"/>
      <c r="H347" s="558"/>
      <c r="I347" s="360"/>
      <c r="J347" s="559"/>
      <c r="K347" s="559"/>
      <c r="L347" s="558"/>
      <c r="M347" s="558"/>
      <c r="N347" s="558"/>
      <c r="O347" s="558"/>
      <c r="P347" s="28"/>
      <c r="Q347" s="559"/>
      <c r="R347" s="560"/>
      <c r="S347" s="560"/>
      <c r="T347" s="28"/>
      <c r="U347" s="28"/>
      <c r="V347" s="28"/>
      <c r="W347" s="28"/>
      <c r="X347" s="558"/>
      <c r="Y347" s="558"/>
      <c r="Z347" s="558"/>
      <c r="AA347" s="561"/>
      <c r="AB347" s="562"/>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row>
    <row r="348" ht="11.25" customHeight="1">
      <c r="A348" s="557"/>
      <c r="B348" s="558"/>
      <c r="C348" s="558"/>
      <c r="D348" s="360"/>
      <c r="E348" s="558"/>
      <c r="F348" s="28"/>
      <c r="G348" s="28"/>
      <c r="H348" s="558"/>
      <c r="I348" s="360"/>
      <c r="J348" s="559"/>
      <c r="K348" s="559"/>
      <c r="L348" s="558"/>
      <c r="M348" s="558"/>
      <c r="N348" s="558"/>
      <c r="O348" s="558"/>
      <c r="P348" s="28"/>
      <c r="Q348" s="559"/>
      <c r="R348" s="560"/>
      <c r="S348" s="560"/>
      <c r="T348" s="28"/>
      <c r="U348" s="28"/>
      <c r="V348" s="28"/>
      <c r="W348" s="28"/>
      <c r="X348" s="558"/>
      <c r="Y348" s="558"/>
      <c r="Z348" s="558"/>
      <c r="AA348" s="561"/>
      <c r="AB348" s="562"/>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row>
    <row r="349" ht="11.25" customHeight="1">
      <c r="A349" s="557"/>
      <c r="B349" s="558"/>
      <c r="C349" s="558"/>
      <c r="D349" s="360"/>
      <c r="E349" s="558"/>
      <c r="F349" s="28"/>
      <c r="G349" s="28"/>
      <c r="H349" s="558"/>
      <c r="I349" s="360"/>
      <c r="J349" s="559"/>
      <c r="K349" s="559"/>
      <c r="L349" s="558"/>
      <c r="M349" s="558"/>
      <c r="N349" s="558"/>
      <c r="O349" s="558"/>
      <c r="P349" s="28"/>
      <c r="Q349" s="559"/>
      <c r="R349" s="560"/>
      <c r="S349" s="560"/>
      <c r="T349" s="28"/>
      <c r="U349" s="28"/>
      <c r="V349" s="28"/>
      <c r="W349" s="28"/>
      <c r="X349" s="558"/>
      <c r="Y349" s="558"/>
      <c r="Z349" s="558"/>
      <c r="AA349" s="561"/>
      <c r="AB349" s="562"/>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row>
    <row r="350" ht="11.25" customHeight="1">
      <c r="A350" s="557"/>
      <c r="B350" s="558"/>
      <c r="C350" s="558"/>
      <c r="D350" s="360"/>
      <c r="E350" s="558"/>
      <c r="F350" s="28"/>
      <c r="G350" s="28"/>
      <c r="H350" s="558"/>
      <c r="I350" s="360"/>
      <c r="J350" s="559"/>
      <c r="K350" s="559"/>
      <c r="L350" s="558"/>
      <c r="M350" s="558"/>
      <c r="N350" s="558"/>
      <c r="O350" s="558"/>
      <c r="P350" s="28"/>
      <c r="Q350" s="559"/>
      <c r="R350" s="560"/>
      <c r="S350" s="560"/>
      <c r="T350" s="28"/>
      <c r="U350" s="28"/>
      <c r="V350" s="28"/>
      <c r="W350" s="28"/>
      <c r="X350" s="558"/>
      <c r="Y350" s="558"/>
      <c r="Z350" s="558"/>
      <c r="AA350" s="561"/>
      <c r="AB350" s="562"/>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row>
    <row r="351" ht="11.25" customHeight="1">
      <c r="A351" s="557"/>
      <c r="B351" s="558"/>
      <c r="C351" s="558"/>
      <c r="D351" s="360"/>
      <c r="E351" s="558"/>
      <c r="F351" s="28"/>
      <c r="G351" s="28"/>
      <c r="H351" s="558"/>
      <c r="I351" s="360"/>
      <c r="J351" s="559"/>
      <c r="K351" s="559"/>
      <c r="L351" s="558"/>
      <c r="M351" s="558"/>
      <c r="N351" s="558"/>
      <c r="O351" s="558"/>
      <c r="P351" s="28"/>
      <c r="Q351" s="559"/>
      <c r="R351" s="560"/>
      <c r="S351" s="560"/>
      <c r="T351" s="28"/>
      <c r="U351" s="28"/>
      <c r="V351" s="28"/>
      <c r="W351" s="28"/>
      <c r="X351" s="558"/>
      <c r="Y351" s="558"/>
      <c r="Z351" s="558"/>
      <c r="AA351" s="561"/>
      <c r="AB351" s="562"/>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row>
    <row r="352" ht="11.25" customHeight="1">
      <c r="A352" s="557"/>
      <c r="B352" s="558"/>
      <c r="C352" s="558"/>
      <c r="D352" s="360"/>
      <c r="E352" s="558"/>
      <c r="F352" s="28"/>
      <c r="G352" s="28"/>
      <c r="H352" s="558"/>
      <c r="I352" s="360"/>
      <c r="J352" s="559"/>
      <c r="K352" s="559"/>
      <c r="L352" s="558"/>
      <c r="M352" s="558"/>
      <c r="N352" s="558"/>
      <c r="O352" s="558"/>
      <c r="P352" s="28"/>
      <c r="Q352" s="559"/>
      <c r="R352" s="560"/>
      <c r="S352" s="560"/>
      <c r="T352" s="28"/>
      <c r="U352" s="28"/>
      <c r="V352" s="28"/>
      <c r="W352" s="28"/>
      <c r="X352" s="558"/>
      <c r="Y352" s="558"/>
      <c r="Z352" s="558"/>
      <c r="AA352" s="561"/>
      <c r="AB352" s="562"/>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row>
    <row r="353" ht="11.25" customHeight="1">
      <c r="A353" s="557"/>
      <c r="B353" s="558"/>
      <c r="C353" s="558"/>
      <c r="D353" s="360"/>
      <c r="E353" s="558"/>
      <c r="F353" s="28"/>
      <c r="G353" s="28"/>
      <c r="H353" s="558"/>
      <c r="I353" s="360"/>
      <c r="J353" s="559"/>
      <c r="K353" s="559"/>
      <c r="L353" s="558"/>
      <c r="M353" s="558"/>
      <c r="N353" s="558"/>
      <c r="O353" s="558"/>
      <c r="P353" s="28"/>
      <c r="Q353" s="559"/>
      <c r="R353" s="560"/>
      <c r="S353" s="560"/>
      <c r="T353" s="28"/>
      <c r="U353" s="28"/>
      <c r="V353" s="28"/>
      <c r="W353" s="28"/>
      <c r="X353" s="558"/>
      <c r="Y353" s="558"/>
      <c r="Z353" s="558"/>
      <c r="AA353" s="561"/>
      <c r="AB353" s="562"/>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row>
    <row r="354" ht="11.25" customHeight="1">
      <c r="A354" s="557"/>
      <c r="B354" s="558"/>
      <c r="C354" s="558"/>
      <c r="D354" s="360"/>
      <c r="E354" s="558"/>
      <c r="F354" s="28"/>
      <c r="G354" s="28"/>
      <c r="H354" s="558"/>
      <c r="I354" s="360"/>
      <c r="J354" s="559"/>
      <c r="K354" s="559"/>
      <c r="L354" s="558"/>
      <c r="M354" s="558"/>
      <c r="N354" s="558"/>
      <c r="O354" s="558"/>
      <c r="P354" s="28"/>
      <c r="Q354" s="559"/>
      <c r="R354" s="560"/>
      <c r="S354" s="560"/>
      <c r="T354" s="28"/>
      <c r="U354" s="28"/>
      <c r="V354" s="28"/>
      <c r="W354" s="28"/>
      <c r="X354" s="558"/>
      <c r="Y354" s="558"/>
      <c r="Z354" s="558"/>
      <c r="AA354" s="561"/>
      <c r="AB354" s="562"/>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row>
    <row r="355" ht="11.25" customHeight="1">
      <c r="A355" s="557"/>
      <c r="B355" s="558"/>
      <c r="C355" s="558"/>
      <c r="D355" s="360"/>
      <c r="E355" s="558"/>
      <c r="F355" s="28"/>
      <c r="G355" s="28"/>
      <c r="H355" s="558"/>
      <c r="I355" s="360"/>
      <c r="J355" s="559"/>
      <c r="K355" s="559"/>
      <c r="L355" s="558"/>
      <c r="M355" s="558"/>
      <c r="N355" s="558"/>
      <c r="O355" s="558"/>
      <c r="P355" s="28"/>
      <c r="Q355" s="559"/>
      <c r="R355" s="560"/>
      <c r="S355" s="560"/>
      <c r="T355" s="28"/>
      <c r="U355" s="28"/>
      <c r="V355" s="28"/>
      <c r="W355" s="28"/>
      <c r="X355" s="558"/>
      <c r="Y355" s="558"/>
      <c r="Z355" s="558"/>
      <c r="AA355" s="561"/>
      <c r="AB355" s="562"/>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row>
    <row r="356" ht="11.25" customHeight="1">
      <c r="A356" s="557"/>
      <c r="B356" s="558"/>
      <c r="C356" s="558"/>
      <c r="D356" s="360"/>
      <c r="E356" s="558"/>
      <c r="F356" s="28"/>
      <c r="G356" s="28"/>
      <c r="H356" s="558"/>
      <c r="I356" s="360"/>
      <c r="J356" s="559"/>
      <c r="K356" s="559"/>
      <c r="L356" s="558"/>
      <c r="M356" s="558"/>
      <c r="N356" s="558"/>
      <c r="O356" s="558"/>
      <c r="P356" s="28"/>
      <c r="Q356" s="559"/>
      <c r="R356" s="560"/>
      <c r="S356" s="560"/>
      <c r="T356" s="28"/>
      <c r="U356" s="28"/>
      <c r="V356" s="28"/>
      <c r="W356" s="28"/>
      <c r="X356" s="558"/>
      <c r="Y356" s="558"/>
      <c r="Z356" s="558"/>
      <c r="AA356" s="561"/>
      <c r="AB356" s="562"/>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row>
    <row r="357" ht="11.25" customHeight="1">
      <c r="A357" s="557"/>
      <c r="B357" s="558"/>
      <c r="C357" s="558"/>
      <c r="D357" s="360"/>
      <c r="E357" s="558"/>
      <c r="F357" s="28"/>
      <c r="G357" s="28"/>
      <c r="H357" s="558"/>
      <c r="I357" s="360"/>
      <c r="J357" s="559"/>
      <c r="K357" s="559"/>
      <c r="L357" s="558"/>
      <c r="M357" s="558"/>
      <c r="N357" s="558"/>
      <c r="O357" s="558"/>
      <c r="P357" s="28"/>
      <c r="Q357" s="559"/>
      <c r="R357" s="560"/>
      <c r="S357" s="560"/>
      <c r="T357" s="28"/>
      <c r="U357" s="28"/>
      <c r="V357" s="28"/>
      <c r="W357" s="28"/>
      <c r="X357" s="558"/>
      <c r="Y357" s="558"/>
      <c r="Z357" s="558"/>
      <c r="AA357" s="561"/>
      <c r="AB357" s="562"/>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row>
    <row r="358" ht="11.25" customHeight="1">
      <c r="A358" s="557"/>
      <c r="B358" s="558"/>
      <c r="C358" s="558"/>
      <c r="D358" s="360"/>
      <c r="E358" s="558"/>
      <c r="F358" s="28"/>
      <c r="G358" s="28"/>
      <c r="H358" s="558"/>
      <c r="I358" s="360"/>
      <c r="J358" s="559"/>
      <c r="K358" s="559"/>
      <c r="L358" s="558"/>
      <c r="M358" s="558"/>
      <c r="N358" s="558"/>
      <c r="O358" s="558"/>
      <c r="P358" s="28"/>
      <c r="Q358" s="559"/>
      <c r="R358" s="560"/>
      <c r="S358" s="560"/>
      <c r="T358" s="28"/>
      <c r="U358" s="28"/>
      <c r="V358" s="28"/>
      <c r="W358" s="28"/>
      <c r="X358" s="558"/>
      <c r="Y358" s="558"/>
      <c r="Z358" s="558"/>
      <c r="AA358" s="561"/>
      <c r="AB358" s="562"/>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row>
    <row r="359" ht="11.25" customHeight="1">
      <c r="A359" s="557"/>
      <c r="B359" s="558"/>
      <c r="C359" s="558"/>
      <c r="D359" s="360"/>
      <c r="E359" s="558"/>
      <c r="F359" s="28"/>
      <c r="G359" s="28"/>
      <c r="H359" s="558"/>
      <c r="I359" s="360"/>
      <c r="J359" s="559"/>
      <c r="K359" s="559"/>
      <c r="L359" s="558"/>
      <c r="M359" s="558"/>
      <c r="N359" s="558"/>
      <c r="O359" s="558"/>
      <c r="P359" s="28"/>
      <c r="Q359" s="559"/>
      <c r="R359" s="560"/>
      <c r="S359" s="560"/>
      <c r="T359" s="28"/>
      <c r="U359" s="28"/>
      <c r="V359" s="28"/>
      <c r="W359" s="28"/>
      <c r="X359" s="558"/>
      <c r="Y359" s="558"/>
      <c r="Z359" s="558"/>
      <c r="AA359" s="561"/>
      <c r="AB359" s="562"/>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row>
    <row r="360" ht="11.25" customHeight="1">
      <c r="A360" s="557"/>
      <c r="B360" s="558"/>
      <c r="C360" s="558"/>
      <c r="D360" s="360"/>
      <c r="E360" s="558"/>
      <c r="F360" s="28"/>
      <c r="G360" s="28"/>
      <c r="H360" s="558"/>
      <c r="I360" s="360"/>
      <c r="J360" s="559"/>
      <c r="K360" s="559"/>
      <c r="L360" s="558"/>
      <c r="M360" s="558"/>
      <c r="N360" s="558"/>
      <c r="O360" s="558"/>
      <c r="P360" s="28"/>
      <c r="Q360" s="559"/>
      <c r="R360" s="560"/>
      <c r="S360" s="560"/>
      <c r="T360" s="28"/>
      <c r="U360" s="28"/>
      <c r="V360" s="28"/>
      <c r="W360" s="28"/>
      <c r="X360" s="558"/>
      <c r="Y360" s="558"/>
      <c r="Z360" s="558"/>
      <c r="AA360" s="561"/>
      <c r="AB360" s="562"/>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row>
    <row r="361" ht="11.25" customHeight="1">
      <c r="A361" s="557"/>
      <c r="B361" s="558"/>
      <c r="C361" s="558"/>
      <c r="D361" s="360"/>
      <c r="E361" s="558"/>
      <c r="F361" s="28"/>
      <c r="G361" s="28"/>
      <c r="H361" s="558"/>
      <c r="I361" s="360"/>
      <c r="J361" s="559"/>
      <c r="K361" s="559"/>
      <c r="L361" s="558"/>
      <c r="M361" s="558"/>
      <c r="N361" s="558"/>
      <c r="O361" s="558"/>
      <c r="P361" s="28"/>
      <c r="Q361" s="559"/>
      <c r="R361" s="560"/>
      <c r="S361" s="560"/>
      <c r="T361" s="28"/>
      <c r="U361" s="28"/>
      <c r="V361" s="28"/>
      <c r="W361" s="28"/>
      <c r="X361" s="558"/>
      <c r="Y361" s="558"/>
      <c r="Z361" s="558"/>
      <c r="AA361" s="561"/>
      <c r="AB361" s="562"/>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row>
    <row r="362" ht="11.25" customHeight="1">
      <c r="A362" s="557"/>
      <c r="B362" s="558"/>
      <c r="C362" s="558"/>
      <c r="D362" s="360"/>
      <c r="E362" s="558"/>
      <c r="F362" s="28"/>
      <c r="G362" s="28"/>
      <c r="H362" s="558"/>
      <c r="I362" s="360"/>
      <c r="J362" s="559"/>
      <c r="K362" s="559"/>
      <c r="L362" s="558"/>
      <c r="M362" s="558"/>
      <c r="N362" s="558"/>
      <c r="O362" s="558"/>
      <c r="P362" s="28"/>
      <c r="Q362" s="559"/>
      <c r="R362" s="560"/>
      <c r="S362" s="560"/>
      <c r="T362" s="28"/>
      <c r="U362" s="28"/>
      <c r="V362" s="28"/>
      <c r="W362" s="28"/>
      <c r="X362" s="558"/>
      <c r="Y362" s="558"/>
      <c r="Z362" s="558"/>
      <c r="AA362" s="561"/>
      <c r="AB362" s="562"/>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row>
    <row r="363" ht="11.25" customHeight="1">
      <c r="A363" s="557"/>
      <c r="B363" s="558"/>
      <c r="C363" s="558"/>
      <c r="D363" s="360"/>
      <c r="E363" s="558"/>
      <c r="F363" s="28"/>
      <c r="G363" s="28"/>
      <c r="H363" s="558"/>
      <c r="I363" s="360"/>
      <c r="J363" s="559"/>
      <c r="K363" s="559"/>
      <c r="L363" s="558"/>
      <c r="M363" s="558"/>
      <c r="N363" s="558"/>
      <c r="O363" s="558"/>
      <c r="P363" s="28"/>
      <c r="Q363" s="559"/>
      <c r="R363" s="560"/>
      <c r="S363" s="560"/>
      <c r="T363" s="28"/>
      <c r="U363" s="28"/>
      <c r="V363" s="28"/>
      <c r="W363" s="28"/>
      <c r="X363" s="558"/>
      <c r="Y363" s="558"/>
      <c r="Z363" s="558"/>
      <c r="AA363" s="561"/>
      <c r="AB363" s="562"/>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row>
    <row r="364" ht="11.25" customHeight="1">
      <c r="A364" s="557"/>
      <c r="B364" s="558"/>
      <c r="C364" s="558"/>
      <c r="D364" s="360"/>
      <c r="E364" s="558"/>
      <c r="F364" s="28"/>
      <c r="G364" s="28"/>
      <c r="H364" s="558"/>
      <c r="I364" s="360"/>
      <c r="J364" s="559"/>
      <c r="K364" s="559"/>
      <c r="L364" s="558"/>
      <c r="M364" s="558"/>
      <c r="N364" s="558"/>
      <c r="O364" s="558"/>
      <c r="P364" s="28"/>
      <c r="Q364" s="559"/>
      <c r="R364" s="560"/>
      <c r="S364" s="560"/>
      <c r="T364" s="28"/>
      <c r="U364" s="28"/>
      <c r="V364" s="28"/>
      <c r="W364" s="28"/>
      <c r="X364" s="558"/>
      <c r="Y364" s="558"/>
      <c r="Z364" s="558"/>
      <c r="AA364" s="561"/>
      <c r="AB364" s="562"/>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row>
    <row r="365" ht="11.25" customHeight="1">
      <c r="A365" s="557"/>
      <c r="B365" s="558"/>
      <c r="C365" s="558"/>
      <c r="D365" s="360"/>
      <c r="E365" s="558"/>
      <c r="F365" s="28"/>
      <c r="G365" s="28"/>
      <c r="H365" s="558"/>
      <c r="I365" s="360"/>
      <c r="J365" s="559"/>
      <c r="K365" s="559"/>
      <c r="L365" s="558"/>
      <c r="M365" s="558"/>
      <c r="N365" s="558"/>
      <c r="O365" s="558"/>
      <c r="P365" s="28"/>
      <c r="Q365" s="559"/>
      <c r="R365" s="560"/>
      <c r="S365" s="560"/>
      <c r="T365" s="28"/>
      <c r="U365" s="28"/>
      <c r="V365" s="28"/>
      <c r="W365" s="28"/>
      <c r="X365" s="558"/>
      <c r="Y365" s="558"/>
      <c r="Z365" s="558"/>
      <c r="AA365" s="561"/>
      <c r="AB365" s="562"/>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row>
    <row r="366" ht="11.25" customHeight="1">
      <c r="A366" s="557"/>
      <c r="B366" s="558"/>
      <c r="C366" s="558"/>
      <c r="D366" s="360"/>
      <c r="E366" s="558"/>
      <c r="F366" s="28"/>
      <c r="G366" s="28"/>
      <c r="H366" s="558"/>
      <c r="I366" s="360"/>
      <c r="J366" s="559"/>
      <c r="K366" s="559"/>
      <c r="L366" s="558"/>
      <c r="M366" s="558"/>
      <c r="N366" s="558"/>
      <c r="O366" s="558"/>
      <c r="P366" s="28"/>
      <c r="Q366" s="559"/>
      <c r="R366" s="560"/>
      <c r="S366" s="560"/>
      <c r="T366" s="28"/>
      <c r="U366" s="28"/>
      <c r="V366" s="28"/>
      <c r="W366" s="28"/>
      <c r="X366" s="558"/>
      <c r="Y366" s="558"/>
      <c r="Z366" s="558"/>
      <c r="AA366" s="561"/>
      <c r="AB366" s="562"/>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row>
    <row r="367" ht="11.25" customHeight="1">
      <c r="A367" s="557"/>
      <c r="B367" s="558"/>
      <c r="C367" s="558"/>
      <c r="D367" s="360"/>
      <c r="E367" s="558"/>
      <c r="F367" s="28"/>
      <c r="G367" s="28"/>
      <c r="H367" s="558"/>
      <c r="I367" s="360"/>
      <c r="J367" s="559"/>
      <c r="K367" s="559"/>
      <c r="L367" s="558"/>
      <c r="M367" s="558"/>
      <c r="N367" s="558"/>
      <c r="O367" s="558"/>
      <c r="P367" s="28"/>
      <c r="Q367" s="559"/>
      <c r="R367" s="560"/>
      <c r="S367" s="560"/>
      <c r="T367" s="28"/>
      <c r="U367" s="28"/>
      <c r="V367" s="28"/>
      <c r="W367" s="28"/>
      <c r="X367" s="558"/>
      <c r="Y367" s="558"/>
      <c r="Z367" s="558"/>
      <c r="AA367" s="561"/>
      <c r="AB367" s="562"/>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row>
    <row r="368" ht="11.25" customHeight="1">
      <c r="A368" s="557"/>
      <c r="B368" s="558"/>
      <c r="C368" s="558"/>
      <c r="D368" s="360"/>
      <c r="E368" s="558"/>
      <c r="F368" s="28"/>
      <c r="G368" s="28"/>
      <c r="H368" s="558"/>
      <c r="I368" s="360"/>
      <c r="J368" s="559"/>
      <c r="K368" s="559"/>
      <c r="L368" s="558"/>
      <c r="M368" s="558"/>
      <c r="N368" s="558"/>
      <c r="O368" s="558"/>
      <c r="P368" s="28"/>
      <c r="Q368" s="559"/>
      <c r="R368" s="560"/>
      <c r="S368" s="560"/>
      <c r="T368" s="28"/>
      <c r="U368" s="28"/>
      <c r="V368" s="28"/>
      <c r="W368" s="28"/>
      <c r="X368" s="558"/>
      <c r="Y368" s="558"/>
      <c r="Z368" s="558"/>
      <c r="AA368" s="561"/>
      <c r="AB368" s="562"/>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row>
    <row r="369" ht="11.25" customHeight="1">
      <c r="A369" s="557"/>
      <c r="B369" s="558"/>
      <c r="C369" s="558"/>
      <c r="D369" s="360"/>
      <c r="E369" s="558"/>
      <c r="F369" s="28"/>
      <c r="G369" s="28"/>
      <c r="H369" s="558"/>
      <c r="I369" s="360"/>
      <c r="J369" s="559"/>
      <c r="K369" s="559"/>
      <c r="L369" s="558"/>
      <c r="M369" s="558"/>
      <c r="N369" s="558"/>
      <c r="O369" s="558"/>
      <c r="P369" s="28"/>
      <c r="Q369" s="559"/>
      <c r="R369" s="560"/>
      <c r="S369" s="560"/>
      <c r="T369" s="28"/>
      <c r="U369" s="28"/>
      <c r="V369" s="28"/>
      <c r="W369" s="28"/>
      <c r="X369" s="558"/>
      <c r="Y369" s="558"/>
      <c r="Z369" s="558"/>
      <c r="AA369" s="561"/>
      <c r="AB369" s="562"/>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row>
    <row r="370" ht="11.25" customHeight="1">
      <c r="A370" s="557"/>
      <c r="B370" s="558"/>
      <c r="C370" s="558"/>
      <c r="D370" s="360"/>
      <c r="E370" s="558"/>
      <c r="F370" s="28"/>
      <c r="G370" s="28"/>
      <c r="H370" s="558"/>
      <c r="I370" s="360"/>
      <c r="J370" s="559"/>
      <c r="K370" s="559"/>
      <c r="L370" s="558"/>
      <c r="M370" s="558"/>
      <c r="N370" s="558"/>
      <c r="O370" s="558"/>
      <c r="P370" s="28"/>
      <c r="Q370" s="559"/>
      <c r="R370" s="560"/>
      <c r="S370" s="560"/>
      <c r="T370" s="28"/>
      <c r="U370" s="28"/>
      <c r="V370" s="28"/>
      <c r="W370" s="28"/>
      <c r="X370" s="558"/>
      <c r="Y370" s="558"/>
      <c r="Z370" s="558"/>
      <c r="AA370" s="561"/>
      <c r="AB370" s="562"/>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row>
    <row r="371" ht="11.25" customHeight="1">
      <c r="A371" s="557"/>
      <c r="B371" s="558"/>
      <c r="C371" s="558"/>
      <c r="D371" s="360"/>
      <c r="E371" s="558"/>
      <c r="F371" s="28"/>
      <c r="G371" s="28"/>
      <c r="H371" s="558"/>
      <c r="I371" s="360"/>
      <c r="J371" s="559"/>
      <c r="K371" s="559"/>
      <c r="L371" s="558"/>
      <c r="M371" s="558"/>
      <c r="N371" s="558"/>
      <c r="O371" s="558"/>
      <c r="P371" s="28"/>
      <c r="Q371" s="559"/>
      <c r="R371" s="560"/>
      <c r="S371" s="560"/>
      <c r="T371" s="28"/>
      <c r="U371" s="28"/>
      <c r="V371" s="28"/>
      <c r="W371" s="28"/>
      <c r="X371" s="558"/>
      <c r="Y371" s="558"/>
      <c r="Z371" s="558"/>
      <c r="AA371" s="561"/>
      <c r="AB371" s="562"/>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row>
    <row r="372" ht="11.25" customHeight="1">
      <c r="A372" s="557"/>
      <c r="B372" s="558"/>
      <c r="C372" s="558"/>
      <c r="D372" s="360"/>
      <c r="E372" s="558"/>
      <c r="F372" s="28"/>
      <c r="G372" s="28"/>
      <c r="H372" s="558"/>
      <c r="I372" s="360"/>
      <c r="J372" s="559"/>
      <c r="K372" s="559"/>
      <c r="L372" s="558"/>
      <c r="M372" s="558"/>
      <c r="N372" s="558"/>
      <c r="O372" s="558"/>
      <c r="P372" s="28"/>
      <c r="Q372" s="559"/>
      <c r="R372" s="560"/>
      <c r="S372" s="560"/>
      <c r="T372" s="28"/>
      <c r="U372" s="28"/>
      <c r="V372" s="28"/>
      <c r="W372" s="28"/>
      <c r="X372" s="558"/>
      <c r="Y372" s="558"/>
      <c r="Z372" s="558"/>
      <c r="AA372" s="561"/>
      <c r="AB372" s="562"/>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row>
    <row r="373" ht="11.25" customHeight="1">
      <c r="A373" s="557"/>
      <c r="B373" s="558"/>
      <c r="C373" s="558"/>
      <c r="D373" s="360"/>
      <c r="E373" s="558"/>
      <c r="F373" s="28"/>
      <c r="G373" s="28"/>
      <c r="H373" s="558"/>
      <c r="I373" s="360"/>
      <c r="J373" s="559"/>
      <c r="K373" s="559"/>
      <c r="L373" s="558"/>
      <c r="M373" s="558"/>
      <c r="N373" s="558"/>
      <c r="O373" s="558"/>
      <c r="P373" s="28"/>
      <c r="Q373" s="559"/>
      <c r="R373" s="560"/>
      <c r="S373" s="560"/>
      <c r="T373" s="28"/>
      <c r="U373" s="28"/>
      <c r="V373" s="28"/>
      <c r="W373" s="28"/>
      <c r="X373" s="558"/>
      <c r="Y373" s="558"/>
      <c r="Z373" s="558"/>
      <c r="AA373" s="561"/>
      <c r="AB373" s="562"/>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row>
    <row r="374" ht="11.25" customHeight="1">
      <c r="A374" s="557"/>
      <c r="B374" s="558"/>
      <c r="C374" s="558"/>
      <c r="D374" s="360"/>
      <c r="E374" s="558"/>
      <c r="F374" s="28"/>
      <c r="G374" s="28"/>
      <c r="H374" s="558"/>
      <c r="I374" s="360"/>
      <c r="J374" s="559"/>
      <c r="K374" s="559"/>
      <c r="L374" s="558"/>
      <c r="M374" s="558"/>
      <c r="N374" s="558"/>
      <c r="O374" s="558"/>
      <c r="P374" s="28"/>
      <c r="Q374" s="559"/>
      <c r="R374" s="560"/>
      <c r="S374" s="560"/>
      <c r="T374" s="28"/>
      <c r="U374" s="28"/>
      <c r="V374" s="28"/>
      <c r="W374" s="28"/>
      <c r="X374" s="558"/>
      <c r="Y374" s="558"/>
      <c r="Z374" s="558"/>
      <c r="AA374" s="561"/>
      <c r="AB374" s="562"/>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row>
    <row r="375" ht="11.25" customHeight="1">
      <c r="A375" s="557"/>
      <c r="B375" s="558"/>
      <c r="C375" s="558"/>
      <c r="D375" s="360"/>
      <c r="E375" s="558"/>
      <c r="F375" s="28"/>
      <c r="G375" s="28"/>
      <c r="H375" s="558"/>
      <c r="I375" s="360"/>
      <c r="J375" s="559"/>
      <c r="K375" s="559"/>
      <c r="L375" s="558"/>
      <c r="M375" s="558"/>
      <c r="N375" s="558"/>
      <c r="O375" s="558"/>
      <c r="P375" s="28"/>
      <c r="Q375" s="559"/>
      <c r="R375" s="560"/>
      <c r="S375" s="560"/>
      <c r="T375" s="28"/>
      <c r="U375" s="28"/>
      <c r="V375" s="28"/>
      <c r="W375" s="28"/>
      <c r="X375" s="558"/>
      <c r="Y375" s="558"/>
      <c r="Z375" s="558"/>
      <c r="AA375" s="561"/>
      <c r="AB375" s="562"/>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row>
    <row r="376" ht="11.25" customHeight="1">
      <c r="A376" s="557"/>
      <c r="B376" s="558"/>
      <c r="C376" s="558"/>
      <c r="D376" s="360"/>
      <c r="E376" s="558"/>
      <c r="F376" s="28"/>
      <c r="G376" s="28"/>
      <c r="H376" s="558"/>
      <c r="I376" s="360"/>
      <c r="J376" s="559"/>
      <c r="K376" s="559"/>
      <c r="L376" s="558"/>
      <c r="M376" s="558"/>
      <c r="N376" s="558"/>
      <c r="O376" s="558"/>
      <c r="P376" s="28"/>
      <c r="Q376" s="559"/>
      <c r="R376" s="560"/>
      <c r="S376" s="560"/>
      <c r="T376" s="28"/>
      <c r="U376" s="28"/>
      <c r="V376" s="28"/>
      <c r="W376" s="28"/>
      <c r="X376" s="558"/>
      <c r="Y376" s="558"/>
      <c r="Z376" s="558"/>
      <c r="AA376" s="561"/>
      <c r="AB376" s="562"/>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row>
    <row r="377" ht="11.25" customHeight="1">
      <c r="A377" s="557"/>
      <c r="B377" s="558"/>
      <c r="C377" s="558"/>
      <c r="D377" s="360"/>
      <c r="E377" s="558"/>
      <c r="F377" s="28"/>
      <c r="G377" s="28"/>
      <c r="H377" s="558"/>
      <c r="I377" s="360"/>
      <c r="J377" s="559"/>
      <c r="K377" s="559"/>
      <c r="L377" s="558"/>
      <c r="M377" s="558"/>
      <c r="N377" s="558"/>
      <c r="O377" s="558"/>
      <c r="P377" s="28"/>
      <c r="Q377" s="559"/>
      <c r="R377" s="560"/>
      <c r="S377" s="560"/>
      <c r="T377" s="28"/>
      <c r="U377" s="28"/>
      <c r="V377" s="28"/>
      <c r="W377" s="28"/>
      <c r="X377" s="558"/>
      <c r="Y377" s="558"/>
      <c r="Z377" s="558"/>
      <c r="AA377" s="561"/>
      <c r="AB377" s="562"/>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row>
    <row r="378" ht="11.25" customHeight="1">
      <c r="A378" s="557"/>
      <c r="B378" s="558"/>
      <c r="C378" s="558"/>
      <c r="D378" s="360"/>
      <c r="E378" s="558"/>
      <c r="F378" s="28"/>
      <c r="G378" s="28"/>
      <c r="H378" s="558"/>
      <c r="I378" s="360"/>
      <c r="J378" s="559"/>
      <c r="K378" s="559"/>
      <c r="L378" s="558"/>
      <c r="M378" s="558"/>
      <c r="N378" s="558"/>
      <c r="O378" s="558"/>
      <c r="P378" s="28"/>
      <c r="Q378" s="559"/>
      <c r="R378" s="560"/>
      <c r="S378" s="560"/>
      <c r="T378" s="28"/>
      <c r="U378" s="28"/>
      <c r="V378" s="28"/>
      <c r="W378" s="28"/>
      <c r="X378" s="558"/>
      <c r="Y378" s="558"/>
      <c r="Z378" s="558"/>
      <c r="AA378" s="561"/>
      <c r="AB378" s="562"/>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row>
    <row r="379" ht="11.25" customHeight="1">
      <c r="A379" s="557"/>
      <c r="B379" s="558"/>
      <c r="C379" s="558"/>
      <c r="D379" s="360"/>
      <c r="E379" s="558"/>
      <c r="F379" s="28"/>
      <c r="G379" s="28"/>
      <c r="H379" s="558"/>
      <c r="I379" s="360"/>
      <c r="J379" s="559"/>
      <c r="K379" s="559"/>
      <c r="L379" s="558"/>
      <c r="M379" s="558"/>
      <c r="N379" s="558"/>
      <c r="O379" s="558"/>
      <c r="P379" s="28"/>
      <c r="Q379" s="559"/>
      <c r="R379" s="560"/>
      <c r="S379" s="560"/>
      <c r="T379" s="28"/>
      <c r="U379" s="28"/>
      <c r="V379" s="28"/>
      <c r="W379" s="28"/>
      <c r="X379" s="558"/>
      <c r="Y379" s="558"/>
      <c r="Z379" s="558"/>
      <c r="AA379" s="561"/>
      <c r="AB379" s="562"/>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row>
    <row r="380" ht="11.25" customHeight="1">
      <c r="A380" s="557"/>
      <c r="B380" s="558"/>
      <c r="C380" s="558"/>
      <c r="D380" s="360"/>
      <c r="E380" s="558"/>
      <c r="F380" s="28"/>
      <c r="G380" s="28"/>
      <c r="H380" s="558"/>
      <c r="I380" s="360"/>
      <c r="J380" s="559"/>
      <c r="K380" s="559"/>
      <c r="L380" s="558"/>
      <c r="M380" s="558"/>
      <c r="N380" s="558"/>
      <c r="O380" s="558"/>
      <c r="P380" s="28"/>
      <c r="Q380" s="559"/>
      <c r="R380" s="560"/>
      <c r="S380" s="560"/>
      <c r="T380" s="28"/>
      <c r="U380" s="28"/>
      <c r="V380" s="28"/>
      <c r="W380" s="28"/>
      <c r="X380" s="558"/>
      <c r="Y380" s="558"/>
      <c r="Z380" s="558"/>
      <c r="AA380" s="561"/>
      <c r="AB380" s="562"/>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row>
    <row r="381" ht="11.25" customHeight="1">
      <c r="A381" s="557"/>
      <c r="B381" s="558"/>
      <c r="C381" s="558"/>
      <c r="D381" s="360"/>
      <c r="E381" s="558"/>
      <c r="F381" s="28"/>
      <c r="G381" s="28"/>
      <c r="H381" s="558"/>
      <c r="I381" s="360"/>
      <c r="J381" s="559"/>
      <c r="K381" s="559"/>
      <c r="L381" s="558"/>
      <c r="M381" s="558"/>
      <c r="N381" s="558"/>
      <c r="O381" s="558"/>
      <c r="P381" s="28"/>
      <c r="Q381" s="559"/>
      <c r="R381" s="560"/>
      <c r="S381" s="560"/>
      <c r="T381" s="28"/>
      <c r="U381" s="28"/>
      <c r="V381" s="28"/>
      <c r="W381" s="28"/>
      <c r="X381" s="558"/>
      <c r="Y381" s="558"/>
      <c r="Z381" s="558"/>
      <c r="AA381" s="561"/>
      <c r="AB381" s="562"/>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row>
    <row r="382" ht="11.25" customHeight="1">
      <c r="A382" s="557"/>
      <c r="B382" s="558"/>
      <c r="C382" s="558"/>
      <c r="D382" s="360"/>
      <c r="E382" s="558"/>
      <c r="F382" s="28"/>
      <c r="G382" s="28"/>
      <c r="H382" s="558"/>
      <c r="I382" s="360"/>
      <c r="J382" s="559"/>
      <c r="K382" s="559"/>
      <c r="L382" s="558"/>
      <c r="M382" s="558"/>
      <c r="N382" s="558"/>
      <c r="O382" s="558"/>
      <c r="P382" s="28"/>
      <c r="Q382" s="559"/>
      <c r="R382" s="560"/>
      <c r="S382" s="560"/>
      <c r="T382" s="28"/>
      <c r="U382" s="28"/>
      <c r="V382" s="28"/>
      <c r="W382" s="28"/>
      <c r="X382" s="558"/>
      <c r="Y382" s="558"/>
      <c r="Z382" s="558"/>
      <c r="AA382" s="561"/>
      <c r="AB382" s="562"/>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row>
    <row r="383" ht="11.25" customHeight="1">
      <c r="A383" s="557"/>
      <c r="B383" s="558"/>
      <c r="C383" s="558"/>
      <c r="D383" s="360"/>
      <c r="E383" s="558"/>
      <c r="F383" s="28"/>
      <c r="G383" s="28"/>
      <c r="H383" s="558"/>
      <c r="I383" s="360"/>
      <c r="J383" s="559"/>
      <c r="K383" s="559"/>
      <c r="L383" s="558"/>
      <c r="M383" s="558"/>
      <c r="N383" s="558"/>
      <c r="O383" s="558"/>
      <c r="P383" s="28"/>
      <c r="Q383" s="559"/>
      <c r="R383" s="560"/>
      <c r="S383" s="560"/>
      <c r="T383" s="28"/>
      <c r="U383" s="28"/>
      <c r="V383" s="28"/>
      <c r="W383" s="28"/>
      <c r="X383" s="558"/>
      <c r="Y383" s="558"/>
      <c r="Z383" s="558"/>
      <c r="AA383" s="561"/>
      <c r="AB383" s="562"/>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row>
    <row r="384" ht="11.25" customHeight="1">
      <c r="A384" s="557"/>
      <c r="B384" s="558"/>
      <c r="C384" s="558"/>
      <c r="D384" s="360"/>
      <c r="E384" s="558"/>
      <c r="F384" s="28"/>
      <c r="G384" s="28"/>
      <c r="H384" s="558"/>
      <c r="I384" s="360"/>
      <c r="J384" s="559"/>
      <c r="K384" s="559"/>
      <c r="L384" s="558"/>
      <c r="M384" s="558"/>
      <c r="N384" s="558"/>
      <c r="O384" s="558"/>
      <c r="P384" s="28"/>
      <c r="Q384" s="559"/>
      <c r="R384" s="560"/>
      <c r="S384" s="560"/>
      <c r="T384" s="28"/>
      <c r="U384" s="28"/>
      <c r="V384" s="28"/>
      <c r="W384" s="28"/>
      <c r="X384" s="558"/>
      <c r="Y384" s="558"/>
      <c r="Z384" s="558"/>
      <c r="AA384" s="561"/>
      <c r="AB384" s="562"/>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row>
    <row r="385" ht="11.25" customHeight="1">
      <c r="A385" s="557"/>
      <c r="B385" s="558"/>
      <c r="C385" s="558"/>
      <c r="D385" s="360"/>
      <c r="E385" s="558"/>
      <c r="F385" s="28"/>
      <c r="G385" s="28"/>
      <c r="H385" s="558"/>
      <c r="I385" s="360"/>
      <c r="J385" s="559"/>
      <c r="K385" s="559"/>
      <c r="L385" s="558"/>
      <c r="M385" s="558"/>
      <c r="N385" s="558"/>
      <c r="O385" s="558"/>
      <c r="P385" s="28"/>
      <c r="Q385" s="559"/>
      <c r="R385" s="560"/>
      <c r="S385" s="560"/>
      <c r="T385" s="28"/>
      <c r="U385" s="28"/>
      <c r="V385" s="28"/>
      <c r="W385" s="28"/>
      <c r="X385" s="558"/>
      <c r="Y385" s="558"/>
      <c r="Z385" s="558"/>
      <c r="AA385" s="561"/>
      <c r="AB385" s="562"/>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row>
    <row r="386" ht="11.25" customHeight="1">
      <c r="A386" s="557"/>
      <c r="B386" s="558"/>
      <c r="C386" s="558"/>
      <c r="D386" s="360"/>
      <c r="E386" s="558"/>
      <c r="F386" s="28"/>
      <c r="G386" s="28"/>
      <c r="H386" s="558"/>
      <c r="I386" s="360"/>
      <c r="J386" s="559"/>
      <c r="K386" s="559"/>
      <c r="L386" s="558"/>
      <c r="M386" s="558"/>
      <c r="N386" s="558"/>
      <c r="O386" s="558"/>
      <c r="P386" s="28"/>
      <c r="Q386" s="559"/>
      <c r="R386" s="560"/>
      <c r="S386" s="560"/>
      <c r="T386" s="28"/>
      <c r="U386" s="28"/>
      <c r="V386" s="28"/>
      <c r="W386" s="28"/>
      <c r="X386" s="558"/>
      <c r="Y386" s="558"/>
      <c r="Z386" s="558"/>
      <c r="AA386" s="561"/>
      <c r="AB386" s="562"/>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row>
    <row r="387" ht="11.25" customHeight="1">
      <c r="A387" s="557"/>
      <c r="B387" s="558"/>
      <c r="C387" s="558"/>
      <c r="D387" s="360"/>
      <c r="E387" s="558"/>
      <c r="F387" s="28"/>
      <c r="G387" s="28"/>
      <c r="H387" s="558"/>
      <c r="I387" s="360"/>
      <c r="J387" s="559"/>
      <c r="K387" s="559"/>
      <c r="L387" s="558"/>
      <c r="M387" s="558"/>
      <c r="N387" s="558"/>
      <c r="O387" s="558"/>
      <c r="P387" s="28"/>
      <c r="Q387" s="559"/>
      <c r="R387" s="560"/>
      <c r="S387" s="560"/>
      <c r="T387" s="28"/>
      <c r="U387" s="28"/>
      <c r="V387" s="28"/>
      <c r="W387" s="28"/>
      <c r="X387" s="558"/>
      <c r="Y387" s="558"/>
      <c r="Z387" s="558"/>
      <c r="AA387" s="561"/>
      <c r="AB387" s="562"/>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row>
    <row r="388" ht="11.25" customHeight="1">
      <c r="A388" s="557"/>
      <c r="B388" s="558"/>
      <c r="C388" s="558"/>
      <c r="D388" s="360"/>
      <c r="E388" s="558"/>
      <c r="F388" s="28"/>
      <c r="G388" s="28"/>
      <c r="H388" s="558"/>
      <c r="I388" s="360"/>
      <c r="J388" s="559"/>
      <c r="K388" s="559"/>
      <c r="L388" s="558"/>
      <c r="M388" s="558"/>
      <c r="N388" s="558"/>
      <c r="O388" s="558"/>
      <c r="P388" s="28"/>
      <c r="Q388" s="559"/>
      <c r="R388" s="560"/>
      <c r="S388" s="560"/>
      <c r="T388" s="28"/>
      <c r="U388" s="28"/>
      <c r="V388" s="28"/>
      <c r="W388" s="28"/>
      <c r="X388" s="558"/>
      <c r="Y388" s="558"/>
      <c r="Z388" s="558"/>
      <c r="AA388" s="561"/>
      <c r="AB388" s="562"/>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row>
    <row r="389" ht="11.25" customHeight="1">
      <c r="A389" s="557"/>
      <c r="B389" s="558"/>
      <c r="C389" s="558"/>
      <c r="D389" s="360"/>
      <c r="E389" s="558"/>
      <c r="F389" s="28"/>
      <c r="G389" s="28"/>
      <c r="H389" s="558"/>
      <c r="I389" s="360"/>
      <c r="J389" s="559"/>
      <c r="K389" s="559"/>
      <c r="L389" s="558"/>
      <c r="M389" s="558"/>
      <c r="N389" s="558"/>
      <c r="O389" s="558"/>
      <c r="P389" s="28"/>
      <c r="Q389" s="559"/>
      <c r="R389" s="560"/>
      <c r="S389" s="560"/>
      <c r="T389" s="28"/>
      <c r="U389" s="28"/>
      <c r="V389" s="28"/>
      <c r="W389" s="28"/>
      <c r="X389" s="558"/>
      <c r="Y389" s="558"/>
      <c r="Z389" s="558"/>
      <c r="AA389" s="561"/>
      <c r="AB389" s="562"/>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row>
    <row r="390" ht="11.25" customHeight="1">
      <c r="A390" s="557"/>
      <c r="B390" s="558"/>
      <c r="C390" s="558"/>
      <c r="D390" s="360"/>
      <c r="E390" s="558"/>
      <c r="F390" s="28"/>
      <c r="G390" s="28"/>
      <c r="H390" s="558"/>
      <c r="I390" s="360"/>
      <c r="J390" s="559"/>
      <c r="K390" s="559"/>
      <c r="L390" s="558"/>
      <c r="M390" s="558"/>
      <c r="N390" s="558"/>
      <c r="O390" s="558"/>
      <c r="P390" s="28"/>
      <c r="Q390" s="559"/>
      <c r="R390" s="560"/>
      <c r="S390" s="560"/>
      <c r="T390" s="28"/>
      <c r="U390" s="28"/>
      <c r="V390" s="28"/>
      <c r="W390" s="28"/>
      <c r="X390" s="558"/>
      <c r="Y390" s="558"/>
      <c r="Z390" s="558"/>
      <c r="AA390" s="561"/>
      <c r="AB390" s="562"/>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row>
    <row r="391" ht="11.25" customHeight="1">
      <c r="A391" s="557"/>
      <c r="B391" s="558"/>
      <c r="C391" s="558"/>
      <c r="D391" s="360"/>
      <c r="E391" s="558"/>
      <c r="F391" s="28"/>
      <c r="G391" s="28"/>
      <c r="H391" s="558"/>
      <c r="I391" s="360"/>
      <c r="J391" s="559"/>
      <c r="K391" s="559"/>
      <c r="L391" s="558"/>
      <c r="M391" s="558"/>
      <c r="N391" s="558"/>
      <c r="O391" s="558"/>
      <c r="P391" s="28"/>
      <c r="Q391" s="559"/>
      <c r="R391" s="560"/>
      <c r="S391" s="560"/>
      <c r="T391" s="28"/>
      <c r="U391" s="28"/>
      <c r="V391" s="28"/>
      <c r="W391" s="28"/>
      <c r="X391" s="558"/>
      <c r="Y391" s="558"/>
      <c r="Z391" s="558"/>
      <c r="AA391" s="561"/>
      <c r="AB391" s="562"/>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row>
    <row r="392" ht="11.25" customHeight="1">
      <c r="A392" s="557"/>
      <c r="B392" s="558"/>
      <c r="C392" s="558"/>
      <c r="D392" s="360"/>
      <c r="E392" s="558"/>
      <c r="F392" s="28"/>
      <c r="G392" s="28"/>
      <c r="H392" s="558"/>
      <c r="I392" s="360"/>
      <c r="J392" s="559"/>
      <c r="K392" s="559"/>
      <c r="L392" s="558"/>
      <c r="M392" s="558"/>
      <c r="N392" s="558"/>
      <c r="O392" s="558"/>
      <c r="P392" s="28"/>
      <c r="Q392" s="559"/>
      <c r="R392" s="560"/>
      <c r="S392" s="560"/>
      <c r="T392" s="28"/>
      <c r="U392" s="28"/>
      <c r="V392" s="28"/>
      <c r="W392" s="28"/>
      <c r="X392" s="558"/>
      <c r="Y392" s="558"/>
      <c r="Z392" s="558"/>
      <c r="AA392" s="561"/>
      <c r="AB392" s="562"/>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row>
    <row r="393" ht="11.25" customHeight="1">
      <c r="A393" s="557"/>
      <c r="B393" s="558"/>
      <c r="C393" s="558"/>
      <c r="D393" s="360"/>
      <c r="E393" s="558"/>
      <c r="F393" s="28"/>
      <c r="G393" s="28"/>
      <c r="H393" s="558"/>
      <c r="I393" s="360"/>
      <c r="J393" s="559"/>
      <c r="K393" s="559"/>
      <c r="L393" s="558"/>
      <c r="M393" s="558"/>
      <c r="N393" s="558"/>
      <c r="O393" s="558"/>
      <c r="P393" s="28"/>
      <c r="Q393" s="559"/>
      <c r="R393" s="560"/>
      <c r="S393" s="560"/>
      <c r="T393" s="28"/>
      <c r="U393" s="28"/>
      <c r="V393" s="28"/>
      <c r="W393" s="28"/>
      <c r="X393" s="558"/>
      <c r="Y393" s="558"/>
      <c r="Z393" s="558"/>
      <c r="AA393" s="561"/>
      <c r="AB393" s="562"/>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row>
    <row r="394" ht="11.25" customHeight="1">
      <c r="A394" s="557"/>
      <c r="B394" s="558"/>
      <c r="C394" s="558"/>
      <c r="D394" s="360"/>
      <c r="E394" s="558"/>
      <c r="F394" s="28"/>
      <c r="G394" s="28"/>
      <c r="H394" s="558"/>
      <c r="I394" s="360"/>
      <c r="J394" s="559"/>
      <c r="K394" s="559"/>
      <c r="L394" s="558"/>
      <c r="M394" s="558"/>
      <c r="N394" s="558"/>
      <c r="O394" s="558"/>
      <c r="P394" s="28"/>
      <c r="Q394" s="559"/>
      <c r="R394" s="560"/>
      <c r="S394" s="560"/>
      <c r="T394" s="28"/>
      <c r="U394" s="28"/>
      <c r="V394" s="28"/>
      <c r="W394" s="28"/>
      <c r="X394" s="558"/>
      <c r="Y394" s="558"/>
      <c r="Z394" s="558"/>
      <c r="AA394" s="561"/>
      <c r="AB394" s="562"/>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row>
    <row r="395" ht="11.25" customHeight="1">
      <c r="A395" s="557"/>
      <c r="B395" s="558"/>
      <c r="C395" s="558"/>
      <c r="D395" s="360"/>
      <c r="E395" s="558"/>
      <c r="F395" s="28"/>
      <c r="G395" s="28"/>
      <c r="H395" s="558"/>
      <c r="I395" s="360"/>
      <c r="J395" s="559"/>
      <c r="K395" s="559"/>
      <c r="L395" s="558"/>
      <c r="M395" s="558"/>
      <c r="N395" s="558"/>
      <c r="O395" s="558"/>
      <c r="P395" s="28"/>
      <c r="Q395" s="559"/>
      <c r="R395" s="560"/>
      <c r="S395" s="560"/>
      <c r="T395" s="28"/>
      <c r="U395" s="28"/>
      <c r="V395" s="28"/>
      <c r="W395" s="28"/>
      <c r="X395" s="558"/>
      <c r="Y395" s="558"/>
      <c r="Z395" s="558"/>
      <c r="AA395" s="561"/>
      <c r="AB395" s="562"/>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row>
    <row r="396" ht="11.25" customHeight="1">
      <c r="A396" s="557"/>
      <c r="B396" s="558"/>
      <c r="C396" s="558"/>
      <c r="D396" s="360"/>
      <c r="E396" s="558"/>
      <c r="F396" s="28"/>
      <c r="G396" s="28"/>
      <c r="H396" s="558"/>
      <c r="I396" s="360"/>
      <c r="J396" s="559"/>
      <c r="K396" s="559"/>
      <c r="L396" s="558"/>
      <c r="M396" s="558"/>
      <c r="N396" s="558"/>
      <c r="O396" s="558"/>
      <c r="P396" s="28"/>
      <c r="Q396" s="559"/>
      <c r="R396" s="560"/>
      <c r="S396" s="560"/>
      <c r="T396" s="28"/>
      <c r="U396" s="28"/>
      <c r="V396" s="28"/>
      <c r="W396" s="28"/>
      <c r="X396" s="558"/>
      <c r="Y396" s="558"/>
      <c r="Z396" s="558"/>
      <c r="AA396" s="561"/>
      <c r="AB396" s="562"/>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row>
    <row r="397" ht="11.25" customHeight="1">
      <c r="A397" s="557"/>
      <c r="B397" s="558"/>
      <c r="C397" s="558"/>
      <c r="D397" s="360"/>
      <c r="E397" s="558"/>
      <c r="F397" s="28"/>
      <c r="G397" s="28"/>
      <c r="H397" s="558"/>
      <c r="I397" s="360"/>
      <c r="J397" s="559"/>
      <c r="K397" s="559"/>
      <c r="L397" s="558"/>
      <c r="M397" s="558"/>
      <c r="N397" s="558"/>
      <c r="O397" s="558"/>
      <c r="P397" s="28"/>
      <c r="Q397" s="559"/>
      <c r="R397" s="560"/>
      <c r="S397" s="560"/>
      <c r="T397" s="28"/>
      <c r="U397" s="28"/>
      <c r="V397" s="28"/>
      <c r="W397" s="28"/>
      <c r="X397" s="558"/>
      <c r="Y397" s="558"/>
      <c r="Z397" s="558"/>
      <c r="AA397" s="561"/>
      <c r="AB397" s="562"/>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row>
    <row r="398" ht="11.25" customHeight="1">
      <c r="A398" s="557"/>
      <c r="B398" s="558"/>
      <c r="C398" s="558"/>
      <c r="D398" s="360"/>
      <c r="E398" s="558"/>
      <c r="F398" s="28"/>
      <c r="G398" s="28"/>
      <c r="H398" s="558"/>
      <c r="I398" s="360"/>
      <c r="J398" s="559"/>
      <c r="K398" s="559"/>
      <c r="L398" s="558"/>
      <c r="M398" s="558"/>
      <c r="N398" s="558"/>
      <c r="O398" s="558"/>
      <c r="P398" s="28"/>
      <c r="Q398" s="559"/>
      <c r="R398" s="560"/>
      <c r="S398" s="560"/>
      <c r="T398" s="28"/>
      <c r="U398" s="28"/>
      <c r="V398" s="28"/>
      <c r="W398" s="28"/>
      <c r="X398" s="558"/>
      <c r="Y398" s="558"/>
      <c r="Z398" s="558"/>
      <c r="AA398" s="561"/>
      <c r="AB398" s="562"/>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row>
    <row r="399" ht="11.25" customHeight="1">
      <c r="A399" s="557"/>
      <c r="B399" s="558"/>
      <c r="C399" s="558"/>
      <c r="D399" s="360"/>
      <c r="E399" s="558"/>
      <c r="F399" s="28"/>
      <c r="G399" s="28"/>
      <c r="H399" s="558"/>
      <c r="I399" s="360"/>
      <c r="J399" s="559"/>
      <c r="K399" s="559"/>
      <c r="L399" s="558"/>
      <c r="M399" s="558"/>
      <c r="N399" s="558"/>
      <c r="O399" s="558"/>
      <c r="P399" s="28"/>
      <c r="Q399" s="559"/>
      <c r="R399" s="560"/>
      <c r="S399" s="560"/>
      <c r="T399" s="28"/>
      <c r="U399" s="28"/>
      <c r="V399" s="28"/>
      <c r="W399" s="28"/>
      <c r="X399" s="558"/>
      <c r="Y399" s="558"/>
      <c r="Z399" s="558"/>
      <c r="AA399" s="561"/>
      <c r="AB399" s="562"/>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row>
    <row r="400" ht="11.25" customHeight="1">
      <c r="A400" s="557"/>
      <c r="B400" s="558"/>
      <c r="C400" s="558"/>
      <c r="D400" s="360"/>
      <c r="E400" s="558"/>
      <c r="F400" s="28"/>
      <c r="G400" s="28"/>
      <c r="H400" s="558"/>
      <c r="I400" s="360"/>
      <c r="J400" s="559"/>
      <c r="K400" s="559"/>
      <c r="L400" s="558"/>
      <c r="M400" s="558"/>
      <c r="N400" s="558"/>
      <c r="O400" s="558"/>
      <c r="P400" s="28"/>
      <c r="Q400" s="559"/>
      <c r="R400" s="560"/>
      <c r="S400" s="560"/>
      <c r="T400" s="28"/>
      <c r="U400" s="28"/>
      <c r="V400" s="28"/>
      <c r="W400" s="28"/>
      <c r="X400" s="558"/>
      <c r="Y400" s="558"/>
      <c r="Z400" s="558"/>
      <c r="AA400" s="561"/>
      <c r="AB400" s="562"/>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row>
    <row r="401" ht="11.25" customHeight="1">
      <c r="A401" s="557"/>
      <c r="B401" s="558"/>
      <c r="C401" s="558"/>
      <c r="D401" s="360"/>
      <c r="E401" s="558"/>
      <c r="F401" s="28"/>
      <c r="G401" s="28"/>
      <c r="H401" s="558"/>
      <c r="I401" s="360"/>
      <c r="J401" s="559"/>
      <c r="K401" s="559"/>
      <c r="L401" s="558"/>
      <c r="M401" s="558"/>
      <c r="N401" s="558"/>
      <c r="O401" s="558"/>
      <c r="P401" s="28"/>
      <c r="Q401" s="559"/>
      <c r="R401" s="560"/>
      <c r="S401" s="560"/>
      <c r="T401" s="28"/>
      <c r="U401" s="28"/>
      <c r="V401" s="28"/>
      <c r="W401" s="28"/>
      <c r="X401" s="558"/>
      <c r="Y401" s="558"/>
      <c r="Z401" s="558"/>
      <c r="AA401" s="561"/>
      <c r="AB401" s="562"/>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row>
    <row r="402" ht="11.25" customHeight="1">
      <c r="A402" s="557"/>
      <c r="B402" s="558"/>
      <c r="C402" s="558"/>
      <c r="D402" s="360"/>
      <c r="E402" s="558"/>
      <c r="F402" s="28"/>
      <c r="G402" s="28"/>
      <c r="H402" s="558"/>
      <c r="I402" s="360"/>
      <c r="J402" s="559"/>
      <c r="K402" s="559"/>
      <c r="L402" s="558"/>
      <c r="M402" s="558"/>
      <c r="N402" s="558"/>
      <c r="O402" s="558"/>
      <c r="P402" s="28"/>
      <c r="Q402" s="559"/>
      <c r="R402" s="560"/>
      <c r="S402" s="560"/>
      <c r="T402" s="28"/>
      <c r="U402" s="28"/>
      <c r="V402" s="28"/>
      <c r="W402" s="28"/>
      <c r="X402" s="558"/>
      <c r="Y402" s="558"/>
      <c r="Z402" s="558"/>
      <c r="AA402" s="561"/>
      <c r="AB402" s="562"/>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row>
    <row r="403" ht="11.25" customHeight="1">
      <c r="A403" s="557"/>
      <c r="B403" s="558"/>
      <c r="C403" s="558"/>
      <c r="D403" s="360"/>
      <c r="E403" s="558"/>
      <c r="F403" s="28"/>
      <c r="G403" s="28"/>
      <c r="H403" s="558"/>
      <c r="I403" s="360"/>
      <c r="J403" s="559"/>
      <c r="K403" s="559"/>
      <c r="L403" s="558"/>
      <c r="M403" s="558"/>
      <c r="N403" s="558"/>
      <c r="O403" s="558"/>
      <c r="P403" s="28"/>
      <c r="Q403" s="559"/>
      <c r="R403" s="560"/>
      <c r="S403" s="560"/>
      <c r="T403" s="28"/>
      <c r="U403" s="28"/>
      <c r="V403" s="28"/>
      <c r="W403" s="28"/>
      <c r="X403" s="558"/>
      <c r="Y403" s="558"/>
      <c r="Z403" s="558"/>
      <c r="AA403" s="561"/>
      <c r="AB403" s="562"/>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row>
    <row r="404" ht="11.25" customHeight="1">
      <c r="A404" s="557"/>
      <c r="B404" s="558"/>
      <c r="C404" s="558"/>
      <c r="D404" s="360"/>
      <c r="E404" s="558"/>
      <c r="F404" s="28"/>
      <c r="G404" s="28"/>
      <c r="H404" s="558"/>
      <c r="I404" s="360"/>
      <c r="J404" s="559"/>
      <c r="K404" s="559"/>
      <c r="L404" s="558"/>
      <c r="M404" s="558"/>
      <c r="N404" s="558"/>
      <c r="O404" s="558"/>
      <c r="P404" s="28"/>
      <c r="Q404" s="559"/>
      <c r="R404" s="560"/>
      <c r="S404" s="560"/>
      <c r="T404" s="28"/>
      <c r="U404" s="28"/>
      <c r="V404" s="28"/>
      <c r="W404" s="28"/>
      <c r="X404" s="558"/>
      <c r="Y404" s="558"/>
      <c r="Z404" s="558"/>
      <c r="AA404" s="561"/>
      <c r="AB404" s="562"/>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row>
    <row r="405" ht="11.25" customHeight="1">
      <c r="A405" s="557"/>
      <c r="B405" s="558"/>
      <c r="C405" s="558"/>
      <c r="D405" s="360"/>
      <c r="E405" s="558"/>
      <c r="F405" s="28"/>
      <c r="G405" s="28"/>
      <c r="H405" s="558"/>
      <c r="I405" s="360"/>
      <c r="J405" s="559"/>
      <c r="K405" s="559"/>
      <c r="L405" s="558"/>
      <c r="M405" s="558"/>
      <c r="N405" s="558"/>
      <c r="O405" s="558"/>
      <c r="P405" s="28"/>
      <c r="Q405" s="559"/>
      <c r="R405" s="560"/>
      <c r="S405" s="560"/>
      <c r="T405" s="28"/>
      <c r="U405" s="28"/>
      <c r="V405" s="28"/>
      <c r="W405" s="28"/>
      <c r="X405" s="558"/>
      <c r="Y405" s="558"/>
      <c r="Z405" s="558"/>
      <c r="AA405" s="561"/>
      <c r="AB405" s="562"/>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row>
    <row r="406" ht="11.25" customHeight="1">
      <c r="A406" s="557"/>
      <c r="B406" s="558"/>
      <c r="C406" s="558"/>
      <c r="D406" s="360"/>
      <c r="E406" s="558"/>
      <c r="F406" s="28"/>
      <c r="G406" s="28"/>
      <c r="H406" s="558"/>
      <c r="I406" s="360"/>
      <c r="J406" s="559"/>
      <c r="K406" s="559"/>
      <c r="L406" s="558"/>
      <c r="M406" s="558"/>
      <c r="N406" s="558"/>
      <c r="O406" s="558"/>
      <c r="P406" s="28"/>
      <c r="Q406" s="559"/>
      <c r="R406" s="560"/>
      <c r="S406" s="560"/>
      <c r="T406" s="28"/>
      <c r="U406" s="28"/>
      <c r="V406" s="28"/>
      <c r="W406" s="28"/>
      <c r="X406" s="558"/>
      <c r="Y406" s="558"/>
      <c r="Z406" s="558"/>
      <c r="AA406" s="561"/>
      <c r="AB406" s="562"/>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row>
    <row r="407" ht="11.25" customHeight="1">
      <c r="A407" s="557"/>
      <c r="B407" s="558"/>
      <c r="C407" s="558"/>
      <c r="D407" s="360"/>
      <c r="E407" s="558"/>
      <c r="F407" s="28"/>
      <c r="G407" s="28"/>
      <c r="H407" s="558"/>
      <c r="I407" s="360"/>
      <c r="J407" s="559"/>
      <c r="K407" s="559"/>
      <c r="L407" s="558"/>
      <c r="M407" s="558"/>
      <c r="N407" s="558"/>
      <c r="O407" s="558"/>
      <c r="P407" s="28"/>
      <c r="Q407" s="559"/>
      <c r="R407" s="560"/>
      <c r="S407" s="560"/>
      <c r="T407" s="28"/>
      <c r="U407" s="28"/>
      <c r="V407" s="28"/>
      <c r="W407" s="28"/>
      <c r="X407" s="558"/>
      <c r="Y407" s="558"/>
      <c r="Z407" s="558"/>
      <c r="AA407" s="561"/>
      <c r="AB407" s="562"/>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row>
    <row r="408" ht="11.25" customHeight="1">
      <c r="A408" s="557"/>
      <c r="B408" s="558"/>
      <c r="C408" s="558"/>
      <c r="D408" s="360"/>
      <c r="E408" s="558"/>
      <c r="F408" s="28"/>
      <c r="G408" s="28"/>
      <c r="H408" s="558"/>
      <c r="I408" s="360"/>
      <c r="J408" s="559"/>
      <c r="K408" s="559"/>
      <c r="L408" s="558"/>
      <c r="M408" s="558"/>
      <c r="N408" s="558"/>
      <c r="O408" s="558"/>
      <c r="P408" s="28"/>
      <c r="Q408" s="559"/>
      <c r="R408" s="560"/>
      <c r="S408" s="560"/>
      <c r="T408" s="28"/>
      <c r="U408" s="28"/>
      <c r="V408" s="28"/>
      <c r="W408" s="28"/>
      <c r="X408" s="558"/>
      <c r="Y408" s="558"/>
      <c r="Z408" s="558"/>
      <c r="AA408" s="561"/>
      <c r="AB408" s="562"/>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row>
    <row r="409" ht="11.25" customHeight="1">
      <c r="A409" s="557"/>
      <c r="B409" s="558"/>
      <c r="C409" s="558"/>
      <c r="D409" s="360"/>
      <c r="E409" s="558"/>
      <c r="F409" s="28"/>
      <c r="G409" s="28"/>
      <c r="H409" s="558"/>
      <c r="I409" s="360"/>
      <c r="J409" s="559"/>
      <c r="K409" s="559"/>
      <c r="L409" s="558"/>
      <c r="M409" s="558"/>
      <c r="N409" s="558"/>
      <c r="O409" s="558"/>
      <c r="P409" s="28"/>
      <c r="Q409" s="559"/>
      <c r="R409" s="560"/>
      <c r="S409" s="560"/>
      <c r="T409" s="28"/>
      <c r="U409" s="28"/>
      <c r="V409" s="28"/>
      <c r="W409" s="28"/>
      <c r="X409" s="558"/>
      <c r="Y409" s="558"/>
      <c r="Z409" s="558"/>
      <c r="AA409" s="561"/>
      <c r="AB409" s="562"/>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row>
    <row r="410" ht="11.25" customHeight="1">
      <c r="A410" s="557"/>
      <c r="B410" s="558"/>
      <c r="C410" s="558"/>
      <c r="D410" s="360"/>
      <c r="E410" s="558"/>
      <c r="F410" s="28"/>
      <c r="G410" s="28"/>
      <c r="H410" s="558"/>
      <c r="I410" s="360"/>
      <c r="J410" s="559"/>
      <c r="K410" s="559"/>
      <c r="L410" s="558"/>
      <c r="M410" s="558"/>
      <c r="N410" s="558"/>
      <c r="O410" s="558"/>
      <c r="P410" s="28"/>
      <c r="Q410" s="559"/>
      <c r="R410" s="560"/>
      <c r="S410" s="560"/>
      <c r="T410" s="28"/>
      <c r="U410" s="28"/>
      <c r="V410" s="28"/>
      <c r="W410" s="28"/>
      <c r="X410" s="558"/>
      <c r="Y410" s="558"/>
      <c r="Z410" s="558"/>
      <c r="AA410" s="561"/>
      <c r="AB410" s="562"/>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row>
    <row r="411" ht="11.25" customHeight="1">
      <c r="A411" s="557"/>
      <c r="B411" s="558"/>
      <c r="C411" s="558"/>
      <c r="D411" s="360"/>
      <c r="E411" s="558"/>
      <c r="F411" s="28"/>
      <c r="G411" s="28"/>
      <c r="H411" s="558"/>
      <c r="I411" s="360"/>
      <c r="J411" s="559"/>
      <c r="K411" s="559"/>
      <c r="L411" s="558"/>
      <c r="M411" s="558"/>
      <c r="N411" s="558"/>
      <c r="O411" s="558"/>
      <c r="P411" s="28"/>
      <c r="Q411" s="559"/>
      <c r="R411" s="560"/>
      <c r="S411" s="560"/>
      <c r="T411" s="28"/>
      <c r="U411" s="28"/>
      <c r="V411" s="28"/>
      <c r="W411" s="28"/>
      <c r="X411" s="558"/>
      <c r="Y411" s="558"/>
      <c r="Z411" s="558"/>
      <c r="AA411" s="561"/>
      <c r="AB411" s="562"/>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row>
    <row r="412" ht="11.25" customHeight="1">
      <c r="A412" s="557"/>
      <c r="B412" s="558"/>
      <c r="C412" s="558"/>
      <c r="D412" s="360"/>
      <c r="E412" s="558"/>
      <c r="F412" s="28"/>
      <c r="G412" s="28"/>
      <c r="H412" s="558"/>
      <c r="I412" s="360"/>
      <c r="J412" s="559"/>
      <c r="K412" s="559"/>
      <c r="L412" s="558"/>
      <c r="M412" s="558"/>
      <c r="N412" s="558"/>
      <c r="O412" s="558"/>
      <c r="P412" s="28"/>
      <c r="Q412" s="559"/>
      <c r="R412" s="560"/>
      <c r="S412" s="560"/>
      <c r="T412" s="28"/>
      <c r="U412" s="28"/>
      <c r="V412" s="28"/>
      <c r="W412" s="28"/>
      <c r="X412" s="558"/>
      <c r="Y412" s="558"/>
      <c r="Z412" s="558"/>
      <c r="AA412" s="561"/>
      <c r="AB412" s="562"/>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row>
    <row r="413" ht="11.25" customHeight="1">
      <c r="A413" s="557"/>
      <c r="B413" s="558"/>
      <c r="C413" s="558"/>
      <c r="D413" s="360"/>
      <c r="E413" s="558"/>
      <c r="F413" s="28"/>
      <c r="G413" s="28"/>
      <c r="H413" s="558"/>
      <c r="I413" s="360"/>
      <c r="J413" s="559"/>
      <c r="K413" s="559"/>
      <c r="L413" s="558"/>
      <c r="M413" s="558"/>
      <c r="N413" s="558"/>
      <c r="O413" s="558"/>
      <c r="P413" s="28"/>
      <c r="Q413" s="559"/>
      <c r="R413" s="560"/>
      <c r="S413" s="560"/>
      <c r="T413" s="28"/>
      <c r="U413" s="28"/>
      <c r="V413" s="28"/>
      <c r="W413" s="28"/>
      <c r="X413" s="558"/>
      <c r="Y413" s="558"/>
      <c r="Z413" s="558"/>
      <c r="AA413" s="561"/>
      <c r="AB413" s="562"/>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row>
    <row r="414" ht="11.25" customHeight="1">
      <c r="A414" s="557"/>
      <c r="B414" s="558"/>
      <c r="C414" s="558"/>
      <c r="D414" s="360"/>
      <c r="E414" s="558"/>
      <c r="F414" s="28"/>
      <c r="G414" s="28"/>
      <c r="H414" s="558"/>
      <c r="I414" s="360"/>
      <c r="J414" s="559"/>
      <c r="K414" s="559"/>
      <c r="L414" s="558"/>
      <c r="M414" s="558"/>
      <c r="N414" s="558"/>
      <c r="O414" s="558"/>
      <c r="P414" s="28"/>
      <c r="Q414" s="559"/>
      <c r="R414" s="560"/>
      <c r="S414" s="560"/>
      <c r="T414" s="28"/>
      <c r="U414" s="28"/>
      <c r="V414" s="28"/>
      <c r="W414" s="28"/>
      <c r="X414" s="558"/>
      <c r="Y414" s="558"/>
      <c r="Z414" s="558"/>
      <c r="AA414" s="561"/>
      <c r="AB414" s="562"/>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row>
    <row r="415" ht="11.25" customHeight="1">
      <c r="A415" s="557"/>
      <c r="B415" s="558"/>
      <c r="C415" s="558"/>
      <c r="D415" s="360"/>
      <c r="E415" s="558"/>
      <c r="F415" s="28"/>
      <c r="G415" s="28"/>
      <c r="H415" s="558"/>
      <c r="I415" s="360"/>
      <c r="J415" s="559"/>
      <c r="K415" s="559"/>
      <c r="L415" s="558"/>
      <c r="M415" s="558"/>
      <c r="N415" s="558"/>
      <c r="O415" s="558"/>
      <c r="P415" s="28"/>
      <c r="Q415" s="559"/>
      <c r="R415" s="560"/>
      <c r="S415" s="560"/>
      <c r="T415" s="28"/>
      <c r="U415" s="28"/>
      <c r="V415" s="28"/>
      <c r="W415" s="28"/>
      <c r="X415" s="558"/>
      <c r="Y415" s="558"/>
      <c r="Z415" s="558"/>
      <c r="AA415" s="561"/>
      <c r="AB415" s="562"/>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row>
    <row r="416" ht="11.25" customHeight="1">
      <c r="A416" s="557"/>
      <c r="B416" s="558"/>
      <c r="C416" s="558"/>
      <c r="D416" s="360"/>
      <c r="E416" s="558"/>
      <c r="F416" s="28"/>
      <c r="G416" s="28"/>
      <c r="H416" s="558"/>
      <c r="I416" s="360"/>
      <c r="J416" s="559"/>
      <c r="K416" s="559"/>
      <c r="L416" s="558"/>
      <c r="M416" s="558"/>
      <c r="N416" s="558"/>
      <c r="O416" s="558"/>
      <c r="P416" s="28"/>
      <c r="Q416" s="559"/>
      <c r="R416" s="560"/>
      <c r="S416" s="560"/>
      <c r="T416" s="28"/>
      <c r="U416" s="28"/>
      <c r="V416" s="28"/>
      <c r="W416" s="28"/>
      <c r="X416" s="558"/>
      <c r="Y416" s="558"/>
      <c r="Z416" s="558"/>
      <c r="AA416" s="561"/>
      <c r="AB416" s="562"/>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row>
    <row r="417" ht="11.25" customHeight="1">
      <c r="A417" s="557"/>
      <c r="B417" s="558"/>
      <c r="C417" s="558"/>
      <c r="D417" s="360"/>
      <c r="E417" s="558"/>
      <c r="F417" s="28"/>
      <c r="G417" s="28"/>
      <c r="H417" s="558"/>
      <c r="I417" s="360"/>
      <c r="J417" s="559"/>
      <c r="K417" s="559"/>
      <c r="L417" s="558"/>
      <c r="M417" s="558"/>
      <c r="N417" s="558"/>
      <c r="O417" s="558"/>
      <c r="P417" s="28"/>
      <c r="Q417" s="559"/>
      <c r="R417" s="560"/>
      <c r="S417" s="560"/>
      <c r="T417" s="28"/>
      <c r="U417" s="28"/>
      <c r="V417" s="28"/>
      <c r="W417" s="28"/>
      <c r="X417" s="558"/>
      <c r="Y417" s="558"/>
      <c r="Z417" s="558"/>
      <c r="AA417" s="561"/>
      <c r="AB417" s="562"/>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row>
    <row r="418" ht="11.25" customHeight="1">
      <c r="A418" s="557"/>
      <c r="B418" s="558"/>
      <c r="C418" s="558"/>
      <c r="D418" s="360"/>
      <c r="E418" s="558"/>
      <c r="F418" s="28"/>
      <c r="G418" s="28"/>
      <c r="H418" s="558"/>
      <c r="I418" s="360"/>
      <c r="J418" s="559"/>
      <c r="K418" s="559"/>
      <c r="L418" s="558"/>
      <c r="M418" s="558"/>
      <c r="N418" s="558"/>
      <c r="O418" s="558"/>
      <c r="P418" s="28"/>
      <c r="Q418" s="559"/>
      <c r="R418" s="560"/>
      <c r="S418" s="560"/>
      <c r="T418" s="28"/>
      <c r="U418" s="28"/>
      <c r="V418" s="28"/>
      <c r="W418" s="28"/>
      <c r="X418" s="558"/>
      <c r="Y418" s="558"/>
      <c r="Z418" s="558"/>
      <c r="AA418" s="561"/>
      <c r="AB418" s="562"/>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row>
    <row r="419" ht="11.25" customHeight="1">
      <c r="A419" s="557"/>
      <c r="B419" s="558"/>
      <c r="C419" s="558"/>
      <c r="D419" s="360"/>
      <c r="E419" s="558"/>
      <c r="F419" s="28"/>
      <c r="G419" s="28"/>
      <c r="H419" s="558"/>
      <c r="I419" s="360"/>
      <c r="J419" s="559"/>
      <c r="K419" s="559"/>
      <c r="L419" s="558"/>
      <c r="M419" s="558"/>
      <c r="N419" s="558"/>
      <c r="O419" s="558"/>
      <c r="P419" s="28"/>
      <c r="Q419" s="559"/>
      <c r="R419" s="560"/>
      <c r="S419" s="560"/>
      <c r="T419" s="28"/>
      <c r="U419" s="28"/>
      <c r="V419" s="28"/>
      <c r="W419" s="28"/>
      <c r="X419" s="558"/>
      <c r="Y419" s="558"/>
      <c r="Z419" s="558"/>
      <c r="AA419" s="561"/>
      <c r="AB419" s="562"/>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row>
    <row r="420" ht="11.25" customHeight="1">
      <c r="A420" s="557"/>
      <c r="B420" s="558"/>
      <c r="C420" s="558"/>
      <c r="D420" s="360"/>
      <c r="E420" s="558"/>
      <c r="F420" s="28"/>
      <c r="G420" s="28"/>
      <c r="H420" s="558"/>
      <c r="I420" s="360"/>
      <c r="J420" s="559"/>
      <c r="K420" s="559"/>
      <c r="L420" s="558"/>
      <c r="M420" s="558"/>
      <c r="N420" s="558"/>
      <c r="O420" s="558"/>
      <c r="P420" s="28"/>
      <c r="Q420" s="559"/>
      <c r="R420" s="560"/>
      <c r="S420" s="560"/>
      <c r="T420" s="28"/>
      <c r="U420" s="28"/>
      <c r="V420" s="28"/>
      <c r="W420" s="28"/>
      <c r="X420" s="558"/>
      <c r="Y420" s="558"/>
      <c r="Z420" s="558"/>
      <c r="AA420" s="561"/>
      <c r="AB420" s="562"/>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row>
    <row r="421" ht="11.25" customHeight="1">
      <c r="A421" s="557"/>
      <c r="B421" s="558"/>
      <c r="C421" s="558"/>
      <c r="D421" s="360"/>
      <c r="E421" s="558"/>
      <c r="F421" s="28"/>
      <c r="G421" s="28"/>
      <c r="H421" s="558"/>
      <c r="I421" s="360"/>
      <c r="J421" s="559"/>
      <c r="K421" s="559"/>
      <c r="L421" s="558"/>
      <c r="M421" s="558"/>
      <c r="N421" s="558"/>
      <c r="O421" s="558"/>
      <c r="P421" s="28"/>
      <c r="Q421" s="559"/>
      <c r="R421" s="560"/>
      <c r="S421" s="560"/>
      <c r="T421" s="28"/>
      <c r="U421" s="28"/>
      <c r="V421" s="28"/>
      <c r="W421" s="28"/>
      <c r="X421" s="558"/>
      <c r="Y421" s="558"/>
      <c r="Z421" s="558"/>
      <c r="AA421" s="561"/>
      <c r="AB421" s="562"/>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row>
    <row r="422" ht="11.25" customHeight="1">
      <c r="A422" s="557"/>
      <c r="B422" s="558"/>
      <c r="C422" s="558"/>
      <c r="D422" s="360"/>
      <c r="E422" s="558"/>
      <c r="F422" s="28"/>
      <c r="G422" s="28"/>
      <c r="H422" s="558"/>
      <c r="I422" s="360"/>
      <c r="J422" s="559"/>
      <c r="K422" s="559"/>
      <c r="L422" s="558"/>
      <c r="M422" s="558"/>
      <c r="N422" s="558"/>
      <c r="O422" s="558"/>
      <c r="P422" s="28"/>
      <c r="Q422" s="559"/>
      <c r="R422" s="560"/>
      <c r="S422" s="560"/>
      <c r="T422" s="28"/>
      <c r="U422" s="28"/>
      <c r="V422" s="28"/>
      <c r="W422" s="28"/>
      <c r="X422" s="558"/>
      <c r="Y422" s="558"/>
      <c r="Z422" s="558"/>
      <c r="AA422" s="561"/>
      <c r="AB422" s="562"/>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row>
    <row r="423" ht="11.25" customHeight="1">
      <c r="A423" s="557"/>
      <c r="B423" s="558"/>
      <c r="C423" s="558"/>
      <c r="D423" s="360"/>
      <c r="E423" s="558"/>
      <c r="F423" s="28"/>
      <c r="G423" s="28"/>
      <c r="H423" s="558"/>
      <c r="I423" s="360"/>
      <c r="J423" s="559"/>
      <c r="K423" s="559"/>
      <c r="L423" s="558"/>
      <c r="M423" s="558"/>
      <c r="N423" s="558"/>
      <c r="O423" s="558"/>
      <c r="P423" s="28"/>
      <c r="Q423" s="559"/>
      <c r="R423" s="560"/>
      <c r="S423" s="560"/>
      <c r="T423" s="28"/>
      <c r="U423" s="28"/>
      <c r="V423" s="28"/>
      <c r="W423" s="28"/>
      <c r="X423" s="558"/>
      <c r="Y423" s="558"/>
      <c r="Z423" s="558"/>
      <c r="AA423" s="561"/>
      <c r="AB423" s="562"/>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row>
    <row r="424" ht="11.25" customHeight="1">
      <c r="A424" s="557"/>
      <c r="B424" s="558"/>
      <c r="C424" s="558"/>
      <c r="D424" s="360"/>
      <c r="E424" s="558"/>
      <c r="F424" s="28"/>
      <c r="G424" s="28"/>
      <c r="H424" s="558"/>
      <c r="I424" s="360"/>
      <c r="J424" s="559"/>
      <c r="K424" s="559"/>
      <c r="L424" s="558"/>
      <c r="M424" s="558"/>
      <c r="N424" s="558"/>
      <c r="O424" s="558"/>
      <c r="P424" s="28"/>
      <c r="Q424" s="559"/>
      <c r="R424" s="560"/>
      <c r="S424" s="560"/>
      <c r="T424" s="28"/>
      <c r="U424" s="28"/>
      <c r="V424" s="28"/>
      <c r="W424" s="28"/>
      <c r="X424" s="558"/>
      <c r="Y424" s="558"/>
      <c r="Z424" s="558"/>
      <c r="AA424" s="561"/>
      <c r="AB424" s="562"/>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row>
    <row r="425" ht="11.25" customHeight="1">
      <c r="A425" s="557"/>
      <c r="B425" s="558"/>
      <c r="C425" s="558"/>
      <c r="D425" s="360"/>
      <c r="E425" s="558"/>
      <c r="F425" s="28"/>
      <c r="G425" s="28"/>
      <c r="H425" s="558"/>
      <c r="I425" s="360"/>
      <c r="J425" s="559"/>
      <c r="K425" s="559"/>
      <c r="L425" s="558"/>
      <c r="M425" s="558"/>
      <c r="N425" s="558"/>
      <c r="O425" s="558"/>
      <c r="P425" s="28"/>
      <c r="Q425" s="559"/>
      <c r="R425" s="560"/>
      <c r="S425" s="560"/>
      <c r="T425" s="28"/>
      <c r="U425" s="28"/>
      <c r="V425" s="28"/>
      <c r="W425" s="28"/>
      <c r="X425" s="558"/>
      <c r="Y425" s="558"/>
      <c r="Z425" s="558"/>
      <c r="AA425" s="561"/>
      <c r="AB425" s="562"/>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row>
    <row r="426" ht="11.25" customHeight="1">
      <c r="A426" s="557"/>
      <c r="B426" s="558"/>
      <c r="C426" s="558"/>
      <c r="D426" s="360"/>
      <c r="E426" s="558"/>
      <c r="F426" s="28"/>
      <c r="G426" s="28"/>
      <c r="H426" s="558"/>
      <c r="I426" s="360"/>
      <c r="J426" s="559"/>
      <c r="K426" s="559"/>
      <c r="L426" s="558"/>
      <c r="M426" s="558"/>
      <c r="N426" s="558"/>
      <c r="O426" s="558"/>
      <c r="P426" s="28"/>
      <c r="Q426" s="559"/>
      <c r="R426" s="560"/>
      <c r="S426" s="560"/>
      <c r="T426" s="28"/>
      <c r="U426" s="28"/>
      <c r="V426" s="28"/>
      <c r="W426" s="28"/>
      <c r="X426" s="558"/>
      <c r="Y426" s="558"/>
      <c r="Z426" s="558"/>
      <c r="AA426" s="561"/>
      <c r="AB426" s="562"/>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row>
    <row r="427" ht="11.25" customHeight="1">
      <c r="A427" s="557"/>
      <c r="B427" s="558"/>
      <c r="C427" s="558"/>
      <c r="D427" s="360"/>
      <c r="E427" s="558"/>
      <c r="F427" s="28"/>
      <c r="G427" s="28"/>
      <c r="H427" s="558"/>
      <c r="I427" s="360"/>
      <c r="J427" s="559"/>
      <c r="K427" s="559"/>
      <c r="L427" s="558"/>
      <c r="M427" s="558"/>
      <c r="N427" s="558"/>
      <c r="O427" s="558"/>
      <c r="P427" s="28"/>
      <c r="Q427" s="559"/>
      <c r="R427" s="560"/>
      <c r="S427" s="560"/>
      <c r="T427" s="28"/>
      <c r="U427" s="28"/>
      <c r="V427" s="28"/>
      <c r="W427" s="28"/>
      <c r="X427" s="558"/>
      <c r="Y427" s="558"/>
      <c r="Z427" s="558"/>
      <c r="AA427" s="561"/>
      <c r="AB427" s="562"/>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row>
    <row r="428" ht="11.25" customHeight="1">
      <c r="A428" s="557"/>
      <c r="B428" s="558"/>
      <c r="C428" s="558"/>
      <c r="D428" s="360"/>
      <c r="E428" s="558"/>
      <c r="F428" s="28"/>
      <c r="G428" s="28"/>
      <c r="H428" s="558"/>
      <c r="I428" s="360"/>
      <c r="J428" s="559"/>
      <c r="K428" s="559"/>
      <c r="L428" s="558"/>
      <c r="M428" s="558"/>
      <c r="N428" s="558"/>
      <c r="O428" s="558"/>
      <c r="P428" s="28"/>
      <c r="Q428" s="559"/>
      <c r="R428" s="560"/>
      <c r="S428" s="560"/>
      <c r="T428" s="28"/>
      <c r="U428" s="28"/>
      <c r="V428" s="28"/>
      <c r="W428" s="28"/>
      <c r="X428" s="558"/>
      <c r="Y428" s="558"/>
      <c r="Z428" s="558"/>
      <c r="AA428" s="561"/>
      <c r="AB428" s="562"/>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row>
    <row r="429" ht="11.25" customHeight="1">
      <c r="A429" s="557"/>
      <c r="B429" s="558"/>
      <c r="C429" s="558"/>
      <c r="D429" s="360"/>
      <c r="E429" s="558"/>
      <c r="F429" s="28"/>
      <c r="G429" s="28"/>
      <c r="H429" s="558"/>
      <c r="I429" s="360"/>
      <c r="J429" s="559"/>
      <c r="K429" s="559"/>
      <c r="L429" s="558"/>
      <c r="M429" s="558"/>
      <c r="N429" s="558"/>
      <c r="O429" s="558"/>
      <c r="P429" s="28"/>
      <c r="Q429" s="559"/>
      <c r="R429" s="560"/>
      <c r="S429" s="560"/>
      <c r="T429" s="28"/>
      <c r="U429" s="28"/>
      <c r="V429" s="28"/>
      <c r="W429" s="28"/>
      <c r="X429" s="558"/>
      <c r="Y429" s="558"/>
      <c r="Z429" s="558"/>
      <c r="AA429" s="561"/>
      <c r="AB429" s="562"/>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row>
    <row r="430" ht="11.25" customHeight="1">
      <c r="A430" s="557"/>
      <c r="B430" s="558"/>
      <c r="C430" s="558"/>
      <c r="D430" s="360"/>
      <c r="E430" s="558"/>
      <c r="F430" s="28"/>
      <c r="G430" s="28"/>
      <c r="H430" s="558"/>
      <c r="I430" s="360"/>
      <c r="J430" s="559"/>
      <c r="K430" s="559"/>
      <c r="L430" s="558"/>
      <c r="M430" s="558"/>
      <c r="N430" s="558"/>
      <c r="O430" s="558"/>
      <c r="P430" s="28"/>
      <c r="Q430" s="559"/>
      <c r="R430" s="560"/>
      <c r="S430" s="560"/>
      <c r="T430" s="28"/>
      <c r="U430" s="28"/>
      <c r="V430" s="28"/>
      <c r="W430" s="28"/>
      <c r="X430" s="558"/>
      <c r="Y430" s="558"/>
      <c r="Z430" s="558"/>
      <c r="AA430" s="561"/>
      <c r="AB430" s="562"/>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row>
    <row r="431" ht="11.25" customHeight="1">
      <c r="A431" s="557"/>
      <c r="B431" s="558"/>
      <c r="C431" s="558"/>
      <c r="D431" s="360"/>
      <c r="E431" s="558"/>
      <c r="F431" s="28"/>
      <c r="G431" s="28"/>
      <c r="H431" s="558"/>
      <c r="I431" s="360"/>
      <c r="J431" s="559"/>
      <c r="K431" s="559"/>
      <c r="L431" s="558"/>
      <c r="M431" s="558"/>
      <c r="N431" s="558"/>
      <c r="O431" s="558"/>
      <c r="P431" s="28"/>
      <c r="Q431" s="559"/>
      <c r="R431" s="560"/>
      <c r="S431" s="560"/>
      <c r="T431" s="28"/>
      <c r="U431" s="28"/>
      <c r="V431" s="28"/>
      <c r="W431" s="28"/>
      <c r="X431" s="558"/>
      <c r="Y431" s="558"/>
      <c r="Z431" s="558"/>
      <c r="AA431" s="561"/>
      <c r="AB431" s="562"/>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row>
    <row r="432" ht="11.25" customHeight="1">
      <c r="A432" s="557"/>
      <c r="B432" s="558"/>
      <c r="C432" s="558"/>
      <c r="D432" s="360"/>
      <c r="E432" s="558"/>
      <c r="F432" s="28"/>
      <c r="G432" s="28"/>
      <c r="H432" s="558"/>
      <c r="I432" s="360"/>
      <c r="J432" s="559"/>
      <c r="K432" s="559"/>
      <c r="L432" s="558"/>
      <c r="M432" s="558"/>
      <c r="N432" s="558"/>
      <c r="O432" s="558"/>
      <c r="P432" s="28"/>
      <c r="Q432" s="559"/>
      <c r="R432" s="560"/>
      <c r="S432" s="560"/>
      <c r="T432" s="28"/>
      <c r="U432" s="28"/>
      <c r="V432" s="28"/>
      <c r="W432" s="28"/>
      <c r="X432" s="558"/>
      <c r="Y432" s="558"/>
      <c r="Z432" s="558"/>
      <c r="AA432" s="561"/>
      <c r="AB432" s="562"/>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row>
    <row r="433" ht="11.25" customHeight="1">
      <c r="A433" s="557"/>
      <c r="B433" s="558"/>
      <c r="C433" s="558"/>
      <c r="D433" s="360"/>
      <c r="E433" s="558"/>
      <c r="F433" s="28"/>
      <c r="G433" s="28"/>
      <c r="H433" s="558"/>
      <c r="I433" s="360"/>
      <c r="J433" s="559"/>
      <c r="K433" s="559"/>
      <c r="L433" s="558"/>
      <c r="M433" s="558"/>
      <c r="N433" s="558"/>
      <c r="O433" s="558"/>
      <c r="P433" s="28"/>
      <c r="Q433" s="559"/>
      <c r="R433" s="560"/>
      <c r="S433" s="560"/>
      <c r="T433" s="28"/>
      <c r="U433" s="28"/>
      <c r="V433" s="28"/>
      <c r="W433" s="28"/>
      <c r="X433" s="558"/>
      <c r="Y433" s="558"/>
      <c r="Z433" s="558"/>
      <c r="AA433" s="561"/>
      <c r="AB433" s="562"/>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row>
    <row r="434" ht="11.25" customHeight="1">
      <c r="A434" s="557"/>
      <c r="B434" s="558"/>
      <c r="C434" s="558"/>
      <c r="D434" s="360"/>
      <c r="E434" s="558"/>
      <c r="F434" s="28"/>
      <c r="G434" s="28"/>
      <c r="H434" s="558"/>
      <c r="I434" s="360"/>
      <c r="J434" s="559"/>
      <c r="K434" s="559"/>
      <c r="L434" s="558"/>
      <c r="M434" s="558"/>
      <c r="N434" s="558"/>
      <c r="O434" s="558"/>
      <c r="P434" s="28"/>
      <c r="Q434" s="559"/>
      <c r="R434" s="560"/>
      <c r="S434" s="560"/>
      <c r="T434" s="28"/>
      <c r="U434" s="28"/>
      <c r="V434" s="28"/>
      <c r="W434" s="28"/>
      <c r="X434" s="558"/>
      <c r="Y434" s="558"/>
      <c r="Z434" s="558"/>
      <c r="AA434" s="561"/>
      <c r="AB434" s="562"/>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row>
    <row r="435" ht="11.25" customHeight="1">
      <c r="A435" s="557"/>
      <c r="B435" s="558"/>
      <c r="C435" s="558"/>
      <c r="D435" s="360"/>
      <c r="E435" s="558"/>
      <c r="F435" s="28"/>
      <c r="G435" s="28"/>
      <c r="H435" s="558"/>
      <c r="I435" s="360"/>
      <c r="J435" s="559"/>
      <c r="K435" s="559"/>
      <c r="L435" s="558"/>
      <c r="M435" s="558"/>
      <c r="N435" s="558"/>
      <c r="O435" s="558"/>
      <c r="P435" s="28"/>
      <c r="Q435" s="559"/>
      <c r="R435" s="560"/>
      <c r="S435" s="560"/>
      <c r="T435" s="28"/>
      <c r="U435" s="28"/>
      <c r="V435" s="28"/>
      <c r="W435" s="28"/>
      <c r="X435" s="558"/>
      <c r="Y435" s="558"/>
      <c r="Z435" s="558"/>
      <c r="AA435" s="561"/>
      <c r="AB435" s="562"/>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row>
    <row r="436" ht="11.25" customHeight="1">
      <c r="A436" s="557"/>
      <c r="B436" s="558"/>
      <c r="C436" s="558"/>
      <c r="D436" s="360"/>
      <c r="E436" s="558"/>
      <c r="F436" s="28"/>
      <c r="G436" s="28"/>
      <c r="H436" s="558"/>
      <c r="I436" s="360"/>
      <c r="J436" s="559"/>
      <c r="K436" s="559"/>
      <c r="L436" s="558"/>
      <c r="M436" s="558"/>
      <c r="N436" s="558"/>
      <c r="O436" s="558"/>
      <c r="P436" s="28"/>
      <c r="Q436" s="559"/>
      <c r="R436" s="560"/>
      <c r="S436" s="560"/>
      <c r="T436" s="28"/>
      <c r="U436" s="28"/>
      <c r="V436" s="28"/>
      <c r="W436" s="28"/>
      <c r="X436" s="558"/>
      <c r="Y436" s="558"/>
      <c r="Z436" s="558"/>
      <c r="AA436" s="561"/>
      <c r="AB436" s="562"/>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row>
    <row r="437" ht="11.25" customHeight="1">
      <c r="A437" s="557"/>
      <c r="B437" s="558"/>
      <c r="C437" s="558"/>
      <c r="D437" s="360"/>
      <c r="E437" s="558"/>
      <c r="F437" s="28"/>
      <c r="G437" s="28"/>
      <c r="H437" s="558"/>
      <c r="I437" s="360"/>
      <c r="J437" s="559"/>
      <c r="K437" s="559"/>
      <c r="L437" s="558"/>
      <c r="M437" s="558"/>
      <c r="N437" s="558"/>
      <c r="O437" s="558"/>
      <c r="P437" s="28"/>
      <c r="Q437" s="559"/>
      <c r="R437" s="560"/>
      <c r="S437" s="560"/>
      <c r="T437" s="28"/>
      <c r="U437" s="28"/>
      <c r="V437" s="28"/>
      <c r="W437" s="28"/>
      <c r="X437" s="558"/>
      <c r="Y437" s="558"/>
      <c r="Z437" s="558"/>
      <c r="AA437" s="561"/>
      <c r="AB437" s="562"/>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row>
    <row r="438" ht="11.25" customHeight="1">
      <c r="A438" s="557"/>
      <c r="B438" s="558"/>
      <c r="C438" s="558"/>
      <c r="D438" s="360"/>
      <c r="E438" s="558"/>
      <c r="F438" s="28"/>
      <c r="G438" s="28"/>
      <c r="H438" s="558"/>
      <c r="I438" s="360"/>
      <c r="J438" s="559"/>
      <c r="K438" s="559"/>
      <c r="L438" s="558"/>
      <c r="M438" s="558"/>
      <c r="N438" s="558"/>
      <c r="O438" s="558"/>
      <c r="P438" s="28"/>
      <c r="Q438" s="559"/>
      <c r="R438" s="560"/>
      <c r="S438" s="560"/>
      <c r="T438" s="28"/>
      <c r="U438" s="28"/>
      <c r="V438" s="28"/>
      <c r="W438" s="28"/>
      <c r="X438" s="558"/>
      <c r="Y438" s="558"/>
      <c r="Z438" s="558"/>
      <c r="AA438" s="561"/>
      <c r="AB438" s="562"/>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row>
    <row r="439" ht="11.25" customHeight="1">
      <c r="A439" s="557"/>
      <c r="B439" s="558"/>
      <c r="C439" s="558"/>
      <c r="D439" s="360"/>
      <c r="E439" s="558"/>
      <c r="F439" s="28"/>
      <c r="G439" s="28"/>
      <c r="H439" s="558"/>
      <c r="I439" s="360"/>
      <c r="J439" s="559"/>
      <c r="K439" s="559"/>
      <c r="L439" s="558"/>
      <c r="M439" s="558"/>
      <c r="N439" s="558"/>
      <c r="O439" s="558"/>
      <c r="P439" s="28"/>
      <c r="Q439" s="559"/>
      <c r="R439" s="560"/>
      <c r="S439" s="560"/>
      <c r="T439" s="28"/>
      <c r="U439" s="28"/>
      <c r="V439" s="28"/>
      <c r="W439" s="28"/>
      <c r="X439" s="558"/>
      <c r="Y439" s="558"/>
      <c r="Z439" s="558"/>
      <c r="AA439" s="561"/>
      <c r="AB439" s="562"/>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row>
    <row r="440" ht="11.25" customHeight="1">
      <c r="A440" s="557"/>
      <c r="B440" s="558"/>
      <c r="C440" s="558"/>
      <c r="D440" s="360"/>
      <c r="E440" s="558"/>
      <c r="F440" s="28"/>
      <c r="G440" s="28"/>
      <c r="H440" s="558"/>
      <c r="I440" s="360"/>
      <c r="J440" s="559"/>
      <c r="K440" s="559"/>
      <c r="L440" s="558"/>
      <c r="M440" s="558"/>
      <c r="N440" s="558"/>
      <c r="O440" s="558"/>
      <c r="P440" s="28"/>
      <c r="Q440" s="559"/>
      <c r="R440" s="560"/>
      <c r="S440" s="560"/>
      <c r="T440" s="28"/>
      <c r="U440" s="28"/>
      <c r="V440" s="28"/>
      <c r="W440" s="28"/>
      <c r="X440" s="558"/>
      <c r="Y440" s="558"/>
      <c r="Z440" s="558"/>
      <c r="AA440" s="561"/>
      <c r="AB440" s="562"/>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row>
    <row r="441" ht="11.25" customHeight="1">
      <c r="A441" s="557"/>
      <c r="B441" s="558"/>
      <c r="C441" s="558"/>
      <c r="D441" s="360"/>
      <c r="E441" s="558"/>
      <c r="F441" s="28"/>
      <c r="G441" s="28"/>
      <c r="H441" s="558"/>
      <c r="I441" s="360"/>
      <c r="J441" s="559"/>
      <c r="K441" s="559"/>
      <c r="L441" s="558"/>
      <c r="M441" s="558"/>
      <c r="N441" s="558"/>
      <c r="O441" s="558"/>
      <c r="P441" s="28"/>
      <c r="Q441" s="559"/>
      <c r="R441" s="560"/>
      <c r="S441" s="560"/>
      <c r="T441" s="28"/>
      <c r="U441" s="28"/>
      <c r="V441" s="28"/>
      <c r="W441" s="28"/>
      <c r="X441" s="558"/>
      <c r="Y441" s="558"/>
      <c r="Z441" s="558"/>
      <c r="AA441" s="561"/>
      <c r="AB441" s="562"/>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row>
    <row r="442" ht="11.25" customHeight="1">
      <c r="A442" s="557"/>
      <c r="B442" s="558"/>
      <c r="C442" s="558"/>
      <c r="D442" s="360"/>
      <c r="E442" s="558"/>
      <c r="F442" s="28"/>
      <c r="G442" s="28"/>
      <c r="H442" s="558"/>
      <c r="I442" s="360"/>
      <c r="J442" s="559"/>
      <c r="K442" s="559"/>
      <c r="L442" s="558"/>
      <c r="M442" s="558"/>
      <c r="N442" s="558"/>
      <c r="O442" s="558"/>
      <c r="P442" s="28"/>
      <c r="Q442" s="559"/>
      <c r="R442" s="560"/>
      <c r="S442" s="560"/>
      <c r="T442" s="28"/>
      <c r="U442" s="28"/>
      <c r="V442" s="28"/>
      <c r="W442" s="28"/>
      <c r="X442" s="558"/>
      <c r="Y442" s="558"/>
      <c r="Z442" s="558"/>
      <c r="AA442" s="561"/>
      <c r="AB442" s="562"/>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row>
    <row r="443" ht="11.25" customHeight="1">
      <c r="A443" s="557"/>
      <c r="B443" s="558"/>
      <c r="C443" s="558"/>
      <c r="D443" s="360"/>
      <c r="E443" s="558"/>
      <c r="F443" s="28"/>
      <c r="G443" s="28"/>
      <c r="H443" s="558"/>
      <c r="I443" s="360"/>
      <c r="J443" s="559"/>
      <c r="K443" s="559"/>
      <c r="L443" s="558"/>
      <c r="M443" s="558"/>
      <c r="N443" s="558"/>
      <c r="O443" s="558"/>
      <c r="P443" s="28"/>
      <c r="Q443" s="559"/>
      <c r="R443" s="560"/>
      <c r="S443" s="560"/>
      <c r="T443" s="28"/>
      <c r="U443" s="28"/>
      <c r="V443" s="28"/>
      <c r="W443" s="28"/>
      <c r="X443" s="558"/>
      <c r="Y443" s="558"/>
      <c r="Z443" s="558"/>
      <c r="AA443" s="561"/>
      <c r="AB443" s="562"/>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row>
    <row r="444" ht="11.25" customHeight="1">
      <c r="A444" s="557"/>
      <c r="B444" s="558"/>
      <c r="C444" s="558"/>
      <c r="D444" s="360"/>
      <c r="E444" s="558"/>
      <c r="F444" s="28"/>
      <c r="G444" s="28"/>
      <c r="H444" s="558"/>
      <c r="I444" s="360"/>
      <c r="J444" s="559"/>
      <c r="K444" s="559"/>
      <c r="L444" s="558"/>
      <c r="M444" s="558"/>
      <c r="N444" s="558"/>
      <c r="O444" s="558"/>
      <c r="P444" s="28"/>
      <c r="Q444" s="559"/>
      <c r="R444" s="560"/>
      <c r="S444" s="560"/>
      <c r="T444" s="28"/>
      <c r="U444" s="28"/>
      <c r="V444" s="28"/>
      <c r="W444" s="28"/>
      <c r="X444" s="558"/>
      <c r="Y444" s="558"/>
      <c r="Z444" s="558"/>
      <c r="AA444" s="561"/>
      <c r="AB444" s="562"/>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row>
    <row r="445" ht="11.25" customHeight="1">
      <c r="A445" s="557"/>
      <c r="B445" s="558"/>
      <c r="C445" s="558"/>
      <c r="D445" s="360"/>
      <c r="E445" s="558"/>
      <c r="F445" s="28"/>
      <c r="G445" s="28"/>
      <c r="H445" s="558"/>
      <c r="I445" s="360"/>
      <c r="J445" s="559"/>
      <c r="K445" s="559"/>
      <c r="L445" s="558"/>
      <c r="M445" s="558"/>
      <c r="N445" s="558"/>
      <c r="O445" s="558"/>
      <c r="P445" s="28"/>
      <c r="Q445" s="559"/>
      <c r="R445" s="560"/>
      <c r="S445" s="560"/>
      <c r="T445" s="28"/>
      <c r="U445" s="28"/>
      <c r="V445" s="28"/>
      <c r="W445" s="28"/>
      <c r="X445" s="558"/>
      <c r="Y445" s="558"/>
      <c r="Z445" s="558"/>
      <c r="AA445" s="561"/>
      <c r="AB445" s="562"/>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row>
    <row r="446" ht="11.25" customHeight="1">
      <c r="A446" s="557"/>
      <c r="B446" s="558"/>
      <c r="C446" s="558"/>
      <c r="D446" s="360"/>
      <c r="E446" s="558"/>
      <c r="F446" s="28"/>
      <c r="G446" s="28"/>
      <c r="H446" s="558"/>
      <c r="I446" s="360"/>
      <c r="J446" s="559"/>
      <c r="K446" s="559"/>
      <c r="L446" s="558"/>
      <c r="M446" s="558"/>
      <c r="N446" s="558"/>
      <c r="O446" s="558"/>
      <c r="P446" s="28"/>
      <c r="Q446" s="559"/>
      <c r="R446" s="560"/>
      <c r="S446" s="560"/>
      <c r="T446" s="28"/>
      <c r="U446" s="28"/>
      <c r="V446" s="28"/>
      <c r="W446" s="28"/>
      <c r="X446" s="558"/>
      <c r="Y446" s="558"/>
      <c r="Z446" s="558"/>
      <c r="AA446" s="561"/>
      <c r="AB446" s="562"/>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row>
    <row r="447" ht="11.25" customHeight="1">
      <c r="A447" s="557"/>
      <c r="B447" s="558"/>
      <c r="C447" s="558"/>
      <c r="D447" s="360"/>
      <c r="E447" s="558"/>
      <c r="F447" s="28"/>
      <c r="G447" s="28"/>
      <c r="H447" s="558"/>
      <c r="I447" s="360"/>
      <c r="J447" s="559"/>
      <c r="K447" s="559"/>
      <c r="L447" s="558"/>
      <c r="M447" s="558"/>
      <c r="N447" s="558"/>
      <c r="O447" s="558"/>
      <c r="P447" s="28"/>
      <c r="Q447" s="559"/>
      <c r="R447" s="560"/>
      <c r="S447" s="560"/>
      <c r="T447" s="28"/>
      <c r="U447" s="28"/>
      <c r="V447" s="28"/>
      <c r="W447" s="28"/>
      <c r="X447" s="558"/>
      <c r="Y447" s="558"/>
      <c r="Z447" s="558"/>
      <c r="AA447" s="561"/>
      <c r="AB447" s="562"/>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row>
    <row r="448" ht="11.25" customHeight="1">
      <c r="A448" s="557"/>
      <c r="B448" s="558"/>
      <c r="C448" s="558"/>
      <c r="D448" s="360"/>
      <c r="E448" s="558"/>
      <c r="F448" s="28"/>
      <c r="G448" s="28"/>
      <c r="H448" s="558"/>
      <c r="I448" s="360"/>
      <c r="J448" s="559"/>
      <c r="K448" s="559"/>
      <c r="L448" s="558"/>
      <c r="M448" s="558"/>
      <c r="N448" s="558"/>
      <c r="O448" s="558"/>
      <c r="P448" s="28"/>
      <c r="Q448" s="559"/>
      <c r="R448" s="560"/>
      <c r="S448" s="560"/>
      <c r="T448" s="28"/>
      <c r="U448" s="28"/>
      <c r="V448" s="28"/>
      <c r="W448" s="28"/>
      <c r="X448" s="558"/>
      <c r="Y448" s="558"/>
      <c r="Z448" s="558"/>
      <c r="AA448" s="561"/>
      <c r="AB448" s="562"/>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row>
    <row r="449" ht="11.25" customHeight="1">
      <c r="A449" s="557"/>
      <c r="B449" s="558"/>
      <c r="C449" s="558"/>
      <c r="D449" s="360"/>
      <c r="E449" s="558"/>
      <c r="F449" s="28"/>
      <c r="G449" s="28"/>
      <c r="H449" s="558"/>
      <c r="I449" s="360"/>
      <c r="J449" s="559"/>
      <c r="K449" s="559"/>
      <c r="L449" s="558"/>
      <c r="M449" s="558"/>
      <c r="N449" s="558"/>
      <c r="O449" s="558"/>
      <c r="P449" s="28"/>
      <c r="Q449" s="559"/>
      <c r="R449" s="560"/>
      <c r="S449" s="560"/>
      <c r="T449" s="28"/>
      <c r="U449" s="28"/>
      <c r="V449" s="28"/>
      <c r="W449" s="28"/>
      <c r="X449" s="558"/>
      <c r="Y449" s="558"/>
      <c r="Z449" s="558"/>
      <c r="AA449" s="561"/>
      <c r="AB449" s="562"/>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row>
    <row r="450" ht="11.25" customHeight="1">
      <c r="A450" s="557"/>
      <c r="B450" s="558"/>
      <c r="C450" s="558"/>
      <c r="D450" s="360"/>
      <c r="E450" s="558"/>
      <c r="F450" s="28"/>
      <c r="G450" s="28"/>
      <c r="H450" s="558"/>
      <c r="I450" s="360"/>
      <c r="J450" s="559"/>
      <c r="K450" s="559"/>
      <c r="L450" s="558"/>
      <c r="M450" s="558"/>
      <c r="N450" s="558"/>
      <c r="O450" s="558"/>
      <c r="P450" s="28"/>
      <c r="Q450" s="559"/>
      <c r="R450" s="560"/>
      <c r="S450" s="560"/>
      <c r="T450" s="28"/>
      <c r="U450" s="28"/>
      <c r="V450" s="28"/>
      <c r="W450" s="28"/>
      <c r="X450" s="558"/>
      <c r="Y450" s="558"/>
      <c r="Z450" s="558"/>
      <c r="AA450" s="561"/>
      <c r="AB450" s="562"/>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row>
    <row r="451" ht="11.25" customHeight="1">
      <c r="A451" s="557"/>
      <c r="B451" s="558"/>
      <c r="C451" s="558"/>
      <c r="D451" s="360"/>
      <c r="E451" s="558"/>
      <c r="F451" s="28"/>
      <c r="G451" s="28"/>
      <c r="H451" s="558"/>
      <c r="I451" s="360"/>
      <c r="J451" s="559"/>
      <c r="K451" s="559"/>
      <c r="L451" s="558"/>
      <c r="M451" s="558"/>
      <c r="N451" s="558"/>
      <c r="O451" s="558"/>
      <c r="P451" s="28"/>
      <c r="Q451" s="559"/>
      <c r="R451" s="560"/>
      <c r="S451" s="560"/>
      <c r="T451" s="28"/>
      <c r="U451" s="28"/>
      <c r="V451" s="28"/>
      <c r="W451" s="28"/>
      <c r="X451" s="558"/>
      <c r="Y451" s="558"/>
      <c r="Z451" s="558"/>
      <c r="AA451" s="561"/>
      <c r="AB451" s="562"/>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row>
    <row r="452" ht="11.25" customHeight="1">
      <c r="A452" s="557"/>
      <c r="B452" s="558"/>
      <c r="C452" s="558"/>
      <c r="D452" s="360"/>
      <c r="E452" s="558"/>
      <c r="F452" s="28"/>
      <c r="G452" s="28"/>
      <c r="H452" s="558"/>
      <c r="I452" s="360"/>
      <c r="J452" s="559"/>
      <c r="K452" s="559"/>
      <c r="L452" s="558"/>
      <c r="M452" s="558"/>
      <c r="N452" s="558"/>
      <c r="O452" s="558"/>
      <c r="P452" s="28"/>
      <c r="Q452" s="559"/>
      <c r="R452" s="560"/>
      <c r="S452" s="560"/>
      <c r="T452" s="28"/>
      <c r="U452" s="28"/>
      <c r="V452" s="28"/>
      <c r="W452" s="28"/>
      <c r="X452" s="558"/>
      <c r="Y452" s="558"/>
      <c r="Z452" s="558"/>
      <c r="AA452" s="561"/>
      <c r="AB452" s="562"/>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row>
    <row r="453" ht="11.25" customHeight="1">
      <c r="A453" s="557"/>
      <c r="B453" s="558"/>
      <c r="C453" s="558"/>
      <c r="D453" s="360"/>
      <c r="E453" s="558"/>
      <c r="F453" s="28"/>
      <c r="G453" s="28"/>
      <c r="H453" s="558"/>
      <c r="I453" s="360"/>
      <c r="J453" s="559"/>
      <c r="K453" s="559"/>
      <c r="L453" s="558"/>
      <c r="M453" s="558"/>
      <c r="N453" s="558"/>
      <c r="O453" s="558"/>
      <c r="P453" s="28"/>
      <c r="Q453" s="559"/>
      <c r="R453" s="560"/>
      <c r="S453" s="560"/>
      <c r="T453" s="28"/>
      <c r="U453" s="28"/>
      <c r="V453" s="28"/>
      <c r="W453" s="28"/>
      <c r="X453" s="558"/>
      <c r="Y453" s="558"/>
      <c r="Z453" s="558"/>
      <c r="AA453" s="561"/>
      <c r="AB453" s="562"/>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row>
    <row r="454" ht="11.25" customHeight="1">
      <c r="A454" s="557"/>
      <c r="B454" s="558"/>
      <c r="C454" s="558"/>
      <c r="D454" s="360"/>
      <c r="E454" s="558"/>
      <c r="F454" s="28"/>
      <c r="G454" s="28"/>
      <c r="H454" s="558"/>
      <c r="I454" s="360"/>
      <c r="J454" s="559"/>
      <c r="K454" s="559"/>
      <c r="L454" s="558"/>
      <c r="M454" s="558"/>
      <c r="N454" s="558"/>
      <c r="O454" s="558"/>
      <c r="P454" s="28"/>
      <c r="Q454" s="559"/>
      <c r="R454" s="560"/>
      <c r="S454" s="560"/>
      <c r="T454" s="28"/>
      <c r="U454" s="28"/>
      <c r="V454" s="28"/>
      <c r="W454" s="28"/>
      <c r="X454" s="558"/>
      <c r="Y454" s="558"/>
      <c r="Z454" s="558"/>
      <c r="AA454" s="561"/>
      <c r="AB454" s="562"/>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row>
    <row r="455" ht="11.25" customHeight="1">
      <c r="A455" s="557"/>
      <c r="B455" s="558"/>
      <c r="C455" s="558"/>
      <c r="D455" s="360"/>
      <c r="E455" s="558"/>
      <c r="F455" s="28"/>
      <c r="G455" s="28"/>
      <c r="H455" s="558"/>
      <c r="I455" s="360"/>
      <c r="J455" s="559"/>
      <c r="K455" s="559"/>
      <c r="L455" s="558"/>
      <c r="M455" s="558"/>
      <c r="N455" s="558"/>
      <c r="O455" s="558"/>
      <c r="P455" s="28"/>
      <c r="Q455" s="559"/>
      <c r="R455" s="560"/>
      <c r="S455" s="560"/>
      <c r="T455" s="28"/>
      <c r="U455" s="28"/>
      <c r="V455" s="28"/>
      <c r="W455" s="28"/>
      <c r="X455" s="558"/>
      <c r="Y455" s="558"/>
      <c r="Z455" s="558"/>
      <c r="AA455" s="561"/>
      <c r="AB455" s="562"/>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row>
    <row r="456" ht="11.25" customHeight="1">
      <c r="A456" s="557"/>
      <c r="B456" s="558"/>
      <c r="C456" s="558"/>
      <c r="D456" s="360"/>
      <c r="E456" s="558"/>
      <c r="F456" s="28"/>
      <c r="G456" s="28"/>
      <c r="H456" s="558"/>
      <c r="I456" s="360"/>
      <c r="J456" s="559"/>
      <c r="K456" s="559"/>
      <c r="L456" s="558"/>
      <c r="M456" s="558"/>
      <c r="N456" s="558"/>
      <c r="O456" s="558"/>
      <c r="P456" s="28"/>
      <c r="Q456" s="559"/>
      <c r="R456" s="560"/>
      <c r="S456" s="560"/>
      <c r="T456" s="28"/>
      <c r="U456" s="28"/>
      <c r="V456" s="28"/>
      <c r="W456" s="28"/>
      <c r="X456" s="558"/>
      <c r="Y456" s="558"/>
      <c r="Z456" s="558"/>
      <c r="AA456" s="561"/>
      <c r="AB456" s="562"/>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row>
    <row r="457" ht="11.25" customHeight="1">
      <c r="A457" s="557"/>
      <c r="B457" s="558"/>
      <c r="C457" s="558"/>
      <c r="D457" s="360"/>
      <c r="E457" s="558"/>
      <c r="F457" s="28"/>
      <c r="G457" s="28"/>
      <c r="H457" s="558"/>
      <c r="I457" s="360"/>
      <c r="J457" s="559"/>
      <c r="K457" s="559"/>
      <c r="L457" s="558"/>
      <c r="M457" s="558"/>
      <c r="N457" s="558"/>
      <c r="O457" s="558"/>
      <c r="P457" s="28"/>
      <c r="Q457" s="559"/>
      <c r="R457" s="560"/>
      <c r="S457" s="560"/>
      <c r="T457" s="28"/>
      <c r="U457" s="28"/>
      <c r="V457" s="28"/>
      <c r="W457" s="28"/>
      <c r="X457" s="558"/>
      <c r="Y457" s="558"/>
      <c r="Z457" s="558"/>
      <c r="AA457" s="561"/>
      <c r="AB457" s="562"/>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row>
    <row r="458" ht="11.25" customHeight="1">
      <c r="A458" s="557"/>
      <c r="B458" s="558"/>
      <c r="C458" s="558"/>
      <c r="D458" s="360"/>
      <c r="E458" s="558"/>
      <c r="F458" s="28"/>
      <c r="G458" s="28"/>
      <c r="H458" s="558"/>
      <c r="I458" s="360"/>
      <c r="J458" s="559"/>
      <c r="K458" s="559"/>
      <c r="L458" s="558"/>
      <c r="M458" s="558"/>
      <c r="N458" s="558"/>
      <c r="O458" s="558"/>
      <c r="P458" s="28"/>
      <c r="Q458" s="559"/>
      <c r="R458" s="560"/>
      <c r="S458" s="560"/>
      <c r="T458" s="28"/>
      <c r="U458" s="28"/>
      <c r="V458" s="28"/>
      <c r="W458" s="28"/>
      <c r="X458" s="558"/>
      <c r="Y458" s="558"/>
      <c r="Z458" s="558"/>
      <c r="AA458" s="561"/>
      <c r="AB458" s="562"/>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row>
    <row r="459" ht="11.25" customHeight="1">
      <c r="A459" s="557"/>
      <c r="B459" s="558"/>
      <c r="C459" s="558"/>
      <c r="D459" s="360"/>
      <c r="E459" s="558"/>
      <c r="F459" s="28"/>
      <c r="G459" s="28"/>
      <c r="H459" s="558"/>
      <c r="I459" s="360"/>
      <c r="J459" s="559"/>
      <c r="K459" s="559"/>
      <c r="L459" s="558"/>
      <c r="M459" s="558"/>
      <c r="N459" s="558"/>
      <c r="O459" s="558"/>
      <c r="P459" s="28"/>
      <c r="Q459" s="559"/>
      <c r="R459" s="560"/>
      <c r="S459" s="560"/>
      <c r="T459" s="28"/>
      <c r="U459" s="28"/>
      <c r="V459" s="28"/>
      <c r="W459" s="28"/>
      <c r="X459" s="558"/>
      <c r="Y459" s="558"/>
      <c r="Z459" s="558"/>
      <c r="AA459" s="561"/>
      <c r="AB459" s="562"/>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row>
    <row r="460" ht="11.25" customHeight="1">
      <c r="A460" s="557"/>
      <c r="B460" s="558"/>
      <c r="C460" s="558"/>
      <c r="D460" s="360"/>
      <c r="E460" s="558"/>
      <c r="F460" s="28"/>
      <c r="G460" s="28"/>
      <c r="H460" s="558"/>
      <c r="I460" s="360"/>
      <c r="J460" s="559"/>
      <c r="K460" s="559"/>
      <c r="L460" s="558"/>
      <c r="M460" s="558"/>
      <c r="N460" s="558"/>
      <c r="O460" s="558"/>
      <c r="P460" s="28"/>
      <c r="Q460" s="559"/>
      <c r="R460" s="560"/>
      <c r="S460" s="560"/>
      <c r="T460" s="28"/>
      <c r="U460" s="28"/>
      <c r="V460" s="28"/>
      <c r="W460" s="28"/>
      <c r="X460" s="558"/>
      <c r="Y460" s="558"/>
      <c r="Z460" s="558"/>
      <c r="AA460" s="561"/>
      <c r="AB460" s="562"/>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row>
    <row r="461" ht="11.25" customHeight="1">
      <c r="A461" s="557"/>
      <c r="B461" s="558"/>
      <c r="C461" s="558"/>
      <c r="D461" s="360"/>
      <c r="E461" s="558"/>
      <c r="F461" s="28"/>
      <c r="G461" s="28"/>
      <c r="H461" s="558"/>
      <c r="I461" s="360"/>
      <c r="J461" s="559"/>
      <c r="K461" s="559"/>
      <c r="L461" s="558"/>
      <c r="M461" s="558"/>
      <c r="N461" s="558"/>
      <c r="O461" s="558"/>
      <c r="P461" s="28"/>
      <c r="Q461" s="559"/>
      <c r="R461" s="560"/>
      <c r="S461" s="560"/>
      <c r="T461" s="28"/>
      <c r="U461" s="28"/>
      <c r="V461" s="28"/>
      <c r="W461" s="28"/>
      <c r="X461" s="558"/>
      <c r="Y461" s="558"/>
      <c r="Z461" s="558"/>
      <c r="AA461" s="561"/>
      <c r="AB461" s="562"/>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row>
    <row r="462" ht="11.25" customHeight="1">
      <c r="A462" s="557"/>
      <c r="B462" s="558"/>
      <c r="C462" s="558"/>
      <c r="D462" s="360"/>
      <c r="E462" s="558"/>
      <c r="F462" s="28"/>
      <c r="G462" s="28"/>
      <c r="H462" s="558"/>
      <c r="I462" s="360"/>
      <c r="J462" s="559"/>
      <c r="K462" s="559"/>
      <c r="L462" s="558"/>
      <c r="M462" s="558"/>
      <c r="N462" s="558"/>
      <c r="O462" s="558"/>
      <c r="P462" s="28"/>
      <c r="Q462" s="559"/>
      <c r="R462" s="560"/>
      <c r="S462" s="560"/>
      <c r="T462" s="28"/>
      <c r="U462" s="28"/>
      <c r="V462" s="28"/>
      <c r="W462" s="28"/>
      <c r="X462" s="558"/>
      <c r="Y462" s="558"/>
      <c r="Z462" s="558"/>
      <c r="AA462" s="561"/>
      <c r="AB462" s="562"/>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row>
    <row r="463" ht="11.25" customHeight="1">
      <c r="A463" s="557"/>
      <c r="B463" s="558"/>
      <c r="C463" s="558"/>
      <c r="D463" s="360"/>
      <c r="E463" s="558"/>
      <c r="F463" s="28"/>
      <c r="G463" s="28"/>
      <c r="H463" s="558"/>
      <c r="I463" s="360"/>
      <c r="J463" s="559"/>
      <c r="K463" s="559"/>
      <c r="L463" s="558"/>
      <c r="M463" s="558"/>
      <c r="N463" s="558"/>
      <c r="O463" s="558"/>
      <c r="P463" s="28"/>
      <c r="Q463" s="559"/>
      <c r="R463" s="560"/>
      <c r="S463" s="560"/>
      <c r="T463" s="28"/>
      <c r="U463" s="28"/>
      <c r="V463" s="28"/>
      <c r="W463" s="28"/>
      <c r="X463" s="558"/>
      <c r="Y463" s="558"/>
      <c r="Z463" s="558"/>
      <c r="AA463" s="561"/>
      <c r="AB463" s="562"/>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row>
    <row r="464" ht="11.25" customHeight="1">
      <c r="A464" s="557"/>
      <c r="B464" s="558"/>
      <c r="C464" s="558"/>
      <c r="D464" s="360"/>
      <c r="E464" s="558"/>
      <c r="F464" s="28"/>
      <c r="G464" s="28"/>
      <c r="H464" s="558"/>
      <c r="I464" s="360"/>
      <c r="J464" s="559"/>
      <c r="K464" s="559"/>
      <c r="L464" s="558"/>
      <c r="M464" s="558"/>
      <c r="N464" s="558"/>
      <c r="O464" s="558"/>
      <c r="P464" s="28"/>
      <c r="Q464" s="559"/>
      <c r="R464" s="560"/>
      <c r="S464" s="560"/>
      <c r="T464" s="28"/>
      <c r="U464" s="28"/>
      <c r="V464" s="28"/>
      <c r="W464" s="28"/>
      <c r="X464" s="558"/>
      <c r="Y464" s="558"/>
      <c r="Z464" s="558"/>
      <c r="AA464" s="561"/>
      <c r="AB464" s="562"/>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row>
    <row r="465" ht="11.25" customHeight="1">
      <c r="A465" s="557"/>
      <c r="B465" s="558"/>
      <c r="C465" s="558"/>
      <c r="D465" s="360"/>
      <c r="E465" s="558"/>
      <c r="F465" s="28"/>
      <c r="G465" s="28"/>
      <c r="H465" s="558"/>
      <c r="I465" s="360"/>
      <c r="J465" s="559"/>
      <c r="K465" s="559"/>
      <c r="L465" s="558"/>
      <c r="M465" s="558"/>
      <c r="N465" s="558"/>
      <c r="O465" s="558"/>
      <c r="P465" s="28"/>
      <c r="Q465" s="559"/>
      <c r="R465" s="560"/>
      <c r="S465" s="560"/>
      <c r="T465" s="28"/>
      <c r="U465" s="28"/>
      <c r="V465" s="28"/>
      <c r="W465" s="28"/>
      <c r="X465" s="558"/>
      <c r="Y465" s="558"/>
      <c r="Z465" s="558"/>
      <c r="AA465" s="561"/>
      <c r="AB465" s="562"/>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row>
    <row r="466" ht="11.25" customHeight="1">
      <c r="A466" s="557"/>
      <c r="B466" s="558"/>
      <c r="C466" s="558"/>
      <c r="D466" s="360"/>
      <c r="E466" s="558"/>
      <c r="F466" s="28"/>
      <c r="G466" s="28"/>
      <c r="H466" s="558"/>
      <c r="I466" s="360"/>
      <c r="J466" s="559"/>
      <c r="K466" s="559"/>
      <c r="L466" s="558"/>
      <c r="M466" s="558"/>
      <c r="N466" s="558"/>
      <c r="O466" s="558"/>
      <c r="P466" s="28"/>
      <c r="Q466" s="559"/>
      <c r="R466" s="560"/>
      <c r="S466" s="560"/>
      <c r="T466" s="28"/>
      <c r="U466" s="28"/>
      <c r="V466" s="28"/>
      <c r="W466" s="28"/>
      <c r="X466" s="558"/>
      <c r="Y466" s="558"/>
      <c r="Z466" s="558"/>
      <c r="AA466" s="561"/>
      <c r="AB466" s="562"/>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row>
    <row r="467" ht="11.25" customHeight="1">
      <c r="A467" s="557"/>
      <c r="B467" s="558"/>
      <c r="C467" s="558"/>
      <c r="D467" s="360"/>
      <c r="E467" s="558"/>
      <c r="F467" s="28"/>
      <c r="G467" s="28"/>
      <c r="H467" s="558"/>
      <c r="I467" s="360"/>
      <c r="J467" s="559"/>
      <c r="K467" s="559"/>
      <c r="L467" s="558"/>
      <c r="M467" s="558"/>
      <c r="N467" s="558"/>
      <c r="O467" s="558"/>
      <c r="P467" s="28"/>
      <c r="Q467" s="559"/>
      <c r="R467" s="560"/>
      <c r="S467" s="560"/>
      <c r="T467" s="28"/>
      <c r="U467" s="28"/>
      <c r="V467" s="28"/>
      <c r="W467" s="28"/>
      <c r="X467" s="558"/>
      <c r="Y467" s="558"/>
      <c r="Z467" s="558"/>
      <c r="AA467" s="561"/>
      <c r="AB467" s="562"/>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row>
    <row r="468" ht="11.25" customHeight="1">
      <c r="A468" s="557"/>
      <c r="B468" s="558"/>
      <c r="C468" s="558"/>
      <c r="D468" s="360"/>
      <c r="E468" s="558"/>
      <c r="F468" s="28"/>
      <c r="G468" s="28"/>
      <c r="H468" s="558"/>
      <c r="I468" s="360"/>
      <c r="J468" s="559"/>
      <c r="K468" s="559"/>
      <c r="L468" s="558"/>
      <c r="M468" s="558"/>
      <c r="N468" s="558"/>
      <c r="O468" s="558"/>
      <c r="P468" s="28"/>
      <c r="Q468" s="559"/>
      <c r="R468" s="560"/>
      <c r="S468" s="560"/>
      <c r="T468" s="28"/>
      <c r="U468" s="28"/>
      <c r="V468" s="28"/>
      <c r="W468" s="28"/>
      <c r="X468" s="558"/>
      <c r="Y468" s="558"/>
      <c r="Z468" s="558"/>
      <c r="AA468" s="561"/>
      <c r="AB468" s="562"/>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row>
    <row r="469" ht="11.25" customHeight="1">
      <c r="A469" s="557"/>
      <c r="B469" s="558"/>
      <c r="C469" s="558"/>
      <c r="D469" s="360"/>
      <c r="E469" s="558"/>
      <c r="F469" s="28"/>
      <c r="G469" s="28"/>
      <c r="H469" s="558"/>
      <c r="I469" s="360"/>
      <c r="J469" s="559"/>
      <c r="K469" s="559"/>
      <c r="L469" s="558"/>
      <c r="M469" s="558"/>
      <c r="N469" s="558"/>
      <c r="O469" s="558"/>
      <c r="P469" s="28"/>
      <c r="Q469" s="559"/>
      <c r="R469" s="560"/>
      <c r="S469" s="560"/>
      <c r="T469" s="28"/>
      <c r="U469" s="28"/>
      <c r="V469" s="28"/>
      <c r="W469" s="28"/>
      <c r="X469" s="558"/>
      <c r="Y469" s="558"/>
      <c r="Z469" s="558"/>
      <c r="AA469" s="561"/>
      <c r="AB469" s="562"/>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row>
    <row r="470" ht="11.25" customHeight="1">
      <c r="A470" s="557"/>
      <c r="B470" s="558"/>
      <c r="C470" s="558"/>
      <c r="D470" s="360"/>
      <c r="E470" s="558"/>
      <c r="F470" s="28"/>
      <c r="G470" s="28"/>
      <c r="H470" s="558"/>
      <c r="I470" s="360"/>
      <c r="J470" s="559"/>
      <c r="K470" s="559"/>
      <c r="L470" s="558"/>
      <c r="M470" s="558"/>
      <c r="N470" s="558"/>
      <c r="O470" s="558"/>
      <c r="P470" s="28"/>
      <c r="Q470" s="559"/>
      <c r="R470" s="560"/>
      <c r="S470" s="560"/>
      <c r="T470" s="28"/>
      <c r="U470" s="28"/>
      <c r="V470" s="28"/>
      <c r="W470" s="28"/>
      <c r="X470" s="558"/>
      <c r="Y470" s="558"/>
      <c r="Z470" s="558"/>
      <c r="AA470" s="561"/>
      <c r="AB470" s="562"/>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row>
    <row r="471" ht="11.25" customHeight="1">
      <c r="A471" s="557"/>
      <c r="B471" s="558"/>
      <c r="C471" s="558"/>
      <c r="D471" s="360"/>
      <c r="E471" s="558"/>
      <c r="F471" s="28"/>
      <c r="G471" s="28"/>
      <c r="H471" s="558"/>
      <c r="I471" s="360"/>
      <c r="J471" s="559"/>
      <c r="K471" s="559"/>
      <c r="L471" s="558"/>
      <c r="M471" s="558"/>
      <c r="N471" s="558"/>
      <c r="O471" s="558"/>
      <c r="P471" s="28"/>
      <c r="Q471" s="559"/>
      <c r="R471" s="560"/>
      <c r="S471" s="560"/>
      <c r="T471" s="28"/>
      <c r="U471" s="28"/>
      <c r="V471" s="28"/>
      <c r="W471" s="28"/>
      <c r="X471" s="558"/>
      <c r="Y471" s="558"/>
      <c r="Z471" s="558"/>
      <c r="AA471" s="561"/>
      <c r="AB471" s="562"/>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row>
    <row r="472" ht="11.25" customHeight="1">
      <c r="A472" s="557"/>
      <c r="B472" s="558"/>
      <c r="C472" s="558"/>
      <c r="D472" s="360"/>
      <c r="E472" s="558"/>
      <c r="F472" s="28"/>
      <c r="G472" s="28"/>
      <c r="H472" s="558"/>
      <c r="I472" s="360"/>
      <c r="J472" s="559"/>
      <c r="K472" s="559"/>
      <c r="L472" s="558"/>
      <c r="M472" s="558"/>
      <c r="N472" s="558"/>
      <c r="O472" s="558"/>
      <c r="P472" s="28"/>
      <c r="Q472" s="559"/>
      <c r="R472" s="560"/>
      <c r="S472" s="560"/>
      <c r="T472" s="28"/>
      <c r="U472" s="28"/>
      <c r="V472" s="28"/>
      <c r="W472" s="28"/>
      <c r="X472" s="558"/>
      <c r="Y472" s="558"/>
      <c r="Z472" s="558"/>
      <c r="AA472" s="561"/>
      <c r="AB472" s="562"/>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row>
    <row r="473" ht="11.25" customHeight="1">
      <c r="A473" s="557"/>
      <c r="B473" s="558"/>
      <c r="C473" s="558"/>
      <c r="D473" s="360"/>
      <c r="E473" s="558"/>
      <c r="F473" s="28"/>
      <c r="G473" s="28"/>
      <c r="H473" s="558"/>
      <c r="I473" s="360"/>
      <c r="J473" s="559"/>
      <c r="K473" s="559"/>
      <c r="L473" s="558"/>
      <c r="M473" s="558"/>
      <c r="N473" s="558"/>
      <c r="O473" s="558"/>
      <c r="P473" s="28"/>
      <c r="Q473" s="559"/>
      <c r="R473" s="560"/>
      <c r="S473" s="560"/>
      <c r="T473" s="28"/>
      <c r="U473" s="28"/>
      <c r="V473" s="28"/>
      <c r="W473" s="28"/>
      <c r="X473" s="558"/>
      <c r="Y473" s="558"/>
      <c r="Z473" s="558"/>
      <c r="AA473" s="561"/>
      <c r="AB473" s="562"/>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row>
    <row r="474" ht="11.25" customHeight="1">
      <c r="A474" s="557"/>
      <c r="B474" s="558"/>
      <c r="C474" s="558"/>
      <c r="D474" s="360"/>
      <c r="E474" s="558"/>
      <c r="F474" s="28"/>
      <c r="G474" s="28"/>
      <c r="H474" s="558"/>
      <c r="I474" s="360"/>
      <c r="J474" s="559"/>
      <c r="K474" s="559"/>
      <c r="L474" s="558"/>
      <c r="M474" s="558"/>
      <c r="N474" s="558"/>
      <c r="O474" s="558"/>
      <c r="P474" s="28"/>
      <c r="Q474" s="559"/>
      <c r="R474" s="560"/>
      <c r="S474" s="560"/>
      <c r="T474" s="28"/>
      <c r="U474" s="28"/>
      <c r="V474" s="28"/>
      <c r="W474" s="28"/>
      <c r="X474" s="558"/>
      <c r="Y474" s="558"/>
      <c r="Z474" s="558"/>
      <c r="AA474" s="561"/>
      <c r="AB474" s="562"/>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row>
    <row r="475" ht="11.25" customHeight="1">
      <c r="A475" s="557"/>
      <c r="B475" s="558"/>
      <c r="C475" s="558"/>
      <c r="D475" s="360"/>
      <c r="E475" s="558"/>
      <c r="F475" s="28"/>
      <c r="G475" s="28"/>
      <c r="H475" s="558"/>
      <c r="I475" s="360"/>
      <c r="J475" s="559"/>
      <c r="K475" s="559"/>
      <c r="L475" s="558"/>
      <c r="M475" s="558"/>
      <c r="N475" s="558"/>
      <c r="O475" s="558"/>
      <c r="P475" s="28"/>
      <c r="Q475" s="559"/>
      <c r="R475" s="560"/>
      <c r="S475" s="560"/>
      <c r="T475" s="28"/>
      <c r="U475" s="28"/>
      <c r="V475" s="28"/>
      <c r="W475" s="28"/>
      <c r="X475" s="558"/>
      <c r="Y475" s="558"/>
      <c r="Z475" s="558"/>
      <c r="AA475" s="561"/>
      <c r="AB475" s="562"/>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row>
    <row r="476" ht="11.25" customHeight="1">
      <c r="A476" s="557"/>
      <c r="B476" s="558"/>
      <c r="C476" s="558"/>
      <c r="D476" s="360"/>
      <c r="E476" s="558"/>
      <c r="F476" s="28"/>
      <c r="G476" s="28"/>
      <c r="H476" s="558"/>
      <c r="I476" s="360"/>
      <c r="J476" s="559"/>
      <c r="K476" s="559"/>
      <c r="L476" s="558"/>
      <c r="M476" s="558"/>
      <c r="N476" s="558"/>
      <c r="O476" s="558"/>
      <c r="P476" s="28"/>
      <c r="Q476" s="559"/>
      <c r="R476" s="560"/>
      <c r="S476" s="560"/>
      <c r="T476" s="28"/>
      <c r="U476" s="28"/>
      <c r="V476" s="28"/>
      <c r="W476" s="28"/>
      <c r="X476" s="558"/>
      <c r="Y476" s="558"/>
      <c r="Z476" s="558"/>
      <c r="AA476" s="561"/>
      <c r="AB476" s="562"/>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row>
    <row r="477" ht="11.25" customHeight="1">
      <c r="A477" s="557"/>
      <c r="B477" s="558"/>
      <c r="C477" s="558"/>
      <c r="D477" s="360"/>
      <c r="E477" s="558"/>
      <c r="F477" s="28"/>
      <c r="G477" s="28"/>
      <c r="H477" s="558"/>
      <c r="I477" s="360"/>
      <c r="J477" s="559"/>
      <c r="K477" s="559"/>
      <c r="L477" s="558"/>
      <c r="M477" s="558"/>
      <c r="N477" s="558"/>
      <c r="O477" s="558"/>
      <c r="P477" s="28"/>
      <c r="Q477" s="559"/>
      <c r="R477" s="560"/>
      <c r="S477" s="560"/>
      <c r="T477" s="28"/>
      <c r="U477" s="28"/>
      <c r="V477" s="28"/>
      <c r="W477" s="28"/>
      <c r="X477" s="558"/>
      <c r="Y477" s="558"/>
      <c r="Z477" s="558"/>
      <c r="AA477" s="561"/>
      <c r="AB477" s="562"/>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row>
    <row r="478" ht="11.25" customHeight="1">
      <c r="A478" s="557"/>
      <c r="B478" s="558"/>
      <c r="C478" s="558"/>
      <c r="D478" s="360"/>
      <c r="E478" s="558"/>
      <c r="F478" s="28"/>
      <c r="G478" s="28"/>
      <c r="H478" s="558"/>
      <c r="I478" s="360"/>
      <c r="J478" s="559"/>
      <c r="K478" s="559"/>
      <c r="L478" s="558"/>
      <c r="M478" s="558"/>
      <c r="N478" s="558"/>
      <c r="O478" s="558"/>
      <c r="P478" s="28"/>
      <c r="Q478" s="559"/>
      <c r="R478" s="560"/>
      <c r="S478" s="560"/>
      <c r="T478" s="28"/>
      <c r="U478" s="28"/>
      <c r="V478" s="28"/>
      <c r="W478" s="28"/>
      <c r="X478" s="558"/>
      <c r="Y478" s="558"/>
      <c r="Z478" s="558"/>
      <c r="AA478" s="561"/>
      <c r="AB478" s="562"/>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row>
    <row r="479" ht="11.25" customHeight="1">
      <c r="A479" s="557"/>
      <c r="B479" s="558"/>
      <c r="C479" s="558"/>
      <c r="D479" s="360"/>
      <c r="E479" s="558"/>
      <c r="F479" s="28"/>
      <c r="G479" s="28"/>
      <c r="H479" s="558"/>
      <c r="I479" s="360"/>
      <c r="J479" s="559"/>
      <c r="K479" s="559"/>
      <c r="L479" s="558"/>
      <c r="M479" s="558"/>
      <c r="N479" s="558"/>
      <c r="O479" s="558"/>
      <c r="P479" s="28"/>
      <c r="Q479" s="559"/>
      <c r="R479" s="560"/>
      <c r="S479" s="560"/>
      <c r="T479" s="28"/>
      <c r="U479" s="28"/>
      <c r="V479" s="28"/>
      <c r="W479" s="28"/>
      <c r="X479" s="558"/>
      <c r="Y479" s="558"/>
      <c r="Z479" s="558"/>
      <c r="AA479" s="561"/>
      <c r="AB479" s="562"/>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row>
    <row r="480" ht="11.25" customHeight="1">
      <c r="A480" s="557"/>
      <c r="B480" s="558"/>
      <c r="C480" s="558"/>
      <c r="D480" s="360"/>
      <c r="E480" s="558"/>
      <c r="F480" s="28"/>
      <c r="G480" s="28"/>
      <c r="H480" s="558"/>
      <c r="I480" s="360"/>
      <c r="J480" s="559"/>
      <c r="K480" s="559"/>
      <c r="L480" s="558"/>
      <c r="M480" s="558"/>
      <c r="N480" s="558"/>
      <c r="O480" s="558"/>
      <c r="P480" s="28"/>
      <c r="Q480" s="559"/>
      <c r="R480" s="560"/>
      <c r="S480" s="560"/>
      <c r="T480" s="28"/>
      <c r="U480" s="28"/>
      <c r="V480" s="28"/>
      <c r="W480" s="28"/>
      <c r="X480" s="558"/>
      <c r="Y480" s="558"/>
      <c r="Z480" s="558"/>
      <c r="AA480" s="561"/>
      <c r="AB480" s="562"/>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row>
    <row r="481" ht="11.25" customHeight="1">
      <c r="A481" s="557"/>
      <c r="B481" s="558"/>
      <c r="C481" s="558"/>
      <c r="D481" s="360"/>
      <c r="E481" s="558"/>
      <c r="F481" s="28"/>
      <c r="G481" s="28"/>
      <c r="H481" s="558"/>
      <c r="I481" s="360"/>
      <c r="J481" s="559"/>
      <c r="K481" s="559"/>
      <c r="L481" s="558"/>
      <c r="M481" s="558"/>
      <c r="N481" s="558"/>
      <c r="O481" s="558"/>
      <c r="P481" s="28"/>
      <c r="Q481" s="559"/>
      <c r="R481" s="560"/>
      <c r="S481" s="560"/>
      <c r="T481" s="28"/>
      <c r="U481" s="28"/>
      <c r="V481" s="28"/>
      <c r="W481" s="28"/>
      <c r="X481" s="558"/>
      <c r="Y481" s="558"/>
      <c r="Z481" s="558"/>
      <c r="AA481" s="561"/>
      <c r="AB481" s="562"/>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row>
    <row r="482" ht="11.25" customHeight="1">
      <c r="A482" s="557"/>
      <c r="B482" s="558"/>
      <c r="C482" s="558"/>
      <c r="D482" s="360"/>
      <c r="E482" s="558"/>
      <c r="F482" s="28"/>
      <c r="G482" s="28"/>
      <c r="H482" s="558"/>
      <c r="I482" s="360"/>
      <c r="J482" s="559"/>
      <c r="K482" s="559"/>
      <c r="L482" s="558"/>
      <c r="M482" s="558"/>
      <c r="N482" s="558"/>
      <c r="O482" s="558"/>
      <c r="P482" s="28"/>
      <c r="Q482" s="559"/>
      <c r="R482" s="560"/>
      <c r="S482" s="560"/>
      <c r="T482" s="28"/>
      <c r="U482" s="28"/>
      <c r="V482" s="28"/>
      <c r="W482" s="28"/>
      <c r="X482" s="558"/>
      <c r="Y482" s="558"/>
      <c r="Z482" s="558"/>
      <c r="AA482" s="561"/>
      <c r="AB482" s="562"/>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row>
    <row r="483" ht="11.25" customHeight="1">
      <c r="A483" s="557"/>
      <c r="B483" s="558"/>
      <c r="C483" s="558"/>
      <c r="D483" s="360"/>
      <c r="E483" s="558"/>
      <c r="F483" s="28"/>
      <c r="G483" s="28"/>
      <c r="H483" s="558"/>
      <c r="I483" s="360"/>
      <c r="J483" s="559"/>
      <c r="K483" s="559"/>
      <c r="L483" s="558"/>
      <c r="M483" s="558"/>
      <c r="N483" s="558"/>
      <c r="O483" s="558"/>
      <c r="P483" s="28"/>
      <c r="Q483" s="559"/>
      <c r="R483" s="560"/>
      <c r="S483" s="560"/>
      <c r="T483" s="28"/>
      <c r="U483" s="28"/>
      <c r="V483" s="28"/>
      <c r="W483" s="28"/>
      <c r="X483" s="558"/>
      <c r="Y483" s="558"/>
      <c r="Z483" s="558"/>
      <c r="AA483" s="561"/>
      <c r="AB483" s="562"/>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row>
    <row r="484" ht="11.25" customHeight="1">
      <c r="A484" s="557"/>
      <c r="B484" s="558"/>
      <c r="C484" s="558"/>
      <c r="D484" s="360"/>
      <c r="E484" s="558"/>
      <c r="F484" s="28"/>
      <c r="G484" s="28"/>
      <c r="H484" s="558"/>
      <c r="I484" s="360"/>
      <c r="J484" s="559"/>
      <c r="K484" s="559"/>
      <c r="L484" s="558"/>
      <c r="M484" s="558"/>
      <c r="N484" s="558"/>
      <c r="O484" s="558"/>
      <c r="P484" s="28"/>
      <c r="Q484" s="559"/>
      <c r="R484" s="560"/>
      <c r="S484" s="560"/>
      <c r="T484" s="28"/>
      <c r="U484" s="28"/>
      <c r="V484" s="28"/>
      <c r="W484" s="28"/>
      <c r="X484" s="558"/>
      <c r="Y484" s="558"/>
      <c r="Z484" s="558"/>
      <c r="AA484" s="561"/>
      <c r="AB484" s="562"/>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row>
    <row r="485" ht="11.25" customHeight="1">
      <c r="A485" s="557"/>
      <c r="B485" s="558"/>
      <c r="C485" s="558"/>
      <c r="D485" s="360"/>
      <c r="E485" s="558"/>
      <c r="F485" s="28"/>
      <c r="G485" s="28"/>
      <c r="H485" s="558"/>
      <c r="I485" s="360"/>
      <c r="J485" s="559"/>
      <c r="K485" s="559"/>
      <c r="L485" s="558"/>
      <c r="M485" s="558"/>
      <c r="N485" s="558"/>
      <c r="O485" s="558"/>
      <c r="P485" s="28"/>
      <c r="Q485" s="559"/>
      <c r="R485" s="560"/>
      <c r="S485" s="560"/>
      <c r="T485" s="28"/>
      <c r="U485" s="28"/>
      <c r="V485" s="28"/>
      <c r="W485" s="28"/>
      <c r="X485" s="558"/>
      <c r="Y485" s="558"/>
      <c r="Z485" s="558"/>
      <c r="AA485" s="561"/>
      <c r="AB485" s="562"/>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row>
    <row r="486" ht="11.25" customHeight="1">
      <c r="A486" s="557"/>
      <c r="B486" s="558"/>
      <c r="C486" s="558"/>
      <c r="D486" s="360"/>
      <c r="E486" s="558"/>
      <c r="F486" s="28"/>
      <c r="G486" s="28"/>
      <c r="H486" s="558"/>
      <c r="I486" s="360"/>
      <c r="J486" s="559"/>
      <c r="K486" s="559"/>
      <c r="L486" s="558"/>
      <c r="M486" s="558"/>
      <c r="N486" s="558"/>
      <c r="O486" s="558"/>
      <c r="P486" s="28"/>
      <c r="Q486" s="559"/>
      <c r="R486" s="560"/>
      <c r="S486" s="560"/>
      <c r="T486" s="28"/>
      <c r="U486" s="28"/>
      <c r="V486" s="28"/>
      <c r="W486" s="28"/>
      <c r="X486" s="558"/>
      <c r="Y486" s="558"/>
      <c r="Z486" s="558"/>
      <c r="AA486" s="561"/>
      <c r="AB486" s="562"/>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row>
    <row r="487" ht="11.25" customHeight="1">
      <c r="A487" s="557"/>
      <c r="B487" s="558"/>
      <c r="C487" s="558"/>
      <c r="D487" s="360"/>
      <c r="E487" s="558"/>
      <c r="F487" s="28"/>
      <c r="G487" s="28"/>
      <c r="H487" s="558"/>
      <c r="I487" s="360"/>
      <c r="J487" s="559"/>
      <c r="K487" s="559"/>
      <c r="L487" s="558"/>
      <c r="M487" s="558"/>
      <c r="N487" s="558"/>
      <c r="O487" s="558"/>
      <c r="P487" s="28"/>
      <c r="Q487" s="559"/>
      <c r="R487" s="560"/>
      <c r="S487" s="560"/>
      <c r="T487" s="28"/>
      <c r="U487" s="28"/>
      <c r="V487" s="28"/>
      <c r="W487" s="28"/>
      <c r="X487" s="558"/>
      <c r="Y487" s="558"/>
      <c r="Z487" s="558"/>
      <c r="AA487" s="561"/>
      <c r="AB487" s="562"/>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row>
    <row r="488" ht="11.25" customHeight="1">
      <c r="A488" s="557"/>
      <c r="B488" s="558"/>
      <c r="C488" s="558"/>
      <c r="D488" s="360"/>
      <c r="E488" s="558"/>
      <c r="F488" s="28"/>
      <c r="G488" s="28"/>
      <c r="H488" s="558"/>
      <c r="I488" s="360"/>
      <c r="J488" s="559"/>
      <c r="K488" s="559"/>
      <c r="L488" s="558"/>
      <c r="M488" s="558"/>
      <c r="N488" s="558"/>
      <c r="O488" s="558"/>
      <c r="P488" s="28"/>
      <c r="Q488" s="559"/>
      <c r="R488" s="560"/>
      <c r="S488" s="560"/>
      <c r="T488" s="28"/>
      <c r="U488" s="28"/>
      <c r="V488" s="28"/>
      <c r="W488" s="28"/>
      <c r="X488" s="558"/>
      <c r="Y488" s="558"/>
      <c r="Z488" s="558"/>
      <c r="AA488" s="561"/>
      <c r="AB488" s="562"/>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row>
    <row r="489" ht="11.25" customHeight="1">
      <c r="A489" s="557"/>
      <c r="B489" s="558"/>
      <c r="C489" s="558"/>
      <c r="D489" s="360"/>
      <c r="E489" s="558"/>
      <c r="F489" s="28"/>
      <c r="G489" s="28"/>
      <c r="H489" s="558"/>
      <c r="I489" s="360"/>
      <c r="J489" s="559"/>
      <c r="K489" s="559"/>
      <c r="L489" s="558"/>
      <c r="M489" s="558"/>
      <c r="N489" s="558"/>
      <c r="O489" s="558"/>
      <c r="P489" s="28"/>
      <c r="Q489" s="559"/>
      <c r="R489" s="560"/>
      <c r="S489" s="560"/>
      <c r="T489" s="28"/>
      <c r="U489" s="28"/>
      <c r="V489" s="28"/>
      <c r="W489" s="28"/>
      <c r="X489" s="558"/>
      <c r="Y489" s="558"/>
      <c r="Z489" s="558"/>
      <c r="AA489" s="561"/>
      <c r="AB489" s="562"/>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row>
    <row r="490" ht="11.25" customHeight="1">
      <c r="A490" s="557"/>
      <c r="B490" s="558"/>
      <c r="C490" s="558"/>
      <c r="D490" s="360"/>
      <c r="E490" s="558"/>
      <c r="F490" s="28"/>
      <c r="G490" s="28"/>
      <c r="H490" s="558"/>
      <c r="I490" s="360"/>
      <c r="J490" s="559"/>
      <c r="K490" s="559"/>
      <c r="L490" s="558"/>
      <c r="M490" s="558"/>
      <c r="N490" s="558"/>
      <c r="O490" s="558"/>
      <c r="P490" s="28"/>
      <c r="Q490" s="559"/>
      <c r="R490" s="560"/>
      <c r="S490" s="560"/>
      <c r="T490" s="28"/>
      <c r="U490" s="28"/>
      <c r="V490" s="28"/>
      <c r="W490" s="28"/>
      <c r="X490" s="558"/>
      <c r="Y490" s="558"/>
      <c r="Z490" s="558"/>
      <c r="AA490" s="561"/>
      <c r="AB490" s="562"/>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row>
    <row r="491" ht="11.25" customHeight="1">
      <c r="A491" s="557"/>
      <c r="B491" s="558"/>
      <c r="C491" s="558"/>
      <c r="D491" s="360"/>
      <c r="E491" s="558"/>
      <c r="F491" s="28"/>
      <c r="G491" s="28"/>
      <c r="H491" s="558"/>
      <c r="I491" s="360"/>
      <c r="J491" s="559"/>
      <c r="K491" s="559"/>
      <c r="L491" s="558"/>
      <c r="M491" s="558"/>
      <c r="N491" s="558"/>
      <c r="O491" s="558"/>
      <c r="P491" s="28"/>
      <c r="Q491" s="559"/>
      <c r="R491" s="560"/>
      <c r="S491" s="560"/>
      <c r="T491" s="28"/>
      <c r="U491" s="28"/>
      <c r="V491" s="28"/>
      <c r="W491" s="28"/>
      <c r="X491" s="558"/>
      <c r="Y491" s="558"/>
      <c r="Z491" s="558"/>
      <c r="AA491" s="561"/>
      <c r="AB491" s="562"/>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row>
    <row r="492" ht="11.25" customHeight="1">
      <c r="A492" s="557"/>
      <c r="B492" s="558"/>
      <c r="C492" s="558"/>
      <c r="D492" s="360"/>
      <c r="E492" s="558"/>
      <c r="F492" s="28"/>
      <c r="G492" s="28"/>
      <c r="H492" s="558"/>
      <c r="I492" s="360"/>
      <c r="J492" s="559"/>
      <c r="K492" s="559"/>
      <c r="L492" s="558"/>
      <c r="M492" s="558"/>
      <c r="N492" s="558"/>
      <c r="O492" s="558"/>
      <c r="P492" s="28"/>
      <c r="Q492" s="559"/>
      <c r="R492" s="560"/>
      <c r="S492" s="560"/>
      <c r="T492" s="28"/>
      <c r="U492" s="28"/>
      <c r="V492" s="28"/>
      <c r="W492" s="28"/>
      <c r="X492" s="558"/>
      <c r="Y492" s="558"/>
      <c r="Z492" s="558"/>
      <c r="AA492" s="561"/>
      <c r="AB492" s="562"/>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row>
    <row r="493" ht="11.25" customHeight="1">
      <c r="A493" s="557"/>
      <c r="B493" s="558"/>
      <c r="C493" s="558"/>
      <c r="D493" s="360"/>
      <c r="E493" s="558"/>
      <c r="F493" s="28"/>
      <c r="G493" s="28"/>
      <c r="H493" s="558"/>
      <c r="I493" s="360"/>
      <c r="J493" s="559"/>
      <c r="K493" s="559"/>
      <c r="L493" s="558"/>
      <c r="M493" s="558"/>
      <c r="N493" s="558"/>
      <c r="O493" s="558"/>
      <c r="P493" s="28"/>
      <c r="Q493" s="559"/>
      <c r="R493" s="560"/>
      <c r="S493" s="560"/>
      <c r="T493" s="28"/>
      <c r="U493" s="28"/>
      <c r="V493" s="28"/>
      <c r="W493" s="28"/>
      <c r="X493" s="558"/>
      <c r="Y493" s="558"/>
      <c r="Z493" s="558"/>
      <c r="AA493" s="561"/>
      <c r="AB493" s="562"/>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row>
    <row r="494" ht="11.25" customHeight="1">
      <c r="A494" s="557"/>
      <c r="B494" s="558"/>
      <c r="C494" s="558"/>
      <c r="D494" s="360"/>
      <c r="E494" s="558"/>
      <c r="F494" s="28"/>
      <c r="G494" s="28"/>
      <c r="H494" s="558"/>
      <c r="I494" s="360"/>
      <c r="J494" s="559"/>
      <c r="K494" s="559"/>
      <c r="L494" s="558"/>
      <c r="M494" s="558"/>
      <c r="N494" s="558"/>
      <c r="O494" s="558"/>
      <c r="P494" s="28"/>
      <c r="Q494" s="559"/>
      <c r="R494" s="560"/>
      <c r="S494" s="560"/>
      <c r="T494" s="28"/>
      <c r="U494" s="28"/>
      <c r="V494" s="28"/>
      <c r="W494" s="28"/>
      <c r="X494" s="558"/>
      <c r="Y494" s="558"/>
      <c r="Z494" s="558"/>
      <c r="AA494" s="561"/>
      <c r="AB494" s="562"/>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row>
    <row r="495" ht="11.25" customHeight="1">
      <c r="A495" s="557"/>
      <c r="B495" s="558"/>
      <c r="C495" s="558"/>
      <c r="D495" s="360"/>
      <c r="E495" s="558"/>
      <c r="F495" s="28"/>
      <c r="G495" s="28"/>
      <c r="H495" s="558"/>
      <c r="I495" s="360"/>
      <c r="J495" s="559"/>
      <c r="K495" s="559"/>
      <c r="L495" s="558"/>
      <c r="M495" s="558"/>
      <c r="N495" s="558"/>
      <c r="O495" s="558"/>
      <c r="P495" s="28"/>
      <c r="Q495" s="559"/>
      <c r="R495" s="560"/>
      <c r="S495" s="560"/>
      <c r="T495" s="28"/>
      <c r="U495" s="28"/>
      <c r="V495" s="28"/>
      <c r="W495" s="28"/>
      <c r="X495" s="558"/>
      <c r="Y495" s="558"/>
      <c r="Z495" s="558"/>
      <c r="AA495" s="561"/>
      <c r="AB495" s="562"/>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row>
    <row r="496" ht="11.25" customHeight="1">
      <c r="A496" s="557"/>
      <c r="B496" s="558"/>
      <c r="C496" s="558"/>
      <c r="D496" s="360"/>
      <c r="E496" s="558"/>
      <c r="F496" s="28"/>
      <c r="G496" s="28"/>
      <c r="H496" s="558"/>
      <c r="I496" s="360"/>
      <c r="J496" s="559"/>
      <c r="K496" s="559"/>
      <c r="L496" s="558"/>
      <c r="M496" s="558"/>
      <c r="N496" s="558"/>
      <c r="O496" s="558"/>
      <c r="P496" s="28"/>
      <c r="Q496" s="559"/>
      <c r="R496" s="560"/>
      <c r="S496" s="560"/>
      <c r="T496" s="28"/>
      <c r="U496" s="28"/>
      <c r="V496" s="28"/>
      <c r="W496" s="28"/>
      <c r="X496" s="558"/>
      <c r="Y496" s="558"/>
      <c r="Z496" s="558"/>
      <c r="AA496" s="561"/>
      <c r="AB496" s="562"/>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row>
    <row r="497" ht="11.25" customHeight="1">
      <c r="A497" s="557"/>
      <c r="B497" s="558"/>
      <c r="C497" s="558"/>
      <c r="D497" s="360"/>
      <c r="E497" s="558"/>
      <c r="F497" s="28"/>
      <c r="G497" s="28"/>
      <c r="H497" s="558"/>
      <c r="I497" s="360"/>
      <c r="J497" s="559"/>
      <c r="K497" s="559"/>
      <c r="L497" s="558"/>
      <c r="M497" s="558"/>
      <c r="N497" s="558"/>
      <c r="O497" s="558"/>
      <c r="P497" s="28"/>
      <c r="Q497" s="559"/>
      <c r="R497" s="560"/>
      <c r="S497" s="560"/>
      <c r="T497" s="28"/>
      <c r="U497" s="28"/>
      <c r="V497" s="28"/>
      <c r="W497" s="28"/>
      <c r="X497" s="558"/>
      <c r="Y497" s="558"/>
      <c r="Z497" s="558"/>
      <c r="AA497" s="561"/>
      <c r="AB497" s="562"/>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row>
    <row r="498" ht="11.25" customHeight="1">
      <c r="A498" s="557"/>
      <c r="B498" s="558"/>
      <c r="C498" s="558"/>
      <c r="D498" s="360"/>
      <c r="E498" s="558"/>
      <c r="F498" s="28"/>
      <c r="G498" s="28"/>
      <c r="H498" s="558"/>
      <c r="I498" s="360"/>
      <c r="J498" s="559"/>
      <c r="K498" s="559"/>
      <c r="L498" s="558"/>
      <c r="M498" s="558"/>
      <c r="N498" s="558"/>
      <c r="O498" s="558"/>
      <c r="P498" s="28"/>
      <c r="Q498" s="559"/>
      <c r="R498" s="560"/>
      <c r="S498" s="560"/>
      <c r="T498" s="28"/>
      <c r="U498" s="28"/>
      <c r="V498" s="28"/>
      <c r="W498" s="28"/>
      <c r="X498" s="558"/>
      <c r="Y498" s="558"/>
      <c r="Z498" s="558"/>
      <c r="AA498" s="561"/>
      <c r="AB498" s="562"/>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row>
    <row r="499" ht="11.25" customHeight="1">
      <c r="A499" s="557"/>
      <c r="B499" s="558"/>
      <c r="C499" s="558"/>
      <c r="D499" s="360"/>
      <c r="E499" s="558"/>
      <c r="F499" s="28"/>
      <c r="G499" s="28"/>
      <c r="H499" s="558"/>
      <c r="I499" s="360"/>
      <c r="J499" s="559"/>
      <c r="K499" s="559"/>
      <c r="L499" s="558"/>
      <c r="M499" s="558"/>
      <c r="N499" s="558"/>
      <c r="O499" s="558"/>
      <c r="P499" s="28"/>
      <c r="Q499" s="559"/>
      <c r="R499" s="560"/>
      <c r="S499" s="560"/>
      <c r="T499" s="28"/>
      <c r="U499" s="28"/>
      <c r="V499" s="28"/>
      <c r="W499" s="28"/>
      <c r="X499" s="558"/>
      <c r="Y499" s="558"/>
      <c r="Z499" s="558"/>
      <c r="AA499" s="561"/>
      <c r="AB499" s="562"/>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row>
    <row r="500" ht="11.25" customHeight="1">
      <c r="A500" s="557"/>
      <c r="B500" s="558"/>
      <c r="C500" s="558"/>
      <c r="D500" s="360"/>
      <c r="E500" s="558"/>
      <c r="F500" s="28"/>
      <c r="G500" s="28"/>
      <c r="H500" s="558"/>
      <c r="I500" s="360"/>
      <c r="J500" s="559"/>
      <c r="K500" s="559"/>
      <c r="L500" s="558"/>
      <c r="M500" s="558"/>
      <c r="N500" s="558"/>
      <c r="O500" s="558"/>
      <c r="P500" s="28"/>
      <c r="Q500" s="559"/>
      <c r="R500" s="560"/>
      <c r="S500" s="560"/>
      <c r="T500" s="28"/>
      <c r="U500" s="28"/>
      <c r="V500" s="28"/>
      <c r="W500" s="28"/>
      <c r="X500" s="558"/>
      <c r="Y500" s="558"/>
      <c r="Z500" s="558"/>
      <c r="AA500" s="561"/>
      <c r="AB500" s="562"/>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row>
    <row r="501" ht="11.25" customHeight="1">
      <c r="A501" s="557"/>
      <c r="B501" s="558"/>
      <c r="C501" s="558"/>
      <c r="D501" s="360"/>
      <c r="E501" s="558"/>
      <c r="F501" s="28"/>
      <c r="G501" s="28"/>
      <c r="H501" s="558"/>
      <c r="I501" s="360"/>
      <c r="J501" s="559"/>
      <c r="K501" s="559"/>
      <c r="L501" s="558"/>
      <c r="M501" s="558"/>
      <c r="N501" s="558"/>
      <c r="O501" s="558"/>
      <c r="P501" s="28"/>
      <c r="Q501" s="559"/>
      <c r="R501" s="560"/>
      <c r="S501" s="560"/>
      <c r="T501" s="28"/>
      <c r="U501" s="28"/>
      <c r="V501" s="28"/>
      <c r="W501" s="28"/>
      <c r="X501" s="558"/>
      <c r="Y501" s="558"/>
      <c r="Z501" s="558"/>
      <c r="AA501" s="561"/>
      <c r="AB501" s="562"/>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row>
    <row r="502" ht="11.25" customHeight="1">
      <c r="A502" s="557"/>
      <c r="B502" s="558"/>
      <c r="C502" s="558"/>
      <c r="D502" s="360"/>
      <c r="E502" s="558"/>
      <c r="F502" s="28"/>
      <c r="G502" s="28"/>
      <c r="H502" s="558"/>
      <c r="I502" s="360"/>
      <c r="J502" s="559"/>
      <c r="K502" s="559"/>
      <c r="L502" s="558"/>
      <c r="M502" s="558"/>
      <c r="N502" s="558"/>
      <c r="O502" s="558"/>
      <c r="P502" s="28"/>
      <c r="Q502" s="559"/>
      <c r="R502" s="560"/>
      <c r="S502" s="560"/>
      <c r="T502" s="28"/>
      <c r="U502" s="28"/>
      <c r="V502" s="28"/>
      <c r="W502" s="28"/>
      <c r="X502" s="558"/>
      <c r="Y502" s="558"/>
      <c r="Z502" s="558"/>
      <c r="AA502" s="561"/>
      <c r="AB502" s="562"/>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row>
    <row r="503" ht="11.25" customHeight="1">
      <c r="A503" s="557"/>
      <c r="B503" s="558"/>
      <c r="C503" s="558"/>
      <c r="D503" s="360"/>
      <c r="E503" s="558"/>
      <c r="F503" s="28"/>
      <c r="G503" s="28"/>
      <c r="H503" s="558"/>
      <c r="I503" s="360"/>
      <c r="J503" s="559"/>
      <c r="K503" s="559"/>
      <c r="L503" s="558"/>
      <c r="M503" s="558"/>
      <c r="N503" s="558"/>
      <c r="O503" s="558"/>
      <c r="P503" s="28"/>
      <c r="Q503" s="559"/>
      <c r="R503" s="560"/>
      <c r="S503" s="560"/>
      <c r="T503" s="28"/>
      <c r="U503" s="28"/>
      <c r="V503" s="28"/>
      <c r="W503" s="28"/>
      <c r="X503" s="558"/>
      <c r="Y503" s="558"/>
      <c r="Z503" s="558"/>
      <c r="AA503" s="561"/>
      <c r="AB503" s="562"/>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row>
    <row r="504" ht="11.25" customHeight="1">
      <c r="A504" s="557"/>
      <c r="B504" s="558"/>
      <c r="C504" s="558"/>
      <c r="D504" s="360"/>
      <c r="E504" s="558"/>
      <c r="F504" s="28"/>
      <c r="G504" s="28"/>
      <c r="H504" s="558"/>
      <c r="I504" s="360"/>
      <c r="J504" s="559"/>
      <c r="K504" s="559"/>
      <c r="L504" s="558"/>
      <c r="M504" s="558"/>
      <c r="N504" s="558"/>
      <c r="O504" s="558"/>
      <c r="P504" s="28"/>
      <c r="Q504" s="559"/>
      <c r="R504" s="560"/>
      <c r="S504" s="560"/>
      <c r="T504" s="28"/>
      <c r="U504" s="28"/>
      <c r="V504" s="28"/>
      <c r="W504" s="28"/>
      <c r="X504" s="558"/>
      <c r="Y504" s="558"/>
      <c r="Z504" s="558"/>
      <c r="AA504" s="561"/>
      <c r="AB504" s="562"/>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row>
    <row r="505" ht="11.25" customHeight="1">
      <c r="A505" s="557"/>
      <c r="B505" s="558"/>
      <c r="C505" s="558"/>
      <c r="D505" s="360"/>
      <c r="E505" s="558"/>
      <c r="F505" s="28"/>
      <c r="G505" s="28"/>
      <c r="H505" s="558"/>
      <c r="I505" s="360"/>
      <c r="J505" s="559"/>
      <c r="K505" s="559"/>
      <c r="L505" s="558"/>
      <c r="M505" s="558"/>
      <c r="N505" s="558"/>
      <c r="O505" s="558"/>
      <c r="P505" s="28"/>
      <c r="Q505" s="559"/>
      <c r="R505" s="560"/>
      <c r="S505" s="560"/>
      <c r="T505" s="28"/>
      <c r="U505" s="28"/>
      <c r="V505" s="28"/>
      <c r="W505" s="28"/>
      <c r="X505" s="558"/>
      <c r="Y505" s="558"/>
      <c r="Z505" s="558"/>
      <c r="AA505" s="561"/>
      <c r="AB505" s="562"/>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row>
    <row r="506" ht="11.25" customHeight="1">
      <c r="A506" s="557"/>
      <c r="B506" s="558"/>
      <c r="C506" s="558"/>
      <c r="D506" s="360"/>
      <c r="E506" s="558"/>
      <c r="F506" s="28"/>
      <c r="G506" s="28"/>
      <c r="H506" s="558"/>
      <c r="I506" s="360"/>
      <c r="J506" s="559"/>
      <c r="K506" s="559"/>
      <c r="L506" s="558"/>
      <c r="M506" s="558"/>
      <c r="N506" s="558"/>
      <c r="O506" s="558"/>
      <c r="P506" s="28"/>
      <c r="Q506" s="559"/>
      <c r="R506" s="560"/>
      <c r="S506" s="560"/>
      <c r="T506" s="28"/>
      <c r="U506" s="28"/>
      <c r="V506" s="28"/>
      <c r="W506" s="28"/>
      <c r="X506" s="558"/>
      <c r="Y506" s="558"/>
      <c r="Z506" s="558"/>
      <c r="AA506" s="561"/>
      <c r="AB506" s="562"/>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row>
    <row r="507" ht="11.25" customHeight="1">
      <c r="A507" s="557"/>
      <c r="B507" s="558"/>
      <c r="C507" s="558"/>
      <c r="D507" s="360"/>
      <c r="E507" s="558"/>
      <c r="F507" s="28"/>
      <c r="G507" s="28"/>
      <c r="H507" s="558"/>
      <c r="I507" s="360"/>
      <c r="J507" s="559"/>
      <c r="K507" s="559"/>
      <c r="L507" s="558"/>
      <c r="M507" s="558"/>
      <c r="N507" s="558"/>
      <c r="O507" s="558"/>
      <c r="P507" s="28"/>
      <c r="Q507" s="559"/>
      <c r="R507" s="560"/>
      <c r="S507" s="560"/>
      <c r="T507" s="28"/>
      <c r="U507" s="28"/>
      <c r="V507" s="28"/>
      <c r="W507" s="28"/>
      <c r="X507" s="558"/>
      <c r="Y507" s="558"/>
      <c r="Z507" s="558"/>
      <c r="AA507" s="561"/>
      <c r="AB507" s="562"/>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row>
    <row r="508" ht="11.25" customHeight="1">
      <c r="A508" s="557"/>
      <c r="B508" s="558"/>
      <c r="C508" s="558"/>
      <c r="D508" s="360"/>
      <c r="E508" s="558"/>
      <c r="F508" s="28"/>
      <c r="G508" s="28"/>
      <c r="H508" s="558"/>
      <c r="I508" s="360"/>
      <c r="J508" s="559"/>
      <c r="K508" s="559"/>
      <c r="L508" s="558"/>
      <c r="M508" s="558"/>
      <c r="N508" s="558"/>
      <c r="O508" s="558"/>
      <c r="P508" s="28"/>
      <c r="Q508" s="559"/>
      <c r="R508" s="560"/>
      <c r="S508" s="560"/>
      <c r="T508" s="28"/>
      <c r="U508" s="28"/>
      <c r="V508" s="28"/>
      <c r="W508" s="28"/>
      <c r="X508" s="558"/>
      <c r="Y508" s="558"/>
      <c r="Z508" s="558"/>
      <c r="AA508" s="561"/>
      <c r="AB508" s="562"/>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row>
    <row r="509" ht="11.25" customHeight="1">
      <c r="A509" s="557"/>
      <c r="B509" s="558"/>
      <c r="C509" s="558"/>
      <c r="D509" s="360"/>
      <c r="E509" s="558"/>
      <c r="F509" s="28"/>
      <c r="G509" s="28"/>
      <c r="H509" s="558"/>
      <c r="I509" s="360"/>
      <c r="J509" s="559"/>
      <c r="K509" s="559"/>
      <c r="L509" s="558"/>
      <c r="M509" s="558"/>
      <c r="N509" s="558"/>
      <c r="O509" s="558"/>
      <c r="P509" s="28"/>
      <c r="Q509" s="559"/>
      <c r="R509" s="560"/>
      <c r="S509" s="560"/>
      <c r="T509" s="28"/>
      <c r="U509" s="28"/>
      <c r="V509" s="28"/>
      <c r="W509" s="28"/>
      <c r="X509" s="558"/>
      <c r="Y509" s="558"/>
      <c r="Z509" s="558"/>
      <c r="AA509" s="561"/>
      <c r="AB509" s="562"/>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row>
    <row r="510" ht="11.25" customHeight="1">
      <c r="A510" s="557"/>
      <c r="B510" s="558"/>
      <c r="C510" s="558"/>
      <c r="D510" s="360"/>
      <c r="E510" s="558"/>
      <c r="F510" s="28"/>
      <c r="G510" s="28"/>
      <c r="H510" s="558"/>
      <c r="I510" s="360"/>
      <c r="J510" s="559"/>
      <c r="K510" s="559"/>
      <c r="L510" s="558"/>
      <c r="M510" s="558"/>
      <c r="N510" s="558"/>
      <c r="O510" s="558"/>
      <c r="P510" s="28"/>
      <c r="Q510" s="559"/>
      <c r="R510" s="560"/>
      <c r="S510" s="560"/>
      <c r="T510" s="28"/>
      <c r="U510" s="28"/>
      <c r="V510" s="28"/>
      <c r="W510" s="28"/>
      <c r="X510" s="558"/>
      <c r="Y510" s="558"/>
      <c r="Z510" s="558"/>
      <c r="AA510" s="561"/>
      <c r="AB510" s="562"/>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row>
    <row r="511" ht="11.25" customHeight="1">
      <c r="A511" s="557"/>
      <c r="B511" s="558"/>
      <c r="C511" s="558"/>
      <c r="D511" s="360"/>
      <c r="E511" s="558"/>
      <c r="F511" s="28"/>
      <c r="G511" s="28"/>
      <c r="H511" s="558"/>
      <c r="I511" s="360"/>
      <c r="J511" s="559"/>
      <c r="K511" s="559"/>
      <c r="L511" s="558"/>
      <c r="M511" s="558"/>
      <c r="N511" s="558"/>
      <c r="O511" s="558"/>
      <c r="P511" s="28"/>
      <c r="Q511" s="559"/>
      <c r="R511" s="560"/>
      <c r="S511" s="560"/>
      <c r="T511" s="28"/>
      <c r="U511" s="28"/>
      <c r="V511" s="28"/>
      <c r="W511" s="28"/>
      <c r="X511" s="558"/>
      <c r="Y511" s="558"/>
      <c r="Z511" s="558"/>
      <c r="AA511" s="561"/>
      <c r="AB511" s="562"/>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row>
    <row r="512" ht="11.25" customHeight="1">
      <c r="A512" s="557"/>
      <c r="B512" s="558"/>
      <c r="C512" s="558"/>
      <c r="D512" s="360"/>
      <c r="E512" s="558"/>
      <c r="F512" s="28"/>
      <c r="G512" s="28"/>
      <c r="H512" s="558"/>
      <c r="I512" s="360"/>
      <c r="J512" s="559"/>
      <c r="K512" s="559"/>
      <c r="L512" s="558"/>
      <c r="M512" s="558"/>
      <c r="N512" s="558"/>
      <c r="O512" s="558"/>
      <c r="P512" s="28"/>
      <c r="Q512" s="559"/>
      <c r="R512" s="560"/>
      <c r="S512" s="560"/>
      <c r="T512" s="28"/>
      <c r="U512" s="28"/>
      <c r="V512" s="28"/>
      <c r="W512" s="28"/>
      <c r="X512" s="558"/>
      <c r="Y512" s="558"/>
      <c r="Z512" s="558"/>
      <c r="AA512" s="561"/>
      <c r="AB512" s="562"/>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row>
    <row r="513" ht="11.25" customHeight="1">
      <c r="A513" s="557"/>
      <c r="B513" s="558"/>
      <c r="C513" s="558"/>
      <c r="D513" s="360"/>
      <c r="E513" s="558"/>
      <c r="F513" s="28"/>
      <c r="G513" s="28"/>
      <c r="H513" s="558"/>
      <c r="I513" s="360"/>
      <c r="J513" s="559"/>
      <c r="K513" s="559"/>
      <c r="L513" s="558"/>
      <c r="M513" s="558"/>
      <c r="N513" s="558"/>
      <c r="O513" s="558"/>
      <c r="P513" s="28"/>
      <c r="Q513" s="559"/>
      <c r="R513" s="560"/>
      <c r="S513" s="560"/>
      <c r="T513" s="28"/>
      <c r="U513" s="28"/>
      <c r="V513" s="28"/>
      <c r="W513" s="28"/>
      <c r="X513" s="558"/>
      <c r="Y513" s="558"/>
      <c r="Z513" s="558"/>
      <c r="AA513" s="561"/>
      <c r="AB513" s="562"/>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row>
    <row r="514" ht="11.25" customHeight="1">
      <c r="A514" s="557"/>
      <c r="B514" s="558"/>
      <c r="C514" s="558"/>
      <c r="D514" s="360"/>
      <c r="E514" s="558"/>
      <c r="F514" s="28"/>
      <c r="G514" s="28"/>
      <c r="H514" s="558"/>
      <c r="I514" s="360"/>
      <c r="J514" s="559"/>
      <c r="K514" s="559"/>
      <c r="L514" s="558"/>
      <c r="M514" s="558"/>
      <c r="N514" s="558"/>
      <c r="O514" s="558"/>
      <c r="P514" s="28"/>
      <c r="Q514" s="559"/>
      <c r="R514" s="560"/>
      <c r="S514" s="560"/>
      <c r="T514" s="28"/>
      <c r="U514" s="28"/>
      <c r="V514" s="28"/>
      <c r="W514" s="28"/>
      <c r="X514" s="558"/>
      <c r="Y514" s="558"/>
      <c r="Z514" s="558"/>
      <c r="AA514" s="561"/>
      <c r="AB514" s="562"/>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row>
    <row r="515" ht="11.25" customHeight="1">
      <c r="A515" s="557"/>
      <c r="B515" s="558"/>
      <c r="C515" s="558"/>
      <c r="D515" s="360"/>
      <c r="E515" s="558"/>
      <c r="F515" s="28"/>
      <c r="G515" s="28"/>
      <c r="H515" s="558"/>
      <c r="I515" s="360"/>
      <c r="J515" s="559"/>
      <c r="K515" s="559"/>
      <c r="L515" s="558"/>
      <c r="M515" s="558"/>
      <c r="N515" s="558"/>
      <c r="O515" s="558"/>
      <c r="P515" s="28"/>
      <c r="Q515" s="559"/>
      <c r="R515" s="560"/>
      <c r="S515" s="560"/>
      <c r="T515" s="28"/>
      <c r="U515" s="28"/>
      <c r="V515" s="28"/>
      <c r="W515" s="28"/>
      <c r="X515" s="558"/>
      <c r="Y515" s="558"/>
      <c r="Z515" s="558"/>
      <c r="AA515" s="561"/>
      <c r="AB515" s="562"/>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row>
    <row r="516" ht="11.25" customHeight="1">
      <c r="A516" s="557"/>
      <c r="B516" s="558"/>
      <c r="C516" s="558"/>
      <c r="D516" s="360"/>
      <c r="E516" s="558"/>
      <c r="F516" s="28"/>
      <c r="G516" s="28"/>
      <c r="H516" s="558"/>
      <c r="I516" s="360"/>
      <c r="J516" s="559"/>
      <c r="K516" s="559"/>
      <c r="L516" s="558"/>
      <c r="M516" s="558"/>
      <c r="N516" s="558"/>
      <c r="O516" s="558"/>
      <c r="P516" s="28"/>
      <c r="Q516" s="559"/>
      <c r="R516" s="560"/>
      <c r="S516" s="560"/>
      <c r="T516" s="28"/>
      <c r="U516" s="28"/>
      <c r="V516" s="28"/>
      <c r="W516" s="28"/>
      <c r="X516" s="558"/>
      <c r="Y516" s="558"/>
      <c r="Z516" s="558"/>
      <c r="AA516" s="561"/>
      <c r="AB516" s="562"/>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row>
    <row r="517" ht="11.25" customHeight="1">
      <c r="A517" s="557"/>
      <c r="B517" s="558"/>
      <c r="C517" s="558"/>
      <c r="D517" s="360"/>
      <c r="E517" s="558"/>
      <c r="F517" s="28"/>
      <c r="G517" s="28"/>
      <c r="H517" s="558"/>
      <c r="I517" s="360"/>
      <c r="J517" s="559"/>
      <c r="K517" s="559"/>
      <c r="L517" s="558"/>
      <c r="M517" s="558"/>
      <c r="N517" s="558"/>
      <c r="O517" s="558"/>
      <c r="P517" s="28"/>
      <c r="Q517" s="559"/>
      <c r="R517" s="560"/>
      <c r="S517" s="560"/>
      <c r="T517" s="28"/>
      <c r="U517" s="28"/>
      <c r="V517" s="28"/>
      <c r="W517" s="28"/>
      <c r="X517" s="558"/>
      <c r="Y517" s="558"/>
      <c r="Z517" s="558"/>
      <c r="AA517" s="561"/>
      <c r="AB517" s="562"/>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row>
    <row r="518" ht="11.25" customHeight="1">
      <c r="A518" s="557"/>
      <c r="B518" s="558"/>
      <c r="C518" s="558"/>
      <c r="D518" s="360"/>
      <c r="E518" s="558"/>
      <c r="F518" s="28"/>
      <c r="G518" s="28"/>
      <c r="H518" s="558"/>
      <c r="I518" s="360"/>
      <c r="J518" s="559"/>
      <c r="K518" s="559"/>
      <c r="L518" s="558"/>
      <c r="M518" s="558"/>
      <c r="N518" s="558"/>
      <c r="O518" s="558"/>
      <c r="P518" s="28"/>
      <c r="Q518" s="559"/>
      <c r="R518" s="560"/>
      <c r="S518" s="560"/>
      <c r="T518" s="28"/>
      <c r="U518" s="28"/>
      <c r="V518" s="28"/>
      <c r="W518" s="28"/>
      <c r="X518" s="558"/>
      <c r="Y518" s="558"/>
      <c r="Z518" s="558"/>
      <c r="AA518" s="561"/>
      <c r="AB518" s="562"/>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row>
    <row r="519" ht="11.25" customHeight="1">
      <c r="A519" s="557"/>
      <c r="B519" s="558"/>
      <c r="C519" s="558"/>
      <c r="D519" s="360"/>
      <c r="E519" s="558"/>
      <c r="F519" s="28"/>
      <c r="G519" s="28"/>
      <c r="H519" s="558"/>
      <c r="I519" s="360"/>
      <c r="J519" s="559"/>
      <c r="K519" s="559"/>
      <c r="L519" s="558"/>
      <c r="M519" s="558"/>
      <c r="N519" s="558"/>
      <c r="O519" s="558"/>
      <c r="P519" s="28"/>
      <c r="Q519" s="559"/>
      <c r="R519" s="560"/>
      <c r="S519" s="560"/>
      <c r="T519" s="28"/>
      <c r="U519" s="28"/>
      <c r="V519" s="28"/>
      <c r="W519" s="28"/>
      <c r="X519" s="558"/>
      <c r="Y519" s="558"/>
      <c r="Z519" s="558"/>
      <c r="AA519" s="561"/>
      <c r="AB519" s="562"/>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row>
    <row r="520" ht="11.25" customHeight="1">
      <c r="A520" s="557"/>
      <c r="B520" s="558"/>
      <c r="C520" s="558"/>
      <c r="D520" s="360"/>
      <c r="E520" s="558"/>
      <c r="F520" s="28"/>
      <c r="G520" s="28"/>
      <c r="H520" s="558"/>
      <c r="I520" s="360"/>
      <c r="J520" s="559"/>
      <c r="K520" s="559"/>
      <c r="L520" s="558"/>
      <c r="M520" s="558"/>
      <c r="N520" s="558"/>
      <c r="O520" s="558"/>
      <c r="P520" s="28"/>
      <c r="Q520" s="559"/>
      <c r="R520" s="560"/>
      <c r="S520" s="560"/>
      <c r="T520" s="28"/>
      <c r="U520" s="28"/>
      <c r="V520" s="28"/>
      <c r="W520" s="28"/>
      <c r="X520" s="558"/>
      <c r="Y520" s="558"/>
      <c r="Z520" s="558"/>
      <c r="AA520" s="561"/>
      <c r="AB520" s="562"/>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row>
    <row r="521" ht="11.25" customHeight="1">
      <c r="A521" s="557"/>
      <c r="B521" s="558"/>
      <c r="C521" s="558"/>
      <c r="D521" s="360"/>
      <c r="E521" s="558"/>
      <c r="F521" s="28"/>
      <c r="G521" s="28"/>
      <c r="H521" s="558"/>
      <c r="I521" s="360"/>
      <c r="J521" s="559"/>
      <c r="K521" s="559"/>
      <c r="L521" s="558"/>
      <c r="M521" s="558"/>
      <c r="N521" s="558"/>
      <c r="O521" s="558"/>
      <c r="P521" s="28"/>
      <c r="Q521" s="559"/>
      <c r="R521" s="560"/>
      <c r="S521" s="560"/>
      <c r="T521" s="28"/>
      <c r="U521" s="28"/>
      <c r="V521" s="28"/>
      <c r="W521" s="28"/>
      <c r="X521" s="558"/>
      <c r="Y521" s="558"/>
      <c r="Z521" s="558"/>
      <c r="AA521" s="561"/>
      <c r="AB521" s="562"/>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row>
    <row r="522" ht="11.25" customHeight="1">
      <c r="A522" s="557"/>
      <c r="B522" s="558"/>
      <c r="C522" s="558"/>
      <c r="D522" s="360"/>
      <c r="E522" s="558"/>
      <c r="F522" s="28"/>
      <c r="G522" s="28"/>
      <c r="H522" s="558"/>
      <c r="I522" s="360"/>
      <c r="J522" s="559"/>
      <c r="K522" s="559"/>
      <c r="L522" s="558"/>
      <c r="M522" s="558"/>
      <c r="N522" s="558"/>
      <c r="O522" s="558"/>
      <c r="P522" s="28"/>
      <c r="Q522" s="559"/>
      <c r="R522" s="560"/>
      <c r="S522" s="560"/>
      <c r="T522" s="28"/>
      <c r="U522" s="28"/>
      <c r="V522" s="28"/>
      <c r="W522" s="28"/>
      <c r="X522" s="558"/>
      <c r="Y522" s="558"/>
      <c r="Z522" s="558"/>
      <c r="AA522" s="561"/>
      <c r="AB522" s="562"/>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row>
    <row r="523" ht="11.25" customHeight="1">
      <c r="A523" s="557"/>
      <c r="B523" s="558"/>
      <c r="C523" s="558"/>
      <c r="D523" s="360"/>
      <c r="E523" s="558"/>
      <c r="F523" s="28"/>
      <c r="G523" s="28"/>
      <c r="H523" s="558"/>
      <c r="I523" s="360"/>
      <c r="J523" s="559"/>
      <c r="K523" s="559"/>
      <c r="L523" s="558"/>
      <c r="M523" s="558"/>
      <c r="N523" s="558"/>
      <c r="O523" s="558"/>
      <c r="P523" s="28"/>
      <c r="Q523" s="559"/>
      <c r="R523" s="560"/>
      <c r="S523" s="560"/>
      <c r="T523" s="28"/>
      <c r="U523" s="28"/>
      <c r="V523" s="28"/>
      <c r="W523" s="28"/>
      <c r="X523" s="558"/>
      <c r="Y523" s="558"/>
      <c r="Z523" s="558"/>
      <c r="AA523" s="561"/>
      <c r="AB523" s="562"/>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row>
    <row r="524" ht="11.25" customHeight="1">
      <c r="A524" s="557"/>
      <c r="B524" s="558"/>
      <c r="C524" s="558"/>
      <c r="D524" s="360"/>
      <c r="E524" s="558"/>
      <c r="F524" s="28"/>
      <c r="G524" s="28"/>
      <c r="H524" s="558"/>
      <c r="I524" s="360"/>
      <c r="J524" s="559"/>
      <c r="K524" s="559"/>
      <c r="L524" s="558"/>
      <c r="M524" s="558"/>
      <c r="N524" s="558"/>
      <c r="O524" s="558"/>
      <c r="P524" s="28"/>
      <c r="Q524" s="559"/>
      <c r="R524" s="560"/>
      <c r="S524" s="560"/>
      <c r="T524" s="28"/>
      <c r="U524" s="28"/>
      <c r="V524" s="28"/>
      <c r="W524" s="28"/>
      <c r="X524" s="558"/>
      <c r="Y524" s="558"/>
      <c r="Z524" s="558"/>
      <c r="AA524" s="561"/>
      <c r="AB524" s="562"/>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row>
    <row r="525" ht="11.25" customHeight="1">
      <c r="A525" s="557"/>
      <c r="B525" s="558"/>
      <c r="C525" s="558"/>
      <c r="D525" s="360"/>
      <c r="E525" s="558"/>
      <c r="F525" s="28"/>
      <c r="G525" s="28"/>
      <c r="H525" s="558"/>
      <c r="I525" s="360"/>
      <c r="J525" s="559"/>
      <c r="K525" s="559"/>
      <c r="L525" s="558"/>
      <c r="M525" s="558"/>
      <c r="N525" s="558"/>
      <c r="O525" s="558"/>
      <c r="P525" s="28"/>
      <c r="Q525" s="559"/>
      <c r="R525" s="560"/>
      <c r="S525" s="560"/>
      <c r="T525" s="28"/>
      <c r="U525" s="28"/>
      <c r="V525" s="28"/>
      <c r="W525" s="28"/>
      <c r="X525" s="558"/>
      <c r="Y525" s="558"/>
      <c r="Z525" s="558"/>
      <c r="AA525" s="561"/>
      <c r="AB525" s="562"/>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row>
    <row r="526" ht="11.25" customHeight="1">
      <c r="A526" s="557"/>
      <c r="B526" s="558"/>
      <c r="C526" s="558"/>
      <c r="D526" s="360"/>
      <c r="E526" s="558"/>
      <c r="F526" s="28"/>
      <c r="G526" s="28"/>
      <c r="H526" s="558"/>
      <c r="I526" s="360"/>
      <c r="J526" s="559"/>
      <c r="K526" s="559"/>
      <c r="L526" s="558"/>
      <c r="M526" s="558"/>
      <c r="N526" s="558"/>
      <c r="O526" s="558"/>
      <c r="P526" s="28"/>
      <c r="Q526" s="559"/>
      <c r="R526" s="560"/>
      <c r="S526" s="560"/>
      <c r="T526" s="28"/>
      <c r="U526" s="28"/>
      <c r="V526" s="28"/>
      <c r="W526" s="28"/>
      <c r="X526" s="558"/>
      <c r="Y526" s="558"/>
      <c r="Z526" s="558"/>
      <c r="AA526" s="561"/>
      <c r="AB526" s="562"/>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row>
    <row r="527" ht="11.25" customHeight="1">
      <c r="A527" s="557"/>
      <c r="B527" s="558"/>
      <c r="C527" s="558"/>
      <c r="D527" s="360"/>
      <c r="E527" s="558"/>
      <c r="F527" s="28"/>
      <c r="G527" s="28"/>
      <c r="H527" s="558"/>
      <c r="I527" s="360"/>
      <c r="J527" s="559"/>
      <c r="K527" s="559"/>
      <c r="L527" s="558"/>
      <c r="M527" s="558"/>
      <c r="N527" s="558"/>
      <c r="O527" s="558"/>
      <c r="P527" s="28"/>
      <c r="Q527" s="559"/>
      <c r="R527" s="560"/>
      <c r="S527" s="560"/>
      <c r="T527" s="28"/>
      <c r="U527" s="28"/>
      <c r="V527" s="28"/>
      <c r="W527" s="28"/>
      <c r="X527" s="558"/>
      <c r="Y527" s="558"/>
      <c r="Z527" s="558"/>
      <c r="AA527" s="561"/>
      <c r="AB527" s="562"/>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row>
    <row r="528" ht="11.25" customHeight="1">
      <c r="A528" s="557"/>
      <c r="B528" s="558"/>
      <c r="C528" s="558"/>
      <c r="D528" s="360"/>
      <c r="E528" s="558"/>
      <c r="F528" s="28"/>
      <c r="G528" s="28"/>
      <c r="H528" s="558"/>
      <c r="I528" s="360"/>
      <c r="J528" s="559"/>
      <c r="K528" s="559"/>
      <c r="L528" s="558"/>
      <c r="M528" s="558"/>
      <c r="N528" s="558"/>
      <c r="O528" s="558"/>
      <c r="P528" s="28"/>
      <c r="Q528" s="559"/>
      <c r="R528" s="560"/>
      <c r="S528" s="560"/>
      <c r="T528" s="28"/>
      <c r="U528" s="28"/>
      <c r="V528" s="28"/>
      <c r="W528" s="28"/>
      <c r="X528" s="558"/>
      <c r="Y528" s="558"/>
      <c r="Z528" s="558"/>
      <c r="AA528" s="561"/>
      <c r="AB528" s="562"/>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row>
    <row r="529" ht="11.25" customHeight="1">
      <c r="A529" s="557"/>
      <c r="B529" s="558"/>
      <c r="C529" s="558"/>
      <c r="D529" s="360"/>
      <c r="E529" s="558"/>
      <c r="F529" s="28"/>
      <c r="G529" s="28"/>
      <c r="H529" s="558"/>
      <c r="I529" s="360"/>
      <c r="J529" s="559"/>
      <c r="K529" s="559"/>
      <c r="L529" s="558"/>
      <c r="M529" s="558"/>
      <c r="N529" s="558"/>
      <c r="O529" s="558"/>
      <c r="P529" s="28"/>
      <c r="Q529" s="559"/>
      <c r="R529" s="560"/>
      <c r="S529" s="560"/>
      <c r="T529" s="28"/>
      <c r="U529" s="28"/>
      <c r="V529" s="28"/>
      <c r="W529" s="28"/>
      <c r="X529" s="558"/>
      <c r="Y529" s="558"/>
      <c r="Z529" s="558"/>
      <c r="AA529" s="561"/>
      <c r="AB529" s="562"/>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row>
    <row r="530" ht="11.25" customHeight="1">
      <c r="A530" s="557"/>
      <c r="B530" s="558"/>
      <c r="C530" s="558"/>
      <c r="D530" s="360"/>
      <c r="E530" s="558"/>
      <c r="F530" s="28"/>
      <c r="G530" s="28"/>
      <c r="H530" s="558"/>
      <c r="I530" s="360"/>
      <c r="J530" s="559"/>
      <c r="K530" s="559"/>
      <c r="L530" s="558"/>
      <c r="M530" s="558"/>
      <c r="N530" s="558"/>
      <c r="O530" s="558"/>
      <c r="P530" s="28"/>
      <c r="Q530" s="559"/>
      <c r="R530" s="560"/>
      <c r="S530" s="560"/>
      <c r="T530" s="28"/>
      <c r="U530" s="28"/>
      <c r="V530" s="28"/>
      <c r="W530" s="28"/>
      <c r="X530" s="558"/>
      <c r="Y530" s="558"/>
      <c r="Z530" s="558"/>
      <c r="AA530" s="561"/>
      <c r="AB530" s="562"/>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row>
    <row r="531" ht="11.25" customHeight="1">
      <c r="A531" s="557"/>
      <c r="B531" s="558"/>
      <c r="C531" s="558"/>
      <c r="D531" s="360"/>
      <c r="E531" s="558"/>
      <c r="F531" s="28"/>
      <c r="G531" s="28"/>
      <c r="H531" s="558"/>
      <c r="I531" s="360"/>
      <c r="J531" s="559"/>
      <c r="K531" s="559"/>
      <c r="L531" s="558"/>
      <c r="M531" s="558"/>
      <c r="N531" s="558"/>
      <c r="O531" s="558"/>
      <c r="P531" s="28"/>
      <c r="Q531" s="559"/>
      <c r="R531" s="560"/>
      <c r="S531" s="560"/>
      <c r="T531" s="28"/>
      <c r="U531" s="28"/>
      <c r="V531" s="28"/>
      <c r="W531" s="28"/>
      <c r="X531" s="558"/>
      <c r="Y531" s="558"/>
      <c r="Z531" s="558"/>
      <c r="AA531" s="561"/>
      <c r="AB531" s="562"/>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row>
    <row r="532" ht="11.25" customHeight="1">
      <c r="A532" s="557"/>
      <c r="B532" s="558"/>
      <c r="C532" s="558"/>
      <c r="D532" s="360"/>
      <c r="E532" s="558"/>
      <c r="F532" s="28"/>
      <c r="G532" s="28"/>
      <c r="H532" s="558"/>
      <c r="I532" s="360"/>
      <c r="J532" s="559"/>
      <c r="K532" s="559"/>
      <c r="L532" s="558"/>
      <c r="M532" s="558"/>
      <c r="N532" s="558"/>
      <c r="O532" s="558"/>
      <c r="P532" s="28"/>
      <c r="Q532" s="559"/>
      <c r="R532" s="560"/>
      <c r="S532" s="560"/>
      <c r="T532" s="28"/>
      <c r="U532" s="28"/>
      <c r="V532" s="28"/>
      <c r="W532" s="28"/>
      <c r="X532" s="558"/>
      <c r="Y532" s="558"/>
      <c r="Z532" s="558"/>
      <c r="AA532" s="561"/>
      <c r="AB532" s="562"/>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row>
    <row r="533" ht="11.25" customHeight="1">
      <c r="A533" s="557"/>
      <c r="B533" s="558"/>
      <c r="C533" s="558"/>
      <c r="D533" s="360"/>
      <c r="E533" s="558"/>
      <c r="F533" s="28"/>
      <c r="G533" s="28"/>
      <c r="H533" s="558"/>
      <c r="I533" s="360"/>
      <c r="J533" s="559"/>
      <c r="K533" s="559"/>
      <c r="L533" s="558"/>
      <c r="M533" s="558"/>
      <c r="N533" s="558"/>
      <c r="O533" s="558"/>
      <c r="P533" s="28"/>
      <c r="Q533" s="559"/>
      <c r="R533" s="560"/>
      <c r="S533" s="560"/>
      <c r="T533" s="28"/>
      <c r="U533" s="28"/>
      <c r="V533" s="28"/>
      <c r="W533" s="28"/>
      <c r="X533" s="558"/>
      <c r="Y533" s="558"/>
      <c r="Z533" s="558"/>
      <c r="AA533" s="561"/>
      <c r="AB533" s="562"/>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row>
    <row r="534" ht="11.25" customHeight="1">
      <c r="A534" s="557"/>
      <c r="B534" s="558"/>
      <c r="C534" s="558"/>
      <c r="D534" s="360"/>
      <c r="E534" s="558"/>
      <c r="F534" s="28"/>
      <c r="G534" s="28"/>
      <c r="H534" s="558"/>
      <c r="I534" s="360"/>
      <c r="J534" s="559"/>
      <c r="K534" s="559"/>
      <c r="L534" s="558"/>
      <c r="M534" s="558"/>
      <c r="N534" s="558"/>
      <c r="O534" s="558"/>
      <c r="P534" s="28"/>
      <c r="Q534" s="559"/>
      <c r="R534" s="560"/>
      <c r="S534" s="560"/>
      <c r="T534" s="28"/>
      <c r="U534" s="28"/>
      <c r="V534" s="28"/>
      <c r="W534" s="28"/>
      <c r="X534" s="558"/>
      <c r="Y534" s="558"/>
      <c r="Z534" s="558"/>
      <c r="AA534" s="561"/>
      <c r="AB534" s="562"/>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row>
    <row r="535" ht="11.25" customHeight="1">
      <c r="A535" s="557"/>
      <c r="B535" s="558"/>
      <c r="C535" s="558"/>
      <c r="D535" s="360"/>
      <c r="E535" s="558"/>
      <c r="F535" s="28"/>
      <c r="G535" s="28"/>
      <c r="H535" s="558"/>
      <c r="I535" s="360"/>
      <c r="J535" s="559"/>
      <c r="K535" s="559"/>
      <c r="L535" s="558"/>
      <c r="M535" s="558"/>
      <c r="N535" s="558"/>
      <c r="O535" s="558"/>
      <c r="P535" s="28"/>
      <c r="Q535" s="559"/>
      <c r="R535" s="560"/>
      <c r="S535" s="560"/>
      <c r="T535" s="28"/>
      <c r="U535" s="28"/>
      <c r="V535" s="28"/>
      <c r="W535" s="28"/>
      <c r="X535" s="558"/>
      <c r="Y535" s="558"/>
      <c r="Z535" s="558"/>
      <c r="AA535" s="561"/>
      <c r="AB535" s="562"/>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row>
    <row r="536" ht="11.25" customHeight="1">
      <c r="A536" s="557"/>
      <c r="B536" s="558"/>
      <c r="C536" s="558"/>
      <c r="D536" s="360"/>
      <c r="E536" s="558"/>
      <c r="F536" s="28"/>
      <c r="G536" s="28"/>
      <c r="H536" s="558"/>
      <c r="I536" s="360"/>
      <c r="J536" s="559"/>
      <c r="K536" s="559"/>
      <c r="L536" s="558"/>
      <c r="M536" s="558"/>
      <c r="N536" s="558"/>
      <c r="O536" s="558"/>
      <c r="P536" s="28"/>
      <c r="Q536" s="559"/>
      <c r="R536" s="560"/>
      <c r="S536" s="560"/>
      <c r="T536" s="28"/>
      <c r="U536" s="28"/>
      <c r="V536" s="28"/>
      <c r="W536" s="28"/>
      <c r="X536" s="558"/>
      <c r="Y536" s="558"/>
      <c r="Z536" s="558"/>
      <c r="AA536" s="561"/>
      <c r="AB536" s="562"/>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row>
    <row r="537" ht="11.25" customHeight="1">
      <c r="A537" s="557"/>
      <c r="B537" s="558"/>
      <c r="C537" s="558"/>
      <c r="D537" s="360"/>
      <c r="E537" s="558"/>
      <c r="F537" s="28"/>
      <c r="G537" s="28"/>
      <c r="H537" s="558"/>
      <c r="I537" s="360"/>
      <c r="J537" s="559"/>
      <c r="K537" s="559"/>
      <c r="L537" s="558"/>
      <c r="M537" s="558"/>
      <c r="N537" s="558"/>
      <c r="O537" s="558"/>
      <c r="P537" s="28"/>
      <c r="Q537" s="559"/>
      <c r="R537" s="560"/>
      <c r="S537" s="560"/>
      <c r="T537" s="28"/>
      <c r="U537" s="28"/>
      <c r="V537" s="28"/>
      <c r="W537" s="28"/>
      <c r="X537" s="558"/>
      <c r="Y537" s="558"/>
      <c r="Z537" s="558"/>
      <c r="AA537" s="561"/>
      <c r="AB537" s="562"/>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row>
    <row r="538" ht="11.25" customHeight="1">
      <c r="A538" s="557"/>
      <c r="B538" s="558"/>
      <c r="C538" s="558"/>
      <c r="D538" s="360"/>
      <c r="E538" s="558"/>
      <c r="F538" s="28"/>
      <c r="G538" s="28"/>
      <c r="H538" s="558"/>
      <c r="I538" s="360"/>
      <c r="J538" s="559"/>
      <c r="K538" s="559"/>
      <c r="L538" s="558"/>
      <c r="M538" s="558"/>
      <c r="N538" s="558"/>
      <c r="O538" s="558"/>
      <c r="P538" s="28"/>
      <c r="Q538" s="559"/>
      <c r="R538" s="560"/>
      <c r="S538" s="560"/>
      <c r="T538" s="28"/>
      <c r="U538" s="28"/>
      <c r="V538" s="28"/>
      <c r="W538" s="28"/>
      <c r="X538" s="558"/>
      <c r="Y538" s="558"/>
      <c r="Z538" s="558"/>
      <c r="AA538" s="561"/>
      <c r="AB538" s="562"/>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row>
    <row r="539" ht="11.25" customHeight="1">
      <c r="A539" s="557"/>
      <c r="B539" s="558"/>
      <c r="C539" s="558"/>
      <c r="D539" s="360"/>
      <c r="E539" s="558"/>
      <c r="F539" s="28"/>
      <c r="G539" s="28"/>
      <c r="H539" s="558"/>
      <c r="I539" s="360"/>
      <c r="J539" s="559"/>
      <c r="K539" s="559"/>
      <c r="L539" s="558"/>
      <c r="M539" s="558"/>
      <c r="N539" s="558"/>
      <c r="O539" s="558"/>
      <c r="P539" s="28"/>
      <c r="Q539" s="559"/>
      <c r="R539" s="560"/>
      <c r="S539" s="560"/>
      <c r="T539" s="28"/>
      <c r="U539" s="28"/>
      <c r="V539" s="28"/>
      <c r="W539" s="28"/>
      <c r="X539" s="558"/>
      <c r="Y539" s="558"/>
      <c r="Z539" s="558"/>
      <c r="AA539" s="561"/>
      <c r="AB539" s="562"/>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row>
    <row r="540" ht="11.25" customHeight="1">
      <c r="A540" s="557"/>
      <c r="B540" s="558"/>
      <c r="C540" s="558"/>
      <c r="D540" s="360"/>
      <c r="E540" s="558"/>
      <c r="F540" s="28"/>
      <c r="G540" s="28"/>
      <c r="H540" s="558"/>
      <c r="I540" s="360"/>
      <c r="J540" s="559"/>
      <c r="K540" s="559"/>
      <c r="L540" s="558"/>
      <c r="M540" s="558"/>
      <c r="N540" s="558"/>
      <c r="O540" s="558"/>
      <c r="P540" s="28"/>
      <c r="Q540" s="559"/>
      <c r="R540" s="560"/>
      <c r="S540" s="560"/>
      <c r="T540" s="28"/>
      <c r="U540" s="28"/>
      <c r="V540" s="28"/>
      <c r="W540" s="28"/>
      <c r="X540" s="558"/>
      <c r="Y540" s="558"/>
      <c r="Z540" s="558"/>
      <c r="AA540" s="561"/>
      <c r="AB540" s="562"/>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row>
    <row r="541" ht="11.25" customHeight="1">
      <c r="A541" s="557"/>
      <c r="B541" s="558"/>
      <c r="C541" s="558"/>
      <c r="D541" s="360"/>
      <c r="E541" s="558"/>
      <c r="F541" s="28"/>
      <c r="G541" s="28"/>
      <c r="H541" s="558"/>
      <c r="I541" s="360"/>
      <c r="J541" s="559"/>
      <c r="K541" s="559"/>
      <c r="L541" s="558"/>
      <c r="M541" s="558"/>
      <c r="N541" s="558"/>
      <c r="O541" s="558"/>
      <c r="P541" s="28"/>
      <c r="Q541" s="559"/>
      <c r="R541" s="560"/>
      <c r="S541" s="560"/>
      <c r="T541" s="28"/>
      <c r="U541" s="28"/>
      <c r="V541" s="28"/>
      <c r="W541" s="28"/>
      <c r="X541" s="558"/>
      <c r="Y541" s="558"/>
      <c r="Z541" s="558"/>
      <c r="AA541" s="561"/>
      <c r="AB541" s="562"/>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row>
    <row r="542" ht="11.25" customHeight="1">
      <c r="A542" s="557"/>
      <c r="B542" s="558"/>
      <c r="C542" s="558"/>
      <c r="D542" s="360"/>
      <c r="E542" s="558"/>
      <c r="F542" s="28"/>
      <c r="G542" s="28"/>
      <c r="H542" s="558"/>
      <c r="I542" s="360"/>
      <c r="J542" s="559"/>
      <c r="K542" s="559"/>
      <c r="L542" s="558"/>
      <c r="M542" s="558"/>
      <c r="N542" s="558"/>
      <c r="O542" s="558"/>
      <c r="P542" s="28"/>
      <c r="Q542" s="559"/>
      <c r="R542" s="560"/>
      <c r="S542" s="560"/>
      <c r="T542" s="28"/>
      <c r="U542" s="28"/>
      <c r="V542" s="28"/>
      <c r="W542" s="28"/>
      <c r="X542" s="558"/>
      <c r="Y542" s="558"/>
      <c r="Z542" s="558"/>
      <c r="AA542" s="561"/>
      <c r="AB542" s="562"/>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row>
    <row r="543" ht="11.25" customHeight="1">
      <c r="A543" s="557"/>
      <c r="B543" s="558"/>
      <c r="C543" s="558"/>
      <c r="D543" s="360"/>
      <c r="E543" s="558"/>
      <c r="F543" s="28"/>
      <c r="G543" s="28"/>
      <c r="H543" s="558"/>
      <c r="I543" s="360"/>
      <c r="J543" s="559"/>
      <c r="K543" s="559"/>
      <c r="L543" s="558"/>
      <c r="M543" s="558"/>
      <c r="N543" s="558"/>
      <c r="O543" s="558"/>
      <c r="P543" s="28"/>
      <c r="Q543" s="559"/>
      <c r="R543" s="560"/>
      <c r="S543" s="560"/>
      <c r="T543" s="28"/>
      <c r="U543" s="28"/>
      <c r="V543" s="28"/>
      <c r="W543" s="28"/>
      <c r="X543" s="558"/>
      <c r="Y543" s="558"/>
      <c r="Z543" s="558"/>
      <c r="AA543" s="561"/>
      <c r="AB543" s="562"/>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row>
    <row r="544" ht="11.25" customHeight="1">
      <c r="A544" s="557"/>
      <c r="B544" s="558"/>
      <c r="C544" s="558"/>
      <c r="D544" s="360"/>
      <c r="E544" s="558"/>
      <c r="F544" s="28"/>
      <c r="G544" s="28"/>
      <c r="H544" s="558"/>
      <c r="I544" s="360"/>
      <c r="J544" s="559"/>
      <c r="K544" s="559"/>
      <c r="L544" s="558"/>
      <c r="M544" s="558"/>
      <c r="N544" s="558"/>
      <c r="O544" s="558"/>
      <c r="P544" s="28"/>
      <c r="Q544" s="559"/>
      <c r="R544" s="560"/>
      <c r="S544" s="560"/>
      <c r="T544" s="28"/>
      <c r="U544" s="28"/>
      <c r="V544" s="28"/>
      <c r="W544" s="28"/>
      <c r="X544" s="558"/>
      <c r="Y544" s="558"/>
      <c r="Z544" s="558"/>
      <c r="AA544" s="561"/>
      <c r="AB544" s="562"/>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row>
    <row r="545" ht="11.25" customHeight="1">
      <c r="A545" s="557"/>
      <c r="B545" s="558"/>
      <c r="C545" s="558"/>
      <c r="D545" s="360"/>
      <c r="E545" s="558"/>
      <c r="F545" s="28"/>
      <c r="G545" s="28"/>
      <c r="H545" s="558"/>
      <c r="I545" s="360"/>
      <c r="J545" s="559"/>
      <c r="K545" s="559"/>
      <c r="L545" s="558"/>
      <c r="M545" s="558"/>
      <c r="N545" s="558"/>
      <c r="O545" s="558"/>
      <c r="P545" s="28"/>
      <c r="Q545" s="559"/>
      <c r="R545" s="560"/>
      <c r="S545" s="560"/>
      <c r="T545" s="28"/>
      <c r="U545" s="28"/>
      <c r="V545" s="28"/>
      <c r="W545" s="28"/>
      <c r="X545" s="558"/>
      <c r="Y545" s="558"/>
      <c r="Z545" s="558"/>
      <c r="AA545" s="561"/>
      <c r="AB545" s="562"/>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row>
    <row r="546" ht="11.25" customHeight="1">
      <c r="A546" s="557"/>
      <c r="B546" s="558"/>
      <c r="C546" s="558"/>
      <c r="D546" s="360"/>
      <c r="E546" s="558"/>
      <c r="F546" s="28"/>
      <c r="G546" s="28"/>
      <c r="H546" s="558"/>
      <c r="I546" s="360"/>
      <c r="J546" s="559"/>
      <c r="K546" s="559"/>
      <c r="L546" s="558"/>
      <c r="M546" s="558"/>
      <c r="N546" s="558"/>
      <c r="O546" s="558"/>
      <c r="P546" s="28"/>
      <c r="Q546" s="559"/>
      <c r="R546" s="560"/>
      <c r="S546" s="560"/>
      <c r="T546" s="28"/>
      <c r="U546" s="28"/>
      <c r="V546" s="28"/>
      <c r="W546" s="28"/>
      <c r="X546" s="558"/>
      <c r="Y546" s="558"/>
      <c r="Z546" s="558"/>
      <c r="AA546" s="561"/>
      <c r="AB546" s="562"/>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row>
    <row r="547" ht="11.25" customHeight="1">
      <c r="A547" s="557"/>
      <c r="B547" s="558"/>
      <c r="C547" s="558"/>
      <c r="D547" s="360"/>
      <c r="E547" s="558"/>
      <c r="F547" s="28"/>
      <c r="G547" s="28"/>
      <c r="H547" s="558"/>
      <c r="I547" s="360"/>
      <c r="J547" s="559"/>
      <c r="K547" s="559"/>
      <c r="L547" s="558"/>
      <c r="M547" s="558"/>
      <c r="N547" s="558"/>
      <c r="O547" s="558"/>
      <c r="P547" s="28"/>
      <c r="Q547" s="559"/>
      <c r="R547" s="560"/>
      <c r="S547" s="560"/>
      <c r="T547" s="28"/>
      <c r="U547" s="28"/>
      <c r="V547" s="28"/>
      <c r="W547" s="28"/>
      <c r="X547" s="558"/>
      <c r="Y547" s="558"/>
      <c r="Z547" s="558"/>
      <c r="AA547" s="561"/>
      <c r="AB547" s="562"/>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row>
    <row r="548" ht="11.25" customHeight="1">
      <c r="A548" s="557"/>
      <c r="B548" s="558"/>
      <c r="C548" s="558"/>
      <c r="D548" s="360"/>
      <c r="E548" s="558"/>
      <c r="F548" s="28"/>
      <c r="G548" s="28"/>
      <c r="H548" s="558"/>
      <c r="I548" s="360"/>
      <c r="J548" s="559"/>
      <c r="K548" s="559"/>
      <c r="L548" s="558"/>
      <c r="M548" s="558"/>
      <c r="N548" s="558"/>
      <c r="O548" s="558"/>
      <c r="P548" s="28"/>
      <c r="Q548" s="559"/>
      <c r="R548" s="560"/>
      <c r="S548" s="560"/>
      <c r="T548" s="28"/>
      <c r="U548" s="28"/>
      <c r="V548" s="28"/>
      <c r="W548" s="28"/>
      <c r="X548" s="558"/>
      <c r="Y548" s="558"/>
      <c r="Z548" s="558"/>
      <c r="AA548" s="561"/>
      <c r="AB548" s="562"/>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row>
    <row r="549" ht="11.25" customHeight="1">
      <c r="A549" s="557"/>
      <c r="B549" s="558"/>
      <c r="C549" s="558"/>
      <c r="D549" s="360"/>
      <c r="E549" s="558"/>
      <c r="F549" s="28"/>
      <c r="G549" s="28"/>
      <c r="H549" s="558"/>
      <c r="I549" s="360"/>
      <c r="J549" s="559"/>
      <c r="K549" s="559"/>
      <c r="L549" s="558"/>
      <c r="M549" s="558"/>
      <c r="N549" s="558"/>
      <c r="O549" s="558"/>
      <c r="P549" s="28"/>
      <c r="Q549" s="559"/>
      <c r="R549" s="560"/>
      <c r="S549" s="560"/>
      <c r="T549" s="28"/>
      <c r="U549" s="28"/>
      <c r="V549" s="28"/>
      <c r="W549" s="28"/>
      <c r="X549" s="558"/>
      <c r="Y549" s="558"/>
      <c r="Z549" s="558"/>
      <c r="AA549" s="561"/>
      <c r="AB549" s="562"/>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row>
    <row r="550" ht="11.25" customHeight="1">
      <c r="A550" s="557"/>
      <c r="B550" s="558"/>
      <c r="C550" s="558"/>
      <c r="D550" s="360"/>
      <c r="E550" s="558"/>
      <c r="F550" s="28"/>
      <c r="G550" s="28"/>
      <c r="H550" s="558"/>
      <c r="I550" s="360"/>
      <c r="J550" s="559"/>
      <c r="K550" s="559"/>
      <c r="L550" s="558"/>
      <c r="M550" s="558"/>
      <c r="N550" s="558"/>
      <c r="O550" s="558"/>
      <c r="P550" s="28"/>
      <c r="Q550" s="559"/>
      <c r="R550" s="560"/>
      <c r="S550" s="560"/>
      <c r="T550" s="28"/>
      <c r="U550" s="28"/>
      <c r="V550" s="28"/>
      <c r="W550" s="28"/>
      <c r="X550" s="558"/>
      <c r="Y550" s="558"/>
      <c r="Z550" s="558"/>
      <c r="AA550" s="561"/>
      <c r="AB550" s="562"/>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row>
    <row r="551" ht="11.25" customHeight="1">
      <c r="A551" s="557"/>
      <c r="B551" s="558"/>
      <c r="C551" s="558"/>
      <c r="D551" s="360"/>
      <c r="E551" s="558"/>
      <c r="F551" s="28"/>
      <c r="G551" s="28"/>
      <c r="H551" s="558"/>
      <c r="I551" s="360"/>
      <c r="J551" s="559"/>
      <c r="K551" s="559"/>
      <c r="L551" s="558"/>
      <c r="M551" s="558"/>
      <c r="N551" s="558"/>
      <c r="O551" s="558"/>
      <c r="P551" s="28"/>
      <c r="Q551" s="559"/>
      <c r="R551" s="560"/>
      <c r="S551" s="560"/>
      <c r="T551" s="28"/>
      <c r="U551" s="28"/>
      <c r="V551" s="28"/>
      <c r="W551" s="28"/>
      <c r="X551" s="558"/>
      <c r="Y551" s="558"/>
      <c r="Z551" s="558"/>
      <c r="AA551" s="561"/>
      <c r="AB551" s="562"/>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row>
    <row r="552" ht="11.25" customHeight="1">
      <c r="A552" s="557"/>
      <c r="B552" s="558"/>
      <c r="C552" s="558"/>
      <c r="D552" s="360"/>
      <c r="E552" s="558"/>
      <c r="F552" s="28"/>
      <c r="G552" s="28"/>
      <c r="H552" s="558"/>
      <c r="I552" s="360"/>
      <c r="J552" s="559"/>
      <c r="K552" s="559"/>
      <c r="L552" s="558"/>
      <c r="M552" s="558"/>
      <c r="N552" s="558"/>
      <c r="O552" s="558"/>
      <c r="P552" s="28"/>
      <c r="Q552" s="559"/>
      <c r="R552" s="560"/>
      <c r="S552" s="560"/>
      <c r="T552" s="28"/>
      <c r="U552" s="28"/>
      <c r="V552" s="28"/>
      <c r="W552" s="28"/>
      <c r="X552" s="558"/>
      <c r="Y552" s="558"/>
      <c r="Z552" s="558"/>
      <c r="AA552" s="561"/>
      <c r="AB552" s="562"/>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row>
    <row r="553" ht="11.25" customHeight="1">
      <c r="A553" s="557"/>
      <c r="B553" s="558"/>
      <c r="C553" s="558"/>
      <c r="D553" s="360"/>
      <c r="E553" s="558"/>
      <c r="F553" s="28"/>
      <c r="G553" s="28"/>
      <c r="H553" s="558"/>
      <c r="I553" s="360"/>
      <c r="J553" s="559"/>
      <c r="K553" s="559"/>
      <c r="L553" s="558"/>
      <c r="M553" s="558"/>
      <c r="N553" s="558"/>
      <c r="O553" s="558"/>
      <c r="P553" s="28"/>
      <c r="Q553" s="559"/>
      <c r="R553" s="560"/>
      <c r="S553" s="560"/>
      <c r="T553" s="28"/>
      <c r="U553" s="28"/>
      <c r="V553" s="28"/>
      <c r="W553" s="28"/>
      <c r="X553" s="558"/>
      <c r="Y553" s="558"/>
      <c r="Z553" s="558"/>
      <c r="AA553" s="561"/>
      <c r="AB553" s="562"/>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row>
    <row r="554" ht="11.25" customHeight="1">
      <c r="A554" s="557"/>
      <c r="B554" s="558"/>
      <c r="C554" s="558"/>
      <c r="D554" s="360"/>
      <c r="E554" s="558"/>
      <c r="F554" s="28"/>
      <c r="G554" s="28"/>
      <c r="H554" s="558"/>
      <c r="I554" s="360"/>
      <c r="J554" s="559"/>
      <c r="K554" s="559"/>
      <c r="L554" s="558"/>
      <c r="M554" s="558"/>
      <c r="N554" s="558"/>
      <c r="O554" s="558"/>
      <c r="P554" s="28"/>
      <c r="Q554" s="559"/>
      <c r="R554" s="560"/>
      <c r="S554" s="560"/>
      <c r="T554" s="28"/>
      <c r="U554" s="28"/>
      <c r="V554" s="28"/>
      <c r="W554" s="28"/>
      <c r="X554" s="558"/>
      <c r="Y554" s="558"/>
      <c r="Z554" s="558"/>
      <c r="AA554" s="561"/>
      <c r="AB554" s="562"/>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row>
    <row r="555" ht="11.25" customHeight="1">
      <c r="A555" s="557"/>
      <c r="B555" s="558"/>
      <c r="C555" s="558"/>
      <c r="D555" s="360"/>
      <c r="E555" s="558"/>
      <c r="F555" s="28"/>
      <c r="G555" s="28"/>
      <c r="H555" s="558"/>
      <c r="I555" s="360"/>
      <c r="J555" s="559"/>
      <c r="K555" s="559"/>
      <c r="L555" s="558"/>
      <c r="M555" s="558"/>
      <c r="N555" s="558"/>
      <c r="O555" s="558"/>
      <c r="P555" s="28"/>
      <c r="Q555" s="559"/>
      <c r="R555" s="560"/>
      <c r="S555" s="560"/>
      <c r="T555" s="28"/>
      <c r="U555" s="28"/>
      <c r="V555" s="28"/>
      <c r="W555" s="28"/>
      <c r="X555" s="558"/>
      <c r="Y555" s="558"/>
      <c r="Z555" s="558"/>
      <c r="AA555" s="561"/>
      <c r="AB555" s="562"/>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row>
    <row r="556" ht="11.25" customHeight="1">
      <c r="A556" s="557"/>
      <c r="B556" s="558"/>
      <c r="C556" s="558"/>
      <c r="D556" s="360"/>
      <c r="E556" s="558"/>
      <c r="F556" s="28"/>
      <c r="G556" s="28"/>
      <c r="H556" s="558"/>
      <c r="I556" s="360"/>
      <c r="J556" s="559"/>
      <c r="K556" s="559"/>
      <c r="L556" s="558"/>
      <c r="M556" s="558"/>
      <c r="N556" s="558"/>
      <c r="O556" s="558"/>
      <c r="P556" s="28"/>
      <c r="Q556" s="559"/>
      <c r="R556" s="560"/>
      <c r="S556" s="560"/>
      <c r="T556" s="28"/>
      <c r="U556" s="28"/>
      <c r="V556" s="28"/>
      <c r="W556" s="28"/>
      <c r="X556" s="558"/>
      <c r="Y556" s="558"/>
      <c r="Z556" s="558"/>
      <c r="AA556" s="561"/>
      <c r="AB556" s="562"/>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row>
    <row r="557" ht="11.25" customHeight="1">
      <c r="A557" s="557"/>
      <c r="B557" s="558"/>
      <c r="C557" s="558"/>
      <c r="D557" s="360"/>
      <c r="E557" s="558"/>
      <c r="F557" s="28"/>
      <c r="G557" s="28"/>
      <c r="H557" s="558"/>
      <c r="I557" s="360"/>
      <c r="J557" s="559"/>
      <c r="K557" s="559"/>
      <c r="L557" s="558"/>
      <c r="M557" s="558"/>
      <c r="N557" s="558"/>
      <c r="O557" s="558"/>
      <c r="P557" s="28"/>
      <c r="Q557" s="559"/>
      <c r="R557" s="560"/>
      <c r="S557" s="560"/>
      <c r="T557" s="28"/>
      <c r="U557" s="28"/>
      <c r="V557" s="28"/>
      <c r="W557" s="28"/>
      <c r="X557" s="558"/>
      <c r="Y557" s="558"/>
      <c r="Z557" s="558"/>
      <c r="AA557" s="561"/>
      <c r="AB557" s="562"/>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row>
    <row r="558" ht="11.25" customHeight="1">
      <c r="A558" s="557"/>
      <c r="B558" s="558"/>
      <c r="C558" s="558"/>
      <c r="D558" s="360"/>
      <c r="E558" s="558"/>
      <c r="F558" s="28"/>
      <c r="G558" s="28"/>
      <c r="H558" s="558"/>
      <c r="I558" s="360"/>
      <c r="J558" s="559"/>
      <c r="K558" s="559"/>
      <c r="L558" s="558"/>
      <c r="M558" s="558"/>
      <c r="N558" s="558"/>
      <c r="O558" s="558"/>
      <c r="P558" s="28"/>
      <c r="Q558" s="559"/>
      <c r="R558" s="560"/>
      <c r="S558" s="560"/>
      <c r="T558" s="28"/>
      <c r="U558" s="28"/>
      <c r="V558" s="28"/>
      <c r="W558" s="28"/>
      <c r="X558" s="558"/>
      <c r="Y558" s="558"/>
      <c r="Z558" s="558"/>
      <c r="AA558" s="561"/>
      <c r="AB558" s="562"/>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row>
    <row r="559" ht="11.25" customHeight="1">
      <c r="A559" s="557"/>
      <c r="B559" s="558"/>
      <c r="C559" s="558"/>
      <c r="D559" s="360"/>
      <c r="E559" s="558"/>
      <c r="F559" s="28"/>
      <c r="G559" s="28"/>
      <c r="H559" s="558"/>
      <c r="I559" s="360"/>
      <c r="J559" s="559"/>
      <c r="K559" s="559"/>
      <c r="L559" s="558"/>
      <c r="M559" s="558"/>
      <c r="N559" s="558"/>
      <c r="O559" s="558"/>
      <c r="P559" s="28"/>
      <c r="Q559" s="559"/>
      <c r="R559" s="560"/>
      <c r="S559" s="560"/>
      <c r="T559" s="28"/>
      <c r="U559" s="28"/>
      <c r="V559" s="28"/>
      <c r="W559" s="28"/>
      <c r="X559" s="558"/>
      <c r="Y559" s="558"/>
      <c r="Z559" s="558"/>
      <c r="AA559" s="561"/>
      <c r="AB559" s="562"/>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row>
    <row r="560" ht="11.25" customHeight="1">
      <c r="A560" s="557"/>
      <c r="B560" s="558"/>
      <c r="C560" s="558"/>
      <c r="D560" s="360"/>
      <c r="E560" s="558"/>
      <c r="F560" s="28"/>
      <c r="G560" s="28"/>
      <c r="H560" s="558"/>
      <c r="I560" s="360"/>
      <c r="J560" s="559"/>
      <c r="K560" s="559"/>
      <c r="L560" s="558"/>
      <c r="M560" s="558"/>
      <c r="N560" s="558"/>
      <c r="O560" s="558"/>
      <c r="P560" s="28"/>
      <c r="Q560" s="559"/>
      <c r="R560" s="560"/>
      <c r="S560" s="560"/>
      <c r="T560" s="28"/>
      <c r="U560" s="28"/>
      <c r="V560" s="28"/>
      <c r="W560" s="28"/>
      <c r="X560" s="558"/>
      <c r="Y560" s="558"/>
      <c r="Z560" s="558"/>
      <c r="AA560" s="561"/>
      <c r="AB560" s="562"/>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row>
    <row r="561" ht="11.25" customHeight="1">
      <c r="A561" s="557"/>
      <c r="B561" s="558"/>
      <c r="C561" s="558"/>
      <c r="D561" s="360"/>
      <c r="E561" s="558"/>
      <c r="F561" s="28"/>
      <c r="G561" s="28"/>
      <c r="H561" s="558"/>
      <c r="I561" s="360"/>
      <c r="J561" s="559"/>
      <c r="K561" s="559"/>
      <c r="L561" s="558"/>
      <c r="M561" s="558"/>
      <c r="N561" s="558"/>
      <c r="O561" s="558"/>
      <c r="P561" s="28"/>
      <c r="Q561" s="559"/>
      <c r="R561" s="560"/>
      <c r="S561" s="560"/>
      <c r="T561" s="28"/>
      <c r="U561" s="28"/>
      <c r="V561" s="28"/>
      <c r="W561" s="28"/>
      <c r="X561" s="558"/>
      <c r="Y561" s="558"/>
      <c r="Z561" s="558"/>
      <c r="AA561" s="561"/>
      <c r="AB561" s="562"/>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row>
    <row r="562" ht="11.25" customHeight="1">
      <c r="A562" s="557"/>
      <c r="B562" s="558"/>
      <c r="C562" s="558"/>
      <c r="D562" s="360"/>
      <c r="E562" s="558"/>
      <c r="F562" s="28"/>
      <c r="G562" s="28"/>
      <c r="H562" s="558"/>
      <c r="I562" s="360"/>
      <c r="J562" s="559"/>
      <c r="K562" s="559"/>
      <c r="L562" s="558"/>
      <c r="M562" s="558"/>
      <c r="N562" s="558"/>
      <c r="O562" s="558"/>
      <c r="P562" s="28"/>
      <c r="Q562" s="559"/>
      <c r="R562" s="560"/>
      <c r="S562" s="560"/>
      <c r="T562" s="28"/>
      <c r="U562" s="28"/>
      <c r="V562" s="28"/>
      <c r="W562" s="28"/>
      <c r="X562" s="558"/>
      <c r="Y562" s="558"/>
      <c r="Z562" s="558"/>
      <c r="AA562" s="561"/>
      <c r="AB562" s="562"/>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row>
    <row r="563" ht="11.25" customHeight="1">
      <c r="A563" s="557"/>
      <c r="B563" s="558"/>
      <c r="C563" s="558"/>
      <c r="D563" s="360"/>
      <c r="E563" s="558"/>
      <c r="F563" s="28"/>
      <c r="G563" s="28"/>
      <c r="H563" s="558"/>
      <c r="I563" s="360"/>
      <c r="J563" s="559"/>
      <c r="K563" s="559"/>
      <c r="L563" s="558"/>
      <c r="M563" s="558"/>
      <c r="N563" s="558"/>
      <c r="O563" s="558"/>
      <c r="P563" s="28"/>
      <c r="Q563" s="559"/>
      <c r="R563" s="560"/>
      <c r="S563" s="560"/>
      <c r="T563" s="28"/>
      <c r="U563" s="28"/>
      <c r="V563" s="28"/>
      <c r="W563" s="28"/>
      <c r="X563" s="558"/>
      <c r="Y563" s="558"/>
      <c r="Z563" s="558"/>
      <c r="AA563" s="561"/>
      <c r="AB563" s="562"/>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row>
    <row r="564" ht="11.25" customHeight="1">
      <c r="A564" s="557"/>
      <c r="B564" s="558"/>
      <c r="C564" s="558"/>
      <c r="D564" s="360"/>
      <c r="E564" s="558"/>
      <c r="F564" s="28"/>
      <c r="G564" s="28"/>
      <c r="H564" s="558"/>
      <c r="I564" s="360"/>
      <c r="J564" s="559"/>
      <c r="K564" s="559"/>
      <c r="L564" s="558"/>
      <c r="M564" s="558"/>
      <c r="N564" s="558"/>
      <c r="O564" s="558"/>
      <c r="P564" s="28"/>
      <c r="Q564" s="559"/>
      <c r="R564" s="560"/>
      <c r="S564" s="560"/>
      <c r="T564" s="28"/>
      <c r="U564" s="28"/>
      <c r="V564" s="28"/>
      <c r="W564" s="28"/>
      <c r="X564" s="558"/>
      <c r="Y564" s="558"/>
      <c r="Z564" s="558"/>
      <c r="AA564" s="561"/>
      <c r="AB564" s="562"/>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row>
    <row r="565" ht="11.25" customHeight="1">
      <c r="A565" s="557"/>
      <c r="B565" s="558"/>
      <c r="C565" s="558"/>
      <c r="D565" s="360"/>
      <c r="E565" s="558"/>
      <c r="F565" s="28"/>
      <c r="G565" s="28"/>
      <c r="H565" s="558"/>
      <c r="I565" s="360"/>
      <c r="J565" s="559"/>
      <c r="K565" s="559"/>
      <c r="L565" s="558"/>
      <c r="M565" s="558"/>
      <c r="N565" s="558"/>
      <c r="O565" s="558"/>
      <c r="P565" s="28"/>
      <c r="Q565" s="559"/>
      <c r="R565" s="560"/>
      <c r="S565" s="560"/>
      <c r="T565" s="28"/>
      <c r="U565" s="28"/>
      <c r="V565" s="28"/>
      <c r="W565" s="28"/>
      <c r="X565" s="558"/>
      <c r="Y565" s="558"/>
      <c r="Z565" s="558"/>
      <c r="AA565" s="561"/>
      <c r="AB565" s="562"/>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row>
    <row r="566" ht="11.25" customHeight="1">
      <c r="A566" s="557"/>
      <c r="B566" s="558"/>
      <c r="C566" s="558"/>
      <c r="D566" s="360"/>
      <c r="E566" s="558"/>
      <c r="F566" s="28"/>
      <c r="G566" s="28"/>
      <c r="H566" s="558"/>
      <c r="I566" s="360"/>
      <c r="J566" s="559"/>
      <c r="K566" s="559"/>
      <c r="L566" s="558"/>
      <c r="M566" s="558"/>
      <c r="N566" s="558"/>
      <c r="O566" s="558"/>
      <c r="P566" s="28"/>
      <c r="Q566" s="559"/>
      <c r="R566" s="560"/>
      <c r="S566" s="560"/>
      <c r="T566" s="28"/>
      <c r="U566" s="28"/>
      <c r="V566" s="28"/>
      <c r="W566" s="28"/>
      <c r="X566" s="558"/>
      <c r="Y566" s="558"/>
      <c r="Z566" s="558"/>
      <c r="AA566" s="561"/>
      <c r="AB566" s="562"/>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row>
    <row r="567" ht="11.25" customHeight="1">
      <c r="A567" s="557"/>
      <c r="B567" s="558"/>
      <c r="C567" s="558"/>
      <c r="D567" s="360"/>
      <c r="E567" s="558"/>
      <c r="F567" s="28"/>
      <c r="G567" s="28"/>
      <c r="H567" s="558"/>
      <c r="I567" s="360"/>
      <c r="J567" s="559"/>
      <c r="K567" s="559"/>
      <c r="L567" s="558"/>
      <c r="M567" s="558"/>
      <c r="N567" s="558"/>
      <c r="O567" s="558"/>
      <c r="P567" s="28"/>
      <c r="Q567" s="559"/>
      <c r="R567" s="560"/>
      <c r="S567" s="560"/>
      <c r="T567" s="28"/>
      <c r="U567" s="28"/>
      <c r="V567" s="28"/>
      <c r="W567" s="28"/>
      <c r="X567" s="558"/>
      <c r="Y567" s="558"/>
      <c r="Z567" s="558"/>
      <c r="AA567" s="561"/>
      <c r="AB567" s="562"/>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row>
    <row r="568" ht="11.25" customHeight="1">
      <c r="A568" s="557"/>
      <c r="B568" s="558"/>
      <c r="C568" s="558"/>
      <c r="D568" s="360"/>
      <c r="E568" s="558"/>
      <c r="F568" s="28"/>
      <c r="G568" s="28"/>
      <c r="H568" s="558"/>
      <c r="I568" s="360"/>
      <c r="J568" s="559"/>
      <c r="K568" s="559"/>
      <c r="L568" s="558"/>
      <c r="M568" s="558"/>
      <c r="N568" s="558"/>
      <c r="O568" s="558"/>
      <c r="P568" s="28"/>
      <c r="Q568" s="559"/>
      <c r="R568" s="560"/>
      <c r="S568" s="560"/>
      <c r="T568" s="28"/>
      <c r="U568" s="28"/>
      <c r="V568" s="28"/>
      <c r="W568" s="28"/>
      <c r="X568" s="558"/>
      <c r="Y568" s="558"/>
      <c r="Z568" s="558"/>
      <c r="AA568" s="561"/>
      <c r="AB568" s="562"/>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row>
    <row r="569" ht="11.25" customHeight="1">
      <c r="A569" s="557"/>
      <c r="B569" s="558"/>
      <c r="C569" s="558"/>
      <c r="D569" s="360"/>
      <c r="E569" s="558"/>
      <c r="F569" s="28"/>
      <c r="G569" s="28"/>
      <c r="H569" s="558"/>
      <c r="I569" s="360"/>
      <c r="J569" s="559"/>
      <c r="K569" s="559"/>
      <c r="L569" s="558"/>
      <c r="M569" s="558"/>
      <c r="N569" s="558"/>
      <c r="O569" s="558"/>
      <c r="P569" s="28"/>
      <c r="Q569" s="559"/>
      <c r="R569" s="560"/>
      <c r="S569" s="560"/>
      <c r="T569" s="28"/>
      <c r="U569" s="28"/>
      <c r="V569" s="28"/>
      <c r="W569" s="28"/>
      <c r="X569" s="558"/>
      <c r="Y569" s="558"/>
      <c r="Z569" s="558"/>
      <c r="AA569" s="561"/>
      <c r="AB569" s="562"/>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row>
    <row r="570" ht="11.25" customHeight="1">
      <c r="A570" s="557"/>
      <c r="B570" s="558"/>
      <c r="C570" s="558"/>
      <c r="D570" s="360"/>
      <c r="E570" s="558"/>
      <c r="F570" s="28"/>
      <c r="G570" s="28"/>
      <c r="H570" s="558"/>
      <c r="I570" s="360"/>
      <c r="J570" s="559"/>
      <c r="K570" s="559"/>
      <c r="L570" s="558"/>
      <c r="M570" s="558"/>
      <c r="N570" s="558"/>
      <c r="O570" s="558"/>
      <c r="P570" s="28"/>
      <c r="Q570" s="559"/>
      <c r="R570" s="560"/>
      <c r="S570" s="560"/>
      <c r="T570" s="28"/>
      <c r="U570" s="28"/>
      <c r="V570" s="28"/>
      <c r="W570" s="28"/>
      <c r="X570" s="558"/>
      <c r="Y570" s="558"/>
      <c r="Z570" s="558"/>
      <c r="AA570" s="561"/>
      <c r="AB570" s="562"/>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row>
    <row r="571" ht="11.25" customHeight="1">
      <c r="A571" s="557"/>
      <c r="B571" s="558"/>
      <c r="C571" s="558"/>
      <c r="D571" s="360"/>
      <c r="E571" s="558"/>
      <c r="F571" s="28"/>
      <c r="G571" s="28"/>
      <c r="H571" s="558"/>
      <c r="I571" s="360"/>
      <c r="J571" s="559"/>
      <c r="K571" s="559"/>
      <c r="L571" s="558"/>
      <c r="M571" s="558"/>
      <c r="N571" s="558"/>
      <c r="O571" s="558"/>
      <c r="P571" s="28"/>
      <c r="Q571" s="559"/>
      <c r="R571" s="560"/>
      <c r="S571" s="560"/>
      <c r="T571" s="28"/>
      <c r="U571" s="28"/>
      <c r="V571" s="28"/>
      <c r="W571" s="28"/>
      <c r="X571" s="558"/>
      <c r="Y571" s="558"/>
      <c r="Z571" s="558"/>
      <c r="AA571" s="561"/>
      <c r="AB571" s="562"/>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row>
    <row r="572" ht="11.25" customHeight="1">
      <c r="A572" s="557"/>
      <c r="B572" s="558"/>
      <c r="C572" s="558"/>
      <c r="D572" s="360"/>
      <c r="E572" s="558"/>
      <c r="F572" s="28"/>
      <c r="G572" s="28"/>
      <c r="H572" s="558"/>
      <c r="I572" s="360"/>
      <c r="J572" s="559"/>
      <c r="K572" s="559"/>
      <c r="L572" s="558"/>
      <c r="M572" s="558"/>
      <c r="N572" s="558"/>
      <c r="O572" s="558"/>
      <c r="P572" s="28"/>
      <c r="Q572" s="559"/>
      <c r="R572" s="560"/>
      <c r="S572" s="560"/>
      <c r="T572" s="28"/>
      <c r="U572" s="28"/>
      <c r="V572" s="28"/>
      <c r="W572" s="28"/>
      <c r="X572" s="558"/>
      <c r="Y572" s="558"/>
      <c r="Z572" s="558"/>
      <c r="AA572" s="561"/>
      <c r="AB572" s="562"/>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row>
    <row r="573" ht="11.25" customHeight="1">
      <c r="A573" s="557"/>
      <c r="B573" s="558"/>
      <c r="C573" s="558"/>
      <c r="D573" s="360"/>
      <c r="E573" s="558"/>
      <c r="F573" s="28"/>
      <c r="G573" s="28"/>
      <c r="H573" s="558"/>
      <c r="I573" s="360"/>
      <c r="J573" s="559"/>
      <c r="K573" s="559"/>
      <c r="L573" s="558"/>
      <c r="M573" s="558"/>
      <c r="N573" s="558"/>
      <c r="O573" s="558"/>
      <c r="P573" s="28"/>
      <c r="Q573" s="559"/>
      <c r="R573" s="560"/>
      <c r="S573" s="560"/>
      <c r="T573" s="28"/>
      <c r="U573" s="28"/>
      <c r="V573" s="28"/>
      <c r="W573" s="28"/>
      <c r="X573" s="558"/>
      <c r="Y573" s="558"/>
      <c r="Z573" s="558"/>
      <c r="AA573" s="561"/>
      <c r="AB573" s="562"/>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row>
    <row r="574" ht="11.25" customHeight="1">
      <c r="A574" s="557"/>
      <c r="B574" s="558"/>
      <c r="C574" s="558"/>
      <c r="D574" s="360"/>
      <c r="E574" s="558"/>
      <c r="F574" s="28"/>
      <c r="G574" s="28"/>
      <c r="H574" s="558"/>
      <c r="I574" s="360"/>
      <c r="J574" s="559"/>
      <c r="K574" s="559"/>
      <c r="L574" s="558"/>
      <c r="M574" s="558"/>
      <c r="N574" s="558"/>
      <c r="O574" s="558"/>
      <c r="P574" s="28"/>
      <c r="Q574" s="559"/>
      <c r="R574" s="560"/>
      <c r="S574" s="560"/>
      <c r="T574" s="28"/>
      <c r="U574" s="28"/>
      <c r="V574" s="28"/>
      <c r="W574" s="28"/>
      <c r="X574" s="558"/>
      <c r="Y574" s="558"/>
      <c r="Z574" s="558"/>
      <c r="AA574" s="561"/>
      <c r="AB574" s="562"/>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row>
    <row r="575" ht="11.25" customHeight="1">
      <c r="A575" s="557"/>
      <c r="B575" s="558"/>
      <c r="C575" s="558"/>
      <c r="D575" s="360"/>
      <c r="E575" s="558"/>
      <c r="F575" s="28"/>
      <c r="G575" s="28"/>
      <c r="H575" s="558"/>
      <c r="I575" s="360"/>
      <c r="J575" s="559"/>
      <c r="K575" s="559"/>
      <c r="L575" s="558"/>
      <c r="M575" s="558"/>
      <c r="N575" s="558"/>
      <c r="O575" s="558"/>
      <c r="P575" s="28"/>
      <c r="Q575" s="559"/>
      <c r="R575" s="560"/>
      <c r="S575" s="560"/>
      <c r="T575" s="28"/>
      <c r="U575" s="28"/>
      <c r="V575" s="28"/>
      <c r="W575" s="28"/>
      <c r="X575" s="558"/>
      <c r="Y575" s="558"/>
      <c r="Z575" s="558"/>
      <c r="AA575" s="561"/>
      <c r="AB575" s="562"/>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row>
    <row r="576" ht="11.25" customHeight="1">
      <c r="A576" s="557"/>
      <c r="B576" s="558"/>
      <c r="C576" s="558"/>
      <c r="D576" s="360"/>
      <c r="E576" s="558"/>
      <c r="F576" s="28"/>
      <c r="G576" s="28"/>
      <c r="H576" s="558"/>
      <c r="I576" s="360"/>
      <c r="J576" s="559"/>
      <c r="K576" s="559"/>
      <c r="L576" s="558"/>
      <c r="M576" s="558"/>
      <c r="N576" s="558"/>
      <c r="O576" s="558"/>
      <c r="P576" s="28"/>
      <c r="Q576" s="559"/>
      <c r="R576" s="560"/>
      <c r="S576" s="560"/>
      <c r="T576" s="28"/>
      <c r="U576" s="28"/>
      <c r="V576" s="28"/>
      <c r="W576" s="28"/>
      <c r="X576" s="558"/>
      <c r="Y576" s="558"/>
      <c r="Z576" s="558"/>
      <c r="AA576" s="561"/>
      <c r="AB576" s="562"/>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row>
    <row r="577" ht="11.25" customHeight="1">
      <c r="A577" s="557"/>
      <c r="B577" s="558"/>
      <c r="C577" s="558"/>
      <c r="D577" s="360"/>
      <c r="E577" s="558"/>
      <c r="F577" s="28"/>
      <c r="G577" s="28"/>
      <c r="H577" s="558"/>
      <c r="I577" s="360"/>
      <c r="J577" s="559"/>
      <c r="K577" s="559"/>
      <c r="L577" s="558"/>
      <c r="M577" s="558"/>
      <c r="N577" s="558"/>
      <c r="O577" s="558"/>
      <c r="P577" s="28"/>
      <c r="Q577" s="559"/>
      <c r="R577" s="560"/>
      <c r="S577" s="560"/>
      <c r="T577" s="28"/>
      <c r="U577" s="28"/>
      <c r="V577" s="28"/>
      <c r="W577" s="28"/>
      <c r="X577" s="558"/>
      <c r="Y577" s="558"/>
      <c r="Z577" s="558"/>
      <c r="AA577" s="561"/>
      <c r="AB577" s="562"/>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row>
    <row r="578" ht="11.25" customHeight="1">
      <c r="A578" s="557"/>
      <c r="B578" s="558"/>
      <c r="C578" s="558"/>
      <c r="D578" s="360"/>
      <c r="E578" s="558"/>
      <c r="F578" s="28"/>
      <c r="G578" s="28"/>
      <c r="H578" s="558"/>
      <c r="I578" s="360"/>
      <c r="J578" s="559"/>
      <c r="K578" s="559"/>
      <c r="L578" s="558"/>
      <c r="M578" s="558"/>
      <c r="N578" s="558"/>
      <c r="O578" s="558"/>
      <c r="P578" s="28"/>
      <c r="Q578" s="559"/>
      <c r="R578" s="560"/>
      <c r="S578" s="560"/>
      <c r="T578" s="28"/>
      <c r="U578" s="28"/>
      <c r="V578" s="28"/>
      <c r="W578" s="28"/>
      <c r="X578" s="558"/>
      <c r="Y578" s="558"/>
      <c r="Z578" s="558"/>
      <c r="AA578" s="561"/>
      <c r="AB578" s="562"/>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row>
    <row r="579" ht="11.25" customHeight="1">
      <c r="A579" s="557"/>
      <c r="B579" s="558"/>
      <c r="C579" s="558"/>
      <c r="D579" s="360"/>
      <c r="E579" s="558"/>
      <c r="F579" s="28"/>
      <c r="G579" s="28"/>
      <c r="H579" s="558"/>
      <c r="I579" s="360"/>
      <c r="J579" s="559"/>
      <c r="K579" s="559"/>
      <c r="L579" s="558"/>
      <c r="M579" s="558"/>
      <c r="N579" s="558"/>
      <c r="O579" s="558"/>
      <c r="P579" s="28"/>
      <c r="Q579" s="559"/>
      <c r="R579" s="560"/>
      <c r="S579" s="560"/>
      <c r="T579" s="28"/>
      <c r="U579" s="28"/>
      <c r="V579" s="28"/>
      <c r="W579" s="28"/>
      <c r="X579" s="558"/>
      <c r="Y579" s="558"/>
      <c r="Z579" s="558"/>
      <c r="AA579" s="561"/>
      <c r="AB579" s="562"/>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row>
    <row r="580" ht="11.25" customHeight="1">
      <c r="A580" s="557"/>
      <c r="B580" s="558"/>
      <c r="C580" s="558"/>
      <c r="D580" s="360"/>
      <c r="E580" s="558"/>
      <c r="F580" s="28"/>
      <c r="G580" s="28"/>
      <c r="H580" s="558"/>
      <c r="I580" s="360"/>
      <c r="J580" s="559"/>
      <c r="K580" s="559"/>
      <c r="L580" s="558"/>
      <c r="M580" s="558"/>
      <c r="N580" s="558"/>
      <c r="O580" s="558"/>
      <c r="P580" s="28"/>
      <c r="Q580" s="559"/>
      <c r="R580" s="560"/>
      <c r="S580" s="560"/>
      <c r="T580" s="28"/>
      <c r="U580" s="28"/>
      <c r="V580" s="28"/>
      <c r="W580" s="28"/>
      <c r="X580" s="558"/>
      <c r="Y580" s="558"/>
      <c r="Z580" s="558"/>
      <c r="AA580" s="561"/>
      <c r="AB580" s="562"/>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row>
    <row r="581" ht="11.25" customHeight="1">
      <c r="A581" s="557"/>
      <c r="B581" s="558"/>
      <c r="C581" s="558"/>
      <c r="D581" s="360"/>
      <c r="E581" s="558"/>
      <c r="F581" s="28"/>
      <c r="G581" s="28"/>
      <c r="H581" s="558"/>
      <c r="I581" s="360"/>
      <c r="J581" s="559"/>
      <c r="K581" s="559"/>
      <c r="L581" s="558"/>
      <c r="M581" s="558"/>
      <c r="N581" s="558"/>
      <c r="O581" s="558"/>
      <c r="P581" s="28"/>
      <c r="Q581" s="559"/>
      <c r="R581" s="560"/>
      <c r="S581" s="560"/>
      <c r="T581" s="28"/>
      <c r="U581" s="28"/>
      <c r="V581" s="28"/>
      <c r="W581" s="28"/>
      <c r="X581" s="558"/>
      <c r="Y581" s="558"/>
      <c r="Z581" s="558"/>
      <c r="AA581" s="561"/>
      <c r="AB581" s="562"/>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row>
    <row r="582" ht="11.25" customHeight="1">
      <c r="A582" s="557"/>
      <c r="B582" s="558"/>
      <c r="C582" s="558"/>
      <c r="D582" s="360"/>
      <c r="E582" s="558"/>
      <c r="F582" s="28"/>
      <c r="G582" s="28"/>
      <c r="H582" s="558"/>
      <c r="I582" s="360"/>
      <c r="J582" s="559"/>
      <c r="K582" s="559"/>
      <c r="L582" s="558"/>
      <c r="M582" s="558"/>
      <c r="N582" s="558"/>
      <c r="O582" s="558"/>
      <c r="P582" s="28"/>
      <c r="Q582" s="559"/>
      <c r="R582" s="560"/>
      <c r="S582" s="560"/>
      <c r="T582" s="28"/>
      <c r="U582" s="28"/>
      <c r="V582" s="28"/>
      <c r="W582" s="28"/>
      <c r="X582" s="558"/>
      <c r="Y582" s="558"/>
      <c r="Z582" s="558"/>
      <c r="AA582" s="561"/>
      <c r="AB582" s="562"/>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row>
    <row r="583" ht="11.25" customHeight="1">
      <c r="A583" s="557"/>
      <c r="B583" s="558"/>
      <c r="C583" s="558"/>
      <c r="D583" s="360"/>
      <c r="E583" s="558"/>
      <c r="F583" s="28"/>
      <c r="G583" s="28"/>
      <c r="H583" s="558"/>
      <c r="I583" s="360"/>
      <c r="J583" s="559"/>
      <c r="K583" s="559"/>
      <c r="L583" s="558"/>
      <c r="M583" s="558"/>
      <c r="N583" s="558"/>
      <c r="O583" s="558"/>
      <c r="P583" s="28"/>
      <c r="Q583" s="559"/>
      <c r="R583" s="560"/>
      <c r="S583" s="560"/>
      <c r="T583" s="28"/>
      <c r="U583" s="28"/>
      <c r="V583" s="28"/>
      <c r="W583" s="28"/>
      <c r="X583" s="558"/>
      <c r="Y583" s="558"/>
      <c r="Z583" s="558"/>
      <c r="AA583" s="561"/>
      <c r="AB583" s="562"/>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row>
    <row r="584" ht="11.25" customHeight="1">
      <c r="A584" s="557"/>
      <c r="B584" s="558"/>
      <c r="C584" s="558"/>
      <c r="D584" s="360"/>
      <c r="E584" s="558"/>
      <c r="F584" s="28"/>
      <c r="G584" s="28"/>
      <c r="H584" s="558"/>
      <c r="I584" s="360"/>
      <c r="J584" s="559"/>
      <c r="K584" s="559"/>
      <c r="L584" s="558"/>
      <c r="M584" s="558"/>
      <c r="N584" s="558"/>
      <c r="O584" s="558"/>
      <c r="P584" s="28"/>
      <c r="Q584" s="559"/>
      <c r="R584" s="560"/>
      <c r="S584" s="560"/>
      <c r="T584" s="28"/>
      <c r="U584" s="28"/>
      <c r="V584" s="28"/>
      <c r="W584" s="28"/>
      <c r="X584" s="558"/>
      <c r="Y584" s="558"/>
      <c r="Z584" s="558"/>
      <c r="AA584" s="561"/>
      <c r="AB584" s="562"/>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row>
    <row r="585" ht="11.25" customHeight="1">
      <c r="A585" s="557"/>
      <c r="B585" s="558"/>
      <c r="C585" s="558"/>
      <c r="D585" s="360"/>
      <c r="E585" s="558"/>
      <c r="F585" s="28"/>
      <c r="G585" s="28"/>
      <c r="H585" s="558"/>
      <c r="I585" s="360"/>
      <c r="J585" s="559"/>
      <c r="K585" s="559"/>
      <c r="L585" s="558"/>
      <c r="M585" s="558"/>
      <c r="N585" s="558"/>
      <c r="O585" s="558"/>
      <c r="P585" s="28"/>
      <c r="Q585" s="559"/>
      <c r="R585" s="560"/>
      <c r="S585" s="560"/>
      <c r="T585" s="28"/>
      <c r="U585" s="28"/>
      <c r="V585" s="28"/>
      <c r="W585" s="28"/>
      <c r="X585" s="558"/>
      <c r="Y585" s="558"/>
      <c r="Z585" s="558"/>
      <c r="AA585" s="561"/>
      <c r="AB585" s="562"/>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row>
    <row r="586" ht="11.25" customHeight="1">
      <c r="A586" s="557"/>
      <c r="B586" s="558"/>
      <c r="C586" s="558"/>
      <c r="D586" s="360"/>
      <c r="E586" s="558"/>
      <c r="F586" s="28"/>
      <c r="G586" s="28"/>
      <c r="H586" s="558"/>
      <c r="I586" s="360"/>
      <c r="J586" s="559"/>
      <c r="K586" s="559"/>
      <c r="L586" s="558"/>
      <c r="M586" s="558"/>
      <c r="N586" s="558"/>
      <c r="O586" s="558"/>
      <c r="P586" s="28"/>
      <c r="Q586" s="559"/>
      <c r="R586" s="560"/>
      <c r="S586" s="560"/>
      <c r="T586" s="28"/>
      <c r="U586" s="28"/>
      <c r="V586" s="28"/>
      <c r="W586" s="28"/>
      <c r="X586" s="558"/>
      <c r="Y586" s="558"/>
      <c r="Z586" s="558"/>
      <c r="AA586" s="561"/>
      <c r="AB586" s="562"/>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row>
    <row r="587" ht="11.25" customHeight="1">
      <c r="A587" s="557"/>
      <c r="B587" s="558"/>
      <c r="C587" s="558"/>
      <c r="D587" s="360"/>
      <c r="E587" s="558"/>
      <c r="F587" s="28"/>
      <c r="G587" s="28"/>
      <c r="H587" s="558"/>
      <c r="I587" s="360"/>
      <c r="J587" s="559"/>
      <c r="K587" s="559"/>
      <c r="L587" s="558"/>
      <c r="M587" s="558"/>
      <c r="N587" s="558"/>
      <c r="O587" s="558"/>
      <c r="P587" s="28"/>
      <c r="Q587" s="559"/>
      <c r="R587" s="560"/>
      <c r="S587" s="560"/>
      <c r="T587" s="28"/>
      <c r="U587" s="28"/>
      <c r="V587" s="28"/>
      <c r="W587" s="28"/>
      <c r="X587" s="558"/>
      <c r="Y587" s="558"/>
      <c r="Z587" s="558"/>
      <c r="AA587" s="561"/>
      <c r="AB587" s="562"/>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row>
    <row r="588" ht="11.25" customHeight="1">
      <c r="A588" s="557"/>
      <c r="B588" s="558"/>
      <c r="C588" s="558"/>
      <c r="D588" s="360"/>
      <c r="E588" s="558"/>
      <c r="F588" s="28"/>
      <c r="G588" s="28"/>
      <c r="H588" s="558"/>
      <c r="I588" s="360"/>
      <c r="J588" s="559"/>
      <c r="K588" s="559"/>
      <c r="L588" s="558"/>
      <c r="M588" s="558"/>
      <c r="N588" s="558"/>
      <c r="O588" s="558"/>
      <c r="P588" s="28"/>
      <c r="Q588" s="559"/>
      <c r="R588" s="560"/>
      <c r="S588" s="560"/>
      <c r="T588" s="28"/>
      <c r="U588" s="28"/>
      <c r="V588" s="28"/>
      <c r="W588" s="28"/>
      <c r="X588" s="558"/>
      <c r="Y588" s="558"/>
      <c r="Z588" s="558"/>
      <c r="AA588" s="561"/>
      <c r="AB588" s="562"/>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row>
    <row r="589" ht="11.25" customHeight="1">
      <c r="A589" s="557"/>
      <c r="B589" s="558"/>
      <c r="C589" s="558"/>
      <c r="D589" s="360"/>
      <c r="E589" s="558"/>
      <c r="F589" s="28"/>
      <c r="G589" s="28"/>
      <c r="H589" s="558"/>
      <c r="I589" s="360"/>
      <c r="J589" s="559"/>
      <c r="K589" s="559"/>
      <c r="L589" s="558"/>
      <c r="M589" s="558"/>
      <c r="N589" s="558"/>
      <c r="O589" s="558"/>
      <c r="P589" s="28"/>
      <c r="Q589" s="559"/>
      <c r="R589" s="560"/>
      <c r="S589" s="560"/>
      <c r="T589" s="28"/>
      <c r="U589" s="28"/>
      <c r="V589" s="28"/>
      <c r="W589" s="28"/>
      <c r="X589" s="558"/>
      <c r="Y589" s="558"/>
      <c r="Z589" s="558"/>
      <c r="AA589" s="561"/>
      <c r="AB589" s="562"/>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row>
    <row r="590" ht="11.25" customHeight="1">
      <c r="A590" s="557"/>
      <c r="B590" s="558"/>
      <c r="C590" s="558"/>
      <c r="D590" s="360"/>
      <c r="E590" s="558"/>
      <c r="F590" s="28"/>
      <c r="G590" s="28"/>
      <c r="H590" s="558"/>
      <c r="I590" s="360"/>
      <c r="J590" s="559"/>
      <c r="K590" s="559"/>
      <c r="L590" s="558"/>
      <c r="M590" s="558"/>
      <c r="N590" s="558"/>
      <c r="O590" s="558"/>
      <c r="P590" s="28"/>
      <c r="Q590" s="559"/>
      <c r="R590" s="560"/>
      <c r="S590" s="560"/>
      <c r="T590" s="28"/>
      <c r="U590" s="28"/>
      <c r="V590" s="28"/>
      <c r="W590" s="28"/>
      <c r="X590" s="558"/>
      <c r="Y590" s="558"/>
      <c r="Z590" s="558"/>
      <c r="AA590" s="561"/>
      <c r="AB590" s="562"/>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row>
    <row r="591" ht="11.25" customHeight="1">
      <c r="A591" s="557"/>
      <c r="B591" s="558"/>
      <c r="C591" s="558"/>
      <c r="D591" s="360"/>
      <c r="E591" s="558"/>
      <c r="F591" s="28"/>
      <c r="G591" s="28"/>
      <c r="H591" s="558"/>
      <c r="I591" s="360"/>
      <c r="J591" s="559"/>
      <c r="K591" s="559"/>
      <c r="L591" s="558"/>
      <c r="M591" s="558"/>
      <c r="N591" s="558"/>
      <c r="O591" s="558"/>
      <c r="P591" s="28"/>
      <c r="Q591" s="559"/>
      <c r="R591" s="560"/>
      <c r="S591" s="560"/>
      <c r="T591" s="28"/>
      <c r="U591" s="28"/>
      <c r="V591" s="28"/>
      <c r="W591" s="28"/>
      <c r="X591" s="558"/>
      <c r="Y591" s="558"/>
      <c r="Z591" s="558"/>
      <c r="AA591" s="561"/>
      <c r="AB591" s="562"/>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row>
    <row r="592" ht="11.25" customHeight="1">
      <c r="A592" s="557"/>
      <c r="B592" s="558"/>
      <c r="C592" s="558"/>
      <c r="D592" s="360"/>
      <c r="E592" s="558"/>
      <c r="F592" s="28"/>
      <c r="G592" s="28"/>
      <c r="H592" s="558"/>
      <c r="I592" s="360"/>
      <c r="J592" s="559"/>
      <c r="K592" s="559"/>
      <c r="L592" s="558"/>
      <c r="M592" s="558"/>
      <c r="N592" s="558"/>
      <c r="O592" s="558"/>
      <c r="P592" s="28"/>
      <c r="Q592" s="559"/>
      <c r="R592" s="560"/>
      <c r="S592" s="560"/>
      <c r="T592" s="28"/>
      <c r="U592" s="28"/>
      <c r="V592" s="28"/>
      <c r="W592" s="28"/>
      <c r="X592" s="558"/>
      <c r="Y592" s="558"/>
      <c r="Z592" s="558"/>
      <c r="AA592" s="561"/>
      <c r="AB592" s="562"/>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row>
    <row r="593" ht="11.25" customHeight="1">
      <c r="A593" s="557"/>
      <c r="B593" s="558"/>
      <c r="C593" s="558"/>
      <c r="D593" s="360"/>
      <c r="E593" s="558"/>
      <c r="F593" s="28"/>
      <c r="G593" s="28"/>
      <c r="H593" s="558"/>
      <c r="I593" s="360"/>
      <c r="J593" s="559"/>
      <c r="K593" s="559"/>
      <c r="L593" s="558"/>
      <c r="M593" s="558"/>
      <c r="N593" s="558"/>
      <c r="O593" s="558"/>
      <c r="P593" s="28"/>
      <c r="Q593" s="559"/>
      <c r="R593" s="560"/>
      <c r="S593" s="560"/>
      <c r="T593" s="28"/>
      <c r="U593" s="28"/>
      <c r="V593" s="28"/>
      <c r="W593" s="28"/>
      <c r="X593" s="558"/>
      <c r="Y593" s="558"/>
      <c r="Z593" s="558"/>
      <c r="AA593" s="561"/>
      <c r="AB593" s="562"/>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row>
    <row r="594" ht="11.25" customHeight="1">
      <c r="A594" s="557"/>
      <c r="B594" s="558"/>
      <c r="C594" s="558"/>
      <c r="D594" s="360"/>
      <c r="E594" s="558"/>
      <c r="F594" s="28"/>
      <c r="G594" s="28"/>
      <c r="H594" s="558"/>
      <c r="I594" s="360"/>
      <c r="J594" s="559"/>
      <c r="K594" s="559"/>
      <c r="L594" s="558"/>
      <c r="M594" s="558"/>
      <c r="N594" s="558"/>
      <c r="O594" s="558"/>
      <c r="P594" s="28"/>
      <c r="Q594" s="559"/>
      <c r="R594" s="560"/>
      <c r="S594" s="560"/>
      <c r="T594" s="28"/>
      <c r="U594" s="28"/>
      <c r="V594" s="28"/>
      <c r="W594" s="28"/>
      <c r="X594" s="558"/>
      <c r="Y594" s="558"/>
      <c r="Z594" s="558"/>
      <c r="AA594" s="561"/>
      <c r="AB594" s="562"/>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row>
    <row r="595" ht="11.25" customHeight="1">
      <c r="A595" s="557"/>
      <c r="B595" s="558"/>
      <c r="C595" s="558"/>
      <c r="D595" s="360"/>
      <c r="E595" s="558"/>
      <c r="F595" s="28"/>
      <c r="G595" s="28"/>
      <c r="H595" s="558"/>
      <c r="I595" s="360"/>
      <c r="J595" s="559"/>
      <c r="K595" s="559"/>
      <c r="L595" s="558"/>
      <c r="M595" s="558"/>
      <c r="N595" s="558"/>
      <c r="O595" s="558"/>
      <c r="P595" s="28"/>
      <c r="Q595" s="559"/>
      <c r="R595" s="560"/>
      <c r="S595" s="560"/>
      <c r="T595" s="28"/>
      <c r="U595" s="28"/>
      <c r="V595" s="28"/>
      <c r="W595" s="28"/>
      <c r="X595" s="558"/>
      <c r="Y595" s="558"/>
      <c r="Z595" s="558"/>
      <c r="AA595" s="561"/>
      <c r="AB595" s="562"/>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row>
    <row r="596" ht="11.25" customHeight="1">
      <c r="A596" s="557"/>
      <c r="B596" s="558"/>
      <c r="C596" s="558"/>
      <c r="D596" s="360"/>
      <c r="E596" s="558"/>
      <c r="F596" s="28"/>
      <c r="G596" s="28"/>
      <c r="H596" s="558"/>
      <c r="I596" s="360"/>
      <c r="J596" s="559"/>
      <c r="K596" s="559"/>
      <c r="L596" s="558"/>
      <c r="M596" s="558"/>
      <c r="N596" s="558"/>
      <c r="O596" s="558"/>
      <c r="P596" s="28"/>
      <c r="Q596" s="559"/>
      <c r="R596" s="560"/>
      <c r="S596" s="560"/>
      <c r="T596" s="28"/>
      <c r="U596" s="28"/>
      <c r="V596" s="28"/>
      <c r="W596" s="28"/>
      <c r="X596" s="558"/>
      <c r="Y596" s="558"/>
      <c r="Z596" s="558"/>
      <c r="AA596" s="561"/>
      <c r="AB596" s="562"/>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row>
    <row r="597" ht="11.25" customHeight="1">
      <c r="A597" s="557"/>
      <c r="B597" s="558"/>
      <c r="C597" s="558"/>
      <c r="D597" s="360"/>
      <c r="E597" s="558"/>
      <c r="F597" s="28"/>
      <c r="G597" s="28"/>
      <c r="H597" s="558"/>
      <c r="I597" s="360"/>
      <c r="J597" s="559"/>
      <c r="K597" s="559"/>
      <c r="L597" s="558"/>
      <c r="M597" s="558"/>
      <c r="N597" s="558"/>
      <c r="O597" s="558"/>
      <c r="P597" s="28"/>
      <c r="Q597" s="559"/>
      <c r="R597" s="560"/>
      <c r="S597" s="560"/>
      <c r="T597" s="28"/>
      <c r="U597" s="28"/>
      <c r="V597" s="28"/>
      <c r="W597" s="28"/>
      <c r="X597" s="558"/>
      <c r="Y597" s="558"/>
      <c r="Z597" s="558"/>
      <c r="AA597" s="561"/>
      <c r="AB597" s="562"/>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row>
    <row r="598" ht="11.25" customHeight="1">
      <c r="A598" s="557"/>
      <c r="B598" s="558"/>
      <c r="C598" s="558"/>
      <c r="D598" s="360"/>
      <c r="E598" s="558"/>
      <c r="F598" s="28"/>
      <c r="G598" s="28"/>
      <c r="H598" s="558"/>
      <c r="I598" s="360"/>
      <c r="J598" s="559"/>
      <c r="K598" s="559"/>
      <c r="L598" s="558"/>
      <c r="M598" s="558"/>
      <c r="N598" s="558"/>
      <c r="O598" s="558"/>
      <c r="P598" s="28"/>
      <c r="Q598" s="559"/>
      <c r="R598" s="560"/>
      <c r="S598" s="560"/>
      <c r="T598" s="28"/>
      <c r="U598" s="28"/>
      <c r="V598" s="28"/>
      <c r="W598" s="28"/>
      <c r="X598" s="558"/>
      <c r="Y598" s="558"/>
      <c r="Z598" s="558"/>
      <c r="AA598" s="561"/>
      <c r="AB598" s="562"/>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row>
    <row r="599" ht="11.25" customHeight="1">
      <c r="A599" s="557"/>
      <c r="B599" s="558"/>
      <c r="C599" s="558"/>
      <c r="D599" s="360"/>
      <c r="E599" s="558"/>
      <c r="F599" s="28"/>
      <c r="G599" s="28"/>
      <c r="H599" s="558"/>
      <c r="I599" s="360"/>
      <c r="J599" s="559"/>
      <c r="K599" s="559"/>
      <c r="L599" s="558"/>
      <c r="M599" s="558"/>
      <c r="N599" s="558"/>
      <c r="O599" s="558"/>
      <c r="P599" s="28"/>
      <c r="Q599" s="559"/>
      <c r="R599" s="560"/>
      <c r="S599" s="560"/>
      <c r="T599" s="28"/>
      <c r="U599" s="28"/>
      <c r="V599" s="28"/>
      <c r="W599" s="28"/>
      <c r="X599" s="558"/>
      <c r="Y599" s="558"/>
      <c r="Z599" s="558"/>
      <c r="AA599" s="561"/>
      <c r="AB599" s="562"/>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row>
    <row r="600" ht="11.25" customHeight="1">
      <c r="A600" s="557"/>
      <c r="B600" s="558"/>
      <c r="C600" s="558"/>
      <c r="D600" s="360"/>
      <c r="E600" s="558"/>
      <c r="F600" s="28"/>
      <c r="G600" s="28"/>
      <c r="H600" s="558"/>
      <c r="I600" s="360"/>
      <c r="J600" s="559"/>
      <c r="K600" s="559"/>
      <c r="L600" s="558"/>
      <c r="M600" s="558"/>
      <c r="N600" s="558"/>
      <c r="O600" s="558"/>
      <c r="P600" s="28"/>
      <c r="Q600" s="559"/>
      <c r="R600" s="560"/>
      <c r="S600" s="560"/>
      <c r="T600" s="28"/>
      <c r="U600" s="28"/>
      <c r="V600" s="28"/>
      <c r="W600" s="28"/>
      <c r="X600" s="558"/>
      <c r="Y600" s="558"/>
      <c r="Z600" s="558"/>
      <c r="AA600" s="561"/>
      <c r="AB600" s="562"/>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row>
    <row r="601" ht="11.25" customHeight="1">
      <c r="A601" s="557"/>
      <c r="B601" s="558"/>
      <c r="C601" s="558"/>
      <c r="D601" s="360"/>
      <c r="E601" s="558"/>
      <c r="F601" s="28"/>
      <c r="G601" s="28"/>
      <c r="H601" s="558"/>
      <c r="I601" s="360"/>
      <c r="J601" s="559"/>
      <c r="K601" s="559"/>
      <c r="L601" s="558"/>
      <c r="M601" s="558"/>
      <c r="N601" s="558"/>
      <c r="O601" s="558"/>
      <c r="P601" s="28"/>
      <c r="Q601" s="559"/>
      <c r="R601" s="560"/>
      <c r="S601" s="560"/>
      <c r="T601" s="28"/>
      <c r="U601" s="28"/>
      <c r="V601" s="28"/>
      <c r="W601" s="28"/>
      <c r="X601" s="558"/>
      <c r="Y601" s="558"/>
      <c r="Z601" s="558"/>
      <c r="AA601" s="561"/>
      <c r="AB601" s="562"/>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row>
    <row r="602" ht="11.25" customHeight="1">
      <c r="A602" s="557"/>
      <c r="B602" s="558"/>
      <c r="C602" s="558"/>
      <c r="D602" s="360"/>
      <c r="E602" s="558"/>
      <c r="F602" s="28"/>
      <c r="G602" s="28"/>
      <c r="H602" s="558"/>
      <c r="I602" s="360"/>
      <c r="J602" s="559"/>
      <c r="K602" s="559"/>
      <c r="L602" s="558"/>
      <c r="M602" s="558"/>
      <c r="N602" s="558"/>
      <c r="O602" s="558"/>
      <c r="P602" s="28"/>
      <c r="Q602" s="559"/>
      <c r="R602" s="560"/>
      <c r="S602" s="560"/>
      <c r="T602" s="28"/>
      <c r="U602" s="28"/>
      <c r="V602" s="28"/>
      <c r="W602" s="28"/>
      <c r="X602" s="558"/>
      <c r="Y602" s="558"/>
      <c r="Z602" s="558"/>
      <c r="AA602" s="561"/>
      <c r="AB602" s="562"/>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row>
    <row r="603" ht="11.25" customHeight="1">
      <c r="A603" s="557"/>
      <c r="B603" s="558"/>
      <c r="C603" s="558"/>
      <c r="D603" s="360"/>
      <c r="E603" s="558"/>
      <c r="F603" s="28"/>
      <c r="G603" s="28"/>
      <c r="H603" s="558"/>
      <c r="I603" s="360"/>
      <c r="J603" s="559"/>
      <c r="K603" s="559"/>
      <c r="L603" s="558"/>
      <c r="M603" s="558"/>
      <c r="N603" s="558"/>
      <c r="O603" s="558"/>
      <c r="P603" s="28"/>
      <c r="Q603" s="559"/>
      <c r="R603" s="560"/>
      <c r="S603" s="560"/>
      <c r="T603" s="28"/>
      <c r="U603" s="28"/>
      <c r="V603" s="28"/>
      <c r="W603" s="28"/>
      <c r="X603" s="558"/>
      <c r="Y603" s="558"/>
      <c r="Z603" s="558"/>
      <c r="AA603" s="561"/>
      <c r="AB603" s="562"/>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row>
    <row r="604" ht="11.25" customHeight="1">
      <c r="A604" s="557"/>
      <c r="B604" s="558"/>
      <c r="C604" s="558"/>
      <c r="D604" s="360"/>
      <c r="E604" s="558"/>
      <c r="F604" s="28"/>
      <c r="G604" s="28"/>
      <c r="H604" s="558"/>
      <c r="I604" s="360"/>
      <c r="J604" s="559"/>
      <c r="K604" s="559"/>
      <c r="L604" s="558"/>
      <c r="M604" s="558"/>
      <c r="N604" s="558"/>
      <c r="O604" s="558"/>
      <c r="P604" s="28"/>
      <c r="Q604" s="559"/>
      <c r="R604" s="560"/>
      <c r="S604" s="560"/>
      <c r="T604" s="28"/>
      <c r="U604" s="28"/>
      <c r="V604" s="28"/>
      <c r="W604" s="28"/>
      <c r="X604" s="558"/>
      <c r="Y604" s="558"/>
      <c r="Z604" s="558"/>
      <c r="AA604" s="561"/>
      <c r="AB604" s="562"/>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row>
    <row r="605" ht="11.25" customHeight="1">
      <c r="A605" s="557"/>
      <c r="B605" s="558"/>
      <c r="C605" s="558"/>
      <c r="D605" s="360"/>
      <c r="E605" s="558"/>
      <c r="F605" s="28"/>
      <c r="G605" s="28"/>
      <c r="H605" s="558"/>
      <c r="I605" s="360"/>
      <c r="J605" s="559"/>
      <c r="K605" s="559"/>
      <c r="L605" s="558"/>
      <c r="M605" s="558"/>
      <c r="N605" s="558"/>
      <c r="O605" s="558"/>
      <c r="P605" s="28"/>
      <c r="Q605" s="559"/>
      <c r="R605" s="560"/>
      <c r="S605" s="560"/>
      <c r="T605" s="28"/>
      <c r="U605" s="28"/>
      <c r="V605" s="28"/>
      <c r="W605" s="28"/>
      <c r="X605" s="558"/>
      <c r="Y605" s="558"/>
      <c r="Z605" s="558"/>
      <c r="AA605" s="561"/>
      <c r="AB605" s="562"/>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row>
    <row r="606" ht="11.25" customHeight="1">
      <c r="A606" s="557"/>
      <c r="B606" s="558"/>
      <c r="C606" s="558"/>
      <c r="D606" s="360"/>
      <c r="E606" s="558"/>
      <c r="F606" s="28"/>
      <c r="G606" s="28"/>
      <c r="H606" s="558"/>
      <c r="I606" s="360"/>
      <c r="J606" s="559"/>
      <c r="K606" s="559"/>
      <c r="L606" s="558"/>
      <c r="M606" s="558"/>
      <c r="N606" s="558"/>
      <c r="O606" s="558"/>
      <c r="P606" s="28"/>
      <c r="Q606" s="559"/>
      <c r="R606" s="560"/>
      <c r="S606" s="560"/>
      <c r="T606" s="28"/>
      <c r="U606" s="28"/>
      <c r="V606" s="28"/>
      <c r="W606" s="28"/>
      <c r="X606" s="558"/>
      <c r="Y606" s="558"/>
      <c r="Z606" s="558"/>
      <c r="AA606" s="561"/>
      <c r="AB606" s="562"/>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row>
    <row r="607" ht="11.25" customHeight="1">
      <c r="A607" s="557"/>
      <c r="B607" s="558"/>
      <c r="C607" s="558"/>
      <c r="D607" s="360"/>
      <c r="E607" s="558"/>
      <c r="F607" s="28"/>
      <c r="G607" s="28"/>
      <c r="H607" s="558"/>
      <c r="I607" s="360"/>
      <c r="J607" s="559"/>
      <c r="K607" s="559"/>
      <c r="L607" s="558"/>
      <c r="M607" s="558"/>
      <c r="N607" s="558"/>
      <c r="O607" s="558"/>
      <c r="P607" s="28"/>
      <c r="Q607" s="559"/>
      <c r="R607" s="560"/>
      <c r="S607" s="560"/>
      <c r="T607" s="28"/>
      <c r="U607" s="28"/>
      <c r="V607" s="28"/>
      <c r="W607" s="28"/>
      <c r="X607" s="558"/>
      <c r="Y607" s="558"/>
      <c r="Z607" s="558"/>
      <c r="AA607" s="561"/>
      <c r="AB607" s="562"/>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row>
    <row r="608" ht="11.25" customHeight="1">
      <c r="A608" s="557"/>
      <c r="B608" s="558"/>
      <c r="C608" s="558"/>
      <c r="D608" s="360"/>
      <c r="E608" s="558"/>
      <c r="F608" s="28"/>
      <c r="G608" s="28"/>
      <c r="H608" s="558"/>
      <c r="I608" s="360"/>
      <c r="J608" s="559"/>
      <c r="K608" s="559"/>
      <c r="L608" s="558"/>
      <c r="M608" s="558"/>
      <c r="N608" s="558"/>
      <c r="O608" s="558"/>
      <c r="P608" s="28"/>
      <c r="Q608" s="559"/>
      <c r="R608" s="560"/>
      <c r="S608" s="560"/>
      <c r="T608" s="28"/>
      <c r="U608" s="28"/>
      <c r="V608" s="28"/>
      <c r="W608" s="28"/>
      <c r="X608" s="558"/>
      <c r="Y608" s="558"/>
      <c r="Z608" s="558"/>
      <c r="AA608" s="561"/>
      <c r="AB608" s="562"/>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row>
    <row r="609" ht="11.25" customHeight="1">
      <c r="A609" s="557"/>
      <c r="B609" s="558"/>
      <c r="C609" s="558"/>
      <c r="D609" s="360"/>
      <c r="E609" s="558"/>
      <c r="F609" s="28"/>
      <c r="G609" s="28"/>
      <c r="H609" s="558"/>
      <c r="I609" s="360"/>
      <c r="J609" s="559"/>
      <c r="K609" s="559"/>
      <c r="L609" s="558"/>
      <c r="M609" s="558"/>
      <c r="N609" s="558"/>
      <c r="O609" s="558"/>
      <c r="P609" s="28"/>
      <c r="Q609" s="559"/>
      <c r="R609" s="560"/>
      <c r="S609" s="560"/>
      <c r="T609" s="28"/>
      <c r="U609" s="28"/>
      <c r="V609" s="28"/>
      <c r="W609" s="28"/>
      <c r="X609" s="558"/>
      <c r="Y609" s="558"/>
      <c r="Z609" s="558"/>
      <c r="AA609" s="561"/>
      <c r="AB609" s="562"/>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row>
    <row r="610" ht="11.25" customHeight="1">
      <c r="A610" s="557"/>
      <c r="B610" s="558"/>
      <c r="C610" s="558"/>
      <c r="D610" s="360"/>
      <c r="E610" s="558"/>
      <c r="F610" s="28"/>
      <c r="G610" s="28"/>
      <c r="H610" s="558"/>
      <c r="I610" s="360"/>
      <c r="J610" s="559"/>
      <c r="K610" s="559"/>
      <c r="L610" s="558"/>
      <c r="M610" s="558"/>
      <c r="N610" s="558"/>
      <c r="O610" s="558"/>
      <c r="P610" s="28"/>
      <c r="Q610" s="559"/>
      <c r="R610" s="560"/>
      <c r="S610" s="560"/>
      <c r="T610" s="28"/>
      <c r="U610" s="28"/>
      <c r="V610" s="28"/>
      <c r="W610" s="28"/>
      <c r="X610" s="558"/>
      <c r="Y610" s="558"/>
      <c r="Z610" s="558"/>
      <c r="AA610" s="561"/>
      <c r="AB610" s="562"/>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row>
    <row r="611" ht="11.25" customHeight="1">
      <c r="A611" s="557"/>
      <c r="B611" s="558"/>
      <c r="C611" s="558"/>
      <c r="D611" s="360"/>
      <c r="E611" s="558"/>
      <c r="F611" s="28"/>
      <c r="G611" s="28"/>
      <c r="H611" s="558"/>
      <c r="I611" s="360"/>
      <c r="J611" s="559"/>
      <c r="K611" s="559"/>
      <c r="L611" s="558"/>
      <c r="M611" s="558"/>
      <c r="N611" s="558"/>
      <c r="O611" s="558"/>
      <c r="P611" s="28"/>
      <c r="Q611" s="559"/>
      <c r="R611" s="560"/>
      <c r="S611" s="560"/>
      <c r="T611" s="28"/>
      <c r="U611" s="28"/>
      <c r="V611" s="28"/>
      <c r="W611" s="28"/>
      <c r="X611" s="558"/>
      <c r="Y611" s="558"/>
      <c r="Z611" s="558"/>
      <c r="AA611" s="561"/>
      <c r="AB611" s="562"/>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row>
    <row r="612" ht="11.25" customHeight="1">
      <c r="A612" s="557"/>
      <c r="B612" s="558"/>
      <c r="C612" s="558"/>
      <c r="D612" s="360"/>
      <c r="E612" s="558"/>
      <c r="F612" s="28"/>
      <c r="G612" s="28"/>
      <c r="H612" s="558"/>
      <c r="I612" s="360"/>
      <c r="J612" s="559"/>
      <c r="K612" s="559"/>
      <c r="L612" s="558"/>
      <c r="M612" s="558"/>
      <c r="N612" s="558"/>
      <c r="O612" s="558"/>
      <c r="P612" s="28"/>
      <c r="Q612" s="559"/>
      <c r="R612" s="560"/>
      <c r="S612" s="560"/>
      <c r="T612" s="28"/>
      <c r="U612" s="28"/>
      <c r="V612" s="28"/>
      <c r="W612" s="28"/>
      <c r="X612" s="558"/>
      <c r="Y612" s="558"/>
      <c r="Z612" s="558"/>
      <c r="AA612" s="561"/>
      <c r="AB612" s="562"/>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row>
    <row r="613" ht="11.25" customHeight="1">
      <c r="A613" s="557"/>
      <c r="B613" s="558"/>
      <c r="C613" s="558"/>
      <c r="D613" s="360"/>
      <c r="E613" s="558"/>
      <c r="F613" s="28"/>
      <c r="G613" s="28"/>
      <c r="H613" s="558"/>
      <c r="I613" s="360"/>
      <c r="J613" s="559"/>
      <c r="K613" s="559"/>
      <c r="L613" s="558"/>
      <c r="M613" s="558"/>
      <c r="N613" s="558"/>
      <c r="O613" s="558"/>
      <c r="P613" s="28"/>
      <c r="Q613" s="559"/>
      <c r="R613" s="560"/>
      <c r="S613" s="560"/>
      <c r="T613" s="28"/>
      <c r="U613" s="28"/>
      <c r="V613" s="28"/>
      <c r="W613" s="28"/>
      <c r="X613" s="558"/>
      <c r="Y613" s="558"/>
      <c r="Z613" s="558"/>
      <c r="AA613" s="561"/>
      <c r="AB613" s="562"/>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row>
    <row r="614" ht="11.25" customHeight="1">
      <c r="A614" s="557"/>
      <c r="B614" s="558"/>
      <c r="C614" s="558"/>
      <c r="D614" s="360"/>
      <c r="E614" s="558"/>
      <c r="F614" s="28"/>
      <c r="G614" s="28"/>
      <c r="H614" s="558"/>
      <c r="I614" s="360"/>
      <c r="J614" s="559"/>
      <c r="K614" s="559"/>
      <c r="L614" s="558"/>
      <c r="M614" s="558"/>
      <c r="N614" s="558"/>
      <c r="O614" s="558"/>
      <c r="P614" s="28"/>
      <c r="Q614" s="559"/>
      <c r="R614" s="560"/>
      <c r="S614" s="560"/>
      <c r="T614" s="28"/>
      <c r="U614" s="28"/>
      <c r="V614" s="28"/>
      <c r="W614" s="28"/>
      <c r="X614" s="558"/>
      <c r="Y614" s="558"/>
      <c r="Z614" s="558"/>
      <c r="AA614" s="561"/>
      <c r="AB614" s="562"/>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row>
    <row r="615" ht="11.25" customHeight="1">
      <c r="A615" s="557"/>
      <c r="B615" s="558"/>
      <c r="C615" s="558"/>
      <c r="D615" s="360"/>
      <c r="E615" s="558"/>
      <c r="F615" s="28"/>
      <c r="G615" s="28"/>
      <c r="H615" s="558"/>
      <c r="I615" s="360"/>
      <c r="J615" s="559"/>
      <c r="K615" s="559"/>
      <c r="L615" s="558"/>
      <c r="M615" s="558"/>
      <c r="N615" s="558"/>
      <c r="O615" s="558"/>
      <c r="P615" s="28"/>
      <c r="Q615" s="559"/>
      <c r="R615" s="560"/>
      <c r="S615" s="560"/>
      <c r="T615" s="28"/>
      <c r="U615" s="28"/>
      <c r="V615" s="28"/>
      <c r="W615" s="28"/>
      <c r="X615" s="558"/>
      <c r="Y615" s="558"/>
      <c r="Z615" s="558"/>
      <c r="AA615" s="561"/>
      <c r="AB615" s="562"/>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row>
    <row r="616" ht="11.25" customHeight="1">
      <c r="A616" s="557"/>
      <c r="B616" s="558"/>
      <c r="C616" s="558"/>
      <c r="D616" s="360"/>
      <c r="E616" s="558"/>
      <c r="F616" s="28"/>
      <c r="G616" s="28"/>
      <c r="H616" s="558"/>
      <c r="I616" s="360"/>
      <c r="J616" s="559"/>
      <c r="K616" s="559"/>
      <c r="L616" s="558"/>
      <c r="M616" s="558"/>
      <c r="N616" s="558"/>
      <c r="O616" s="558"/>
      <c r="P616" s="28"/>
      <c r="Q616" s="559"/>
      <c r="R616" s="560"/>
      <c r="S616" s="560"/>
      <c r="T616" s="28"/>
      <c r="U616" s="28"/>
      <c r="V616" s="28"/>
      <c r="W616" s="28"/>
      <c r="X616" s="558"/>
      <c r="Y616" s="558"/>
      <c r="Z616" s="558"/>
      <c r="AA616" s="561"/>
      <c r="AB616" s="562"/>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row>
    <row r="617" ht="11.25" customHeight="1">
      <c r="A617" s="557"/>
      <c r="B617" s="558"/>
      <c r="C617" s="558"/>
      <c r="D617" s="360"/>
      <c r="E617" s="558"/>
      <c r="F617" s="28"/>
      <c r="G617" s="28"/>
      <c r="H617" s="558"/>
      <c r="I617" s="360"/>
      <c r="J617" s="559"/>
      <c r="K617" s="559"/>
      <c r="L617" s="558"/>
      <c r="M617" s="558"/>
      <c r="N617" s="558"/>
      <c r="O617" s="558"/>
      <c r="P617" s="28"/>
      <c r="Q617" s="559"/>
      <c r="R617" s="560"/>
      <c r="S617" s="560"/>
      <c r="T617" s="28"/>
      <c r="U617" s="28"/>
      <c r="V617" s="28"/>
      <c r="W617" s="28"/>
      <c r="X617" s="558"/>
      <c r="Y617" s="558"/>
      <c r="Z617" s="558"/>
      <c r="AA617" s="561"/>
      <c r="AB617" s="562"/>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row>
    <row r="618" ht="11.25" customHeight="1">
      <c r="A618" s="557"/>
      <c r="B618" s="558"/>
      <c r="C618" s="558"/>
      <c r="D618" s="360"/>
      <c r="E618" s="558"/>
      <c r="F618" s="28"/>
      <c r="G618" s="28"/>
      <c r="H618" s="558"/>
      <c r="I618" s="360"/>
      <c r="J618" s="559"/>
      <c r="K618" s="559"/>
      <c r="L618" s="558"/>
      <c r="M618" s="558"/>
      <c r="N618" s="558"/>
      <c r="O618" s="558"/>
      <c r="P618" s="28"/>
      <c r="Q618" s="559"/>
      <c r="R618" s="560"/>
      <c r="S618" s="560"/>
      <c r="T618" s="28"/>
      <c r="U618" s="28"/>
      <c r="V618" s="28"/>
      <c r="W618" s="28"/>
      <c r="X618" s="558"/>
      <c r="Y618" s="558"/>
      <c r="Z618" s="558"/>
      <c r="AA618" s="561"/>
      <c r="AB618" s="562"/>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row>
    <row r="619" ht="11.25" customHeight="1">
      <c r="A619" s="557"/>
      <c r="B619" s="558"/>
      <c r="C619" s="558"/>
      <c r="D619" s="360"/>
      <c r="E619" s="558"/>
      <c r="F619" s="28"/>
      <c r="G619" s="28"/>
      <c r="H619" s="558"/>
      <c r="I619" s="360"/>
      <c r="J619" s="559"/>
      <c r="K619" s="559"/>
      <c r="L619" s="558"/>
      <c r="M619" s="558"/>
      <c r="N619" s="558"/>
      <c r="O619" s="558"/>
      <c r="P619" s="28"/>
      <c r="Q619" s="559"/>
      <c r="R619" s="560"/>
      <c r="S619" s="560"/>
      <c r="T619" s="28"/>
      <c r="U619" s="28"/>
      <c r="V619" s="28"/>
      <c r="W619" s="28"/>
      <c r="X619" s="558"/>
      <c r="Y619" s="558"/>
      <c r="Z619" s="558"/>
      <c r="AA619" s="561"/>
      <c r="AB619" s="562"/>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row>
    <row r="620" ht="11.25" customHeight="1">
      <c r="A620" s="557"/>
      <c r="B620" s="558"/>
      <c r="C620" s="558"/>
      <c r="D620" s="360"/>
      <c r="E620" s="558"/>
      <c r="F620" s="28"/>
      <c r="G620" s="28"/>
      <c r="H620" s="558"/>
      <c r="I620" s="360"/>
      <c r="J620" s="559"/>
      <c r="K620" s="559"/>
      <c r="L620" s="558"/>
      <c r="M620" s="558"/>
      <c r="N620" s="558"/>
      <c r="O620" s="558"/>
      <c r="P620" s="28"/>
      <c r="Q620" s="559"/>
      <c r="R620" s="560"/>
      <c r="S620" s="560"/>
      <c r="T620" s="28"/>
      <c r="U620" s="28"/>
      <c r="V620" s="28"/>
      <c r="W620" s="28"/>
      <c r="X620" s="558"/>
      <c r="Y620" s="558"/>
      <c r="Z620" s="558"/>
      <c r="AA620" s="561"/>
      <c r="AB620" s="562"/>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row>
    <row r="621" ht="11.25" customHeight="1">
      <c r="A621" s="557"/>
      <c r="B621" s="558"/>
      <c r="C621" s="558"/>
      <c r="D621" s="360"/>
      <c r="E621" s="558"/>
      <c r="F621" s="28"/>
      <c r="G621" s="28"/>
      <c r="H621" s="558"/>
      <c r="I621" s="360"/>
      <c r="J621" s="559"/>
      <c r="K621" s="559"/>
      <c r="L621" s="558"/>
      <c r="M621" s="558"/>
      <c r="N621" s="558"/>
      <c r="O621" s="558"/>
      <c r="P621" s="28"/>
      <c r="Q621" s="559"/>
      <c r="R621" s="560"/>
      <c r="S621" s="560"/>
      <c r="T621" s="28"/>
      <c r="U621" s="28"/>
      <c r="V621" s="28"/>
      <c r="W621" s="28"/>
      <c r="X621" s="558"/>
      <c r="Y621" s="558"/>
      <c r="Z621" s="558"/>
      <c r="AA621" s="561"/>
      <c r="AB621" s="562"/>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row>
    <row r="622" ht="11.25" customHeight="1">
      <c r="A622" s="557"/>
      <c r="B622" s="558"/>
      <c r="C622" s="558"/>
      <c r="D622" s="360"/>
      <c r="E622" s="558"/>
      <c r="F622" s="28"/>
      <c r="G622" s="28"/>
      <c r="H622" s="558"/>
      <c r="I622" s="360"/>
      <c r="J622" s="559"/>
      <c r="K622" s="559"/>
      <c r="L622" s="558"/>
      <c r="M622" s="558"/>
      <c r="N622" s="558"/>
      <c r="O622" s="558"/>
      <c r="P622" s="28"/>
      <c r="Q622" s="559"/>
      <c r="R622" s="560"/>
      <c r="S622" s="560"/>
      <c r="T622" s="28"/>
      <c r="U622" s="28"/>
      <c r="V622" s="28"/>
      <c r="W622" s="28"/>
      <c r="X622" s="558"/>
      <c r="Y622" s="558"/>
      <c r="Z622" s="558"/>
      <c r="AA622" s="561"/>
      <c r="AB622" s="562"/>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row>
    <row r="623" ht="11.25" customHeight="1">
      <c r="A623" s="557"/>
      <c r="B623" s="558"/>
      <c r="C623" s="558"/>
      <c r="D623" s="360"/>
      <c r="E623" s="558"/>
      <c r="F623" s="28"/>
      <c r="G623" s="28"/>
      <c r="H623" s="558"/>
      <c r="I623" s="360"/>
      <c r="J623" s="559"/>
      <c r="K623" s="559"/>
      <c r="L623" s="558"/>
      <c r="M623" s="558"/>
      <c r="N623" s="558"/>
      <c r="O623" s="558"/>
      <c r="P623" s="28"/>
      <c r="Q623" s="559"/>
      <c r="R623" s="560"/>
      <c r="S623" s="560"/>
      <c r="T623" s="28"/>
      <c r="U623" s="28"/>
      <c r="V623" s="28"/>
      <c r="W623" s="28"/>
      <c r="X623" s="558"/>
      <c r="Y623" s="558"/>
      <c r="Z623" s="558"/>
      <c r="AA623" s="561"/>
      <c r="AB623" s="562"/>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row>
    <row r="624" ht="11.25" customHeight="1">
      <c r="A624" s="557"/>
      <c r="B624" s="558"/>
      <c r="C624" s="558"/>
      <c r="D624" s="360"/>
      <c r="E624" s="558"/>
      <c r="F624" s="28"/>
      <c r="G624" s="28"/>
      <c r="H624" s="558"/>
      <c r="I624" s="360"/>
      <c r="J624" s="559"/>
      <c r="K624" s="559"/>
      <c r="L624" s="558"/>
      <c r="M624" s="558"/>
      <c r="N624" s="558"/>
      <c r="O624" s="558"/>
      <c r="P624" s="28"/>
      <c r="Q624" s="559"/>
      <c r="R624" s="560"/>
      <c r="S624" s="560"/>
      <c r="T624" s="28"/>
      <c r="U624" s="28"/>
      <c r="V624" s="28"/>
      <c r="W624" s="28"/>
      <c r="X624" s="558"/>
      <c r="Y624" s="558"/>
      <c r="Z624" s="558"/>
      <c r="AA624" s="561"/>
      <c r="AB624" s="562"/>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row>
    <row r="625" ht="11.25" customHeight="1">
      <c r="A625" s="557"/>
      <c r="B625" s="558"/>
      <c r="C625" s="558"/>
      <c r="D625" s="360"/>
      <c r="E625" s="558"/>
      <c r="F625" s="28"/>
      <c r="G625" s="28"/>
      <c r="H625" s="558"/>
      <c r="I625" s="360"/>
      <c r="J625" s="559"/>
      <c r="K625" s="559"/>
      <c r="L625" s="558"/>
      <c r="M625" s="558"/>
      <c r="N625" s="558"/>
      <c r="O625" s="558"/>
      <c r="P625" s="28"/>
      <c r="Q625" s="559"/>
      <c r="R625" s="560"/>
      <c r="S625" s="560"/>
      <c r="T625" s="28"/>
      <c r="U625" s="28"/>
      <c r="V625" s="28"/>
      <c r="W625" s="28"/>
      <c r="X625" s="558"/>
      <c r="Y625" s="558"/>
      <c r="Z625" s="558"/>
      <c r="AA625" s="561"/>
      <c r="AB625" s="562"/>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row>
    <row r="626" ht="11.25" customHeight="1">
      <c r="A626" s="557"/>
      <c r="B626" s="558"/>
      <c r="C626" s="558"/>
      <c r="D626" s="360"/>
      <c r="E626" s="558"/>
      <c r="F626" s="28"/>
      <c r="G626" s="28"/>
      <c r="H626" s="558"/>
      <c r="I626" s="360"/>
      <c r="J626" s="559"/>
      <c r="K626" s="559"/>
      <c r="L626" s="558"/>
      <c r="M626" s="558"/>
      <c r="N626" s="558"/>
      <c r="O626" s="558"/>
      <c r="P626" s="28"/>
      <c r="Q626" s="559"/>
      <c r="R626" s="560"/>
      <c r="S626" s="560"/>
      <c r="T626" s="28"/>
      <c r="U626" s="28"/>
      <c r="V626" s="28"/>
      <c r="W626" s="28"/>
      <c r="X626" s="558"/>
      <c r="Y626" s="558"/>
      <c r="Z626" s="558"/>
      <c r="AA626" s="561"/>
      <c r="AB626" s="562"/>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row>
    <row r="627" ht="11.25" customHeight="1">
      <c r="A627" s="557"/>
      <c r="B627" s="558"/>
      <c r="C627" s="558"/>
      <c r="D627" s="360"/>
      <c r="E627" s="558"/>
      <c r="F627" s="28"/>
      <c r="G627" s="28"/>
      <c r="H627" s="558"/>
      <c r="I627" s="360"/>
      <c r="J627" s="559"/>
      <c r="K627" s="559"/>
      <c r="L627" s="558"/>
      <c r="M627" s="558"/>
      <c r="N627" s="558"/>
      <c r="O627" s="558"/>
      <c r="P627" s="28"/>
      <c r="Q627" s="559"/>
      <c r="R627" s="560"/>
      <c r="S627" s="560"/>
      <c r="T627" s="28"/>
      <c r="U627" s="28"/>
      <c r="V627" s="28"/>
      <c r="W627" s="28"/>
      <c r="X627" s="558"/>
      <c r="Y627" s="558"/>
      <c r="Z627" s="558"/>
      <c r="AA627" s="561"/>
      <c r="AB627" s="562"/>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row>
    <row r="628" ht="11.25" customHeight="1">
      <c r="A628" s="557"/>
      <c r="B628" s="558"/>
      <c r="C628" s="558"/>
      <c r="D628" s="360"/>
      <c r="E628" s="558"/>
      <c r="F628" s="28"/>
      <c r="G628" s="28"/>
      <c r="H628" s="558"/>
      <c r="I628" s="360"/>
      <c r="J628" s="559"/>
      <c r="K628" s="559"/>
      <c r="L628" s="558"/>
      <c r="M628" s="558"/>
      <c r="N628" s="558"/>
      <c r="O628" s="558"/>
      <c r="P628" s="28"/>
      <c r="Q628" s="559"/>
      <c r="R628" s="560"/>
      <c r="S628" s="560"/>
      <c r="T628" s="28"/>
      <c r="U628" s="28"/>
      <c r="V628" s="28"/>
      <c r="W628" s="28"/>
      <c r="X628" s="558"/>
      <c r="Y628" s="558"/>
      <c r="Z628" s="558"/>
      <c r="AA628" s="561"/>
      <c r="AB628" s="562"/>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row>
    <row r="629" ht="11.25" customHeight="1">
      <c r="A629" s="557"/>
      <c r="B629" s="558"/>
      <c r="C629" s="558"/>
      <c r="D629" s="360"/>
      <c r="E629" s="558"/>
      <c r="F629" s="28"/>
      <c r="G629" s="28"/>
      <c r="H629" s="558"/>
      <c r="I629" s="360"/>
      <c r="J629" s="559"/>
      <c r="K629" s="559"/>
      <c r="L629" s="558"/>
      <c r="M629" s="558"/>
      <c r="N629" s="558"/>
      <c r="O629" s="558"/>
      <c r="P629" s="28"/>
      <c r="Q629" s="559"/>
      <c r="R629" s="560"/>
      <c r="S629" s="560"/>
      <c r="T629" s="28"/>
      <c r="U629" s="28"/>
      <c r="V629" s="28"/>
      <c r="W629" s="28"/>
      <c r="X629" s="558"/>
      <c r="Y629" s="558"/>
      <c r="Z629" s="558"/>
      <c r="AA629" s="561"/>
      <c r="AB629" s="562"/>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row>
    <row r="630" ht="11.25" customHeight="1">
      <c r="A630" s="557"/>
      <c r="B630" s="558"/>
      <c r="C630" s="558"/>
      <c r="D630" s="360"/>
      <c r="E630" s="558"/>
      <c r="F630" s="28"/>
      <c r="G630" s="28"/>
      <c r="H630" s="558"/>
      <c r="I630" s="360"/>
      <c r="J630" s="559"/>
      <c r="K630" s="559"/>
      <c r="L630" s="558"/>
      <c r="M630" s="558"/>
      <c r="N630" s="558"/>
      <c r="O630" s="558"/>
      <c r="P630" s="28"/>
      <c r="Q630" s="559"/>
      <c r="R630" s="560"/>
      <c r="S630" s="560"/>
      <c r="T630" s="28"/>
      <c r="U630" s="28"/>
      <c r="V630" s="28"/>
      <c r="W630" s="28"/>
      <c r="X630" s="558"/>
      <c r="Y630" s="558"/>
      <c r="Z630" s="558"/>
      <c r="AA630" s="561"/>
      <c r="AB630" s="562"/>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row>
    <row r="631" ht="11.25" customHeight="1">
      <c r="A631" s="557"/>
      <c r="B631" s="558"/>
      <c r="C631" s="558"/>
      <c r="D631" s="360"/>
      <c r="E631" s="558"/>
      <c r="F631" s="28"/>
      <c r="G631" s="28"/>
      <c r="H631" s="558"/>
      <c r="I631" s="360"/>
      <c r="J631" s="559"/>
      <c r="K631" s="559"/>
      <c r="L631" s="558"/>
      <c r="M631" s="558"/>
      <c r="N631" s="558"/>
      <c r="O631" s="558"/>
      <c r="P631" s="28"/>
      <c r="Q631" s="559"/>
      <c r="R631" s="560"/>
      <c r="S631" s="560"/>
      <c r="T631" s="28"/>
      <c r="U631" s="28"/>
      <c r="V631" s="28"/>
      <c r="W631" s="28"/>
      <c r="X631" s="558"/>
      <c r="Y631" s="558"/>
      <c r="Z631" s="558"/>
      <c r="AA631" s="561"/>
      <c r="AB631" s="562"/>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row>
    <row r="632" ht="11.25" customHeight="1">
      <c r="A632" s="557"/>
      <c r="B632" s="558"/>
      <c r="C632" s="558"/>
      <c r="D632" s="360"/>
      <c r="E632" s="558"/>
      <c r="F632" s="28"/>
      <c r="G632" s="28"/>
      <c r="H632" s="558"/>
      <c r="I632" s="360"/>
      <c r="J632" s="559"/>
      <c r="K632" s="559"/>
      <c r="L632" s="558"/>
      <c r="M632" s="558"/>
      <c r="N632" s="558"/>
      <c r="O632" s="558"/>
      <c r="P632" s="28"/>
      <c r="Q632" s="559"/>
      <c r="R632" s="560"/>
      <c r="S632" s="560"/>
      <c r="T632" s="28"/>
      <c r="U632" s="28"/>
      <c r="V632" s="28"/>
      <c r="W632" s="28"/>
      <c r="X632" s="558"/>
      <c r="Y632" s="558"/>
      <c r="Z632" s="558"/>
      <c r="AA632" s="561"/>
      <c r="AB632" s="562"/>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row>
    <row r="633" ht="11.25" customHeight="1">
      <c r="A633" s="557"/>
      <c r="B633" s="558"/>
      <c r="C633" s="558"/>
      <c r="D633" s="360"/>
      <c r="E633" s="558"/>
      <c r="F633" s="28"/>
      <c r="G633" s="28"/>
      <c r="H633" s="558"/>
      <c r="I633" s="360"/>
      <c r="J633" s="559"/>
      <c r="K633" s="559"/>
      <c r="L633" s="558"/>
      <c r="M633" s="558"/>
      <c r="N633" s="558"/>
      <c r="O633" s="558"/>
      <c r="P633" s="28"/>
      <c r="Q633" s="559"/>
      <c r="R633" s="560"/>
      <c r="S633" s="560"/>
      <c r="T633" s="28"/>
      <c r="U633" s="28"/>
      <c r="V633" s="28"/>
      <c r="W633" s="28"/>
      <c r="X633" s="558"/>
      <c r="Y633" s="558"/>
      <c r="Z633" s="558"/>
      <c r="AA633" s="561"/>
      <c r="AB633" s="562"/>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row>
    <row r="634" ht="11.25" customHeight="1">
      <c r="A634" s="557"/>
      <c r="B634" s="558"/>
      <c r="C634" s="558"/>
      <c r="D634" s="360"/>
      <c r="E634" s="558"/>
      <c r="F634" s="28"/>
      <c r="G634" s="28"/>
      <c r="H634" s="558"/>
      <c r="I634" s="360"/>
      <c r="J634" s="559"/>
      <c r="K634" s="559"/>
      <c r="L634" s="558"/>
      <c r="M634" s="558"/>
      <c r="N634" s="558"/>
      <c r="O634" s="558"/>
      <c r="P634" s="28"/>
      <c r="Q634" s="559"/>
      <c r="R634" s="560"/>
      <c r="S634" s="560"/>
      <c r="T634" s="28"/>
      <c r="U634" s="28"/>
      <c r="V634" s="28"/>
      <c r="W634" s="28"/>
      <c r="X634" s="558"/>
      <c r="Y634" s="558"/>
      <c r="Z634" s="558"/>
      <c r="AA634" s="561"/>
      <c r="AB634" s="562"/>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row>
    <row r="635" ht="11.25" customHeight="1">
      <c r="A635" s="557"/>
      <c r="B635" s="558"/>
      <c r="C635" s="558"/>
      <c r="D635" s="360"/>
      <c r="E635" s="558"/>
      <c r="F635" s="28"/>
      <c r="G635" s="28"/>
      <c r="H635" s="558"/>
      <c r="I635" s="360"/>
      <c r="J635" s="559"/>
      <c r="K635" s="559"/>
      <c r="L635" s="558"/>
      <c r="M635" s="558"/>
      <c r="N635" s="558"/>
      <c r="O635" s="558"/>
      <c r="P635" s="28"/>
      <c r="Q635" s="559"/>
      <c r="R635" s="560"/>
      <c r="S635" s="560"/>
      <c r="T635" s="28"/>
      <c r="U635" s="28"/>
      <c r="V635" s="28"/>
      <c r="W635" s="28"/>
      <c r="X635" s="558"/>
      <c r="Y635" s="558"/>
      <c r="Z635" s="558"/>
      <c r="AA635" s="561"/>
      <c r="AB635" s="562"/>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row>
    <row r="636" ht="11.25" customHeight="1">
      <c r="A636" s="557"/>
      <c r="B636" s="558"/>
      <c r="C636" s="558"/>
      <c r="D636" s="360"/>
      <c r="E636" s="558"/>
      <c r="F636" s="28"/>
      <c r="G636" s="28"/>
      <c r="H636" s="558"/>
      <c r="I636" s="360"/>
      <c r="J636" s="559"/>
      <c r="K636" s="559"/>
      <c r="L636" s="558"/>
      <c r="M636" s="558"/>
      <c r="N636" s="558"/>
      <c r="O636" s="558"/>
      <c r="P636" s="28"/>
      <c r="Q636" s="559"/>
      <c r="R636" s="560"/>
      <c r="S636" s="560"/>
      <c r="T636" s="28"/>
      <c r="U636" s="28"/>
      <c r="V636" s="28"/>
      <c r="W636" s="28"/>
      <c r="X636" s="558"/>
      <c r="Y636" s="558"/>
      <c r="Z636" s="558"/>
      <c r="AA636" s="561"/>
      <c r="AB636" s="562"/>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row>
    <row r="637" ht="11.25" customHeight="1">
      <c r="A637" s="557"/>
      <c r="B637" s="558"/>
      <c r="C637" s="558"/>
      <c r="D637" s="360"/>
      <c r="E637" s="558"/>
      <c r="F637" s="28"/>
      <c r="G637" s="28"/>
      <c r="H637" s="558"/>
      <c r="I637" s="360"/>
      <c r="J637" s="559"/>
      <c r="K637" s="559"/>
      <c r="L637" s="558"/>
      <c r="M637" s="558"/>
      <c r="N637" s="558"/>
      <c r="O637" s="558"/>
      <c r="P637" s="28"/>
      <c r="Q637" s="559"/>
      <c r="R637" s="560"/>
      <c r="S637" s="560"/>
      <c r="T637" s="28"/>
      <c r="U637" s="28"/>
      <c r="V637" s="28"/>
      <c r="W637" s="28"/>
      <c r="X637" s="558"/>
      <c r="Y637" s="558"/>
      <c r="Z637" s="558"/>
      <c r="AA637" s="561"/>
      <c r="AB637" s="562"/>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row>
    <row r="638" ht="11.25" customHeight="1">
      <c r="A638" s="557"/>
      <c r="B638" s="558"/>
      <c r="C638" s="558"/>
      <c r="D638" s="360"/>
      <c r="E638" s="558"/>
      <c r="F638" s="28"/>
      <c r="G638" s="28"/>
      <c r="H638" s="558"/>
      <c r="I638" s="360"/>
      <c r="J638" s="559"/>
      <c r="K638" s="559"/>
      <c r="L638" s="558"/>
      <c r="M638" s="558"/>
      <c r="N638" s="558"/>
      <c r="O638" s="558"/>
      <c r="P638" s="28"/>
      <c r="Q638" s="559"/>
      <c r="R638" s="560"/>
      <c r="S638" s="560"/>
      <c r="T638" s="28"/>
      <c r="U638" s="28"/>
      <c r="V638" s="28"/>
      <c r="W638" s="28"/>
      <c r="X638" s="558"/>
      <c r="Y638" s="558"/>
      <c r="Z638" s="558"/>
      <c r="AA638" s="561"/>
      <c r="AB638" s="562"/>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row>
    <row r="639" ht="11.25" customHeight="1">
      <c r="A639" s="557"/>
      <c r="B639" s="558"/>
      <c r="C639" s="558"/>
      <c r="D639" s="360"/>
      <c r="E639" s="558"/>
      <c r="F639" s="28"/>
      <c r="G639" s="28"/>
      <c r="H639" s="558"/>
      <c r="I639" s="360"/>
      <c r="J639" s="559"/>
      <c r="K639" s="559"/>
      <c r="L639" s="558"/>
      <c r="M639" s="558"/>
      <c r="N639" s="558"/>
      <c r="O639" s="558"/>
      <c r="P639" s="28"/>
      <c r="Q639" s="559"/>
      <c r="R639" s="560"/>
      <c r="S639" s="560"/>
      <c r="T639" s="28"/>
      <c r="U639" s="28"/>
      <c r="V639" s="28"/>
      <c r="W639" s="28"/>
      <c r="X639" s="558"/>
      <c r="Y639" s="558"/>
      <c r="Z639" s="558"/>
      <c r="AA639" s="561"/>
      <c r="AB639" s="562"/>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row>
    <row r="640" ht="11.25" customHeight="1">
      <c r="A640" s="557"/>
      <c r="B640" s="558"/>
      <c r="C640" s="558"/>
      <c r="D640" s="360"/>
      <c r="E640" s="558"/>
      <c r="F640" s="28"/>
      <c r="G640" s="28"/>
      <c r="H640" s="558"/>
      <c r="I640" s="360"/>
      <c r="J640" s="559"/>
      <c r="K640" s="559"/>
      <c r="L640" s="558"/>
      <c r="M640" s="558"/>
      <c r="N640" s="558"/>
      <c r="O640" s="558"/>
      <c r="P640" s="28"/>
      <c r="Q640" s="559"/>
      <c r="R640" s="560"/>
      <c r="S640" s="560"/>
      <c r="T640" s="28"/>
      <c r="U640" s="28"/>
      <c r="V640" s="28"/>
      <c r="W640" s="28"/>
      <c r="X640" s="558"/>
      <c r="Y640" s="558"/>
      <c r="Z640" s="558"/>
      <c r="AA640" s="561"/>
      <c r="AB640" s="562"/>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row>
    <row r="641" ht="11.25" customHeight="1">
      <c r="A641" s="557"/>
      <c r="B641" s="558"/>
      <c r="C641" s="558"/>
      <c r="D641" s="360"/>
      <c r="E641" s="558"/>
      <c r="F641" s="28"/>
      <c r="G641" s="28"/>
      <c r="H641" s="558"/>
      <c r="I641" s="360"/>
      <c r="J641" s="559"/>
      <c r="K641" s="559"/>
      <c r="L641" s="558"/>
      <c r="M641" s="558"/>
      <c r="N641" s="558"/>
      <c r="O641" s="558"/>
      <c r="P641" s="28"/>
      <c r="Q641" s="559"/>
      <c r="R641" s="560"/>
      <c r="S641" s="560"/>
      <c r="T641" s="28"/>
      <c r="U641" s="28"/>
      <c r="V641" s="28"/>
      <c r="W641" s="28"/>
      <c r="X641" s="558"/>
      <c r="Y641" s="558"/>
      <c r="Z641" s="558"/>
      <c r="AA641" s="561"/>
      <c r="AB641" s="562"/>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row>
    <row r="642" ht="11.25" customHeight="1">
      <c r="A642" s="557"/>
      <c r="B642" s="558"/>
      <c r="C642" s="558"/>
      <c r="D642" s="360"/>
      <c r="E642" s="558"/>
      <c r="F642" s="28"/>
      <c r="G642" s="28"/>
      <c r="H642" s="558"/>
      <c r="I642" s="360"/>
      <c r="J642" s="559"/>
      <c r="K642" s="559"/>
      <c r="L642" s="558"/>
      <c r="M642" s="558"/>
      <c r="N642" s="558"/>
      <c r="O642" s="558"/>
      <c r="P642" s="28"/>
      <c r="Q642" s="559"/>
      <c r="R642" s="560"/>
      <c r="S642" s="560"/>
      <c r="T642" s="28"/>
      <c r="U642" s="28"/>
      <c r="V642" s="28"/>
      <c r="W642" s="28"/>
      <c r="X642" s="558"/>
      <c r="Y642" s="558"/>
      <c r="Z642" s="558"/>
      <c r="AA642" s="561"/>
      <c r="AB642" s="562"/>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row>
    <row r="643" ht="11.25" customHeight="1">
      <c r="A643" s="557"/>
      <c r="B643" s="558"/>
      <c r="C643" s="558"/>
      <c r="D643" s="360"/>
      <c r="E643" s="558"/>
      <c r="F643" s="28"/>
      <c r="G643" s="28"/>
      <c r="H643" s="558"/>
      <c r="I643" s="360"/>
      <c r="J643" s="559"/>
      <c r="K643" s="559"/>
      <c r="L643" s="558"/>
      <c r="M643" s="558"/>
      <c r="N643" s="558"/>
      <c r="O643" s="558"/>
      <c r="P643" s="28"/>
      <c r="Q643" s="559"/>
      <c r="R643" s="560"/>
      <c r="S643" s="560"/>
      <c r="T643" s="28"/>
      <c r="U643" s="28"/>
      <c r="V643" s="28"/>
      <c r="W643" s="28"/>
      <c r="X643" s="558"/>
      <c r="Y643" s="558"/>
      <c r="Z643" s="558"/>
      <c r="AA643" s="561"/>
      <c r="AB643" s="562"/>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row>
    <row r="644" ht="11.25" customHeight="1">
      <c r="A644" s="557"/>
      <c r="B644" s="558"/>
      <c r="C644" s="558"/>
      <c r="D644" s="360"/>
      <c r="E644" s="558"/>
      <c r="F644" s="28"/>
      <c r="G644" s="28"/>
      <c r="H644" s="558"/>
      <c r="I644" s="360"/>
      <c r="J644" s="559"/>
      <c r="K644" s="559"/>
      <c r="L644" s="558"/>
      <c r="M644" s="558"/>
      <c r="N644" s="558"/>
      <c r="O644" s="558"/>
      <c r="P644" s="28"/>
      <c r="Q644" s="559"/>
      <c r="R644" s="560"/>
      <c r="S644" s="560"/>
      <c r="T644" s="28"/>
      <c r="U644" s="28"/>
      <c r="V644" s="28"/>
      <c r="W644" s="28"/>
      <c r="X644" s="558"/>
      <c r="Y644" s="558"/>
      <c r="Z644" s="558"/>
      <c r="AA644" s="561"/>
      <c r="AB644" s="562"/>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row>
    <row r="645" ht="11.25" customHeight="1">
      <c r="A645" s="557"/>
      <c r="B645" s="558"/>
      <c r="C645" s="558"/>
      <c r="D645" s="360"/>
      <c r="E645" s="558"/>
      <c r="F645" s="28"/>
      <c r="G645" s="28"/>
      <c r="H645" s="558"/>
      <c r="I645" s="360"/>
      <c r="J645" s="559"/>
      <c r="K645" s="559"/>
      <c r="L645" s="558"/>
      <c r="M645" s="558"/>
      <c r="N645" s="558"/>
      <c r="O645" s="558"/>
      <c r="P645" s="28"/>
      <c r="Q645" s="559"/>
      <c r="R645" s="560"/>
      <c r="S645" s="560"/>
      <c r="T645" s="28"/>
      <c r="U645" s="28"/>
      <c r="V645" s="28"/>
      <c r="W645" s="28"/>
      <c r="X645" s="558"/>
      <c r="Y645" s="558"/>
      <c r="Z645" s="558"/>
      <c r="AA645" s="561"/>
      <c r="AB645" s="562"/>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row>
    <row r="646" ht="11.25" customHeight="1">
      <c r="A646" s="557"/>
      <c r="B646" s="558"/>
      <c r="C646" s="558"/>
      <c r="D646" s="360"/>
      <c r="E646" s="558"/>
      <c r="F646" s="28"/>
      <c r="G646" s="28"/>
      <c r="H646" s="558"/>
      <c r="I646" s="360"/>
      <c r="J646" s="559"/>
      <c r="K646" s="559"/>
      <c r="L646" s="558"/>
      <c r="M646" s="558"/>
      <c r="N646" s="558"/>
      <c r="O646" s="558"/>
      <c r="P646" s="28"/>
      <c r="Q646" s="559"/>
      <c r="R646" s="560"/>
      <c r="S646" s="560"/>
      <c r="T646" s="28"/>
      <c r="U646" s="28"/>
      <c r="V646" s="28"/>
      <c r="W646" s="28"/>
      <c r="X646" s="558"/>
      <c r="Y646" s="558"/>
      <c r="Z646" s="558"/>
      <c r="AA646" s="561"/>
      <c r="AB646" s="562"/>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row>
    <row r="647" ht="11.25" customHeight="1">
      <c r="A647" s="557"/>
      <c r="B647" s="558"/>
      <c r="C647" s="558"/>
      <c r="D647" s="360"/>
      <c r="E647" s="558"/>
      <c r="F647" s="28"/>
      <c r="G647" s="28"/>
      <c r="H647" s="558"/>
      <c r="I647" s="360"/>
      <c r="J647" s="559"/>
      <c r="K647" s="559"/>
      <c r="L647" s="558"/>
      <c r="M647" s="558"/>
      <c r="N647" s="558"/>
      <c r="O647" s="558"/>
      <c r="P647" s="28"/>
      <c r="Q647" s="559"/>
      <c r="R647" s="560"/>
      <c r="S647" s="560"/>
      <c r="T647" s="28"/>
      <c r="U647" s="28"/>
      <c r="V647" s="28"/>
      <c r="W647" s="28"/>
      <c r="X647" s="558"/>
      <c r="Y647" s="558"/>
      <c r="Z647" s="558"/>
      <c r="AA647" s="561"/>
      <c r="AB647" s="562"/>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row>
    <row r="648" ht="11.25" customHeight="1">
      <c r="A648" s="557"/>
      <c r="B648" s="558"/>
      <c r="C648" s="558"/>
      <c r="D648" s="360"/>
      <c r="E648" s="558"/>
      <c r="F648" s="28"/>
      <c r="G648" s="28"/>
      <c r="H648" s="558"/>
      <c r="I648" s="360"/>
      <c r="J648" s="559"/>
      <c r="K648" s="559"/>
      <c r="L648" s="558"/>
      <c r="M648" s="558"/>
      <c r="N648" s="558"/>
      <c r="O648" s="558"/>
      <c r="P648" s="28"/>
      <c r="Q648" s="559"/>
      <c r="R648" s="560"/>
      <c r="S648" s="560"/>
      <c r="T648" s="28"/>
      <c r="U648" s="28"/>
      <c r="V648" s="28"/>
      <c r="W648" s="28"/>
      <c r="X648" s="558"/>
      <c r="Y648" s="558"/>
      <c r="Z648" s="558"/>
      <c r="AA648" s="561"/>
      <c r="AB648" s="562"/>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row>
    <row r="649" ht="11.25" customHeight="1">
      <c r="A649" s="557"/>
      <c r="B649" s="558"/>
      <c r="C649" s="558"/>
      <c r="D649" s="360"/>
      <c r="E649" s="558"/>
      <c r="F649" s="28"/>
      <c r="G649" s="28"/>
      <c r="H649" s="558"/>
      <c r="I649" s="360"/>
      <c r="J649" s="559"/>
      <c r="K649" s="559"/>
      <c r="L649" s="558"/>
      <c r="M649" s="558"/>
      <c r="N649" s="558"/>
      <c r="O649" s="558"/>
      <c r="P649" s="28"/>
      <c r="Q649" s="559"/>
      <c r="R649" s="560"/>
      <c r="S649" s="560"/>
      <c r="T649" s="28"/>
      <c r="U649" s="28"/>
      <c r="V649" s="28"/>
      <c r="W649" s="28"/>
      <c r="X649" s="558"/>
      <c r="Y649" s="558"/>
      <c r="Z649" s="558"/>
      <c r="AA649" s="561"/>
      <c r="AB649" s="562"/>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row>
    <row r="650" ht="11.25" customHeight="1">
      <c r="A650" s="557"/>
      <c r="B650" s="558"/>
      <c r="C650" s="558"/>
      <c r="D650" s="360"/>
      <c r="E650" s="558"/>
      <c r="F650" s="28"/>
      <c r="G650" s="28"/>
      <c r="H650" s="558"/>
      <c r="I650" s="360"/>
      <c r="J650" s="559"/>
      <c r="K650" s="559"/>
      <c r="L650" s="558"/>
      <c r="M650" s="558"/>
      <c r="N650" s="558"/>
      <c r="O650" s="558"/>
      <c r="P650" s="28"/>
      <c r="Q650" s="559"/>
      <c r="R650" s="560"/>
      <c r="S650" s="560"/>
      <c r="T650" s="28"/>
      <c r="U650" s="28"/>
      <c r="V650" s="28"/>
      <c r="W650" s="28"/>
      <c r="X650" s="558"/>
      <c r="Y650" s="558"/>
      <c r="Z650" s="558"/>
      <c r="AA650" s="561"/>
      <c r="AB650" s="562"/>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row>
    <row r="651" ht="11.25" customHeight="1">
      <c r="A651" s="557"/>
      <c r="B651" s="558"/>
      <c r="C651" s="558"/>
      <c r="D651" s="360"/>
      <c r="E651" s="558"/>
      <c r="F651" s="28"/>
      <c r="G651" s="28"/>
      <c r="H651" s="558"/>
      <c r="I651" s="360"/>
      <c r="J651" s="559"/>
      <c r="K651" s="559"/>
      <c r="L651" s="558"/>
      <c r="M651" s="558"/>
      <c r="N651" s="558"/>
      <c r="O651" s="558"/>
      <c r="P651" s="28"/>
      <c r="Q651" s="559"/>
      <c r="R651" s="560"/>
      <c r="S651" s="560"/>
      <c r="T651" s="28"/>
      <c r="U651" s="28"/>
      <c r="V651" s="28"/>
      <c r="W651" s="28"/>
      <c r="X651" s="558"/>
      <c r="Y651" s="558"/>
      <c r="Z651" s="558"/>
      <c r="AA651" s="561"/>
      <c r="AB651" s="562"/>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row>
    <row r="652" ht="11.25" customHeight="1">
      <c r="A652" s="557"/>
      <c r="B652" s="558"/>
      <c r="C652" s="558"/>
      <c r="D652" s="360"/>
      <c r="E652" s="558"/>
      <c r="F652" s="28"/>
      <c r="G652" s="28"/>
      <c r="H652" s="558"/>
      <c r="I652" s="360"/>
      <c r="J652" s="559"/>
      <c r="K652" s="559"/>
      <c r="L652" s="558"/>
      <c r="M652" s="558"/>
      <c r="N652" s="558"/>
      <c r="O652" s="558"/>
      <c r="P652" s="28"/>
      <c r="Q652" s="559"/>
      <c r="R652" s="560"/>
      <c r="S652" s="560"/>
      <c r="T652" s="28"/>
      <c r="U652" s="28"/>
      <c r="V652" s="28"/>
      <c r="W652" s="28"/>
      <c r="X652" s="558"/>
      <c r="Y652" s="558"/>
      <c r="Z652" s="558"/>
      <c r="AA652" s="561"/>
      <c r="AB652" s="562"/>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row>
    <row r="653" ht="11.25" customHeight="1">
      <c r="A653" s="557"/>
      <c r="B653" s="558"/>
      <c r="C653" s="558"/>
      <c r="D653" s="360"/>
      <c r="E653" s="558"/>
      <c r="F653" s="28"/>
      <c r="G653" s="28"/>
      <c r="H653" s="558"/>
      <c r="I653" s="360"/>
      <c r="J653" s="559"/>
      <c r="K653" s="559"/>
      <c r="L653" s="558"/>
      <c r="M653" s="558"/>
      <c r="N653" s="558"/>
      <c r="O653" s="558"/>
      <c r="P653" s="28"/>
      <c r="Q653" s="559"/>
      <c r="R653" s="560"/>
      <c r="S653" s="560"/>
      <c r="T653" s="28"/>
      <c r="U653" s="28"/>
      <c r="V653" s="28"/>
      <c r="W653" s="28"/>
      <c r="X653" s="558"/>
      <c r="Y653" s="558"/>
      <c r="Z653" s="558"/>
      <c r="AA653" s="561"/>
      <c r="AB653" s="562"/>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row>
    <row r="654" ht="11.25" customHeight="1">
      <c r="A654" s="557"/>
      <c r="B654" s="558"/>
      <c r="C654" s="558"/>
      <c r="D654" s="360"/>
      <c r="E654" s="558"/>
      <c r="F654" s="28"/>
      <c r="G654" s="28"/>
      <c r="H654" s="558"/>
      <c r="I654" s="360"/>
      <c r="J654" s="559"/>
      <c r="K654" s="559"/>
      <c r="L654" s="558"/>
      <c r="M654" s="558"/>
      <c r="N654" s="558"/>
      <c r="O654" s="558"/>
      <c r="P654" s="28"/>
      <c r="Q654" s="559"/>
      <c r="R654" s="560"/>
      <c r="S654" s="560"/>
      <c r="T654" s="28"/>
      <c r="U654" s="28"/>
      <c r="V654" s="28"/>
      <c r="W654" s="28"/>
      <c r="X654" s="558"/>
      <c r="Y654" s="558"/>
      <c r="Z654" s="558"/>
      <c r="AA654" s="561"/>
      <c r="AB654" s="562"/>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row>
    <row r="655" ht="11.25" customHeight="1">
      <c r="A655" s="557"/>
      <c r="B655" s="558"/>
      <c r="C655" s="558"/>
      <c r="D655" s="360"/>
      <c r="E655" s="558"/>
      <c r="F655" s="28"/>
      <c r="G655" s="28"/>
      <c r="H655" s="558"/>
      <c r="I655" s="360"/>
      <c r="J655" s="559"/>
      <c r="K655" s="559"/>
      <c r="L655" s="558"/>
      <c r="M655" s="558"/>
      <c r="N655" s="558"/>
      <c r="O655" s="558"/>
      <c r="P655" s="28"/>
      <c r="Q655" s="559"/>
      <c r="R655" s="560"/>
      <c r="S655" s="560"/>
      <c r="T655" s="28"/>
      <c r="U655" s="28"/>
      <c r="V655" s="28"/>
      <c r="W655" s="28"/>
      <c r="X655" s="558"/>
      <c r="Y655" s="558"/>
      <c r="Z655" s="558"/>
      <c r="AA655" s="561"/>
      <c r="AB655" s="562"/>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row>
    <row r="656" ht="11.25" customHeight="1">
      <c r="A656" s="557"/>
      <c r="B656" s="558"/>
      <c r="C656" s="558"/>
      <c r="D656" s="360"/>
      <c r="E656" s="558"/>
      <c r="F656" s="28"/>
      <c r="G656" s="28"/>
      <c r="H656" s="558"/>
      <c r="I656" s="360"/>
      <c r="J656" s="559"/>
      <c r="K656" s="559"/>
      <c r="L656" s="558"/>
      <c r="M656" s="558"/>
      <c r="N656" s="558"/>
      <c r="O656" s="558"/>
      <c r="P656" s="28"/>
      <c r="Q656" s="559"/>
      <c r="R656" s="560"/>
      <c r="S656" s="560"/>
      <c r="T656" s="28"/>
      <c r="U656" s="28"/>
      <c r="V656" s="28"/>
      <c r="W656" s="28"/>
      <c r="X656" s="558"/>
      <c r="Y656" s="558"/>
      <c r="Z656" s="558"/>
      <c r="AA656" s="561"/>
      <c r="AB656" s="562"/>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row>
    <row r="657" ht="11.25" customHeight="1">
      <c r="A657" s="557"/>
      <c r="B657" s="558"/>
      <c r="C657" s="558"/>
      <c r="D657" s="360"/>
      <c r="E657" s="558"/>
      <c r="F657" s="28"/>
      <c r="G657" s="28"/>
      <c r="H657" s="558"/>
      <c r="I657" s="360"/>
      <c r="J657" s="559"/>
      <c r="K657" s="559"/>
      <c r="L657" s="558"/>
      <c r="M657" s="558"/>
      <c r="N657" s="558"/>
      <c r="O657" s="558"/>
      <c r="P657" s="28"/>
      <c r="Q657" s="559"/>
      <c r="R657" s="560"/>
      <c r="S657" s="560"/>
      <c r="T657" s="28"/>
      <c r="U657" s="28"/>
      <c r="V657" s="28"/>
      <c r="W657" s="28"/>
      <c r="X657" s="558"/>
      <c r="Y657" s="558"/>
      <c r="Z657" s="558"/>
      <c r="AA657" s="561"/>
      <c r="AB657" s="562"/>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row>
    <row r="658" ht="11.25" customHeight="1">
      <c r="A658" s="557"/>
      <c r="B658" s="558"/>
      <c r="C658" s="558"/>
      <c r="D658" s="360"/>
      <c r="E658" s="558"/>
      <c r="F658" s="28"/>
      <c r="G658" s="28"/>
      <c r="H658" s="558"/>
      <c r="I658" s="360"/>
      <c r="J658" s="559"/>
      <c r="K658" s="559"/>
      <c r="L658" s="558"/>
      <c r="M658" s="558"/>
      <c r="N658" s="558"/>
      <c r="O658" s="558"/>
      <c r="P658" s="28"/>
      <c r="Q658" s="559"/>
      <c r="R658" s="560"/>
      <c r="S658" s="560"/>
      <c r="T658" s="28"/>
      <c r="U658" s="28"/>
      <c r="V658" s="28"/>
      <c r="W658" s="28"/>
      <c r="X658" s="558"/>
      <c r="Y658" s="558"/>
      <c r="Z658" s="558"/>
      <c r="AA658" s="561"/>
      <c r="AB658" s="562"/>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row>
    <row r="659" ht="11.25" customHeight="1">
      <c r="A659" s="557"/>
      <c r="B659" s="558"/>
      <c r="C659" s="558"/>
      <c r="D659" s="360"/>
      <c r="E659" s="558"/>
      <c r="F659" s="28"/>
      <c r="G659" s="28"/>
      <c r="H659" s="558"/>
      <c r="I659" s="360"/>
      <c r="J659" s="559"/>
      <c r="K659" s="559"/>
      <c r="L659" s="558"/>
      <c r="M659" s="558"/>
      <c r="N659" s="558"/>
      <c r="O659" s="558"/>
      <c r="P659" s="28"/>
      <c r="Q659" s="559"/>
      <c r="R659" s="560"/>
      <c r="S659" s="560"/>
      <c r="T659" s="28"/>
      <c r="U659" s="28"/>
      <c r="V659" s="28"/>
      <c r="W659" s="28"/>
      <c r="X659" s="558"/>
      <c r="Y659" s="558"/>
      <c r="Z659" s="558"/>
      <c r="AA659" s="561"/>
      <c r="AB659" s="562"/>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row>
    <row r="660" ht="11.25" customHeight="1">
      <c r="A660" s="557"/>
      <c r="B660" s="558"/>
      <c r="C660" s="558"/>
      <c r="D660" s="360"/>
      <c r="E660" s="558"/>
      <c r="F660" s="28"/>
      <c r="G660" s="28"/>
      <c r="H660" s="558"/>
      <c r="I660" s="360"/>
      <c r="J660" s="559"/>
      <c r="K660" s="559"/>
      <c r="L660" s="558"/>
      <c r="M660" s="558"/>
      <c r="N660" s="558"/>
      <c r="O660" s="558"/>
      <c r="P660" s="28"/>
      <c r="Q660" s="559"/>
      <c r="R660" s="560"/>
      <c r="S660" s="560"/>
      <c r="T660" s="28"/>
      <c r="U660" s="28"/>
      <c r="V660" s="28"/>
      <c r="W660" s="28"/>
      <c r="X660" s="558"/>
      <c r="Y660" s="558"/>
      <c r="Z660" s="558"/>
      <c r="AA660" s="561"/>
      <c r="AB660" s="562"/>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row>
    <row r="661" ht="11.25" customHeight="1">
      <c r="A661" s="557"/>
      <c r="B661" s="558"/>
      <c r="C661" s="558"/>
      <c r="D661" s="360"/>
      <c r="E661" s="558"/>
      <c r="F661" s="28"/>
      <c r="G661" s="28"/>
      <c r="H661" s="558"/>
      <c r="I661" s="360"/>
      <c r="J661" s="559"/>
      <c r="K661" s="559"/>
      <c r="L661" s="558"/>
      <c r="M661" s="558"/>
      <c r="N661" s="558"/>
      <c r="O661" s="558"/>
      <c r="P661" s="28"/>
      <c r="Q661" s="559"/>
      <c r="R661" s="560"/>
      <c r="S661" s="560"/>
      <c r="T661" s="28"/>
      <c r="U661" s="28"/>
      <c r="V661" s="28"/>
      <c r="W661" s="28"/>
      <c r="X661" s="558"/>
      <c r="Y661" s="558"/>
      <c r="Z661" s="558"/>
      <c r="AA661" s="561"/>
      <c r="AB661" s="562"/>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row>
    <row r="662" ht="11.25" customHeight="1">
      <c r="A662" s="557"/>
      <c r="B662" s="558"/>
      <c r="C662" s="558"/>
      <c r="D662" s="360"/>
      <c r="E662" s="558"/>
      <c r="F662" s="28"/>
      <c r="G662" s="28"/>
      <c r="H662" s="558"/>
      <c r="I662" s="360"/>
      <c r="J662" s="559"/>
      <c r="K662" s="559"/>
      <c r="L662" s="558"/>
      <c r="M662" s="558"/>
      <c r="N662" s="558"/>
      <c r="O662" s="558"/>
      <c r="P662" s="28"/>
      <c r="Q662" s="559"/>
      <c r="R662" s="560"/>
      <c r="S662" s="560"/>
      <c r="T662" s="28"/>
      <c r="U662" s="28"/>
      <c r="V662" s="28"/>
      <c r="W662" s="28"/>
      <c r="X662" s="558"/>
      <c r="Y662" s="558"/>
      <c r="Z662" s="558"/>
      <c r="AA662" s="561"/>
      <c r="AB662" s="562"/>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row>
    <row r="663" ht="11.25" customHeight="1">
      <c r="A663" s="557"/>
      <c r="B663" s="558"/>
      <c r="C663" s="558"/>
      <c r="D663" s="360"/>
      <c r="E663" s="558"/>
      <c r="F663" s="28"/>
      <c r="G663" s="28"/>
      <c r="H663" s="558"/>
      <c r="I663" s="360"/>
      <c r="J663" s="559"/>
      <c r="K663" s="559"/>
      <c r="L663" s="558"/>
      <c r="M663" s="558"/>
      <c r="N663" s="558"/>
      <c r="O663" s="558"/>
      <c r="P663" s="28"/>
      <c r="Q663" s="559"/>
      <c r="R663" s="560"/>
      <c r="S663" s="560"/>
      <c r="T663" s="28"/>
      <c r="U663" s="28"/>
      <c r="V663" s="28"/>
      <c r="W663" s="28"/>
      <c r="X663" s="558"/>
      <c r="Y663" s="558"/>
      <c r="Z663" s="558"/>
      <c r="AA663" s="561"/>
      <c r="AB663" s="562"/>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row>
    <row r="664" ht="11.25" customHeight="1">
      <c r="A664" s="557"/>
      <c r="B664" s="558"/>
      <c r="C664" s="558"/>
      <c r="D664" s="360"/>
      <c r="E664" s="558"/>
      <c r="F664" s="28"/>
      <c r="G664" s="28"/>
      <c r="H664" s="558"/>
      <c r="I664" s="360"/>
      <c r="J664" s="559"/>
      <c r="K664" s="559"/>
      <c r="L664" s="558"/>
      <c r="M664" s="558"/>
      <c r="N664" s="558"/>
      <c r="O664" s="558"/>
      <c r="P664" s="28"/>
      <c r="Q664" s="559"/>
      <c r="R664" s="560"/>
      <c r="S664" s="560"/>
      <c r="T664" s="28"/>
      <c r="U664" s="28"/>
      <c r="V664" s="28"/>
      <c r="W664" s="28"/>
      <c r="X664" s="558"/>
      <c r="Y664" s="558"/>
      <c r="Z664" s="558"/>
      <c r="AA664" s="561"/>
      <c r="AB664" s="562"/>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row>
    <row r="665" ht="11.25" customHeight="1">
      <c r="A665" s="557"/>
      <c r="B665" s="558"/>
      <c r="C665" s="558"/>
      <c r="D665" s="360"/>
      <c r="E665" s="558"/>
      <c r="F665" s="28"/>
      <c r="G665" s="28"/>
      <c r="H665" s="558"/>
      <c r="I665" s="360"/>
      <c r="J665" s="559"/>
      <c r="K665" s="559"/>
      <c r="L665" s="558"/>
      <c r="M665" s="558"/>
      <c r="N665" s="558"/>
      <c r="O665" s="558"/>
      <c r="P665" s="28"/>
      <c r="Q665" s="559"/>
      <c r="R665" s="560"/>
      <c r="S665" s="560"/>
      <c r="T665" s="28"/>
      <c r="U665" s="28"/>
      <c r="V665" s="28"/>
      <c r="W665" s="28"/>
      <c r="X665" s="558"/>
      <c r="Y665" s="558"/>
      <c r="Z665" s="558"/>
      <c r="AA665" s="561"/>
      <c r="AB665" s="562"/>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row>
    <row r="666" ht="11.25" customHeight="1">
      <c r="A666" s="557"/>
      <c r="B666" s="558"/>
      <c r="C666" s="558"/>
      <c r="D666" s="360"/>
      <c r="E666" s="558"/>
      <c r="F666" s="28"/>
      <c r="G666" s="28"/>
      <c r="H666" s="558"/>
      <c r="I666" s="360"/>
      <c r="J666" s="559"/>
      <c r="K666" s="559"/>
      <c r="L666" s="558"/>
      <c r="M666" s="558"/>
      <c r="N666" s="558"/>
      <c r="O666" s="558"/>
      <c r="P666" s="28"/>
      <c r="Q666" s="559"/>
      <c r="R666" s="560"/>
      <c r="S666" s="560"/>
      <c r="T666" s="28"/>
      <c r="U666" s="28"/>
      <c r="V666" s="28"/>
      <c r="W666" s="28"/>
      <c r="X666" s="558"/>
      <c r="Y666" s="558"/>
      <c r="Z666" s="558"/>
      <c r="AA666" s="561"/>
      <c r="AB666" s="562"/>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row>
    <row r="667" ht="11.25" customHeight="1">
      <c r="A667" s="557"/>
      <c r="B667" s="558"/>
      <c r="C667" s="558"/>
      <c r="D667" s="360"/>
      <c r="E667" s="558"/>
      <c r="F667" s="28"/>
      <c r="G667" s="28"/>
      <c r="H667" s="558"/>
      <c r="I667" s="360"/>
      <c r="J667" s="559"/>
      <c r="K667" s="559"/>
      <c r="L667" s="558"/>
      <c r="M667" s="558"/>
      <c r="N667" s="558"/>
      <c r="O667" s="558"/>
      <c r="P667" s="28"/>
      <c r="Q667" s="559"/>
      <c r="R667" s="560"/>
      <c r="S667" s="560"/>
      <c r="T667" s="28"/>
      <c r="U667" s="28"/>
      <c r="V667" s="28"/>
      <c r="W667" s="28"/>
      <c r="X667" s="558"/>
      <c r="Y667" s="558"/>
      <c r="Z667" s="558"/>
      <c r="AA667" s="561"/>
      <c r="AB667" s="562"/>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row>
    <row r="668" ht="11.25" customHeight="1">
      <c r="A668" s="557"/>
      <c r="B668" s="558"/>
      <c r="C668" s="558"/>
      <c r="D668" s="360"/>
      <c r="E668" s="558"/>
      <c r="F668" s="28"/>
      <c r="G668" s="28"/>
      <c r="H668" s="558"/>
      <c r="I668" s="360"/>
      <c r="J668" s="559"/>
      <c r="K668" s="559"/>
      <c r="L668" s="558"/>
      <c r="M668" s="558"/>
      <c r="N668" s="558"/>
      <c r="O668" s="558"/>
      <c r="P668" s="28"/>
      <c r="Q668" s="559"/>
      <c r="R668" s="560"/>
      <c r="S668" s="560"/>
      <c r="T668" s="28"/>
      <c r="U668" s="28"/>
      <c r="V668" s="28"/>
      <c r="W668" s="28"/>
      <c r="X668" s="558"/>
      <c r="Y668" s="558"/>
      <c r="Z668" s="558"/>
      <c r="AA668" s="561"/>
      <c r="AB668" s="562"/>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row>
    <row r="669" ht="11.25" customHeight="1">
      <c r="A669" s="557"/>
      <c r="B669" s="558"/>
      <c r="C669" s="558"/>
      <c r="D669" s="360"/>
      <c r="E669" s="558"/>
      <c r="F669" s="28"/>
      <c r="G669" s="28"/>
      <c r="H669" s="558"/>
      <c r="I669" s="360"/>
      <c r="J669" s="559"/>
      <c r="K669" s="559"/>
      <c r="L669" s="558"/>
      <c r="M669" s="558"/>
      <c r="N669" s="558"/>
      <c r="O669" s="558"/>
      <c r="P669" s="28"/>
      <c r="Q669" s="559"/>
      <c r="R669" s="560"/>
      <c r="S669" s="560"/>
      <c r="T669" s="28"/>
      <c r="U669" s="28"/>
      <c r="V669" s="28"/>
      <c r="W669" s="28"/>
      <c r="X669" s="558"/>
      <c r="Y669" s="558"/>
      <c r="Z669" s="558"/>
      <c r="AA669" s="561"/>
      <c r="AB669" s="562"/>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row>
    <row r="670" ht="11.25" customHeight="1">
      <c r="A670" s="557"/>
      <c r="B670" s="558"/>
      <c r="C670" s="558"/>
      <c r="D670" s="360"/>
      <c r="E670" s="558"/>
      <c r="F670" s="28"/>
      <c r="G670" s="28"/>
      <c r="H670" s="558"/>
      <c r="I670" s="360"/>
      <c r="J670" s="559"/>
      <c r="K670" s="559"/>
      <c r="L670" s="558"/>
      <c r="M670" s="558"/>
      <c r="N670" s="558"/>
      <c r="O670" s="558"/>
      <c r="P670" s="28"/>
      <c r="Q670" s="559"/>
      <c r="R670" s="560"/>
      <c r="S670" s="560"/>
      <c r="T670" s="28"/>
      <c r="U670" s="28"/>
      <c r="V670" s="28"/>
      <c r="W670" s="28"/>
      <c r="X670" s="558"/>
      <c r="Y670" s="558"/>
      <c r="Z670" s="558"/>
      <c r="AA670" s="561"/>
      <c r="AB670" s="562"/>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row>
    <row r="671" ht="11.25" customHeight="1">
      <c r="A671" s="557"/>
      <c r="B671" s="558"/>
      <c r="C671" s="558"/>
      <c r="D671" s="360"/>
      <c r="E671" s="558"/>
      <c r="F671" s="28"/>
      <c r="G671" s="28"/>
      <c r="H671" s="558"/>
      <c r="I671" s="360"/>
      <c r="J671" s="559"/>
      <c r="K671" s="559"/>
      <c r="L671" s="558"/>
      <c r="M671" s="558"/>
      <c r="N671" s="558"/>
      <c r="O671" s="558"/>
      <c r="P671" s="28"/>
      <c r="Q671" s="559"/>
      <c r="R671" s="560"/>
      <c r="S671" s="560"/>
      <c r="T671" s="28"/>
      <c r="U671" s="28"/>
      <c r="V671" s="28"/>
      <c r="W671" s="28"/>
      <c r="X671" s="558"/>
      <c r="Y671" s="558"/>
      <c r="Z671" s="558"/>
      <c r="AA671" s="561"/>
      <c r="AB671" s="562"/>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row>
    <row r="672" ht="11.25" customHeight="1">
      <c r="A672" s="557"/>
      <c r="B672" s="558"/>
      <c r="C672" s="558"/>
      <c r="D672" s="360"/>
      <c r="E672" s="558"/>
      <c r="F672" s="28"/>
      <c r="G672" s="28"/>
      <c r="H672" s="558"/>
      <c r="I672" s="360"/>
      <c r="J672" s="559"/>
      <c r="K672" s="559"/>
      <c r="L672" s="558"/>
      <c r="M672" s="558"/>
      <c r="N672" s="558"/>
      <c r="O672" s="558"/>
      <c r="P672" s="28"/>
      <c r="Q672" s="559"/>
      <c r="R672" s="560"/>
      <c r="S672" s="560"/>
      <c r="T672" s="28"/>
      <c r="U672" s="28"/>
      <c r="V672" s="28"/>
      <c r="W672" s="28"/>
      <c r="X672" s="558"/>
      <c r="Y672" s="558"/>
      <c r="Z672" s="558"/>
      <c r="AA672" s="561"/>
      <c r="AB672" s="562"/>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row>
    <row r="673" ht="11.25" customHeight="1">
      <c r="A673" s="557"/>
      <c r="B673" s="558"/>
      <c r="C673" s="558"/>
      <c r="D673" s="360"/>
      <c r="E673" s="558"/>
      <c r="F673" s="28"/>
      <c r="G673" s="28"/>
      <c r="H673" s="558"/>
      <c r="I673" s="360"/>
      <c r="J673" s="559"/>
      <c r="K673" s="559"/>
      <c r="L673" s="558"/>
      <c r="M673" s="558"/>
      <c r="N673" s="558"/>
      <c r="O673" s="558"/>
      <c r="P673" s="28"/>
      <c r="Q673" s="559"/>
      <c r="R673" s="560"/>
      <c r="S673" s="560"/>
      <c r="T673" s="28"/>
      <c r="U673" s="28"/>
      <c r="V673" s="28"/>
      <c r="W673" s="28"/>
      <c r="X673" s="558"/>
      <c r="Y673" s="558"/>
      <c r="Z673" s="558"/>
      <c r="AA673" s="561"/>
      <c r="AB673" s="562"/>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row>
    <row r="674" ht="11.25" customHeight="1">
      <c r="A674" s="557"/>
      <c r="B674" s="558"/>
      <c r="C674" s="558"/>
      <c r="D674" s="360"/>
      <c r="E674" s="558"/>
      <c r="F674" s="28"/>
      <c r="G674" s="28"/>
      <c r="H674" s="558"/>
      <c r="I674" s="360"/>
      <c r="J674" s="559"/>
      <c r="K674" s="559"/>
      <c r="L674" s="558"/>
      <c r="M674" s="558"/>
      <c r="N674" s="558"/>
      <c r="O674" s="558"/>
      <c r="P674" s="28"/>
      <c r="Q674" s="559"/>
      <c r="R674" s="560"/>
      <c r="S674" s="560"/>
      <c r="T674" s="28"/>
      <c r="U674" s="28"/>
      <c r="V674" s="28"/>
      <c r="W674" s="28"/>
      <c r="X674" s="558"/>
      <c r="Y674" s="558"/>
      <c r="Z674" s="558"/>
      <c r="AA674" s="561"/>
      <c r="AB674" s="562"/>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row>
    <row r="675" ht="11.25" customHeight="1">
      <c r="A675" s="557"/>
      <c r="B675" s="558"/>
      <c r="C675" s="558"/>
      <c r="D675" s="360"/>
      <c r="E675" s="558"/>
      <c r="F675" s="28"/>
      <c r="G675" s="28"/>
      <c r="H675" s="558"/>
      <c r="I675" s="360"/>
      <c r="J675" s="559"/>
      <c r="K675" s="559"/>
      <c r="L675" s="558"/>
      <c r="M675" s="558"/>
      <c r="N675" s="558"/>
      <c r="O675" s="558"/>
      <c r="P675" s="28"/>
      <c r="Q675" s="559"/>
      <c r="R675" s="560"/>
      <c r="S675" s="560"/>
      <c r="T675" s="28"/>
      <c r="U675" s="28"/>
      <c r="V675" s="28"/>
      <c r="W675" s="28"/>
      <c r="X675" s="558"/>
      <c r="Y675" s="558"/>
      <c r="Z675" s="558"/>
      <c r="AA675" s="561"/>
      <c r="AB675" s="562"/>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row>
    <row r="676" ht="11.25" customHeight="1">
      <c r="A676" s="557"/>
      <c r="B676" s="558"/>
      <c r="C676" s="558"/>
      <c r="D676" s="360"/>
      <c r="E676" s="558"/>
      <c r="F676" s="28"/>
      <c r="G676" s="28"/>
      <c r="H676" s="558"/>
      <c r="I676" s="360"/>
      <c r="J676" s="559"/>
      <c r="K676" s="559"/>
      <c r="L676" s="558"/>
      <c r="M676" s="558"/>
      <c r="N676" s="558"/>
      <c r="O676" s="558"/>
      <c r="P676" s="28"/>
      <c r="Q676" s="559"/>
      <c r="R676" s="560"/>
      <c r="S676" s="560"/>
      <c r="T676" s="28"/>
      <c r="U676" s="28"/>
      <c r="V676" s="28"/>
      <c r="W676" s="28"/>
      <c r="X676" s="558"/>
      <c r="Y676" s="558"/>
      <c r="Z676" s="558"/>
      <c r="AA676" s="561"/>
      <c r="AB676" s="562"/>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row>
    <row r="677" ht="11.25" customHeight="1">
      <c r="A677" s="557"/>
      <c r="B677" s="558"/>
      <c r="C677" s="558"/>
      <c r="D677" s="360"/>
      <c r="E677" s="558"/>
      <c r="F677" s="28"/>
      <c r="G677" s="28"/>
      <c r="H677" s="558"/>
      <c r="I677" s="360"/>
      <c r="J677" s="559"/>
      <c r="K677" s="559"/>
      <c r="L677" s="558"/>
      <c r="M677" s="558"/>
      <c r="N677" s="558"/>
      <c r="O677" s="558"/>
      <c r="P677" s="28"/>
      <c r="Q677" s="559"/>
      <c r="R677" s="560"/>
      <c r="S677" s="560"/>
      <c r="T677" s="28"/>
      <c r="U677" s="28"/>
      <c r="V677" s="28"/>
      <c r="W677" s="28"/>
      <c r="X677" s="558"/>
      <c r="Y677" s="558"/>
      <c r="Z677" s="558"/>
      <c r="AA677" s="561"/>
      <c r="AB677" s="562"/>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row>
    <row r="678" ht="11.25" customHeight="1">
      <c r="A678" s="557"/>
      <c r="B678" s="558"/>
      <c r="C678" s="558"/>
      <c r="D678" s="360"/>
      <c r="E678" s="558"/>
      <c r="F678" s="28"/>
      <c r="G678" s="28"/>
      <c r="H678" s="558"/>
      <c r="I678" s="360"/>
      <c r="J678" s="559"/>
      <c r="K678" s="559"/>
      <c r="L678" s="558"/>
      <c r="M678" s="558"/>
      <c r="N678" s="558"/>
      <c r="O678" s="558"/>
      <c r="P678" s="28"/>
      <c r="Q678" s="559"/>
      <c r="R678" s="560"/>
      <c r="S678" s="560"/>
      <c r="T678" s="28"/>
      <c r="U678" s="28"/>
      <c r="V678" s="28"/>
      <c r="W678" s="28"/>
      <c r="X678" s="558"/>
      <c r="Y678" s="558"/>
      <c r="Z678" s="558"/>
      <c r="AA678" s="561"/>
      <c r="AB678" s="562"/>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row>
    <row r="679" ht="11.25" customHeight="1">
      <c r="A679" s="557"/>
      <c r="B679" s="558"/>
      <c r="C679" s="558"/>
      <c r="D679" s="360"/>
      <c r="E679" s="558"/>
      <c r="F679" s="28"/>
      <c r="G679" s="28"/>
      <c r="H679" s="558"/>
      <c r="I679" s="360"/>
      <c r="J679" s="559"/>
      <c r="K679" s="559"/>
      <c r="L679" s="558"/>
      <c r="M679" s="558"/>
      <c r="N679" s="558"/>
      <c r="O679" s="558"/>
      <c r="P679" s="28"/>
      <c r="Q679" s="559"/>
      <c r="R679" s="560"/>
      <c r="S679" s="560"/>
      <c r="T679" s="28"/>
      <c r="U679" s="28"/>
      <c r="V679" s="28"/>
      <c r="W679" s="28"/>
      <c r="X679" s="558"/>
      <c r="Y679" s="558"/>
      <c r="Z679" s="558"/>
      <c r="AA679" s="561"/>
      <c r="AB679" s="562"/>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row>
    <row r="680" ht="11.25" customHeight="1">
      <c r="A680" s="557"/>
      <c r="B680" s="558"/>
      <c r="C680" s="558"/>
      <c r="D680" s="360"/>
      <c r="E680" s="558"/>
      <c r="F680" s="28"/>
      <c r="G680" s="28"/>
      <c r="H680" s="558"/>
      <c r="I680" s="360"/>
      <c r="J680" s="559"/>
      <c r="K680" s="559"/>
      <c r="L680" s="558"/>
      <c r="M680" s="558"/>
      <c r="N680" s="558"/>
      <c r="O680" s="558"/>
      <c r="P680" s="28"/>
      <c r="Q680" s="559"/>
      <c r="R680" s="560"/>
      <c r="S680" s="560"/>
      <c r="T680" s="28"/>
      <c r="U680" s="28"/>
      <c r="V680" s="28"/>
      <c r="W680" s="28"/>
      <c r="X680" s="558"/>
      <c r="Y680" s="558"/>
      <c r="Z680" s="558"/>
      <c r="AA680" s="561"/>
      <c r="AB680" s="562"/>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row>
    <row r="681" ht="11.25" customHeight="1">
      <c r="A681" s="557"/>
      <c r="B681" s="558"/>
      <c r="C681" s="558"/>
      <c r="D681" s="360"/>
      <c r="E681" s="558"/>
      <c r="F681" s="28"/>
      <c r="G681" s="28"/>
      <c r="H681" s="558"/>
      <c r="I681" s="360"/>
      <c r="J681" s="559"/>
      <c r="K681" s="559"/>
      <c r="L681" s="558"/>
      <c r="M681" s="558"/>
      <c r="N681" s="558"/>
      <c r="O681" s="558"/>
      <c r="P681" s="28"/>
      <c r="Q681" s="559"/>
      <c r="R681" s="560"/>
      <c r="S681" s="560"/>
      <c r="T681" s="28"/>
      <c r="U681" s="28"/>
      <c r="V681" s="28"/>
      <c r="W681" s="28"/>
      <c r="X681" s="558"/>
      <c r="Y681" s="558"/>
      <c r="Z681" s="558"/>
      <c r="AA681" s="561"/>
      <c r="AB681" s="562"/>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row>
    <row r="682" ht="11.25" customHeight="1">
      <c r="A682" s="557"/>
      <c r="B682" s="558"/>
      <c r="C682" s="558"/>
      <c r="D682" s="360"/>
      <c r="E682" s="558"/>
      <c r="F682" s="28"/>
      <c r="G682" s="28"/>
      <c r="H682" s="558"/>
      <c r="I682" s="360"/>
      <c r="J682" s="559"/>
      <c r="K682" s="559"/>
      <c r="L682" s="558"/>
      <c r="M682" s="558"/>
      <c r="N682" s="558"/>
      <c r="O682" s="558"/>
      <c r="P682" s="28"/>
      <c r="Q682" s="559"/>
      <c r="R682" s="560"/>
      <c r="S682" s="560"/>
      <c r="T682" s="28"/>
      <c r="U682" s="28"/>
      <c r="V682" s="28"/>
      <c r="W682" s="28"/>
      <c r="X682" s="558"/>
      <c r="Y682" s="558"/>
      <c r="Z682" s="558"/>
      <c r="AA682" s="561"/>
      <c r="AB682" s="562"/>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row>
    <row r="683" ht="11.25" customHeight="1">
      <c r="A683" s="557"/>
      <c r="B683" s="558"/>
      <c r="C683" s="558"/>
      <c r="D683" s="360"/>
      <c r="E683" s="558"/>
      <c r="F683" s="28"/>
      <c r="G683" s="28"/>
      <c r="H683" s="558"/>
      <c r="I683" s="360"/>
      <c r="J683" s="559"/>
      <c r="K683" s="559"/>
      <c r="L683" s="558"/>
      <c r="M683" s="558"/>
      <c r="N683" s="558"/>
      <c r="O683" s="558"/>
      <c r="P683" s="28"/>
      <c r="Q683" s="559"/>
      <c r="R683" s="560"/>
      <c r="S683" s="560"/>
      <c r="T683" s="28"/>
      <c r="U683" s="28"/>
      <c r="V683" s="28"/>
      <c r="W683" s="28"/>
      <c r="X683" s="558"/>
      <c r="Y683" s="558"/>
      <c r="Z683" s="558"/>
      <c r="AA683" s="561"/>
      <c r="AB683" s="562"/>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row>
    <row r="684" ht="11.25" customHeight="1">
      <c r="A684" s="557"/>
      <c r="B684" s="558"/>
      <c r="C684" s="558"/>
      <c r="D684" s="360"/>
      <c r="E684" s="558"/>
      <c r="F684" s="28"/>
      <c r="G684" s="28"/>
      <c r="H684" s="558"/>
      <c r="I684" s="360"/>
      <c r="J684" s="559"/>
      <c r="K684" s="559"/>
      <c r="L684" s="558"/>
      <c r="M684" s="558"/>
      <c r="N684" s="558"/>
      <c r="O684" s="558"/>
      <c r="P684" s="28"/>
      <c r="Q684" s="559"/>
      <c r="R684" s="560"/>
      <c r="S684" s="560"/>
      <c r="T684" s="28"/>
      <c r="U684" s="28"/>
      <c r="V684" s="28"/>
      <c r="W684" s="28"/>
      <c r="X684" s="558"/>
      <c r="Y684" s="558"/>
      <c r="Z684" s="558"/>
      <c r="AA684" s="561"/>
      <c r="AB684" s="562"/>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row>
    <row r="685" ht="11.25" customHeight="1">
      <c r="A685" s="557"/>
      <c r="B685" s="558"/>
      <c r="C685" s="558"/>
      <c r="D685" s="360"/>
      <c r="E685" s="558"/>
      <c r="F685" s="28"/>
      <c r="G685" s="28"/>
      <c r="H685" s="558"/>
      <c r="I685" s="360"/>
      <c r="J685" s="559"/>
      <c r="K685" s="559"/>
      <c r="L685" s="558"/>
      <c r="M685" s="558"/>
      <c r="N685" s="558"/>
      <c r="O685" s="558"/>
      <c r="P685" s="28"/>
      <c r="Q685" s="559"/>
      <c r="R685" s="560"/>
      <c r="S685" s="560"/>
      <c r="T685" s="28"/>
      <c r="U685" s="28"/>
      <c r="V685" s="28"/>
      <c r="W685" s="28"/>
      <c r="X685" s="558"/>
      <c r="Y685" s="558"/>
      <c r="Z685" s="558"/>
      <c r="AA685" s="561"/>
      <c r="AB685" s="562"/>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row>
    <row r="686" ht="11.25" customHeight="1">
      <c r="A686" s="557"/>
      <c r="B686" s="558"/>
      <c r="C686" s="558"/>
      <c r="D686" s="360"/>
      <c r="E686" s="558"/>
      <c r="F686" s="28"/>
      <c r="G686" s="28"/>
      <c r="H686" s="558"/>
      <c r="I686" s="360"/>
      <c r="J686" s="559"/>
      <c r="K686" s="559"/>
      <c r="L686" s="558"/>
      <c r="M686" s="558"/>
      <c r="N686" s="558"/>
      <c r="O686" s="558"/>
      <c r="P686" s="28"/>
      <c r="Q686" s="559"/>
      <c r="R686" s="560"/>
      <c r="S686" s="560"/>
      <c r="T686" s="28"/>
      <c r="U686" s="28"/>
      <c r="V686" s="28"/>
      <c r="W686" s="28"/>
      <c r="X686" s="558"/>
      <c r="Y686" s="558"/>
      <c r="Z686" s="558"/>
      <c r="AA686" s="561"/>
      <c r="AB686" s="562"/>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row>
    <row r="687" ht="11.25" customHeight="1">
      <c r="A687" s="557"/>
      <c r="B687" s="558"/>
      <c r="C687" s="558"/>
      <c r="D687" s="360"/>
      <c r="E687" s="558"/>
      <c r="F687" s="28"/>
      <c r="G687" s="28"/>
      <c r="H687" s="558"/>
      <c r="I687" s="360"/>
      <c r="J687" s="559"/>
      <c r="K687" s="559"/>
      <c r="L687" s="558"/>
      <c r="M687" s="558"/>
      <c r="N687" s="558"/>
      <c r="O687" s="558"/>
      <c r="P687" s="28"/>
      <c r="Q687" s="559"/>
      <c r="R687" s="560"/>
      <c r="S687" s="560"/>
      <c r="T687" s="28"/>
      <c r="U687" s="28"/>
      <c r="V687" s="28"/>
      <c r="W687" s="28"/>
      <c r="X687" s="558"/>
      <c r="Y687" s="558"/>
      <c r="Z687" s="558"/>
      <c r="AA687" s="561"/>
      <c r="AB687" s="562"/>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row>
    <row r="688" ht="11.25" customHeight="1">
      <c r="A688" s="557"/>
      <c r="B688" s="558"/>
      <c r="C688" s="558"/>
      <c r="D688" s="360"/>
      <c r="E688" s="558"/>
      <c r="F688" s="28"/>
      <c r="G688" s="28"/>
      <c r="H688" s="558"/>
      <c r="I688" s="360"/>
      <c r="J688" s="559"/>
      <c r="K688" s="559"/>
      <c r="L688" s="558"/>
      <c r="M688" s="558"/>
      <c r="N688" s="558"/>
      <c r="O688" s="558"/>
      <c r="P688" s="28"/>
      <c r="Q688" s="559"/>
      <c r="R688" s="560"/>
      <c r="S688" s="560"/>
      <c r="T688" s="28"/>
      <c r="U688" s="28"/>
      <c r="V688" s="28"/>
      <c r="W688" s="28"/>
      <c r="X688" s="558"/>
      <c r="Y688" s="558"/>
      <c r="Z688" s="558"/>
      <c r="AA688" s="561"/>
      <c r="AB688" s="562"/>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row>
    <row r="689" ht="11.25" customHeight="1">
      <c r="A689" s="557"/>
      <c r="B689" s="558"/>
      <c r="C689" s="558"/>
      <c r="D689" s="360"/>
      <c r="E689" s="558"/>
      <c r="F689" s="28"/>
      <c r="G689" s="28"/>
      <c r="H689" s="558"/>
      <c r="I689" s="360"/>
      <c r="J689" s="559"/>
      <c r="K689" s="559"/>
      <c r="L689" s="558"/>
      <c r="M689" s="558"/>
      <c r="N689" s="558"/>
      <c r="O689" s="558"/>
      <c r="P689" s="28"/>
      <c r="Q689" s="559"/>
      <c r="R689" s="560"/>
      <c r="S689" s="560"/>
      <c r="T689" s="28"/>
      <c r="U689" s="28"/>
      <c r="V689" s="28"/>
      <c r="W689" s="28"/>
      <c r="X689" s="558"/>
      <c r="Y689" s="558"/>
      <c r="Z689" s="558"/>
      <c r="AA689" s="561"/>
      <c r="AB689" s="562"/>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row>
    <row r="690" ht="11.25" customHeight="1">
      <c r="A690" s="557"/>
      <c r="B690" s="558"/>
      <c r="C690" s="558"/>
      <c r="D690" s="360"/>
      <c r="E690" s="558"/>
      <c r="F690" s="28"/>
      <c r="G690" s="28"/>
      <c r="H690" s="558"/>
      <c r="I690" s="360"/>
      <c r="J690" s="559"/>
      <c r="K690" s="559"/>
      <c r="L690" s="558"/>
      <c r="M690" s="558"/>
      <c r="N690" s="558"/>
      <c r="O690" s="558"/>
      <c r="P690" s="28"/>
      <c r="Q690" s="559"/>
      <c r="R690" s="560"/>
      <c r="S690" s="560"/>
      <c r="T690" s="28"/>
      <c r="U690" s="28"/>
      <c r="V690" s="28"/>
      <c r="W690" s="28"/>
      <c r="X690" s="558"/>
      <c r="Y690" s="558"/>
      <c r="Z690" s="558"/>
      <c r="AA690" s="561"/>
      <c r="AB690" s="562"/>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row>
    <row r="691" ht="11.25" customHeight="1">
      <c r="A691" s="557"/>
      <c r="B691" s="558"/>
      <c r="C691" s="558"/>
      <c r="D691" s="360"/>
      <c r="E691" s="558"/>
      <c r="F691" s="28"/>
      <c r="G691" s="28"/>
      <c r="H691" s="558"/>
      <c r="I691" s="360"/>
      <c r="J691" s="559"/>
      <c r="K691" s="559"/>
      <c r="L691" s="558"/>
      <c r="M691" s="558"/>
      <c r="N691" s="558"/>
      <c r="O691" s="558"/>
      <c r="P691" s="28"/>
      <c r="Q691" s="559"/>
      <c r="R691" s="560"/>
      <c r="S691" s="560"/>
      <c r="T691" s="28"/>
      <c r="U691" s="28"/>
      <c r="V691" s="28"/>
      <c r="W691" s="28"/>
      <c r="X691" s="558"/>
      <c r="Y691" s="558"/>
      <c r="Z691" s="558"/>
      <c r="AA691" s="561"/>
      <c r="AB691" s="562"/>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row>
    <row r="692" ht="11.25" customHeight="1">
      <c r="A692" s="557"/>
      <c r="B692" s="558"/>
      <c r="C692" s="558"/>
      <c r="D692" s="360"/>
      <c r="E692" s="558"/>
      <c r="F692" s="28"/>
      <c r="G692" s="28"/>
      <c r="H692" s="558"/>
      <c r="I692" s="360"/>
      <c r="J692" s="559"/>
      <c r="K692" s="559"/>
      <c r="L692" s="558"/>
      <c r="M692" s="558"/>
      <c r="N692" s="558"/>
      <c r="O692" s="558"/>
      <c r="P692" s="28"/>
      <c r="Q692" s="559"/>
      <c r="R692" s="560"/>
      <c r="S692" s="560"/>
      <c r="T692" s="28"/>
      <c r="U692" s="28"/>
      <c r="V692" s="28"/>
      <c r="W692" s="28"/>
      <c r="X692" s="558"/>
      <c r="Y692" s="558"/>
      <c r="Z692" s="558"/>
      <c r="AA692" s="561"/>
      <c r="AB692" s="562"/>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row>
    <row r="693" ht="11.25" customHeight="1">
      <c r="A693" s="557"/>
      <c r="B693" s="558"/>
      <c r="C693" s="558"/>
      <c r="D693" s="360"/>
      <c r="E693" s="558"/>
      <c r="F693" s="28"/>
      <c r="G693" s="28"/>
      <c r="H693" s="558"/>
      <c r="I693" s="360"/>
      <c r="J693" s="559"/>
      <c r="K693" s="559"/>
      <c r="L693" s="558"/>
      <c r="M693" s="558"/>
      <c r="N693" s="558"/>
      <c r="O693" s="558"/>
      <c r="P693" s="28"/>
      <c r="Q693" s="559"/>
      <c r="R693" s="560"/>
      <c r="S693" s="560"/>
      <c r="T693" s="28"/>
      <c r="U693" s="28"/>
      <c r="V693" s="28"/>
      <c r="W693" s="28"/>
      <c r="X693" s="558"/>
      <c r="Y693" s="558"/>
      <c r="Z693" s="558"/>
      <c r="AA693" s="561"/>
      <c r="AB693" s="562"/>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row>
    <row r="694" ht="11.25" customHeight="1">
      <c r="A694" s="557"/>
      <c r="B694" s="558"/>
      <c r="C694" s="558"/>
      <c r="D694" s="360"/>
      <c r="E694" s="558"/>
      <c r="F694" s="28"/>
      <c r="G694" s="28"/>
      <c r="H694" s="558"/>
      <c r="I694" s="360"/>
      <c r="J694" s="559"/>
      <c r="K694" s="559"/>
      <c r="L694" s="558"/>
      <c r="M694" s="558"/>
      <c r="N694" s="558"/>
      <c r="O694" s="558"/>
      <c r="P694" s="28"/>
      <c r="Q694" s="559"/>
      <c r="R694" s="560"/>
      <c r="S694" s="560"/>
      <c r="T694" s="28"/>
      <c r="U694" s="28"/>
      <c r="V694" s="28"/>
      <c r="W694" s="28"/>
      <c r="X694" s="558"/>
      <c r="Y694" s="558"/>
      <c r="Z694" s="558"/>
      <c r="AA694" s="561"/>
      <c r="AB694" s="562"/>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row>
    <row r="695" ht="11.25" customHeight="1">
      <c r="A695" s="557"/>
      <c r="B695" s="558"/>
      <c r="C695" s="558"/>
      <c r="D695" s="360"/>
      <c r="E695" s="558"/>
      <c r="F695" s="28"/>
      <c r="G695" s="28"/>
      <c r="H695" s="558"/>
      <c r="I695" s="360"/>
      <c r="J695" s="559"/>
      <c r="K695" s="559"/>
      <c r="L695" s="558"/>
      <c r="M695" s="558"/>
      <c r="N695" s="558"/>
      <c r="O695" s="558"/>
      <c r="P695" s="28"/>
      <c r="Q695" s="559"/>
      <c r="R695" s="560"/>
      <c r="S695" s="560"/>
      <c r="T695" s="28"/>
      <c r="U695" s="28"/>
      <c r="V695" s="28"/>
      <c r="W695" s="28"/>
      <c r="X695" s="558"/>
      <c r="Y695" s="558"/>
      <c r="Z695" s="558"/>
      <c r="AA695" s="561"/>
      <c r="AB695" s="562"/>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row>
    <row r="696" ht="11.25" customHeight="1">
      <c r="A696" s="557"/>
      <c r="B696" s="558"/>
      <c r="C696" s="558"/>
      <c r="D696" s="360"/>
      <c r="E696" s="558"/>
      <c r="F696" s="28"/>
      <c r="G696" s="28"/>
      <c r="H696" s="558"/>
      <c r="I696" s="360"/>
      <c r="J696" s="559"/>
      <c r="K696" s="559"/>
      <c r="L696" s="558"/>
      <c r="M696" s="558"/>
      <c r="N696" s="558"/>
      <c r="O696" s="558"/>
      <c r="P696" s="28"/>
      <c r="Q696" s="559"/>
      <c r="R696" s="560"/>
      <c r="S696" s="560"/>
      <c r="T696" s="28"/>
      <c r="U696" s="28"/>
      <c r="V696" s="28"/>
      <c r="W696" s="28"/>
      <c r="X696" s="558"/>
      <c r="Y696" s="558"/>
      <c r="Z696" s="558"/>
      <c r="AA696" s="561"/>
      <c r="AB696" s="562"/>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row>
    <row r="697" ht="11.25" customHeight="1">
      <c r="A697" s="557"/>
      <c r="B697" s="558"/>
      <c r="C697" s="558"/>
      <c r="D697" s="360"/>
      <c r="E697" s="558"/>
      <c r="F697" s="28"/>
      <c r="G697" s="28"/>
      <c r="H697" s="558"/>
      <c r="I697" s="360"/>
      <c r="J697" s="559"/>
      <c r="K697" s="559"/>
      <c r="L697" s="558"/>
      <c r="M697" s="558"/>
      <c r="N697" s="558"/>
      <c r="O697" s="558"/>
      <c r="P697" s="28"/>
      <c r="Q697" s="559"/>
      <c r="R697" s="560"/>
      <c r="S697" s="560"/>
      <c r="T697" s="28"/>
      <c r="U697" s="28"/>
      <c r="V697" s="28"/>
      <c r="W697" s="28"/>
      <c r="X697" s="558"/>
      <c r="Y697" s="558"/>
      <c r="Z697" s="558"/>
      <c r="AA697" s="561"/>
      <c r="AB697" s="562"/>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row>
    <row r="698" ht="11.25" customHeight="1">
      <c r="A698" s="557"/>
      <c r="B698" s="558"/>
      <c r="C698" s="558"/>
      <c r="D698" s="360"/>
      <c r="E698" s="558"/>
      <c r="F698" s="28"/>
      <c r="G698" s="28"/>
      <c r="H698" s="558"/>
      <c r="I698" s="360"/>
      <c r="J698" s="559"/>
      <c r="K698" s="559"/>
      <c r="L698" s="558"/>
      <c r="M698" s="558"/>
      <c r="N698" s="558"/>
      <c r="O698" s="558"/>
      <c r="P698" s="28"/>
      <c r="Q698" s="559"/>
      <c r="R698" s="560"/>
      <c r="S698" s="560"/>
      <c r="T698" s="28"/>
      <c r="U698" s="28"/>
      <c r="V698" s="28"/>
      <c r="W698" s="28"/>
      <c r="X698" s="558"/>
      <c r="Y698" s="558"/>
      <c r="Z698" s="558"/>
      <c r="AA698" s="561"/>
      <c r="AB698" s="562"/>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row>
    <row r="699" ht="11.25" customHeight="1">
      <c r="A699" s="557"/>
      <c r="B699" s="558"/>
      <c r="C699" s="558"/>
      <c r="D699" s="360"/>
      <c r="E699" s="558"/>
      <c r="F699" s="28"/>
      <c r="G699" s="28"/>
      <c r="H699" s="558"/>
      <c r="I699" s="360"/>
      <c r="J699" s="559"/>
      <c r="K699" s="559"/>
      <c r="L699" s="558"/>
      <c r="M699" s="558"/>
      <c r="N699" s="558"/>
      <c r="O699" s="558"/>
      <c r="P699" s="28"/>
      <c r="Q699" s="559"/>
      <c r="R699" s="560"/>
      <c r="S699" s="560"/>
      <c r="T699" s="28"/>
      <c r="U699" s="28"/>
      <c r="V699" s="28"/>
      <c r="W699" s="28"/>
      <c r="X699" s="558"/>
      <c r="Y699" s="558"/>
      <c r="Z699" s="558"/>
      <c r="AA699" s="561"/>
      <c r="AB699" s="562"/>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row>
    <row r="700" ht="11.25" customHeight="1">
      <c r="A700" s="557"/>
      <c r="B700" s="558"/>
      <c r="C700" s="558"/>
      <c r="D700" s="360"/>
      <c r="E700" s="558"/>
      <c r="F700" s="28"/>
      <c r="G700" s="28"/>
      <c r="H700" s="558"/>
      <c r="I700" s="360"/>
      <c r="J700" s="559"/>
      <c r="K700" s="559"/>
      <c r="L700" s="558"/>
      <c r="M700" s="558"/>
      <c r="N700" s="558"/>
      <c r="O700" s="558"/>
      <c r="P700" s="28"/>
      <c r="Q700" s="559"/>
      <c r="R700" s="560"/>
      <c r="S700" s="560"/>
      <c r="T700" s="28"/>
      <c r="U700" s="28"/>
      <c r="V700" s="28"/>
      <c r="W700" s="28"/>
      <c r="X700" s="558"/>
      <c r="Y700" s="558"/>
      <c r="Z700" s="558"/>
      <c r="AA700" s="561"/>
      <c r="AB700" s="562"/>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row>
    <row r="701" ht="11.25" customHeight="1">
      <c r="A701" s="557"/>
      <c r="B701" s="558"/>
      <c r="C701" s="558"/>
      <c r="D701" s="360"/>
      <c r="E701" s="558"/>
      <c r="F701" s="28"/>
      <c r="G701" s="28"/>
      <c r="H701" s="558"/>
      <c r="I701" s="360"/>
      <c r="J701" s="559"/>
      <c r="K701" s="559"/>
      <c r="L701" s="558"/>
      <c r="M701" s="558"/>
      <c r="N701" s="558"/>
      <c r="O701" s="558"/>
      <c r="P701" s="28"/>
      <c r="Q701" s="559"/>
      <c r="R701" s="560"/>
      <c r="S701" s="560"/>
      <c r="T701" s="28"/>
      <c r="U701" s="28"/>
      <c r="V701" s="28"/>
      <c r="W701" s="28"/>
      <c r="X701" s="558"/>
      <c r="Y701" s="558"/>
      <c r="Z701" s="558"/>
      <c r="AA701" s="561"/>
      <c r="AB701" s="562"/>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row>
    <row r="702" ht="11.25" customHeight="1">
      <c r="A702" s="557"/>
      <c r="B702" s="558"/>
      <c r="C702" s="558"/>
      <c r="D702" s="360"/>
      <c r="E702" s="558"/>
      <c r="F702" s="28"/>
      <c r="G702" s="28"/>
      <c r="H702" s="558"/>
      <c r="I702" s="360"/>
      <c r="J702" s="559"/>
      <c r="K702" s="559"/>
      <c r="L702" s="558"/>
      <c r="M702" s="558"/>
      <c r="N702" s="558"/>
      <c r="O702" s="558"/>
      <c r="P702" s="28"/>
      <c r="Q702" s="559"/>
      <c r="R702" s="560"/>
      <c r="S702" s="560"/>
      <c r="T702" s="28"/>
      <c r="U702" s="28"/>
      <c r="V702" s="28"/>
      <c r="W702" s="28"/>
      <c r="X702" s="558"/>
      <c r="Y702" s="558"/>
      <c r="Z702" s="558"/>
      <c r="AA702" s="561"/>
      <c r="AB702" s="562"/>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row>
    <row r="703" ht="11.25" customHeight="1">
      <c r="A703" s="557"/>
      <c r="B703" s="558"/>
      <c r="C703" s="558"/>
      <c r="D703" s="360"/>
      <c r="E703" s="558"/>
      <c r="F703" s="28"/>
      <c r="G703" s="28"/>
      <c r="H703" s="558"/>
      <c r="I703" s="360"/>
      <c r="J703" s="559"/>
      <c r="K703" s="559"/>
      <c r="L703" s="558"/>
      <c r="M703" s="558"/>
      <c r="N703" s="558"/>
      <c r="O703" s="558"/>
      <c r="P703" s="28"/>
      <c r="Q703" s="559"/>
      <c r="R703" s="560"/>
      <c r="S703" s="560"/>
      <c r="T703" s="28"/>
      <c r="U703" s="28"/>
      <c r="V703" s="28"/>
      <c r="W703" s="28"/>
      <c r="X703" s="558"/>
      <c r="Y703" s="558"/>
      <c r="Z703" s="558"/>
      <c r="AA703" s="561"/>
      <c r="AB703" s="562"/>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row>
    <row r="704" ht="11.25" customHeight="1">
      <c r="A704" s="557"/>
      <c r="B704" s="558"/>
      <c r="C704" s="558"/>
      <c r="D704" s="360"/>
      <c r="E704" s="558"/>
      <c r="F704" s="28"/>
      <c r="G704" s="28"/>
      <c r="H704" s="558"/>
      <c r="I704" s="360"/>
      <c r="J704" s="559"/>
      <c r="K704" s="559"/>
      <c r="L704" s="558"/>
      <c r="M704" s="558"/>
      <c r="N704" s="558"/>
      <c r="O704" s="558"/>
      <c r="P704" s="28"/>
      <c r="Q704" s="559"/>
      <c r="R704" s="560"/>
      <c r="S704" s="560"/>
      <c r="T704" s="28"/>
      <c r="U704" s="28"/>
      <c r="V704" s="28"/>
      <c r="W704" s="28"/>
      <c r="X704" s="558"/>
      <c r="Y704" s="558"/>
      <c r="Z704" s="558"/>
      <c r="AA704" s="561"/>
      <c r="AB704" s="562"/>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row>
    <row r="705" ht="11.25" customHeight="1">
      <c r="A705" s="557"/>
      <c r="B705" s="558"/>
      <c r="C705" s="558"/>
      <c r="D705" s="360"/>
      <c r="E705" s="558"/>
      <c r="F705" s="28"/>
      <c r="G705" s="28"/>
      <c r="H705" s="558"/>
      <c r="I705" s="360"/>
      <c r="J705" s="559"/>
      <c r="K705" s="559"/>
      <c r="L705" s="558"/>
      <c r="M705" s="558"/>
      <c r="N705" s="558"/>
      <c r="O705" s="558"/>
      <c r="P705" s="28"/>
      <c r="Q705" s="559"/>
      <c r="R705" s="560"/>
      <c r="S705" s="560"/>
      <c r="T705" s="28"/>
      <c r="U705" s="28"/>
      <c r="V705" s="28"/>
      <c r="W705" s="28"/>
      <c r="X705" s="558"/>
      <c r="Y705" s="558"/>
      <c r="Z705" s="558"/>
      <c r="AA705" s="561"/>
      <c r="AB705" s="562"/>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row>
    <row r="706" ht="11.25" customHeight="1">
      <c r="A706" s="557"/>
      <c r="B706" s="558"/>
      <c r="C706" s="558"/>
      <c r="D706" s="360"/>
      <c r="E706" s="558"/>
      <c r="F706" s="28"/>
      <c r="G706" s="28"/>
      <c r="H706" s="558"/>
      <c r="I706" s="360"/>
      <c r="J706" s="559"/>
      <c r="K706" s="559"/>
      <c r="L706" s="558"/>
      <c r="M706" s="558"/>
      <c r="N706" s="558"/>
      <c r="O706" s="558"/>
      <c r="P706" s="28"/>
      <c r="Q706" s="559"/>
      <c r="R706" s="560"/>
      <c r="S706" s="560"/>
      <c r="T706" s="28"/>
      <c r="U706" s="28"/>
      <c r="V706" s="28"/>
      <c r="W706" s="28"/>
      <c r="X706" s="558"/>
      <c r="Y706" s="558"/>
      <c r="Z706" s="558"/>
      <c r="AA706" s="561"/>
      <c r="AB706" s="562"/>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row>
    <row r="707" ht="11.25" customHeight="1">
      <c r="A707" s="557"/>
      <c r="B707" s="558"/>
      <c r="C707" s="558"/>
      <c r="D707" s="360"/>
      <c r="E707" s="558"/>
      <c r="F707" s="28"/>
      <c r="G707" s="28"/>
      <c r="H707" s="558"/>
      <c r="I707" s="360"/>
      <c r="J707" s="559"/>
      <c r="K707" s="559"/>
      <c r="L707" s="558"/>
      <c r="M707" s="558"/>
      <c r="N707" s="558"/>
      <c r="O707" s="558"/>
      <c r="P707" s="28"/>
      <c r="Q707" s="559"/>
      <c r="R707" s="560"/>
      <c r="S707" s="560"/>
      <c r="T707" s="28"/>
      <c r="U707" s="28"/>
      <c r="V707" s="28"/>
      <c r="W707" s="28"/>
      <c r="X707" s="558"/>
      <c r="Y707" s="558"/>
      <c r="Z707" s="558"/>
      <c r="AA707" s="561"/>
      <c r="AB707" s="562"/>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row>
    <row r="708" ht="11.25" customHeight="1">
      <c r="A708" s="557"/>
      <c r="B708" s="558"/>
      <c r="C708" s="558"/>
      <c r="D708" s="360"/>
      <c r="E708" s="558"/>
      <c r="F708" s="28"/>
      <c r="G708" s="28"/>
      <c r="H708" s="558"/>
      <c r="I708" s="360"/>
      <c r="J708" s="559"/>
      <c r="K708" s="559"/>
      <c r="L708" s="558"/>
      <c r="M708" s="558"/>
      <c r="N708" s="558"/>
      <c r="O708" s="558"/>
      <c r="P708" s="28"/>
      <c r="Q708" s="559"/>
      <c r="R708" s="560"/>
      <c r="S708" s="560"/>
      <c r="T708" s="28"/>
      <c r="U708" s="28"/>
      <c r="V708" s="28"/>
      <c r="W708" s="28"/>
      <c r="X708" s="558"/>
      <c r="Y708" s="558"/>
      <c r="Z708" s="558"/>
      <c r="AA708" s="561"/>
      <c r="AB708" s="562"/>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row>
    <row r="709" ht="11.25" customHeight="1">
      <c r="A709" s="557"/>
      <c r="B709" s="558"/>
      <c r="C709" s="558"/>
      <c r="D709" s="360"/>
      <c r="E709" s="558"/>
      <c r="F709" s="28"/>
      <c r="G709" s="28"/>
      <c r="H709" s="558"/>
      <c r="I709" s="360"/>
      <c r="J709" s="559"/>
      <c r="K709" s="559"/>
      <c r="L709" s="558"/>
      <c r="M709" s="558"/>
      <c r="N709" s="558"/>
      <c r="O709" s="558"/>
      <c r="P709" s="28"/>
      <c r="Q709" s="559"/>
      <c r="R709" s="560"/>
      <c r="S709" s="560"/>
      <c r="T709" s="28"/>
      <c r="U709" s="28"/>
      <c r="V709" s="28"/>
      <c r="W709" s="28"/>
      <c r="X709" s="558"/>
      <c r="Y709" s="558"/>
      <c r="Z709" s="558"/>
      <c r="AA709" s="561"/>
      <c r="AB709" s="562"/>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row>
    <row r="710" ht="11.25" customHeight="1">
      <c r="A710" s="557"/>
      <c r="B710" s="558"/>
      <c r="C710" s="558"/>
      <c r="D710" s="360"/>
      <c r="E710" s="558"/>
      <c r="F710" s="28"/>
      <c r="G710" s="28"/>
      <c r="H710" s="558"/>
      <c r="I710" s="360"/>
      <c r="J710" s="559"/>
      <c r="K710" s="559"/>
      <c r="L710" s="558"/>
      <c r="M710" s="558"/>
      <c r="N710" s="558"/>
      <c r="O710" s="558"/>
      <c r="P710" s="28"/>
      <c r="Q710" s="559"/>
      <c r="R710" s="560"/>
      <c r="S710" s="560"/>
      <c r="T710" s="28"/>
      <c r="U710" s="28"/>
      <c r="V710" s="28"/>
      <c r="W710" s="28"/>
      <c r="X710" s="558"/>
      <c r="Y710" s="558"/>
      <c r="Z710" s="558"/>
      <c r="AA710" s="561"/>
      <c r="AB710" s="562"/>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row>
    <row r="711" ht="11.25" customHeight="1">
      <c r="A711" s="557"/>
      <c r="B711" s="558"/>
      <c r="C711" s="558"/>
      <c r="D711" s="360"/>
      <c r="E711" s="558"/>
      <c r="F711" s="28"/>
      <c r="G711" s="28"/>
      <c r="H711" s="558"/>
      <c r="I711" s="360"/>
      <c r="J711" s="559"/>
      <c r="K711" s="559"/>
      <c r="L711" s="558"/>
      <c r="M711" s="558"/>
      <c r="N711" s="558"/>
      <c r="O711" s="558"/>
      <c r="P711" s="28"/>
      <c r="Q711" s="559"/>
      <c r="R711" s="560"/>
      <c r="S711" s="560"/>
      <c r="T711" s="28"/>
      <c r="U711" s="28"/>
      <c r="V711" s="28"/>
      <c r="W711" s="28"/>
      <c r="X711" s="558"/>
      <c r="Y711" s="558"/>
      <c r="Z711" s="558"/>
      <c r="AA711" s="561"/>
      <c r="AB711" s="562"/>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row>
    <row r="712" ht="11.25" customHeight="1">
      <c r="A712" s="557"/>
      <c r="B712" s="558"/>
      <c r="C712" s="558"/>
      <c r="D712" s="360"/>
      <c r="E712" s="558"/>
      <c r="F712" s="28"/>
      <c r="G712" s="28"/>
      <c r="H712" s="558"/>
      <c r="I712" s="360"/>
      <c r="J712" s="559"/>
      <c r="K712" s="559"/>
      <c r="L712" s="558"/>
      <c r="M712" s="558"/>
      <c r="N712" s="558"/>
      <c r="O712" s="558"/>
      <c r="P712" s="28"/>
      <c r="Q712" s="559"/>
      <c r="R712" s="560"/>
      <c r="S712" s="560"/>
      <c r="T712" s="28"/>
      <c r="U712" s="28"/>
      <c r="V712" s="28"/>
      <c r="W712" s="28"/>
      <c r="X712" s="558"/>
      <c r="Y712" s="558"/>
      <c r="Z712" s="558"/>
      <c r="AA712" s="561"/>
      <c r="AB712" s="562"/>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row>
    <row r="713" ht="11.25" customHeight="1">
      <c r="A713" s="557"/>
      <c r="B713" s="558"/>
      <c r="C713" s="558"/>
      <c r="D713" s="360"/>
      <c r="E713" s="558"/>
      <c r="F713" s="28"/>
      <c r="G713" s="28"/>
      <c r="H713" s="558"/>
      <c r="I713" s="360"/>
      <c r="J713" s="559"/>
      <c r="K713" s="559"/>
      <c r="L713" s="558"/>
      <c r="M713" s="558"/>
      <c r="N713" s="558"/>
      <c r="O713" s="558"/>
      <c r="P713" s="28"/>
      <c r="Q713" s="559"/>
      <c r="R713" s="560"/>
      <c r="S713" s="560"/>
      <c r="T713" s="28"/>
      <c r="U713" s="28"/>
      <c r="V713" s="28"/>
      <c r="W713" s="28"/>
      <c r="X713" s="558"/>
      <c r="Y713" s="558"/>
      <c r="Z713" s="558"/>
      <c r="AA713" s="561"/>
      <c r="AB713" s="562"/>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row>
    <row r="714" ht="11.25" customHeight="1">
      <c r="A714" s="557"/>
      <c r="B714" s="558"/>
      <c r="C714" s="558"/>
      <c r="D714" s="360"/>
      <c r="E714" s="558"/>
      <c r="F714" s="28"/>
      <c r="G714" s="28"/>
      <c r="H714" s="558"/>
      <c r="I714" s="360"/>
      <c r="J714" s="559"/>
      <c r="K714" s="559"/>
      <c r="L714" s="558"/>
      <c r="M714" s="558"/>
      <c r="N714" s="558"/>
      <c r="O714" s="558"/>
      <c r="P714" s="28"/>
      <c r="Q714" s="559"/>
      <c r="R714" s="560"/>
      <c r="S714" s="560"/>
      <c r="T714" s="28"/>
      <c r="U714" s="28"/>
      <c r="V714" s="28"/>
      <c r="W714" s="28"/>
      <c r="X714" s="558"/>
      <c r="Y714" s="558"/>
      <c r="Z714" s="558"/>
      <c r="AA714" s="561"/>
      <c r="AB714" s="562"/>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row>
    <row r="715" ht="11.25" customHeight="1">
      <c r="A715" s="557"/>
      <c r="B715" s="558"/>
      <c r="C715" s="558"/>
      <c r="D715" s="360"/>
      <c r="E715" s="558"/>
      <c r="F715" s="28"/>
      <c r="G715" s="28"/>
      <c r="H715" s="558"/>
      <c r="I715" s="360"/>
      <c r="J715" s="559"/>
      <c r="K715" s="559"/>
      <c r="L715" s="558"/>
      <c r="M715" s="558"/>
      <c r="N715" s="558"/>
      <c r="O715" s="558"/>
      <c r="P715" s="28"/>
      <c r="Q715" s="559"/>
      <c r="R715" s="560"/>
      <c r="S715" s="560"/>
      <c r="T715" s="28"/>
      <c r="U715" s="28"/>
      <c r="V715" s="28"/>
      <c r="W715" s="28"/>
      <c r="X715" s="558"/>
      <c r="Y715" s="558"/>
      <c r="Z715" s="558"/>
      <c r="AA715" s="561"/>
      <c r="AB715" s="562"/>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row>
    <row r="716" ht="11.25" customHeight="1">
      <c r="A716" s="557"/>
      <c r="B716" s="558"/>
      <c r="C716" s="558"/>
      <c r="D716" s="360"/>
      <c r="E716" s="558"/>
      <c r="F716" s="28"/>
      <c r="G716" s="28"/>
      <c r="H716" s="558"/>
      <c r="I716" s="360"/>
      <c r="J716" s="559"/>
      <c r="K716" s="559"/>
      <c r="L716" s="558"/>
      <c r="M716" s="558"/>
      <c r="N716" s="558"/>
      <c r="O716" s="558"/>
      <c r="P716" s="28"/>
      <c r="Q716" s="559"/>
      <c r="R716" s="560"/>
      <c r="S716" s="560"/>
      <c r="T716" s="28"/>
      <c r="U716" s="28"/>
      <c r="V716" s="28"/>
      <c r="W716" s="28"/>
      <c r="X716" s="558"/>
      <c r="Y716" s="558"/>
      <c r="Z716" s="558"/>
      <c r="AA716" s="561"/>
      <c r="AB716" s="562"/>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row>
    <row r="717" ht="11.25" customHeight="1">
      <c r="A717" s="557"/>
      <c r="B717" s="558"/>
      <c r="C717" s="558"/>
      <c r="D717" s="360"/>
      <c r="E717" s="558"/>
      <c r="F717" s="28"/>
      <c r="G717" s="28"/>
      <c r="H717" s="558"/>
      <c r="I717" s="360"/>
      <c r="J717" s="559"/>
      <c r="K717" s="559"/>
      <c r="L717" s="558"/>
      <c r="M717" s="558"/>
      <c r="N717" s="558"/>
      <c r="O717" s="558"/>
      <c r="P717" s="28"/>
      <c r="Q717" s="559"/>
      <c r="R717" s="560"/>
      <c r="S717" s="560"/>
      <c r="T717" s="28"/>
      <c r="U717" s="28"/>
      <c r="V717" s="28"/>
      <c r="W717" s="28"/>
      <c r="X717" s="558"/>
      <c r="Y717" s="558"/>
      <c r="Z717" s="558"/>
      <c r="AA717" s="561"/>
      <c r="AB717" s="562"/>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row>
    <row r="718" ht="11.25" customHeight="1">
      <c r="A718" s="557"/>
      <c r="B718" s="558"/>
      <c r="C718" s="558"/>
      <c r="D718" s="360"/>
      <c r="E718" s="558"/>
      <c r="F718" s="28"/>
      <c r="G718" s="28"/>
      <c r="H718" s="558"/>
      <c r="I718" s="360"/>
      <c r="J718" s="559"/>
      <c r="K718" s="559"/>
      <c r="L718" s="558"/>
      <c r="M718" s="558"/>
      <c r="N718" s="558"/>
      <c r="O718" s="558"/>
      <c r="P718" s="28"/>
      <c r="Q718" s="559"/>
      <c r="R718" s="560"/>
      <c r="S718" s="560"/>
      <c r="T718" s="28"/>
      <c r="U718" s="28"/>
      <c r="V718" s="28"/>
      <c r="W718" s="28"/>
      <c r="X718" s="558"/>
      <c r="Y718" s="558"/>
      <c r="Z718" s="558"/>
      <c r="AA718" s="561"/>
      <c r="AB718" s="562"/>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row>
    <row r="719" ht="11.25" customHeight="1">
      <c r="A719" s="557"/>
      <c r="B719" s="558"/>
      <c r="C719" s="558"/>
      <c r="D719" s="360"/>
      <c r="E719" s="558"/>
      <c r="F719" s="28"/>
      <c r="G719" s="28"/>
      <c r="H719" s="558"/>
      <c r="I719" s="360"/>
      <c r="J719" s="559"/>
      <c r="K719" s="559"/>
      <c r="L719" s="558"/>
      <c r="M719" s="558"/>
      <c r="N719" s="558"/>
      <c r="O719" s="558"/>
      <c r="P719" s="28"/>
      <c r="Q719" s="559"/>
      <c r="R719" s="560"/>
      <c r="S719" s="560"/>
      <c r="T719" s="28"/>
      <c r="U719" s="28"/>
      <c r="V719" s="28"/>
      <c r="W719" s="28"/>
      <c r="X719" s="558"/>
      <c r="Y719" s="558"/>
      <c r="Z719" s="558"/>
      <c r="AA719" s="561"/>
      <c r="AB719" s="562"/>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row>
    <row r="720" ht="11.25" customHeight="1">
      <c r="A720" s="557"/>
      <c r="B720" s="558"/>
      <c r="C720" s="558"/>
      <c r="D720" s="360"/>
      <c r="E720" s="558"/>
      <c r="F720" s="28"/>
      <c r="G720" s="28"/>
      <c r="H720" s="558"/>
      <c r="I720" s="360"/>
      <c r="J720" s="559"/>
      <c r="K720" s="559"/>
      <c r="L720" s="558"/>
      <c r="M720" s="558"/>
      <c r="N720" s="558"/>
      <c r="O720" s="558"/>
      <c r="P720" s="28"/>
      <c r="Q720" s="559"/>
      <c r="R720" s="560"/>
      <c r="S720" s="560"/>
      <c r="T720" s="28"/>
      <c r="U720" s="28"/>
      <c r="V720" s="28"/>
      <c r="W720" s="28"/>
      <c r="X720" s="558"/>
      <c r="Y720" s="558"/>
      <c r="Z720" s="558"/>
      <c r="AA720" s="561"/>
      <c r="AB720" s="562"/>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row>
    <row r="721" ht="11.25" customHeight="1">
      <c r="A721" s="557"/>
      <c r="B721" s="558"/>
      <c r="C721" s="558"/>
      <c r="D721" s="360"/>
      <c r="E721" s="558"/>
      <c r="F721" s="28"/>
      <c r="G721" s="28"/>
      <c r="H721" s="558"/>
      <c r="I721" s="360"/>
      <c r="J721" s="559"/>
      <c r="K721" s="559"/>
      <c r="L721" s="558"/>
      <c r="M721" s="558"/>
      <c r="N721" s="558"/>
      <c r="O721" s="558"/>
      <c r="P721" s="28"/>
      <c r="Q721" s="559"/>
      <c r="R721" s="560"/>
      <c r="S721" s="560"/>
      <c r="T721" s="28"/>
      <c r="U721" s="28"/>
      <c r="V721" s="28"/>
      <c r="W721" s="28"/>
      <c r="X721" s="558"/>
      <c r="Y721" s="558"/>
      <c r="Z721" s="558"/>
      <c r="AA721" s="561"/>
      <c r="AB721" s="562"/>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row>
    <row r="722" ht="11.25" customHeight="1">
      <c r="A722" s="557"/>
      <c r="B722" s="558"/>
      <c r="C722" s="558"/>
      <c r="D722" s="360"/>
      <c r="E722" s="558"/>
      <c r="F722" s="28"/>
      <c r="G722" s="28"/>
      <c r="H722" s="558"/>
      <c r="I722" s="360"/>
      <c r="J722" s="559"/>
      <c r="K722" s="559"/>
      <c r="L722" s="558"/>
      <c r="M722" s="558"/>
      <c r="N722" s="558"/>
      <c r="O722" s="558"/>
      <c r="P722" s="28"/>
      <c r="Q722" s="559"/>
      <c r="R722" s="560"/>
      <c r="S722" s="560"/>
      <c r="T722" s="28"/>
      <c r="U722" s="28"/>
      <c r="V722" s="28"/>
      <c r="W722" s="28"/>
      <c r="X722" s="558"/>
      <c r="Y722" s="558"/>
      <c r="Z722" s="558"/>
      <c r="AA722" s="561"/>
      <c r="AB722" s="562"/>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row>
    <row r="723" ht="11.25" customHeight="1">
      <c r="A723" s="557"/>
      <c r="B723" s="558"/>
      <c r="C723" s="558"/>
      <c r="D723" s="360"/>
      <c r="E723" s="558"/>
      <c r="F723" s="28"/>
      <c r="G723" s="28"/>
      <c r="H723" s="558"/>
      <c r="I723" s="360"/>
      <c r="J723" s="559"/>
      <c r="K723" s="559"/>
      <c r="L723" s="558"/>
      <c r="M723" s="558"/>
      <c r="N723" s="558"/>
      <c r="O723" s="558"/>
      <c r="P723" s="28"/>
      <c r="Q723" s="559"/>
      <c r="R723" s="560"/>
      <c r="S723" s="560"/>
      <c r="T723" s="28"/>
      <c r="U723" s="28"/>
      <c r="V723" s="28"/>
      <c r="W723" s="28"/>
      <c r="X723" s="558"/>
      <c r="Y723" s="558"/>
      <c r="Z723" s="558"/>
      <c r="AA723" s="561"/>
      <c r="AB723" s="562"/>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row>
    <row r="724" ht="11.25" customHeight="1">
      <c r="A724" s="557"/>
      <c r="B724" s="558"/>
      <c r="C724" s="558"/>
      <c r="D724" s="360"/>
      <c r="E724" s="558"/>
      <c r="F724" s="28"/>
      <c r="G724" s="28"/>
      <c r="H724" s="558"/>
      <c r="I724" s="360"/>
      <c r="J724" s="559"/>
      <c r="K724" s="559"/>
      <c r="L724" s="558"/>
      <c r="M724" s="558"/>
      <c r="N724" s="558"/>
      <c r="O724" s="558"/>
      <c r="P724" s="28"/>
      <c r="Q724" s="559"/>
      <c r="R724" s="560"/>
      <c r="S724" s="560"/>
      <c r="T724" s="28"/>
      <c r="U724" s="28"/>
      <c r="V724" s="28"/>
      <c r="W724" s="28"/>
      <c r="X724" s="558"/>
      <c r="Y724" s="558"/>
      <c r="Z724" s="558"/>
      <c r="AA724" s="561"/>
      <c r="AB724" s="562"/>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row>
    <row r="725" ht="11.25" customHeight="1">
      <c r="A725" s="557"/>
      <c r="B725" s="558"/>
      <c r="C725" s="558"/>
      <c r="D725" s="360"/>
      <c r="E725" s="558"/>
      <c r="F725" s="28"/>
      <c r="G725" s="28"/>
      <c r="H725" s="558"/>
      <c r="I725" s="360"/>
      <c r="J725" s="559"/>
      <c r="K725" s="559"/>
      <c r="L725" s="558"/>
      <c r="M725" s="558"/>
      <c r="N725" s="558"/>
      <c r="O725" s="558"/>
      <c r="P725" s="28"/>
      <c r="Q725" s="559"/>
      <c r="R725" s="560"/>
      <c r="S725" s="560"/>
      <c r="T725" s="28"/>
      <c r="U725" s="28"/>
      <c r="V725" s="28"/>
      <c r="W725" s="28"/>
      <c r="X725" s="558"/>
      <c r="Y725" s="558"/>
      <c r="Z725" s="558"/>
      <c r="AA725" s="561"/>
      <c r="AB725" s="562"/>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row>
    <row r="726" ht="11.25" customHeight="1">
      <c r="A726" s="557"/>
      <c r="B726" s="558"/>
      <c r="C726" s="558"/>
      <c r="D726" s="360"/>
      <c r="E726" s="558"/>
      <c r="F726" s="28"/>
      <c r="G726" s="28"/>
      <c r="H726" s="558"/>
      <c r="I726" s="360"/>
      <c r="J726" s="559"/>
      <c r="K726" s="559"/>
      <c r="L726" s="558"/>
      <c r="M726" s="558"/>
      <c r="N726" s="558"/>
      <c r="O726" s="558"/>
      <c r="P726" s="28"/>
      <c r="Q726" s="559"/>
      <c r="R726" s="560"/>
      <c r="S726" s="560"/>
      <c r="T726" s="28"/>
      <c r="U726" s="28"/>
      <c r="V726" s="28"/>
      <c r="W726" s="28"/>
      <c r="X726" s="558"/>
      <c r="Y726" s="558"/>
      <c r="Z726" s="558"/>
      <c r="AA726" s="561"/>
      <c r="AB726" s="562"/>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row>
    <row r="727" ht="11.25" customHeight="1">
      <c r="A727" s="557"/>
      <c r="B727" s="558"/>
      <c r="C727" s="558"/>
      <c r="D727" s="360"/>
      <c r="E727" s="558"/>
      <c r="F727" s="28"/>
      <c r="G727" s="28"/>
      <c r="H727" s="558"/>
      <c r="I727" s="360"/>
      <c r="J727" s="559"/>
      <c r="K727" s="559"/>
      <c r="L727" s="558"/>
      <c r="M727" s="558"/>
      <c r="N727" s="558"/>
      <c r="O727" s="558"/>
      <c r="P727" s="28"/>
      <c r="Q727" s="559"/>
      <c r="R727" s="560"/>
      <c r="S727" s="560"/>
      <c r="T727" s="28"/>
      <c r="U727" s="28"/>
      <c r="V727" s="28"/>
      <c r="W727" s="28"/>
      <c r="X727" s="558"/>
      <c r="Y727" s="558"/>
      <c r="Z727" s="558"/>
      <c r="AA727" s="561"/>
      <c r="AB727" s="562"/>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row>
    <row r="728" ht="11.25" customHeight="1">
      <c r="A728" s="557"/>
      <c r="B728" s="558"/>
      <c r="C728" s="558"/>
      <c r="D728" s="360"/>
      <c r="E728" s="558"/>
      <c r="F728" s="28"/>
      <c r="G728" s="28"/>
      <c r="H728" s="558"/>
      <c r="I728" s="360"/>
      <c r="J728" s="559"/>
      <c r="K728" s="559"/>
      <c r="L728" s="558"/>
      <c r="M728" s="558"/>
      <c r="N728" s="558"/>
      <c r="O728" s="558"/>
      <c r="P728" s="28"/>
      <c r="Q728" s="559"/>
      <c r="R728" s="560"/>
      <c r="S728" s="560"/>
      <c r="T728" s="28"/>
      <c r="U728" s="28"/>
      <c r="V728" s="28"/>
      <c r="W728" s="28"/>
      <c r="X728" s="558"/>
      <c r="Y728" s="558"/>
      <c r="Z728" s="558"/>
      <c r="AA728" s="561"/>
      <c r="AB728" s="562"/>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row>
    <row r="729" ht="11.25" customHeight="1">
      <c r="A729" s="557"/>
      <c r="B729" s="558"/>
      <c r="C729" s="558"/>
      <c r="D729" s="360"/>
      <c r="E729" s="558"/>
      <c r="F729" s="28"/>
      <c r="G729" s="28"/>
      <c r="H729" s="558"/>
      <c r="I729" s="360"/>
      <c r="J729" s="559"/>
      <c r="K729" s="559"/>
      <c r="L729" s="558"/>
      <c r="M729" s="558"/>
      <c r="N729" s="558"/>
      <c r="O729" s="558"/>
      <c r="P729" s="28"/>
      <c r="Q729" s="559"/>
      <c r="R729" s="560"/>
      <c r="S729" s="560"/>
      <c r="T729" s="28"/>
      <c r="U729" s="28"/>
      <c r="V729" s="28"/>
      <c r="W729" s="28"/>
      <c r="X729" s="558"/>
      <c r="Y729" s="558"/>
      <c r="Z729" s="558"/>
      <c r="AA729" s="561"/>
      <c r="AB729" s="562"/>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row>
    <row r="730" ht="11.25" customHeight="1">
      <c r="A730" s="557"/>
      <c r="B730" s="558"/>
      <c r="C730" s="558"/>
      <c r="D730" s="360"/>
      <c r="E730" s="558"/>
      <c r="F730" s="28"/>
      <c r="G730" s="28"/>
      <c r="H730" s="558"/>
      <c r="I730" s="360"/>
      <c r="J730" s="559"/>
      <c r="K730" s="559"/>
      <c r="L730" s="558"/>
      <c r="M730" s="558"/>
      <c r="N730" s="558"/>
      <c r="O730" s="558"/>
      <c r="P730" s="28"/>
      <c r="Q730" s="559"/>
      <c r="R730" s="560"/>
      <c r="S730" s="560"/>
      <c r="T730" s="28"/>
      <c r="U730" s="28"/>
      <c r="V730" s="28"/>
      <c r="W730" s="28"/>
      <c r="X730" s="558"/>
      <c r="Y730" s="558"/>
      <c r="Z730" s="558"/>
      <c r="AA730" s="561"/>
      <c r="AB730" s="562"/>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row>
    <row r="731" ht="11.25" customHeight="1">
      <c r="A731" s="557"/>
      <c r="B731" s="558"/>
      <c r="C731" s="558"/>
      <c r="D731" s="360"/>
      <c r="E731" s="558"/>
      <c r="F731" s="28"/>
      <c r="G731" s="28"/>
      <c r="H731" s="558"/>
      <c r="I731" s="360"/>
      <c r="J731" s="559"/>
      <c r="K731" s="559"/>
      <c r="L731" s="558"/>
      <c r="M731" s="558"/>
      <c r="N731" s="558"/>
      <c r="O731" s="558"/>
      <c r="P731" s="28"/>
      <c r="Q731" s="559"/>
      <c r="R731" s="560"/>
      <c r="S731" s="560"/>
      <c r="T731" s="28"/>
      <c r="U731" s="28"/>
      <c r="V731" s="28"/>
      <c r="W731" s="28"/>
      <c r="X731" s="558"/>
      <c r="Y731" s="558"/>
      <c r="Z731" s="558"/>
      <c r="AA731" s="561"/>
      <c r="AB731" s="562"/>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row>
    <row r="732" ht="11.25" customHeight="1">
      <c r="A732" s="557"/>
      <c r="B732" s="558"/>
      <c r="C732" s="558"/>
      <c r="D732" s="360"/>
      <c r="E732" s="558"/>
      <c r="F732" s="28"/>
      <c r="G732" s="28"/>
      <c r="H732" s="558"/>
      <c r="I732" s="360"/>
      <c r="J732" s="559"/>
      <c r="K732" s="559"/>
      <c r="L732" s="558"/>
      <c r="M732" s="558"/>
      <c r="N732" s="558"/>
      <c r="O732" s="558"/>
      <c r="P732" s="28"/>
      <c r="Q732" s="559"/>
      <c r="R732" s="560"/>
      <c r="S732" s="560"/>
      <c r="T732" s="28"/>
      <c r="U732" s="28"/>
      <c r="V732" s="28"/>
      <c r="W732" s="28"/>
      <c r="X732" s="558"/>
      <c r="Y732" s="558"/>
      <c r="Z732" s="558"/>
      <c r="AA732" s="561"/>
      <c r="AB732" s="562"/>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row>
    <row r="733" ht="11.25" customHeight="1">
      <c r="A733" s="557"/>
      <c r="B733" s="558"/>
      <c r="C733" s="558"/>
      <c r="D733" s="360"/>
      <c r="E733" s="558"/>
      <c r="F733" s="28"/>
      <c r="G733" s="28"/>
      <c r="H733" s="558"/>
      <c r="I733" s="360"/>
      <c r="J733" s="559"/>
      <c r="K733" s="559"/>
      <c r="L733" s="558"/>
      <c r="M733" s="558"/>
      <c r="N733" s="558"/>
      <c r="O733" s="558"/>
      <c r="P733" s="28"/>
      <c r="Q733" s="559"/>
      <c r="R733" s="560"/>
      <c r="S733" s="560"/>
      <c r="T733" s="28"/>
      <c r="U733" s="28"/>
      <c r="V733" s="28"/>
      <c r="W733" s="28"/>
      <c r="X733" s="558"/>
      <c r="Y733" s="558"/>
      <c r="Z733" s="558"/>
      <c r="AA733" s="561"/>
      <c r="AB733" s="562"/>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row>
    <row r="734" ht="11.25" customHeight="1">
      <c r="A734" s="557"/>
      <c r="B734" s="558"/>
      <c r="C734" s="558"/>
      <c r="D734" s="360"/>
      <c r="E734" s="558"/>
      <c r="F734" s="28"/>
      <c r="G734" s="28"/>
      <c r="H734" s="558"/>
      <c r="I734" s="360"/>
      <c r="J734" s="559"/>
      <c r="K734" s="559"/>
      <c r="L734" s="558"/>
      <c r="M734" s="558"/>
      <c r="N734" s="558"/>
      <c r="O734" s="558"/>
      <c r="P734" s="28"/>
      <c r="Q734" s="559"/>
      <c r="R734" s="560"/>
      <c r="S734" s="560"/>
      <c r="T734" s="28"/>
      <c r="U734" s="28"/>
      <c r="V734" s="28"/>
      <c r="W734" s="28"/>
      <c r="X734" s="558"/>
      <c r="Y734" s="558"/>
      <c r="Z734" s="558"/>
      <c r="AA734" s="561"/>
      <c r="AB734" s="562"/>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row>
    <row r="735" ht="11.25" customHeight="1">
      <c r="A735" s="557"/>
      <c r="B735" s="558"/>
      <c r="C735" s="558"/>
      <c r="D735" s="360"/>
      <c r="E735" s="558"/>
      <c r="F735" s="28"/>
      <c r="G735" s="28"/>
      <c r="H735" s="558"/>
      <c r="I735" s="360"/>
      <c r="J735" s="559"/>
      <c r="K735" s="559"/>
      <c r="L735" s="558"/>
      <c r="M735" s="558"/>
      <c r="N735" s="558"/>
      <c r="O735" s="558"/>
      <c r="P735" s="28"/>
      <c r="Q735" s="559"/>
      <c r="R735" s="560"/>
      <c r="S735" s="560"/>
      <c r="T735" s="28"/>
      <c r="U735" s="28"/>
      <c r="V735" s="28"/>
      <c r="W735" s="28"/>
      <c r="X735" s="558"/>
      <c r="Y735" s="558"/>
      <c r="Z735" s="558"/>
      <c r="AA735" s="561"/>
      <c r="AB735" s="562"/>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row>
    <row r="736" ht="11.25" customHeight="1">
      <c r="A736" s="557"/>
      <c r="B736" s="558"/>
      <c r="C736" s="558"/>
      <c r="D736" s="360"/>
      <c r="E736" s="558"/>
      <c r="F736" s="28"/>
      <c r="G736" s="28"/>
      <c r="H736" s="558"/>
      <c r="I736" s="360"/>
      <c r="J736" s="559"/>
      <c r="K736" s="559"/>
      <c r="L736" s="558"/>
      <c r="M736" s="558"/>
      <c r="N736" s="558"/>
      <c r="O736" s="558"/>
      <c r="P736" s="28"/>
      <c r="Q736" s="559"/>
      <c r="R736" s="560"/>
      <c r="S736" s="560"/>
      <c r="T736" s="28"/>
      <c r="U736" s="28"/>
      <c r="V736" s="28"/>
      <c r="W736" s="28"/>
      <c r="X736" s="558"/>
      <c r="Y736" s="558"/>
      <c r="Z736" s="558"/>
      <c r="AA736" s="561"/>
      <c r="AB736" s="562"/>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row>
    <row r="737" ht="11.25" customHeight="1">
      <c r="A737" s="557"/>
      <c r="B737" s="558"/>
      <c r="C737" s="558"/>
      <c r="D737" s="360"/>
      <c r="E737" s="558"/>
      <c r="F737" s="28"/>
      <c r="G737" s="28"/>
      <c r="H737" s="558"/>
      <c r="I737" s="360"/>
      <c r="J737" s="559"/>
      <c r="K737" s="559"/>
      <c r="L737" s="558"/>
      <c r="M737" s="558"/>
      <c r="N737" s="558"/>
      <c r="O737" s="558"/>
      <c r="P737" s="28"/>
      <c r="Q737" s="559"/>
      <c r="R737" s="560"/>
      <c r="S737" s="560"/>
      <c r="T737" s="28"/>
      <c r="U737" s="28"/>
      <c r="V737" s="28"/>
      <c r="W737" s="28"/>
      <c r="X737" s="558"/>
      <c r="Y737" s="558"/>
      <c r="Z737" s="558"/>
      <c r="AA737" s="561"/>
      <c r="AB737" s="562"/>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row>
    <row r="738" ht="11.25" customHeight="1">
      <c r="A738" s="557"/>
      <c r="B738" s="558"/>
      <c r="C738" s="558"/>
      <c r="D738" s="360"/>
      <c r="E738" s="558"/>
      <c r="F738" s="28"/>
      <c r="G738" s="28"/>
      <c r="H738" s="558"/>
      <c r="I738" s="360"/>
      <c r="J738" s="559"/>
      <c r="K738" s="559"/>
      <c r="L738" s="558"/>
      <c r="M738" s="558"/>
      <c r="N738" s="558"/>
      <c r="O738" s="558"/>
      <c r="P738" s="28"/>
      <c r="Q738" s="559"/>
      <c r="R738" s="560"/>
      <c r="S738" s="560"/>
      <c r="T738" s="28"/>
      <c r="U738" s="28"/>
      <c r="V738" s="28"/>
      <c r="W738" s="28"/>
      <c r="X738" s="558"/>
      <c r="Y738" s="558"/>
      <c r="Z738" s="558"/>
      <c r="AA738" s="561"/>
      <c r="AB738" s="562"/>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row>
    <row r="739" ht="11.25" customHeight="1">
      <c r="A739" s="557"/>
      <c r="B739" s="558"/>
      <c r="C739" s="558"/>
      <c r="D739" s="360"/>
      <c r="E739" s="558"/>
      <c r="F739" s="28"/>
      <c r="G739" s="28"/>
      <c r="H739" s="558"/>
      <c r="I739" s="360"/>
      <c r="J739" s="559"/>
      <c r="K739" s="559"/>
      <c r="L739" s="558"/>
      <c r="M739" s="558"/>
      <c r="N739" s="558"/>
      <c r="O739" s="558"/>
      <c r="P739" s="28"/>
      <c r="Q739" s="559"/>
      <c r="R739" s="560"/>
      <c r="S739" s="560"/>
      <c r="T739" s="28"/>
      <c r="U739" s="28"/>
      <c r="V739" s="28"/>
      <c r="W739" s="28"/>
      <c r="X739" s="558"/>
      <c r="Y739" s="558"/>
      <c r="Z739" s="558"/>
      <c r="AA739" s="561"/>
      <c r="AB739" s="562"/>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row>
    <row r="740" ht="11.25" customHeight="1">
      <c r="A740" s="557"/>
      <c r="B740" s="558"/>
      <c r="C740" s="558"/>
      <c r="D740" s="360"/>
      <c r="E740" s="558"/>
      <c r="F740" s="28"/>
      <c r="G740" s="28"/>
      <c r="H740" s="558"/>
      <c r="I740" s="360"/>
      <c r="J740" s="559"/>
      <c r="K740" s="559"/>
      <c r="L740" s="558"/>
      <c r="M740" s="558"/>
      <c r="N740" s="558"/>
      <c r="O740" s="558"/>
      <c r="P740" s="28"/>
      <c r="Q740" s="559"/>
      <c r="R740" s="560"/>
      <c r="S740" s="560"/>
      <c r="T740" s="28"/>
      <c r="U740" s="28"/>
      <c r="V740" s="28"/>
      <c r="W740" s="28"/>
      <c r="X740" s="558"/>
      <c r="Y740" s="558"/>
      <c r="Z740" s="558"/>
      <c r="AA740" s="561"/>
      <c r="AB740" s="562"/>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row>
    <row r="741" ht="11.25" customHeight="1">
      <c r="A741" s="557"/>
      <c r="B741" s="558"/>
      <c r="C741" s="558"/>
      <c r="D741" s="360"/>
      <c r="E741" s="558"/>
      <c r="F741" s="28"/>
      <c r="G741" s="28"/>
      <c r="H741" s="558"/>
      <c r="I741" s="360"/>
      <c r="J741" s="559"/>
      <c r="K741" s="559"/>
      <c r="L741" s="558"/>
      <c r="M741" s="558"/>
      <c r="N741" s="558"/>
      <c r="O741" s="558"/>
      <c r="P741" s="28"/>
      <c r="Q741" s="559"/>
      <c r="R741" s="560"/>
      <c r="S741" s="560"/>
      <c r="T741" s="28"/>
      <c r="U741" s="28"/>
      <c r="V741" s="28"/>
      <c r="W741" s="28"/>
      <c r="X741" s="558"/>
      <c r="Y741" s="558"/>
      <c r="Z741" s="558"/>
      <c r="AA741" s="561"/>
      <c r="AB741" s="562"/>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row>
    <row r="742" ht="11.25" customHeight="1">
      <c r="A742" s="557"/>
      <c r="B742" s="558"/>
      <c r="C742" s="558"/>
      <c r="D742" s="360"/>
      <c r="E742" s="558"/>
      <c r="F742" s="28"/>
      <c r="G742" s="28"/>
      <c r="H742" s="558"/>
      <c r="I742" s="360"/>
      <c r="J742" s="559"/>
      <c r="K742" s="559"/>
      <c r="L742" s="558"/>
      <c r="M742" s="558"/>
      <c r="N742" s="558"/>
      <c r="O742" s="558"/>
      <c r="P742" s="28"/>
      <c r="Q742" s="559"/>
      <c r="R742" s="560"/>
      <c r="S742" s="560"/>
      <c r="T742" s="28"/>
      <c r="U742" s="28"/>
      <c r="V742" s="28"/>
      <c r="W742" s="28"/>
      <c r="X742" s="558"/>
      <c r="Y742" s="558"/>
      <c r="Z742" s="558"/>
      <c r="AA742" s="561"/>
      <c r="AB742" s="562"/>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row>
    <row r="743" ht="11.25" customHeight="1">
      <c r="A743" s="557"/>
      <c r="B743" s="558"/>
      <c r="C743" s="558"/>
      <c r="D743" s="360"/>
      <c r="E743" s="558"/>
      <c r="F743" s="28"/>
      <c r="G743" s="28"/>
      <c r="H743" s="558"/>
      <c r="I743" s="360"/>
      <c r="J743" s="559"/>
      <c r="K743" s="559"/>
      <c r="L743" s="558"/>
      <c r="M743" s="558"/>
      <c r="N743" s="558"/>
      <c r="O743" s="558"/>
      <c r="P743" s="28"/>
      <c r="Q743" s="559"/>
      <c r="R743" s="560"/>
      <c r="S743" s="560"/>
      <c r="T743" s="28"/>
      <c r="U743" s="28"/>
      <c r="V743" s="28"/>
      <c r="W743" s="28"/>
      <c r="X743" s="558"/>
      <c r="Y743" s="558"/>
      <c r="Z743" s="558"/>
      <c r="AA743" s="561"/>
      <c r="AB743" s="562"/>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row>
    <row r="744" ht="11.25" customHeight="1">
      <c r="A744" s="557"/>
      <c r="B744" s="558"/>
      <c r="C744" s="558"/>
      <c r="D744" s="360"/>
      <c r="E744" s="558"/>
      <c r="F744" s="28"/>
      <c r="G744" s="28"/>
      <c r="H744" s="558"/>
      <c r="I744" s="360"/>
      <c r="J744" s="559"/>
      <c r="K744" s="559"/>
      <c r="L744" s="558"/>
      <c r="M744" s="558"/>
      <c r="N744" s="558"/>
      <c r="O744" s="558"/>
      <c r="P744" s="28"/>
      <c r="Q744" s="559"/>
      <c r="R744" s="560"/>
      <c r="S744" s="560"/>
      <c r="T744" s="28"/>
      <c r="U744" s="28"/>
      <c r="V744" s="28"/>
      <c r="W744" s="28"/>
      <c r="X744" s="558"/>
      <c r="Y744" s="558"/>
      <c r="Z744" s="558"/>
      <c r="AA744" s="561"/>
      <c r="AB744" s="562"/>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row>
    <row r="745" ht="11.25" customHeight="1">
      <c r="A745" s="557"/>
      <c r="B745" s="558"/>
      <c r="C745" s="558"/>
      <c r="D745" s="360"/>
      <c r="E745" s="558"/>
      <c r="F745" s="28"/>
      <c r="G745" s="28"/>
      <c r="H745" s="558"/>
      <c r="I745" s="360"/>
      <c r="J745" s="559"/>
      <c r="K745" s="559"/>
      <c r="L745" s="558"/>
      <c r="M745" s="558"/>
      <c r="N745" s="558"/>
      <c r="O745" s="558"/>
      <c r="P745" s="28"/>
      <c r="Q745" s="559"/>
      <c r="R745" s="560"/>
      <c r="S745" s="560"/>
      <c r="T745" s="28"/>
      <c r="U745" s="28"/>
      <c r="V745" s="28"/>
      <c r="W745" s="28"/>
      <c r="X745" s="558"/>
      <c r="Y745" s="558"/>
      <c r="Z745" s="558"/>
      <c r="AA745" s="561"/>
      <c r="AB745" s="562"/>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row>
    <row r="746" ht="11.25" customHeight="1">
      <c r="A746" s="557"/>
      <c r="B746" s="558"/>
      <c r="C746" s="558"/>
      <c r="D746" s="360"/>
      <c r="E746" s="558"/>
      <c r="F746" s="28"/>
      <c r="G746" s="28"/>
      <c r="H746" s="558"/>
      <c r="I746" s="360"/>
      <c r="J746" s="559"/>
      <c r="K746" s="559"/>
      <c r="L746" s="558"/>
      <c r="M746" s="558"/>
      <c r="N746" s="558"/>
      <c r="O746" s="558"/>
      <c r="P746" s="28"/>
      <c r="Q746" s="559"/>
      <c r="R746" s="560"/>
      <c r="S746" s="560"/>
      <c r="T746" s="28"/>
      <c r="U746" s="28"/>
      <c r="V746" s="28"/>
      <c r="W746" s="28"/>
      <c r="X746" s="558"/>
      <c r="Y746" s="558"/>
      <c r="Z746" s="558"/>
      <c r="AA746" s="561"/>
      <c r="AB746" s="562"/>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row>
    <row r="747" ht="11.25" customHeight="1">
      <c r="A747" s="557"/>
      <c r="B747" s="558"/>
      <c r="C747" s="558"/>
      <c r="D747" s="360"/>
      <c r="E747" s="558"/>
      <c r="F747" s="28"/>
      <c r="G747" s="28"/>
      <c r="H747" s="558"/>
      <c r="I747" s="360"/>
      <c r="J747" s="559"/>
      <c r="K747" s="559"/>
      <c r="L747" s="558"/>
      <c r="M747" s="558"/>
      <c r="N747" s="558"/>
      <c r="O747" s="558"/>
      <c r="P747" s="28"/>
      <c r="Q747" s="559"/>
      <c r="R747" s="560"/>
      <c r="S747" s="560"/>
      <c r="T747" s="28"/>
      <c r="U747" s="28"/>
      <c r="V747" s="28"/>
      <c r="W747" s="28"/>
      <c r="X747" s="558"/>
      <c r="Y747" s="558"/>
      <c r="Z747" s="558"/>
      <c r="AA747" s="561"/>
      <c r="AB747" s="562"/>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row>
    <row r="748" ht="11.25" customHeight="1">
      <c r="A748" s="557"/>
      <c r="B748" s="558"/>
      <c r="C748" s="558"/>
      <c r="D748" s="360"/>
      <c r="E748" s="558"/>
      <c r="F748" s="28"/>
      <c r="G748" s="28"/>
      <c r="H748" s="558"/>
      <c r="I748" s="360"/>
      <c r="J748" s="559"/>
      <c r="K748" s="559"/>
      <c r="L748" s="558"/>
      <c r="M748" s="558"/>
      <c r="N748" s="558"/>
      <c r="O748" s="558"/>
      <c r="P748" s="28"/>
      <c r="Q748" s="559"/>
      <c r="R748" s="560"/>
      <c r="S748" s="560"/>
      <c r="T748" s="28"/>
      <c r="U748" s="28"/>
      <c r="V748" s="28"/>
      <c r="W748" s="28"/>
      <c r="X748" s="558"/>
      <c r="Y748" s="558"/>
      <c r="Z748" s="558"/>
      <c r="AA748" s="561"/>
      <c r="AB748" s="562"/>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row>
    <row r="749" ht="11.25" customHeight="1">
      <c r="A749" s="557"/>
      <c r="B749" s="558"/>
      <c r="C749" s="558"/>
      <c r="D749" s="360"/>
      <c r="E749" s="558"/>
      <c r="F749" s="28"/>
      <c r="G749" s="28"/>
      <c r="H749" s="558"/>
      <c r="I749" s="360"/>
      <c r="J749" s="559"/>
      <c r="K749" s="559"/>
      <c r="L749" s="558"/>
      <c r="M749" s="558"/>
      <c r="N749" s="558"/>
      <c r="O749" s="558"/>
      <c r="P749" s="28"/>
      <c r="Q749" s="559"/>
      <c r="R749" s="560"/>
      <c r="S749" s="560"/>
      <c r="T749" s="28"/>
      <c r="U749" s="28"/>
      <c r="V749" s="28"/>
      <c r="W749" s="28"/>
      <c r="X749" s="558"/>
      <c r="Y749" s="558"/>
      <c r="Z749" s="558"/>
      <c r="AA749" s="561"/>
      <c r="AB749" s="562"/>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row>
    <row r="750" ht="11.25" customHeight="1">
      <c r="A750" s="557"/>
      <c r="B750" s="558"/>
      <c r="C750" s="558"/>
      <c r="D750" s="360"/>
      <c r="E750" s="558"/>
      <c r="F750" s="28"/>
      <c r="G750" s="28"/>
      <c r="H750" s="558"/>
      <c r="I750" s="360"/>
      <c r="J750" s="559"/>
      <c r="K750" s="559"/>
      <c r="L750" s="558"/>
      <c r="M750" s="558"/>
      <c r="N750" s="558"/>
      <c r="O750" s="558"/>
      <c r="P750" s="28"/>
      <c r="Q750" s="559"/>
      <c r="R750" s="560"/>
      <c r="S750" s="560"/>
      <c r="T750" s="28"/>
      <c r="U750" s="28"/>
      <c r="V750" s="28"/>
      <c r="W750" s="28"/>
      <c r="X750" s="558"/>
      <c r="Y750" s="558"/>
      <c r="Z750" s="558"/>
      <c r="AA750" s="561"/>
      <c r="AB750" s="562"/>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row>
    <row r="751" ht="11.25" customHeight="1">
      <c r="A751" s="557"/>
      <c r="B751" s="558"/>
      <c r="C751" s="558"/>
      <c r="D751" s="360"/>
      <c r="E751" s="558"/>
      <c r="F751" s="28"/>
      <c r="G751" s="28"/>
      <c r="H751" s="558"/>
      <c r="I751" s="360"/>
      <c r="J751" s="559"/>
      <c r="K751" s="559"/>
      <c r="L751" s="558"/>
      <c r="M751" s="558"/>
      <c r="N751" s="558"/>
      <c r="O751" s="558"/>
      <c r="P751" s="28"/>
      <c r="Q751" s="559"/>
      <c r="R751" s="560"/>
      <c r="S751" s="560"/>
      <c r="T751" s="28"/>
      <c r="U751" s="28"/>
      <c r="V751" s="28"/>
      <c r="W751" s="28"/>
      <c r="X751" s="558"/>
      <c r="Y751" s="558"/>
      <c r="Z751" s="558"/>
      <c r="AA751" s="561"/>
      <c r="AB751" s="562"/>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row>
    <row r="752" ht="11.25" customHeight="1">
      <c r="A752" s="557"/>
      <c r="B752" s="558"/>
      <c r="C752" s="558"/>
      <c r="D752" s="360"/>
      <c r="E752" s="558"/>
      <c r="F752" s="28"/>
      <c r="G752" s="28"/>
      <c r="H752" s="558"/>
      <c r="I752" s="360"/>
      <c r="J752" s="559"/>
      <c r="K752" s="559"/>
      <c r="L752" s="558"/>
      <c r="M752" s="558"/>
      <c r="N752" s="558"/>
      <c r="O752" s="558"/>
      <c r="P752" s="28"/>
      <c r="Q752" s="559"/>
      <c r="R752" s="560"/>
      <c r="S752" s="560"/>
      <c r="T752" s="28"/>
      <c r="U752" s="28"/>
      <c r="V752" s="28"/>
      <c r="W752" s="28"/>
      <c r="X752" s="558"/>
      <c r="Y752" s="558"/>
      <c r="Z752" s="558"/>
      <c r="AA752" s="561"/>
      <c r="AB752" s="562"/>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row>
    <row r="753" ht="11.25" customHeight="1">
      <c r="A753" s="557"/>
      <c r="B753" s="558"/>
      <c r="C753" s="558"/>
      <c r="D753" s="360"/>
      <c r="E753" s="558"/>
      <c r="F753" s="28"/>
      <c r="G753" s="28"/>
      <c r="H753" s="558"/>
      <c r="I753" s="360"/>
      <c r="J753" s="559"/>
      <c r="K753" s="559"/>
      <c r="L753" s="558"/>
      <c r="M753" s="558"/>
      <c r="N753" s="558"/>
      <c r="O753" s="558"/>
      <c r="P753" s="28"/>
      <c r="Q753" s="559"/>
      <c r="R753" s="560"/>
      <c r="S753" s="560"/>
      <c r="T753" s="28"/>
      <c r="U753" s="28"/>
      <c r="V753" s="28"/>
      <c r="W753" s="28"/>
      <c r="X753" s="558"/>
      <c r="Y753" s="558"/>
      <c r="Z753" s="558"/>
      <c r="AA753" s="561"/>
      <c r="AB753" s="562"/>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row>
    <row r="754" ht="11.25" customHeight="1">
      <c r="A754" s="557"/>
      <c r="B754" s="558"/>
      <c r="C754" s="558"/>
      <c r="D754" s="360"/>
      <c r="E754" s="558"/>
      <c r="F754" s="28"/>
      <c r="G754" s="28"/>
      <c r="H754" s="558"/>
      <c r="I754" s="360"/>
      <c r="J754" s="559"/>
      <c r="K754" s="559"/>
      <c r="L754" s="558"/>
      <c r="M754" s="558"/>
      <c r="N754" s="558"/>
      <c r="O754" s="558"/>
      <c r="P754" s="28"/>
      <c r="Q754" s="559"/>
      <c r="R754" s="560"/>
      <c r="S754" s="560"/>
      <c r="T754" s="28"/>
      <c r="U754" s="28"/>
      <c r="V754" s="28"/>
      <c r="W754" s="28"/>
      <c r="X754" s="558"/>
      <c r="Y754" s="558"/>
      <c r="Z754" s="558"/>
      <c r="AA754" s="561"/>
      <c r="AB754" s="562"/>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row>
    <row r="755" ht="11.25" customHeight="1">
      <c r="A755" s="557"/>
      <c r="B755" s="558"/>
      <c r="C755" s="558"/>
      <c r="D755" s="360"/>
      <c r="E755" s="558"/>
      <c r="F755" s="28"/>
      <c r="G755" s="28"/>
      <c r="H755" s="558"/>
      <c r="I755" s="360"/>
      <c r="J755" s="559"/>
      <c r="K755" s="559"/>
      <c r="L755" s="558"/>
      <c r="M755" s="558"/>
      <c r="N755" s="558"/>
      <c r="O755" s="558"/>
      <c r="P755" s="28"/>
      <c r="Q755" s="559"/>
      <c r="R755" s="560"/>
      <c r="S755" s="560"/>
      <c r="T755" s="28"/>
      <c r="U755" s="28"/>
      <c r="V755" s="28"/>
      <c r="W755" s="28"/>
      <c r="X755" s="558"/>
      <c r="Y755" s="558"/>
      <c r="Z755" s="558"/>
      <c r="AA755" s="561"/>
      <c r="AB755" s="562"/>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row>
    <row r="756" ht="11.25" customHeight="1">
      <c r="A756" s="557"/>
      <c r="B756" s="558"/>
      <c r="C756" s="558"/>
      <c r="D756" s="360"/>
      <c r="E756" s="558"/>
      <c r="F756" s="28"/>
      <c r="G756" s="28"/>
      <c r="H756" s="558"/>
      <c r="I756" s="360"/>
      <c r="J756" s="559"/>
      <c r="K756" s="559"/>
      <c r="L756" s="558"/>
      <c r="M756" s="558"/>
      <c r="N756" s="558"/>
      <c r="O756" s="558"/>
      <c r="P756" s="28"/>
      <c r="Q756" s="559"/>
      <c r="R756" s="560"/>
      <c r="S756" s="560"/>
      <c r="T756" s="28"/>
      <c r="U756" s="28"/>
      <c r="V756" s="28"/>
      <c r="W756" s="28"/>
      <c r="X756" s="558"/>
      <c r="Y756" s="558"/>
      <c r="Z756" s="558"/>
      <c r="AA756" s="561"/>
      <c r="AB756" s="562"/>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row>
    <row r="757" ht="11.25" customHeight="1">
      <c r="A757" s="557"/>
      <c r="B757" s="558"/>
      <c r="C757" s="558"/>
      <c r="D757" s="360"/>
      <c r="E757" s="558"/>
      <c r="F757" s="28"/>
      <c r="G757" s="28"/>
      <c r="H757" s="558"/>
      <c r="I757" s="360"/>
      <c r="J757" s="559"/>
      <c r="K757" s="559"/>
      <c r="L757" s="558"/>
      <c r="M757" s="558"/>
      <c r="N757" s="558"/>
      <c r="O757" s="558"/>
      <c r="P757" s="28"/>
      <c r="Q757" s="559"/>
      <c r="R757" s="560"/>
      <c r="S757" s="560"/>
      <c r="T757" s="28"/>
      <c r="U757" s="28"/>
      <c r="V757" s="28"/>
      <c r="W757" s="28"/>
      <c r="X757" s="558"/>
      <c r="Y757" s="558"/>
      <c r="Z757" s="558"/>
      <c r="AA757" s="561"/>
      <c r="AB757" s="562"/>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row>
    <row r="758" ht="11.25" customHeight="1">
      <c r="A758" s="557"/>
      <c r="B758" s="558"/>
      <c r="C758" s="558"/>
      <c r="D758" s="360"/>
      <c r="E758" s="558"/>
      <c r="F758" s="28"/>
      <c r="G758" s="28"/>
      <c r="H758" s="558"/>
      <c r="I758" s="360"/>
      <c r="J758" s="559"/>
      <c r="K758" s="559"/>
      <c r="L758" s="558"/>
      <c r="M758" s="558"/>
      <c r="N758" s="558"/>
      <c r="O758" s="558"/>
      <c r="P758" s="28"/>
      <c r="Q758" s="559"/>
      <c r="R758" s="560"/>
      <c r="S758" s="560"/>
      <c r="T758" s="28"/>
      <c r="U758" s="28"/>
      <c r="V758" s="28"/>
      <c r="W758" s="28"/>
      <c r="X758" s="558"/>
      <c r="Y758" s="558"/>
      <c r="Z758" s="558"/>
      <c r="AA758" s="561"/>
      <c r="AB758" s="562"/>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row>
    <row r="759" ht="11.25" customHeight="1">
      <c r="A759" s="557"/>
      <c r="B759" s="558"/>
      <c r="C759" s="558"/>
      <c r="D759" s="360"/>
      <c r="E759" s="558"/>
      <c r="F759" s="28"/>
      <c r="G759" s="28"/>
      <c r="H759" s="558"/>
      <c r="I759" s="360"/>
      <c r="J759" s="559"/>
      <c r="K759" s="559"/>
      <c r="L759" s="558"/>
      <c r="M759" s="558"/>
      <c r="N759" s="558"/>
      <c r="O759" s="558"/>
      <c r="P759" s="28"/>
      <c r="Q759" s="559"/>
      <c r="R759" s="560"/>
      <c r="S759" s="560"/>
      <c r="T759" s="28"/>
      <c r="U759" s="28"/>
      <c r="V759" s="28"/>
      <c r="W759" s="28"/>
      <c r="X759" s="558"/>
      <c r="Y759" s="558"/>
      <c r="Z759" s="558"/>
      <c r="AA759" s="561"/>
      <c r="AB759" s="562"/>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row>
    <row r="760" ht="11.25" customHeight="1">
      <c r="A760" s="557"/>
      <c r="B760" s="558"/>
      <c r="C760" s="558"/>
      <c r="D760" s="360"/>
      <c r="E760" s="558"/>
      <c r="F760" s="28"/>
      <c r="G760" s="28"/>
      <c r="H760" s="558"/>
      <c r="I760" s="360"/>
      <c r="J760" s="559"/>
      <c r="K760" s="559"/>
      <c r="L760" s="558"/>
      <c r="M760" s="558"/>
      <c r="N760" s="558"/>
      <c r="O760" s="558"/>
      <c r="P760" s="28"/>
      <c r="Q760" s="559"/>
      <c r="R760" s="560"/>
      <c r="S760" s="560"/>
      <c r="T760" s="28"/>
      <c r="U760" s="28"/>
      <c r="V760" s="28"/>
      <c r="W760" s="28"/>
      <c r="X760" s="558"/>
      <c r="Y760" s="558"/>
      <c r="Z760" s="558"/>
      <c r="AA760" s="561"/>
      <c r="AB760" s="562"/>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row>
    <row r="761" ht="11.25" customHeight="1">
      <c r="A761" s="557"/>
      <c r="B761" s="558"/>
      <c r="C761" s="558"/>
      <c r="D761" s="360"/>
      <c r="E761" s="558"/>
      <c r="F761" s="28"/>
      <c r="G761" s="28"/>
      <c r="H761" s="558"/>
      <c r="I761" s="360"/>
      <c r="J761" s="559"/>
      <c r="K761" s="559"/>
      <c r="L761" s="558"/>
      <c r="M761" s="558"/>
      <c r="N761" s="558"/>
      <c r="O761" s="558"/>
      <c r="P761" s="28"/>
      <c r="Q761" s="559"/>
      <c r="R761" s="560"/>
      <c r="S761" s="560"/>
      <c r="T761" s="28"/>
      <c r="U761" s="28"/>
      <c r="V761" s="28"/>
      <c r="W761" s="28"/>
      <c r="X761" s="558"/>
      <c r="Y761" s="558"/>
      <c r="Z761" s="558"/>
      <c r="AA761" s="561"/>
      <c r="AB761" s="562"/>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row>
    <row r="762" ht="11.25" customHeight="1">
      <c r="A762" s="557"/>
      <c r="B762" s="558"/>
      <c r="C762" s="558"/>
      <c r="D762" s="360"/>
      <c r="E762" s="558"/>
      <c r="F762" s="28"/>
      <c r="G762" s="28"/>
      <c r="H762" s="558"/>
      <c r="I762" s="360"/>
      <c r="J762" s="559"/>
      <c r="K762" s="559"/>
      <c r="L762" s="558"/>
      <c r="M762" s="558"/>
      <c r="N762" s="558"/>
      <c r="O762" s="558"/>
      <c r="P762" s="28"/>
      <c r="Q762" s="559"/>
      <c r="R762" s="560"/>
      <c r="S762" s="560"/>
      <c r="T762" s="28"/>
      <c r="U762" s="28"/>
      <c r="V762" s="28"/>
      <c r="W762" s="28"/>
      <c r="X762" s="558"/>
      <c r="Y762" s="558"/>
      <c r="Z762" s="558"/>
      <c r="AA762" s="561"/>
      <c r="AB762" s="562"/>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row>
    <row r="763" ht="11.25" customHeight="1">
      <c r="A763" s="557"/>
      <c r="B763" s="558"/>
      <c r="C763" s="558"/>
      <c r="D763" s="360"/>
      <c r="E763" s="558"/>
      <c r="F763" s="28"/>
      <c r="G763" s="28"/>
      <c r="H763" s="558"/>
      <c r="I763" s="360"/>
      <c r="J763" s="559"/>
      <c r="K763" s="559"/>
      <c r="L763" s="558"/>
      <c r="M763" s="558"/>
      <c r="N763" s="558"/>
      <c r="O763" s="558"/>
      <c r="P763" s="28"/>
      <c r="Q763" s="559"/>
      <c r="R763" s="560"/>
      <c r="S763" s="560"/>
      <c r="T763" s="28"/>
      <c r="U763" s="28"/>
      <c r="V763" s="28"/>
      <c r="W763" s="28"/>
      <c r="X763" s="558"/>
      <c r="Y763" s="558"/>
      <c r="Z763" s="558"/>
      <c r="AA763" s="561"/>
      <c r="AB763" s="562"/>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row>
    <row r="764" ht="11.25" customHeight="1">
      <c r="A764" s="557"/>
      <c r="B764" s="558"/>
      <c r="C764" s="558"/>
      <c r="D764" s="360"/>
      <c r="E764" s="558"/>
      <c r="F764" s="28"/>
      <c r="G764" s="28"/>
      <c r="H764" s="558"/>
      <c r="I764" s="360"/>
      <c r="J764" s="559"/>
      <c r="K764" s="559"/>
      <c r="L764" s="558"/>
      <c r="M764" s="558"/>
      <c r="N764" s="558"/>
      <c r="O764" s="558"/>
      <c r="P764" s="28"/>
      <c r="Q764" s="559"/>
      <c r="R764" s="560"/>
      <c r="S764" s="560"/>
      <c r="T764" s="28"/>
      <c r="U764" s="28"/>
      <c r="V764" s="28"/>
      <c r="W764" s="28"/>
      <c r="X764" s="558"/>
      <c r="Y764" s="558"/>
      <c r="Z764" s="558"/>
      <c r="AA764" s="561"/>
      <c r="AB764" s="562"/>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row>
    <row r="765" ht="11.25" customHeight="1">
      <c r="A765" s="557"/>
      <c r="B765" s="558"/>
      <c r="C765" s="558"/>
      <c r="D765" s="360"/>
      <c r="E765" s="558"/>
      <c r="F765" s="28"/>
      <c r="G765" s="28"/>
      <c r="H765" s="558"/>
      <c r="I765" s="360"/>
      <c r="J765" s="559"/>
      <c r="K765" s="559"/>
      <c r="L765" s="558"/>
      <c r="M765" s="558"/>
      <c r="N765" s="558"/>
      <c r="O765" s="558"/>
      <c r="P765" s="28"/>
      <c r="Q765" s="559"/>
      <c r="R765" s="560"/>
      <c r="S765" s="560"/>
      <c r="T765" s="28"/>
      <c r="U765" s="28"/>
      <c r="V765" s="28"/>
      <c r="W765" s="28"/>
      <c r="X765" s="558"/>
      <c r="Y765" s="558"/>
      <c r="Z765" s="558"/>
      <c r="AA765" s="561"/>
      <c r="AB765" s="562"/>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row>
    <row r="766" ht="11.25" customHeight="1">
      <c r="A766" s="557"/>
      <c r="B766" s="558"/>
      <c r="C766" s="558"/>
      <c r="D766" s="360"/>
      <c r="E766" s="558"/>
      <c r="F766" s="28"/>
      <c r="G766" s="28"/>
      <c r="H766" s="558"/>
      <c r="I766" s="360"/>
      <c r="J766" s="559"/>
      <c r="K766" s="559"/>
      <c r="L766" s="558"/>
      <c r="M766" s="558"/>
      <c r="N766" s="558"/>
      <c r="O766" s="558"/>
      <c r="P766" s="28"/>
      <c r="Q766" s="559"/>
      <c r="R766" s="560"/>
      <c r="S766" s="560"/>
      <c r="T766" s="28"/>
      <c r="U766" s="28"/>
      <c r="V766" s="28"/>
      <c r="W766" s="28"/>
      <c r="X766" s="558"/>
      <c r="Y766" s="558"/>
      <c r="Z766" s="558"/>
      <c r="AA766" s="561"/>
      <c r="AB766" s="562"/>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row>
    <row r="767" ht="11.25" customHeight="1">
      <c r="A767" s="557"/>
      <c r="B767" s="558"/>
      <c r="C767" s="558"/>
      <c r="D767" s="360"/>
      <c r="E767" s="558"/>
      <c r="F767" s="28"/>
      <c r="G767" s="28"/>
      <c r="H767" s="558"/>
      <c r="I767" s="360"/>
      <c r="J767" s="559"/>
      <c r="K767" s="559"/>
      <c r="L767" s="558"/>
      <c r="M767" s="558"/>
      <c r="N767" s="558"/>
      <c r="O767" s="558"/>
      <c r="P767" s="28"/>
      <c r="Q767" s="559"/>
      <c r="R767" s="560"/>
      <c r="S767" s="560"/>
      <c r="T767" s="28"/>
      <c r="U767" s="28"/>
      <c r="V767" s="28"/>
      <c r="W767" s="28"/>
      <c r="X767" s="558"/>
      <c r="Y767" s="558"/>
      <c r="Z767" s="558"/>
      <c r="AA767" s="561"/>
      <c r="AB767" s="562"/>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row>
    <row r="768" ht="11.25" customHeight="1">
      <c r="A768" s="557"/>
      <c r="B768" s="558"/>
      <c r="C768" s="558"/>
      <c r="D768" s="360"/>
      <c r="E768" s="558"/>
      <c r="F768" s="28"/>
      <c r="G768" s="28"/>
      <c r="H768" s="558"/>
      <c r="I768" s="360"/>
      <c r="J768" s="559"/>
      <c r="K768" s="559"/>
      <c r="L768" s="558"/>
      <c r="M768" s="558"/>
      <c r="N768" s="558"/>
      <c r="O768" s="558"/>
      <c r="P768" s="28"/>
      <c r="Q768" s="559"/>
      <c r="R768" s="560"/>
      <c r="S768" s="560"/>
      <c r="T768" s="28"/>
      <c r="U768" s="28"/>
      <c r="V768" s="28"/>
      <c r="W768" s="28"/>
      <c r="X768" s="558"/>
      <c r="Y768" s="558"/>
      <c r="Z768" s="558"/>
      <c r="AA768" s="561"/>
      <c r="AB768" s="562"/>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row>
    <row r="769" ht="11.25" customHeight="1">
      <c r="A769" s="557"/>
      <c r="B769" s="558"/>
      <c r="C769" s="558"/>
      <c r="D769" s="360"/>
      <c r="E769" s="558"/>
      <c r="F769" s="28"/>
      <c r="G769" s="28"/>
      <c r="H769" s="558"/>
      <c r="I769" s="360"/>
      <c r="J769" s="559"/>
      <c r="K769" s="559"/>
      <c r="L769" s="558"/>
      <c r="M769" s="558"/>
      <c r="N769" s="558"/>
      <c r="O769" s="558"/>
      <c r="P769" s="28"/>
      <c r="Q769" s="559"/>
      <c r="R769" s="560"/>
      <c r="S769" s="560"/>
      <c r="T769" s="28"/>
      <c r="U769" s="28"/>
      <c r="V769" s="28"/>
      <c r="W769" s="28"/>
      <c r="X769" s="558"/>
      <c r="Y769" s="558"/>
      <c r="Z769" s="558"/>
      <c r="AA769" s="561"/>
      <c r="AB769" s="562"/>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row>
    <row r="770" ht="11.25" customHeight="1">
      <c r="A770" s="557"/>
      <c r="B770" s="558"/>
      <c r="C770" s="558"/>
      <c r="D770" s="360"/>
      <c r="E770" s="558"/>
      <c r="F770" s="28"/>
      <c r="G770" s="28"/>
      <c r="H770" s="558"/>
      <c r="I770" s="360"/>
      <c r="J770" s="559"/>
      <c r="K770" s="559"/>
      <c r="L770" s="558"/>
      <c r="M770" s="558"/>
      <c r="N770" s="558"/>
      <c r="O770" s="558"/>
      <c r="P770" s="28"/>
      <c r="Q770" s="559"/>
      <c r="R770" s="560"/>
      <c r="S770" s="560"/>
      <c r="T770" s="28"/>
      <c r="U770" s="28"/>
      <c r="V770" s="28"/>
      <c r="W770" s="28"/>
      <c r="X770" s="558"/>
      <c r="Y770" s="558"/>
      <c r="Z770" s="558"/>
      <c r="AA770" s="561"/>
      <c r="AB770" s="562"/>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row>
    <row r="771" ht="11.25" customHeight="1">
      <c r="A771" s="557"/>
      <c r="B771" s="558"/>
      <c r="C771" s="558"/>
      <c r="D771" s="360"/>
      <c r="E771" s="558"/>
      <c r="F771" s="28"/>
      <c r="G771" s="28"/>
      <c r="H771" s="558"/>
      <c r="I771" s="360"/>
      <c r="J771" s="559"/>
      <c r="K771" s="559"/>
      <c r="L771" s="558"/>
      <c r="M771" s="558"/>
      <c r="N771" s="558"/>
      <c r="O771" s="558"/>
      <c r="P771" s="28"/>
      <c r="Q771" s="559"/>
      <c r="R771" s="560"/>
      <c r="S771" s="560"/>
      <c r="T771" s="28"/>
      <c r="U771" s="28"/>
      <c r="V771" s="28"/>
      <c r="W771" s="28"/>
      <c r="X771" s="558"/>
      <c r="Y771" s="558"/>
      <c r="Z771" s="558"/>
      <c r="AA771" s="561"/>
      <c r="AB771" s="562"/>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row>
    <row r="772" ht="11.25" customHeight="1">
      <c r="A772" s="557"/>
      <c r="B772" s="558"/>
      <c r="C772" s="558"/>
      <c r="D772" s="360"/>
      <c r="E772" s="558"/>
      <c r="F772" s="28"/>
      <c r="G772" s="28"/>
      <c r="H772" s="558"/>
      <c r="I772" s="360"/>
      <c r="J772" s="559"/>
      <c r="K772" s="559"/>
      <c r="L772" s="558"/>
      <c r="M772" s="558"/>
      <c r="N772" s="558"/>
      <c r="O772" s="558"/>
      <c r="P772" s="28"/>
      <c r="Q772" s="559"/>
      <c r="R772" s="560"/>
      <c r="S772" s="560"/>
      <c r="T772" s="28"/>
      <c r="U772" s="28"/>
      <c r="V772" s="28"/>
      <c r="W772" s="28"/>
      <c r="X772" s="558"/>
      <c r="Y772" s="558"/>
      <c r="Z772" s="558"/>
      <c r="AA772" s="561"/>
      <c r="AB772" s="562"/>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row>
    <row r="773" ht="11.25" customHeight="1">
      <c r="A773" s="557"/>
      <c r="B773" s="558"/>
      <c r="C773" s="558"/>
      <c r="D773" s="360"/>
      <c r="E773" s="558"/>
      <c r="F773" s="28"/>
      <c r="G773" s="28"/>
      <c r="H773" s="558"/>
      <c r="I773" s="360"/>
      <c r="J773" s="559"/>
      <c r="K773" s="559"/>
      <c r="L773" s="558"/>
      <c r="M773" s="558"/>
      <c r="N773" s="558"/>
      <c r="O773" s="558"/>
      <c r="P773" s="28"/>
      <c r="Q773" s="559"/>
      <c r="R773" s="560"/>
      <c r="S773" s="560"/>
      <c r="T773" s="28"/>
      <c r="U773" s="28"/>
      <c r="V773" s="28"/>
      <c r="W773" s="28"/>
      <c r="X773" s="558"/>
      <c r="Y773" s="558"/>
      <c r="Z773" s="558"/>
      <c r="AA773" s="561"/>
      <c r="AB773" s="562"/>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row>
    <row r="774" ht="11.25" customHeight="1">
      <c r="A774" s="557"/>
      <c r="B774" s="558"/>
      <c r="C774" s="558"/>
      <c r="D774" s="360"/>
      <c r="E774" s="558"/>
      <c r="F774" s="28"/>
      <c r="G774" s="28"/>
      <c r="H774" s="558"/>
      <c r="I774" s="360"/>
      <c r="J774" s="559"/>
      <c r="K774" s="559"/>
      <c r="L774" s="558"/>
      <c r="M774" s="558"/>
      <c r="N774" s="558"/>
      <c r="O774" s="558"/>
      <c r="P774" s="28"/>
      <c r="Q774" s="559"/>
      <c r="R774" s="560"/>
      <c r="S774" s="560"/>
      <c r="T774" s="28"/>
      <c r="U774" s="28"/>
      <c r="V774" s="28"/>
      <c r="W774" s="28"/>
      <c r="X774" s="558"/>
      <c r="Y774" s="558"/>
      <c r="Z774" s="558"/>
      <c r="AA774" s="561"/>
      <c r="AB774" s="562"/>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row>
    <row r="775" ht="11.25" customHeight="1">
      <c r="A775" s="557"/>
      <c r="B775" s="558"/>
      <c r="C775" s="558"/>
      <c r="D775" s="360"/>
      <c r="E775" s="558"/>
      <c r="F775" s="28"/>
      <c r="G775" s="28"/>
      <c r="H775" s="558"/>
      <c r="I775" s="360"/>
      <c r="J775" s="559"/>
      <c r="K775" s="559"/>
      <c r="L775" s="558"/>
      <c r="M775" s="558"/>
      <c r="N775" s="558"/>
      <c r="O775" s="558"/>
      <c r="P775" s="28"/>
      <c r="Q775" s="559"/>
      <c r="R775" s="560"/>
      <c r="S775" s="560"/>
      <c r="T775" s="28"/>
      <c r="U775" s="28"/>
      <c r="V775" s="28"/>
      <c r="W775" s="28"/>
      <c r="X775" s="558"/>
      <c r="Y775" s="558"/>
      <c r="Z775" s="558"/>
      <c r="AA775" s="561"/>
      <c r="AB775" s="562"/>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row>
    <row r="776" ht="11.25" customHeight="1">
      <c r="A776" s="557"/>
      <c r="B776" s="558"/>
      <c r="C776" s="558"/>
      <c r="D776" s="360"/>
      <c r="E776" s="558"/>
      <c r="F776" s="28"/>
      <c r="G776" s="28"/>
      <c r="H776" s="558"/>
      <c r="I776" s="360"/>
      <c r="J776" s="559"/>
      <c r="K776" s="559"/>
      <c r="L776" s="558"/>
      <c r="M776" s="558"/>
      <c r="N776" s="558"/>
      <c r="O776" s="558"/>
      <c r="P776" s="28"/>
      <c r="Q776" s="559"/>
      <c r="R776" s="560"/>
      <c r="S776" s="560"/>
      <c r="T776" s="28"/>
      <c r="U776" s="28"/>
      <c r="V776" s="28"/>
      <c r="W776" s="28"/>
      <c r="X776" s="558"/>
      <c r="Y776" s="558"/>
      <c r="Z776" s="558"/>
      <c r="AA776" s="561"/>
      <c r="AB776" s="562"/>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row>
    <row r="777" ht="11.25" customHeight="1">
      <c r="A777" s="557"/>
      <c r="B777" s="558"/>
      <c r="C777" s="558"/>
      <c r="D777" s="360"/>
      <c r="E777" s="558"/>
      <c r="F777" s="28"/>
      <c r="G777" s="28"/>
      <c r="H777" s="558"/>
      <c r="I777" s="360"/>
      <c r="J777" s="559"/>
      <c r="K777" s="559"/>
      <c r="L777" s="558"/>
      <c r="M777" s="558"/>
      <c r="N777" s="558"/>
      <c r="O777" s="558"/>
      <c r="P777" s="28"/>
      <c r="Q777" s="559"/>
      <c r="R777" s="560"/>
      <c r="S777" s="560"/>
      <c r="T777" s="28"/>
      <c r="U777" s="28"/>
      <c r="V777" s="28"/>
      <c r="W777" s="28"/>
      <c r="X777" s="558"/>
      <c r="Y777" s="558"/>
      <c r="Z777" s="558"/>
      <c r="AA777" s="561"/>
      <c r="AB777" s="562"/>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row>
    <row r="778" ht="11.25" customHeight="1">
      <c r="A778" s="557"/>
      <c r="B778" s="558"/>
      <c r="C778" s="558"/>
      <c r="D778" s="360"/>
      <c r="E778" s="558"/>
      <c r="F778" s="28"/>
      <c r="G778" s="28"/>
      <c r="H778" s="558"/>
      <c r="I778" s="360"/>
      <c r="J778" s="559"/>
      <c r="K778" s="559"/>
      <c r="L778" s="558"/>
      <c r="M778" s="558"/>
      <c r="N778" s="558"/>
      <c r="O778" s="558"/>
      <c r="P778" s="28"/>
      <c r="Q778" s="559"/>
      <c r="R778" s="560"/>
      <c r="S778" s="560"/>
      <c r="T778" s="28"/>
      <c r="U778" s="28"/>
      <c r="V778" s="28"/>
      <c r="W778" s="28"/>
      <c r="X778" s="558"/>
      <c r="Y778" s="558"/>
      <c r="Z778" s="558"/>
      <c r="AA778" s="561"/>
      <c r="AB778" s="562"/>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row>
    <row r="779" ht="11.25" customHeight="1">
      <c r="A779" s="557"/>
      <c r="B779" s="558"/>
      <c r="C779" s="558"/>
      <c r="D779" s="360"/>
      <c r="E779" s="558"/>
      <c r="F779" s="28"/>
      <c r="G779" s="28"/>
      <c r="H779" s="558"/>
      <c r="I779" s="360"/>
      <c r="J779" s="559"/>
      <c r="K779" s="559"/>
      <c r="L779" s="558"/>
      <c r="M779" s="558"/>
      <c r="N779" s="558"/>
      <c r="O779" s="558"/>
      <c r="P779" s="28"/>
      <c r="Q779" s="559"/>
      <c r="R779" s="560"/>
      <c r="S779" s="560"/>
      <c r="T779" s="28"/>
      <c r="U779" s="28"/>
      <c r="V779" s="28"/>
      <c r="W779" s="28"/>
      <c r="X779" s="558"/>
      <c r="Y779" s="558"/>
      <c r="Z779" s="558"/>
      <c r="AA779" s="561"/>
      <c r="AB779" s="562"/>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row>
    <row r="780" ht="11.25" customHeight="1">
      <c r="A780" s="557"/>
      <c r="B780" s="558"/>
      <c r="C780" s="558"/>
      <c r="D780" s="360"/>
      <c r="E780" s="558"/>
      <c r="F780" s="28"/>
      <c r="G780" s="28"/>
      <c r="H780" s="558"/>
      <c r="I780" s="360"/>
      <c r="J780" s="559"/>
      <c r="K780" s="559"/>
      <c r="L780" s="558"/>
      <c r="M780" s="558"/>
      <c r="N780" s="558"/>
      <c r="O780" s="558"/>
      <c r="P780" s="28"/>
      <c r="Q780" s="559"/>
      <c r="R780" s="560"/>
      <c r="S780" s="560"/>
      <c r="T780" s="28"/>
      <c r="U780" s="28"/>
      <c r="V780" s="28"/>
      <c r="W780" s="28"/>
      <c r="X780" s="558"/>
      <c r="Y780" s="558"/>
      <c r="Z780" s="558"/>
      <c r="AA780" s="561"/>
      <c r="AB780" s="562"/>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row>
    <row r="781" ht="11.25" customHeight="1">
      <c r="A781" s="557"/>
      <c r="B781" s="558"/>
      <c r="C781" s="558"/>
      <c r="D781" s="360"/>
      <c r="E781" s="558"/>
      <c r="F781" s="28"/>
      <c r="G781" s="28"/>
      <c r="H781" s="558"/>
      <c r="I781" s="360"/>
      <c r="J781" s="559"/>
      <c r="K781" s="559"/>
      <c r="L781" s="558"/>
      <c r="M781" s="558"/>
      <c r="N781" s="558"/>
      <c r="O781" s="558"/>
      <c r="P781" s="28"/>
      <c r="Q781" s="559"/>
      <c r="R781" s="560"/>
      <c r="S781" s="560"/>
      <c r="T781" s="28"/>
      <c r="U781" s="28"/>
      <c r="V781" s="28"/>
      <c r="W781" s="28"/>
      <c r="X781" s="558"/>
      <c r="Y781" s="558"/>
      <c r="Z781" s="558"/>
      <c r="AA781" s="561"/>
      <c r="AB781" s="562"/>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row>
    <row r="782" ht="11.25" customHeight="1">
      <c r="A782" s="557"/>
      <c r="B782" s="558"/>
      <c r="C782" s="558"/>
      <c r="D782" s="360"/>
      <c r="E782" s="558"/>
      <c r="F782" s="28"/>
      <c r="G782" s="28"/>
      <c r="H782" s="558"/>
      <c r="I782" s="360"/>
      <c r="J782" s="559"/>
      <c r="K782" s="559"/>
      <c r="L782" s="558"/>
      <c r="M782" s="558"/>
      <c r="N782" s="558"/>
      <c r="O782" s="558"/>
      <c r="P782" s="28"/>
      <c r="Q782" s="559"/>
      <c r="R782" s="560"/>
      <c r="S782" s="560"/>
      <c r="T782" s="28"/>
      <c r="U782" s="28"/>
      <c r="V782" s="28"/>
      <c r="W782" s="28"/>
      <c r="X782" s="558"/>
      <c r="Y782" s="558"/>
      <c r="Z782" s="558"/>
      <c r="AA782" s="561"/>
      <c r="AB782" s="562"/>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row>
    <row r="783" ht="11.25" customHeight="1">
      <c r="A783" s="557"/>
      <c r="B783" s="558"/>
      <c r="C783" s="558"/>
      <c r="D783" s="360"/>
      <c r="E783" s="558"/>
      <c r="F783" s="28"/>
      <c r="G783" s="28"/>
      <c r="H783" s="558"/>
      <c r="I783" s="360"/>
      <c r="J783" s="559"/>
      <c r="K783" s="559"/>
      <c r="L783" s="558"/>
      <c r="M783" s="558"/>
      <c r="N783" s="558"/>
      <c r="O783" s="558"/>
      <c r="P783" s="28"/>
      <c r="Q783" s="559"/>
      <c r="R783" s="560"/>
      <c r="S783" s="560"/>
      <c r="T783" s="28"/>
      <c r="U783" s="28"/>
      <c r="V783" s="28"/>
      <c r="W783" s="28"/>
      <c r="X783" s="558"/>
      <c r="Y783" s="558"/>
      <c r="Z783" s="558"/>
      <c r="AA783" s="561"/>
      <c r="AB783" s="562"/>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row>
    <row r="784" ht="11.25" customHeight="1">
      <c r="A784" s="557"/>
      <c r="B784" s="558"/>
      <c r="C784" s="558"/>
      <c r="D784" s="360"/>
      <c r="E784" s="558"/>
      <c r="F784" s="28"/>
      <c r="G784" s="28"/>
      <c r="H784" s="558"/>
      <c r="I784" s="360"/>
      <c r="J784" s="559"/>
      <c r="K784" s="559"/>
      <c r="L784" s="558"/>
      <c r="M784" s="558"/>
      <c r="N784" s="558"/>
      <c r="O784" s="558"/>
      <c r="P784" s="28"/>
      <c r="Q784" s="559"/>
      <c r="R784" s="560"/>
      <c r="S784" s="560"/>
      <c r="T784" s="28"/>
      <c r="U784" s="28"/>
      <c r="V784" s="28"/>
      <c r="W784" s="28"/>
      <c r="X784" s="558"/>
      <c r="Y784" s="558"/>
      <c r="Z784" s="558"/>
      <c r="AA784" s="561"/>
      <c r="AB784" s="562"/>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row>
    <row r="785" ht="11.25" customHeight="1">
      <c r="A785" s="557"/>
      <c r="B785" s="558"/>
      <c r="C785" s="558"/>
      <c r="D785" s="360"/>
      <c r="E785" s="558"/>
      <c r="F785" s="28"/>
      <c r="G785" s="28"/>
      <c r="H785" s="558"/>
      <c r="I785" s="360"/>
      <c r="J785" s="559"/>
      <c r="K785" s="559"/>
      <c r="L785" s="558"/>
      <c r="M785" s="558"/>
      <c r="N785" s="558"/>
      <c r="O785" s="558"/>
      <c r="P785" s="28"/>
      <c r="Q785" s="559"/>
      <c r="R785" s="560"/>
      <c r="S785" s="560"/>
      <c r="T785" s="28"/>
      <c r="U785" s="28"/>
      <c r="V785" s="28"/>
      <c r="W785" s="28"/>
      <c r="X785" s="558"/>
      <c r="Y785" s="558"/>
      <c r="Z785" s="558"/>
      <c r="AA785" s="561"/>
      <c r="AB785" s="562"/>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row>
    <row r="786" ht="11.25" customHeight="1">
      <c r="A786" s="557"/>
      <c r="B786" s="558"/>
      <c r="C786" s="558"/>
      <c r="D786" s="360"/>
      <c r="E786" s="558"/>
      <c r="F786" s="28"/>
      <c r="G786" s="28"/>
      <c r="H786" s="558"/>
      <c r="I786" s="360"/>
      <c r="J786" s="559"/>
      <c r="K786" s="559"/>
      <c r="L786" s="558"/>
      <c r="M786" s="558"/>
      <c r="N786" s="558"/>
      <c r="O786" s="558"/>
      <c r="P786" s="28"/>
      <c r="Q786" s="559"/>
      <c r="R786" s="560"/>
      <c r="S786" s="560"/>
      <c r="T786" s="28"/>
      <c r="U786" s="28"/>
      <c r="V786" s="28"/>
      <c r="W786" s="28"/>
      <c r="X786" s="558"/>
      <c r="Y786" s="558"/>
      <c r="Z786" s="558"/>
      <c r="AA786" s="561"/>
      <c r="AB786" s="562"/>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row>
    <row r="787" ht="11.25" customHeight="1">
      <c r="A787" s="557"/>
      <c r="B787" s="558"/>
      <c r="C787" s="558"/>
      <c r="D787" s="360"/>
      <c r="E787" s="558"/>
      <c r="F787" s="28"/>
      <c r="G787" s="28"/>
      <c r="H787" s="558"/>
      <c r="I787" s="360"/>
      <c r="J787" s="559"/>
      <c r="K787" s="559"/>
      <c r="L787" s="558"/>
      <c r="M787" s="558"/>
      <c r="N787" s="558"/>
      <c r="O787" s="558"/>
      <c r="P787" s="28"/>
      <c r="Q787" s="559"/>
      <c r="R787" s="560"/>
      <c r="S787" s="560"/>
      <c r="T787" s="28"/>
      <c r="U787" s="28"/>
      <c r="V787" s="28"/>
      <c r="W787" s="28"/>
      <c r="X787" s="558"/>
      <c r="Y787" s="558"/>
      <c r="Z787" s="558"/>
      <c r="AA787" s="561"/>
      <c r="AB787" s="562"/>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row>
    <row r="788" ht="11.25" customHeight="1">
      <c r="A788" s="557"/>
      <c r="B788" s="558"/>
      <c r="C788" s="558"/>
      <c r="D788" s="360"/>
      <c r="E788" s="558"/>
      <c r="F788" s="28"/>
      <c r="G788" s="28"/>
      <c r="H788" s="558"/>
      <c r="I788" s="360"/>
      <c r="J788" s="559"/>
      <c r="K788" s="559"/>
      <c r="L788" s="558"/>
      <c r="M788" s="558"/>
      <c r="N788" s="558"/>
      <c r="O788" s="558"/>
      <c r="P788" s="28"/>
      <c r="Q788" s="559"/>
      <c r="R788" s="560"/>
      <c r="S788" s="560"/>
      <c r="T788" s="28"/>
      <c r="U788" s="28"/>
      <c r="V788" s="28"/>
      <c r="W788" s="28"/>
      <c r="X788" s="558"/>
      <c r="Y788" s="558"/>
      <c r="Z788" s="558"/>
      <c r="AA788" s="561"/>
      <c r="AB788" s="562"/>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row>
    <row r="789" ht="11.25" customHeight="1">
      <c r="A789" s="557"/>
      <c r="B789" s="558"/>
      <c r="C789" s="558"/>
      <c r="D789" s="360"/>
      <c r="E789" s="558"/>
      <c r="F789" s="28"/>
      <c r="G789" s="28"/>
      <c r="H789" s="558"/>
      <c r="I789" s="360"/>
      <c r="J789" s="559"/>
      <c r="K789" s="559"/>
      <c r="L789" s="558"/>
      <c r="M789" s="558"/>
      <c r="N789" s="558"/>
      <c r="O789" s="558"/>
      <c r="P789" s="28"/>
      <c r="Q789" s="559"/>
      <c r="R789" s="560"/>
      <c r="S789" s="560"/>
      <c r="T789" s="28"/>
      <c r="U789" s="28"/>
      <c r="V789" s="28"/>
      <c r="W789" s="28"/>
      <c r="X789" s="558"/>
      <c r="Y789" s="558"/>
      <c r="Z789" s="558"/>
      <c r="AA789" s="561"/>
      <c r="AB789" s="562"/>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row>
    <row r="790" ht="11.25" customHeight="1">
      <c r="A790" s="557"/>
      <c r="B790" s="558"/>
      <c r="C790" s="558"/>
      <c r="D790" s="360"/>
      <c r="E790" s="558"/>
      <c r="F790" s="28"/>
      <c r="G790" s="28"/>
      <c r="H790" s="558"/>
      <c r="I790" s="360"/>
      <c r="J790" s="559"/>
      <c r="K790" s="559"/>
      <c r="L790" s="558"/>
      <c r="M790" s="558"/>
      <c r="N790" s="558"/>
      <c r="O790" s="558"/>
      <c r="P790" s="28"/>
      <c r="Q790" s="559"/>
      <c r="R790" s="560"/>
      <c r="S790" s="560"/>
      <c r="T790" s="28"/>
      <c r="U790" s="28"/>
      <c r="V790" s="28"/>
      <c r="W790" s="28"/>
      <c r="X790" s="558"/>
      <c r="Y790" s="558"/>
      <c r="Z790" s="558"/>
      <c r="AA790" s="561"/>
      <c r="AB790" s="562"/>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row>
    <row r="791" ht="11.25" customHeight="1">
      <c r="A791" s="557"/>
      <c r="B791" s="558"/>
      <c r="C791" s="558"/>
      <c r="D791" s="360"/>
      <c r="E791" s="558"/>
      <c r="F791" s="28"/>
      <c r="G791" s="28"/>
      <c r="H791" s="558"/>
      <c r="I791" s="360"/>
      <c r="J791" s="559"/>
      <c r="K791" s="559"/>
      <c r="L791" s="558"/>
      <c r="M791" s="558"/>
      <c r="N791" s="558"/>
      <c r="O791" s="558"/>
      <c r="P791" s="28"/>
      <c r="Q791" s="559"/>
      <c r="R791" s="560"/>
      <c r="S791" s="560"/>
      <c r="T791" s="28"/>
      <c r="U791" s="28"/>
      <c r="V791" s="28"/>
      <c r="W791" s="28"/>
      <c r="X791" s="558"/>
      <c r="Y791" s="558"/>
      <c r="Z791" s="558"/>
      <c r="AA791" s="561"/>
      <c r="AB791" s="562"/>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row>
    <row r="792" ht="11.25" customHeight="1">
      <c r="A792" s="557"/>
      <c r="B792" s="558"/>
      <c r="C792" s="558"/>
      <c r="D792" s="360"/>
      <c r="E792" s="558"/>
      <c r="F792" s="28"/>
      <c r="G792" s="28"/>
      <c r="H792" s="558"/>
      <c r="I792" s="360"/>
      <c r="J792" s="559"/>
      <c r="K792" s="559"/>
      <c r="L792" s="558"/>
      <c r="M792" s="558"/>
      <c r="N792" s="558"/>
      <c r="O792" s="558"/>
      <c r="P792" s="28"/>
      <c r="Q792" s="559"/>
      <c r="R792" s="560"/>
      <c r="S792" s="560"/>
      <c r="T792" s="28"/>
      <c r="U792" s="28"/>
      <c r="V792" s="28"/>
      <c r="W792" s="28"/>
      <c r="X792" s="558"/>
      <c r="Y792" s="558"/>
      <c r="Z792" s="558"/>
      <c r="AA792" s="561"/>
      <c r="AB792" s="562"/>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row>
    <row r="793" ht="11.25" customHeight="1">
      <c r="A793" s="557"/>
      <c r="B793" s="558"/>
      <c r="C793" s="558"/>
      <c r="D793" s="360"/>
      <c r="E793" s="558"/>
      <c r="F793" s="28"/>
      <c r="G793" s="28"/>
      <c r="H793" s="558"/>
      <c r="I793" s="360"/>
      <c r="J793" s="559"/>
      <c r="K793" s="559"/>
      <c r="L793" s="558"/>
      <c r="M793" s="558"/>
      <c r="N793" s="558"/>
      <c r="O793" s="558"/>
      <c r="P793" s="28"/>
      <c r="Q793" s="559"/>
      <c r="R793" s="560"/>
      <c r="S793" s="560"/>
      <c r="T793" s="28"/>
      <c r="U793" s="28"/>
      <c r="V793" s="28"/>
      <c r="W793" s="28"/>
      <c r="X793" s="558"/>
      <c r="Y793" s="558"/>
      <c r="Z793" s="558"/>
      <c r="AA793" s="561"/>
      <c r="AB793" s="562"/>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row>
    <row r="794" ht="11.25" customHeight="1">
      <c r="A794" s="557"/>
      <c r="B794" s="558"/>
      <c r="C794" s="558"/>
      <c r="D794" s="360"/>
      <c r="E794" s="558"/>
      <c r="F794" s="28"/>
      <c r="G794" s="28"/>
      <c r="H794" s="558"/>
      <c r="I794" s="360"/>
      <c r="J794" s="559"/>
      <c r="K794" s="559"/>
      <c r="L794" s="558"/>
      <c r="M794" s="558"/>
      <c r="N794" s="558"/>
      <c r="O794" s="558"/>
      <c r="P794" s="28"/>
      <c r="Q794" s="559"/>
      <c r="R794" s="560"/>
      <c r="S794" s="560"/>
      <c r="T794" s="28"/>
      <c r="U794" s="28"/>
      <c r="V794" s="28"/>
      <c r="W794" s="28"/>
      <c r="X794" s="558"/>
      <c r="Y794" s="558"/>
      <c r="Z794" s="558"/>
      <c r="AA794" s="561"/>
      <c r="AB794" s="562"/>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row>
    <row r="795" ht="11.25" customHeight="1">
      <c r="A795" s="557"/>
      <c r="B795" s="558"/>
      <c r="C795" s="558"/>
      <c r="D795" s="360"/>
      <c r="E795" s="558"/>
      <c r="F795" s="28"/>
      <c r="G795" s="28"/>
      <c r="H795" s="558"/>
      <c r="I795" s="360"/>
      <c r="J795" s="559"/>
      <c r="K795" s="559"/>
      <c r="L795" s="558"/>
      <c r="M795" s="558"/>
      <c r="N795" s="558"/>
      <c r="O795" s="558"/>
      <c r="P795" s="28"/>
      <c r="Q795" s="559"/>
      <c r="R795" s="560"/>
      <c r="S795" s="560"/>
      <c r="T795" s="28"/>
      <c r="U795" s="28"/>
      <c r="V795" s="28"/>
      <c r="W795" s="28"/>
      <c r="X795" s="558"/>
      <c r="Y795" s="558"/>
      <c r="Z795" s="558"/>
      <c r="AA795" s="561"/>
      <c r="AB795" s="562"/>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row>
    <row r="796" ht="11.25" customHeight="1">
      <c r="A796" s="557"/>
      <c r="B796" s="558"/>
      <c r="C796" s="558"/>
      <c r="D796" s="360"/>
      <c r="E796" s="558"/>
      <c r="F796" s="28"/>
      <c r="G796" s="28"/>
      <c r="H796" s="558"/>
      <c r="I796" s="360"/>
      <c r="J796" s="559"/>
      <c r="K796" s="559"/>
      <c r="L796" s="558"/>
      <c r="M796" s="558"/>
      <c r="N796" s="558"/>
      <c r="O796" s="558"/>
      <c r="P796" s="28"/>
      <c r="Q796" s="559"/>
      <c r="R796" s="560"/>
      <c r="S796" s="560"/>
      <c r="T796" s="28"/>
      <c r="U796" s="28"/>
      <c r="V796" s="28"/>
      <c r="W796" s="28"/>
      <c r="X796" s="558"/>
      <c r="Y796" s="558"/>
      <c r="Z796" s="558"/>
      <c r="AA796" s="561"/>
      <c r="AB796" s="562"/>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row>
    <row r="797" ht="11.25" customHeight="1">
      <c r="A797" s="557"/>
      <c r="B797" s="558"/>
      <c r="C797" s="558"/>
      <c r="D797" s="360"/>
      <c r="E797" s="558"/>
      <c r="F797" s="28"/>
      <c r="G797" s="28"/>
      <c r="H797" s="558"/>
      <c r="I797" s="360"/>
      <c r="J797" s="559"/>
      <c r="K797" s="559"/>
      <c r="L797" s="558"/>
      <c r="M797" s="558"/>
      <c r="N797" s="558"/>
      <c r="O797" s="558"/>
      <c r="P797" s="28"/>
      <c r="Q797" s="559"/>
      <c r="R797" s="560"/>
      <c r="S797" s="560"/>
      <c r="T797" s="28"/>
      <c r="U797" s="28"/>
      <c r="V797" s="28"/>
      <c r="W797" s="28"/>
      <c r="X797" s="558"/>
      <c r="Y797" s="558"/>
      <c r="Z797" s="558"/>
      <c r="AA797" s="561"/>
      <c r="AB797" s="562"/>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row>
    <row r="798" ht="11.25" customHeight="1">
      <c r="A798" s="557"/>
      <c r="B798" s="558"/>
      <c r="C798" s="558"/>
      <c r="D798" s="360"/>
      <c r="E798" s="558"/>
      <c r="F798" s="28"/>
      <c r="G798" s="28"/>
      <c r="H798" s="558"/>
      <c r="I798" s="360"/>
      <c r="J798" s="559"/>
      <c r="K798" s="559"/>
      <c r="L798" s="558"/>
      <c r="M798" s="558"/>
      <c r="N798" s="558"/>
      <c r="O798" s="558"/>
      <c r="P798" s="28"/>
      <c r="Q798" s="559"/>
      <c r="R798" s="560"/>
      <c r="S798" s="560"/>
      <c r="T798" s="28"/>
      <c r="U798" s="28"/>
      <c r="V798" s="28"/>
      <c r="W798" s="28"/>
      <c r="X798" s="558"/>
      <c r="Y798" s="558"/>
      <c r="Z798" s="558"/>
      <c r="AA798" s="561"/>
      <c r="AB798" s="562"/>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row>
    <row r="799" ht="11.25" customHeight="1">
      <c r="A799" s="557"/>
      <c r="B799" s="558"/>
      <c r="C799" s="558"/>
      <c r="D799" s="360"/>
      <c r="E799" s="558"/>
      <c r="F799" s="28"/>
      <c r="G799" s="28"/>
      <c r="H799" s="558"/>
      <c r="I799" s="360"/>
      <c r="J799" s="559"/>
      <c r="K799" s="559"/>
      <c r="L799" s="558"/>
      <c r="M799" s="558"/>
      <c r="N799" s="558"/>
      <c r="O799" s="558"/>
      <c r="P799" s="28"/>
      <c r="Q799" s="559"/>
      <c r="R799" s="560"/>
      <c r="S799" s="560"/>
      <c r="T799" s="28"/>
      <c r="U799" s="28"/>
      <c r="V799" s="28"/>
      <c r="W799" s="28"/>
      <c r="X799" s="558"/>
      <c r="Y799" s="558"/>
      <c r="Z799" s="558"/>
      <c r="AA799" s="561"/>
      <c r="AB799" s="562"/>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row>
    <row r="800" ht="11.25" customHeight="1">
      <c r="A800" s="557"/>
      <c r="B800" s="558"/>
      <c r="C800" s="558"/>
      <c r="D800" s="360"/>
      <c r="E800" s="558"/>
      <c r="F800" s="28"/>
      <c r="G800" s="28"/>
      <c r="H800" s="558"/>
      <c r="I800" s="360"/>
      <c r="J800" s="559"/>
      <c r="K800" s="559"/>
      <c r="L800" s="558"/>
      <c r="M800" s="558"/>
      <c r="N800" s="558"/>
      <c r="O800" s="558"/>
      <c r="P800" s="28"/>
      <c r="Q800" s="559"/>
      <c r="R800" s="560"/>
      <c r="S800" s="560"/>
      <c r="T800" s="28"/>
      <c r="U800" s="28"/>
      <c r="V800" s="28"/>
      <c r="W800" s="28"/>
      <c r="X800" s="558"/>
      <c r="Y800" s="558"/>
      <c r="Z800" s="558"/>
      <c r="AA800" s="561"/>
      <c r="AB800" s="562"/>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row>
    <row r="801" ht="11.25" customHeight="1">
      <c r="A801" s="557"/>
      <c r="B801" s="558"/>
      <c r="C801" s="558"/>
      <c r="D801" s="360"/>
      <c r="E801" s="558"/>
      <c r="F801" s="28"/>
      <c r="G801" s="28"/>
      <c r="H801" s="558"/>
      <c r="I801" s="360"/>
      <c r="J801" s="559"/>
      <c r="K801" s="559"/>
      <c r="L801" s="558"/>
      <c r="M801" s="558"/>
      <c r="N801" s="558"/>
      <c r="O801" s="558"/>
      <c r="P801" s="28"/>
      <c r="Q801" s="559"/>
      <c r="R801" s="560"/>
      <c r="S801" s="560"/>
      <c r="T801" s="28"/>
      <c r="U801" s="28"/>
      <c r="V801" s="28"/>
      <c r="W801" s="28"/>
      <c r="X801" s="558"/>
      <c r="Y801" s="558"/>
      <c r="Z801" s="558"/>
      <c r="AA801" s="561"/>
      <c r="AB801" s="562"/>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row>
    <row r="802" ht="11.25" customHeight="1">
      <c r="A802" s="557"/>
      <c r="B802" s="558"/>
      <c r="C802" s="558"/>
      <c r="D802" s="360"/>
      <c r="E802" s="558"/>
      <c r="F802" s="28"/>
      <c r="G802" s="28"/>
      <c r="H802" s="558"/>
      <c r="I802" s="360"/>
      <c r="J802" s="559"/>
      <c r="K802" s="559"/>
      <c r="L802" s="558"/>
      <c r="M802" s="558"/>
      <c r="N802" s="558"/>
      <c r="O802" s="558"/>
      <c r="P802" s="28"/>
      <c r="Q802" s="559"/>
      <c r="R802" s="560"/>
      <c r="S802" s="560"/>
      <c r="T802" s="28"/>
      <c r="U802" s="28"/>
      <c r="V802" s="28"/>
      <c r="W802" s="28"/>
      <c r="X802" s="558"/>
      <c r="Y802" s="558"/>
      <c r="Z802" s="558"/>
      <c r="AA802" s="561"/>
      <c r="AB802" s="562"/>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row>
    <row r="803" ht="11.25" customHeight="1">
      <c r="A803" s="557"/>
      <c r="B803" s="558"/>
      <c r="C803" s="558"/>
      <c r="D803" s="360"/>
      <c r="E803" s="558"/>
      <c r="F803" s="28"/>
      <c r="G803" s="28"/>
      <c r="H803" s="558"/>
      <c r="I803" s="360"/>
      <c r="J803" s="559"/>
      <c r="K803" s="559"/>
      <c r="L803" s="558"/>
      <c r="M803" s="558"/>
      <c r="N803" s="558"/>
      <c r="O803" s="558"/>
      <c r="P803" s="28"/>
      <c r="Q803" s="559"/>
      <c r="R803" s="560"/>
      <c r="S803" s="560"/>
      <c r="T803" s="28"/>
      <c r="U803" s="28"/>
      <c r="V803" s="28"/>
      <c r="W803" s="28"/>
      <c r="X803" s="558"/>
      <c r="Y803" s="558"/>
      <c r="Z803" s="558"/>
      <c r="AA803" s="561"/>
      <c r="AB803" s="562"/>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row>
    <row r="804" ht="11.25" customHeight="1">
      <c r="A804" s="557"/>
      <c r="B804" s="558"/>
      <c r="C804" s="558"/>
      <c r="D804" s="360"/>
      <c r="E804" s="558"/>
      <c r="F804" s="28"/>
      <c r="G804" s="28"/>
      <c r="H804" s="558"/>
      <c r="I804" s="360"/>
      <c r="J804" s="559"/>
      <c r="K804" s="559"/>
      <c r="L804" s="558"/>
      <c r="M804" s="558"/>
      <c r="N804" s="558"/>
      <c r="O804" s="558"/>
      <c r="P804" s="28"/>
      <c r="Q804" s="559"/>
      <c r="R804" s="560"/>
      <c r="S804" s="560"/>
      <c r="T804" s="28"/>
      <c r="U804" s="28"/>
      <c r="V804" s="28"/>
      <c r="W804" s="28"/>
      <c r="X804" s="558"/>
      <c r="Y804" s="558"/>
      <c r="Z804" s="558"/>
      <c r="AA804" s="561"/>
      <c r="AB804" s="562"/>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row>
    <row r="805" ht="11.25" customHeight="1">
      <c r="A805" s="557"/>
      <c r="B805" s="558"/>
      <c r="C805" s="558"/>
      <c r="D805" s="360"/>
      <c r="E805" s="558"/>
      <c r="F805" s="28"/>
      <c r="G805" s="28"/>
      <c r="H805" s="558"/>
      <c r="I805" s="360"/>
      <c r="J805" s="559"/>
      <c r="K805" s="559"/>
      <c r="L805" s="558"/>
      <c r="M805" s="558"/>
      <c r="N805" s="558"/>
      <c r="O805" s="558"/>
      <c r="P805" s="28"/>
      <c r="Q805" s="559"/>
      <c r="R805" s="560"/>
      <c r="S805" s="560"/>
      <c r="T805" s="28"/>
      <c r="U805" s="28"/>
      <c r="V805" s="28"/>
      <c r="W805" s="28"/>
      <c r="X805" s="558"/>
      <c r="Y805" s="558"/>
      <c r="Z805" s="558"/>
      <c r="AA805" s="561"/>
      <c r="AB805" s="562"/>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row>
    <row r="806" ht="11.25" customHeight="1">
      <c r="A806" s="557"/>
      <c r="B806" s="558"/>
      <c r="C806" s="558"/>
      <c r="D806" s="360"/>
      <c r="E806" s="558"/>
      <c r="F806" s="28"/>
      <c r="G806" s="28"/>
      <c r="H806" s="558"/>
      <c r="I806" s="360"/>
      <c r="J806" s="559"/>
      <c r="K806" s="559"/>
      <c r="L806" s="558"/>
      <c r="M806" s="558"/>
      <c r="N806" s="558"/>
      <c r="O806" s="558"/>
      <c r="P806" s="28"/>
      <c r="Q806" s="559"/>
      <c r="R806" s="560"/>
      <c r="S806" s="560"/>
      <c r="T806" s="28"/>
      <c r="U806" s="28"/>
      <c r="V806" s="28"/>
      <c r="W806" s="28"/>
      <c r="X806" s="558"/>
      <c r="Y806" s="558"/>
      <c r="Z806" s="558"/>
      <c r="AA806" s="561"/>
      <c r="AB806" s="562"/>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row>
    <row r="807" ht="11.25" customHeight="1">
      <c r="A807" s="557"/>
      <c r="B807" s="558"/>
      <c r="C807" s="558"/>
      <c r="D807" s="360"/>
      <c r="E807" s="558"/>
      <c r="F807" s="28"/>
      <c r="G807" s="28"/>
      <c r="H807" s="558"/>
      <c r="I807" s="360"/>
      <c r="J807" s="559"/>
      <c r="K807" s="559"/>
      <c r="L807" s="558"/>
      <c r="M807" s="558"/>
      <c r="N807" s="558"/>
      <c r="O807" s="558"/>
      <c r="P807" s="28"/>
      <c r="Q807" s="559"/>
      <c r="R807" s="560"/>
      <c r="S807" s="560"/>
      <c r="T807" s="28"/>
      <c r="U807" s="28"/>
      <c r="V807" s="28"/>
      <c r="W807" s="28"/>
      <c r="X807" s="558"/>
      <c r="Y807" s="558"/>
      <c r="Z807" s="558"/>
      <c r="AA807" s="561"/>
      <c r="AB807" s="562"/>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row>
    <row r="808" ht="11.25" customHeight="1">
      <c r="A808" s="557"/>
      <c r="B808" s="558"/>
      <c r="C808" s="558"/>
      <c r="D808" s="360"/>
      <c r="E808" s="558"/>
      <c r="F808" s="28"/>
      <c r="G808" s="28"/>
      <c r="H808" s="558"/>
      <c r="I808" s="360"/>
      <c r="J808" s="559"/>
      <c r="K808" s="559"/>
      <c r="L808" s="558"/>
      <c r="M808" s="558"/>
      <c r="N808" s="558"/>
      <c r="O808" s="558"/>
      <c r="P808" s="28"/>
      <c r="Q808" s="559"/>
      <c r="R808" s="560"/>
      <c r="S808" s="560"/>
      <c r="T808" s="28"/>
      <c r="U808" s="28"/>
      <c r="V808" s="28"/>
      <c r="W808" s="28"/>
      <c r="X808" s="558"/>
      <c r="Y808" s="558"/>
      <c r="Z808" s="558"/>
      <c r="AA808" s="561"/>
      <c r="AB808" s="562"/>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row>
    <row r="809" ht="11.25" customHeight="1">
      <c r="A809" s="557"/>
      <c r="B809" s="558"/>
      <c r="C809" s="558"/>
      <c r="D809" s="360"/>
      <c r="E809" s="558"/>
      <c r="F809" s="28"/>
      <c r="G809" s="28"/>
      <c r="H809" s="558"/>
      <c r="I809" s="360"/>
      <c r="J809" s="559"/>
      <c r="K809" s="559"/>
      <c r="L809" s="558"/>
      <c r="M809" s="558"/>
      <c r="N809" s="558"/>
      <c r="O809" s="558"/>
      <c r="P809" s="28"/>
      <c r="Q809" s="559"/>
      <c r="R809" s="560"/>
      <c r="S809" s="560"/>
      <c r="T809" s="28"/>
      <c r="U809" s="28"/>
      <c r="V809" s="28"/>
      <c r="W809" s="28"/>
      <c r="X809" s="558"/>
      <c r="Y809" s="558"/>
      <c r="Z809" s="558"/>
      <c r="AA809" s="561"/>
      <c r="AB809" s="562"/>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row>
    <row r="810" ht="11.25" customHeight="1">
      <c r="A810" s="557"/>
      <c r="B810" s="558"/>
      <c r="C810" s="558"/>
      <c r="D810" s="360"/>
      <c r="E810" s="558"/>
      <c r="F810" s="28"/>
      <c r="G810" s="28"/>
      <c r="H810" s="558"/>
      <c r="I810" s="360"/>
      <c r="J810" s="559"/>
      <c r="K810" s="559"/>
      <c r="L810" s="558"/>
      <c r="M810" s="558"/>
      <c r="N810" s="558"/>
      <c r="O810" s="558"/>
      <c r="P810" s="28"/>
      <c r="Q810" s="559"/>
      <c r="R810" s="560"/>
      <c r="S810" s="560"/>
      <c r="T810" s="28"/>
      <c r="U810" s="28"/>
      <c r="V810" s="28"/>
      <c r="W810" s="28"/>
      <c r="X810" s="558"/>
      <c r="Y810" s="558"/>
      <c r="Z810" s="558"/>
      <c r="AA810" s="561"/>
      <c r="AB810" s="562"/>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row>
    <row r="811" ht="11.25" customHeight="1">
      <c r="A811" s="557"/>
      <c r="B811" s="558"/>
      <c r="C811" s="558"/>
      <c r="D811" s="360"/>
      <c r="E811" s="558"/>
      <c r="F811" s="28"/>
      <c r="G811" s="28"/>
      <c r="H811" s="558"/>
      <c r="I811" s="360"/>
      <c r="J811" s="559"/>
      <c r="K811" s="559"/>
      <c r="L811" s="558"/>
      <c r="M811" s="558"/>
      <c r="N811" s="558"/>
      <c r="O811" s="558"/>
      <c r="P811" s="28"/>
      <c r="Q811" s="559"/>
      <c r="R811" s="560"/>
      <c r="S811" s="560"/>
      <c r="T811" s="28"/>
      <c r="U811" s="28"/>
      <c r="V811" s="28"/>
      <c r="W811" s="28"/>
      <c r="X811" s="558"/>
      <c r="Y811" s="558"/>
      <c r="Z811" s="558"/>
      <c r="AA811" s="561"/>
      <c r="AB811" s="562"/>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row>
    <row r="812" ht="11.25" customHeight="1">
      <c r="A812" s="557"/>
      <c r="B812" s="558"/>
      <c r="C812" s="558"/>
      <c r="D812" s="360"/>
      <c r="E812" s="558"/>
      <c r="F812" s="28"/>
      <c r="G812" s="28"/>
      <c r="H812" s="558"/>
      <c r="I812" s="360"/>
      <c r="J812" s="559"/>
      <c r="K812" s="559"/>
      <c r="L812" s="558"/>
      <c r="M812" s="558"/>
      <c r="N812" s="558"/>
      <c r="O812" s="558"/>
      <c r="P812" s="28"/>
      <c r="Q812" s="559"/>
      <c r="R812" s="560"/>
      <c r="S812" s="560"/>
      <c r="T812" s="28"/>
      <c r="U812" s="28"/>
      <c r="V812" s="28"/>
      <c r="W812" s="28"/>
      <c r="X812" s="558"/>
      <c r="Y812" s="558"/>
      <c r="Z812" s="558"/>
      <c r="AA812" s="561"/>
      <c r="AB812" s="562"/>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row>
    <row r="813" ht="11.25" customHeight="1">
      <c r="A813" s="557"/>
      <c r="B813" s="558"/>
      <c r="C813" s="558"/>
      <c r="D813" s="360"/>
      <c r="E813" s="558"/>
      <c r="F813" s="28"/>
      <c r="G813" s="28"/>
      <c r="H813" s="558"/>
      <c r="I813" s="360"/>
      <c r="J813" s="559"/>
      <c r="K813" s="559"/>
      <c r="L813" s="558"/>
      <c r="M813" s="558"/>
      <c r="N813" s="558"/>
      <c r="O813" s="558"/>
      <c r="P813" s="28"/>
      <c r="Q813" s="559"/>
      <c r="R813" s="560"/>
      <c r="S813" s="560"/>
      <c r="T813" s="28"/>
      <c r="U813" s="28"/>
      <c r="V813" s="28"/>
      <c r="W813" s="28"/>
      <c r="X813" s="558"/>
      <c r="Y813" s="558"/>
      <c r="Z813" s="558"/>
      <c r="AA813" s="561"/>
      <c r="AB813" s="562"/>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row>
    <row r="814" ht="11.25" customHeight="1">
      <c r="A814" s="557"/>
      <c r="B814" s="558"/>
      <c r="C814" s="558"/>
      <c r="D814" s="360"/>
      <c r="E814" s="558"/>
      <c r="F814" s="28"/>
      <c r="G814" s="28"/>
      <c r="H814" s="558"/>
      <c r="I814" s="360"/>
      <c r="J814" s="559"/>
      <c r="K814" s="559"/>
      <c r="L814" s="558"/>
      <c r="M814" s="558"/>
      <c r="N814" s="558"/>
      <c r="O814" s="558"/>
      <c r="P814" s="28"/>
      <c r="Q814" s="559"/>
      <c r="R814" s="560"/>
      <c r="S814" s="560"/>
      <c r="T814" s="28"/>
      <c r="U814" s="28"/>
      <c r="V814" s="28"/>
      <c r="W814" s="28"/>
      <c r="X814" s="558"/>
      <c r="Y814" s="558"/>
      <c r="Z814" s="558"/>
      <c r="AA814" s="561"/>
      <c r="AB814" s="562"/>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row>
    <row r="815" ht="11.25" customHeight="1">
      <c r="A815" s="557"/>
      <c r="B815" s="558"/>
      <c r="C815" s="558"/>
      <c r="D815" s="360"/>
      <c r="E815" s="558"/>
      <c r="F815" s="28"/>
      <c r="G815" s="28"/>
      <c r="H815" s="558"/>
      <c r="I815" s="360"/>
      <c r="J815" s="559"/>
      <c r="K815" s="559"/>
      <c r="L815" s="558"/>
      <c r="M815" s="558"/>
      <c r="N815" s="558"/>
      <c r="O815" s="558"/>
      <c r="P815" s="28"/>
      <c r="Q815" s="559"/>
      <c r="R815" s="560"/>
      <c r="S815" s="560"/>
      <c r="T815" s="28"/>
      <c r="U815" s="28"/>
      <c r="V815" s="28"/>
      <c r="W815" s="28"/>
      <c r="X815" s="558"/>
      <c r="Y815" s="558"/>
      <c r="Z815" s="558"/>
      <c r="AA815" s="561"/>
      <c r="AB815" s="562"/>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row>
    <row r="816" ht="11.25" customHeight="1">
      <c r="A816" s="557"/>
      <c r="B816" s="558"/>
      <c r="C816" s="558"/>
      <c r="D816" s="360"/>
      <c r="E816" s="558"/>
      <c r="F816" s="28"/>
      <c r="G816" s="28"/>
      <c r="H816" s="558"/>
      <c r="I816" s="360"/>
      <c r="J816" s="559"/>
      <c r="K816" s="559"/>
      <c r="L816" s="558"/>
      <c r="M816" s="558"/>
      <c r="N816" s="558"/>
      <c r="O816" s="558"/>
      <c r="P816" s="28"/>
      <c r="Q816" s="559"/>
      <c r="R816" s="560"/>
      <c r="S816" s="560"/>
      <c r="T816" s="28"/>
      <c r="U816" s="28"/>
      <c r="V816" s="28"/>
      <c r="W816" s="28"/>
      <c r="X816" s="558"/>
      <c r="Y816" s="558"/>
      <c r="Z816" s="558"/>
      <c r="AA816" s="561"/>
      <c r="AB816" s="562"/>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row>
    <row r="817" ht="11.25" customHeight="1">
      <c r="A817" s="557"/>
      <c r="B817" s="558"/>
      <c r="C817" s="558"/>
      <c r="D817" s="360"/>
      <c r="E817" s="558"/>
      <c r="F817" s="28"/>
      <c r="G817" s="28"/>
      <c r="H817" s="558"/>
      <c r="I817" s="360"/>
      <c r="J817" s="559"/>
      <c r="K817" s="559"/>
      <c r="L817" s="558"/>
      <c r="M817" s="558"/>
      <c r="N817" s="558"/>
      <c r="O817" s="558"/>
      <c r="P817" s="28"/>
      <c r="Q817" s="559"/>
      <c r="R817" s="560"/>
      <c r="S817" s="560"/>
      <c r="T817" s="28"/>
      <c r="U817" s="28"/>
      <c r="V817" s="28"/>
      <c r="W817" s="28"/>
      <c r="X817" s="558"/>
      <c r="Y817" s="558"/>
      <c r="Z817" s="558"/>
      <c r="AA817" s="561"/>
      <c r="AB817" s="562"/>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row>
    <row r="818" ht="11.25" customHeight="1">
      <c r="A818" s="557"/>
      <c r="B818" s="558"/>
      <c r="C818" s="558"/>
      <c r="D818" s="360"/>
      <c r="E818" s="558"/>
      <c r="F818" s="28"/>
      <c r="G818" s="28"/>
      <c r="H818" s="558"/>
      <c r="I818" s="360"/>
      <c r="J818" s="559"/>
      <c r="K818" s="559"/>
      <c r="L818" s="558"/>
      <c r="M818" s="558"/>
      <c r="N818" s="558"/>
      <c r="O818" s="558"/>
      <c r="P818" s="28"/>
      <c r="Q818" s="559"/>
      <c r="R818" s="560"/>
      <c r="S818" s="560"/>
      <c r="T818" s="28"/>
      <c r="U818" s="28"/>
      <c r="V818" s="28"/>
      <c r="W818" s="28"/>
      <c r="X818" s="558"/>
      <c r="Y818" s="558"/>
      <c r="Z818" s="558"/>
      <c r="AA818" s="561"/>
      <c r="AB818" s="562"/>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row>
    <row r="819" ht="11.25" customHeight="1">
      <c r="A819" s="557"/>
      <c r="B819" s="558"/>
      <c r="C819" s="558"/>
      <c r="D819" s="360"/>
      <c r="E819" s="558"/>
      <c r="F819" s="28"/>
      <c r="G819" s="28"/>
      <c r="H819" s="558"/>
      <c r="I819" s="360"/>
      <c r="J819" s="559"/>
      <c r="K819" s="559"/>
      <c r="L819" s="558"/>
      <c r="M819" s="558"/>
      <c r="N819" s="558"/>
      <c r="O819" s="558"/>
      <c r="P819" s="28"/>
      <c r="Q819" s="559"/>
      <c r="R819" s="560"/>
      <c r="S819" s="560"/>
      <c r="T819" s="28"/>
      <c r="U819" s="28"/>
      <c r="V819" s="28"/>
      <c r="W819" s="28"/>
      <c r="X819" s="558"/>
      <c r="Y819" s="558"/>
      <c r="Z819" s="558"/>
      <c r="AA819" s="561"/>
      <c r="AB819" s="562"/>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row>
    <row r="820" ht="11.25" customHeight="1">
      <c r="A820" s="557"/>
      <c r="B820" s="558"/>
      <c r="C820" s="558"/>
      <c r="D820" s="360"/>
      <c r="E820" s="558"/>
      <c r="F820" s="28"/>
      <c r="G820" s="28"/>
      <c r="H820" s="558"/>
      <c r="I820" s="360"/>
      <c r="J820" s="559"/>
      <c r="K820" s="559"/>
      <c r="L820" s="558"/>
      <c r="M820" s="558"/>
      <c r="N820" s="558"/>
      <c r="O820" s="558"/>
      <c r="P820" s="28"/>
      <c r="Q820" s="559"/>
      <c r="R820" s="560"/>
      <c r="S820" s="560"/>
      <c r="T820" s="28"/>
      <c r="U820" s="28"/>
      <c r="V820" s="28"/>
      <c r="W820" s="28"/>
      <c r="X820" s="558"/>
      <c r="Y820" s="558"/>
      <c r="Z820" s="558"/>
      <c r="AA820" s="561"/>
      <c r="AB820" s="562"/>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row>
    <row r="821" ht="11.25" customHeight="1">
      <c r="A821" s="557"/>
      <c r="B821" s="558"/>
      <c r="C821" s="558"/>
      <c r="D821" s="360"/>
      <c r="E821" s="558"/>
      <c r="F821" s="28"/>
      <c r="G821" s="28"/>
      <c r="H821" s="558"/>
      <c r="I821" s="360"/>
      <c r="J821" s="559"/>
      <c r="K821" s="559"/>
      <c r="L821" s="558"/>
      <c r="M821" s="558"/>
      <c r="N821" s="558"/>
      <c r="O821" s="558"/>
      <c r="P821" s="28"/>
      <c r="Q821" s="559"/>
      <c r="R821" s="560"/>
      <c r="S821" s="560"/>
      <c r="T821" s="28"/>
      <c r="U821" s="28"/>
      <c r="V821" s="28"/>
      <c r="W821" s="28"/>
      <c r="X821" s="558"/>
      <c r="Y821" s="558"/>
      <c r="Z821" s="558"/>
      <c r="AA821" s="561"/>
      <c r="AB821" s="562"/>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row>
    <row r="822" ht="11.25" customHeight="1">
      <c r="A822" s="557"/>
      <c r="B822" s="558"/>
      <c r="C822" s="558"/>
      <c r="D822" s="360"/>
      <c r="E822" s="558"/>
      <c r="F822" s="28"/>
      <c r="G822" s="28"/>
      <c r="H822" s="558"/>
      <c r="I822" s="360"/>
      <c r="J822" s="559"/>
      <c r="K822" s="559"/>
      <c r="L822" s="558"/>
      <c r="M822" s="558"/>
      <c r="N822" s="558"/>
      <c r="O822" s="558"/>
      <c r="P822" s="28"/>
      <c r="Q822" s="559"/>
      <c r="R822" s="560"/>
      <c r="S822" s="560"/>
      <c r="T822" s="28"/>
      <c r="U822" s="28"/>
      <c r="V822" s="28"/>
      <c r="W822" s="28"/>
      <c r="X822" s="558"/>
      <c r="Y822" s="558"/>
      <c r="Z822" s="558"/>
      <c r="AA822" s="561"/>
      <c r="AB822" s="562"/>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row>
    <row r="823" ht="11.25" customHeight="1">
      <c r="A823" s="557"/>
      <c r="B823" s="558"/>
      <c r="C823" s="558"/>
      <c r="D823" s="360"/>
      <c r="E823" s="558"/>
      <c r="F823" s="28"/>
      <c r="G823" s="28"/>
      <c r="H823" s="558"/>
      <c r="I823" s="360"/>
      <c r="J823" s="559"/>
      <c r="K823" s="559"/>
      <c r="L823" s="558"/>
      <c r="M823" s="558"/>
      <c r="N823" s="558"/>
      <c r="O823" s="558"/>
      <c r="P823" s="28"/>
      <c r="Q823" s="559"/>
      <c r="R823" s="560"/>
      <c r="S823" s="560"/>
      <c r="T823" s="28"/>
      <c r="U823" s="28"/>
      <c r="V823" s="28"/>
      <c r="W823" s="28"/>
      <c r="X823" s="558"/>
      <c r="Y823" s="558"/>
      <c r="Z823" s="558"/>
      <c r="AA823" s="561"/>
      <c r="AB823" s="562"/>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row>
    <row r="824" ht="11.25" customHeight="1">
      <c r="A824" s="557"/>
      <c r="B824" s="558"/>
      <c r="C824" s="558"/>
      <c r="D824" s="360"/>
      <c r="E824" s="558"/>
      <c r="F824" s="28"/>
      <c r="G824" s="28"/>
      <c r="H824" s="558"/>
      <c r="I824" s="360"/>
      <c r="J824" s="559"/>
      <c r="K824" s="559"/>
      <c r="L824" s="558"/>
      <c r="M824" s="558"/>
      <c r="N824" s="558"/>
      <c r="O824" s="558"/>
      <c r="P824" s="28"/>
      <c r="Q824" s="559"/>
      <c r="R824" s="560"/>
      <c r="S824" s="560"/>
      <c r="T824" s="28"/>
      <c r="U824" s="28"/>
      <c r="V824" s="28"/>
      <c r="W824" s="28"/>
      <c r="X824" s="558"/>
      <c r="Y824" s="558"/>
      <c r="Z824" s="558"/>
      <c r="AA824" s="561"/>
      <c r="AB824" s="562"/>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row>
    <row r="825" ht="11.25" customHeight="1">
      <c r="A825" s="557"/>
      <c r="B825" s="558"/>
      <c r="C825" s="558"/>
      <c r="D825" s="360"/>
      <c r="E825" s="558"/>
      <c r="F825" s="28"/>
      <c r="G825" s="28"/>
      <c r="H825" s="558"/>
      <c r="I825" s="360"/>
      <c r="J825" s="559"/>
      <c r="K825" s="559"/>
      <c r="L825" s="558"/>
      <c r="M825" s="558"/>
      <c r="N825" s="558"/>
      <c r="O825" s="558"/>
      <c r="P825" s="28"/>
      <c r="Q825" s="559"/>
      <c r="R825" s="560"/>
      <c r="S825" s="560"/>
      <c r="T825" s="28"/>
      <c r="U825" s="28"/>
      <c r="V825" s="28"/>
      <c r="W825" s="28"/>
      <c r="X825" s="558"/>
      <c r="Y825" s="558"/>
      <c r="Z825" s="558"/>
      <c r="AA825" s="561"/>
      <c r="AB825" s="562"/>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row>
    <row r="826" ht="11.25" customHeight="1">
      <c r="A826" s="557"/>
      <c r="B826" s="558"/>
      <c r="C826" s="558"/>
      <c r="D826" s="360"/>
      <c r="E826" s="558"/>
      <c r="F826" s="28"/>
      <c r="G826" s="28"/>
      <c r="H826" s="558"/>
      <c r="I826" s="360"/>
      <c r="J826" s="559"/>
      <c r="K826" s="559"/>
      <c r="L826" s="558"/>
      <c r="M826" s="558"/>
      <c r="N826" s="558"/>
      <c r="O826" s="558"/>
      <c r="P826" s="28"/>
      <c r="Q826" s="559"/>
      <c r="R826" s="560"/>
      <c r="S826" s="560"/>
      <c r="T826" s="28"/>
      <c r="U826" s="28"/>
      <c r="V826" s="28"/>
      <c r="W826" s="28"/>
      <c r="X826" s="558"/>
      <c r="Y826" s="558"/>
      <c r="Z826" s="558"/>
      <c r="AA826" s="561"/>
      <c r="AB826" s="562"/>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row>
    <row r="827" ht="11.25" customHeight="1">
      <c r="A827" s="557"/>
      <c r="B827" s="558"/>
      <c r="C827" s="558"/>
      <c r="D827" s="360"/>
      <c r="E827" s="558"/>
      <c r="F827" s="28"/>
      <c r="G827" s="28"/>
      <c r="H827" s="558"/>
      <c r="I827" s="360"/>
      <c r="J827" s="559"/>
      <c r="K827" s="559"/>
      <c r="L827" s="558"/>
      <c r="M827" s="558"/>
      <c r="N827" s="558"/>
      <c r="O827" s="558"/>
      <c r="P827" s="28"/>
      <c r="Q827" s="559"/>
      <c r="R827" s="560"/>
      <c r="S827" s="560"/>
      <c r="T827" s="28"/>
      <c r="U827" s="28"/>
      <c r="V827" s="28"/>
      <c r="W827" s="28"/>
      <c r="X827" s="558"/>
      <c r="Y827" s="558"/>
      <c r="Z827" s="558"/>
      <c r="AA827" s="561"/>
      <c r="AB827" s="562"/>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row>
    <row r="828" ht="11.25" customHeight="1">
      <c r="A828" s="557"/>
      <c r="B828" s="558"/>
      <c r="C828" s="558"/>
      <c r="D828" s="360"/>
      <c r="E828" s="558"/>
      <c r="F828" s="28"/>
      <c r="G828" s="28"/>
      <c r="H828" s="558"/>
      <c r="I828" s="360"/>
      <c r="J828" s="559"/>
      <c r="K828" s="559"/>
      <c r="L828" s="558"/>
      <c r="M828" s="558"/>
      <c r="N828" s="558"/>
      <c r="O828" s="558"/>
      <c r="P828" s="28"/>
      <c r="Q828" s="559"/>
      <c r="R828" s="560"/>
      <c r="S828" s="560"/>
      <c r="T828" s="28"/>
      <c r="U828" s="28"/>
      <c r="V828" s="28"/>
      <c r="W828" s="28"/>
      <c r="X828" s="558"/>
      <c r="Y828" s="558"/>
      <c r="Z828" s="558"/>
      <c r="AA828" s="561"/>
      <c r="AB828" s="562"/>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row>
    <row r="829" ht="11.25" customHeight="1">
      <c r="A829" s="557"/>
      <c r="B829" s="558"/>
      <c r="C829" s="558"/>
      <c r="D829" s="360"/>
      <c r="E829" s="558"/>
      <c r="F829" s="28"/>
      <c r="G829" s="28"/>
      <c r="H829" s="558"/>
      <c r="I829" s="360"/>
      <c r="J829" s="559"/>
      <c r="K829" s="559"/>
      <c r="L829" s="558"/>
      <c r="M829" s="558"/>
      <c r="N829" s="558"/>
      <c r="O829" s="558"/>
      <c r="P829" s="28"/>
      <c r="Q829" s="559"/>
      <c r="R829" s="560"/>
      <c r="S829" s="560"/>
      <c r="T829" s="28"/>
      <c r="U829" s="28"/>
      <c r="V829" s="28"/>
      <c r="W829" s="28"/>
      <c r="X829" s="558"/>
      <c r="Y829" s="558"/>
      <c r="Z829" s="558"/>
      <c r="AA829" s="561"/>
      <c r="AB829" s="562"/>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row>
    <row r="830" ht="11.25" customHeight="1">
      <c r="A830" s="557"/>
      <c r="B830" s="558"/>
      <c r="C830" s="558"/>
      <c r="D830" s="360"/>
      <c r="E830" s="558"/>
      <c r="F830" s="28"/>
      <c r="G830" s="28"/>
      <c r="H830" s="558"/>
      <c r="I830" s="360"/>
      <c r="J830" s="559"/>
      <c r="K830" s="559"/>
      <c r="L830" s="558"/>
      <c r="M830" s="558"/>
      <c r="N830" s="558"/>
      <c r="O830" s="558"/>
      <c r="P830" s="28"/>
      <c r="Q830" s="559"/>
      <c r="R830" s="560"/>
      <c r="S830" s="560"/>
      <c r="T830" s="28"/>
      <c r="U830" s="28"/>
      <c r="V830" s="28"/>
      <c r="W830" s="28"/>
      <c r="X830" s="558"/>
      <c r="Y830" s="558"/>
      <c r="Z830" s="558"/>
      <c r="AA830" s="561"/>
      <c r="AB830" s="562"/>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row>
    <row r="831" ht="11.25" customHeight="1">
      <c r="A831" s="557"/>
      <c r="B831" s="558"/>
      <c r="C831" s="558"/>
      <c r="D831" s="360"/>
      <c r="E831" s="558"/>
      <c r="F831" s="28"/>
      <c r="G831" s="28"/>
      <c r="H831" s="558"/>
      <c r="I831" s="360"/>
      <c r="J831" s="559"/>
      <c r="K831" s="559"/>
      <c r="L831" s="558"/>
      <c r="M831" s="558"/>
      <c r="N831" s="558"/>
      <c r="O831" s="558"/>
      <c r="P831" s="28"/>
      <c r="Q831" s="559"/>
      <c r="R831" s="560"/>
      <c r="S831" s="560"/>
      <c r="T831" s="28"/>
      <c r="U831" s="28"/>
      <c r="V831" s="28"/>
      <c r="W831" s="28"/>
      <c r="X831" s="558"/>
      <c r="Y831" s="558"/>
      <c r="Z831" s="558"/>
      <c r="AA831" s="561"/>
      <c r="AB831" s="562"/>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row>
    <row r="832" ht="11.25" customHeight="1">
      <c r="A832" s="557"/>
      <c r="B832" s="558"/>
      <c r="C832" s="558"/>
      <c r="D832" s="360"/>
      <c r="E832" s="558"/>
      <c r="F832" s="28"/>
      <c r="G832" s="28"/>
      <c r="H832" s="558"/>
      <c r="I832" s="360"/>
      <c r="J832" s="559"/>
      <c r="K832" s="559"/>
      <c r="L832" s="558"/>
      <c r="M832" s="558"/>
      <c r="N832" s="558"/>
      <c r="O832" s="558"/>
      <c r="P832" s="28"/>
      <c r="Q832" s="559"/>
      <c r="R832" s="560"/>
      <c r="S832" s="560"/>
      <c r="T832" s="28"/>
      <c r="U832" s="28"/>
      <c r="V832" s="28"/>
      <c r="W832" s="28"/>
      <c r="X832" s="558"/>
      <c r="Y832" s="558"/>
      <c r="Z832" s="558"/>
      <c r="AA832" s="561"/>
      <c r="AB832" s="562"/>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row>
    <row r="833" ht="11.25" customHeight="1">
      <c r="A833" s="557"/>
      <c r="B833" s="558"/>
      <c r="C833" s="558"/>
      <c r="D833" s="360"/>
      <c r="E833" s="558"/>
      <c r="F833" s="28"/>
      <c r="G833" s="28"/>
      <c r="H833" s="558"/>
      <c r="I833" s="360"/>
      <c r="J833" s="559"/>
      <c r="K833" s="559"/>
      <c r="L833" s="558"/>
      <c r="M833" s="558"/>
      <c r="N833" s="558"/>
      <c r="O833" s="558"/>
      <c r="P833" s="28"/>
      <c r="Q833" s="559"/>
      <c r="R833" s="560"/>
      <c r="S833" s="560"/>
      <c r="T833" s="28"/>
      <c r="U833" s="28"/>
      <c r="V833" s="28"/>
      <c r="W833" s="28"/>
      <c r="X833" s="558"/>
      <c r="Y833" s="558"/>
      <c r="Z833" s="558"/>
      <c r="AA833" s="561"/>
      <c r="AB833" s="562"/>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row>
    <row r="834" ht="11.25" customHeight="1">
      <c r="A834" s="557"/>
      <c r="B834" s="558"/>
      <c r="C834" s="558"/>
      <c r="D834" s="360"/>
      <c r="E834" s="558"/>
      <c r="F834" s="28"/>
      <c r="G834" s="28"/>
      <c r="H834" s="558"/>
      <c r="I834" s="360"/>
      <c r="J834" s="559"/>
      <c r="K834" s="559"/>
      <c r="L834" s="558"/>
      <c r="M834" s="558"/>
      <c r="N834" s="558"/>
      <c r="O834" s="558"/>
      <c r="P834" s="28"/>
      <c r="Q834" s="559"/>
      <c r="R834" s="560"/>
      <c r="S834" s="560"/>
      <c r="T834" s="28"/>
      <c r="U834" s="28"/>
      <c r="V834" s="28"/>
      <c r="W834" s="28"/>
      <c r="X834" s="558"/>
      <c r="Y834" s="558"/>
      <c r="Z834" s="558"/>
      <c r="AA834" s="561"/>
      <c r="AB834" s="562"/>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row>
    <row r="835" ht="11.25" customHeight="1">
      <c r="A835" s="557"/>
      <c r="B835" s="558"/>
      <c r="C835" s="558"/>
      <c r="D835" s="360"/>
      <c r="E835" s="558"/>
      <c r="F835" s="28"/>
      <c r="G835" s="28"/>
      <c r="H835" s="558"/>
      <c r="I835" s="360"/>
      <c r="J835" s="559"/>
      <c r="K835" s="559"/>
      <c r="L835" s="558"/>
      <c r="M835" s="558"/>
      <c r="N835" s="558"/>
      <c r="O835" s="558"/>
      <c r="P835" s="28"/>
      <c r="Q835" s="559"/>
      <c r="R835" s="560"/>
      <c r="S835" s="560"/>
      <c r="T835" s="28"/>
      <c r="U835" s="28"/>
      <c r="V835" s="28"/>
      <c r="W835" s="28"/>
      <c r="X835" s="558"/>
      <c r="Y835" s="558"/>
      <c r="Z835" s="558"/>
      <c r="AA835" s="561"/>
      <c r="AB835" s="562"/>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row>
    <row r="836" ht="11.25" customHeight="1">
      <c r="A836" s="557"/>
      <c r="B836" s="558"/>
      <c r="C836" s="558"/>
      <c r="D836" s="360"/>
      <c r="E836" s="558"/>
      <c r="F836" s="28"/>
      <c r="G836" s="28"/>
      <c r="H836" s="558"/>
      <c r="I836" s="360"/>
      <c r="J836" s="559"/>
      <c r="K836" s="559"/>
      <c r="L836" s="558"/>
      <c r="M836" s="558"/>
      <c r="N836" s="558"/>
      <c r="O836" s="558"/>
      <c r="P836" s="28"/>
      <c r="Q836" s="559"/>
      <c r="R836" s="560"/>
      <c r="S836" s="560"/>
      <c r="T836" s="28"/>
      <c r="U836" s="28"/>
      <c r="V836" s="28"/>
      <c r="W836" s="28"/>
      <c r="X836" s="558"/>
      <c r="Y836" s="558"/>
      <c r="Z836" s="558"/>
      <c r="AA836" s="561"/>
      <c r="AB836" s="562"/>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row>
    <row r="837" ht="11.25" customHeight="1">
      <c r="A837" s="557"/>
      <c r="B837" s="558"/>
      <c r="C837" s="558"/>
      <c r="D837" s="360"/>
      <c r="E837" s="558"/>
      <c r="F837" s="28"/>
      <c r="G837" s="28"/>
      <c r="H837" s="558"/>
      <c r="I837" s="360"/>
      <c r="J837" s="559"/>
      <c r="K837" s="559"/>
      <c r="L837" s="558"/>
      <c r="M837" s="558"/>
      <c r="N837" s="558"/>
      <c r="O837" s="558"/>
      <c r="P837" s="28"/>
      <c r="Q837" s="559"/>
      <c r="R837" s="560"/>
      <c r="S837" s="560"/>
      <c r="T837" s="28"/>
      <c r="U837" s="28"/>
      <c r="V837" s="28"/>
      <c r="W837" s="28"/>
      <c r="X837" s="558"/>
      <c r="Y837" s="558"/>
      <c r="Z837" s="558"/>
      <c r="AA837" s="561"/>
      <c r="AB837" s="562"/>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row>
    <row r="838" ht="11.25" customHeight="1">
      <c r="A838" s="557"/>
      <c r="B838" s="558"/>
      <c r="C838" s="558"/>
      <c r="D838" s="360"/>
      <c r="E838" s="558"/>
      <c r="F838" s="28"/>
      <c r="G838" s="28"/>
      <c r="H838" s="558"/>
      <c r="I838" s="360"/>
      <c r="J838" s="559"/>
      <c r="K838" s="559"/>
      <c r="L838" s="558"/>
      <c r="M838" s="558"/>
      <c r="N838" s="558"/>
      <c r="O838" s="558"/>
      <c r="P838" s="28"/>
      <c r="Q838" s="559"/>
      <c r="R838" s="560"/>
      <c r="S838" s="560"/>
      <c r="T838" s="28"/>
      <c r="U838" s="28"/>
      <c r="V838" s="28"/>
      <c r="W838" s="28"/>
      <c r="X838" s="558"/>
      <c r="Y838" s="558"/>
      <c r="Z838" s="558"/>
      <c r="AA838" s="561"/>
      <c r="AB838" s="562"/>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row>
    <row r="839" ht="11.25" customHeight="1">
      <c r="A839" s="557"/>
      <c r="B839" s="558"/>
      <c r="C839" s="558"/>
      <c r="D839" s="360"/>
      <c r="E839" s="558"/>
      <c r="F839" s="28"/>
      <c r="G839" s="28"/>
      <c r="H839" s="558"/>
      <c r="I839" s="360"/>
      <c r="J839" s="559"/>
      <c r="K839" s="559"/>
      <c r="L839" s="558"/>
      <c r="M839" s="558"/>
      <c r="N839" s="558"/>
      <c r="O839" s="558"/>
      <c r="P839" s="28"/>
      <c r="Q839" s="559"/>
      <c r="R839" s="560"/>
      <c r="S839" s="560"/>
      <c r="T839" s="28"/>
      <c r="U839" s="28"/>
      <c r="V839" s="28"/>
      <c r="W839" s="28"/>
      <c r="X839" s="558"/>
      <c r="Y839" s="558"/>
      <c r="Z839" s="558"/>
      <c r="AA839" s="561"/>
      <c r="AB839" s="562"/>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row>
    <row r="840" ht="11.25" customHeight="1">
      <c r="A840" s="557"/>
      <c r="B840" s="558"/>
      <c r="C840" s="558"/>
      <c r="D840" s="360"/>
      <c r="E840" s="558"/>
      <c r="F840" s="28"/>
      <c r="G840" s="28"/>
      <c r="H840" s="558"/>
      <c r="I840" s="360"/>
      <c r="J840" s="559"/>
      <c r="K840" s="559"/>
      <c r="L840" s="558"/>
      <c r="M840" s="558"/>
      <c r="N840" s="558"/>
      <c r="O840" s="558"/>
      <c r="P840" s="28"/>
      <c r="Q840" s="559"/>
      <c r="R840" s="560"/>
      <c r="S840" s="560"/>
      <c r="T840" s="28"/>
      <c r="U840" s="28"/>
      <c r="V840" s="28"/>
      <c r="W840" s="28"/>
      <c r="X840" s="558"/>
      <c r="Y840" s="558"/>
      <c r="Z840" s="558"/>
      <c r="AA840" s="561"/>
      <c r="AB840" s="562"/>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row>
    <row r="841" ht="11.25" customHeight="1">
      <c r="A841" s="557"/>
      <c r="B841" s="558"/>
      <c r="C841" s="558"/>
      <c r="D841" s="360"/>
      <c r="E841" s="558"/>
      <c r="F841" s="28"/>
      <c r="G841" s="28"/>
      <c r="H841" s="558"/>
      <c r="I841" s="360"/>
      <c r="J841" s="559"/>
      <c r="K841" s="559"/>
      <c r="L841" s="558"/>
      <c r="M841" s="558"/>
      <c r="N841" s="558"/>
      <c r="O841" s="558"/>
      <c r="P841" s="28"/>
      <c r="Q841" s="559"/>
      <c r="R841" s="560"/>
      <c r="S841" s="560"/>
      <c r="T841" s="28"/>
      <c r="U841" s="28"/>
      <c r="V841" s="28"/>
      <c r="W841" s="28"/>
      <c r="X841" s="558"/>
      <c r="Y841" s="558"/>
      <c r="Z841" s="558"/>
      <c r="AA841" s="561"/>
      <c r="AB841" s="562"/>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row>
    <row r="842" ht="11.25" customHeight="1">
      <c r="A842" s="557"/>
      <c r="B842" s="558"/>
      <c r="C842" s="558"/>
      <c r="D842" s="360"/>
      <c r="E842" s="558"/>
      <c r="F842" s="28"/>
      <c r="G842" s="28"/>
      <c r="H842" s="558"/>
      <c r="I842" s="360"/>
      <c r="J842" s="559"/>
      <c r="K842" s="559"/>
      <c r="L842" s="558"/>
      <c r="M842" s="558"/>
      <c r="N842" s="558"/>
      <c r="O842" s="558"/>
      <c r="P842" s="28"/>
      <c r="Q842" s="559"/>
      <c r="R842" s="560"/>
      <c r="S842" s="560"/>
      <c r="T842" s="28"/>
      <c r="U842" s="28"/>
      <c r="V842" s="28"/>
      <c r="W842" s="28"/>
      <c r="X842" s="558"/>
      <c r="Y842" s="558"/>
      <c r="Z842" s="558"/>
      <c r="AA842" s="561"/>
      <c r="AB842" s="562"/>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row>
    <row r="843" ht="11.25" customHeight="1">
      <c r="A843" s="557"/>
      <c r="B843" s="558"/>
      <c r="C843" s="558"/>
      <c r="D843" s="360"/>
      <c r="E843" s="558"/>
      <c r="F843" s="28"/>
      <c r="G843" s="28"/>
      <c r="H843" s="558"/>
      <c r="I843" s="360"/>
      <c r="J843" s="559"/>
      <c r="K843" s="559"/>
      <c r="L843" s="558"/>
      <c r="M843" s="558"/>
      <c r="N843" s="558"/>
      <c r="O843" s="558"/>
      <c r="P843" s="28"/>
      <c r="Q843" s="559"/>
      <c r="R843" s="560"/>
      <c r="S843" s="560"/>
      <c r="T843" s="28"/>
      <c r="U843" s="28"/>
      <c r="V843" s="28"/>
      <c r="W843" s="28"/>
      <c r="X843" s="558"/>
      <c r="Y843" s="558"/>
      <c r="Z843" s="558"/>
      <c r="AA843" s="561"/>
      <c r="AB843" s="562"/>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row>
    <row r="844" ht="11.25" customHeight="1">
      <c r="A844" s="557"/>
      <c r="B844" s="558"/>
      <c r="C844" s="558"/>
      <c r="D844" s="360"/>
      <c r="E844" s="558"/>
      <c r="F844" s="28"/>
      <c r="G844" s="28"/>
      <c r="H844" s="558"/>
      <c r="I844" s="360"/>
      <c r="J844" s="559"/>
      <c r="K844" s="559"/>
      <c r="L844" s="558"/>
      <c r="M844" s="558"/>
      <c r="N844" s="558"/>
      <c r="O844" s="558"/>
      <c r="P844" s="28"/>
      <c r="Q844" s="559"/>
      <c r="R844" s="560"/>
      <c r="S844" s="560"/>
      <c r="T844" s="28"/>
      <c r="U844" s="28"/>
      <c r="V844" s="28"/>
      <c r="W844" s="28"/>
      <c r="X844" s="558"/>
      <c r="Y844" s="558"/>
      <c r="Z844" s="558"/>
      <c r="AA844" s="561"/>
      <c r="AB844" s="562"/>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row>
    <row r="845" ht="11.25" customHeight="1">
      <c r="A845" s="557"/>
      <c r="B845" s="558"/>
      <c r="C845" s="558"/>
      <c r="D845" s="360"/>
      <c r="E845" s="558"/>
      <c r="F845" s="28"/>
      <c r="G845" s="28"/>
      <c r="H845" s="558"/>
      <c r="I845" s="360"/>
      <c r="J845" s="559"/>
      <c r="K845" s="559"/>
      <c r="L845" s="558"/>
      <c r="M845" s="558"/>
      <c r="N845" s="558"/>
      <c r="O845" s="558"/>
      <c r="P845" s="28"/>
      <c r="Q845" s="559"/>
      <c r="R845" s="560"/>
      <c r="S845" s="560"/>
      <c r="T845" s="28"/>
      <c r="U845" s="28"/>
      <c r="V845" s="28"/>
      <c r="W845" s="28"/>
      <c r="X845" s="558"/>
      <c r="Y845" s="558"/>
      <c r="Z845" s="558"/>
      <c r="AA845" s="561"/>
      <c r="AB845" s="562"/>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row>
    <row r="846" ht="11.25" customHeight="1">
      <c r="A846" s="557"/>
      <c r="B846" s="558"/>
      <c r="C846" s="558"/>
      <c r="D846" s="360"/>
      <c r="E846" s="558"/>
      <c r="F846" s="28"/>
      <c r="G846" s="28"/>
      <c r="H846" s="558"/>
      <c r="I846" s="360"/>
      <c r="J846" s="559"/>
      <c r="K846" s="559"/>
      <c r="L846" s="558"/>
      <c r="M846" s="558"/>
      <c r="N846" s="558"/>
      <c r="O846" s="558"/>
      <c r="P846" s="28"/>
      <c r="Q846" s="559"/>
      <c r="R846" s="560"/>
      <c r="S846" s="560"/>
      <c r="T846" s="28"/>
      <c r="U846" s="28"/>
      <c r="V846" s="28"/>
      <c r="W846" s="28"/>
      <c r="X846" s="558"/>
      <c r="Y846" s="558"/>
      <c r="Z846" s="558"/>
      <c r="AA846" s="561"/>
      <c r="AB846" s="562"/>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row>
    <row r="847" ht="11.25" customHeight="1">
      <c r="A847" s="557"/>
      <c r="B847" s="558"/>
      <c r="C847" s="558"/>
      <c r="D847" s="360"/>
      <c r="E847" s="558"/>
      <c r="F847" s="28"/>
      <c r="G847" s="28"/>
      <c r="H847" s="558"/>
      <c r="I847" s="360"/>
      <c r="J847" s="559"/>
      <c r="K847" s="559"/>
      <c r="L847" s="558"/>
      <c r="M847" s="558"/>
      <c r="N847" s="558"/>
      <c r="O847" s="558"/>
      <c r="P847" s="28"/>
      <c r="Q847" s="559"/>
      <c r="R847" s="560"/>
      <c r="S847" s="560"/>
      <c r="T847" s="28"/>
      <c r="U847" s="28"/>
      <c r="V847" s="28"/>
      <c r="W847" s="28"/>
      <c r="X847" s="558"/>
      <c r="Y847" s="558"/>
      <c r="Z847" s="558"/>
      <c r="AA847" s="561"/>
      <c r="AB847" s="562"/>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row>
    <row r="848" ht="11.25" customHeight="1">
      <c r="A848" s="557"/>
      <c r="B848" s="558"/>
      <c r="C848" s="558"/>
      <c r="D848" s="360"/>
      <c r="E848" s="558"/>
      <c r="F848" s="28"/>
      <c r="G848" s="28"/>
      <c r="H848" s="558"/>
      <c r="I848" s="360"/>
      <c r="J848" s="559"/>
      <c r="K848" s="559"/>
      <c r="L848" s="558"/>
      <c r="M848" s="558"/>
      <c r="N848" s="558"/>
      <c r="O848" s="558"/>
      <c r="P848" s="28"/>
      <c r="Q848" s="559"/>
      <c r="R848" s="560"/>
      <c r="S848" s="560"/>
      <c r="T848" s="28"/>
      <c r="U848" s="28"/>
      <c r="V848" s="28"/>
      <c r="W848" s="28"/>
      <c r="X848" s="558"/>
      <c r="Y848" s="558"/>
      <c r="Z848" s="558"/>
      <c r="AA848" s="561"/>
      <c r="AB848" s="562"/>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row>
    <row r="849" ht="11.25" customHeight="1">
      <c r="A849" s="557"/>
      <c r="B849" s="558"/>
      <c r="C849" s="558"/>
      <c r="D849" s="360"/>
      <c r="E849" s="558"/>
      <c r="F849" s="28"/>
      <c r="G849" s="28"/>
      <c r="H849" s="558"/>
      <c r="I849" s="360"/>
      <c r="J849" s="559"/>
      <c r="K849" s="559"/>
      <c r="L849" s="558"/>
      <c r="M849" s="558"/>
      <c r="N849" s="558"/>
      <c r="O849" s="558"/>
      <c r="P849" s="28"/>
      <c r="Q849" s="559"/>
      <c r="R849" s="560"/>
      <c r="S849" s="560"/>
      <c r="T849" s="28"/>
      <c r="U849" s="28"/>
      <c r="V849" s="28"/>
      <c r="W849" s="28"/>
      <c r="X849" s="558"/>
      <c r="Y849" s="558"/>
      <c r="Z849" s="558"/>
      <c r="AA849" s="561"/>
      <c r="AB849" s="562"/>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row>
    <row r="850" ht="11.25" customHeight="1">
      <c r="A850" s="557"/>
      <c r="B850" s="558"/>
      <c r="C850" s="558"/>
      <c r="D850" s="360"/>
      <c r="E850" s="558"/>
      <c r="F850" s="28"/>
      <c r="G850" s="28"/>
      <c r="H850" s="558"/>
      <c r="I850" s="360"/>
      <c r="J850" s="559"/>
      <c r="K850" s="559"/>
      <c r="L850" s="558"/>
      <c r="M850" s="558"/>
      <c r="N850" s="558"/>
      <c r="O850" s="558"/>
      <c r="P850" s="28"/>
      <c r="Q850" s="559"/>
      <c r="R850" s="560"/>
      <c r="S850" s="560"/>
      <c r="T850" s="28"/>
      <c r="U850" s="28"/>
      <c r="V850" s="28"/>
      <c r="W850" s="28"/>
      <c r="X850" s="558"/>
      <c r="Y850" s="558"/>
      <c r="Z850" s="558"/>
      <c r="AA850" s="561"/>
      <c r="AB850" s="562"/>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row>
    <row r="851" ht="11.25" customHeight="1">
      <c r="A851" s="557"/>
      <c r="B851" s="558"/>
      <c r="C851" s="558"/>
      <c r="D851" s="360"/>
      <c r="E851" s="558"/>
      <c r="F851" s="28"/>
      <c r="G851" s="28"/>
      <c r="H851" s="558"/>
      <c r="I851" s="360"/>
      <c r="J851" s="559"/>
      <c r="K851" s="559"/>
      <c r="L851" s="558"/>
      <c r="M851" s="558"/>
      <c r="N851" s="558"/>
      <c r="O851" s="558"/>
      <c r="P851" s="28"/>
      <c r="Q851" s="559"/>
      <c r="R851" s="560"/>
      <c r="S851" s="560"/>
      <c r="T851" s="28"/>
      <c r="U851" s="28"/>
      <c r="V851" s="28"/>
      <c r="W851" s="28"/>
      <c r="X851" s="558"/>
      <c r="Y851" s="558"/>
      <c r="Z851" s="558"/>
      <c r="AA851" s="561"/>
      <c r="AB851" s="562"/>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row>
    <row r="852" ht="11.25" customHeight="1">
      <c r="A852" s="557"/>
      <c r="B852" s="558"/>
      <c r="C852" s="558"/>
      <c r="D852" s="360"/>
      <c r="E852" s="558"/>
      <c r="F852" s="28"/>
      <c r="G852" s="28"/>
      <c r="H852" s="558"/>
      <c r="I852" s="360"/>
      <c r="J852" s="559"/>
      <c r="K852" s="559"/>
      <c r="L852" s="558"/>
      <c r="M852" s="558"/>
      <c r="N852" s="558"/>
      <c r="O852" s="558"/>
      <c r="P852" s="28"/>
      <c r="Q852" s="559"/>
      <c r="R852" s="560"/>
      <c r="S852" s="560"/>
      <c r="T852" s="28"/>
      <c r="U852" s="28"/>
      <c r="V852" s="28"/>
      <c r="W852" s="28"/>
      <c r="X852" s="558"/>
      <c r="Y852" s="558"/>
      <c r="Z852" s="558"/>
      <c r="AA852" s="561"/>
      <c r="AB852" s="562"/>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row>
    <row r="853" ht="11.25" customHeight="1">
      <c r="A853" s="557"/>
      <c r="B853" s="558"/>
      <c r="C853" s="558"/>
      <c r="D853" s="360"/>
      <c r="E853" s="558"/>
      <c r="F853" s="28"/>
      <c r="G853" s="28"/>
      <c r="H853" s="558"/>
      <c r="I853" s="360"/>
      <c r="J853" s="559"/>
      <c r="K853" s="559"/>
      <c r="L853" s="558"/>
      <c r="M853" s="558"/>
      <c r="N853" s="558"/>
      <c r="O853" s="558"/>
      <c r="P853" s="28"/>
      <c r="Q853" s="559"/>
      <c r="R853" s="560"/>
      <c r="S853" s="560"/>
      <c r="T853" s="28"/>
      <c r="U853" s="28"/>
      <c r="V853" s="28"/>
      <c r="W853" s="28"/>
      <c r="X853" s="558"/>
      <c r="Y853" s="558"/>
      <c r="Z853" s="558"/>
      <c r="AA853" s="561"/>
      <c r="AB853" s="562"/>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row>
    <row r="854" ht="11.25" customHeight="1">
      <c r="A854" s="557"/>
      <c r="B854" s="558"/>
      <c r="C854" s="558"/>
      <c r="D854" s="360"/>
      <c r="E854" s="558"/>
      <c r="F854" s="28"/>
      <c r="G854" s="28"/>
      <c r="H854" s="558"/>
      <c r="I854" s="360"/>
      <c r="J854" s="559"/>
      <c r="K854" s="559"/>
      <c r="L854" s="558"/>
      <c r="M854" s="558"/>
      <c r="N854" s="558"/>
      <c r="O854" s="558"/>
      <c r="P854" s="28"/>
      <c r="Q854" s="559"/>
      <c r="R854" s="560"/>
      <c r="S854" s="560"/>
      <c r="T854" s="28"/>
      <c r="U854" s="28"/>
      <c r="V854" s="28"/>
      <c r="W854" s="28"/>
      <c r="X854" s="558"/>
      <c r="Y854" s="558"/>
      <c r="Z854" s="558"/>
      <c r="AA854" s="561"/>
      <c r="AB854" s="562"/>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row>
    <row r="855" ht="11.25" customHeight="1">
      <c r="A855" s="557"/>
      <c r="B855" s="558"/>
      <c r="C855" s="558"/>
      <c r="D855" s="360"/>
      <c r="E855" s="558"/>
      <c r="F855" s="28"/>
      <c r="G855" s="28"/>
      <c r="H855" s="558"/>
      <c r="I855" s="360"/>
      <c r="J855" s="559"/>
      <c r="K855" s="559"/>
      <c r="L855" s="558"/>
      <c r="M855" s="558"/>
      <c r="N855" s="558"/>
      <c r="O855" s="558"/>
      <c r="P855" s="28"/>
      <c r="Q855" s="559"/>
      <c r="R855" s="560"/>
      <c r="S855" s="560"/>
      <c r="T855" s="28"/>
      <c r="U855" s="28"/>
      <c r="V855" s="28"/>
      <c r="W855" s="28"/>
      <c r="X855" s="558"/>
      <c r="Y855" s="558"/>
      <c r="Z855" s="558"/>
      <c r="AA855" s="561"/>
      <c r="AB855" s="562"/>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row>
    <row r="856" ht="11.25" customHeight="1">
      <c r="A856" s="557"/>
      <c r="B856" s="558"/>
      <c r="C856" s="558"/>
      <c r="D856" s="360"/>
      <c r="E856" s="558"/>
      <c r="F856" s="28"/>
      <c r="G856" s="28"/>
      <c r="H856" s="558"/>
      <c r="I856" s="360"/>
      <c r="J856" s="559"/>
      <c r="K856" s="559"/>
      <c r="L856" s="558"/>
      <c r="M856" s="558"/>
      <c r="N856" s="558"/>
      <c r="O856" s="558"/>
      <c r="P856" s="28"/>
      <c r="Q856" s="559"/>
      <c r="R856" s="560"/>
      <c r="S856" s="560"/>
      <c r="T856" s="28"/>
      <c r="U856" s="28"/>
      <c r="V856" s="28"/>
      <c r="W856" s="28"/>
      <c r="X856" s="558"/>
      <c r="Y856" s="558"/>
      <c r="Z856" s="558"/>
      <c r="AA856" s="561"/>
      <c r="AB856" s="562"/>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row>
    <row r="857" ht="11.25" customHeight="1">
      <c r="A857" s="557"/>
      <c r="B857" s="558"/>
      <c r="C857" s="558"/>
      <c r="D857" s="360"/>
      <c r="E857" s="558"/>
      <c r="F857" s="28"/>
      <c r="G857" s="28"/>
      <c r="H857" s="558"/>
      <c r="I857" s="360"/>
      <c r="J857" s="559"/>
      <c r="K857" s="559"/>
      <c r="L857" s="558"/>
      <c r="M857" s="558"/>
      <c r="N857" s="558"/>
      <c r="O857" s="558"/>
      <c r="P857" s="28"/>
      <c r="Q857" s="559"/>
      <c r="R857" s="560"/>
      <c r="S857" s="560"/>
      <c r="T857" s="28"/>
      <c r="U857" s="28"/>
      <c r="V857" s="28"/>
      <c r="W857" s="28"/>
      <c r="X857" s="558"/>
      <c r="Y857" s="558"/>
      <c r="Z857" s="558"/>
      <c r="AA857" s="561"/>
      <c r="AB857" s="562"/>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row>
    <row r="858" ht="11.25" customHeight="1">
      <c r="A858" s="557"/>
      <c r="B858" s="558"/>
      <c r="C858" s="558"/>
      <c r="D858" s="360"/>
      <c r="E858" s="558"/>
      <c r="F858" s="28"/>
      <c r="G858" s="28"/>
      <c r="H858" s="558"/>
      <c r="I858" s="360"/>
      <c r="J858" s="559"/>
      <c r="K858" s="559"/>
      <c r="L858" s="558"/>
      <c r="M858" s="558"/>
      <c r="N858" s="558"/>
      <c r="O858" s="558"/>
      <c r="P858" s="28"/>
      <c r="Q858" s="559"/>
      <c r="R858" s="560"/>
      <c r="S858" s="560"/>
      <c r="T858" s="28"/>
      <c r="U858" s="28"/>
      <c r="V858" s="28"/>
      <c r="W858" s="28"/>
      <c r="X858" s="558"/>
      <c r="Y858" s="558"/>
      <c r="Z858" s="558"/>
      <c r="AA858" s="561"/>
      <c r="AB858" s="562"/>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row>
    <row r="859" ht="11.25" customHeight="1">
      <c r="A859" s="557"/>
      <c r="B859" s="558"/>
      <c r="C859" s="558"/>
      <c r="D859" s="360"/>
      <c r="E859" s="558"/>
      <c r="F859" s="28"/>
      <c r="G859" s="28"/>
      <c r="H859" s="558"/>
      <c r="I859" s="360"/>
      <c r="J859" s="559"/>
      <c r="K859" s="559"/>
      <c r="L859" s="558"/>
      <c r="M859" s="558"/>
      <c r="N859" s="558"/>
      <c r="O859" s="558"/>
      <c r="P859" s="28"/>
      <c r="Q859" s="559"/>
      <c r="R859" s="560"/>
      <c r="S859" s="560"/>
      <c r="T859" s="28"/>
      <c r="U859" s="28"/>
      <c r="V859" s="28"/>
      <c r="W859" s="28"/>
      <c r="X859" s="558"/>
      <c r="Y859" s="558"/>
      <c r="Z859" s="558"/>
      <c r="AA859" s="561"/>
      <c r="AB859" s="562"/>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row>
    <row r="860" ht="11.25" customHeight="1">
      <c r="A860" s="557"/>
      <c r="B860" s="558"/>
      <c r="C860" s="558"/>
      <c r="D860" s="360"/>
      <c r="E860" s="558"/>
      <c r="F860" s="28"/>
      <c r="G860" s="28"/>
      <c r="H860" s="558"/>
      <c r="I860" s="360"/>
      <c r="J860" s="559"/>
      <c r="K860" s="559"/>
      <c r="L860" s="558"/>
      <c r="M860" s="558"/>
      <c r="N860" s="558"/>
      <c r="O860" s="558"/>
      <c r="P860" s="28"/>
      <c r="Q860" s="559"/>
      <c r="R860" s="560"/>
      <c r="S860" s="560"/>
      <c r="T860" s="28"/>
      <c r="U860" s="28"/>
      <c r="V860" s="28"/>
      <c r="W860" s="28"/>
      <c r="X860" s="558"/>
      <c r="Y860" s="558"/>
      <c r="Z860" s="558"/>
      <c r="AA860" s="561"/>
      <c r="AB860" s="562"/>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row>
    <row r="861" ht="11.25" customHeight="1">
      <c r="A861" s="557"/>
      <c r="B861" s="558"/>
      <c r="C861" s="558"/>
      <c r="D861" s="360"/>
      <c r="E861" s="558"/>
      <c r="F861" s="28"/>
      <c r="G861" s="28"/>
      <c r="H861" s="558"/>
      <c r="I861" s="360"/>
      <c r="J861" s="559"/>
      <c r="K861" s="559"/>
      <c r="L861" s="558"/>
      <c r="M861" s="558"/>
      <c r="N861" s="558"/>
      <c r="O861" s="558"/>
      <c r="P861" s="28"/>
      <c r="Q861" s="559"/>
      <c r="R861" s="560"/>
      <c r="S861" s="560"/>
      <c r="T861" s="28"/>
      <c r="U861" s="28"/>
      <c r="V861" s="28"/>
      <c r="W861" s="28"/>
      <c r="X861" s="558"/>
      <c r="Y861" s="558"/>
      <c r="Z861" s="558"/>
      <c r="AA861" s="561"/>
      <c r="AB861" s="562"/>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row>
    <row r="862" ht="11.25" customHeight="1">
      <c r="A862" s="557"/>
      <c r="B862" s="558"/>
      <c r="C862" s="558"/>
      <c r="D862" s="360"/>
      <c r="E862" s="558"/>
      <c r="F862" s="28"/>
      <c r="G862" s="28"/>
      <c r="H862" s="558"/>
      <c r="I862" s="360"/>
      <c r="J862" s="559"/>
      <c r="K862" s="559"/>
      <c r="L862" s="558"/>
      <c r="M862" s="558"/>
      <c r="N862" s="558"/>
      <c r="O862" s="558"/>
      <c r="P862" s="28"/>
      <c r="Q862" s="559"/>
      <c r="R862" s="560"/>
      <c r="S862" s="560"/>
      <c r="T862" s="28"/>
      <c r="U862" s="28"/>
      <c r="V862" s="28"/>
      <c r="W862" s="28"/>
      <c r="X862" s="558"/>
      <c r="Y862" s="558"/>
      <c r="Z862" s="558"/>
      <c r="AA862" s="561"/>
      <c r="AB862" s="562"/>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row>
    <row r="863" ht="11.25" customHeight="1">
      <c r="A863" s="557"/>
      <c r="B863" s="558"/>
      <c r="C863" s="558"/>
      <c r="D863" s="360"/>
      <c r="E863" s="558"/>
      <c r="F863" s="28"/>
      <c r="G863" s="28"/>
      <c r="H863" s="558"/>
      <c r="I863" s="360"/>
      <c r="J863" s="559"/>
      <c r="K863" s="559"/>
      <c r="L863" s="558"/>
      <c r="M863" s="558"/>
      <c r="N863" s="558"/>
      <c r="O863" s="558"/>
      <c r="P863" s="28"/>
      <c r="Q863" s="559"/>
      <c r="R863" s="560"/>
      <c r="S863" s="560"/>
      <c r="T863" s="28"/>
      <c r="U863" s="28"/>
      <c r="V863" s="28"/>
      <c r="W863" s="28"/>
      <c r="X863" s="558"/>
      <c r="Y863" s="558"/>
      <c r="Z863" s="558"/>
      <c r="AA863" s="561"/>
      <c r="AB863" s="562"/>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row>
    <row r="864" ht="11.25" customHeight="1">
      <c r="A864" s="557"/>
      <c r="B864" s="558"/>
      <c r="C864" s="558"/>
      <c r="D864" s="360"/>
      <c r="E864" s="558"/>
      <c r="F864" s="28"/>
      <c r="G864" s="28"/>
      <c r="H864" s="558"/>
      <c r="I864" s="360"/>
      <c r="J864" s="559"/>
      <c r="K864" s="559"/>
      <c r="L864" s="558"/>
      <c r="M864" s="558"/>
      <c r="N864" s="558"/>
      <c r="O864" s="558"/>
      <c r="P864" s="28"/>
      <c r="Q864" s="559"/>
      <c r="R864" s="560"/>
      <c r="S864" s="560"/>
      <c r="T864" s="28"/>
      <c r="U864" s="28"/>
      <c r="V864" s="28"/>
      <c r="W864" s="28"/>
      <c r="X864" s="558"/>
      <c r="Y864" s="558"/>
      <c r="Z864" s="558"/>
      <c r="AA864" s="561"/>
      <c r="AB864" s="562"/>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row>
    <row r="865" ht="11.25" customHeight="1">
      <c r="A865" s="557"/>
      <c r="B865" s="558"/>
      <c r="C865" s="558"/>
      <c r="D865" s="360"/>
      <c r="E865" s="558"/>
      <c r="F865" s="28"/>
      <c r="G865" s="28"/>
      <c r="H865" s="558"/>
      <c r="I865" s="360"/>
      <c r="J865" s="559"/>
      <c r="K865" s="559"/>
      <c r="L865" s="558"/>
      <c r="M865" s="558"/>
      <c r="N865" s="558"/>
      <c r="O865" s="558"/>
      <c r="P865" s="28"/>
      <c r="Q865" s="559"/>
      <c r="R865" s="560"/>
      <c r="S865" s="560"/>
      <c r="T865" s="28"/>
      <c r="U865" s="28"/>
      <c r="V865" s="28"/>
      <c r="W865" s="28"/>
      <c r="X865" s="558"/>
      <c r="Y865" s="558"/>
      <c r="Z865" s="558"/>
      <c r="AA865" s="561"/>
      <c r="AB865" s="562"/>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row>
    <row r="866" ht="11.25" customHeight="1">
      <c r="A866" s="557"/>
      <c r="B866" s="558"/>
      <c r="C866" s="558"/>
      <c r="D866" s="360"/>
      <c r="E866" s="558"/>
      <c r="F866" s="28"/>
      <c r="G866" s="28"/>
      <c r="H866" s="558"/>
      <c r="I866" s="360"/>
      <c r="J866" s="559"/>
      <c r="K866" s="559"/>
      <c r="L866" s="558"/>
      <c r="M866" s="558"/>
      <c r="N866" s="558"/>
      <c r="O866" s="558"/>
      <c r="P866" s="28"/>
      <c r="Q866" s="559"/>
      <c r="R866" s="560"/>
      <c r="S866" s="560"/>
      <c r="T866" s="28"/>
      <c r="U866" s="28"/>
      <c r="V866" s="28"/>
      <c r="W866" s="28"/>
      <c r="X866" s="558"/>
      <c r="Y866" s="558"/>
      <c r="Z866" s="558"/>
      <c r="AA866" s="561"/>
      <c r="AB866" s="562"/>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row>
    <row r="867" ht="11.25" customHeight="1">
      <c r="A867" s="557"/>
      <c r="B867" s="558"/>
      <c r="C867" s="558"/>
      <c r="D867" s="360"/>
      <c r="E867" s="558"/>
      <c r="F867" s="28"/>
      <c r="G867" s="28"/>
      <c r="H867" s="558"/>
      <c r="I867" s="360"/>
      <c r="J867" s="559"/>
      <c r="K867" s="559"/>
      <c r="L867" s="558"/>
      <c r="M867" s="558"/>
      <c r="N867" s="558"/>
      <c r="O867" s="558"/>
      <c r="P867" s="28"/>
      <c r="Q867" s="559"/>
      <c r="R867" s="560"/>
      <c r="S867" s="560"/>
      <c r="T867" s="28"/>
      <c r="U867" s="28"/>
      <c r="V867" s="28"/>
      <c r="W867" s="28"/>
      <c r="X867" s="558"/>
      <c r="Y867" s="558"/>
      <c r="Z867" s="558"/>
      <c r="AA867" s="561"/>
      <c r="AB867" s="562"/>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row>
    <row r="868" ht="11.25" customHeight="1">
      <c r="A868" s="557"/>
      <c r="B868" s="558"/>
      <c r="C868" s="558"/>
      <c r="D868" s="360"/>
      <c r="E868" s="558"/>
      <c r="F868" s="28"/>
      <c r="G868" s="28"/>
      <c r="H868" s="558"/>
      <c r="I868" s="360"/>
      <c r="J868" s="559"/>
      <c r="K868" s="559"/>
      <c r="L868" s="558"/>
      <c r="M868" s="558"/>
      <c r="N868" s="558"/>
      <c r="O868" s="558"/>
      <c r="P868" s="28"/>
      <c r="Q868" s="559"/>
      <c r="R868" s="560"/>
      <c r="S868" s="560"/>
      <c r="T868" s="28"/>
      <c r="U868" s="28"/>
      <c r="V868" s="28"/>
      <c r="W868" s="28"/>
      <c r="X868" s="558"/>
      <c r="Y868" s="558"/>
      <c r="Z868" s="558"/>
      <c r="AA868" s="561"/>
      <c r="AB868" s="562"/>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row>
    <row r="869" ht="11.25" customHeight="1">
      <c r="A869" s="557"/>
      <c r="B869" s="558"/>
      <c r="C869" s="558"/>
      <c r="D869" s="360"/>
      <c r="E869" s="558"/>
      <c r="F869" s="28"/>
      <c r="G869" s="28"/>
      <c r="H869" s="558"/>
      <c r="I869" s="360"/>
      <c r="J869" s="559"/>
      <c r="K869" s="559"/>
      <c r="L869" s="558"/>
      <c r="M869" s="558"/>
      <c r="N869" s="558"/>
      <c r="O869" s="558"/>
      <c r="P869" s="28"/>
      <c r="Q869" s="559"/>
      <c r="R869" s="560"/>
      <c r="S869" s="560"/>
      <c r="T869" s="28"/>
      <c r="U869" s="28"/>
      <c r="V869" s="28"/>
      <c r="W869" s="28"/>
      <c r="X869" s="558"/>
      <c r="Y869" s="558"/>
      <c r="Z869" s="558"/>
      <c r="AA869" s="561"/>
      <c r="AB869" s="562"/>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row>
    <row r="870" ht="11.25" customHeight="1">
      <c r="A870" s="557"/>
      <c r="B870" s="558"/>
      <c r="C870" s="558"/>
      <c r="D870" s="360"/>
      <c r="E870" s="558"/>
      <c r="F870" s="28"/>
      <c r="G870" s="28"/>
      <c r="H870" s="558"/>
      <c r="I870" s="360"/>
      <c r="J870" s="559"/>
      <c r="K870" s="559"/>
      <c r="L870" s="558"/>
      <c r="M870" s="558"/>
      <c r="N870" s="558"/>
      <c r="O870" s="558"/>
      <c r="P870" s="28"/>
      <c r="Q870" s="559"/>
      <c r="R870" s="560"/>
      <c r="S870" s="560"/>
      <c r="T870" s="28"/>
      <c r="U870" s="28"/>
      <c r="V870" s="28"/>
      <c r="W870" s="28"/>
      <c r="X870" s="558"/>
      <c r="Y870" s="558"/>
      <c r="Z870" s="558"/>
      <c r="AA870" s="561"/>
      <c r="AB870" s="562"/>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row>
    <row r="871" ht="11.25" customHeight="1">
      <c r="A871" s="557"/>
      <c r="B871" s="558"/>
      <c r="C871" s="558"/>
      <c r="D871" s="360"/>
      <c r="E871" s="558"/>
      <c r="F871" s="28"/>
      <c r="G871" s="28"/>
      <c r="H871" s="558"/>
      <c r="I871" s="360"/>
      <c r="J871" s="559"/>
      <c r="K871" s="559"/>
      <c r="L871" s="558"/>
      <c r="M871" s="558"/>
      <c r="N871" s="558"/>
      <c r="O871" s="558"/>
      <c r="P871" s="28"/>
      <c r="Q871" s="559"/>
      <c r="R871" s="560"/>
      <c r="S871" s="560"/>
      <c r="T871" s="28"/>
      <c r="U871" s="28"/>
      <c r="V871" s="28"/>
      <c r="W871" s="28"/>
      <c r="X871" s="558"/>
      <c r="Y871" s="558"/>
      <c r="Z871" s="558"/>
      <c r="AA871" s="561"/>
      <c r="AB871" s="562"/>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row>
    <row r="872" ht="11.25" customHeight="1">
      <c r="A872" s="557"/>
      <c r="B872" s="558"/>
      <c r="C872" s="558"/>
      <c r="D872" s="360"/>
      <c r="E872" s="558"/>
      <c r="F872" s="28"/>
      <c r="G872" s="28"/>
      <c r="H872" s="558"/>
      <c r="I872" s="360"/>
      <c r="J872" s="559"/>
      <c r="K872" s="559"/>
      <c r="L872" s="558"/>
      <c r="M872" s="558"/>
      <c r="N872" s="558"/>
      <c r="O872" s="558"/>
      <c r="P872" s="28"/>
      <c r="Q872" s="559"/>
      <c r="R872" s="560"/>
      <c r="S872" s="560"/>
      <c r="T872" s="28"/>
      <c r="U872" s="28"/>
      <c r="V872" s="28"/>
      <c r="W872" s="28"/>
      <c r="X872" s="558"/>
      <c r="Y872" s="558"/>
      <c r="Z872" s="558"/>
      <c r="AA872" s="561"/>
      <c r="AB872" s="562"/>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row>
    <row r="873" ht="11.25" customHeight="1">
      <c r="A873" s="557"/>
      <c r="B873" s="558"/>
      <c r="C873" s="558"/>
      <c r="D873" s="360"/>
      <c r="E873" s="558"/>
      <c r="F873" s="28"/>
      <c r="G873" s="28"/>
      <c r="H873" s="558"/>
      <c r="I873" s="360"/>
      <c r="J873" s="559"/>
      <c r="K873" s="559"/>
      <c r="L873" s="558"/>
      <c r="M873" s="558"/>
      <c r="N873" s="558"/>
      <c r="O873" s="558"/>
      <c r="P873" s="28"/>
      <c r="Q873" s="559"/>
      <c r="R873" s="560"/>
      <c r="S873" s="560"/>
      <c r="T873" s="28"/>
      <c r="U873" s="28"/>
      <c r="V873" s="28"/>
      <c r="W873" s="28"/>
      <c r="X873" s="558"/>
      <c r="Y873" s="558"/>
      <c r="Z873" s="558"/>
      <c r="AA873" s="561"/>
      <c r="AB873" s="562"/>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row>
    <row r="874" ht="11.25" customHeight="1">
      <c r="A874" s="557"/>
      <c r="B874" s="558"/>
      <c r="C874" s="558"/>
      <c r="D874" s="360"/>
      <c r="E874" s="558"/>
      <c r="F874" s="28"/>
      <c r="G874" s="28"/>
      <c r="H874" s="558"/>
      <c r="I874" s="360"/>
      <c r="J874" s="559"/>
      <c r="K874" s="559"/>
      <c r="L874" s="558"/>
      <c r="M874" s="558"/>
      <c r="N874" s="558"/>
      <c r="O874" s="558"/>
      <c r="P874" s="28"/>
      <c r="Q874" s="559"/>
      <c r="R874" s="560"/>
      <c r="S874" s="560"/>
      <c r="T874" s="28"/>
      <c r="U874" s="28"/>
      <c r="V874" s="28"/>
      <c r="W874" s="28"/>
      <c r="X874" s="558"/>
      <c r="Y874" s="558"/>
      <c r="Z874" s="558"/>
      <c r="AA874" s="561"/>
      <c r="AB874" s="562"/>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row>
    <row r="875" ht="11.25" customHeight="1">
      <c r="A875" s="557"/>
      <c r="B875" s="558"/>
      <c r="C875" s="558"/>
      <c r="D875" s="360"/>
      <c r="E875" s="558"/>
      <c r="F875" s="28"/>
      <c r="G875" s="28"/>
      <c r="H875" s="558"/>
      <c r="I875" s="360"/>
      <c r="J875" s="559"/>
      <c r="K875" s="559"/>
      <c r="L875" s="558"/>
      <c r="M875" s="558"/>
      <c r="N875" s="558"/>
      <c r="O875" s="558"/>
      <c r="P875" s="28"/>
      <c r="Q875" s="559"/>
      <c r="R875" s="560"/>
      <c r="S875" s="560"/>
      <c r="T875" s="28"/>
      <c r="U875" s="28"/>
      <c r="V875" s="28"/>
      <c r="W875" s="28"/>
      <c r="X875" s="558"/>
      <c r="Y875" s="558"/>
      <c r="Z875" s="558"/>
      <c r="AA875" s="561"/>
      <c r="AB875" s="562"/>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row>
    <row r="876" ht="11.25" customHeight="1">
      <c r="A876" s="557"/>
      <c r="B876" s="558"/>
      <c r="C876" s="558"/>
      <c r="D876" s="360"/>
      <c r="E876" s="558"/>
      <c r="F876" s="28"/>
      <c r="G876" s="28"/>
      <c r="H876" s="558"/>
      <c r="I876" s="360"/>
      <c r="J876" s="559"/>
      <c r="K876" s="559"/>
      <c r="L876" s="558"/>
      <c r="M876" s="558"/>
      <c r="N876" s="558"/>
      <c r="O876" s="558"/>
      <c r="P876" s="28"/>
      <c r="Q876" s="559"/>
      <c r="R876" s="560"/>
      <c r="S876" s="560"/>
      <c r="T876" s="28"/>
      <c r="U876" s="28"/>
      <c r="V876" s="28"/>
      <c r="W876" s="28"/>
      <c r="X876" s="558"/>
      <c r="Y876" s="558"/>
      <c r="Z876" s="558"/>
      <c r="AA876" s="561"/>
      <c r="AB876" s="562"/>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row>
    <row r="877" ht="11.25" customHeight="1">
      <c r="A877" s="557"/>
      <c r="B877" s="558"/>
      <c r="C877" s="558"/>
      <c r="D877" s="360"/>
      <c r="E877" s="558"/>
      <c r="F877" s="28"/>
      <c r="G877" s="28"/>
      <c r="H877" s="558"/>
      <c r="I877" s="360"/>
      <c r="J877" s="559"/>
      <c r="K877" s="559"/>
      <c r="L877" s="558"/>
      <c r="M877" s="558"/>
      <c r="N877" s="558"/>
      <c r="O877" s="558"/>
      <c r="P877" s="28"/>
      <c r="Q877" s="559"/>
      <c r="R877" s="560"/>
      <c r="S877" s="560"/>
      <c r="T877" s="28"/>
      <c r="U877" s="28"/>
      <c r="V877" s="28"/>
      <c r="W877" s="28"/>
      <c r="X877" s="558"/>
      <c r="Y877" s="558"/>
      <c r="Z877" s="558"/>
      <c r="AA877" s="561"/>
      <c r="AB877" s="562"/>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row>
    <row r="878" ht="11.25" customHeight="1">
      <c r="A878" s="557"/>
      <c r="B878" s="558"/>
      <c r="C878" s="558"/>
      <c r="D878" s="360"/>
      <c r="E878" s="558"/>
      <c r="F878" s="28"/>
      <c r="G878" s="28"/>
      <c r="H878" s="558"/>
      <c r="I878" s="360"/>
      <c r="J878" s="559"/>
      <c r="K878" s="559"/>
      <c r="L878" s="558"/>
      <c r="M878" s="558"/>
      <c r="N878" s="558"/>
      <c r="O878" s="558"/>
      <c r="P878" s="28"/>
      <c r="Q878" s="559"/>
      <c r="R878" s="560"/>
      <c r="S878" s="560"/>
      <c r="T878" s="28"/>
      <c r="U878" s="28"/>
      <c r="V878" s="28"/>
      <c r="W878" s="28"/>
      <c r="X878" s="558"/>
      <c r="Y878" s="558"/>
      <c r="Z878" s="558"/>
      <c r="AA878" s="561"/>
      <c r="AB878" s="562"/>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row>
    <row r="879" ht="11.25" customHeight="1">
      <c r="A879" s="557"/>
      <c r="B879" s="558"/>
      <c r="C879" s="558"/>
      <c r="D879" s="360"/>
      <c r="E879" s="558"/>
      <c r="F879" s="28"/>
      <c r="G879" s="28"/>
      <c r="H879" s="558"/>
      <c r="I879" s="360"/>
      <c r="J879" s="559"/>
      <c r="K879" s="559"/>
      <c r="L879" s="558"/>
      <c r="M879" s="558"/>
      <c r="N879" s="558"/>
      <c r="O879" s="558"/>
      <c r="P879" s="28"/>
      <c r="Q879" s="559"/>
      <c r="R879" s="560"/>
      <c r="S879" s="560"/>
      <c r="T879" s="28"/>
      <c r="U879" s="28"/>
      <c r="V879" s="28"/>
      <c r="W879" s="28"/>
      <c r="X879" s="558"/>
      <c r="Y879" s="558"/>
      <c r="Z879" s="558"/>
      <c r="AA879" s="561"/>
      <c r="AB879" s="562"/>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row>
    <row r="880" ht="11.25" customHeight="1">
      <c r="A880" s="557"/>
      <c r="B880" s="558"/>
      <c r="C880" s="558"/>
      <c r="D880" s="360"/>
      <c r="E880" s="558"/>
      <c r="F880" s="28"/>
      <c r="G880" s="28"/>
      <c r="H880" s="558"/>
      <c r="I880" s="360"/>
      <c r="J880" s="559"/>
      <c r="K880" s="559"/>
      <c r="L880" s="558"/>
      <c r="M880" s="558"/>
      <c r="N880" s="558"/>
      <c r="O880" s="558"/>
      <c r="P880" s="28"/>
      <c r="Q880" s="559"/>
      <c r="R880" s="560"/>
      <c r="S880" s="560"/>
      <c r="T880" s="28"/>
      <c r="U880" s="28"/>
      <c r="V880" s="28"/>
      <c r="W880" s="28"/>
      <c r="X880" s="558"/>
      <c r="Y880" s="558"/>
      <c r="Z880" s="558"/>
      <c r="AA880" s="561"/>
      <c r="AB880" s="562"/>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row>
    <row r="881" ht="11.25" customHeight="1">
      <c r="A881" s="557"/>
      <c r="B881" s="558"/>
      <c r="C881" s="558"/>
      <c r="D881" s="360"/>
      <c r="E881" s="558"/>
      <c r="F881" s="28"/>
      <c r="G881" s="28"/>
      <c r="H881" s="558"/>
      <c r="I881" s="360"/>
      <c r="J881" s="559"/>
      <c r="K881" s="559"/>
      <c r="L881" s="558"/>
      <c r="M881" s="558"/>
      <c r="N881" s="558"/>
      <c r="O881" s="558"/>
      <c r="P881" s="28"/>
      <c r="Q881" s="559"/>
      <c r="R881" s="560"/>
      <c r="S881" s="560"/>
      <c r="T881" s="28"/>
      <c r="U881" s="28"/>
      <c r="V881" s="28"/>
      <c r="W881" s="28"/>
      <c r="X881" s="558"/>
      <c r="Y881" s="558"/>
      <c r="Z881" s="558"/>
      <c r="AA881" s="561"/>
      <c r="AB881" s="562"/>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row>
    <row r="882" ht="11.25" customHeight="1">
      <c r="A882" s="557"/>
      <c r="B882" s="558"/>
      <c r="C882" s="558"/>
      <c r="D882" s="360"/>
      <c r="E882" s="558"/>
      <c r="F882" s="28"/>
      <c r="G882" s="28"/>
      <c r="H882" s="558"/>
      <c r="I882" s="360"/>
      <c r="J882" s="559"/>
      <c r="K882" s="559"/>
      <c r="L882" s="558"/>
      <c r="M882" s="558"/>
      <c r="N882" s="558"/>
      <c r="O882" s="558"/>
      <c r="P882" s="28"/>
      <c r="Q882" s="559"/>
      <c r="R882" s="560"/>
      <c r="S882" s="560"/>
      <c r="T882" s="28"/>
      <c r="U882" s="28"/>
      <c r="V882" s="28"/>
      <c r="W882" s="28"/>
      <c r="X882" s="558"/>
      <c r="Y882" s="558"/>
      <c r="Z882" s="558"/>
      <c r="AA882" s="561"/>
      <c r="AB882" s="562"/>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row>
    <row r="883" ht="11.25" customHeight="1">
      <c r="A883" s="557"/>
      <c r="B883" s="558"/>
      <c r="C883" s="558"/>
      <c r="D883" s="360"/>
      <c r="E883" s="558"/>
      <c r="F883" s="28"/>
      <c r="G883" s="28"/>
      <c r="H883" s="558"/>
      <c r="I883" s="360"/>
      <c r="J883" s="559"/>
      <c r="K883" s="559"/>
      <c r="L883" s="558"/>
      <c r="M883" s="558"/>
      <c r="N883" s="558"/>
      <c r="O883" s="558"/>
      <c r="P883" s="28"/>
      <c r="Q883" s="559"/>
      <c r="R883" s="560"/>
      <c r="S883" s="560"/>
      <c r="T883" s="28"/>
      <c r="U883" s="28"/>
      <c r="V883" s="28"/>
      <c r="W883" s="28"/>
      <c r="X883" s="558"/>
      <c r="Y883" s="558"/>
      <c r="Z883" s="558"/>
      <c r="AA883" s="561"/>
      <c r="AB883" s="562"/>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row>
    <row r="884" ht="11.25" customHeight="1">
      <c r="A884" s="557"/>
      <c r="B884" s="558"/>
      <c r="C884" s="558"/>
      <c r="D884" s="360"/>
      <c r="E884" s="558"/>
      <c r="F884" s="28"/>
      <c r="G884" s="28"/>
      <c r="H884" s="558"/>
      <c r="I884" s="360"/>
      <c r="J884" s="559"/>
      <c r="K884" s="559"/>
      <c r="L884" s="558"/>
      <c r="M884" s="558"/>
      <c r="N884" s="558"/>
      <c r="O884" s="558"/>
      <c r="P884" s="28"/>
      <c r="Q884" s="559"/>
      <c r="R884" s="560"/>
      <c r="S884" s="560"/>
      <c r="T884" s="28"/>
      <c r="U884" s="28"/>
      <c r="V884" s="28"/>
      <c r="W884" s="28"/>
      <c r="X884" s="558"/>
      <c r="Y884" s="558"/>
      <c r="Z884" s="558"/>
      <c r="AA884" s="561"/>
      <c r="AB884" s="562"/>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row>
    <row r="885" ht="11.25" customHeight="1">
      <c r="A885" s="557"/>
      <c r="B885" s="558"/>
      <c r="C885" s="558"/>
      <c r="D885" s="360"/>
      <c r="E885" s="558"/>
      <c r="F885" s="28"/>
      <c r="G885" s="28"/>
      <c r="H885" s="558"/>
      <c r="I885" s="360"/>
      <c r="J885" s="559"/>
      <c r="K885" s="559"/>
      <c r="L885" s="558"/>
      <c r="M885" s="558"/>
      <c r="N885" s="558"/>
      <c r="O885" s="558"/>
      <c r="P885" s="28"/>
      <c r="Q885" s="559"/>
      <c r="R885" s="560"/>
      <c r="S885" s="560"/>
      <c r="T885" s="28"/>
      <c r="U885" s="28"/>
      <c r="V885" s="28"/>
      <c r="W885" s="28"/>
      <c r="X885" s="558"/>
      <c r="Y885" s="558"/>
      <c r="Z885" s="558"/>
      <c r="AA885" s="561"/>
      <c r="AB885" s="562"/>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row>
    <row r="886" ht="11.25" customHeight="1">
      <c r="A886" s="557"/>
      <c r="B886" s="558"/>
      <c r="C886" s="558"/>
      <c r="D886" s="360"/>
      <c r="E886" s="558"/>
      <c r="F886" s="28"/>
      <c r="G886" s="28"/>
      <c r="H886" s="558"/>
      <c r="I886" s="360"/>
      <c r="J886" s="559"/>
      <c r="K886" s="559"/>
      <c r="L886" s="558"/>
      <c r="M886" s="558"/>
      <c r="N886" s="558"/>
      <c r="O886" s="558"/>
      <c r="P886" s="28"/>
      <c r="Q886" s="559"/>
      <c r="R886" s="560"/>
      <c r="S886" s="560"/>
      <c r="T886" s="28"/>
      <c r="U886" s="28"/>
      <c r="V886" s="28"/>
      <c r="W886" s="28"/>
      <c r="X886" s="558"/>
      <c r="Y886" s="558"/>
      <c r="Z886" s="558"/>
      <c r="AA886" s="561"/>
      <c r="AB886" s="562"/>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row>
    <row r="887" ht="11.25" customHeight="1">
      <c r="A887" s="557"/>
      <c r="B887" s="558"/>
      <c r="C887" s="558"/>
      <c r="D887" s="360"/>
      <c r="E887" s="558"/>
      <c r="F887" s="28"/>
      <c r="G887" s="28"/>
      <c r="H887" s="558"/>
      <c r="I887" s="360"/>
      <c r="J887" s="559"/>
      <c r="K887" s="559"/>
      <c r="L887" s="558"/>
      <c r="M887" s="558"/>
      <c r="N887" s="558"/>
      <c r="O887" s="558"/>
      <c r="P887" s="28"/>
      <c r="Q887" s="559"/>
      <c r="R887" s="560"/>
      <c r="S887" s="560"/>
      <c r="T887" s="28"/>
      <c r="U887" s="28"/>
      <c r="V887" s="28"/>
      <c r="W887" s="28"/>
      <c r="X887" s="558"/>
      <c r="Y887" s="558"/>
      <c r="Z887" s="558"/>
      <c r="AA887" s="561"/>
      <c r="AB887" s="562"/>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row>
    <row r="888" ht="11.25" customHeight="1">
      <c r="A888" s="557"/>
      <c r="B888" s="558"/>
      <c r="C888" s="558"/>
      <c r="D888" s="360"/>
      <c r="E888" s="558"/>
      <c r="F888" s="28"/>
      <c r="G888" s="28"/>
      <c r="H888" s="558"/>
      <c r="I888" s="360"/>
      <c r="J888" s="559"/>
      <c r="K888" s="559"/>
      <c r="L888" s="558"/>
      <c r="M888" s="558"/>
      <c r="N888" s="558"/>
      <c r="O888" s="558"/>
      <c r="P888" s="28"/>
      <c r="Q888" s="559"/>
      <c r="R888" s="560"/>
      <c r="S888" s="560"/>
      <c r="T888" s="28"/>
      <c r="U888" s="28"/>
      <c r="V888" s="28"/>
      <c r="W888" s="28"/>
      <c r="X888" s="558"/>
      <c r="Y888" s="558"/>
      <c r="Z888" s="558"/>
      <c r="AA888" s="561"/>
      <c r="AB888" s="562"/>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row>
    <row r="889" ht="11.25" customHeight="1">
      <c r="A889" s="557"/>
      <c r="B889" s="558"/>
      <c r="C889" s="558"/>
      <c r="D889" s="360"/>
      <c r="E889" s="558"/>
      <c r="F889" s="28"/>
      <c r="G889" s="28"/>
      <c r="H889" s="558"/>
      <c r="I889" s="360"/>
      <c r="J889" s="559"/>
      <c r="K889" s="559"/>
      <c r="L889" s="558"/>
      <c r="M889" s="558"/>
      <c r="N889" s="558"/>
      <c r="O889" s="558"/>
      <c r="P889" s="28"/>
      <c r="Q889" s="559"/>
      <c r="R889" s="560"/>
      <c r="S889" s="560"/>
      <c r="T889" s="28"/>
      <c r="U889" s="28"/>
      <c r="V889" s="28"/>
      <c r="W889" s="28"/>
      <c r="X889" s="558"/>
      <c r="Y889" s="558"/>
      <c r="Z889" s="558"/>
      <c r="AA889" s="561"/>
      <c r="AB889" s="562"/>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row>
    <row r="890" ht="11.25" customHeight="1">
      <c r="A890" s="557"/>
      <c r="B890" s="558"/>
      <c r="C890" s="558"/>
      <c r="D890" s="360"/>
      <c r="E890" s="558"/>
      <c r="F890" s="28"/>
      <c r="G890" s="28"/>
      <c r="H890" s="558"/>
      <c r="I890" s="360"/>
      <c r="J890" s="559"/>
      <c r="K890" s="559"/>
      <c r="L890" s="558"/>
      <c r="M890" s="558"/>
      <c r="N890" s="558"/>
      <c r="O890" s="558"/>
      <c r="P890" s="28"/>
      <c r="Q890" s="559"/>
      <c r="R890" s="560"/>
      <c r="S890" s="560"/>
      <c r="T890" s="28"/>
      <c r="U890" s="28"/>
      <c r="V890" s="28"/>
      <c r="W890" s="28"/>
      <c r="X890" s="558"/>
      <c r="Y890" s="558"/>
      <c r="Z890" s="558"/>
      <c r="AA890" s="561"/>
      <c r="AB890" s="562"/>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row>
    <row r="891" ht="11.25" customHeight="1">
      <c r="A891" s="557"/>
      <c r="B891" s="558"/>
      <c r="C891" s="558"/>
      <c r="D891" s="360"/>
      <c r="E891" s="558"/>
      <c r="F891" s="28"/>
      <c r="G891" s="28"/>
      <c r="H891" s="558"/>
      <c r="I891" s="360"/>
      <c r="J891" s="559"/>
      <c r="K891" s="559"/>
      <c r="L891" s="558"/>
      <c r="M891" s="558"/>
      <c r="N891" s="558"/>
      <c r="O891" s="558"/>
      <c r="P891" s="28"/>
      <c r="Q891" s="559"/>
      <c r="R891" s="560"/>
      <c r="S891" s="560"/>
      <c r="T891" s="28"/>
      <c r="U891" s="28"/>
      <c r="V891" s="28"/>
      <c r="W891" s="28"/>
      <c r="X891" s="558"/>
      <c r="Y891" s="558"/>
      <c r="Z891" s="558"/>
      <c r="AA891" s="561"/>
      <c r="AB891" s="562"/>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row>
    <row r="892" ht="11.25" customHeight="1">
      <c r="A892" s="557"/>
      <c r="B892" s="558"/>
      <c r="C892" s="558"/>
      <c r="D892" s="360"/>
      <c r="E892" s="558"/>
      <c r="F892" s="28"/>
      <c r="G892" s="28"/>
      <c r="H892" s="558"/>
      <c r="I892" s="360"/>
      <c r="J892" s="559"/>
      <c r="K892" s="559"/>
      <c r="L892" s="558"/>
      <c r="M892" s="558"/>
      <c r="N892" s="558"/>
      <c r="O892" s="558"/>
      <c r="P892" s="28"/>
      <c r="Q892" s="559"/>
      <c r="R892" s="560"/>
      <c r="S892" s="560"/>
      <c r="T892" s="28"/>
      <c r="U892" s="28"/>
      <c r="V892" s="28"/>
      <c r="W892" s="28"/>
      <c r="X892" s="558"/>
      <c r="Y892" s="558"/>
      <c r="Z892" s="558"/>
      <c r="AA892" s="561"/>
      <c r="AB892" s="562"/>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row>
    <row r="893" ht="11.25" customHeight="1">
      <c r="A893" s="557"/>
      <c r="B893" s="558"/>
      <c r="C893" s="558"/>
      <c r="D893" s="360"/>
      <c r="E893" s="558"/>
      <c r="F893" s="28"/>
      <c r="G893" s="28"/>
      <c r="H893" s="558"/>
      <c r="I893" s="360"/>
      <c r="J893" s="559"/>
      <c r="K893" s="559"/>
      <c r="L893" s="558"/>
      <c r="M893" s="558"/>
      <c r="N893" s="558"/>
      <c r="O893" s="558"/>
      <c r="P893" s="28"/>
      <c r="Q893" s="559"/>
      <c r="R893" s="560"/>
      <c r="S893" s="560"/>
      <c r="T893" s="28"/>
      <c r="U893" s="28"/>
      <c r="V893" s="28"/>
      <c r="W893" s="28"/>
      <c r="X893" s="558"/>
      <c r="Y893" s="558"/>
      <c r="Z893" s="558"/>
      <c r="AA893" s="561"/>
      <c r="AB893" s="562"/>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row>
    <row r="894" ht="11.25" customHeight="1">
      <c r="A894" s="557"/>
      <c r="B894" s="558"/>
      <c r="C894" s="558"/>
      <c r="D894" s="360"/>
      <c r="E894" s="558"/>
      <c r="F894" s="28"/>
      <c r="G894" s="28"/>
      <c r="H894" s="558"/>
      <c r="I894" s="360"/>
      <c r="J894" s="559"/>
      <c r="K894" s="559"/>
      <c r="L894" s="558"/>
      <c r="M894" s="558"/>
      <c r="N894" s="558"/>
      <c r="O894" s="558"/>
      <c r="P894" s="28"/>
      <c r="Q894" s="559"/>
      <c r="R894" s="560"/>
      <c r="S894" s="560"/>
      <c r="T894" s="28"/>
      <c r="U894" s="28"/>
      <c r="V894" s="28"/>
      <c r="W894" s="28"/>
      <c r="X894" s="558"/>
      <c r="Y894" s="558"/>
      <c r="Z894" s="558"/>
      <c r="AA894" s="561"/>
      <c r="AB894" s="562"/>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row>
    <row r="895" ht="11.25" customHeight="1">
      <c r="A895" s="557"/>
      <c r="B895" s="558"/>
      <c r="C895" s="558"/>
      <c r="D895" s="360"/>
      <c r="E895" s="558"/>
      <c r="F895" s="28"/>
      <c r="G895" s="28"/>
      <c r="H895" s="558"/>
      <c r="I895" s="360"/>
      <c r="J895" s="559"/>
      <c r="K895" s="559"/>
      <c r="L895" s="558"/>
      <c r="M895" s="558"/>
      <c r="N895" s="558"/>
      <c r="O895" s="558"/>
      <c r="P895" s="28"/>
      <c r="Q895" s="559"/>
      <c r="R895" s="560"/>
      <c r="S895" s="560"/>
      <c r="T895" s="28"/>
      <c r="U895" s="28"/>
      <c r="V895" s="28"/>
      <c r="W895" s="28"/>
      <c r="X895" s="558"/>
      <c r="Y895" s="558"/>
      <c r="Z895" s="558"/>
      <c r="AA895" s="561"/>
      <c r="AB895" s="562"/>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row>
    <row r="896" ht="11.25" customHeight="1">
      <c r="A896" s="557"/>
      <c r="B896" s="558"/>
      <c r="C896" s="558"/>
      <c r="D896" s="360"/>
      <c r="E896" s="558"/>
      <c r="F896" s="28"/>
      <c r="G896" s="28"/>
      <c r="H896" s="558"/>
      <c r="I896" s="360"/>
      <c r="J896" s="559"/>
      <c r="K896" s="559"/>
      <c r="L896" s="558"/>
      <c r="M896" s="558"/>
      <c r="N896" s="558"/>
      <c r="O896" s="558"/>
      <c r="P896" s="28"/>
      <c r="Q896" s="559"/>
      <c r="R896" s="560"/>
      <c r="S896" s="560"/>
      <c r="T896" s="28"/>
      <c r="U896" s="28"/>
      <c r="V896" s="28"/>
      <c r="W896" s="28"/>
      <c r="X896" s="558"/>
      <c r="Y896" s="558"/>
      <c r="Z896" s="558"/>
      <c r="AA896" s="561"/>
      <c r="AB896" s="562"/>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row>
    <row r="897" ht="11.25" customHeight="1">
      <c r="A897" s="557"/>
      <c r="B897" s="558"/>
      <c r="C897" s="558"/>
      <c r="D897" s="360"/>
      <c r="E897" s="558"/>
      <c r="F897" s="28"/>
      <c r="G897" s="28"/>
      <c r="H897" s="558"/>
      <c r="I897" s="360"/>
      <c r="J897" s="559"/>
      <c r="K897" s="559"/>
      <c r="L897" s="558"/>
      <c r="M897" s="558"/>
      <c r="N897" s="558"/>
      <c r="O897" s="558"/>
      <c r="P897" s="28"/>
      <c r="Q897" s="559"/>
      <c r="R897" s="560"/>
      <c r="S897" s="560"/>
      <c r="T897" s="28"/>
      <c r="U897" s="28"/>
      <c r="V897" s="28"/>
      <c r="W897" s="28"/>
      <c r="X897" s="558"/>
      <c r="Y897" s="558"/>
      <c r="Z897" s="558"/>
      <c r="AA897" s="561"/>
      <c r="AB897" s="562"/>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row>
    <row r="898" ht="11.25" customHeight="1">
      <c r="A898" s="557"/>
      <c r="B898" s="558"/>
      <c r="C898" s="558"/>
      <c r="D898" s="360"/>
      <c r="E898" s="558"/>
      <c r="F898" s="28"/>
      <c r="G898" s="28"/>
      <c r="H898" s="558"/>
      <c r="I898" s="360"/>
      <c r="J898" s="559"/>
      <c r="K898" s="559"/>
      <c r="L898" s="558"/>
      <c r="M898" s="558"/>
      <c r="N898" s="558"/>
      <c r="O898" s="558"/>
      <c r="P898" s="28"/>
      <c r="Q898" s="559"/>
      <c r="R898" s="560"/>
      <c r="S898" s="560"/>
      <c r="T898" s="28"/>
      <c r="U898" s="28"/>
      <c r="V898" s="28"/>
      <c r="W898" s="28"/>
      <c r="X898" s="558"/>
      <c r="Y898" s="558"/>
      <c r="Z898" s="558"/>
      <c r="AA898" s="561"/>
      <c r="AB898" s="562"/>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row>
    <row r="899" ht="11.25" customHeight="1">
      <c r="A899" s="557"/>
      <c r="B899" s="558"/>
      <c r="C899" s="558"/>
      <c r="D899" s="360"/>
      <c r="E899" s="558"/>
      <c r="F899" s="28"/>
      <c r="G899" s="28"/>
      <c r="H899" s="558"/>
      <c r="I899" s="360"/>
      <c r="J899" s="559"/>
      <c r="K899" s="559"/>
      <c r="L899" s="558"/>
      <c r="M899" s="558"/>
      <c r="N899" s="558"/>
      <c r="O899" s="558"/>
      <c r="P899" s="28"/>
      <c r="Q899" s="559"/>
      <c r="R899" s="560"/>
      <c r="S899" s="560"/>
      <c r="T899" s="28"/>
      <c r="U899" s="28"/>
      <c r="V899" s="28"/>
      <c r="W899" s="28"/>
      <c r="X899" s="558"/>
      <c r="Y899" s="558"/>
      <c r="Z899" s="558"/>
      <c r="AA899" s="561"/>
      <c r="AB899" s="562"/>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row>
    <row r="900" ht="11.25" customHeight="1">
      <c r="A900" s="557"/>
      <c r="B900" s="558"/>
      <c r="C900" s="558"/>
      <c r="D900" s="360"/>
      <c r="E900" s="558"/>
      <c r="F900" s="28"/>
      <c r="G900" s="28"/>
      <c r="H900" s="558"/>
      <c r="I900" s="360"/>
      <c r="J900" s="559"/>
      <c r="K900" s="559"/>
      <c r="L900" s="558"/>
      <c r="M900" s="558"/>
      <c r="N900" s="558"/>
      <c r="O900" s="558"/>
      <c r="P900" s="28"/>
      <c r="Q900" s="559"/>
      <c r="R900" s="560"/>
      <c r="S900" s="560"/>
      <c r="T900" s="28"/>
      <c r="U900" s="28"/>
      <c r="V900" s="28"/>
      <c r="W900" s="28"/>
      <c r="X900" s="558"/>
      <c r="Y900" s="558"/>
      <c r="Z900" s="558"/>
      <c r="AA900" s="561"/>
      <c r="AB900" s="562"/>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row>
    <row r="901" ht="11.25" customHeight="1">
      <c r="A901" s="557"/>
      <c r="B901" s="558"/>
      <c r="C901" s="558"/>
      <c r="D901" s="360"/>
      <c r="E901" s="558"/>
      <c r="F901" s="28"/>
      <c r="G901" s="28"/>
      <c r="H901" s="558"/>
      <c r="I901" s="360"/>
      <c r="J901" s="559"/>
      <c r="K901" s="559"/>
      <c r="L901" s="558"/>
      <c r="M901" s="558"/>
      <c r="N901" s="558"/>
      <c r="O901" s="558"/>
      <c r="P901" s="28"/>
      <c r="Q901" s="559"/>
      <c r="R901" s="560"/>
      <c r="S901" s="560"/>
      <c r="T901" s="28"/>
      <c r="U901" s="28"/>
      <c r="V901" s="28"/>
      <c r="W901" s="28"/>
      <c r="X901" s="558"/>
      <c r="Y901" s="558"/>
      <c r="Z901" s="558"/>
      <c r="AA901" s="561"/>
      <c r="AB901" s="562"/>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row>
    <row r="902" ht="11.25" customHeight="1">
      <c r="A902" s="557"/>
      <c r="B902" s="558"/>
      <c r="C902" s="558"/>
      <c r="D902" s="360"/>
      <c r="E902" s="558"/>
      <c r="F902" s="28"/>
      <c r="G902" s="28"/>
      <c r="H902" s="558"/>
      <c r="I902" s="360"/>
      <c r="J902" s="559"/>
      <c r="K902" s="559"/>
      <c r="L902" s="558"/>
      <c r="M902" s="558"/>
      <c r="N902" s="558"/>
      <c r="O902" s="558"/>
      <c r="P902" s="28"/>
      <c r="Q902" s="559"/>
      <c r="R902" s="560"/>
      <c r="S902" s="560"/>
      <c r="T902" s="28"/>
      <c r="U902" s="28"/>
      <c r="V902" s="28"/>
      <c r="W902" s="28"/>
      <c r="X902" s="558"/>
      <c r="Y902" s="558"/>
      <c r="Z902" s="558"/>
      <c r="AA902" s="561"/>
      <c r="AB902" s="562"/>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row>
    <row r="903" ht="11.25" customHeight="1">
      <c r="A903" s="557"/>
      <c r="B903" s="558"/>
      <c r="C903" s="558"/>
      <c r="D903" s="360"/>
      <c r="E903" s="558"/>
      <c r="F903" s="28"/>
      <c r="G903" s="28"/>
      <c r="H903" s="558"/>
      <c r="I903" s="360"/>
      <c r="J903" s="559"/>
      <c r="K903" s="559"/>
      <c r="L903" s="558"/>
      <c r="M903" s="558"/>
      <c r="N903" s="558"/>
      <c r="O903" s="558"/>
      <c r="P903" s="28"/>
      <c r="Q903" s="559"/>
      <c r="R903" s="560"/>
      <c r="S903" s="560"/>
      <c r="T903" s="28"/>
      <c r="U903" s="28"/>
      <c r="V903" s="28"/>
      <c r="W903" s="28"/>
      <c r="X903" s="558"/>
      <c r="Y903" s="558"/>
      <c r="Z903" s="558"/>
      <c r="AA903" s="561"/>
      <c r="AB903" s="562"/>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row>
    <row r="904" ht="11.25" customHeight="1">
      <c r="A904" s="557"/>
      <c r="B904" s="558"/>
      <c r="C904" s="558"/>
      <c r="D904" s="360"/>
      <c r="E904" s="558"/>
      <c r="F904" s="28"/>
      <c r="G904" s="28"/>
      <c r="H904" s="558"/>
      <c r="I904" s="360"/>
      <c r="J904" s="559"/>
      <c r="K904" s="559"/>
      <c r="L904" s="558"/>
      <c r="M904" s="558"/>
      <c r="N904" s="558"/>
      <c r="O904" s="558"/>
      <c r="P904" s="28"/>
      <c r="Q904" s="559"/>
      <c r="R904" s="560"/>
      <c r="S904" s="560"/>
      <c r="T904" s="28"/>
      <c r="U904" s="28"/>
      <c r="V904" s="28"/>
      <c r="W904" s="28"/>
      <c r="X904" s="558"/>
      <c r="Y904" s="558"/>
      <c r="Z904" s="558"/>
      <c r="AA904" s="561"/>
      <c r="AB904" s="562"/>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row>
    <row r="905" ht="11.25" customHeight="1">
      <c r="A905" s="557"/>
      <c r="B905" s="558"/>
      <c r="C905" s="558"/>
      <c r="D905" s="360"/>
      <c r="E905" s="558"/>
      <c r="F905" s="28"/>
      <c r="G905" s="28"/>
      <c r="H905" s="558"/>
      <c r="I905" s="360"/>
      <c r="J905" s="559"/>
      <c r="K905" s="559"/>
      <c r="L905" s="558"/>
      <c r="M905" s="558"/>
      <c r="N905" s="558"/>
      <c r="O905" s="558"/>
      <c r="P905" s="28"/>
      <c r="Q905" s="559"/>
      <c r="R905" s="560"/>
      <c r="S905" s="560"/>
      <c r="T905" s="28"/>
      <c r="U905" s="28"/>
      <c r="V905" s="28"/>
      <c r="W905" s="28"/>
      <c r="X905" s="558"/>
      <c r="Y905" s="558"/>
      <c r="Z905" s="558"/>
      <c r="AA905" s="561"/>
      <c r="AB905" s="562"/>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row>
    <row r="906" ht="11.25" customHeight="1">
      <c r="A906" s="557"/>
      <c r="B906" s="558"/>
      <c r="C906" s="558"/>
      <c r="D906" s="360"/>
      <c r="E906" s="558"/>
      <c r="F906" s="28"/>
      <c r="G906" s="28"/>
      <c r="H906" s="558"/>
      <c r="I906" s="360"/>
      <c r="J906" s="559"/>
      <c r="K906" s="559"/>
      <c r="L906" s="558"/>
      <c r="M906" s="558"/>
      <c r="N906" s="558"/>
      <c r="O906" s="558"/>
      <c r="P906" s="28"/>
      <c r="Q906" s="559"/>
      <c r="R906" s="560"/>
      <c r="S906" s="560"/>
      <c r="T906" s="28"/>
      <c r="U906" s="28"/>
      <c r="V906" s="28"/>
      <c r="W906" s="28"/>
      <c r="X906" s="558"/>
      <c r="Y906" s="558"/>
      <c r="Z906" s="558"/>
      <c r="AA906" s="561"/>
      <c r="AB906" s="562"/>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row>
    <row r="907" ht="11.25" customHeight="1">
      <c r="A907" s="557"/>
      <c r="B907" s="558"/>
      <c r="C907" s="558"/>
      <c r="D907" s="360"/>
      <c r="E907" s="558"/>
      <c r="F907" s="28"/>
      <c r="G907" s="28"/>
      <c r="H907" s="558"/>
      <c r="I907" s="360"/>
      <c r="J907" s="559"/>
      <c r="K907" s="559"/>
      <c r="L907" s="558"/>
      <c r="M907" s="558"/>
      <c r="N907" s="558"/>
      <c r="O907" s="558"/>
      <c r="P907" s="28"/>
      <c r="Q907" s="559"/>
      <c r="R907" s="560"/>
      <c r="S907" s="560"/>
      <c r="T907" s="28"/>
      <c r="U907" s="28"/>
      <c r="V907" s="28"/>
      <c r="W907" s="28"/>
      <c r="X907" s="558"/>
      <c r="Y907" s="558"/>
      <c r="Z907" s="558"/>
      <c r="AA907" s="561"/>
      <c r="AB907" s="562"/>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row>
    <row r="908" ht="11.25" customHeight="1">
      <c r="A908" s="557"/>
      <c r="B908" s="558"/>
      <c r="C908" s="558"/>
      <c r="D908" s="360"/>
      <c r="E908" s="558"/>
      <c r="F908" s="28"/>
      <c r="G908" s="28"/>
      <c r="H908" s="558"/>
      <c r="I908" s="360"/>
      <c r="J908" s="559"/>
      <c r="K908" s="559"/>
      <c r="L908" s="558"/>
      <c r="M908" s="558"/>
      <c r="N908" s="558"/>
      <c r="O908" s="558"/>
      <c r="P908" s="28"/>
      <c r="Q908" s="559"/>
      <c r="R908" s="560"/>
      <c r="S908" s="560"/>
      <c r="T908" s="28"/>
      <c r="U908" s="28"/>
      <c r="V908" s="28"/>
      <c r="W908" s="28"/>
      <c r="X908" s="558"/>
      <c r="Y908" s="558"/>
      <c r="Z908" s="558"/>
      <c r="AA908" s="561"/>
      <c r="AB908" s="562"/>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row>
    <row r="909" ht="11.25" customHeight="1">
      <c r="A909" s="557"/>
      <c r="B909" s="558"/>
      <c r="C909" s="558"/>
      <c r="D909" s="360"/>
      <c r="E909" s="558"/>
      <c r="F909" s="28"/>
      <c r="G909" s="28"/>
      <c r="H909" s="558"/>
      <c r="I909" s="360"/>
      <c r="J909" s="559"/>
      <c r="K909" s="559"/>
      <c r="L909" s="558"/>
      <c r="M909" s="558"/>
      <c r="N909" s="558"/>
      <c r="O909" s="558"/>
      <c r="P909" s="28"/>
      <c r="Q909" s="559"/>
      <c r="R909" s="560"/>
      <c r="S909" s="560"/>
      <c r="T909" s="28"/>
      <c r="U909" s="28"/>
      <c r="V909" s="28"/>
      <c r="W909" s="28"/>
      <c r="X909" s="558"/>
      <c r="Y909" s="558"/>
      <c r="Z909" s="558"/>
      <c r="AA909" s="561"/>
      <c r="AB909" s="562"/>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row>
    <row r="910" ht="11.25" customHeight="1">
      <c r="A910" s="557"/>
      <c r="B910" s="558"/>
      <c r="C910" s="558"/>
      <c r="D910" s="360"/>
      <c r="E910" s="558"/>
      <c r="F910" s="28"/>
      <c r="G910" s="28"/>
      <c r="H910" s="558"/>
      <c r="I910" s="360"/>
      <c r="J910" s="559"/>
      <c r="K910" s="559"/>
      <c r="L910" s="558"/>
      <c r="M910" s="558"/>
      <c r="N910" s="558"/>
      <c r="O910" s="558"/>
      <c r="P910" s="28"/>
      <c r="Q910" s="559"/>
      <c r="R910" s="560"/>
      <c r="S910" s="560"/>
      <c r="T910" s="28"/>
      <c r="U910" s="28"/>
      <c r="V910" s="28"/>
      <c r="W910" s="28"/>
      <c r="X910" s="558"/>
      <c r="Y910" s="558"/>
      <c r="Z910" s="558"/>
      <c r="AA910" s="561"/>
      <c r="AB910" s="562"/>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row>
    <row r="911" ht="11.25" customHeight="1">
      <c r="A911" s="557"/>
      <c r="B911" s="558"/>
      <c r="C911" s="558"/>
      <c r="D911" s="360"/>
      <c r="E911" s="558"/>
      <c r="F911" s="28"/>
      <c r="G911" s="28"/>
      <c r="H911" s="558"/>
      <c r="I911" s="360"/>
      <c r="J911" s="559"/>
      <c r="K911" s="559"/>
      <c r="L911" s="558"/>
      <c r="M911" s="558"/>
      <c r="N911" s="558"/>
      <c r="O911" s="558"/>
      <c r="P911" s="28"/>
      <c r="Q911" s="559"/>
      <c r="R911" s="560"/>
      <c r="S911" s="560"/>
      <c r="T911" s="28"/>
      <c r="U911" s="28"/>
      <c r="V911" s="28"/>
      <c r="W911" s="28"/>
      <c r="X911" s="558"/>
      <c r="Y911" s="558"/>
      <c r="Z911" s="558"/>
      <c r="AA911" s="561"/>
      <c r="AB911" s="562"/>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row>
    <row r="912" ht="11.25" customHeight="1">
      <c r="A912" s="557"/>
      <c r="B912" s="558"/>
      <c r="C912" s="558"/>
      <c r="D912" s="360"/>
      <c r="E912" s="558"/>
      <c r="F912" s="28"/>
      <c r="G912" s="28"/>
      <c r="H912" s="558"/>
      <c r="I912" s="360"/>
      <c r="J912" s="559"/>
      <c r="K912" s="559"/>
      <c r="L912" s="558"/>
      <c r="M912" s="558"/>
      <c r="N912" s="558"/>
      <c r="O912" s="558"/>
      <c r="P912" s="28"/>
      <c r="Q912" s="559"/>
      <c r="R912" s="560"/>
      <c r="S912" s="560"/>
      <c r="T912" s="28"/>
      <c r="U912" s="28"/>
      <c r="V912" s="28"/>
      <c r="W912" s="28"/>
      <c r="X912" s="558"/>
      <c r="Y912" s="558"/>
      <c r="Z912" s="558"/>
      <c r="AA912" s="561"/>
      <c r="AB912" s="562"/>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row>
    <row r="913" ht="11.25" customHeight="1">
      <c r="A913" s="557"/>
      <c r="B913" s="558"/>
      <c r="C913" s="558"/>
      <c r="D913" s="360"/>
      <c r="E913" s="558"/>
      <c r="F913" s="28"/>
      <c r="G913" s="28"/>
      <c r="H913" s="558"/>
      <c r="I913" s="360"/>
      <c r="J913" s="559"/>
      <c r="K913" s="559"/>
      <c r="L913" s="558"/>
      <c r="M913" s="558"/>
      <c r="N913" s="558"/>
      <c r="O913" s="558"/>
      <c r="P913" s="28"/>
      <c r="Q913" s="559"/>
      <c r="R913" s="560"/>
      <c r="S913" s="560"/>
      <c r="T913" s="28"/>
      <c r="U913" s="28"/>
      <c r="V913" s="28"/>
      <c r="W913" s="28"/>
      <c r="X913" s="558"/>
      <c r="Y913" s="558"/>
      <c r="Z913" s="558"/>
      <c r="AA913" s="561"/>
      <c r="AB913" s="562"/>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row>
    <row r="914" ht="11.25" customHeight="1">
      <c r="A914" s="557"/>
      <c r="B914" s="558"/>
      <c r="C914" s="558"/>
      <c r="D914" s="360"/>
      <c r="E914" s="558"/>
      <c r="F914" s="28"/>
      <c r="G914" s="28"/>
      <c r="H914" s="558"/>
      <c r="I914" s="360"/>
      <c r="J914" s="559"/>
      <c r="K914" s="559"/>
      <c r="L914" s="558"/>
      <c r="M914" s="558"/>
      <c r="N914" s="558"/>
      <c r="O914" s="558"/>
      <c r="P914" s="28"/>
      <c r="Q914" s="559"/>
      <c r="R914" s="560"/>
      <c r="S914" s="560"/>
      <c r="T914" s="28"/>
      <c r="U914" s="28"/>
      <c r="V914" s="28"/>
      <c r="W914" s="28"/>
      <c r="X914" s="558"/>
      <c r="Y914" s="558"/>
      <c r="Z914" s="558"/>
      <c r="AA914" s="561"/>
      <c r="AB914" s="562"/>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row>
    <row r="915" ht="11.25" customHeight="1">
      <c r="A915" s="557"/>
      <c r="B915" s="558"/>
      <c r="C915" s="558"/>
      <c r="D915" s="360"/>
      <c r="E915" s="558"/>
      <c r="F915" s="28"/>
      <c r="G915" s="28"/>
      <c r="H915" s="558"/>
      <c r="I915" s="360"/>
      <c r="J915" s="559"/>
      <c r="K915" s="559"/>
      <c r="L915" s="558"/>
      <c r="M915" s="558"/>
      <c r="N915" s="558"/>
      <c r="O915" s="558"/>
      <c r="P915" s="28"/>
      <c r="Q915" s="559"/>
      <c r="R915" s="560"/>
      <c r="S915" s="560"/>
      <c r="T915" s="28"/>
      <c r="U915" s="28"/>
      <c r="V915" s="28"/>
      <c r="W915" s="28"/>
      <c r="X915" s="558"/>
      <c r="Y915" s="558"/>
      <c r="Z915" s="558"/>
      <c r="AA915" s="561"/>
      <c r="AB915" s="562"/>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row>
    <row r="916" ht="11.25" customHeight="1">
      <c r="A916" s="557"/>
      <c r="B916" s="558"/>
      <c r="C916" s="558"/>
      <c r="D916" s="360"/>
      <c r="E916" s="558"/>
      <c r="F916" s="28"/>
      <c r="G916" s="28"/>
      <c r="H916" s="558"/>
      <c r="I916" s="360"/>
      <c r="J916" s="559"/>
      <c r="K916" s="559"/>
      <c r="L916" s="558"/>
      <c r="M916" s="558"/>
      <c r="N916" s="558"/>
      <c r="O916" s="558"/>
      <c r="P916" s="28"/>
      <c r="Q916" s="559"/>
      <c r="R916" s="560"/>
      <c r="S916" s="560"/>
      <c r="T916" s="28"/>
      <c r="U916" s="28"/>
      <c r="V916" s="28"/>
      <c r="W916" s="28"/>
      <c r="X916" s="558"/>
      <c r="Y916" s="558"/>
      <c r="Z916" s="558"/>
      <c r="AA916" s="561"/>
      <c r="AB916" s="562"/>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row>
    <row r="917" ht="11.25" customHeight="1">
      <c r="A917" s="557"/>
      <c r="B917" s="558"/>
      <c r="C917" s="558"/>
      <c r="D917" s="360"/>
      <c r="E917" s="558"/>
      <c r="F917" s="28"/>
      <c r="G917" s="28"/>
      <c r="H917" s="558"/>
      <c r="I917" s="360"/>
      <c r="J917" s="559"/>
      <c r="K917" s="559"/>
      <c r="L917" s="558"/>
      <c r="M917" s="558"/>
      <c r="N917" s="558"/>
      <c r="O917" s="558"/>
      <c r="P917" s="28"/>
      <c r="Q917" s="559"/>
      <c r="R917" s="560"/>
      <c r="S917" s="560"/>
      <c r="T917" s="28"/>
      <c r="U917" s="28"/>
      <c r="V917" s="28"/>
      <c r="W917" s="28"/>
      <c r="X917" s="558"/>
      <c r="Y917" s="558"/>
      <c r="Z917" s="558"/>
      <c r="AA917" s="561"/>
      <c r="AB917" s="562"/>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row>
    <row r="918" ht="11.25" customHeight="1">
      <c r="A918" s="557"/>
      <c r="B918" s="558"/>
      <c r="C918" s="558"/>
      <c r="D918" s="360"/>
      <c r="E918" s="558"/>
      <c r="F918" s="28"/>
      <c r="G918" s="28"/>
      <c r="H918" s="558"/>
      <c r="I918" s="360"/>
      <c r="J918" s="559"/>
      <c r="K918" s="559"/>
      <c r="L918" s="558"/>
      <c r="M918" s="558"/>
      <c r="N918" s="558"/>
      <c r="O918" s="558"/>
      <c r="P918" s="28"/>
      <c r="Q918" s="559"/>
      <c r="R918" s="560"/>
      <c r="S918" s="560"/>
      <c r="T918" s="28"/>
      <c r="U918" s="28"/>
      <c r="V918" s="28"/>
      <c r="W918" s="28"/>
      <c r="X918" s="558"/>
      <c r="Y918" s="558"/>
      <c r="Z918" s="558"/>
      <c r="AA918" s="561"/>
      <c r="AB918" s="562"/>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row>
    <row r="919" ht="11.25" customHeight="1">
      <c r="A919" s="557"/>
      <c r="B919" s="558"/>
      <c r="C919" s="558"/>
      <c r="D919" s="360"/>
      <c r="E919" s="558"/>
      <c r="F919" s="28"/>
      <c r="G919" s="28"/>
      <c r="H919" s="558"/>
      <c r="I919" s="360"/>
      <c r="J919" s="559"/>
      <c r="K919" s="559"/>
      <c r="L919" s="558"/>
      <c r="M919" s="558"/>
      <c r="N919" s="558"/>
      <c r="O919" s="558"/>
      <c r="P919" s="28"/>
      <c r="Q919" s="559"/>
      <c r="R919" s="560"/>
      <c r="S919" s="560"/>
      <c r="T919" s="28"/>
      <c r="U919" s="28"/>
      <c r="V919" s="28"/>
      <c r="W919" s="28"/>
      <c r="X919" s="558"/>
      <c r="Y919" s="558"/>
      <c r="Z919" s="558"/>
      <c r="AA919" s="561"/>
      <c r="AB919" s="562"/>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row>
    <row r="920" ht="11.25" customHeight="1">
      <c r="A920" s="557"/>
      <c r="B920" s="558"/>
      <c r="C920" s="558"/>
      <c r="D920" s="360"/>
      <c r="E920" s="558"/>
      <c r="F920" s="28"/>
      <c r="G920" s="28"/>
      <c r="H920" s="558"/>
      <c r="I920" s="360"/>
      <c r="J920" s="559"/>
      <c r="K920" s="559"/>
      <c r="L920" s="558"/>
      <c r="M920" s="558"/>
      <c r="N920" s="558"/>
      <c r="O920" s="558"/>
      <c r="P920" s="28"/>
      <c r="Q920" s="559"/>
      <c r="R920" s="560"/>
      <c r="S920" s="560"/>
      <c r="T920" s="28"/>
      <c r="U920" s="28"/>
      <c r="V920" s="28"/>
      <c r="W920" s="28"/>
      <c r="X920" s="558"/>
      <c r="Y920" s="558"/>
      <c r="Z920" s="558"/>
      <c r="AA920" s="561"/>
      <c r="AB920" s="562"/>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row>
    <row r="921" ht="11.25" customHeight="1">
      <c r="A921" s="557"/>
      <c r="B921" s="558"/>
      <c r="C921" s="558"/>
      <c r="D921" s="360"/>
      <c r="E921" s="558"/>
      <c r="F921" s="28"/>
      <c r="G921" s="28"/>
      <c r="H921" s="558"/>
      <c r="I921" s="360"/>
      <c r="J921" s="559"/>
      <c r="K921" s="559"/>
      <c r="L921" s="558"/>
      <c r="M921" s="558"/>
      <c r="N921" s="558"/>
      <c r="O921" s="558"/>
      <c r="P921" s="28"/>
      <c r="Q921" s="559"/>
      <c r="R921" s="560"/>
      <c r="S921" s="560"/>
      <c r="T921" s="28"/>
      <c r="U921" s="28"/>
      <c r="V921" s="28"/>
      <c r="W921" s="28"/>
      <c r="X921" s="558"/>
      <c r="Y921" s="558"/>
      <c r="Z921" s="558"/>
      <c r="AA921" s="561"/>
      <c r="AB921" s="562"/>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row>
    <row r="922" ht="11.25" customHeight="1">
      <c r="A922" s="557"/>
      <c r="B922" s="558"/>
      <c r="C922" s="558"/>
      <c r="D922" s="360"/>
      <c r="E922" s="558"/>
      <c r="F922" s="28"/>
      <c r="G922" s="28"/>
      <c r="H922" s="558"/>
      <c r="I922" s="360"/>
      <c r="J922" s="559"/>
      <c r="K922" s="559"/>
      <c r="L922" s="558"/>
      <c r="M922" s="558"/>
      <c r="N922" s="558"/>
      <c r="O922" s="558"/>
      <c r="P922" s="28"/>
      <c r="Q922" s="559"/>
      <c r="R922" s="560"/>
      <c r="S922" s="560"/>
      <c r="T922" s="28"/>
      <c r="U922" s="28"/>
      <c r="V922" s="28"/>
      <c r="W922" s="28"/>
      <c r="X922" s="558"/>
      <c r="Y922" s="558"/>
      <c r="Z922" s="558"/>
      <c r="AA922" s="561"/>
      <c r="AB922" s="562"/>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row>
    <row r="923" ht="11.25" customHeight="1">
      <c r="A923" s="557"/>
      <c r="B923" s="558"/>
      <c r="C923" s="558"/>
      <c r="D923" s="360"/>
      <c r="E923" s="558"/>
      <c r="F923" s="28"/>
      <c r="G923" s="28"/>
      <c r="H923" s="558"/>
      <c r="I923" s="360"/>
      <c r="J923" s="559"/>
      <c r="K923" s="559"/>
      <c r="L923" s="558"/>
      <c r="M923" s="558"/>
      <c r="N923" s="558"/>
      <c r="O923" s="558"/>
      <c r="P923" s="28"/>
      <c r="Q923" s="559"/>
      <c r="R923" s="560"/>
      <c r="S923" s="560"/>
      <c r="T923" s="28"/>
      <c r="U923" s="28"/>
      <c r="V923" s="28"/>
      <c r="W923" s="28"/>
      <c r="X923" s="558"/>
      <c r="Y923" s="558"/>
      <c r="Z923" s="558"/>
      <c r="AA923" s="561"/>
      <c r="AB923" s="562"/>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row>
    <row r="924" ht="11.25" customHeight="1">
      <c r="A924" s="557"/>
      <c r="B924" s="558"/>
      <c r="C924" s="558"/>
      <c r="D924" s="360"/>
      <c r="E924" s="558"/>
      <c r="F924" s="28"/>
      <c r="G924" s="28"/>
      <c r="H924" s="558"/>
      <c r="I924" s="360"/>
      <c r="J924" s="559"/>
      <c r="K924" s="559"/>
      <c r="L924" s="558"/>
      <c r="M924" s="558"/>
      <c r="N924" s="558"/>
      <c r="O924" s="558"/>
      <c r="P924" s="28"/>
      <c r="Q924" s="559"/>
      <c r="R924" s="560"/>
      <c r="S924" s="560"/>
      <c r="T924" s="28"/>
      <c r="U924" s="28"/>
      <c r="V924" s="28"/>
      <c r="W924" s="28"/>
      <c r="X924" s="558"/>
      <c r="Y924" s="558"/>
      <c r="Z924" s="558"/>
      <c r="AA924" s="561"/>
      <c r="AB924" s="562"/>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row>
    <row r="925" ht="11.25" customHeight="1">
      <c r="A925" s="557"/>
      <c r="B925" s="558"/>
      <c r="C925" s="558"/>
      <c r="D925" s="360"/>
      <c r="E925" s="558"/>
      <c r="F925" s="28"/>
      <c r="G925" s="28"/>
      <c r="H925" s="558"/>
      <c r="I925" s="360"/>
      <c r="J925" s="559"/>
      <c r="K925" s="559"/>
      <c r="L925" s="558"/>
      <c r="M925" s="558"/>
      <c r="N925" s="558"/>
      <c r="O925" s="558"/>
      <c r="P925" s="28"/>
      <c r="Q925" s="559"/>
      <c r="R925" s="560"/>
      <c r="S925" s="560"/>
      <c r="T925" s="28"/>
      <c r="U925" s="28"/>
      <c r="V925" s="28"/>
      <c r="W925" s="28"/>
      <c r="X925" s="558"/>
      <c r="Y925" s="558"/>
      <c r="Z925" s="558"/>
      <c r="AA925" s="561"/>
      <c r="AB925" s="562"/>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row>
    <row r="926" ht="11.25" customHeight="1">
      <c r="A926" s="557"/>
      <c r="B926" s="558"/>
      <c r="C926" s="558"/>
      <c r="D926" s="360"/>
      <c r="E926" s="558"/>
      <c r="F926" s="28"/>
      <c r="G926" s="28"/>
      <c r="H926" s="558"/>
      <c r="I926" s="360"/>
      <c r="J926" s="559"/>
      <c r="K926" s="559"/>
      <c r="L926" s="558"/>
      <c r="M926" s="558"/>
      <c r="N926" s="558"/>
      <c r="O926" s="558"/>
      <c r="P926" s="28"/>
      <c r="Q926" s="559"/>
      <c r="R926" s="560"/>
      <c r="S926" s="560"/>
      <c r="T926" s="28"/>
      <c r="U926" s="28"/>
      <c r="V926" s="28"/>
      <c r="W926" s="28"/>
      <c r="X926" s="558"/>
      <c r="Y926" s="558"/>
      <c r="Z926" s="558"/>
      <c r="AA926" s="561"/>
      <c r="AB926" s="562"/>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row>
    <row r="927" ht="11.25" customHeight="1">
      <c r="A927" s="557"/>
      <c r="B927" s="558"/>
      <c r="C927" s="558"/>
      <c r="D927" s="360"/>
      <c r="E927" s="558"/>
      <c r="F927" s="28"/>
      <c r="G927" s="28"/>
      <c r="H927" s="558"/>
      <c r="I927" s="360"/>
      <c r="J927" s="559"/>
      <c r="K927" s="559"/>
      <c r="L927" s="558"/>
      <c r="M927" s="558"/>
      <c r="N927" s="558"/>
      <c r="O927" s="558"/>
      <c r="P927" s="28"/>
      <c r="Q927" s="559"/>
      <c r="R927" s="560"/>
      <c r="S927" s="560"/>
      <c r="T927" s="28"/>
      <c r="U927" s="28"/>
      <c r="V927" s="28"/>
      <c r="W927" s="28"/>
      <c r="X927" s="558"/>
      <c r="Y927" s="558"/>
      <c r="Z927" s="558"/>
      <c r="AA927" s="561"/>
      <c r="AB927" s="562"/>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row>
    <row r="928" ht="11.25" customHeight="1">
      <c r="A928" s="557"/>
      <c r="B928" s="558"/>
      <c r="C928" s="558"/>
      <c r="D928" s="360"/>
      <c r="E928" s="558"/>
      <c r="F928" s="28"/>
      <c r="G928" s="28"/>
      <c r="H928" s="558"/>
      <c r="I928" s="360"/>
      <c r="J928" s="559"/>
      <c r="K928" s="559"/>
      <c r="L928" s="558"/>
      <c r="M928" s="558"/>
      <c r="N928" s="558"/>
      <c r="O928" s="558"/>
      <c r="P928" s="28"/>
      <c r="Q928" s="559"/>
      <c r="R928" s="560"/>
      <c r="S928" s="560"/>
      <c r="T928" s="28"/>
      <c r="U928" s="28"/>
      <c r="V928" s="28"/>
      <c r="W928" s="28"/>
      <c r="X928" s="558"/>
      <c r="Y928" s="558"/>
      <c r="Z928" s="558"/>
      <c r="AA928" s="561"/>
      <c r="AB928" s="562"/>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row>
    <row r="929" ht="11.25" customHeight="1">
      <c r="A929" s="557"/>
      <c r="B929" s="558"/>
      <c r="C929" s="558"/>
      <c r="D929" s="360"/>
      <c r="E929" s="558"/>
      <c r="F929" s="28"/>
      <c r="G929" s="28"/>
      <c r="H929" s="558"/>
      <c r="I929" s="360"/>
      <c r="J929" s="559"/>
      <c r="K929" s="559"/>
      <c r="L929" s="558"/>
      <c r="M929" s="558"/>
      <c r="N929" s="558"/>
      <c r="O929" s="558"/>
      <c r="P929" s="28"/>
      <c r="Q929" s="559"/>
      <c r="R929" s="560"/>
      <c r="S929" s="560"/>
      <c r="T929" s="28"/>
      <c r="U929" s="28"/>
      <c r="V929" s="28"/>
      <c r="W929" s="28"/>
      <c r="X929" s="558"/>
      <c r="Y929" s="558"/>
      <c r="Z929" s="558"/>
      <c r="AA929" s="561"/>
      <c r="AB929" s="562"/>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row>
    <row r="930" ht="11.25" customHeight="1">
      <c r="A930" s="557"/>
      <c r="B930" s="558"/>
      <c r="C930" s="558"/>
      <c r="D930" s="360"/>
      <c r="E930" s="558"/>
      <c r="F930" s="28"/>
      <c r="G930" s="28"/>
      <c r="H930" s="558"/>
      <c r="I930" s="360"/>
      <c r="J930" s="559"/>
      <c r="K930" s="559"/>
      <c r="L930" s="558"/>
      <c r="M930" s="558"/>
      <c r="N930" s="558"/>
      <c r="O930" s="558"/>
      <c r="P930" s="28"/>
      <c r="Q930" s="559"/>
      <c r="R930" s="560"/>
      <c r="S930" s="560"/>
      <c r="T930" s="28"/>
      <c r="U930" s="28"/>
      <c r="V930" s="28"/>
      <c r="W930" s="28"/>
      <c r="X930" s="558"/>
      <c r="Y930" s="558"/>
      <c r="Z930" s="558"/>
      <c r="AA930" s="561"/>
      <c r="AB930" s="562"/>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row>
    <row r="931" ht="11.25" customHeight="1">
      <c r="A931" s="557"/>
      <c r="B931" s="558"/>
      <c r="C931" s="558"/>
      <c r="D931" s="360"/>
      <c r="E931" s="558"/>
      <c r="F931" s="28"/>
      <c r="G931" s="28"/>
      <c r="H931" s="558"/>
      <c r="I931" s="360"/>
      <c r="J931" s="559"/>
      <c r="K931" s="559"/>
      <c r="L931" s="558"/>
      <c r="M931" s="558"/>
      <c r="N931" s="558"/>
      <c r="O931" s="558"/>
      <c r="P931" s="28"/>
      <c r="Q931" s="559"/>
      <c r="R931" s="560"/>
      <c r="S931" s="560"/>
      <c r="T931" s="28"/>
      <c r="U931" s="28"/>
      <c r="V931" s="28"/>
      <c r="W931" s="28"/>
      <c r="X931" s="558"/>
      <c r="Y931" s="558"/>
      <c r="Z931" s="558"/>
      <c r="AA931" s="561"/>
      <c r="AB931" s="562"/>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row>
    <row r="932" ht="11.25" customHeight="1">
      <c r="A932" s="557"/>
      <c r="B932" s="558"/>
      <c r="C932" s="558"/>
      <c r="D932" s="360"/>
      <c r="E932" s="558"/>
      <c r="F932" s="28"/>
      <c r="G932" s="28"/>
      <c r="H932" s="558"/>
      <c r="I932" s="360"/>
      <c r="J932" s="559"/>
      <c r="K932" s="559"/>
      <c r="L932" s="558"/>
      <c r="M932" s="558"/>
      <c r="N932" s="558"/>
      <c r="O932" s="558"/>
      <c r="P932" s="28"/>
      <c r="Q932" s="559"/>
      <c r="R932" s="560"/>
      <c r="S932" s="560"/>
      <c r="T932" s="28"/>
      <c r="U932" s="28"/>
      <c r="V932" s="28"/>
      <c r="W932" s="28"/>
      <c r="X932" s="558"/>
      <c r="Y932" s="558"/>
      <c r="Z932" s="558"/>
      <c r="AA932" s="561"/>
      <c r="AB932" s="562"/>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row>
    <row r="933" ht="11.25" customHeight="1">
      <c r="A933" s="557"/>
      <c r="B933" s="558"/>
      <c r="C933" s="558"/>
      <c r="D933" s="360"/>
      <c r="E933" s="558"/>
      <c r="F933" s="28"/>
      <c r="G933" s="28"/>
      <c r="H933" s="558"/>
      <c r="I933" s="360"/>
      <c r="J933" s="559"/>
      <c r="K933" s="559"/>
      <c r="L933" s="558"/>
      <c r="M933" s="558"/>
      <c r="N933" s="558"/>
      <c r="O933" s="558"/>
      <c r="P933" s="28"/>
      <c r="Q933" s="559"/>
      <c r="R933" s="560"/>
      <c r="S933" s="560"/>
      <c r="T933" s="28"/>
      <c r="U933" s="28"/>
      <c r="V933" s="28"/>
      <c r="W933" s="28"/>
      <c r="X933" s="558"/>
      <c r="Y933" s="558"/>
      <c r="Z933" s="558"/>
      <c r="AA933" s="561"/>
      <c r="AB933" s="562"/>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row>
    <row r="934" ht="11.25" customHeight="1">
      <c r="A934" s="557"/>
      <c r="B934" s="558"/>
      <c r="C934" s="558"/>
      <c r="D934" s="360"/>
      <c r="E934" s="558"/>
      <c r="F934" s="28"/>
      <c r="G934" s="28"/>
      <c r="H934" s="558"/>
      <c r="I934" s="360"/>
      <c r="J934" s="559"/>
      <c r="K934" s="559"/>
      <c r="L934" s="558"/>
      <c r="M934" s="558"/>
      <c r="N934" s="558"/>
      <c r="O934" s="558"/>
      <c r="P934" s="28"/>
      <c r="Q934" s="559"/>
      <c r="R934" s="560"/>
      <c r="S934" s="560"/>
      <c r="T934" s="28"/>
      <c r="U934" s="28"/>
      <c r="V934" s="28"/>
      <c r="W934" s="28"/>
      <c r="X934" s="558"/>
      <c r="Y934" s="558"/>
      <c r="Z934" s="558"/>
      <c r="AA934" s="561"/>
      <c r="AB934" s="562"/>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row>
    <row r="935" ht="11.25" customHeight="1">
      <c r="A935" s="557"/>
      <c r="B935" s="558"/>
      <c r="C935" s="558"/>
      <c r="D935" s="360"/>
      <c r="E935" s="558"/>
      <c r="F935" s="28"/>
      <c r="G935" s="28"/>
      <c r="H935" s="558"/>
      <c r="I935" s="360"/>
      <c r="J935" s="559"/>
      <c r="K935" s="559"/>
      <c r="L935" s="558"/>
      <c r="M935" s="558"/>
      <c r="N935" s="558"/>
      <c r="O935" s="558"/>
      <c r="P935" s="28"/>
      <c r="Q935" s="559"/>
      <c r="R935" s="560"/>
      <c r="S935" s="560"/>
      <c r="T935" s="28"/>
      <c r="U935" s="28"/>
      <c r="V935" s="28"/>
      <c r="W935" s="28"/>
      <c r="X935" s="558"/>
      <c r="Y935" s="558"/>
      <c r="Z935" s="558"/>
      <c r="AA935" s="561"/>
      <c r="AB935" s="562"/>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row>
    <row r="936" ht="11.25" customHeight="1">
      <c r="A936" s="557"/>
      <c r="B936" s="558"/>
      <c r="C936" s="558"/>
      <c r="D936" s="360"/>
      <c r="E936" s="558"/>
      <c r="F936" s="28"/>
      <c r="G936" s="28"/>
      <c r="H936" s="558"/>
      <c r="I936" s="360"/>
      <c r="J936" s="559"/>
      <c r="K936" s="559"/>
      <c r="L936" s="558"/>
      <c r="M936" s="558"/>
      <c r="N936" s="558"/>
      <c r="O936" s="558"/>
      <c r="P936" s="28"/>
      <c r="Q936" s="559"/>
      <c r="R936" s="560"/>
      <c r="S936" s="560"/>
      <c r="T936" s="28"/>
      <c r="U936" s="28"/>
      <c r="V936" s="28"/>
      <c r="W936" s="28"/>
      <c r="X936" s="558"/>
      <c r="Y936" s="558"/>
      <c r="Z936" s="558"/>
      <c r="AA936" s="561"/>
      <c r="AB936" s="562"/>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row>
    <row r="937" ht="11.25" customHeight="1">
      <c r="A937" s="557"/>
      <c r="B937" s="558"/>
      <c r="C937" s="558"/>
      <c r="D937" s="360"/>
      <c r="E937" s="558"/>
      <c r="F937" s="28"/>
      <c r="G937" s="28"/>
      <c r="H937" s="558"/>
      <c r="I937" s="360"/>
      <c r="J937" s="559"/>
      <c r="K937" s="559"/>
      <c r="L937" s="558"/>
      <c r="M937" s="558"/>
      <c r="N937" s="558"/>
      <c r="O937" s="558"/>
      <c r="P937" s="28"/>
      <c r="Q937" s="559"/>
      <c r="R937" s="560"/>
      <c r="S937" s="560"/>
      <c r="T937" s="28"/>
      <c r="U937" s="28"/>
      <c r="V937" s="28"/>
      <c r="W937" s="28"/>
      <c r="X937" s="558"/>
      <c r="Y937" s="558"/>
      <c r="Z937" s="558"/>
      <c r="AA937" s="561"/>
      <c r="AB937" s="562"/>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row>
    <row r="938" ht="11.25" customHeight="1">
      <c r="A938" s="557"/>
      <c r="B938" s="558"/>
      <c r="C938" s="558"/>
      <c r="D938" s="360"/>
      <c r="E938" s="558"/>
      <c r="F938" s="28"/>
      <c r="G938" s="28"/>
      <c r="H938" s="558"/>
      <c r="I938" s="360"/>
      <c r="J938" s="559"/>
      <c r="K938" s="559"/>
      <c r="L938" s="558"/>
      <c r="M938" s="558"/>
      <c r="N938" s="558"/>
      <c r="O938" s="558"/>
      <c r="P938" s="28"/>
      <c r="Q938" s="559"/>
      <c r="R938" s="560"/>
      <c r="S938" s="560"/>
      <c r="T938" s="28"/>
      <c r="U938" s="28"/>
      <c r="V938" s="28"/>
      <c r="W938" s="28"/>
      <c r="X938" s="558"/>
      <c r="Y938" s="558"/>
      <c r="Z938" s="558"/>
      <c r="AA938" s="561"/>
      <c r="AB938" s="562"/>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row>
    <row r="939" ht="11.25" customHeight="1">
      <c r="A939" s="557"/>
      <c r="B939" s="558"/>
      <c r="C939" s="558"/>
      <c r="D939" s="360"/>
      <c r="E939" s="558"/>
      <c r="F939" s="28"/>
      <c r="G939" s="28"/>
      <c r="H939" s="558"/>
      <c r="I939" s="360"/>
      <c r="J939" s="559"/>
      <c r="K939" s="559"/>
      <c r="L939" s="558"/>
      <c r="M939" s="558"/>
      <c r="N939" s="558"/>
      <c r="O939" s="558"/>
      <c r="P939" s="28"/>
      <c r="Q939" s="559"/>
      <c r="R939" s="560"/>
      <c r="S939" s="560"/>
      <c r="T939" s="28"/>
      <c r="U939" s="28"/>
      <c r="V939" s="28"/>
      <c r="W939" s="28"/>
      <c r="X939" s="558"/>
      <c r="Y939" s="558"/>
      <c r="Z939" s="558"/>
      <c r="AA939" s="561"/>
      <c r="AB939" s="562"/>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row>
    <row r="940" ht="11.25" customHeight="1">
      <c r="A940" s="557"/>
      <c r="B940" s="558"/>
      <c r="C940" s="558"/>
      <c r="D940" s="360"/>
      <c r="E940" s="558"/>
      <c r="F940" s="28"/>
      <c r="G940" s="28"/>
      <c r="H940" s="558"/>
      <c r="I940" s="360"/>
      <c r="J940" s="559"/>
      <c r="K940" s="559"/>
      <c r="L940" s="558"/>
      <c r="M940" s="558"/>
      <c r="N940" s="558"/>
      <c r="O940" s="558"/>
      <c r="P940" s="28"/>
      <c r="Q940" s="559"/>
      <c r="R940" s="560"/>
      <c r="S940" s="560"/>
      <c r="T940" s="28"/>
      <c r="U940" s="28"/>
      <c r="V940" s="28"/>
      <c r="W940" s="28"/>
      <c r="X940" s="558"/>
      <c r="Y940" s="558"/>
      <c r="Z940" s="558"/>
      <c r="AA940" s="561"/>
      <c r="AB940" s="562"/>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row>
    <row r="941" ht="11.25" customHeight="1">
      <c r="A941" s="557"/>
      <c r="B941" s="558"/>
      <c r="C941" s="558"/>
      <c r="D941" s="360"/>
      <c r="E941" s="558"/>
      <c r="F941" s="28"/>
      <c r="G941" s="28"/>
      <c r="H941" s="558"/>
      <c r="I941" s="360"/>
      <c r="J941" s="559"/>
      <c r="K941" s="559"/>
      <c r="L941" s="558"/>
      <c r="M941" s="558"/>
      <c r="N941" s="558"/>
      <c r="O941" s="558"/>
      <c r="P941" s="28"/>
      <c r="Q941" s="559"/>
      <c r="R941" s="560"/>
      <c r="S941" s="560"/>
      <c r="T941" s="28"/>
      <c r="U941" s="28"/>
      <c r="V941" s="28"/>
      <c r="W941" s="28"/>
      <c r="X941" s="558"/>
      <c r="Y941" s="558"/>
      <c r="Z941" s="558"/>
      <c r="AA941" s="561"/>
      <c r="AB941" s="562"/>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row>
    <row r="942" ht="11.25" customHeight="1">
      <c r="A942" s="557"/>
      <c r="B942" s="558"/>
      <c r="C942" s="558"/>
      <c r="D942" s="360"/>
      <c r="E942" s="558"/>
      <c r="F942" s="28"/>
      <c r="G942" s="28"/>
      <c r="H942" s="558"/>
      <c r="I942" s="360"/>
      <c r="J942" s="559"/>
      <c r="K942" s="559"/>
      <c r="L942" s="558"/>
      <c r="M942" s="558"/>
      <c r="N942" s="558"/>
      <c r="O942" s="558"/>
      <c r="P942" s="28"/>
      <c r="Q942" s="559"/>
      <c r="R942" s="560"/>
      <c r="S942" s="560"/>
      <c r="T942" s="28"/>
      <c r="U942" s="28"/>
      <c r="V942" s="28"/>
      <c r="W942" s="28"/>
      <c r="X942" s="558"/>
      <c r="Y942" s="558"/>
      <c r="Z942" s="558"/>
      <c r="AA942" s="561"/>
      <c r="AB942" s="562"/>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row>
    <row r="943" ht="11.25" customHeight="1">
      <c r="A943" s="557"/>
      <c r="B943" s="558"/>
      <c r="C943" s="558"/>
      <c r="D943" s="360"/>
      <c r="E943" s="558"/>
      <c r="F943" s="28"/>
      <c r="G943" s="28"/>
      <c r="H943" s="558"/>
      <c r="I943" s="360"/>
      <c r="J943" s="559"/>
      <c r="K943" s="559"/>
      <c r="L943" s="558"/>
      <c r="M943" s="558"/>
      <c r="N943" s="558"/>
      <c r="O943" s="558"/>
      <c r="P943" s="28"/>
      <c r="Q943" s="559"/>
      <c r="R943" s="560"/>
      <c r="S943" s="560"/>
      <c r="T943" s="28"/>
      <c r="U943" s="28"/>
      <c r="V943" s="28"/>
      <c r="W943" s="28"/>
      <c r="X943" s="558"/>
      <c r="Y943" s="558"/>
      <c r="Z943" s="558"/>
      <c r="AA943" s="561"/>
      <c r="AB943" s="562"/>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row>
    <row r="944" ht="11.25" customHeight="1">
      <c r="A944" s="557"/>
      <c r="B944" s="558"/>
      <c r="C944" s="558"/>
      <c r="D944" s="360"/>
      <c r="E944" s="558"/>
      <c r="F944" s="28"/>
      <c r="G944" s="28"/>
      <c r="H944" s="558"/>
      <c r="I944" s="360"/>
      <c r="J944" s="559"/>
      <c r="K944" s="559"/>
      <c r="L944" s="558"/>
      <c r="M944" s="558"/>
      <c r="N944" s="558"/>
      <c r="O944" s="558"/>
      <c r="P944" s="28"/>
      <c r="Q944" s="559"/>
      <c r="R944" s="560"/>
      <c r="S944" s="560"/>
      <c r="T944" s="28"/>
      <c r="U944" s="28"/>
      <c r="V944" s="28"/>
      <c r="W944" s="28"/>
      <c r="X944" s="558"/>
      <c r="Y944" s="558"/>
      <c r="Z944" s="558"/>
      <c r="AA944" s="561"/>
      <c r="AB944" s="562"/>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row>
    <row r="945" ht="11.25" customHeight="1">
      <c r="A945" s="557"/>
      <c r="B945" s="558"/>
      <c r="C945" s="558"/>
      <c r="D945" s="360"/>
      <c r="E945" s="558"/>
      <c r="F945" s="28"/>
      <c r="G945" s="28"/>
      <c r="H945" s="558"/>
      <c r="I945" s="360"/>
      <c r="J945" s="559"/>
      <c r="K945" s="559"/>
      <c r="L945" s="558"/>
      <c r="M945" s="558"/>
      <c r="N945" s="558"/>
      <c r="O945" s="558"/>
      <c r="P945" s="28"/>
      <c r="Q945" s="559"/>
      <c r="R945" s="560"/>
      <c r="S945" s="560"/>
      <c r="T945" s="28"/>
      <c r="U945" s="28"/>
      <c r="V945" s="28"/>
      <c r="W945" s="28"/>
      <c r="X945" s="558"/>
      <c r="Y945" s="558"/>
      <c r="Z945" s="558"/>
      <c r="AA945" s="561"/>
      <c r="AB945" s="562"/>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row>
    <row r="946" ht="11.25" customHeight="1">
      <c r="A946" s="557"/>
      <c r="B946" s="558"/>
      <c r="C946" s="558"/>
      <c r="D946" s="360"/>
      <c r="E946" s="558"/>
      <c r="F946" s="28"/>
      <c r="G946" s="28"/>
      <c r="H946" s="558"/>
      <c r="I946" s="360"/>
      <c r="J946" s="559"/>
      <c r="K946" s="559"/>
      <c r="L946" s="558"/>
      <c r="M946" s="558"/>
      <c r="N946" s="558"/>
      <c r="O946" s="558"/>
      <c r="P946" s="28"/>
      <c r="Q946" s="559"/>
      <c r="R946" s="560"/>
      <c r="S946" s="560"/>
      <c r="T946" s="28"/>
      <c r="U946" s="28"/>
      <c r="V946" s="28"/>
      <c r="W946" s="28"/>
      <c r="X946" s="558"/>
      <c r="Y946" s="558"/>
      <c r="Z946" s="558"/>
      <c r="AA946" s="561"/>
      <c r="AB946" s="562"/>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row>
    <row r="947" ht="11.25" customHeight="1">
      <c r="A947" s="557"/>
      <c r="B947" s="558"/>
      <c r="C947" s="558"/>
      <c r="D947" s="360"/>
      <c r="E947" s="558"/>
      <c r="F947" s="28"/>
      <c r="G947" s="28"/>
      <c r="H947" s="558"/>
      <c r="I947" s="360"/>
      <c r="J947" s="559"/>
      <c r="K947" s="559"/>
      <c r="L947" s="558"/>
      <c r="M947" s="558"/>
      <c r="N947" s="558"/>
      <c r="O947" s="558"/>
      <c r="P947" s="28"/>
      <c r="Q947" s="559"/>
      <c r="R947" s="560"/>
      <c r="S947" s="560"/>
      <c r="T947" s="28"/>
      <c r="U947" s="28"/>
      <c r="V947" s="28"/>
      <c r="W947" s="28"/>
      <c r="X947" s="558"/>
      <c r="Y947" s="558"/>
      <c r="Z947" s="558"/>
      <c r="AA947" s="561"/>
      <c r="AB947" s="562"/>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row>
    <row r="948" ht="11.25" customHeight="1">
      <c r="A948" s="557"/>
      <c r="B948" s="558"/>
      <c r="C948" s="558"/>
      <c r="D948" s="360"/>
      <c r="E948" s="558"/>
      <c r="F948" s="28"/>
      <c r="G948" s="28"/>
      <c r="H948" s="558"/>
      <c r="I948" s="360"/>
      <c r="J948" s="559"/>
      <c r="K948" s="559"/>
      <c r="L948" s="558"/>
      <c r="M948" s="558"/>
      <c r="N948" s="558"/>
      <c r="O948" s="558"/>
      <c r="P948" s="28"/>
      <c r="Q948" s="559"/>
      <c r="R948" s="560"/>
      <c r="S948" s="560"/>
      <c r="T948" s="28"/>
      <c r="U948" s="28"/>
      <c r="V948" s="28"/>
      <c r="W948" s="28"/>
      <c r="X948" s="558"/>
      <c r="Y948" s="558"/>
      <c r="Z948" s="558"/>
      <c r="AA948" s="561"/>
      <c r="AB948" s="562"/>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row>
    <row r="949" ht="11.25" customHeight="1">
      <c r="A949" s="557"/>
      <c r="B949" s="558"/>
      <c r="C949" s="558"/>
      <c r="D949" s="360"/>
      <c r="E949" s="558"/>
      <c r="F949" s="28"/>
      <c r="G949" s="28"/>
      <c r="H949" s="558"/>
      <c r="I949" s="360"/>
      <c r="J949" s="559"/>
      <c r="K949" s="559"/>
      <c r="L949" s="558"/>
      <c r="M949" s="558"/>
      <c r="N949" s="558"/>
      <c r="O949" s="558"/>
      <c r="P949" s="28"/>
      <c r="Q949" s="559"/>
      <c r="R949" s="560"/>
      <c r="S949" s="560"/>
      <c r="T949" s="28"/>
      <c r="U949" s="28"/>
      <c r="V949" s="28"/>
      <c r="W949" s="28"/>
      <c r="X949" s="558"/>
      <c r="Y949" s="558"/>
      <c r="Z949" s="558"/>
      <c r="AA949" s="561"/>
      <c r="AB949" s="562"/>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row>
    <row r="950" ht="11.25" customHeight="1">
      <c r="A950" s="557"/>
      <c r="B950" s="558"/>
      <c r="C950" s="558"/>
      <c r="D950" s="360"/>
      <c r="E950" s="558"/>
      <c r="F950" s="28"/>
      <c r="G950" s="28"/>
      <c r="H950" s="558"/>
      <c r="I950" s="360"/>
      <c r="J950" s="559"/>
      <c r="K950" s="559"/>
      <c r="L950" s="558"/>
      <c r="M950" s="558"/>
      <c r="N950" s="558"/>
      <c r="O950" s="558"/>
      <c r="P950" s="28"/>
      <c r="Q950" s="559"/>
      <c r="R950" s="560"/>
      <c r="S950" s="560"/>
      <c r="T950" s="28"/>
      <c r="U950" s="28"/>
      <c r="V950" s="28"/>
      <c r="W950" s="28"/>
      <c r="X950" s="558"/>
      <c r="Y950" s="558"/>
      <c r="Z950" s="558"/>
      <c r="AA950" s="561"/>
      <c r="AB950" s="562"/>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row>
    <row r="951" ht="11.25" customHeight="1">
      <c r="A951" s="557"/>
      <c r="B951" s="558"/>
      <c r="C951" s="558"/>
      <c r="D951" s="360"/>
      <c r="E951" s="558"/>
      <c r="F951" s="28"/>
      <c r="G951" s="28"/>
      <c r="H951" s="558"/>
      <c r="I951" s="360"/>
      <c r="J951" s="559"/>
      <c r="K951" s="559"/>
      <c r="L951" s="558"/>
      <c r="M951" s="558"/>
      <c r="N951" s="558"/>
      <c r="O951" s="558"/>
      <c r="P951" s="28"/>
      <c r="Q951" s="559"/>
      <c r="R951" s="560"/>
      <c r="S951" s="560"/>
      <c r="T951" s="28"/>
      <c r="U951" s="28"/>
      <c r="V951" s="28"/>
      <c r="W951" s="28"/>
      <c r="X951" s="558"/>
      <c r="Y951" s="558"/>
      <c r="Z951" s="558"/>
      <c r="AA951" s="561"/>
      <c r="AB951" s="562"/>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row>
    <row r="952" ht="11.25" customHeight="1">
      <c r="A952" s="557"/>
      <c r="B952" s="558"/>
      <c r="C952" s="558"/>
      <c r="D952" s="360"/>
      <c r="E952" s="558"/>
      <c r="F952" s="28"/>
      <c r="G952" s="28"/>
      <c r="H952" s="558"/>
      <c r="I952" s="360"/>
      <c r="J952" s="559"/>
      <c r="K952" s="559"/>
      <c r="L952" s="558"/>
      <c r="M952" s="558"/>
      <c r="N952" s="558"/>
      <c r="O952" s="558"/>
      <c r="P952" s="28"/>
      <c r="Q952" s="559"/>
      <c r="R952" s="560"/>
      <c r="S952" s="560"/>
      <c r="T952" s="28"/>
      <c r="U952" s="28"/>
      <c r="V952" s="28"/>
      <c r="W952" s="28"/>
      <c r="X952" s="558"/>
      <c r="Y952" s="558"/>
      <c r="Z952" s="558"/>
      <c r="AA952" s="561"/>
      <c r="AB952" s="562"/>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row>
    <row r="953" ht="11.25" customHeight="1">
      <c r="A953" s="557"/>
      <c r="B953" s="558"/>
      <c r="C953" s="558"/>
      <c r="D953" s="360"/>
      <c r="E953" s="558"/>
      <c r="F953" s="28"/>
      <c r="G953" s="28"/>
      <c r="H953" s="558"/>
      <c r="I953" s="360"/>
      <c r="J953" s="559"/>
      <c r="K953" s="559"/>
      <c r="L953" s="558"/>
      <c r="M953" s="558"/>
      <c r="N953" s="558"/>
      <c r="O953" s="558"/>
      <c r="P953" s="28"/>
      <c r="Q953" s="559"/>
      <c r="R953" s="560"/>
      <c r="S953" s="560"/>
      <c r="T953" s="28"/>
      <c r="U953" s="28"/>
      <c r="V953" s="28"/>
      <c r="W953" s="28"/>
      <c r="X953" s="558"/>
      <c r="Y953" s="558"/>
      <c r="Z953" s="558"/>
      <c r="AA953" s="561"/>
      <c r="AB953" s="562"/>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row>
    <row r="954" ht="11.25" customHeight="1">
      <c r="A954" s="557"/>
      <c r="B954" s="558"/>
      <c r="C954" s="558"/>
      <c r="D954" s="360"/>
      <c r="E954" s="558"/>
      <c r="F954" s="28"/>
      <c r="G954" s="28"/>
      <c r="H954" s="558"/>
      <c r="I954" s="360"/>
      <c r="J954" s="559"/>
      <c r="K954" s="559"/>
      <c r="L954" s="558"/>
      <c r="M954" s="558"/>
      <c r="N954" s="558"/>
      <c r="O954" s="558"/>
      <c r="P954" s="28"/>
      <c r="Q954" s="559"/>
      <c r="R954" s="560"/>
      <c r="S954" s="560"/>
      <c r="T954" s="28"/>
      <c r="U954" s="28"/>
      <c r="V954" s="28"/>
      <c r="W954" s="28"/>
      <c r="X954" s="558"/>
      <c r="Y954" s="558"/>
      <c r="Z954" s="558"/>
      <c r="AA954" s="561"/>
      <c r="AB954" s="562"/>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row>
    <row r="955" ht="11.25" customHeight="1">
      <c r="A955" s="557"/>
      <c r="B955" s="558"/>
      <c r="C955" s="558"/>
      <c r="D955" s="360"/>
      <c r="E955" s="558"/>
      <c r="F955" s="28"/>
      <c r="G955" s="28"/>
      <c r="H955" s="558"/>
      <c r="I955" s="360"/>
      <c r="J955" s="559"/>
      <c r="K955" s="559"/>
      <c r="L955" s="558"/>
      <c r="M955" s="558"/>
      <c r="N955" s="558"/>
      <c r="O955" s="558"/>
      <c r="P955" s="28"/>
      <c r="Q955" s="559"/>
      <c r="R955" s="560"/>
      <c r="S955" s="560"/>
      <c r="T955" s="28"/>
      <c r="U955" s="28"/>
      <c r="V955" s="28"/>
      <c r="W955" s="28"/>
      <c r="X955" s="558"/>
      <c r="Y955" s="558"/>
      <c r="Z955" s="558"/>
      <c r="AA955" s="561"/>
      <c r="AB955" s="562"/>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row>
    <row r="956" ht="11.25" customHeight="1">
      <c r="A956" s="557"/>
      <c r="B956" s="558"/>
      <c r="C956" s="558"/>
      <c r="D956" s="360"/>
      <c r="E956" s="558"/>
      <c r="F956" s="28"/>
      <c r="G956" s="28"/>
      <c r="H956" s="558"/>
      <c r="I956" s="360"/>
      <c r="J956" s="559"/>
      <c r="K956" s="559"/>
      <c r="L956" s="558"/>
      <c r="M956" s="558"/>
      <c r="N956" s="558"/>
      <c r="O956" s="558"/>
      <c r="P956" s="28"/>
      <c r="Q956" s="559"/>
      <c r="R956" s="560"/>
      <c r="S956" s="560"/>
      <c r="T956" s="28"/>
      <c r="U956" s="28"/>
      <c r="V956" s="28"/>
      <c r="W956" s="28"/>
      <c r="X956" s="558"/>
      <c r="Y956" s="558"/>
      <c r="Z956" s="558"/>
      <c r="AA956" s="561"/>
      <c r="AB956" s="562"/>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row>
    <row r="957" ht="11.25" customHeight="1">
      <c r="A957" s="557"/>
      <c r="B957" s="558"/>
      <c r="C957" s="558"/>
      <c r="D957" s="360"/>
      <c r="E957" s="558"/>
      <c r="F957" s="28"/>
      <c r="G957" s="28"/>
      <c r="H957" s="558"/>
      <c r="I957" s="360"/>
      <c r="J957" s="559"/>
      <c r="K957" s="559"/>
      <c r="L957" s="558"/>
      <c r="M957" s="558"/>
      <c r="N957" s="558"/>
      <c r="O957" s="558"/>
      <c r="P957" s="28"/>
      <c r="Q957" s="559"/>
      <c r="R957" s="560"/>
      <c r="S957" s="560"/>
      <c r="T957" s="28"/>
      <c r="U957" s="28"/>
      <c r="V957" s="28"/>
      <c r="W957" s="28"/>
      <c r="X957" s="558"/>
      <c r="Y957" s="558"/>
      <c r="Z957" s="558"/>
      <c r="AA957" s="561"/>
      <c r="AB957" s="562"/>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row>
    <row r="958" ht="11.25" customHeight="1">
      <c r="A958" s="557"/>
      <c r="B958" s="558"/>
      <c r="C958" s="558"/>
      <c r="D958" s="360"/>
      <c r="E958" s="558"/>
      <c r="F958" s="28"/>
      <c r="G958" s="28"/>
      <c r="H958" s="558"/>
      <c r="I958" s="360"/>
      <c r="J958" s="559"/>
      <c r="K958" s="559"/>
      <c r="L958" s="558"/>
      <c r="M958" s="558"/>
      <c r="N958" s="558"/>
      <c r="O958" s="558"/>
      <c r="P958" s="28"/>
      <c r="Q958" s="559"/>
      <c r="R958" s="560"/>
      <c r="S958" s="560"/>
      <c r="T958" s="28"/>
      <c r="U958" s="28"/>
      <c r="V958" s="28"/>
      <c r="W958" s="28"/>
      <c r="X958" s="558"/>
      <c r="Y958" s="558"/>
      <c r="Z958" s="558"/>
      <c r="AA958" s="561"/>
      <c r="AB958" s="562"/>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row>
    <row r="959" ht="11.25" customHeight="1">
      <c r="A959" s="557"/>
      <c r="B959" s="558"/>
      <c r="C959" s="558"/>
      <c r="D959" s="360"/>
      <c r="E959" s="558"/>
      <c r="F959" s="28"/>
      <c r="G959" s="28"/>
      <c r="H959" s="558"/>
      <c r="I959" s="360"/>
      <c r="J959" s="559"/>
      <c r="K959" s="559"/>
      <c r="L959" s="558"/>
      <c r="M959" s="558"/>
      <c r="N959" s="558"/>
      <c r="O959" s="558"/>
      <c r="P959" s="28"/>
      <c r="Q959" s="559"/>
      <c r="R959" s="560"/>
      <c r="S959" s="560"/>
      <c r="T959" s="28"/>
      <c r="U959" s="28"/>
      <c r="V959" s="28"/>
      <c r="W959" s="28"/>
      <c r="X959" s="558"/>
      <c r="Y959" s="558"/>
      <c r="Z959" s="558"/>
      <c r="AA959" s="561"/>
      <c r="AB959" s="562"/>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row>
    <row r="960" ht="11.25" customHeight="1">
      <c r="A960" s="557"/>
      <c r="B960" s="558"/>
      <c r="C960" s="558"/>
      <c r="D960" s="360"/>
      <c r="E960" s="558"/>
      <c r="F960" s="28"/>
      <c r="G960" s="28"/>
      <c r="H960" s="558"/>
      <c r="I960" s="360"/>
      <c r="J960" s="559"/>
      <c r="K960" s="559"/>
      <c r="L960" s="558"/>
      <c r="M960" s="558"/>
      <c r="N960" s="558"/>
      <c r="O960" s="558"/>
      <c r="P960" s="28"/>
      <c r="Q960" s="559"/>
      <c r="R960" s="560"/>
      <c r="S960" s="560"/>
      <c r="T960" s="28"/>
      <c r="U960" s="28"/>
      <c r="V960" s="28"/>
      <c r="W960" s="28"/>
      <c r="X960" s="558"/>
      <c r="Y960" s="558"/>
      <c r="Z960" s="558"/>
      <c r="AA960" s="561"/>
      <c r="AB960" s="562"/>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row>
    <row r="961" ht="11.25" customHeight="1">
      <c r="A961" s="557"/>
      <c r="B961" s="558"/>
      <c r="C961" s="558"/>
      <c r="D961" s="360"/>
      <c r="E961" s="558"/>
      <c r="F961" s="28"/>
      <c r="G961" s="28"/>
      <c r="H961" s="558"/>
      <c r="I961" s="360"/>
      <c r="J961" s="559"/>
      <c r="K961" s="559"/>
      <c r="L961" s="558"/>
      <c r="M961" s="558"/>
      <c r="N961" s="558"/>
      <c r="O961" s="558"/>
      <c r="P961" s="28"/>
      <c r="Q961" s="559"/>
      <c r="R961" s="560"/>
      <c r="S961" s="560"/>
      <c r="T961" s="28"/>
      <c r="U961" s="28"/>
      <c r="V961" s="28"/>
      <c r="W961" s="28"/>
      <c r="X961" s="558"/>
      <c r="Y961" s="558"/>
      <c r="Z961" s="558"/>
      <c r="AA961" s="561"/>
      <c r="AB961" s="562"/>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row>
    <row r="962" ht="11.25" customHeight="1">
      <c r="A962" s="557"/>
      <c r="B962" s="558"/>
      <c r="C962" s="558"/>
      <c r="D962" s="360"/>
      <c r="E962" s="558"/>
      <c r="F962" s="28"/>
      <c r="G962" s="28"/>
      <c r="H962" s="558"/>
      <c r="I962" s="360"/>
      <c r="J962" s="559"/>
      <c r="K962" s="559"/>
      <c r="L962" s="558"/>
      <c r="M962" s="558"/>
      <c r="N962" s="558"/>
      <c r="O962" s="558"/>
      <c r="P962" s="28"/>
      <c r="Q962" s="559"/>
      <c r="R962" s="560"/>
      <c r="S962" s="560"/>
      <c r="T962" s="28"/>
      <c r="U962" s="28"/>
      <c r="V962" s="28"/>
      <c r="W962" s="28"/>
      <c r="X962" s="558"/>
      <c r="Y962" s="558"/>
      <c r="Z962" s="558"/>
      <c r="AA962" s="561"/>
      <c r="AB962" s="562"/>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row>
    <row r="963" ht="11.25" customHeight="1">
      <c r="A963" s="557"/>
      <c r="B963" s="558"/>
      <c r="C963" s="558"/>
      <c r="D963" s="360"/>
      <c r="E963" s="558"/>
      <c r="F963" s="28"/>
      <c r="G963" s="28"/>
      <c r="H963" s="558"/>
      <c r="I963" s="360"/>
      <c r="J963" s="559"/>
      <c r="K963" s="559"/>
      <c r="L963" s="558"/>
      <c r="M963" s="558"/>
      <c r="N963" s="558"/>
      <c r="O963" s="558"/>
      <c r="P963" s="28"/>
      <c r="Q963" s="559"/>
      <c r="R963" s="560"/>
      <c r="S963" s="560"/>
      <c r="T963" s="28"/>
      <c r="U963" s="28"/>
      <c r="V963" s="28"/>
      <c r="W963" s="28"/>
      <c r="X963" s="558"/>
      <c r="Y963" s="558"/>
      <c r="Z963" s="558"/>
      <c r="AA963" s="561"/>
      <c r="AB963" s="562"/>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row>
    <row r="964" ht="11.25" customHeight="1">
      <c r="A964" s="557"/>
      <c r="B964" s="558"/>
      <c r="C964" s="558"/>
      <c r="D964" s="360"/>
      <c r="E964" s="558"/>
      <c r="F964" s="28"/>
      <c r="G964" s="28"/>
      <c r="H964" s="558"/>
      <c r="I964" s="360"/>
      <c r="J964" s="559"/>
      <c r="K964" s="559"/>
      <c r="L964" s="558"/>
      <c r="M964" s="558"/>
      <c r="N964" s="558"/>
      <c r="O964" s="558"/>
      <c r="P964" s="28"/>
      <c r="Q964" s="559"/>
      <c r="R964" s="560"/>
      <c r="S964" s="560"/>
      <c r="T964" s="28"/>
      <c r="U964" s="28"/>
      <c r="V964" s="28"/>
      <c r="W964" s="28"/>
      <c r="X964" s="558"/>
      <c r="Y964" s="558"/>
      <c r="Z964" s="558"/>
      <c r="AA964" s="561"/>
      <c r="AB964" s="562"/>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row>
    <row r="965" ht="11.25" customHeight="1">
      <c r="A965" s="557"/>
      <c r="B965" s="558"/>
      <c r="C965" s="558"/>
      <c r="D965" s="360"/>
      <c r="E965" s="558"/>
      <c r="F965" s="28"/>
      <c r="G965" s="28"/>
      <c r="H965" s="558"/>
      <c r="I965" s="360"/>
      <c r="J965" s="559"/>
      <c r="K965" s="559"/>
      <c r="L965" s="558"/>
      <c r="M965" s="558"/>
      <c r="N965" s="558"/>
      <c r="O965" s="558"/>
      <c r="P965" s="28"/>
      <c r="Q965" s="559"/>
      <c r="R965" s="560"/>
      <c r="S965" s="560"/>
      <c r="T965" s="28"/>
      <c r="U965" s="28"/>
      <c r="V965" s="28"/>
      <c r="W965" s="28"/>
      <c r="X965" s="558"/>
      <c r="Y965" s="558"/>
      <c r="Z965" s="558"/>
      <c r="AA965" s="561"/>
      <c r="AB965" s="562"/>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row>
    <row r="966" ht="11.25" customHeight="1">
      <c r="A966" s="557"/>
      <c r="B966" s="558"/>
      <c r="C966" s="558"/>
      <c r="D966" s="360"/>
      <c r="E966" s="558"/>
      <c r="F966" s="28"/>
      <c r="G966" s="28"/>
      <c r="H966" s="558"/>
      <c r="I966" s="360"/>
      <c r="J966" s="559"/>
      <c r="K966" s="559"/>
      <c r="L966" s="558"/>
      <c r="M966" s="558"/>
      <c r="N966" s="558"/>
      <c r="O966" s="558"/>
      <c r="P966" s="28"/>
      <c r="Q966" s="559"/>
      <c r="R966" s="560"/>
      <c r="S966" s="560"/>
      <c r="T966" s="28"/>
      <c r="U966" s="28"/>
      <c r="V966" s="28"/>
      <c r="W966" s="28"/>
      <c r="X966" s="558"/>
      <c r="Y966" s="558"/>
      <c r="Z966" s="558"/>
      <c r="AA966" s="561"/>
      <c r="AB966" s="562"/>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row>
    <row r="967" ht="11.25" customHeight="1">
      <c r="A967" s="557"/>
      <c r="B967" s="558"/>
      <c r="C967" s="558"/>
      <c r="D967" s="360"/>
      <c r="E967" s="558"/>
      <c r="F967" s="28"/>
      <c r="G967" s="28"/>
      <c r="H967" s="558"/>
      <c r="I967" s="360"/>
      <c r="J967" s="559"/>
      <c r="K967" s="559"/>
      <c r="L967" s="558"/>
      <c r="M967" s="558"/>
      <c r="N967" s="558"/>
      <c r="O967" s="558"/>
      <c r="P967" s="28"/>
      <c r="Q967" s="559"/>
      <c r="R967" s="560"/>
      <c r="S967" s="560"/>
      <c r="T967" s="28"/>
      <c r="U967" s="28"/>
      <c r="V967" s="28"/>
      <c r="W967" s="28"/>
      <c r="X967" s="558"/>
      <c r="Y967" s="558"/>
      <c r="Z967" s="558"/>
      <c r="AA967" s="561"/>
      <c r="AB967" s="562"/>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row>
    <row r="968" ht="11.25" customHeight="1">
      <c r="A968" s="557"/>
      <c r="B968" s="558"/>
      <c r="C968" s="558"/>
      <c r="D968" s="360"/>
      <c r="E968" s="558"/>
      <c r="F968" s="28"/>
      <c r="G968" s="28"/>
      <c r="H968" s="558"/>
      <c r="I968" s="360"/>
      <c r="J968" s="559"/>
      <c r="K968" s="559"/>
      <c r="L968" s="558"/>
      <c r="M968" s="558"/>
      <c r="N968" s="558"/>
      <c r="O968" s="558"/>
      <c r="P968" s="28"/>
      <c r="Q968" s="559"/>
      <c r="R968" s="560"/>
      <c r="S968" s="560"/>
      <c r="T968" s="28"/>
      <c r="U968" s="28"/>
      <c r="V968" s="28"/>
      <c r="W968" s="28"/>
      <c r="X968" s="558"/>
      <c r="Y968" s="558"/>
      <c r="Z968" s="558"/>
      <c r="AA968" s="561"/>
      <c r="AB968" s="562"/>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row>
    <row r="969" ht="11.25" customHeight="1">
      <c r="A969" s="557"/>
      <c r="B969" s="558"/>
      <c r="C969" s="558"/>
      <c r="D969" s="360"/>
      <c r="E969" s="558"/>
      <c r="F969" s="28"/>
      <c r="G969" s="28"/>
      <c r="H969" s="558"/>
      <c r="I969" s="360"/>
      <c r="J969" s="559"/>
      <c r="K969" s="559"/>
      <c r="L969" s="558"/>
      <c r="M969" s="558"/>
      <c r="N969" s="558"/>
      <c r="O969" s="558"/>
      <c r="P969" s="28"/>
      <c r="Q969" s="559"/>
      <c r="R969" s="560"/>
      <c r="S969" s="560"/>
      <c r="T969" s="28"/>
      <c r="U969" s="28"/>
      <c r="V969" s="28"/>
      <c r="W969" s="28"/>
      <c r="X969" s="558"/>
      <c r="Y969" s="558"/>
      <c r="Z969" s="558"/>
      <c r="AA969" s="561"/>
      <c r="AB969" s="562"/>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row>
    <row r="970" ht="11.25" customHeight="1">
      <c r="A970" s="557"/>
      <c r="B970" s="558"/>
      <c r="C970" s="558"/>
      <c r="D970" s="360"/>
      <c r="E970" s="558"/>
      <c r="F970" s="28"/>
      <c r="G970" s="28"/>
      <c r="H970" s="558"/>
      <c r="I970" s="360"/>
      <c r="J970" s="559"/>
      <c r="K970" s="559"/>
      <c r="L970" s="558"/>
      <c r="M970" s="558"/>
      <c r="N970" s="558"/>
      <c r="O970" s="558"/>
      <c r="P970" s="28"/>
      <c r="Q970" s="559"/>
      <c r="R970" s="560"/>
      <c r="S970" s="560"/>
      <c r="T970" s="28"/>
      <c r="U970" s="28"/>
      <c r="V970" s="28"/>
      <c r="W970" s="28"/>
      <c r="X970" s="558"/>
      <c r="Y970" s="558"/>
      <c r="Z970" s="558"/>
      <c r="AA970" s="561"/>
      <c r="AB970" s="562"/>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row>
    <row r="971" ht="11.25" customHeight="1">
      <c r="A971" s="557"/>
      <c r="B971" s="558"/>
      <c r="C971" s="558"/>
      <c r="D971" s="360"/>
      <c r="E971" s="558"/>
      <c r="F971" s="28"/>
      <c r="G971" s="28"/>
      <c r="H971" s="558"/>
      <c r="I971" s="360"/>
      <c r="J971" s="559"/>
      <c r="K971" s="559"/>
      <c r="L971" s="558"/>
      <c r="M971" s="558"/>
      <c r="N971" s="558"/>
      <c r="O971" s="558"/>
      <c r="P971" s="28"/>
      <c r="Q971" s="559"/>
      <c r="R971" s="560"/>
      <c r="S971" s="560"/>
      <c r="T971" s="28"/>
      <c r="U971" s="28"/>
      <c r="V971" s="28"/>
      <c r="W971" s="28"/>
      <c r="X971" s="558"/>
      <c r="Y971" s="558"/>
      <c r="Z971" s="558"/>
      <c r="AA971" s="561"/>
      <c r="AB971" s="562"/>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row>
    <row r="972" ht="11.25" customHeight="1">
      <c r="A972" s="557"/>
      <c r="B972" s="558"/>
      <c r="C972" s="558"/>
      <c r="D972" s="360"/>
      <c r="E972" s="558"/>
      <c r="F972" s="28"/>
      <c r="G972" s="28"/>
      <c r="H972" s="558"/>
      <c r="I972" s="360"/>
      <c r="J972" s="559"/>
      <c r="K972" s="559"/>
      <c r="L972" s="558"/>
      <c r="M972" s="558"/>
      <c r="N972" s="558"/>
      <c r="O972" s="558"/>
      <c r="P972" s="28"/>
      <c r="Q972" s="559"/>
      <c r="R972" s="560"/>
      <c r="S972" s="560"/>
      <c r="T972" s="28"/>
      <c r="U972" s="28"/>
      <c r="V972" s="28"/>
      <c r="W972" s="28"/>
      <c r="X972" s="558"/>
      <c r="Y972" s="558"/>
      <c r="Z972" s="558"/>
      <c r="AA972" s="561"/>
      <c r="AB972" s="562"/>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row>
    <row r="973" ht="11.25" customHeight="1">
      <c r="A973" s="557"/>
      <c r="B973" s="558"/>
      <c r="C973" s="558"/>
      <c r="D973" s="360"/>
      <c r="E973" s="558"/>
      <c r="F973" s="28"/>
      <c r="G973" s="28"/>
      <c r="H973" s="558"/>
      <c r="I973" s="360"/>
      <c r="J973" s="559"/>
      <c r="K973" s="559"/>
      <c r="L973" s="558"/>
      <c r="M973" s="558"/>
      <c r="N973" s="558"/>
      <c r="O973" s="558"/>
      <c r="P973" s="28"/>
      <c r="Q973" s="559"/>
      <c r="R973" s="560"/>
      <c r="S973" s="560"/>
      <c r="T973" s="28"/>
      <c r="U973" s="28"/>
      <c r="V973" s="28"/>
      <c r="W973" s="28"/>
      <c r="X973" s="558"/>
      <c r="Y973" s="558"/>
      <c r="Z973" s="558"/>
      <c r="AA973" s="561"/>
      <c r="AB973" s="562"/>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row>
    <row r="974" ht="11.25" customHeight="1">
      <c r="A974" s="557"/>
      <c r="B974" s="558"/>
      <c r="C974" s="558"/>
      <c r="D974" s="360"/>
      <c r="E974" s="558"/>
      <c r="F974" s="28"/>
      <c r="G974" s="28"/>
      <c r="H974" s="558"/>
      <c r="I974" s="360"/>
      <c r="J974" s="559"/>
      <c r="K974" s="559"/>
      <c r="L974" s="558"/>
      <c r="M974" s="558"/>
      <c r="N974" s="558"/>
      <c r="O974" s="558"/>
      <c r="P974" s="28"/>
      <c r="Q974" s="559"/>
      <c r="R974" s="560"/>
      <c r="S974" s="560"/>
      <c r="T974" s="28"/>
      <c r="U974" s="28"/>
      <c r="V974" s="28"/>
      <c r="W974" s="28"/>
      <c r="X974" s="558"/>
      <c r="Y974" s="558"/>
      <c r="Z974" s="558"/>
      <c r="AA974" s="561"/>
      <c r="AB974" s="562"/>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row>
    <row r="975" ht="11.25" customHeight="1">
      <c r="A975" s="557"/>
      <c r="B975" s="558"/>
      <c r="C975" s="558"/>
      <c r="D975" s="360"/>
      <c r="E975" s="558"/>
      <c r="F975" s="28"/>
      <c r="G975" s="28"/>
      <c r="H975" s="558"/>
      <c r="I975" s="360"/>
      <c r="J975" s="559"/>
      <c r="K975" s="559"/>
      <c r="L975" s="558"/>
      <c r="M975" s="558"/>
      <c r="N975" s="558"/>
      <c r="O975" s="558"/>
      <c r="P975" s="28"/>
      <c r="Q975" s="559"/>
      <c r="R975" s="560"/>
      <c r="S975" s="560"/>
      <c r="T975" s="28"/>
      <c r="U975" s="28"/>
      <c r="V975" s="28"/>
      <c r="W975" s="28"/>
      <c r="X975" s="558"/>
      <c r="Y975" s="558"/>
      <c r="Z975" s="558"/>
      <c r="AA975" s="561"/>
      <c r="AB975" s="562"/>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row>
    <row r="976" ht="11.25" customHeight="1">
      <c r="A976" s="557"/>
      <c r="B976" s="558"/>
      <c r="C976" s="558"/>
      <c r="D976" s="360"/>
      <c r="E976" s="558"/>
      <c r="F976" s="28"/>
      <c r="G976" s="28"/>
      <c r="H976" s="558"/>
      <c r="I976" s="360"/>
      <c r="J976" s="559"/>
      <c r="K976" s="559"/>
      <c r="L976" s="558"/>
      <c r="M976" s="558"/>
      <c r="N976" s="558"/>
      <c r="O976" s="558"/>
      <c r="P976" s="28"/>
      <c r="Q976" s="559"/>
      <c r="R976" s="560"/>
      <c r="S976" s="560"/>
      <c r="T976" s="28"/>
      <c r="U976" s="28"/>
      <c r="V976" s="28"/>
      <c r="W976" s="28"/>
      <c r="X976" s="558"/>
      <c r="Y976" s="558"/>
      <c r="Z976" s="558"/>
      <c r="AA976" s="561"/>
      <c r="AB976" s="562"/>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row>
    <row r="977" ht="11.25" customHeight="1">
      <c r="A977" s="557"/>
      <c r="B977" s="558"/>
      <c r="C977" s="558"/>
      <c r="D977" s="360"/>
      <c r="E977" s="558"/>
      <c r="F977" s="28"/>
      <c r="G977" s="28"/>
      <c r="H977" s="558"/>
      <c r="I977" s="360"/>
      <c r="J977" s="559"/>
      <c r="K977" s="559"/>
      <c r="L977" s="558"/>
      <c r="M977" s="558"/>
      <c r="N977" s="558"/>
      <c r="O977" s="558"/>
      <c r="P977" s="28"/>
      <c r="Q977" s="559"/>
      <c r="R977" s="560"/>
      <c r="S977" s="560"/>
      <c r="T977" s="28"/>
      <c r="U977" s="28"/>
      <c r="V977" s="28"/>
      <c r="W977" s="28"/>
      <c r="X977" s="558"/>
      <c r="Y977" s="558"/>
      <c r="Z977" s="558"/>
      <c r="AA977" s="561"/>
      <c r="AB977" s="562"/>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row>
    <row r="978" ht="11.25" customHeight="1">
      <c r="A978" s="557"/>
      <c r="B978" s="558"/>
      <c r="C978" s="558"/>
      <c r="D978" s="360"/>
      <c r="E978" s="558"/>
      <c r="F978" s="28"/>
      <c r="G978" s="28"/>
      <c r="H978" s="558"/>
      <c r="I978" s="360"/>
      <c r="J978" s="559"/>
      <c r="K978" s="559"/>
      <c r="L978" s="558"/>
      <c r="M978" s="558"/>
      <c r="N978" s="558"/>
      <c r="O978" s="558"/>
      <c r="P978" s="28"/>
      <c r="Q978" s="559"/>
      <c r="R978" s="560"/>
      <c r="S978" s="560"/>
      <c r="T978" s="28"/>
      <c r="U978" s="28"/>
      <c r="V978" s="28"/>
      <c r="W978" s="28"/>
      <c r="X978" s="558"/>
      <c r="Y978" s="558"/>
      <c r="Z978" s="558"/>
      <c r="AA978" s="561"/>
      <c r="AB978" s="562"/>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row>
    <row r="979" ht="11.25" customHeight="1">
      <c r="A979" s="557"/>
      <c r="B979" s="558"/>
      <c r="C979" s="558"/>
      <c r="D979" s="360"/>
      <c r="E979" s="558"/>
      <c r="F979" s="28"/>
      <c r="G979" s="28"/>
      <c r="H979" s="558"/>
      <c r="I979" s="360"/>
      <c r="J979" s="559"/>
      <c r="K979" s="559"/>
      <c r="L979" s="558"/>
      <c r="M979" s="558"/>
      <c r="N979" s="558"/>
      <c r="O979" s="558"/>
      <c r="P979" s="28"/>
      <c r="Q979" s="559"/>
      <c r="R979" s="560"/>
      <c r="S979" s="560"/>
      <c r="T979" s="28"/>
      <c r="U979" s="28"/>
      <c r="V979" s="28"/>
      <c r="W979" s="28"/>
      <c r="X979" s="558"/>
      <c r="Y979" s="558"/>
      <c r="Z979" s="558"/>
      <c r="AA979" s="561"/>
      <c r="AB979" s="562"/>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row>
    <row r="980" ht="11.25" customHeight="1">
      <c r="A980" s="557"/>
      <c r="B980" s="558"/>
      <c r="C980" s="558"/>
      <c r="D980" s="360"/>
      <c r="E980" s="558"/>
      <c r="F980" s="28"/>
      <c r="G980" s="28"/>
      <c r="H980" s="558"/>
      <c r="I980" s="360"/>
      <c r="J980" s="559"/>
      <c r="K980" s="559"/>
      <c r="L980" s="558"/>
      <c r="M980" s="558"/>
      <c r="N980" s="558"/>
      <c r="O980" s="558"/>
      <c r="P980" s="28"/>
      <c r="Q980" s="559"/>
      <c r="R980" s="560"/>
      <c r="S980" s="560"/>
      <c r="T980" s="28"/>
      <c r="U980" s="28"/>
      <c r="V980" s="28"/>
      <c r="W980" s="28"/>
      <c r="X980" s="558"/>
      <c r="Y980" s="558"/>
      <c r="Z980" s="558"/>
      <c r="AA980" s="561"/>
      <c r="AB980" s="562"/>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row>
    <row r="981" ht="11.25" customHeight="1">
      <c r="A981" s="557"/>
      <c r="B981" s="558"/>
      <c r="C981" s="558"/>
      <c r="D981" s="360"/>
      <c r="E981" s="558"/>
      <c r="F981" s="28"/>
      <c r="G981" s="28"/>
      <c r="H981" s="558"/>
      <c r="I981" s="360"/>
      <c r="J981" s="559"/>
      <c r="K981" s="559"/>
      <c r="L981" s="558"/>
      <c r="M981" s="558"/>
      <c r="N981" s="558"/>
      <c r="O981" s="558"/>
      <c r="P981" s="28"/>
      <c r="Q981" s="559"/>
      <c r="R981" s="560"/>
      <c r="S981" s="560"/>
      <c r="T981" s="28"/>
      <c r="U981" s="28"/>
      <c r="V981" s="28"/>
      <c r="W981" s="28"/>
      <c r="X981" s="558"/>
      <c r="Y981" s="558"/>
      <c r="Z981" s="558"/>
      <c r="AA981" s="561"/>
      <c r="AB981" s="562"/>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row>
    <row r="982" ht="11.25" customHeight="1">
      <c r="A982" s="557"/>
      <c r="B982" s="558"/>
      <c r="C982" s="558"/>
      <c r="D982" s="360"/>
      <c r="E982" s="558"/>
      <c r="F982" s="28"/>
      <c r="G982" s="28"/>
      <c r="H982" s="558"/>
      <c r="I982" s="360"/>
      <c r="J982" s="559"/>
      <c r="K982" s="559"/>
      <c r="L982" s="558"/>
      <c r="M982" s="558"/>
      <c r="N982" s="558"/>
      <c r="O982" s="558"/>
      <c r="P982" s="28"/>
      <c r="Q982" s="559"/>
      <c r="R982" s="560"/>
      <c r="S982" s="560"/>
      <c r="T982" s="28"/>
      <c r="U982" s="28"/>
      <c r="V982" s="28"/>
      <c r="W982" s="28"/>
      <c r="X982" s="558"/>
      <c r="Y982" s="558"/>
      <c r="Z982" s="558"/>
      <c r="AA982" s="561"/>
      <c r="AB982" s="562"/>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row>
    <row r="983" ht="11.25" customHeight="1">
      <c r="A983" s="557"/>
      <c r="B983" s="558"/>
      <c r="C983" s="558"/>
      <c r="D983" s="360"/>
      <c r="E983" s="558"/>
      <c r="F983" s="28"/>
      <c r="G983" s="28"/>
      <c r="H983" s="558"/>
      <c r="I983" s="360"/>
      <c r="J983" s="559"/>
      <c r="K983" s="559"/>
      <c r="L983" s="558"/>
      <c r="M983" s="558"/>
      <c r="N983" s="558"/>
      <c r="O983" s="558"/>
      <c r="P983" s="28"/>
      <c r="Q983" s="559"/>
      <c r="R983" s="560"/>
      <c r="S983" s="560"/>
      <c r="T983" s="28"/>
      <c r="U983" s="28"/>
      <c r="V983" s="28"/>
      <c r="W983" s="28"/>
      <c r="X983" s="558"/>
      <c r="Y983" s="558"/>
      <c r="Z983" s="558"/>
      <c r="AA983" s="561"/>
      <c r="AB983" s="562"/>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row>
    <row r="984" ht="11.25" customHeight="1">
      <c r="A984" s="557"/>
      <c r="B984" s="558"/>
      <c r="C984" s="558"/>
      <c r="D984" s="360"/>
      <c r="E984" s="558"/>
      <c r="F984" s="28"/>
      <c r="G984" s="28"/>
      <c r="H984" s="558"/>
      <c r="I984" s="360"/>
      <c r="J984" s="559"/>
      <c r="K984" s="559"/>
      <c r="L984" s="558"/>
      <c r="M984" s="558"/>
      <c r="N984" s="558"/>
      <c r="O984" s="558"/>
      <c r="P984" s="28"/>
      <c r="Q984" s="559"/>
      <c r="R984" s="560"/>
      <c r="S984" s="560"/>
      <c r="T984" s="28"/>
      <c r="U984" s="28"/>
      <c r="V984" s="28"/>
      <c r="W984" s="28"/>
      <c r="X984" s="558"/>
      <c r="Y984" s="558"/>
      <c r="Z984" s="558"/>
      <c r="AA984" s="561"/>
      <c r="AB984" s="562"/>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row>
    <row r="985" ht="11.25" customHeight="1">
      <c r="A985" s="557"/>
      <c r="B985" s="558"/>
      <c r="C985" s="558"/>
      <c r="D985" s="360"/>
      <c r="E985" s="558"/>
      <c r="F985" s="28"/>
      <c r="G985" s="28"/>
      <c r="H985" s="558"/>
      <c r="I985" s="360"/>
      <c r="J985" s="559"/>
      <c r="K985" s="559"/>
      <c r="L985" s="558"/>
      <c r="M985" s="558"/>
      <c r="N985" s="558"/>
      <c r="O985" s="558"/>
      <c r="P985" s="28"/>
      <c r="Q985" s="559"/>
      <c r="R985" s="560"/>
      <c r="S985" s="560"/>
      <c r="T985" s="28"/>
      <c r="U985" s="28"/>
      <c r="V985" s="28"/>
      <c r="W985" s="28"/>
      <c r="X985" s="558"/>
      <c r="Y985" s="558"/>
      <c r="Z985" s="558"/>
      <c r="AA985" s="561"/>
      <c r="AB985" s="562"/>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row>
    <row r="986" ht="11.25" customHeight="1">
      <c r="A986" s="557"/>
      <c r="B986" s="558"/>
      <c r="C986" s="558"/>
      <c r="D986" s="360"/>
      <c r="E986" s="558"/>
      <c r="F986" s="28"/>
      <c r="G986" s="28"/>
      <c r="H986" s="558"/>
      <c r="I986" s="360"/>
      <c r="J986" s="559"/>
      <c r="K986" s="559"/>
      <c r="L986" s="558"/>
      <c r="M986" s="558"/>
      <c r="N986" s="558"/>
      <c r="O986" s="558"/>
      <c r="P986" s="28"/>
      <c r="Q986" s="559"/>
      <c r="R986" s="560"/>
      <c r="S986" s="560"/>
      <c r="T986" s="28"/>
      <c r="U986" s="28"/>
      <c r="V986" s="28"/>
      <c r="W986" s="28"/>
      <c r="X986" s="558"/>
      <c r="Y986" s="558"/>
      <c r="Z986" s="558"/>
      <c r="AA986" s="561"/>
      <c r="AB986" s="562"/>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row>
    <row r="987" ht="11.25" customHeight="1">
      <c r="A987" s="557"/>
      <c r="B987" s="558"/>
      <c r="C987" s="558"/>
      <c r="D987" s="360"/>
      <c r="E987" s="558"/>
      <c r="F987" s="28"/>
      <c r="G987" s="28"/>
      <c r="H987" s="558"/>
      <c r="I987" s="360"/>
      <c r="J987" s="559"/>
      <c r="K987" s="559"/>
      <c r="L987" s="558"/>
      <c r="M987" s="558"/>
      <c r="N987" s="558"/>
      <c r="O987" s="558"/>
      <c r="P987" s="28"/>
      <c r="Q987" s="559"/>
      <c r="R987" s="560"/>
      <c r="S987" s="560"/>
      <c r="T987" s="28"/>
      <c r="U987" s="28"/>
      <c r="V987" s="28"/>
      <c r="W987" s="28"/>
      <c r="X987" s="558"/>
      <c r="Y987" s="558"/>
      <c r="Z987" s="558"/>
      <c r="AA987" s="561"/>
      <c r="AB987" s="562"/>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row>
    <row r="988" ht="11.25" customHeight="1">
      <c r="A988" s="557"/>
      <c r="B988" s="558"/>
      <c r="C988" s="558"/>
      <c r="D988" s="360"/>
      <c r="E988" s="558"/>
      <c r="F988" s="28"/>
      <c r="G988" s="28"/>
      <c r="H988" s="558"/>
      <c r="I988" s="360"/>
      <c r="J988" s="559"/>
      <c r="K988" s="559"/>
      <c r="L988" s="558"/>
      <c r="M988" s="558"/>
      <c r="N988" s="558"/>
      <c r="O988" s="558"/>
      <c r="P988" s="28"/>
      <c r="Q988" s="559"/>
      <c r="R988" s="560"/>
      <c r="S988" s="560"/>
      <c r="T988" s="28"/>
      <c r="U988" s="28"/>
      <c r="V988" s="28"/>
      <c r="W988" s="28"/>
      <c r="X988" s="558"/>
      <c r="Y988" s="558"/>
      <c r="Z988" s="558"/>
      <c r="AA988" s="561"/>
      <c r="AB988" s="562"/>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row>
    <row r="989" ht="11.25" customHeight="1">
      <c r="A989" s="557"/>
      <c r="B989" s="558"/>
      <c r="C989" s="558"/>
      <c r="D989" s="360"/>
      <c r="E989" s="558"/>
      <c r="F989" s="28"/>
      <c r="G989" s="28"/>
      <c r="H989" s="558"/>
      <c r="I989" s="360"/>
      <c r="J989" s="559"/>
      <c r="K989" s="559"/>
      <c r="L989" s="558"/>
      <c r="M989" s="558"/>
      <c r="N989" s="558"/>
      <c r="O989" s="558"/>
      <c r="P989" s="28"/>
      <c r="Q989" s="559"/>
      <c r="R989" s="560"/>
      <c r="S989" s="560"/>
      <c r="T989" s="28"/>
      <c r="U989" s="28"/>
      <c r="V989" s="28"/>
      <c r="W989" s="28"/>
      <c r="X989" s="558"/>
      <c r="Y989" s="558"/>
      <c r="Z989" s="558"/>
      <c r="AA989" s="561"/>
      <c r="AB989" s="562"/>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row>
    <row r="990" ht="11.25" customHeight="1">
      <c r="A990" s="557"/>
      <c r="B990" s="558"/>
      <c r="C990" s="558"/>
      <c r="D990" s="360"/>
      <c r="E990" s="558"/>
      <c r="F990" s="28"/>
      <c r="G990" s="28"/>
      <c r="H990" s="558"/>
      <c r="I990" s="360"/>
      <c r="J990" s="559"/>
      <c r="K990" s="559"/>
      <c r="L990" s="558"/>
      <c r="M990" s="558"/>
      <c r="N990" s="558"/>
      <c r="O990" s="558"/>
      <c r="P990" s="28"/>
      <c r="Q990" s="559"/>
      <c r="R990" s="560"/>
      <c r="S990" s="560"/>
      <c r="T990" s="28"/>
      <c r="U990" s="28"/>
      <c r="V990" s="28"/>
      <c r="W990" s="28"/>
      <c r="X990" s="558"/>
      <c r="Y990" s="558"/>
      <c r="Z990" s="558"/>
      <c r="AA990" s="561"/>
      <c r="AB990" s="562"/>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row>
    <row r="991" ht="11.25" customHeight="1">
      <c r="A991" s="557"/>
      <c r="B991" s="558"/>
      <c r="C991" s="558"/>
      <c r="D991" s="360"/>
      <c r="E991" s="558"/>
      <c r="F991" s="28"/>
      <c r="G991" s="28"/>
      <c r="H991" s="558"/>
      <c r="I991" s="360"/>
      <c r="J991" s="559"/>
      <c r="K991" s="559"/>
      <c r="L991" s="558"/>
      <c r="M991" s="558"/>
      <c r="N991" s="558"/>
      <c r="O991" s="558"/>
      <c r="P991" s="28"/>
      <c r="Q991" s="559"/>
      <c r="R991" s="560"/>
      <c r="S991" s="560"/>
      <c r="T991" s="28"/>
      <c r="U991" s="28"/>
      <c r="V991" s="28"/>
      <c r="W991" s="28"/>
      <c r="X991" s="558"/>
      <c r="Y991" s="558"/>
      <c r="Z991" s="558"/>
      <c r="AA991" s="561"/>
      <c r="AB991" s="562"/>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row>
    <row r="992" ht="11.25" customHeight="1">
      <c r="A992" s="557"/>
      <c r="B992" s="558"/>
      <c r="C992" s="558"/>
      <c r="D992" s="360"/>
      <c r="E992" s="558"/>
      <c r="F992" s="28"/>
      <c r="G992" s="28"/>
      <c r="H992" s="558"/>
      <c r="I992" s="360"/>
      <c r="J992" s="559"/>
      <c r="K992" s="559"/>
      <c r="L992" s="558"/>
      <c r="M992" s="558"/>
      <c r="N992" s="558"/>
      <c r="O992" s="558"/>
      <c r="P992" s="28"/>
      <c r="Q992" s="559"/>
      <c r="R992" s="560"/>
      <c r="S992" s="560"/>
      <c r="T992" s="28"/>
      <c r="U992" s="28"/>
      <c r="V992" s="28"/>
      <c r="W992" s="28"/>
      <c r="X992" s="558"/>
      <c r="Y992" s="558"/>
      <c r="Z992" s="558"/>
      <c r="AA992" s="561"/>
      <c r="AB992" s="562"/>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row>
    <row r="993" ht="11.25" customHeight="1">
      <c r="A993" s="557"/>
      <c r="B993" s="558"/>
      <c r="C993" s="558"/>
      <c r="D993" s="360"/>
      <c r="E993" s="558"/>
      <c r="F993" s="28"/>
      <c r="G993" s="28"/>
      <c r="H993" s="558"/>
      <c r="I993" s="360"/>
      <c r="J993" s="559"/>
      <c r="K993" s="559"/>
      <c r="L993" s="558"/>
      <c r="M993" s="558"/>
      <c r="N993" s="558"/>
      <c r="O993" s="558"/>
      <c r="P993" s="28"/>
      <c r="Q993" s="559"/>
      <c r="R993" s="560"/>
      <c r="S993" s="560"/>
      <c r="T993" s="28"/>
      <c r="U993" s="28"/>
      <c r="V993" s="28"/>
      <c r="W993" s="28"/>
      <c r="X993" s="558"/>
      <c r="Y993" s="558"/>
      <c r="Z993" s="558"/>
      <c r="AA993" s="561"/>
      <c r="AB993" s="562"/>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row>
    <row r="994" ht="11.25" customHeight="1">
      <c r="A994" s="557"/>
      <c r="B994" s="558"/>
      <c r="C994" s="558"/>
      <c r="D994" s="360"/>
      <c r="E994" s="558"/>
      <c r="F994" s="28"/>
      <c r="G994" s="28"/>
      <c r="H994" s="558"/>
      <c r="I994" s="360"/>
      <c r="J994" s="559"/>
      <c r="K994" s="559"/>
      <c r="L994" s="558"/>
      <c r="M994" s="558"/>
      <c r="N994" s="558"/>
      <c r="O994" s="558"/>
      <c r="P994" s="28"/>
      <c r="Q994" s="559"/>
      <c r="R994" s="560"/>
      <c r="S994" s="560"/>
      <c r="T994" s="28"/>
      <c r="U994" s="28"/>
      <c r="V994" s="28"/>
      <c r="W994" s="28"/>
      <c r="X994" s="558"/>
      <c r="Y994" s="558"/>
      <c r="Z994" s="558"/>
      <c r="AA994" s="561"/>
      <c r="AB994" s="562"/>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row>
    <row r="995" ht="11.25" customHeight="1">
      <c r="A995" s="557"/>
      <c r="B995" s="558"/>
      <c r="C995" s="558"/>
      <c r="D995" s="360"/>
      <c r="E995" s="558"/>
      <c r="F995" s="28"/>
      <c r="G995" s="28"/>
      <c r="H995" s="558"/>
      <c r="I995" s="360"/>
      <c r="J995" s="559"/>
      <c r="K995" s="559"/>
      <c r="L995" s="558"/>
      <c r="M995" s="558"/>
      <c r="N995" s="558"/>
      <c r="O995" s="558"/>
      <c r="P995" s="28"/>
      <c r="Q995" s="559"/>
      <c r="R995" s="560"/>
      <c r="S995" s="560"/>
      <c r="T995" s="28"/>
      <c r="U995" s="28"/>
      <c r="V995" s="28"/>
      <c r="W995" s="28"/>
      <c r="X995" s="558"/>
      <c r="Y995" s="558"/>
      <c r="Z995" s="558"/>
      <c r="AA995" s="561"/>
      <c r="AB995" s="562"/>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row>
    <row r="996" ht="11.25" customHeight="1">
      <c r="A996" s="557"/>
      <c r="B996" s="558"/>
      <c r="C996" s="558"/>
      <c r="D996" s="360"/>
      <c r="E996" s="558"/>
      <c r="F996" s="28"/>
      <c r="G996" s="28"/>
      <c r="H996" s="558"/>
      <c r="I996" s="360"/>
      <c r="J996" s="559"/>
      <c r="K996" s="559"/>
      <c r="L996" s="558"/>
      <c r="M996" s="558"/>
      <c r="N996" s="558"/>
      <c r="O996" s="558"/>
      <c r="P996" s="28"/>
      <c r="Q996" s="559"/>
      <c r="R996" s="560"/>
      <c r="S996" s="560"/>
      <c r="T996" s="28"/>
      <c r="U996" s="28"/>
      <c r="V996" s="28"/>
      <c r="W996" s="28"/>
      <c r="X996" s="558"/>
      <c r="Y996" s="558"/>
      <c r="Z996" s="558"/>
      <c r="AA996" s="561"/>
      <c r="AB996" s="562"/>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row>
    <row r="997" ht="11.25" customHeight="1">
      <c r="A997" s="557"/>
      <c r="B997" s="558"/>
      <c r="C997" s="558"/>
      <c r="D997" s="360"/>
      <c r="E997" s="558"/>
      <c r="F997" s="28"/>
      <c r="G997" s="28"/>
      <c r="H997" s="558"/>
      <c r="I997" s="360"/>
      <c r="J997" s="559"/>
      <c r="K997" s="559"/>
      <c r="L997" s="558"/>
      <c r="M997" s="558"/>
      <c r="N997" s="558"/>
      <c r="O997" s="558"/>
      <c r="P997" s="28"/>
      <c r="Q997" s="559"/>
      <c r="R997" s="560"/>
      <c r="S997" s="560"/>
      <c r="T997" s="28"/>
      <c r="U997" s="28"/>
      <c r="V997" s="28"/>
      <c r="W997" s="28"/>
      <c r="X997" s="558"/>
      <c r="Y997" s="558"/>
      <c r="Z997" s="558"/>
      <c r="AA997" s="561"/>
      <c r="AB997" s="562"/>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row>
    <row r="998" ht="11.25" customHeight="1">
      <c r="A998" s="557"/>
      <c r="B998" s="558"/>
      <c r="C998" s="558"/>
      <c r="D998" s="360"/>
      <c r="E998" s="558"/>
      <c r="F998" s="28"/>
      <c r="G998" s="28"/>
      <c r="H998" s="558"/>
      <c r="I998" s="360"/>
      <c r="J998" s="559"/>
      <c r="K998" s="559"/>
      <c r="L998" s="558"/>
      <c r="M998" s="558"/>
      <c r="N998" s="558"/>
      <c r="O998" s="558"/>
      <c r="P998" s="28"/>
      <c r="Q998" s="559"/>
      <c r="R998" s="560"/>
      <c r="S998" s="560"/>
      <c r="T998" s="28"/>
      <c r="U998" s="28"/>
      <c r="V998" s="28"/>
      <c r="W998" s="28"/>
      <c r="X998" s="558"/>
      <c r="Y998" s="558"/>
      <c r="Z998" s="558"/>
      <c r="AA998" s="561"/>
      <c r="AB998" s="562"/>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row>
    <row r="999" ht="11.25" customHeight="1">
      <c r="A999" s="557"/>
      <c r="B999" s="558"/>
      <c r="C999" s="558"/>
      <c r="D999" s="360"/>
      <c r="E999" s="558"/>
      <c r="F999" s="28"/>
      <c r="G999" s="28"/>
      <c r="H999" s="558"/>
      <c r="I999" s="360"/>
      <c r="J999" s="559"/>
      <c r="K999" s="559"/>
      <c r="L999" s="558"/>
      <c r="M999" s="558"/>
      <c r="N999" s="558"/>
      <c r="O999" s="558"/>
      <c r="P999" s="28"/>
      <c r="Q999" s="559"/>
      <c r="R999" s="560"/>
      <c r="S999" s="560"/>
      <c r="T999" s="28"/>
      <c r="U999" s="28"/>
      <c r="V999" s="28"/>
      <c r="W999" s="28"/>
      <c r="X999" s="558"/>
      <c r="Y999" s="558"/>
      <c r="Z999" s="558"/>
      <c r="AA999" s="561"/>
      <c r="AB999" s="562"/>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row>
    <row r="1000" ht="11.25" customHeight="1">
      <c r="A1000" s="557"/>
      <c r="B1000" s="558"/>
      <c r="C1000" s="558"/>
      <c r="D1000" s="360"/>
      <c r="E1000" s="558"/>
      <c r="F1000" s="28"/>
      <c r="G1000" s="28"/>
      <c r="H1000" s="558"/>
      <c r="I1000" s="360"/>
      <c r="J1000" s="559"/>
      <c r="K1000" s="559"/>
      <c r="L1000" s="558"/>
      <c r="M1000" s="558"/>
      <c r="N1000" s="558"/>
      <c r="O1000" s="558"/>
      <c r="P1000" s="28"/>
      <c r="Q1000" s="559"/>
      <c r="R1000" s="560"/>
      <c r="S1000" s="560"/>
      <c r="T1000" s="28"/>
      <c r="U1000" s="28"/>
      <c r="V1000" s="28"/>
      <c r="W1000" s="28"/>
      <c r="X1000" s="558"/>
      <c r="Y1000" s="558"/>
      <c r="Z1000" s="558"/>
      <c r="AA1000" s="561"/>
      <c r="AB1000" s="562"/>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row>
  </sheetData>
  <customSheetViews>
    <customSheetView guid="{3D3E9292-71EB-4B6B-811B-56A399F05061}" filter="1" showAutoFilter="1">
      <autoFilter ref="$A$1:$AJ$119">
        <filterColumn colId="3">
          <filters>
            <filter val="Altairnano"/>
            <filter val="EaglePicher Technologies, LLC"/>
            <filter val="Toyota"/>
            <filter val="Tesla Inc"/>
          </filters>
        </filterColumn>
      </autoFilter>
      <extLst>
        <ext uri="GoogleSheetsCustomDataVersion1">
          <go:sheetsCustomData xmlns:go="http://customooxmlschemas.google.com/" filterViewId="1559126887"/>
        </ext>
      </extLst>
    </customSheetView>
  </customSheetViews>
  <conditionalFormatting sqref="Q2:Q47 Q49:Q66 Q68:Q96">
    <cfRule type="cellIs" dxfId="0" priority="1" operator="greaterThan">
      <formula>1</formula>
    </cfRule>
  </conditionalFormatting>
  <conditionalFormatting sqref="Q115:Q116">
    <cfRule type="cellIs" dxfId="0" priority="2" operator="greaterThan">
      <formula>1</formula>
    </cfRule>
  </conditionalFormatting>
  <conditionalFormatting sqref="Q120:Q1000 AZ90:AZ91">
    <cfRule type="cellIs" dxfId="0" priority="3" operator="greaterThan">
      <formula>1</formula>
    </cfRule>
  </conditionalFormatting>
  <dataValidations>
    <dataValidation type="list" allowBlank="1" showErrorMessage="1" sqref="G93">
      <formula1>IF(#REF!="Housing",Housing_Type,IF(#REF!="Electrode materials",Electrode_Material,""))</formula1>
    </dataValidation>
    <dataValidation type="list" allowBlank="1" showErrorMessage="1" sqref="H93">
      <formula1>IF(G93="Cathode",Cathode_Raw_Matl,IF(G93="Anode",Anode_Raw_Matl,IF(G93="Liquid electrolyte",Liquid_Electrolyte,IF(G93="Solid electrolyte",Solid_Electrolyte,IF(G93="Current collectors",Current_Collectors,"")))))</formula1>
    </dataValidation>
    <dataValidation type="list" allowBlank="1" sqref="AB92 AD112">
      <formula1>"Low,Medium,High,Existing"</formula1>
    </dataValidation>
    <dataValidation type="list" allowBlank="1" showErrorMessage="1" sqref="B72 B93">
      <formula1>Status</formula1>
    </dataValidation>
    <dataValidation type="list" allowBlank="1" showErrorMessage="1" sqref="C93">
      <formula1>Supply_Chain_Segment</formula1>
    </dataValidation>
  </dataValidations>
  <hyperlinks>
    <hyperlink r:id="rId2" ref="AE2"/>
    <hyperlink r:id="rId3" ref="AE3"/>
    <hyperlink r:id="rId4" ref="I5"/>
    <hyperlink r:id="rId5" ref="V5"/>
    <hyperlink r:id="rId6" ref="AE5"/>
    <hyperlink r:id="rId7" ref="V6"/>
    <hyperlink r:id="rId8" ref="AE7"/>
    <hyperlink r:id="rId9" ref="AE8"/>
    <hyperlink r:id="rId10" ref="AE9"/>
    <hyperlink r:id="rId11" ref="I10"/>
    <hyperlink r:id="rId12" ref="V10"/>
    <hyperlink r:id="rId13" ref="AH10"/>
    <hyperlink r:id="rId14" ref="AE11"/>
    <hyperlink r:id="rId15" ref="AE12"/>
    <hyperlink r:id="rId16" ref="AE15"/>
    <hyperlink r:id="rId17" ref="AE18"/>
    <hyperlink r:id="rId18" ref="AE19"/>
    <hyperlink r:id="rId19" ref="AE20"/>
    <hyperlink r:id="rId20" ref="AE22"/>
    <hyperlink r:id="rId21" ref="AB23"/>
    <hyperlink r:id="rId22" ref="AE23"/>
    <hyperlink r:id="rId23" ref="V24"/>
    <hyperlink r:id="rId24" ref="I26"/>
    <hyperlink r:id="rId25" ref="I27"/>
    <hyperlink r:id="rId26" ref="V27"/>
    <hyperlink r:id="rId27" ref="AB27"/>
    <hyperlink r:id="rId28" ref="AE28"/>
    <hyperlink r:id="rId29" ref="AE29"/>
    <hyperlink r:id="rId30" ref="AE30"/>
    <hyperlink r:id="rId31" ref="AE31"/>
    <hyperlink r:id="rId32" ref="AE32"/>
    <hyperlink r:id="rId33" ref="AE35"/>
    <hyperlink r:id="rId34" ref="I36"/>
    <hyperlink r:id="rId35" ref="AE36"/>
    <hyperlink r:id="rId36" ref="I37"/>
    <hyperlink r:id="rId37" ref="AE38"/>
    <hyperlink r:id="rId38" ref="V39"/>
    <hyperlink r:id="rId39" location=":~:text=Enpower%20Greentech%20General%20Information&amp;text=Developer%20of%20energy%20storage%20battery,energy%20and%20smart%20power%20applications; " ref="AB39"/>
    <hyperlink r:id="rId40" ref="AE40"/>
    <hyperlink r:id="rId41" ref="I41"/>
    <hyperlink r:id="rId42" ref="V41"/>
    <hyperlink r:id="rId43" ref="AE43"/>
    <hyperlink r:id="rId44" ref="AE47"/>
    <hyperlink r:id="rId45" ref="AE48"/>
    <hyperlink r:id="rId46" ref="AE49"/>
    <hyperlink r:id="rId47" ref="AB50"/>
    <hyperlink r:id="rId48" ref="AE50"/>
    <hyperlink r:id="rId49" ref="AE51"/>
    <hyperlink r:id="rId50" ref="V52"/>
    <hyperlink r:id="rId51" ref="AE53"/>
    <hyperlink r:id="rId52" ref="AE54"/>
    <hyperlink r:id="rId53" ref="I58"/>
    <hyperlink r:id="rId54" ref="AB58"/>
    <hyperlink r:id="rId55" ref="AE59"/>
    <hyperlink r:id="rId56" ref="AE60"/>
    <hyperlink r:id="rId57" ref="AE61"/>
    <hyperlink r:id="rId58" ref="I62"/>
    <hyperlink r:id="rId59" ref="V62"/>
    <hyperlink r:id="rId60" ref="AE62"/>
    <hyperlink r:id="rId61" ref="AE63"/>
    <hyperlink r:id="rId62" ref="AE64"/>
    <hyperlink r:id="rId63" ref="AE65"/>
    <hyperlink r:id="rId64" ref="AE66"/>
    <hyperlink r:id="rId65" ref="AE67"/>
    <hyperlink r:id="rId66" ref="I68"/>
    <hyperlink r:id="rId67" ref="O69"/>
    <hyperlink r:id="rId68" ref="AE69"/>
    <hyperlink r:id="rId69" ref="AE70"/>
    <hyperlink r:id="rId70" ref="AE71"/>
    <hyperlink r:id="rId71" ref="AE76"/>
    <hyperlink r:id="rId72" ref="AE78"/>
    <hyperlink r:id="rId73" ref="AE79"/>
    <hyperlink r:id="rId74" ref="AE80"/>
    <hyperlink r:id="rId75" ref="I81"/>
    <hyperlink r:id="rId76" ref="V81"/>
    <hyperlink r:id="rId77" ref="I82"/>
    <hyperlink r:id="rId78" ref="AE83"/>
    <hyperlink r:id="rId79" ref="V84"/>
    <hyperlink r:id="rId80" ref="AE84"/>
    <hyperlink r:id="rId81" ref="AE85"/>
    <hyperlink r:id="rId82" ref="AE86"/>
    <hyperlink r:id="rId83" ref="AE87"/>
    <hyperlink r:id="rId84" ref="AE89"/>
    <hyperlink r:id="rId85" ref="AE90"/>
    <hyperlink r:id="rId86" ref="AE91"/>
    <hyperlink r:id="rId87" ref="I93"/>
    <hyperlink r:id="rId88" ref="AE94"/>
    <hyperlink r:id="rId89" ref="AE95"/>
    <hyperlink r:id="rId90" ref="AE96"/>
    <hyperlink r:id="rId91" ref="AE98"/>
    <hyperlink r:id="rId92" ref="AE101"/>
    <hyperlink r:id="rId93" ref="AE102"/>
    <hyperlink r:id="rId94" ref="I103"/>
    <hyperlink r:id="rId95" ref="V103"/>
    <hyperlink r:id="rId96" ref="AE103"/>
    <hyperlink r:id="rId97" ref="I104"/>
    <hyperlink r:id="rId98" ref="AE104"/>
    <hyperlink r:id="rId99" ref="AE106"/>
    <hyperlink r:id="rId100" ref="AE108"/>
    <hyperlink r:id="rId101" ref="AE109"/>
    <hyperlink r:id="rId102" ref="AE110"/>
    <hyperlink r:id="rId103" ref="AE111"/>
    <hyperlink r:id="rId104" ref="AE113"/>
    <hyperlink r:id="rId105" ref="AE114"/>
    <hyperlink r:id="rId106" ref="AE115"/>
    <hyperlink r:id="rId107" ref="AE116"/>
    <hyperlink r:id="rId108" ref="AE117"/>
  </hyperlinks>
  <printOptions/>
  <pageMargins bottom="0.75" footer="0.0" header="0.0" left="0.7" right="0.7" top="0.75"/>
  <pageSetup orientation="portrait"/>
  <drawing r:id="rId109"/>
  <legacyDrawing r:id="rId110"/>
  <tableParts count="1">
    <tablePart r:id="rId11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6.43"/>
    <col customWidth="1" min="2" max="26" width="8.57"/>
  </cols>
  <sheetData>
    <row r="1">
      <c r="A1" s="563" t="s">
        <v>2750</v>
      </c>
    </row>
    <row r="2">
      <c r="A2" s="564"/>
    </row>
    <row r="3">
      <c r="A3" s="563" t="s">
        <v>2751</v>
      </c>
    </row>
    <row r="4">
      <c r="A4" s="564"/>
    </row>
    <row r="5">
      <c r="A5" s="563" t="s">
        <v>2752</v>
      </c>
    </row>
    <row r="6">
      <c r="A6" s="563"/>
    </row>
    <row r="7">
      <c r="A7" s="563" t="s">
        <v>2753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55.57"/>
    <col customWidth="1" min="3" max="26" width="10.86"/>
  </cols>
  <sheetData>
    <row r="3" ht="126.75" customHeight="1">
      <c r="B3" s="565" t="s">
        <v>2754</v>
      </c>
    </row>
    <row r="4" ht="409.5" customHeight="1"/>
    <row r="5" ht="408.75" customHeight="1"/>
    <row r="6" ht="270.75" customHeight="1"/>
    <row r="7" ht="408.75" customHeight="1"/>
    <row r="8" ht="408.75" customHeight="1"/>
    <row r="9" ht="408.75" customHeight="1"/>
    <row r="10" ht="285.75" customHeight="1"/>
    <row r="11" ht="408.75" customHeight="1"/>
    <row r="12" ht="408.75" customHeight="1"/>
    <row r="13" ht="408.75" customHeight="1"/>
    <row r="14" ht="408.75" customHeight="1"/>
    <row r="15" ht="63.0" customHeight="1"/>
    <row r="16" ht="408.75" customHeight="1"/>
    <row r="17" ht="408.75" customHeight="1"/>
    <row r="18" ht="377.25" customHeight="1"/>
    <row r="21" ht="15.75" customHeight="1"/>
    <row r="22" ht="15.75" customHeight="1"/>
    <row r="23" ht="15.75" customHeight="1"/>
    <row r="24" ht="15.75" customHeight="1"/>
    <row r="25" ht="15.75" customHeight="1"/>
    <row r="26" ht="15.75" customHeight="1"/>
    <row r="27" ht="15.75" customHeight="1">
      <c r="B27" s="566"/>
    </row>
    <row r="28" ht="15.75" customHeight="1">
      <c r="B28" s="567"/>
    </row>
    <row r="29" ht="15.75" customHeight="1">
      <c r="B29" s="567"/>
    </row>
    <row r="30" ht="15.75" customHeight="1">
      <c r="B30" s="568"/>
    </row>
    <row r="31" ht="15.75" customHeight="1">
      <c r="B31" s="567"/>
    </row>
    <row r="32" ht="15.75" customHeight="1">
      <c r="B32" s="569"/>
    </row>
    <row r="33" ht="15.75" customHeight="1">
      <c r="B33" s="567"/>
    </row>
    <row r="34" ht="15.75" customHeight="1">
      <c r="B34" s="569"/>
    </row>
    <row r="35" ht="15.75" customHeight="1">
      <c r="B35" s="567"/>
    </row>
    <row r="36" ht="15.75" customHeight="1">
      <c r="B36" s="569"/>
    </row>
    <row r="37" ht="15.75" customHeight="1">
      <c r="B37" s="567"/>
    </row>
    <row r="38" ht="15.75" customHeight="1">
      <c r="B38" s="569"/>
    </row>
    <row r="39" ht="15.75" customHeight="1">
      <c r="B39" s="569"/>
    </row>
    <row r="40" ht="15.75" customHeight="1">
      <c r="B40" s="569"/>
    </row>
    <row r="41" ht="15.75" customHeight="1">
      <c r="B41" s="569"/>
    </row>
    <row r="42" ht="15.75" customHeight="1">
      <c r="B42" s="570"/>
    </row>
    <row r="43" ht="15.75" customHeight="1">
      <c r="B43" s="570"/>
    </row>
    <row r="44" ht="15.75" customHeight="1">
      <c r="B44" s="571"/>
    </row>
    <row r="45" ht="15.75" customHeight="1">
      <c r="B45" s="570"/>
    </row>
    <row r="46" ht="15.75" customHeight="1">
      <c r="B46" s="570"/>
    </row>
    <row r="47" ht="15.75" customHeight="1">
      <c r="B47" s="569"/>
    </row>
    <row r="48" ht="15.75" customHeight="1">
      <c r="B48" s="569"/>
    </row>
    <row r="49" ht="15.75" customHeight="1">
      <c r="B49" s="567"/>
    </row>
    <row r="50" ht="15.75" customHeight="1">
      <c r="B50" s="569"/>
    </row>
    <row r="51" ht="15.75" customHeight="1">
      <c r="B51" s="569"/>
    </row>
    <row r="52" ht="15.75" customHeight="1">
      <c r="B52" s="567"/>
    </row>
    <row r="53" ht="15.75" customHeight="1">
      <c r="B53" s="569"/>
    </row>
    <row r="54" ht="15.75" customHeight="1">
      <c r="B54" s="569"/>
    </row>
    <row r="55" ht="15.75" customHeight="1">
      <c r="B55" s="567"/>
    </row>
    <row r="56" ht="15.75" customHeight="1">
      <c r="B56" s="569"/>
    </row>
    <row r="57" ht="15.75" customHeight="1">
      <c r="B57" s="567"/>
    </row>
    <row r="58" ht="15.75" customHeight="1">
      <c r="B58" s="572"/>
    </row>
    <row r="59" ht="15.75" customHeight="1">
      <c r="B59" s="567"/>
    </row>
    <row r="60" ht="15.75" customHeight="1">
      <c r="B60" s="569"/>
    </row>
    <row r="61" ht="15.75" customHeight="1">
      <c r="B61" s="569"/>
    </row>
    <row r="62" ht="15.75" customHeight="1">
      <c r="B62" s="567"/>
    </row>
    <row r="63" ht="15.75" customHeight="1">
      <c r="B63" s="569"/>
    </row>
    <row r="64" ht="15.75" customHeight="1">
      <c r="B64" s="567"/>
    </row>
    <row r="65" ht="15.75" customHeight="1">
      <c r="B65" s="569"/>
    </row>
    <row r="66" ht="15.75" customHeight="1">
      <c r="B66" s="567"/>
    </row>
    <row r="67" ht="15.75" customHeight="1">
      <c r="B67" s="569"/>
    </row>
    <row r="68" ht="15.75" customHeight="1">
      <c r="B68" s="572"/>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3.0"/>
    <col customWidth="1" min="3" max="3" width="11.57"/>
    <col customWidth="1" min="4" max="4" width="13.0"/>
    <col customWidth="1" min="5" max="5" width="11.57"/>
    <col customWidth="1" min="6" max="6" width="13.43"/>
    <col customWidth="1" min="7" max="7" width="11.57"/>
    <col customWidth="1" min="8" max="8" width="13.43"/>
    <col customWidth="1" min="9" max="9" width="11.57"/>
    <col customWidth="1" min="10" max="10" width="8.57"/>
    <col customWidth="1" hidden="1" min="11" max="12" width="8.57"/>
    <col customWidth="1" min="13" max="26" width="8.57"/>
  </cols>
  <sheetData>
    <row r="1" ht="15.0" customHeight="1">
      <c r="A1" s="573" t="s">
        <v>2755</v>
      </c>
      <c r="E1" s="574" t="s">
        <v>2756</v>
      </c>
    </row>
    <row r="2" ht="20.25" customHeight="1">
      <c r="A2" s="575"/>
      <c r="B2" s="575"/>
      <c r="C2" s="575"/>
      <c r="D2" s="575"/>
      <c r="E2" s="575"/>
      <c r="F2" s="575"/>
      <c r="G2" s="575"/>
      <c r="H2" s="575"/>
      <c r="I2" s="575"/>
    </row>
    <row r="3" ht="34.5" customHeight="1">
      <c r="A3" s="576" t="s">
        <v>8</v>
      </c>
      <c r="B3" s="577" t="s">
        <v>420</v>
      </c>
      <c r="C3" s="578"/>
      <c r="D3" s="579" t="s">
        <v>618</v>
      </c>
      <c r="E3" s="578"/>
      <c r="F3" s="580" t="s">
        <v>2757</v>
      </c>
      <c r="G3" s="578"/>
      <c r="H3" s="580" t="s">
        <v>1927</v>
      </c>
      <c r="I3" s="581"/>
      <c r="L3" s="582" t="s">
        <v>618</v>
      </c>
    </row>
    <row r="4" ht="39.0" customHeight="1">
      <c r="A4" s="583"/>
      <c r="B4" s="584" t="s">
        <v>2758</v>
      </c>
      <c r="C4" s="585" t="s">
        <v>2759</v>
      </c>
      <c r="D4" s="586" t="s">
        <v>2758</v>
      </c>
      <c r="E4" s="587" t="s">
        <v>2759</v>
      </c>
      <c r="F4" s="586" t="s">
        <v>2758</v>
      </c>
      <c r="G4" s="588" t="s">
        <v>2759</v>
      </c>
      <c r="H4" s="589" t="s">
        <v>2758</v>
      </c>
      <c r="I4" s="590" t="s">
        <v>2759</v>
      </c>
      <c r="L4" s="582" t="s">
        <v>420</v>
      </c>
    </row>
    <row r="5" ht="21.0" customHeight="1">
      <c r="A5" s="591" t="s">
        <v>2760</v>
      </c>
      <c r="B5" s="592">
        <f t="array" ref="B5">IFERROR(ROWS(UNIQUE(_xlws.FILTER('Raw Materials'!$D$2:$D$94,'Raw Materials'!$M$2:$M$94=B3))),0)</f>
        <v>0</v>
      </c>
      <c r="C5" s="593">
        <f t="array" ref="C5">IFERROR(ROWS(UNIQUE(_xlws.FILTER('Raw Materials'!$F$2:$F$94,'Raw Materials'!$M$2:$M$94=B3))),0)</f>
        <v>0</v>
      </c>
      <c r="D5" s="592">
        <f t="array" ref="D5">IFERROR(ROWS(UNIQUE(_xlws.FILTER('Raw Materials'!$D$2:$D$94,'Raw Materials'!$M$2:$M$94=D3))),0)</f>
        <v>0</v>
      </c>
      <c r="E5" s="593">
        <f t="array" ref="E5">IFERROR(ROWS(UNIQUE(_xlws.FILTER('Raw Materials'!$F$2:$F$94,'Raw Materials'!$M$2:$M$94=D3))),0)</f>
        <v>0</v>
      </c>
      <c r="F5" s="592">
        <f t="array" ref="F5">IFERROR(ROWS(UNIQUE(_xlws.FILTER('Raw Materials'!$D$2:$D$94,ISNUMBER(MATCH('Raw Materials'!$M$2:$M$94,$L$3:$L$4,0))=FALSE))),0)</f>
        <v>0</v>
      </c>
      <c r="G5" s="592">
        <f t="array" ref="G5">IFERROR(ROWS(UNIQUE(_xlws.FILTER('Raw Materials'!$F$2:$F$94,ISNUMBER(MATCH('Raw Materials'!$M$2:$M$94,$L$3:$L$4,0))=FALSE))),0)</f>
        <v>0</v>
      </c>
      <c r="H5" s="594">
        <f t="array" ref="H5">IFERROR(ROWS(UNIQUE('Raw Materials'!$D$2:$D$94)),0)</f>
        <v>65</v>
      </c>
      <c r="I5" s="595">
        <f t="array" ref="I5">IFERROR(ROWS(UNIQUE('Raw Materials'!$F$2:$F$94)),0)</f>
        <v>82</v>
      </c>
    </row>
    <row r="6">
      <c r="A6" s="596" t="s">
        <v>2761</v>
      </c>
      <c r="B6" s="597">
        <f t="array" ref="B6">IFERROR(ROWS(UNIQUE(_xlws.FILTER('Battery Grade Materials'!$D$2:$D$136,'Battery Grade Materials'!$M$2:$M$136=B$3))),0)</f>
        <v>0</v>
      </c>
      <c r="C6" s="598">
        <f t="array" ref="C6">IFERROR(ROWS(UNIQUE(_xlws.FILTER('Battery Grade Materials'!$F$2:$F$136,'Battery Grade Materials'!$M$2:$M$136=B$3))),0)</f>
        <v>0</v>
      </c>
      <c r="D6" s="597">
        <f t="array" ref="D6">IFERROR(ROWS(UNIQUE(_xlws.FILTER('Battery Grade Materials'!$D$2:$D$136,'Battery Grade Materials'!$M$2:$M$136=D$3))),0)</f>
        <v>0</v>
      </c>
      <c r="E6" s="598">
        <f t="array" ref="E6">IFERROR(ROWS(UNIQUE(_xlws.FILTER('Battery Grade Materials'!$F$2:$F$136,'Battery Grade Materials'!$M$2:$M$136=D$3))),0)</f>
        <v>0</v>
      </c>
      <c r="F6" s="599">
        <f t="array" ref="F6">IFERROR(ROWS(UNIQUE(_xlws.FILTER('Battery Grade Materials'!$D$2:$D$136,ISNUMBER(MATCH('Battery Grade Materials'!$M$2:$M$136,$L$3:$L$4,0))=FALSE))),0)</f>
        <v>0</v>
      </c>
      <c r="G6" s="599">
        <f t="array" ref="G6">IFERROR(ROWS(UNIQUE(_xlws.FILTER('Battery Grade Materials'!$F$2:$F$136,ISNUMBER(MATCH('Battery Grade Materials'!$M$2:$M$136,$L$3:$L$4,0))=FALSE))),0)</f>
        <v>0</v>
      </c>
      <c r="H6" s="600">
        <f t="array" ref="H6">IFERROR(ROWS(UNIQUE('Battery Grade Materials'!$D$2:$D$136)),0)</f>
        <v>96</v>
      </c>
      <c r="I6" s="601">
        <f t="array" ref="I6">IFERROR(ROWS(UNIQUE('Battery Grade Materials'!$F$2:$F$136)),0)</f>
        <v>113</v>
      </c>
    </row>
    <row r="7">
      <c r="A7" s="602" t="s">
        <v>2762</v>
      </c>
      <c r="B7" s="592">
        <f t="array" ref="B7">IFERROR(ROWS(UNIQUE(_xlws.FILTER('Other Battery Components &amp; Mat.'!$D$2:$D$90,'Other Battery Components &amp; Mat.'!$M$2:$M$90=B$3))),0)</f>
        <v>0</v>
      </c>
      <c r="C7" s="593">
        <f t="array" ref="C7">IFERROR(ROWS(UNIQUE(_xlws.FILTER('Other Battery Components &amp; Mat.'!$F$2:$F$90,'Other Battery Components &amp; Mat.'!$M$2:$M$90=B$3))),0)</f>
        <v>0</v>
      </c>
      <c r="D7" s="592">
        <f t="array" ref="D7">IFERROR(ROWS(UNIQUE(_xlws.FILTER('Other Battery Components &amp; Mat.'!$D$2:$D$90,'Other Battery Components &amp; Mat.'!$M$2:$M$90=D$3))),0)</f>
        <v>0</v>
      </c>
      <c r="E7" s="593">
        <f t="array" ref="E7">IFERROR(ROWS(UNIQUE(_xlws.FILTER('Other Battery Components &amp; Mat.'!$F$2:$F$90,'Other Battery Components &amp; Mat.'!$M$2:$M$90=D$3))),0)</f>
        <v>0</v>
      </c>
      <c r="F7" s="592">
        <f t="array" ref="F7">IFERROR(ROWS(UNIQUE(_xlws.FILTER('Other Battery Components &amp; Mat.'!$D$2:$D$90,ISNUMBER(MATCH('Other Battery Components &amp; Mat.'!$M$2:$M$90,$L$3:$L$4,0))=FALSE))),0)</f>
        <v>0</v>
      </c>
      <c r="G7" s="603">
        <f t="array" ref="G7">IFERROR(ROWS(UNIQUE(_xlws.FILTER('Other Battery Components &amp; Mat.'!$F$2:$F$90,ISNUMBER(MATCH('Other Battery Components &amp; Mat.'!$M$2:$M$90,$L$3:$L$4,0))=FALSE))),0)</f>
        <v>0</v>
      </c>
      <c r="H7" s="604">
        <f t="array" ref="H7">IFERROR(ROWS(UNIQUE('Battery Grade Materials'!$D$2:$D$90)),0)</f>
        <v>66</v>
      </c>
      <c r="I7" s="605">
        <f t="array" ref="I7">IFERROR(ROWS(UNIQUE('Other Battery Components &amp; Mat.'!$F$2:$F$90)),0)</f>
        <v>86</v>
      </c>
    </row>
    <row r="8" ht="32.25" customHeight="1">
      <c r="A8" s="596" t="s">
        <v>2763</v>
      </c>
      <c r="B8" s="597">
        <f t="array" ref="B8">IFERROR(ROWS(UNIQUE(_xlws.FILTER('Electrode &amp; Cell Manufacturing'!$D$2:$D$119,'Electrode &amp; Cell Manufacturing'!$M$2:$M$119=B$3))),0)</f>
        <v>0</v>
      </c>
      <c r="C8" s="598">
        <f t="array" ref="C8">IFERROR(ROWS(UNIQUE(_xlws.FILTER('Electrode &amp; Cell Manufacturing'!$F$2:$F$119,'Electrode &amp; Cell Manufacturing'!$M$2:$M$119=B$3))),0)</f>
        <v>0</v>
      </c>
      <c r="D8" s="597">
        <f t="array" ref="D8">IFERROR(ROWS(UNIQUE(_xlws.FILTER('Electrode &amp; Cell Manufacturing'!$D$2:$D$119,'Electrode &amp; Cell Manufacturing'!$M$2:$M$119=D$3))),0)</f>
        <v>0</v>
      </c>
      <c r="E8" s="598">
        <f t="array" ref="E8">IFERROR(ROWS(UNIQUE(_xlws.FILTER('Electrode &amp; Cell Manufacturing'!$F$2:$F$119,'Electrode &amp; Cell Manufacturing'!$M$2:$M$119=D$3))),0)</f>
        <v>0</v>
      </c>
      <c r="F8" s="598">
        <f t="array" ref="F8">IFERROR(ROWS(UNIQUE(_xlws.FILTER('Electrode &amp; Cell Manufacturing'!$D$2:$D$119,ISNUMBER(MATCH('Electrode &amp; Cell Manufacturing'!$M$2:$M$119,$L$3:$L$4,0))=FALSE))),0)</f>
        <v>0</v>
      </c>
      <c r="G8" s="598">
        <f t="array" ref="G8">IFERROR(ROWS(UNIQUE(_xlws.FILTER('Electrode &amp; Cell Manufacturing'!$F$2:$F$119,ISNUMBER(MATCH('Electrode &amp; Cell Manufacturing'!$M$2:$M$119,$L$3:$L$4,0))=FALSE))),0)</f>
        <v>0</v>
      </c>
      <c r="H8" s="606">
        <f t="array" ref="H8">IFERROR(ROWS(UNIQUE('Electrode &amp; Cell Manufacturing'!$D$2:$D$119)),0)</f>
        <v>90</v>
      </c>
      <c r="I8" s="607">
        <f t="array" ref="I8">IFERROR(ROWS(UNIQUE('Electrode &amp; Cell Manufacturing'!$F$2:$F$119)),0)</f>
        <v>113</v>
      </c>
    </row>
    <row r="9">
      <c r="A9" s="602" t="s">
        <v>2764</v>
      </c>
      <c r="B9" s="592">
        <f t="array" ref="B9">IFERROR(ROWS(UNIQUE(_xlws.FILTER('Module-Pack Manufacturing'!$D$2:$D$240,'Module-Pack Manufacturing'!$M$2:$M$240=B$3))),0)</f>
        <v>0</v>
      </c>
      <c r="C9" s="593">
        <f t="array" ref="C9">IFERROR(ROWS(UNIQUE(_xlws.FILTER('Module-Pack Manufacturing'!$F$2:$F$240,'Module-Pack Manufacturing'!$M$2:$M$240=B$3))),0)</f>
        <v>0</v>
      </c>
      <c r="D9" s="592">
        <f t="array" ref="D9">IFERROR(ROWS(UNIQUE(_xlws.FILTER('Module-Pack Manufacturing'!$D$2:$D$240,'Module-Pack Manufacturing'!$M$2:$M$240=D$3))),0)</f>
        <v>0</v>
      </c>
      <c r="E9" s="593">
        <f t="array" ref="E9">IFERROR(ROWS(UNIQUE(_xlws.FILTER('Module-Pack Manufacturing'!$F$2:$F$240,'Module-Pack Manufacturing'!$M$2:$M$240=D$3))),0)</f>
        <v>0</v>
      </c>
      <c r="F9" s="592">
        <f t="array" ref="F9">IFERROR(ROWS(UNIQUE(_xlws.FILTER('Module-Pack Manufacturing'!$D$2:$D$240,ISNUMBER(MATCH('Module-Pack Manufacturing'!$M$2:$M$240,$L$3:$L$4,0))=FALSE))),0)</f>
        <v>0</v>
      </c>
      <c r="G9" s="592">
        <f t="array" ref="G9">IFERROR(ROWS(UNIQUE(_xlws.FILTER('Module-Pack Manufacturing'!$F$2:$F$240,ISNUMBER(MATCH('Module-Pack Manufacturing'!$M$2:$M$240,$L$3:$L$4,0))=FALSE))),0)</f>
        <v>0</v>
      </c>
      <c r="H9" s="594">
        <f t="array" ref="H9">IFERROR(ROWS(UNIQUE('Module-Pack Manufacturing'!$D$2:$D$240)),0)</f>
        <v>183</v>
      </c>
      <c r="I9" s="595">
        <f t="array" ref="I9">IFERROR(ROWS(UNIQUE('Module-Pack Manufacturing'!$F$2:$F$240)),0)</f>
        <v>213</v>
      </c>
    </row>
    <row r="10" ht="23.25" customHeight="1">
      <c r="A10" s="596" t="s">
        <v>2765</v>
      </c>
      <c r="B10" s="597">
        <f t="array" ref="B10">IFERROR(ROWS(UNIQUE(_xlws.FILTER('Recycling-Repurposing'!$D$2:$D$132,'Recycling-Repurposing'!$O$2:$O$132=B$3))),0)</f>
        <v>0</v>
      </c>
      <c r="C10" s="598">
        <f t="array" ref="C10">IFERROR(ROWS(UNIQUE(_xlws.FILTER('Recycling-Repurposing'!$F$2:$F$132,'Recycling-Repurposing'!$O$2:$O$132=B$3))),0)</f>
        <v>0</v>
      </c>
      <c r="D10" s="597">
        <f t="array" ref="D10">IFERROR(ROWS(UNIQUE(_xlws.FILTER('Recycling-Repurposing'!$D$2:$D$132,'Recycling-Repurposing'!$O$2:$O$132=D$3))),0)</f>
        <v>0</v>
      </c>
      <c r="E10" s="598">
        <f t="array" ref="E10">IFERROR(ROWS(UNIQUE(_xlws.FILTER('Recycling-Repurposing'!$F$2:$F$132,'Recycling-Repurposing'!$O$2:$O$132=D$3))),0)</f>
        <v>0</v>
      </c>
      <c r="F10" s="598">
        <f t="array" ref="F10">IFERROR(ROWS(UNIQUE(_xlws.FILTER('Recycling-Repurposing'!$D$2:$D$132,ISNUMBER(MATCH('Recycling-Repurposing'!$O$2:$O$132,$L$3:$L$4,0))=FALSE))),0)</f>
        <v>0</v>
      </c>
      <c r="G10" s="598">
        <f t="array" ref="G10">IFERROR(ROWS(UNIQUE(_xlws.FILTER('Recycling-Repurposing'!$F$2:$F$132,ISNUMBER(MATCH('Recycling-Repurposing'!$O$2:$O$132,$L$3:$L$4,0))=FALSE))),0)</f>
        <v>0</v>
      </c>
      <c r="H10" s="608">
        <f t="array" ref="H10">IFERROR(ROWS(UNIQUE('Recycling-Repurposing'!$D$2:$D$132)),0)</f>
        <v>90</v>
      </c>
      <c r="I10" s="601">
        <f t="array" ref="I10">IFERROR(ROWS(UNIQUE('Recycling-Repurposing'!$F$2:$F$132)),0)</f>
        <v>122</v>
      </c>
    </row>
    <row r="11">
      <c r="A11" s="602" t="s">
        <v>2766</v>
      </c>
      <c r="B11" s="592">
        <f t="array" ref="B11">IFERROR(ROWS(UNIQUE(_xlws.FILTER(Equipment!$D$5:$D$144,Equipment!$M$5:$M$144=B$3))),0)</f>
        <v>0</v>
      </c>
      <c r="C11" s="593">
        <f t="array" ref="C11">IFERROR(ROWS(UNIQUE(_xlws.FILTER(Equipment!$F$5:$F$144,Equipment!$M$5:$M$144=B$3))),0)</f>
        <v>0</v>
      </c>
      <c r="D11" s="592">
        <f t="array" ref="D11">IFERROR(ROWS(UNIQUE(_xlws.FILTER(Equipment!$D$5:$D$144,Equipment!$M$5:$M$144=D$3))),0)</f>
        <v>0</v>
      </c>
      <c r="E11" s="593">
        <f t="array" ref="E11">IFERROR(ROWS(UNIQUE(_xlws.FILTER(Equipment!$F$5:$F$144,Equipment!$M$5:$M$144=D$3))),0)</f>
        <v>0</v>
      </c>
      <c r="F11" s="592">
        <f t="array" ref="F11">IFERROR(ROWS(UNIQUE(_xlws.FILTER(Equipment!$D$2:$D$144,ISNUMBER(MATCH(Equipment!$M$2:$M$144,$L$3:$L$4,0))=FALSE))),0)</f>
        <v>0</v>
      </c>
      <c r="G11" s="592">
        <f t="array" ref="G11">IFERROR(ROWS(UNIQUE(_xlws.FILTER(Equipment!$F$2:$F$144,ISNUMBER(MATCH(Equipment!$M$2:$M$144,$L$3:$L$4,0))=FALSE))),0)</f>
        <v>0</v>
      </c>
      <c r="H11" s="609">
        <f t="array" ref="H11">IFERROR(ROWS(UNIQUE(Equipment!$D$5:$D$144)),0)</f>
        <v>102</v>
      </c>
      <c r="I11" s="610">
        <f t="array" ref="I11">IFERROR(ROWS(UNIQUE(Equipment!$F$5:$F$144)),0)</f>
        <v>106</v>
      </c>
    </row>
    <row r="12">
      <c r="A12" s="596" t="s">
        <v>2767</v>
      </c>
      <c r="B12" s="597">
        <f t="array" ref="B12">IFERROR(ROWS(UNIQUE(_xlws.FILTER('R&amp;D'!$D$2:$D$132,'R&amp;D'!$M$2:$M$132=B$3))),0)</f>
        <v>0</v>
      </c>
      <c r="C12" s="598">
        <f t="array" ref="C12">IFERROR(ROWS(UNIQUE(_xlws.FILTER('R&amp;D'!$F$2:$F$132,'R&amp;D'!$M$2:$M$132=B$3))),0)</f>
        <v>0</v>
      </c>
      <c r="D12" s="597">
        <f t="array" ref="D12">IFERROR(ROWS(UNIQUE(_xlws.FILTER('R&amp;D'!$D$2:$D$132,'R&amp;D'!$M$2:$M$132=D$3))),0)</f>
        <v>0</v>
      </c>
      <c r="E12" s="598">
        <f t="array" ref="E12">IFERROR(ROWS(UNIQUE(_xlws.FILTER('R&amp;D'!$F$2:$F$132,'R&amp;D'!$M$2:$M$132=D$3))),0)</f>
        <v>0</v>
      </c>
      <c r="F12" s="598">
        <f t="array" ref="F12">IFERROR(ROWS(UNIQUE(_xlws.FILTER('R&amp;D'!$D$2:$D$132,ISNUMBER(MATCH('R&amp;D'!$M$2:$M$132,$L$3:$L$4,0))=FALSE))),0)</f>
        <v>0</v>
      </c>
      <c r="G12" s="598">
        <f t="array" ref="G12">IFERROR(ROWS(UNIQUE(_xlws.FILTER('R&amp;D'!$F$2:$F$132,ISNUMBER(MATCH('R&amp;D'!$M$2:$M$132,$L$3:$L$4,0))=FALSE))),0)</f>
        <v>0</v>
      </c>
      <c r="H12" s="608">
        <f t="array" ref="H12">IFERROR(ROWS(UNIQUE('R&amp;D'!$D$2:$D$132)),0)</f>
        <v>117</v>
      </c>
      <c r="I12" s="601">
        <f t="array" ref="I12">IFERROR(ROWS(UNIQUE('R&amp;D'!$F$2:$F$132)),0)</f>
        <v>127</v>
      </c>
    </row>
    <row r="13">
      <c r="A13" s="602" t="s">
        <v>2768</v>
      </c>
      <c r="B13" s="592">
        <f t="array" ref="B13">IFERROR(ROWS(UNIQUE(_xlws.FILTER('Services &amp; Consulting'!$D$2:$D$145,'Services &amp; Consulting'!$L$2:$L$145=B$3))),0)</f>
        <v>0</v>
      </c>
      <c r="C13" s="593">
        <f t="array" ref="C13">IFERROR(ROWS(UNIQUE(_xlws.FILTER('Services &amp; Consulting'!$I$2:$I$145,'Services &amp; Consulting'!$L$2:$L$145=B$3))),0)</f>
        <v>0</v>
      </c>
      <c r="D13" s="592">
        <f t="array" ref="D13">IFERROR(ROWS(UNIQUE(_xlws.FILTER('Services &amp; Consulting'!$D$2:$D$145,'Services &amp; Consulting'!$L$2:$L$145=D$3))),0)</f>
        <v>0</v>
      </c>
      <c r="E13" s="593">
        <f t="array" ref="E13">IFERROR(ROWS(UNIQUE(_xlws.FILTER('Services &amp; Consulting'!$I$2:$I$145,'Services &amp; Consulting'!$L$2:$L$145=D$3))),0)</f>
        <v>0</v>
      </c>
      <c r="F13" s="592">
        <f t="array" ref="F13">IFERROR(ROWS(UNIQUE(_xlws.FILTER('Services &amp; Consulting'!$D$2:$D$145,ISNUMBER(MATCH('Services &amp; Consulting'!$L$2:$L$145,$L$3:$L$4,0))=FALSE))),0)</f>
        <v>0</v>
      </c>
      <c r="G13" s="592">
        <f t="array" ref="G13">IFERROR(ROWS(UNIQUE(_xlws.FILTER('Services &amp; Consulting'!$F$2:$F$145,ISNUMBER(MATCH('Services &amp; Consulting'!$L$2:$L$145,$L$3:$L$4,0))=FALSE))),0)</f>
        <v>0</v>
      </c>
      <c r="H13" s="594">
        <f t="array" ref="H13">IFERROR(ROWS(UNIQUE('Services &amp; Consulting'!$D$2:$D$145)),0)</f>
        <v>131</v>
      </c>
      <c r="I13" s="595">
        <f t="array" ref="I13">IFERROR(ROWS(UNIQUE('Services &amp; Consulting'!$I$2:I$145)),0)</f>
        <v>133</v>
      </c>
    </row>
    <row r="14">
      <c r="A14" s="596" t="s">
        <v>2769</v>
      </c>
      <c r="B14" s="597">
        <f t="array" ref="B14">IFERROR(ROWS(UNIQUE(_xlws.FILTER('Modeling &amp; Software'!$D$2:$D$37,'Modeling &amp; Software'!$L$2:$L$37=B$3))),0)</f>
        <v>0</v>
      </c>
      <c r="C14" s="598">
        <f t="array" ref="C14">IFERROR(ROWS(UNIQUE(_xlws.FILTER('Modeling &amp; Software'!$I$2:$I$37,'Modeling &amp; Software'!$L$2:$L$37=B$3))),0)</f>
        <v>0</v>
      </c>
      <c r="D14" s="597">
        <f t="array" ref="D14">IFERROR(ROWS(UNIQUE(_xlws.FILTER('Modeling &amp; Software'!$D$2:$D$37,'Modeling &amp; Software'!$L$2:$L$37=D$3))),0)</f>
        <v>0</v>
      </c>
      <c r="E14" s="598">
        <f t="array" ref="E14">IFERROR(ROWS(UNIQUE(_xlws.FILTER('Modeling &amp; Software'!$F$2:$F$37,'Modeling &amp; Software'!$L$2:$L$37=D$3))),0)</f>
        <v>0</v>
      </c>
      <c r="F14" s="598">
        <f t="array" ref="F14">IFERROR(ROWS(UNIQUE(_xlws.FILTER('Modeling &amp; Software'!$D$2:$D$37,ISNUMBER(MATCH('Modeling &amp; Software'!$L$2:$L$37,$L$3:$L$4,0))=FALSE))),0)</f>
        <v>0</v>
      </c>
      <c r="G14" s="598">
        <f t="array" ref="G14">IFERROR(ROWS(UNIQUE(_xlws.FILTER('Modeling &amp; Software'!$F$2:$F$37,ISNUMBER(MATCH('Modeling &amp; Software'!$L$2:$L$37,$L$3:$L$4,0))=FALSE))),0)</f>
        <v>0</v>
      </c>
      <c r="H14" s="608">
        <f t="array" ref="H14">IFERROR(ROWS(UNIQUE('Modeling &amp; Software'!$D$2:$D$37)),0)</f>
        <v>35</v>
      </c>
      <c r="I14" s="601">
        <f t="array" ref="I14">IFERROR(ROWS(UNIQUE('Modeling &amp; Software'!$I$2:$I$37)),0)</f>
        <v>36</v>
      </c>
    </row>
    <row r="15">
      <c r="A15" s="602" t="s">
        <v>2770</v>
      </c>
      <c r="B15" s="592">
        <f t="array" ref="B15">IFERROR(ROWS(UNIQUE(_xlws.FILTER('Professional Services (NB)'!$D$2:$D$39,'Professional Services (NB)'!$L$2:$L$39=B$3))),0)</f>
        <v>0</v>
      </c>
      <c r="C15" s="593">
        <f t="array" ref="C15">IFERROR(ROWS(UNIQUE(_xlws.FILTER('Professional Services (NB)'!$I$2:$I$39,'Professional Services (NB)'!$L$2:$L$39=B$3))),0)</f>
        <v>0</v>
      </c>
      <c r="D15" s="592">
        <f t="array" ref="D15">IFERROR(ROWS(UNIQUE(_xlws.FILTER('Professional Services (NB)'!$D$2:$D$39,'Professional Services (NB)'!$L$2:$L$39=D$3))),0)</f>
        <v>0</v>
      </c>
      <c r="E15" s="593">
        <f t="array" ref="E15">IFERROR(ROWS(UNIQUE(_xlws.FILTER('Professional Services (NB)'!$I$2:$I$39,'Professional Services (NB)'!$L$2:$L$39=D$3))),0)</f>
        <v>0</v>
      </c>
      <c r="F15" s="592">
        <f t="array" ref="F15">IFERROR(ROWS(UNIQUE(_xlws.FILTER('Professional Services (NB)'!$D$2:$D$39,ISNUMBER(MATCH('Professional Services (NB)'!$L$2:$L$39,$L$3:$L$4,0))=FALSE))),0)</f>
        <v>0</v>
      </c>
      <c r="G15" s="593">
        <f t="array" ref="G15">IFERROR(ROWS(UNIQUE(_xlws.FILTER('Professional Services (NB)'!$F$2:$F$39,ISNUMBER(MATCH('Professional Services (NB)'!$L$2:$L$39,$L$3:$L$4,0))=FALSE))),0)</f>
        <v>0</v>
      </c>
      <c r="H15" s="594">
        <f t="array" ref="H15">IFERROR(ROWS(UNIQUE('Professional Services (NB)'!$D$2:$D$39)),0)</f>
        <v>38</v>
      </c>
      <c r="I15" s="595">
        <f t="array" ref="I15">IFERROR(ROWS(UNIQUE('Professional Services (NB)'!$I$2:$I$39)),0)</f>
        <v>38</v>
      </c>
    </row>
    <row r="16">
      <c r="A16" s="596" t="s">
        <v>2771</v>
      </c>
      <c r="B16" s="597">
        <f t="array" ref="B16">IFERROR(ROWS(UNIQUE(_xlws.FILTER(Distributors!$D$2:$D$22,Distributors!$L$2:$L$22=B$3))),0)</f>
        <v>0</v>
      </c>
      <c r="C16" s="598">
        <f t="array" ref="C16">IFERROR(ROWS(UNIQUE(_xlws.FILTER(Distributors!$I$2:$I$22,Distributors!$L$2:$L$22=B$3))),0)</f>
        <v>0</v>
      </c>
      <c r="D16" s="597">
        <f t="array" ref="D16">IFERROR(ROWS(UNIQUE(_xlws.FILTER(Distributors!$D$2:$D$22,Distributors!$L$2:$L$22=D$3))),0)</f>
        <v>0</v>
      </c>
      <c r="E16" s="598">
        <f t="array" ref="E16">IFERROR(ROWS(UNIQUE(_xlws.FILTER(Distributors!$I$2:$I$22,Distributors!$L$2:$L$22=D$3))),0)</f>
        <v>0</v>
      </c>
      <c r="F16" s="597">
        <f t="array" ref="F16">IFERROR(ROWS(UNIQUE(_xlws.FILTER(Distributors!$D$2:$D$22,ISNUMBER(MATCH(Distributors!$L$2:$L$22,$L$3:$L$4,0))=FALSE))),0)</f>
        <v>0</v>
      </c>
      <c r="G16" s="598">
        <f t="array" ref="G16">IFERROR(ROWS(UNIQUE(_xlws.FILTER(Distributors!$F$2:$F$22,ISNUMBER(MATCH(Distributors!$L$2:$L$22,$L$3:$L$4,0))=FALSE))),0)</f>
        <v>0</v>
      </c>
      <c r="H16" s="611">
        <f t="array" ref="H16">IFERROR(ROWS(UNIQUE(Distributors!$D$2:$D$22)),0)</f>
        <v>9</v>
      </c>
      <c r="I16" s="612">
        <f t="array" ref="I16">IFERROR(ROWS(UNIQUE(Distributors!$I$2:$I$22)),0)</f>
        <v>9</v>
      </c>
    </row>
    <row r="17">
      <c r="A17" s="613" t="s">
        <v>2772</v>
      </c>
      <c r="B17" s="614">
        <f t="shared" ref="B17:I17" si="1">SUM(B5:B16)</f>
        <v>0</v>
      </c>
      <c r="C17" s="615">
        <f t="shared" si="1"/>
        <v>0</v>
      </c>
      <c r="D17" s="614">
        <f t="shared" si="1"/>
        <v>0</v>
      </c>
      <c r="E17" s="615">
        <f t="shared" si="1"/>
        <v>0</v>
      </c>
      <c r="F17" s="614">
        <f t="shared" si="1"/>
        <v>0</v>
      </c>
      <c r="G17" s="615">
        <f t="shared" si="1"/>
        <v>0</v>
      </c>
      <c r="H17" s="614">
        <f t="shared" si="1"/>
        <v>1022</v>
      </c>
      <c r="I17" s="616">
        <f t="shared" si="1"/>
        <v>1178</v>
      </c>
    </row>
    <row r="20">
      <c r="A20" s="3"/>
      <c r="B20" s="4"/>
      <c r="C20" s="4"/>
      <c r="D20" s="4"/>
      <c r="E20" s="4"/>
      <c r="F20" s="4"/>
      <c r="G20" s="4"/>
      <c r="H20" s="4"/>
      <c r="I2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2"/>
    <mergeCell ref="E1:I2"/>
    <mergeCell ref="A3:A4"/>
    <mergeCell ref="B3:C3"/>
    <mergeCell ref="D3:E3"/>
    <mergeCell ref="F3:G3"/>
    <mergeCell ref="H3:I3"/>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136.57"/>
    <col customWidth="1" min="3" max="3" width="55.43"/>
    <col customWidth="1" min="4" max="26" width="8.57"/>
  </cols>
  <sheetData>
    <row r="1">
      <c r="A1" s="5" t="s">
        <v>2773</v>
      </c>
      <c r="B1" s="4" t="s">
        <v>2774</v>
      </c>
      <c r="C1" s="4" t="s">
        <v>6</v>
      </c>
    </row>
    <row r="2">
      <c r="A2" s="2" t="s">
        <v>2775</v>
      </c>
      <c r="B2" s="47" t="s">
        <v>2776</v>
      </c>
      <c r="C2" s="1" t="s">
        <v>2777</v>
      </c>
    </row>
    <row r="3">
      <c r="A3" s="2" t="s">
        <v>2778</v>
      </c>
      <c r="B3" s="2" t="s">
        <v>2779</v>
      </c>
      <c r="C3" s="1" t="s">
        <v>2780</v>
      </c>
    </row>
    <row r="4">
      <c r="A4" s="2" t="s">
        <v>2781</v>
      </c>
      <c r="B4" s="47" t="s">
        <v>2782</v>
      </c>
      <c r="C4" s="1" t="s">
        <v>2780</v>
      </c>
    </row>
    <row r="5">
      <c r="A5" s="2" t="s">
        <v>2783</v>
      </c>
      <c r="B5" s="47" t="s">
        <v>2784</v>
      </c>
      <c r="C5" s="1" t="s">
        <v>2780</v>
      </c>
    </row>
    <row r="6">
      <c r="A6" s="2" t="s">
        <v>2785</v>
      </c>
      <c r="B6" s="2" t="s">
        <v>2786</v>
      </c>
      <c r="C6" s="2" t="s">
        <v>2787</v>
      </c>
    </row>
    <row r="7">
      <c r="A7" s="2" t="s">
        <v>2788</v>
      </c>
      <c r="B7" s="47" t="s">
        <v>2789</v>
      </c>
    </row>
    <row r="8">
      <c r="A8" s="2" t="s">
        <v>2790</v>
      </c>
      <c r="B8" s="2" t="s">
        <v>2791</v>
      </c>
      <c r="C8" s="1" t="s">
        <v>2780</v>
      </c>
    </row>
    <row r="9">
      <c r="A9" s="2" t="s">
        <v>2792</v>
      </c>
      <c r="B9" s="2" t="s">
        <v>2793</v>
      </c>
      <c r="C9" s="1" t="s">
        <v>2780</v>
      </c>
    </row>
    <row r="10">
      <c r="A10" s="2" t="s">
        <v>2794</v>
      </c>
      <c r="B10" s="2" t="s">
        <v>2795</v>
      </c>
      <c r="C10" s="1" t="s">
        <v>2780</v>
      </c>
    </row>
    <row r="11">
      <c r="A11" s="2" t="s">
        <v>2796</v>
      </c>
      <c r="B11" s="2" t="s">
        <v>2797</v>
      </c>
    </row>
    <row r="12">
      <c r="A12" s="2" t="s">
        <v>2798</v>
      </c>
      <c r="B12" s="2" t="s">
        <v>2799</v>
      </c>
      <c r="C12" s="1" t="s">
        <v>2777</v>
      </c>
    </row>
    <row r="13">
      <c r="A13" s="2" t="s">
        <v>571</v>
      </c>
      <c r="B13" s="2" t="s">
        <v>2800</v>
      </c>
      <c r="C13" s="1" t="s">
        <v>2780</v>
      </c>
    </row>
    <row r="14">
      <c r="A14" s="2" t="s">
        <v>814</v>
      </c>
      <c r="B14" s="2" t="s">
        <v>2801</v>
      </c>
      <c r="C14" s="1" t="s">
        <v>2780</v>
      </c>
    </row>
    <row r="15">
      <c r="A15" s="2" t="s">
        <v>2802</v>
      </c>
      <c r="B15" s="2" t="s">
        <v>2803</v>
      </c>
      <c r="C15" s="1" t="s">
        <v>2780</v>
      </c>
    </row>
    <row r="16">
      <c r="A16" s="2" t="s">
        <v>2804</v>
      </c>
      <c r="B16" s="2" t="s">
        <v>2805</v>
      </c>
      <c r="C16" s="2" t="s">
        <v>2787</v>
      </c>
    </row>
    <row r="17">
      <c r="A17" s="2" t="s">
        <v>2806</v>
      </c>
      <c r="B17" s="2" t="s">
        <v>2807</v>
      </c>
    </row>
    <row r="18">
      <c r="A18" s="2" t="s">
        <v>2808</v>
      </c>
      <c r="B18" s="2" t="s">
        <v>2809</v>
      </c>
    </row>
    <row r="19">
      <c r="A19" s="2" t="s">
        <v>2810</v>
      </c>
      <c r="B19" s="2" t="s">
        <v>2811</v>
      </c>
      <c r="C19" s="2" t="s">
        <v>2787</v>
      </c>
    </row>
    <row r="20">
      <c r="A20" s="2" t="s">
        <v>2057</v>
      </c>
      <c r="B20" s="47" t="s">
        <v>2812</v>
      </c>
      <c r="C20" s="47" t="s">
        <v>2780</v>
      </c>
    </row>
    <row r="21" ht="15.75" customHeight="1">
      <c r="A21" s="2" t="s">
        <v>2813</v>
      </c>
      <c r="B21" s="2" t="s">
        <v>2814</v>
      </c>
      <c r="C21" s="47" t="s">
        <v>2780</v>
      </c>
    </row>
    <row r="22" ht="15.75" customHeight="1">
      <c r="A22" s="2" t="s">
        <v>2815</v>
      </c>
      <c r="B22" s="47" t="s">
        <v>2816</v>
      </c>
      <c r="C22" s="47" t="s">
        <v>2780</v>
      </c>
    </row>
    <row r="23" ht="15.75" customHeight="1">
      <c r="A23" s="2" t="s">
        <v>2817</v>
      </c>
      <c r="B23" s="2" t="s">
        <v>2818</v>
      </c>
      <c r="C23" s="2" t="s">
        <v>2787</v>
      </c>
    </row>
    <row r="24" ht="15.75" customHeight="1">
      <c r="A24" s="2" t="s">
        <v>2819</v>
      </c>
      <c r="B24" s="2" t="s">
        <v>2820</v>
      </c>
      <c r="C24" s="47" t="s">
        <v>2780</v>
      </c>
    </row>
    <row r="25" ht="15.75" customHeight="1">
      <c r="A25" s="2" t="s">
        <v>2821</v>
      </c>
      <c r="B25" s="2" t="s">
        <v>2822</v>
      </c>
      <c r="C25" s="2" t="s">
        <v>2787</v>
      </c>
    </row>
    <row r="26" ht="15.75" customHeight="1">
      <c r="A26" s="2" t="s">
        <v>2823</v>
      </c>
      <c r="B26" s="2" t="s">
        <v>2824</v>
      </c>
      <c r="C26" s="2" t="s">
        <v>2787</v>
      </c>
    </row>
    <row r="27" ht="15.75" customHeight="1">
      <c r="A27" s="2" t="s">
        <v>2825</v>
      </c>
      <c r="B27" s="2" t="s">
        <v>2826</v>
      </c>
      <c r="C27" s="2" t="s">
        <v>2787</v>
      </c>
    </row>
    <row r="28" ht="15.75" customHeight="1">
      <c r="A28" s="2" t="s">
        <v>2682</v>
      </c>
      <c r="B28" s="47" t="s">
        <v>2827</v>
      </c>
      <c r="C28" s="47" t="s">
        <v>2780</v>
      </c>
    </row>
    <row r="29" ht="15.75" customHeight="1">
      <c r="A29" s="2" t="s">
        <v>2828</v>
      </c>
      <c r="B29" s="2" t="s">
        <v>2829</v>
      </c>
      <c r="C29" s="2" t="s">
        <v>2787</v>
      </c>
    </row>
    <row r="30" ht="15.75" customHeight="1">
      <c r="A30" s="2" t="s">
        <v>2830</v>
      </c>
    </row>
    <row r="31" ht="15.75" customHeight="1">
      <c r="A31" s="2" t="s">
        <v>2831</v>
      </c>
      <c r="B31" s="2" t="s">
        <v>2832</v>
      </c>
      <c r="C31" s="2" t="s">
        <v>2787</v>
      </c>
    </row>
    <row r="32" ht="15.75" customHeight="1">
      <c r="A32" s="2" t="s">
        <v>2833</v>
      </c>
      <c r="B32" s="2" t="s">
        <v>2834</v>
      </c>
    </row>
    <row r="33" ht="15.75" customHeight="1">
      <c r="A33" s="2" t="s">
        <v>35</v>
      </c>
      <c r="B33" s="2" t="s">
        <v>2835</v>
      </c>
    </row>
    <row r="34" ht="15.75" customHeight="1">
      <c r="A34" s="2" t="s">
        <v>2836</v>
      </c>
      <c r="B34" s="2" t="s">
        <v>2837</v>
      </c>
      <c r="C34" s="2" t="s">
        <v>2787</v>
      </c>
    </row>
    <row r="35" ht="15.75" customHeight="1">
      <c r="A35" s="2" t="s">
        <v>2838</v>
      </c>
      <c r="B35" s="2" t="s">
        <v>2839</v>
      </c>
      <c r="C35" s="47" t="s">
        <v>2780</v>
      </c>
    </row>
    <row r="36" ht="15.75" customHeight="1">
      <c r="A36" s="2" t="s">
        <v>2840</v>
      </c>
      <c r="B36" s="47" t="s">
        <v>2841</v>
      </c>
    </row>
    <row r="37" ht="15.75" customHeight="1">
      <c r="A37" s="2" t="s">
        <v>2842</v>
      </c>
      <c r="B37" s="47" t="s">
        <v>2843</v>
      </c>
      <c r="C37" s="47" t="s">
        <v>2780</v>
      </c>
    </row>
    <row r="38" ht="15.75" customHeight="1">
      <c r="A38" s="2" t="s">
        <v>2844</v>
      </c>
      <c r="B38" s="47" t="s">
        <v>2845</v>
      </c>
    </row>
    <row r="39" ht="15.75" customHeight="1">
      <c r="A39" s="2" t="s">
        <v>2846</v>
      </c>
      <c r="B39" s="617" t="s">
        <v>2847</v>
      </c>
    </row>
    <row r="40" ht="15.75" customHeight="1">
      <c r="A40" s="2" t="s">
        <v>2848</v>
      </c>
      <c r="B40" s="2" t="s">
        <v>2849</v>
      </c>
      <c r="C40" s="2" t="s">
        <v>2787</v>
      </c>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2.43"/>
    <col customWidth="1" min="3" max="3" width="9.43"/>
    <col customWidth="1" min="4" max="4" width="15.0"/>
    <col customWidth="1" min="5" max="5" width="10.57"/>
    <col customWidth="1" min="6" max="6" width="17.57"/>
    <col customWidth="1" min="7" max="7" width="33.14"/>
    <col customWidth="1" min="8" max="8" width="16.57"/>
    <col customWidth="1" min="9" max="10" width="11.43"/>
    <col customWidth="1" min="11" max="11" width="28.43"/>
    <col customWidth="1" min="12" max="12" width="38.0"/>
    <col customWidth="1" min="13" max="13" width="18.0"/>
    <col customWidth="1" min="14" max="14" width="14.43"/>
    <col customWidth="1" min="15" max="26" width="8.57"/>
  </cols>
  <sheetData>
    <row r="1" ht="25.5" customHeight="1">
      <c r="A1" s="3" t="s">
        <v>2850</v>
      </c>
      <c r="B1" s="8" t="s">
        <v>2851</v>
      </c>
      <c r="D1" s="11"/>
      <c r="E1" s="11"/>
      <c r="F1" s="2"/>
      <c r="G1" s="2"/>
      <c r="H1" s="2"/>
      <c r="I1" s="11"/>
      <c r="J1" s="11"/>
      <c r="K1" s="2"/>
      <c r="L1" s="2"/>
      <c r="M1" s="307"/>
    </row>
    <row r="2" ht="25.5" customHeight="1">
      <c r="D2" s="11"/>
      <c r="E2" s="11"/>
      <c r="F2" s="2"/>
      <c r="G2" s="2"/>
      <c r="H2" s="2"/>
      <c r="I2" s="11"/>
      <c r="J2" s="11"/>
      <c r="K2" s="2"/>
      <c r="L2" s="2"/>
      <c r="M2" s="307"/>
    </row>
    <row r="3" ht="25.5" customHeight="1">
      <c r="D3" s="5" t="s">
        <v>2852</v>
      </c>
      <c r="G3" s="2">
        <f>IF(B7&lt;&gt;"",COUNTA(D7:D64004),0)</f>
        <v>1</v>
      </c>
      <c r="H3" s="2"/>
      <c r="I3" s="11"/>
      <c r="J3" s="11"/>
      <c r="K3" s="2"/>
      <c r="L3" s="2"/>
      <c r="M3" s="307"/>
    </row>
    <row r="4">
      <c r="B4" s="11"/>
      <c r="C4" s="14"/>
      <c r="D4" s="5"/>
      <c r="E4" s="5"/>
      <c r="F4" s="5"/>
      <c r="G4" s="2"/>
      <c r="H4" s="2"/>
      <c r="I4" s="11"/>
      <c r="J4" s="11"/>
      <c r="K4" s="2"/>
      <c r="L4" s="2"/>
      <c r="M4" s="307"/>
    </row>
    <row r="5">
      <c r="A5" s="618" t="s">
        <v>2853</v>
      </c>
      <c r="B5" s="619"/>
      <c r="C5" s="620"/>
      <c r="D5" s="621" t="s">
        <v>2854</v>
      </c>
      <c r="E5" s="622"/>
      <c r="F5" s="622"/>
      <c r="G5" s="622"/>
      <c r="H5" s="622"/>
      <c r="I5" s="622"/>
      <c r="J5" s="622"/>
      <c r="K5" s="622"/>
      <c r="L5" s="622"/>
      <c r="M5" s="622"/>
      <c r="N5" s="623"/>
      <c r="O5" s="624"/>
      <c r="P5" s="624"/>
      <c r="Q5" s="624"/>
      <c r="R5" s="624"/>
      <c r="S5" s="624"/>
      <c r="T5" s="624"/>
      <c r="U5" s="624"/>
      <c r="V5" s="624"/>
      <c r="W5" s="624"/>
      <c r="X5" s="624"/>
      <c r="Y5" s="624"/>
      <c r="Z5" s="624"/>
    </row>
    <row r="6" ht="49.5" customHeight="1">
      <c r="A6" s="625" t="s">
        <v>2855</v>
      </c>
      <c r="B6" s="626" t="s">
        <v>9</v>
      </c>
      <c r="C6" s="4" t="s">
        <v>1338</v>
      </c>
      <c r="D6" s="5" t="s">
        <v>2856</v>
      </c>
      <c r="E6" s="5" t="s">
        <v>2857</v>
      </c>
      <c r="F6" s="5" t="s">
        <v>9</v>
      </c>
      <c r="G6" s="5" t="s">
        <v>391</v>
      </c>
      <c r="H6" s="5" t="s">
        <v>394</v>
      </c>
      <c r="I6" s="5" t="s">
        <v>13</v>
      </c>
      <c r="J6" s="5" t="s">
        <v>395</v>
      </c>
      <c r="K6" s="5" t="s">
        <v>2858</v>
      </c>
      <c r="L6" s="5" t="s">
        <v>2859</v>
      </c>
      <c r="M6" s="627" t="s">
        <v>14</v>
      </c>
      <c r="N6" s="5" t="s">
        <v>2860</v>
      </c>
      <c r="O6" s="624"/>
      <c r="P6" s="624"/>
      <c r="Q6" s="624"/>
      <c r="R6" s="624"/>
      <c r="S6" s="624"/>
      <c r="T6" s="624"/>
      <c r="U6" s="624"/>
      <c r="V6" s="624"/>
      <c r="W6" s="624"/>
      <c r="X6" s="624"/>
      <c r="Y6" s="624"/>
      <c r="Z6" s="624"/>
    </row>
    <row r="7" ht="45.75" customHeight="1">
      <c r="A7" s="628" t="str">
        <f>IF(B6&lt;&gt;"",B6,"")</f>
        <v>Company</v>
      </c>
      <c r="B7" s="626" t="s">
        <v>2861</v>
      </c>
      <c r="C7" s="11" t="str">
        <f>ARRAY_CONSTRAIN(ARRAYFORMULA(IF($B$6="Company",IF($B$7&lt;&gt;"",_xlfn._xlws.FILTER(Append2[ID],ISNUMBER(SEARCH($B$7,Append2[Company])),"No result"),""),IF($B$6="Product",IF($B$7&lt;&gt;"",_xlfn._xlws.FILTER(Append2[ID],ISNUMBER(SEARCH($B$7,Append2[Product])),"No result"),""), IF($B$6="State",IF($B$7&lt;&gt;"",_xlfn._xlws.FILTER(Append2[ID],ISNUMBER(SEARCH($B$7,Append2[Facility State or Province])),"No result"),""))))), 1, 1)</f>
        <v>#ERROR!</v>
      </c>
      <c r="D7" s="11" t="str">
        <f>ARRAY_CONSTRAIN(ARRAYFORMULA(IF($B$6="Company", IF($B$7&lt;&gt;"",_xlfn._xlws.FILTER(Append2[Status],ISNUMBER(SEARCH($B$7,Append2[Company])),"No result"),""),IF($B$6="Product", IF($B$7&lt;&gt;"",_xlfn._xlws.FILTER(Append2[Status],ISNUMBER(SEARCH($B$7,Append2[Product])),"No result"),""), IF($B$6="State", IF($B$7&lt;&gt;"",_xlfn._xlws.FILTER(Append2[Status],ISNUMBER(SEARCH($B$7,Append2[Facility State or Province])),"No result"),""))))), 1, 1)</f>
        <v>#ERROR!</v>
      </c>
      <c r="E7" s="11" t="str">
        <f>ARRAY_CONSTRAIN(ARRAYFORMULA(IF($B$6="Company", IF($B$7&lt;&gt;"",_xlfn._xlws.FILTER(Append2[NAATBatt Member],ISNUMBER(SEARCH($B$7,Append2[Company])),"No result"),""),IF($B$6="Product", IF($B$7&lt;&gt;"",_xlfn._xlws.FILTER(Append2[NAATBatt Member],ISNUMBER(SEARCH($B$7,Append2[Product])),"No result"),""), IF($B$6="State", IF($B$7&lt;&gt;"",_xlfn._xlws.FILTER(Append2[NAATBatt Member],ISNUMBER(SEARCH($B$7,Append2[Facility State or Province])),"No result"),""))))), 1, 1)</f>
        <v>#ERROR!</v>
      </c>
      <c r="F7" s="2" t="str">
        <f>ARRAY_CONSTRAIN(ARRAYFORMULA(IF($B$6="Company", IF($B$7&lt;&gt;"",_xlfn._xlws.FILTER(Append2[Company],ISNUMBER(SEARCH($B$7,Append2[Company])),"No result"),""),IF($B$6="Product", IF($B$7&lt;&gt;"",_xlfn._xlws.FILTER(Append2[Company],ISNUMBER(SEARCH($B$7,Append2[Product])),"No result"),""),IF($B$6="State", IF($B$7&lt;&gt;"",_xlfn._xlws.FILTER(Append2[Company],ISNUMBER(SEARCH($B$7,Append2[Facility State or Province])),"No result"),""))))), 1, 1)</f>
        <v>#ERROR!</v>
      </c>
      <c r="G7" s="2" t="str">
        <f>ARRAY_CONSTRAIN(ARRAYFORMULA(IF($B$6="Company",IF(IF($B$7&lt;&gt;"",_xlfn._xlws.FILTER(Append2[Facility Name],ISNUMBER(SEARCH($B$7,Append2[Company])),"No result"),"")=0,"",IF($B$7&lt;&gt;"",_xlfn._xlws.FILTER(Append2[Facility Name],ISNUMBER(SEARCH($B$7,Append2[Company])),"No result"),"")),IF($B$6="Product",IF(IF($B$7&lt;&gt;"",_xlfn._xlws.FILTER(Append2[Facility Name],ISNUMBER(SEARCH($B$7,Append2[Product])),"No result"),"")=0,"",IF($B$7&lt;&gt;"",_xlfn._xlws.FILTER(Append2[Facility Name],ISNUMBER(SEARCH($B$7,Append2[Product])),"No result"),"")),IF($B$6="State",IF(IF($B$7&lt;&gt;"",_xlfn._xlws.FILTER(Append2[Facility Name],ISNUMBER(SEARCH($B$7,Append2[Facility State or Province])),"No result"),"")=0,"",IF($B$7&lt;&gt;"",_xlfn._xlws.FILTER(Append2[Facility Name],ISNUMBER(SEARCH($B$7,Append2[Facility State or Province])),"No result"),"")))))), 1, 1)</f>
        <v>#ERROR!</v>
      </c>
      <c r="H7" s="2" t="str">
        <f>ARRAY_CONSTRAIN(ARRAYFORMULA(IF($B$6="Company",IF($B$7&lt;&gt;"",_xlfn._xlws.FILTER(Append2[Facility City],ISNUMBER(SEARCH($B$7,Append2[Company])),"No result"),""),IF($B$6="Product",IF($B$7&lt;&gt;"",_xlfn._xlws.FILTER(Append2[Facility City],ISNUMBER(SEARCH($B$7,Append2[Product])),"No result"),""),IF($B$6="State",IF($B$7&lt;&gt;"",_xlfn._xlws.FILTER(Append2[Facility City],ISNUMBER(SEARCH($B$7,Append2[Facility State or Province])),"No result"),""))))), 1, 1)</f>
        <v>#ERROR!</v>
      </c>
      <c r="I7" s="11" t="str">
        <f>ARRAY_CONSTRAIN(ARRAYFORMULA(IF($B$6="Company",IF($B$7&lt;&gt;"",_xlfn._xlws.FILTER(Append2[Facility State or Province],ISNUMBER(SEARCH($B$7,Append2[Company])),"No result"),""),IF($B$6="Product",IF($B$7&lt;&gt;"",_xlfn._xlws.FILTER(Append2[Facility State or Province],ISNUMBER(SEARCH($B$7,Append2[Product])),"No result"),""),IF($B$6="State",IF($B$7&lt;&gt;"",_xlfn._xlws.FILTER(Append2[Facility State or Province],ISNUMBER(SEARCH($B$7,Append2[Facility State or Province])),"No result"),""))))), 1, 1)</f>
        <v>#ERROR!</v>
      </c>
      <c r="J7" s="11" t="str">
        <f>ARRAY_CONSTRAIN(ARRAYFORMULA(IF($B$6="Company",IF($B$7&lt;&gt;"",_xlfn._xlws.FILTER(Append2[Facility Country],ISNUMBER(SEARCH($B$7,Append2[Company])),"No result"),""),IF($B$6="Product",IF($B$7&lt;&gt;"",_xlfn._xlws.FILTER(Append2[Facility Country],ISNUMBER(SEARCH($B$7,Append2[Product])),"No result"),""),IF($B$6="State",IF($B$7&lt;&gt;"",_xlfn._xlws.FILTER(Append2[Facility Country],ISNUMBER(SEARCH($B$7,Append2[Facility State or Province])),"No result"),""))))), 1, 1)</f>
        <v>#ERROR!</v>
      </c>
      <c r="K7" s="2" t="str">
        <f>ARRAY_CONSTRAIN(ARRAYFORMULA(IF($B$6="Company",IF($B$7&lt;&gt;"",_xlfn._xlws.FILTER(Append2[Product/Facility Type],ISNUMBER(SEARCH($B$7,Append2[Company])),"No result"),""),IF($B$6="Product",IF($B$7&lt;&gt;"",_xlfn._xlws.FILTER(Append2[Product/Facility Type],ISNUMBER(SEARCH($B$7,Append2[Product/Facility Type])),"No result"),""),IF($B$6="State",IF($B$7&lt;&gt;"",_xlfn._xlws.FILTER(Append2[Product/Facility Type],ISNUMBER(SEARCH($B$7,Append2[Facility State or Province])),"No result"),""))))), 1, 1)</f>
        <v>#ERROR!</v>
      </c>
      <c r="L7" s="2" t="str">
        <f>ARRAY_CONSTRAIN(ARRAYFORMULA(IF($B$6="Company",IF($B$7&lt;&gt;"",_xlfn._xlws.FILTER(Append2[Product],ISNUMBER(SEARCH($B$7,Append2[Company])),"No result"),""),IF($B$6="Product",IF($B$7&lt;&gt;"",_xlfn._xlws.FILTER(Append2[Product],ISNUMBER(SEARCH($B$7,Append2[Product])),"No result"),""),IF($B$6="State",IF($B$7&lt;&gt;"",_xlfn._xlws.FILTER(Append2[Product],ISNUMBER(SEARCH($B$7,Append2[Facility State or Province])),"No result"),""))))), 1, 1)</f>
        <v>#ERROR!</v>
      </c>
      <c r="M7" s="629" t="str">
        <f>ARRAY_CONSTRAIN(ARRAYFORMULA(IF($B$6="Company",IF($B$7&lt;&gt;"",_xlfn._xlws.FILTER(Append2[Production Capacity],ISNUMBER(SEARCH($B$7,Append2[Company])),"No result"),""),IF($B$6="Product",IF($B$7&lt;&gt;"",_xlfn._xlws.FILTER(Append2[Production Capacity],ISNUMBER(SEARCH($B$7,Append2[Product])),"No result"),""),IF($B$6="State",IF($B$7&lt;&gt;"",_xlfn._xlws.FILTER(Append2[Production Capacity],ISNUMBER(SEARCH($B$7,Append2[Facility State or Province])),"No result"),""))))), 1, 1)</f>
        <v>#ERROR!</v>
      </c>
      <c r="N7" s="2" t="str">
        <f>ARRAY_CONSTRAIN(ARRAYFORMULA(IF($B$6="Company",IF($B$7&lt;&gt;"",_xlfn._xlws.FILTER(Append2[Production Units],ISNUMBER(SEARCH($B$7,Append2[Company])),"No result"),""),IF($B$6="Product",IF($B$7&lt;&gt;"",_xlfn._xlws.FILTER(Append2[Production Units],ISNUMBER(SEARCH($B$7,Append2[Product])),"No result"),""),IF($B$6="State",IF($B$7&lt;&gt;"",_xlfn._xlws.FILTER(Append2[Production Units],ISNUMBER(SEARCH($B$7,Append2[Facility State or Province])),"No result"),""))))), 1, 1)</f>
        <v>#ERROR!</v>
      </c>
    </row>
    <row r="8" ht="33.0" customHeight="1">
      <c r="A8" s="630" t="s">
        <v>2862</v>
      </c>
      <c r="B8" s="631" t="s">
        <v>2863</v>
      </c>
      <c r="C8" s="11"/>
      <c r="D8" s="11"/>
      <c r="E8" s="11"/>
      <c r="F8" s="2"/>
      <c r="G8" s="2"/>
      <c r="H8" s="2"/>
      <c r="I8" s="11"/>
      <c r="J8" s="11"/>
      <c r="K8" s="2"/>
      <c r="L8" s="2"/>
      <c r="M8" s="629"/>
      <c r="N8" s="2"/>
    </row>
    <row r="9" ht="33.0" customHeight="1">
      <c r="A9" s="632"/>
      <c r="B9" s="633"/>
      <c r="C9" s="11"/>
      <c r="D9" s="11"/>
      <c r="E9" s="11"/>
      <c r="F9" s="2"/>
      <c r="G9" s="2"/>
      <c r="H9" s="2"/>
      <c r="I9" s="11"/>
      <c r="J9" s="11"/>
      <c r="K9" s="2"/>
      <c r="L9" s="2"/>
      <c r="M9" s="629"/>
      <c r="N9" s="2"/>
    </row>
    <row r="10" ht="33.0" customHeight="1">
      <c r="B10" s="634" t="s">
        <v>2864</v>
      </c>
      <c r="C10" s="11"/>
      <c r="D10" s="11"/>
      <c r="E10" s="11"/>
      <c r="F10" s="2"/>
      <c r="G10" s="2"/>
      <c r="H10" s="2"/>
      <c r="I10" s="11"/>
      <c r="J10" s="11"/>
      <c r="K10" s="2"/>
      <c r="L10" s="2"/>
      <c r="M10" s="629"/>
      <c r="N10" s="2"/>
    </row>
    <row r="11" ht="33.0" customHeight="1">
      <c r="A11" s="2"/>
      <c r="B11" s="635" t="s">
        <v>2865</v>
      </c>
      <c r="C11" s="11"/>
      <c r="D11" s="11"/>
      <c r="E11" s="11"/>
      <c r="F11" s="2"/>
      <c r="G11" s="2"/>
      <c r="H11" s="2"/>
      <c r="I11" s="11"/>
      <c r="J11" s="11"/>
      <c r="K11" s="2"/>
      <c r="L11" s="2"/>
      <c r="M11" s="629"/>
      <c r="N11" s="2"/>
    </row>
    <row r="12" ht="33.0" customHeight="1">
      <c r="A12" s="2"/>
      <c r="B12" s="636" t="s">
        <v>2866</v>
      </c>
      <c r="C12" s="11"/>
      <c r="D12" s="11"/>
      <c r="E12" s="11"/>
      <c r="F12" s="2"/>
      <c r="G12" s="2"/>
      <c r="H12" s="2"/>
      <c r="I12" s="11"/>
      <c r="J12" s="11"/>
      <c r="K12" s="2"/>
      <c r="L12" s="2"/>
      <c r="M12" s="629"/>
      <c r="N12" s="2"/>
    </row>
    <row r="13" ht="33.0" customHeight="1">
      <c r="B13" s="637" t="s">
        <v>2867</v>
      </c>
      <c r="C13" s="11"/>
      <c r="D13" s="11"/>
      <c r="E13" s="11"/>
      <c r="F13" s="2"/>
      <c r="G13" s="2"/>
      <c r="H13" s="2"/>
      <c r="I13" s="11"/>
      <c r="J13" s="11"/>
      <c r="K13" s="2"/>
      <c r="L13" s="2"/>
      <c r="M13" s="629"/>
      <c r="N13" s="2"/>
    </row>
    <row r="14" ht="33.0" customHeight="1">
      <c r="B14" s="638" t="s">
        <v>2868</v>
      </c>
      <c r="C14" s="11"/>
      <c r="D14" s="11"/>
      <c r="E14" s="11"/>
      <c r="F14" s="2"/>
      <c r="G14" s="2"/>
      <c r="H14" s="2"/>
      <c r="I14" s="11"/>
      <c r="J14" s="11"/>
      <c r="K14" s="2"/>
      <c r="L14" s="2"/>
      <c r="M14" s="629"/>
      <c r="N14" s="2"/>
    </row>
    <row r="15" ht="33.0" customHeight="1">
      <c r="A15" s="2"/>
      <c r="C15" s="11"/>
      <c r="D15" s="11"/>
      <c r="E15" s="11"/>
      <c r="F15" s="2"/>
      <c r="G15" s="2"/>
      <c r="H15" s="2"/>
      <c r="I15" s="11"/>
      <c r="J15" s="11"/>
      <c r="K15" s="2"/>
      <c r="L15" s="2"/>
      <c r="M15" s="629"/>
      <c r="N15" s="2"/>
    </row>
    <row r="16" ht="33.0" customHeight="1">
      <c r="A16" s="2"/>
      <c r="B16" s="2"/>
      <c r="C16" s="11"/>
      <c r="D16" s="11"/>
      <c r="E16" s="11"/>
      <c r="F16" s="2"/>
      <c r="G16" s="2"/>
      <c r="H16" s="2"/>
      <c r="I16" s="11"/>
      <c r="J16" s="11"/>
      <c r="K16" s="2"/>
      <c r="L16" s="2"/>
      <c r="M16" s="629"/>
      <c r="N16" s="2"/>
    </row>
    <row r="17" ht="33.0" customHeight="1">
      <c r="A17" s="2"/>
      <c r="B17" s="2"/>
      <c r="C17" s="11"/>
      <c r="D17" s="11"/>
      <c r="E17" s="11"/>
      <c r="F17" s="2"/>
      <c r="G17" s="2"/>
      <c r="H17" s="2"/>
      <c r="I17" s="11"/>
      <c r="J17" s="11"/>
      <c r="K17" s="2"/>
      <c r="L17" s="2"/>
      <c r="M17" s="629"/>
      <c r="N17" s="2"/>
    </row>
    <row r="18" ht="33.0" customHeight="1">
      <c r="A18" s="2"/>
      <c r="B18" s="2"/>
      <c r="C18" s="11"/>
      <c r="D18" s="11"/>
      <c r="E18" s="11"/>
      <c r="F18" s="2"/>
      <c r="G18" s="2"/>
      <c r="H18" s="2"/>
      <c r="I18" s="11"/>
      <c r="J18" s="11"/>
      <c r="K18" s="2"/>
      <c r="L18" s="2"/>
      <c r="M18" s="629"/>
      <c r="N18" s="2"/>
    </row>
    <row r="19" ht="33.0" customHeight="1">
      <c r="A19" s="2"/>
      <c r="B19" s="2"/>
      <c r="C19" s="11"/>
      <c r="D19" s="11"/>
      <c r="E19" s="11"/>
      <c r="F19" s="2"/>
      <c r="G19" s="2"/>
      <c r="H19" s="2"/>
      <c r="I19" s="11"/>
      <c r="J19" s="11"/>
      <c r="K19" s="2"/>
      <c r="L19" s="2"/>
      <c r="M19" s="629"/>
      <c r="N19" s="2"/>
    </row>
    <row r="20" ht="33.0" customHeight="1">
      <c r="A20" s="2"/>
      <c r="B20" s="2"/>
      <c r="C20" s="11"/>
      <c r="D20" s="11"/>
      <c r="E20" s="11"/>
      <c r="F20" s="2"/>
      <c r="G20" s="2"/>
      <c r="H20" s="2"/>
      <c r="I20" s="11"/>
      <c r="J20" s="11"/>
      <c r="K20" s="2"/>
      <c r="L20" s="2"/>
      <c r="M20" s="629"/>
      <c r="N20" s="2"/>
    </row>
    <row r="21" ht="33.0" customHeight="1">
      <c r="A21" s="2"/>
      <c r="B21" s="2"/>
      <c r="C21" s="11"/>
      <c r="D21" s="11"/>
      <c r="E21" s="11"/>
      <c r="F21" s="2"/>
      <c r="G21" s="2"/>
      <c r="H21" s="2"/>
      <c r="I21" s="11"/>
      <c r="J21" s="11"/>
      <c r="K21" s="2"/>
      <c r="L21" s="2"/>
      <c r="M21" s="629"/>
      <c r="N21" s="2"/>
    </row>
    <row r="22" ht="53.25" customHeight="1">
      <c r="A22" s="2"/>
      <c r="B22" s="2"/>
      <c r="C22" s="11"/>
      <c r="D22" s="11"/>
      <c r="E22" s="11"/>
      <c r="F22" s="2"/>
      <c r="G22" s="2"/>
      <c r="H22" s="2"/>
      <c r="I22" s="11"/>
      <c r="J22" s="11"/>
      <c r="K22" s="2"/>
      <c r="L22" s="2"/>
      <c r="M22" s="629"/>
      <c r="N22" s="2"/>
    </row>
    <row r="23" ht="33.0" customHeight="1">
      <c r="A23" s="2"/>
      <c r="B23" s="2"/>
      <c r="C23" s="11"/>
      <c r="D23" s="11"/>
      <c r="E23" s="11"/>
      <c r="F23" s="2"/>
      <c r="G23" s="2"/>
      <c r="H23" s="2"/>
      <c r="I23" s="11"/>
      <c r="J23" s="11"/>
      <c r="K23" s="2"/>
      <c r="L23" s="2"/>
      <c r="M23" s="629"/>
      <c r="N23" s="2"/>
    </row>
    <row r="24" ht="33.0" customHeight="1">
      <c r="A24" s="2"/>
      <c r="B24" s="2"/>
      <c r="C24" s="11"/>
      <c r="D24" s="11"/>
      <c r="E24" s="11"/>
      <c r="F24" s="2"/>
      <c r="G24" s="2"/>
      <c r="H24" s="2"/>
      <c r="I24" s="11"/>
      <c r="J24" s="11"/>
      <c r="K24" s="2"/>
      <c r="L24" s="2"/>
      <c r="M24" s="629"/>
      <c r="N24" s="2"/>
    </row>
    <row r="25" ht="33.0" customHeight="1">
      <c r="A25" s="2"/>
      <c r="B25" s="2"/>
      <c r="C25" s="11"/>
      <c r="D25" s="11"/>
      <c r="E25" s="11"/>
      <c r="F25" s="2"/>
      <c r="G25" s="2"/>
      <c r="H25" s="2"/>
      <c r="I25" s="11"/>
      <c r="J25" s="11"/>
      <c r="K25" s="2"/>
      <c r="L25" s="2"/>
      <c r="M25" s="629"/>
      <c r="N25" s="2"/>
    </row>
    <row r="26" ht="33.0" customHeight="1">
      <c r="A26" s="2"/>
      <c r="B26" s="2"/>
      <c r="C26" s="11"/>
      <c r="D26" s="11"/>
      <c r="E26" s="11"/>
      <c r="F26" s="2"/>
      <c r="G26" s="2"/>
      <c r="H26" s="2"/>
      <c r="I26" s="11"/>
      <c r="J26" s="11"/>
      <c r="K26" s="2"/>
      <c r="L26" s="2"/>
      <c r="M26" s="629"/>
      <c r="N26" s="2"/>
    </row>
    <row r="27" ht="33.0" customHeight="1">
      <c r="A27" s="2"/>
      <c r="B27" s="2"/>
      <c r="C27" s="11"/>
      <c r="D27" s="11"/>
      <c r="E27" s="11"/>
      <c r="F27" s="2"/>
      <c r="G27" s="2"/>
      <c r="H27" s="2"/>
      <c r="I27" s="11"/>
      <c r="J27" s="11"/>
      <c r="K27" s="2"/>
      <c r="L27" s="2"/>
      <c r="M27" s="629"/>
      <c r="N27" s="2"/>
    </row>
    <row r="28" ht="33.0" customHeight="1">
      <c r="A28" s="2"/>
      <c r="B28" s="2"/>
      <c r="C28" s="11"/>
      <c r="D28" s="11"/>
      <c r="E28" s="11"/>
      <c r="F28" s="2"/>
      <c r="G28" s="2"/>
      <c r="H28" s="2"/>
      <c r="I28" s="11"/>
      <c r="J28" s="11"/>
      <c r="K28" s="2"/>
      <c r="L28" s="2"/>
      <c r="M28" s="629"/>
      <c r="N28" s="2"/>
    </row>
    <row r="29" ht="33.0" customHeight="1">
      <c r="A29" s="2"/>
      <c r="B29" s="2"/>
      <c r="C29" s="11"/>
      <c r="D29" s="11"/>
      <c r="E29" s="11"/>
      <c r="F29" s="2"/>
      <c r="G29" s="2"/>
      <c r="H29" s="2"/>
      <c r="I29" s="11"/>
      <c r="J29" s="11"/>
      <c r="K29" s="2"/>
      <c r="L29" s="2"/>
      <c r="M29" s="629"/>
      <c r="N29" s="2"/>
    </row>
    <row r="30" ht="33.0" customHeight="1">
      <c r="A30" s="2"/>
      <c r="B30" s="2"/>
      <c r="C30" s="11"/>
      <c r="D30" s="11"/>
      <c r="E30" s="11"/>
      <c r="F30" s="2"/>
      <c r="G30" s="2"/>
      <c r="H30" s="2"/>
      <c r="I30" s="11"/>
      <c r="J30" s="11"/>
      <c r="K30" s="2"/>
      <c r="L30" s="2"/>
      <c r="M30" s="629"/>
      <c r="N30" s="2"/>
    </row>
    <row r="31" ht="33.0" customHeight="1">
      <c r="A31" s="2"/>
      <c r="B31" s="2"/>
      <c r="C31" s="11"/>
      <c r="D31" s="11"/>
      <c r="E31" s="11"/>
      <c r="F31" s="2"/>
      <c r="G31" s="2"/>
      <c r="H31" s="2"/>
      <c r="I31" s="11"/>
      <c r="J31" s="11"/>
      <c r="K31" s="2"/>
      <c r="L31" s="2"/>
      <c r="M31" s="629"/>
      <c r="N31" s="2"/>
    </row>
    <row r="32" ht="33.0" customHeight="1">
      <c r="A32" s="2"/>
      <c r="B32" s="2"/>
      <c r="C32" s="11"/>
      <c r="D32" s="11"/>
      <c r="E32" s="11"/>
      <c r="F32" s="2"/>
      <c r="G32" s="2"/>
      <c r="H32" s="2"/>
      <c r="I32" s="11"/>
      <c r="J32" s="11"/>
      <c r="K32" s="2"/>
      <c r="L32" s="2"/>
      <c r="M32" s="629"/>
      <c r="N32" s="2"/>
    </row>
    <row r="33" ht="33.0" customHeight="1">
      <c r="A33" s="2"/>
      <c r="B33" s="2"/>
      <c r="C33" s="11"/>
      <c r="D33" s="11"/>
      <c r="E33" s="11"/>
      <c r="F33" s="2"/>
      <c r="G33" s="2"/>
      <c r="H33" s="2"/>
      <c r="I33" s="11"/>
      <c r="J33" s="11"/>
      <c r="K33" s="2"/>
      <c r="L33" s="2"/>
      <c r="M33" s="629"/>
      <c r="N33" s="2"/>
    </row>
    <row r="34" ht="33.0" customHeight="1">
      <c r="A34" s="2"/>
      <c r="B34" s="2"/>
      <c r="C34" s="11"/>
      <c r="D34" s="11"/>
      <c r="E34" s="11"/>
      <c r="F34" s="2"/>
      <c r="G34" s="2"/>
      <c r="H34" s="2"/>
      <c r="I34" s="11"/>
      <c r="J34" s="11"/>
      <c r="K34" s="2"/>
      <c r="L34" s="2"/>
      <c r="M34" s="629"/>
      <c r="N34" s="2"/>
    </row>
    <row r="35" ht="33.0" customHeight="1">
      <c r="A35" s="2"/>
      <c r="B35" s="2"/>
      <c r="C35" s="11"/>
      <c r="D35" s="11"/>
      <c r="E35" s="11"/>
      <c r="F35" s="2"/>
      <c r="G35" s="2"/>
      <c r="H35" s="2"/>
      <c r="I35" s="11"/>
      <c r="J35" s="11"/>
      <c r="K35" s="2"/>
      <c r="L35" s="2"/>
      <c r="M35" s="629"/>
      <c r="N35" s="2"/>
    </row>
    <row r="36" ht="33.0" customHeight="1">
      <c r="A36" s="2"/>
      <c r="B36" s="2"/>
      <c r="C36" s="11"/>
      <c r="D36" s="11"/>
      <c r="E36" s="11"/>
      <c r="F36" s="2"/>
      <c r="G36" s="2"/>
      <c r="H36" s="2"/>
      <c r="I36" s="11"/>
      <c r="J36" s="11"/>
      <c r="K36" s="2"/>
      <c r="L36" s="2"/>
      <c r="M36" s="629"/>
      <c r="N36" s="2"/>
    </row>
    <row r="37" ht="33.0" customHeight="1">
      <c r="A37" s="2"/>
      <c r="B37" s="2"/>
      <c r="C37" s="11"/>
      <c r="D37" s="11"/>
      <c r="E37" s="11"/>
      <c r="F37" s="2"/>
      <c r="G37" s="2"/>
      <c r="H37" s="2"/>
      <c r="I37" s="11"/>
      <c r="J37" s="11"/>
      <c r="K37" s="2"/>
      <c r="L37" s="2"/>
      <c r="M37" s="629"/>
      <c r="N37" s="2"/>
    </row>
    <row r="38" ht="33.0" customHeight="1">
      <c r="A38" s="2"/>
      <c r="B38" s="2"/>
      <c r="C38" s="11"/>
      <c r="D38" s="11"/>
      <c r="E38" s="11"/>
      <c r="F38" s="2"/>
      <c r="G38" s="2"/>
      <c r="H38" s="2"/>
      <c r="I38" s="11"/>
      <c r="J38" s="11"/>
      <c r="K38" s="2"/>
      <c r="L38" s="2"/>
      <c r="M38" s="629"/>
      <c r="N38" s="2"/>
    </row>
    <row r="39" ht="33.0" customHeight="1">
      <c r="A39" s="2"/>
      <c r="B39" s="2"/>
      <c r="C39" s="11"/>
      <c r="D39" s="11"/>
      <c r="E39" s="11"/>
      <c r="F39" s="2"/>
      <c r="G39" s="2"/>
      <c r="H39" s="2"/>
      <c r="I39" s="11"/>
      <c r="J39" s="11"/>
      <c r="K39" s="2"/>
      <c r="L39" s="2"/>
      <c r="M39" s="629"/>
      <c r="N39" s="2"/>
    </row>
    <row r="40" ht="33.0" customHeight="1">
      <c r="A40" s="2"/>
      <c r="B40" s="2"/>
      <c r="C40" s="11"/>
      <c r="D40" s="11"/>
      <c r="E40" s="11"/>
      <c r="F40" s="2"/>
      <c r="G40" s="2"/>
      <c r="H40" s="2"/>
      <c r="I40" s="11"/>
      <c r="J40" s="11"/>
      <c r="K40" s="2"/>
      <c r="L40" s="2"/>
      <c r="M40" s="629"/>
      <c r="N40" s="2"/>
    </row>
    <row r="41" ht="33.0" customHeight="1">
      <c r="A41" s="2"/>
      <c r="B41" s="2"/>
      <c r="C41" s="11"/>
      <c r="D41" s="11"/>
      <c r="E41" s="11"/>
      <c r="F41" s="2"/>
      <c r="G41" s="2"/>
      <c r="H41" s="2"/>
      <c r="I41" s="11"/>
      <c r="J41" s="11"/>
      <c r="K41" s="2"/>
      <c r="L41" s="2"/>
      <c r="M41" s="629"/>
      <c r="N41" s="2"/>
    </row>
    <row r="42" ht="33.0" customHeight="1">
      <c r="A42" s="2"/>
      <c r="B42" s="2"/>
      <c r="C42" s="11"/>
      <c r="D42" s="11"/>
      <c r="E42" s="11"/>
      <c r="F42" s="2"/>
      <c r="G42" s="2"/>
      <c r="H42" s="2"/>
      <c r="I42" s="11"/>
      <c r="J42" s="11"/>
      <c r="K42" s="2"/>
      <c r="L42" s="2"/>
      <c r="M42" s="629"/>
      <c r="N42" s="2"/>
    </row>
    <row r="43" ht="33.0" customHeight="1">
      <c r="A43" s="2"/>
      <c r="B43" s="2"/>
      <c r="C43" s="11"/>
      <c r="D43" s="11"/>
      <c r="E43" s="11"/>
      <c r="F43" s="2"/>
      <c r="G43" s="2"/>
      <c r="H43" s="2"/>
      <c r="I43" s="11"/>
      <c r="J43" s="11"/>
      <c r="K43" s="2"/>
      <c r="L43" s="2"/>
      <c r="M43" s="629"/>
      <c r="N43" s="2"/>
    </row>
    <row r="44" ht="33.0" customHeight="1">
      <c r="A44" s="2"/>
      <c r="B44" s="2"/>
      <c r="C44" s="11"/>
      <c r="D44" s="11"/>
      <c r="E44" s="11"/>
      <c r="F44" s="2"/>
      <c r="G44" s="2"/>
      <c r="H44" s="2"/>
      <c r="I44" s="11"/>
      <c r="J44" s="11"/>
      <c r="K44" s="2"/>
      <c r="L44" s="2"/>
      <c r="M44" s="629"/>
      <c r="N44" s="2"/>
    </row>
    <row r="45" ht="33.0" customHeight="1">
      <c r="A45" s="2"/>
      <c r="B45" s="2"/>
      <c r="C45" s="11"/>
      <c r="D45" s="11"/>
      <c r="E45" s="11"/>
      <c r="F45" s="2"/>
      <c r="G45" s="2"/>
      <c r="H45" s="2"/>
      <c r="I45" s="11"/>
      <c r="J45" s="11"/>
      <c r="K45" s="2"/>
      <c r="L45" s="2"/>
      <c r="M45" s="629"/>
      <c r="N45" s="2"/>
    </row>
    <row r="46" ht="33.0" customHeight="1">
      <c r="A46" s="2"/>
      <c r="B46" s="2"/>
      <c r="C46" s="11"/>
      <c r="D46" s="11"/>
      <c r="E46" s="11"/>
      <c r="F46" s="2"/>
      <c r="G46" s="2"/>
      <c r="H46" s="2"/>
      <c r="I46" s="11"/>
      <c r="J46" s="11"/>
      <c r="K46" s="2"/>
      <c r="L46" s="2"/>
      <c r="M46" s="629"/>
      <c r="N46" s="2"/>
    </row>
    <row r="47" ht="33.0" customHeight="1">
      <c r="A47" s="2"/>
      <c r="B47" s="2"/>
      <c r="C47" s="11"/>
      <c r="D47" s="11"/>
      <c r="E47" s="11"/>
      <c r="F47" s="2"/>
      <c r="G47" s="2"/>
      <c r="H47" s="2"/>
      <c r="I47" s="11"/>
      <c r="J47" s="11"/>
      <c r="K47" s="2"/>
      <c r="L47" s="2"/>
      <c r="M47" s="629"/>
      <c r="N47" s="2"/>
    </row>
    <row r="48" ht="33.0" customHeight="1">
      <c r="A48" s="2"/>
      <c r="B48" s="2"/>
      <c r="C48" s="11"/>
      <c r="D48" s="11"/>
      <c r="E48" s="11"/>
      <c r="F48" s="2"/>
      <c r="G48" s="2"/>
      <c r="H48" s="2"/>
      <c r="I48" s="11"/>
      <c r="J48" s="11"/>
      <c r="K48" s="2"/>
      <c r="L48" s="2"/>
      <c r="M48" s="629"/>
      <c r="N48" s="2"/>
    </row>
    <row r="49" ht="33.0" customHeight="1">
      <c r="A49" s="2"/>
      <c r="B49" s="2"/>
      <c r="C49" s="11"/>
      <c r="D49" s="11"/>
      <c r="E49" s="11"/>
      <c r="F49" s="2"/>
      <c r="G49" s="2"/>
      <c r="H49" s="2"/>
      <c r="I49" s="11"/>
      <c r="J49" s="11"/>
      <c r="K49" s="2"/>
      <c r="L49" s="2"/>
      <c r="M49" s="629"/>
      <c r="N49" s="2"/>
    </row>
    <row r="50" ht="33.0" customHeight="1">
      <c r="A50" s="2"/>
      <c r="B50" s="2"/>
      <c r="C50" s="11"/>
      <c r="D50" s="11"/>
      <c r="E50" s="11"/>
      <c r="F50" s="2"/>
      <c r="G50" s="2"/>
      <c r="H50" s="2"/>
      <c r="I50" s="11"/>
      <c r="J50" s="11"/>
      <c r="K50" s="2"/>
      <c r="L50" s="2"/>
      <c r="M50" s="629"/>
      <c r="N50" s="2"/>
    </row>
    <row r="51" ht="33.0" customHeight="1">
      <c r="A51" s="2"/>
      <c r="B51" s="2"/>
      <c r="C51" s="11"/>
      <c r="D51" s="11"/>
      <c r="E51" s="11"/>
      <c r="F51" s="2"/>
      <c r="G51" s="2"/>
      <c r="H51" s="2"/>
      <c r="I51" s="11"/>
      <c r="J51" s="11"/>
      <c r="K51" s="2"/>
      <c r="L51" s="2"/>
      <c r="M51" s="629"/>
      <c r="N51" s="2"/>
    </row>
    <row r="52" ht="33.0" customHeight="1">
      <c r="A52" s="2"/>
      <c r="B52" s="2"/>
      <c r="C52" s="11"/>
      <c r="D52" s="11"/>
      <c r="E52" s="11"/>
      <c r="F52" s="2"/>
      <c r="G52" s="2"/>
      <c r="H52" s="2"/>
      <c r="I52" s="11"/>
      <c r="J52" s="11"/>
      <c r="K52" s="2"/>
      <c r="L52" s="2"/>
      <c r="M52" s="629"/>
      <c r="N52" s="2"/>
    </row>
    <row r="53" ht="33.0" customHeight="1">
      <c r="A53" s="2"/>
      <c r="B53" s="2"/>
      <c r="C53" s="11"/>
      <c r="D53" s="11"/>
      <c r="E53" s="11"/>
      <c r="F53" s="2"/>
      <c r="G53" s="2"/>
      <c r="H53" s="2"/>
      <c r="I53" s="11"/>
      <c r="J53" s="11"/>
      <c r="K53" s="2"/>
      <c r="L53" s="2"/>
      <c r="M53" s="629"/>
      <c r="N53" s="2"/>
    </row>
    <row r="54" ht="33.0" customHeight="1">
      <c r="A54" s="2"/>
      <c r="B54" s="2"/>
      <c r="C54" s="11"/>
      <c r="D54" s="11"/>
      <c r="E54" s="11"/>
      <c r="F54" s="2"/>
      <c r="G54" s="2"/>
      <c r="H54" s="2"/>
      <c r="I54" s="11"/>
      <c r="J54" s="11"/>
      <c r="K54" s="2"/>
      <c r="L54" s="2"/>
      <c r="M54" s="629"/>
      <c r="N54" s="2"/>
    </row>
    <row r="55" ht="33.0" customHeight="1">
      <c r="A55" s="2"/>
      <c r="B55" s="2"/>
      <c r="C55" s="11"/>
      <c r="D55" s="11"/>
      <c r="E55" s="11"/>
      <c r="F55" s="2"/>
      <c r="G55" s="2"/>
      <c r="H55" s="2"/>
      <c r="I55" s="11"/>
      <c r="J55" s="11"/>
      <c r="K55" s="2"/>
      <c r="L55" s="2"/>
      <c r="M55" s="629"/>
      <c r="N55" s="2"/>
    </row>
    <row r="56" ht="33.0" customHeight="1">
      <c r="A56" s="2"/>
      <c r="B56" s="2"/>
      <c r="C56" s="11"/>
      <c r="D56" s="11"/>
      <c r="E56" s="11"/>
      <c r="F56" s="2"/>
      <c r="G56" s="2"/>
      <c r="H56" s="2"/>
      <c r="I56" s="11"/>
      <c r="J56" s="11"/>
      <c r="K56" s="2"/>
      <c r="L56" s="2"/>
      <c r="M56" s="629"/>
      <c r="N56" s="2"/>
    </row>
    <row r="57" ht="33.0" customHeight="1">
      <c r="A57" s="2"/>
      <c r="B57" s="2"/>
      <c r="C57" s="11"/>
      <c r="D57" s="11"/>
      <c r="E57" s="11"/>
      <c r="F57" s="2"/>
      <c r="G57" s="2"/>
      <c r="H57" s="2"/>
      <c r="I57" s="11"/>
      <c r="J57" s="11"/>
      <c r="K57" s="2"/>
      <c r="L57" s="2"/>
      <c r="M57" s="629"/>
      <c r="N57" s="2"/>
    </row>
    <row r="58" ht="33.0" customHeight="1">
      <c r="A58" s="2"/>
      <c r="B58" s="2"/>
      <c r="C58" s="11"/>
      <c r="D58" s="11"/>
      <c r="E58" s="11"/>
      <c r="F58" s="2"/>
      <c r="G58" s="2"/>
      <c r="H58" s="2"/>
      <c r="I58" s="11"/>
      <c r="J58" s="11"/>
      <c r="K58" s="2"/>
      <c r="L58" s="2"/>
      <c r="M58" s="629"/>
      <c r="N58" s="2"/>
    </row>
    <row r="59" ht="33.0" customHeight="1">
      <c r="A59" s="2"/>
      <c r="B59" s="2"/>
      <c r="C59" s="11"/>
      <c r="D59" s="11"/>
      <c r="E59" s="11"/>
      <c r="F59" s="2"/>
      <c r="G59" s="2"/>
      <c r="H59" s="2"/>
      <c r="I59" s="11"/>
      <c r="J59" s="11"/>
      <c r="K59" s="2"/>
      <c r="L59" s="2"/>
      <c r="M59" s="629"/>
      <c r="N59" s="2"/>
    </row>
    <row r="60" ht="33.0" customHeight="1">
      <c r="A60" s="2"/>
      <c r="B60" s="2"/>
      <c r="C60" s="11"/>
      <c r="D60" s="11"/>
      <c r="E60" s="11"/>
      <c r="F60" s="2"/>
      <c r="G60" s="2"/>
      <c r="H60" s="2"/>
      <c r="I60" s="11"/>
      <c r="J60" s="11"/>
      <c r="K60" s="2"/>
      <c r="L60" s="2"/>
      <c r="M60" s="629"/>
      <c r="N60" s="2"/>
    </row>
    <row r="61" ht="33.0" customHeight="1">
      <c r="A61" s="2"/>
      <c r="B61" s="2"/>
      <c r="C61" s="11"/>
      <c r="D61" s="11"/>
      <c r="E61" s="11"/>
      <c r="F61" s="2"/>
      <c r="G61" s="2"/>
      <c r="H61" s="2"/>
      <c r="I61" s="11"/>
      <c r="J61" s="11"/>
      <c r="K61" s="2"/>
      <c r="L61" s="2"/>
      <c r="M61" s="629"/>
      <c r="N61" s="2"/>
    </row>
    <row r="62" ht="33.0" customHeight="1">
      <c r="A62" s="2"/>
      <c r="B62" s="2"/>
      <c r="C62" s="11"/>
      <c r="D62" s="11"/>
      <c r="E62" s="11"/>
      <c r="F62" s="2"/>
      <c r="G62" s="2"/>
      <c r="H62" s="2"/>
      <c r="I62" s="11"/>
      <c r="J62" s="11"/>
      <c r="K62" s="2"/>
      <c r="L62" s="2"/>
      <c r="M62" s="629"/>
      <c r="N62" s="2"/>
    </row>
    <row r="63" ht="33.0" customHeight="1">
      <c r="A63" s="2"/>
      <c r="B63" s="2"/>
      <c r="C63" s="11"/>
      <c r="D63" s="11"/>
      <c r="E63" s="11"/>
      <c r="F63" s="2"/>
      <c r="G63" s="2"/>
      <c r="H63" s="2"/>
      <c r="I63" s="11"/>
      <c r="J63" s="11"/>
      <c r="K63" s="2"/>
      <c r="L63" s="2"/>
      <c r="M63" s="629"/>
      <c r="N63" s="2"/>
    </row>
    <row r="64" ht="33.0" customHeight="1">
      <c r="A64" s="2"/>
      <c r="B64" s="2"/>
      <c r="C64" s="11"/>
      <c r="D64" s="11"/>
      <c r="E64" s="11"/>
      <c r="F64" s="2"/>
      <c r="G64" s="2"/>
      <c r="H64" s="2"/>
      <c r="I64" s="11"/>
      <c r="J64" s="11"/>
      <c r="K64" s="2"/>
      <c r="L64" s="2"/>
      <c r="M64" s="629"/>
      <c r="N64" s="2"/>
    </row>
    <row r="65" ht="33.0" customHeight="1">
      <c r="A65" s="2"/>
      <c r="B65" s="2"/>
      <c r="C65" s="11"/>
      <c r="D65" s="11"/>
      <c r="E65" s="11"/>
      <c r="F65" s="2"/>
      <c r="G65" s="2"/>
      <c r="H65" s="2"/>
      <c r="I65" s="11"/>
      <c r="J65" s="11"/>
      <c r="K65" s="2"/>
      <c r="L65" s="2"/>
      <c r="M65" s="629"/>
      <c r="N65" s="2"/>
    </row>
    <row r="66" ht="33.0" customHeight="1">
      <c r="A66" s="2"/>
      <c r="B66" s="2"/>
      <c r="C66" s="11"/>
      <c r="D66" s="11"/>
      <c r="E66" s="11"/>
      <c r="F66" s="2"/>
      <c r="G66" s="2"/>
      <c r="H66" s="2"/>
      <c r="I66" s="11"/>
      <c r="J66" s="11"/>
      <c r="K66" s="2"/>
      <c r="L66" s="2"/>
      <c r="M66" s="629"/>
      <c r="N66" s="2"/>
    </row>
    <row r="67" ht="33.0" customHeight="1">
      <c r="A67" s="2"/>
      <c r="B67" s="2"/>
      <c r="C67" s="11"/>
      <c r="D67" s="11"/>
      <c r="E67" s="11"/>
      <c r="F67" s="2"/>
      <c r="G67" s="2"/>
      <c r="H67" s="2"/>
      <c r="I67" s="11"/>
      <c r="J67" s="11"/>
      <c r="K67" s="2"/>
      <c r="L67" s="2"/>
      <c r="M67" s="629"/>
      <c r="N67" s="2"/>
    </row>
    <row r="68" ht="33.0" customHeight="1">
      <c r="A68" s="2"/>
      <c r="B68" s="2"/>
      <c r="C68" s="11"/>
      <c r="D68" s="11"/>
      <c r="E68" s="11"/>
      <c r="F68" s="2"/>
      <c r="G68" s="2"/>
      <c r="H68" s="2"/>
      <c r="I68" s="11"/>
      <c r="J68" s="11"/>
      <c r="K68" s="2"/>
      <c r="L68" s="2"/>
      <c r="M68" s="629"/>
      <c r="N68" s="2"/>
    </row>
    <row r="69" ht="33.0" customHeight="1">
      <c r="A69" s="2"/>
      <c r="B69" s="2"/>
      <c r="C69" s="11"/>
      <c r="D69" s="11"/>
      <c r="E69" s="11"/>
      <c r="F69" s="2"/>
      <c r="G69" s="2"/>
      <c r="H69" s="2"/>
      <c r="I69" s="11"/>
      <c r="J69" s="11"/>
      <c r="K69" s="2"/>
      <c r="L69" s="2"/>
      <c r="M69" s="629"/>
      <c r="N69" s="2"/>
    </row>
    <row r="70" ht="33.0" customHeight="1">
      <c r="A70" s="2"/>
      <c r="B70" s="2"/>
      <c r="C70" s="11"/>
      <c r="D70" s="11"/>
      <c r="E70" s="11"/>
      <c r="F70" s="2"/>
      <c r="G70" s="2"/>
      <c r="H70" s="2"/>
      <c r="I70" s="11"/>
      <c r="J70" s="11"/>
      <c r="K70" s="2"/>
      <c r="L70" s="2"/>
      <c r="M70" s="629"/>
      <c r="N70" s="2"/>
    </row>
    <row r="71" ht="33.0" customHeight="1">
      <c r="A71" s="2"/>
      <c r="B71" s="2"/>
      <c r="C71" s="11"/>
      <c r="D71" s="11"/>
      <c r="E71" s="11"/>
      <c r="F71" s="2"/>
      <c r="G71" s="2"/>
      <c r="H71" s="2"/>
      <c r="I71" s="11"/>
      <c r="J71" s="11"/>
      <c r="K71" s="2"/>
      <c r="L71" s="2"/>
      <c r="M71" s="629"/>
      <c r="N71" s="2"/>
    </row>
    <row r="72" ht="33.0" customHeight="1">
      <c r="A72" s="2"/>
      <c r="B72" s="2"/>
      <c r="C72" s="11"/>
      <c r="D72" s="11"/>
      <c r="E72" s="11"/>
      <c r="F72" s="2"/>
      <c r="G72" s="2"/>
      <c r="H72" s="2"/>
      <c r="I72" s="11"/>
      <c r="J72" s="11"/>
      <c r="K72" s="2"/>
      <c r="L72" s="2"/>
      <c r="M72" s="629"/>
      <c r="N72" s="2"/>
    </row>
    <row r="73" ht="33.0" customHeight="1">
      <c r="A73" s="2"/>
      <c r="B73" s="2"/>
      <c r="C73" s="11"/>
      <c r="D73" s="11"/>
      <c r="E73" s="11"/>
      <c r="F73" s="2"/>
      <c r="G73" s="2"/>
      <c r="H73" s="2"/>
      <c r="I73" s="11"/>
      <c r="J73" s="11"/>
      <c r="K73" s="2"/>
      <c r="L73" s="2"/>
      <c r="M73" s="629"/>
      <c r="N73" s="2"/>
    </row>
    <row r="74" ht="33.0" customHeight="1">
      <c r="A74" s="2"/>
      <c r="B74" s="2"/>
      <c r="C74" s="11"/>
      <c r="D74" s="11"/>
      <c r="E74" s="11"/>
      <c r="F74" s="2"/>
      <c r="G74" s="2"/>
      <c r="H74" s="2"/>
      <c r="I74" s="11"/>
      <c r="J74" s="11"/>
      <c r="K74" s="2"/>
      <c r="L74" s="2"/>
      <c r="M74" s="629"/>
      <c r="N74" s="2"/>
    </row>
    <row r="75" ht="33.0" customHeight="1">
      <c r="A75" s="2"/>
      <c r="B75" s="2"/>
      <c r="C75" s="11"/>
      <c r="D75" s="11"/>
      <c r="E75" s="11"/>
      <c r="F75" s="2"/>
      <c r="G75" s="2"/>
      <c r="H75" s="2"/>
      <c r="I75" s="11"/>
      <c r="J75" s="11"/>
      <c r="K75" s="2"/>
      <c r="L75" s="2"/>
      <c r="M75" s="629"/>
      <c r="N75" s="2"/>
    </row>
    <row r="76" ht="33.0" customHeight="1">
      <c r="A76" s="2"/>
      <c r="B76" s="2"/>
      <c r="C76" s="11"/>
      <c r="D76" s="11"/>
      <c r="E76" s="11"/>
      <c r="F76" s="2"/>
      <c r="G76" s="2"/>
      <c r="H76" s="2"/>
      <c r="I76" s="11"/>
      <c r="J76" s="11"/>
      <c r="K76" s="2"/>
      <c r="L76" s="2"/>
      <c r="M76" s="629"/>
      <c r="N76" s="2"/>
    </row>
    <row r="77" ht="33.0" customHeight="1">
      <c r="A77" s="2"/>
      <c r="B77" s="2"/>
      <c r="C77" s="11"/>
      <c r="D77" s="11"/>
      <c r="E77" s="11"/>
      <c r="F77" s="2"/>
      <c r="G77" s="2"/>
      <c r="H77" s="2"/>
      <c r="I77" s="11"/>
      <c r="J77" s="11"/>
      <c r="K77" s="2"/>
      <c r="L77" s="2"/>
      <c r="M77" s="629"/>
      <c r="N77" s="2"/>
    </row>
    <row r="78" ht="33.0" customHeight="1">
      <c r="A78" s="2"/>
      <c r="B78" s="2"/>
      <c r="C78" s="11"/>
      <c r="D78" s="11"/>
      <c r="E78" s="11"/>
      <c r="F78" s="2"/>
      <c r="G78" s="2"/>
      <c r="H78" s="2"/>
      <c r="I78" s="11"/>
      <c r="J78" s="11"/>
      <c r="K78" s="2"/>
      <c r="L78" s="2"/>
      <c r="M78" s="629"/>
      <c r="N78" s="2"/>
    </row>
    <row r="79" ht="33.0" customHeight="1">
      <c r="A79" s="2"/>
      <c r="B79" s="2"/>
      <c r="C79" s="11"/>
      <c r="D79" s="11"/>
      <c r="E79" s="11"/>
      <c r="F79" s="2"/>
      <c r="G79" s="2"/>
      <c r="H79" s="2"/>
      <c r="I79" s="11"/>
      <c r="J79" s="11"/>
      <c r="K79" s="2"/>
      <c r="L79" s="2"/>
      <c r="M79" s="629"/>
      <c r="N79" s="2"/>
    </row>
    <row r="80" ht="33.0" customHeight="1">
      <c r="A80" s="2"/>
      <c r="B80" s="2"/>
      <c r="C80" s="11"/>
      <c r="D80" s="11"/>
      <c r="E80" s="11"/>
      <c r="F80" s="2"/>
      <c r="G80" s="2"/>
      <c r="H80" s="2"/>
      <c r="I80" s="11"/>
      <c r="J80" s="11"/>
      <c r="K80" s="2"/>
      <c r="L80" s="2"/>
      <c r="M80" s="629"/>
      <c r="N80" s="2"/>
    </row>
    <row r="81" ht="33.0" customHeight="1">
      <c r="A81" s="2"/>
      <c r="B81" s="2"/>
      <c r="C81" s="11"/>
      <c r="D81" s="11"/>
      <c r="E81" s="11"/>
      <c r="F81" s="2"/>
      <c r="G81" s="2"/>
      <c r="H81" s="2"/>
      <c r="I81" s="11"/>
      <c r="J81" s="11"/>
      <c r="K81" s="2"/>
      <c r="L81" s="2"/>
      <c r="M81" s="629"/>
      <c r="N81" s="2"/>
    </row>
    <row r="82" ht="33.0" customHeight="1">
      <c r="A82" s="2"/>
      <c r="B82" s="2"/>
      <c r="C82" s="11"/>
      <c r="D82" s="11"/>
      <c r="E82" s="11"/>
      <c r="F82" s="2"/>
      <c r="G82" s="2"/>
      <c r="H82" s="2"/>
      <c r="I82" s="11"/>
      <c r="J82" s="11"/>
      <c r="K82" s="2"/>
      <c r="L82" s="2"/>
      <c r="M82" s="629"/>
      <c r="N82" s="2"/>
    </row>
    <row r="83" ht="33.0" customHeight="1">
      <c r="A83" s="2"/>
      <c r="B83" s="2"/>
      <c r="C83" s="11"/>
      <c r="D83" s="11"/>
      <c r="E83" s="11"/>
      <c r="F83" s="2"/>
      <c r="G83" s="2"/>
      <c r="H83" s="2"/>
      <c r="I83" s="11"/>
      <c r="J83" s="11"/>
      <c r="K83" s="2"/>
      <c r="L83" s="2"/>
      <c r="M83" s="629"/>
      <c r="N83" s="2"/>
    </row>
    <row r="84" ht="33.0" customHeight="1">
      <c r="A84" s="2"/>
      <c r="B84" s="2"/>
      <c r="C84" s="11"/>
      <c r="D84" s="11"/>
      <c r="E84" s="11"/>
      <c r="F84" s="2"/>
      <c r="G84" s="2"/>
      <c r="H84" s="2"/>
      <c r="I84" s="11"/>
      <c r="J84" s="11"/>
      <c r="K84" s="2"/>
      <c r="L84" s="2"/>
      <c r="M84" s="629"/>
      <c r="N84" s="2"/>
    </row>
    <row r="85" ht="33.0" customHeight="1">
      <c r="A85" s="2"/>
      <c r="B85" s="2"/>
      <c r="C85" s="11"/>
      <c r="D85" s="11"/>
      <c r="E85" s="11"/>
      <c r="F85" s="2"/>
      <c r="G85" s="2"/>
      <c r="H85" s="2"/>
      <c r="I85" s="11"/>
      <c r="J85" s="11"/>
      <c r="K85" s="2"/>
      <c r="L85" s="2"/>
      <c r="M85" s="629"/>
      <c r="N85" s="2"/>
    </row>
    <row r="86" ht="33.0" customHeight="1">
      <c r="A86" s="2"/>
      <c r="B86" s="2"/>
      <c r="C86" s="11"/>
      <c r="D86" s="11"/>
      <c r="E86" s="11"/>
      <c r="F86" s="2"/>
      <c r="G86" s="2"/>
      <c r="H86" s="2"/>
      <c r="I86" s="11"/>
      <c r="J86" s="11"/>
      <c r="K86" s="2"/>
      <c r="L86" s="2"/>
      <c r="M86" s="629"/>
      <c r="N86" s="2"/>
    </row>
    <row r="87" ht="33.0" customHeight="1">
      <c r="A87" s="2"/>
      <c r="B87" s="2"/>
      <c r="C87" s="11"/>
      <c r="D87" s="11"/>
      <c r="E87" s="11"/>
      <c r="F87" s="2"/>
      <c r="G87" s="2"/>
      <c r="H87" s="2"/>
      <c r="I87" s="11"/>
      <c r="J87" s="11"/>
      <c r="K87" s="2"/>
      <c r="L87" s="2"/>
      <c r="M87" s="629"/>
      <c r="N87" s="2"/>
    </row>
    <row r="88" ht="33.0" customHeight="1">
      <c r="A88" s="2"/>
      <c r="B88" s="2"/>
      <c r="C88" s="11"/>
      <c r="D88" s="11"/>
      <c r="E88" s="11"/>
      <c r="F88" s="2"/>
      <c r="G88" s="2"/>
      <c r="H88" s="2"/>
      <c r="I88" s="11"/>
      <c r="J88" s="11"/>
      <c r="K88" s="2"/>
      <c r="L88" s="2"/>
      <c r="M88" s="629"/>
      <c r="N88" s="2"/>
    </row>
    <row r="89" ht="33.0" customHeight="1">
      <c r="A89" s="2"/>
      <c r="B89" s="2"/>
      <c r="C89" s="11"/>
      <c r="D89" s="11"/>
      <c r="E89" s="11"/>
      <c r="F89" s="2"/>
      <c r="G89" s="2"/>
      <c r="H89" s="2"/>
      <c r="I89" s="11"/>
      <c r="J89" s="11"/>
      <c r="K89" s="2"/>
      <c r="L89" s="2"/>
      <c r="M89" s="629"/>
      <c r="N89" s="2"/>
    </row>
    <row r="90" ht="33.0" customHeight="1">
      <c r="A90" s="2"/>
      <c r="B90" s="2"/>
      <c r="C90" s="11"/>
      <c r="D90" s="11"/>
      <c r="E90" s="11"/>
      <c r="F90" s="2"/>
      <c r="G90" s="2"/>
      <c r="H90" s="2"/>
      <c r="I90" s="11"/>
      <c r="J90" s="11"/>
      <c r="K90" s="2"/>
      <c r="L90" s="2"/>
      <c r="M90" s="629"/>
      <c r="N90" s="2"/>
    </row>
    <row r="91" ht="33.0" customHeight="1">
      <c r="A91" s="2"/>
      <c r="B91" s="2"/>
      <c r="C91" s="11"/>
      <c r="D91" s="11"/>
      <c r="E91" s="11"/>
      <c r="F91" s="2"/>
      <c r="G91" s="2"/>
      <c r="H91" s="2"/>
      <c r="I91" s="11"/>
      <c r="J91" s="11"/>
      <c r="K91" s="2"/>
      <c r="L91" s="2"/>
      <c r="M91" s="629"/>
      <c r="N91" s="2"/>
    </row>
    <row r="92" ht="33.0" customHeight="1">
      <c r="A92" s="2"/>
      <c r="B92" s="2"/>
      <c r="C92" s="11"/>
      <c r="D92" s="11"/>
      <c r="E92" s="11"/>
      <c r="F92" s="2"/>
      <c r="G92" s="2"/>
      <c r="H92" s="2"/>
      <c r="I92" s="11"/>
      <c r="J92" s="11"/>
      <c r="K92" s="2"/>
      <c r="L92" s="2"/>
      <c r="M92" s="629"/>
      <c r="N92" s="2"/>
    </row>
    <row r="93" ht="33.0" customHeight="1">
      <c r="A93" s="2"/>
      <c r="B93" s="2"/>
      <c r="C93" s="11"/>
      <c r="D93" s="11"/>
      <c r="E93" s="11"/>
      <c r="F93" s="2"/>
      <c r="G93" s="2"/>
      <c r="H93" s="2"/>
      <c r="I93" s="11"/>
      <c r="J93" s="11"/>
      <c r="K93" s="2"/>
      <c r="L93" s="2"/>
      <c r="M93" s="629"/>
      <c r="N93" s="2"/>
    </row>
    <row r="94" ht="33.0" customHeight="1">
      <c r="A94" s="2"/>
      <c r="B94" s="2"/>
      <c r="C94" s="11"/>
      <c r="D94" s="11"/>
      <c r="E94" s="11"/>
      <c r="F94" s="2"/>
      <c r="G94" s="2"/>
      <c r="H94" s="2"/>
      <c r="I94" s="11"/>
      <c r="J94" s="11"/>
      <c r="K94" s="2"/>
      <c r="L94" s="2"/>
      <c r="M94" s="629"/>
      <c r="N94" s="2"/>
    </row>
    <row r="95" ht="33.0" customHeight="1">
      <c r="A95" s="2"/>
      <c r="B95" s="2"/>
      <c r="C95" s="11"/>
      <c r="D95" s="11"/>
      <c r="E95" s="11"/>
      <c r="F95" s="2"/>
      <c r="G95" s="2"/>
      <c r="H95" s="2"/>
      <c r="I95" s="11"/>
      <c r="J95" s="11"/>
      <c r="K95" s="2"/>
      <c r="L95" s="2"/>
      <c r="M95" s="629"/>
      <c r="N95" s="2"/>
    </row>
    <row r="96" ht="33.0" customHeight="1">
      <c r="A96" s="2"/>
      <c r="B96" s="2"/>
      <c r="C96" s="11"/>
      <c r="D96" s="11"/>
      <c r="E96" s="11"/>
      <c r="F96" s="2"/>
      <c r="G96" s="2"/>
      <c r="H96" s="2"/>
      <c r="I96" s="11"/>
      <c r="J96" s="11"/>
      <c r="K96" s="2"/>
      <c r="L96" s="2"/>
      <c r="M96" s="629"/>
      <c r="N96" s="2"/>
    </row>
    <row r="97" ht="33.0" customHeight="1">
      <c r="A97" s="2"/>
      <c r="B97" s="2"/>
      <c r="C97" s="11"/>
      <c r="D97" s="11"/>
      <c r="E97" s="11"/>
      <c r="F97" s="2"/>
      <c r="G97" s="2"/>
      <c r="H97" s="2"/>
      <c r="I97" s="11"/>
      <c r="J97" s="11"/>
      <c r="K97" s="2"/>
      <c r="L97" s="2"/>
      <c r="M97" s="629"/>
      <c r="N97" s="2"/>
    </row>
    <row r="98" ht="33.0" customHeight="1">
      <c r="A98" s="2"/>
      <c r="B98" s="2"/>
      <c r="C98" s="11"/>
      <c r="D98" s="11"/>
      <c r="E98" s="11"/>
      <c r="F98" s="2"/>
      <c r="G98" s="2"/>
      <c r="H98" s="2"/>
      <c r="I98" s="11"/>
      <c r="J98" s="11"/>
      <c r="K98" s="2"/>
      <c r="L98" s="2"/>
      <c r="M98" s="629"/>
      <c r="N98" s="2"/>
    </row>
    <row r="99" ht="33.0" customHeight="1">
      <c r="A99" s="2"/>
      <c r="B99" s="2"/>
      <c r="C99" s="11"/>
      <c r="D99" s="11"/>
      <c r="E99" s="11"/>
      <c r="F99" s="2"/>
      <c r="G99" s="2"/>
      <c r="H99" s="2"/>
      <c r="I99" s="11"/>
      <c r="J99" s="11"/>
      <c r="K99" s="2"/>
      <c r="L99" s="2"/>
      <c r="M99" s="629"/>
      <c r="N99" s="2"/>
    </row>
    <row r="100" ht="33.0" customHeight="1">
      <c r="A100" s="2"/>
      <c r="B100" s="2"/>
      <c r="C100" s="11"/>
      <c r="D100" s="11"/>
      <c r="E100" s="11"/>
      <c r="F100" s="2"/>
      <c r="G100" s="2"/>
      <c r="H100" s="2"/>
      <c r="I100" s="11"/>
      <c r="J100" s="11"/>
      <c r="K100" s="2"/>
      <c r="L100" s="2"/>
      <c r="M100" s="629"/>
      <c r="N100" s="2"/>
    </row>
    <row r="101" ht="33.0" customHeight="1">
      <c r="A101" s="2"/>
      <c r="B101" s="2"/>
      <c r="C101" s="11"/>
      <c r="D101" s="11"/>
      <c r="E101" s="11"/>
      <c r="F101" s="2"/>
      <c r="G101" s="2"/>
      <c r="H101" s="2"/>
      <c r="I101" s="11"/>
      <c r="J101" s="11"/>
      <c r="K101" s="2"/>
      <c r="L101" s="2"/>
      <c r="M101" s="629"/>
      <c r="N101" s="2"/>
    </row>
    <row r="102" ht="33.0" customHeight="1">
      <c r="A102" s="2"/>
      <c r="B102" s="2"/>
      <c r="C102" s="11"/>
      <c r="D102" s="11"/>
      <c r="E102" s="11"/>
      <c r="F102" s="2"/>
      <c r="G102" s="2"/>
      <c r="H102" s="2"/>
      <c r="I102" s="11"/>
      <c r="J102" s="11"/>
      <c r="K102" s="2"/>
      <c r="L102" s="2"/>
      <c r="M102" s="629"/>
      <c r="N102" s="2"/>
    </row>
    <row r="103" ht="33.0" customHeight="1">
      <c r="A103" s="2"/>
      <c r="B103" s="2"/>
      <c r="C103" s="11"/>
      <c r="D103" s="11"/>
      <c r="E103" s="11"/>
      <c r="F103" s="2"/>
      <c r="G103" s="2"/>
      <c r="H103" s="2"/>
      <c r="I103" s="11"/>
      <c r="J103" s="11"/>
      <c r="K103" s="2"/>
      <c r="L103" s="2"/>
      <c r="M103" s="629"/>
      <c r="N103" s="2"/>
    </row>
    <row r="104" ht="33.0" customHeight="1">
      <c r="A104" s="2"/>
      <c r="B104" s="2"/>
      <c r="C104" s="11"/>
      <c r="D104" s="11"/>
      <c r="E104" s="11"/>
      <c r="F104" s="2"/>
      <c r="G104" s="2"/>
      <c r="H104" s="2"/>
      <c r="I104" s="11"/>
      <c r="J104" s="11"/>
      <c r="K104" s="2"/>
      <c r="L104" s="2"/>
      <c r="M104" s="629"/>
      <c r="N104" s="2"/>
    </row>
    <row r="105" ht="33.0" customHeight="1">
      <c r="A105" s="2"/>
      <c r="B105" s="2"/>
      <c r="C105" s="11"/>
      <c r="D105" s="11"/>
      <c r="E105" s="11"/>
      <c r="F105" s="2"/>
      <c r="G105" s="2"/>
      <c r="H105" s="2"/>
      <c r="I105" s="11"/>
      <c r="J105" s="11"/>
      <c r="K105" s="2"/>
      <c r="L105" s="2"/>
      <c r="M105" s="629"/>
      <c r="N105" s="2"/>
    </row>
    <row r="106" ht="33.0" customHeight="1">
      <c r="A106" s="2"/>
      <c r="B106" s="2"/>
      <c r="C106" s="11"/>
      <c r="D106" s="11"/>
      <c r="E106" s="11"/>
      <c r="F106" s="2"/>
      <c r="G106" s="2"/>
      <c r="H106" s="2"/>
      <c r="I106" s="11"/>
      <c r="J106" s="11"/>
      <c r="K106" s="2"/>
      <c r="L106" s="2"/>
      <c r="M106" s="629"/>
      <c r="N106" s="2"/>
    </row>
    <row r="107" ht="33.0" customHeight="1">
      <c r="A107" s="2"/>
      <c r="B107" s="2"/>
      <c r="C107" s="11"/>
      <c r="D107" s="11"/>
      <c r="E107" s="11"/>
      <c r="F107" s="2"/>
      <c r="G107" s="2"/>
      <c r="H107" s="2"/>
      <c r="I107" s="11"/>
      <c r="J107" s="11"/>
      <c r="K107" s="2"/>
      <c r="L107" s="2"/>
      <c r="M107" s="629"/>
      <c r="N107" s="2"/>
    </row>
    <row r="108" ht="33.0" customHeight="1">
      <c r="A108" s="2"/>
      <c r="B108" s="2"/>
      <c r="C108" s="11"/>
      <c r="D108" s="11"/>
      <c r="E108" s="11"/>
      <c r="F108" s="2"/>
      <c r="G108" s="2"/>
      <c r="H108" s="2"/>
      <c r="I108" s="11"/>
      <c r="J108" s="11"/>
      <c r="K108" s="2"/>
      <c r="L108" s="2"/>
      <c r="M108" s="629"/>
      <c r="N108" s="2"/>
    </row>
    <row r="109" ht="33.0" customHeight="1">
      <c r="A109" s="2"/>
      <c r="B109" s="2"/>
      <c r="C109" s="11"/>
      <c r="D109" s="11"/>
      <c r="E109" s="11"/>
      <c r="F109" s="2"/>
      <c r="G109" s="2"/>
      <c r="H109" s="2"/>
      <c r="I109" s="11"/>
      <c r="J109" s="11"/>
      <c r="K109" s="2"/>
      <c r="L109" s="2"/>
      <c r="M109" s="629"/>
      <c r="N109" s="2"/>
    </row>
    <row r="110" ht="33.0" customHeight="1">
      <c r="A110" s="2"/>
      <c r="B110" s="2"/>
      <c r="C110" s="11"/>
      <c r="D110" s="11"/>
      <c r="E110" s="11"/>
      <c r="F110" s="2"/>
      <c r="G110" s="2"/>
      <c r="H110" s="2"/>
      <c r="I110" s="11"/>
      <c r="J110" s="11"/>
      <c r="K110" s="2"/>
      <c r="L110" s="2"/>
      <c r="M110" s="629"/>
      <c r="N110" s="2"/>
    </row>
    <row r="111" ht="33.0" customHeight="1">
      <c r="A111" s="2"/>
      <c r="B111" s="2"/>
      <c r="C111" s="11"/>
      <c r="D111" s="11"/>
      <c r="E111" s="11"/>
      <c r="F111" s="2"/>
      <c r="G111" s="2"/>
      <c r="H111" s="2"/>
      <c r="I111" s="11"/>
      <c r="J111" s="11"/>
      <c r="K111" s="2"/>
      <c r="L111" s="2"/>
      <c r="M111" s="629"/>
      <c r="N111" s="2"/>
    </row>
    <row r="112" ht="33.0" customHeight="1">
      <c r="A112" s="2"/>
      <c r="B112" s="2"/>
      <c r="C112" s="11"/>
      <c r="D112" s="11"/>
      <c r="E112" s="11"/>
      <c r="F112" s="2"/>
      <c r="G112" s="2"/>
      <c r="H112" s="2"/>
      <c r="I112" s="11"/>
      <c r="J112" s="11"/>
      <c r="K112" s="2"/>
      <c r="L112" s="2"/>
      <c r="M112" s="629"/>
      <c r="N112" s="2"/>
    </row>
    <row r="113" ht="33.0" customHeight="1">
      <c r="A113" s="2"/>
      <c r="B113" s="2"/>
      <c r="C113" s="11"/>
      <c r="D113" s="11"/>
      <c r="E113" s="11"/>
      <c r="F113" s="2"/>
      <c r="G113" s="2"/>
      <c r="H113" s="2"/>
      <c r="I113" s="11"/>
      <c r="J113" s="11"/>
      <c r="K113" s="2"/>
      <c r="L113" s="2"/>
      <c r="M113" s="629"/>
      <c r="N113" s="2"/>
    </row>
    <row r="114" ht="33.0" customHeight="1">
      <c r="A114" s="2"/>
      <c r="B114" s="2"/>
      <c r="C114" s="11"/>
      <c r="D114" s="11"/>
      <c r="E114" s="11"/>
      <c r="F114" s="2"/>
      <c r="G114" s="2"/>
      <c r="H114" s="2"/>
      <c r="I114" s="11"/>
      <c r="J114" s="11"/>
      <c r="K114" s="2"/>
      <c r="L114" s="2"/>
      <c r="M114" s="629"/>
      <c r="N114" s="2"/>
    </row>
    <row r="115" ht="33.0" customHeight="1">
      <c r="A115" s="2"/>
      <c r="B115" s="2"/>
      <c r="C115" s="11"/>
      <c r="D115" s="11"/>
      <c r="E115" s="11"/>
      <c r="F115" s="2"/>
      <c r="G115" s="2"/>
      <c r="H115" s="2"/>
      <c r="I115" s="11"/>
      <c r="J115" s="11"/>
      <c r="K115" s="2"/>
      <c r="L115" s="2"/>
      <c r="M115" s="629"/>
      <c r="N115" s="2"/>
    </row>
    <row r="116" ht="33.0" customHeight="1">
      <c r="A116" s="2"/>
      <c r="B116" s="2"/>
      <c r="C116" s="11"/>
      <c r="D116" s="11"/>
      <c r="E116" s="11"/>
      <c r="F116" s="2"/>
      <c r="G116" s="2"/>
      <c r="H116" s="2"/>
      <c r="I116" s="11"/>
      <c r="J116" s="11"/>
      <c r="K116" s="2"/>
      <c r="L116" s="2"/>
      <c r="M116" s="629"/>
      <c r="N116" s="2"/>
    </row>
    <row r="117" ht="33.0" customHeight="1">
      <c r="A117" s="2"/>
      <c r="B117" s="2"/>
      <c r="C117" s="11"/>
      <c r="D117" s="11"/>
      <c r="E117" s="11"/>
      <c r="F117" s="2"/>
      <c r="G117" s="2"/>
      <c r="H117" s="2"/>
      <c r="I117" s="11"/>
      <c r="J117" s="11"/>
      <c r="K117" s="2"/>
      <c r="L117" s="2"/>
      <c r="M117" s="629"/>
      <c r="N117" s="2"/>
    </row>
    <row r="118" ht="33.0" customHeight="1">
      <c r="A118" s="2"/>
      <c r="B118" s="2"/>
      <c r="C118" s="11"/>
      <c r="D118" s="11"/>
      <c r="E118" s="11"/>
      <c r="F118" s="2"/>
      <c r="G118" s="2"/>
      <c r="H118" s="2"/>
      <c r="I118" s="11"/>
      <c r="J118" s="11"/>
      <c r="K118" s="2"/>
      <c r="L118" s="2"/>
      <c r="M118" s="629"/>
      <c r="N118" s="2"/>
    </row>
    <row r="119" ht="33.0" customHeight="1">
      <c r="A119" s="2"/>
      <c r="B119" s="2"/>
      <c r="C119" s="11"/>
      <c r="D119" s="11"/>
      <c r="E119" s="11"/>
      <c r="F119" s="2"/>
      <c r="G119" s="2"/>
      <c r="H119" s="2"/>
      <c r="I119" s="11"/>
      <c r="J119" s="11"/>
      <c r="K119" s="2"/>
      <c r="L119" s="2"/>
      <c r="M119" s="629"/>
      <c r="N119" s="2"/>
    </row>
    <row r="120" ht="33.0" customHeight="1">
      <c r="A120" s="2"/>
      <c r="B120" s="2"/>
      <c r="C120" s="11"/>
      <c r="D120" s="11"/>
      <c r="E120" s="11"/>
      <c r="F120" s="2"/>
      <c r="G120" s="2"/>
      <c r="H120" s="2"/>
      <c r="I120" s="11"/>
      <c r="J120" s="11"/>
      <c r="K120" s="2"/>
      <c r="L120" s="2"/>
      <c r="M120" s="629"/>
      <c r="N120" s="2"/>
    </row>
    <row r="121" ht="33.0" customHeight="1">
      <c r="A121" s="2"/>
      <c r="B121" s="2"/>
      <c r="C121" s="11"/>
      <c r="D121" s="11"/>
      <c r="E121" s="11"/>
      <c r="F121" s="2"/>
      <c r="G121" s="2"/>
      <c r="H121" s="2"/>
      <c r="I121" s="11"/>
      <c r="J121" s="11"/>
      <c r="K121" s="2"/>
      <c r="L121" s="2"/>
      <c r="M121" s="629"/>
      <c r="N121" s="2"/>
    </row>
    <row r="122" ht="33.0" customHeight="1">
      <c r="A122" s="2"/>
      <c r="B122" s="2"/>
      <c r="C122" s="11"/>
      <c r="D122" s="11"/>
      <c r="E122" s="11"/>
      <c r="F122" s="2"/>
      <c r="G122" s="2"/>
      <c r="H122" s="2"/>
      <c r="I122" s="11"/>
      <c r="J122" s="11"/>
      <c r="K122" s="2"/>
      <c r="L122" s="2"/>
      <c r="M122" s="629"/>
      <c r="N122" s="2"/>
    </row>
    <row r="123" ht="33.0" customHeight="1">
      <c r="A123" s="2"/>
      <c r="B123" s="2"/>
      <c r="C123" s="11"/>
      <c r="D123" s="11"/>
      <c r="E123" s="11"/>
      <c r="F123" s="2"/>
      <c r="G123" s="2"/>
      <c r="H123" s="2"/>
      <c r="I123" s="11"/>
      <c r="J123" s="11"/>
      <c r="K123" s="2"/>
      <c r="L123" s="2"/>
      <c r="M123" s="629"/>
      <c r="N123" s="2"/>
    </row>
    <row r="124" ht="33.0" customHeight="1">
      <c r="A124" s="2"/>
      <c r="B124" s="2"/>
      <c r="C124" s="11"/>
      <c r="D124" s="11"/>
      <c r="E124" s="11"/>
      <c r="F124" s="2"/>
      <c r="G124" s="2"/>
      <c r="H124" s="2"/>
      <c r="I124" s="11"/>
      <c r="J124" s="11"/>
      <c r="K124" s="2"/>
      <c r="L124" s="2"/>
      <c r="M124" s="629"/>
      <c r="N124" s="2"/>
    </row>
    <row r="125" ht="33.0" customHeight="1">
      <c r="A125" s="2"/>
      <c r="B125" s="2"/>
      <c r="C125" s="11"/>
      <c r="D125" s="11"/>
      <c r="E125" s="11"/>
      <c r="F125" s="2"/>
      <c r="G125" s="2"/>
      <c r="H125" s="2"/>
      <c r="I125" s="11"/>
      <c r="J125" s="11"/>
      <c r="K125" s="2"/>
      <c r="L125" s="2"/>
      <c r="M125" s="629"/>
      <c r="N125" s="2"/>
    </row>
    <row r="126" ht="33.0" customHeight="1">
      <c r="A126" s="2"/>
      <c r="B126" s="2"/>
      <c r="C126" s="11"/>
      <c r="D126" s="11"/>
      <c r="E126" s="11"/>
      <c r="F126" s="2"/>
      <c r="G126" s="2"/>
      <c r="H126" s="2"/>
      <c r="I126" s="11"/>
      <c r="J126" s="11"/>
      <c r="K126" s="2"/>
      <c r="L126" s="2"/>
      <c r="M126" s="629"/>
      <c r="N126" s="2"/>
    </row>
    <row r="127" ht="33.0" customHeight="1">
      <c r="A127" s="2"/>
      <c r="B127" s="2"/>
      <c r="C127" s="11"/>
      <c r="D127" s="11"/>
      <c r="E127" s="11"/>
      <c r="F127" s="2"/>
      <c r="G127" s="2"/>
      <c r="H127" s="2"/>
      <c r="I127" s="11"/>
      <c r="J127" s="11"/>
      <c r="K127" s="2"/>
      <c r="L127" s="2"/>
      <c r="M127" s="629"/>
      <c r="N127" s="2"/>
    </row>
    <row r="128" ht="33.0" customHeight="1">
      <c r="A128" s="2"/>
      <c r="B128" s="2"/>
      <c r="C128" s="11"/>
      <c r="D128" s="11"/>
      <c r="E128" s="11"/>
      <c r="F128" s="2"/>
      <c r="G128" s="2"/>
      <c r="H128" s="2"/>
      <c r="I128" s="11"/>
      <c r="J128" s="11"/>
      <c r="K128" s="2"/>
      <c r="L128" s="2"/>
      <c r="M128" s="629"/>
      <c r="N128" s="2"/>
    </row>
    <row r="129" ht="33.0" customHeight="1">
      <c r="A129" s="2"/>
      <c r="B129" s="2"/>
      <c r="C129" s="11"/>
      <c r="D129" s="11"/>
      <c r="E129" s="11"/>
      <c r="F129" s="2"/>
      <c r="G129" s="2"/>
      <c r="H129" s="2"/>
      <c r="I129" s="11"/>
      <c r="J129" s="11"/>
      <c r="K129" s="2"/>
      <c r="L129" s="2"/>
      <c r="M129" s="629"/>
      <c r="N129" s="2"/>
    </row>
    <row r="130" ht="33.0" customHeight="1">
      <c r="A130" s="2"/>
      <c r="B130" s="2"/>
      <c r="C130" s="11"/>
      <c r="D130" s="11"/>
      <c r="E130" s="11"/>
      <c r="F130" s="2"/>
      <c r="G130" s="2"/>
      <c r="H130" s="2"/>
      <c r="I130" s="11"/>
      <c r="J130" s="11"/>
      <c r="K130" s="2"/>
      <c r="L130" s="2"/>
      <c r="M130" s="629"/>
      <c r="N130" s="2"/>
    </row>
    <row r="131" ht="33.0" customHeight="1">
      <c r="A131" s="2"/>
      <c r="B131" s="2"/>
      <c r="C131" s="11"/>
      <c r="D131" s="11"/>
      <c r="E131" s="11"/>
      <c r="F131" s="2"/>
      <c r="G131" s="2"/>
      <c r="H131" s="2"/>
      <c r="I131" s="11"/>
      <c r="J131" s="11"/>
      <c r="K131" s="2"/>
      <c r="L131" s="2"/>
      <c r="M131" s="629"/>
      <c r="N131" s="2"/>
    </row>
    <row r="132" ht="33.0" customHeight="1">
      <c r="A132" s="2"/>
      <c r="B132" s="2"/>
      <c r="C132" s="11"/>
      <c r="D132" s="11"/>
      <c r="E132" s="11"/>
      <c r="F132" s="2"/>
      <c r="G132" s="2"/>
      <c r="H132" s="2"/>
      <c r="I132" s="11"/>
      <c r="J132" s="11"/>
      <c r="K132" s="2"/>
      <c r="L132" s="2"/>
      <c r="M132" s="629"/>
      <c r="N132" s="2"/>
    </row>
    <row r="133" ht="33.0" customHeight="1">
      <c r="A133" s="2"/>
      <c r="B133" s="2"/>
      <c r="C133" s="11"/>
      <c r="D133" s="11"/>
      <c r="E133" s="11"/>
      <c r="F133" s="2"/>
      <c r="G133" s="2"/>
      <c r="H133" s="2"/>
      <c r="I133" s="11"/>
      <c r="J133" s="11"/>
      <c r="K133" s="2"/>
      <c r="L133" s="2"/>
      <c r="M133" s="629"/>
      <c r="N133" s="2"/>
    </row>
    <row r="134" ht="33.0" customHeight="1">
      <c r="A134" s="2"/>
      <c r="B134" s="2"/>
      <c r="C134" s="11"/>
      <c r="D134" s="11"/>
      <c r="E134" s="11"/>
      <c r="F134" s="2"/>
      <c r="G134" s="2"/>
      <c r="H134" s="2"/>
      <c r="I134" s="11"/>
      <c r="J134" s="11"/>
      <c r="K134" s="2"/>
      <c r="L134" s="2"/>
      <c r="M134" s="629"/>
      <c r="N134" s="2"/>
    </row>
    <row r="135" ht="33.0" customHeight="1">
      <c r="A135" s="2"/>
      <c r="B135" s="2"/>
      <c r="C135" s="11"/>
      <c r="D135" s="11"/>
      <c r="E135" s="11"/>
      <c r="F135" s="2"/>
      <c r="G135" s="2"/>
      <c r="H135" s="2"/>
      <c r="I135" s="11"/>
      <c r="J135" s="11"/>
      <c r="K135" s="2"/>
      <c r="L135" s="2"/>
      <c r="M135" s="629"/>
      <c r="N135" s="2"/>
    </row>
    <row r="136" ht="33.0" customHeight="1">
      <c r="A136" s="2"/>
      <c r="B136" s="2"/>
      <c r="C136" s="11"/>
      <c r="D136" s="11"/>
      <c r="E136" s="11"/>
      <c r="F136" s="2"/>
      <c r="G136" s="2"/>
      <c r="H136" s="2"/>
      <c r="I136" s="11"/>
      <c r="J136" s="11"/>
      <c r="K136" s="2"/>
      <c r="L136" s="2"/>
      <c r="M136" s="629"/>
      <c r="N136" s="2"/>
    </row>
    <row r="137" ht="33.0" customHeight="1">
      <c r="A137" s="2"/>
      <c r="B137" s="2"/>
      <c r="C137" s="11"/>
      <c r="D137" s="11"/>
      <c r="E137" s="11"/>
      <c r="F137" s="2"/>
      <c r="G137" s="2"/>
      <c r="H137" s="2"/>
      <c r="I137" s="11"/>
      <c r="J137" s="11"/>
      <c r="K137" s="2"/>
      <c r="L137" s="2"/>
      <c r="M137" s="629"/>
      <c r="N137" s="2"/>
    </row>
    <row r="138" ht="33.0" customHeight="1">
      <c r="A138" s="2"/>
      <c r="B138" s="2"/>
      <c r="C138" s="11"/>
      <c r="D138" s="11"/>
      <c r="E138" s="11"/>
      <c r="F138" s="2"/>
      <c r="G138" s="2"/>
      <c r="H138" s="2"/>
      <c r="I138" s="11"/>
      <c r="J138" s="11"/>
      <c r="K138" s="2"/>
      <c r="L138" s="2"/>
      <c r="M138" s="629"/>
      <c r="N138" s="2"/>
    </row>
    <row r="139" ht="33.0" customHeight="1">
      <c r="A139" s="2"/>
      <c r="B139" s="2"/>
      <c r="C139" s="11"/>
      <c r="D139" s="11"/>
      <c r="E139" s="11"/>
      <c r="F139" s="2"/>
      <c r="G139" s="2"/>
      <c r="H139" s="2"/>
      <c r="I139" s="11"/>
      <c r="J139" s="11"/>
      <c r="K139" s="2"/>
      <c r="L139" s="2"/>
      <c r="M139" s="629"/>
      <c r="N139" s="2"/>
    </row>
    <row r="140" ht="33.0" customHeight="1">
      <c r="A140" s="2"/>
      <c r="B140" s="2"/>
      <c r="C140" s="11"/>
      <c r="D140" s="11"/>
      <c r="E140" s="11"/>
      <c r="F140" s="2"/>
      <c r="G140" s="2"/>
      <c r="H140" s="2"/>
      <c r="I140" s="11"/>
      <c r="J140" s="11"/>
      <c r="K140" s="2"/>
      <c r="L140" s="2"/>
      <c r="M140" s="629"/>
      <c r="N140" s="2"/>
    </row>
    <row r="141" ht="33.0" customHeight="1">
      <c r="A141" s="2"/>
      <c r="B141" s="2"/>
      <c r="C141" s="11"/>
      <c r="D141" s="11"/>
      <c r="E141" s="11"/>
      <c r="F141" s="2"/>
      <c r="G141" s="2"/>
      <c r="H141" s="2"/>
      <c r="I141" s="11"/>
      <c r="J141" s="11"/>
      <c r="K141" s="2"/>
      <c r="L141" s="2"/>
      <c r="M141" s="629"/>
      <c r="N141" s="2"/>
    </row>
    <row r="142" ht="33.0" customHeight="1">
      <c r="A142" s="2"/>
      <c r="B142" s="2"/>
      <c r="C142" s="11"/>
      <c r="D142" s="11"/>
      <c r="E142" s="11"/>
      <c r="F142" s="2"/>
      <c r="G142" s="2"/>
      <c r="H142" s="2"/>
      <c r="I142" s="11"/>
      <c r="J142" s="11"/>
      <c r="K142" s="2"/>
      <c r="L142" s="2"/>
      <c r="M142" s="629"/>
      <c r="N142" s="2"/>
    </row>
    <row r="143" ht="33.0" customHeight="1">
      <c r="A143" s="2"/>
      <c r="B143" s="2"/>
      <c r="C143" s="11"/>
      <c r="D143" s="11"/>
      <c r="E143" s="11"/>
      <c r="F143" s="2"/>
      <c r="G143" s="2"/>
      <c r="H143" s="2"/>
      <c r="I143" s="11"/>
      <c r="J143" s="11"/>
      <c r="K143" s="2"/>
      <c r="L143" s="2"/>
      <c r="M143" s="629"/>
      <c r="N143" s="2"/>
    </row>
    <row r="144" ht="33.0" customHeight="1">
      <c r="A144" s="2"/>
      <c r="B144" s="2"/>
      <c r="C144" s="11"/>
      <c r="D144" s="11"/>
      <c r="E144" s="11"/>
      <c r="F144" s="2"/>
      <c r="G144" s="2"/>
      <c r="H144" s="2"/>
      <c r="I144" s="11"/>
      <c r="J144" s="11"/>
      <c r="K144" s="2"/>
      <c r="L144" s="2"/>
      <c r="M144" s="629"/>
      <c r="N144" s="2"/>
    </row>
    <row r="145" ht="33.0" customHeight="1">
      <c r="A145" s="2"/>
      <c r="B145" s="2"/>
      <c r="C145" s="11"/>
      <c r="D145" s="11"/>
      <c r="E145" s="11"/>
      <c r="F145" s="2"/>
      <c r="G145" s="2"/>
      <c r="H145" s="2"/>
      <c r="I145" s="11"/>
      <c r="J145" s="11"/>
      <c r="K145" s="2"/>
      <c r="L145" s="2"/>
      <c r="M145" s="629"/>
      <c r="N145" s="2"/>
    </row>
    <row r="146" ht="33.0" customHeight="1">
      <c r="A146" s="2"/>
      <c r="B146" s="2"/>
      <c r="C146" s="11"/>
      <c r="D146" s="11"/>
      <c r="E146" s="11"/>
      <c r="F146" s="2"/>
      <c r="G146" s="2"/>
      <c r="H146" s="2"/>
      <c r="I146" s="11"/>
      <c r="J146" s="11"/>
      <c r="K146" s="2"/>
      <c r="L146" s="2"/>
      <c r="M146" s="629"/>
      <c r="N146" s="2"/>
    </row>
    <row r="147" ht="33.0" customHeight="1">
      <c r="A147" s="2"/>
      <c r="B147" s="2"/>
      <c r="C147" s="11"/>
      <c r="D147" s="11"/>
      <c r="E147" s="11"/>
      <c r="F147" s="2"/>
      <c r="G147" s="2"/>
      <c r="H147" s="2"/>
      <c r="I147" s="11"/>
      <c r="J147" s="11"/>
      <c r="K147" s="2"/>
      <c r="L147" s="2"/>
      <c r="M147" s="629"/>
      <c r="N147" s="2"/>
    </row>
    <row r="148" ht="33.0" customHeight="1">
      <c r="A148" s="2"/>
      <c r="B148" s="2"/>
      <c r="C148" s="11"/>
      <c r="D148" s="11"/>
      <c r="E148" s="11"/>
      <c r="F148" s="2"/>
      <c r="G148" s="2"/>
      <c r="H148" s="2"/>
      <c r="I148" s="11"/>
      <c r="J148" s="11"/>
      <c r="K148" s="2"/>
      <c r="L148" s="2"/>
      <c r="M148" s="629"/>
      <c r="N148" s="2"/>
    </row>
    <row r="149" ht="33.0" customHeight="1">
      <c r="A149" s="2"/>
      <c r="B149" s="2"/>
      <c r="C149" s="11"/>
      <c r="D149" s="11"/>
      <c r="E149" s="11"/>
      <c r="F149" s="2"/>
      <c r="G149" s="2"/>
      <c r="H149" s="2"/>
      <c r="I149" s="11"/>
      <c r="J149" s="11"/>
      <c r="K149" s="2"/>
      <c r="L149" s="2"/>
      <c r="M149" s="629"/>
      <c r="N149" s="2"/>
    </row>
    <row r="150" ht="33.0" customHeight="1">
      <c r="A150" s="2"/>
      <c r="B150" s="2"/>
      <c r="C150" s="11"/>
      <c r="D150" s="11"/>
      <c r="E150" s="11"/>
      <c r="F150" s="2"/>
      <c r="G150" s="2"/>
      <c r="H150" s="2"/>
      <c r="I150" s="11"/>
      <c r="J150" s="11"/>
      <c r="K150" s="2"/>
      <c r="L150" s="2"/>
      <c r="M150" s="629"/>
      <c r="N150" s="2"/>
    </row>
    <row r="151" ht="33.0" customHeight="1">
      <c r="A151" s="2"/>
      <c r="B151" s="2"/>
      <c r="C151" s="11"/>
      <c r="D151" s="11"/>
      <c r="E151" s="11"/>
      <c r="F151" s="2"/>
      <c r="G151" s="2"/>
      <c r="H151" s="2"/>
      <c r="I151" s="11"/>
      <c r="J151" s="11"/>
      <c r="K151" s="2"/>
      <c r="L151" s="2"/>
      <c r="M151" s="629"/>
      <c r="N151" s="2"/>
    </row>
    <row r="152" ht="33.0" customHeight="1">
      <c r="A152" s="2"/>
      <c r="B152" s="2"/>
      <c r="C152" s="11"/>
      <c r="D152" s="11"/>
      <c r="E152" s="11"/>
      <c r="F152" s="2"/>
      <c r="G152" s="2"/>
      <c r="H152" s="2"/>
      <c r="I152" s="11"/>
      <c r="J152" s="11"/>
      <c r="K152" s="2"/>
      <c r="L152" s="2"/>
      <c r="M152" s="629"/>
      <c r="N152" s="2"/>
    </row>
    <row r="153" ht="33.0" customHeight="1">
      <c r="A153" s="2"/>
      <c r="B153" s="2"/>
      <c r="C153" s="11"/>
      <c r="D153" s="11"/>
      <c r="E153" s="11"/>
      <c r="F153" s="2"/>
      <c r="G153" s="2"/>
      <c r="H153" s="2"/>
      <c r="I153" s="11"/>
      <c r="J153" s="11"/>
      <c r="K153" s="2"/>
      <c r="L153" s="2"/>
      <c r="M153" s="629"/>
      <c r="N153" s="2"/>
    </row>
    <row r="154" ht="33.0" customHeight="1">
      <c r="A154" s="2"/>
      <c r="B154" s="2"/>
      <c r="C154" s="11"/>
      <c r="D154" s="11"/>
      <c r="E154" s="11"/>
      <c r="F154" s="2"/>
      <c r="G154" s="2"/>
      <c r="H154" s="2"/>
      <c r="I154" s="11"/>
      <c r="J154" s="11"/>
      <c r="K154" s="2"/>
      <c r="L154" s="2"/>
      <c r="M154" s="629"/>
      <c r="N154" s="2"/>
    </row>
    <row r="155" ht="33.0" customHeight="1">
      <c r="A155" s="2"/>
      <c r="B155" s="2"/>
      <c r="C155" s="11"/>
      <c r="D155" s="11"/>
      <c r="E155" s="11"/>
      <c r="F155" s="2"/>
      <c r="G155" s="2"/>
      <c r="H155" s="2"/>
      <c r="I155" s="11"/>
      <c r="J155" s="11"/>
      <c r="K155" s="2"/>
      <c r="L155" s="2"/>
      <c r="M155" s="629"/>
      <c r="N155" s="2"/>
    </row>
    <row r="156" ht="33.0" customHeight="1">
      <c r="A156" s="2"/>
      <c r="B156" s="2"/>
      <c r="C156" s="11"/>
      <c r="D156" s="11"/>
      <c r="E156" s="11"/>
      <c r="F156" s="2"/>
      <c r="G156" s="2"/>
      <c r="H156" s="2"/>
      <c r="I156" s="11"/>
      <c r="J156" s="11"/>
      <c r="K156" s="2"/>
      <c r="L156" s="2"/>
      <c r="M156" s="629"/>
      <c r="N156" s="2"/>
    </row>
    <row r="157" ht="33.0" customHeight="1">
      <c r="A157" s="2"/>
      <c r="B157" s="2"/>
      <c r="C157" s="11"/>
      <c r="D157" s="11"/>
      <c r="E157" s="11"/>
      <c r="F157" s="2"/>
      <c r="G157" s="2"/>
      <c r="H157" s="2"/>
      <c r="I157" s="11"/>
      <c r="J157" s="11"/>
      <c r="K157" s="2"/>
      <c r="L157" s="2"/>
      <c r="M157" s="629"/>
      <c r="N157" s="2"/>
    </row>
    <row r="158" ht="33.0" customHeight="1">
      <c r="A158" s="2"/>
      <c r="B158" s="2"/>
      <c r="C158" s="11"/>
      <c r="D158" s="11"/>
      <c r="E158" s="11"/>
      <c r="F158" s="2"/>
      <c r="G158" s="2"/>
      <c r="H158" s="2"/>
      <c r="I158" s="11"/>
      <c r="J158" s="11"/>
      <c r="K158" s="2"/>
      <c r="L158" s="2"/>
      <c r="M158" s="629"/>
      <c r="N158" s="2"/>
    </row>
    <row r="159" ht="33.0" customHeight="1">
      <c r="A159" s="2"/>
      <c r="B159" s="2"/>
      <c r="C159" s="11"/>
      <c r="D159" s="11"/>
      <c r="E159" s="11"/>
      <c r="F159" s="2"/>
      <c r="G159" s="2"/>
      <c r="H159" s="2"/>
      <c r="I159" s="11"/>
      <c r="J159" s="11"/>
      <c r="K159" s="2"/>
      <c r="L159" s="2"/>
      <c r="M159" s="629"/>
      <c r="N159" s="2"/>
    </row>
    <row r="160" ht="33.0" customHeight="1">
      <c r="A160" s="2"/>
      <c r="B160" s="2"/>
      <c r="C160" s="11"/>
      <c r="D160" s="11"/>
      <c r="E160" s="11"/>
      <c r="F160" s="2"/>
      <c r="G160" s="2"/>
      <c r="H160" s="2"/>
      <c r="I160" s="11"/>
      <c r="J160" s="11"/>
      <c r="K160" s="2"/>
      <c r="L160" s="2"/>
      <c r="M160" s="629"/>
      <c r="N160" s="2"/>
    </row>
    <row r="161" ht="33.0" customHeight="1">
      <c r="A161" s="2"/>
      <c r="B161" s="2"/>
      <c r="C161" s="11"/>
      <c r="D161" s="11"/>
      <c r="E161" s="11"/>
      <c r="F161" s="2"/>
      <c r="G161" s="2"/>
      <c r="H161" s="2"/>
      <c r="I161" s="11"/>
      <c r="J161" s="11"/>
      <c r="K161" s="2"/>
      <c r="L161" s="2"/>
      <c r="M161" s="629"/>
      <c r="N161" s="2"/>
    </row>
    <row r="162" ht="33.0" customHeight="1">
      <c r="A162" s="2"/>
      <c r="B162" s="2"/>
      <c r="C162" s="11"/>
      <c r="D162" s="11"/>
      <c r="E162" s="11"/>
      <c r="F162" s="2"/>
      <c r="G162" s="2"/>
      <c r="H162" s="2"/>
      <c r="I162" s="11"/>
      <c r="J162" s="11"/>
      <c r="K162" s="2"/>
      <c r="L162" s="2"/>
      <c r="M162" s="629"/>
      <c r="N162" s="2"/>
    </row>
    <row r="163" ht="33.0" customHeight="1">
      <c r="A163" s="2"/>
      <c r="B163" s="2"/>
      <c r="C163" s="11"/>
      <c r="D163" s="11"/>
      <c r="E163" s="11"/>
      <c r="F163" s="2"/>
      <c r="G163" s="2"/>
      <c r="H163" s="2"/>
      <c r="I163" s="11"/>
      <c r="J163" s="11"/>
      <c r="K163" s="2"/>
      <c r="L163" s="2"/>
      <c r="M163" s="629"/>
      <c r="N163" s="2"/>
    </row>
    <row r="164" ht="33.0" customHeight="1">
      <c r="A164" s="2"/>
      <c r="B164" s="2"/>
      <c r="C164" s="11"/>
      <c r="D164" s="11"/>
      <c r="E164" s="11"/>
      <c r="F164" s="2"/>
      <c r="G164" s="2"/>
      <c r="H164" s="2"/>
      <c r="I164" s="11"/>
      <c r="J164" s="11"/>
      <c r="K164" s="2"/>
      <c r="L164" s="2"/>
      <c r="M164" s="629"/>
      <c r="N164" s="2"/>
    </row>
    <row r="165" ht="33.0" customHeight="1">
      <c r="A165" s="2"/>
      <c r="B165" s="2"/>
      <c r="C165" s="11"/>
      <c r="D165" s="11"/>
      <c r="E165" s="11"/>
      <c r="F165" s="2"/>
      <c r="G165" s="2"/>
      <c r="H165" s="2"/>
      <c r="I165" s="11"/>
      <c r="J165" s="11"/>
      <c r="K165" s="2"/>
      <c r="L165" s="2"/>
      <c r="M165" s="629"/>
      <c r="N165" s="2"/>
    </row>
    <row r="166" ht="33.0" customHeight="1">
      <c r="A166" s="2"/>
      <c r="B166" s="2"/>
      <c r="C166" s="11"/>
      <c r="D166" s="11"/>
      <c r="E166" s="11"/>
      <c r="F166" s="2"/>
      <c r="G166" s="2"/>
      <c r="H166" s="2"/>
      <c r="I166" s="11"/>
      <c r="J166" s="11"/>
      <c r="K166" s="2"/>
      <c r="L166" s="2"/>
      <c r="M166" s="629"/>
      <c r="N166" s="2"/>
    </row>
    <row r="167" ht="33.0" customHeight="1">
      <c r="A167" s="2"/>
      <c r="B167" s="2"/>
      <c r="C167" s="11"/>
      <c r="D167" s="11"/>
      <c r="E167" s="11"/>
      <c r="F167" s="2"/>
      <c r="G167" s="2"/>
      <c r="H167" s="2"/>
      <c r="I167" s="11"/>
      <c r="J167" s="11"/>
      <c r="K167" s="2"/>
      <c r="L167" s="2"/>
      <c r="M167" s="629"/>
      <c r="N167" s="2"/>
    </row>
    <row r="168" ht="33.0" customHeight="1">
      <c r="A168" s="2"/>
      <c r="B168" s="2"/>
      <c r="C168" s="11"/>
      <c r="D168" s="11"/>
      <c r="E168" s="11"/>
      <c r="F168" s="2"/>
      <c r="G168" s="2"/>
      <c r="H168" s="2"/>
      <c r="I168" s="11"/>
      <c r="J168" s="11"/>
      <c r="K168" s="2"/>
      <c r="L168" s="2"/>
      <c r="M168" s="629"/>
      <c r="N168" s="2"/>
    </row>
    <row r="169" ht="33.0" customHeight="1">
      <c r="A169" s="2"/>
      <c r="B169" s="2"/>
      <c r="C169" s="11"/>
      <c r="D169" s="11"/>
      <c r="E169" s="11"/>
      <c r="F169" s="2"/>
      <c r="G169" s="2"/>
      <c r="H169" s="2"/>
      <c r="I169" s="11"/>
      <c r="J169" s="11"/>
      <c r="K169" s="2"/>
      <c r="L169" s="2"/>
      <c r="M169" s="629"/>
      <c r="N169" s="2"/>
    </row>
    <row r="170" ht="33.0" customHeight="1">
      <c r="A170" s="2"/>
      <c r="B170" s="2"/>
      <c r="C170" s="11"/>
      <c r="D170" s="11"/>
      <c r="E170" s="11"/>
      <c r="F170" s="2"/>
      <c r="G170" s="2"/>
      <c r="H170" s="2"/>
      <c r="I170" s="11"/>
      <c r="J170" s="11"/>
      <c r="K170" s="2"/>
      <c r="L170" s="2"/>
      <c r="M170" s="629"/>
      <c r="N170" s="2"/>
    </row>
    <row r="171" ht="33.0" customHeight="1">
      <c r="A171" s="2"/>
      <c r="B171" s="2"/>
      <c r="C171" s="11"/>
      <c r="D171" s="11"/>
      <c r="E171" s="11"/>
      <c r="F171" s="2"/>
      <c r="G171" s="2"/>
      <c r="H171" s="2"/>
      <c r="I171" s="11"/>
      <c r="J171" s="11"/>
      <c r="K171" s="2"/>
      <c r="L171" s="2"/>
      <c r="M171" s="629"/>
      <c r="N171" s="2"/>
    </row>
    <row r="172" ht="33.0" customHeight="1">
      <c r="A172" s="2"/>
      <c r="B172" s="2"/>
      <c r="C172" s="11"/>
      <c r="D172" s="11"/>
      <c r="E172" s="11"/>
      <c r="F172" s="2"/>
      <c r="G172" s="2"/>
      <c r="H172" s="2"/>
      <c r="I172" s="11"/>
      <c r="J172" s="11"/>
      <c r="K172" s="2"/>
      <c r="L172" s="2"/>
      <c r="M172" s="629"/>
      <c r="N172" s="2"/>
    </row>
    <row r="173" ht="33.0" customHeight="1">
      <c r="A173" s="2"/>
      <c r="B173" s="2"/>
      <c r="C173" s="11"/>
      <c r="D173" s="11"/>
      <c r="E173" s="11"/>
      <c r="F173" s="2"/>
      <c r="G173" s="2"/>
      <c r="H173" s="2"/>
      <c r="I173" s="11"/>
      <c r="J173" s="11"/>
      <c r="K173" s="2"/>
      <c r="L173" s="2"/>
      <c r="M173" s="629"/>
      <c r="N173" s="2"/>
    </row>
    <row r="174" ht="33.0" customHeight="1">
      <c r="A174" s="2"/>
      <c r="B174" s="2"/>
      <c r="C174" s="11"/>
      <c r="D174" s="11"/>
      <c r="E174" s="11"/>
      <c r="F174" s="2"/>
      <c r="G174" s="2"/>
      <c r="H174" s="2"/>
      <c r="I174" s="11"/>
      <c r="J174" s="11"/>
      <c r="K174" s="2"/>
      <c r="L174" s="2"/>
      <c r="M174" s="629"/>
      <c r="N174" s="2"/>
    </row>
    <row r="175" ht="33.0" customHeight="1">
      <c r="A175" s="2"/>
      <c r="B175" s="2"/>
      <c r="C175" s="11"/>
      <c r="D175" s="11"/>
      <c r="E175" s="11"/>
      <c r="F175" s="2"/>
      <c r="G175" s="2"/>
      <c r="H175" s="2"/>
      <c r="I175" s="11"/>
      <c r="J175" s="11"/>
      <c r="K175" s="2"/>
      <c r="L175" s="2"/>
      <c r="M175" s="629"/>
      <c r="N175" s="2"/>
    </row>
    <row r="176" ht="33.0" customHeight="1">
      <c r="A176" s="2"/>
      <c r="B176" s="2"/>
      <c r="C176" s="11"/>
      <c r="D176" s="11"/>
      <c r="E176" s="11"/>
      <c r="F176" s="2"/>
      <c r="G176" s="2"/>
      <c r="H176" s="2"/>
      <c r="I176" s="11"/>
      <c r="J176" s="11"/>
      <c r="K176" s="2"/>
      <c r="L176" s="2"/>
      <c r="M176" s="629"/>
      <c r="N176" s="2"/>
    </row>
    <row r="177" ht="33.0" customHeight="1">
      <c r="A177" s="2"/>
      <c r="B177" s="2"/>
      <c r="C177" s="11"/>
      <c r="D177" s="11"/>
      <c r="E177" s="11"/>
      <c r="F177" s="2"/>
      <c r="G177" s="2"/>
      <c r="H177" s="2"/>
      <c r="I177" s="11"/>
      <c r="J177" s="11"/>
      <c r="K177" s="2"/>
      <c r="L177" s="2"/>
      <c r="M177" s="629"/>
      <c r="N177" s="2"/>
    </row>
    <row r="178" ht="33.0" customHeight="1">
      <c r="A178" s="2"/>
      <c r="B178" s="2"/>
      <c r="C178" s="11"/>
      <c r="D178" s="11"/>
      <c r="E178" s="11"/>
      <c r="F178" s="2"/>
      <c r="G178" s="2"/>
      <c r="H178" s="2"/>
      <c r="I178" s="11"/>
      <c r="J178" s="11"/>
      <c r="K178" s="2"/>
      <c r="L178" s="2"/>
      <c r="M178" s="629"/>
      <c r="N178" s="2"/>
    </row>
    <row r="179" ht="33.0" customHeight="1">
      <c r="A179" s="2"/>
      <c r="B179" s="2"/>
      <c r="C179" s="11"/>
      <c r="D179" s="11"/>
      <c r="E179" s="11"/>
      <c r="F179" s="2"/>
      <c r="G179" s="2"/>
      <c r="H179" s="2"/>
      <c r="I179" s="11"/>
      <c r="J179" s="11"/>
      <c r="K179" s="2"/>
      <c r="L179" s="2"/>
      <c r="M179" s="629"/>
      <c r="N179" s="2"/>
    </row>
    <row r="180" ht="33.0" customHeight="1">
      <c r="A180" s="2"/>
      <c r="B180" s="2"/>
      <c r="C180" s="11"/>
      <c r="D180" s="11"/>
      <c r="E180" s="11"/>
      <c r="F180" s="2"/>
      <c r="G180" s="2"/>
      <c r="H180" s="2"/>
      <c r="I180" s="11"/>
      <c r="J180" s="11"/>
      <c r="K180" s="2"/>
      <c r="L180" s="2"/>
      <c r="M180" s="629"/>
      <c r="N180" s="2"/>
    </row>
    <row r="181" ht="33.0" customHeight="1">
      <c r="A181" s="2"/>
      <c r="B181" s="2"/>
      <c r="C181" s="11"/>
      <c r="D181" s="11"/>
      <c r="E181" s="11"/>
      <c r="F181" s="2"/>
      <c r="G181" s="2"/>
      <c r="H181" s="2"/>
      <c r="I181" s="11"/>
      <c r="J181" s="11"/>
      <c r="K181" s="2"/>
      <c r="L181" s="2"/>
      <c r="M181" s="629"/>
      <c r="N181" s="2"/>
    </row>
    <row r="182" ht="33.0" customHeight="1">
      <c r="A182" s="2"/>
      <c r="B182" s="2"/>
      <c r="C182" s="11"/>
      <c r="D182" s="11"/>
      <c r="E182" s="11"/>
      <c r="F182" s="2"/>
      <c r="G182" s="2"/>
      <c r="H182" s="2"/>
      <c r="I182" s="11"/>
      <c r="J182" s="11"/>
      <c r="K182" s="2"/>
      <c r="L182" s="2"/>
      <c r="M182" s="629"/>
      <c r="N182" s="2"/>
    </row>
    <row r="183" ht="33.0" customHeight="1">
      <c r="A183" s="2"/>
      <c r="B183" s="2"/>
      <c r="C183" s="11"/>
      <c r="D183" s="11"/>
      <c r="E183" s="11"/>
      <c r="F183" s="2"/>
      <c r="G183" s="2"/>
      <c r="H183" s="2"/>
      <c r="I183" s="11"/>
      <c r="J183" s="11"/>
      <c r="K183" s="2"/>
      <c r="L183" s="2"/>
      <c r="M183" s="629"/>
      <c r="N183" s="2"/>
    </row>
    <row r="184" ht="33.0" customHeight="1">
      <c r="A184" s="2"/>
      <c r="B184" s="2"/>
      <c r="C184" s="11"/>
      <c r="D184" s="11"/>
      <c r="E184" s="11"/>
      <c r="F184" s="2"/>
      <c r="G184" s="2"/>
      <c r="H184" s="2"/>
      <c r="I184" s="11"/>
      <c r="J184" s="11"/>
      <c r="K184" s="2"/>
      <c r="L184" s="2"/>
      <c r="M184" s="629"/>
      <c r="N184" s="2"/>
    </row>
    <row r="185" ht="33.0" customHeight="1">
      <c r="A185" s="2"/>
      <c r="B185" s="2"/>
      <c r="C185" s="11"/>
      <c r="D185" s="11"/>
      <c r="E185" s="11"/>
      <c r="F185" s="2"/>
      <c r="G185" s="2"/>
      <c r="H185" s="2"/>
      <c r="I185" s="11"/>
      <c r="J185" s="11"/>
      <c r="K185" s="2"/>
      <c r="L185" s="2"/>
      <c r="M185" s="629"/>
      <c r="N185" s="2"/>
    </row>
    <row r="186" ht="33.0" customHeight="1">
      <c r="A186" s="2"/>
      <c r="B186" s="2"/>
      <c r="C186" s="11"/>
      <c r="D186" s="11"/>
      <c r="E186" s="11"/>
      <c r="F186" s="2"/>
      <c r="G186" s="2"/>
      <c r="H186" s="2"/>
      <c r="I186" s="11"/>
      <c r="J186" s="11"/>
      <c r="K186" s="2"/>
      <c r="L186" s="2"/>
      <c r="M186" s="629"/>
      <c r="N186" s="2"/>
    </row>
    <row r="187" ht="33.0" customHeight="1">
      <c r="A187" s="2"/>
      <c r="B187" s="2"/>
      <c r="C187" s="11"/>
      <c r="D187" s="11"/>
      <c r="E187" s="11"/>
      <c r="F187" s="2"/>
      <c r="G187" s="2"/>
      <c r="H187" s="2"/>
      <c r="I187" s="11"/>
      <c r="J187" s="11"/>
      <c r="K187" s="2"/>
      <c r="L187" s="2"/>
      <c r="M187" s="629"/>
      <c r="N187" s="2"/>
    </row>
    <row r="188" ht="33.0" customHeight="1">
      <c r="A188" s="2"/>
      <c r="B188" s="2"/>
      <c r="C188" s="11"/>
      <c r="D188" s="11"/>
      <c r="E188" s="11"/>
      <c r="F188" s="2"/>
      <c r="G188" s="2"/>
      <c r="H188" s="2"/>
      <c r="I188" s="11"/>
      <c r="J188" s="11"/>
      <c r="K188" s="2"/>
      <c r="L188" s="2"/>
      <c r="M188" s="629"/>
      <c r="N188" s="2"/>
    </row>
    <row r="189" ht="33.0" customHeight="1">
      <c r="A189" s="2"/>
      <c r="B189" s="2"/>
      <c r="C189" s="11"/>
      <c r="D189" s="11"/>
      <c r="E189" s="11"/>
      <c r="F189" s="2"/>
      <c r="G189" s="2"/>
      <c r="H189" s="2"/>
      <c r="I189" s="11"/>
      <c r="J189" s="11"/>
      <c r="K189" s="2"/>
      <c r="L189" s="2"/>
      <c r="M189" s="629"/>
      <c r="N189" s="2"/>
    </row>
    <row r="190" ht="33.0" customHeight="1">
      <c r="A190" s="2"/>
      <c r="B190" s="2"/>
      <c r="C190" s="11"/>
      <c r="D190" s="11"/>
      <c r="E190" s="11"/>
      <c r="F190" s="2"/>
      <c r="G190" s="2"/>
      <c r="H190" s="2"/>
      <c r="I190" s="11"/>
      <c r="J190" s="11"/>
      <c r="K190" s="2"/>
      <c r="L190" s="2"/>
      <c r="M190" s="629"/>
      <c r="N190" s="2"/>
    </row>
    <row r="191" ht="33.0" customHeight="1">
      <c r="A191" s="2"/>
      <c r="B191" s="2"/>
      <c r="C191" s="11"/>
      <c r="D191" s="11"/>
      <c r="E191" s="11"/>
      <c r="F191" s="2"/>
      <c r="G191" s="2"/>
      <c r="H191" s="2"/>
      <c r="I191" s="11"/>
      <c r="J191" s="11"/>
      <c r="K191" s="2"/>
      <c r="L191" s="2"/>
      <c r="M191" s="629"/>
      <c r="N191" s="2"/>
    </row>
    <row r="192" ht="33.0" customHeight="1">
      <c r="A192" s="2"/>
      <c r="B192" s="2"/>
      <c r="C192" s="11"/>
      <c r="D192" s="11"/>
      <c r="E192" s="11"/>
      <c r="F192" s="2"/>
      <c r="G192" s="2"/>
      <c r="H192" s="2"/>
      <c r="I192" s="11"/>
      <c r="J192" s="11"/>
      <c r="K192" s="2"/>
      <c r="L192" s="2"/>
      <c r="M192" s="629"/>
      <c r="N192" s="2"/>
    </row>
    <row r="193" ht="33.0" customHeight="1">
      <c r="A193" s="2"/>
      <c r="B193" s="2"/>
      <c r="C193" s="11"/>
      <c r="D193" s="11"/>
      <c r="E193" s="11"/>
      <c r="F193" s="2"/>
      <c r="G193" s="2"/>
      <c r="H193" s="2"/>
      <c r="I193" s="11"/>
      <c r="J193" s="11"/>
      <c r="K193" s="2"/>
      <c r="L193" s="2"/>
      <c r="M193" s="629"/>
      <c r="N193" s="2"/>
    </row>
    <row r="194" ht="33.0" customHeight="1">
      <c r="A194" s="2"/>
      <c r="B194" s="2"/>
      <c r="C194" s="11"/>
      <c r="D194" s="11"/>
      <c r="E194" s="11"/>
      <c r="F194" s="2"/>
      <c r="G194" s="2"/>
      <c r="H194" s="2"/>
      <c r="I194" s="11"/>
      <c r="J194" s="11"/>
      <c r="K194" s="2"/>
      <c r="L194" s="2"/>
      <c r="M194" s="629"/>
      <c r="N194" s="2"/>
    </row>
    <row r="195" ht="33.0" customHeight="1">
      <c r="A195" s="2"/>
      <c r="B195" s="2"/>
      <c r="C195" s="11"/>
      <c r="D195" s="11"/>
      <c r="E195" s="11"/>
      <c r="F195" s="2"/>
      <c r="G195" s="2"/>
      <c r="H195" s="2"/>
      <c r="I195" s="11"/>
      <c r="J195" s="11"/>
      <c r="K195" s="2"/>
      <c r="L195" s="2"/>
      <c r="M195" s="629"/>
      <c r="N195" s="2"/>
    </row>
    <row r="196" ht="33.0" customHeight="1">
      <c r="A196" s="2"/>
      <c r="B196" s="2"/>
      <c r="C196" s="11"/>
      <c r="D196" s="11"/>
      <c r="E196" s="11"/>
      <c r="F196" s="2"/>
      <c r="G196" s="2"/>
      <c r="H196" s="2"/>
      <c r="I196" s="11"/>
      <c r="J196" s="11"/>
      <c r="K196" s="2"/>
      <c r="L196" s="2"/>
      <c r="M196" s="629"/>
      <c r="N196" s="2"/>
    </row>
    <row r="197" ht="33.0" customHeight="1">
      <c r="A197" s="2"/>
      <c r="B197" s="2"/>
      <c r="C197" s="11"/>
      <c r="D197" s="11"/>
      <c r="E197" s="11"/>
      <c r="F197" s="2"/>
      <c r="G197" s="2"/>
      <c r="H197" s="2"/>
      <c r="I197" s="11"/>
      <c r="J197" s="11"/>
      <c r="K197" s="2"/>
      <c r="L197" s="2"/>
      <c r="M197" s="629"/>
      <c r="N197" s="2"/>
    </row>
    <row r="198" ht="33.0" customHeight="1">
      <c r="A198" s="2"/>
      <c r="B198" s="2"/>
      <c r="C198" s="11"/>
      <c r="D198" s="11"/>
      <c r="E198" s="11"/>
      <c r="F198" s="2"/>
      <c r="G198" s="2"/>
      <c r="H198" s="2"/>
      <c r="I198" s="11"/>
      <c r="J198" s="11"/>
      <c r="K198" s="2"/>
      <c r="L198" s="2"/>
      <c r="M198" s="629"/>
      <c r="N198" s="2"/>
    </row>
    <row r="199" ht="33.0" customHeight="1">
      <c r="A199" s="2"/>
      <c r="B199" s="2"/>
      <c r="C199" s="11"/>
      <c r="D199" s="11"/>
      <c r="E199" s="11"/>
      <c r="F199" s="2"/>
      <c r="G199" s="2"/>
      <c r="H199" s="2"/>
      <c r="I199" s="11"/>
      <c r="J199" s="11"/>
      <c r="K199" s="2"/>
      <c r="L199" s="2"/>
      <c r="M199" s="629"/>
      <c r="N199" s="2"/>
    </row>
    <row r="200" ht="33.0" customHeight="1">
      <c r="A200" s="2"/>
      <c r="B200" s="2"/>
      <c r="C200" s="11"/>
      <c r="D200" s="11"/>
      <c r="E200" s="11"/>
      <c r="F200" s="2"/>
      <c r="G200" s="2"/>
      <c r="H200" s="2"/>
      <c r="I200" s="11"/>
      <c r="J200" s="11"/>
      <c r="K200" s="2"/>
      <c r="L200" s="2"/>
      <c r="M200" s="629"/>
      <c r="N200" s="2"/>
    </row>
    <row r="201" ht="33.0" customHeight="1">
      <c r="A201" s="2"/>
      <c r="B201" s="2"/>
      <c r="C201" s="11"/>
      <c r="D201" s="11"/>
      <c r="E201" s="11"/>
      <c r="F201" s="2"/>
      <c r="G201" s="2"/>
      <c r="H201" s="2"/>
      <c r="I201" s="11"/>
      <c r="J201" s="11"/>
      <c r="K201" s="2"/>
      <c r="L201" s="2"/>
      <c r="M201" s="629"/>
      <c r="N201" s="2"/>
    </row>
    <row r="202" ht="33.0" customHeight="1">
      <c r="A202" s="2"/>
      <c r="B202" s="2"/>
      <c r="C202" s="11"/>
      <c r="D202" s="11"/>
      <c r="E202" s="11"/>
      <c r="F202" s="2"/>
      <c r="G202" s="2"/>
      <c r="H202" s="2"/>
      <c r="I202" s="11"/>
      <c r="J202" s="11"/>
      <c r="K202" s="2"/>
      <c r="L202" s="2"/>
      <c r="M202" s="629"/>
      <c r="N202" s="2"/>
    </row>
    <row r="203" ht="33.0" customHeight="1">
      <c r="A203" s="2"/>
      <c r="B203" s="2"/>
      <c r="C203" s="11"/>
      <c r="D203" s="11"/>
      <c r="E203" s="11"/>
      <c r="F203" s="2"/>
      <c r="G203" s="2"/>
      <c r="H203" s="2"/>
      <c r="I203" s="11"/>
      <c r="J203" s="11"/>
      <c r="K203" s="2"/>
      <c r="L203" s="2"/>
      <c r="M203" s="629"/>
      <c r="N203" s="2"/>
    </row>
    <row r="204" ht="33.0" customHeight="1">
      <c r="A204" s="2"/>
      <c r="B204" s="2"/>
      <c r="C204" s="11"/>
      <c r="D204" s="11"/>
      <c r="E204" s="11"/>
      <c r="F204" s="2"/>
      <c r="G204" s="2"/>
      <c r="H204" s="2"/>
      <c r="I204" s="11"/>
      <c r="J204" s="11"/>
      <c r="K204" s="2"/>
      <c r="L204" s="2"/>
      <c r="M204" s="629"/>
      <c r="N204" s="2"/>
    </row>
    <row r="205" ht="33.0" customHeight="1">
      <c r="A205" s="2"/>
      <c r="B205" s="2"/>
      <c r="C205" s="11"/>
      <c r="D205" s="11"/>
      <c r="E205" s="11"/>
      <c r="F205" s="2"/>
      <c r="G205" s="2"/>
      <c r="H205" s="2"/>
      <c r="I205" s="11"/>
      <c r="J205" s="11"/>
      <c r="K205" s="2"/>
      <c r="L205" s="2"/>
      <c r="M205" s="629"/>
      <c r="N205" s="2"/>
    </row>
    <row r="206" ht="33.0" customHeight="1">
      <c r="A206" s="2"/>
      <c r="B206" s="2"/>
      <c r="C206" s="11"/>
      <c r="D206" s="11"/>
      <c r="E206" s="11"/>
      <c r="F206" s="2"/>
      <c r="G206" s="2"/>
      <c r="H206" s="2"/>
      <c r="I206" s="11"/>
      <c r="J206" s="11"/>
      <c r="K206" s="2"/>
      <c r="L206" s="2"/>
      <c r="M206" s="629"/>
      <c r="N206" s="2"/>
    </row>
    <row r="207" ht="33.0" customHeight="1">
      <c r="A207" s="2"/>
      <c r="B207" s="2"/>
      <c r="C207" s="11"/>
      <c r="D207" s="11"/>
      <c r="E207" s="11"/>
      <c r="F207" s="2"/>
      <c r="G207" s="2"/>
      <c r="H207" s="2"/>
      <c r="I207" s="11"/>
      <c r="J207" s="11"/>
      <c r="K207" s="2"/>
      <c r="L207" s="2"/>
      <c r="M207" s="629"/>
      <c r="N207" s="2"/>
    </row>
    <row r="208" ht="33.0" customHeight="1">
      <c r="A208" s="2"/>
      <c r="B208" s="2"/>
      <c r="C208" s="11"/>
      <c r="D208" s="11"/>
      <c r="E208" s="11"/>
      <c r="F208" s="2"/>
      <c r="G208" s="2"/>
      <c r="H208" s="2"/>
      <c r="I208" s="11"/>
      <c r="J208" s="11"/>
      <c r="K208" s="2"/>
      <c r="L208" s="2"/>
      <c r="M208" s="629"/>
      <c r="N208" s="2"/>
    </row>
    <row r="209" ht="33.0" customHeight="1">
      <c r="A209" s="2"/>
      <c r="B209" s="2"/>
      <c r="C209" s="11"/>
      <c r="D209" s="11"/>
      <c r="E209" s="11"/>
      <c r="F209" s="2"/>
      <c r="G209" s="2"/>
      <c r="H209" s="2"/>
      <c r="I209" s="11"/>
      <c r="J209" s="11"/>
      <c r="K209" s="2"/>
      <c r="L209" s="2"/>
      <c r="M209" s="629"/>
      <c r="N209" s="2"/>
    </row>
    <row r="210" ht="33.0" customHeight="1">
      <c r="A210" s="2"/>
      <c r="B210" s="2"/>
      <c r="C210" s="11"/>
      <c r="D210" s="11"/>
      <c r="E210" s="11"/>
      <c r="F210" s="2"/>
      <c r="G210" s="2"/>
      <c r="H210" s="2"/>
      <c r="I210" s="11"/>
      <c r="J210" s="11"/>
      <c r="K210" s="2"/>
      <c r="L210" s="2"/>
      <c r="M210" s="629"/>
      <c r="N210" s="2"/>
    </row>
    <row r="211" ht="33.0" customHeight="1">
      <c r="A211" s="2"/>
      <c r="B211" s="2"/>
      <c r="C211" s="11"/>
      <c r="D211" s="11"/>
      <c r="E211" s="11"/>
      <c r="F211" s="2"/>
      <c r="G211" s="2"/>
      <c r="H211" s="2"/>
      <c r="I211" s="11"/>
      <c r="J211" s="11"/>
      <c r="K211" s="2"/>
      <c r="L211" s="2"/>
      <c r="M211" s="629"/>
      <c r="N211" s="2"/>
    </row>
    <row r="212" ht="33.0" customHeight="1">
      <c r="A212" s="2"/>
      <c r="B212" s="2"/>
      <c r="C212" s="11"/>
      <c r="D212" s="11"/>
      <c r="E212" s="11"/>
      <c r="F212" s="2"/>
      <c r="G212" s="2"/>
      <c r="H212" s="2"/>
      <c r="I212" s="11"/>
      <c r="J212" s="11"/>
      <c r="K212" s="2"/>
      <c r="L212" s="2"/>
      <c r="M212" s="629"/>
      <c r="N212" s="2"/>
    </row>
    <row r="213" ht="33.0" customHeight="1">
      <c r="A213" s="2"/>
      <c r="B213" s="2"/>
      <c r="C213" s="11"/>
      <c r="D213" s="11"/>
      <c r="E213" s="11"/>
      <c r="F213" s="2"/>
      <c r="G213" s="2"/>
      <c r="H213" s="2"/>
      <c r="I213" s="11"/>
      <c r="J213" s="11"/>
      <c r="K213" s="2"/>
      <c r="L213" s="2"/>
      <c r="M213" s="629"/>
      <c r="N213" s="2"/>
    </row>
    <row r="214" ht="33.0" customHeight="1">
      <c r="A214" s="2"/>
      <c r="B214" s="2"/>
      <c r="C214" s="11"/>
      <c r="D214" s="11"/>
      <c r="E214" s="11"/>
      <c r="F214" s="2"/>
      <c r="G214" s="2"/>
      <c r="H214" s="2"/>
      <c r="I214" s="11"/>
      <c r="J214" s="11"/>
      <c r="K214" s="2"/>
      <c r="L214" s="2"/>
      <c r="M214" s="629"/>
      <c r="N214" s="2"/>
    </row>
    <row r="215" ht="33.0" customHeight="1">
      <c r="A215" s="2"/>
      <c r="B215" s="2"/>
      <c r="C215" s="11"/>
      <c r="D215" s="11"/>
      <c r="E215" s="11"/>
      <c r="F215" s="2"/>
      <c r="G215" s="2"/>
      <c r="H215" s="2"/>
      <c r="I215" s="11"/>
      <c r="J215" s="11"/>
      <c r="K215" s="2"/>
      <c r="L215" s="2"/>
      <c r="M215" s="629"/>
      <c r="N215" s="2"/>
    </row>
    <row r="216" ht="33.0" customHeight="1">
      <c r="A216" s="2"/>
      <c r="B216" s="2"/>
      <c r="C216" s="11"/>
      <c r="D216" s="11"/>
      <c r="E216" s="11"/>
      <c r="F216" s="2"/>
      <c r="G216" s="2"/>
      <c r="H216" s="2"/>
      <c r="I216" s="11"/>
      <c r="J216" s="11"/>
      <c r="K216" s="2"/>
      <c r="L216" s="2"/>
      <c r="M216" s="629"/>
      <c r="N216" s="2"/>
    </row>
    <row r="217" ht="33.0" customHeight="1">
      <c r="A217" s="2"/>
      <c r="B217" s="2"/>
      <c r="C217" s="11"/>
      <c r="D217" s="11"/>
      <c r="E217" s="11"/>
      <c r="F217" s="2"/>
      <c r="G217" s="2"/>
      <c r="H217" s="2"/>
      <c r="I217" s="11"/>
      <c r="J217" s="11"/>
      <c r="K217" s="2"/>
      <c r="L217" s="2"/>
      <c r="M217" s="629"/>
      <c r="N217" s="2"/>
    </row>
    <row r="218" ht="33.0" customHeight="1">
      <c r="A218" s="2"/>
      <c r="B218" s="2"/>
      <c r="C218" s="11"/>
      <c r="D218" s="11"/>
      <c r="E218" s="11"/>
      <c r="F218" s="2"/>
      <c r="G218" s="2"/>
      <c r="H218" s="2"/>
      <c r="I218" s="11"/>
      <c r="J218" s="11"/>
      <c r="K218" s="2"/>
      <c r="L218" s="2"/>
      <c r="M218" s="629"/>
      <c r="N218" s="2"/>
    </row>
    <row r="219" ht="33.0" customHeight="1">
      <c r="A219" s="2"/>
      <c r="B219" s="2"/>
      <c r="C219" s="11"/>
      <c r="D219" s="11"/>
      <c r="E219" s="11"/>
      <c r="F219" s="2"/>
      <c r="G219" s="2"/>
      <c r="H219" s="2"/>
      <c r="I219" s="11"/>
      <c r="J219" s="11"/>
      <c r="K219" s="2"/>
      <c r="L219" s="2"/>
      <c r="M219" s="629"/>
      <c r="N219" s="2"/>
    </row>
    <row r="220" ht="33.0" customHeight="1">
      <c r="A220" s="2"/>
      <c r="B220" s="2"/>
      <c r="C220" s="11"/>
      <c r="D220" s="11"/>
      <c r="E220" s="11"/>
      <c r="F220" s="2"/>
      <c r="G220" s="2"/>
      <c r="H220" s="2"/>
      <c r="I220" s="11"/>
      <c r="J220" s="11"/>
      <c r="K220" s="2"/>
      <c r="L220" s="2"/>
      <c r="M220" s="629"/>
      <c r="N220" s="2"/>
    </row>
    <row r="221" ht="15.75" customHeight="1">
      <c r="C221" s="14"/>
      <c r="D221" s="11"/>
      <c r="E221" s="11"/>
      <c r="F221" s="2"/>
      <c r="G221" s="2"/>
      <c r="H221" s="2"/>
      <c r="I221" s="11"/>
      <c r="J221" s="11"/>
      <c r="K221" s="2"/>
      <c r="L221" s="2"/>
      <c r="M221" s="307"/>
    </row>
    <row r="222" ht="15.75" customHeight="1">
      <c r="C222" s="14"/>
      <c r="D222" s="11"/>
      <c r="E222" s="11"/>
      <c r="F222" s="2"/>
      <c r="G222" s="2"/>
      <c r="H222" s="2"/>
      <c r="I222" s="11"/>
      <c r="J222" s="11"/>
      <c r="K222" s="2"/>
      <c r="L222" s="2"/>
      <c r="M222" s="307"/>
    </row>
    <row r="223" ht="15.75" customHeight="1">
      <c r="C223" s="14"/>
      <c r="D223" s="11"/>
      <c r="E223" s="11"/>
      <c r="F223" s="2"/>
      <c r="G223" s="2"/>
      <c r="H223" s="2"/>
      <c r="I223" s="11"/>
      <c r="J223" s="11"/>
      <c r="K223" s="2"/>
      <c r="L223" s="2"/>
      <c r="M223" s="307"/>
    </row>
    <row r="224" ht="15.75" customHeight="1">
      <c r="C224" s="14"/>
      <c r="D224" s="11"/>
      <c r="E224" s="11"/>
      <c r="F224" s="2"/>
      <c r="G224" s="2"/>
      <c r="H224" s="2"/>
      <c r="I224" s="11"/>
      <c r="J224" s="11"/>
      <c r="K224" s="2"/>
      <c r="L224" s="2"/>
      <c r="M224" s="307"/>
    </row>
    <row r="225" ht="15.75" customHeight="1">
      <c r="C225" s="14"/>
      <c r="D225" s="11"/>
      <c r="E225" s="11"/>
      <c r="F225" s="2"/>
      <c r="G225" s="2"/>
      <c r="H225" s="2"/>
      <c r="I225" s="11"/>
      <c r="J225" s="11"/>
      <c r="K225" s="2"/>
      <c r="L225" s="2"/>
      <c r="M225" s="307"/>
    </row>
    <row r="226" ht="15.75" customHeight="1">
      <c r="C226" s="14"/>
      <c r="D226" s="11"/>
      <c r="E226" s="11"/>
      <c r="F226" s="2"/>
      <c r="G226" s="2"/>
      <c r="H226" s="2"/>
      <c r="I226" s="11"/>
      <c r="J226" s="11"/>
      <c r="K226" s="2"/>
      <c r="L226" s="2"/>
      <c r="M226" s="307"/>
    </row>
    <row r="227" ht="15.75" customHeight="1">
      <c r="C227" s="14"/>
      <c r="D227" s="11"/>
      <c r="E227" s="11"/>
      <c r="F227" s="2"/>
      <c r="G227" s="2"/>
      <c r="H227" s="2"/>
      <c r="I227" s="11"/>
      <c r="J227" s="11"/>
      <c r="K227" s="2"/>
      <c r="L227" s="2"/>
      <c r="M227" s="307"/>
    </row>
    <row r="228" ht="15.75" customHeight="1">
      <c r="C228" s="14"/>
      <c r="D228" s="11"/>
      <c r="E228" s="11"/>
      <c r="F228" s="2"/>
      <c r="G228" s="2"/>
      <c r="H228" s="2"/>
      <c r="I228" s="11"/>
      <c r="J228" s="11"/>
      <c r="K228" s="2"/>
      <c r="L228" s="2"/>
      <c r="M228" s="307"/>
    </row>
    <row r="229" ht="15.75" customHeight="1">
      <c r="C229" s="14"/>
      <c r="D229" s="11"/>
      <c r="E229" s="11"/>
      <c r="F229" s="2"/>
      <c r="G229" s="2"/>
      <c r="H229" s="2"/>
      <c r="I229" s="11"/>
      <c r="J229" s="11"/>
      <c r="K229" s="2"/>
      <c r="L229" s="2"/>
      <c r="M229" s="307"/>
    </row>
    <row r="230" ht="15.75" customHeight="1">
      <c r="C230" s="14"/>
      <c r="D230" s="11"/>
      <c r="E230" s="11"/>
      <c r="F230" s="2"/>
      <c r="G230" s="2"/>
      <c r="H230" s="2"/>
      <c r="I230" s="11"/>
      <c r="J230" s="11"/>
      <c r="K230" s="2"/>
      <c r="L230" s="2"/>
      <c r="M230" s="307"/>
    </row>
    <row r="231" ht="15.75" customHeight="1">
      <c r="C231" s="14"/>
      <c r="D231" s="11"/>
      <c r="E231" s="11"/>
      <c r="F231" s="2"/>
      <c r="G231" s="2"/>
      <c r="H231" s="2"/>
      <c r="I231" s="11"/>
      <c r="J231" s="11"/>
      <c r="K231" s="2"/>
      <c r="L231" s="2"/>
      <c r="M231" s="307"/>
    </row>
    <row r="232" ht="15.75" customHeight="1">
      <c r="C232" s="14"/>
      <c r="D232" s="11"/>
      <c r="E232" s="11"/>
      <c r="F232" s="2"/>
      <c r="G232" s="2"/>
      <c r="H232" s="2"/>
      <c r="I232" s="11"/>
      <c r="J232" s="11"/>
      <c r="K232" s="2"/>
      <c r="L232" s="2"/>
      <c r="M232" s="307"/>
    </row>
    <row r="233" ht="15.75" customHeight="1">
      <c r="C233" s="14"/>
      <c r="D233" s="11"/>
      <c r="E233" s="11"/>
      <c r="F233" s="2"/>
      <c r="G233" s="2"/>
      <c r="H233" s="2"/>
      <c r="I233" s="11"/>
      <c r="J233" s="11"/>
      <c r="K233" s="2"/>
      <c r="L233" s="2"/>
      <c r="M233" s="307"/>
    </row>
    <row r="234" ht="15.75" customHeight="1">
      <c r="C234" s="14"/>
      <c r="D234" s="11"/>
      <c r="E234" s="11"/>
      <c r="F234" s="2"/>
      <c r="G234" s="2"/>
      <c r="H234" s="2"/>
      <c r="I234" s="11"/>
      <c r="J234" s="11"/>
      <c r="K234" s="2"/>
      <c r="L234" s="2"/>
      <c r="M234" s="307"/>
    </row>
    <row r="235" ht="15.75" customHeight="1">
      <c r="C235" s="14"/>
      <c r="D235" s="11"/>
      <c r="E235" s="11"/>
      <c r="F235" s="2"/>
      <c r="G235" s="2"/>
      <c r="H235" s="2"/>
      <c r="I235" s="11"/>
      <c r="J235" s="11"/>
      <c r="K235" s="2"/>
      <c r="L235" s="2"/>
      <c r="M235" s="307"/>
    </row>
    <row r="236" ht="15.75" customHeight="1">
      <c r="C236" s="14"/>
      <c r="D236" s="11"/>
      <c r="E236" s="11"/>
      <c r="F236" s="2"/>
      <c r="G236" s="2"/>
      <c r="H236" s="2"/>
      <c r="I236" s="11"/>
      <c r="J236" s="11"/>
      <c r="K236" s="2"/>
      <c r="L236" s="2"/>
      <c r="M236" s="307"/>
    </row>
    <row r="237" ht="15.75" customHeight="1">
      <c r="C237" s="14"/>
      <c r="D237" s="11"/>
      <c r="E237" s="11"/>
      <c r="F237" s="2"/>
      <c r="G237" s="2"/>
      <c r="H237" s="2"/>
      <c r="I237" s="11"/>
      <c r="J237" s="11"/>
      <c r="K237" s="2"/>
      <c r="L237" s="2"/>
      <c r="M237" s="307"/>
    </row>
    <row r="238" ht="15.75" customHeight="1">
      <c r="C238" s="14"/>
      <c r="D238" s="11"/>
      <c r="E238" s="11"/>
      <c r="F238" s="2"/>
      <c r="G238" s="2"/>
      <c r="H238" s="2"/>
      <c r="I238" s="11"/>
      <c r="J238" s="11"/>
      <c r="K238" s="2"/>
      <c r="L238" s="2"/>
      <c r="M238" s="307"/>
    </row>
    <row r="239" ht="15.75" customHeight="1">
      <c r="C239" s="14"/>
      <c r="D239" s="11"/>
      <c r="E239" s="11"/>
      <c r="F239" s="2"/>
      <c r="G239" s="2"/>
      <c r="H239" s="2"/>
      <c r="I239" s="11"/>
      <c r="J239" s="11"/>
      <c r="K239" s="2"/>
      <c r="L239" s="2"/>
      <c r="M239" s="307"/>
    </row>
    <row r="240" ht="15.75" customHeight="1">
      <c r="C240" s="14"/>
      <c r="D240" s="11"/>
      <c r="E240" s="11"/>
      <c r="F240" s="2"/>
      <c r="G240" s="2"/>
      <c r="H240" s="2"/>
      <c r="I240" s="11"/>
      <c r="J240" s="11"/>
      <c r="K240" s="2"/>
      <c r="L240" s="2"/>
      <c r="M240" s="307"/>
    </row>
    <row r="241" ht="15.75" customHeight="1">
      <c r="C241" s="14"/>
      <c r="D241" s="11"/>
      <c r="E241" s="11"/>
      <c r="F241" s="2"/>
      <c r="G241" s="2"/>
      <c r="H241" s="2"/>
      <c r="I241" s="11"/>
      <c r="J241" s="11"/>
      <c r="K241" s="2"/>
      <c r="L241" s="2"/>
      <c r="M241" s="307"/>
    </row>
    <row r="242" ht="15.75" customHeight="1">
      <c r="C242" s="14"/>
      <c r="D242" s="11"/>
      <c r="E242" s="11"/>
      <c r="F242" s="2"/>
      <c r="G242" s="2"/>
      <c r="H242" s="2"/>
      <c r="I242" s="11"/>
      <c r="J242" s="11"/>
      <c r="K242" s="2"/>
      <c r="L242" s="2"/>
      <c r="M242" s="307"/>
    </row>
    <row r="243" ht="15.75" customHeight="1">
      <c r="C243" s="14"/>
      <c r="D243" s="11"/>
      <c r="E243" s="11"/>
      <c r="F243" s="2"/>
      <c r="G243" s="2"/>
      <c r="H243" s="2"/>
      <c r="I243" s="11"/>
      <c r="J243" s="11"/>
      <c r="K243" s="2"/>
      <c r="L243" s="2"/>
      <c r="M243" s="307"/>
    </row>
    <row r="244" ht="15.75" customHeight="1">
      <c r="C244" s="14"/>
      <c r="D244" s="11"/>
      <c r="E244" s="11"/>
      <c r="F244" s="2"/>
      <c r="G244" s="2"/>
      <c r="H244" s="2"/>
      <c r="I244" s="11"/>
      <c r="J244" s="11"/>
      <c r="K244" s="2"/>
      <c r="L244" s="2"/>
      <c r="M244" s="307"/>
    </row>
    <row r="245" ht="15.75" customHeight="1">
      <c r="C245" s="14"/>
      <c r="D245" s="11"/>
      <c r="E245" s="11"/>
      <c r="F245" s="2"/>
      <c r="G245" s="2"/>
      <c r="H245" s="2"/>
      <c r="I245" s="11"/>
      <c r="J245" s="11"/>
      <c r="K245" s="2"/>
      <c r="L245" s="2"/>
      <c r="M245" s="307"/>
    </row>
    <row r="246" ht="15.75" customHeight="1">
      <c r="C246" s="14"/>
      <c r="D246" s="11"/>
      <c r="E246" s="11"/>
      <c r="F246" s="2"/>
      <c r="G246" s="2"/>
      <c r="H246" s="2"/>
      <c r="I246" s="11"/>
      <c r="J246" s="11"/>
      <c r="K246" s="2"/>
      <c r="L246" s="2"/>
      <c r="M246" s="307"/>
    </row>
    <row r="247" ht="15.75" customHeight="1">
      <c r="C247" s="14"/>
      <c r="D247" s="11"/>
      <c r="E247" s="11"/>
      <c r="F247" s="2"/>
      <c r="G247" s="2"/>
      <c r="H247" s="2"/>
      <c r="I247" s="11"/>
      <c r="J247" s="11"/>
      <c r="K247" s="2"/>
      <c r="L247" s="2"/>
      <c r="M247" s="307"/>
    </row>
    <row r="248" ht="15.75" customHeight="1">
      <c r="C248" s="14"/>
      <c r="D248" s="11"/>
      <c r="E248" s="11"/>
      <c r="F248" s="2"/>
      <c r="G248" s="2"/>
      <c r="H248" s="2"/>
      <c r="I248" s="11"/>
      <c r="J248" s="11"/>
      <c r="K248" s="2"/>
      <c r="L248" s="2"/>
      <c r="M248" s="307"/>
    </row>
    <row r="249" ht="15.75" customHeight="1">
      <c r="C249" s="14"/>
      <c r="D249" s="11"/>
      <c r="E249" s="11"/>
      <c r="F249" s="2"/>
      <c r="G249" s="2"/>
      <c r="H249" s="2"/>
      <c r="I249" s="11"/>
      <c r="J249" s="11"/>
      <c r="K249" s="2"/>
      <c r="L249" s="2"/>
      <c r="M249" s="307"/>
    </row>
    <row r="250" ht="15.75" customHeight="1">
      <c r="C250" s="14"/>
      <c r="D250" s="11"/>
      <c r="E250" s="11"/>
      <c r="F250" s="2"/>
      <c r="G250" s="2"/>
      <c r="H250" s="2"/>
      <c r="I250" s="11"/>
      <c r="J250" s="11"/>
      <c r="K250" s="2"/>
      <c r="L250" s="2"/>
      <c r="M250" s="307"/>
    </row>
    <row r="251" ht="15.75" customHeight="1">
      <c r="C251" s="14"/>
      <c r="D251" s="11"/>
      <c r="E251" s="11"/>
      <c r="F251" s="2"/>
      <c r="G251" s="2"/>
      <c r="H251" s="2"/>
      <c r="I251" s="11"/>
      <c r="J251" s="11"/>
      <c r="K251" s="2"/>
      <c r="L251" s="2"/>
      <c r="M251" s="307"/>
    </row>
    <row r="252" ht="15.75" customHeight="1">
      <c r="C252" s="14"/>
      <c r="D252" s="11"/>
      <c r="E252" s="11"/>
      <c r="F252" s="2"/>
      <c r="G252" s="2"/>
      <c r="H252" s="2"/>
      <c r="I252" s="11"/>
      <c r="J252" s="11"/>
      <c r="K252" s="2"/>
      <c r="L252" s="2"/>
      <c r="M252" s="307"/>
    </row>
    <row r="253" ht="15.75" customHeight="1">
      <c r="C253" s="14"/>
      <c r="D253" s="11"/>
      <c r="E253" s="11"/>
      <c r="F253" s="2"/>
      <c r="G253" s="2"/>
      <c r="H253" s="2"/>
      <c r="I253" s="11"/>
      <c r="J253" s="11"/>
      <c r="K253" s="2"/>
      <c r="L253" s="2"/>
      <c r="M253" s="307"/>
    </row>
    <row r="254" ht="15.75" customHeight="1">
      <c r="C254" s="14"/>
      <c r="D254" s="11"/>
      <c r="E254" s="11"/>
      <c r="F254" s="2"/>
      <c r="G254" s="2"/>
      <c r="H254" s="2"/>
      <c r="I254" s="11"/>
      <c r="J254" s="11"/>
      <c r="K254" s="2"/>
      <c r="L254" s="2"/>
      <c r="M254" s="307"/>
    </row>
    <row r="255" ht="15.75" customHeight="1">
      <c r="C255" s="14"/>
      <c r="D255" s="11"/>
      <c r="E255" s="11"/>
      <c r="F255" s="2"/>
      <c r="G255" s="2"/>
      <c r="H255" s="2"/>
      <c r="I255" s="11"/>
      <c r="J255" s="11"/>
      <c r="K255" s="2"/>
      <c r="L255" s="2"/>
      <c r="M255" s="307"/>
    </row>
    <row r="256" ht="15.75" customHeight="1">
      <c r="C256" s="14"/>
      <c r="D256" s="11"/>
      <c r="E256" s="11"/>
      <c r="F256" s="2"/>
      <c r="G256" s="2"/>
      <c r="H256" s="2"/>
      <c r="I256" s="11"/>
      <c r="J256" s="11"/>
      <c r="K256" s="2"/>
      <c r="L256" s="2"/>
      <c r="M256" s="307"/>
    </row>
    <row r="257" ht="15.75" customHeight="1">
      <c r="C257" s="14"/>
      <c r="D257" s="11"/>
      <c r="E257" s="11"/>
      <c r="F257" s="2"/>
      <c r="G257" s="2"/>
      <c r="H257" s="2"/>
      <c r="I257" s="11"/>
      <c r="J257" s="11"/>
      <c r="K257" s="2"/>
      <c r="L257" s="2"/>
      <c r="M257" s="307"/>
    </row>
    <row r="258" ht="15.75" customHeight="1">
      <c r="C258" s="14"/>
      <c r="D258" s="11"/>
      <c r="E258" s="11"/>
      <c r="F258" s="2"/>
      <c r="G258" s="2"/>
      <c r="H258" s="2"/>
      <c r="I258" s="11"/>
      <c r="J258" s="11"/>
      <c r="K258" s="2"/>
      <c r="L258" s="2"/>
      <c r="M258" s="307"/>
    </row>
    <row r="259" ht="15.75" customHeight="1">
      <c r="C259" s="14"/>
      <c r="D259" s="11"/>
      <c r="E259" s="11"/>
      <c r="F259" s="2"/>
      <c r="G259" s="2"/>
      <c r="H259" s="2"/>
      <c r="I259" s="11"/>
      <c r="J259" s="11"/>
      <c r="K259" s="2"/>
      <c r="L259" s="2"/>
      <c r="M259" s="307"/>
    </row>
    <row r="260" ht="15.75" customHeight="1">
      <c r="C260" s="14"/>
      <c r="D260" s="11"/>
      <c r="E260" s="11"/>
      <c r="F260" s="2"/>
      <c r="G260" s="2"/>
      <c r="H260" s="2"/>
      <c r="I260" s="11"/>
      <c r="J260" s="11"/>
      <c r="K260" s="2"/>
      <c r="L260" s="2"/>
      <c r="M260" s="307"/>
    </row>
    <row r="261" ht="15.75" customHeight="1">
      <c r="C261" s="14"/>
      <c r="D261" s="11"/>
      <c r="E261" s="11"/>
      <c r="F261" s="2"/>
      <c r="G261" s="2"/>
      <c r="H261" s="2"/>
      <c r="I261" s="11"/>
      <c r="J261" s="11"/>
      <c r="K261" s="2"/>
      <c r="L261" s="2"/>
      <c r="M261" s="307"/>
    </row>
    <row r="262" ht="15.75" customHeight="1">
      <c r="C262" s="14"/>
      <c r="D262" s="11"/>
      <c r="E262" s="11"/>
      <c r="F262" s="2"/>
      <c r="G262" s="2"/>
      <c r="H262" s="2"/>
      <c r="I262" s="11"/>
      <c r="J262" s="11"/>
      <c r="K262" s="2"/>
      <c r="L262" s="2"/>
      <c r="M262" s="307"/>
    </row>
    <row r="263" ht="15.75" customHeight="1">
      <c r="C263" s="14"/>
      <c r="D263" s="11"/>
      <c r="E263" s="11"/>
      <c r="F263" s="2"/>
      <c r="G263" s="2"/>
      <c r="H263" s="2"/>
      <c r="I263" s="11"/>
      <c r="J263" s="11"/>
      <c r="K263" s="2"/>
      <c r="L263" s="2"/>
      <c r="M263" s="307"/>
    </row>
    <row r="264" ht="15.75" customHeight="1">
      <c r="C264" s="14"/>
      <c r="D264" s="11"/>
      <c r="E264" s="11"/>
      <c r="F264" s="2"/>
      <c r="G264" s="2"/>
      <c r="H264" s="2"/>
      <c r="I264" s="11"/>
      <c r="J264" s="11"/>
      <c r="K264" s="2"/>
      <c r="L264" s="2"/>
      <c r="M264" s="307"/>
    </row>
    <row r="265" ht="15.75" customHeight="1">
      <c r="C265" s="14"/>
      <c r="D265" s="11"/>
      <c r="E265" s="11"/>
      <c r="F265" s="2"/>
      <c r="G265" s="2"/>
      <c r="H265" s="2"/>
      <c r="I265" s="11"/>
      <c r="J265" s="11"/>
      <c r="K265" s="2"/>
      <c r="L265" s="2"/>
      <c r="M265" s="307"/>
    </row>
    <row r="266" ht="15.75" customHeight="1">
      <c r="C266" s="14"/>
      <c r="D266" s="11"/>
      <c r="E266" s="11"/>
      <c r="F266" s="2"/>
      <c r="G266" s="2"/>
      <c r="H266" s="2"/>
      <c r="I266" s="11"/>
      <c r="J266" s="11"/>
      <c r="K266" s="2"/>
      <c r="L266" s="2"/>
      <c r="M266" s="307"/>
    </row>
    <row r="267" ht="15.75" customHeight="1">
      <c r="C267" s="14"/>
      <c r="D267" s="11"/>
      <c r="E267" s="11"/>
      <c r="F267" s="2"/>
      <c r="G267" s="2"/>
      <c r="H267" s="2"/>
      <c r="I267" s="11"/>
      <c r="J267" s="11"/>
      <c r="K267" s="2"/>
      <c r="L267" s="2"/>
      <c r="M267" s="307"/>
    </row>
    <row r="268" ht="15.75" customHeight="1">
      <c r="C268" s="14"/>
      <c r="D268" s="11"/>
      <c r="E268" s="11"/>
      <c r="F268" s="2"/>
      <c r="G268" s="2"/>
      <c r="H268" s="2"/>
      <c r="I268" s="11"/>
      <c r="J268" s="11"/>
      <c r="K268" s="2"/>
      <c r="L268" s="2"/>
      <c r="M268" s="307"/>
    </row>
    <row r="269" ht="15.75" customHeight="1">
      <c r="C269" s="14"/>
      <c r="D269" s="11"/>
      <c r="E269" s="11"/>
      <c r="F269" s="2"/>
      <c r="G269" s="2"/>
      <c r="H269" s="2"/>
      <c r="I269" s="11"/>
      <c r="J269" s="11"/>
      <c r="K269" s="2"/>
      <c r="L269" s="2"/>
      <c r="M269" s="307"/>
    </row>
    <row r="270" ht="15.75" customHeight="1">
      <c r="C270" s="14"/>
      <c r="D270" s="11"/>
      <c r="E270" s="11"/>
      <c r="F270" s="2"/>
      <c r="G270" s="2"/>
      <c r="H270" s="2"/>
      <c r="I270" s="11"/>
      <c r="J270" s="11"/>
      <c r="K270" s="2"/>
      <c r="L270" s="2"/>
      <c r="M270" s="307"/>
    </row>
    <row r="271" ht="15.75" customHeight="1">
      <c r="C271" s="14"/>
      <c r="D271" s="11"/>
      <c r="E271" s="11"/>
      <c r="F271" s="2"/>
      <c r="G271" s="2"/>
      <c r="H271" s="2"/>
      <c r="I271" s="11"/>
      <c r="J271" s="11"/>
      <c r="K271" s="2"/>
      <c r="L271" s="2"/>
      <c r="M271" s="307"/>
    </row>
    <row r="272" ht="15.75" customHeight="1">
      <c r="C272" s="14"/>
      <c r="D272" s="11"/>
      <c r="E272" s="11"/>
      <c r="F272" s="2"/>
      <c r="G272" s="2"/>
      <c r="H272" s="2"/>
      <c r="I272" s="11"/>
      <c r="J272" s="11"/>
      <c r="K272" s="2"/>
      <c r="L272" s="2"/>
      <c r="M272" s="307"/>
    </row>
    <row r="273" ht="15.75" customHeight="1">
      <c r="C273" s="14"/>
      <c r="D273" s="11"/>
      <c r="E273" s="11"/>
      <c r="F273" s="2"/>
      <c r="G273" s="2"/>
      <c r="H273" s="2"/>
      <c r="I273" s="11"/>
      <c r="J273" s="11"/>
      <c r="K273" s="2"/>
      <c r="L273" s="2"/>
      <c r="M273" s="307"/>
    </row>
    <row r="274" ht="15.75" customHeight="1">
      <c r="C274" s="14"/>
      <c r="D274" s="11"/>
      <c r="E274" s="11"/>
      <c r="F274" s="2"/>
      <c r="G274" s="2"/>
      <c r="H274" s="2"/>
      <c r="I274" s="11"/>
      <c r="J274" s="11"/>
      <c r="K274" s="2"/>
      <c r="L274" s="2"/>
      <c r="M274" s="307"/>
    </row>
    <row r="275" ht="15.75" customHeight="1">
      <c r="C275" s="14"/>
      <c r="D275" s="11"/>
      <c r="E275" s="11"/>
      <c r="F275" s="2"/>
      <c r="G275" s="2"/>
      <c r="H275" s="2"/>
      <c r="I275" s="11"/>
      <c r="J275" s="11"/>
      <c r="K275" s="2"/>
      <c r="L275" s="2"/>
      <c r="M275" s="307"/>
    </row>
    <row r="276" ht="15.75" customHeight="1">
      <c r="C276" s="14"/>
      <c r="D276" s="11"/>
      <c r="E276" s="11"/>
      <c r="F276" s="2"/>
      <c r="G276" s="2"/>
      <c r="H276" s="2"/>
      <c r="I276" s="11"/>
      <c r="J276" s="11"/>
      <c r="K276" s="2"/>
      <c r="L276" s="2"/>
      <c r="M276" s="307"/>
    </row>
    <row r="277" ht="15.75" customHeight="1">
      <c r="C277" s="14"/>
      <c r="D277" s="11"/>
      <c r="E277" s="11"/>
      <c r="F277" s="2"/>
      <c r="G277" s="2"/>
      <c r="H277" s="2"/>
      <c r="I277" s="11"/>
      <c r="J277" s="11"/>
      <c r="K277" s="2"/>
      <c r="L277" s="2"/>
      <c r="M277" s="307"/>
    </row>
    <row r="278" ht="15.75" customHeight="1">
      <c r="C278" s="14"/>
      <c r="D278" s="11"/>
      <c r="E278" s="11"/>
      <c r="F278" s="2"/>
      <c r="G278" s="2"/>
      <c r="H278" s="2"/>
      <c r="I278" s="11"/>
      <c r="J278" s="11"/>
      <c r="K278" s="2"/>
      <c r="L278" s="2"/>
      <c r="M278" s="307"/>
    </row>
    <row r="279" ht="15.75" customHeight="1">
      <c r="C279" s="14"/>
      <c r="D279" s="11"/>
      <c r="E279" s="11"/>
      <c r="F279" s="2"/>
      <c r="G279" s="2"/>
      <c r="H279" s="2"/>
      <c r="I279" s="11"/>
      <c r="J279" s="11"/>
      <c r="K279" s="2"/>
      <c r="L279" s="2"/>
      <c r="M279" s="307"/>
    </row>
    <row r="280" ht="15.75" customHeight="1">
      <c r="C280" s="14"/>
      <c r="D280" s="11"/>
      <c r="E280" s="11"/>
      <c r="F280" s="2"/>
      <c r="G280" s="2"/>
      <c r="H280" s="2"/>
      <c r="I280" s="11"/>
      <c r="J280" s="11"/>
      <c r="K280" s="2"/>
      <c r="L280" s="2"/>
      <c r="M280" s="307"/>
    </row>
    <row r="281" ht="15.75" customHeight="1">
      <c r="C281" s="14"/>
      <c r="D281" s="11"/>
      <c r="E281" s="11"/>
      <c r="F281" s="2"/>
      <c r="G281" s="2"/>
      <c r="H281" s="2"/>
      <c r="I281" s="11"/>
      <c r="J281" s="11"/>
      <c r="K281" s="2"/>
      <c r="L281" s="2"/>
      <c r="M281" s="307"/>
    </row>
    <row r="282" ht="15.75" customHeight="1">
      <c r="C282" s="14"/>
      <c r="D282" s="11"/>
      <c r="E282" s="11"/>
      <c r="F282" s="2"/>
      <c r="G282" s="2"/>
      <c r="H282" s="2"/>
      <c r="I282" s="11"/>
      <c r="J282" s="11"/>
      <c r="K282" s="2"/>
      <c r="L282" s="2"/>
      <c r="M282" s="307"/>
    </row>
    <row r="283" ht="15.75" customHeight="1">
      <c r="C283" s="14"/>
      <c r="D283" s="11"/>
      <c r="E283" s="11"/>
      <c r="F283" s="2"/>
      <c r="G283" s="2"/>
      <c r="H283" s="2"/>
      <c r="I283" s="11"/>
      <c r="J283" s="11"/>
      <c r="K283" s="2"/>
      <c r="L283" s="2"/>
      <c r="M283" s="307"/>
    </row>
    <row r="284" ht="15.75" customHeight="1">
      <c r="C284" s="14"/>
      <c r="D284" s="11"/>
      <c r="E284" s="11"/>
      <c r="F284" s="2"/>
      <c r="G284" s="2"/>
      <c r="H284" s="2"/>
      <c r="I284" s="11"/>
      <c r="J284" s="11"/>
      <c r="K284" s="2"/>
      <c r="L284" s="2"/>
      <c r="M284" s="307"/>
    </row>
    <row r="285" ht="15.75" customHeight="1">
      <c r="C285" s="14"/>
      <c r="D285" s="11"/>
      <c r="E285" s="11"/>
      <c r="F285" s="2"/>
      <c r="G285" s="2"/>
      <c r="H285" s="2"/>
      <c r="I285" s="11"/>
      <c r="J285" s="11"/>
      <c r="K285" s="2"/>
      <c r="L285" s="2"/>
      <c r="M285" s="307"/>
    </row>
    <row r="286" ht="15.75" customHeight="1">
      <c r="C286" s="14"/>
      <c r="D286" s="11"/>
      <c r="E286" s="11"/>
      <c r="F286" s="2"/>
      <c r="G286" s="2"/>
      <c r="H286" s="2"/>
      <c r="I286" s="11"/>
      <c r="J286" s="11"/>
      <c r="K286" s="2"/>
      <c r="L286" s="2"/>
      <c r="M286" s="307"/>
    </row>
    <row r="287" ht="15.75" customHeight="1">
      <c r="C287" s="14"/>
      <c r="D287" s="11"/>
      <c r="E287" s="11"/>
      <c r="F287" s="2"/>
      <c r="G287" s="2"/>
      <c r="H287" s="2"/>
      <c r="I287" s="11"/>
      <c r="J287" s="11"/>
      <c r="K287" s="2"/>
      <c r="L287" s="2"/>
      <c r="M287" s="307"/>
    </row>
    <row r="288" ht="15.75" customHeight="1">
      <c r="C288" s="14"/>
      <c r="D288" s="11"/>
      <c r="E288" s="11"/>
      <c r="F288" s="2"/>
      <c r="G288" s="2"/>
      <c r="H288" s="2"/>
      <c r="I288" s="11"/>
      <c r="J288" s="11"/>
      <c r="K288" s="2"/>
      <c r="L288" s="2"/>
      <c r="M288" s="307"/>
    </row>
    <row r="289" ht="15.75" customHeight="1">
      <c r="C289" s="14"/>
      <c r="D289" s="11"/>
      <c r="E289" s="11"/>
      <c r="F289" s="2"/>
      <c r="G289" s="2"/>
      <c r="H289" s="2"/>
      <c r="I289" s="11"/>
      <c r="J289" s="11"/>
      <c r="K289" s="2"/>
      <c r="L289" s="2"/>
      <c r="M289" s="307"/>
    </row>
    <row r="290" ht="15.75" customHeight="1">
      <c r="C290" s="14"/>
      <c r="D290" s="11"/>
      <c r="E290" s="11"/>
      <c r="F290" s="2"/>
      <c r="G290" s="2"/>
      <c r="H290" s="2"/>
      <c r="I290" s="11"/>
      <c r="J290" s="11"/>
      <c r="K290" s="2"/>
      <c r="L290" s="2"/>
      <c r="M290" s="307"/>
    </row>
    <row r="291" ht="15.75" customHeight="1">
      <c r="C291" s="14"/>
      <c r="D291" s="11"/>
      <c r="E291" s="11"/>
      <c r="F291" s="2"/>
      <c r="G291" s="2"/>
      <c r="H291" s="2"/>
      <c r="I291" s="11"/>
      <c r="J291" s="11"/>
      <c r="K291" s="2"/>
      <c r="L291" s="2"/>
      <c r="M291" s="307"/>
    </row>
    <row r="292" ht="15.75" customHeight="1">
      <c r="C292" s="14"/>
      <c r="D292" s="11"/>
      <c r="E292" s="11"/>
      <c r="F292" s="2"/>
      <c r="G292" s="2"/>
      <c r="H292" s="2"/>
      <c r="I292" s="11"/>
      <c r="J292" s="11"/>
      <c r="K292" s="2"/>
      <c r="L292" s="2"/>
      <c r="M292" s="307"/>
    </row>
    <row r="293" ht="15.75" customHeight="1">
      <c r="C293" s="14"/>
      <c r="D293" s="11"/>
      <c r="E293" s="11"/>
      <c r="F293" s="2"/>
      <c r="G293" s="2"/>
      <c r="H293" s="2"/>
      <c r="I293" s="11"/>
      <c r="J293" s="11"/>
      <c r="K293" s="2"/>
      <c r="L293" s="2"/>
      <c r="M293" s="307"/>
    </row>
    <row r="294" ht="15.75" customHeight="1">
      <c r="C294" s="14"/>
      <c r="D294" s="11"/>
      <c r="E294" s="11"/>
      <c r="F294" s="2"/>
      <c r="G294" s="2"/>
      <c r="H294" s="2"/>
      <c r="I294" s="11"/>
      <c r="J294" s="11"/>
      <c r="K294" s="2"/>
      <c r="L294" s="2"/>
      <c r="M294" s="307"/>
    </row>
    <row r="295" ht="15.75" customHeight="1">
      <c r="C295" s="14"/>
      <c r="D295" s="11"/>
      <c r="E295" s="11"/>
      <c r="F295" s="2"/>
      <c r="G295" s="2"/>
      <c r="H295" s="2"/>
      <c r="I295" s="11"/>
      <c r="J295" s="11"/>
      <c r="K295" s="2"/>
      <c r="L295" s="2"/>
      <c r="M295" s="307"/>
    </row>
    <row r="296" ht="15.75" customHeight="1">
      <c r="C296" s="14"/>
      <c r="D296" s="11"/>
      <c r="E296" s="11"/>
      <c r="F296" s="2"/>
      <c r="G296" s="2"/>
      <c r="H296" s="2"/>
      <c r="I296" s="11"/>
      <c r="J296" s="11"/>
      <c r="K296" s="2"/>
      <c r="L296" s="2"/>
      <c r="M296" s="307"/>
    </row>
    <row r="297" ht="15.75" customHeight="1">
      <c r="C297" s="14"/>
      <c r="D297" s="11"/>
      <c r="E297" s="11"/>
      <c r="F297" s="2"/>
      <c r="G297" s="2"/>
      <c r="H297" s="2"/>
      <c r="I297" s="11"/>
      <c r="J297" s="11"/>
      <c r="K297" s="2"/>
      <c r="L297" s="2"/>
      <c r="M297" s="307"/>
    </row>
    <row r="298" ht="15.75" customHeight="1">
      <c r="C298" s="14"/>
      <c r="D298" s="11"/>
      <c r="E298" s="11"/>
      <c r="F298" s="2"/>
      <c r="G298" s="2"/>
      <c r="H298" s="2"/>
      <c r="I298" s="11"/>
      <c r="J298" s="11"/>
      <c r="K298" s="2"/>
      <c r="L298" s="2"/>
      <c r="M298" s="307"/>
    </row>
    <row r="299" ht="15.75" customHeight="1">
      <c r="C299" s="14"/>
      <c r="D299" s="11"/>
      <c r="E299" s="11"/>
      <c r="F299" s="2"/>
      <c r="G299" s="2"/>
      <c r="H299" s="2"/>
      <c r="I299" s="11"/>
      <c r="J299" s="11"/>
      <c r="K299" s="2"/>
      <c r="L299" s="2"/>
      <c r="M299" s="307"/>
    </row>
    <row r="300" ht="15.75" customHeight="1">
      <c r="C300" s="14"/>
      <c r="D300" s="11"/>
      <c r="E300" s="11"/>
      <c r="F300" s="2"/>
      <c r="G300" s="2"/>
      <c r="H300" s="2"/>
      <c r="I300" s="11"/>
      <c r="J300" s="11"/>
      <c r="K300" s="2"/>
      <c r="L300" s="2"/>
      <c r="M300" s="307"/>
    </row>
    <row r="301" ht="15.75" customHeight="1">
      <c r="C301" s="14"/>
      <c r="D301" s="11"/>
      <c r="E301" s="11"/>
      <c r="F301" s="2"/>
      <c r="G301" s="2"/>
      <c r="H301" s="2"/>
      <c r="I301" s="11"/>
      <c r="J301" s="11"/>
      <c r="K301" s="2"/>
      <c r="L301" s="2"/>
      <c r="M301" s="307"/>
    </row>
    <row r="302" ht="15.75" customHeight="1">
      <c r="C302" s="14"/>
      <c r="D302" s="11"/>
      <c r="E302" s="11"/>
      <c r="F302" s="2"/>
      <c r="G302" s="2"/>
      <c r="H302" s="2"/>
      <c r="I302" s="11"/>
      <c r="J302" s="11"/>
      <c r="K302" s="2"/>
      <c r="L302" s="2"/>
      <c r="M302" s="307"/>
    </row>
    <row r="303" ht="15.75" customHeight="1">
      <c r="C303" s="14"/>
      <c r="D303" s="11"/>
      <c r="E303" s="11"/>
      <c r="F303" s="2"/>
      <c r="G303" s="2"/>
      <c r="H303" s="2"/>
      <c r="I303" s="11"/>
      <c r="J303" s="11"/>
      <c r="K303" s="2"/>
      <c r="L303" s="2"/>
      <c r="M303" s="307"/>
    </row>
    <row r="304" ht="15.75" customHeight="1">
      <c r="C304" s="14"/>
      <c r="D304" s="11"/>
      <c r="E304" s="11"/>
      <c r="F304" s="2"/>
      <c r="G304" s="2"/>
      <c r="H304" s="2"/>
      <c r="I304" s="11"/>
      <c r="J304" s="11"/>
      <c r="K304" s="2"/>
      <c r="L304" s="2"/>
      <c r="M304" s="307"/>
    </row>
    <row r="305" ht="15.75" customHeight="1">
      <c r="C305" s="14"/>
      <c r="D305" s="11"/>
      <c r="E305" s="11"/>
      <c r="F305" s="2"/>
      <c r="G305" s="2"/>
      <c r="H305" s="2"/>
      <c r="I305" s="11"/>
      <c r="J305" s="11"/>
      <c r="K305" s="2"/>
      <c r="L305" s="2"/>
      <c r="M305" s="307"/>
    </row>
    <row r="306" ht="15.75" customHeight="1">
      <c r="C306" s="14"/>
      <c r="D306" s="11"/>
      <c r="E306" s="11"/>
      <c r="F306" s="2"/>
      <c r="G306" s="2"/>
      <c r="H306" s="2"/>
      <c r="I306" s="11"/>
      <c r="J306" s="11"/>
      <c r="K306" s="2"/>
      <c r="L306" s="2"/>
      <c r="M306" s="307"/>
    </row>
    <row r="307" ht="15.75" customHeight="1">
      <c r="C307" s="14"/>
      <c r="D307" s="11"/>
      <c r="E307" s="11"/>
      <c r="F307" s="2"/>
      <c r="G307" s="2"/>
      <c r="H307" s="2"/>
      <c r="I307" s="11"/>
      <c r="J307" s="11"/>
      <c r="K307" s="2"/>
      <c r="L307" s="2"/>
      <c r="M307" s="307"/>
    </row>
    <row r="308" ht="15.75" customHeight="1">
      <c r="C308" s="14"/>
      <c r="D308" s="11"/>
      <c r="E308" s="11"/>
      <c r="F308" s="2"/>
      <c r="G308" s="2"/>
      <c r="H308" s="2"/>
      <c r="I308" s="11"/>
      <c r="J308" s="11"/>
      <c r="K308" s="2"/>
      <c r="L308" s="2"/>
      <c r="M308" s="307"/>
    </row>
    <row r="309" ht="15.75" customHeight="1">
      <c r="C309" s="14"/>
      <c r="D309" s="11"/>
      <c r="E309" s="11"/>
      <c r="F309" s="2"/>
      <c r="G309" s="2"/>
      <c r="H309" s="2"/>
      <c r="I309" s="11"/>
      <c r="J309" s="11"/>
      <c r="K309" s="2"/>
      <c r="L309" s="2"/>
      <c r="M309" s="307"/>
    </row>
    <row r="310" ht="15.75" customHeight="1">
      <c r="C310" s="14"/>
      <c r="D310" s="11"/>
      <c r="E310" s="11"/>
      <c r="F310" s="2"/>
      <c r="G310" s="2"/>
      <c r="H310" s="2"/>
      <c r="I310" s="11"/>
      <c r="J310" s="11"/>
      <c r="K310" s="2"/>
      <c r="L310" s="2"/>
      <c r="M310" s="307"/>
    </row>
    <row r="311" ht="15.75" customHeight="1">
      <c r="C311" s="14"/>
      <c r="D311" s="11"/>
      <c r="E311" s="11"/>
      <c r="F311" s="2"/>
      <c r="G311" s="2"/>
      <c r="H311" s="2"/>
      <c r="I311" s="11"/>
      <c r="J311" s="11"/>
      <c r="K311" s="2"/>
      <c r="L311" s="2"/>
      <c r="M311" s="307"/>
    </row>
    <row r="312" ht="15.75" customHeight="1">
      <c r="C312" s="14"/>
      <c r="D312" s="11"/>
      <c r="E312" s="11"/>
      <c r="F312" s="2"/>
      <c r="G312" s="2"/>
      <c r="H312" s="2"/>
      <c r="I312" s="11"/>
      <c r="J312" s="11"/>
      <c r="K312" s="2"/>
      <c r="L312" s="2"/>
      <c r="M312" s="307"/>
    </row>
    <row r="313" ht="15.75" customHeight="1">
      <c r="C313" s="14"/>
      <c r="D313" s="11"/>
      <c r="E313" s="11"/>
      <c r="F313" s="2"/>
      <c r="G313" s="2"/>
      <c r="H313" s="2"/>
      <c r="I313" s="11"/>
      <c r="J313" s="11"/>
      <c r="K313" s="2"/>
      <c r="L313" s="2"/>
      <c r="M313" s="307"/>
    </row>
    <row r="314" ht="15.75" customHeight="1">
      <c r="C314" s="14"/>
      <c r="D314" s="11"/>
      <c r="E314" s="11"/>
      <c r="F314" s="2"/>
      <c r="G314" s="2"/>
      <c r="H314" s="2"/>
      <c r="I314" s="11"/>
      <c r="J314" s="11"/>
      <c r="K314" s="2"/>
      <c r="L314" s="2"/>
      <c r="M314" s="307"/>
    </row>
    <row r="315" ht="15.75" customHeight="1">
      <c r="C315" s="14"/>
      <c r="D315" s="11"/>
      <c r="E315" s="11"/>
      <c r="F315" s="2"/>
      <c r="G315" s="2"/>
      <c r="H315" s="2"/>
      <c r="I315" s="11"/>
      <c r="J315" s="11"/>
      <c r="K315" s="2"/>
      <c r="L315" s="2"/>
      <c r="M315" s="307"/>
    </row>
    <row r="316" ht="15.75" customHeight="1">
      <c r="C316" s="14"/>
      <c r="D316" s="11"/>
      <c r="E316" s="11"/>
      <c r="F316" s="2"/>
      <c r="G316" s="2"/>
      <c r="H316" s="2"/>
      <c r="I316" s="11"/>
      <c r="J316" s="11"/>
      <c r="K316" s="2"/>
      <c r="L316" s="2"/>
      <c r="M316" s="307"/>
    </row>
    <row r="317" ht="15.75" customHeight="1">
      <c r="C317" s="14"/>
      <c r="D317" s="11"/>
      <c r="E317" s="11"/>
      <c r="F317" s="2"/>
      <c r="G317" s="2"/>
      <c r="H317" s="2"/>
      <c r="I317" s="11"/>
      <c r="J317" s="11"/>
      <c r="K317" s="2"/>
      <c r="L317" s="2"/>
      <c r="M317" s="307"/>
    </row>
    <row r="318" ht="15.75" customHeight="1">
      <c r="C318" s="14"/>
      <c r="D318" s="11"/>
      <c r="E318" s="11"/>
      <c r="F318" s="2"/>
      <c r="G318" s="2"/>
      <c r="H318" s="2"/>
      <c r="I318" s="11"/>
      <c r="J318" s="11"/>
      <c r="K318" s="2"/>
      <c r="L318" s="2"/>
      <c r="M318" s="307"/>
    </row>
    <row r="319" ht="15.75" customHeight="1">
      <c r="C319" s="14"/>
      <c r="D319" s="11"/>
      <c r="E319" s="11"/>
      <c r="F319" s="2"/>
      <c r="G319" s="2"/>
      <c r="H319" s="2"/>
      <c r="I319" s="11"/>
      <c r="J319" s="11"/>
      <c r="K319" s="2"/>
      <c r="L319" s="2"/>
      <c r="M319" s="307"/>
    </row>
    <row r="320" ht="15.75" customHeight="1">
      <c r="C320" s="14"/>
      <c r="D320" s="11"/>
      <c r="E320" s="11"/>
      <c r="F320" s="2"/>
      <c r="G320" s="2"/>
      <c r="H320" s="2"/>
      <c r="I320" s="11"/>
      <c r="J320" s="11"/>
      <c r="K320" s="2"/>
      <c r="L320" s="2"/>
      <c r="M320" s="307"/>
    </row>
    <row r="321" ht="15.75" customHeight="1">
      <c r="C321" s="14"/>
      <c r="D321" s="11"/>
      <c r="E321" s="11"/>
      <c r="F321" s="2"/>
      <c r="G321" s="2"/>
      <c r="H321" s="2"/>
      <c r="I321" s="11"/>
      <c r="J321" s="11"/>
      <c r="K321" s="2"/>
      <c r="L321" s="2"/>
      <c r="M321" s="307"/>
    </row>
    <row r="322" ht="15.75" customHeight="1">
      <c r="C322" s="14"/>
      <c r="D322" s="11"/>
      <c r="E322" s="11"/>
      <c r="F322" s="2"/>
      <c r="G322" s="2"/>
      <c r="H322" s="2"/>
      <c r="I322" s="11"/>
      <c r="J322" s="11"/>
      <c r="K322" s="2"/>
      <c r="L322" s="2"/>
      <c r="M322" s="307"/>
    </row>
    <row r="323" ht="15.75" customHeight="1">
      <c r="C323" s="14"/>
      <c r="D323" s="11"/>
      <c r="E323" s="11"/>
      <c r="F323" s="2"/>
      <c r="G323" s="2"/>
      <c r="H323" s="2"/>
      <c r="I323" s="11"/>
      <c r="J323" s="11"/>
      <c r="K323" s="2"/>
      <c r="L323" s="2"/>
      <c r="M323" s="307"/>
    </row>
    <row r="324" ht="15.75" customHeight="1">
      <c r="C324" s="14"/>
      <c r="D324" s="11"/>
      <c r="E324" s="11"/>
      <c r="F324" s="2"/>
      <c r="G324" s="2"/>
      <c r="H324" s="2"/>
      <c r="I324" s="11"/>
      <c r="J324" s="11"/>
      <c r="K324" s="2"/>
      <c r="L324" s="2"/>
      <c r="M324" s="307"/>
    </row>
    <row r="325" ht="15.75" customHeight="1">
      <c r="C325" s="14"/>
      <c r="D325" s="11"/>
      <c r="E325" s="11"/>
      <c r="F325" s="2"/>
      <c r="G325" s="2"/>
      <c r="H325" s="2"/>
      <c r="I325" s="11"/>
      <c r="J325" s="11"/>
      <c r="K325" s="2"/>
      <c r="L325" s="2"/>
      <c r="M325" s="307"/>
    </row>
    <row r="326" ht="15.75" customHeight="1">
      <c r="C326" s="14"/>
      <c r="D326" s="11"/>
      <c r="E326" s="11"/>
      <c r="F326" s="2"/>
      <c r="G326" s="2"/>
      <c r="H326" s="2"/>
      <c r="I326" s="11"/>
      <c r="J326" s="11"/>
      <c r="K326" s="2"/>
      <c r="L326" s="2"/>
      <c r="M326" s="307"/>
    </row>
    <row r="327" ht="15.75" customHeight="1">
      <c r="C327" s="14"/>
      <c r="D327" s="11"/>
      <c r="E327" s="11"/>
      <c r="F327" s="2"/>
      <c r="G327" s="2"/>
      <c r="H327" s="2"/>
      <c r="I327" s="11"/>
      <c r="J327" s="11"/>
      <c r="K327" s="2"/>
      <c r="L327" s="2"/>
      <c r="M327" s="307"/>
    </row>
    <row r="328" ht="15.75" customHeight="1">
      <c r="C328" s="14"/>
      <c r="D328" s="11"/>
      <c r="E328" s="11"/>
      <c r="F328" s="2"/>
      <c r="G328" s="2"/>
      <c r="H328" s="2"/>
      <c r="I328" s="11"/>
      <c r="J328" s="11"/>
      <c r="K328" s="2"/>
      <c r="L328" s="2"/>
      <c r="M328" s="307"/>
    </row>
    <row r="329" ht="15.75" customHeight="1">
      <c r="C329" s="14"/>
      <c r="D329" s="11"/>
      <c r="E329" s="11"/>
      <c r="F329" s="2"/>
      <c r="G329" s="2"/>
      <c r="H329" s="2"/>
      <c r="I329" s="11"/>
      <c r="J329" s="11"/>
      <c r="K329" s="2"/>
      <c r="L329" s="2"/>
      <c r="M329" s="307"/>
    </row>
    <row r="330" ht="15.75" customHeight="1">
      <c r="C330" s="14"/>
      <c r="D330" s="11"/>
      <c r="E330" s="11"/>
      <c r="F330" s="2"/>
      <c r="G330" s="2"/>
      <c r="H330" s="2"/>
      <c r="I330" s="11"/>
      <c r="J330" s="11"/>
      <c r="K330" s="2"/>
      <c r="L330" s="2"/>
      <c r="M330" s="307"/>
    </row>
    <row r="331" ht="15.75" customHeight="1">
      <c r="C331" s="14"/>
      <c r="D331" s="11"/>
      <c r="E331" s="11"/>
      <c r="F331" s="2"/>
      <c r="G331" s="2"/>
      <c r="H331" s="2"/>
      <c r="I331" s="11"/>
      <c r="J331" s="11"/>
      <c r="K331" s="2"/>
      <c r="L331" s="2"/>
      <c r="M331" s="307"/>
    </row>
    <row r="332" ht="15.75" customHeight="1">
      <c r="C332" s="14"/>
      <c r="D332" s="11"/>
      <c r="E332" s="11"/>
      <c r="F332" s="2"/>
      <c r="G332" s="2"/>
      <c r="H332" s="2"/>
      <c r="I332" s="11"/>
      <c r="J332" s="11"/>
      <c r="K332" s="2"/>
      <c r="L332" s="2"/>
      <c r="M332" s="307"/>
    </row>
    <row r="333" ht="15.75" customHeight="1">
      <c r="C333" s="14"/>
      <c r="D333" s="11"/>
      <c r="E333" s="11"/>
      <c r="F333" s="2"/>
      <c r="G333" s="2"/>
      <c r="H333" s="2"/>
      <c r="I333" s="11"/>
      <c r="J333" s="11"/>
      <c r="K333" s="2"/>
      <c r="L333" s="2"/>
      <c r="M333" s="307"/>
    </row>
    <row r="334" ht="15.75" customHeight="1">
      <c r="C334" s="14"/>
      <c r="D334" s="11"/>
      <c r="E334" s="11"/>
      <c r="F334" s="2"/>
      <c r="G334" s="2"/>
      <c r="H334" s="2"/>
      <c r="I334" s="11"/>
      <c r="J334" s="11"/>
      <c r="K334" s="2"/>
      <c r="L334" s="2"/>
      <c r="M334" s="307"/>
    </row>
    <row r="335" ht="15.75" customHeight="1">
      <c r="C335" s="14"/>
      <c r="D335" s="11"/>
      <c r="E335" s="11"/>
      <c r="F335" s="2"/>
      <c r="G335" s="2"/>
      <c r="H335" s="2"/>
      <c r="I335" s="11"/>
      <c r="J335" s="11"/>
      <c r="K335" s="2"/>
      <c r="L335" s="2"/>
      <c r="M335" s="307"/>
    </row>
    <row r="336" ht="15.75" customHeight="1">
      <c r="C336" s="14"/>
      <c r="D336" s="11"/>
      <c r="E336" s="11"/>
      <c r="F336" s="2"/>
      <c r="G336" s="2"/>
      <c r="H336" s="2"/>
      <c r="I336" s="11"/>
      <c r="J336" s="11"/>
      <c r="K336" s="2"/>
      <c r="L336" s="2"/>
      <c r="M336" s="307"/>
    </row>
    <row r="337" ht="15.75" customHeight="1">
      <c r="C337" s="14"/>
      <c r="D337" s="11"/>
      <c r="E337" s="11"/>
      <c r="F337" s="2"/>
      <c r="G337" s="2"/>
      <c r="H337" s="2"/>
      <c r="I337" s="11"/>
      <c r="J337" s="11"/>
      <c r="K337" s="2"/>
      <c r="L337" s="2"/>
      <c r="M337" s="307"/>
    </row>
    <row r="338" ht="15.75" customHeight="1">
      <c r="C338" s="14"/>
      <c r="D338" s="11"/>
      <c r="E338" s="11"/>
      <c r="F338" s="2"/>
      <c r="G338" s="2"/>
      <c r="H338" s="2"/>
      <c r="I338" s="11"/>
      <c r="J338" s="11"/>
      <c r="K338" s="2"/>
      <c r="L338" s="2"/>
      <c r="M338" s="307"/>
    </row>
    <row r="339" ht="15.75" customHeight="1">
      <c r="C339" s="14"/>
      <c r="D339" s="11"/>
      <c r="E339" s="11"/>
      <c r="F339" s="2"/>
      <c r="G339" s="2"/>
      <c r="H339" s="2"/>
      <c r="I339" s="11"/>
      <c r="J339" s="11"/>
      <c r="K339" s="2"/>
      <c r="L339" s="2"/>
      <c r="M339" s="307"/>
    </row>
    <row r="340" ht="15.75" customHeight="1">
      <c r="C340" s="14"/>
      <c r="D340" s="11"/>
      <c r="E340" s="11"/>
      <c r="F340" s="2"/>
      <c r="G340" s="2"/>
      <c r="H340" s="2"/>
      <c r="I340" s="11"/>
      <c r="J340" s="11"/>
      <c r="K340" s="2"/>
      <c r="L340" s="2"/>
      <c r="M340" s="307"/>
    </row>
    <row r="341" ht="15.75" customHeight="1">
      <c r="C341" s="14"/>
      <c r="D341" s="11"/>
      <c r="E341" s="11"/>
      <c r="F341" s="2"/>
      <c r="G341" s="2"/>
      <c r="H341" s="2"/>
      <c r="I341" s="11"/>
      <c r="J341" s="11"/>
      <c r="K341" s="2"/>
      <c r="L341" s="2"/>
      <c r="M341" s="307"/>
    </row>
    <row r="342" ht="15.75" customHeight="1">
      <c r="C342" s="14"/>
      <c r="D342" s="11"/>
      <c r="E342" s="11"/>
      <c r="F342" s="2"/>
      <c r="G342" s="2"/>
      <c r="H342" s="2"/>
      <c r="I342" s="11"/>
      <c r="J342" s="11"/>
      <c r="K342" s="2"/>
      <c r="L342" s="2"/>
      <c r="M342" s="307"/>
    </row>
    <row r="343" ht="15.75" customHeight="1">
      <c r="C343" s="14"/>
      <c r="D343" s="11"/>
      <c r="E343" s="11"/>
      <c r="F343" s="2"/>
      <c r="G343" s="2"/>
      <c r="H343" s="2"/>
      <c r="I343" s="11"/>
      <c r="J343" s="11"/>
      <c r="K343" s="2"/>
      <c r="L343" s="2"/>
      <c r="M343" s="307"/>
    </row>
    <row r="344" ht="15.75" customHeight="1">
      <c r="C344" s="14"/>
      <c r="D344" s="11"/>
      <c r="E344" s="11"/>
      <c r="F344" s="2"/>
      <c r="G344" s="2"/>
      <c r="H344" s="2"/>
      <c r="I344" s="11"/>
      <c r="J344" s="11"/>
      <c r="K344" s="2"/>
      <c r="L344" s="2"/>
      <c r="M344" s="307"/>
    </row>
    <row r="345" ht="15.75" customHeight="1">
      <c r="C345" s="14"/>
      <c r="D345" s="11"/>
      <c r="E345" s="11"/>
      <c r="F345" s="2"/>
      <c r="G345" s="2"/>
      <c r="H345" s="2"/>
      <c r="I345" s="11"/>
      <c r="J345" s="11"/>
      <c r="K345" s="2"/>
      <c r="L345" s="2"/>
      <c r="M345" s="307"/>
    </row>
    <row r="346" ht="15.75" customHeight="1">
      <c r="C346" s="14"/>
      <c r="D346" s="11"/>
      <c r="E346" s="11"/>
      <c r="F346" s="2"/>
      <c r="G346" s="2"/>
      <c r="H346" s="2"/>
      <c r="I346" s="11"/>
      <c r="J346" s="11"/>
      <c r="K346" s="2"/>
      <c r="L346" s="2"/>
      <c r="M346" s="307"/>
    </row>
    <row r="347" ht="15.75" customHeight="1">
      <c r="C347" s="14"/>
      <c r="D347" s="11"/>
      <c r="E347" s="11"/>
      <c r="F347" s="2"/>
      <c r="G347" s="2"/>
      <c r="H347" s="2"/>
      <c r="I347" s="11"/>
      <c r="J347" s="11"/>
      <c r="K347" s="2"/>
      <c r="L347" s="2"/>
      <c r="M347" s="307"/>
    </row>
    <row r="348" ht="15.75" customHeight="1">
      <c r="C348" s="14"/>
      <c r="D348" s="11"/>
      <c r="E348" s="11"/>
      <c r="F348" s="2"/>
      <c r="G348" s="2"/>
      <c r="H348" s="2"/>
      <c r="I348" s="11"/>
      <c r="J348" s="11"/>
      <c r="K348" s="2"/>
      <c r="L348" s="2"/>
      <c r="M348" s="307"/>
    </row>
    <row r="349" ht="15.75" customHeight="1">
      <c r="C349" s="14"/>
      <c r="D349" s="11"/>
      <c r="E349" s="11"/>
      <c r="F349" s="2"/>
      <c r="G349" s="2"/>
      <c r="H349" s="2"/>
      <c r="I349" s="11"/>
      <c r="J349" s="11"/>
      <c r="K349" s="2"/>
      <c r="L349" s="2"/>
      <c r="M349" s="307"/>
    </row>
    <row r="350" ht="15.75" customHeight="1">
      <c r="C350" s="14"/>
      <c r="D350" s="11"/>
      <c r="E350" s="11"/>
      <c r="F350" s="2"/>
      <c r="G350" s="2"/>
      <c r="H350" s="2"/>
      <c r="I350" s="11"/>
      <c r="J350" s="11"/>
      <c r="K350" s="2"/>
      <c r="L350" s="2"/>
      <c r="M350" s="307"/>
    </row>
    <row r="351" ht="15.75" customHeight="1">
      <c r="C351" s="14"/>
      <c r="D351" s="11"/>
      <c r="E351" s="11"/>
      <c r="F351" s="2"/>
      <c r="G351" s="2"/>
      <c r="H351" s="2"/>
      <c r="I351" s="11"/>
      <c r="J351" s="11"/>
      <c r="K351" s="2"/>
      <c r="L351" s="2"/>
      <c r="M351" s="307"/>
    </row>
    <row r="352" ht="15.75" customHeight="1">
      <c r="C352" s="14"/>
      <c r="D352" s="11"/>
      <c r="E352" s="11"/>
      <c r="F352" s="2"/>
      <c r="G352" s="2"/>
      <c r="H352" s="2"/>
      <c r="I352" s="11"/>
      <c r="J352" s="11"/>
      <c r="K352" s="2"/>
      <c r="L352" s="2"/>
      <c r="M352" s="307"/>
    </row>
    <row r="353" ht="15.75" customHeight="1">
      <c r="C353" s="14"/>
      <c r="D353" s="11"/>
      <c r="E353" s="11"/>
      <c r="F353" s="2"/>
      <c r="G353" s="2"/>
      <c r="H353" s="2"/>
      <c r="I353" s="11"/>
      <c r="J353" s="11"/>
      <c r="K353" s="2"/>
      <c r="L353" s="2"/>
      <c r="M353" s="307"/>
    </row>
    <row r="354" ht="15.75" customHeight="1">
      <c r="C354" s="14"/>
      <c r="D354" s="11"/>
      <c r="E354" s="11"/>
      <c r="F354" s="2"/>
      <c r="G354" s="2"/>
      <c r="H354" s="2"/>
      <c r="I354" s="11"/>
      <c r="J354" s="11"/>
      <c r="K354" s="2"/>
      <c r="L354" s="2"/>
      <c r="M354" s="307"/>
    </row>
    <row r="355" ht="15.75" customHeight="1">
      <c r="C355" s="14"/>
      <c r="D355" s="11"/>
      <c r="E355" s="11"/>
      <c r="F355" s="2"/>
      <c r="G355" s="2"/>
      <c r="H355" s="2"/>
      <c r="I355" s="11"/>
      <c r="J355" s="11"/>
      <c r="K355" s="2"/>
      <c r="L355" s="2"/>
      <c r="M355" s="307"/>
    </row>
    <row r="356" ht="15.75" customHeight="1">
      <c r="C356" s="14"/>
      <c r="D356" s="11"/>
      <c r="E356" s="11"/>
      <c r="F356" s="2"/>
      <c r="G356" s="2"/>
      <c r="H356" s="2"/>
      <c r="I356" s="11"/>
      <c r="J356" s="11"/>
      <c r="K356" s="2"/>
      <c r="L356" s="2"/>
      <c r="M356" s="307"/>
    </row>
    <row r="357" ht="15.75" customHeight="1">
      <c r="C357" s="14"/>
      <c r="D357" s="11"/>
      <c r="E357" s="11"/>
      <c r="F357" s="2"/>
      <c r="G357" s="2"/>
      <c r="H357" s="2"/>
      <c r="I357" s="11"/>
      <c r="J357" s="11"/>
      <c r="K357" s="2"/>
      <c r="L357" s="2"/>
      <c r="M357" s="307"/>
    </row>
    <row r="358" ht="15.75" customHeight="1">
      <c r="C358" s="14"/>
      <c r="D358" s="11"/>
      <c r="E358" s="11"/>
      <c r="F358" s="2"/>
      <c r="G358" s="2"/>
      <c r="H358" s="2"/>
      <c r="I358" s="11"/>
      <c r="J358" s="11"/>
      <c r="K358" s="2"/>
      <c r="L358" s="2"/>
      <c r="M358" s="307"/>
    </row>
    <row r="359" ht="15.75" customHeight="1">
      <c r="C359" s="14"/>
      <c r="D359" s="11"/>
      <c r="E359" s="11"/>
      <c r="F359" s="2"/>
      <c r="G359" s="2"/>
      <c r="H359" s="2"/>
      <c r="I359" s="11"/>
      <c r="J359" s="11"/>
      <c r="K359" s="2"/>
      <c r="L359" s="2"/>
      <c r="M359" s="307"/>
    </row>
    <row r="360" ht="15.75" customHeight="1">
      <c r="C360" s="14"/>
      <c r="D360" s="11"/>
      <c r="E360" s="11"/>
      <c r="F360" s="2"/>
      <c r="G360" s="2"/>
      <c r="H360" s="2"/>
      <c r="I360" s="11"/>
      <c r="J360" s="11"/>
      <c r="K360" s="2"/>
      <c r="L360" s="2"/>
      <c r="M360" s="307"/>
    </row>
    <row r="361" ht="15.75" customHeight="1">
      <c r="C361" s="14"/>
      <c r="D361" s="11"/>
      <c r="E361" s="11"/>
      <c r="F361" s="2"/>
      <c r="G361" s="2"/>
      <c r="H361" s="2"/>
      <c r="I361" s="11"/>
      <c r="J361" s="11"/>
      <c r="K361" s="2"/>
      <c r="L361" s="2"/>
      <c r="M361" s="307"/>
    </row>
    <row r="362" ht="15.75" customHeight="1">
      <c r="C362" s="14"/>
      <c r="D362" s="11"/>
      <c r="E362" s="11"/>
      <c r="F362" s="2"/>
      <c r="G362" s="2"/>
      <c r="H362" s="2"/>
      <c r="I362" s="11"/>
      <c r="J362" s="11"/>
      <c r="K362" s="2"/>
      <c r="L362" s="2"/>
      <c r="M362" s="307"/>
    </row>
    <row r="363" ht="15.75" customHeight="1">
      <c r="C363" s="14"/>
      <c r="D363" s="11"/>
      <c r="E363" s="11"/>
      <c r="F363" s="2"/>
      <c r="G363" s="2"/>
      <c r="H363" s="2"/>
      <c r="I363" s="11"/>
      <c r="J363" s="11"/>
      <c r="K363" s="2"/>
      <c r="L363" s="2"/>
      <c r="M363" s="307"/>
    </row>
    <row r="364" ht="15.75" customHeight="1">
      <c r="C364" s="14"/>
      <c r="D364" s="11"/>
      <c r="E364" s="11"/>
      <c r="F364" s="2"/>
      <c r="G364" s="2"/>
      <c r="H364" s="2"/>
      <c r="I364" s="11"/>
      <c r="J364" s="11"/>
      <c r="K364" s="2"/>
      <c r="L364" s="2"/>
      <c r="M364" s="307"/>
    </row>
    <row r="365" ht="15.75" customHeight="1">
      <c r="C365" s="14"/>
      <c r="D365" s="11"/>
      <c r="E365" s="11"/>
      <c r="F365" s="2"/>
      <c r="G365" s="2"/>
      <c r="H365" s="2"/>
      <c r="I365" s="11"/>
      <c r="J365" s="11"/>
      <c r="K365" s="2"/>
      <c r="L365" s="2"/>
      <c r="M365" s="307"/>
    </row>
    <row r="366" ht="15.75" customHeight="1">
      <c r="C366" s="14"/>
      <c r="D366" s="11"/>
      <c r="E366" s="11"/>
      <c r="F366" s="2"/>
      <c r="G366" s="2"/>
      <c r="H366" s="2"/>
      <c r="I366" s="11"/>
      <c r="J366" s="11"/>
      <c r="K366" s="2"/>
      <c r="L366" s="2"/>
      <c r="M366" s="307"/>
    </row>
    <row r="367" ht="15.75" customHeight="1">
      <c r="C367" s="14"/>
      <c r="D367" s="11"/>
      <c r="E367" s="11"/>
      <c r="F367" s="2"/>
      <c r="G367" s="2"/>
      <c r="H367" s="2"/>
      <c r="I367" s="11"/>
      <c r="J367" s="11"/>
      <c r="K367" s="2"/>
      <c r="L367" s="2"/>
      <c r="M367" s="307"/>
    </row>
    <row r="368" ht="15.75" customHeight="1">
      <c r="C368" s="14"/>
      <c r="D368" s="11"/>
      <c r="E368" s="11"/>
      <c r="F368" s="2"/>
      <c r="G368" s="2"/>
      <c r="H368" s="2"/>
      <c r="I368" s="11"/>
      <c r="J368" s="11"/>
      <c r="K368" s="2"/>
      <c r="L368" s="2"/>
      <c r="M368" s="307"/>
    </row>
    <row r="369" ht="15.75" customHeight="1">
      <c r="C369" s="14"/>
      <c r="D369" s="11"/>
      <c r="E369" s="11"/>
      <c r="F369" s="2"/>
      <c r="G369" s="2"/>
      <c r="H369" s="2"/>
      <c r="I369" s="11"/>
      <c r="J369" s="11"/>
      <c r="K369" s="2"/>
      <c r="L369" s="2"/>
      <c r="M369" s="307"/>
    </row>
    <row r="370" ht="15.75" customHeight="1">
      <c r="C370" s="14"/>
      <c r="D370" s="11"/>
      <c r="E370" s="11"/>
      <c r="F370" s="2"/>
      <c r="G370" s="2"/>
      <c r="H370" s="2"/>
      <c r="I370" s="11"/>
      <c r="J370" s="11"/>
      <c r="K370" s="2"/>
      <c r="L370" s="2"/>
      <c r="M370" s="307"/>
    </row>
    <row r="371" ht="15.75" customHeight="1">
      <c r="C371" s="14"/>
      <c r="D371" s="11"/>
      <c r="E371" s="11"/>
      <c r="F371" s="2"/>
      <c r="G371" s="2"/>
      <c r="H371" s="2"/>
      <c r="I371" s="11"/>
      <c r="J371" s="11"/>
      <c r="K371" s="2"/>
      <c r="L371" s="2"/>
      <c r="M371" s="307"/>
    </row>
    <row r="372" ht="15.75" customHeight="1">
      <c r="C372" s="14"/>
      <c r="D372" s="11"/>
      <c r="E372" s="11"/>
      <c r="F372" s="2"/>
      <c r="G372" s="2"/>
      <c r="H372" s="2"/>
      <c r="I372" s="11"/>
      <c r="J372" s="11"/>
      <c r="K372" s="2"/>
      <c r="L372" s="2"/>
      <c r="M372" s="307"/>
    </row>
    <row r="373" ht="15.75" customHeight="1">
      <c r="C373" s="14"/>
      <c r="D373" s="11"/>
      <c r="E373" s="11"/>
      <c r="F373" s="2"/>
      <c r="G373" s="2"/>
      <c r="H373" s="2"/>
      <c r="I373" s="11"/>
      <c r="J373" s="11"/>
      <c r="K373" s="2"/>
      <c r="L373" s="2"/>
      <c r="M373" s="307"/>
    </row>
    <row r="374" ht="15.75" customHeight="1">
      <c r="C374" s="14"/>
      <c r="D374" s="11"/>
      <c r="E374" s="11"/>
      <c r="F374" s="2"/>
      <c r="G374" s="2"/>
      <c r="H374" s="2"/>
      <c r="I374" s="11"/>
      <c r="J374" s="11"/>
      <c r="K374" s="2"/>
      <c r="L374" s="2"/>
      <c r="M374" s="307"/>
    </row>
    <row r="375" ht="15.75" customHeight="1">
      <c r="C375" s="14"/>
      <c r="D375" s="11"/>
      <c r="E375" s="11"/>
      <c r="F375" s="2"/>
      <c r="G375" s="2"/>
      <c r="H375" s="2"/>
      <c r="I375" s="11"/>
      <c r="J375" s="11"/>
      <c r="K375" s="2"/>
      <c r="L375" s="2"/>
      <c r="M375" s="307"/>
    </row>
    <row r="376" ht="15.75" customHeight="1">
      <c r="C376" s="14"/>
      <c r="D376" s="11"/>
      <c r="E376" s="11"/>
      <c r="F376" s="2"/>
      <c r="G376" s="2"/>
      <c r="H376" s="2"/>
      <c r="I376" s="11"/>
      <c r="J376" s="11"/>
      <c r="K376" s="2"/>
      <c r="L376" s="2"/>
      <c r="M376" s="307"/>
    </row>
    <row r="377" ht="15.75" customHeight="1">
      <c r="C377" s="14"/>
      <c r="D377" s="11"/>
      <c r="E377" s="11"/>
      <c r="F377" s="2"/>
      <c r="G377" s="2"/>
      <c r="H377" s="2"/>
      <c r="I377" s="11"/>
      <c r="J377" s="11"/>
      <c r="K377" s="2"/>
      <c r="L377" s="2"/>
      <c r="M377" s="307"/>
    </row>
    <row r="378" ht="15.75" customHeight="1">
      <c r="C378" s="14"/>
      <c r="D378" s="11"/>
      <c r="E378" s="11"/>
      <c r="F378" s="2"/>
      <c r="G378" s="2"/>
      <c r="H378" s="2"/>
      <c r="I378" s="11"/>
      <c r="J378" s="11"/>
      <c r="K378" s="2"/>
      <c r="L378" s="2"/>
      <c r="M378" s="307"/>
    </row>
    <row r="379" ht="15.75" customHeight="1">
      <c r="C379" s="14"/>
      <c r="D379" s="11"/>
      <c r="E379" s="11"/>
      <c r="F379" s="2"/>
      <c r="G379" s="2"/>
      <c r="H379" s="2"/>
      <c r="I379" s="11"/>
      <c r="J379" s="11"/>
      <c r="K379" s="2"/>
      <c r="L379" s="2"/>
      <c r="M379" s="307"/>
    </row>
    <row r="380" ht="15.75" customHeight="1">
      <c r="C380" s="14"/>
      <c r="D380" s="11"/>
      <c r="E380" s="11"/>
      <c r="F380" s="2"/>
      <c r="G380" s="2"/>
      <c r="H380" s="2"/>
      <c r="I380" s="11"/>
      <c r="J380" s="11"/>
      <c r="K380" s="2"/>
      <c r="L380" s="2"/>
      <c r="M380" s="307"/>
    </row>
    <row r="381" ht="15.75" customHeight="1">
      <c r="C381" s="14"/>
      <c r="D381" s="11"/>
      <c r="E381" s="11"/>
      <c r="F381" s="2"/>
      <c r="G381" s="2"/>
      <c r="H381" s="2"/>
      <c r="I381" s="11"/>
      <c r="J381" s="11"/>
      <c r="K381" s="2"/>
      <c r="L381" s="2"/>
      <c r="M381" s="307"/>
    </row>
    <row r="382" ht="15.75" customHeight="1">
      <c r="C382" s="14"/>
      <c r="D382" s="11"/>
      <c r="E382" s="11"/>
      <c r="F382" s="2"/>
      <c r="G382" s="2"/>
      <c r="H382" s="2"/>
      <c r="I382" s="11"/>
      <c r="J382" s="11"/>
      <c r="K382" s="2"/>
      <c r="L382" s="2"/>
      <c r="M382" s="307"/>
    </row>
    <row r="383" ht="15.75" customHeight="1">
      <c r="C383" s="14"/>
      <c r="D383" s="11"/>
      <c r="E383" s="11"/>
      <c r="F383" s="2"/>
      <c r="G383" s="2"/>
      <c r="H383" s="2"/>
      <c r="I383" s="11"/>
      <c r="J383" s="11"/>
      <c r="K383" s="2"/>
      <c r="L383" s="2"/>
      <c r="M383" s="307"/>
    </row>
    <row r="384" ht="15.75" customHeight="1">
      <c r="C384" s="14"/>
      <c r="D384" s="11"/>
      <c r="E384" s="11"/>
      <c r="F384" s="2"/>
      <c r="G384" s="2"/>
      <c r="H384" s="2"/>
      <c r="I384" s="11"/>
      <c r="J384" s="11"/>
      <c r="K384" s="2"/>
      <c r="L384" s="2"/>
      <c r="M384" s="307"/>
    </row>
    <row r="385" ht="15.75" customHeight="1">
      <c r="C385" s="14"/>
      <c r="D385" s="11"/>
      <c r="E385" s="11"/>
      <c r="F385" s="2"/>
      <c r="G385" s="2"/>
      <c r="H385" s="2"/>
      <c r="I385" s="11"/>
      <c r="J385" s="11"/>
      <c r="K385" s="2"/>
      <c r="L385" s="2"/>
      <c r="M385" s="307"/>
    </row>
    <row r="386" ht="15.75" customHeight="1">
      <c r="C386" s="14"/>
      <c r="D386" s="11"/>
      <c r="E386" s="11"/>
      <c r="F386" s="2"/>
      <c r="G386" s="2"/>
      <c r="H386" s="2"/>
      <c r="I386" s="11"/>
      <c r="J386" s="11"/>
      <c r="K386" s="2"/>
      <c r="L386" s="2"/>
      <c r="M386" s="307"/>
    </row>
    <row r="387" ht="15.75" customHeight="1">
      <c r="C387" s="14"/>
      <c r="D387" s="11"/>
      <c r="E387" s="11"/>
      <c r="F387" s="2"/>
      <c r="G387" s="2"/>
      <c r="H387" s="2"/>
      <c r="I387" s="11"/>
      <c r="J387" s="11"/>
      <c r="K387" s="2"/>
      <c r="L387" s="2"/>
      <c r="M387" s="307"/>
    </row>
    <row r="388" ht="15.75" customHeight="1">
      <c r="C388" s="14"/>
      <c r="D388" s="11"/>
      <c r="E388" s="11"/>
      <c r="F388" s="2"/>
      <c r="G388" s="2"/>
      <c r="H388" s="2"/>
      <c r="I388" s="11"/>
      <c r="J388" s="11"/>
      <c r="K388" s="2"/>
      <c r="L388" s="2"/>
      <c r="M388" s="307"/>
    </row>
    <row r="389" ht="15.75" customHeight="1">
      <c r="C389" s="14"/>
      <c r="D389" s="11"/>
      <c r="E389" s="11"/>
      <c r="F389" s="2"/>
      <c r="G389" s="2"/>
      <c r="H389" s="2"/>
      <c r="I389" s="11"/>
      <c r="J389" s="11"/>
      <c r="K389" s="2"/>
      <c r="L389" s="2"/>
      <c r="M389" s="307"/>
    </row>
    <row r="390" ht="15.75" customHeight="1">
      <c r="C390" s="14"/>
      <c r="D390" s="11"/>
      <c r="E390" s="11"/>
      <c r="F390" s="2"/>
      <c r="G390" s="2"/>
      <c r="H390" s="2"/>
      <c r="I390" s="11"/>
      <c r="J390" s="11"/>
      <c r="K390" s="2"/>
      <c r="L390" s="2"/>
      <c r="M390" s="307"/>
    </row>
    <row r="391" ht="15.75" customHeight="1">
      <c r="C391" s="14"/>
      <c r="D391" s="11"/>
      <c r="E391" s="11"/>
      <c r="F391" s="2"/>
      <c r="G391" s="2"/>
      <c r="H391" s="2"/>
      <c r="I391" s="11"/>
      <c r="J391" s="11"/>
      <c r="K391" s="2"/>
      <c r="L391" s="2"/>
      <c r="M391" s="307"/>
    </row>
    <row r="392" ht="15.75" customHeight="1">
      <c r="C392" s="14"/>
      <c r="D392" s="11"/>
      <c r="E392" s="11"/>
      <c r="F392" s="2"/>
      <c r="G392" s="2"/>
      <c r="H392" s="2"/>
      <c r="I392" s="11"/>
      <c r="J392" s="11"/>
      <c r="K392" s="2"/>
      <c r="L392" s="2"/>
      <c r="M392" s="307"/>
    </row>
    <row r="393" ht="15.75" customHeight="1">
      <c r="C393" s="14"/>
      <c r="D393" s="11"/>
      <c r="E393" s="11"/>
      <c r="F393" s="2"/>
      <c r="G393" s="2"/>
      <c r="H393" s="2"/>
      <c r="I393" s="11"/>
      <c r="J393" s="11"/>
      <c r="K393" s="2"/>
      <c r="L393" s="2"/>
      <c r="M393" s="307"/>
    </row>
    <row r="394" ht="15.75" customHeight="1">
      <c r="C394" s="14"/>
      <c r="D394" s="11"/>
      <c r="E394" s="11"/>
      <c r="F394" s="2"/>
      <c r="G394" s="2"/>
      <c r="H394" s="2"/>
      <c r="I394" s="11"/>
      <c r="J394" s="11"/>
      <c r="K394" s="2"/>
      <c r="L394" s="2"/>
      <c r="M394" s="307"/>
    </row>
    <row r="395" ht="15.75" customHeight="1">
      <c r="C395" s="14"/>
      <c r="D395" s="11"/>
      <c r="E395" s="11"/>
      <c r="F395" s="2"/>
      <c r="G395" s="2"/>
      <c r="H395" s="2"/>
      <c r="I395" s="11"/>
      <c r="J395" s="11"/>
      <c r="K395" s="2"/>
      <c r="L395" s="2"/>
      <c r="M395" s="307"/>
    </row>
    <row r="396" ht="15.75" customHeight="1">
      <c r="C396" s="14"/>
      <c r="D396" s="11"/>
      <c r="E396" s="11"/>
      <c r="F396" s="2"/>
      <c r="G396" s="2"/>
      <c r="H396" s="2"/>
      <c r="I396" s="11"/>
      <c r="J396" s="11"/>
      <c r="K396" s="2"/>
      <c r="L396" s="2"/>
      <c r="M396" s="307"/>
    </row>
    <row r="397" ht="15.75" customHeight="1">
      <c r="C397" s="14"/>
      <c r="D397" s="11"/>
      <c r="E397" s="11"/>
      <c r="F397" s="2"/>
      <c r="G397" s="2"/>
      <c r="H397" s="2"/>
      <c r="I397" s="11"/>
      <c r="J397" s="11"/>
      <c r="K397" s="2"/>
      <c r="L397" s="2"/>
      <c r="M397" s="307"/>
    </row>
    <row r="398" ht="15.75" customHeight="1">
      <c r="C398" s="14"/>
      <c r="D398" s="11"/>
      <c r="E398" s="11"/>
      <c r="F398" s="2"/>
      <c r="G398" s="2"/>
      <c r="H398" s="2"/>
      <c r="I398" s="11"/>
      <c r="J398" s="11"/>
      <c r="K398" s="2"/>
      <c r="L398" s="2"/>
      <c r="M398" s="307"/>
    </row>
    <row r="399" ht="15.75" customHeight="1">
      <c r="C399" s="14"/>
      <c r="D399" s="11"/>
      <c r="E399" s="11"/>
      <c r="F399" s="2"/>
      <c r="G399" s="2"/>
      <c r="H399" s="2"/>
      <c r="I399" s="11"/>
      <c r="J399" s="11"/>
      <c r="K399" s="2"/>
      <c r="L399" s="2"/>
      <c r="M399" s="307"/>
    </row>
    <row r="400" ht="15.75" customHeight="1">
      <c r="C400" s="14"/>
      <c r="D400" s="11"/>
      <c r="E400" s="11"/>
      <c r="F400" s="2"/>
      <c r="G400" s="2"/>
      <c r="H400" s="2"/>
      <c r="I400" s="11"/>
      <c r="J400" s="11"/>
      <c r="K400" s="2"/>
      <c r="L400" s="2"/>
      <c r="M400" s="307"/>
    </row>
    <row r="401" ht="15.75" customHeight="1">
      <c r="C401" s="14"/>
      <c r="D401" s="11"/>
      <c r="E401" s="11"/>
      <c r="F401" s="2"/>
      <c r="G401" s="2"/>
      <c r="H401" s="2"/>
      <c r="I401" s="11"/>
      <c r="J401" s="11"/>
      <c r="K401" s="2"/>
      <c r="L401" s="2"/>
      <c r="M401" s="307"/>
    </row>
    <row r="402" ht="15.75" customHeight="1">
      <c r="C402" s="14"/>
      <c r="D402" s="11"/>
      <c r="E402" s="11"/>
      <c r="F402" s="2"/>
      <c r="G402" s="2"/>
      <c r="H402" s="2"/>
      <c r="I402" s="11"/>
      <c r="J402" s="11"/>
      <c r="K402" s="2"/>
      <c r="L402" s="2"/>
      <c r="M402" s="307"/>
    </row>
    <row r="403" ht="15.75" customHeight="1">
      <c r="C403" s="14"/>
      <c r="D403" s="11"/>
      <c r="E403" s="11"/>
      <c r="F403" s="2"/>
      <c r="G403" s="2"/>
      <c r="H403" s="2"/>
      <c r="I403" s="11"/>
      <c r="J403" s="11"/>
      <c r="K403" s="2"/>
      <c r="L403" s="2"/>
      <c r="M403" s="307"/>
    </row>
    <row r="404" ht="15.75" customHeight="1">
      <c r="C404" s="14"/>
      <c r="D404" s="11"/>
      <c r="E404" s="11"/>
      <c r="F404" s="2"/>
      <c r="G404" s="2"/>
      <c r="H404" s="2"/>
      <c r="I404" s="11"/>
      <c r="J404" s="11"/>
      <c r="K404" s="2"/>
      <c r="L404" s="2"/>
      <c r="M404" s="307"/>
    </row>
    <row r="405" ht="15.75" customHeight="1">
      <c r="C405" s="14"/>
      <c r="D405" s="11"/>
      <c r="E405" s="11"/>
      <c r="F405" s="2"/>
      <c r="G405" s="2"/>
      <c r="H405" s="2"/>
      <c r="I405" s="11"/>
      <c r="J405" s="11"/>
      <c r="K405" s="2"/>
      <c r="L405" s="2"/>
      <c r="M405" s="307"/>
    </row>
    <row r="406" ht="15.75" customHeight="1">
      <c r="C406" s="14"/>
      <c r="D406" s="11"/>
      <c r="E406" s="11"/>
      <c r="F406" s="2"/>
      <c r="G406" s="2"/>
      <c r="H406" s="2"/>
      <c r="I406" s="11"/>
      <c r="J406" s="11"/>
      <c r="K406" s="2"/>
      <c r="L406" s="2"/>
      <c r="M406" s="307"/>
    </row>
    <row r="407" ht="15.75" customHeight="1">
      <c r="C407" s="14"/>
      <c r="D407" s="11"/>
      <c r="E407" s="11"/>
      <c r="F407" s="2"/>
      <c r="G407" s="2"/>
      <c r="H407" s="2"/>
      <c r="I407" s="11"/>
      <c r="J407" s="11"/>
      <c r="K407" s="2"/>
      <c r="L407" s="2"/>
      <c r="M407" s="307"/>
    </row>
    <row r="408" ht="15.75" customHeight="1">
      <c r="C408" s="14"/>
      <c r="D408" s="11"/>
      <c r="E408" s="11"/>
      <c r="F408" s="2"/>
      <c r="G408" s="2"/>
      <c r="H408" s="2"/>
      <c r="I408" s="11"/>
      <c r="J408" s="11"/>
      <c r="K408" s="2"/>
      <c r="L408" s="2"/>
      <c r="M408" s="307"/>
    </row>
    <row r="409" ht="15.75" customHeight="1">
      <c r="C409" s="14"/>
      <c r="D409" s="11"/>
      <c r="E409" s="11"/>
      <c r="F409" s="2"/>
      <c r="G409" s="2"/>
      <c r="H409" s="2"/>
      <c r="I409" s="11"/>
      <c r="J409" s="11"/>
      <c r="K409" s="2"/>
      <c r="L409" s="2"/>
      <c r="M409" s="307"/>
    </row>
    <row r="410" ht="15.75" customHeight="1">
      <c r="C410" s="14"/>
      <c r="D410" s="11"/>
      <c r="E410" s="11"/>
      <c r="F410" s="2"/>
      <c r="G410" s="2"/>
      <c r="H410" s="2"/>
      <c r="I410" s="11"/>
      <c r="J410" s="11"/>
      <c r="K410" s="2"/>
      <c r="L410" s="2"/>
      <c r="M410" s="307"/>
    </row>
    <row r="411" ht="15.75" customHeight="1">
      <c r="C411" s="14"/>
      <c r="D411" s="11"/>
      <c r="E411" s="11"/>
      <c r="F411" s="2"/>
      <c r="G411" s="2"/>
      <c r="H411" s="2"/>
      <c r="I411" s="11"/>
      <c r="J411" s="11"/>
      <c r="K411" s="2"/>
      <c r="L411" s="2"/>
      <c r="M411" s="307"/>
    </row>
    <row r="412" ht="15.75" customHeight="1">
      <c r="C412" s="14"/>
      <c r="D412" s="11"/>
      <c r="E412" s="11"/>
      <c r="F412" s="2"/>
      <c r="G412" s="2"/>
      <c r="H412" s="2"/>
      <c r="I412" s="11"/>
      <c r="J412" s="11"/>
      <c r="K412" s="2"/>
      <c r="L412" s="2"/>
      <c r="M412" s="307"/>
    </row>
    <row r="413" ht="15.75" customHeight="1">
      <c r="C413" s="14"/>
      <c r="D413" s="11"/>
      <c r="E413" s="11"/>
      <c r="F413" s="2"/>
      <c r="G413" s="2"/>
      <c r="H413" s="2"/>
      <c r="I413" s="11"/>
      <c r="J413" s="11"/>
      <c r="K413" s="2"/>
      <c r="L413" s="2"/>
      <c r="M413" s="307"/>
    </row>
    <row r="414" ht="15.75" customHeight="1">
      <c r="C414" s="14"/>
      <c r="D414" s="11"/>
      <c r="E414" s="11"/>
      <c r="F414" s="2"/>
      <c r="G414" s="2"/>
      <c r="H414" s="2"/>
      <c r="I414" s="11"/>
      <c r="J414" s="11"/>
      <c r="K414" s="2"/>
      <c r="L414" s="2"/>
      <c r="M414" s="307"/>
    </row>
    <row r="415" ht="15.75" customHeight="1">
      <c r="C415" s="14"/>
      <c r="D415" s="11"/>
      <c r="E415" s="11"/>
      <c r="F415" s="2"/>
      <c r="G415" s="2"/>
      <c r="H415" s="2"/>
      <c r="I415" s="11"/>
      <c r="J415" s="11"/>
      <c r="K415" s="2"/>
      <c r="L415" s="2"/>
      <c r="M415" s="307"/>
    </row>
    <row r="416" ht="15.75" customHeight="1">
      <c r="C416" s="14"/>
      <c r="D416" s="11"/>
      <c r="E416" s="11"/>
      <c r="F416" s="2"/>
      <c r="G416" s="2"/>
      <c r="H416" s="2"/>
      <c r="I416" s="11"/>
      <c r="J416" s="11"/>
      <c r="K416" s="2"/>
      <c r="L416" s="2"/>
      <c r="M416" s="307"/>
    </row>
    <row r="417" ht="15.75" customHeight="1">
      <c r="C417" s="14"/>
      <c r="D417" s="11"/>
      <c r="E417" s="11"/>
      <c r="F417" s="2"/>
      <c r="G417" s="2"/>
      <c r="H417" s="2"/>
      <c r="I417" s="11"/>
      <c r="J417" s="11"/>
      <c r="K417" s="2"/>
      <c r="L417" s="2"/>
      <c r="M417" s="307"/>
    </row>
    <row r="418" ht="15.75" customHeight="1">
      <c r="C418" s="14"/>
      <c r="D418" s="11"/>
      <c r="E418" s="11"/>
      <c r="F418" s="2"/>
      <c r="G418" s="2"/>
      <c r="H418" s="2"/>
      <c r="I418" s="11"/>
      <c r="J418" s="11"/>
      <c r="K418" s="2"/>
      <c r="L418" s="2"/>
      <c r="M418" s="307"/>
    </row>
    <row r="419" ht="15.75" customHeight="1">
      <c r="C419" s="14"/>
      <c r="D419" s="11"/>
      <c r="E419" s="11"/>
      <c r="F419" s="2"/>
      <c r="G419" s="2"/>
      <c r="H419" s="2"/>
      <c r="I419" s="11"/>
      <c r="J419" s="11"/>
      <c r="K419" s="2"/>
      <c r="L419" s="2"/>
      <c r="M419" s="307"/>
    </row>
    <row r="420" ht="15.75" customHeight="1">
      <c r="C420" s="14"/>
      <c r="D420" s="11"/>
      <c r="E420" s="11"/>
      <c r="F420" s="2"/>
      <c r="G420" s="2"/>
      <c r="H420" s="2"/>
      <c r="I420" s="11"/>
      <c r="J420" s="11"/>
      <c r="K420" s="2"/>
      <c r="L420" s="2"/>
      <c r="M420" s="307"/>
    </row>
    <row r="421" ht="15.75" customHeight="1">
      <c r="C421" s="14"/>
      <c r="D421" s="11"/>
      <c r="E421" s="11"/>
      <c r="F421" s="2"/>
      <c r="G421" s="2"/>
      <c r="H421" s="2"/>
      <c r="I421" s="11"/>
      <c r="J421" s="11"/>
      <c r="K421" s="2"/>
      <c r="L421" s="2"/>
      <c r="M421" s="307"/>
    </row>
    <row r="422" ht="15.75" customHeight="1">
      <c r="C422" s="14"/>
      <c r="D422" s="11"/>
      <c r="E422" s="11"/>
      <c r="F422" s="2"/>
      <c r="G422" s="2"/>
      <c r="H422" s="2"/>
      <c r="I422" s="11"/>
      <c r="J422" s="11"/>
      <c r="K422" s="2"/>
      <c r="L422" s="2"/>
      <c r="M422" s="307"/>
    </row>
    <row r="423" ht="15.75" customHeight="1">
      <c r="C423" s="14"/>
      <c r="D423" s="11"/>
      <c r="E423" s="11"/>
      <c r="F423" s="2"/>
      <c r="G423" s="2"/>
      <c r="H423" s="2"/>
      <c r="I423" s="11"/>
      <c r="J423" s="11"/>
      <c r="K423" s="2"/>
      <c r="L423" s="2"/>
      <c r="M423" s="307"/>
    </row>
    <row r="424" ht="15.75" customHeight="1">
      <c r="C424" s="14"/>
      <c r="D424" s="11"/>
      <c r="E424" s="11"/>
      <c r="F424" s="2"/>
      <c r="G424" s="2"/>
      <c r="H424" s="2"/>
      <c r="I424" s="11"/>
      <c r="J424" s="11"/>
      <c r="K424" s="2"/>
      <c r="L424" s="2"/>
      <c r="M424" s="307"/>
    </row>
    <row r="425" ht="15.75" customHeight="1">
      <c r="C425" s="14"/>
      <c r="D425" s="11"/>
      <c r="E425" s="11"/>
      <c r="F425" s="2"/>
      <c r="G425" s="2"/>
      <c r="H425" s="2"/>
      <c r="I425" s="11"/>
      <c r="J425" s="11"/>
      <c r="K425" s="2"/>
      <c r="L425" s="2"/>
      <c r="M425" s="307"/>
    </row>
    <row r="426" ht="15.75" customHeight="1">
      <c r="C426" s="14"/>
      <c r="D426" s="11"/>
      <c r="E426" s="11"/>
      <c r="F426" s="2"/>
      <c r="G426" s="2"/>
      <c r="H426" s="2"/>
      <c r="I426" s="11"/>
      <c r="J426" s="11"/>
      <c r="K426" s="2"/>
      <c r="L426" s="2"/>
      <c r="M426" s="307"/>
    </row>
    <row r="427" ht="15.75" customHeight="1">
      <c r="C427" s="14"/>
      <c r="D427" s="11"/>
      <c r="E427" s="11"/>
      <c r="F427" s="2"/>
      <c r="G427" s="2"/>
      <c r="H427" s="2"/>
      <c r="I427" s="11"/>
      <c r="J427" s="11"/>
      <c r="K427" s="2"/>
      <c r="L427" s="2"/>
      <c r="M427" s="307"/>
    </row>
    <row r="428" ht="15.75" customHeight="1">
      <c r="C428" s="14"/>
      <c r="D428" s="11"/>
      <c r="E428" s="11"/>
      <c r="F428" s="2"/>
      <c r="G428" s="2"/>
      <c r="H428" s="2"/>
      <c r="I428" s="11"/>
      <c r="J428" s="11"/>
      <c r="K428" s="2"/>
      <c r="L428" s="2"/>
      <c r="M428" s="307"/>
    </row>
    <row r="429" ht="15.75" customHeight="1">
      <c r="C429" s="14"/>
      <c r="D429" s="11"/>
      <c r="E429" s="11"/>
      <c r="F429" s="2"/>
      <c r="G429" s="2"/>
      <c r="H429" s="2"/>
      <c r="I429" s="11"/>
      <c r="J429" s="11"/>
      <c r="K429" s="2"/>
      <c r="L429" s="2"/>
      <c r="M429" s="307"/>
    </row>
    <row r="430" ht="15.75" customHeight="1">
      <c r="C430" s="14"/>
      <c r="D430" s="11"/>
      <c r="E430" s="11"/>
      <c r="F430" s="2"/>
      <c r="G430" s="2"/>
      <c r="H430" s="2"/>
      <c r="I430" s="11"/>
      <c r="J430" s="11"/>
      <c r="K430" s="2"/>
      <c r="L430" s="2"/>
      <c r="M430" s="307"/>
    </row>
    <row r="431" ht="15.75" customHeight="1">
      <c r="C431" s="14"/>
      <c r="D431" s="11"/>
      <c r="E431" s="11"/>
      <c r="F431" s="2"/>
      <c r="G431" s="2"/>
      <c r="H431" s="2"/>
      <c r="I431" s="11"/>
      <c r="J431" s="11"/>
      <c r="K431" s="2"/>
      <c r="L431" s="2"/>
      <c r="M431" s="307"/>
    </row>
    <row r="432" ht="15.75" customHeight="1">
      <c r="C432" s="14"/>
      <c r="D432" s="11"/>
      <c r="E432" s="11"/>
      <c r="F432" s="2"/>
      <c r="G432" s="2"/>
      <c r="H432" s="2"/>
      <c r="I432" s="11"/>
      <c r="J432" s="11"/>
      <c r="K432" s="2"/>
      <c r="L432" s="2"/>
      <c r="M432" s="307"/>
    </row>
    <row r="433" ht="15.75" customHeight="1">
      <c r="C433" s="14"/>
      <c r="D433" s="11"/>
      <c r="E433" s="11"/>
      <c r="F433" s="2"/>
      <c r="G433" s="2"/>
      <c r="H433" s="2"/>
      <c r="I433" s="11"/>
      <c r="J433" s="11"/>
      <c r="K433" s="2"/>
      <c r="L433" s="2"/>
      <c r="M433" s="307"/>
    </row>
    <row r="434" ht="15.75" customHeight="1">
      <c r="C434" s="14"/>
      <c r="D434" s="11"/>
      <c r="E434" s="11"/>
      <c r="F434" s="2"/>
      <c r="G434" s="2"/>
      <c r="H434" s="2"/>
      <c r="I434" s="11"/>
      <c r="J434" s="11"/>
      <c r="K434" s="2"/>
      <c r="L434" s="2"/>
      <c r="M434" s="307"/>
    </row>
    <row r="435" ht="15.75" customHeight="1">
      <c r="C435" s="14"/>
      <c r="D435" s="11"/>
      <c r="E435" s="11"/>
      <c r="F435" s="2"/>
      <c r="G435" s="2"/>
      <c r="H435" s="2"/>
      <c r="I435" s="11"/>
      <c r="J435" s="11"/>
      <c r="K435" s="2"/>
      <c r="L435" s="2"/>
      <c r="M435" s="307"/>
    </row>
    <row r="436" ht="15.75" customHeight="1">
      <c r="C436" s="14"/>
      <c r="D436" s="11"/>
      <c r="E436" s="11"/>
      <c r="F436" s="2"/>
      <c r="G436" s="2"/>
      <c r="H436" s="2"/>
      <c r="I436" s="11"/>
      <c r="J436" s="11"/>
      <c r="K436" s="2"/>
      <c r="L436" s="2"/>
      <c r="M436" s="307"/>
    </row>
    <row r="437" ht="15.75" customHeight="1">
      <c r="C437" s="14"/>
      <c r="D437" s="11"/>
      <c r="E437" s="11"/>
      <c r="F437" s="2"/>
      <c r="G437" s="2"/>
      <c r="H437" s="2"/>
      <c r="I437" s="11"/>
      <c r="J437" s="11"/>
      <c r="K437" s="2"/>
      <c r="L437" s="2"/>
      <c r="M437" s="307"/>
    </row>
    <row r="438" ht="15.75" customHeight="1">
      <c r="C438" s="14"/>
      <c r="D438" s="11"/>
      <c r="E438" s="11"/>
      <c r="F438" s="2"/>
      <c r="G438" s="2"/>
      <c r="H438" s="2"/>
      <c r="I438" s="11"/>
      <c r="J438" s="11"/>
      <c r="K438" s="2"/>
      <c r="L438" s="2"/>
      <c r="M438" s="307"/>
    </row>
    <row r="439" ht="15.75" customHeight="1">
      <c r="C439" s="14"/>
      <c r="D439" s="11"/>
      <c r="E439" s="11"/>
      <c r="F439" s="2"/>
      <c r="G439" s="2"/>
      <c r="H439" s="2"/>
      <c r="I439" s="11"/>
      <c r="J439" s="11"/>
      <c r="K439" s="2"/>
      <c r="L439" s="2"/>
      <c r="M439" s="307"/>
    </row>
    <row r="440" ht="15.75" customHeight="1">
      <c r="C440" s="14"/>
      <c r="D440" s="11"/>
      <c r="E440" s="11"/>
      <c r="F440" s="2"/>
      <c r="G440" s="2"/>
      <c r="H440" s="2"/>
      <c r="I440" s="11"/>
      <c r="J440" s="11"/>
      <c r="K440" s="2"/>
      <c r="L440" s="2"/>
      <c r="M440" s="307"/>
    </row>
    <row r="441" ht="15.75" customHeight="1">
      <c r="C441" s="14"/>
      <c r="D441" s="11"/>
      <c r="E441" s="11"/>
      <c r="F441" s="2"/>
      <c r="G441" s="2"/>
      <c r="H441" s="2"/>
      <c r="I441" s="11"/>
      <c r="J441" s="11"/>
      <c r="K441" s="2"/>
      <c r="L441" s="2"/>
      <c r="M441" s="307"/>
    </row>
    <row r="442" ht="15.75" customHeight="1">
      <c r="C442" s="14"/>
      <c r="D442" s="11"/>
      <c r="E442" s="11"/>
      <c r="F442" s="2"/>
      <c r="G442" s="2"/>
      <c r="H442" s="2"/>
      <c r="I442" s="11"/>
      <c r="J442" s="11"/>
      <c r="K442" s="2"/>
      <c r="L442" s="2"/>
      <c r="M442" s="307"/>
    </row>
    <row r="443" ht="15.75" customHeight="1">
      <c r="C443" s="14"/>
      <c r="D443" s="11"/>
      <c r="E443" s="11"/>
      <c r="F443" s="2"/>
      <c r="G443" s="2"/>
      <c r="H443" s="2"/>
      <c r="I443" s="11"/>
      <c r="J443" s="11"/>
      <c r="K443" s="2"/>
      <c r="L443" s="2"/>
      <c r="M443" s="307"/>
    </row>
    <row r="444" ht="15.75" customHeight="1">
      <c r="C444" s="14"/>
      <c r="D444" s="11"/>
      <c r="E444" s="11"/>
      <c r="F444" s="2"/>
      <c r="G444" s="2"/>
      <c r="H444" s="2"/>
      <c r="I444" s="11"/>
      <c r="J444" s="11"/>
      <c r="K444" s="2"/>
      <c r="L444" s="2"/>
      <c r="M444" s="307"/>
    </row>
    <row r="445" ht="15.75" customHeight="1">
      <c r="C445" s="14"/>
      <c r="D445" s="11"/>
      <c r="E445" s="11"/>
      <c r="F445" s="2"/>
      <c r="G445" s="2"/>
      <c r="H445" s="2"/>
      <c r="I445" s="11"/>
      <c r="J445" s="11"/>
      <c r="K445" s="2"/>
      <c r="L445" s="2"/>
      <c r="M445" s="307"/>
    </row>
    <row r="446" ht="15.75" customHeight="1">
      <c r="C446" s="14"/>
      <c r="D446" s="11"/>
      <c r="E446" s="11"/>
      <c r="F446" s="2"/>
      <c r="G446" s="2"/>
      <c r="H446" s="2"/>
      <c r="I446" s="11"/>
      <c r="J446" s="11"/>
      <c r="K446" s="2"/>
      <c r="L446" s="2"/>
      <c r="M446" s="307"/>
    </row>
    <row r="447" ht="15.75" customHeight="1">
      <c r="C447" s="14"/>
      <c r="D447" s="11"/>
      <c r="E447" s="11"/>
      <c r="F447" s="2"/>
      <c r="G447" s="2"/>
      <c r="H447" s="2"/>
      <c r="I447" s="11"/>
      <c r="J447" s="11"/>
      <c r="K447" s="2"/>
      <c r="L447" s="2"/>
      <c r="M447" s="307"/>
    </row>
    <row r="448" ht="15.75" customHeight="1">
      <c r="C448" s="14"/>
      <c r="D448" s="11"/>
      <c r="E448" s="11"/>
      <c r="F448" s="2"/>
      <c r="G448" s="2"/>
      <c r="H448" s="2"/>
      <c r="I448" s="11"/>
      <c r="J448" s="11"/>
      <c r="K448" s="2"/>
      <c r="L448" s="2"/>
      <c r="M448" s="307"/>
    </row>
    <row r="449" ht="15.75" customHeight="1">
      <c r="C449" s="14"/>
      <c r="D449" s="11"/>
      <c r="E449" s="11"/>
      <c r="F449" s="2"/>
      <c r="G449" s="2"/>
      <c r="H449" s="2"/>
      <c r="I449" s="11"/>
      <c r="J449" s="11"/>
      <c r="K449" s="2"/>
      <c r="L449" s="2"/>
      <c r="M449" s="307"/>
    </row>
    <row r="450" ht="15.75" customHeight="1">
      <c r="C450" s="14"/>
      <c r="D450" s="11"/>
      <c r="E450" s="11"/>
      <c r="F450" s="2"/>
      <c r="G450" s="2"/>
      <c r="H450" s="2"/>
      <c r="I450" s="11"/>
      <c r="J450" s="11"/>
      <c r="K450" s="2"/>
      <c r="L450" s="2"/>
      <c r="M450" s="307"/>
    </row>
    <row r="451" ht="15.75" customHeight="1">
      <c r="C451" s="14"/>
      <c r="D451" s="11"/>
      <c r="E451" s="11"/>
      <c r="F451" s="2"/>
      <c r="G451" s="2"/>
      <c r="H451" s="2"/>
      <c r="I451" s="11"/>
      <c r="J451" s="11"/>
      <c r="K451" s="2"/>
      <c r="L451" s="2"/>
      <c r="M451" s="307"/>
    </row>
    <row r="452" ht="15.75" customHeight="1">
      <c r="C452" s="14"/>
      <c r="D452" s="11"/>
      <c r="E452" s="11"/>
      <c r="F452" s="2"/>
      <c r="G452" s="2"/>
      <c r="H452" s="2"/>
      <c r="I452" s="11"/>
      <c r="J452" s="11"/>
      <c r="K452" s="2"/>
      <c r="L452" s="2"/>
      <c r="M452" s="307"/>
    </row>
    <row r="453" ht="15.75" customHeight="1">
      <c r="C453" s="14"/>
      <c r="D453" s="11"/>
      <c r="E453" s="11"/>
      <c r="F453" s="2"/>
      <c r="G453" s="2"/>
      <c r="H453" s="2"/>
      <c r="I453" s="11"/>
      <c r="J453" s="11"/>
      <c r="K453" s="2"/>
      <c r="L453" s="2"/>
      <c r="M453" s="307"/>
    </row>
    <row r="454" ht="15.75" customHeight="1">
      <c r="C454" s="14"/>
      <c r="D454" s="11"/>
      <c r="E454" s="11"/>
      <c r="F454" s="2"/>
      <c r="G454" s="2"/>
      <c r="H454" s="2"/>
      <c r="I454" s="11"/>
      <c r="J454" s="11"/>
      <c r="K454" s="2"/>
      <c r="L454" s="2"/>
      <c r="M454" s="307"/>
    </row>
    <row r="455" ht="15.75" customHeight="1">
      <c r="C455" s="14"/>
      <c r="D455" s="11"/>
      <c r="E455" s="11"/>
      <c r="F455" s="2"/>
      <c r="G455" s="2"/>
      <c r="H455" s="2"/>
      <c r="I455" s="11"/>
      <c r="J455" s="11"/>
      <c r="K455" s="2"/>
      <c r="L455" s="2"/>
      <c r="M455" s="307"/>
    </row>
    <row r="456" ht="15.75" customHeight="1">
      <c r="C456" s="14"/>
      <c r="D456" s="11"/>
      <c r="E456" s="11"/>
      <c r="F456" s="2"/>
      <c r="G456" s="2"/>
      <c r="H456" s="2"/>
      <c r="I456" s="11"/>
      <c r="J456" s="11"/>
      <c r="K456" s="2"/>
      <c r="L456" s="2"/>
      <c r="M456" s="307"/>
    </row>
    <row r="457" ht="15.75" customHeight="1">
      <c r="C457" s="14"/>
      <c r="D457" s="11"/>
      <c r="E457" s="11"/>
      <c r="F457" s="2"/>
      <c r="G457" s="2"/>
      <c r="H457" s="2"/>
      <c r="I457" s="11"/>
      <c r="J457" s="11"/>
      <c r="K457" s="2"/>
      <c r="L457" s="2"/>
      <c r="M457" s="307"/>
    </row>
    <row r="458" ht="15.75" customHeight="1">
      <c r="C458" s="14"/>
      <c r="D458" s="11"/>
      <c r="E458" s="11"/>
      <c r="F458" s="2"/>
      <c r="G458" s="2"/>
      <c r="H458" s="2"/>
      <c r="I458" s="11"/>
      <c r="J458" s="11"/>
      <c r="K458" s="2"/>
      <c r="L458" s="2"/>
      <c r="M458" s="307"/>
    </row>
    <row r="459" ht="15.75" customHeight="1">
      <c r="C459" s="14"/>
      <c r="D459" s="11"/>
      <c r="E459" s="11"/>
      <c r="F459" s="2"/>
      <c r="G459" s="2"/>
      <c r="H459" s="2"/>
      <c r="I459" s="11"/>
      <c r="J459" s="11"/>
      <c r="K459" s="2"/>
      <c r="L459" s="2"/>
      <c r="M459" s="307"/>
    </row>
    <row r="460" ht="15.75" customHeight="1">
      <c r="C460" s="14"/>
      <c r="D460" s="11"/>
      <c r="E460" s="11"/>
      <c r="F460" s="2"/>
      <c r="G460" s="2"/>
      <c r="H460" s="2"/>
      <c r="I460" s="11"/>
      <c r="J460" s="11"/>
      <c r="K460" s="2"/>
      <c r="L460" s="2"/>
      <c r="M460" s="307"/>
    </row>
    <row r="461" ht="15.75" customHeight="1">
      <c r="C461" s="14"/>
      <c r="D461" s="11"/>
      <c r="E461" s="11"/>
      <c r="F461" s="2"/>
      <c r="G461" s="2"/>
      <c r="H461" s="2"/>
      <c r="I461" s="11"/>
      <c r="J461" s="11"/>
      <c r="K461" s="2"/>
      <c r="L461" s="2"/>
      <c r="M461" s="307"/>
    </row>
    <row r="462" ht="15.75" customHeight="1">
      <c r="C462" s="14"/>
      <c r="D462" s="11"/>
      <c r="E462" s="11"/>
      <c r="F462" s="2"/>
      <c r="G462" s="2"/>
      <c r="H462" s="2"/>
      <c r="I462" s="11"/>
      <c r="J462" s="11"/>
      <c r="K462" s="2"/>
      <c r="L462" s="2"/>
      <c r="M462" s="307"/>
    </row>
    <row r="463" ht="15.75" customHeight="1">
      <c r="C463" s="14"/>
      <c r="D463" s="11"/>
      <c r="E463" s="11"/>
      <c r="F463" s="2"/>
      <c r="G463" s="2"/>
      <c r="H463" s="2"/>
      <c r="I463" s="11"/>
      <c r="J463" s="11"/>
      <c r="K463" s="2"/>
      <c r="L463" s="2"/>
      <c r="M463" s="307"/>
    </row>
    <row r="464" ht="15.75" customHeight="1">
      <c r="C464" s="14"/>
      <c r="D464" s="11"/>
      <c r="E464" s="11"/>
      <c r="F464" s="2"/>
      <c r="G464" s="2"/>
      <c r="H464" s="2"/>
      <c r="I464" s="11"/>
      <c r="J464" s="11"/>
      <c r="K464" s="2"/>
      <c r="L464" s="2"/>
      <c r="M464" s="307"/>
    </row>
    <row r="465" ht="15.75" customHeight="1">
      <c r="C465" s="14"/>
      <c r="D465" s="11"/>
      <c r="E465" s="11"/>
      <c r="F465" s="2"/>
      <c r="G465" s="2"/>
      <c r="H465" s="2"/>
      <c r="I465" s="11"/>
      <c r="J465" s="11"/>
      <c r="K465" s="2"/>
      <c r="L465" s="2"/>
      <c r="M465" s="307"/>
    </row>
    <row r="466" ht="15.75" customHeight="1">
      <c r="C466" s="14"/>
      <c r="D466" s="11"/>
      <c r="E466" s="11"/>
      <c r="F466" s="2"/>
      <c r="G466" s="2"/>
      <c r="H466" s="2"/>
      <c r="I466" s="11"/>
      <c r="J466" s="11"/>
      <c r="K466" s="2"/>
      <c r="L466" s="2"/>
      <c r="M466" s="307"/>
    </row>
    <row r="467" ht="15.75" customHeight="1">
      <c r="C467" s="14"/>
      <c r="D467" s="11"/>
      <c r="E467" s="11"/>
      <c r="F467" s="2"/>
      <c r="G467" s="2"/>
      <c r="H467" s="2"/>
      <c r="I467" s="11"/>
      <c r="J467" s="11"/>
      <c r="K467" s="2"/>
      <c r="L467" s="2"/>
      <c r="M467" s="307"/>
    </row>
    <row r="468" ht="15.75" customHeight="1">
      <c r="C468" s="14"/>
      <c r="D468" s="11"/>
      <c r="E468" s="11"/>
      <c r="F468" s="2"/>
      <c r="G468" s="2"/>
      <c r="H468" s="2"/>
      <c r="I468" s="11"/>
      <c r="J468" s="11"/>
      <c r="K468" s="2"/>
      <c r="L468" s="2"/>
      <c r="M468" s="307"/>
    </row>
    <row r="469" ht="15.75" customHeight="1">
      <c r="C469" s="14"/>
      <c r="D469" s="11"/>
      <c r="E469" s="11"/>
      <c r="F469" s="2"/>
      <c r="G469" s="2"/>
      <c r="H469" s="2"/>
      <c r="I469" s="11"/>
      <c r="J469" s="11"/>
      <c r="K469" s="2"/>
      <c r="L469" s="2"/>
      <c r="M469" s="307"/>
    </row>
    <row r="470" ht="15.75" customHeight="1">
      <c r="C470" s="14"/>
      <c r="D470" s="11"/>
      <c r="E470" s="11"/>
      <c r="F470" s="2"/>
      <c r="G470" s="2"/>
      <c r="H470" s="2"/>
      <c r="I470" s="11"/>
      <c r="J470" s="11"/>
      <c r="K470" s="2"/>
      <c r="L470" s="2"/>
      <c r="M470" s="307"/>
    </row>
    <row r="471" ht="15.75" customHeight="1">
      <c r="C471" s="14"/>
      <c r="D471" s="11"/>
      <c r="E471" s="11"/>
      <c r="F471" s="2"/>
      <c r="G471" s="2"/>
      <c r="H471" s="2"/>
      <c r="I471" s="11"/>
      <c r="J471" s="11"/>
      <c r="K471" s="2"/>
      <c r="L471" s="2"/>
      <c r="M471" s="307"/>
    </row>
    <row r="472" ht="15.75" customHeight="1">
      <c r="C472" s="14"/>
      <c r="D472" s="11"/>
      <c r="E472" s="11"/>
      <c r="F472" s="2"/>
      <c r="G472" s="2"/>
      <c r="H472" s="2"/>
      <c r="I472" s="11"/>
      <c r="J472" s="11"/>
      <c r="K472" s="2"/>
      <c r="L472" s="2"/>
      <c r="M472" s="307"/>
    </row>
    <row r="473" ht="15.75" customHeight="1">
      <c r="C473" s="14"/>
      <c r="D473" s="11"/>
      <c r="E473" s="11"/>
      <c r="F473" s="2"/>
      <c r="G473" s="2"/>
      <c r="H473" s="2"/>
      <c r="I473" s="11"/>
      <c r="J473" s="11"/>
      <c r="K473" s="2"/>
      <c r="L473" s="2"/>
      <c r="M473" s="307"/>
    </row>
    <row r="474" ht="15.75" customHeight="1">
      <c r="C474" s="14"/>
      <c r="D474" s="11"/>
      <c r="E474" s="11"/>
      <c r="F474" s="2"/>
      <c r="G474" s="2"/>
      <c r="H474" s="2"/>
      <c r="I474" s="11"/>
      <c r="J474" s="11"/>
      <c r="K474" s="2"/>
      <c r="L474" s="2"/>
      <c r="M474" s="307"/>
    </row>
    <row r="475" ht="15.75" customHeight="1">
      <c r="C475" s="14"/>
      <c r="D475" s="11"/>
      <c r="E475" s="11"/>
      <c r="F475" s="2"/>
      <c r="G475" s="2"/>
      <c r="H475" s="2"/>
      <c r="I475" s="11"/>
      <c r="J475" s="11"/>
      <c r="K475" s="2"/>
      <c r="L475" s="2"/>
      <c r="M475" s="307"/>
    </row>
    <row r="476" ht="15.75" customHeight="1">
      <c r="C476" s="14"/>
      <c r="D476" s="11"/>
      <c r="E476" s="11"/>
      <c r="F476" s="2"/>
      <c r="G476" s="2"/>
      <c r="H476" s="2"/>
      <c r="I476" s="11"/>
      <c r="J476" s="11"/>
      <c r="K476" s="2"/>
      <c r="L476" s="2"/>
      <c r="M476" s="307"/>
    </row>
    <row r="477" ht="15.75" customHeight="1">
      <c r="C477" s="14"/>
      <c r="D477" s="11"/>
      <c r="E477" s="11"/>
      <c r="F477" s="2"/>
      <c r="G477" s="2"/>
      <c r="H477" s="2"/>
      <c r="I477" s="11"/>
      <c r="J477" s="11"/>
      <c r="K477" s="2"/>
      <c r="L477" s="2"/>
      <c r="M477" s="307"/>
    </row>
    <row r="478" ht="15.75" customHeight="1">
      <c r="C478" s="14"/>
      <c r="D478" s="11"/>
      <c r="E478" s="11"/>
      <c r="F478" s="2"/>
      <c r="G478" s="2"/>
      <c r="H478" s="2"/>
      <c r="I478" s="11"/>
      <c r="J478" s="11"/>
      <c r="K478" s="2"/>
      <c r="L478" s="2"/>
      <c r="M478" s="307"/>
    </row>
    <row r="479" ht="15.75" customHeight="1">
      <c r="C479" s="14"/>
      <c r="D479" s="11"/>
      <c r="E479" s="11"/>
      <c r="F479" s="2"/>
      <c r="G479" s="2"/>
      <c r="H479" s="2"/>
      <c r="I479" s="11"/>
      <c r="J479" s="11"/>
      <c r="K479" s="2"/>
      <c r="L479" s="2"/>
      <c r="M479" s="307"/>
    </row>
    <row r="480" ht="15.75" customHeight="1">
      <c r="C480" s="14"/>
      <c r="D480" s="11"/>
      <c r="E480" s="11"/>
      <c r="F480" s="2"/>
      <c r="G480" s="2"/>
      <c r="H480" s="2"/>
      <c r="I480" s="11"/>
      <c r="J480" s="11"/>
      <c r="K480" s="2"/>
      <c r="L480" s="2"/>
      <c r="M480" s="307"/>
    </row>
    <row r="481" ht="15.75" customHeight="1">
      <c r="C481" s="14"/>
      <c r="D481" s="11"/>
      <c r="E481" s="11"/>
      <c r="F481" s="2"/>
      <c r="G481" s="2"/>
      <c r="H481" s="2"/>
      <c r="I481" s="11"/>
      <c r="J481" s="11"/>
      <c r="K481" s="2"/>
      <c r="L481" s="2"/>
      <c r="M481" s="307"/>
    </row>
    <row r="482" ht="15.75" customHeight="1">
      <c r="C482" s="14"/>
      <c r="D482" s="11"/>
      <c r="E482" s="11"/>
      <c r="F482" s="2"/>
      <c r="G482" s="2"/>
      <c r="H482" s="2"/>
      <c r="I482" s="11"/>
      <c r="J482" s="11"/>
      <c r="K482" s="2"/>
      <c r="L482" s="2"/>
      <c r="M482" s="307"/>
    </row>
    <row r="483" ht="15.75" customHeight="1">
      <c r="C483" s="14"/>
      <c r="D483" s="11"/>
      <c r="E483" s="11"/>
      <c r="F483" s="2"/>
      <c r="G483" s="2"/>
      <c r="H483" s="2"/>
      <c r="I483" s="11"/>
      <c r="J483" s="11"/>
      <c r="K483" s="2"/>
      <c r="L483" s="2"/>
      <c r="M483" s="307"/>
    </row>
    <row r="484" ht="15.75" customHeight="1">
      <c r="C484" s="14"/>
      <c r="D484" s="11"/>
      <c r="E484" s="11"/>
      <c r="F484" s="2"/>
      <c r="G484" s="2"/>
      <c r="H484" s="2"/>
      <c r="I484" s="11"/>
      <c r="J484" s="11"/>
      <c r="K484" s="2"/>
      <c r="L484" s="2"/>
      <c r="M484" s="307"/>
    </row>
    <row r="485" ht="15.75" customHeight="1">
      <c r="C485" s="14"/>
      <c r="D485" s="11"/>
      <c r="E485" s="11"/>
      <c r="F485" s="2"/>
      <c r="G485" s="2"/>
      <c r="H485" s="2"/>
      <c r="I485" s="11"/>
      <c r="J485" s="11"/>
      <c r="K485" s="2"/>
      <c r="L485" s="2"/>
      <c r="M485" s="307"/>
    </row>
    <row r="486" ht="15.75" customHeight="1">
      <c r="C486" s="14"/>
      <c r="D486" s="11"/>
      <c r="E486" s="11"/>
      <c r="F486" s="2"/>
      <c r="G486" s="2"/>
      <c r="H486" s="2"/>
      <c r="I486" s="11"/>
      <c r="J486" s="11"/>
      <c r="K486" s="2"/>
      <c r="L486" s="2"/>
      <c r="M486" s="307"/>
    </row>
    <row r="487" ht="15.75" customHeight="1">
      <c r="C487" s="14"/>
      <c r="D487" s="11"/>
      <c r="E487" s="11"/>
      <c r="F487" s="2"/>
      <c r="G487" s="2"/>
      <c r="H487" s="2"/>
      <c r="I487" s="11"/>
      <c r="J487" s="11"/>
      <c r="K487" s="2"/>
      <c r="L487" s="2"/>
      <c r="M487" s="307"/>
    </row>
    <row r="488" ht="15.75" customHeight="1">
      <c r="C488" s="14"/>
      <c r="D488" s="11"/>
      <c r="E488" s="11"/>
      <c r="F488" s="2"/>
      <c r="G488" s="2"/>
      <c r="H488" s="2"/>
      <c r="I488" s="11"/>
      <c r="J488" s="11"/>
      <c r="K488" s="2"/>
      <c r="L488" s="2"/>
      <c r="M488" s="307"/>
    </row>
    <row r="489" ht="15.75" customHeight="1">
      <c r="C489" s="14"/>
      <c r="D489" s="11"/>
      <c r="E489" s="11"/>
      <c r="F489" s="2"/>
      <c r="G489" s="2"/>
      <c r="H489" s="2"/>
      <c r="I489" s="11"/>
      <c r="J489" s="11"/>
      <c r="K489" s="2"/>
      <c r="L489" s="2"/>
      <c r="M489" s="307"/>
    </row>
    <row r="490" ht="15.75" customHeight="1">
      <c r="C490" s="14"/>
      <c r="D490" s="11"/>
      <c r="E490" s="11"/>
      <c r="F490" s="2"/>
      <c r="G490" s="2"/>
      <c r="H490" s="2"/>
      <c r="I490" s="11"/>
      <c r="J490" s="11"/>
      <c r="K490" s="2"/>
      <c r="L490" s="2"/>
      <c r="M490" s="307"/>
    </row>
    <row r="491" ht="15.75" customHeight="1">
      <c r="C491" s="14"/>
      <c r="D491" s="11"/>
      <c r="E491" s="11"/>
      <c r="F491" s="2"/>
      <c r="G491" s="2"/>
      <c r="H491" s="2"/>
      <c r="I491" s="11"/>
      <c r="J491" s="11"/>
      <c r="K491" s="2"/>
      <c r="L491" s="2"/>
      <c r="M491" s="307"/>
    </row>
    <row r="492" ht="15.75" customHeight="1">
      <c r="C492" s="14"/>
      <c r="D492" s="11"/>
      <c r="E492" s="11"/>
      <c r="F492" s="2"/>
      <c r="G492" s="2"/>
      <c r="H492" s="2"/>
      <c r="I492" s="11"/>
      <c r="J492" s="11"/>
      <c r="K492" s="2"/>
      <c r="L492" s="2"/>
      <c r="M492" s="307"/>
    </row>
    <row r="493" ht="15.75" customHeight="1">
      <c r="C493" s="14"/>
      <c r="D493" s="11"/>
      <c r="E493" s="11"/>
      <c r="F493" s="2"/>
      <c r="G493" s="2"/>
      <c r="H493" s="2"/>
      <c r="I493" s="11"/>
      <c r="J493" s="11"/>
      <c r="K493" s="2"/>
      <c r="L493" s="2"/>
      <c r="M493" s="307"/>
    </row>
    <row r="494" ht="15.75" customHeight="1">
      <c r="C494" s="14"/>
      <c r="D494" s="11"/>
      <c r="E494" s="11"/>
      <c r="F494" s="2"/>
      <c r="G494" s="2"/>
      <c r="H494" s="2"/>
      <c r="I494" s="11"/>
      <c r="J494" s="11"/>
      <c r="K494" s="2"/>
      <c r="L494" s="2"/>
      <c r="M494" s="307"/>
    </row>
    <row r="495" ht="15.75" customHeight="1">
      <c r="C495" s="14"/>
      <c r="D495" s="11"/>
      <c r="E495" s="11"/>
      <c r="F495" s="2"/>
      <c r="G495" s="2"/>
      <c r="H495" s="2"/>
      <c r="I495" s="11"/>
      <c r="J495" s="11"/>
      <c r="K495" s="2"/>
      <c r="L495" s="2"/>
      <c r="M495" s="307"/>
    </row>
    <row r="496" ht="15.75" customHeight="1">
      <c r="C496" s="14"/>
      <c r="D496" s="11"/>
      <c r="E496" s="11"/>
      <c r="F496" s="2"/>
      <c r="G496" s="2"/>
      <c r="H496" s="2"/>
      <c r="I496" s="11"/>
      <c r="J496" s="11"/>
      <c r="K496" s="2"/>
      <c r="L496" s="2"/>
      <c r="M496" s="307"/>
    </row>
    <row r="497" ht="15.75" customHeight="1">
      <c r="C497" s="14"/>
      <c r="D497" s="11"/>
      <c r="E497" s="11"/>
      <c r="F497" s="2"/>
      <c r="G497" s="2"/>
      <c r="H497" s="2"/>
      <c r="I497" s="11"/>
      <c r="J497" s="11"/>
      <c r="K497" s="2"/>
      <c r="L497" s="2"/>
      <c r="M497" s="307"/>
    </row>
    <row r="498" ht="15.75" customHeight="1">
      <c r="C498" s="14"/>
      <c r="D498" s="11"/>
      <c r="E498" s="11"/>
      <c r="F498" s="2"/>
      <c r="G498" s="2"/>
      <c r="H498" s="2"/>
      <c r="I498" s="11"/>
      <c r="J498" s="11"/>
      <c r="K498" s="2"/>
      <c r="L498" s="2"/>
      <c r="M498" s="307"/>
    </row>
    <row r="499" ht="15.75" customHeight="1">
      <c r="C499" s="14"/>
      <c r="D499" s="11"/>
      <c r="E499" s="11"/>
      <c r="F499" s="2"/>
      <c r="G499" s="2"/>
      <c r="H499" s="2"/>
      <c r="I499" s="11"/>
      <c r="J499" s="11"/>
      <c r="K499" s="2"/>
      <c r="L499" s="2"/>
      <c r="M499" s="307"/>
    </row>
    <row r="500" ht="15.75" customHeight="1">
      <c r="C500" s="14"/>
      <c r="D500" s="11"/>
      <c r="E500" s="11"/>
      <c r="F500" s="2"/>
      <c r="G500" s="2"/>
      <c r="H500" s="2"/>
      <c r="I500" s="11"/>
      <c r="J500" s="11"/>
      <c r="K500" s="2"/>
      <c r="L500" s="2"/>
      <c r="M500" s="307"/>
    </row>
    <row r="501" ht="15.75" customHeight="1">
      <c r="C501" s="14"/>
      <c r="D501" s="11"/>
      <c r="E501" s="11"/>
      <c r="F501" s="2"/>
      <c r="G501" s="2"/>
      <c r="H501" s="2"/>
      <c r="I501" s="11"/>
      <c r="J501" s="11"/>
      <c r="K501" s="2"/>
      <c r="L501" s="2"/>
      <c r="M501" s="307"/>
    </row>
    <row r="502" ht="15.75" customHeight="1">
      <c r="C502" s="14"/>
      <c r="D502" s="11"/>
      <c r="E502" s="11"/>
      <c r="F502" s="2"/>
      <c r="G502" s="2"/>
      <c r="H502" s="2"/>
      <c r="I502" s="11"/>
      <c r="J502" s="11"/>
      <c r="K502" s="2"/>
      <c r="L502" s="2"/>
      <c r="M502" s="307"/>
    </row>
    <row r="503" ht="15.75" customHeight="1">
      <c r="C503" s="14"/>
      <c r="D503" s="11"/>
      <c r="E503" s="11"/>
      <c r="F503" s="2"/>
      <c r="G503" s="2"/>
      <c r="H503" s="2"/>
      <c r="I503" s="11"/>
      <c r="J503" s="11"/>
      <c r="K503" s="2"/>
      <c r="L503" s="2"/>
      <c r="M503" s="307"/>
    </row>
    <row r="504" ht="15.75" customHeight="1">
      <c r="C504" s="14"/>
      <c r="D504" s="11"/>
      <c r="E504" s="11"/>
      <c r="F504" s="2"/>
      <c r="G504" s="2"/>
      <c r="H504" s="2"/>
      <c r="I504" s="11"/>
      <c r="J504" s="11"/>
      <c r="K504" s="2"/>
      <c r="L504" s="2"/>
      <c r="M504" s="307"/>
    </row>
    <row r="505" ht="15.75" customHeight="1">
      <c r="C505" s="14"/>
      <c r="D505" s="11"/>
      <c r="E505" s="11"/>
      <c r="F505" s="2"/>
      <c r="G505" s="2"/>
      <c r="H505" s="2"/>
      <c r="I505" s="11"/>
      <c r="J505" s="11"/>
      <c r="K505" s="2"/>
      <c r="L505" s="2"/>
      <c r="M505" s="307"/>
    </row>
    <row r="506" ht="15.75" customHeight="1">
      <c r="C506" s="14"/>
      <c r="D506" s="11"/>
      <c r="E506" s="11"/>
      <c r="F506" s="2"/>
      <c r="G506" s="2"/>
      <c r="H506" s="2"/>
      <c r="I506" s="11"/>
      <c r="J506" s="11"/>
      <c r="K506" s="2"/>
      <c r="L506" s="2"/>
      <c r="M506" s="307"/>
    </row>
    <row r="507" ht="15.75" customHeight="1">
      <c r="C507" s="14"/>
      <c r="D507" s="11"/>
      <c r="E507" s="11"/>
      <c r="F507" s="2"/>
      <c r="G507" s="2"/>
      <c r="H507" s="2"/>
      <c r="I507" s="11"/>
      <c r="J507" s="11"/>
      <c r="K507" s="2"/>
      <c r="L507" s="2"/>
      <c r="M507" s="307"/>
    </row>
    <row r="508" ht="15.75" customHeight="1">
      <c r="C508" s="14"/>
      <c r="D508" s="11"/>
      <c r="E508" s="11"/>
      <c r="F508" s="2"/>
      <c r="G508" s="2"/>
      <c r="H508" s="2"/>
      <c r="I508" s="11"/>
      <c r="J508" s="11"/>
      <c r="K508" s="2"/>
      <c r="L508" s="2"/>
      <c r="M508" s="307"/>
    </row>
    <row r="509" ht="15.75" customHeight="1">
      <c r="C509" s="14"/>
      <c r="D509" s="11"/>
      <c r="E509" s="11"/>
      <c r="F509" s="2"/>
      <c r="G509" s="2"/>
      <c r="H509" s="2"/>
      <c r="I509" s="11"/>
      <c r="J509" s="11"/>
      <c r="K509" s="2"/>
      <c r="L509" s="2"/>
      <c r="M509" s="307"/>
    </row>
    <row r="510" ht="15.75" customHeight="1">
      <c r="C510" s="14"/>
      <c r="D510" s="11"/>
      <c r="E510" s="11"/>
      <c r="F510" s="2"/>
      <c r="G510" s="2"/>
      <c r="H510" s="2"/>
      <c r="I510" s="11"/>
      <c r="J510" s="11"/>
      <c r="K510" s="2"/>
      <c r="L510" s="2"/>
      <c r="M510" s="307"/>
    </row>
    <row r="511" ht="15.75" customHeight="1">
      <c r="C511" s="14"/>
      <c r="D511" s="11"/>
      <c r="E511" s="11"/>
      <c r="F511" s="2"/>
      <c r="G511" s="2"/>
      <c r="H511" s="2"/>
      <c r="I511" s="11"/>
      <c r="J511" s="11"/>
      <c r="K511" s="2"/>
      <c r="L511" s="2"/>
      <c r="M511" s="307"/>
    </row>
    <row r="512" ht="15.75" customHeight="1">
      <c r="C512" s="14"/>
      <c r="D512" s="11"/>
      <c r="E512" s="11"/>
      <c r="F512" s="2"/>
      <c r="G512" s="2"/>
      <c r="H512" s="2"/>
      <c r="I512" s="11"/>
      <c r="J512" s="11"/>
      <c r="K512" s="2"/>
      <c r="L512" s="2"/>
      <c r="M512" s="307"/>
    </row>
    <row r="513" ht="15.75" customHeight="1">
      <c r="C513" s="14"/>
      <c r="D513" s="11"/>
      <c r="E513" s="11"/>
      <c r="F513" s="2"/>
      <c r="G513" s="2"/>
      <c r="H513" s="2"/>
      <c r="I513" s="11"/>
      <c r="J513" s="11"/>
      <c r="K513" s="2"/>
      <c r="L513" s="2"/>
      <c r="M513" s="307"/>
    </row>
    <row r="514" ht="15.75" customHeight="1">
      <c r="C514" s="14"/>
      <c r="D514" s="11"/>
      <c r="E514" s="11"/>
      <c r="F514" s="2"/>
      <c r="G514" s="2"/>
      <c r="H514" s="2"/>
      <c r="I514" s="11"/>
      <c r="J514" s="11"/>
      <c r="K514" s="2"/>
      <c r="L514" s="2"/>
      <c r="M514" s="307"/>
    </row>
    <row r="515" ht="15.75" customHeight="1">
      <c r="C515" s="14"/>
      <c r="D515" s="11"/>
      <c r="E515" s="11"/>
      <c r="F515" s="2"/>
      <c r="G515" s="2"/>
      <c r="H515" s="2"/>
      <c r="I515" s="11"/>
      <c r="J515" s="11"/>
      <c r="K515" s="2"/>
      <c r="L515" s="2"/>
      <c r="M515" s="307"/>
    </row>
    <row r="516" ht="15.75" customHeight="1">
      <c r="C516" s="14"/>
      <c r="D516" s="11"/>
      <c r="E516" s="11"/>
      <c r="F516" s="2"/>
      <c r="G516" s="2"/>
      <c r="H516" s="2"/>
      <c r="I516" s="11"/>
      <c r="J516" s="11"/>
      <c r="K516" s="2"/>
      <c r="L516" s="2"/>
      <c r="M516" s="307"/>
    </row>
    <row r="517" ht="15.75" customHeight="1">
      <c r="C517" s="14"/>
      <c r="D517" s="11"/>
      <c r="E517" s="11"/>
      <c r="F517" s="2"/>
      <c r="G517" s="2"/>
      <c r="H517" s="2"/>
      <c r="I517" s="11"/>
      <c r="J517" s="11"/>
      <c r="K517" s="2"/>
      <c r="L517" s="2"/>
      <c r="M517" s="307"/>
    </row>
    <row r="518" ht="15.75" customHeight="1">
      <c r="C518" s="14"/>
      <c r="D518" s="11"/>
      <c r="E518" s="11"/>
      <c r="F518" s="2"/>
      <c r="G518" s="2"/>
      <c r="H518" s="2"/>
      <c r="I518" s="11"/>
      <c r="J518" s="11"/>
      <c r="K518" s="2"/>
      <c r="L518" s="2"/>
      <c r="M518" s="307"/>
    </row>
    <row r="519" ht="15.75" customHeight="1">
      <c r="C519" s="14"/>
      <c r="D519" s="11"/>
      <c r="E519" s="11"/>
      <c r="F519" s="2"/>
      <c r="G519" s="2"/>
      <c r="H519" s="2"/>
      <c r="I519" s="11"/>
      <c r="J519" s="11"/>
      <c r="K519" s="2"/>
      <c r="L519" s="2"/>
      <c r="M519" s="307"/>
    </row>
    <row r="520" ht="15.75" customHeight="1">
      <c r="C520" s="14"/>
      <c r="D520" s="11"/>
      <c r="E520" s="11"/>
      <c r="F520" s="2"/>
      <c r="G520" s="2"/>
      <c r="H520" s="2"/>
      <c r="I520" s="11"/>
      <c r="J520" s="11"/>
      <c r="K520" s="2"/>
      <c r="L520" s="2"/>
      <c r="M520" s="307"/>
    </row>
    <row r="521" ht="15.75" customHeight="1">
      <c r="C521" s="14"/>
      <c r="D521" s="11"/>
      <c r="E521" s="11"/>
      <c r="F521" s="2"/>
      <c r="G521" s="2"/>
      <c r="H521" s="2"/>
      <c r="I521" s="11"/>
      <c r="J521" s="11"/>
      <c r="K521" s="2"/>
      <c r="L521" s="2"/>
      <c r="M521" s="307"/>
    </row>
    <row r="522" ht="15.75" customHeight="1">
      <c r="C522" s="14"/>
      <c r="D522" s="11"/>
      <c r="E522" s="11"/>
      <c r="F522" s="2"/>
      <c r="G522" s="2"/>
      <c r="H522" s="2"/>
      <c r="I522" s="11"/>
      <c r="J522" s="11"/>
      <c r="K522" s="2"/>
      <c r="L522" s="2"/>
      <c r="M522" s="307"/>
    </row>
    <row r="523" ht="15.75" customHeight="1">
      <c r="C523" s="14"/>
      <c r="D523" s="11"/>
      <c r="E523" s="11"/>
      <c r="F523" s="2"/>
      <c r="G523" s="2"/>
      <c r="H523" s="2"/>
      <c r="I523" s="11"/>
      <c r="J523" s="11"/>
      <c r="K523" s="2"/>
      <c r="L523" s="2"/>
      <c r="M523" s="307"/>
    </row>
    <row r="524" ht="15.75" customHeight="1">
      <c r="C524" s="14"/>
      <c r="D524" s="11"/>
      <c r="E524" s="11"/>
      <c r="F524" s="2"/>
      <c r="G524" s="2"/>
      <c r="H524" s="2"/>
      <c r="I524" s="11"/>
      <c r="J524" s="11"/>
      <c r="K524" s="2"/>
      <c r="L524" s="2"/>
      <c r="M524" s="307"/>
    </row>
    <row r="525" ht="15.75" customHeight="1">
      <c r="C525" s="14"/>
      <c r="D525" s="11"/>
      <c r="E525" s="11"/>
      <c r="F525" s="2"/>
      <c r="G525" s="2"/>
      <c r="H525" s="2"/>
      <c r="I525" s="11"/>
      <c r="J525" s="11"/>
      <c r="K525" s="2"/>
      <c r="L525" s="2"/>
      <c r="M525" s="307"/>
    </row>
    <row r="526" ht="15.75" customHeight="1">
      <c r="C526" s="14"/>
      <c r="D526" s="11"/>
      <c r="E526" s="11"/>
      <c r="F526" s="2"/>
      <c r="G526" s="2"/>
      <c r="H526" s="2"/>
      <c r="I526" s="11"/>
      <c r="J526" s="11"/>
      <c r="K526" s="2"/>
      <c r="L526" s="2"/>
      <c r="M526" s="307"/>
    </row>
    <row r="527" ht="15.75" customHeight="1">
      <c r="C527" s="14"/>
      <c r="D527" s="11"/>
      <c r="E527" s="11"/>
      <c r="F527" s="2"/>
      <c r="G527" s="2"/>
      <c r="H527" s="2"/>
      <c r="I527" s="11"/>
      <c r="J527" s="11"/>
      <c r="K527" s="2"/>
      <c r="L527" s="2"/>
      <c r="M527" s="307"/>
    </row>
    <row r="528" ht="15.75" customHeight="1">
      <c r="C528" s="14"/>
      <c r="D528" s="11"/>
      <c r="E528" s="11"/>
      <c r="F528" s="2"/>
      <c r="G528" s="2"/>
      <c r="H528" s="2"/>
      <c r="I528" s="11"/>
      <c r="J528" s="11"/>
      <c r="K528" s="2"/>
      <c r="L528" s="2"/>
      <c r="M528" s="307"/>
    </row>
    <row r="529" ht="15.75" customHeight="1">
      <c r="C529" s="14"/>
      <c r="D529" s="11"/>
      <c r="E529" s="11"/>
      <c r="F529" s="2"/>
      <c r="G529" s="2"/>
      <c r="H529" s="2"/>
      <c r="I529" s="11"/>
      <c r="J529" s="11"/>
      <c r="K529" s="2"/>
      <c r="L529" s="2"/>
      <c r="M529" s="307"/>
    </row>
    <row r="530" ht="15.75" customHeight="1">
      <c r="C530" s="14"/>
      <c r="D530" s="11"/>
      <c r="E530" s="11"/>
      <c r="F530" s="2"/>
      <c r="G530" s="2"/>
      <c r="H530" s="2"/>
      <c r="I530" s="11"/>
      <c r="J530" s="11"/>
      <c r="K530" s="2"/>
      <c r="L530" s="2"/>
      <c r="M530" s="307"/>
    </row>
    <row r="531" ht="15.75" customHeight="1">
      <c r="C531" s="14"/>
      <c r="D531" s="11"/>
      <c r="E531" s="11"/>
      <c r="F531" s="2"/>
      <c r="G531" s="2"/>
      <c r="H531" s="2"/>
      <c r="I531" s="11"/>
      <c r="J531" s="11"/>
      <c r="K531" s="2"/>
      <c r="L531" s="2"/>
      <c r="M531" s="307"/>
    </row>
    <row r="532" ht="15.75" customHeight="1">
      <c r="C532" s="14"/>
      <c r="D532" s="11"/>
      <c r="E532" s="11"/>
      <c r="F532" s="2"/>
      <c r="G532" s="2"/>
      <c r="H532" s="2"/>
      <c r="I532" s="11"/>
      <c r="J532" s="11"/>
      <c r="K532" s="2"/>
      <c r="L532" s="2"/>
      <c r="M532" s="307"/>
    </row>
    <row r="533" ht="15.75" customHeight="1">
      <c r="C533" s="14"/>
      <c r="D533" s="11"/>
      <c r="E533" s="11"/>
      <c r="F533" s="2"/>
      <c r="G533" s="2"/>
      <c r="H533" s="2"/>
      <c r="I533" s="11"/>
      <c r="J533" s="11"/>
      <c r="K533" s="2"/>
      <c r="L533" s="2"/>
      <c r="M533" s="307"/>
    </row>
    <row r="534" ht="15.75" customHeight="1">
      <c r="C534" s="14"/>
      <c r="D534" s="11"/>
      <c r="E534" s="11"/>
      <c r="F534" s="2"/>
      <c r="G534" s="2"/>
      <c r="H534" s="2"/>
      <c r="I534" s="11"/>
      <c r="J534" s="11"/>
      <c r="K534" s="2"/>
      <c r="L534" s="2"/>
      <c r="M534" s="307"/>
    </row>
    <row r="535" ht="15.75" customHeight="1">
      <c r="C535" s="14"/>
      <c r="D535" s="11"/>
      <c r="E535" s="11"/>
      <c r="F535" s="2"/>
      <c r="G535" s="2"/>
      <c r="H535" s="2"/>
      <c r="I535" s="11"/>
      <c r="J535" s="11"/>
      <c r="K535" s="2"/>
      <c r="L535" s="2"/>
      <c r="M535" s="307"/>
    </row>
    <row r="536" ht="15.75" customHeight="1">
      <c r="C536" s="14"/>
      <c r="D536" s="11"/>
      <c r="E536" s="11"/>
      <c r="F536" s="2"/>
      <c r="G536" s="2"/>
      <c r="H536" s="2"/>
      <c r="I536" s="11"/>
      <c r="J536" s="11"/>
      <c r="K536" s="2"/>
      <c r="L536" s="2"/>
      <c r="M536" s="307"/>
    </row>
    <row r="537" ht="15.75" customHeight="1">
      <c r="C537" s="14"/>
      <c r="D537" s="11"/>
      <c r="E537" s="11"/>
      <c r="F537" s="2"/>
      <c r="G537" s="2"/>
      <c r="H537" s="2"/>
      <c r="I537" s="11"/>
      <c r="J537" s="11"/>
      <c r="K537" s="2"/>
      <c r="L537" s="2"/>
      <c r="M537" s="307"/>
    </row>
    <row r="538" ht="15.75" customHeight="1">
      <c r="C538" s="14"/>
      <c r="D538" s="11"/>
      <c r="E538" s="11"/>
      <c r="F538" s="2"/>
      <c r="G538" s="2"/>
      <c r="H538" s="2"/>
      <c r="I538" s="11"/>
      <c r="J538" s="11"/>
      <c r="K538" s="2"/>
      <c r="L538" s="2"/>
      <c r="M538" s="307"/>
    </row>
    <row r="539" ht="15.75" customHeight="1">
      <c r="C539" s="14"/>
      <c r="D539" s="11"/>
      <c r="E539" s="11"/>
      <c r="F539" s="2"/>
      <c r="G539" s="2"/>
      <c r="H539" s="2"/>
      <c r="I539" s="11"/>
      <c r="J539" s="11"/>
      <c r="K539" s="2"/>
      <c r="L539" s="2"/>
      <c r="M539" s="307"/>
    </row>
    <row r="540" ht="15.75" customHeight="1">
      <c r="C540" s="14"/>
      <c r="D540" s="11"/>
      <c r="E540" s="11"/>
      <c r="F540" s="2"/>
      <c r="G540" s="2"/>
      <c r="H540" s="2"/>
      <c r="I540" s="11"/>
      <c r="J540" s="11"/>
      <c r="K540" s="2"/>
      <c r="L540" s="2"/>
      <c r="M540" s="307"/>
    </row>
    <row r="541" ht="15.75" customHeight="1">
      <c r="C541" s="14"/>
      <c r="D541" s="11"/>
      <c r="E541" s="11"/>
      <c r="F541" s="2"/>
      <c r="G541" s="2"/>
      <c r="H541" s="2"/>
      <c r="I541" s="11"/>
      <c r="J541" s="11"/>
      <c r="K541" s="2"/>
      <c r="L541" s="2"/>
      <c r="M541" s="307"/>
    </row>
    <row r="542" ht="15.75" customHeight="1">
      <c r="C542" s="14"/>
      <c r="D542" s="11"/>
      <c r="E542" s="11"/>
      <c r="F542" s="2"/>
      <c r="G542" s="2"/>
      <c r="H542" s="2"/>
      <c r="I542" s="11"/>
      <c r="J542" s="11"/>
      <c r="K542" s="2"/>
      <c r="L542" s="2"/>
      <c r="M542" s="307"/>
    </row>
    <row r="543" ht="15.75" customHeight="1">
      <c r="C543" s="14"/>
      <c r="D543" s="11"/>
      <c r="E543" s="11"/>
      <c r="F543" s="2"/>
      <c r="G543" s="2"/>
      <c r="H543" s="2"/>
      <c r="I543" s="11"/>
      <c r="J543" s="11"/>
      <c r="K543" s="2"/>
      <c r="L543" s="2"/>
      <c r="M543" s="307"/>
    </row>
    <row r="544" ht="15.75" customHeight="1">
      <c r="C544" s="14"/>
      <c r="D544" s="11"/>
      <c r="E544" s="11"/>
      <c r="F544" s="2"/>
      <c r="G544" s="2"/>
      <c r="H544" s="2"/>
      <c r="I544" s="11"/>
      <c r="J544" s="11"/>
      <c r="K544" s="2"/>
      <c r="L544" s="2"/>
      <c r="M544" s="307"/>
    </row>
    <row r="545" ht="15.75" customHeight="1">
      <c r="C545" s="14"/>
      <c r="D545" s="11"/>
      <c r="E545" s="11"/>
      <c r="F545" s="2"/>
      <c r="G545" s="2"/>
      <c r="H545" s="2"/>
      <c r="I545" s="11"/>
      <c r="J545" s="11"/>
      <c r="K545" s="2"/>
      <c r="L545" s="2"/>
      <c r="M545" s="307"/>
    </row>
    <row r="546" ht="15.75" customHeight="1">
      <c r="C546" s="14"/>
      <c r="D546" s="11"/>
      <c r="E546" s="11"/>
      <c r="F546" s="2"/>
      <c r="G546" s="2"/>
      <c r="H546" s="2"/>
      <c r="I546" s="11"/>
      <c r="J546" s="11"/>
      <c r="K546" s="2"/>
      <c r="L546" s="2"/>
      <c r="M546" s="307"/>
    </row>
    <row r="547" ht="15.75" customHeight="1">
      <c r="C547" s="14"/>
      <c r="D547" s="11"/>
      <c r="E547" s="11"/>
      <c r="F547" s="2"/>
      <c r="G547" s="2"/>
      <c r="H547" s="2"/>
      <c r="I547" s="11"/>
      <c r="J547" s="11"/>
      <c r="K547" s="2"/>
      <c r="L547" s="2"/>
      <c r="M547" s="307"/>
    </row>
    <row r="548" ht="15.75" customHeight="1">
      <c r="C548" s="14"/>
      <c r="D548" s="11"/>
      <c r="E548" s="11"/>
      <c r="F548" s="2"/>
      <c r="G548" s="2"/>
      <c r="H548" s="2"/>
      <c r="I548" s="11"/>
      <c r="J548" s="11"/>
      <c r="K548" s="2"/>
      <c r="L548" s="2"/>
      <c r="M548" s="307"/>
    </row>
    <row r="549" ht="15.75" customHeight="1">
      <c r="C549" s="14"/>
      <c r="D549" s="11"/>
      <c r="E549" s="11"/>
      <c r="F549" s="2"/>
      <c r="G549" s="2"/>
      <c r="H549" s="2"/>
      <c r="I549" s="11"/>
      <c r="J549" s="11"/>
      <c r="K549" s="2"/>
      <c r="L549" s="2"/>
      <c r="M549" s="307"/>
    </row>
    <row r="550" ht="15.75" customHeight="1">
      <c r="C550" s="14"/>
      <c r="D550" s="11"/>
      <c r="E550" s="11"/>
      <c r="F550" s="2"/>
      <c r="G550" s="2"/>
      <c r="H550" s="2"/>
      <c r="I550" s="11"/>
      <c r="J550" s="11"/>
      <c r="K550" s="2"/>
      <c r="L550" s="2"/>
      <c r="M550" s="307"/>
    </row>
    <row r="551" ht="15.75" customHeight="1">
      <c r="C551" s="14"/>
      <c r="D551" s="11"/>
      <c r="E551" s="11"/>
      <c r="F551" s="2"/>
      <c r="G551" s="2"/>
      <c r="H551" s="2"/>
      <c r="I551" s="11"/>
      <c r="J551" s="11"/>
      <c r="K551" s="2"/>
      <c r="L551" s="2"/>
      <c r="M551" s="307"/>
    </row>
    <row r="552" ht="15.75" customHeight="1">
      <c r="C552" s="14"/>
      <c r="D552" s="11"/>
      <c r="E552" s="11"/>
      <c r="F552" s="2"/>
      <c r="G552" s="2"/>
      <c r="H552" s="2"/>
      <c r="I552" s="11"/>
      <c r="J552" s="11"/>
      <c r="K552" s="2"/>
      <c r="L552" s="2"/>
      <c r="M552" s="307"/>
    </row>
    <row r="553" ht="15.75" customHeight="1">
      <c r="C553" s="14"/>
      <c r="D553" s="11"/>
      <c r="E553" s="11"/>
      <c r="F553" s="2"/>
      <c r="G553" s="2"/>
      <c r="H553" s="2"/>
      <c r="I553" s="11"/>
      <c r="J553" s="11"/>
      <c r="K553" s="2"/>
      <c r="L553" s="2"/>
      <c r="M553" s="307"/>
    </row>
    <row r="554" ht="15.75" customHeight="1">
      <c r="C554" s="14"/>
      <c r="D554" s="11"/>
      <c r="E554" s="11"/>
      <c r="F554" s="2"/>
      <c r="G554" s="2"/>
      <c r="H554" s="2"/>
      <c r="I554" s="11"/>
      <c r="J554" s="11"/>
      <c r="K554" s="2"/>
      <c r="L554" s="2"/>
      <c r="M554" s="307"/>
    </row>
    <row r="555" ht="15.75" customHeight="1">
      <c r="C555" s="14"/>
      <c r="D555" s="11"/>
      <c r="E555" s="11"/>
      <c r="F555" s="2"/>
      <c r="G555" s="2"/>
      <c r="H555" s="2"/>
      <c r="I555" s="11"/>
      <c r="J555" s="11"/>
      <c r="K555" s="2"/>
      <c r="L555" s="2"/>
      <c r="M555" s="307"/>
    </row>
    <row r="556" ht="15.75" customHeight="1">
      <c r="C556" s="14"/>
      <c r="D556" s="11"/>
      <c r="E556" s="11"/>
      <c r="F556" s="2"/>
      <c r="G556" s="2"/>
      <c r="H556" s="2"/>
      <c r="I556" s="11"/>
      <c r="J556" s="11"/>
      <c r="K556" s="2"/>
      <c r="L556" s="2"/>
      <c r="M556" s="307"/>
    </row>
    <row r="557" ht="15.75" customHeight="1">
      <c r="C557" s="14"/>
      <c r="D557" s="11"/>
      <c r="E557" s="11"/>
      <c r="F557" s="2"/>
      <c r="G557" s="2"/>
      <c r="H557" s="2"/>
      <c r="I557" s="11"/>
      <c r="J557" s="11"/>
      <c r="K557" s="2"/>
      <c r="L557" s="2"/>
      <c r="M557" s="307"/>
    </row>
    <row r="558" ht="15.75" customHeight="1">
      <c r="C558" s="14"/>
      <c r="D558" s="11"/>
      <c r="E558" s="11"/>
      <c r="F558" s="2"/>
      <c r="G558" s="2"/>
      <c r="H558" s="2"/>
      <c r="I558" s="11"/>
      <c r="J558" s="11"/>
      <c r="K558" s="2"/>
      <c r="L558" s="2"/>
      <c r="M558" s="307"/>
    </row>
    <row r="559" ht="15.75" customHeight="1">
      <c r="C559" s="14"/>
      <c r="D559" s="11"/>
      <c r="E559" s="11"/>
      <c r="F559" s="2"/>
      <c r="G559" s="2"/>
      <c r="H559" s="2"/>
      <c r="I559" s="11"/>
      <c r="J559" s="11"/>
      <c r="K559" s="2"/>
      <c r="L559" s="2"/>
      <c r="M559" s="307"/>
    </row>
    <row r="560" ht="15.75" customHeight="1">
      <c r="C560" s="14"/>
      <c r="D560" s="11"/>
      <c r="E560" s="11"/>
      <c r="F560" s="2"/>
      <c r="G560" s="2"/>
      <c r="H560" s="2"/>
      <c r="I560" s="11"/>
      <c r="J560" s="11"/>
      <c r="K560" s="2"/>
      <c r="L560" s="2"/>
      <c r="M560" s="307"/>
    </row>
    <row r="561" ht="15.75" customHeight="1">
      <c r="C561" s="14"/>
      <c r="D561" s="11"/>
      <c r="E561" s="11"/>
      <c r="F561" s="2"/>
      <c r="G561" s="2"/>
      <c r="H561" s="2"/>
      <c r="I561" s="11"/>
      <c r="J561" s="11"/>
      <c r="K561" s="2"/>
      <c r="L561" s="2"/>
      <c r="M561" s="307"/>
    </row>
    <row r="562" ht="15.75" customHeight="1">
      <c r="C562" s="14"/>
      <c r="D562" s="11"/>
      <c r="E562" s="11"/>
      <c r="F562" s="2"/>
      <c r="G562" s="2"/>
      <c r="H562" s="2"/>
      <c r="I562" s="11"/>
      <c r="J562" s="11"/>
      <c r="K562" s="2"/>
      <c r="L562" s="2"/>
      <c r="M562" s="307"/>
    </row>
    <row r="563" ht="15.75" customHeight="1">
      <c r="C563" s="14"/>
      <c r="D563" s="11"/>
      <c r="E563" s="11"/>
      <c r="F563" s="2"/>
      <c r="G563" s="2"/>
      <c r="H563" s="2"/>
      <c r="I563" s="11"/>
      <c r="J563" s="11"/>
      <c r="K563" s="2"/>
      <c r="L563" s="2"/>
      <c r="M563" s="307"/>
    </row>
    <row r="564" ht="15.75" customHeight="1">
      <c r="C564" s="14"/>
      <c r="D564" s="11"/>
      <c r="E564" s="11"/>
      <c r="F564" s="2"/>
      <c r="G564" s="2"/>
      <c r="H564" s="2"/>
      <c r="I564" s="11"/>
      <c r="J564" s="11"/>
      <c r="K564" s="2"/>
      <c r="L564" s="2"/>
      <c r="M564" s="307"/>
    </row>
    <row r="565" ht="15.75" customHeight="1">
      <c r="C565" s="14"/>
      <c r="D565" s="11"/>
      <c r="E565" s="11"/>
      <c r="F565" s="2"/>
      <c r="G565" s="2"/>
      <c r="H565" s="2"/>
      <c r="I565" s="11"/>
      <c r="J565" s="11"/>
      <c r="K565" s="2"/>
      <c r="L565" s="2"/>
      <c r="M565" s="307"/>
    </row>
    <row r="566" ht="15.75" customHeight="1">
      <c r="C566" s="14"/>
      <c r="D566" s="11"/>
      <c r="E566" s="11"/>
      <c r="F566" s="2"/>
      <c r="G566" s="2"/>
      <c r="H566" s="2"/>
      <c r="I566" s="11"/>
      <c r="J566" s="11"/>
      <c r="K566" s="2"/>
      <c r="L566" s="2"/>
      <c r="M566" s="307"/>
    </row>
    <row r="567" ht="15.75" customHeight="1">
      <c r="C567" s="14"/>
      <c r="D567" s="11"/>
      <c r="E567" s="11"/>
      <c r="F567" s="2"/>
      <c r="G567" s="2"/>
      <c r="H567" s="2"/>
      <c r="I567" s="11"/>
      <c r="J567" s="11"/>
      <c r="K567" s="2"/>
      <c r="L567" s="2"/>
      <c r="M567" s="307"/>
    </row>
    <row r="568" ht="15.75" customHeight="1">
      <c r="C568" s="14"/>
      <c r="D568" s="11"/>
      <c r="E568" s="11"/>
      <c r="F568" s="2"/>
      <c r="G568" s="2"/>
      <c r="H568" s="2"/>
      <c r="I568" s="11"/>
      <c r="J568" s="11"/>
      <c r="K568" s="2"/>
      <c r="L568" s="2"/>
      <c r="M568" s="307"/>
    </row>
    <row r="569" ht="15.75" customHeight="1">
      <c r="C569" s="14"/>
      <c r="D569" s="11"/>
      <c r="E569" s="11"/>
      <c r="F569" s="2"/>
      <c r="G569" s="2"/>
      <c r="H569" s="2"/>
      <c r="I569" s="11"/>
      <c r="J569" s="11"/>
      <c r="K569" s="2"/>
      <c r="L569" s="2"/>
      <c r="M569" s="307"/>
    </row>
    <row r="570" ht="15.75" customHeight="1">
      <c r="C570" s="14"/>
      <c r="D570" s="11"/>
      <c r="E570" s="11"/>
      <c r="F570" s="2"/>
      <c r="G570" s="2"/>
      <c r="H570" s="2"/>
      <c r="I570" s="11"/>
      <c r="J570" s="11"/>
      <c r="K570" s="2"/>
      <c r="L570" s="2"/>
      <c r="M570" s="307"/>
    </row>
    <row r="571" ht="15.75" customHeight="1">
      <c r="C571" s="14"/>
      <c r="D571" s="11"/>
      <c r="E571" s="11"/>
      <c r="F571" s="2"/>
      <c r="G571" s="2"/>
      <c r="H571" s="2"/>
      <c r="I571" s="11"/>
      <c r="J571" s="11"/>
      <c r="K571" s="2"/>
      <c r="L571" s="2"/>
      <c r="M571" s="307"/>
    </row>
    <row r="572" ht="15.75" customHeight="1">
      <c r="C572" s="14"/>
      <c r="D572" s="11"/>
      <c r="E572" s="11"/>
      <c r="F572" s="2"/>
      <c r="G572" s="2"/>
      <c r="H572" s="2"/>
      <c r="I572" s="11"/>
      <c r="J572" s="11"/>
      <c r="K572" s="2"/>
      <c r="L572" s="2"/>
      <c r="M572" s="307"/>
    </row>
    <row r="573" ht="15.75" customHeight="1">
      <c r="C573" s="14"/>
      <c r="D573" s="11"/>
      <c r="E573" s="11"/>
      <c r="F573" s="2"/>
      <c r="G573" s="2"/>
      <c r="H573" s="2"/>
      <c r="I573" s="11"/>
      <c r="J573" s="11"/>
      <c r="K573" s="2"/>
      <c r="L573" s="2"/>
      <c r="M573" s="307"/>
    </row>
    <row r="574" ht="15.75" customHeight="1">
      <c r="C574" s="14"/>
      <c r="D574" s="11"/>
      <c r="E574" s="11"/>
      <c r="F574" s="2"/>
      <c r="G574" s="2"/>
      <c r="H574" s="2"/>
      <c r="I574" s="11"/>
      <c r="J574" s="11"/>
      <c r="K574" s="2"/>
      <c r="L574" s="2"/>
      <c r="M574" s="307"/>
    </row>
    <row r="575" ht="15.75" customHeight="1">
      <c r="C575" s="14"/>
      <c r="D575" s="11"/>
      <c r="E575" s="11"/>
      <c r="F575" s="2"/>
      <c r="G575" s="2"/>
      <c r="H575" s="2"/>
      <c r="I575" s="11"/>
      <c r="J575" s="11"/>
      <c r="K575" s="2"/>
      <c r="L575" s="2"/>
      <c r="M575" s="307"/>
    </row>
    <row r="576" ht="15.75" customHeight="1">
      <c r="C576" s="14"/>
      <c r="D576" s="11"/>
      <c r="E576" s="11"/>
      <c r="F576" s="2"/>
      <c r="G576" s="2"/>
      <c r="H576" s="2"/>
      <c r="I576" s="11"/>
      <c r="J576" s="11"/>
      <c r="K576" s="2"/>
      <c r="L576" s="2"/>
      <c r="M576" s="307"/>
    </row>
    <row r="577" ht="15.75" customHeight="1">
      <c r="C577" s="14"/>
      <c r="D577" s="11"/>
      <c r="E577" s="11"/>
      <c r="F577" s="2"/>
      <c r="G577" s="2"/>
      <c r="H577" s="2"/>
      <c r="I577" s="11"/>
      <c r="J577" s="11"/>
      <c r="K577" s="2"/>
      <c r="L577" s="2"/>
      <c r="M577" s="307"/>
    </row>
    <row r="578" ht="15.75" customHeight="1">
      <c r="C578" s="14"/>
      <c r="D578" s="11"/>
      <c r="E578" s="11"/>
      <c r="F578" s="2"/>
      <c r="G578" s="2"/>
      <c r="H578" s="2"/>
      <c r="I578" s="11"/>
      <c r="J578" s="11"/>
      <c r="K578" s="2"/>
      <c r="L578" s="2"/>
      <c r="M578" s="307"/>
    </row>
    <row r="579" ht="15.75" customHeight="1">
      <c r="C579" s="14"/>
      <c r="D579" s="11"/>
      <c r="E579" s="11"/>
      <c r="F579" s="2"/>
      <c r="G579" s="2"/>
      <c r="H579" s="2"/>
      <c r="I579" s="11"/>
      <c r="J579" s="11"/>
      <c r="K579" s="2"/>
      <c r="L579" s="2"/>
      <c r="M579" s="307"/>
    </row>
    <row r="580" ht="15.75" customHeight="1">
      <c r="C580" s="14"/>
      <c r="D580" s="11"/>
      <c r="E580" s="11"/>
      <c r="F580" s="2"/>
      <c r="G580" s="2"/>
      <c r="H580" s="2"/>
      <c r="I580" s="11"/>
      <c r="J580" s="11"/>
      <c r="K580" s="2"/>
      <c r="L580" s="2"/>
      <c r="M580" s="307"/>
    </row>
    <row r="581" ht="15.75" customHeight="1">
      <c r="C581" s="14"/>
      <c r="D581" s="11"/>
      <c r="E581" s="11"/>
      <c r="F581" s="2"/>
      <c r="G581" s="2"/>
      <c r="H581" s="2"/>
      <c r="I581" s="11"/>
      <c r="J581" s="11"/>
      <c r="K581" s="2"/>
      <c r="L581" s="2"/>
      <c r="M581" s="307"/>
    </row>
    <row r="582" ht="15.75" customHeight="1">
      <c r="C582" s="14"/>
      <c r="D582" s="11"/>
      <c r="E582" s="11"/>
      <c r="F582" s="2"/>
      <c r="G582" s="2"/>
      <c r="H582" s="2"/>
      <c r="I582" s="11"/>
      <c r="J582" s="11"/>
      <c r="K582" s="2"/>
      <c r="L582" s="2"/>
      <c r="M582" s="307"/>
    </row>
    <row r="583" ht="15.75" customHeight="1">
      <c r="C583" s="14"/>
      <c r="D583" s="11"/>
      <c r="E583" s="11"/>
      <c r="F583" s="2"/>
      <c r="G583" s="2"/>
      <c r="H583" s="2"/>
      <c r="I583" s="11"/>
      <c r="J583" s="11"/>
      <c r="K583" s="2"/>
      <c r="L583" s="2"/>
      <c r="M583" s="307"/>
    </row>
    <row r="584" ht="15.75" customHeight="1">
      <c r="C584" s="14"/>
      <c r="D584" s="11"/>
      <c r="E584" s="11"/>
      <c r="F584" s="2"/>
      <c r="G584" s="2"/>
      <c r="H584" s="2"/>
      <c r="I584" s="11"/>
      <c r="J584" s="11"/>
      <c r="K584" s="2"/>
      <c r="L584" s="2"/>
      <c r="M584" s="307"/>
    </row>
    <row r="585" ht="15.75" customHeight="1">
      <c r="C585" s="14"/>
      <c r="D585" s="11"/>
      <c r="E585" s="11"/>
      <c r="F585" s="2"/>
      <c r="G585" s="2"/>
      <c r="H585" s="2"/>
      <c r="I585" s="11"/>
      <c r="J585" s="11"/>
      <c r="K585" s="2"/>
      <c r="L585" s="2"/>
      <c r="M585" s="307"/>
    </row>
    <row r="586" ht="15.75" customHeight="1">
      <c r="C586" s="14"/>
      <c r="D586" s="11"/>
      <c r="E586" s="11"/>
      <c r="F586" s="2"/>
      <c r="G586" s="2"/>
      <c r="H586" s="2"/>
      <c r="I586" s="11"/>
      <c r="J586" s="11"/>
      <c r="K586" s="2"/>
      <c r="L586" s="2"/>
      <c r="M586" s="307"/>
    </row>
    <row r="587" ht="15.75" customHeight="1">
      <c r="C587" s="14"/>
      <c r="D587" s="11"/>
      <c r="E587" s="11"/>
      <c r="F587" s="2"/>
      <c r="G587" s="2"/>
      <c r="H587" s="2"/>
      <c r="I587" s="11"/>
      <c r="J587" s="11"/>
      <c r="K587" s="2"/>
      <c r="L587" s="2"/>
      <c r="M587" s="307"/>
    </row>
    <row r="588" ht="15.75" customHeight="1">
      <c r="C588" s="14"/>
      <c r="D588" s="11"/>
      <c r="E588" s="11"/>
      <c r="F588" s="2"/>
      <c r="G588" s="2"/>
      <c r="H588" s="2"/>
      <c r="I588" s="11"/>
      <c r="J588" s="11"/>
      <c r="K588" s="2"/>
      <c r="L588" s="2"/>
      <c r="M588" s="307"/>
    </row>
    <row r="589" ht="15.75" customHeight="1">
      <c r="C589" s="14"/>
      <c r="D589" s="11"/>
      <c r="E589" s="11"/>
      <c r="F589" s="2"/>
      <c r="G589" s="2"/>
      <c r="H589" s="2"/>
      <c r="I589" s="11"/>
      <c r="J589" s="11"/>
      <c r="K589" s="2"/>
      <c r="L589" s="2"/>
      <c r="M589" s="307"/>
    </row>
    <row r="590" ht="15.75" customHeight="1">
      <c r="C590" s="14"/>
      <c r="D590" s="11"/>
      <c r="E590" s="11"/>
      <c r="F590" s="2"/>
      <c r="G590" s="2"/>
      <c r="H590" s="2"/>
      <c r="I590" s="11"/>
      <c r="J590" s="11"/>
      <c r="K590" s="2"/>
      <c r="L590" s="2"/>
      <c r="M590" s="307"/>
    </row>
    <row r="591" ht="15.75" customHeight="1">
      <c r="C591" s="14"/>
      <c r="D591" s="11"/>
      <c r="E591" s="11"/>
      <c r="F591" s="2"/>
      <c r="G591" s="2"/>
      <c r="H591" s="2"/>
      <c r="I591" s="11"/>
      <c r="J591" s="11"/>
      <c r="K591" s="2"/>
      <c r="L591" s="2"/>
      <c r="M591" s="307"/>
    </row>
    <row r="592" ht="15.75" customHeight="1">
      <c r="C592" s="14"/>
      <c r="D592" s="11"/>
      <c r="E592" s="11"/>
      <c r="F592" s="2"/>
      <c r="G592" s="2"/>
      <c r="H592" s="2"/>
      <c r="I592" s="11"/>
      <c r="J592" s="11"/>
      <c r="K592" s="2"/>
      <c r="L592" s="2"/>
      <c r="M592" s="307"/>
    </row>
    <row r="593" ht="15.75" customHeight="1">
      <c r="C593" s="14"/>
      <c r="D593" s="11"/>
      <c r="E593" s="11"/>
      <c r="F593" s="2"/>
      <c r="G593" s="2"/>
      <c r="H593" s="2"/>
      <c r="I593" s="11"/>
      <c r="J593" s="11"/>
      <c r="K593" s="2"/>
      <c r="L593" s="2"/>
      <c r="M593" s="307"/>
    </row>
    <row r="594" ht="15.75" customHeight="1">
      <c r="C594" s="14"/>
      <c r="D594" s="11"/>
      <c r="E594" s="11"/>
      <c r="F594" s="2"/>
      <c r="G594" s="2"/>
      <c r="H594" s="2"/>
      <c r="I594" s="11"/>
      <c r="J594" s="11"/>
      <c r="K594" s="2"/>
      <c r="L594" s="2"/>
      <c r="M594" s="307"/>
    </row>
    <row r="595" ht="15.75" customHeight="1">
      <c r="C595" s="14"/>
      <c r="D595" s="11"/>
      <c r="E595" s="11"/>
      <c r="F595" s="2"/>
      <c r="G595" s="2"/>
      <c r="H595" s="2"/>
      <c r="I595" s="11"/>
      <c r="J595" s="11"/>
      <c r="K595" s="2"/>
      <c r="L595" s="2"/>
      <c r="M595" s="307"/>
    </row>
    <row r="596" ht="15.75" customHeight="1">
      <c r="C596" s="14"/>
      <c r="D596" s="11"/>
      <c r="E596" s="11"/>
      <c r="F596" s="2"/>
      <c r="G596" s="2"/>
      <c r="H596" s="2"/>
      <c r="I596" s="11"/>
      <c r="J596" s="11"/>
      <c r="K596" s="2"/>
      <c r="L596" s="2"/>
      <c r="M596" s="307"/>
    </row>
    <row r="597" ht="15.75" customHeight="1">
      <c r="C597" s="14"/>
      <c r="D597" s="11"/>
      <c r="E597" s="11"/>
      <c r="F597" s="2"/>
      <c r="G597" s="2"/>
      <c r="H597" s="2"/>
      <c r="I597" s="11"/>
      <c r="J597" s="11"/>
      <c r="K597" s="2"/>
      <c r="L597" s="2"/>
      <c r="M597" s="307"/>
    </row>
    <row r="598" ht="15.75" customHeight="1">
      <c r="C598" s="14"/>
      <c r="D598" s="11"/>
      <c r="E598" s="11"/>
      <c r="F598" s="2"/>
      <c r="G598" s="2"/>
      <c r="H598" s="2"/>
      <c r="I598" s="11"/>
      <c r="J598" s="11"/>
      <c r="K598" s="2"/>
      <c r="L598" s="2"/>
      <c r="M598" s="307"/>
    </row>
    <row r="599" ht="15.75" customHeight="1">
      <c r="C599" s="14"/>
      <c r="D599" s="11"/>
      <c r="E599" s="11"/>
      <c r="F599" s="2"/>
      <c r="G599" s="2"/>
      <c r="H599" s="2"/>
      <c r="I599" s="11"/>
      <c r="J599" s="11"/>
      <c r="K599" s="2"/>
      <c r="L599" s="2"/>
      <c r="M599" s="307"/>
    </row>
    <row r="600" ht="15.75" customHeight="1">
      <c r="C600" s="14"/>
      <c r="D600" s="11"/>
      <c r="E600" s="11"/>
      <c r="F600" s="2"/>
      <c r="G600" s="2"/>
      <c r="H600" s="2"/>
      <c r="I600" s="11"/>
      <c r="J600" s="11"/>
      <c r="K600" s="2"/>
      <c r="L600" s="2"/>
      <c r="M600" s="307"/>
    </row>
    <row r="601" ht="15.75" customHeight="1">
      <c r="C601" s="14"/>
      <c r="D601" s="11"/>
      <c r="E601" s="11"/>
      <c r="F601" s="2"/>
      <c r="G601" s="2"/>
      <c r="H601" s="2"/>
      <c r="I601" s="11"/>
      <c r="J601" s="11"/>
      <c r="K601" s="2"/>
      <c r="L601" s="2"/>
      <c r="M601" s="307"/>
    </row>
    <row r="602" ht="15.75" customHeight="1">
      <c r="C602" s="14"/>
      <c r="D602" s="11"/>
      <c r="E602" s="11"/>
      <c r="F602" s="2"/>
      <c r="G602" s="2"/>
      <c r="H602" s="2"/>
      <c r="I602" s="11"/>
      <c r="J602" s="11"/>
      <c r="K602" s="2"/>
      <c r="L602" s="2"/>
      <c r="M602" s="307"/>
    </row>
    <row r="603" ht="15.75" customHeight="1">
      <c r="C603" s="14"/>
      <c r="D603" s="11"/>
      <c r="E603" s="11"/>
      <c r="F603" s="2"/>
      <c r="G603" s="2"/>
      <c r="H603" s="2"/>
      <c r="I603" s="11"/>
      <c r="J603" s="11"/>
      <c r="K603" s="2"/>
      <c r="L603" s="2"/>
      <c r="M603" s="307"/>
    </row>
    <row r="604" ht="15.75" customHeight="1">
      <c r="C604" s="14"/>
      <c r="D604" s="11"/>
      <c r="E604" s="11"/>
      <c r="F604" s="2"/>
      <c r="G604" s="2"/>
      <c r="H604" s="2"/>
      <c r="I604" s="11"/>
      <c r="J604" s="11"/>
      <c r="K604" s="2"/>
      <c r="L604" s="2"/>
      <c r="M604" s="307"/>
    </row>
    <row r="605" ht="15.75" customHeight="1">
      <c r="C605" s="14"/>
      <c r="D605" s="11"/>
      <c r="E605" s="11"/>
      <c r="F605" s="2"/>
      <c r="G605" s="2"/>
      <c r="H605" s="2"/>
      <c r="I605" s="11"/>
      <c r="J605" s="11"/>
      <c r="K605" s="2"/>
      <c r="L605" s="2"/>
      <c r="M605" s="307"/>
    </row>
    <row r="606" ht="15.75" customHeight="1">
      <c r="C606" s="14"/>
      <c r="D606" s="11"/>
      <c r="E606" s="11"/>
      <c r="F606" s="2"/>
      <c r="G606" s="2"/>
      <c r="H606" s="2"/>
      <c r="I606" s="11"/>
      <c r="J606" s="11"/>
      <c r="K606" s="2"/>
      <c r="L606" s="2"/>
      <c r="M606" s="307"/>
    </row>
    <row r="607" ht="15.75" customHeight="1">
      <c r="C607" s="14"/>
      <c r="D607" s="11"/>
      <c r="E607" s="11"/>
      <c r="F607" s="2"/>
      <c r="G607" s="2"/>
      <c r="H607" s="2"/>
      <c r="I607" s="11"/>
      <c r="J607" s="11"/>
      <c r="K607" s="2"/>
      <c r="L607" s="2"/>
      <c r="M607" s="307"/>
    </row>
    <row r="608" ht="15.75" customHeight="1">
      <c r="C608" s="14"/>
      <c r="D608" s="11"/>
      <c r="E608" s="11"/>
      <c r="F608" s="2"/>
      <c r="G608" s="2"/>
      <c r="H608" s="2"/>
      <c r="I608" s="11"/>
      <c r="J608" s="11"/>
      <c r="K608" s="2"/>
      <c r="L608" s="2"/>
      <c r="M608" s="307"/>
    </row>
    <row r="609" ht="15.75" customHeight="1">
      <c r="C609" s="14"/>
      <c r="D609" s="11"/>
      <c r="E609" s="11"/>
      <c r="F609" s="2"/>
      <c r="G609" s="2"/>
      <c r="H609" s="2"/>
      <c r="I609" s="11"/>
      <c r="J609" s="11"/>
      <c r="K609" s="2"/>
      <c r="L609" s="2"/>
      <c r="M609" s="307"/>
    </row>
    <row r="610" ht="15.75" customHeight="1">
      <c r="C610" s="14"/>
      <c r="D610" s="11"/>
      <c r="E610" s="11"/>
      <c r="F610" s="2"/>
      <c r="G610" s="2"/>
      <c r="H610" s="2"/>
      <c r="I610" s="11"/>
      <c r="J610" s="11"/>
      <c r="K610" s="2"/>
      <c r="L610" s="2"/>
      <c r="M610" s="307"/>
    </row>
    <row r="611" ht="15.75" customHeight="1">
      <c r="C611" s="14"/>
      <c r="D611" s="11"/>
      <c r="E611" s="11"/>
      <c r="F611" s="2"/>
      <c r="G611" s="2"/>
      <c r="H611" s="2"/>
      <c r="I611" s="11"/>
      <c r="J611" s="11"/>
      <c r="K611" s="2"/>
      <c r="L611" s="2"/>
      <c r="M611" s="307"/>
    </row>
    <row r="612" ht="15.75" customHeight="1">
      <c r="C612" s="14"/>
      <c r="D612" s="11"/>
      <c r="E612" s="11"/>
      <c r="F612" s="2"/>
      <c r="G612" s="2"/>
      <c r="H612" s="2"/>
      <c r="I612" s="11"/>
      <c r="J612" s="11"/>
      <c r="K612" s="2"/>
      <c r="L612" s="2"/>
      <c r="M612" s="307"/>
    </row>
    <row r="613" ht="15.75" customHeight="1">
      <c r="C613" s="14"/>
      <c r="D613" s="11"/>
      <c r="E613" s="11"/>
      <c r="F613" s="2"/>
      <c r="G613" s="2"/>
      <c r="H613" s="2"/>
      <c r="I613" s="11"/>
      <c r="J613" s="11"/>
      <c r="K613" s="2"/>
      <c r="L613" s="2"/>
      <c r="M613" s="307"/>
    </row>
    <row r="614" ht="15.75" customHeight="1">
      <c r="C614" s="14"/>
      <c r="D614" s="11"/>
      <c r="E614" s="11"/>
      <c r="F614" s="2"/>
      <c r="G614" s="2"/>
      <c r="H614" s="2"/>
      <c r="I614" s="11"/>
      <c r="J614" s="11"/>
      <c r="K614" s="2"/>
      <c r="L614" s="2"/>
      <c r="M614" s="307"/>
    </row>
    <row r="615" ht="15.75" customHeight="1">
      <c r="C615" s="14"/>
      <c r="D615" s="11"/>
      <c r="E615" s="11"/>
      <c r="F615" s="2"/>
      <c r="G615" s="2"/>
      <c r="H615" s="2"/>
      <c r="I615" s="11"/>
      <c r="J615" s="11"/>
      <c r="K615" s="2"/>
      <c r="L615" s="2"/>
      <c r="M615" s="307"/>
    </row>
    <row r="616" ht="15.75" customHeight="1">
      <c r="C616" s="14"/>
      <c r="D616" s="11"/>
      <c r="E616" s="11"/>
      <c r="F616" s="2"/>
      <c r="G616" s="2"/>
      <c r="H616" s="2"/>
      <c r="I616" s="11"/>
      <c r="J616" s="11"/>
      <c r="K616" s="2"/>
      <c r="L616" s="2"/>
      <c r="M616" s="307"/>
    </row>
    <row r="617" ht="15.75" customHeight="1">
      <c r="C617" s="14"/>
      <c r="D617" s="11"/>
      <c r="E617" s="11"/>
      <c r="F617" s="2"/>
      <c r="G617" s="2"/>
      <c r="H617" s="2"/>
      <c r="I617" s="11"/>
      <c r="J617" s="11"/>
      <c r="K617" s="2"/>
      <c r="L617" s="2"/>
      <c r="M617" s="307"/>
    </row>
    <row r="618" ht="15.75" customHeight="1">
      <c r="C618" s="14"/>
      <c r="D618" s="11"/>
      <c r="E618" s="11"/>
      <c r="F618" s="2"/>
      <c r="G618" s="2"/>
      <c r="H618" s="2"/>
      <c r="I618" s="11"/>
      <c r="J618" s="11"/>
      <c r="K618" s="2"/>
      <c r="L618" s="2"/>
      <c r="M618" s="307"/>
    </row>
    <row r="619" ht="15.75" customHeight="1">
      <c r="C619" s="14"/>
      <c r="D619" s="11"/>
      <c r="E619" s="11"/>
      <c r="F619" s="2"/>
      <c r="G619" s="2"/>
      <c r="H619" s="2"/>
      <c r="I619" s="11"/>
      <c r="J619" s="11"/>
      <c r="K619" s="2"/>
      <c r="L619" s="2"/>
      <c r="M619" s="307"/>
    </row>
    <row r="620" ht="15.75" customHeight="1">
      <c r="C620" s="14"/>
      <c r="D620" s="11"/>
      <c r="E620" s="11"/>
      <c r="F620" s="2"/>
      <c r="G620" s="2"/>
      <c r="H620" s="2"/>
      <c r="I620" s="11"/>
      <c r="J620" s="11"/>
      <c r="K620" s="2"/>
      <c r="L620" s="2"/>
      <c r="M620" s="307"/>
    </row>
    <row r="621" ht="15.75" customHeight="1">
      <c r="C621" s="14"/>
      <c r="D621" s="11"/>
      <c r="E621" s="11"/>
      <c r="F621" s="2"/>
      <c r="G621" s="2"/>
      <c r="H621" s="2"/>
      <c r="I621" s="11"/>
      <c r="J621" s="11"/>
      <c r="K621" s="2"/>
      <c r="L621" s="2"/>
      <c r="M621" s="307"/>
    </row>
    <row r="622" ht="15.75" customHeight="1">
      <c r="C622" s="14"/>
      <c r="D622" s="11"/>
      <c r="E622" s="11"/>
      <c r="F622" s="2"/>
      <c r="G622" s="2"/>
      <c r="H622" s="2"/>
      <c r="I622" s="11"/>
      <c r="J622" s="11"/>
      <c r="K622" s="2"/>
      <c r="L622" s="2"/>
      <c r="M622" s="307"/>
    </row>
    <row r="623" ht="15.75" customHeight="1">
      <c r="C623" s="14"/>
      <c r="D623" s="11"/>
      <c r="E623" s="11"/>
      <c r="F623" s="2"/>
      <c r="G623" s="2"/>
      <c r="H623" s="2"/>
      <c r="I623" s="11"/>
      <c r="J623" s="11"/>
      <c r="K623" s="2"/>
      <c r="L623" s="2"/>
      <c r="M623" s="307"/>
    </row>
    <row r="624" ht="15.75" customHeight="1">
      <c r="C624" s="14"/>
      <c r="D624" s="11"/>
      <c r="E624" s="11"/>
      <c r="F624" s="2"/>
      <c r="G624" s="2"/>
      <c r="H624" s="2"/>
      <c r="I624" s="11"/>
      <c r="J624" s="11"/>
      <c r="K624" s="2"/>
      <c r="L624" s="2"/>
      <c r="M624" s="307"/>
    </row>
    <row r="625" ht="15.75" customHeight="1">
      <c r="C625" s="14"/>
      <c r="D625" s="11"/>
      <c r="E625" s="11"/>
      <c r="F625" s="2"/>
      <c r="G625" s="2"/>
      <c r="H625" s="2"/>
      <c r="I625" s="11"/>
      <c r="J625" s="11"/>
      <c r="K625" s="2"/>
      <c r="L625" s="2"/>
      <c r="M625" s="307"/>
    </row>
    <row r="626" ht="15.75" customHeight="1">
      <c r="C626" s="14"/>
      <c r="D626" s="11"/>
      <c r="E626" s="11"/>
      <c r="F626" s="2"/>
      <c r="G626" s="2"/>
      <c r="H626" s="2"/>
      <c r="I626" s="11"/>
      <c r="J626" s="11"/>
      <c r="K626" s="2"/>
      <c r="L626" s="2"/>
      <c r="M626" s="307"/>
    </row>
    <row r="627" ht="15.75" customHeight="1">
      <c r="C627" s="14"/>
      <c r="D627" s="11"/>
      <c r="E627" s="11"/>
      <c r="F627" s="2"/>
      <c r="G627" s="2"/>
      <c r="H627" s="2"/>
      <c r="I627" s="11"/>
      <c r="J627" s="11"/>
      <c r="K627" s="2"/>
      <c r="L627" s="2"/>
      <c r="M627" s="307"/>
    </row>
    <row r="628" ht="15.75" customHeight="1">
      <c r="C628" s="14"/>
      <c r="D628" s="11"/>
      <c r="E628" s="11"/>
      <c r="F628" s="2"/>
      <c r="G628" s="2"/>
      <c r="H628" s="2"/>
      <c r="I628" s="11"/>
      <c r="J628" s="11"/>
      <c r="K628" s="2"/>
      <c r="L628" s="2"/>
      <c r="M628" s="307"/>
    </row>
    <row r="629" ht="15.75" customHeight="1">
      <c r="C629" s="14"/>
      <c r="D629" s="11"/>
      <c r="E629" s="11"/>
      <c r="F629" s="2"/>
      <c r="G629" s="2"/>
      <c r="H629" s="2"/>
      <c r="I629" s="11"/>
      <c r="J629" s="11"/>
      <c r="K629" s="2"/>
      <c r="L629" s="2"/>
      <c r="M629" s="307"/>
    </row>
    <row r="630" ht="15.75" customHeight="1">
      <c r="C630" s="14"/>
      <c r="D630" s="11"/>
      <c r="E630" s="11"/>
      <c r="F630" s="2"/>
      <c r="G630" s="2"/>
      <c r="H630" s="2"/>
      <c r="I630" s="11"/>
      <c r="J630" s="11"/>
      <c r="K630" s="2"/>
      <c r="L630" s="2"/>
      <c r="M630" s="307"/>
    </row>
    <row r="631" ht="15.75" customHeight="1">
      <c r="C631" s="14"/>
      <c r="D631" s="11"/>
      <c r="E631" s="11"/>
      <c r="F631" s="2"/>
      <c r="G631" s="2"/>
      <c r="H631" s="2"/>
      <c r="I631" s="11"/>
      <c r="J631" s="11"/>
      <c r="K631" s="2"/>
      <c r="L631" s="2"/>
      <c r="M631" s="307"/>
    </row>
    <row r="632" ht="15.75" customHeight="1">
      <c r="C632" s="14"/>
      <c r="D632" s="11"/>
      <c r="E632" s="11"/>
      <c r="F632" s="2"/>
      <c r="G632" s="2"/>
      <c r="H632" s="2"/>
      <c r="I632" s="11"/>
      <c r="J632" s="11"/>
      <c r="K632" s="2"/>
      <c r="L632" s="2"/>
      <c r="M632" s="307"/>
    </row>
    <row r="633" ht="15.75" customHeight="1">
      <c r="C633" s="14"/>
      <c r="D633" s="11"/>
      <c r="E633" s="11"/>
      <c r="F633" s="2"/>
      <c r="G633" s="2"/>
      <c r="H633" s="2"/>
      <c r="I633" s="11"/>
      <c r="J633" s="11"/>
      <c r="K633" s="2"/>
      <c r="L633" s="2"/>
      <c r="M633" s="307"/>
    </row>
    <row r="634" ht="15.75" customHeight="1">
      <c r="C634" s="14"/>
      <c r="D634" s="11"/>
      <c r="E634" s="11"/>
      <c r="F634" s="2"/>
      <c r="G634" s="2"/>
      <c r="H634" s="2"/>
      <c r="I634" s="11"/>
      <c r="J634" s="11"/>
      <c r="K634" s="2"/>
      <c r="L634" s="2"/>
      <c r="M634" s="307"/>
    </row>
    <row r="635" ht="15.75" customHeight="1">
      <c r="C635" s="14"/>
      <c r="D635" s="11"/>
      <c r="E635" s="11"/>
      <c r="F635" s="2"/>
      <c r="G635" s="2"/>
      <c r="H635" s="2"/>
      <c r="I635" s="11"/>
      <c r="J635" s="11"/>
      <c r="K635" s="2"/>
      <c r="L635" s="2"/>
      <c r="M635" s="307"/>
    </row>
    <row r="636" ht="15.75" customHeight="1">
      <c r="C636" s="14"/>
      <c r="D636" s="11"/>
      <c r="E636" s="11"/>
      <c r="F636" s="2"/>
      <c r="G636" s="2"/>
      <c r="H636" s="2"/>
      <c r="I636" s="11"/>
      <c r="J636" s="11"/>
      <c r="K636" s="2"/>
      <c r="L636" s="2"/>
      <c r="M636" s="307"/>
    </row>
    <row r="637" ht="15.75" customHeight="1">
      <c r="C637" s="14"/>
      <c r="D637" s="11"/>
      <c r="E637" s="11"/>
      <c r="F637" s="2"/>
      <c r="G637" s="2"/>
      <c r="H637" s="2"/>
      <c r="I637" s="11"/>
      <c r="J637" s="11"/>
      <c r="K637" s="2"/>
      <c r="L637" s="2"/>
      <c r="M637" s="307"/>
    </row>
    <row r="638" ht="15.75" customHeight="1">
      <c r="C638" s="14"/>
      <c r="D638" s="11"/>
      <c r="E638" s="11"/>
      <c r="F638" s="2"/>
      <c r="G638" s="2"/>
      <c r="H638" s="2"/>
      <c r="I638" s="11"/>
      <c r="J638" s="11"/>
      <c r="K638" s="2"/>
      <c r="L638" s="2"/>
      <c r="M638" s="307"/>
    </row>
    <row r="639" ht="15.75" customHeight="1">
      <c r="C639" s="14"/>
      <c r="D639" s="11"/>
      <c r="E639" s="11"/>
      <c r="F639" s="2"/>
      <c r="G639" s="2"/>
      <c r="H639" s="2"/>
      <c r="I639" s="11"/>
      <c r="J639" s="11"/>
      <c r="K639" s="2"/>
      <c r="L639" s="2"/>
      <c r="M639" s="307"/>
    </row>
    <row r="640" ht="15.75" customHeight="1">
      <c r="C640" s="14"/>
      <c r="D640" s="11"/>
      <c r="E640" s="11"/>
      <c r="F640" s="2"/>
      <c r="G640" s="2"/>
      <c r="H640" s="2"/>
      <c r="I640" s="11"/>
      <c r="J640" s="11"/>
      <c r="K640" s="2"/>
      <c r="L640" s="2"/>
      <c r="M640" s="307"/>
    </row>
    <row r="641" ht="15.75" customHeight="1">
      <c r="C641" s="14"/>
      <c r="D641" s="11"/>
      <c r="E641" s="11"/>
      <c r="F641" s="2"/>
      <c r="G641" s="2"/>
      <c r="H641" s="2"/>
      <c r="I641" s="11"/>
      <c r="J641" s="11"/>
      <c r="K641" s="2"/>
      <c r="L641" s="2"/>
      <c r="M641" s="307"/>
    </row>
    <row r="642" ht="15.75" customHeight="1">
      <c r="C642" s="14"/>
      <c r="D642" s="11"/>
      <c r="E642" s="11"/>
      <c r="F642" s="2"/>
      <c r="G642" s="2"/>
      <c r="H642" s="2"/>
      <c r="I642" s="11"/>
      <c r="J642" s="11"/>
      <c r="K642" s="2"/>
      <c r="L642" s="2"/>
      <c r="M642" s="307"/>
    </row>
    <row r="643" ht="15.75" customHeight="1">
      <c r="C643" s="14"/>
      <c r="D643" s="11"/>
      <c r="E643" s="11"/>
      <c r="F643" s="2"/>
      <c r="G643" s="2"/>
      <c r="H643" s="2"/>
      <c r="I643" s="11"/>
      <c r="J643" s="11"/>
      <c r="K643" s="2"/>
      <c r="L643" s="2"/>
      <c r="M643" s="307"/>
    </row>
    <row r="644" ht="15.75" customHeight="1">
      <c r="C644" s="14"/>
      <c r="D644" s="11"/>
      <c r="E644" s="11"/>
      <c r="F644" s="2"/>
      <c r="G644" s="2"/>
      <c r="H644" s="2"/>
      <c r="I644" s="11"/>
      <c r="J644" s="11"/>
      <c r="K644" s="2"/>
      <c r="L644" s="2"/>
      <c r="M644" s="307"/>
    </row>
    <row r="645" ht="15.75" customHeight="1">
      <c r="C645" s="14"/>
      <c r="D645" s="11"/>
      <c r="E645" s="11"/>
      <c r="F645" s="2"/>
      <c r="G645" s="2"/>
      <c r="H645" s="2"/>
      <c r="I645" s="11"/>
      <c r="J645" s="11"/>
      <c r="K645" s="2"/>
      <c r="L645" s="2"/>
      <c r="M645" s="307"/>
    </row>
    <row r="646" ht="15.75" customHeight="1">
      <c r="C646" s="14"/>
      <c r="D646" s="11"/>
      <c r="E646" s="11"/>
      <c r="F646" s="2"/>
      <c r="G646" s="2"/>
      <c r="H646" s="2"/>
      <c r="I646" s="11"/>
      <c r="J646" s="11"/>
      <c r="K646" s="2"/>
      <c r="L646" s="2"/>
      <c r="M646" s="307"/>
    </row>
    <row r="647" ht="15.75" customHeight="1">
      <c r="C647" s="14"/>
      <c r="D647" s="11"/>
      <c r="E647" s="11"/>
      <c r="F647" s="2"/>
      <c r="G647" s="2"/>
      <c r="H647" s="2"/>
      <c r="I647" s="11"/>
      <c r="J647" s="11"/>
      <c r="K647" s="2"/>
      <c r="L647" s="2"/>
      <c r="M647" s="307"/>
    </row>
    <row r="648" ht="15.75" customHeight="1">
      <c r="C648" s="14"/>
      <c r="D648" s="11"/>
      <c r="E648" s="11"/>
      <c r="F648" s="2"/>
      <c r="G648" s="2"/>
      <c r="H648" s="2"/>
      <c r="I648" s="11"/>
      <c r="J648" s="11"/>
      <c r="K648" s="2"/>
      <c r="L648" s="2"/>
      <c r="M648" s="307"/>
    </row>
    <row r="649" ht="15.75" customHeight="1">
      <c r="C649" s="14"/>
      <c r="D649" s="11"/>
      <c r="E649" s="11"/>
      <c r="F649" s="2"/>
      <c r="G649" s="2"/>
      <c r="H649" s="2"/>
      <c r="I649" s="11"/>
      <c r="J649" s="11"/>
      <c r="K649" s="2"/>
      <c r="L649" s="2"/>
      <c r="M649" s="307"/>
    </row>
    <row r="650" ht="15.75" customHeight="1">
      <c r="C650" s="14"/>
      <c r="D650" s="11"/>
      <c r="E650" s="11"/>
      <c r="F650" s="2"/>
      <c r="G650" s="2"/>
      <c r="H650" s="2"/>
      <c r="I650" s="11"/>
      <c r="J650" s="11"/>
      <c r="K650" s="2"/>
      <c r="L650" s="2"/>
      <c r="M650" s="307"/>
    </row>
    <row r="651" ht="15.75" customHeight="1">
      <c r="C651" s="14"/>
      <c r="D651" s="11"/>
      <c r="E651" s="11"/>
      <c r="F651" s="2"/>
      <c r="G651" s="2"/>
      <c r="H651" s="2"/>
      <c r="I651" s="11"/>
      <c r="J651" s="11"/>
      <c r="K651" s="2"/>
      <c r="L651" s="2"/>
      <c r="M651" s="307"/>
    </row>
    <row r="652" ht="15.75" customHeight="1">
      <c r="C652" s="14"/>
      <c r="D652" s="11"/>
      <c r="E652" s="11"/>
      <c r="F652" s="2"/>
      <c r="G652" s="2"/>
      <c r="H652" s="2"/>
      <c r="I652" s="11"/>
      <c r="J652" s="11"/>
      <c r="K652" s="2"/>
      <c r="L652" s="2"/>
      <c r="M652" s="307"/>
    </row>
    <row r="653" ht="15.75" customHeight="1">
      <c r="C653" s="14"/>
      <c r="D653" s="11"/>
      <c r="E653" s="11"/>
      <c r="F653" s="2"/>
      <c r="G653" s="2"/>
      <c r="H653" s="2"/>
      <c r="I653" s="11"/>
      <c r="J653" s="11"/>
      <c r="K653" s="2"/>
      <c r="L653" s="2"/>
      <c r="M653" s="307"/>
    </row>
    <row r="654" ht="15.75" customHeight="1">
      <c r="C654" s="14"/>
      <c r="D654" s="11"/>
      <c r="E654" s="11"/>
      <c r="F654" s="2"/>
      <c r="G654" s="2"/>
      <c r="H654" s="2"/>
      <c r="I654" s="11"/>
      <c r="J654" s="11"/>
      <c r="K654" s="2"/>
      <c r="L654" s="2"/>
      <c r="M654" s="307"/>
    </row>
    <row r="655" ht="15.75" customHeight="1">
      <c r="C655" s="14"/>
      <c r="D655" s="11"/>
      <c r="E655" s="11"/>
      <c r="F655" s="2"/>
      <c r="G655" s="2"/>
      <c r="H655" s="2"/>
      <c r="I655" s="11"/>
      <c r="J655" s="11"/>
      <c r="K655" s="2"/>
      <c r="L655" s="2"/>
      <c r="M655" s="307"/>
    </row>
    <row r="656" ht="15.75" customHeight="1">
      <c r="C656" s="14"/>
      <c r="D656" s="11"/>
      <c r="E656" s="11"/>
      <c r="F656" s="2"/>
      <c r="G656" s="2"/>
      <c r="H656" s="2"/>
      <c r="I656" s="11"/>
      <c r="J656" s="11"/>
      <c r="K656" s="2"/>
      <c r="L656" s="2"/>
      <c r="M656" s="307"/>
    </row>
    <row r="657" ht="15.75" customHeight="1">
      <c r="C657" s="14"/>
      <c r="D657" s="11"/>
      <c r="E657" s="11"/>
      <c r="F657" s="2"/>
      <c r="G657" s="2"/>
      <c r="H657" s="2"/>
      <c r="I657" s="11"/>
      <c r="J657" s="11"/>
      <c r="K657" s="2"/>
      <c r="L657" s="2"/>
      <c r="M657" s="307"/>
    </row>
    <row r="658" ht="15.75" customHeight="1">
      <c r="C658" s="14"/>
      <c r="D658" s="11"/>
      <c r="E658" s="11"/>
      <c r="F658" s="2"/>
      <c r="G658" s="2"/>
      <c r="H658" s="2"/>
      <c r="I658" s="11"/>
      <c r="J658" s="11"/>
      <c r="K658" s="2"/>
      <c r="L658" s="2"/>
      <c r="M658" s="307"/>
    </row>
    <row r="659" ht="15.75" customHeight="1">
      <c r="C659" s="14"/>
      <c r="D659" s="11"/>
      <c r="E659" s="11"/>
      <c r="F659" s="2"/>
      <c r="G659" s="2"/>
      <c r="H659" s="2"/>
      <c r="I659" s="11"/>
      <c r="J659" s="11"/>
      <c r="K659" s="2"/>
      <c r="L659" s="2"/>
      <c r="M659" s="307"/>
    </row>
    <row r="660" ht="15.75" customHeight="1">
      <c r="C660" s="14"/>
      <c r="D660" s="11"/>
      <c r="E660" s="11"/>
      <c r="F660" s="2"/>
      <c r="G660" s="2"/>
      <c r="H660" s="2"/>
      <c r="I660" s="11"/>
      <c r="J660" s="11"/>
      <c r="K660" s="2"/>
      <c r="L660" s="2"/>
      <c r="M660" s="307"/>
    </row>
    <row r="661" ht="15.75" customHeight="1">
      <c r="C661" s="14"/>
      <c r="D661" s="11"/>
      <c r="E661" s="11"/>
      <c r="F661" s="2"/>
      <c r="G661" s="2"/>
      <c r="H661" s="2"/>
      <c r="I661" s="11"/>
      <c r="J661" s="11"/>
      <c r="K661" s="2"/>
      <c r="L661" s="2"/>
      <c r="M661" s="307"/>
    </row>
    <row r="662" ht="15.75" customHeight="1">
      <c r="C662" s="14"/>
      <c r="D662" s="11"/>
      <c r="E662" s="11"/>
      <c r="F662" s="2"/>
      <c r="G662" s="2"/>
      <c r="H662" s="2"/>
      <c r="I662" s="11"/>
      <c r="J662" s="11"/>
      <c r="K662" s="2"/>
      <c r="L662" s="2"/>
      <c r="M662" s="307"/>
    </row>
    <row r="663" ht="15.75" customHeight="1">
      <c r="C663" s="14"/>
      <c r="D663" s="11"/>
      <c r="E663" s="11"/>
      <c r="F663" s="2"/>
      <c r="G663" s="2"/>
      <c r="H663" s="2"/>
      <c r="I663" s="11"/>
      <c r="J663" s="11"/>
      <c r="K663" s="2"/>
      <c r="L663" s="2"/>
      <c r="M663" s="307"/>
    </row>
    <row r="664" ht="15.75" customHeight="1">
      <c r="C664" s="14"/>
      <c r="D664" s="11"/>
      <c r="E664" s="11"/>
      <c r="F664" s="2"/>
      <c r="G664" s="2"/>
      <c r="H664" s="2"/>
      <c r="I664" s="11"/>
      <c r="J664" s="11"/>
      <c r="K664" s="2"/>
      <c r="L664" s="2"/>
      <c r="M664" s="307"/>
    </row>
    <row r="665" ht="15.75" customHeight="1">
      <c r="C665" s="14"/>
      <c r="D665" s="11"/>
      <c r="E665" s="11"/>
      <c r="F665" s="2"/>
      <c r="G665" s="2"/>
      <c r="H665" s="2"/>
      <c r="I665" s="11"/>
      <c r="J665" s="11"/>
      <c r="K665" s="2"/>
      <c r="L665" s="2"/>
      <c r="M665" s="307"/>
    </row>
    <row r="666" ht="15.75" customHeight="1">
      <c r="C666" s="14"/>
      <c r="D666" s="11"/>
      <c r="E666" s="11"/>
      <c r="F666" s="2"/>
      <c r="G666" s="2"/>
      <c r="H666" s="2"/>
      <c r="I666" s="11"/>
      <c r="J666" s="11"/>
      <c r="K666" s="2"/>
      <c r="L666" s="2"/>
      <c r="M666" s="307"/>
    </row>
    <row r="667" ht="15.75" customHeight="1">
      <c r="C667" s="14"/>
      <c r="D667" s="11"/>
      <c r="E667" s="11"/>
      <c r="F667" s="2"/>
      <c r="G667" s="2"/>
      <c r="H667" s="2"/>
      <c r="I667" s="11"/>
      <c r="J667" s="11"/>
      <c r="K667" s="2"/>
      <c r="L667" s="2"/>
      <c r="M667" s="307"/>
    </row>
    <row r="668" ht="15.75" customHeight="1">
      <c r="C668" s="14"/>
      <c r="D668" s="11"/>
      <c r="E668" s="11"/>
      <c r="F668" s="2"/>
      <c r="G668" s="2"/>
      <c r="H668" s="2"/>
      <c r="I668" s="11"/>
      <c r="J668" s="11"/>
      <c r="K668" s="2"/>
      <c r="L668" s="2"/>
      <c r="M668" s="307"/>
    </row>
    <row r="669" ht="15.75" customHeight="1">
      <c r="C669" s="14"/>
      <c r="D669" s="11"/>
      <c r="E669" s="11"/>
      <c r="F669" s="2"/>
      <c r="G669" s="2"/>
      <c r="H669" s="2"/>
      <c r="I669" s="11"/>
      <c r="J669" s="11"/>
      <c r="K669" s="2"/>
      <c r="L669" s="2"/>
      <c r="M669" s="307"/>
    </row>
    <row r="670" ht="15.75" customHeight="1">
      <c r="C670" s="14"/>
      <c r="D670" s="11"/>
      <c r="E670" s="11"/>
      <c r="F670" s="2"/>
      <c r="G670" s="2"/>
      <c r="H670" s="2"/>
      <c r="I670" s="11"/>
      <c r="J670" s="11"/>
      <c r="K670" s="2"/>
      <c r="L670" s="2"/>
      <c r="M670" s="307"/>
    </row>
    <row r="671" ht="15.75" customHeight="1">
      <c r="C671" s="14"/>
      <c r="D671" s="11"/>
      <c r="E671" s="11"/>
      <c r="F671" s="2"/>
      <c r="G671" s="2"/>
      <c r="H671" s="2"/>
      <c r="I671" s="11"/>
      <c r="J671" s="11"/>
      <c r="K671" s="2"/>
      <c r="L671" s="2"/>
      <c r="M671" s="307"/>
    </row>
    <row r="672" ht="15.75" customHeight="1">
      <c r="C672" s="14"/>
      <c r="D672" s="11"/>
      <c r="E672" s="11"/>
      <c r="F672" s="2"/>
      <c r="G672" s="2"/>
      <c r="H672" s="2"/>
      <c r="I672" s="11"/>
      <c r="J672" s="11"/>
      <c r="K672" s="2"/>
      <c r="L672" s="2"/>
      <c r="M672" s="307"/>
    </row>
    <row r="673" ht="15.75" customHeight="1">
      <c r="C673" s="14"/>
      <c r="D673" s="11"/>
      <c r="E673" s="11"/>
      <c r="F673" s="2"/>
      <c r="G673" s="2"/>
      <c r="H673" s="2"/>
      <c r="I673" s="11"/>
      <c r="J673" s="11"/>
      <c r="K673" s="2"/>
      <c r="L673" s="2"/>
      <c r="M673" s="307"/>
    </row>
    <row r="674" ht="15.75" customHeight="1">
      <c r="C674" s="14"/>
      <c r="D674" s="11"/>
      <c r="E674" s="11"/>
      <c r="F674" s="2"/>
      <c r="G674" s="2"/>
      <c r="H674" s="2"/>
      <c r="I674" s="11"/>
      <c r="J674" s="11"/>
      <c r="K674" s="2"/>
      <c r="L674" s="2"/>
      <c r="M674" s="307"/>
    </row>
    <row r="675" ht="15.75" customHeight="1">
      <c r="C675" s="14"/>
      <c r="D675" s="11"/>
      <c r="E675" s="11"/>
      <c r="F675" s="2"/>
      <c r="G675" s="2"/>
      <c r="H675" s="2"/>
      <c r="I675" s="11"/>
      <c r="J675" s="11"/>
      <c r="K675" s="2"/>
      <c r="L675" s="2"/>
      <c r="M675" s="307"/>
    </row>
    <row r="676" ht="15.75" customHeight="1">
      <c r="C676" s="14"/>
      <c r="D676" s="11"/>
      <c r="E676" s="11"/>
      <c r="F676" s="2"/>
      <c r="G676" s="2"/>
      <c r="H676" s="2"/>
      <c r="I676" s="11"/>
      <c r="J676" s="11"/>
      <c r="K676" s="2"/>
      <c r="L676" s="2"/>
      <c r="M676" s="307"/>
    </row>
    <row r="677" ht="15.75" customHeight="1">
      <c r="C677" s="14"/>
      <c r="D677" s="11"/>
      <c r="E677" s="11"/>
      <c r="F677" s="2"/>
      <c r="G677" s="2"/>
      <c r="H677" s="2"/>
      <c r="I677" s="11"/>
      <c r="J677" s="11"/>
      <c r="K677" s="2"/>
      <c r="L677" s="2"/>
      <c r="M677" s="307"/>
    </row>
    <row r="678" ht="15.75" customHeight="1">
      <c r="C678" s="14"/>
      <c r="D678" s="11"/>
      <c r="E678" s="11"/>
      <c r="F678" s="2"/>
      <c r="G678" s="2"/>
      <c r="H678" s="2"/>
      <c r="I678" s="11"/>
      <c r="J678" s="11"/>
      <c r="K678" s="2"/>
      <c r="L678" s="2"/>
      <c r="M678" s="307"/>
    </row>
    <row r="679" ht="15.75" customHeight="1">
      <c r="C679" s="14"/>
      <c r="D679" s="11"/>
      <c r="E679" s="11"/>
      <c r="F679" s="2"/>
      <c r="G679" s="2"/>
      <c r="H679" s="2"/>
      <c r="I679" s="11"/>
      <c r="J679" s="11"/>
      <c r="K679" s="2"/>
      <c r="L679" s="2"/>
      <c r="M679" s="307"/>
    </row>
    <row r="680" ht="15.75" customHeight="1">
      <c r="C680" s="14"/>
      <c r="D680" s="11"/>
      <c r="E680" s="11"/>
      <c r="F680" s="2"/>
      <c r="G680" s="2"/>
      <c r="H680" s="2"/>
      <c r="I680" s="11"/>
      <c r="J680" s="11"/>
      <c r="K680" s="2"/>
      <c r="L680" s="2"/>
      <c r="M680" s="307"/>
    </row>
    <row r="681" ht="15.75" customHeight="1">
      <c r="C681" s="14"/>
      <c r="D681" s="11"/>
      <c r="E681" s="11"/>
      <c r="F681" s="2"/>
      <c r="G681" s="2"/>
      <c r="H681" s="2"/>
      <c r="I681" s="11"/>
      <c r="J681" s="11"/>
      <c r="K681" s="2"/>
      <c r="L681" s="2"/>
      <c r="M681" s="307"/>
    </row>
    <row r="682" ht="15.75" customHeight="1">
      <c r="C682" s="14"/>
      <c r="D682" s="11"/>
      <c r="E682" s="11"/>
      <c r="F682" s="2"/>
      <c r="G682" s="2"/>
      <c r="H682" s="2"/>
      <c r="I682" s="11"/>
      <c r="J682" s="11"/>
      <c r="K682" s="2"/>
      <c r="L682" s="2"/>
      <c r="M682" s="307"/>
    </row>
    <row r="683" ht="15.75" customHeight="1">
      <c r="C683" s="14"/>
      <c r="D683" s="11"/>
      <c r="E683" s="11"/>
      <c r="F683" s="2"/>
      <c r="G683" s="2"/>
      <c r="H683" s="2"/>
      <c r="I683" s="11"/>
      <c r="J683" s="11"/>
      <c r="K683" s="2"/>
      <c r="L683" s="2"/>
      <c r="M683" s="307"/>
    </row>
    <row r="684" ht="15.75" customHeight="1">
      <c r="C684" s="14"/>
      <c r="D684" s="11"/>
      <c r="E684" s="11"/>
      <c r="F684" s="2"/>
      <c r="G684" s="2"/>
      <c r="H684" s="2"/>
      <c r="I684" s="11"/>
      <c r="J684" s="11"/>
      <c r="K684" s="2"/>
      <c r="L684" s="2"/>
      <c r="M684" s="307"/>
    </row>
    <row r="685" ht="15.75" customHeight="1">
      <c r="C685" s="14"/>
      <c r="D685" s="11"/>
      <c r="E685" s="11"/>
      <c r="F685" s="2"/>
      <c r="G685" s="2"/>
      <c r="H685" s="2"/>
      <c r="I685" s="11"/>
      <c r="J685" s="11"/>
      <c r="K685" s="2"/>
      <c r="L685" s="2"/>
      <c r="M685" s="307"/>
    </row>
    <row r="686" ht="15.75" customHeight="1">
      <c r="C686" s="14"/>
      <c r="D686" s="11"/>
      <c r="E686" s="11"/>
      <c r="F686" s="2"/>
      <c r="G686" s="2"/>
      <c r="H686" s="2"/>
      <c r="I686" s="11"/>
      <c r="J686" s="11"/>
      <c r="K686" s="2"/>
      <c r="L686" s="2"/>
      <c r="M686" s="307"/>
    </row>
    <row r="687" ht="15.75" customHeight="1">
      <c r="C687" s="14"/>
      <c r="D687" s="11"/>
      <c r="E687" s="11"/>
      <c r="F687" s="2"/>
      <c r="G687" s="2"/>
      <c r="H687" s="2"/>
      <c r="I687" s="11"/>
      <c r="J687" s="11"/>
      <c r="K687" s="2"/>
      <c r="L687" s="2"/>
      <c r="M687" s="307"/>
    </row>
    <row r="688" ht="15.75" customHeight="1">
      <c r="C688" s="14"/>
      <c r="D688" s="11"/>
      <c r="E688" s="11"/>
      <c r="F688" s="2"/>
      <c r="G688" s="2"/>
      <c r="H688" s="2"/>
      <c r="I688" s="11"/>
      <c r="J688" s="11"/>
      <c r="K688" s="2"/>
      <c r="L688" s="2"/>
      <c r="M688" s="307"/>
    </row>
    <row r="689" ht="15.75" customHeight="1">
      <c r="C689" s="14"/>
      <c r="D689" s="11"/>
      <c r="E689" s="11"/>
      <c r="F689" s="2"/>
      <c r="G689" s="2"/>
      <c r="H689" s="2"/>
      <c r="I689" s="11"/>
      <c r="J689" s="11"/>
      <c r="K689" s="2"/>
      <c r="L689" s="2"/>
      <c r="M689" s="307"/>
    </row>
    <row r="690" ht="15.75" customHeight="1">
      <c r="C690" s="14"/>
      <c r="D690" s="11"/>
      <c r="E690" s="11"/>
      <c r="F690" s="2"/>
      <c r="G690" s="2"/>
      <c r="H690" s="2"/>
      <c r="I690" s="11"/>
      <c r="J690" s="11"/>
      <c r="K690" s="2"/>
      <c r="L690" s="2"/>
      <c r="M690" s="307"/>
    </row>
    <row r="691" ht="15.75" customHeight="1">
      <c r="C691" s="14"/>
      <c r="D691" s="11"/>
      <c r="E691" s="11"/>
      <c r="F691" s="2"/>
      <c r="G691" s="2"/>
      <c r="H691" s="2"/>
      <c r="I691" s="11"/>
      <c r="J691" s="11"/>
      <c r="K691" s="2"/>
      <c r="L691" s="2"/>
      <c r="M691" s="307"/>
    </row>
    <row r="692" ht="15.75" customHeight="1">
      <c r="C692" s="14"/>
      <c r="D692" s="11"/>
      <c r="E692" s="11"/>
      <c r="F692" s="2"/>
      <c r="G692" s="2"/>
      <c r="H692" s="2"/>
      <c r="I692" s="11"/>
      <c r="J692" s="11"/>
      <c r="K692" s="2"/>
      <c r="L692" s="2"/>
      <c r="M692" s="307"/>
    </row>
    <row r="693" ht="15.75" customHeight="1">
      <c r="C693" s="14"/>
      <c r="D693" s="11"/>
      <c r="E693" s="11"/>
      <c r="F693" s="2"/>
      <c r="G693" s="2"/>
      <c r="H693" s="2"/>
      <c r="I693" s="11"/>
      <c r="J693" s="11"/>
      <c r="K693" s="2"/>
      <c r="L693" s="2"/>
      <c r="M693" s="307"/>
    </row>
    <row r="694" ht="15.75" customHeight="1">
      <c r="C694" s="14"/>
      <c r="D694" s="11"/>
      <c r="E694" s="11"/>
      <c r="F694" s="2"/>
      <c r="G694" s="2"/>
      <c r="H694" s="2"/>
      <c r="I694" s="11"/>
      <c r="J694" s="11"/>
      <c r="K694" s="2"/>
      <c r="L694" s="2"/>
      <c r="M694" s="307"/>
    </row>
    <row r="695" ht="15.75" customHeight="1">
      <c r="C695" s="14"/>
      <c r="D695" s="11"/>
      <c r="E695" s="11"/>
      <c r="F695" s="2"/>
      <c r="G695" s="2"/>
      <c r="H695" s="2"/>
      <c r="I695" s="11"/>
      <c r="J695" s="11"/>
      <c r="K695" s="2"/>
      <c r="L695" s="2"/>
      <c r="M695" s="307"/>
    </row>
    <row r="696" ht="15.75" customHeight="1">
      <c r="C696" s="14"/>
      <c r="D696" s="11"/>
      <c r="E696" s="11"/>
      <c r="F696" s="2"/>
      <c r="G696" s="2"/>
      <c r="H696" s="2"/>
      <c r="I696" s="11"/>
      <c r="J696" s="11"/>
      <c r="K696" s="2"/>
      <c r="L696" s="2"/>
      <c r="M696" s="307"/>
    </row>
    <row r="697" ht="15.75" customHeight="1">
      <c r="C697" s="14"/>
      <c r="D697" s="11"/>
      <c r="E697" s="11"/>
      <c r="F697" s="2"/>
      <c r="G697" s="2"/>
      <c r="H697" s="2"/>
      <c r="I697" s="11"/>
      <c r="J697" s="11"/>
      <c r="K697" s="2"/>
      <c r="L697" s="2"/>
      <c r="M697" s="307"/>
    </row>
    <row r="698" ht="15.75" customHeight="1">
      <c r="C698" s="14"/>
      <c r="D698" s="11"/>
      <c r="E698" s="11"/>
      <c r="F698" s="2"/>
      <c r="G698" s="2"/>
      <c r="H698" s="2"/>
      <c r="I698" s="11"/>
      <c r="J698" s="11"/>
      <c r="K698" s="2"/>
      <c r="L698" s="2"/>
      <c r="M698" s="307"/>
    </row>
    <row r="699" ht="15.75" customHeight="1">
      <c r="C699" s="14"/>
      <c r="D699" s="11"/>
      <c r="E699" s="11"/>
      <c r="F699" s="2"/>
      <c r="G699" s="2"/>
      <c r="H699" s="2"/>
      <c r="I699" s="11"/>
      <c r="J699" s="11"/>
      <c r="K699" s="2"/>
      <c r="L699" s="2"/>
      <c r="M699" s="307"/>
    </row>
    <row r="700" ht="15.75" customHeight="1">
      <c r="C700" s="14"/>
      <c r="D700" s="11"/>
      <c r="E700" s="11"/>
      <c r="F700" s="2"/>
      <c r="G700" s="2"/>
      <c r="H700" s="2"/>
      <c r="I700" s="11"/>
      <c r="J700" s="11"/>
      <c r="K700" s="2"/>
      <c r="L700" s="2"/>
      <c r="M700" s="307"/>
    </row>
    <row r="701" ht="15.75" customHeight="1">
      <c r="C701" s="14"/>
      <c r="D701" s="11"/>
      <c r="E701" s="11"/>
      <c r="F701" s="2"/>
      <c r="G701" s="2"/>
      <c r="H701" s="2"/>
      <c r="I701" s="11"/>
      <c r="J701" s="11"/>
      <c r="K701" s="2"/>
      <c r="L701" s="2"/>
      <c r="M701" s="307"/>
    </row>
    <row r="702" ht="15.75" customHeight="1">
      <c r="C702" s="14"/>
      <c r="D702" s="11"/>
      <c r="E702" s="11"/>
      <c r="F702" s="2"/>
      <c r="G702" s="2"/>
      <c r="H702" s="2"/>
      <c r="I702" s="11"/>
      <c r="J702" s="11"/>
      <c r="K702" s="2"/>
      <c r="L702" s="2"/>
      <c r="M702" s="307"/>
    </row>
    <row r="703" ht="15.75" customHeight="1">
      <c r="C703" s="14"/>
      <c r="D703" s="11"/>
      <c r="E703" s="11"/>
      <c r="F703" s="2"/>
      <c r="G703" s="2"/>
      <c r="H703" s="2"/>
      <c r="I703" s="11"/>
      <c r="J703" s="11"/>
      <c r="K703" s="2"/>
      <c r="L703" s="2"/>
      <c r="M703" s="307"/>
    </row>
    <row r="704" ht="15.75" customHeight="1">
      <c r="C704" s="14"/>
      <c r="D704" s="11"/>
      <c r="E704" s="11"/>
      <c r="F704" s="2"/>
      <c r="G704" s="2"/>
      <c r="H704" s="2"/>
      <c r="I704" s="11"/>
      <c r="J704" s="11"/>
      <c r="K704" s="2"/>
      <c r="L704" s="2"/>
      <c r="M704" s="307"/>
    </row>
    <row r="705" ht="15.75" customHeight="1">
      <c r="C705" s="14"/>
      <c r="D705" s="11"/>
      <c r="E705" s="11"/>
      <c r="F705" s="2"/>
      <c r="G705" s="2"/>
      <c r="H705" s="2"/>
      <c r="I705" s="11"/>
      <c r="J705" s="11"/>
      <c r="K705" s="2"/>
      <c r="L705" s="2"/>
      <c r="M705" s="307"/>
    </row>
    <row r="706" ht="15.75" customHeight="1">
      <c r="C706" s="14"/>
      <c r="D706" s="11"/>
      <c r="E706" s="11"/>
      <c r="F706" s="2"/>
      <c r="G706" s="2"/>
      <c r="H706" s="2"/>
      <c r="I706" s="11"/>
      <c r="J706" s="11"/>
      <c r="K706" s="2"/>
      <c r="L706" s="2"/>
      <c r="M706" s="307"/>
    </row>
    <row r="707" ht="15.75" customHeight="1">
      <c r="C707" s="14"/>
      <c r="D707" s="11"/>
      <c r="E707" s="11"/>
      <c r="F707" s="2"/>
      <c r="G707" s="2"/>
      <c r="H707" s="2"/>
      <c r="I707" s="11"/>
      <c r="J707" s="11"/>
      <c r="K707" s="2"/>
      <c r="L707" s="2"/>
      <c r="M707" s="307"/>
    </row>
    <row r="708" ht="15.75" customHeight="1">
      <c r="C708" s="14"/>
      <c r="D708" s="11"/>
      <c r="E708" s="11"/>
      <c r="F708" s="2"/>
      <c r="G708" s="2"/>
      <c r="H708" s="2"/>
      <c r="I708" s="11"/>
      <c r="J708" s="11"/>
      <c r="K708" s="2"/>
      <c r="L708" s="2"/>
      <c r="M708" s="307"/>
    </row>
    <row r="709" ht="15.75" customHeight="1">
      <c r="C709" s="14"/>
      <c r="D709" s="11"/>
      <c r="E709" s="11"/>
      <c r="F709" s="2"/>
      <c r="G709" s="2"/>
      <c r="H709" s="2"/>
      <c r="I709" s="11"/>
      <c r="J709" s="11"/>
      <c r="K709" s="2"/>
      <c r="L709" s="2"/>
      <c r="M709" s="307"/>
    </row>
    <row r="710" ht="15.75" customHeight="1">
      <c r="C710" s="14"/>
      <c r="D710" s="11"/>
      <c r="E710" s="11"/>
      <c r="F710" s="2"/>
      <c r="G710" s="2"/>
      <c r="H710" s="2"/>
      <c r="I710" s="11"/>
      <c r="J710" s="11"/>
      <c r="K710" s="2"/>
      <c r="L710" s="2"/>
      <c r="M710" s="307"/>
    </row>
    <row r="711" ht="15.75" customHeight="1">
      <c r="C711" s="14"/>
      <c r="D711" s="11"/>
      <c r="E711" s="11"/>
      <c r="F711" s="2"/>
      <c r="G711" s="2"/>
      <c r="H711" s="2"/>
      <c r="I711" s="11"/>
      <c r="J711" s="11"/>
      <c r="K711" s="2"/>
      <c r="L711" s="2"/>
      <c r="M711" s="307"/>
    </row>
    <row r="712" ht="15.75" customHeight="1">
      <c r="C712" s="14"/>
      <c r="D712" s="11"/>
      <c r="E712" s="11"/>
      <c r="F712" s="2"/>
      <c r="G712" s="2"/>
      <c r="H712" s="2"/>
      <c r="I712" s="11"/>
      <c r="J712" s="11"/>
      <c r="K712" s="2"/>
      <c r="L712" s="2"/>
      <c r="M712" s="307"/>
    </row>
    <row r="713" ht="15.75" customHeight="1">
      <c r="C713" s="14"/>
      <c r="D713" s="11"/>
      <c r="E713" s="11"/>
      <c r="F713" s="2"/>
      <c r="G713" s="2"/>
      <c r="H713" s="2"/>
      <c r="I713" s="11"/>
      <c r="J713" s="11"/>
      <c r="K713" s="2"/>
      <c r="L713" s="2"/>
      <c r="M713" s="307"/>
    </row>
    <row r="714" ht="15.75" customHeight="1">
      <c r="C714" s="14"/>
      <c r="D714" s="11"/>
      <c r="E714" s="11"/>
      <c r="F714" s="2"/>
      <c r="G714" s="2"/>
      <c r="H714" s="2"/>
      <c r="I714" s="11"/>
      <c r="J714" s="11"/>
      <c r="K714" s="2"/>
      <c r="L714" s="2"/>
      <c r="M714" s="307"/>
    </row>
    <row r="715" ht="15.75" customHeight="1">
      <c r="C715" s="14"/>
      <c r="D715" s="11"/>
      <c r="E715" s="11"/>
      <c r="F715" s="2"/>
      <c r="G715" s="2"/>
      <c r="H715" s="2"/>
      <c r="I715" s="11"/>
      <c r="J715" s="11"/>
      <c r="K715" s="2"/>
      <c r="L715" s="2"/>
      <c r="M715" s="307"/>
    </row>
    <row r="716" ht="15.75" customHeight="1">
      <c r="C716" s="14"/>
      <c r="D716" s="11"/>
      <c r="E716" s="11"/>
      <c r="F716" s="2"/>
      <c r="G716" s="2"/>
      <c r="H716" s="2"/>
      <c r="I716" s="11"/>
      <c r="J716" s="11"/>
      <c r="K716" s="2"/>
      <c r="L716" s="2"/>
      <c r="M716" s="307"/>
    </row>
    <row r="717" ht="15.75" customHeight="1">
      <c r="C717" s="14"/>
      <c r="D717" s="11"/>
      <c r="E717" s="11"/>
      <c r="F717" s="2"/>
      <c r="G717" s="2"/>
      <c r="H717" s="2"/>
      <c r="I717" s="11"/>
      <c r="J717" s="11"/>
      <c r="K717" s="2"/>
      <c r="L717" s="2"/>
      <c r="M717" s="307"/>
    </row>
    <row r="718" ht="15.75" customHeight="1">
      <c r="C718" s="14"/>
      <c r="D718" s="11"/>
      <c r="E718" s="11"/>
      <c r="F718" s="2"/>
      <c r="G718" s="2"/>
      <c r="H718" s="2"/>
      <c r="I718" s="11"/>
      <c r="J718" s="11"/>
      <c r="K718" s="2"/>
      <c r="L718" s="2"/>
      <c r="M718" s="307"/>
    </row>
    <row r="719" ht="15.75" customHeight="1">
      <c r="C719" s="14"/>
      <c r="D719" s="11"/>
      <c r="E719" s="11"/>
      <c r="F719" s="2"/>
      <c r="G719" s="2"/>
      <c r="H719" s="2"/>
      <c r="I719" s="11"/>
      <c r="J719" s="11"/>
      <c r="K719" s="2"/>
      <c r="L719" s="2"/>
      <c r="M719" s="307"/>
    </row>
    <row r="720" ht="15.75" customHeight="1">
      <c r="C720" s="14"/>
      <c r="D720" s="11"/>
      <c r="E720" s="11"/>
      <c r="F720" s="2"/>
      <c r="G720" s="2"/>
      <c r="H720" s="2"/>
      <c r="I720" s="11"/>
      <c r="J720" s="11"/>
      <c r="K720" s="2"/>
      <c r="L720" s="2"/>
      <c r="M720" s="307"/>
    </row>
    <row r="721" ht="15.75" customHeight="1">
      <c r="C721" s="14"/>
      <c r="D721" s="11"/>
      <c r="E721" s="11"/>
      <c r="F721" s="2"/>
      <c r="G721" s="2"/>
      <c r="H721" s="2"/>
      <c r="I721" s="11"/>
      <c r="J721" s="11"/>
      <c r="K721" s="2"/>
      <c r="L721" s="2"/>
      <c r="M721" s="307"/>
    </row>
    <row r="722" ht="15.75" customHeight="1">
      <c r="C722" s="14"/>
      <c r="D722" s="11"/>
      <c r="E722" s="11"/>
      <c r="F722" s="2"/>
      <c r="G722" s="2"/>
      <c r="H722" s="2"/>
      <c r="I722" s="11"/>
      <c r="J722" s="11"/>
      <c r="K722" s="2"/>
      <c r="L722" s="2"/>
      <c r="M722" s="307"/>
    </row>
    <row r="723" ht="15.75" customHeight="1">
      <c r="C723" s="14"/>
      <c r="D723" s="11"/>
      <c r="E723" s="11"/>
      <c r="F723" s="2"/>
      <c r="G723" s="2"/>
      <c r="H723" s="2"/>
      <c r="I723" s="11"/>
      <c r="J723" s="11"/>
      <c r="K723" s="2"/>
      <c r="L723" s="2"/>
      <c r="M723" s="307"/>
    </row>
    <row r="724" ht="15.75" customHeight="1">
      <c r="C724" s="14"/>
      <c r="D724" s="11"/>
      <c r="E724" s="11"/>
      <c r="F724" s="2"/>
      <c r="G724" s="2"/>
      <c r="H724" s="2"/>
      <c r="I724" s="11"/>
      <c r="J724" s="11"/>
      <c r="K724" s="2"/>
      <c r="L724" s="2"/>
      <c r="M724" s="307"/>
    </row>
    <row r="725" ht="15.75" customHeight="1">
      <c r="C725" s="14"/>
      <c r="D725" s="11"/>
      <c r="E725" s="11"/>
      <c r="F725" s="2"/>
      <c r="G725" s="2"/>
      <c r="H725" s="2"/>
      <c r="I725" s="11"/>
      <c r="J725" s="11"/>
      <c r="K725" s="2"/>
      <c r="L725" s="2"/>
      <c r="M725" s="307"/>
    </row>
    <row r="726" ht="15.75" customHeight="1">
      <c r="C726" s="14"/>
      <c r="D726" s="11"/>
      <c r="E726" s="11"/>
      <c r="F726" s="2"/>
      <c r="G726" s="2"/>
      <c r="H726" s="2"/>
      <c r="I726" s="11"/>
      <c r="J726" s="11"/>
      <c r="K726" s="2"/>
      <c r="L726" s="2"/>
      <c r="M726" s="307"/>
    </row>
    <row r="727" ht="15.75" customHeight="1">
      <c r="C727" s="14"/>
      <c r="D727" s="11"/>
      <c r="E727" s="11"/>
      <c r="F727" s="2"/>
      <c r="G727" s="2"/>
      <c r="H727" s="2"/>
      <c r="I727" s="11"/>
      <c r="J727" s="11"/>
      <c r="K727" s="2"/>
      <c r="L727" s="2"/>
      <c r="M727" s="307"/>
    </row>
    <row r="728" ht="15.75" customHeight="1">
      <c r="C728" s="14"/>
      <c r="D728" s="11"/>
      <c r="E728" s="11"/>
      <c r="F728" s="2"/>
      <c r="G728" s="2"/>
      <c r="H728" s="2"/>
      <c r="I728" s="11"/>
      <c r="J728" s="11"/>
      <c r="K728" s="2"/>
      <c r="L728" s="2"/>
      <c r="M728" s="307"/>
    </row>
    <row r="729" ht="15.75" customHeight="1">
      <c r="C729" s="14"/>
      <c r="D729" s="11"/>
      <c r="E729" s="11"/>
      <c r="F729" s="2"/>
      <c r="G729" s="2"/>
      <c r="H729" s="2"/>
      <c r="I729" s="11"/>
      <c r="J729" s="11"/>
      <c r="K729" s="2"/>
      <c r="L729" s="2"/>
      <c r="M729" s="307"/>
    </row>
    <row r="730" ht="15.75" customHeight="1">
      <c r="C730" s="14"/>
      <c r="D730" s="11"/>
      <c r="E730" s="11"/>
      <c r="F730" s="2"/>
      <c r="G730" s="2"/>
      <c r="H730" s="2"/>
      <c r="I730" s="11"/>
      <c r="J730" s="11"/>
      <c r="K730" s="2"/>
      <c r="L730" s="2"/>
      <c r="M730" s="307"/>
    </row>
    <row r="731" ht="15.75" customHeight="1">
      <c r="C731" s="14"/>
      <c r="D731" s="11"/>
      <c r="E731" s="11"/>
      <c r="F731" s="2"/>
      <c r="G731" s="2"/>
      <c r="H731" s="2"/>
      <c r="I731" s="11"/>
      <c r="J731" s="11"/>
      <c r="K731" s="2"/>
      <c r="L731" s="2"/>
      <c r="M731" s="307"/>
    </row>
    <row r="732" ht="15.75" customHeight="1">
      <c r="C732" s="14"/>
      <c r="D732" s="11"/>
      <c r="E732" s="11"/>
      <c r="F732" s="2"/>
      <c r="G732" s="2"/>
      <c r="H732" s="2"/>
      <c r="I732" s="11"/>
      <c r="J732" s="11"/>
      <c r="K732" s="2"/>
      <c r="L732" s="2"/>
      <c r="M732" s="307"/>
    </row>
    <row r="733" ht="15.75" customHeight="1">
      <c r="C733" s="14"/>
      <c r="D733" s="11"/>
      <c r="E733" s="11"/>
      <c r="F733" s="2"/>
      <c r="G733" s="2"/>
      <c r="H733" s="2"/>
      <c r="I733" s="11"/>
      <c r="J733" s="11"/>
      <c r="K733" s="2"/>
      <c r="L733" s="2"/>
      <c r="M733" s="307"/>
    </row>
    <row r="734" ht="15.75" customHeight="1">
      <c r="C734" s="14"/>
      <c r="D734" s="11"/>
      <c r="E734" s="11"/>
      <c r="F734" s="2"/>
      <c r="G734" s="2"/>
      <c r="H734" s="2"/>
      <c r="I734" s="11"/>
      <c r="J734" s="11"/>
      <c r="K734" s="2"/>
      <c r="L734" s="2"/>
      <c r="M734" s="307"/>
    </row>
    <row r="735" ht="15.75" customHeight="1">
      <c r="C735" s="14"/>
      <c r="D735" s="11"/>
      <c r="E735" s="11"/>
      <c r="F735" s="2"/>
      <c r="G735" s="2"/>
      <c r="H735" s="2"/>
      <c r="I735" s="11"/>
      <c r="J735" s="11"/>
      <c r="K735" s="2"/>
      <c r="L735" s="2"/>
      <c r="M735" s="307"/>
    </row>
    <row r="736" ht="15.75" customHeight="1">
      <c r="C736" s="14"/>
      <c r="D736" s="11"/>
      <c r="E736" s="11"/>
      <c r="F736" s="2"/>
      <c r="G736" s="2"/>
      <c r="H736" s="2"/>
      <c r="I736" s="11"/>
      <c r="J736" s="11"/>
      <c r="K736" s="2"/>
      <c r="L736" s="2"/>
      <c r="M736" s="307"/>
    </row>
    <row r="737" ht="15.75" customHeight="1">
      <c r="C737" s="14"/>
      <c r="D737" s="11"/>
      <c r="E737" s="11"/>
      <c r="F737" s="2"/>
      <c r="G737" s="2"/>
      <c r="H737" s="2"/>
      <c r="I737" s="11"/>
      <c r="J737" s="11"/>
      <c r="K737" s="2"/>
      <c r="L737" s="2"/>
      <c r="M737" s="307"/>
    </row>
    <row r="738" ht="15.75" customHeight="1">
      <c r="C738" s="14"/>
      <c r="D738" s="11"/>
      <c r="E738" s="11"/>
      <c r="F738" s="2"/>
      <c r="G738" s="2"/>
      <c r="H738" s="2"/>
      <c r="I738" s="11"/>
      <c r="J738" s="11"/>
      <c r="K738" s="2"/>
      <c r="L738" s="2"/>
      <c r="M738" s="307"/>
    </row>
    <row r="739" ht="15.75" customHeight="1">
      <c r="C739" s="14"/>
      <c r="D739" s="11"/>
      <c r="E739" s="11"/>
      <c r="F739" s="2"/>
      <c r="G739" s="2"/>
      <c r="H739" s="2"/>
      <c r="I739" s="11"/>
      <c r="J739" s="11"/>
      <c r="K739" s="2"/>
      <c r="L739" s="2"/>
      <c r="M739" s="307"/>
    </row>
    <row r="740" ht="15.75" customHeight="1">
      <c r="C740" s="14"/>
      <c r="D740" s="11"/>
      <c r="E740" s="11"/>
      <c r="F740" s="2"/>
      <c r="G740" s="2"/>
      <c r="H740" s="2"/>
      <c r="I740" s="11"/>
      <c r="J740" s="11"/>
      <c r="K740" s="2"/>
      <c r="L740" s="2"/>
      <c r="M740" s="307"/>
    </row>
    <row r="741" ht="15.75" customHeight="1">
      <c r="C741" s="14"/>
      <c r="D741" s="11"/>
      <c r="E741" s="11"/>
      <c r="F741" s="2"/>
      <c r="G741" s="2"/>
      <c r="H741" s="2"/>
      <c r="I741" s="11"/>
      <c r="J741" s="11"/>
      <c r="K741" s="2"/>
      <c r="L741" s="2"/>
      <c r="M741" s="307"/>
    </row>
    <row r="742" ht="15.75" customHeight="1">
      <c r="C742" s="14"/>
      <c r="D742" s="11"/>
      <c r="E742" s="11"/>
      <c r="F742" s="2"/>
      <c r="G742" s="2"/>
      <c r="H742" s="2"/>
      <c r="I742" s="11"/>
      <c r="J742" s="11"/>
      <c r="K742" s="2"/>
      <c r="L742" s="2"/>
      <c r="M742" s="307"/>
    </row>
    <row r="743" ht="15.75" customHeight="1">
      <c r="C743" s="14"/>
      <c r="D743" s="11"/>
      <c r="E743" s="11"/>
      <c r="F743" s="2"/>
      <c r="G743" s="2"/>
      <c r="H743" s="2"/>
      <c r="I743" s="11"/>
      <c r="J743" s="11"/>
      <c r="K743" s="2"/>
      <c r="L743" s="2"/>
      <c r="M743" s="307"/>
    </row>
    <row r="744" ht="15.75" customHeight="1">
      <c r="C744" s="14"/>
      <c r="D744" s="11"/>
      <c r="E744" s="11"/>
      <c r="F744" s="2"/>
      <c r="G744" s="2"/>
      <c r="H744" s="2"/>
      <c r="I744" s="11"/>
      <c r="J744" s="11"/>
      <c r="K744" s="2"/>
      <c r="L744" s="2"/>
      <c r="M744" s="307"/>
    </row>
    <row r="745" ht="15.75" customHeight="1">
      <c r="C745" s="14"/>
      <c r="D745" s="11"/>
      <c r="E745" s="11"/>
      <c r="F745" s="2"/>
      <c r="G745" s="2"/>
      <c r="H745" s="2"/>
      <c r="I745" s="11"/>
      <c r="J745" s="11"/>
      <c r="K745" s="2"/>
      <c r="L745" s="2"/>
      <c r="M745" s="307"/>
    </row>
    <row r="746" ht="15.75" customHeight="1">
      <c r="C746" s="14"/>
      <c r="D746" s="11"/>
      <c r="E746" s="11"/>
      <c r="F746" s="2"/>
      <c r="G746" s="2"/>
      <c r="H746" s="2"/>
      <c r="I746" s="11"/>
      <c r="J746" s="11"/>
      <c r="K746" s="2"/>
      <c r="L746" s="2"/>
      <c r="M746" s="307"/>
    </row>
    <row r="747" ht="15.75" customHeight="1">
      <c r="C747" s="14"/>
      <c r="D747" s="11"/>
      <c r="E747" s="11"/>
      <c r="F747" s="2"/>
      <c r="G747" s="2"/>
      <c r="H747" s="2"/>
      <c r="I747" s="11"/>
      <c r="J747" s="11"/>
      <c r="K747" s="2"/>
      <c r="L747" s="2"/>
      <c r="M747" s="307"/>
    </row>
    <row r="748" ht="15.75" customHeight="1">
      <c r="C748" s="14"/>
      <c r="D748" s="11"/>
      <c r="E748" s="11"/>
      <c r="F748" s="2"/>
      <c r="G748" s="2"/>
      <c r="H748" s="2"/>
      <c r="I748" s="11"/>
      <c r="J748" s="11"/>
      <c r="K748" s="2"/>
      <c r="L748" s="2"/>
      <c r="M748" s="307"/>
    </row>
    <row r="749" ht="15.75" customHeight="1">
      <c r="C749" s="14"/>
      <c r="D749" s="11"/>
      <c r="E749" s="11"/>
      <c r="F749" s="2"/>
      <c r="G749" s="2"/>
      <c r="H749" s="2"/>
      <c r="I749" s="11"/>
      <c r="J749" s="11"/>
      <c r="K749" s="2"/>
      <c r="L749" s="2"/>
      <c r="M749" s="307"/>
    </row>
    <row r="750" ht="15.75" customHeight="1">
      <c r="C750" s="14"/>
      <c r="D750" s="11"/>
      <c r="E750" s="11"/>
      <c r="F750" s="2"/>
      <c r="G750" s="2"/>
      <c r="H750" s="2"/>
      <c r="I750" s="11"/>
      <c r="J750" s="11"/>
      <c r="K750" s="2"/>
      <c r="L750" s="2"/>
      <c r="M750" s="307"/>
    </row>
    <row r="751" ht="15.75" customHeight="1">
      <c r="C751" s="14"/>
      <c r="D751" s="11"/>
      <c r="E751" s="11"/>
      <c r="F751" s="2"/>
      <c r="G751" s="2"/>
      <c r="H751" s="2"/>
      <c r="I751" s="11"/>
      <c r="J751" s="11"/>
      <c r="K751" s="2"/>
      <c r="L751" s="2"/>
      <c r="M751" s="307"/>
    </row>
    <row r="752" ht="15.75" customHeight="1">
      <c r="C752" s="14"/>
      <c r="D752" s="11"/>
      <c r="E752" s="11"/>
      <c r="F752" s="2"/>
      <c r="G752" s="2"/>
      <c r="H752" s="2"/>
      <c r="I752" s="11"/>
      <c r="J752" s="11"/>
      <c r="K752" s="2"/>
      <c r="L752" s="2"/>
      <c r="M752" s="307"/>
    </row>
    <row r="753" ht="15.75" customHeight="1">
      <c r="C753" s="14"/>
      <c r="D753" s="11"/>
      <c r="E753" s="11"/>
      <c r="F753" s="2"/>
      <c r="G753" s="2"/>
      <c r="H753" s="2"/>
      <c r="I753" s="11"/>
      <c r="J753" s="11"/>
      <c r="K753" s="2"/>
      <c r="L753" s="2"/>
      <c r="M753" s="307"/>
    </row>
    <row r="754" ht="15.75" customHeight="1">
      <c r="C754" s="14"/>
      <c r="D754" s="11"/>
      <c r="E754" s="11"/>
      <c r="F754" s="2"/>
      <c r="G754" s="2"/>
      <c r="H754" s="2"/>
      <c r="I754" s="11"/>
      <c r="J754" s="11"/>
      <c r="K754" s="2"/>
      <c r="L754" s="2"/>
      <c r="M754" s="307"/>
    </row>
    <row r="755" ht="15.75" customHeight="1">
      <c r="C755" s="14"/>
      <c r="D755" s="11"/>
      <c r="E755" s="11"/>
      <c r="F755" s="2"/>
      <c r="G755" s="2"/>
      <c r="H755" s="2"/>
      <c r="I755" s="11"/>
      <c r="J755" s="11"/>
      <c r="K755" s="2"/>
      <c r="L755" s="2"/>
      <c r="M755" s="307"/>
    </row>
    <row r="756" ht="15.75" customHeight="1">
      <c r="C756" s="14"/>
      <c r="D756" s="11"/>
      <c r="E756" s="11"/>
      <c r="F756" s="2"/>
      <c r="G756" s="2"/>
      <c r="H756" s="2"/>
      <c r="I756" s="11"/>
      <c r="J756" s="11"/>
      <c r="K756" s="2"/>
      <c r="L756" s="2"/>
      <c r="M756" s="307"/>
    </row>
    <row r="757" ht="15.75" customHeight="1">
      <c r="C757" s="14"/>
      <c r="D757" s="11"/>
      <c r="E757" s="11"/>
      <c r="F757" s="2"/>
      <c r="G757" s="2"/>
      <c r="H757" s="2"/>
      <c r="I757" s="11"/>
      <c r="J757" s="11"/>
      <c r="K757" s="2"/>
      <c r="L757" s="2"/>
      <c r="M757" s="307"/>
    </row>
    <row r="758" ht="15.75" customHeight="1">
      <c r="C758" s="14"/>
      <c r="D758" s="11"/>
      <c r="E758" s="11"/>
      <c r="F758" s="2"/>
      <c r="G758" s="2"/>
      <c r="H758" s="2"/>
      <c r="I758" s="11"/>
      <c r="J758" s="11"/>
      <c r="K758" s="2"/>
      <c r="L758" s="2"/>
      <c r="M758" s="307"/>
    </row>
    <row r="759" ht="15.75" customHeight="1">
      <c r="C759" s="14"/>
      <c r="D759" s="11"/>
      <c r="E759" s="11"/>
      <c r="F759" s="2"/>
      <c r="G759" s="2"/>
      <c r="H759" s="2"/>
      <c r="I759" s="11"/>
      <c r="J759" s="11"/>
      <c r="K759" s="2"/>
      <c r="L759" s="2"/>
      <c r="M759" s="307"/>
    </row>
    <row r="760" ht="15.75" customHeight="1">
      <c r="C760" s="14"/>
      <c r="D760" s="11"/>
      <c r="E760" s="11"/>
      <c r="F760" s="2"/>
      <c r="G760" s="2"/>
      <c r="H760" s="2"/>
      <c r="I760" s="11"/>
      <c r="J760" s="11"/>
      <c r="K760" s="2"/>
      <c r="L760" s="2"/>
      <c r="M760" s="307"/>
    </row>
    <row r="761" ht="15.75" customHeight="1">
      <c r="C761" s="14"/>
      <c r="D761" s="11"/>
      <c r="E761" s="11"/>
      <c r="F761" s="2"/>
      <c r="G761" s="2"/>
      <c r="H761" s="2"/>
      <c r="I761" s="11"/>
      <c r="J761" s="11"/>
      <c r="K761" s="2"/>
      <c r="L761" s="2"/>
      <c r="M761" s="307"/>
    </row>
    <row r="762" ht="15.75" customHeight="1">
      <c r="C762" s="14"/>
      <c r="D762" s="11"/>
      <c r="E762" s="11"/>
      <c r="F762" s="2"/>
      <c r="G762" s="2"/>
      <c r="H762" s="2"/>
      <c r="I762" s="11"/>
      <c r="J762" s="11"/>
      <c r="K762" s="2"/>
      <c r="L762" s="2"/>
      <c r="M762" s="307"/>
    </row>
    <row r="763" ht="15.75" customHeight="1">
      <c r="C763" s="14"/>
      <c r="D763" s="11"/>
      <c r="E763" s="11"/>
      <c r="F763" s="2"/>
      <c r="G763" s="2"/>
      <c r="H763" s="2"/>
      <c r="I763" s="11"/>
      <c r="J763" s="11"/>
      <c r="K763" s="2"/>
      <c r="L763" s="2"/>
      <c r="M763" s="307"/>
    </row>
    <row r="764" ht="15.75" customHeight="1">
      <c r="C764" s="14"/>
      <c r="D764" s="11"/>
      <c r="E764" s="11"/>
      <c r="F764" s="2"/>
      <c r="G764" s="2"/>
      <c r="H764" s="2"/>
      <c r="I764" s="11"/>
      <c r="J764" s="11"/>
      <c r="K764" s="2"/>
      <c r="L764" s="2"/>
      <c r="M764" s="307"/>
    </row>
    <row r="765" ht="15.75" customHeight="1">
      <c r="C765" s="14"/>
      <c r="D765" s="11"/>
      <c r="E765" s="11"/>
      <c r="F765" s="2"/>
      <c r="G765" s="2"/>
      <c r="H765" s="2"/>
      <c r="I765" s="11"/>
      <c r="J765" s="11"/>
      <c r="K765" s="2"/>
      <c r="L765" s="2"/>
      <c r="M765" s="307"/>
    </row>
    <row r="766" ht="15.75" customHeight="1">
      <c r="C766" s="14"/>
      <c r="D766" s="11"/>
      <c r="E766" s="11"/>
      <c r="F766" s="2"/>
      <c r="G766" s="2"/>
      <c r="H766" s="2"/>
      <c r="I766" s="11"/>
      <c r="J766" s="11"/>
      <c r="K766" s="2"/>
      <c r="L766" s="2"/>
      <c r="M766" s="307"/>
    </row>
    <row r="767" ht="15.75" customHeight="1">
      <c r="C767" s="14"/>
      <c r="D767" s="11"/>
      <c r="E767" s="11"/>
      <c r="F767" s="2"/>
      <c r="G767" s="2"/>
      <c r="H767" s="2"/>
      <c r="I767" s="11"/>
      <c r="J767" s="11"/>
      <c r="K767" s="2"/>
      <c r="L767" s="2"/>
      <c r="M767" s="307"/>
    </row>
    <row r="768" ht="15.75" customHeight="1">
      <c r="C768" s="14"/>
      <c r="D768" s="11"/>
      <c r="E768" s="11"/>
      <c r="F768" s="2"/>
      <c r="G768" s="2"/>
      <c r="H768" s="2"/>
      <c r="I768" s="11"/>
      <c r="J768" s="11"/>
      <c r="K768" s="2"/>
      <c r="L768" s="2"/>
      <c r="M768" s="307"/>
    </row>
    <row r="769" ht="15.75" customHeight="1">
      <c r="C769" s="14"/>
      <c r="D769" s="11"/>
      <c r="E769" s="11"/>
      <c r="F769" s="2"/>
      <c r="G769" s="2"/>
      <c r="H769" s="2"/>
      <c r="I769" s="11"/>
      <c r="J769" s="11"/>
      <c r="K769" s="2"/>
      <c r="L769" s="2"/>
      <c r="M769" s="307"/>
    </row>
    <row r="770" ht="15.75" customHeight="1">
      <c r="C770" s="14"/>
      <c r="D770" s="11"/>
      <c r="E770" s="11"/>
      <c r="F770" s="2"/>
      <c r="G770" s="2"/>
      <c r="H770" s="2"/>
      <c r="I770" s="11"/>
      <c r="J770" s="11"/>
      <c r="K770" s="2"/>
      <c r="L770" s="2"/>
      <c r="M770" s="307"/>
    </row>
    <row r="771" ht="15.75" customHeight="1">
      <c r="C771" s="14"/>
      <c r="D771" s="11"/>
      <c r="E771" s="11"/>
      <c r="F771" s="2"/>
      <c r="G771" s="2"/>
      <c r="H771" s="2"/>
      <c r="I771" s="11"/>
      <c r="J771" s="11"/>
      <c r="K771" s="2"/>
      <c r="L771" s="2"/>
      <c r="M771" s="307"/>
    </row>
    <row r="772" ht="15.75" customHeight="1">
      <c r="C772" s="14"/>
      <c r="D772" s="11"/>
      <c r="E772" s="11"/>
      <c r="F772" s="2"/>
      <c r="G772" s="2"/>
      <c r="H772" s="2"/>
      <c r="I772" s="11"/>
      <c r="J772" s="11"/>
      <c r="K772" s="2"/>
      <c r="L772" s="2"/>
      <c r="M772" s="307"/>
    </row>
    <row r="773" ht="15.75" customHeight="1">
      <c r="C773" s="14"/>
      <c r="D773" s="11"/>
      <c r="E773" s="11"/>
      <c r="F773" s="2"/>
      <c r="G773" s="2"/>
      <c r="H773" s="2"/>
      <c r="I773" s="11"/>
      <c r="J773" s="11"/>
      <c r="K773" s="2"/>
      <c r="L773" s="2"/>
      <c r="M773" s="307"/>
    </row>
    <row r="774" ht="15.75" customHeight="1">
      <c r="C774" s="14"/>
      <c r="D774" s="11"/>
      <c r="E774" s="11"/>
      <c r="F774" s="2"/>
      <c r="G774" s="2"/>
      <c r="H774" s="2"/>
      <c r="I774" s="11"/>
      <c r="J774" s="11"/>
      <c r="K774" s="2"/>
      <c r="L774" s="2"/>
      <c r="M774" s="307"/>
    </row>
    <row r="775" ht="15.75" customHeight="1">
      <c r="C775" s="14"/>
      <c r="D775" s="11"/>
      <c r="E775" s="11"/>
      <c r="F775" s="2"/>
      <c r="G775" s="2"/>
      <c r="H775" s="2"/>
      <c r="I775" s="11"/>
      <c r="J775" s="11"/>
      <c r="K775" s="2"/>
      <c r="L775" s="2"/>
      <c r="M775" s="307"/>
    </row>
    <row r="776" ht="15.75" customHeight="1">
      <c r="C776" s="14"/>
      <c r="D776" s="11"/>
      <c r="E776" s="11"/>
      <c r="F776" s="2"/>
      <c r="G776" s="2"/>
      <c r="H776" s="2"/>
      <c r="I776" s="11"/>
      <c r="J776" s="11"/>
      <c r="K776" s="2"/>
      <c r="L776" s="2"/>
      <c r="M776" s="307"/>
    </row>
    <row r="777" ht="15.75" customHeight="1">
      <c r="C777" s="14"/>
      <c r="D777" s="11"/>
      <c r="E777" s="11"/>
      <c r="F777" s="2"/>
      <c r="G777" s="2"/>
      <c r="H777" s="2"/>
      <c r="I777" s="11"/>
      <c r="J777" s="11"/>
      <c r="K777" s="2"/>
      <c r="L777" s="2"/>
      <c r="M777" s="307"/>
    </row>
    <row r="778" ht="15.75" customHeight="1">
      <c r="C778" s="14"/>
      <c r="D778" s="11"/>
      <c r="E778" s="11"/>
      <c r="F778" s="2"/>
      <c r="G778" s="2"/>
      <c r="H778" s="2"/>
      <c r="I778" s="11"/>
      <c r="J778" s="11"/>
      <c r="K778" s="2"/>
      <c r="L778" s="2"/>
      <c r="M778" s="307"/>
    </row>
    <row r="779" ht="15.75" customHeight="1">
      <c r="C779" s="14"/>
      <c r="D779" s="11"/>
      <c r="E779" s="11"/>
      <c r="F779" s="2"/>
      <c r="G779" s="2"/>
      <c r="H779" s="2"/>
      <c r="I779" s="11"/>
      <c r="J779" s="11"/>
      <c r="K779" s="2"/>
      <c r="L779" s="2"/>
      <c r="M779" s="307"/>
    </row>
    <row r="780" ht="15.75" customHeight="1">
      <c r="C780" s="14"/>
      <c r="D780" s="11"/>
      <c r="E780" s="11"/>
      <c r="F780" s="2"/>
      <c r="G780" s="2"/>
      <c r="H780" s="2"/>
      <c r="I780" s="11"/>
      <c r="J780" s="11"/>
      <c r="K780" s="2"/>
      <c r="L780" s="2"/>
      <c r="M780" s="307"/>
    </row>
    <row r="781" ht="15.75" customHeight="1">
      <c r="C781" s="14"/>
      <c r="D781" s="11"/>
      <c r="E781" s="11"/>
      <c r="F781" s="2"/>
      <c r="G781" s="2"/>
      <c r="H781" s="2"/>
      <c r="I781" s="11"/>
      <c r="J781" s="11"/>
      <c r="K781" s="2"/>
      <c r="L781" s="2"/>
      <c r="M781" s="307"/>
    </row>
    <row r="782" ht="15.75" customHeight="1">
      <c r="C782" s="14"/>
      <c r="D782" s="11"/>
      <c r="E782" s="11"/>
      <c r="F782" s="2"/>
      <c r="G782" s="2"/>
      <c r="H782" s="2"/>
      <c r="I782" s="11"/>
      <c r="J782" s="11"/>
      <c r="K782" s="2"/>
      <c r="L782" s="2"/>
      <c r="M782" s="307"/>
    </row>
    <row r="783" ht="15.75" customHeight="1">
      <c r="C783" s="14"/>
      <c r="D783" s="11"/>
      <c r="E783" s="11"/>
      <c r="F783" s="2"/>
      <c r="G783" s="2"/>
      <c r="H783" s="2"/>
      <c r="I783" s="11"/>
      <c r="J783" s="11"/>
      <c r="K783" s="2"/>
      <c r="L783" s="2"/>
      <c r="M783" s="307"/>
    </row>
    <row r="784" ht="15.75" customHeight="1">
      <c r="C784" s="14"/>
      <c r="D784" s="11"/>
      <c r="E784" s="11"/>
      <c r="F784" s="2"/>
      <c r="G784" s="2"/>
      <c r="H784" s="2"/>
      <c r="I784" s="11"/>
      <c r="J784" s="11"/>
      <c r="K784" s="2"/>
      <c r="L784" s="2"/>
      <c r="M784" s="307"/>
    </row>
    <row r="785" ht="15.75" customHeight="1">
      <c r="C785" s="14"/>
      <c r="D785" s="11"/>
      <c r="E785" s="11"/>
      <c r="F785" s="2"/>
      <c r="G785" s="2"/>
      <c r="H785" s="2"/>
      <c r="I785" s="11"/>
      <c r="J785" s="11"/>
      <c r="K785" s="2"/>
      <c r="L785" s="2"/>
      <c r="M785" s="307"/>
    </row>
    <row r="786" ht="15.75" customHeight="1">
      <c r="C786" s="14"/>
      <c r="D786" s="11"/>
      <c r="E786" s="11"/>
      <c r="F786" s="2"/>
      <c r="G786" s="2"/>
      <c r="H786" s="2"/>
      <c r="I786" s="11"/>
      <c r="J786" s="11"/>
      <c r="K786" s="2"/>
      <c r="L786" s="2"/>
      <c r="M786" s="307"/>
    </row>
    <row r="787" ht="15.75" customHeight="1">
      <c r="C787" s="14"/>
      <c r="D787" s="11"/>
      <c r="E787" s="11"/>
      <c r="F787" s="2"/>
      <c r="G787" s="2"/>
      <c r="H787" s="2"/>
      <c r="I787" s="11"/>
      <c r="J787" s="11"/>
      <c r="K787" s="2"/>
      <c r="L787" s="2"/>
      <c r="M787" s="307"/>
    </row>
    <row r="788" ht="15.75" customHeight="1">
      <c r="C788" s="14"/>
      <c r="D788" s="11"/>
      <c r="E788" s="11"/>
      <c r="F788" s="2"/>
      <c r="G788" s="2"/>
      <c r="H788" s="2"/>
      <c r="I788" s="11"/>
      <c r="J788" s="11"/>
      <c r="K788" s="2"/>
      <c r="L788" s="2"/>
      <c r="M788" s="307"/>
    </row>
    <row r="789" ht="15.75" customHeight="1">
      <c r="C789" s="14"/>
      <c r="D789" s="11"/>
      <c r="E789" s="11"/>
      <c r="F789" s="2"/>
      <c r="G789" s="2"/>
      <c r="H789" s="2"/>
      <c r="I789" s="11"/>
      <c r="J789" s="11"/>
      <c r="K789" s="2"/>
      <c r="L789" s="2"/>
      <c r="M789" s="307"/>
    </row>
    <row r="790" ht="15.75" customHeight="1">
      <c r="C790" s="14"/>
      <c r="D790" s="11"/>
      <c r="E790" s="11"/>
      <c r="F790" s="2"/>
      <c r="G790" s="2"/>
      <c r="H790" s="2"/>
      <c r="I790" s="11"/>
      <c r="J790" s="11"/>
      <c r="K790" s="2"/>
      <c r="L790" s="2"/>
      <c r="M790" s="307"/>
    </row>
    <row r="791" ht="15.75" customHeight="1">
      <c r="C791" s="14"/>
      <c r="D791" s="11"/>
      <c r="E791" s="11"/>
      <c r="F791" s="2"/>
      <c r="G791" s="2"/>
      <c r="H791" s="2"/>
      <c r="I791" s="11"/>
      <c r="J791" s="11"/>
      <c r="K791" s="2"/>
      <c r="L791" s="2"/>
      <c r="M791" s="307"/>
    </row>
    <row r="792" ht="15.75" customHeight="1">
      <c r="C792" s="14"/>
      <c r="D792" s="11"/>
      <c r="E792" s="11"/>
      <c r="F792" s="2"/>
      <c r="G792" s="2"/>
      <c r="H792" s="2"/>
      <c r="I792" s="11"/>
      <c r="J792" s="11"/>
      <c r="K792" s="2"/>
      <c r="L792" s="2"/>
      <c r="M792" s="307"/>
    </row>
    <row r="793" ht="15.75" customHeight="1">
      <c r="C793" s="14"/>
      <c r="D793" s="11"/>
      <c r="E793" s="11"/>
      <c r="F793" s="2"/>
      <c r="G793" s="2"/>
      <c r="H793" s="2"/>
      <c r="I793" s="11"/>
      <c r="J793" s="11"/>
      <c r="K793" s="2"/>
      <c r="L793" s="2"/>
      <c r="M793" s="307"/>
    </row>
    <row r="794" ht="15.75" customHeight="1">
      <c r="C794" s="14"/>
      <c r="D794" s="11"/>
      <c r="E794" s="11"/>
      <c r="F794" s="2"/>
      <c r="G794" s="2"/>
      <c r="H794" s="2"/>
      <c r="I794" s="11"/>
      <c r="J794" s="11"/>
      <c r="K794" s="2"/>
      <c r="L794" s="2"/>
      <c r="M794" s="307"/>
    </row>
    <row r="795" ht="15.75" customHeight="1">
      <c r="C795" s="14"/>
      <c r="D795" s="11"/>
      <c r="E795" s="11"/>
      <c r="F795" s="2"/>
      <c r="G795" s="2"/>
      <c r="H795" s="2"/>
      <c r="I795" s="11"/>
      <c r="J795" s="11"/>
      <c r="K795" s="2"/>
      <c r="L795" s="2"/>
      <c r="M795" s="307"/>
    </row>
    <row r="796" ht="15.75" customHeight="1">
      <c r="C796" s="14"/>
      <c r="D796" s="11"/>
      <c r="E796" s="11"/>
      <c r="F796" s="2"/>
      <c r="G796" s="2"/>
      <c r="H796" s="2"/>
      <c r="I796" s="11"/>
      <c r="J796" s="11"/>
      <c r="K796" s="2"/>
      <c r="L796" s="2"/>
      <c r="M796" s="307"/>
    </row>
    <row r="797" ht="15.75" customHeight="1">
      <c r="C797" s="14"/>
      <c r="D797" s="11"/>
      <c r="E797" s="11"/>
      <c r="F797" s="2"/>
      <c r="G797" s="2"/>
      <c r="H797" s="2"/>
      <c r="I797" s="11"/>
      <c r="J797" s="11"/>
      <c r="K797" s="2"/>
      <c r="L797" s="2"/>
      <c r="M797" s="307"/>
    </row>
    <row r="798" ht="15.75" customHeight="1">
      <c r="C798" s="14"/>
      <c r="D798" s="11"/>
      <c r="E798" s="11"/>
      <c r="F798" s="2"/>
      <c r="G798" s="2"/>
      <c r="H798" s="2"/>
      <c r="I798" s="11"/>
      <c r="J798" s="11"/>
      <c r="K798" s="2"/>
      <c r="L798" s="2"/>
      <c r="M798" s="307"/>
    </row>
    <row r="799" ht="15.75" customHeight="1">
      <c r="C799" s="14"/>
      <c r="D799" s="11"/>
      <c r="E799" s="11"/>
      <c r="F799" s="2"/>
      <c r="G799" s="2"/>
      <c r="H799" s="2"/>
      <c r="I799" s="11"/>
      <c r="J799" s="11"/>
      <c r="K799" s="2"/>
      <c r="L799" s="2"/>
      <c r="M799" s="307"/>
    </row>
    <row r="800" ht="15.75" customHeight="1">
      <c r="C800" s="14"/>
      <c r="D800" s="11"/>
      <c r="E800" s="11"/>
      <c r="F800" s="2"/>
      <c r="G800" s="2"/>
      <c r="H800" s="2"/>
      <c r="I800" s="11"/>
      <c r="J800" s="11"/>
      <c r="K800" s="2"/>
      <c r="L800" s="2"/>
      <c r="M800" s="307"/>
    </row>
    <row r="801" ht="15.75" customHeight="1">
      <c r="C801" s="14"/>
      <c r="D801" s="11"/>
      <c r="E801" s="11"/>
      <c r="F801" s="2"/>
      <c r="G801" s="2"/>
      <c r="H801" s="2"/>
      <c r="I801" s="11"/>
      <c r="J801" s="11"/>
      <c r="K801" s="2"/>
      <c r="L801" s="2"/>
      <c r="M801" s="307"/>
    </row>
    <row r="802" ht="15.75" customHeight="1">
      <c r="C802" s="14"/>
      <c r="D802" s="11"/>
      <c r="E802" s="11"/>
      <c r="F802" s="2"/>
      <c r="G802" s="2"/>
      <c r="H802" s="2"/>
      <c r="I802" s="11"/>
      <c r="J802" s="11"/>
      <c r="K802" s="2"/>
      <c r="L802" s="2"/>
      <c r="M802" s="307"/>
    </row>
    <row r="803" ht="15.75" customHeight="1">
      <c r="C803" s="14"/>
      <c r="D803" s="11"/>
      <c r="E803" s="11"/>
      <c r="F803" s="2"/>
      <c r="G803" s="2"/>
      <c r="H803" s="2"/>
      <c r="I803" s="11"/>
      <c r="J803" s="11"/>
      <c r="K803" s="2"/>
      <c r="L803" s="2"/>
      <c r="M803" s="307"/>
    </row>
    <row r="804" ht="15.75" customHeight="1">
      <c r="C804" s="14"/>
      <c r="D804" s="11"/>
      <c r="E804" s="11"/>
      <c r="F804" s="2"/>
      <c r="G804" s="2"/>
      <c r="H804" s="2"/>
      <c r="I804" s="11"/>
      <c r="J804" s="11"/>
      <c r="K804" s="2"/>
      <c r="L804" s="2"/>
      <c r="M804" s="307"/>
    </row>
    <row r="805" ht="15.75" customHeight="1">
      <c r="C805" s="14"/>
      <c r="D805" s="11"/>
      <c r="E805" s="11"/>
      <c r="F805" s="2"/>
      <c r="G805" s="2"/>
      <c r="H805" s="2"/>
      <c r="I805" s="11"/>
      <c r="J805" s="11"/>
      <c r="K805" s="2"/>
      <c r="L805" s="2"/>
      <c r="M805" s="307"/>
    </row>
    <row r="806" ht="15.75" customHeight="1">
      <c r="C806" s="14"/>
      <c r="D806" s="11"/>
      <c r="E806" s="11"/>
      <c r="F806" s="2"/>
      <c r="G806" s="2"/>
      <c r="H806" s="2"/>
      <c r="I806" s="11"/>
      <c r="J806" s="11"/>
      <c r="K806" s="2"/>
      <c r="L806" s="2"/>
      <c r="M806" s="307"/>
    </row>
    <row r="807" ht="15.75" customHeight="1">
      <c r="C807" s="14"/>
      <c r="D807" s="11"/>
      <c r="E807" s="11"/>
      <c r="F807" s="2"/>
      <c r="G807" s="2"/>
      <c r="H807" s="2"/>
      <c r="I807" s="11"/>
      <c r="J807" s="11"/>
      <c r="K807" s="2"/>
      <c r="L807" s="2"/>
      <c r="M807" s="307"/>
    </row>
    <row r="808" ht="15.75" customHeight="1">
      <c r="C808" s="14"/>
      <c r="D808" s="11"/>
      <c r="E808" s="11"/>
      <c r="F808" s="2"/>
      <c r="G808" s="2"/>
      <c r="H808" s="2"/>
      <c r="I808" s="11"/>
      <c r="J808" s="11"/>
      <c r="K808" s="2"/>
      <c r="L808" s="2"/>
      <c r="M808" s="307"/>
    </row>
    <row r="809" ht="15.75" customHeight="1">
      <c r="C809" s="14"/>
      <c r="D809" s="11"/>
      <c r="E809" s="11"/>
      <c r="F809" s="2"/>
      <c r="G809" s="2"/>
      <c r="H809" s="2"/>
      <c r="I809" s="11"/>
      <c r="J809" s="11"/>
      <c r="K809" s="2"/>
      <c r="L809" s="2"/>
      <c r="M809" s="307"/>
    </row>
    <row r="810" ht="15.75" customHeight="1">
      <c r="C810" s="14"/>
      <c r="D810" s="11"/>
      <c r="E810" s="11"/>
      <c r="F810" s="2"/>
      <c r="G810" s="2"/>
      <c r="H810" s="2"/>
      <c r="I810" s="11"/>
      <c r="J810" s="11"/>
      <c r="K810" s="2"/>
      <c r="L810" s="2"/>
      <c r="M810" s="307"/>
    </row>
    <row r="811" ht="15.75" customHeight="1">
      <c r="C811" s="14"/>
      <c r="D811" s="11"/>
      <c r="E811" s="11"/>
      <c r="F811" s="2"/>
      <c r="G811" s="2"/>
      <c r="H811" s="2"/>
      <c r="I811" s="11"/>
      <c r="J811" s="11"/>
      <c r="K811" s="2"/>
      <c r="L811" s="2"/>
      <c r="M811" s="307"/>
    </row>
    <row r="812" ht="15.75" customHeight="1">
      <c r="C812" s="14"/>
      <c r="D812" s="11"/>
      <c r="E812" s="11"/>
      <c r="F812" s="2"/>
      <c r="G812" s="2"/>
      <c r="H812" s="2"/>
      <c r="I812" s="11"/>
      <c r="J812" s="11"/>
      <c r="K812" s="2"/>
      <c r="L812" s="2"/>
      <c r="M812" s="307"/>
    </row>
    <row r="813" ht="15.75" customHeight="1">
      <c r="C813" s="14"/>
      <c r="D813" s="11"/>
      <c r="E813" s="11"/>
      <c r="F813" s="2"/>
      <c r="G813" s="2"/>
      <c r="H813" s="2"/>
      <c r="I813" s="11"/>
      <c r="J813" s="11"/>
      <c r="K813" s="2"/>
      <c r="L813" s="2"/>
      <c r="M813" s="307"/>
    </row>
    <row r="814" ht="15.75" customHeight="1">
      <c r="C814" s="14"/>
      <c r="D814" s="11"/>
      <c r="E814" s="11"/>
      <c r="F814" s="2"/>
      <c r="G814" s="2"/>
      <c r="H814" s="2"/>
      <c r="I814" s="11"/>
      <c r="J814" s="11"/>
      <c r="K814" s="2"/>
      <c r="L814" s="2"/>
      <c r="M814" s="307"/>
    </row>
    <row r="815" ht="15.75" customHeight="1">
      <c r="C815" s="14"/>
      <c r="D815" s="11"/>
      <c r="E815" s="11"/>
      <c r="F815" s="2"/>
      <c r="G815" s="2"/>
      <c r="H815" s="2"/>
      <c r="I815" s="11"/>
      <c r="J815" s="11"/>
      <c r="K815" s="2"/>
      <c r="L815" s="2"/>
      <c r="M815" s="307"/>
    </row>
    <row r="816" ht="15.75" customHeight="1">
      <c r="C816" s="14"/>
      <c r="D816" s="11"/>
      <c r="E816" s="11"/>
      <c r="F816" s="2"/>
      <c r="G816" s="2"/>
      <c r="H816" s="2"/>
      <c r="I816" s="11"/>
      <c r="J816" s="11"/>
      <c r="K816" s="2"/>
      <c r="L816" s="2"/>
      <c r="M816" s="307"/>
    </row>
    <row r="817" ht="15.75" customHeight="1">
      <c r="C817" s="14"/>
      <c r="D817" s="11"/>
      <c r="E817" s="11"/>
      <c r="F817" s="2"/>
      <c r="G817" s="2"/>
      <c r="H817" s="2"/>
      <c r="I817" s="11"/>
      <c r="J817" s="11"/>
      <c r="K817" s="2"/>
      <c r="L817" s="2"/>
      <c r="M817" s="307"/>
    </row>
    <row r="818" ht="15.75" customHeight="1">
      <c r="C818" s="14"/>
      <c r="D818" s="11"/>
      <c r="E818" s="11"/>
      <c r="F818" s="2"/>
      <c r="G818" s="2"/>
      <c r="H818" s="2"/>
      <c r="I818" s="11"/>
      <c r="J818" s="11"/>
      <c r="K818" s="2"/>
      <c r="L818" s="2"/>
      <c r="M818" s="307"/>
    </row>
    <row r="819" ht="15.75" customHeight="1">
      <c r="C819" s="14"/>
      <c r="D819" s="11"/>
      <c r="E819" s="11"/>
      <c r="F819" s="2"/>
      <c r="G819" s="2"/>
      <c r="H819" s="2"/>
      <c r="I819" s="11"/>
      <c r="J819" s="11"/>
      <c r="K819" s="2"/>
      <c r="L819" s="2"/>
      <c r="M819" s="307"/>
    </row>
    <row r="820" ht="15.75" customHeight="1">
      <c r="C820" s="14"/>
      <c r="D820" s="11"/>
      <c r="E820" s="11"/>
      <c r="F820" s="2"/>
      <c r="G820" s="2"/>
      <c r="H820" s="2"/>
      <c r="I820" s="11"/>
      <c r="J820" s="11"/>
      <c r="K820" s="2"/>
      <c r="L820" s="2"/>
      <c r="M820" s="307"/>
    </row>
    <row r="821" ht="15.75" customHeight="1">
      <c r="C821" s="14"/>
      <c r="D821" s="11"/>
      <c r="E821" s="11"/>
      <c r="F821" s="2"/>
      <c r="G821" s="2"/>
      <c r="H821" s="2"/>
      <c r="I821" s="11"/>
      <c r="J821" s="11"/>
      <c r="K821" s="2"/>
      <c r="L821" s="2"/>
      <c r="M821" s="307"/>
    </row>
    <row r="822" ht="15.75" customHeight="1">
      <c r="C822" s="14"/>
      <c r="D822" s="11"/>
      <c r="E822" s="11"/>
      <c r="F822" s="2"/>
      <c r="G822" s="2"/>
      <c r="H822" s="2"/>
      <c r="I822" s="11"/>
      <c r="J822" s="11"/>
      <c r="K822" s="2"/>
      <c r="L822" s="2"/>
      <c r="M822" s="307"/>
    </row>
    <row r="823" ht="15.75" customHeight="1">
      <c r="C823" s="14"/>
      <c r="D823" s="11"/>
      <c r="E823" s="11"/>
      <c r="F823" s="2"/>
      <c r="G823" s="2"/>
      <c r="H823" s="2"/>
      <c r="I823" s="11"/>
      <c r="J823" s="11"/>
      <c r="K823" s="2"/>
      <c r="L823" s="2"/>
      <c r="M823" s="307"/>
    </row>
    <row r="824" ht="15.75" customHeight="1">
      <c r="C824" s="14"/>
      <c r="D824" s="11"/>
      <c r="E824" s="11"/>
      <c r="F824" s="2"/>
      <c r="G824" s="2"/>
      <c r="H824" s="2"/>
      <c r="I824" s="11"/>
      <c r="J824" s="11"/>
      <c r="K824" s="2"/>
      <c r="L824" s="2"/>
      <c r="M824" s="307"/>
    </row>
    <row r="825" ht="15.75" customHeight="1">
      <c r="C825" s="14"/>
      <c r="D825" s="11"/>
      <c r="E825" s="11"/>
      <c r="F825" s="2"/>
      <c r="G825" s="2"/>
      <c r="H825" s="2"/>
      <c r="I825" s="11"/>
      <c r="J825" s="11"/>
      <c r="K825" s="2"/>
      <c r="L825" s="2"/>
      <c r="M825" s="307"/>
    </row>
    <row r="826" ht="15.75" customHeight="1">
      <c r="C826" s="14"/>
      <c r="D826" s="11"/>
      <c r="E826" s="11"/>
      <c r="F826" s="2"/>
      <c r="G826" s="2"/>
      <c r="H826" s="2"/>
      <c r="I826" s="11"/>
      <c r="J826" s="11"/>
      <c r="K826" s="2"/>
      <c r="L826" s="2"/>
      <c r="M826" s="307"/>
    </row>
    <row r="827" ht="15.75" customHeight="1">
      <c r="C827" s="14"/>
      <c r="D827" s="11"/>
      <c r="E827" s="11"/>
      <c r="F827" s="2"/>
      <c r="G827" s="2"/>
      <c r="H827" s="2"/>
      <c r="I827" s="11"/>
      <c r="J827" s="11"/>
      <c r="K827" s="2"/>
      <c r="L827" s="2"/>
      <c r="M827" s="307"/>
    </row>
    <row r="828" ht="15.75" customHeight="1">
      <c r="C828" s="14"/>
      <c r="D828" s="11"/>
      <c r="E828" s="11"/>
      <c r="F828" s="2"/>
      <c r="G828" s="2"/>
      <c r="H828" s="2"/>
      <c r="I828" s="11"/>
      <c r="J828" s="11"/>
      <c r="K828" s="2"/>
      <c r="L828" s="2"/>
      <c r="M828" s="307"/>
    </row>
    <row r="829" ht="15.75" customHeight="1">
      <c r="C829" s="14"/>
      <c r="D829" s="11"/>
      <c r="E829" s="11"/>
      <c r="F829" s="2"/>
      <c r="G829" s="2"/>
      <c r="H829" s="2"/>
      <c r="I829" s="11"/>
      <c r="J829" s="11"/>
      <c r="K829" s="2"/>
      <c r="L829" s="2"/>
      <c r="M829" s="307"/>
    </row>
    <row r="830" ht="15.75" customHeight="1">
      <c r="C830" s="14"/>
      <c r="D830" s="11"/>
      <c r="E830" s="11"/>
      <c r="F830" s="2"/>
      <c r="G830" s="2"/>
      <c r="H830" s="2"/>
      <c r="I830" s="11"/>
      <c r="J830" s="11"/>
      <c r="K830" s="2"/>
      <c r="L830" s="2"/>
      <c r="M830" s="307"/>
    </row>
    <row r="831" ht="15.75" customHeight="1">
      <c r="C831" s="14"/>
      <c r="D831" s="11"/>
      <c r="E831" s="11"/>
      <c r="F831" s="2"/>
      <c r="G831" s="2"/>
      <c r="H831" s="2"/>
      <c r="I831" s="11"/>
      <c r="J831" s="11"/>
      <c r="K831" s="2"/>
      <c r="L831" s="2"/>
      <c r="M831" s="307"/>
    </row>
    <row r="832" ht="15.75" customHeight="1">
      <c r="C832" s="14"/>
      <c r="D832" s="11"/>
      <c r="E832" s="11"/>
      <c r="F832" s="2"/>
      <c r="G832" s="2"/>
      <c r="H832" s="2"/>
      <c r="I832" s="11"/>
      <c r="J832" s="11"/>
      <c r="K832" s="2"/>
      <c r="L832" s="2"/>
      <c r="M832" s="307"/>
    </row>
    <row r="833" ht="15.75" customHeight="1">
      <c r="C833" s="14"/>
      <c r="D833" s="11"/>
      <c r="E833" s="11"/>
      <c r="F833" s="2"/>
      <c r="G833" s="2"/>
      <c r="H833" s="2"/>
      <c r="I833" s="11"/>
      <c r="J833" s="11"/>
      <c r="K833" s="2"/>
      <c r="L833" s="2"/>
      <c r="M833" s="307"/>
    </row>
    <row r="834" ht="15.75" customHeight="1">
      <c r="C834" s="14"/>
      <c r="D834" s="11"/>
      <c r="E834" s="11"/>
      <c r="F834" s="2"/>
      <c r="G834" s="2"/>
      <c r="H834" s="2"/>
      <c r="I834" s="11"/>
      <c r="J834" s="11"/>
      <c r="K834" s="2"/>
      <c r="L834" s="2"/>
      <c r="M834" s="307"/>
    </row>
    <row r="835" ht="15.75" customHeight="1">
      <c r="C835" s="14"/>
      <c r="D835" s="11"/>
      <c r="E835" s="11"/>
      <c r="F835" s="2"/>
      <c r="G835" s="2"/>
      <c r="H835" s="2"/>
      <c r="I835" s="11"/>
      <c r="J835" s="11"/>
      <c r="K835" s="2"/>
      <c r="L835" s="2"/>
      <c r="M835" s="307"/>
    </row>
    <row r="836" ht="15.75" customHeight="1">
      <c r="C836" s="14"/>
      <c r="D836" s="11"/>
      <c r="E836" s="11"/>
      <c r="F836" s="2"/>
      <c r="G836" s="2"/>
      <c r="H836" s="2"/>
      <c r="I836" s="11"/>
      <c r="J836" s="11"/>
      <c r="K836" s="2"/>
      <c r="L836" s="2"/>
      <c r="M836" s="307"/>
    </row>
    <row r="837" ht="15.75" customHeight="1">
      <c r="C837" s="14"/>
      <c r="D837" s="11"/>
      <c r="E837" s="11"/>
      <c r="F837" s="2"/>
      <c r="G837" s="2"/>
      <c r="H837" s="2"/>
      <c r="I837" s="11"/>
      <c r="J837" s="11"/>
      <c r="K837" s="2"/>
      <c r="L837" s="2"/>
      <c r="M837" s="307"/>
    </row>
    <row r="838" ht="15.75" customHeight="1">
      <c r="C838" s="14"/>
      <c r="D838" s="11"/>
      <c r="E838" s="11"/>
      <c r="F838" s="2"/>
      <c r="G838" s="2"/>
      <c r="H838" s="2"/>
      <c r="I838" s="11"/>
      <c r="J838" s="11"/>
      <c r="K838" s="2"/>
      <c r="L838" s="2"/>
      <c r="M838" s="307"/>
    </row>
    <row r="839" ht="15.75" customHeight="1">
      <c r="C839" s="14"/>
      <c r="D839" s="11"/>
      <c r="E839" s="11"/>
      <c r="F839" s="2"/>
      <c r="G839" s="2"/>
      <c r="H839" s="2"/>
      <c r="I839" s="11"/>
      <c r="J839" s="11"/>
      <c r="K839" s="2"/>
      <c r="L839" s="2"/>
      <c r="M839" s="307"/>
    </row>
    <row r="840" ht="15.75" customHeight="1">
      <c r="C840" s="14"/>
      <c r="D840" s="11"/>
      <c r="E840" s="11"/>
      <c r="F840" s="2"/>
      <c r="G840" s="2"/>
      <c r="H840" s="2"/>
      <c r="I840" s="11"/>
      <c r="J840" s="11"/>
      <c r="K840" s="2"/>
      <c r="L840" s="2"/>
      <c r="M840" s="307"/>
    </row>
    <row r="841" ht="15.75" customHeight="1">
      <c r="C841" s="14"/>
      <c r="D841" s="11"/>
      <c r="E841" s="11"/>
      <c r="F841" s="2"/>
      <c r="G841" s="2"/>
      <c r="H841" s="2"/>
      <c r="I841" s="11"/>
      <c r="J841" s="11"/>
      <c r="K841" s="2"/>
      <c r="L841" s="2"/>
      <c r="M841" s="307"/>
    </row>
    <row r="842" ht="15.75" customHeight="1">
      <c r="C842" s="14"/>
      <c r="D842" s="11"/>
      <c r="E842" s="11"/>
      <c r="F842" s="2"/>
      <c r="G842" s="2"/>
      <c r="H842" s="2"/>
      <c r="I842" s="11"/>
      <c r="J842" s="11"/>
      <c r="K842" s="2"/>
      <c r="L842" s="2"/>
      <c r="M842" s="307"/>
    </row>
    <row r="843" ht="15.75" customHeight="1">
      <c r="C843" s="14"/>
      <c r="D843" s="11"/>
      <c r="E843" s="11"/>
      <c r="F843" s="2"/>
      <c r="G843" s="2"/>
      <c r="H843" s="2"/>
      <c r="I843" s="11"/>
      <c r="J843" s="11"/>
      <c r="K843" s="2"/>
      <c r="L843" s="2"/>
      <c r="M843" s="307"/>
    </row>
    <row r="844" ht="15.75" customHeight="1">
      <c r="C844" s="14"/>
      <c r="D844" s="11"/>
      <c r="E844" s="11"/>
      <c r="F844" s="2"/>
      <c r="G844" s="2"/>
      <c r="H844" s="2"/>
      <c r="I844" s="11"/>
      <c r="J844" s="11"/>
      <c r="K844" s="2"/>
      <c r="L844" s="2"/>
      <c r="M844" s="307"/>
    </row>
    <row r="845" ht="15.75" customHeight="1">
      <c r="C845" s="14"/>
      <c r="D845" s="11"/>
      <c r="E845" s="11"/>
      <c r="F845" s="2"/>
      <c r="G845" s="2"/>
      <c r="H845" s="2"/>
      <c r="I845" s="11"/>
      <c r="J845" s="11"/>
      <c r="K845" s="2"/>
      <c r="L845" s="2"/>
      <c r="M845" s="307"/>
    </row>
    <row r="846" ht="15.75" customHeight="1">
      <c r="C846" s="14"/>
      <c r="D846" s="11"/>
      <c r="E846" s="11"/>
      <c r="F846" s="2"/>
      <c r="G846" s="2"/>
      <c r="H846" s="2"/>
      <c r="I846" s="11"/>
      <c r="J846" s="11"/>
      <c r="K846" s="2"/>
      <c r="L846" s="2"/>
      <c r="M846" s="307"/>
    </row>
    <row r="847" ht="15.75" customHeight="1">
      <c r="C847" s="14"/>
      <c r="D847" s="11"/>
      <c r="E847" s="11"/>
      <c r="F847" s="2"/>
      <c r="G847" s="2"/>
      <c r="H847" s="2"/>
      <c r="I847" s="11"/>
      <c r="J847" s="11"/>
      <c r="K847" s="2"/>
      <c r="L847" s="2"/>
      <c r="M847" s="307"/>
    </row>
    <row r="848" ht="15.75" customHeight="1">
      <c r="C848" s="14"/>
      <c r="D848" s="11"/>
      <c r="E848" s="11"/>
      <c r="F848" s="2"/>
      <c r="G848" s="2"/>
      <c r="H848" s="2"/>
      <c r="I848" s="11"/>
      <c r="J848" s="11"/>
      <c r="K848" s="2"/>
      <c r="L848" s="2"/>
      <c r="M848" s="307"/>
    </row>
    <row r="849" ht="15.75" customHeight="1">
      <c r="C849" s="14"/>
      <c r="D849" s="11"/>
      <c r="E849" s="11"/>
      <c r="F849" s="2"/>
      <c r="G849" s="2"/>
      <c r="H849" s="2"/>
      <c r="I849" s="11"/>
      <c r="J849" s="11"/>
      <c r="K849" s="2"/>
      <c r="L849" s="2"/>
      <c r="M849" s="307"/>
    </row>
    <row r="850" ht="15.75" customHeight="1">
      <c r="C850" s="14"/>
      <c r="D850" s="11"/>
      <c r="E850" s="11"/>
      <c r="F850" s="2"/>
      <c r="G850" s="2"/>
      <c r="H850" s="2"/>
      <c r="I850" s="11"/>
      <c r="J850" s="11"/>
      <c r="K850" s="2"/>
      <c r="L850" s="2"/>
      <c r="M850" s="307"/>
    </row>
    <row r="851" ht="15.75" customHeight="1">
      <c r="C851" s="14"/>
      <c r="D851" s="11"/>
      <c r="E851" s="11"/>
      <c r="F851" s="2"/>
      <c r="G851" s="2"/>
      <c r="H851" s="2"/>
      <c r="I851" s="11"/>
      <c r="J851" s="11"/>
      <c r="K851" s="2"/>
      <c r="L851" s="2"/>
      <c r="M851" s="307"/>
    </row>
    <row r="852" ht="15.75" customHeight="1">
      <c r="C852" s="14"/>
      <c r="D852" s="11"/>
      <c r="E852" s="11"/>
      <c r="F852" s="2"/>
      <c r="G852" s="2"/>
      <c r="H852" s="2"/>
      <c r="I852" s="11"/>
      <c r="J852" s="11"/>
      <c r="K852" s="2"/>
      <c r="L852" s="2"/>
      <c r="M852" s="307"/>
    </row>
    <row r="853" ht="15.75" customHeight="1">
      <c r="C853" s="14"/>
      <c r="D853" s="11"/>
      <c r="E853" s="11"/>
      <c r="F853" s="2"/>
      <c r="G853" s="2"/>
      <c r="H853" s="2"/>
      <c r="I853" s="11"/>
      <c r="J853" s="11"/>
      <c r="K853" s="2"/>
      <c r="L853" s="2"/>
      <c r="M853" s="307"/>
    </row>
    <row r="854" ht="15.75" customHeight="1">
      <c r="C854" s="14"/>
      <c r="D854" s="11"/>
      <c r="E854" s="11"/>
      <c r="F854" s="2"/>
      <c r="G854" s="2"/>
      <c r="H854" s="2"/>
      <c r="I854" s="11"/>
      <c r="J854" s="11"/>
      <c r="K854" s="2"/>
      <c r="L854" s="2"/>
      <c r="M854" s="307"/>
    </row>
    <row r="855" ht="15.75" customHeight="1">
      <c r="C855" s="14"/>
      <c r="D855" s="11"/>
      <c r="E855" s="11"/>
      <c r="F855" s="2"/>
      <c r="G855" s="2"/>
      <c r="H855" s="2"/>
      <c r="I855" s="11"/>
      <c r="J855" s="11"/>
      <c r="K855" s="2"/>
      <c r="L855" s="2"/>
      <c r="M855" s="307"/>
    </row>
    <row r="856" ht="15.75" customHeight="1">
      <c r="C856" s="14"/>
      <c r="D856" s="11"/>
      <c r="E856" s="11"/>
      <c r="F856" s="2"/>
      <c r="G856" s="2"/>
      <c r="H856" s="2"/>
      <c r="I856" s="11"/>
      <c r="J856" s="11"/>
      <c r="K856" s="2"/>
      <c r="L856" s="2"/>
      <c r="M856" s="307"/>
    </row>
    <row r="857" ht="15.75" customHeight="1">
      <c r="C857" s="14"/>
      <c r="D857" s="11"/>
      <c r="E857" s="11"/>
      <c r="F857" s="2"/>
      <c r="G857" s="2"/>
      <c r="H857" s="2"/>
      <c r="I857" s="11"/>
      <c r="J857" s="11"/>
      <c r="K857" s="2"/>
      <c r="L857" s="2"/>
      <c r="M857" s="307"/>
    </row>
    <row r="858" ht="15.75" customHeight="1">
      <c r="C858" s="14"/>
      <c r="D858" s="11"/>
      <c r="E858" s="11"/>
      <c r="F858" s="2"/>
      <c r="G858" s="2"/>
      <c r="H858" s="2"/>
      <c r="I858" s="11"/>
      <c r="J858" s="11"/>
      <c r="K858" s="2"/>
      <c r="L858" s="2"/>
      <c r="M858" s="307"/>
    </row>
    <row r="859" ht="15.75" customHeight="1">
      <c r="C859" s="14"/>
      <c r="D859" s="11"/>
      <c r="E859" s="11"/>
      <c r="F859" s="2"/>
      <c r="G859" s="2"/>
      <c r="H859" s="2"/>
      <c r="I859" s="11"/>
      <c r="J859" s="11"/>
      <c r="K859" s="2"/>
      <c r="L859" s="2"/>
      <c r="M859" s="307"/>
    </row>
    <row r="860" ht="15.75" customHeight="1">
      <c r="C860" s="14"/>
      <c r="D860" s="11"/>
      <c r="E860" s="11"/>
      <c r="F860" s="2"/>
      <c r="G860" s="2"/>
      <c r="H860" s="2"/>
      <c r="I860" s="11"/>
      <c r="J860" s="11"/>
      <c r="K860" s="2"/>
      <c r="L860" s="2"/>
      <c r="M860" s="307"/>
    </row>
    <row r="861" ht="15.75" customHeight="1">
      <c r="C861" s="14"/>
      <c r="D861" s="11"/>
      <c r="E861" s="11"/>
      <c r="F861" s="2"/>
      <c r="G861" s="2"/>
      <c r="H861" s="2"/>
      <c r="I861" s="11"/>
      <c r="J861" s="11"/>
      <c r="K861" s="2"/>
      <c r="L861" s="2"/>
      <c r="M861" s="307"/>
    </row>
    <row r="862" ht="15.75" customHeight="1">
      <c r="C862" s="14"/>
      <c r="D862" s="11"/>
      <c r="E862" s="11"/>
      <c r="F862" s="2"/>
      <c r="G862" s="2"/>
      <c r="H862" s="2"/>
      <c r="I862" s="11"/>
      <c r="J862" s="11"/>
      <c r="K862" s="2"/>
      <c r="L862" s="2"/>
      <c r="M862" s="307"/>
    </row>
    <row r="863" ht="15.75" customHeight="1">
      <c r="C863" s="14"/>
      <c r="D863" s="11"/>
      <c r="E863" s="11"/>
      <c r="F863" s="2"/>
      <c r="G863" s="2"/>
      <c r="H863" s="2"/>
      <c r="I863" s="11"/>
      <c r="J863" s="11"/>
      <c r="K863" s="2"/>
      <c r="L863" s="2"/>
      <c r="M863" s="307"/>
    </row>
    <row r="864" ht="15.75" customHeight="1">
      <c r="C864" s="14"/>
      <c r="D864" s="11"/>
      <c r="E864" s="11"/>
      <c r="F864" s="2"/>
      <c r="G864" s="2"/>
      <c r="H864" s="2"/>
      <c r="I864" s="11"/>
      <c r="J864" s="11"/>
      <c r="K864" s="2"/>
      <c r="L864" s="2"/>
      <c r="M864" s="307"/>
    </row>
    <row r="865" ht="15.75" customHeight="1">
      <c r="C865" s="14"/>
      <c r="D865" s="11"/>
      <c r="E865" s="11"/>
      <c r="F865" s="2"/>
      <c r="G865" s="2"/>
      <c r="H865" s="2"/>
      <c r="I865" s="11"/>
      <c r="J865" s="11"/>
      <c r="K865" s="2"/>
      <c r="L865" s="2"/>
      <c r="M865" s="307"/>
    </row>
    <row r="866" ht="15.75" customHeight="1">
      <c r="C866" s="14"/>
      <c r="D866" s="11"/>
      <c r="E866" s="11"/>
      <c r="F866" s="2"/>
      <c r="G866" s="2"/>
      <c r="H866" s="2"/>
      <c r="I866" s="11"/>
      <c r="J866" s="11"/>
      <c r="K866" s="2"/>
      <c r="L866" s="2"/>
      <c r="M866" s="307"/>
    </row>
    <row r="867" ht="15.75" customHeight="1">
      <c r="C867" s="14"/>
      <c r="D867" s="11"/>
      <c r="E867" s="11"/>
      <c r="F867" s="2"/>
      <c r="G867" s="2"/>
      <c r="H867" s="2"/>
      <c r="I867" s="11"/>
      <c r="J867" s="11"/>
      <c r="K867" s="2"/>
      <c r="L867" s="2"/>
      <c r="M867" s="307"/>
    </row>
    <row r="868" ht="15.75" customHeight="1">
      <c r="C868" s="14"/>
      <c r="D868" s="11"/>
      <c r="E868" s="11"/>
      <c r="F868" s="2"/>
      <c r="G868" s="2"/>
      <c r="H868" s="2"/>
      <c r="I868" s="11"/>
      <c r="J868" s="11"/>
      <c r="K868" s="2"/>
      <c r="L868" s="2"/>
      <c r="M868" s="307"/>
    </row>
    <row r="869" ht="15.75" customHeight="1">
      <c r="C869" s="14"/>
      <c r="D869" s="11"/>
      <c r="E869" s="11"/>
      <c r="F869" s="2"/>
      <c r="G869" s="2"/>
      <c r="H869" s="2"/>
      <c r="I869" s="11"/>
      <c r="J869" s="11"/>
      <c r="K869" s="2"/>
      <c r="L869" s="2"/>
      <c r="M869" s="307"/>
    </row>
    <row r="870" ht="15.75" customHeight="1">
      <c r="C870" s="14"/>
      <c r="D870" s="11"/>
      <c r="E870" s="11"/>
      <c r="F870" s="2"/>
      <c r="G870" s="2"/>
      <c r="H870" s="2"/>
      <c r="I870" s="11"/>
      <c r="J870" s="11"/>
      <c r="K870" s="2"/>
      <c r="L870" s="2"/>
      <c r="M870" s="307"/>
    </row>
    <row r="871" ht="15.75" customHeight="1">
      <c r="C871" s="14"/>
      <c r="D871" s="11"/>
      <c r="E871" s="11"/>
      <c r="F871" s="2"/>
      <c r="G871" s="2"/>
      <c r="H871" s="2"/>
      <c r="I871" s="11"/>
      <c r="J871" s="11"/>
      <c r="K871" s="2"/>
      <c r="L871" s="2"/>
      <c r="M871" s="307"/>
    </row>
    <row r="872" ht="15.75" customHeight="1">
      <c r="C872" s="14"/>
      <c r="D872" s="11"/>
      <c r="E872" s="11"/>
      <c r="F872" s="2"/>
      <c r="G872" s="2"/>
      <c r="H872" s="2"/>
      <c r="I872" s="11"/>
      <c r="J872" s="11"/>
      <c r="K872" s="2"/>
      <c r="L872" s="2"/>
      <c r="M872" s="307"/>
    </row>
    <row r="873" ht="15.75" customHeight="1">
      <c r="C873" s="14"/>
      <c r="D873" s="11"/>
      <c r="E873" s="11"/>
      <c r="F873" s="2"/>
      <c r="G873" s="2"/>
      <c r="H873" s="2"/>
      <c r="I873" s="11"/>
      <c r="J873" s="11"/>
      <c r="K873" s="2"/>
      <c r="L873" s="2"/>
      <c r="M873" s="307"/>
    </row>
    <row r="874" ht="15.75" customHeight="1">
      <c r="C874" s="14"/>
      <c r="D874" s="11"/>
      <c r="E874" s="11"/>
      <c r="F874" s="2"/>
      <c r="G874" s="2"/>
      <c r="H874" s="2"/>
      <c r="I874" s="11"/>
      <c r="J874" s="11"/>
      <c r="K874" s="2"/>
      <c r="L874" s="2"/>
      <c r="M874" s="307"/>
    </row>
    <row r="875" ht="15.75" customHeight="1">
      <c r="C875" s="14"/>
      <c r="D875" s="11"/>
      <c r="E875" s="11"/>
      <c r="F875" s="2"/>
      <c r="G875" s="2"/>
      <c r="H875" s="2"/>
      <c r="I875" s="11"/>
      <c r="J875" s="11"/>
      <c r="K875" s="2"/>
      <c r="L875" s="2"/>
      <c r="M875" s="307"/>
    </row>
    <row r="876" ht="15.75" customHeight="1">
      <c r="C876" s="14"/>
      <c r="D876" s="11"/>
      <c r="E876" s="11"/>
      <c r="F876" s="2"/>
      <c r="G876" s="2"/>
      <c r="H876" s="2"/>
      <c r="I876" s="11"/>
      <c r="J876" s="11"/>
      <c r="K876" s="2"/>
      <c r="L876" s="2"/>
      <c r="M876" s="307"/>
    </row>
    <row r="877" ht="15.75" customHeight="1">
      <c r="C877" s="14"/>
      <c r="D877" s="11"/>
      <c r="E877" s="11"/>
      <c r="F877" s="2"/>
      <c r="G877" s="2"/>
      <c r="H877" s="2"/>
      <c r="I877" s="11"/>
      <c r="J877" s="11"/>
      <c r="K877" s="2"/>
      <c r="L877" s="2"/>
      <c r="M877" s="307"/>
    </row>
    <row r="878" ht="15.75" customHeight="1">
      <c r="C878" s="14"/>
      <c r="D878" s="11"/>
      <c r="E878" s="11"/>
      <c r="F878" s="2"/>
      <c r="G878" s="2"/>
      <c r="H878" s="2"/>
      <c r="I878" s="11"/>
      <c r="J878" s="11"/>
      <c r="K878" s="2"/>
      <c r="L878" s="2"/>
      <c r="M878" s="307"/>
    </row>
    <row r="879" ht="15.75" customHeight="1">
      <c r="C879" s="14"/>
      <c r="D879" s="11"/>
      <c r="E879" s="11"/>
      <c r="F879" s="2"/>
      <c r="G879" s="2"/>
      <c r="H879" s="2"/>
      <c r="I879" s="11"/>
      <c r="J879" s="11"/>
      <c r="K879" s="2"/>
      <c r="L879" s="2"/>
      <c r="M879" s="307"/>
    </row>
    <row r="880" ht="15.75" customHeight="1">
      <c r="C880" s="14"/>
      <c r="D880" s="11"/>
      <c r="E880" s="11"/>
      <c r="F880" s="2"/>
      <c r="G880" s="2"/>
      <c r="H880" s="2"/>
      <c r="I880" s="11"/>
      <c r="J880" s="11"/>
      <c r="K880" s="2"/>
      <c r="L880" s="2"/>
      <c r="M880" s="307"/>
    </row>
    <row r="881" ht="15.75" customHeight="1">
      <c r="C881" s="14"/>
      <c r="D881" s="11"/>
      <c r="E881" s="11"/>
      <c r="F881" s="2"/>
      <c r="G881" s="2"/>
      <c r="H881" s="2"/>
      <c r="I881" s="11"/>
      <c r="J881" s="11"/>
      <c r="K881" s="2"/>
      <c r="L881" s="2"/>
      <c r="M881" s="307"/>
    </row>
    <row r="882" ht="15.75" customHeight="1">
      <c r="C882" s="14"/>
      <c r="D882" s="11"/>
      <c r="E882" s="11"/>
      <c r="F882" s="2"/>
      <c r="G882" s="2"/>
      <c r="H882" s="2"/>
      <c r="I882" s="11"/>
      <c r="J882" s="11"/>
      <c r="K882" s="2"/>
      <c r="L882" s="2"/>
      <c r="M882" s="307"/>
    </row>
    <row r="883" ht="15.75" customHeight="1">
      <c r="C883" s="14"/>
      <c r="D883" s="11"/>
      <c r="E883" s="11"/>
      <c r="F883" s="2"/>
      <c r="G883" s="2"/>
      <c r="H883" s="2"/>
      <c r="I883" s="11"/>
      <c r="J883" s="11"/>
      <c r="K883" s="2"/>
      <c r="L883" s="2"/>
      <c r="M883" s="307"/>
    </row>
    <row r="884" ht="15.75" customHeight="1">
      <c r="C884" s="14"/>
      <c r="D884" s="11"/>
      <c r="E884" s="11"/>
      <c r="F884" s="2"/>
      <c r="G884" s="2"/>
      <c r="H884" s="2"/>
      <c r="I884" s="11"/>
      <c r="J884" s="11"/>
      <c r="K884" s="2"/>
      <c r="L884" s="2"/>
      <c r="M884" s="307"/>
    </row>
    <row r="885" ht="15.75" customHeight="1">
      <c r="C885" s="14"/>
      <c r="D885" s="11"/>
      <c r="E885" s="11"/>
      <c r="F885" s="2"/>
      <c r="G885" s="2"/>
      <c r="H885" s="2"/>
      <c r="I885" s="11"/>
      <c r="J885" s="11"/>
      <c r="K885" s="2"/>
      <c r="L885" s="2"/>
      <c r="M885" s="307"/>
    </row>
    <row r="886" ht="15.75" customHeight="1">
      <c r="C886" s="14"/>
      <c r="D886" s="11"/>
      <c r="E886" s="11"/>
      <c r="F886" s="2"/>
      <c r="G886" s="2"/>
      <c r="H886" s="2"/>
      <c r="I886" s="11"/>
      <c r="J886" s="11"/>
      <c r="K886" s="2"/>
      <c r="L886" s="2"/>
      <c r="M886" s="307"/>
    </row>
    <row r="887" ht="15.75" customHeight="1">
      <c r="C887" s="14"/>
      <c r="D887" s="11"/>
      <c r="E887" s="11"/>
      <c r="F887" s="2"/>
      <c r="G887" s="2"/>
      <c r="H887" s="2"/>
      <c r="I887" s="11"/>
      <c r="J887" s="11"/>
      <c r="K887" s="2"/>
      <c r="L887" s="2"/>
      <c r="M887" s="307"/>
    </row>
    <row r="888" ht="15.75" customHeight="1">
      <c r="C888" s="14"/>
      <c r="D888" s="11"/>
      <c r="E888" s="11"/>
      <c r="F888" s="2"/>
      <c r="G888" s="2"/>
      <c r="H888" s="2"/>
      <c r="I888" s="11"/>
      <c r="J888" s="11"/>
      <c r="K888" s="2"/>
      <c r="L888" s="2"/>
      <c r="M888" s="307"/>
    </row>
    <row r="889" ht="15.75" customHeight="1">
      <c r="C889" s="14"/>
      <c r="D889" s="11"/>
      <c r="E889" s="11"/>
      <c r="F889" s="2"/>
      <c r="G889" s="2"/>
      <c r="H889" s="2"/>
      <c r="I889" s="11"/>
      <c r="J889" s="11"/>
      <c r="K889" s="2"/>
      <c r="L889" s="2"/>
      <c r="M889" s="307"/>
    </row>
    <row r="890" ht="15.75" customHeight="1">
      <c r="C890" s="14"/>
      <c r="D890" s="11"/>
      <c r="E890" s="11"/>
      <c r="F890" s="2"/>
      <c r="G890" s="2"/>
      <c r="H890" s="2"/>
      <c r="I890" s="11"/>
      <c r="J890" s="11"/>
      <c r="K890" s="2"/>
      <c r="L890" s="2"/>
      <c r="M890" s="307"/>
    </row>
    <row r="891" ht="15.75" customHeight="1">
      <c r="C891" s="14"/>
      <c r="D891" s="11"/>
      <c r="E891" s="11"/>
      <c r="F891" s="2"/>
      <c r="G891" s="2"/>
      <c r="H891" s="2"/>
      <c r="I891" s="11"/>
      <c r="J891" s="11"/>
      <c r="K891" s="2"/>
      <c r="L891" s="2"/>
      <c r="M891" s="307"/>
    </row>
    <row r="892" ht="15.75" customHeight="1">
      <c r="C892" s="14"/>
      <c r="D892" s="11"/>
      <c r="E892" s="11"/>
      <c r="F892" s="2"/>
      <c r="G892" s="2"/>
      <c r="H892" s="2"/>
      <c r="I892" s="11"/>
      <c r="J892" s="11"/>
      <c r="K892" s="2"/>
      <c r="L892" s="2"/>
      <c r="M892" s="307"/>
    </row>
    <row r="893" ht="15.75" customHeight="1">
      <c r="C893" s="14"/>
      <c r="D893" s="11"/>
      <c r="E893" s="11"/>
      <c r="F893" s="2"/>
      <c r="G893" s="2"/>
      <c r="H893" s="2"/>
      <c r="I893" s="11"/>
      <c r="J893" s="11"/>
      <c r="K893" s="2"/>
      <c r="L893" s="2"/>
      <c r="M893" s="307"/>
    </row>
    <row r="894" ht="15.75" customHeight="1">
      <c r="C894" s="14"/>
      <c r="D894" s="11"/>
      <c r="E894" s="11"/>
      <c r="F894" s="2"/>
      <c r="G894" s="2"/>
      <c r="H894" s="2"/>
      <c r="I894" s="11"/>
      <c r="J894" s="11"/>
      <c r="K894" s="2"/>
      <c r="L894" s="2"/>
      <c r="M894" s="307"/>
    </row>
    <row r="895" ht="15.75" customHeight="1">
      <c r="C895" s="14"/>
      <c r="D895" s="11"/>
      <c r="E895" s="11"/>
      <c r="F895" s="2"/>
      <c r="G895" s="2"/>
      <c r="H895" s="2"/>
      <c r="I895" s="11"/>
      <c r="J895" s="11"/>
      <c r="K895" s="2"/>
      <c r="L895" s="2"/>
      <c r="M895" s="307"/>
    </row>
    <row r="896" ht="15.75" customHeight="1">
      <c r="C896" s="14"/>
      <c r="D896" s="11"/>
      <c r="E896" s="11"/>
      <c r="F896" s="2"/>
      <c r="G896" s="2"/>
      <c r="H896" s="2"/>
      <c r="I896" s="11"/>
      <c r="J896" s="11"/>
      <c r="K896" s="2"/>
      <c r="L896" s="2"/>
      <c r="M896" s="307"/>
    </row>
    <row r="897" ht="15.75" customHeight="1">
      <c r="C897" s="14"/>
      <c r="D897" s="11"/>
      <c r="E897" s="11"/>
      <c r="F897" s="2"/>
      <c r="G897" s="2"/>
      <c r="H897" s="2"/>
      <c r="I897" s="11"/>
      <c r="J897" s="11"/>
      <c r="K897" s="2"/>
      <c r="L897" s="2"/>
      <c r="M897" s="307"/>
    </row>
    <row r="898" ht="15.75" customHeight="1">
      <c r="C898" s="14"/>
      <c r="D898" s="11"/>
      <c r="E898" s="11"/>
      <c r="F898" s="2"/>
      <c r="G898" s="2"/>
      <c r="H898" s="2"/>
      <c r="I898" s="11"/>
      <c r="J898" s="11"/>
      <c r="K898" s="2"/>
      <c r="L898" s="2"/>
      <c r="M898" s="307"/>
    </row>
    <row r="899" ht="15.75" customHeight="1">
      <c r="C899" s="14"/>
      <c r="D899" s="11"/>
      <c r="E899" s="11"/>
      <c r="F899" s="2"/>
      <c r="G899" s="2"/>
      <c r="H899" s="2"/>
      <c r="I899" s="11"/>
      <c r="J899" s="11"/>
      <c r="K899" s="2"/>
      <c r="L899" s="2"/>
      <c r="M899" s="307"/>
    </row>
    <row r="900" ht="15.75" customHeight="1">
      <c r="C900" s="14"/>
      <c r="D900" s="11"/>
      <c r="E900" s="11"/>
      <c r="F900" s="2"/>
      <c r="G900" s="2"/>
      <c r="H900" s="2"/>
      <c r="I900" s="11"/>
      <c r="J900" s="11"/>
      <c r="K900" s="2"/>
      <c r="L900" s="2"/>
      <c r="M900" s="307"/>
    </row>
    <row r="901" ht="15.75" customHeight="1">
      <c r="C901" s="14"/>
      <c r="D901" s="11"/>
      <c r="E901" s="11"/>
      <c r="F901" s="2"/>
      <c r="G901" s="2"/>
      <c r="H901" s="2"/>
      <c r="I901" s="11"/>
      <c r="J901" s="11"/>
      <c r="K901" s="2"/>
      <c r="L901" s="2"/>
      <c r="M901" s="307"/>
    </row>
    <row r="902" ht="15.75" customHeight="1">
      <c r="C902" s="14"/>
      <c r="D902" s="11"/>
      <c r="E902" s="11"/>
      <c r="F902" s="2"/>
      <c r="G902" s="2"/>
      <c r="H902" s="2"/>
      <c r="I902" s="11"/>
      <c r="J902" s="11"/>
      <c r="K902" s="2"/>
      <c r="L902" s="2"/>
      <c r="M902" s="307"/>
    </row>
    <row r="903" ht="15.75" customHeight="1">
      <c r="C903" s="14"/>
      <c r="D903" s="11"/>
      <c r="E903" s="11"/>
      <c r="F903" s="2"/>
      <c r="G903" s="2"/>
      <c r="H903" s="2"/>
      <c r="I903" s="11"/>
      <c r="J903" s="11"/>
      <c r="K903" s="2"/>
      <c r="L903" s="2"/>
      <c r="M903" s="307"/>
    </row>
    <row r="904" ht="15.75" customHeight="1">
      <c r="C904" s="14"/>
      <c r="D904" s="11"/>
      <c r="E904" s="11"/>
      <c r="F904" s="2"/>
      <c r="G904" s="2"/>
      <c r="H904" s="2"/>
      <c r="I904" s="11"/>
      <c r="J904" s="11"/>
      <c r="K904" s="2"/>
      <c r="L904" s="2"/>
      <c r="M904" s="307"/>
    </row>
    <row r="905" ht="15.75" customHeight="1">
      <c r="C905" s="14"/>
      <c r="D905" s="11"/>
      <c r="E905" s="11"/>
      <c r="F905" s="2"/>
      <c r="G905" s="2"/>
      <c r="H905" s="2"/>
      <c r="I905" s="11"/>
      <c r="J905" s="11"/>
      <c r="K905" s="2"/>
      <c r="L905" s="2"/>
      <c r="M905" s="307"/>
    </row>
    <row r="906" ht="15.75" customHeight="1">
      <c r="C906" s="14"/>
      <c r="D906" s="11"/>
      <c r="E906" s="11"/>
      <c r="F906" s="2"/>
      <c r="G906" s="2"/>
      <c r="H906" s="2"/>
      <c r="I906" s="11"/>
      <c r="J906" s="11"/>
      <c r="K906" s="2"/>
      <c r="L906" s="2"/>
      <c r="M906" s="307"/>
    </row>
    <row r="907" ht="15.75" customHeight="1">
      <c r="C907" s="14"/>
      <c r="D907" s="11"/>
      <c r="E907" s="11"/>
      <c r="F907" s="2"/>
      <c r="G907" s="2"/>
      <c r="H907" s="2"/>
      <c r="I907" s="11"/>
      <c r="J907" s="11"/>
      <c r="K907" s="2"/>
      <c r="L907" s="2"/>
      <c r="M907" s="307"/>
    </row>
    <row r="908" ht="15.75" customHeight="1">
      <c r="C908" s="14"/>
      <c r="D908" s="11"/>
      <c r="E908" s="11"/>
      <c r="F908" s="2"/>
      <c r="G908" s="2"/>
      <c r="H908" s="2"/>
      <c r="I908" s="11"/>
      <c r="J908" s="11"/>
      <c r="K908" s="2"/>
      <c r="L908" s="2"/>
      <c r="M908" s="307"/>
    </row>
    <row r="909" ht="15.75" customHeight="1">
      <c r="C909" s="14"/>
      <c r="D909" s="11"/>
      <c r="E909" s="11"/>
      <c r="F909" s="2"/>
      <c r="G909" s="2"/>
      <c r="H909" s="2"/>
      <c r="I909" s="11"/>
      <c r="J909" s="11"/>
      <c r="K909" s="2"/>
      <c r="L909" s="2"/>
      <c r="M909" s="307"/>
    </row>
    <row r="910" ht="15.75" customHeight="1">
      <c r="C910" s="14"/>
      <c r="D910" s="11"/>
      <c r="E910" s="11"/>
      <c r="F910" s="2"/>
      <c r="G910" s="2"/>
      <c r="H910" s="2"/>
      <c r="I910" s="11"/>
      <c r="J910" s="11"/>
      <c r="K910" s="2"/>
      <c r="L910" s="2"/>
      <c r="M910" s="307"/>
    </row>
    <row r="911" ht="15.75" customHeight="1">
      <c r="C911" s="14"/>
      <c r="D911" s="11"/>
      <c r="E911" s="11"/>
      <c r="F911" s="2"/>
      <c r="G911" s="2"/>
      <c r="H911" s="2"/>
      <c r="I911" s="11"/>
      <c r="J911" s="11"/>
      <c r="K911" s="2"/>
      <c r="L911" s="2"/>
      <c r="M911" s="307"/>
    </row>
    <row r="912" ht="15.75" customHeight="1">
      <c r="C912" s="14"/>
      <c r="D912" s="11"/>
      <c r="E912" s="11"/>
      <c r="F912" s="2"/>
      <c r="G912" s="2"/>
      <c r="H912" s="2"/>
      <c r="I912" s="11"/>
      <c r="J912" s="11"/>
      <c r="K912" s="2"/>
      <c r="L912" s="2"/>
      <c r="M912" s="307"/>
    </row>
    <row r="913" ht="15.75" customHeight="1">
      <c r="C913" s="14"/>
      <c r="D913" s="11"/>
      <c r="E913" s="11"/>
      <c r="F913" s="2"/>
      <c r="G913" s="2"/>
      <c r="H913" s="2"/>
      <c r="I913" s="11"/>
      <c r="J913" s="11"/>
      <c r="K913" s="2"/>
      <c r="L913" s="2"/>
      <c r="M913" s="307"/>
    </row>
    <row r="914" ht="15.75" customHeight="1">
      <c r="C914" s="14"/>
      <c r="D914" s="11"/>
      <c r="E914" s="11"/>
      <c r="F914" s="2"/>
      <c r="G914" s="2"/>
      <c r="H914" s="2"/>
      <c r="I914" s="11"/>
      <c r="J914" s="11"/>
      <c r="K914" s="2"/>
      <c r="L914" s="2"/>
      <c r="M914" s="307"/>
    </row>
    <row r="915" ht="15.75" customHeight="1">
      <c r="C915" s="14"/>
      <c r="D915" s="11"/>
      <c r="E915" s="11"/>
      <c r="F915" s="2"/>
      <c r="G915" s="2"/>
      <c r="H915" s="2"/>
      <c r="I915" s="11"/>
      <c r="J915" s="11"/>
      <c r="K915" s="2"/>
      <c r="L915" s="2"/>
      <c r="M915" s="307"/>
    </row>
    <row r="916" ht="15.75" customHeight="1">
      <c r="C916" s="14"/>
      <c r="D916" s="11"/>
      <c r="E916" s="11"/>
      <c r="F916" s="2"/>
      <c r="G916" s="2"/>
      <c r="H916" s="2"/>
      <c r="I916" s="11"/>
      <c r="J916" s="11"/>
      <c r="K916" s="2"/>
      <c r="L916" s="2"/>
      <c r="M916" s="307"/>
    </row>
    <row r="917" ht="15.75" customHeight="1">
      <c r="C917" s="14"/>
      <c r="D917" s="11"/>
      <c r="E917" s="11"/>
      <c r="F917" s="2"/>
      <c r="G917" s="2"/>
      <c r="H917" s="2"/>
      <c r="I917" s="11"/>
      <c r="J917" s="11"/>
      <c r="K917" s="2"/>
      <c r="L917" s="2"/>
      <c r="M917" s="307"/>
    </row>
    <row r="918" ht="15.75" customHeight="1">
      <c r="C918" s="14"/>
      <c r="D918" s="11"/>
      <c r="E918" s="11"/>
      <c r="F918" s="2"/>
      <c r="G918" s="2"/>
      <c r="H918" s="2"/>
      <c r="I918" s="11"/>
      <c r="J918" s="11"/>
      <c r="K918" s="2"/>
      <c r="L918" s="2"/>
      <c r="M918" s="307"/>
    </row>
    <row r="919" ht="15.75" customHeight="1">
      <c r="C919" s="14"/>
      <c r="D919" s="11"/>
      <c r="E919" s="11"/>
      <c r="F919" s="2"/>
      <c r="G919" s="2"/>
      <c r="H919" s="2"/>
      <c r="I919" s="11"/>
      <c r="J919" s="11"/>
      <c r="K919" s="2"/>
      <c r="L919" s="2"/>
      <c r="M919" s="307"/>
    </row>
    <row r="920" ht="15.75" customHeight="1">
      <c r="C920" s="14"/>
      <c r="D920" s="11"/>
      <c r="E920" s="11"/>
      <c r="F920" s="2"/>
      <c r="G920" s="2"/>
      <c r="H920" s="2"/>
      <c r="I920" s="11"/>
      <c r="J920" s="11"/>
      <c r="K920" s="2"/>
      <c r="L920" s="2"/>
      <c r="M920" s="307"/>
    </row>
    <row r="921" ht="15.75" customHeight="1">
      <c r="C921" s="14"/>
      <c r="D921" s="11"/>
      <c r="E921" s="11"/>
      <c r="F921" s="2"/>
      <c r="G921" s="2"/>
      <c r="H921" s="2"/>
      <c r="I921" s="11"/>
      <c r="J921" s="11"/>
      <c r="K921" s="2"/>
      <c r="L921" s="2"/>
      <c r="M921" s="307"/>
    </row>
    <row r="922" ht="15.75" customHeight="1">
      <c r="C922" s="14"/>
      <c r="D922" s="11"/>
      <c r="E922" s="11"/>
      <c r="F922" s="2"/>
      <c r="G922" s="2"/>
      <c r="H922" s="2"/>
      <c r="I922" s="11"/>
      <c r="J922" s="11"/>
      <c r="K922" s="2"/>
      <c r="L922" s="2"/>
      <c r="M922" s="307"/>
    </row>
    <row r="923" ht="15.75" customHeight="1">
      <c r="C923" s="14"/>
      <c r="D923" s="11"/>
      <c r="E923" s="11"/>
      <c r="F923" s="2"/>
      <c r="G923" s="2"/>
      <c r="H923" s="2"/>
      <c r="I923" s="11"/>
      <c r="J923" s="11"/>
      <c r="K923" s="2"/>
      <c r="L923" s="2"/>
      <c r="M923" s="307"/>
    </row>
    <row r="924" ht="15.75" customHeight="1">
      <c r="C924" s="14"/>
      <c r="D924" s="11"/>
      <c r="E924" s="11"/>
      <c r="F924" s="2"/>
      <c r="G924" s="2"/>
      <c r="H924" s="2"/>
      <c r="I924" s="11"/>
      <c r="J924" s="11"/>
      <c r="K924" s="2"/>
      <c r="L924" s="2"/>
      <c r="M924" s="307"/>
    </row>
    <row r="925" ht="15.75" customHeight="1">
      <c r="C925" s="14"/>
      <c r="D925" s="11"/>
      <c r="E925" s="11"/>
      <c r="F925" s="2"/>
      <c r="G925" s="2"/>
      <c r="H925" s="2"/>
      <c r="I925" s="11"/>
      <c r="J925" s="11"/>
      <c r="K925" s="2"/>
      <c r="L925" s="2"/>
      <c r="M925" s="307"/>
    </row>
    <row r="926" ht="15.75" customHeight="1">
      <c r="C926" s="14"/>
      <c r="D926" s="11"/>
      <c r="E926" s="11"/>
      <c r="F926" s="2"/>
      <c r="G926" s="2"/>
      <c r="H926" s="2"/>
      <c r="I926" s="11"/>
      <c r="J926" s="11"/>
      <c r="K926" s="2"/>
      <c r="L926" s="2"/>
      <c r="M926" s="307"/>
    </row>
    <row r="927" ht="15.75" customHeight="1">
      <c r="C927" s="14"/>
      <c r="D927" s="11"/>
      <c r="E927" s="11"/>
      <c r="F927" s="2"/>
      <c r="G927" s="2"/>
      <c r="H927" s="2"/>
      <c r="I927" s="11"/>
      <c r="J927" s="11"/>
      <c r="K927" s="2"/>
      <c r="L927" s="2"/>
      <c r="M927" s="307"/>
    </row>
    <row r="928" ht="15.75" customHeight="1">
      <c r="C928" s="14"/>
      <c r="D928" s="11"/>
      <c r="E928" s="11"/>
      <c r="F928" s="2"/>
      <c r="G928" s="2"/>
      <c r="H928" s="2"/>
      <c r="I928" s="11"/>
      <c r="J928" s="11"/>
      <c r="K928" s="2"/>
      <c r="L928" s="2"/>
      <c r="M928" s="307"/>
    </row>
    <row r="929" ht="15.75" customHeight="1">
      <c r="C929" s="14"/>
      <c r="D929" s="11"/>
      <c r="E929" s="11"/>
      <c r="F929" s="2"/>
      <c r="G929" s="2"/>
      <c r="H929" s="2"/>
      <c r="I929" s="11"/>
      <c r="J929" s="11"/>
      <c r="K929" s="2"/>
      <c r="L929" s="2"/>
      <c r="M929" s="307"/>
    </row>
    <row r="930" ht="15.75" customHeight="1">
      <c r="C930" s="14"/>
      <c r="D930" s="11"/>
      <c r="E930" s="11"/>
      <c r="F930" s="2"/>
      <c r="G930" s="2"/>
      <c r="H930" s="2"/>
      <c r="I930" s="11"/>
      <c r="J930" s="11"/>
      <c r="K930" s="2"/>
      <c r="L930" s="2"/>
      <c r="M930" s="307"/>
    </row>
    <row r="931" ht="15.75" customHeight="1">
      <c r="C931" s="14"/>
      <c r="D931" s="11"/>
      <c r="E931" s="11"/>
      <c r="F931" s="2"/>
      <c r="G931" s="2"/>
      <c r="H931" s="2"/>
      <c r="I931" s="11"/>
      <c r="J931" s="11"/>
      <c r="K931" s="2"/>
      <c r="L931" s="2"/>
      <c r="M931" s="307"/>
    </row>
    <row r="932" ht="15.75" customHeight="1">
      <c r="C932" s="14"/>
      <c r="D932" s="11"/>
      <c r="E932" s="11"/>
      <c r="F932" s="2"/>
      <c r="G932" s="2"/>
      <c r="H932" s="2"/>
      <c r="I932" s="11"/>
      <c r="J932" s="11"/>
      <c r="K932" s="2"/>
      <c r="L932" s="2"/>
      <c r="M932" s="307"/>
    </row>
    <row r="933" ht="15.75" customHeight="1">
      <c r="C933" s="14"/>
      <c r="D933" s="11"/>
      <c r="E933" s="11"/>
      <c r="F933" s="2"/>
      <c r="G933" s="2"/>
      <c r="H933" s="2"/>
      <c r="I933" s="11"/>
      <c r="J933" s="11"/>
      <c r="K933" s="2"/>
      <c r="L933" s="2"/>
      <c r="M933" s="307"/>
    </row>
    <row r="934" ht="15.75" customHeight="1">
      <c r="C934" s="14"/>
      <c r="D934" s="11"/>
      <c r="E934" s="11"/>
      <c r="F934" s="2"/>
      <c r="G934" s="2"/>
      <c r="H934" s="2"/>
      <c r="I934" s="11"/>
      <c r="J934" s="11"/>
      <c r="K934" s="2"/>
      <c r="L934" s="2"/>
      <c r="M934" s="307"/>
    </row>
    <row r="935" ht="15.75" customHeight="1">
      <c r="C935" s="14"/>
      <c r="D935" s="11"/>
      <c r="E935" s="11"/>
      <c r="F935" s="2"/>
      <c r="G935" s="2"/>
      <c r="H935" s="2"/>
      <c r="I935" s="11"/>
      <c r="J935" s="11"/>
      <c r="K935" s="2"/>
      <c r="L935" s="2"/>
      <c r="M935" s="307"/>
    </row>
    <row r="936" ht="15.75" customHeight="1">
      <c r="C936" s="14"/>
      <c r="D936" s="11"/>
      <c r="E936" s="11"/>
      <c r="F936" s="2"/>
      <c r="G936" s="2"/>
      <c r="H936" s="2"/>
      <c r="I936" s="11"/>
      <c r="J936" s="11"/>
      <c r="K936" s="2"/>
      <c r="L936" s="2"/>
      <c r="M936" s="307"/>
    </row>
    <row r="937" ht="15.75" customHeight="1">
      <c r="C937" s="14"/>
      <c r="D937" s="11"/>
      <c r="E937" s="11"/>
      <c r="F937" s="2"/>
      <c r="G937" s="2"/>
      <c r="H937" s="2"/>
      <c r="I937" s="11"/>
      <c r="J937" s="11"/>
      <c r="K937" s="2"/>
      <c r="L937" s="2"/>
      <c r="M937" s="307"/>
    </row>
    <row r="938" ht="15.75" customHeight="1">
      <c r="C938" s="14"/>
      <c r="D938" s="11"/>
      <c r="E938" s="11"/>
      <c r="F938" s="2"/>
      <c r="G938" s="2"/>
      <c r="H938" s="2"/>
      <c r="I938" s="11"/>
      <c r="J938" s="11"/>
      <c r="K938" s="2"/>
      <c r="L938" s="2"/>
      <c r="M938" s="307"/>
    </row>
    <row r="939" ht="15.75" customHeight="1">
      <c r="C939" s="14"/>
      <c r="D939" s="11"/>
      <c r="E939" s="11"/>
      <c r="F939" s="2"/>
      <c r="G939" s="2"/>
      <c r="H939" s="2"/>
      <c r="I939" s="11"/>
      <c r="J939" s="11"/>
      <c r="K939" s="2"/>
      <c r="L939" s="2"/>
      <c r="M939" s="307"/>
    </row>
    <row r="940" ht="15.75" customHeight="1">
      <c r="C940" s="14"/>
      <c r="D940" s="11"/>
      <c r="E940" s="11"/>
      <c r="F940" s="2"/>
      <c r="G940" s="2"/>
      <c r="H940" s="2"/>
      <c r="I940" s="11"/>
      <c r="J940" s="11"/>
      <c r="K940" s="2"/>
      <c r="L940" s="2"/>
      <c r="M940" s="307"/>
    </row>
    <row r="941" ht="15.75" customHeight="1">
      <c r="C941" s="14"/>
      <c r="D941" s="11"/>
      <c r="E941" s="11"/>
      <c r="F941" s="2"/>
      <c r="G941" s="2"/>
      <c r="H941" s="2"/>
      <c r="I941" s="11"/>
      <c r="J941" s="11"/>
      <c r="K941" s="2"/>
      <c r="L941" s="2"/>
      <c r="M941" s="307"/>
    </row>
    <row r="942" ht="15.75" customHeight="1">
      <c r="C942" s="14"/>
      <c r="D942" s="11"/>
      <c r="E942" s="11"/>
      <c r="F942" s="2"/>
      <c r="G942" s="2"/>
      <c r="H942" s="2"/>
      <c r="I942" s="11"/>
      <c r="J942" s="11"/>
      <c r="K942" s="2"/>
      <c r="L942" s="2"/>
      <c r="M942" s="307"/>
    </row>
    <row r="943" ht="15.75" customHeight="1">
      <c r="C943" s="14"/>
      <c r="D943" s="11"/>
      <c r="E943" s="11"/>
      <c r="F943" s="2"/>
      <c r="G943" s="2"/>
      <c r="H943" s="2"/>
      <c r="I943" s="11"/>
      <c r="J943" s="11"/>
      <c r="K943" s="2"/>
      <c r="L943" s="2"/>
      <c r="M943" s="307"/>
    </row>
    <row r="944" ht="15.75" customHeight="1">
      <c r="C944" s="14"/>
      <c r="D944" s="11"/>
      <c r="E944" s="11"/>
      <c r="F944" s="2"/>
      <c r="G944" s="2"/>
      <c r="H944" s="2"/>
      <c r="I944" s="11"/>
      <c r="J944" s="11"/>
      <c r="K944" s="2"/>
      <c r="L944" s="2"/>
      <c r="M944" s="307"/>
    </row>
    <row r="945" ht="15.75" customHeight="1">
      <c r="C945" s="14"/>
      <c r="D945" s="11"/>
      <c r="E945" s="11"/>
      <c r="F945" s="2"/>
      <c r="G945" s="2"/>
      <c r="H945" s="2"/>
      <c r="I945" s="11"/>
      <c r="J945" s="11"/>
      <c r="K945" s="2"/>
      <c r="L945" s="2"/>
      <c r="M945" s="307"/>
    </row>
    <row r="946" ht="15.75" customHeight="1">
      <c r="C946" s="14"/>
      <c r="D946" s="11"/>
      <c r="E946" s="11"/>
      <c r="F946" s="2"/>
      <c r="G946" s="2"/>
      <c r="H946" s="2"/>
      <c r="I946" s="11"/>
      <c r="J946" s="11"/>
      <c r="K946" s="2"/>
      <c r="L946" s="2"/>
      <c r="M946" s="307"/>
    </row>
    <row r="947" ht="15.75" customHeight="1">
      <c r="C947" s="14"/>
      <c r="D947" s="11"/>
      <c r="E947" s="11"/>
      <c r="F947" s="2"/>
      <c r="G947" s="2"/>
      <c r="H947" s="2"/>
      <c r="I947" s="11"/>
      <c r="J947" s="11"/>
      <c r="K947" s="2"/>
      <c r="L947" s="2"/>
      <c r="M947" s="307"/>
    </row>
    <row r="948" ht="15.75" customHeight="1">
      <c r="C948" s="14"/>
      <c r="D948" s="11"/>
      <c r="E948" s="11"/>
      <c r="F948" s="2"/>
      <c r="G948" s="2"/>
      <c r="H948" s="2"/>
      <c r="I948" s="11"/>
      <c r="J948" s="11"/>
      <c r="K948" s="2"/>
      <c r="L948" s="2"/>
      <c r="M948" s="307"/>
    </row>
    <row r="949" ht="15.75" customHeight="1">
      <c r="C949" s="14"/>
      <c r="D949" s="11"/>
      <c r="E949" s="11"/>
      <c r="F949" s="2"/>
      <c r="G949" s="2"/>
      <c r="H949" s="2"/>
      <c r="I949" s="11"/>
      <c r="J949" s="11"/>
      <c r="K949" s="2"/>
      <c r="L949" s="2"/>
      <c r="M949" s="307"/>
    </row>
    <row r="950" ht="15.75" customHeight="1">
      <c r="C950" s="14"/>
      <c r="D950" s="11"/>
      <c r="E950" s="11"/>
      <c r="F950" s="2"/>
      <c r="G950" s="2"/>
      <c r="H950" s="2"/>
      <c r="I950" s="11"/>
      <c r="J950" s="11"/>
      <c r="K950" s="2"/>
      <c r="L950" s="2"/>
      <c r="M950" s="307"/>
    </row>
    <row r="951" ht="15.75" customHeight="1">
      <c r="C951" s="14"/>
      <c r="D951" s="11"/>
      <c r="E951" s="11"/>
      <c r="F951" s="2"/>
      <c r="G951" s="2"/>
      <c r="H951" s="2"/>
      <c r="I951" s="11"/>
      <c r="J951" s="11"/>
      <c r="K951" s="2"/>
      <c r="L951" s="2"/>
      <c r="M951" s="307"/>
    </row>
    <row r="952" ht="15.75" customHeight="1">
      <c r="C952" s="14"/>
      <c r="D952" s="11"/>
      <c r="E952" s="11"/>
      <c r="F952" s="2"/>
      <c r="G952" s="2"/>
      <c r="H952" s="2"/>
      <c r="I952" s="11"/>
      <c r="J952" s="11"/>
      <c r="K952" s="2"/>
      <c r="L952" s="2"/>
      <c r="M952" s="307"/>
    </row>
    <row r="953" ht="15.75" customHeight="1">
      <c r="C953" s="14"/>
      <c r="D953" s="11"/>
      <c r="E953" s="11"/>
      <c r="F953" s="2"/>
      <c r="G953" s="2"/>
      <c r="H953" s="2"/>
      <c r="I953" s="11"/>
      <c r="J953" s="11"/>
      <c r="K953" s="2"/>
      <c r="L953" s="2"/>
      <c r="M953" s="307"/>
    </row>
    <row r="954" ht="15.75" customHeight="1">
      <c r="C954" s="14"/>
      <c r="D954" s="11"/>
      <c r="E954" s="11"/>
      <c r="F954" s="2"/>
      <c r="G954" s="2"/>
      <c r="H954" s="2"/>
      <c r="I954" s="11"/>
      <c r="J954" s="11"/>
      <c r="K954" s="2"/>
      <c r="L954" s="2"/>
      <c r="M954" s="307"/>
    </row>
    <row r="955" ht="15.75" customHeight="1">
      <c r="C955" s="14"/>
      <c r="D955" s="11"/>
      <c r="E955" s="11"/>
      <c r="F955" s="2"/>
      <c r="G955" s="2"/>
      <c r="H955" s="2"/>
      <c r="I955" s="11"/>
      <c r="J955" s="11"/>
      <c r="K955" s="2"/>
      <c r="L955" s="2"/>
      <c r="M955" s="307"/>
    </row>
    <row r="956" ht="15.75" customHeight="1">
      <c r="C956" s="14"/>
      <c r="D956" s="11"/>
      <c r="E956" s="11"/>
      <c r="F956" s="2"/>
      <c r="G956" s="2"/>
      <c r="H956" s="2"/>
      <c r="I956" s="11"/>
      <c r="J956" s="11"/>
      <c r="K956" s="2"/>
      <c r="L956" s="2"/>
      <c r="M956" s="307"/>
    </row>
    <row r="957" ht="15.75" customHeight="1">
      <c r="C957" s="14"/>
      <c r="D957" s="11"/>
      <c r="E957" s="11"/>
      <c r="F957" s="2"/>
      <c r="G957" s="2"/>
      <c r="H957" s="2"/>
      <c r="I957" s="11"/>
      <c r="J957" s="11"/>
      <c r="K957" s="2"/>
      <c r="L957" s="2"/>
      <c r="M957" s="307"/>
    </row>
    <row r="958" ht="15.75" customHeight="1">
      <c r="C958" s="14"/>
      <c r="D958" s="11"/>
      <c r="E958" s="11"/>
      <c r="F958" s="2"/>
      <c r="G958" s="2"/>
      <c r="H958" s="2"/>
      <c r="I958" s="11"/>
      <c r="J958" s="11"/>
      <c r="K958" s="2"/>
      <c r="L958" s="2"/>
      <c r="M958" s="307"/>
    </row>
    <row r="959" ht="15.75" customHeight="1">
      <c r="C959" s="14"/>
      <c r="D959" s="11"/>
      <c r="E959" s="11"/>
      <c r="F959" s="2"/>
      <c r="G959" s="2"/>
      <c r="H959" s="2"/>
      <c r="I959" s="11"/>
      <c r="J959" s="11"/>
      <c r="K959" s="2"/>
      <c r="L959" s="2"/>
      <c r="M959" s="307"/>
    </row>
    <row r="960" ht="15.75" customHeight="1">
      <c r="C960" s="14"/>
      <c r="D960" s="11"/>
      <c r="E960" s="11"/>
      <c r="F960" s="2"/>
      <c r="G960" s="2"/>
      <c r="H960" s="2"/>
      <c r="I960" s="11"/>
      <c r="J960" s="11"/>
      <c r="K960" s="2"/>
      <c r="L960" s="2"/>
      <c r="M960" s="307"/>
    </row>
    <row r="961" ht="15.75" customHeight="1">
      <c r="C961" s="14"/>
      <c r="D961" s="11"/>
      <c r="E961" s="11"/>
      <c r="F961" s="2"/>
      <c r="G961" s="2"/>
      <c r="H961" s="2"/>
      <c r="I961" s="11"/>
      <c r="J961" s="11"/>
      <c r="K961" s="2"/>
      <c r="L961" s="2"/>
      <c r="M961" s="307"/>
    </row>
    <row r="962" ht="15.75" customHeight="1">
      <c r="C962" s="14"/>
      <c r="D962" s="11"/>
      <c r="E962" s="11"/>
      <c r="F962" s="2"/>
      <c r="G962" s="2"/>
      <c r="H962" s="2"/>
      <c r="I962" s="11"/>
      <c r="J962" s="11"/>
      <c r="K962" s="2"/>
      <c r="L962" s="2"/>
      <c r="M962" s="307"/>
    </row>
    <row r="963" ht="15.75" customHeight="1">
      <c r="C963" s="14"/>
      <c r="D963" s="11"/>
      <c r="E963" s="11"/>
      <c r="F963" s="2"/>
      <c r="G963" s="2"/>
      <c r="H963" s="2"/>
      <c r="I963" s="11"/>
      <c r="J963" s="11"/>
      <c r="K963" s="2"/>
      <c r="L963" s="2"/>
      <c r="M963" s="307"/>
    </row>
    <row r="964" ht="15.75" customHeight="1">
      <c r="C964" s="14"/>
      <c r="D964" s="11"/>
      <c r="E964" s="11"/>
      <c r="F964" s="2"/>
      <c r="G964" s="2"/>
      <c r="H964" s="2"/>
      <c r="I964" s="11"/>
      <c r="J964" s="11"/>
      <c r="K964" s="2"/>
      <c r="L964" s="2"/>
      <c r="M964" s="307"/>
    </row>
    <row r="965" ht="15.75" customHeight="1">
      <c r="C965" s="14"/>
      <c r="D965" s="11"/>
      <c r="E965" s="11"/>
      <c r="F965" s="2"/>
      <c r="G965" s="2"/>
      <c r="H965" s="2"/>
      <c r="I965" s="11"/>
      <c r="J965" s="11"/>
      <c r="K965" s="2"/>
      <c r="L965" s="2"/>
      <c r="M965" s="307"/>
    </row>
    <row r="966" ht="15.75" customHeight="1">
      <c r="C966" s="14"/>
      <c r="D966" s="11"/>
      <c r="E966" s="11"/>
      <c r="F966" s="2"/>
      <c r="G966" s="2"/>
      <c r="H966" s="2"/>
      <c r="I966" s="11"/>
      <c r="J966" s="11"/>
      <c r="K966" s="2"/>
      <c r="L966" s="2"/>
      <c r="M966" s="307"/>
    </row>
    <row r="967" ht="15.75" customHeight="1">
      <c r="C967" s="14"/>
      <c r="D967" s="11"/>
      <c r="E967" s="11"/>
      <c r="F967" s="2"/>
      <c r="G967" s="2"/>
      <c r="H967" s="2"/>
      <c r="I967" s="11"/>
      <c r="J967" s="11"/>
      <c r="K967" s="2"/>
      <c r="L967" s="2"/>
      <c r="M967" s="307"/>
    </row>
    <row r="968" ht="15.75" customHeight="1">
      <c r="C968" s="14"/>
      <c r="D968" s="11"/>
      <c r="E968" s="11"/>
      <c r="F968" s="2"/>
      <c r="G968" s="2"/>
      <c r="H968" s="2"/>
      <c r="I968" s="11"/>
      <c r="J968" s="11"/>
      <c r="K968" s="2"/>
      <c r="L968" s="2"/>
      <c r="M968" s="307"/>
    </row>
    <row r="969" ht="15.75" customHeight="1">
      <c r="C969" s="14"/>
      <c r="D969" s="11"/>
      <c r="E969" s="11"/>
      <c r="F969" s="2"/>
      <c r="G969" s="2"/>
      <c r="H969" s="2"/>
      <c r="I969" s="11"/>
      <c r="J969" s="11"/>
      <c r="K969" s="2"/>
      <c r="L969" s="2"/>
      <c r="M969" s="307"/>
    </row>
    <row r="970" ht="15.75" customHeight="1">
      <c r="C970" s="14"/>
      <c r="D970" s="11"/>
      <c r="E970" s="11"/>
      <c r="F970" s="2"/>
      <c r="G970" s="2"/>
      <c r="H970" s="2"/>
      <c r="I970" s="11"/>
      <c r="J970" s="11"/>
      <c r="K970" s="2"/>
      <c r="L970" s="2"/>
      <c r="M970" s="307"/>
    </row>
    <row r="971" ht="15.75" customHeight="1">
      <c r="C971" s="14"/>
      <c r="D971" s="11"/>
      <c r="E971" s="11"/>
      <c r="F971" s="2"/>
      <c r="G971" s="2"/>
      <c r="H971" s="2"/>
      <c r="I971" s="11"/>
      <c r="J971" s="11"/>
      <c r="K971" s="2"/>
      <c r="L971" s="2"/>
      <c r="M971" s="307"/>
    </row>
    <row r="972" ht="15.75" customHeight="1">
      <c r="C972" s="14"/>
      <c r="D972" s="11"/>
      <c r="E972" s="11"/>
      <c r="F972" s="2"/>
      <c r="G972" s="2"/>
      <c r="H972" s="2"/>
      <c r="I972" s="11"/>
      <c r="J972" s="11"/>
      <c r="K972" s="2"/>
      <c r="L972" s="2"/>
      <c r="M972" s="307"/>
    </row>
    <row r="973" ht="15.75" customHeight="1">
      <c r="C973" s="14"/>
      <c r="D973" s="11"/>
      <c r="E973" s="11"/>
      <c r="F973" s="2"/>
      <c r="G973" s="2"/>
      <c r="H973" s="2"/>
      <c r="I973" s="11"/>
      <c r="J973" s="11"/>
      <c r="K973" s="2"/>
      <c r="L973" s="2"/>
      <c r="M973" s="307"/>
    </row>
    <row r="974" ht="15.75" customHeight="1">
      <c r="C974" s="14"/>
      <c r="D974" s="11"/>
      <c r="E974" s="11"/>
      <c r="F974" s="2"/>
      <c r="G974" s="2"/>
      <c r="H974" s="2"/>
      <c r="I974" s="11"/>
      <c r="J974" s="11"/>
      <c r="K974" s="2"/>
      <c r="L974" s="2"/>
      <c r="M974" s="307"/>
    </row>
    <row r="975" ht="15.75" customHeight="1">
      <c r="C975" s="14"/>
      <c r="D975" s="11"/>
      <c r="E975" s="11"/>
      <c r="F975" s="2"/>
      <c r="G975" s="2"/>
      <c r="H975" s="2"/>
      <c r="I975" s="11"/>
      <c r="J975" s="11"/>
      <c r="K975" s="2"/>
      <c r="L975" s="2"/>
      <c r="M975" s="307"/>
    </row>
    <row r="976" ht="15.75" customHeight="1">
      <c r="C976" s="14"/>
      <c r="D976" s="11"/>
      <c r="E976" s="11"/>
      <c r="F976" s="2"/>
      <c r="G976" s="2"/>
      <c r="H976" s="2"/>
      <c r="I976" s="11"/>
      <c r="J976" s="11"/>
      <c r="K976" s="2"/>
      <c r="L976" s="2"/>
      <c r="M976" s="307"/>
    </row>
    <row r="977" ht="15.75" customHeight="1">
      <c r="C977" s="14"/>
      <c r="D977" s="11"/>
      <c r="E977" s="11"/>
      <c r="F977" s="2"/>
      <c r="G977" s="2"/>
      <c r="H977" s="2"/>
      <c r="I977" s="11"/>
      <c r="J977" s="11"/>
      <c r="K977" s="2"/>
      <c r="L977" s="2"/>
      <c r="M977" s="307"/>
    </row>
    <row r="978" ht="15.75" customHeight="1">
      <c r="C978" s="14"/>
      <c r="D978" s="11"/>
      <c r="E978" s="11"/>
      <c r="F978" s="2"/>
      <c r="G978" s="2"/>
      <c r="H978" s="2"/>
      <c r="I978" s="11"/>
      <c r="J978" s="11"/>
      <c r="K978" s="2"/>
      <c r="L978" s="2"/>
      <c r="M978" s="307"/>
    </row>
    <row r="979" ht="15.75" customHeight="1">
      <c r="C979" s="14"/>
      <c r="D979" s="11"/>
      <c r="E979" s="11"/>
      <c r="F979" s="2"/>
      <c r="G979" s="2"/>
      <c r="H979" s="2"/>
      <c r="I979" s="11"/>
      <c r="J979" s="11"/>
      <c r="K979" s="2"/>
      <c r="L979" s="2"/>
      <c r="M979" s="307"/>
    </row>
    <row r="980" ht="15.75" customHeight="1">
      <c r="C980" s="14"/>
      <c r="D980" s="11"/>
      <c r="E980" s="11"/>
      <c r="F980" s="2"/>
      <c r="G980" s="2"/>
      <c r="H980" s="2"/>
      <c r="I980" s="11"/>
      <c r="J980" s="11"/>
      <c r="K980" s="2"/>
      <c r="L980" s="2"/>
      <c r="M980" s="307"/>
    </row>
    <row r="981" ht="15.75" customHeight="1">
      <c r="C981" s="14"/>
      <c r="D981" s="11"/>
      <c r="E981" s="11"/>
      <c r="F981" s="2"/>
      <c r="G981" s="2"/>
      <c r="H981" s="2"/>
      <c r="I981" s="11"/>
      <c r="J981" s="11"/>
      <c r="K981" s="2"/>
      <c r="L981" s="2"/>
      <c r="M981" s="307"/>
    </row>
    <row r="982" ht="15.75" customHeight="1">
      <c r="C982" s="14"/>
      <c r="D982" s="11"/>
      <c r="E982" s="11"/>
      <c r="F982" s="2"/>
      <c r="G982" s="2"/>
      <c r="H982" s="2"/>
      <c r="I982" s="11"/>
      <c r="J982" s="11"/>
      <c r="K982" s="2"/>
      <c r="L982" s="2"/>
      <c r="M982" s="307"/>
    </row>
    <row r="983" ht="15.75" customHeight="1">
      <c r="C983" s="14"/>
      <c r="D983" s="11"/>
      <c r="E983" s="11"/>
      <c r="F983" s="2"/>
      <c r="G983" s="2"/>
      <c r="H983" s="2"/>
      <c r="I983" s="11"/>
      <c r="J983" s="11"/>
      <c r="K983" s="2"/>
      <c r="L983" s="2"/>
      <c r="M983" s="307"/>
    </row>
    <row r="984" ht="15.75" customHeight="1">
      <c r="C984" s="14"/>
      <c r="D984" s="11"/>
      <c r="E984" s="11"/>
      <c r="F984" s="2"/>
      <c r="G984" s="2"/>
      <c r="H984" s="2"/>
      <c r="I984" s="11"/>
      <c r="J984" s="11"/>
      <c r="K984" s="2"/>
      <c r="L984" s="2"/>
      <c r="M984" s="307"/>
    </row>
    <row r="985" ht="15.75" customHeight="1">
      <c r="C985" s="14"/>
      <c r="D985" s="11"/>
      <c r="E985" s="11"/>
      <c r="F985" s="2"/>
      <c r="G985" s="2"/>
      <c r="H985" s="2"/>
      <c r="I985" s="11"/>
      <c r="J985" s="11"/>
      <c r="K985" s="2"/>
      <c r="L985" s="2"/>
      <c r="M985" s="307"/>
    </row>
    <row r="986" ht="15.75" customHeight="1">
      <c r="C986" s="14"/>
      <c r="D986" s="11"/>
      <c r="E986" s="11"/>
      <c r="F986" s="2"/>
      <c r="G986" s="2"/>
      <c r="H986" s="2"/>
      <c r="I986" s="11"/>
      <c r="J986" s="11"/>
      <c r="K986" s="2"/>
      <c r="L986" s="2"/>
      <c r="M986" s="307"/>
    </row>
    <row r="987" ht="15.75" customHeight="1">
      <c r="C987" s="14"/>
      <c r="D987" s="11"/>
      <c r="E987" s="11"/>
      <c r="F987" s="2"/>
      <c r="G987" s="2"/>
      <c r="H987" s="2"/>
      <c r="I987" s="11"/>
      <c r="J987" s="11"/>
      <c r="K987" s="2"/>
      <c r="L987" s="2"/>
      <c r="M987" s="307"/>
    </row>
    <row r="988" ht="15.75" customHeight="1">
      <c r="C988" s="14"/>
      <c r="D988" s="11"/>
      <c r="E988" s="11"/>
      <c r="F988" s="2"/>
      <c r="G988" s="2"/>
      <c r="H988" s="2"/>
      <c r="I988" s="11"/>
      <c r="J988" s="11"/>
      <c r="K988" s="2"/>
      <c r="L988" s="2"/>
      <c r="M988" s="307"/>
    </row>
    <row r="989" ht="15.75" customHeight="1">
      <c r="C989" s="14"/>
      <c r="D989" s="11"/>
      <c r="E989" s="11"/>
      <c r="F989" s="2"/>
      <c r="G989" s="2"/>
      <c r="H989" s="2"/>
      <c r="I989" s="11"/>
      <c r="J989" s="11"/>
      <c r="K989" s="2"/>
      <c r="L989" s="2"/>
      <c r="M989" s="307"/>
    </row>
    <row r="990" ht="15.75" customHeight="1">
      <c r="C990" s="14"/>
      <c r="D990" s="11"/>
      <c r="E990" s="11"/>
      <c r="F990" s="2"/>
      <c r="G990" s="2"/>
      <c r="H990" s="2"/>
      <c r="I990" s="11"/>
      <c r="J990" s="11"/>
      <c r="K990" s="2"/>
      <c r="L990" s="2"/>
      <c r="M990" s="307"/>
    </row>
    <row r="991" ht="15.75" customHeight="1">
      <c r="C991" s="14"/>
      <c r="D991" s="11"/>
      <c r="E991" s="11"/>
      <c r="F991" s="2"/>
      <c r="G991" s="2"/>
      <c r="H991" s="2"/>
      <c r="I991" s="11"/>
      <c r="J991" s="11"/>
      <c r="K991" s="2"/>
      <c r="L991" s="2"/>
      <c r="M991" s="307"/>
    </row>
    <row r="992" ht="15.75" customHeight="1">
      <c r="C992" s="14"/>
      <c r="D992" s="11"/>
      <c r="E992" s="11"/>
      <c r="F992" s="2"/>
      <c r="G992" s="2"/>
      <c r="H992" s="2"/>
      <c r="I992" s="11"/>
      <c r="J992" s="11"/>
      <c r="K992" s="2"/>
      <c r="L992" s="2"/>
      <c r="M992" s="307"/>
    </row>
    <row r="993" ht="15.75" customHeight="1">
      <c r="C993" s="14"/>
      <c r="D993" s="11"/>
      <c r="E993" s="11"/>
      <c r="F993" s="2"/>
      <c r="G993" s="2"/>
      <c r="H993" s="2"/>
      <c r="I993" s="11"/>
      <c r="J993" s="11"/>
      <c r="K993" s="2"/>
      <c r="L993" s="2"/>
      <c r="M993" s="307"/>
    </row>
    <row r="994" ht="15.75" customHeight="1">
      <c r="C994" s="14"/>
      <c r="D994" s="11"/>
      <c r="E994" s="11"/>
      <c r="F994" s="2"/>
      <c r="G994" s="2"/>
      <c r="H994" s="2"/>
      <c r="I994" s="11"/>
      <c r="J994" s="11"/>
      <c r="K994" s="2"/>
      <c r="L994" s="2"/>
      <c r="M994" s="307"/>
    </row>
    <row r="995" ht="15.75" customHeight="1">
      <c r="C995" s="14"/>
      <c r="D995" s="11"/>
      <c r="E995" s="11"/>
      <c r="F995" s="2"/>
      <c r="G995" s="2"/>
      <c r="H995" s="2"/>
      <c r="I995" s="11"/>
      <c r="J995" s="11"/>
      <c r="K995" s="2"/>
      <c r="L995" s="2"/>
      <c r="M995" s="307"/>
    </row>
    <row r="996" ht="15.75" customHeight="1">
      <c r="C996" s="14"/>
      <c r="D996" s="11"/>
      <c r="E996" s="11"/>
      <c r="F996" s="2"/>
      <c r="G996" s="2"/>
      <c r="H996" s="2"/>
      <c r="I996" s="11"/>
      <c r="J996" s="11"/>
      <c r="K996" s="2"/>
      <c r="L996" s="2"/>
      <c r="M996" s="307"/>
    </row>
    <row r="997" ht="15.75" customHeight="1">
      <c r="C997" s="14"/>
      <c r="D997" s="11"/>
      <c r="E997" s="11"/>
      <c r="F997" s="2"/>
      <c r="G997" s="2"/>
      <c r="H997" s="2"/>
      <c r="I997" s="11"/>
      <c r="J997" s="11"/>
      <c r="K997" s="2"/>
      <c r="L997" s="2"/>
      <c r="M997" s="307"/>
    </row>
    <row r="998" ht="15.75" customHeight="1">
      <c r="C998" s="14"/>
      <c r="D998" s="11"/>
      <c r="E998" s="11"/>
      <c r="F998" s="2"/>
      <c r="G998" s="2"/>
      <c r="H998" s="2"/>
      <c r="I998" s="11"/>
      <c r="J998" s="11"/>
      <c r="K998" s="2"/>
      <c r="L998" s="2"/>
      <c r="M998" s="307"/>
    </row>
    <row r="999" ht="15.75" customHeight="1">
      <c r="C999" s="14"/>
      <c r="D999" s="11"/>
      <c r="E999" s="11"/>
      <c r="F999" s="2"/>
      <c r="G999" s="2"/>
      <c r="H999" s="2"/>
      <c r="I999" s="11"/>
      <c r="J999" s="11"/>
      <c r="K999" s="2"/>
      <c r="L999" s="2"/>
      <c r="M999" s="307"/>
    </row>
    <row r="1000" ht="15.75" customHeight="1">
      <c r="C1000" s="14"/>
      <c r="D1000" s="11"/>
      <c r="E1000" s="11"/>
      <c r="F1000" s="2"/>
      <c r="G1000" s="2"/>
      <c r="H1000" s="2"/>
      <c r="I1000" s="11"/>
      <c r="J1000" s="11"/>
      <c r="K1000" s="2"/>
      <c r="L1000" s="2"/>
      <c r="M1000" s="307"/>
    </row>
  </sheetData>
  <mergeCells count="6">
    <mergeCell ref="B1:C3"/>
    <mergeCell ref="D3:F3"/>
    <mergeCell ref="A5:B5"/>
    <mergeCell ref="D5:N5"/>
    <mergeCell ref="A8:A9"/>
    <mergeCell ref="B8:B9"/>
  </mergeCells>
  <dataValidations>
    <dataValidation type="list" allowBlank="1" showErrorMessage="1" sqref="B6">
      <formula1>SearchType</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0.43"/>
    <col customWidth="1" min="3" max="3" width="8.43"/>
    <col customWidth="1" min="4" max="5" width="10.57"/>
    <col customWidth="1" min="6" max="6" width="27.57"/>
    <col customWidth="1" min="7" max="7" width="17.57"/>
    <col customWidth="1" min="8" max="8" width="16.57"/>
    <col customWidth="1" min="9" max="9" width="10.57"/>
    <col customWidth="1" min="10" max="10" width="9.14"/>
    <col customWidth="1" min="11" max="11" width="23.14"/>
    <col customWidth="1" min="12" max="12" width="17.0"/>
    <col customWidth="1" min="13" max="13" width="17.57"/>
    <col customWidth="1" min="14" max="14" width="11.14"/>
    <col customWidth="1" min="15" max="15" width="12.43"/>
    <col customWidth="1" min="16" max="26" width="8.57"/>
  </cols>
  <sheetData>
    <row r="1" ht="25.5" customHeight="1">
      <c r="A1" s="3" t="s">
        <v>2850</v>
      </c>
      <c r="B1" s="8" t="s">
        <v>2869</v>
      </c>
      <c r="D1" s="11"/>
      <c r="E1" s="11"/>
      <c r="F1" s="2"/>
      <c r="G1" s="2"/>
      <c r="H1" s="2"/>
      <c r="I1" s="11"/>
      <c r="J1" s="11"/>
      <c r="K1" s="2"/>
      <c r="L1" s="2"/>
      <c r="M1" s="2"/>
    </row>
    <row r="2" ht="25.5" customHeight="1">
      <c r="D2" s="11"/>
      <c r="E2" s="11"/>
      <c r="F2" s="2"/>
      <c r="G2" s="2"/>
      <c r="H2" s="2"/>
      <c r="I2" s="11"/>
      <c r="J2" s="11"/>
      <c r="K2" s="2"/>
      <c r="L2" s="2"/>
      <c r="M2" s="2"/>
    </row>
    <row r="3" ht="25.5" customHeight="1">
      <c r="D3" s="5" t="s">
        <v>2852</v>
      </c>
      <c r="G3" s="2">
        <f>IF(B6&lt;&gt;"",COUNTA(D6:D64002),0)</f>
        <v>1</v>
      </c>
      <c r="H3" s="2"/>
      <c r="I3" s="11"/>
      <c r="J3" s="11"/>
      <c r="K3" s="2"/>
      <c r="L3" s="2"/>
      <c r="M3" s="2"/>
    </row>
    <row r="4">
      <c r="A4" s="639" t="s">
        <v>2853</v>
      </c>
      <c r="B4" s="619"/>
      <c r="C4" s="640"/>
      <c r="D4" s="641" t="s">
        <v>2854</v>
      </c>
      <c r="E4" s="622"/>
      <c r="F4" s="622"/>
      <c r="G4" s="622"/>
      <c r="H4" s="622"/>
      <c r="I4" s="622"/>
      <c r="J4" s="622"/>
      <c r="K4" s="622"/>
      <c r="L4" s="622"/>
      <c r="M4" s="622"/>
      <c r="N4" s="622"/>
      <c r="O4" s="623"/>
      <c r="P4" s="624"/>
      <c r="Q4" s="624"/>
      <c r="R4" s="624"/>
      <c r="S4" s="624"/>
      <c r="T4" s="624"/>
      <c r="U4" s="624"/>
      <c r="V4" s="624"/>
      <c r="W4" s="624"/>
      <c r="X4" s="624"/>
      <c r="Y4" s="624"/>
      <c r="Z4" s="624"/>
    </row>
    <row r="5" ht="41.25" customHeight="1">
      <c r="A5" s="642" t="s">
        <v>2855</v>
      </c>
      <c r="B5" s="643" t="s">
        <v>9</v>
      </c>
      <c r="C5" s="5" t="s">
        <v>1338</v>
      </c>
      <c r="D5" s="5" t="s">
        <v>2856</v>
      </c>
      <c r="E5" s="5" t="s">
        <v>2857</v>
      </c>
      <c r="F5" s="5" t="s">
        <v>9</v>
      </c>
      <c r="G5" s="5" t="s">
        <v>391</v>
      </c>
      <c r="H5" s="5" t="s">
        <v>394</v>
      </c>
      <c r="I5" s="5" t="s">
        <v>13</v>
      </c>
      <c r="J5" s="5" t="s">
        <v>395</v>
      </c>
      <c r="K5" s="5" t="s">
        <v>2870</v>
      </c>
      <c r="L5" s="5" t="s">
        <v>2871</v>
      </c>
      <c r="M5" s="5" t="s">
        <v>11</v>
      </c>
      <c r="N5" s="5" t="s">
        <v>14</v>
      </c>
      <c r="O5" s="5" t="s">
        <v>2860</v>
      </c>
    </row>
    <row r="6" ht="33.0" customHeight="1">
      <c r="A6" s="644" t="str">
        <f>IF(B5&lt;&gt;"",B5,"")</f>
        <v>Company</v>
      </c>
      <c r="B6" s="643" t="s">
        <v>2872</v>
      </c>
      <c r="C6" s="11" t="str">
        <f>ARRAY_CONSTRAIN(ARRAYFORMULA(IF($B$5="Company",IF($B$6&lt;&gt;"",_xlfn._xlws.FILTER(EOL_Tbl[ID],ISNUMBER(SEARCH($B$6,EOL_Tbl[Company])),"No result"),""),IF($B$5="Facility Type",IF($B$6&lt;&gt;"",_xlfn._xlws.FILTER(EOL_Tbl[ID],ISNUMBER(SEARCH($B$6,EOL_Tbl[Product/Facility Type])),"No result"),""),IF($B$5="State",IF($B$6&lt;&gt;"",_xlfn._xlws.FILTER(EOL_Tbl[ID],ISNUMBER(SEARCH($B$6,EOL_Tbl[Facility State or Province])),"No result"),""))))), 1, 1)</f>
        <v>#ERROR!</v>
      </c>
      <c r="D6" s="11" t="str">
        <f>ARRAY_CONSTRAIN(ARRAYFORMULA(IF($B$5="Company",IF($B$6&lt;&gt;"",_xlfn._xlws.FILTER(EOL_Tbl[Status],ISNUMBER(SEARCH($B$6,EOL_Tbl[Company])),"No result"),""),IF($B$5="Facility Type",IF($B$6&lt;&gt;"",_xlfn._xlws.FILTER(EOL_Tbl[Status],ISNUMBER(SEARCH($B$6,EOL_Tbl[Product/Facility Type])),"No result"),""),IF($B$5="State",IF($B$6&lt;&gt;"",_xlfn._xlws.FILTER(EOL_Tbl[Status],ISNUMBER(SEARCH($B$6,EOL_Tbl[Facility State or Province])),"No result"),""))))), 1, 1)</f>
        <v>#ERROR!</v>
      </c>
      <c r="E6" s="11" t="str">
        <f>ARRAY_CONSTRAIN(ARRAYFORMULA(IF($B$5="Company",IF($B$6&lt;&gt;"",_xlfn._xlws.FILTER(EOL_Tbl[NAATBatt Member],ISNUMBER(SEARCH($B$6,EOL_Tbl[Company])),"No result"),""),IF($B$5="Facility Type",IF($B$6&lt;&gt;"",_xlfn._xlws.FILTER(EOL_Tbl[NAATBatt Member],ISNUMBER(SEARCH($B$6,EOL_Tbl[Product/Facility Type])),"No result"),""),IF($B$5="State",IF($B$6&lt;&gt;"",_xlfn._xlws.FILTER(EOL_Tbl[NAATBatt Member],ISNUMBER(SEARCH($B$6,EOL_Tbl[Facility State or Province])),"No result"),""))))), 1, 1)</f>
        <v>#ERROR!</v>
      </c>
      <c r="F6" s="2" t="str">
        <f>ARRAY_CONSTRAIN(ARRAYFORMULA(IF($B$5="Company",IF($B$6&lt;&gt;"",_xlfn._xlws.FILTER(EOL_Tbl[Company],ISNUMBER(SEARCH($B$6,EOL_Tbl[Company])),"No result"),""),IF($B$5="Facility Type",IF($B$6&lt;&gt;"",_xlfn._xlws.FILTER(EOL_Tbl[Company],ISNUMBER(SEARCH($B$6,EOL_Tbl[Product/Facility Type])),"No result"),""),IF($B$5="State",IF($B$6&lt;&gt;"",_xlfn._xlws.FILTER(EOL_Tbl[Company],ISNUMBER(SEARCH($B$6,EOL_Tbl[Facility State or Province])),"No result"),""))))), 1, 1)</f>
        <v>#ERROR!</v>
      </c>
      <c r="G6" s="2" t="str">
        <f>ARRAY_CONSTRAIN(ARRAYFORMULA(IF($B$5="Company",IF($B$6&lt;&gt;"",_xlfn._xlws.FILTER(EOL_Tbl[Facility Name],ISNUMBER(SEARCH($B$6,EOL_Tbl[Company])),"No result"),""),IF($B$5="Facility Type",IF($B$6&lt;&gt;"",_xlfn._xlws.FILTER(EOL_Tbl[Facility Name],ISNUMBER(SEARCH($B$6,EOL_Tbl[Product/Facility Type])),"No result"),""),IF($B$5="State",IF($B$6&lt;&gt;"",_xlfn._xlws.FILTER(EOL_Tbl[Facility Name],ISNUMBER(SEARCH($B$6,EOL_Tbl[Facility State or Province])),"No result"),""))))), 1, 1)</f>
        <v>#ERROR!</v>
      </c>
      <c r="H6" s="2" t="str">
        <f>ARRAY_CONSTRAIN(ARRAYFORMULA(IF($B$5="Company",IF($B$6&lt;&gt;"",_xlfn._xlws.FILTER(EOL_Tbl[Facility City],ISNUMBER(SEARCH($B$6,EOL_Tbl[Company])),"No result"),""),IF($B$5="Facility Type",IF($B$6&lt;&gt;"",_xlfn._xlws.FILTER(EOL_Tbl[Facility City],ISNUMBER(SEARCH($B$6,EOL_Tbl[Product/Facility Type])),"No result"),""),IF($B$5="State",IF($B$6&lt;&gt;"",_xlfn._xlws.FILTER(EOL_Tbl[Facility City],ISNUMBER(SEARCH($B$6,EOL_Tbl[Facility State or Province])),"No result"),""))))), 1, 1)</f>
        <v>#ERROR!</v>
      </c>
      <c r="I6" s="11" t="str">
        <f>ARRAY_CONSTRAIN(ARRAYFORMULA(IF($B$5="Company",IF($B$6&lt;&gt;"",_xlfn._xlws.FILTER(EOL_Tbl[Facility State or Province],ISNUMBER(SEARCH($B$6,EOL_Tbl[Company])),"No result"),""),IF($B$5="Facility Type",IF($B$6&lt;&gt;"",_xlfn._xlws.FILTER(EOL_Tbl[Facility State or Province],ISNUMBER(SEARCH($B$6,EOL_Tbl[Product/Facility Type])),"No result"),""),IF($B$5="State",IF($B$6&lt;&gt;"",_xlfn._xlws.FILTER(EOL_Tbl[Facility State or Province],ISNUMBER(SEARCH($B$6,EOL_Tbl[Facility State or Province])),"No result"),""))))), 1, 1)</f>
        <v>#ERROR!</v>
      </c>
      <c r="J6" s="11" t="str">
        <f>ARRAY_CONSTRAIN(ARRAYFORMULA(IF($B$5="Company",IF($B$6&lt;&gt;"",_xlfn._xlws.FILTER(EOL_Tbl[Facility Country],ISNUMBER(SEARCH($B$6,EOL_Tbl[Company])),"No result"),""),IF($B$5="Facility Type",IF($B$6&lt;&gt;"",_xlfn._xlws.FILTER(EOL_Tbl[Facility Country],ISNUMBER(SEARCH($B$6,EOL_Tbl[Product/Facility Type])),"No result"),""),IF($B$5="State",IF($B$6&lt;&gt;"",_xlfn._xlws.FILTER(EOL_Tbl[Facility Country],ISNUMBER(SEARCH($B$6,EOL_Tbl[Facility State or Province])),"No result"),""))))), 1, 1)</f>
        <v>#ERROR!</v>
      </c>
      <c r="K6" s="2" t="str">
        <f>ARRAY_CONSTRAIN(ARRAYFORMULA(IF($B$5="Company",IF($B$6&lt;&gt;"",_xlfn._xlws.FILTER(EOL_Tbl[Product/Facility Type],ISNUMBER(SEARCH($B$6,EOL_Tbl[Company])),"No result"),""),IF($B$5="Facility Type",IF($B$6&lt;&gt;"",_xlfn._xlws.FILTER(EOL_Tbl[Product/Facility Type],ISNUMBER(SEARCH($B$6,EOL_Tbl[Product/Facility Type])),"No result"),""),IF($B$5="State",IF($B$6&lt;&gt;"",_xlfn._xlws.FILTER(EOL_Tbl[Product/Facility Type],ISNUMBER(SEARCH($B$6,EOL_Tbl[Facility State or Province])),"No result"),""))))), 1, 1)</f>
        <v>#ERROR!</v>
      </c>
      <c r="L6" s="2" t="str">
        <f>ARRAY_CONSTRAIN(ARRAYFORMULA(IF($B$5="Company",IF($B$6&lt;&gt;"",_xlfn._xlws.FILTER(EOL_Tbl[Feedstock],ISNUMBER(SEARCH($B$6,EOL_Tbl[Company])),"No result"),""),IF($B$5="Facility Type",IF($B$6&lt;&gt;"",_xlfn._xlws.FILTER(EOL_Tbl[Feedstock],ISNUMBER(SEARCH($B$6,EOL_Tbl[Product/Facility Type])),"No result"),""),IF($B$5="State",IF($B$6&lt;&gt;"",_xlfn._xlws.FILTER(EOL_Tbl[Feedstock],ISNUMBER(SEARCH($B$6,EOL_Tbl[Facility State or Province])),"No result"),""))))), 1, 1)</f>
        <v>#ERROR!</v>
      </c>
      <c r="M6" s="2" t="str">
        <f>ARRAY_CONSTRAIN(ARRAYFORMULA(IF($B$5="Company",IF($B$6&lt;&gt;"",_xlfn._xlws.FILTER(EOL_Tbl[Product],ISNUMBER(SEARCH($B$6,EOL_Tbl[Company])),"No result"),""),IF($B$5="Facility Type",IF($B$6&lt;&gt;"",_xlfn._xlws.FILTER(EOL_Tbl[Product],ISNUMBER(SEARCH($B$6,EOL_Tbl[Product/Facility Type])),"No result"),""),IF($B$5="State",IF($B$6&lt;&gt;"",_xlfn._xlws.FILTER(EOL_Tbl[Product],ISNUMBER(SEARCH($B$6,EOL_Tbl[Facility State or Province])),"No result"),""))))), 1, 1)</f>
        <v>#ERROR!</v>
      </c>
      <c r="N6" s="2" t="str">
        <f>ARRAY_CONSTRAIN(ARRAYFORMULA(IF($B$5="Company",IF($B$6&lt;&gt;"",_xlfn._xlws.FILTER(EOL_Tbl[Capacity],ISNUMBER(SEARCH($B$6,EOL_Tbl[Company])),"No result"),""),IF($B$5="Facility Type",IF($B$6&lt;&gt;"",_xlfn._xlws.FILTER(EOL_Tbl[Capacity],ISNUMBER(SEARCH($B$6,EOL_Tbl[Product/Facility Type])),"No result"),""),IF($B$5="State",IF($B$6&lt;&gt;"",_xlfn._xlws.FILTER(EOL_Tbl[Capacity],ISNUMBER(SEARCH($B$6,EOL_Tbl[Facility State or Province])),"No result"),""))))), 1, 1)</f>
        <v>#ERROR!</v>
      </c>
      <c r="O6" s="2" t="str">
        <f>ARRAY_CONSTRAIN(ARRAYFORMULA(IF($B$5="Company",IF($B$6&lt;&gt;"",_xlfn._xlws.FILTER(EOL_Tbl[Capacity Units],ISNUMBER(SEARCH($B$6,EOL_Tbl[Company])),"No result"),""),IF($B$5="Facility Type",IF($B$6&lt;&gt;"",_xlfn._xlws.FILTER(EOL_Tbl[Capacity Units],ISNUMBER(SEARCH($B$6,EOL_Tbl[Product/Facility Type])),"No result"),""),IF($B$5="State",IF($B$6&lt;&gt;"",_xlfn._xlws.FILTER(EOL_Tbl[Capacity Units],ISNUMBER(SEARCH($B$6,EOL_Tbl[Facility State or Province])),"No result"),""))))), 1, 1)</f>
        <v>#ERROR!</v>
      </c>
    </row>
    <row r="7" ht="33.0" customHeight="1">
      <c r="A7" s="645" t="s">
        <v>2862</v>
      </c>
      <c r="B7" s="646"/>
      <c r="C7" s="11"/>
      <c r="D7" s="11"/>
      <c r="E7" s="11"/>
      <c r="F7" s="2"/>
      <c r="G7" s="2"/>
      <c r="H7" s="2"/>
      <c r="I7" s="11"/>
      <c r="J7" s="11"/>
      <c r="K7" s="2"/>
      <c r="L7" s="2"/>
      <c r="M7" s="2"/>
    </row>
    <row r="8" ht="45.0" customHeight="1">
      <c r="A8" s="632"/>
      <c r="B8" s="647"/>
      <c r="C8" s="11"/>
      <c r="D8" s="11"/>
      <c r="E8" s="11"/>
      <c r="F8" s="2"/>
      <c r="G8" s="2"/>
      <c r="H8" s="2"/>
      <c r="I8" s="11"/>
      <c r="J8" s="11"/>
      <c r="K8" s="2"/>
      <c r="L8" s="2"/>
      <c r="M8" s="2"/>
    </row>
    <row r="9" ht="33.0" customHeight="1">
      <c r="B9" s="634" t="s">
        <v>2864</v>
      </c>
      <c r="C9" s="11"/>
      <c r="D9" s="11"/>
      <c r="E9" s="11"/>
      <c r="F9" s="2"/>
      <c r="G9" s="2"/>
      <c r="H9" s="2"/>
      <c r="I9" s="11"/>
      <c r="J9" s="11"/>
      <c r="K9" s="2"/>
      <c r="L9" s="2"/>
      <c r="M9" s="2"/>
    </row>
    <row r="10" ht="33.0" customHeight="1">
      <c r="B10" s="648" t="s">
        <v>2865</v>
      </c>
      <c r="C10" s="11"/>
      <c r="D10" s="11"/>
      <c r="E10" s="11"/>
      <c r="F10" s="2"/>
      <c r="G10" s="2"/>
      <c r="H10" s="2"/>
      <c r="I10" s="11"/>
      <c r="J10" s="11"/>
      <c r="K10" s="2"/>
      <c r="L10" s="2"/>
      <c r="M10" s="2"/>
    </row>
    <row r="11" ht="33.0" customHeight="1">
      <c r="B11" s="649" t="s">
        <v>2866</v>
      </c>
      <c r="C11" s="11"/>
      <c r="D11" s="11"/>
      <c r="E11" s="11"/>
      <c r="F11" s="2"/>
      <c r="G11" s="2"/>
      <c r="H11" s="2"/>
      <c r="I11" s="11"/>
      <c r="J11" s="11"/>
      <c r="K11" s="2"/>
      <c r="L11" s="2"/>
      <c r="M11" s="2"/>
    </row>
    <row r="12" ht="33.0" customHeight="1">
      <c r="B12" s="637" t="s">
        <v>2867</v>
      </c>
      <c r="C12" s="11"/>
      <c r="D12" s="11"/>
      <c r="E12" s="11"/>
      <c r="F12" s="2"/>
      <c r="G12" s="2"/>
      <c r="H12" s="2"/>
      <c r="I12" s="11"/>
      <c r="J12" s="11"/>
      <c r="K12" s="2"/>
      <c r="L12" s="2"/>
      <c r="M12" s="2"/>
    </row>
    <row r="13" ht="33.0" customHeight="1">
      <c r="B13" s="638" t="s">
        <v>2868</v>
      </c>
      <c r="C13" s="11"/>
      <c r="D13" s="11"/>
      <c r="E13" s="11"/>
      <c r="F13" s="2"/>
      <c r="G13" s="2"/>
      <c r="H13" s="2"/>
      <c r="I13" s="11"/>
      <c r="J13" s="11"/>
      <c r="K13" s="2"/>
      <c r="L13" s="2"/>
      <c r="M13" s="2"/>
    </row>
    <row r="14" ht="33.0" customHeight="1">
      <c r="C14" s="11"/>
      <c r="D14" s="11"/>
      <c r="E14" s="11"/>
      <c r="F14" s="2"/>
      <c r="G14" s="2"/>
      <c r="H14" s="2"/>
      <c r="I14" s="11"/>
      <c r="J14" s="11"/>
      <c r="K14" s="2"/>
      <c r="L14" s="2"/>
      <c r="M14" s="2"/>
    </row>
    <row r="15" ht="33.0" customHeight="1">
      <c r="C15" s="11"/>
      <c r="D15" s="11"/>
      <c r="E15" s="11"/>
      <c r="F15" s="2"/>
      <c r="G15" s="2"/>
      <c r="H15" s="2"/>
      <c r="I15" s="11"/>
      <c r="J15" s="11"/>
      <c r="K15" s="2"/>
      <c r="L15" s="2"/>
      <c r="M15" s="2"/>
    </row>
    <row r="16" ht="33.0" customHeight="1">
      <c r="C16" s="11"/>
      <c r="D16" s="11"/>
      <c r="E16" s="11"/>
      <c r="F16" s="2"/>
      <c r="G16" s="2"/>
      <c r="H16" s="2"/>
      <c r="I16" s="11"/>
      <c r="J16" s="11"/>
      <c r="K16" s="2"/>
      <c r="L16" s="2"/>
      <c r="M16" s="2"/>
    </row>
    <row r="17" ht="33.0" customHeight="1">
      <c r="C17" s="11"/>
      <c r="D17" s="11"/>
      <c r="E17" s="11"/>
      <c r="F17" s="2"/>
      <c r="G17" s="2"/>
      <c r="H17" s="2"/>
      <c r="I17" s="11"/>
      <c r="J17" s="11"/>
      <c r="K17" s="2"/>
      <c r="L17" s="2"/>
      <c r="M17" s="2"/>
    </row>
    <row r="18" ht="33.0" customHeight="1">
      <c r="C18" s="11"/>
      <c r="D18" s="11"/>
      <c r="E18" s="11"/>
      <c r="F18" s="2"/>
      <c r="G18" s="2"/>
      <c r="H18" s="2"/>
      <c r="I18" s="11"/>
      <c r="J18" s="11"/>
      <c r="K18" s="2"/>
      <c r="L18" s="2"/>
      <c r="M18" s="2"/>
    </row>
    <row r="19" ht="33.0" customHeight="1">
      <c r="C19" s="11"/>
      <c r="D19" s="11"/>
      <c r="E19" s="11"/>
      <c r="F19" s="2"/>
      <c r="G19" s="2"/>
      <c r="H19" s="2"/>
      <c r="I19" s="11"/>
      <c r="J19" s="11"/>
      <c r="K19" s="2"/>
      <c r="L19" s="2"/>
      <c r="M19" s="2"/>
    </row>
    <row r="20" ht="33.0" customHeight="1">
      <c r="C20" s="11"/>
      <c r="D20" s="11"/>
      <c r="E20" s="11"/>
      <c r="F20" s="2"/>
      <c r="G20" s="2"/>
      <c r="H20" s="2"/>
      <c r="I20" s="11"/>
      <c r="J20" s="11"/>
      <c r="K20" s="2"/>
      <c r="L20" s="2"/>
      <c r="M20" s="2"/>
    </row>
    <row r="21" ht="33.0" customHeight="1">
      <c r="C21" s="11"/>
      <c r="D21" s="11"/>
      <c r="E21" s="11"/>
      <c r="F21" s="2"/>
      <c r="G21" s="2"/>
      <c r="H21" s="2"/>
      <c r="I21" s="11"/>
      <c r="J21" s="11"/>
      <c r="K21" s="2"/>
      <c r="L21" s="2"/>
      <c r="M21" s="2"/>
    </row>
    <row r="22" ht="33.0" customHeight="1">
      <c r="C22" s="11"/>
      <c r="D22" s="11"/>
      <c r="E22" s="11"/>
      <c r="F22" s="2"/>
      <c r="G22" s="2"/>
      <c r="H22" s="2"/>
      <c r="I22" s="11"/>
      <c r="J22" s="11"/>
      <c r="K22" s="2"/>
      <c r="L22" s="2"/>
      <c r="M22" s="2"/>
    </row>
    <row r="23" ht="33.0" customHeight="1">
      <c r="C23" s="11"/>
      <c r="D23" s="11"/>
      <c r="E23" s="11"/>
      <c r="F23" s="2"/>
      <c r="G23" s="2"/>
      <c r="H23" s="2"/>
      <c r="I23" s="11"/>
      <c r="J23" s="11"/>
      <c r="K23" s="2"/>
      <c r="L23" s="2"/>
      <c r="M23" s="2"/>
    </row>
    <row r="24" ht="33.0" customHeight="1">
      <c r="C24" s="11"/>
      <c r="D24" s="11"/>
      <c r="E24" s="11"/>
      <c r="F24" s="2"/>
      <c r="G24" s="2"/>
      <c r="H24" s="2"/>
      <c r="I24" s="11"/>
      <c r="J24" s="11"/>
      <c r="K24" s="2"/>
      <c r="L24" s="2"/>
      <c r="M24" s="2"/>
    </row>
    <row r="25" ht="33.0" customHeight="1">
      <c r="C25" s="11"/>
      <c r="D25" s="11"/>
      <c r="E25" s="11"/>
      <c r="F25" s="2"/>
      <c r="G25" s="2"/>
      <c r="H25" s="2"/>
      <c r="I25" s="11"/>
      <c r="J25" s="11"/>
      <c r="K25" s="2"/>
      <c r="L25" s="2"/>
      <c r="M25" s="2"/>
    </row>
    <row r="26" ht="33.0" customHeight="1">
      <c r="C26" s="11"/>
      <c r="D26" s="11"/>
      <c r="E26" s="11"/>
      <c r="F26" s="2"/>
      <c r="G26" s="2"/>
      <c r="H26" s="2"/>
      <c r="I26" s="11"/>
      <c r="J26" s="11"/>
      <c r="K26" s="2"/>
      <c r="L26" s="2"/>
      <c r="M26" s="2"/>
    </row>
    <row r="27" ht="33.0" customHeight="1">
      <c r="C27" s="11"/>
      <c r="D27" s="11"/>
      <c r="E27" s="11"/>
      <c r="F27" s="2"/>
      <c r="G27" s="2"/>
      <c r="H27" s="2"/>
      <c r="I27" s="11"/>
      <c r="J27" s="11"/>
      <c r="K27" s="2"/>
      <c r="L27" s="2"/>
      <c r="M27" s="2"/>
    </row>
    <row r="28" ht="33.0" customHeight="1">
      <c r="C28" s="11"/>
      <c r="D28" s="11"/>
      <c r="E28" s="11"/>
      <c r="F28" s="2"/>
      <c r="G28" s="2"/>
      <c r="H28" s="2"/>
      <c r="I28" s="11"/>
      <c r="J28" s="11"/>
      <c r="K28" s="2"/>
      <c r="L28" s="2"/>
      <c r="M28" s="2"/>
    </row>
    <row r="29" ht="33.0" customHeight="1">
      <c r="C29" s="11"/>
      <c r="D29" s="11"/>
      <c r="E29" s="11"/>
      <c r="F29" s="2"/>
      <c r="G29" s="2"/>
      <c r="H29" s="2"/>
      <c r="I29" s="11"/>
      <c r="J29" s="11"/>
      <c r="K29" s="2"/>
      <c r="L29" s="2"/>
      <c r="M29" s="2"/>
    </row>
    <row r="30" ht="33.0" customHeight="1">
      <c r="C30" s="11"/>
      <c r="D30" s="11"/>
      <c r="E30" s="11"/>
      <c r="F30" s="2"/>
      <c r="G30" s="2"/>
      <c r="H30" s="2"/>
      <c r="I30" s="11"/>
      <c r="J30" s="11"/>
      <c r="K30" s="2"/>
      <c r="L30" s="2"/>
      <c r="M30" s="2"/>
    </row>
    <row r="31" ht="33.0" customHeight="1">
      <c r="C31" s="11"/>
      <c r="D31" s="11"/>
      <c r="E31" s="11"/>
      <c r="F31" s="2"/>
      <c r="G31" s="2"/>
      <c r="H31" s="2"/>
      <c r="I31" s="11"/>
      <c r="J31" s="11"/>
      <c r="K31" s="2"/>
      <c r="L31" s="2"/>
      <c r="M31" s="2"/>
    </row>
    <row r="32" ht="33.0" customHeight="1">
      <c r="C32" s="11"/>
      <c r="D32" s="11"/>
      <c r="E32" s="11"/>
      <c r="F32" s="2"/>
      <c r="G32" s="2"/>
      <c r="H32" s="2"/>
      <c r="I32" s="11"/>
      <c r="J32" s="11"/>
      <c r="K32" s="2"/>
      <c r="L32" s="2"/>
      <c r="M32" s="2"/>
    </row>
    <row r="33" ht="33.0" customHeight="1">
      <c r="C33" s="11"/>
      <c r="D33" s="11"/>
      <c r="E33" s="11"/>
      <c r="F33" s="2"/>
      <c r="G33" s="2"/>
      <c r="H33" s="2"/>
      <c r="I33" s="11"/>
      <c r="J33" s="11"/>
      <c r="K33" s="2"/>
      <c r="L33" s="2"/>
      <c r="M33" s="2"/>
    </row>
    <row r="34" ht="33.0" customHeight="1">
      <c r="C34" s="11"/>
      <c r="D34" s="11"/>
      <c r="E34" s="11"/>
      <c r="F34" s="2"/>
      <c r="G34" s="2"/>
      <c r="H34" s="2"/>
      <c r="I34" s="11"/>
      <c r="J34" s="11"/>
      <c r="K34" s="2"/>
      <c r="L34" s="2"/>
      <c r="M34" s="2"/>
    </row>
    <row r="35" ht="33.0" customHeight="1">
      <c r="C35" s="11"/>
      <c r="D35" s="11"/>
      <c r="E35" s="11"/>
      <c r="F35" s="2"/>
      <c r="G35" s="2"/>
      <c r="H35" s="2"/>
      <c r="I35" s="11"/>
      <c r="J35" s="11"/>
      <c r="K35" s="2"/>
      <c r="L35" s="2"/>
      <c r="M35" s="2"/>
    </row>
    <row r="36" ht="33.0" customHeight="1">
      <c r="C36" s="11"/>
      <c r="D36" s="11"/>
      <c r="E36" s="11"/>
      <c r="F36" s="2"/>
      <c r="G36" s="2"/>
      <c r="H36" s="2"/>
      <c r="I36" s="11"/>
      <c r="J36" s="11"/>
      <c r="K36" s="2"/>
      <c r="L36" s="2"/>
      <c r="M36" s="2"/>
    </row>
    <row r="37" ht="33.0" customHeight="1">
      <c r="C37" s="11"/>
      <c r="D37" s="11"/>
      <c r="E37" s="11"/>
      <c r="F37" s="2"/>
      <c r="G37" s="2"/>
      <c r="H37" s="2"/>
      <c r="I37" s="11"/>
      <c r="J37" s="11"/>
      <c r="K37" s="2"/>
      <c r="L37" s="2"/>
      <c r="M37" s="2"/>
    </row>
    <row r="38" ht="33.0" customHeight="1">
      <c r="C38" s="11"/>
      <c r="D38" s="11"/>
      <c r="E38" s="11"/>
      <c r="F38" s="2"/>
      <c r="G38" s="2"/>
      <c r="H38" s="2"/>
      <c r="I38" s="11"/>
      <c r="J38" s="11"/>
      <c r="K38" s="2"/>
      <c r="L38" s="2"/>
      <c r="M38" s="2"/>
    </row>
    <row r="39" ht="33.0" customHeight="1">
      <c r="C39" s="11"/>
      <c r="D39" s="11"/>
      <c r="E39" s="11"/>
      <c r="F39" s="2"/>
      <c r="G39" s="2"/>
      <c r="H39" s="2"/>
      <c r="I39" s="11"/>
      <c r="J39" s="11"/>
      <c r="K39" s="2"/>
      <c r="L39" s="2"/>
      <c r="M39" s="2"/>
    </row>
    <row r="40" ht="33.0" customHeight="1">
      <c r="C40" s="11"/>
      <c r="D40" s="11"/>
      <c r="E40" s="11"/>
      <c r="F40" s="2"/>
      <c r="G40" s="2"/>
      <c r="H40" s="2"/>
      <c r="I40" s="11"/>
      <c r="J40" s="11"/>
      <c r="K40" s="2"/>
      <c r="L40" s="2"/>
      <c r="M40" s="2"/>
    </row>
    <row r="41" ht="33.0" customHeight="1">
      <c r="C41" s="11"/>
      <c r="D41" s="11"/>
      <c r="E41" s="11"/>
      <c r="F41" s="2"/>
      <c r="G41" s="2"/>
      <c r="H41" s="2"/>
      <c r="I41" s="11"/>
      <c r="J41" s="11"/>
      <c r="K41" s="2"/>
      <c r="L41" s="2"/>
      <c r="M41" s="2"/>
    </row>
    <row r="42" ht="33.0" customHeight="1">
      <c r="C42" s="11"/>
      <c r="D42" s="11"/>
      <c r="E42" s="11"/>
      <c r="F42" s="2"/>
      <c r="G42" s="2"/>
      <c r="H42" s="2"/>
      <c r="I42" s="11"/>
      <c r="J42" s="11"/>
      <c r="K42" s="2"/>
      <c r="L42" s="2"/>
      <c r="M42" s="2"/>
    </row>
    <row r="43" ht="33.0" customHeight="1">
      <c r="C43" s="11"/>
      <c r="D43" s="11"/>
      <c r="E43" s="11"/>
      <c r="F43" s="2"/>
      <c r="G43" s="2"/>
      <c r="H43" s="2"/>
      <c r="I43" s="11"/>
      <c r="J43" s="11"/>
      <c r="K43" s="2"/>
      <c r="L43" s="2"/>
      <c r="M43" s="2"/>
    </row>
    <row r="44" ht="33.0" customHeight="1">
      <c r="C44" s="11"/>
      <c r="D44" s="11"/>
      <c r="E44" s="11"/>
      <c r="F44" s="2"/>
      <c r="G44" s="2"/>
      <c r="H44" s="2"/>
      <c r="I44" s="11"/>
      <c r="J44" s="11"/>
      <c r="K44" s="2"/>
      <c r="L44" s="2"/>
      <c r="M44" s="2"/>
    </row>
    <row r="45" ht="33.0" customHeight="1">
      <c r="C45" s="11"/>
      <c r="D45" s="11"/>
      <c r="E45" s="11"/>
      <c r="F45" s="2"/>
      <c r="G45" s="2"/>
      <c r="H45" s="2"/>
      <c r="I45" s="11"/>
      <c r="J45" s="11"/>
      <c r="K45" s="2"/>
      <c r="L45" s="2"/>
      <c r="M45" s="2"/>
    </row>
    <row r="46" ht="33.0" customHeight="1">
      <c r="C46" s="11"/>
      <c r="D46" s="11"/>
      <c r="E46" s="11"/>
      <c r="F46" s="2"/>
      <c r="G46" s="2"/>
      <c r="H46" s="2"/>
      <c r="I46" s="11"/>
      <c r="J46" s="11"/>
      <c r="K46" s="2"/>
      <c r="L46" s="2"/>
      <c r="M46" s="2"/>
    </row>
    <row r="47" ht="33.0" customHeight="1">
      <c r="C47" s="11"/>
      <c r="D47" s="11"/>
      <c r="E47" s="11"/>
      <c r="F47" s="2"/>
      <c r="G47" s="2"/>
      <c r="H47" s="2"/>
      <c r="I47" s="11"/>
      <c r="J47" s="11"/>
      <c r="K47" s="2"/>
      <c r="L47" s="2"/>
      <c r="M47" s="2"/>
    </row>
    <row r="48" ht="33.0" customHeight="1">
      <c r="C48" s="11"/>
      <c r="D48" s="11"/>
      <c r="E48" s="11"/>
      <c r="F48" s="2"/>
      <c r="G48" s="2"/>
      <c r="H48" s="2"/>
      <c r="I48" s="11"/>
      <c r="J48" s="11"/>
      <c r="K48" s="2"/>
      <c r="L48" s="2"/>
      <c r="M48" s="2"/>
    </row>
    <row r="49" ht="33.0" customHeight="1">
      <c r="C49" s="11"/>
      <c r="D49" s="11"/>
      <c r="E49" s="11"/>
      <c r="F49" s="2"/>
      <c r="G49" s="2"/>
      <c r="H49" s="2"/>
      <c r="I49" s="11"/>
      <c r="J49" s="11"/>
      <c r="K49" s="2"/>
      <c r="L49" s="2"/>
      <c r="M49" s="2"/>
    </row>
    <row r="50" ht="33.0" customHeight="1">
      <c r="C50" s="11"/>
      <c r="D50" s="11"/>
      <c r="E50" s="11"/>
      <c r="F50" s="2"/>
      <c r="G50" s="2"/>
      <c r="H50" s="2"/>
      <c r="I50" s="11"/>
      <c r="J50" s="11"/>
      <c r="K50" s="2"/>
      <c r="L50" s="2"/>
      <c r="M50" s="2"/>
    </row>
    <row r="51" ht="33.0" customHeight="1">
      <c r="C51" s="11"/>
      <c r="D51" s="11"/>
      <c r="E51" s="11"/>
      <c r="F51" s="2"/>
      <c r="G51" s="2"/>
      <c r="H51" s="2"/>
      <c r="I51" s="11"/>
      <c r="J51" s="11"/>
      <c r="K51" s="2"/>
      <c r="L51" s="2"/>
      <c r="M51" s="2"/>
    </row>
    <row r="52" ht="33.0" customHeight="1">
      <c r="C52" s="11"/>
      <c r="D52" s="11"/>
      <c r="E52" s="11"/>
      <c r="F52" s="2"/>
      <c r="G52" s="2"/>
      <c r="H52" s="2"/>
      <c r="I52" s="11"/>
      <c r="J52" s="11"/>
      <c r="K52" s="2"/>
      <c r="L52" s="2"/>
      <c r="M52" s="2"/>
    </row>
    <row r="53" ht="33.0" customHeight="1">
      <c r="C53" s="11"/>
      <c r="D53" s="11"/>
      <c r="E53" s="11"/>
      <c r="F53" s="2"/>
      <c r="G53" s="2"/>
      <c r="H53" s="2"/>
      <c r="I53" s="11"/>
      <c r="J53" s="11"/>
      <c r="K53" s="2"/>
      <c r="L53" s="2"/>
      <c r="M53" s="2"/>
    </row>
    <row r="54" ht="33.0" customHeight="1">
      <c r="C54" s="11"/>
      <c r="D54" s="11"/>
      <c r="E54" s="11"/>
      <c r="F54" s="2"/>
      <c r="G54" s="2"/>
      <c r="H54" s="2"/>
      <c r="I54" s="11"/>
      <c r="J54" s="11"/>
      <c r="K54" s="2"/>
      <c r="L54" s="2"/>
      <c r="M54" s="2"/>
    </row>
    <row r="55" ht="33.0" customHeight="1">
      <c r="C55" s="11"/>
      <c r="D55" s="11"/>
      <c r="E55" s="11"/>
      <c r="F55" s="2"/>
      <c r="G55" s="2"/>
      <c r="H55" s="2"/>
      <c r="I55" s="11"/>
      <c r="J55" s="11"/>
      <c r="K55" s="2"/>
      <c r="L55" s="2"/>
      <c r="M55" s="2"/>
    </row>
    <row r="56" ht="33.0" customHeight="1">
      <c r="C56" s="11"/>
      <c r="D56" s="11"/>
      <c r="E56" s="11"/>
      <c r="F56" s="2"/>
      <c r="G56" s="2"/>
      <c r="H56" s="2"/>
      <c r="I56" s="11"/>
      <c r="J56" s="11"/>
      <c r="K56" s="2"/>
      <c r="L56" s="2"/>
      <c r="M56" s="2"/>
    </row>
    <row r="57" ht="33.0" customHeight="1">
      <c r="C57" s="11"/>
      <c r="D57" s="11"/>
      <c r="E57" s="11"/>
      <c r="F57" s="2"/>
      <c r="G57" s="2"/>
      <c r="H57" s="2"/>
      <c r="I57" s="11"/>
      <c r="J57" s="11"/>
      <c r="K57" s="2"/>
      <c r="L57" s="2"/>
      <c r="M57" s="2"/>
    </row>
    <row r="58" ht="33.0" customHeight="1">
      <c r="C58" s="11"/>
      <c r="D58" s="11"/>
      <c r="E58" s="11"/>
      <c r="F58" s="2"/>
      <c r="G58" s="2"/>
      <c r="H58" s="2"/>
      <c r="I58" s="11"/>
      <c r="J58" s="11"/>
      <c r="K58" s="2"/>
      <c r="L58" s="2"/>
      <c r="M58" s="2"/>
    </row>
    <row r="59" ht="33.0" customHeight="1">
      <c r="C59" s="11"/>
      <c r="D59" s="11"/>
      <c r="E59" s="11"/>
      <c r="F59" s="2"/>
      <c r="G59" s="2"/>
      <c r="H59" s="2"/>
      <c r="I59" s="11"/>
      <c r="J59" s="11"/>
      <c r="K59" s="2"/>
      <c r="L59" s="2"/>
      <c r="M59" s="2"/>
    </row>
    <row r="60" ht="33.0" customHeight="1">
      <c r="C60" s="11"/>
      <c r="D60" s="11"/>
      <c r="E60" s="11"/>
      <c r="F60" s="2"/>
      <c r="G60" s="2"/>
      <c r="H60" s="2"/>
      <c r="I60" s="11"/>
      <c r="J60" s="11"/>
      <c r="K60" s="2"/>
      <c r="L60" s="2"/>
      <c r="M60" s="2"/>
    </row>
    <row r="61" ht="33.0" customHeight="1">
      <c r="C61" s="11"/>
      <c r="D61" s="11"/>
      <c r="E61" s="11"/>
      <c r="F61" s="2"/>
      <c r="G61" s="2"/>
      <c r="H61" s="2"/>
      <c r="I61" s="11"/>
      <c r="J61" s="11"/>
      <c r="K61" s="2"/>
      <c r="L61" s="2"/>
      <c r="M61" s="2"/>
    </row>
    <row r="62" ht="33.0" customHeight="1">
      <c r="C62" s="11"/>
      <c r="D62" s="11"/>
      <c r="E62" s="11"/>
      <c r="F62" s="2"/>
      <c r="G62" s="2"/>
      <c r="H62" s="2"/>
      <c r="I62" s="11"/>
      <c r="J62" s="11"/>
      <c r="K62" s="2"/>
      <c r="L62" s="2"/>
      <c r="M62" s="2"/>
    </row>
    <row r="63" ht="33.0" customHeight="1">
      <c r="C63" s="11"/>
      <c r="D63" s="11"/>
      <c r="E63" s="11"/>
      <c r="F63" s="2"/>
      <c r="G63" s="2"/>
      <c r="H63" s="2"/>
      <c r="I63" s="11"/>
      <c r="J63" s="11"/>
      <c r="K63" s="2"/>
      <c r="L63" s="2"/>
      <c r="M63" s="2"/>
    </row>
    <row r="64" ht="33.0" customHeight="1">
      <c r="C64" s="11"/>
      <c r="D64" s="11"/>
      <c r="E64" s="11"/>
      <c r="F64" s="2"/>
      <c r="G64" s="2"/>
      <c r="H64" s="2"/>
      <c r="I64" s="11"/>
      <c r="J64" s="11"/>
      <c r="K64" s="2"/>
      <c r="L64" s="2"/>
      <c r="M64" s="2"/>
    </row>
    <row r="65" ht="33.0" customHeight="1">
      <c r="C65" s="11"/>
      <c r="D65" s="11"/>
      <c r="E65" s="11"/>
      <c r="F65" s="2"/>
      <c r="G65" s="2"/>
      <c r="H65" s="2"/>
      <c r="I65" s="11"/>
      <c r="J65" s="11"/>
      <c r="K65" s="2"/>
      <c r="L65" s="2"/>
      <c r="M65" s="2"/>
    </row>
    <row r="66" ht="33.0" customHeight="1">
      <c r="C66" s="11"/>
      <c r="D66" s="11"/>
      <c r="E66" s="11"/>
      <c r="F66" s="2"/>
      <c r="G66" s="2"/>
      <c r="H66" s="2"/>
      <c r="I66" s="11"/>
      <c r="J66" s="11"/>
      <c r="K66" s="2"/>
      <c r="L66" s="2"/>
      <c r="M66" s="2"/>
    </row>
    <row r="67" ht="33.0" customHeight="1">
      <c r="C67" s="11"/>
      <c r="D67" s="11"/>
      <c r="E67" s="11"/>
      <c r="F67" s="2"/>
      <c r="G67" s="2"/>
      <c r="H67" s="2"/>
      <c r="I67" s="11"/>
      <c r="J67" s="11"/>
      <c r="K67" s="2"/>
      <c r="L67" s="2"/>
      <c r="M67" s="2"/>
    </row>
    <row r="68" ht="33.0" customHeight="1">
      <c r="C68" s="11"/>
      <c r="D68" s="11"/>
      <c r="E68" s="11"/>
      <c r="F68" s="2"/>
      <c r="G68" s="2"/>
      <c r="H68" s="2"/>
      <c r="I68" s="11"/>
      <c r="J68" s="11"/>
      <c r="K68" s="2"/>
      <c r="L68" s="2"/>
      <c r="M68" s="2"/>
    </row>
    <row r="69" ht="33.0" customHeight="1">
      <c r="C69" s="11"/>
      <c r="D69" s="11"/>
      <c r="E69" s="11"/>
      <c r="F69" s="2"/>
      <c r="G69" s="2"/>
      <c r="H69" s="2"/>
      <c r="I69" s="11"/>
      <c r="J69" s="11"/>
      <c r="K69" s="2"/>
      <c r="L69" s="2"/>
      <c r="M69" s="2"/>
    </row>
    <row r="70" ht="33.0" customHeight="1">
      <c r="C70" s="11"/>
      <c r="D70" s="11"/>
      <c r="E70" s="11"/>
      <c r="F70" s="2"/>
      <c r="G70" s="2"/>
      <c r="H70" s="2"/>
      <c r="I70" s="11"/>
      <c r="J70" s="11"/>
      <c r="K70" s="2"/>
      <c r="L70" s="2"/>
      <c r="M70" s="2"/>
    </row>
    <row r="71" ht="33.0" customHeight="1">
      <c r="C71" s="11"/>
      <c r="D71" s="11"/>
      <c r="E71" s="11"/>
      <c r="F71" s="2"/>
      <c r="G71" s="2"/>
      <c r="H71" s="2"/>
      <c r="I71" s="11"/>
      <c r="J71" s="11"/>
      <c r="K71" s="2"/>
      <c r="L71" s="2"/>
      <c r="M71" s="2"/>
    </row>
    <row r="72" ht="33.0" customHeight="1">
      <c r="C72" s="11"/>
      <c r="D72" s="11"/>
      <c r="E72" s="11"/>
      <c r="F72" s="2"/>
      <c r="G72" s="2"/>
      <c r="H72" s="2"/>
      <c r="I72" s="11"/>
      <c r="J72" s="11"/>
      <c r="K72" s="2"/>
      <c r="L72" s="2"/>
      <c r="M72" s="2"/>
    </row>
    <row r="73" ht="33.0" customHeight="1">
      <c r="C73" s="11"/>
      <c r="D73" s="11"/>
      <c r="E73" s="11"/>
      <c r="F73" s="2"/>
      <c r="G73" s="2"/>
      <c r="H73" s="2"/>
      <c r="I73" s="11"/>
      <c r="J73" s="11"/>
      <c r="K73" s="2"/>
      <c r="L73" s="2"/>
      <c r="M73" s="2"/>
    </row>
    <row r="74" ht="33.0" customHeight="1">
      <c r="C74" s="11"/>
      <c r="D74" s="11"/>
      <c r="E74" s="11"/>
      <c r="F74" s="2"/>
      <c r="G74" s="2"/>
      <c r="H74" s="2"/>
      <c r="I74" s="11"/>
      <c r="J74" s="11"/>
      <c r="K74" s="2"/>
      <c r="L74" s="2"/>
      <c r="M74" s="2"/>
    </row>
    <row r="75" ht="33.0" customHeight="1">
      <c r="C75" s="11"/>
      <c r="D75" s="11"/>
      <c r="E75" s="11"/>
      <c r="F75" s="2"/>
      <c r="G75" s="2"/>
      <c r="H75" s="2"/>
      <c r="I75" s="11"/>
      <c r="J75" s="11"/>
      <c r="K75" s="2"/>
      <c r="L75" s="2"/>
      <c r="M75" s="2"/>
    </row>
    <row r="76" ht="33.0" customHeight="1">
      <c r="C76" s="11"/>
      <c r="D76" s="11"/>
      <c r="E76" s="11"/>
      <c r="F76" s="2"/>
      <c r="G76" s="2"/>
      <c r="H76" s="2"/>
      <c r="I76" s="11"/>
      <c r="J76" s="11"/>
      <c r="K76" s="2"/>
      <c r="L76" s="2"/>
      <c r="M76" s="2"/>
    </row>
    <row r="77" ht="33.0" customHeight="1">
      <c r="C77" s="11"/>
      <c r="D77" s="11"/>
      <c r="E77" s="11"/>
      <c r="F77" s="2"/>
      <c r="G77" s="2"/>
      <c r="H77" s="2"/>
      <c r="I77" s="11"/>
      <c r="J77" s="11"/>
      <c r="K77" s="2"/>
      <c r="L77" s="2"/>
      <c r="M77" s="2"/>
    </row>
    <row r="78" ht="33.0" customHeight="1">
      <c r="C78" s="11"/>
      <c r="D78" s="11"/>
      <c r="E78" s="11"/>
      <c r="F78" s="2"/>
      <c r="G78" s="2"/>
      <c r="H78" s="2"/>
      <c r="I78" s="11"/>
      <c r="J78" s="11"/>
      <c r="K78" s="2"/>
      <c r="L78" s="2"/>
      <c r="M78" s="2"/>
    </row>
    <row r="79" ht="33.0" customHeight="1">
      <c r="C79" s="11"/>
      <c r="D79" s="11"/>
      <c r="E79" s="11"/>
      <c r="F79" s="2"/>
      <c r="G79" s="2"/>
      <c r="H79" s="2"/>
      <c r="I79" s="11"/>
      <c r="J79" s="11"/>
      <c r="K79" s="2"/>
      <c r="L79" s="2"/>
      <c r="M79" s="2"/>
    </row>
    <row r="80" ht="33.0" customHeight="1">
      <c r="C80" s="11"/>
      <c r="D80" s="11"/>
      <c r="E80" s="11"/>
      <c r="F80" s="2"/>
      <c r="G80" s="2"/>
      <c r="H80" s="2"/>
      <c r="I80" s="11"/>
      <c r="J80" s="11"/>
      <c r="K80" s="2"/>
      <c r="L80" s="2"/>
      <c r="M80" s="2"/>
    </row>
    <row r="81" ht="15.75" customHeight="1">
      <c r="C81" s="11"/>
      <c r="D81" s="11"/>
      <c r="E81" s="11"/>
      <c r="F81" s="2"/>
      <c r="G81" s="2"/>
      <c r="H81" s="2"/>
      <c r="I81" s="11"/>
      <c r="J81" s="11"/>
      <c r="K81" s="2"/>
      <c r="L81" s="2"/>
      <c r="M81" s="2"/>
    </row>
    <row r="82" ht="15.75" customHeight="1">
      <c r="C82" s="11"/>
      <c r="D82" s="11"/>
      <c r="E82" s="11"/>
      <c r="F82" s="2"/>
      <c r="G82" s="2"/>
      <c r="H82" s="2"/>
      <c r="I82" s="11"/>
      <c r="J82" s="11"/>
      <c r="K82" s="2"/>
      <c r="L82" s="2"/>
      <c r="M82" s="2"/>
    </row>
    <row r="83" ht="15.75" customHeight="1">
      <c r="C83" s="11"/>
      <c r="D83" s="11"/>
      <c r="E83" s="11"/>
      <c r="F83" s="2"/>
      <c r="G83" s="2"/>
      <c r="H83" s="2"/>
      <c r="I83" s="11"/>
      <c r="J83" s="11"/>
      <c r="K83" s="2"/>
      <c r="L83" s="2"/>
      <c r="M83" s="2"/>
    </row>
    <row r="84" ht="15.75" customHeight="1">
      <c r="C84" s="11"/>
      <c r="D84" s="11"/>
      <c r="E84" s="11"/>
      <c r="F84" s="2"/>
      <c r="G84" s="2"/>
      <c r="H84" s="2"/>
      <c r="I84" s="11"/>
      <c r="J84" s="11"/>
      <c r="K84" s="2"/>
      <c r="L84" s="2"/>
      <c r="M84" s="2"/>
    </row>
    <row r="85" ht="15.75" customHeight="1">
      <c r="C85" s="11"/>
      <c r="D85" s="11"/>
      <c r="E85" s="11"/>
      <c r="F85" s="2"/>
      <c r="G85" s="2"/>
      <c r="H85" s="2"/>
      <c r="I85" s="11"/>
      <c r="J85" s="11"/>
      <c r="K85" s="2"/>
      <c r="L85" s="2"/>
      <c r="M85" s="2"/>
    </row>
    <row r="86" ht="15.75" customHeight="1">
      <c r="C86" s="11"/>
      <c r="D86" s="11"/>
      <c r="E86" s="11"/>
      <c r="F86" s="2"/>
      <c r="G86" s="2"/>
      <c r="H86" s="2"/>
      <c r="I86" s="11"/>
      <c r="J86" s="11"/>
      <c r="K86" s="2"/>
      <c r="L86" s="2"/>
      <c r="M86" s="2"/>
    </row>
    <row r="87" ht="15.75" customHeight="1">
      <c r="C87" s="11"/>
      <c r="D87" s="11"/>
      <c r="E87" s="11"/>
      <c r="F87" s="2"/>
      <c r="G87" s="2"/>
      <c r="H87" s="2"/>
      <c r="I87" s="11"/>
      <c r="J87" s="11"/>
      <c r="K87" s="2"/>
      <c r="L87" s="2"/>
      <c r="M87" s="2"/>
    </row>
    <row r="88" ht="15.75" customHeight="1">
      <c r="C88" s="11"/>
      <c r="D88" s="11"/>
      <c r="E88" s="11"/>
      <c r="F88" s="2"/>
      <c r="G88" s="2"/>
      <c r="H88" s="2"/>
      <c r="I88" s="11"/>
      <c r="J88" s="11"/>
      <c r="K88" s="2"/>
      <c r="L88" s="2"/>
      <c r="M88" s="2"/>
    </row>
    <row r="89" ht="15.75" customHeight="1">
      <c r="C89" s="11"/>
      <c r="D89" s="11"/>
      <c r="E89" s="11"/>
      <c r="F89" s="2"/>
      <c r="G89" s="2"/>
      <c r="H89" s="2"/>
      <c r="I89" s="11"/>
      <c r="J89" s="11"/>
      <c r="K89" s="2"/>
      <c r="L89" s="2"/>
      <c r="M89" s="2"/>
    </row>
    <row r="90" ht="15.75" customHeight="1">
      <c r="C90" s="11"/>
      <c r="D90" s="11"/>
      <c r="E90" s="11"/>
      <c r="F90" s="2"/>
      <c r="G90" s="2"/>
      <c r="H90" s="2"/>
      <c r="I90" s="11"/>
      <c r="J90" s="11"/>
      <c r="K90" s="2"/>
      <c r="L90" s="2"/>
      <c r="M90" s="2"/>
    </row>
    <row r="91" ht="15.75" customHeight="1">
      <c r="C91" s="11"/>
      <c r="D91" s="11"/>
      <c r="E91" s="11"/>
      <c r="F91" s="2"/>
      <c r="G91" s="2"/>
      <c r="H91" s="2"/>
      <c r="I91" s="11"/>
      <c r="J91" s="11"/>
      <c r="K91" s="2"/>
      <c r="L91" s="2"/>
      <c r="M91" s="2"/>
    </row>
    <row r="92" ht="15.75" customHeight="1">
      <c r="C92" s="11"/>
      <c r="D92" s="11"/>
      <c r="E92" s="11"/>
      <c r="F92" s="2"/>
      <c r="G92" s="2"/>
      <c r="H92" s="2"/>
      <c r="I92" s="11"/>
      <c r="J92" s="11"/>
      <c r="K92" s="2"/>
      <c r="L92" s="2"/>
      <c r="M92" s="2"/>
    </row>
    <row r="93" ht="15.75" customHeight="1">
      <c r="C93" s="11"/>
      <c r="D93" s="11"/>
      <c r="E93" s="11"/>
      <c r="F93" s="2"/>
      <c r="G93" s="2"/>
      <c r="H93" s="2"/>
      <c r="I93" s="11"/>
      <c r="J93" s="11"/>
      <c r="K93" s="2"/>
      <c r="L93" s="2"/>
      <c r="M93" s="2"/>
    </row>
    <row r="94" ht="15.75" customHeight="1">
      <c r="C94" s="11"/>
      <c r="D94" s="11"/>
      <c r="E94" s="11"/>
      <c r="F94" s="2"/>
      <c r="G94" s="2"/>
      <c r="H94" s="2"/>
      <c r="I94" s="11"/>
      <c r="J94" s="11"/>
      <c r="K94" s="2"/>
      <c r="L94" s="2"/>
      <c r="M94" s="2"/>
    </row>
    <row r="95" ht="15.75" customHeight="1">
      <c r="C95" s="11"/>
      <c r="D95" s="11"/>
      <c r="E95" s="11"/>
      <c r="F95" s="2"/>
      <c r="G95" s="2"/>
      <c r="H95" s="2"/>
      <c r="I95" s="11"/>
      <c r="J95" s="11"/>
      <c r="K95" s="2"/>
      <c r="L95" s="2"/>
      <c r="M95" s="2"/>
    </row>
    <row r="96" ht="15.75" customHeight="1">
      <c r="C96" s="11"/>
      <c r="D96" s="11"/>
      <c r="E96" s="11"/>
      <c r="F96" s="2"/>
      <c r="G96" s="2"/>
      <c r="H96" s="2"/>
      <c r="I96" s="11"/>
      <c r="J96" s="11"/>
      <c r="K96" s="2"/>
      <c r="L96" s="2"/>
      <c r="M96" s="2"/>
    </row>
    <row r="97" ht="15.75" customHeight="1">
      <c r="C97" s="11"/>
      <c r="D97" s="11"/>
      <c r="E97" s="11"/>
      <c r="F97" s="2"/>
      <c r="G97" s="2"/>
      <c r="H97" s="2"/>
      <c r="I97" s="11"/>
      <c r="J97" s="11"/>
      <c r="K97" s="2"/>
      <c r="L97" s="2"/>
      <c r="M97" s="2"/>
    </row>
    <row r="98" ht="15.75" customHeight="1">
      <c r="C98" s="11"/>
      <c r="D98" s="11"/>
      <c r="E98" s="11"/>
      <c r="F98" s="2"/>
      <c r="G98" s="2"/>
      <c r="H98" s="2"/>
      <c r="I98" s="11"/>
      <c r="J98" s="11"/>
      <c r="K98" s="2"/>
      <c r="L98" s="2"/>
      <c r="M98" s="2"/>
    </row>
    <row r="99" ht="15.75" customHeight="1">
      <c r="C99" s="11"/>
      <c r="D99" s="11"/>
      <c r="E99" s="11"/>
      <c r="F99" s="2"/>
      <c r="G99" s="2"/>
      <c r="H99" s="2"/>
      <c r="I99" s="11"/>
      <c r="J99" s="11"/>
      <c r="K99" s="2"/>
      <c r="L99" s="2"/>
      <c r="M99" s="2"/>
    </row>
    <row r="100" ht="15.75" customHeight="1">
      <c r="C100" s="11"/>
      <c r="D100" s="11"/>
      <c r="E100" s="11"/>
      <c r="F100" s="2"/>
      <c r="G100" s="2"/>
      <c r="H100" s="2"/>
      <c r="I100" s="11"/>
      <c r="J100" s="11"/>
      <c r="K100" s="2"/>
      <c r="L100" s="2"/>
      <c r="M100" s="2"/>
    </row>
    <row r="101" ht="15.75" customHeight="1">
      <c r="C101" s="11"/>
      <c r="D101" s="11"/>
      <c r="E101" s="11"/>
      <c r="F101" s="2"/>
      <c r="G101" s="2"/>
      <c r="H101" s="2"/>
      <c r="I101" s="11"/>
      <c r="J101" s="11"/>
      <c r="K101" s="2"/>
      <c r="L101" s="2"/>
      <c r="M101" s="2"/>
    </row>
    <row r="102" ht="15.75" customHeight="1">
      <c r="C102" s="11"/>
      <c r="D102" s="11"/>
      <c r="E102" s="11"/>
      <c r="F102" s="2"/>
      <c r="G102" s="2"/>
      <c r="H102" s="2"/>
      <c r="I102" s="11"/>
      <c r="J102" s="11"/>
      <c r="K102" s="2"/>
      <c r="L102" s="2"/>
      <c r="M102" s="2"/>
    </row>
    <row r="103" ht="15.75" customHeight="1">
      <c r="C103" s="11"/>
      <c r="D103" s="11"/>
      <c r="E103" s="11"/>
      <c r="F103" s="2"/>
      <c r="G103" s="2"/>
      <c r="H103" s="2"/>
      <c r="I103" s="11"/>
      <c r="J103" s="11"/>
      <c r="K103" s="2"/>
      <c r="L103" s="2"/>
      <c r="M103" s="2"/>
    </row>
    <row r="104" ht="15.75" customHeight="1">
      <c r="C104" s="11"/>
      <c r="D104" s="11"/>
      <c r="E104" s="11"/>
      <c r="F104" s="2"/>
      <c r="G104" s="2"/>
      <c r="H104" s="2"/>
      <c r="I104" s="11"/>
      <c r="J104" s="11"/>
      <c r="K104" s="2"/>
      <c r="L104" s="2"/>
      <c r="M104" s="2"/>
    </row>
    <row r="105" ht="15.75" customHeight="1">
      <c r="C105" s="11"/>
      <c r="D105" s="11"/>
      <c r="E105" s="11"/>
      <c r="F105" s="2"/>
      <c r="G105" s="2"/>
      <c r="H105" s="2"/>
      <c r="I105" s="11"/>
      <c r="J105" s="11"/>
      <c r="K105" s="2"/>
      <c r="L105" s="2"/>
      <c r="M105" s="2"/>
    </row>
    <row r="106" ht="15.75" customHeight="1">
      <c r="C106" s="11"/>
      <c r="D106" s="11"/>
      <c r="E106" s="11"/>
      <c r="F106" s="2"/>
      <c r="G106" s="2"/>
      <c r="H106" s="2"/>
      <c r="I106" s="11"/>
      <c r="J106" s="11"/>
      <c r="K106" s="2"/>
      <c r="L106" s="2"/>
      <c r="M106" s="2"/>
    </row>
    <row r="107" ht="15.75" customHeight="1">
      <c r="C107" s="11"/>
      <c r="D107" s="11"/>
      <c r="E107" s="11"/>
      <c r="F107" s="2"/>
      <c r="G107" s="2"/>
      <c r="H107" s="2"/>
      <c r="I107" s="11"/>
      <c r="J107" s="11"/>
      <c r="K107" s="2"/>
      <c r="L107" s="2"/>
      <c r="M107" s="2"/>
    </row>
    <row r="108" ht="15.75" customHeight="1">
      <c r="C108" s="11"/>
      <c r="D108" s="11"/>
      <c r="E108" s="11"/>
      <c r="F108" s="2"/>
      <c r="G108" s="2"/>
      <c r="H108" s="2"/>
      <c r="I108" s="11"/>
      <c r="J108" s="11"/>
      <c r="K108" s="2"/>
      <c r="L108" s="2"/>
      <c r="M108" s="2"/>
    </row>
    <row r="109" ht="15.75" customHeight="1">
      <c r="C109" s="11"/>
      <c r="D109" s="11"/>
      <c r="E109" s="11"/>
      <c r="F109" s="2"/>
      <c r="G109" s="2"/>
      <c r="H109" s="2"/>
      <c r="I109" s="11"/>
      <c r="J109" s="11"/>
      <c r="K109" s="2"/>
      <c r="L109" s="2"/>
      <c r="M109" s="2"/>
    </row>
    <row r="110" ht="15.75" customHeight="1">
      <c r="C110" s="11"/>
      <c r="D110" s="11"/>
      <c r="E110" s="11"/>
      <c r="F110" s="2"/>
      <c r="G110" s="2"/>
      <c r="H110" s="2"/>
      <c r="I110" s="11"/>
      <c r="J110" s="11"/>
      <c r="K110" s="2"/>
      <c r="L110" s="2"/>
      <c r="M110" s="2"/>
    </row>
    <row r="111" ht="15.75" customHeight="1">
      <c r="C111" s="11"/>
      <c r="D111" s="11"/>
      <c r="E111" s="11"/>
      <c r="F111" s="2"/>
      <c r="G111" s="2"/>
      <c r="H111" s="2"/>
      <c r="I111" s="11"/>
      <c r="J111" s="11"/>
      <c r="K111" s="2"/>
      <c r="L111" s="2"/>
      <c r="M111" s="2"/>
    </row>
    <row r="112" ht="15.75" customHeight="1">
      <c r="C112" s="11"/>
      <c r="D112" s="11"/>
      <c r="E112" s="11"/>
      <c r="F112" s="2"/>
      <c r="G112" s="2"/>
      <c r="H112" s="2"/>
      <c r="I112" s="11"/>
      <c r="J112" s="11"/>
      <c r="K112" s="2"/>
      <c r="L112" s="2"/>
      <c r="M112" s="2"/>
    </row>
    <row r="113" ht="15.75" customHeight="1">
      <c r="C113" s="11"/>
      <c r="D113" s="11"/>
      <c r="E113" s="11"/>
      <c r="F113" s="2"/>
      <c r="G113" s="2"/>
      <c r="H113" s="2"/>
      <c r="I113" s="11"/>
      <c r="J113" s="11"/>
      <c r="K113" s="2"/>
      <c r="L113" s="2"/>
      <c r="M113" s="2"/>
    </row>
    <row r="114" ht="15.75" customHeight="1">
      <c r="C114" s="11"/>
      <c r="D114" s="11"/>
      <c r="E114" s="11"/>
      <c r="F114" s="2"/>
      <c r="G114" s="2"/>
      <c r="H114" s="2"/>
      <c r="I114" s="11"/>
      <c r="J114" s="11"/>
      <c r="K114" s="2"/>
      <c r="L114" s="2"/>
      <c r="M114" s="2"/>
    </row>
    <row r="115" ht="15.75" customHeight="1">
      <c r="C115" s="11"/>
      <c r="D115" s="11"/>
      <c r="E115" s="11"/>
      <c r="F115" s="2"/>
      <c r="G115" s="2"/>
      <c r="H115" s="2"/>
      <c r="I115" s="11"/>
      <c r="J115" s="11"/>
      <c r="K115" s="2"/>
      <c r="L115" s="2"/>
      <c r="M115" s="2"/>
    </row>
    <row r="116" ht="15.75" customHeight="1">
      <c r="C116" s="11"/>
      <c r="D116" s="11"/>
      <c r="E116" s="11"/>
      <c r="F116" s="2"/>
      <c r="G116" s="2"/>
      <c r="H116" s="2"/>
      <c r="I116" s="11"/>
      <c r="J116" s="11"/>
      <c r="K116" s="2"/>
      <c r="L116" s="2"/>
      <c r="M116" s="2"/>
    </row>
    <row r="117" ht="15.75" customHeight="1">
      <c r="C117" s="11"/>
      <c r="D117" s="11"/>
      <c r="E117" s="11"/>
      <c r="F117" s="2"/>
      <c r="G117" s="2"/>
      <c r="H117" s="2"/>
      <c r="I117" s="11"/>
      <c r="J117" s="11"/>
      <c r="K117" s="2"/>
      <c r="L117" s="2"/>
      <c r="M117" s="2"/>
    </row>
    <row r="118" ht="15.75" customHeight="1">
      <c r="C118" s="11"/>
      <c r="D118" s="11"/>
      <c r="E118" s="11"/>
      <c r="F118" s="2"/>
      <c r="G118" s="2"/>
      <c r="H118" s="2"/>
      <c r="I118" s="11"/>
      <c r="J118" s="11"/>
      <c r="K118" s="2"/>
      <c r="L118" s="2"/>
      <c r="M118" s="2"/>
    </row>
    <row r="119" ht="15.75" customHeight="1">
      <c r="C119" s="11"/>
      <c r="D119" s="11"/>
      <c r="E119" s="11"/>
      <c r="F119" s="2"/>
      <c r="G119" s="2"/>
      <c r="H119" s="2"/>
      <c r="I119" s="11"/>
      <c r="J119" s="11"/>
      <c r="K119" s="2"/>
      <c r="L119" s="2"/>
      <c r="M119" s="2"/>
    </row>
    <row r="120" ht="15.75" customHeight="1">
      <c r="C120" s="11"/>
      <c r="D120" s="11"/>
      <c r="E120" s="11"/>
      <c r="F120" s="2"/>
      <c r="G120" s="2"/>
      <c r="H120" s="2"/>
      <c r="I120" s="11"/>
      <c r="J120" s="11"/>
      <c r="K120" s="2"/>
      <c r="L120" s="2"/>
      <c r="M120" s="2"/>
    </row>
    <row r="121" ht="15.75" customHeight="1">
      <c r="C121" s="11"/>
      <c r="D121" s="11"/>
      <c r="E121" s="11"/>
      <c r="F121" s="2"/>
      <c r="G121" s="2"/>
      <c r="H121" s="2"/>
      <c r="I121" s="11"/>
      <c r="J121" s="11"/>
      <c r="K121" s="2"/>
      <c r="L121" s="2"/>
      <c r="M121" s="2"/>
    </row>
    <row r="122" ht="15.75" customHeight="1">
      <c r="C122" s="11"/>
      <c r="D122" s="11"/>
      <c r="E122" s="11"/>
      <c r="F122" s="2"/>
      <c r="G122" s="2"/>
      <c r="H122" s="2"/>
      <c r="I122" s="11"/>
      <c r="J122" s="11"/>
      <c r="K122" s="2"/>
      <c r="L122" s="2"/>
      <c r="M122" s="2"/>
    </row>
    <row r="123" ht="15.75" customHeight="1">
      <c r="C123" s="11"/>
      <c r="D123" s="11"/>
      <c r="E123" s="11"/>
      <c r="F123" s="2"/>
      <c r="G123" s="2"/>
      <c r="H123" s="2"/>
      <c r="I123" s="11"/>
      <c r="J123" s="11"/>
      <c r="K123" s="2"/>
      <c r="L123" s="2"/>
      <c r="M123" s="2"/>
    </row>
    <row r="124" ht="15.75" customHeight="1">
      <c r="C124" s="11"/>
      <c r="D124" s="11"/>
      <c r="E124" s="11"/>
      <c r="F124" s="2"/>
      <c r="G124" s="2"/>
      <c r="H124" s="2"/>
      <c r="I124" s="11"/>
      <c r="J124" s="11"/>
      <c r="K124" s="2"/>
      <c r="L124" s="2"/>
      <c r="M124" s="2"/>
    </row>
    <row r="125" ht="15.75" customHeight="1">
      <c r="C125" s="11"/>
      <c r="D125" s="11"/>
      <c r="E125" s="11"/>
      <c r="F125" s="2"/>
      <c r="G125" s="2"/>
      <c r="H125" s="2"/>
      <c r="I125" s="11"/>
      <c r="J125" s="11"/>
      <c r="K125" s="2"/>
      <c r="L125" s="2"/>
      <c r="M125" s="2"/>
    </row>
    <row r="126" ht="15.75" customHeight="1">
      <c r="C126" s="11"/>
      <c r="D126" s="11"/>
      <c r="E126" s="11"/>
      <c r="F126" s="2"/>
      <c r="G126" s="2"/>
      <c r="H126" s="2"/>
      <c r="I126" s="11"/>
      <c r="J126" s="11"/>
      <c r="K126" s="2"/>
      <c r="L126" s="2"/>
      <c r="M126" s="2"/>
    </row>
    <row r="127" ht="15.75" customHeight="1">
      <c r="C127" s="11"/>
      <c r="D127" s="11"/>
      <c r="E127" s="11"/>
      <c r="F127" s="2"/>
      <c r="G127" s="2"/>
      <c r="H127" s="2"/>
      <c r="I127" s="11"/>
      <c r="J127" s="11"/>
      <c r="K127" s="2"/>
      <c r="L127" s="2"/>
      <c r="M127" s="2"/>
    </row>
    <row r="128" ht="15.75" customHeight="1">
      <c r="C128" s="11"/>
      <c r="D128" s="11"/>
      <c r="E128" s="11"/>
      <c r="F128" s="2"/>
      <c r="G128" s="2"/>
      <c r="H128" s="2"/>
      <c r="I128" s="11"/>
      <c r="J128" s="11"/>
      <c r="K128" s="2"/>
      <c r="L128" s="2"/>
      <c r="M128" s="2"/>
    </row>
    <row r="129" ht="15.75" customHeight="1">
      <c r="C129" s="11"/>
      <c r="D129" s="11"/>
      <c r="E129" s="11"/>
      <c r="F129" s="2"/>
      <c r="G129" s="2"/>
      <c r="H129" s="2"/>
      <c r="I129" s="11"/>
      <c r="J129" s="11"/>
      <c r="K129" s="2"/>
      <c r="L129" s="2"/>
      <c r="M129" s="2"/>
    </row>
    <row r="130" ht="15.75" customHeight="1">
      <c r="C130" s="11"/>
      <c r="D130" s="11"/>
      <c r="E130" s="11"/>
      <c r="F130" s="2"/>
      <c r="G130" s="2"/>
      <c r="H130" s="2"/>
      <c r="I130" s="11"/>
      <c r="J130" s="11"/>
      <c r="K130" s="2"/>
      <c r="L130" s="2"/>
      <c r="M130" s="2"/>
    </row>
    <row r="131" ht="15.75" customHeight="1">
      <c r="C131" s="11"/>
      <c r="D131" s="11"/>
      <c r="E131" s="11"/>
      <c r="F131" s="2"/>
      <c r="G131" s="2"/>
      <c r="H131" s="2"/>
      <c r="I131" s="11"/>
      <c r="J131" s="11"/>
      <c r="K131" s="2"/>
      <c r="L131" s="2"/>
      <c r="M131" s="2"/>
    </row>
    <row r="132" ht="15.75" customHeight="1">
      <c r="C132" s="11"/>
      <c r="D132" s="11"/>
      <c r="E132" s="11"/>
      <c r="F132" s="2"/>
      <c r="G132" s="2"/>
      <c r="H132" s="2"/>
      <c r="I132" s="11"/>
      <c r="J132" s="11"/>
      <c r="K132" s="2"/>
      <c r="L132" s="2"/>
      <c r="M132" s="2"/>
    </row>
    <row r="133" ht="15.75" customHeight="1">
      <c r="C133" s="11"/>
      <c r="D133" s="11"/>
      <c r="E133" s="11"/>
      <c r="F133" s="2"/>
      <c r="G133" s="2"/>
      <c r="H133" s="2"/>
      <c r="I133" s="11"/>
      <c r="J133" s="11"/>
      <c r="K133" s="2"/>
      <c r="L133" s="2"/>
      <c r="M133" s="2"/>
    </row>
    <row r="134" ht="15.75" customHeight="1">
      <c r="C134" s="11"/>
      <c r="D134" s="11"/>
      <c r="E134" s="11"/>
      <c r="F134" s="2"/>
      <c r="G134" s="2"/>
      <c r="H134" s="2"/>
      <c r="I134" s="11"/>
      <c r="J134" s="11"/>
      <c r="K134" s="2"/>
      <c r="L134" s="2"/>
      <c r="M134" s="2"/>
    </row>
    <row r="135" ht="15.75" customHeight="1">
      <c r="C135" s="11"/>
      <c r="D135" s="11"/>
      <c r="E135" s="11"/>
      <c r="F135" s="2"/>
      <c r="G135" s="2"/>
      <c r="H135" s="2"/>
      <c r="I135" s="11"/>
      <c r="J135" s="11"/>
      <c r="K135" s="2"/>
      <c r="L135" s="2"/>
      <c r="M135" s="2"/>
    </row>
    <row r="136" ht="15.75" customHeight="1">
      <c r="C136" s="11"/>
      <c r="D136" s="11"/>
      <c r="E136" s="11"/>
      <c r="F136" s="2"/>
      <c r="G136" s="2"/>
      <c r="H136" s="2"/>
      <c r="I136" s="11"/>
      <c r="J136" s="11"/>
      <c r="K136" s="2"/>
      <c r="L136" s="2"/>
      <c r="M136" s="2"/>
    </row>
    <row r="137" ht="15.75" customHeight="1">
      <c r="C137" s="11"/>
      <c r="D137" s="11"/>
      <c r="E137" s="11"/>
      <c r="F137" s="2"/>
      <c r="G137" s="2"/>
      <c r="H137" s="2"/>
      <c r="I137" s="11"/>
      <c r="J137" s="11"/>
      <c r="K137" s="2"/>
      <c r="L137" s="2"/>
      <c r="M137" s="2"/>
    </row>
    <row r="138" ht="15.75" customHeight="1">
      <c r="C138" s="11"/>
      <c r="D138" s="11"/>
      <c r="E138" s="11"/>
      <c r="F138" s="2"/>
      <c r="G138" s="2"/>
      <c r="H138" s="2"/>
      <c r="I138" s="11"/>
      <c r="J138" s="11"/>
      <c r="K138" s="2"/>
      <c r="L138" s="2"/>
      <c r="M138" s="2"/>
    </row>
    <row r="139" ht="15.75" customHeight="1">
      <c r="C139" s="11"/>
      <c r="D139" s="11"/>
      <c r="E139" s="11"/>
      <c r="F139" s="2"/>
      <c r="G139" s="2"/>
      <c r="H139" s="2"/>
      <c r="I139" s="11"/>
      <c r="J139" s="11"/>
      <c r="K139" s="2"/>
      <c r="L139" s="2"/>
      <c r="M139" s="2"/>
    </row>
    <row r="140" ht="15.75" customHeight="1">
      <c r="C140" s="11"/>
      <c r="D140" s="11"/>
      <c r="E140" s="11"/>
      <c r="F140" s="2"/>
      <c r="G140" s="2"/>
      <c r="H140" s="2"/>
      <c r="I140" s="11"/>
      <c r="J140" s="11"/>
      <c r="K140" s="2"/>
      <c r="L140" s="2"/>
      <c r="M140" s="2"/>
    </row>
    <row r="141" ht="15.75" customHeight="1">
      <c r="C141" s="11"/>
      <c r="D141" s="11"/>
      <c r="E141" s="11"/>
      <c r="F141" s="2"/>
      <c r="G141" s="2"/>
      <c r="H141" s="2"/>
      <c r="I141" s="11"/>
      <c r="J141" s="11"/>
      <c r="K141" s="2"/>
      <c r="L141" s="2"/>
      <c r="M141" s="2"/>
    </row>
    <row r="142" ht="15.75" customHeight="1">
      <c r="C142" s="11"/>
      <c r="D142" s="11"/>
      <c r="E142" s="11"/>
      <c r="F142" s="2"/>
      <c r="G142" s="2"/>
      <c r="H142" s="2"/>
      <c r="I142" s="11"/>
      <c r="J142" s="11"/>
      <c r="K142" s="2"/>
      <c r="L142" s="2"/>
      <c r="M142" s="2"/>
    </row>
    <row r="143" ht="15.75" customHeight="1">
      <c r="C143" s="11"/>
      <c r="D143" s="11"/>
      <c r="E143" s="11"/>
      <c r="F143" s="2"/>
      <c r="G143" s="2"/>
      <c r="H143" s="2"/>
      <c r="I143" s="11"/>
      <c r="J143" s="11"/>
      <c r="K143" s="2"/>
      <c r="L143" s="2"/>
      <c r="M143" s="2"/>
    </row>
    <row r="144" ht="15.75" customHeight="1">
      <c r="C144" s="11"/>
      <c r="D144" s="11"/>
      <c r="E144" s="11"/>
      <c r="F144" s="2"/>
      <c r="G144" s="2"/>
      <c r="H144" s="2"/>
      <c r="I144" s="11"/>
      <c r="J144" s="11"/>
      <c r="K144" s="2"/>
      <c r="L144" s="2"/>
      <c r="M144" s="2"/>
    </row>
    <row r="145" ht="15.75" customHeight="1">
      <c r="C145" s="11"/>
      <c r="D145" s="11"/>
      <c r="E145" s="11"/>
      <c r="F145" s="2"/>
      <c r="G145" s="2"/>
      <c r="H145" s="2"/>
      <c r="I145" s="11"/>
      <c r="J145" s="11"/>
      <c r="K145" s="2"/>
      <c r="L145" s="2"/>
      <c r="M145" s="2"/>
    </row>
    <row r="146" ht="15.75" customHeight="1">
      <c r="C146" s="11"/>
      <c r="D146" s="11"/>
      <c r="E146" s="11"/>
      <c r="F146" s="2"/>
      <c r="G146" s="2"/>
      <c r="H146" s="2"/>
      <c r="I146" s="11"/>
      <c r="J146" s="11"/>
      <c r="K146" s="2"/>
      <c r="L146" s="2"/>
      <c r="M146" s="2"/>
    </row>
    <row r="147" ht="15.75" customHeight="1">
      <c r="C147" s="11"/>
      <c r="D147" s="11"/>
      <c r="E147" s="11"/>
      <c r="F147" s="2"/>
      <c r="G147" s="2"/>
      <c r="H147" s="2"/>
      <c r="I147" s="11"/>
      <c r="J147" s="11"/>
      <c r="K147" s="2"/>
      <c r="L147" s="2"/>
      <c r="M147" s="2"/>
    </row>
    <row r="148" ht="15.75" customHeight="1">
      <c r="C148" s="11"/>
      <c r="D148" s="11"/>
      <c r="E148" s="11"/>
      <c r="F148" s="2"/>
      <c r="G148" s="2"/>
      <c r="H148" s="2"/>
      <c r="I148" s="11"/>
      <c r="J148" s="11"/>
      <c r="K148" s="2"/>
      <c r="L148" s="2"/>
      <c r="M148" s="2"/>
    </row>
    <row r="149" ht="15.75" customHeight="1">
      <c r="C149" s="11"/>
      <c r="D149" s="11"/>
      <c r="E149" s="11"/>
      <c r="F149" s="2"/>
      <c r="G149" s="2"/>
      <c r="H149" s="2"/>
      <c r="I149" s="11"/>
      <c r="J149" s="11"/>
      <c r="K149" s="2"/>
      <c r="L149" s="2"/>
      <c r="M149" s="2"/>
    </row>
    <row r="150" ht="15.75" customHeight="1">
      <c r="C150" s="11"/>
      <c r="D150" s="11"/>
      <c r="E150" s="11"/>
      <c r="F150" s="2"/>
      <c r="G150" s="2"/>
      <c r="H150" s="2"/>
      <c r="I150" s="11"/>
      <c r="J150" s="11"/>
      <c r="K150" s="2"/>
      <c r="L150" s="2"/>
      <c r="M150" s="2"/>
    </row>
    <row r="151" ht="15.75" customHeight="1">
      <c r="C151" s="11"/>
      <c r="D151" s="11"/>
      <c r="E151" s="11"/>
      <c r="F151" s="2"/>
      <c r="G151" s="2"/>
      <c r="H151" s="2"/>
      <c r="I151" s="11"/>
      <c r="J151" s="11"/>
      <c r="K151" s="2"/>
      <c r="L151" s="2"/>
      <c r="M151" s="2"/>
    </row>
    <row r="152" ht="15.75" customHeight="1">
      <c r="C152" s="11"/>
      <c r="D152" s="11"/>
      <c r="E152" s="11"/>
      <c r="F152" s="2"/>
      <c r="G152" s="2"/>
      <c r="H152" s="2"/>
      <c r="I152" s="11"/>
      <c r="J152" s="11"/>
      <c r="K152" s="2"/>
      <c r="L152" s="2"/>
      <c r="M152" s="2"/>
    </row>
    <row r="153" ht="15.75" customHeight="1">
      <c r="C153" s="11"/>
      <c r="D153" s="11"/>
      <c r="E153" s="11"/>
      <c r="F153" s="2"/>
      <c r="G153" s="2"/>
      <c r="H153" s="2"/>
      <c r="I153" s="11"/>
      <c r="J153" s="11"/>
      <c r="K153" s="2"/>
      <c r="L153" s="2"/>
      <c r="M153" s="2"/>
    </row>
    <row r="154" ht="15.75" customHeight="1">
      <c r="C154" s="11"/>
      <c r="D154" s="11"/>
      <c r="E154" s="11"/>
      <c r="F154" s="2"/>
      <c r="G154" s="2"/>
      <c r="H154" s="2"/>
      <c r="I154" s="11"/>
      <c r="J154" s="11"/>
      <c r="K154" s="2"/>
      <c r="L154" s="2"/>
      <c r="M154" s="2"/>
    </row>
    <row r="155" ht="15.75" customHeight="1">
      <c r="C155" s="11"/>
      <c r="D155" s="11"/>
      <c r="E155" s="11"/>
      <c r="F155" s="2"/>
      <c r="G155" s="2"/>
      <c r="H155" s="2"/>
      <c r="I155" s="11"/>
      <c r="J155" s="11"/>
      <c r="K155" s="2"/>
      <c r="L155" s="2"/>
      <c r="M155" s="2"/>
    </row>
    <row r="156" ht="15.75" customHeight="1">
      <c r="C156" s="11"/>
      <c r="D156" s="11"/>
      <c r="E156" s="11"/>
      <c r="F156" s="2"/>
      <c r="G156" s="2"/>
      <c r="H156" s="2"/>
      <c r="I156" s="11"/>
      <c r="J156" s="11"/>
      <c r="K156" s="2"/>
      <c r="L156" s="2"/>
      <c r="M156" s="2"/>
    </row>
    <row r="157" ht="15.75" customHeight="1">
      <c r="C157" s="11"/>
      <c r="D157" s="11"/>
      <c r="E157" s="11"/>
      <c r="F157" s="2"/>
      <c r="G157" s="2"/>
      <c r="H157" s="2"/>
      <c r="I157" s="11"/>
      <c r="J157" s="11"/>
      <c r="K157" s="2"/>
      <c r="L157" s="2"/>
      <c r="M157" s="2"/>
    </row>
    <row r="158" ht="15.75" customHeight="1">
      <c r="C158" s="11"/>
      <c r="D158" s="11"/>
      <c r="E158" s="11"/>
      <c r="F158" s="2"/>
      <c r="G158" s="2"/>
      <c r="H158" s="2"/>
      <c r="I158" s="11"/>
      <c r="J158" s="11"/>
      <c r="K158" s="2"/>
      <c r="L158" s="2"/>
      <c r="M158" s="2"/>
    </row>
    <row r="159" ht="15.75" customHeight="1">
      <c r="C159" s="11"/>
      <c r="D159" s="11"/>
      <c r="E159" s="11"/>
      <c r="F159" s="2"/>
      <c r="G159" s="2"/>
      <c r="H159" s="2"/>
      <c r="I159" s="11"/>
      <c r="J159" s="11"/>
      <c r="K159" s="2"/>
      <c r="L159" s="2"/>
      <c r="M159" s="2"/>
    </row>
    <row r="160" ht="15.75" customHeight="1">
      <c r="C160" s="11"/>
      <c r="D160" s="11"/>
      <c r="E160" s="11"/>
      <c r="F160" s="2"/>
      <c r="G160" s="2"/>
      <c r="H160" s="2"/>
      <c r="I160" s="11"/>
      <c r="J160" s="11"/>
      <c r="K160" s="2"/>
      <c r="L160" s="2"/>
      <c r="M160" s="2"/>
    </row>
    <row r="161" ht="15.75" customHeight="1">
      <c r="C161" s="11"/>
      <c r="D161" s="11"/>
      <c r="E161" s="11"/>
      <c r="F161" s="2"/>
      <c r="G161" s="2"/>
      <c r="H161" s="2"/>
      <c r="I161" s="11"/>
      <c r="J161" s="11"/>
      <c r="K161" s="2"/>
      <c r="L161" s="2"/>
      <c r="M161" s="2"/>
    </row>
    <row r="162" ht="15.75" customHeight="1">
      <c r="C162" s="11"/>
      <c r="D162" s="11"/>
      <c r="E162" s="11"/>
      <c r="F162" s="2"/>
      <c r="G162" s="2"/>
      <c r="H162" s="2"/>
      <c r="I162" s="11"/>
      <c r="J162" s="11"/>
      <c r="K162" s="2"/>
      <c r="L162" s="2"/>
      <c r="M162" s="2"/>
    </row>
    <row r="163" ht="15.75" customHeight="1">
      <c r="C163" s="11"/>
      <c r="D163" s="11"/>
      <c r="E163" s="11"/>
      <c r="F163" s="2"/>
      <c r="G163" s="2"/>
      <c r="H163" s="2"/>
      <c r="I163" s="11"/>
      <c r="J163" s="11"/>
      <c r="K163" s="2"/>
      <c r="L163" s="2"/>
      <c r="M163" s="2"/>
    </row>
    <row r="164" ht="15.75" customHeight="1">
      <c r="C164" s="11"/>
      <c r="D164" s="11"/>
      <c r="E164" s="11"/>
      <c r="F164" s="2"/>
      <c r="G164" s="2"/>
      <c r="H164" s="2"/>
      <c r="I164" s="11"/>
      <c r="J164" s="11"/>
      <c r="K164" s="2"/>
      <c r="L164" s="2"/>
      <c r="M164" s="2"/>
    </row>
    <row r="165" ht="15.75" customHeight="1">
      <c r="C165" s="11"/>
      <c r="D165" s="11"/>
      <c r="E165" s="11"/>
      <c r="F165" s="2"/>
      <c r="G165" s="2"/>
      <c r="H165" s="2"/>
      <c r="I165" s="11"/>
      <c r="J165" s="11"/>
      <c r="K165" s="2"/>
      <c r="L165" s="2"/>
      <c r="M165" s="2"/>
    </row>
    <row r="166" ht="15.75" customHeight="1">
      <c r="C166" s="11"/>
      <c r="D166" s="11"/>
      <c r="E166" s="11"/>
      <c r="F166" s="2"/>
      <c r="G166" s="2"/>
      <c r="H166" s="2"/>
      <c r="I166" s="11"/>
      <c r="J166" s="11"/>
      <c r="K166" s="2"/>
      <c r="L166" s="2"/>
      <c r="M166" s="2"/>
    </row>
    <row r="167" ht="15.75" customHeight="1">
      <c r="C167" s="11"/>
      <c r="D167" s="11"/>
      <c r="E167" s="11"/>
      <c r="F167" s="2"/>
      <c r="G167" s="2"/>
      <c r="H167" s="2"/>
      <c r="I167" s="11"/>
      <c r="J167" s="11"/>
      <c r="K167" s="2"/>
      <c r="L167" s="2"/>
      <c r="M167" s="2"/>
    </row>
    <row r="168" ht="15.75" customHeight="1">
      <c r="C168" s="11"/>
      <c r="D168" s="11"/>
      <c r="E168" s="11"/>
      <c r="F168" s="2"/>
      <c r="G168" s="2"/>
      <c r="H168" s="2"/>
      <c r="I168" s="11"/>
      <c r="J168" s="11"/>
      <c r="K168" s="2"/>
      <c r="L168" s="2"/>
      <c r="M168" s="2"/>
    </row>
    <row r="169" ht="15.75" customHeight="1">
      <c r="C169" s="11"/>
      <c r="D169" s="11"/>
      <c r="E169" s="11"/>
      <c r="F169" s="2"/>
      <c r="G169" s="2"/>
      <c r="H169" s="2"/>
      <c r="I169" s="11"/>
      <c r="J169" s="11"/>
      <c r="K169" s="2"/>
      <c r="L169" s="2"/>
      <c r="M169" s="2"/>
    </row>
    <row r="170" ht="15.75" customHeight="1">
      <c r="C170" s="11"/>
      <c r="D170" s="11"/>
      <c r="E170" s="11"/>
      <c r="F170" s="2"/>
      <c r="G170" s="2"/>
      <c r="H170" s="2"/>
      <c r="I170" s="11"/>
      <c r="J170" s="11"/>
      <c r="K170" s="2"/>
      <c r="L170" s="2"/>
      <c r="M170" s="2"/>
    </row>
    <row r="171" ht="15.75" customHeight="1">
      <c r="C171" s="11"/>
      <c r="D171" s="11"/>
      <c r="E171" s="11"/>
      <c r="F171" s="2"/>
      <c r="G171" s="2"/>
      <c r="H171" s="2"/>
      <c r="I171" s="11"/>
      <c r="J171" s="11"/>
      <c r="K171" s="2"/>
      <c r="L171" s="2"/>
      <c r="M171" s="2"/>
    </row>
    <row r="172" ht="15.75" customHeight="1">
      <c r="C172" s="11"/>
      <c r="D172" s="11"/>
      <c r="E172" s="11"/>
      <c r="F172" s="2"/>
      <c r="G172" s="2"/>
      <c r="H172" s="2"/>
      <c r="I172" s="11"/>
      <c r="J172" s="11"/>
      <c r="K172" s="2"/>
      <c r="L172" s="2"/>
      <c r="M172" s="2"/>
    </row>
    <row r="173" ht="15.75" customHeight="1">
      <c r="C173" s="11"/>
      <c r="D173" s="11"/>
      <c r="E173" s="11"/>
      <c r="F173" s="2"/>
      <c r="G173" s="2"/>
      <c r="H173" s="2"/>
      <c r="I173" s="11"/>
      <c r="J173" s="11"/>
      <c r="K173" s="2"/>
      <c r="L173" s="2"/>
      <c r="M173" s="2"/>
    </row>
    <row r="174" ht="15.75" customHeight="1">
      <c r="C174" s="11"/>
      <c r="D174" s="11"/>
      <c r="E174" s="11"/>
      <c r="F174" s="2"/>
      <c r="G174" s="2"/>
      <c r="H174" s="2"/>
      <c r="I174" s="11"/>
      <c r="J174" s="11"/>
      <c r="K174" s="2"/>
      <c r="L174" s="2"/>
      <c r="M174" s="2"/>
    </row>
    <row r="175" ht="15.75" customHeight="1">
      <c r="C175" s="11"/>
      <c r="D175" s="11"/>
      <c r="E175" s="11"/>
      <c r="F175" s="2"/>
      <c r="G175" s="2"/>
      <c r="H175" s="2"/>
      <c r="I175" s="11"/>
      <c r="J175" s="11"/>
      <c r="K175" s="2"/>
      <c r="L175" s="2"/>
      <c r="M175" s="2"/>
    </row>
    <row r="176" ht="15.75" customHeight="1">
      <c r="C176" s="11"/>
      <c r="D176" s="11"/>
      <c r="E176" s="11"/>
      <c r="F176" s="2"/>
      <c r="G176" s="2"/>
      <c r="H176" s="2"/>
      <c r="I176" s="11"/>
      <c r="J176" s="11"/>
      <c r="K176" s="2"/>
      <c r="L176" s="2"/>
      <c r="M176" s="2"/>
    </row>
    <row r="177" ht="15.75" customHeight="1">
      <c r="C177" s="11"/>
      <c r="D177" s="11"/>
      <c r="E177" s="11"/>
      <c r="F177" s="2"/>
      <c r="G177" s="2"/>
      <c r="H177" s="2"/>
      <c r="I177" s="11"/>
      <c r="J177" s="11"/>
      <c r="K177" s="2"/>
      <c r="L177" s="2"/>
      <c r="M177" s="2"/>
    </row>
    <row r="178" ht="15.75" customHeight="1">
      <c r="C178" s="11"/>
      <c r="D178" s="11"/>
      <c r="E178" s="11"/>
      <c r="F178" s="2"/>
      <c r="G178" s="2"/>
      <c r="H178" s="2"/>
      <c r="I178" s="11"/>
      <c r="J178" s="11"/>
      <c r="K178" s="2"/>
      <c r="L178" s="2"/>
      <c r="M178" s="2"/>
    </row>
    <row r="179" ht="15.75" customHeight="1">
      <c r="C179" s="11"/>
      <c r="D179" s="11"/>
      <c r="E179" s="11"/>
      <c r="F179" s="2"/>
      <c r="G179" s="2"/>
      <c r="H179" s="2"/>
      <c r="I179" s="11"/>
      <c r="J179" s="11"/>
      <c r="K179" s="2"/>
      <c r="L179" s="2"/>
      <c r="M179" s="2"/>
    </row>
    <row r="180" ht="15.75" customHeight="1">
      <c r="C180" s="11"/>
      <c r="D180" s="11"/>
      <c r="E180" s="11"/>
      <c r="F180" s="2"/>
      <c r="G180" s="2"/>
      <c r="H180" s="2"/>
      <c r="I180" s="11"/>
      <c r="J180" s="11"/>
      <c r="K180" s="2"/>
      <c r="L180" s="2"/>
      <c r="M180" s="2"/>
    </row>
    <row r="181" ht="15.75" customHeight="1">
      <c r="C181" s="11"/>
      <c r="D181" s="11"/>
      <c r="E181" s="11"/>
      <c r="F181" s="2"/>
      <c r="G181" s="2"/>
      <c r="H181" s="2"/>
      <c r="I181" s="11"/>
      <c r="J181" s="11"/>
      <c r="K181" s="2"/>
      <c r="L181" s="2"/>
      <c r="M181" s="2"/>
    </row>
    <row r="182" ht="15.75" customHeight="1">
      <c r="C182" s="11"/>
      <c r="D182" s="11"/>
      <c r="E182" s="11"/>
      <c r="F182" s="2"/>
      <c r="G182" s="2"/>
      <c r="H182" s="2"/>
      <c r="I182" s="11"/>
      <c r="J182" s="11"/>
      <c r="K182" s="2"/>
      <c r="L182" s="2"/>
      <c r="M182" s="2"/>
    </row>
    <row r="183" ht="15.75" customHeight="1">
      <c r="C183" s="11"/>
      <c r="D183" s="11"/>
      <c r="E183" s="11"/>
      <c r="F183" s="2"/>
      <c r="G183" s="2"/>
      <c r="H183" s="2"/>
      <c r="I183" s="11"/>
      <c r="J183" s="11"/>
      <c r="K183" s="2"/>
      <c r="L183" s="2"/>
      <c r="M183" s="2"/>
    </row>
    <row r="184" ht="15.75" customHeight="1">
      <c r="C184" s="11"/>
      <c r="D184" s="11"/>
      <c r="E184" s="11"/>
      <c r="F184" s="2"/>
      <c r="G184" s="2"/>
      <c r="H184" s="2"/>
      <c r="I184" s="11"/>
      <c r="J184" s="11"/>
      <c r="K184" s="2"/>
      <c r="L184" s="2"/>
      <c r="M184" s="2"/>
    </row>
    <row r="185" ht="15.75" customHeight="1">
      <c r="C185" s="11"/>
      <c r="D185" s="11"/>
      <c r="E185" s="11"/>
      <c r="F185" s="2"/>
      <c r="G185" s="2"/>
      <c r="H185" s="2"/>
      <c r="I185" s="11"/>
      <c r="J185" s="11"/>
      <c r="K185" s="2"/>
      <c r="L185" s="2"/>
      <c r="M185" s="2"/>
    </row>
    <row r="186" ht="15.75" customHeight="1">
      <c r="C186" s="11"/>
      <c r="D186" s="11"/>
      <c r="E186" s="11"/>
      <c r="F186" s="2"/>
      <c r="G186" s="2"/>
      <c r="H186" s="2"/>
      <c r="I186" s="11"/>
      <c r="J186" s="11"/>
      <c r="K186" s="2"/>
      <c r="L186" s="2"/>
      <c r="M186" s="2"/>
    </row>
    <row r="187" ht="15.75" customHeight="1">
      <c r="C187" s="11"/>
      <c r="D187" s="11"/>
      <c r="E187" s="11"/>
      <c r="F187" s="2"/>
      <c r="G187" s="2"/>
      <c r="H187" s="2"/>
      <c r="I187" s="11"/>
      <c r="J187" s="11"/>
      <c r="K187" s="2"/>
      <c r="L187" s="2"/>
      <c r="M187" s="2"/>
    </row>
    <row r="188" ht="15.75" customHeight="1">
      <c r="C188" s="11"/>
      <c r="D188" s="11"/>
      <c r="E188" s="11"/>
      <c r="F188" s="2"/>
      <c r="G188" s="2"/>
      <c r="H188" s="2"/>
      <c r="I188" s="11"/>
      <c r="J188" s="11"/>
      <c r="K188" s="2"/>
      <c r="L188" s="2"/>
      <c r="M188" s="2"/>
    </row>
    <row r="189" ht="15.75" customHeight="1">
      <c r="C189" s="11"/>
      <c r="D189" s="11"/>
      <c r="E189" s="11"/>
      <c r="F189" s="2"/>
      <c r="G189" s="2"/>
      <c r="H189" s="2"/>
      <c r="I189" s="11"/>
      <c r="J189" s="11"/>
      <c r="K189" s="2"/>
      <c r="L189" s="2"/>
      <c r="M189" s="2"/>
    </row>
    <row r="190" ht="15.75" customHeight="1">
      <c r="C190" s="11"/>
      <c r="D190" s="11"/>
      <c r="E190" s="11"/>
      <c r="F190" s="2"/>
      <c r="G190" s="2"/>
      <c r="H190" s="2"/>
      <c r="I190" s="11"/>
      <c r="J190" s="11"/>
      <c r="K190" s="2"/>
      <c r="L190" s="2"/>
      <c r="M190" s="2"/>
    </row>
    <row r="191" ht="15.75" customHeight="1">
      <c r="C191" s="11"/>
      <c r="D191" s="11"/>
      <c r="E191" s="11"/>
      <c r="F191" s="2"/>
      <c r="G191" s="2"/>
      <c r="H191" s="2"/>
      <c r="I191" s="11"/>
      <c r="J191" s="11"/>
      <c r="K191" s="2"/>
      <c r="L191" s="2"/>
      <c r="M191" s="2"/>
    </row>
    <row r="192" ht="15.75" customHeight="1">
      <c r="C192" s="11"/>
      <c r="D192" s="11"/>
      <c r="E192" s="11"/>
      <c r="F192" s="2"/>
      <c r="G192" s="2"/>
      <c r="H192" s="2"/>
      <c r="I192" s="11"/>
      <c r="J192" s="11"/>
      <c r="K192" s="2"/>
      <c r="L192" s="2"/>
      <c r="M192" s="2"/>
    </row>
    <row r="193" ht="15.75" customHeight="1">
      <c r="C193" s="11"/>
      <c r="D193" s="11"/>
      <c r="E193" s="11"/>
      <c r="F193" s="2"/>
      <c r="G193" s="2"/>
      <c r="H193" s="2"/>
      <c r="I193" s="11"/>
      <c r="J193" s="11"/>
      <c r="K193" s="2"/>
      <c r="L193" s="2"/>
      <c r="M193" s="2"/>
    </row>
    <row r="194" ht="15.75" customHeight="1">
      <c r="C194" s="11"/>
      <c r="D194" s="11"/>
      <c r="E194" s="11"/>
      <c r="F194" s="2"/>
      <c r="G194" s="2"/>
      <c r="H194" s="2"/>
      <c r="I194" s="11"/>
      <c r="J194" s="11"/>
      <c r="K194" s="2"/>
      <c r="L194" s="2"/>
      <c r="M194" s="2"/>
    </row>
    <row r="195" ht="15.75" customHeight="1">
      <c r="C195" s="11"/>
      <c r="D195" s="11"/>
      <c r="E195" s="11"/>
      <c r="F195" s="2"/>
      <c r="G195" s="2"/>
      <c r="H195" s="2"/>
      <c r="I195" s="11"/>
      <c r="J195" s="11"/>
      <c r="K195" s="2"/>
      <c r="L195" s="2"/>
      <c r="M195" s="2"/>
    </row>
    <row r="196" ht="15.75" customHeight="1">
      <c r="C196" s="11"/>
      <c r="D196" s="11"/>
      <c r="E196" s="11"/>
      <c r="F196" s="2"/>
      <c r="G196" s="2"/>
      <c r="H196" s="2"/>
      <c r="I196" s="11"/>
      <c r="J196" s="11"/>
      <c r="K196" s="2"/>
      <c r="L196" s="2"/>
      <c r="M196" s="2"/>
    </row>
    <row r="197" ht="15.75" customHeight="1">
      <c r="C197" s="11"/>
      <c r="D197" s="11"/>
      <c r="E197" s="11"/>
      <c r="F197" s="2"/>
      <c r="G197" s="2"/>
      <c r="H197" s="2"/>
      <c r="I197" s="11"/>
      <c r="J197" s="11"/>
      <c r="K197" s="2"/>
      <c r="L197" s="2"/>
      <c r="M197" s="2"/>
    </row>
    <row r="198" ht="15.75" customHeight="1">
      <c r="C198" s="11"/>
      <c r="D198" s="11"/>
      <c r="E198" s="11"/>
      <c r="F198" s="2"/>
      <c r="G198" s="2"/>
      <c r="H198" s="2"/>
      <c r="I198" s="11"/>
      <c r="J198" s="11"/>
      <c r="K198" s="2"/>
      <c r="L198" s="2"/>
      <c r="M198" s="2"/>
    </row>
    <row r="199" ht="15.75" customHeight="1">
      <c r="C199" s="11"/>
      <c r="D199" s="11"/>
      <c r="E199" s="11"/>
      <c r="F199" s="2"/>
      <c r="G199" s="2"/>
      <c r="H199" s="2"/>
      <c r="I199" s="11"/>
      <c r="J199" s="11"/>
      <c r="K199" s="2"/>
      <c r="L199" s="2"/>
      <c r="M199" s="2"/>
    </row>
    <row r="200" ht="15.75" customHeight="1">
      <c r="C200" s="11"/>
      <c r="D200" s="11"/>
      <c r="E200" s="11"/>
      <c r="F200" s="2"/>
      <c r="G200" s="2"/>
      <c r="H200" s="2"/>
      <c r="I200" s="11"/>
      <c r="J200" s="11"/>
      <c r="K200" s="2"/>
      <c r="L200" s="2"/>
      <c r="M200" s="2"/>
    </row>
    <row r="201" ht="15.75" customHeight="1">
      <c r="C201" s="11"/>
      <c r="D201" s="11"/>
      <c r="E201" s="11"/>
      <c r="F201" s="2"/>
      <c r="G201" s="2"/>
      <c r="H201" s="2"/>
      <c r="I201" s="11"/>
      <c r="J201" s="11"/>
      <c r="K201" s="2"/>
      <c r="L201" s="2"/>
      <c r="M201" s="2"/>
    </row>
    <row r="202" ht="15.75" customHeight="1">
      <c r="C202" s="11"/>
      <c r="D202" s="11"/>
      <c r="E202" s="11"/>
      <c r="F202" s="2"/>
      <c r="G202" s="2"/>
      <c r="H202" s="2"/>
      <c r="I202" s="11"/>
      <c r="J202" s="11"/>
      <c r="K202" s="2"/>
      <c r="L202" s="2"/>
      <c r="M202" s="2"/>
    </row>
    <row r="203" ht="15.75" customHeight="1">
      <c r="C203" s="11"/>
      <c r="D203" s="11"/>
      <c r="E203" s="11"/>
      <c r="F203" s="2"/>
      <c r="G203" s="2"/>
      <c r="H203" s="2"/>
      <c r="I203" s="11"/>
      <c r="J203" s="11"/>
      <c r="K203" s="2"/>
      <c r="L203" s="2"/>
      <c r="M203" s="2"/>
    </row>
    <row r="204" ht="15.75" customHeight="1">
      <c r="C204" s="11"/>
      <c r="D204" s="11"/>
      <c r="E204" s="11"/>
      <c r="F204" s="2"/>
      <c r="G204" s="2"/>
      <c r="H204" s="2"/>
      <c r="I204" s="11"/>
      <c r="J204" s="11"/>
      <c r="K204" s="2"/>
      <c r="L204" s="2"/>
      <c r="M204" s="2"/>
    </row>
    <row r="205" ht="15.75" customHeight="1">
      <c r="C205" s="11"/>
      <c r="D205" s="11"/>
      <c r="E205" s="11"/>
      <c r="F205" s="2"/>
      <c r="G205" s="2"/>
      <c r="H205" s="2"/>
      <c r="I205" s="11"/>
      <c r="J205" s="11"/>
      <c r="K205" s="2"/>
      <c r="L205" s="2"/>
      <c r="M205" s="2"/>
    </row>
    <row r="206" ht="15.75" customHeight="1">
      <c r="C206" s="11"/>
      <c r="D206" s="11"/>
      <c r="E206" s="11"/>
      <c r="F206" s="2"/>
      <c r="G206" s="2"/>
      <c r="H206" s="2"/>
      <c r="I206" s="11"/>
      <c r="J206" s="11"/>
      <c r="K206" s="2"/>
      <c r="L206" s="2"/>
      <c r="M206" s="2"/>
    </row>
    <row r="207" ht="15.75" customHeight="1">
      <c r="C207" s="11"/>
      <c r="D207" s="11"/>
      <c r="E207" s="11"/>
      <c r="F207" s="2"/>
      <c r="G207" s="2"/>
      <c r="H207" s="2"/>
      <c r="I207" s="11"/>
      <c r="J207" s="11"/>
      <c r="K207" s="2"/>
      <c r="L207" s="2"/>
      <c r="M207" s="2"/>
    </row>
    <row r="208" ht="15.75" customHeight="1">
      <c r="C208" s="11"/>
      <c r="D208" s="11"/>
      <c r="E208" s="11"/>
      <c r="F208" s="2"/>
      <c r="G208" s="2"/>
      <c r="H208" s="2"/>
      <c r="I208" s="11"/>
      <c r="J208" s="11"/>
      <c r="K208" s="2"/>
      <c r="L208" s="2"/>
      <c r="M208" s="2"/>
    </row>
    <row r="209" ht="15.75" customHeight="1">
      <c r="C209" s="11"/>
      <c r="D209" s="11"/>
      <c r="E209" s="11"/>
      <c r="F209" s="2"/>
      <c r="G209" s="2"/>
      <c r="H209" s="2"/>
      <c r="I209" s="11"/>
      <c r="J209" s="11"/>
      <c r="K209" s="2"/>
      <c r="L209" s="2"/>
      <c r="M209" s="2"/>
    </row>
    <row r="210" ht="15.75" customHeight="1">
      <c r="C210" s="11"/>
      <c r="D210" s="11"/>
      <c r="E210" s="11"/>
      <c r="F210" s="2"/>
      <c r="G210" s="2"/>
      <c r="H210" s="2"/>
      <c r="I210" s="11"/>
      <c r="J210" s="11"/>
      <c r="K210" s="2"/>
      <c r="L210" s="2"/>
      <c r="M210" s="2"/>
    </row>
    <row r="211" ht="15.75" customHeight="1">
      <c r="C211" s="11"/>
      <c r="D211" s="11"/>
      <c r="E211" s="11"/>
      <c r="F211" s="2"/>
      <c r="G211" s="2"/>
      <c r="H211" s="2"/>
      <c r="I211" s="11"/>
      <c r="J211" s="11"/>
      <c r="K211" s="2"/>
      <c r="L211" s="2"/>
      <c r="M211" s="2"/>
    </row>
    <row r="212" ht="15.75" customHeight="1">
      <c r="C212" s="11"/>
      <c r="D212" s="11"/>
      <c r="E212" s="11"/>
      <c r="F212" s="2"/>
      <c r="G212" s="2"/>
      <c r="H212" s="2"/>
      <c r="I212" s="11"/>
      <c r="J212" s="11"/>
      <c r="K212" s="2"/>
      <c r="L212" s="2"/>
      <c r="M212" s="2"/>
    </row>
    <row r="213" ht="15.75" customHeight="1">
      <c r="C213" s="11"/>
      <c r="D213" s="11"/>
      <c r="E213" s="11"/>
      <c r="F213" s="2"/>
      <c r="G213" s="2"/>
      <c r="H213" s="2"/>
      <c r="I213" s="11"/>
      <c r="J213" s="11"/>
      <c r="K213" s="2"/>
      <c r="L213" s="2"/>
      <c r="M213" s="2"/>
    </row>
    <row r="214" ht="15.75" customHeight="1">
      <c r="C214" s="11"/>
      <c r="D214" s="11"/>
      <c r="E214" s="11"/>
      <c r="F214" s="2"/>
      <c r="G214" s="2"/>
      <c r="H214" s="2"/>
      <c r="I214" s="11"/>
      <c r="J214" s="11"/>
      <c r="K214" s="2"/>
      <c r="L214" s="2"/>
      <c r="M214" s="2"/>
    </row>
    <row r="215" ht="15.75" customHeight="1">
      <c r="C215" s="11"/>
      <c r="D215" s="11"/>
      <c r="E215" s="11"/>
      <c r="F215" s="2"/>
      <c r="G215" s="2"/>
      <c r="H215" s="2"/>
      <c r="I215" s="11"/>
      <c r="J215" s="11"/>
      <c r="K215" s="2"/>
      <c r="L215" s="2"/>
      <c r="M215" s="2"/>
    </row>
    <row r="216" ht="15.75" customHeight="1">
      <c r="C216" s="11"/>
      <c r="D216" s="11"/>
      <c r="E216" s="11"/>
      <c r="F216" s="2"/>
      <c r="G216" s="2"/>
      <c r="H216" s="2"/>
      <c r="I216" s="11"/>
      <c r="J216" s="11"/>
      <c r="K216" s="2"/>
      <c r="L216" s="2"/>
      <c r="M216" s="2"/>
    </row>
    <row r="217" ht="15.75" customHeight="1">
      <c r="C217" s="11"/>
      <c r="D217" s="11"/>
      <c r="E217" s="11"/>
      <c r="F217" s="2"/>
      <c r="G217" s="2"/>
      <c r="H217" s="2"/>
      <c r="I217" s="11"/>
      <c r="J217" s="11"/>
      <c r="K217" s="2"/>
      <c r="L217" s="2"/>
      <c r="M217" s="2"/>
    </row>
    <row r="218" ht="15.75" customHeight="1">
      <c r="C218" s="11"/>
      <c r="D218" s="11"/>
      <c r="E218" s="11"/>
      <c r="F218" s="2"/>
      <c r="G218" s="2"/>
      <c r="H218" s="2"/>
      <c r="I218" s="11"/>
      <c r="J218" s="11"/>
      <c r="K218" s="2"/>
      <c r="L218" s="2"/>
      <c r="M218" s="2"/>
    </row>
    <row r="219" ht="15.75" customHeight="1">
      <c r="C219" s="11"/>
      <c r="D219" s="11"/>
      <c r="E219" s="11"/>
      <c r="F219" s="2"/>
      <c r="G219" s="2"/>
      <c r="H219" s="2"/>
      <c r="I219" s="11"/>
      <c r="J219" s="11"/>
      <c r="K219" s="2"/>
      <c r="L219" s="2"/>
      <c r="M219" s="2"/>
    </row>
    <row r="220" ht="15.75" customHeight="1">
      <c r="C220" s="11"/>
      <c r="D220" s="11"/>
      <c r="E220" s="11"/>
      <c r="F220" s="2"/>
      <c r="G220" s="2"/>
      <c r="H220" s="2"/>
      <c r="I220" s="11"/>
      <c r="J220" s="11"/>
      <c r="K220" s="2"/>
      <c r="L220" s="2"/>
      <c r="M220" s="2"/>
    </row>
    <row r="221" ht="15.75" customHeight="1">
      <c r="C221" s="11"/>
      <c r="D221" s="11"/>
      <c r="E221" s="11"/>
      <c r="F221" s="2"/>
      <c r="G221" s="2"/>
      <c r="H221" s="2"/>
      <c r="I221" s="11"/>
      <c r="J221" s="11"/>
      <c r="K221" s="2"/>
      <c r="L221" s="2"/>
      <c r="M221" s="2"/>
    </row>
    <row r="222" ht="15.75" customHeight="1">
      <c r="C222" s="11"/>
      <c r="D222" s="11"/>
      <c r="E222" s="11"/>
      <c r="F222" s="2"/>
      <c r="G222" s="2"/>
      <c r="H222" s="2"/>
      <c r="I222" s="11"/>
      <c r="J222" s="11"/>
      <c r="K222" s="2"/>
      <c r="L222" s="2"/>
      <c r="M222" s="2"/>
    </row>
    <row r="223" ht="15.75" customHeight="1">
      <c r="C223" s="11"/>
      <c r="D223" s="11"/>
      <c r="E223" s="11"/>
      <c r="F223" s="2"/>
      <c r="G223" s="2"/>
      <c r="H223" s="2"/>
      <c r="I223" s="11"/>
      <c r="J223" s="11"/>
      <c r="K223" s="2"/>
      <c r="L223" s="2"/>
      <c r="M223" s="2"/>
    </row>
    <row r="224" ht="15.75" customHeight="1">
      <c r="C224" s="11"/>
      <c r="D224" s="11"/>
      <c r="E224" s="11"/>
      <c r="F224" s="2"/>
      <c r="G224" s="2"/>
      <c r="H224" s="2"/>
      <c r="I224" s="11"/>
      <c r="J224" s="11"/>
      <c r="K224" s="2"/>
      <c r="L224" s="2"/>
      <c r="M224" s="2"/>
    </row>
    <row r="225" ht="15.75" customHeight="1">
      <c r="C225" s="11"/>
      <c r="D225" s="11"/>
      <c r="E225" s="11"/>
      <c r="F225" s="2"/>
      <c r="G225" s="2"/>
      <c r="H225" s="2"/>
      <c r="I225" s="11"/>
      <c r="J225" s="11"/>
      <c r="K225" s="2"/>
      <c r="L225" s="2"/>
      <c r="M225" s="2"/>
    </row>
    <row r="226" ht="15.75" customHeight="1">
      <c r="C226" s="11"/>
      <c r="D226" s="11"/>
      <c r="E226" s="11"/>
      <c r="F226" s="2"/>
      <c r="G226" s="2"/>
      <c r="H226" s="2"/>
      <c r="I226" s="11"/>
      <c r="J226" s="11"/>
      <c r="K226" s="2"/>
      <c r="L226" s="2"/>
      <c r="M226" s="2"/>
    </row>
    <row r="227" ht="15.75" customHeight="1">
      <c r="C227" s="11"/>
      <c r="D227" s="11"/>
      <c r="E227" s="11"/>
      <c r="F227" s="2"/>
      <c r="G227" s="2"/>
      <c r="H227" s="2"/>
      <c r="I227" s="11"/>
      <c r="J227" s="11"/>
      <c r="K227" s="2"/>
      <c r="L227" s="2"/>
      <c r="M227" s="2"/>
    </row>
    <row r="228" ht="15.75" customHeight="1">
      <c r="C228" s="11"/>
      <c r="D228" s="11"/>
      <c r="E228" s="11"/>
      <c r="F228" s="2"/>
      <c r="G228" s="2"/>
      <c r="H228" s="2"/>
      <c r="I228" s="11"/>
      <c r="J228" s="11"/>
      <c r="K228" s="2"/>
      <c r="L228" s="2"/>
      <c r="M228" s="2"/>
    </row>
    <row r="229" ht="15.75" customHeight="1">
      <c r="C229" s="11"/>
      <c r="D229" s="11"/>
      <c r="E229" s="11"/>
      <c r="F229" s="2"/>
      <c r="G229" s="2"/>
      <c r="H229" s="2"/>
      <c r="I229" s="11"/>
      <c r="J229" s="11"/>
      <c r="K229" s="2"/>
      <c r="L229" s="2"/>
      <c r="M229" s="2"/>
    </row>
    <row r="230" ht="15.75" customHeight="1">
      <c r="C230" s="11"/>
      <c r="D230" s="11"/>
      <c r="E230" s="11"/>
      <c r="F230" s="2"/>
      <c r="G230" s="2"/>
      <c r="H230" s="2"/>
      <c r="I230" s="11"/>
      <c r="J230" s="11"/>
      <c r="K230" s="2"/>
      <c r="L230" s="2"/>
      <c r="M230" s="2"/>
    </row>
    <row r="231" ht="15.75" customHeight="1">
      <c r="C231" s="11"/>
      <c r="D231" s="11"/>
      <c r="E231" s="11"/>
      <c r="F231" s="2"/>
      <c r="G231" s="2"/>
      <c r="H231" s="2"/>
      <c r="I231" s="11"/>
      <c r="J231" s="11"/>
      <c r="K231" s="2"/>
      <c r="L231" s="2"/>
      <c r="M231" s="2"/>
    </row>
    <row r="232" ht="15.75" customHeight="1">
      <c r="C232" s="11"/>
      <c r="D232" s="11"/>
      <c r="E232" s="11"/>
      <c r="F232" s="2"/>
      <c r="G232" s="2"/>
      <c r="H232" s="2"/>
      <c r="I232" s="11"/>
      <c r="J232" s="11"/>
      <c r="K232" s="2"/>
      <c r="L232" s="2"/>
      <c r="M232" s="2"/>
    </row>
    <row r="233" ht="15.75" customHeight="1">
      <c r="C233" s="11"/>
      <c r="D233" s="11"/>
      <c r="E233" s="11"/>
      <c r="F233" s="2"/>
      <c r="G233" s="2"/>
      <c r="H233" s="2"/>
      <c r="I233" s="11"/>
      <c r="J233" s="11"/>
      <c r="K233" s="2"/>
      <c r="L233" s="2"/>
      <c r="M233" s="2"/>
    </row>
    <row r="234" ht="15.75" customHeight="1">
      <c r="C234" s="11"/>
      <c r="D234" s="11"/>
      <c r="E234" s="11"/>
      <c r="F234" s="2"/>
      <c r="G234" s="2"/>
      <c r="H234" s="2"/>
      <c r="I234" s="11"/>
      <c r="J234" s="11"/>
      <c r="K234" s="2"/>
      <c r="L234" s="2"/>
      <c r="M234" s="2"/>
    </row>
    <row r="235" ht="15.75" customHeight="1">
      <c r="C235" s="11"/>
      <c r="D235" s="11"/>
      <c r="E235" s="11"/>
      <c r="F235" s="2"/>
      <c r="G235" s="2"/>
      <c r="H235" s="2"/>
      <c r="I235" s="11"/>
      <c r="J235" s="11"/>
      <c r="K235" s="2"/>
      <c r="L235" s="2"/>
      <c r="M235" s="2"/>
    </row>
    <row r="236" ht="15.75" customHeight="1">
      <c r="C236" s="11"/>
      <c r="D236" s="11"/>
      <c r="E236" s="11"/>
      <c r="F236" s="2"/>
      <c r="G236" s="2"/>
      <c r="H236" s="2"/>
      <c r="I236" s="11"/>
      <c r="J236" s="11"/>
      <c r="K236" s="2"/>
      <c r="L236" s="2"/>
      <c r="M236" s="2"/>
    </row>
    <row r="237" ht="15.75" customHeight="1">
      <c r="C237" s="11"/>
      <c r="D237" s="11"/>
      <c r="E237" s="11"/>
      <c r="F237" s="2"/>
      <c r="G237" s="2"/>
      <c r="H237" s="2"/>
      <c r="I237" s="11"/>
      <c r="J237" s="11"/>
      <c r="K237" s="2"/>
      <c r="L237" s="2"/>
      <c r="M237" s="2"/>
    </row>
    <row r="238" ht="15.75" customHeight="1">
      <c r="C238" s="11"/>
      <c r="D238" s="11"/>
      <c r="E238" s="11"/>
      <c r="F238" s="2"/>
      <c r="G238" s="2"/>
      <c r="H238" s="2"/>
      <c r="I238" s="11"/>
      <c r="J238" s="11"/>
      <c r="K238" s="2"/>
      <c r="L238" s="2"/>
      <c r="M238" s="2"/>
    </row>
    <row r="239" ht="15.75" customHeight="1">
      <c r="C239" s="11"/>
      <c r="D239" s="11"/>
      <c r="E239" s="11"/>
      <c r="F239" s="2"/>
      <c r="G239" s="2"/>
      <c r="H239" s="2"/>
      <c r="I239" s="11"/>
      <c r="J239" s="11"/>
      <c r="K239" s="2"/>
      <c r="L239" s="2"/>
      <c r="M239" s="2"/>
    </row>
    <row r="240" ht="15.75" customHeight="1">
      <c r="C240" s="11"/>
      <c r="D240" s="11"/>
      <c r="E240" s="11"/>
      <c r="F240" s="2"/>
      <c r="G240" s="2"/>
      <c r="H240" s="2"/>
      <c r="I240" s="11"/>
      <c r="J240" s="11"/>
      <c r="K240" s="2"/>
      <c r="L240" s="2"/>
      <c r="M240" s="2"/>
    </row>
    <row r="241" ht="15.75" customHeight="1">
      <c r="C241" s="11"/>
      <c r="D241" s="11"/>
      <c r="E241" s="11"/>
      <c r="F241" s="2"/>
      <c r="G241" s="2"/>
      <c r="H241" s="2"/>
      <c r="I241" s="11"/>
      <c r="J241" s="11"/>
      <c r="K241" s="2"/>
      <c r="L241" s="2"/>
      <c r="M241" s="2"/>
    </row>
    <row r="242" ht="15.75" customHeight="1">
      <c r="C242" s="11"/>
      <c r="D242" s="11"/>
      <c r="E242" s="11"/>
      <c r="F242" s="2"/>
      <c r="G242" s="2"/>
      <c r="H242" s="2"/>
      <c r="I242" s="11"/>
      <c r="J242" s="11"/>
      <c r="K242" s="2"/>
      <c r="L242" s="2"/>
      <c r="M242" s="2"/>
    </row>
    <row r="243" ht="15.75" customHeight="1">
      <c r="C243" s="11"/>
      <c r="D243" s="11"/>
      <c r="E243" s="11"/>
      <c r="F243" s="2"/>
      <c r="G243" s="2"/>
      <c r="H243" s="2"/>
      <c r="I243" s="11"/>
      <c r="J243" s="11"/>
      <c r="K243" s="2"/>
      <c r="L243" s="2"/>
      <c r="M243" s="2"/>
    </row>
    <row r="244" ht="15.75" customHeight="1">
      <c r="C244" s="11"/>
      <c r="D244" s="11"/>
      <c r="E244" s="11"/>
      <c r="F244" s="2"/>
      <c r="G244" s="2"/>
      <c r="H244" s="2"/>
      <c r="I244" s="11"/>
      <c r="J244" s="11"/>
      <c r="K244" s="2"/>
      <c r="L244" s="2"/>
      <c r="M244" s="2"/>
    </row>
    <row r="245" ht="15.75" customHeight="1">
      <c r="C245" s="11"/>
      <c r="D245" s="11"/>
      <c r="E245" s="11"/>
      <c r="F245" s="2"/>
      <c r="G245" s="2"/>
      <c r="H245" s="2"/>
      <c r="I245" s="11"/>
      <c r="J245" s="11"/>
      <c r="K245" s="2"/>
      <c r="L245" s="2"/>
      <c r="M245" s="2"/>
    </row>
    <row r="246" ht="15.75" customHeight="1">
      <c r="C246" s="11"/>
      <c r="D246" s="11"/>
      <c r="E246" s="11"/>
      <c r="F246" s="2"/>
      <c r="G246" s="2"/>
      <c r="H246" s="2"/>
      <c r="I246" s="11"/>
      <c r="J246" s="11"/>
      <c r="K246" s="2"/>
      <c r="L246" s="2"/>
      <c r="M246" s="2"/>
    </row>
    <row r="247" ht="15.75" customHeight="1">
      <c r="C247" s="11"/>
      <c r="D247" s="11"/>
      <c r="E247" s="11"/>
      <c r="F247" s="2"/>
      <c r="G247" s="2"/>
      <c r="H247" s="2"/>
      <c r="I247" s="11"/>
      <c r="J247" s="11"/>
      <c r="K247" s="2"/>
      <c r="L247" s="2"/>
      <c r="M247" s="2"/>
    </row>
    <row r="248" ht="15.75" customHeight="1">
      <c r="C248" s="11"/>
      <c r="D248" s="11"/>
      <c r="E248" s="11"/>
      <c r="F248" s="2"/>
      <c r="G248" s="2"/>
      <c r="H248" s="2"/>
      <c r="I248" s="11"/>
      <c r="J248" s="11"/>
      <c r="K248" s="2"/>
      <c r="L248" s="2"/>
      <c r="M248" s="2"/>
    </row>
    <row r="249" ht="15.75" customHeight="1">
      <c r="C249" s="11"/>
      <c r="D249" s="11"/>
      <c r="E249" s="11"/>
      <c r="F249" s="2"/>
      <c r="G249" s="2"/>
      <c r="H249" s="2"/>
      <c r="I249" s="11"/>
      <c r="J249" s="11"/>
      <c r="K249" s="2"/>
      <c r="L249" s="2"/>
      <c r="M249" s="2"/>
    </row>
    <row r="250" ht="15.75" customHeight="1">
      <c r="C250" s="11"/>
      <c r="D250" s="11"/>
      <c r="E250" s="11"/>
      <c r="F250" s="2"/>
      <c r="G250" s="2"/>
      <c r="H250" s="2"/>
      <c r="I250" s="11"/>
      <c r="J250" s="11"/>
      <c r="K250" s="2"/>
      <c r="L250" s="2"/>
      <c r="M250" s="2"/>
    </row>
    <row r="251" ht="15.75" customHeight="1">
      <c r="C251" s="11"/>
      <c r="D251" s="11"/>
      <c r="E251" s="11"/>
      <c r="F251" s="2"/>
      <c r="G251" s="2"/>
      <c r="H251" s="2"/>
      <c r="I251" s="11"/>
      <c r="J251" s="11"/>
      <c r="K251" s="2"/>
      <c r="L251" s="2"/>
      <c r="M251" s="2"/>
    </row>
    <row r="252" ht="15.75" customHeight="1">
      <c r="C252" s="11"/>
      <c r="D252" s="11"/>
      <c r="E252" s="11"/>
      <c r="F252" s="2"/>
      <c r="G252" s="2"/>
      <c r="H252" s="2"/>
      <c r="I252" s="11"/>
      <c r="J252" s="11"/>
      <c r="K252" s="2"/>
      <c r="L252" s="2"/>
      <c r="M252" s="2"/>
    </row>
    <row r="253" ht="15.75" customHeight="1">
      <c r="C253" s="11"/>
      <c r="D253" s="11"/>
      <c r="E253" s="11"/>
      <c r="F253" s="2"/>
      <c r="G253" s="2"/>
      <c r="H253" s="2"/>
      <c r="I253" s="11"/>
      <c r="J253" s="11"/>
      <c r="K253" s="2"/>
      <c r="L253" s="2"/>
      <c r="M253" s="2"/>
    </row>
    <row r="254" ht="15.75" customHeight="1">
      <c r="C254" s="11"/>
      <c r="D254" s="11"/>
      <c r="E254" s="11"/>
      <c r="F254" s="2"/>
      <c r="G254" s="2"/>
      <c r="H254" s="2"/>
      <c r="I254" s="11"/>
      <c r="J254" s="11"/>
      <c r="K254" s="2"/>
      <c r="L254" s="2"/>
      <c r="M254" s="2"/>
    </row>
    <row r="255" ht="15.75" customHeight="1">
      <c r="C255" s="11"/>
      <c r="D255" s="11"/>
      <c r="E255" s="11"/>
      <c r="F255" s="2"/>
      <c r="G255" s="2"/>
      <c r="H255" s="2"/>
      <c r="I255" s="11"/>
      <c r="J255" s="11"/>
      <c r="K255" s="2"/>
      <c r="L255" s="2"/>
      <c r="M255" s="2"/>
    </row>
    <row r="256" ht="15.75" customHeight="1">
      <c r="C256" s="11"/>
      <c r="D256" s="11"/>
      <c r="E256" s="11"/>
      <c r="F256" s="2"/>
      <c r="G256" s="2"/>
      <c r="H256" s="2"/>
      <c r="I256" s="11"/>
      <c r="J256" s="11"/>
      <c r="K256" s="2"/>
      <c r="L256" s="2"/>
      <c r="M256" s="2"/>
    </row>
    <row r="257" ht="15.75" customHeight="1">
      <c r="C257" s="11"/>
      <c r="D257" s="11"/>
      <c r="E257" s="11"/>
      <c r="F257" s="2"/>
      <c r="G257" s="2"/>
      <c r="H257" s="2"/>
      <c r="I257" s="11"/>
      <c r="J257" s="11"/>
      <c r="K257" s="2"/>
      <c r="L257" s="2"/>
      <c r="M257" s="2"/>
    </row>
    <row r="258" ht="15.75" customHeight="1">
      <c r="C258" s="11"/>
      <c r="D258" s="11"/>
      <c r="E258" s="11"/>
      <c r="F258" s="2"/>
      <c r="G258" s="2"/>
      <c r="H258" s="2"/>
      <c r="I258" s="11"/>
      <c r="J258" s="11"/>
      <c r="K258" s="2"/>
      <c r="L258" s="2"/>
      <c r="M258" s="2"/>
    </row>
    <row r="259" ht="15.75" customHeight="1">
      <c r="C259" s="11"/>
      <c r="D259" s="11"/>
      <c r="E259" s="11"/>
      <c r="F259" s="2"/>
      <c r="G259" s="2"/>
      <c r="H259" s="2"/>
      <c r="I259" s="11"/>
      <c r="J259" s="11"/>
      <c r="K259" s="2"/>
      <c r="L259" s="2"/>
      <c r="M259" s="2"/>
    </row>
    <row r="260" ht="15.75" customHeight="1">
      <c r="C260" s="11"/>
      <c r="D260" s="11"/>
      <c r="E260" s="11"/>
      <c r="F260" s="2"/>
      <c r="G260" s="2"/>
      <c r="H260" s="2"/>
      <c r="I260" s="11"/>
      <c r="J260" s="11"/>
      <c r="K260" s="2"/>
      <c r="L260" s="2"/>
      <c r="M260" s="2"/>
    </row>
    <row r="261" ht="15.75" customHeight="1">
      <c r="C261" s="11"/>
      <c r="D261" s="11"/>
      <c r="E261" s="11"/>
      <c r="F261" s="2"/>
      <c r="G261" s="2"/>
      <c r="H261" s="2"/>
      <c r="I261" s="11"/>
      <c r="J261" s="11"/>
      <c r="K261" s="2"/>
      <c r="L261" s="2"/>
      <c r="M261" s="2"/>
    </row>
    <row r="262" ht="15.75" customHeight="1">
      <c r="C262" s="11"/>
      <c r="D262" s="11"/>
      <c r="E262" s="11"/>
      <c r="F262" s="2"/>
      <c r="G262" s="2"/>
      <c r="H262" s="2"/>
      <c r="I262" s="11"/>
      <c r="J262" s="11"/>
      <c r="K262" s="2"/>
      <c r="L262" s="2"/>
      <c r="M262" s="2"/>
    </row>
    <row r="263" ht="15.75" customHeight="1">
      <c r="C263" s="11"/>
      <c r="D263" s="11"/>
      <c r="E263" s="11"/>
      <c r="F263" s="2"/>
      <c r="G263" s="2"/>
      <c r="H263" s="2"/>
      <c r="I263" s="11"/>
      <c r="J263" s="11"/>
      <c r="K263" s="2"/>
      <c r="L263" s="2"/>
      <c r="M263" s="2"/>
    </row>
    <row r="264" ht="15.75" customHeight="1">
      <c r="C264" s="11"/>
      <c r="D264" s="11"/>
      <c r="E264" s="11"/>
      <c r="F264" s="2"/>
      <c r="G264" s="2"/>
      <c r="H264" s="2"/>
      <c r="I264" s="11"/>
      <c r="J264" s="11"/>
      <c r="K264" s="2"/>
      <c r="L264" s="2"/>
      <c r="M264" s="2"/>
    </row>
    <row r="265" ht="15.75" customHeight="1">
      <c r="C265" s="11"/>
      <c r="D265" s="11"/>
      <c r="E265" s="11"/>
      <c r="F265" s="2"/>
      <c r="G265" s="2"/>
      <c r="H265" s="2"/>
      <c r="I265" s="11"/>
      <c r="J265" s="11"/>
      <c r="K265" s="2"/>
      <c r="L265" s="2"/>
      <c r="M265" s="2"/>
    </row>
    <row r="266" ht="15.75" customHeight="1">
      <c r="C266" s="11"/>
      <c r="D266" s="11"/>
      <c r="E266" s="11"/>
      <c r="F266" s="2"/>
      <c r="G266" s="2"/>
      <c r="H266" s="2"/>
      <c r="I266" s="11"/>
      <c r="J266" s="11"/>
      <c r="K266" s="2"/>
      <c r="L266" s="2"/>
      <c r="M266" s="2"/>
    </row>
    <row r="267" ht="15.75" customHeight="1">
      <c r="C267" s="11"/>
      <c r="D267" s="11"/>
      <c r="E267" s="11"/>
      <c r="F267" s="2"/>
      <c r="G267" s="2"/>
      <c r="H267" s="2"/>
      <c r="I267" s="11"/>
      <c r="J267" s="11"/>
      <c r="K267" s="2"/>
      <c r="L267" s="2"/>
      <c r="M267" s="2"/>
    </row>
    <row r="268" ht="15.75" customHeight="1">
      <c r="C268" s="11"/>
      <c r="D268" s="11"/>
      <c r="E268" s="11"/>
      <c r="F268" s="2"/>
      <c r="G268" s="2"/>
      <c r="H268" s="2"/>
      <c r="I268" s="11"/>
      <c r="J268" s="11"/>
      <c r="K268" s="2"/>
      <c r="L268" s="2"/>
      <c r="M268" s="2"/>
    </row>
    <row r="269" ht="15.75" customHeight="1">
      <c r="C269" s="11"/>
      <c r="D269" s="11"/>
      <c r="E269" s="11"/>
      <c r="F269" s="2"/>
      <c r="G269" s="2"/>
      <c r="H269" s="2"/>
      <c r="I269" s="11"/>
      <c r="J269" s="11"/>
      <c r="K269" s="2"/>
      <c r="L269" s="2"/>
      <c r="M269" s="2"/>
    </row>
    <row r="270" ht="15.75" customHeight="1">
      <c r="C270" s="11"/>
      <c r="D270" s="11"/>
      <c r="E270" s="11"/>
      <c r="F270" s="2"/>
      <c r="G270" s="2"/>
      <c r="H270" s="2"/>
      <c r="I270" s="11"/>
      <c r="J270" s="11"/>
      <c r="K270" s="2"/>
      <c r="L270" s="2"/>
      <c r="M270" s="2"/>
    </row>
    <row r="271" ht="15.75" customHeight="1">
      <c r="C271" s="11"/>
      <c r="D271" s="11"/>
      <c r="E271" s="11"/>
      <c r="F271" s="2"/>
      <c r="G271" s="2"/>
      <c r="H271" s="2"/>
      <c r="I271" s="11"/>
      <c r="J271" s="11"/>
      <c r="K271" s="2"/>
      <c r="L271" s="2"/>
      <c r="M271" s="2"/>
    </row>
    <row r="272" ht="15.75" customHeight="1">
      <c r="C272" s="11"/>
      <c r="D272" s="11"/>
      <c r="E272" s="11"/>
      <c r="F272" s="2"/>
      <c r="G272" s="2"/>
      <c r="H272" s="2"/>
      <c r="I272" s="11"/>
      <c r="J272" s="11"/>
      <c r="K272" s="2"/>
      <c r="L272" s="2"/>
      <c r="M272" s="2"/>
    </row>
    <row r="273" ht="15.75" customHeight="1">
      <c r="C273" s="11"/>
      <c r="D273" s="11"/>
      <c r="E273" s="11"/>
      <c r="F273" s="2"/>
      <c r="G273" s="2"/>
      <c r="H273" s="2"/>
      <c r="I273" s="11"/>
      <c r="J273" s="11"/>
      <c r="K273" s="2"/>
      <c r="L273" s="2"/>
      <c r="M273" s="2"/>
    </row>
    <row r="274" ht="15.75" customHeight="1">
      <c r="C274" s="11"/>
      <c r="D274" s="11"/>
      <c r="E274" s="11"/>
      <c r="F274" s="2"/>
      <c r="G274" s="2"/>
      <c r="H274" s="2"/>
      <c r="I274" s="11"/>
      <c r="J274" s="11"/>
      <c r="K274" s="2"/>
      <c r="L274" s="2"/>
      <c r="M274" s="2"/>
    </row>
    <row r="275" ht="15.75" customHeight="1">
      <c r="C275" s="11"/>
      <c r="D275" s="11"/>
      <c r="E275" s="11"/>
      <c r="F275" s="2"/>
      <c r="G275" s="2"/>
      <c r="H275" s="2"/>
      <c r="I275" s="11"/>
      <c r="J275" s="11"/>
      <c r="K275" s="2"/>
      <c r="L275" s="2"/>
      <c r="M275" s="2"/>
    </row>
    <row r="276" ht="15.75" customHeight="1">
      <c r="C276" s="11"/>
      <c r="D276" s="11"/>
      <c r="E276" s="11"/>
      <c r="F276" s="2"/>
      <c r="G276" s="2"/>
      <c r="H276" s="2"/>
      <c r="I276" s="11"/>
      <c r="J276" s="11"/>
      <c r="K276" s="2"/>
      <c r="L276" s="2"/>
      <c r="M276" s="2"/>
    </row>
    <row r="277" ht="15.75" customHeight="1">
      <c r="C277" s="11"/>
      <c r="D277" s="11"/>
      <c r="E277" s="11"/>
      <c r="F277" s="2"/>
      <c r="G277" s="2"/>
      <c r="H277" s="2"/>
      <c r="I277" s="11"/>
      <c r="J277" s="11"/>
      <c r="K277" s="2"/>
      <c r="L277" s="2"/>
      <c r="M277" s="2"/>
    </row>
    <row r="278" ht="15.75" customHeight="1">
      <c r="C278" s="11"/>
      <c r="D278" s="11"/>
      <c r="E278" s="11"/>
      <c r="F278" s="2"/>
      <c r="G278" s="2"/>
      <c r="H278" s="2"/>
      <c r="I278" s="11"/>
      <c r="J278" s="11"/>
      <c r="K278" s="2"/>
      <c r="L278" s="2"/>
      <c r="M278" s="2"/>
    </row>
    <row r="279" ht="15.75" customHeight="1">
      <c r="C279" s="11"/>
      <c r="D279" s="11"/>
      <c r="E279" s="11"/>
      <c r="F279" s="2"/>
      <c r="G279" s="2"/>
      <c r="H279" s="2"/>
      <c r="I279" s="11"/>
      <c r="J279" s="11"/>
      <c r="K279" s="2"/>
      <c r="L279" s="2"/>
      <c r="M279" s="2"/>
    </row>
    <row r="280" ht="15.75" customHeight="1">
      <c r="C280" s="11"/>
      <c r="D280" s="11"/>
      <c r="E280" s="11"/>
      <c r="F280" s="2"/>
      <c r="G280" s="2"/>
      <c r="H280" s="2"/>
      <c r="I280" s="11"/>
      <c r="J280" s="11"/>
      <c r="K280" s="2"/>
      <c r="L280" s="2"/>
      <c r="M280" s="2"/>
    </row>
    <row r="281" ht="15.75" customHeight="1">
      <c r="C281" s="11"/>
      <c r="D281" s="11"/>
      <c r="E281" s="11"/>
      <c r="F281" s="2"/>
      <c r="G281" s="2"/>
      <c r="H281" s="2"/>
      <c r="I281" s="11"/>
      <c r="J281" s="11"/>
      <c r="K281" s="2"/>
      <c r="L281" s="2"/>
      <c r="M281" s="2"/>
    </row>
    <row r="282" ht="15.75" customHeight="1">
      <c r="C282" s="11"/>
      <c r="D282" s="11"/>
      <c r="E282" s="11"/>
      <c r="F282" s="2"/>
      <c r="G282" s="2"/>
      <c r="H282" s="2"/>
      <c r="I282" s="11"/>
      <c r="J282" s="11"/>
      <c r="K282" s="2"/>
      <c r="L282" s="2"/>
      <c r="M282" s="2"/>
    </row>
    <row r="283" ht="15.75" customHeight="1">
      <c r="C283" s="11"/>
      <c r="D283" s="11"/>
      <c r="E283" s="11"/>
      <c r="F283" s="2"/>
      <c r="G283" s="2"/>
      <c r="H283" s="2"/>
      <c r="I283" s="11"/>
      <c r="J283" s="11"/>
      <c r="K283" s="2"/>
      <c r="L283" s="2"/>
      <c r="M283" s="2"/>
    </row>
    <row r="284" ht="15.75" customHeight="1">
      <c r="C284" s="11"/>
      <c r="D284" s="11"/>
      <c r="E284" s="11"/>
      <c r="F284" s="2"/>
      <c r="G284" s="2"/>
      <c r="H284" s="2"/>
      <c r="I284" s="11"/>
      <c r="J284" s="11"/>
      <c r="K284" s="2"/>
      <c r="L284" s="2"/>
      <c r="M284" s="2"/>
    </row>
    <row r="285" ht="15.75" customHeight="1">
      <c r="C285" s="11"/>
      <c r="D285" s="11"/>
      <c r="E285" s="11"/>
      <c r="F285" s="2"/>
      <c r="G285" s="2"/>
      <c r="H285" s="2"/>
      <c r="I285" s="11"/>
      <c r="J285" s="11"/>
      <c r="K285" s="2"/>
      <c r="L285" s="2"/>
      <c r="M285" s="2"/>
    </row>
    <row r="286" ht="15.75" customHeight="1">
      <c r="C286" s="11"/>
      <c r="D286" s="11"/>
      <c r="E286" s="11"/>
      <c r="F286" s="2"/>
      <c r="G286" s="2"/>
      <c r="H286" s="2"/>
      <c r="I286" s="11"/>
      <c r="J286" s="11"/>
      <c r="K286" s="2"/>
      <c r="L286" s="2"/>
      <c r="M286" s="2"/>
    </row>
    <row r="287" ht="15.75" customHeight="1">
      <c r="C287" s="11"/>
      <c r="D287" s="11"/>
      <c r="E287" s="11"/>
      <c r="F287" s="2"/>
      <c r="G287" s="2"/>
      <c r="H287" s="2"/>
      <c r="I287" s="11"/>
      <c r="J287" s="11"/>
      <c r="K287" s="2"/>
      <c r="L287" s="2"/>
      <c r="M287" s="2"/>
    </row>
    <row r="288" ht="15.75" customHeight="1">
      <c r="C288" s="11"/>
      <c r="D288" s="11"/>
      <c r="E288" s="11"/>
      <c r="F288" s="2"/>
      <c r="G288" s="2"/>
      <c r="H288" s="2"/>
      <c r="I288" s="11"/>
      <c r="J288" s="11"/>
      <c r="K288" s="2"/>
      <c r="L288" s="2"/>
      <c r="M288" s="2"/>
    </row>
    <row r="289" ht="15.75" customHeight="1">
      <c r="C289" s="11"/>
      <c r="D289" s="11"/>
      <c r="E289" s="11"/>
      <c r="F289" s="2"/>
      <c r="G289" s="2"/>
      <c r="H289" s="2"/>
      <c r="I289" s="11"/>
      <c r="J289" s="11"/>
      <c r="K289" s="2"/>
      <c r="L289" s="2"/>
      <c r="M289" s="2"/>
    </row>
    <row r="290" ht="15.75" customHeight="1">
      <c r="C290" s="11"/>
      <c r="D290" s="11"/>
      <c r="E290" s="11"/>
      <c r="F290" s="2"/>
      <c r="G290" s="2"/>
      <c r="H290" s="2"/>
      <c r="I290" s="11"/>
      <c r="J290" s="11"/>
      <c r="K290" s="2"/>
      <c r="L290" s="2"/>
      <c r="M290" s="2"/>
    </row>
    <row r="291" ht="15.75" customHeight="1">
      <c r="C291" s="11"/>
      <c r="D291" s="11"/>
      <c r="E291" s="11"/>
      <c r="F291" s="2"/>
      <c r="G291" s="2"/>
      <c r="H291" s="2"/>
      <c r="I291" s="11"/>
      <c r="J291" s="11"/>
      <c r="K291" s="2"/>
      <c r="L291" s="2"/>
      <c r="M291" s="2"/>
    </row>
    <row r="292" ht="15.75" customHeight="1">
      <c r="C292" s="11"/>
      <c r="D292" s="11"/>
      <c r="E292" s="11"/>
      <c r="F292" s="2"/>
      <c r="G292" s="2"/>
      <c r="H292" s="2"/>
      <c r="I292" s="11"/>
      <c r="J292" s="11"/>
      <c r="K292" s="2"/>
      <c r="L292" s="2"/>
      <c r="M292" s="2"/>
    </row>
    <row r="293" ht="15.75" customHeight="1">
      <c r="C293" s="11"/>
      <c r="D293" s="11"/>
      <c r="E293" s="11"/>
      <c r="F293" s="2"/>
      <c r="G293" s="2"/>
      <c r="H293" s="2"/>
      <c r="I293" s="11"/>
      <c r="J293" s="11"/>
      <c r="K293" s="2"/>
      <c r="L293" s="2"/>
      <c r="M293" s="2"/>
    </row>
    <row r="294" ht="15.75" customHeight="1">
      <c r="C294" s="11"/>
      <c r="D294" s="11"/>
      <c r="E294" s="11"/>
      <c r="F294" s="2"/>
      <c r="G294" s="2"/>
      <c r="H294" s="2"/>
      <c r="I294" s="11"/>
      <c r="J294" s="11"/>
      <c r="K294" s="2"/>
      <c r="L294" s="2"/>
      <c r="M294" s="2"/>
    </row>
    <row r="295" ht="15.75" customHeight="1">
      <c r="C295" s="11"/>
      <c r="D295" s="11"/>
      <c r="E295" s="11"/>
      <c r="F295" s="2"/>
      <c r="G295" s="2"/>
      <c r="H295" s="2"/>
      <c r="I295" s="11"/>
      <c r="J295" s="11"/>
      <c r="K295" s="2"/>
      <c r="L295" s="2"/>
      <c r="M295" s="2"/>
    </row>
    <row r="296" ht="15.75" customHeight="1">
      <c r="C296" s="11"/>
      <c r="D296" s="11"/>
      <c r="E296" s="11"/>
      <c r="F296" s="2"/>
      <c r="G296" s="2"/>
      <c r="H296" s="2"/>
      <c r="I296" s="11"/>
      <c r="J296" s="11"/>
      <c r="K296" s="2"/>
      <c r="L296" s="2"/>
      <c r="M296" s="2"/>
    </row>
    <row r="297" ht="15.75" customHeight="1">
      <c r="C297" s="11"/>
      <c r="D297" s="11"/>
      <c r="E297" s="11"/>
      <c r="F297" s="2"/>
      <c r="G297" s="2"/>
      <c r="H297" s="2"/>
      <c r="I297" s="11"/>
      <c r="J297" s="11"/>
      <c r="K297" s="2"/>
      <c r="L297" s="2"/>
      <c r="M297" s="2"/>
    </row>
    <row r="298" ht="15.75" customHeight="1">
      <c r="C298" s="11"/>
      <c r="D298" s="11"/>
      <c r="E298" s="11"/>
      <c r="F298" s="2"/>
      <c r="G298" s="2"/>
      <c r="H298" s="2"/>
      <c r="I298" s="11"/>
      <c r="J298" s="11"/>
      <c r="K298" s="2"/>
      <c r="L298" s="2"/>
      <c r="M298" s="2"/>
    </row>
    <row r="299" ht="15.75" customHeight="1">
      <c r="C299" s="11"/>
      <c r="D299" s="11"/>
      <c r="E299" s="11"/>
      <c r="F299" s="2"/>
      <c r="G299" s="2"/>
      <c r="H299" s="2"/>
      <c r="I299" s="11"/>
      <c r="J299" s="11"/>
      <c r="K299" s="2"/>
      <c r="L299" s="2"/>
      <c r="M299" s="2"/>
    </row>
    <row r="300" ht="15.75" customHeight="1">
      <c r="C300" s="11"/>
      <c r="D300" s="11"/>
      <c r="E300" s="11"/>
      <c r="F300" s="2"/>
      <c r="G300" s="2"/>
      <c r="H300" s="2"/>
      <c r="I300" s="11"/>
      <c r="J300" s="11"/>
      <c r="K300" s="2"/>
      <c r="L300" s="2"/>
      <c r="M300" s="2"/>
    </row>
    <row r="301" ht="15.75" customHeight="1">
      <c r="C301" s="11"/>
      <c r="D301" s="11"/>
      <c r="E301" s="11"/>
      <c r="F301" s="2"/>
      <c r="G301" s="2"/>
      <c r="H301" s="2"/>
      <c r="I301" s="11"/>
      <c r="J301" s="11"/>
      <c r="K301" s="2"/>
      <c r="L301" s="2"/>
      <c r="M301" s="2"/>
    </row>
    <row r="302" ht="15.75" customHeight="1">
      <c r="C302" s="11"/>
      <c r="D302" s="11"/>
      <c r="E302" s="11"/>
      <c r="F302" s="2"/>
      <c r="G302" s="2"/>
      <c r="H302" s="2"/>
      <c r="I302" s="11"/>
      <c r="J302" s="11"/>
      <c r="K302" s="2"/>
      <c r="L302" s="2"/>
      <c r="M302" s="2"/>
    </row>
    <row r="303" ht="15.75" customHeight="1">
      <c r="C303" s="11"/>
      <c r="D303" s="11"/>
      <c r="E303" s="11"/>
      <c r="F303" s="2"/>
      <c r="G303" s="2"/>
      <c r="H303" s="2"/>
      <c r="I303" s="11"/>
      <c r="J303" s="11"/>
      <c r="K303" s="2"/>
      <c r="L303" s="2"/>
      <c r="M303" s="2"/>
    </row>
    <row r="304" ht="15.75" customHeight="1">
      <c r="C304" s="11"/>
      <c r="D304" s="11"/>
      <c r="E304" s="11"/>
      <c r="F304" s="2"/>
      <c r="G304" s="2"/>
      <c r="H304" s="2"/>
      <c r="I304" s="11"/>
      <c r="J304" s="11"/>
      <c r="K304" s="2"/>
      <c r="L304" s="2"/>
      <c r="M304" s="2"/>
    </row>
    <row r="305" ht="15.75" customHeight="1">
      <c r="C305" s="11"/>
      <c r="D305" s="11"/>
      <c r="E305" s="11"/>
      <c r="F305" s="2"/>
      <c r="G305" s="2"/>
      <c r="H305" s="2"/>
      <c r="I305" s="11"/>
      <c r="J305" s="11"/>
      <c r="K305" s="2"/>
      <c r="L305" s="2"/>
      <c r="M305" s="2"/>
    </row>
    <row r="306" ht="15.75" customHeight="1">
      <c r="C306" s="11"/>
      <c r="D306" s="11"/>
      <c r="E306" s="11"/>
      <c r="F306" s="2"/>
      <c r="G306" s="2"/>
      <c r="H306" s="2"/>
      <c r="I306" s="11"/>
      <c r="J306" s="11"/>
      <c r="K306" s="2"/>
      <c r="L306" s="2"/>
      <c r="M306" s="2"/>
    </row>
    <row r="307" ht="15.75" customHeight="1">
      <c r="C307" s="11"/>
      <c r="D307" s="11"/>
      <c r="E307" s="11"/>
      <c r="F307" s="2"/>
      <c r="G307" s="2"/>
      <c r="H307" s="2"/>
      <c r="I307" s="11"/>
      <c r="J307" s="11"/>
      <c r="K307" s="2"/>
      <c r="L307" s="2"/>
      <c r="M307" s="2"/>
    </row>
    <row r="308" ht="15.75" customHeight="1">
      <c r="C308" s="11"/>
      <c r="D308" s="11"/>
      <c r="E308" s="11"/>
      <c r="F308" s="2"/>
      <c r="G308" s="2"/>
      <c r="H308" s="2"/>
      <c r="I308" s="11"/>
      <c r="J308" s="11"/>
      <c r="K308" s="2"/>
      <c r="L308" s="2"/>
      <c r="M308" s="2"/>
    </row>
    <row r="309" ht="15.75" customHeight="1">
      <c r="C309" s="11"/>
      <c r="D309" s="11"/>
      <c r="E309" s="11"/>
      <c r="F309" s="2"/>
      <c r="G309" s="2"/>
      <c r="H309" s="2"/>
      <c r="I309" s="11"/>
      <c r="J309" s="11"/>
      <c r="K309" s="2"/>
      <c r="L309" s="2"/>
      <c r="M309" s="2"/>
    </row>
    <row r="310" ht="15.75" customHeight="1">
      <c r="C310" s="11"/>
      <c r="D310" s="11"/>
      <c r="E310" s="11"/>
      <c r="F310" s="2"/>
      <c r="G310" s="2"/>
      <c r="H310" s="2"/>
      <c r="I310" s="11"/>
      <c r="J310" s="11"/>
      <c r="K310" s="2"/>
      <c r="L310" s="2"/>
      <c r="M310" s="2"/>
    </row>
    <row r="311" ht="15.75" customHeight="1">
      <c r="C311" s="11"/>
      <c r="D311" s="11"/>
      <c r="E311" s="11"/>
      <c r="F311" s="2"/>
      <c r="G311" s="2"/>
      <c r="H311" s="2"/>
      <c r="I311" s="11"/>
      <c r="J311" s="11"/>
      <c r="K311" s="2"/>
      <c r="L311" s="2"/>
      <c r="M311" s="2"/>
    </row>
    <row r="312" ht="15.75" customHeight="1">
      <c r="C312" s="11"/>
      <c r="D312" s="11"/>
      <c r="E312" s="11"/>
      <c r="F312" s="2"/>
      <c r="G312" s="2"/>
      <c r="H312" s="2"/>
      <c r="I312" s="11"/>
      <c r="J312" s="11"/>
      <c r="K312" s="2"/>
      <c r="L312" s="2"/>
      <c r="M312" s="2"/>
    </row>
    <row r="313" ht="15.75" customHeight="1">
      <c r="C313" s="11"/>
      <c r="D313" s="11"/>
      <c r="E313" s="11"/>
      <c r="F313" s="2"/>
      <c r="G313" s="2"/>
      <c r="H313" s="2"/>
      <c r="I313" s="11"/>
      <c r="J313" s="11"/>
      <c r="K313" s="2"/>
      <c r="L313" s="2"/>
      <c r="M313" s="2"/>
    </row>
    <row r="314" ht="15.75" customHeight="1">
      <c r="C314" s="11"/>
      <c r="D314" s="11"/>
      <c r="E314" s="11"/>
      <c r="F314" s="2"/>
      <c r="G314" s="2"/>
      <c r="H314" s="2"/>
      <c r="I314" s="11"/>
      <c r="J314" s="11"/>
      <c r="K314" s="2"/>
      <c r="L314" s="2"/>
      <c r="M314" s="2"/>
    </row>
    <row r="315" ht="15.75" customHeight="1">
      <c r="C315" s="11"/>
      <c r="D315" s="11"/>
      <c r="E315" s="11"/>
      <c r="F315" s="2"/>
      <c r="G315" s="2"/>
      <c r="H315" s="2"/>
      <c r="I315" s="11"/>
      <c r="J315" s="11"/>
      <c r="K315" s="2"/>
      <c r="L315" s="2"/>
      <c r="M315" s="2"/>
    </row>
    <row r="316" ht="15.75" customHeight="1">
      <c r="C316" s="11"/>
      <c r="D316" s="11"/>
      <c r="E316" s="11"/>
      <c r="F316" s="2"/>
      <c r="G316" s="2"/>
      <c r="H316" s="2"/>
      <c r="I316" s="11"/>
      <c r="J316" s="11"/>
      <c r="K316" s="2"/>
      <c r="L316" s="2"/>
      <c r="M316" s="2"/>
    </row>
    <row r="317" ht="15.75" customHeight="1">
      <c r="C317" s="11"/>
      <c r="D317" s="11"/>
      <c r="E317" s="11"/>
      <c r="F317" s="2"/>
      <c r="G317" s="2"/>
      <c r="H317" s="2"/>
      <c r="I317" s="11"/>
      <c r="J317" s="11"/>
      <c r="K317" s="2"/>
      <c r="L317" s="2"/>
      <c r="M317" s="2"/>
    </row>
    <row r="318" ht="15.75" customHeight="1">
      <c r="C318" s="11"/>
      <c r="D318" s="11"/>
      <c r="E318" s="11"/>
      <c r="F318" s="2"/>
      <c r="G318" s="2"/>
      <c r="H318" s="2"/>
      <c r="I318" s="11"/>
      <c r="J318" s="11"/>
      <c r="K318" s="2"/>
      <c r="L318" s="2"/>
      <c r="M318" s="2"/>
    </row>
    <row r="319" ht="15.75" customHeight="1">
      <c r="C319" s="11"/>
      <c r="D319" s="11"/>
      <c r="E319" s="11"/>
      <c r="F319" s="2"/>
      <c r="G319" s="2"/>
      <c r="H319" s="2"/>
      <c r="I319" s="11"/>
      <c r="J319" s="11"/>
      <c r="K319" s="2"/>
      <c r="L319" s="2"/>
      <c r="M319" s="2"/>
    </row>
    <row r="320" ht="15.75" customHeight="1">
      <c r="C320" s="11"/>
      <c r="D320" s="11"/>
      <c r="E320" s="11"/>
      <c r="F320" s="2"/>
      <c r="G320" s="2"/>
      <c r="H320" s="2"/>
      <c r="I320" s="11"/>
      <c r="J320" s="11"/>
      <c r="K320" s="2"/>
      <c r="L320" s="2"/>
      <c r="M320" s="2"/>
    </row>
    <row r="321" ht="15.75" customHeight="1">
      <c r="C321" s="11"/>
      <c r="D321" s="11"/>
      <c r="E321" s="11"/>
      <c r="F321" s="2"/>
      <c r="G321" s="2"/>
      <c r="H321" s="2"/>
      <c r="I321" s="11"/>
      <c r="J321" s="11"/>
      <c r="K321" s="2"/>
      <c r="L321" s="2"/>
      <c r="M321" s="2"/>
    </row>
    <row r="322" ht="15.75" customHeight="1">
      <c r="C322" s="11"/>
      <c r="D322" s="11"/>
      <c r="E322" s="11"/>
      <c r="F322" s="2"/>
      <c r="G322" s="2"/>
      <c r="H322" s="2"/>
      <c r="I322" s="11"/>
      <c r="J322" s="11"/>
      <c r="K322" s="2"/>
      <c r="L322" s="2"/>
      <c r="M322" s="2"/>
    </row>
    <row r="323" ht="15.75" customHeight="1">
      <c r="C323" s="11"/>
      <c r="D323" s="11"/>
      <c r="E323" s="11"/>
      <c r="F323" s="2"/>
      <c r="G323" s="2"/>
      <c r="H323" s="2"/>
      <c r="I323" s="11"/>
      <c r="J323" s="11"/>
      <c r="K323" s="2"/>
      <c r="L323" s="2"/>
      <c r="M323" s="2"/>
    </row>
    <row r="324" ht="15.75" customHeight="1">
      <c r="C324" s="11"/>
      <c r="D324" s="11"/>
      <c r="E324" s="11"/>
      <c r="F324" s="2"/>
      <c r="G324" s="2"/>
      <c r="H324" s="2"/>
      <c r="I324" s="11"/>
      <c r="J324" s="11"/>
      <c r="K324" s="2"/>
      <c r="L324" s="2"/>
      <c r="M324" s="2"/>
    </row>
    <row r="325" ht="15.75" customHeight="1">
      <c r="C325" s="11"/>
      <c r="D325" s="11"/>
      <c r="E325" s="11"/>
      <c r="F325" s="2"/>
      <c r="G325" s="2"/>
      <c r="H325" s="2"/>
      <c r="I325" s="11"/>
      <c r="J325" s="11"/>
      <c r="K325" s="2"/>
      <c r="L325" s="2"/>
      <c r="M325" s="2"/>
    </row>
    <row r="326" ht="15.75" customHeight="1">
      <c r="C326" s="11"/>
      <c r="D326" s="11"/>
      <c r="E326" s="11"/>
      <c r="F326" s="2"/>
      <c r="G326" s="2"/>
      <c r="H326" s="2"/>
      <c r="I326" s="11"/>
      <c r="J326" s="11"/>
      <c r="K326" s="2"/>
      <c r="L326" s="2"/>
      <c r="M326" s="2"/>
    </row>
    <row r="327" ht="15.75" customHeight="1">
      <c r="C327" s="11"/>
      <c r="D327" s="11"/>
      <c r="E327" s="11"/>
      <c r="F327" s="2"/>
      <c r="G327" s="2"/>
      <c r="H327" s="2"/>
      <c r="I327" s="11"/>
      <c r="J327" s="11"/>
      <c r="K327" s="2"/>
      <c r="L327" s="2"/>
      <c r="M327" s="2"/>
    </row>
    <row r="328" ht="15.75" customHeight="1">
      <c r="C328" s="11"/>
      <c r="D328" s="11"/>
      <c r="E328" s="11"/>
      <c r="F328" s="2"/>
      <c r="G328" s="2"/>
      <c r="H328" s="2"/>
      <c r="I328" s="11"/>
      <c r="J328" s="11"/>
      <c r="K328" s="2"/>
      <c r="L328" s="2"/>
      <c r="M328" s="2"/>
    </row>
    <row r="329" ht="15.75" customHeight="1">
      <c r="C329" s="11"/>
      <c r="D329" s="11"/>
      <c r="E329" s="11"/>
      <c r="F329" s="2"/>
      <c r="G329" s="2"/>
      <c r="H329" s="2"/>
      <c r="I329" s="11"/>
      <c r="J329" s="11"/>
      <c r="K329" s="2"/>
      <c r="L329" s="2"/>
      <c r="M329" s="2"/>
    </row>
    <row r="330" ht="15.75" customHeight="1">
      <c r="C330" s="11"/>
      <c r="D330" s="11"/>
      <c r="E330" s="11"/>
      <c r="F330" s="2"/>
      <c r="G330" s="2"/>
      <c r="H330" s="2"/>
      <c r="I330" s="11"/>
      <c r="J330" s="11"/>
      <c r="K330" s="2"/>
      <c r="L330" s="2"/>
      <c r="M330" s="2"/>
    </row>
    <row r="331" ht="15.75" customHeight="1">
      <c r="C331" s="11"/>
      <c r="D331" s="11"/>
      <c r="E331" s="11"/>
      <c r="F331" s="2"/>
      <c r="G331" s="2"/>
      <c r="H331" s="2"/>
      <c r="I331" s="11"/>
      <c r="J331" s="11"/>
      <c r="K331" s="2"/>
      <c r="L331" s="2"/>
      <c r="M331" s="2"/>
    </row>
    <row r="332" ht="15.75" customHeight="1">
      <c r="C332" s="11"/>
      <c r="D332" s="11"/>
      <c r="E332" s="11"/>
      <c r="F332" s="2"/>
      <c r="G332" s="2"/>
      <c r="H332" s="2"/>
      <c r="I332" s="11"/>
      <c r="J332" s="11"/>
      <c r="K332" s="2"/>
      <c r="L332" s="2"/>
      <c r="M332" s="2"/>
    </row>
    <row r="333" ht="15.75" customHeight="1">
      <c r="C333" s="11"/>
      <c r="D333" s="11"/>
      <c r="E333" s="11"/>
      <c r="F333" s="2"/>
      <c r="G333" s="2"/>
      <c r="H333" s="2"/>
      <c r="I333" s="11"/>
      <c r="J333" s="11"/>
      <c r="K333" s="2"/>
      <c r="L333" s="2"/>
      <c r="M333" s="2"/>
    </row>
    <row r="334" ht="15.75" customHeight="1">
      <c r="C334" s="11"/>
      <c r="D334" s="11"/>
      <c r="E334" s="11"/>
      <c r="F334" s="2"/>
      <c r="G334" s="2"/>
      <c r="H334" s="2"/>
      <c r="I334" s="11"/>
      <c r="J334" s="11"/>
      <c r="K334" s="2"/>
      <c r="L334" s="2"/>
      <c r="M334" s="2"/>
    </row>
    <row r="335" ht="15.75" customHeight="1">
      <c r="C335" s="11"/>
      <c r="D335" s="11"/>
      <c r="E335" s="11"/>
      <c r="F335" s="2"/>
      <c r="G335" s="2"/>
      <c r="H335" s="2"/>
      <c r="I335" s="11"/>
      <c r="J335" s="11"/>
      <c r="K335" s="2"/>
      <c r="L335" s="2"/>
      <c r="M335" s="2"/>
    </row>
    <row r="336" ht="15.75" customHeight="1">
      <c r="C336" s="11"/>
      <c r="D336" s="11"/>
      <c r="E336" s="11"/>
      <c r="F336" s="2"/>
      <c r="G336" s="2"/>
      <c r="H336" s="2"/>
      <c r="I336" s="11"/>
      <c r="J336" s="11"/>
      <c r="K336" s="2"/>
      <c r="L336" s="2"/>
      <c r="M336" s="2"/>
    </row>
    <row r="337" ht="15.75" customHeight="1">
      <c r="C337" s="11"/>
      <c r="D337" s="11"/>
      <c r="E337" s="11"/>
      <c r="F337" s="2"/>
      <c r="G337" s="2"/>
      <c r="H337" s="2"/>
      <c r="I337" s="11"/>
      <c r="J337" s="11"/>
      <c r="K337" s="2"/>
      <c r="L337" s="2"/>
      <c r="M337" s="2"/>
    </row>
    <row r="338" ht="15.75" customHeight="1">
      <c r="C338" s="11"/>
      <c r="D338" s="11"/>
      <c r="E338" s="11"/>
      <c r="F338" s="2"/>
      <c r="G338" s="2"/>
      <c r="H338" s="2"/>
      <c r="I338" s="11"/>
      <c r="J338" s="11"/>
      <c r="K338" s="2"/>
      <c r="L338" s="2"/>
      <c r="M338" s="2"/>
    </row>
    <row r="339" ht="15.75" customHeight="1">
      <c r="C339" s="11"/>
      <c r="D339" s="11"/>
      <c r="E339" s="11"/>
      <c r="F339" s="2"/>
      <c r="G339" s="2"/>
      <c r="H339" s="2"/>
      <c r="I339" s="11"/>
      <c r="J339" s="11"/>
      <c r="K339" s="2"/>
      <c r="L339" s="2"/>
      <c r="M339" s="2"/>
    </row>
    <row r="340" ht="15.75" customHeight="1">
      <c r="C340" s="11"/>
      <c r="D340" s="11"/>
      <c r="E340" s="11"/>
      <c r="F340" s="2"/>
      <c r="G340" s="2"/>
      <c r="H340" s="2"/>
      <c r="I340" s="11"/>
      <c r="J340" s="11"/>
      <c r="K340" s="2"/>
      <c r="L340" s="2"/>
      <c r="M340" s="2"/>
    </row>
    <row r="341" ht="15.75" customHeight="1">
      <c r="C341" s="11"/>
      <c r="D341" s="11"/>
      <c r="E341" s="11"/>
      <c r="F341" s="2"/>
      <c r="G341" s="2"/>
      <c r="H341" s="2"/>
      <c r="I341" s="11"/>
      <c r="J341" s="11"/>
      <c r="K341" s="2"/>
      <c r="L341" s="2"/>
      <c r="M341" s="2"/>
    </row>
    <row r="342" ht="15.75" customHeight="1">
      <c r="C342" s="11"/>
      <c r="D342" s="11"/>
      <c r="E342" s="11"/>
      <c r="F342" s="2"/>
      <c r="G342" s="2"/>
      <c r="H342" s="2"/>
      <c r="I342" s="11"/>
      <c r="J342" s="11"/>
      <c r="K342" s="2"/>
      <c r="L342" s="2"/>
      <c r="M342" s="2"/>
    </row>
    <row r="343" ht="15.75" customHeight="1">
      <c r="C343" s="11"/>
      <c r="D343" s="11"/>
      <c r="E343" s="11"/>
      <c r="F343" s="2"/>
      <c r="G343" s="2"/>
      <c r="H343" s="2"/>
      <c r="I343" s="11"/>
      <c r="J343" s="11"/>
      <c r="K343" s="2"/>
      <c r="L343" s="2"/>
      <c r="M343" s="2"/>
    </row>
    <row r="344" ht="15.75" customHeight="1">
      <c r="C344" s="11"/>
      <c r="D344" s="11"/>
      <c r="E344" s="11"/>
      <c r="F344" s="2"/>
      <c r="G344" s="2"/>
      <c r="H344" s="2"/>
      <c r="I344" s="11"/>
      <c r="J344" s="11"/>
      <c r="K344" s="2"/>
      <c r="L344" s="2"/>
      <c r="M344" s="2"/>
    </row>
    <row r="345" ht="15.75" customHeight="1">
      <c r="C345" s="11"/>
      <c r="D345" s="11"/>
      <c r="E345" s="11"/>
      <c r="F345" s="2"/>
      <c r="G345" s="2"/>
      <c r="H345" s="2"/>
      <c r="I345" s="11"/>
      <c r="J345" s="11"/>
      <c r="K345" s="2"/>
      <c r="L345" s="2"/>
      <c r="M345" s="2"/>
    </row>
    <row r="346" ht="15.75" customHeight="1">
      <c r="C346" s="11"/>
      <c r="D346" s="11"/>
      <c r="E346" s="11"/>
      <c r="F346" s="2"/>
      <c r="G346" s="2"/>
      <c r="H346" s="2"/>
      <c r="I346" s="11"/>
      <c r="J346" s="11"/>
      <c r="K346" s="2"/>
      <c r="L346" s="2"/>
      <c r="M346" s="2"/>
    </row>
    <row r="347" ht="15.75" customHeight="1">
      <c r="C347" s="11"/>
      <c r="D347" s="11"/>
      <c r="E347" s="11"/>
      <c r="F347" s="2"/>
      <c r="G347" s="2"/>
      <c r="H347" s="2"/>
      <c r="I347" s="11"/>
      <c r="J347" s="11"/>
      <c r="K347" s="2"/>
      <c r="L347" s="2"/>
      <c r="M347" s="2"/>
    </row>
    <row r="348" ht="15.75" customHeight="1">
      <c r="C348" s="11"/>
      <c r="D348" s="11"/>
      <c r="E348" s="11"/>
      <c r="F348" s="2"/>
      <c r="G348" s="2"/>
      <c r="H348" s="2"/>
      <c r="I348" s="11"/>
      <c r="J348" s="11"/>
      <c r="K348" s="2"/>
      <c r="L348" s="2"/>
      <c r="M348" s="2"/>
    </row>
    <row r="349" ht="15.75" customHeight="1">
      <c r="C349" s="11"/>
      <c r="D349" s="11"/>
      <c r="E349" s="11"/>
      <c r="F349" s="2"/>
      <c r="G349" s="2"/>
      <c r="H349" s="2"/>
      <c r="I349" s="11"/>
      <c r="J349" s="11"/>
      <c r="K349" s="2"/>
      <c r="L349" s="2"/>
      <c r="M349" s="2"/>
    </row>
    <row r="350" ht="15.75" customHeight="1">
      <c r="C350" s="11"/>
      <c r="D350" s="11"/>
      <c r="E350" s="11"/>
      <c r="F350" s="2"/>
      <c r="G350" s="2"/>
      <c r="H350" s="2"/>
      <c r="I350" s="11"/>
      <c r="J350" s="11"/>
      <c r="K350" s="2"/>
      <c r="L350" s="2"/>
      <c r="M350" s="2"/>
    </row>
    <row r="351" ht="15.75" customHeight="1">
      <c r="C351" s="11"/>
      <c r="D351" s="11"/>
      <c r="E351" s="11"/>
      <c r="F351" s="2"/>
      <c r="G351" s="2"/>
      <c r="H351" s="2"/>
      <c r="I351" s="11"/>
      <c r="J351" s="11"/>
      <c r="K351" s="2"/>
      <c r="L351" s="2"/>
      <c r="M351" s="2"/>
    </row>
    <row r="352" ht="15.75" customHeight="1">
      <c r="C352" s="11"/>
      <c r="D352" s="11"/>
      <c r="E352" s="11"/>
      <c r="F352" s="2"/>
      <c r="G352" s="2"/>
      <c r="H352" s="2"/>
      <c r="I352" s="11"/>
      <c r="J352" s="11"/>
      <c r="K352" s="2"/>
      <c r="L352" s="2"/>
      <c r="M352" s="2"/>
    </row>
    <row r="353" ht="15.75" customHeight="1">
      <c r="C353" s="11"/>
      <c r="D353" s="11"/>
      <c r="E353" s="11"/>
      <c r="F353" s="2"/>
      <c r="G353" s="2"/>
      <c r="H353" s="2"/>
      <c r="I353" s="11"/>
      <c r="J353" s="11"/>
      <c r="K353" s="2"/>
      <c r="L353" s="2"/>
      <c r="M353" s="2"/>
    </row>
    <row r="354" ht="15.75" customHeight="1">
      <c r="C354" s="11"/>
      <c r="D354" s="11"/>
      <c r="E354" s="11"/>
      <c r="F354" s="2"/>
      <c r="G354" s="2"/>
      <c r="H354" s="2"/>
      <c r="I354" s="11"/>
      <c r="J354" s="11"/>
      <c r="K354" s="2"/>
      <c r="L354" s="2"/>
      <c r="M354" s="2"/>
    </row>
    <row r="355" ht="15.75" customHeight="1">
      <c r="C355" s="11"/>
      <c r="D355" s="11"/>
      <c r="E355" s="11"/>
      <c r="F355" s="2"/>
      <c r="G355" s="2"/>
      <c r="H355" s="2"/>
      <c r="I355" s="11"/>
      <c r="J355" s="11"/>
      <c r="K355" s="2"/>
      <c r="L355" s="2"/>
      <c r="M355" s="2"/>
    </row>
    <row r="356" ht="15.75" customHeight="1">
      <c r="C356" s="11"/>
      <c r="D356" s="11"/>
      <c r="E356" s="11"/>
      <c r="F356" s="2"/>
      <c r="G356" s="2"/>
      <c r="H356" s="2"/>
      <c r="I356" s="11"/>
      <c r="J356" s="11"/>
      <c r="K356" s="2"/>
      <c r="L356" s="2"/>
      <c r="M356" s="2"/>
    </row>
    <row r="357" ht="15.75" customHeight="1">
      <c r="C357" s="11"/>
      <c r="D357" s="11"/>
      <c r="E357" s="11"/>
      <c r="F357" s="2"/>
      <c r="G357" s="2"/>
      <c r="H357" s="2"/>
      <c r="I357" s="11"/>
      <c r="J357" s="11"/>
      <c r="K357" s="2"/>
      <c r="L357" s="2"/>
      <c r="M357" s="2"/>
    </row>
    <row r="358" ht="15.75" customHeight="1">
      <c r="C358" s="11"/>
      <c r="D358" s="11"/>
      <c r="E358" s="11"/>
      <c r="F358" s="2"/>
      <c r="G358" s="2"/>
      <c r="H358" s="2"/>
      <c r="I358" s="11"/>
      <c r="J358" s="11"/>
      <c r="K358" s="2"/>
      <c r="L358" s="2"/>
      <c r="M358" s="2"/>
    </row>
    <row r="359" ht="15.75" customHeight="1">
      <c r="C359" s="11"/>
      <c r="D359" s="11"/>
      <c r="E359" s="11"/>
      <c r="F359" s="2"/>
      <c r="G359" s="2"/>
      <c r="H359" s="2"/>
      <c r="I359" s="11"/>
      <c r="J359" s="11"/>
      <c r="K359" s="2"/>
      <c r="L359" s="2"/>
      <c r="M359" s="2"/>
    </row>
    <row r="360" ht="15.75" customHeight="1">
      <c r="C360" s="11"/>
      <c r="D360" s="11"/>
      <c r="E360" s="11"/>
      <c r="F360" s="2"/>
      <c r="G360" s="2"/>
      <c r="H360" s="2"/>
      <c r="I360" s="11"/>
      <c r="J360" s="11"/>
      <c r="K360" s="2"/>
      <c r="L360" s="2"/>
      <c r="M360" s="2"/>
    </row>
    <row r="361" ht="15.75" customHeight="1">
      <c r="C361" s="11"/>
      <c r="D361" s="11"/>
      <c r="E361" s="11"/>
      <c r="F361" s="2"/>
      <c r="G361" s="2"/>
      <c r="H361" s="2"/>
      <c r="I361" s="11"/>
      <c r="J361" s="11"/>
      <c r="K361" s="2"/>
      <c r="L361" s="2"/>
      <c r="M361" s="2"/>
    </row>
    <row r="362" ht="15.75" customHeight="1">
      <c r="C362" s="11"/>
      <c r="D362" s="11"/>
      <c r="E362" s="11"/>
      <c r="F362" s="2"/>
      <c r="G362" s="2"/>
      <c r="H362" s="2"/>
      <c r="I362" s="11"/>
      <c r="J362" s="11"/>
      <c r="K362" s="2"/>
      <c r="L362" s="2"/>
      <c r="M362" s="2"/>
    </row>
    <row r="363" ht="15.75" customHeight="1">
      <c r="C363" s="11"/>
      <c r="D363" s="11"/>
      <c r="E363" s="11"/>
      <c r="F363" s="2"/>
      <c r="G363" s="2"/>
      <c r="H363" s="2"/>
      <c r="I363" s="11"/>
      <c r="J363" s="11"/>
      <c r="K363" s="2"/>
      <c r="L363" s="2"/>
      <c r="M363" s="2"/>
    </row>
    <row r="364" ht="15.75" customHeight="1">
      <c r="C364" s="11"/>
      <c r="D364" s="11"/>
      <c r="E364" s="11"/>
      <c r="F364" s="2"/>
      <c r="G364" s="2"/>
      <c r="H364" s="2"/>
      <c r="I364" s="11"/>
      <c r="J364" s="11"/>
      <c r="K364" s="2"/>
      <c r="L364" s="2"/>
      <c r="M364" s="2"/>
    </row>
    <row r="365" ht="15.75" customHeight="1">
      <c r="C365" s="11"/>
      <c r="D365" s="11"/>
      <c r="E365" s="11"/>
      <c r="F365" s="2"/>
      <c r="G365" s="2"/>
      <c r="H365" s="2"/>
      <c r="I365" s="11"/>
      <c r="J365" s="11"/>
      <c r="K365" s="2"/>
      <c r="L365" s="2"/>
      <c r="M365" s="2"/>
    </row>
    <row r="366" ht="15.75" customHeight="1">
      <c r="C366" s="11"/>
      <c r="D366" s="11"/>
      <c r="E366" s="11"/>
      <c r="F366" s="2"/>
      <c r="G366" s="2"/>
      <c r="H366" s="2"/>
      <c r="I366" s="11"/>
      <c r="J366" s="11"/>
      <c r="K366" s="2"/>
      <c r="L366" s="2"/>
      <c r="M366" s="2"/>
    </row>
    <row r="367" ht="15.75" customHeight="1">
      <c r="C367" s="11"/>
      <c r="D367" s="11"/>
      <c r="E367" s="11"/>
      <c r="F367" s="2"/>
      <c r="G367" s="2"/>
      <c r="H367" s="2"/>
      <c r="I367" s="11"/>
      <c r="J367" s="11"/>
      <c r="K367" s="2"/>
      <c r="L367" s="2"/>
      <c r="M367" s="2"/>
    </row>
    <row r="368" ht="15.75" customHeight="1">
      <c r="C368" s="11"/>
      <c r="D368" s="11"/>
      <c r="E368" s="11"/>
      <c r="F368" s="2"/>
      <c r="G368" s="2"/>
      <c r="H368" s="2"/>
      <c r="I368" s="11"/>
      <c r="J368" s="11"/>
      <c r="K368" s="2"/>
      <c r="L368" s="2"/>
      <c r="M368" s="2"/>
    </row>
    <row r="369" ht="15.75" customHeight="1">
      <c r="C369" s="11"/>
      <c r="D369" s="11"/>
      <c r="E369" s="11"/>
      <c r="F369" s="2"/>
      <c r="G369" s="2"/>
      <c r="H369" s="2"/>
      <c r="I369" s="11"/>
      <c r="J369" s="11"/>
      <c r="K369" s="2"/>
      <c r="L369" s="2"/>
      <c r="M369" s="2"/>
    </row>
    <row r="370" ht="15.75" customHeight="1">
      <c r="C370" s="11"/>
      <c r="D370" s="11"/>
      <c r="E370" s="11"/>
      <c r="F370" s="2"/>
      <c r="G370" s="2"/>
      <c r="H370" s="2"/>
      <c r="I370" s="11"/>
      <c r="J370" s="11"/>
      <c r="K370" s="2"/>
      <c r="L370" s="2"/>
      <c r="M370" s="2"/>
    </row>
    <row r="371" ht="15.75" customHeight="1">
      <c r="C371" s="11"/>
      <c r="D371" s="11"/>
      <c r="E371" s="11"/>
      <c r="F371" s="2"/>
      <c r="G371" s="2"/>
      <c r="H371" s="2"/>
      <c r="I371" s="11"/>
      <c r="J371" s="11"/>
      <c r="K371" s="2"/>
      <c r="L371" s="2"/>
      <c r="M371" s="2"/>
    </row>
    <row r="372" ht="15.75" customHeight="1">
      <c r="C372" s="11"/>
      <c r="D372" s="11"/>
      <c r="E372" s="11"/>
      <c r="F372" s="2"/>
      <c r="G372" s="2"/>
      <c r="H372" s="2"/>
      <c r="I372" s="11"/>
      <c r="J372" s="11"/>
      <c r="K372" s="2"/>
      <c r="L372" s="2"/>
      <c r="M372" s="2"/>
    </row>
    <row r="373" ht="15.75" customHeight="1">
      <c r="C373" s="11"/>
      <c r="D373" s="11"/>
      <c r="E373" s="11"/>
      <c r="F373" s="2"/>
      <c r="G373" s="2"/>
      <c r="H373" s="2"/>
      <c r="I373" s="11"/>
      <c r="J373" s="11"/>
      <c r="K373" s="2"/>
      <c r="L373" s="2"/>
      <c r="M373" s="2"/>
    </row>
    <row r="374" ht="15.75" customHeight="1">
      <c r="C374" s="11"/>
      <c r="D374" s="11"/>
      <c r="E374" s="11"/>
      <c r="F374" s="2"/>
      <c r="G374" s="2"/>
      <c r="H374" s="2"/>
      <c r="I374" s="11"/>
      <c r="J374" s="11"/>
      <c r="K374" s="2"/>
      <c r="L374" s="2"/>
      <c r="M374" s="2"/>
    </row>
    <row r="375" ht="15.75" customHeight="1">
      <c r="C375" s="11"/>
      <c r="D375" s="11"/>
      <c r="E375" s="11"/>
      <c r="F375" s="2"/>
      <c r="G375" s="2"/>
      <c r="H375" s="2"/>
      <c r="I375" s="11"/>
      <c r="J375" s="11"/>
      <c r="K375" s="2"/>
      <c r="L375" s="2"/>
      <c r="M375" s="2"/>
    </row>
    <row r="376" ht="15.75" customHeight="1">
      <c r="C376" s="11"/>
      <c r="D376" s="11"/>
      <c r="E376" s="11"/>
      <c r="F376" s="2"/>
      <c r="G376" s="2"/>
      <c r="H376" s="2"/>
      <c r="I376" s="11"/>
      <c r="J376" s="11"/>
      <c r="K376" s="2"/>
      <c r="L376" s="2"/>
      <c r="M376" s="2"/>
    </row>
    <row r="377" ht="15.75" customHeight="1">
      <c r="C377" s="11"/>
      <c r="D377" s="11"/>
      <c r="E377" s="11"/>
      <c r="F377" s="2"/>
      <c r="G377" s="2"/>
      <c r="H377" s="2"/>
      <c r="I377" s="11"/>
      <c r="J377" s="11"/>
      <c r="K377" s="2"/>
      <c r="L377" s="2"/>
      <c r="M377" s="2"/>
    </row>
    <row r="378" ht="15.75" customHeight="1">
      <c r="C378" s="11"/>
      <c r="D378" s="11"/>
      <c r="E378" s="11"/>
      <c r="F378" s="2"/>
      <c r="G378" s="2"/>
      <c r="H378" s="2"/>
      <c r="I378" s="11"/>
      <c r="J378" s="11"/>
      <c r="K378" s="2"/>
      <c r="L378" s="2"/>
      <c r="M378" s="2"/>
    </row>
    <row r="379" ht="15.75" customHeight="1">
      <c r="C379" s="11"/>
      <c r="D379" s="11"/>
      <c r="E379" s="11"/>
      <c r="F379" s="2"/>
      <c r="G379" s="2"/>
      <c r="H379" s="2"/>
      <c r="I379" s="11"/>
      <c r="J379" s="11"/>
      <c r="K379" s="2"/>
      <c r="L379" s="2"/>
      <c r="M379" s="2"/>
    </row>
    <row r="380" ht="15.75" customHeight="1">
      <c r="C380" s="11"/>
      <c r="D380" s="11"/>
      <c r="E380" s="11"/>
      <c r="F380" s="2"/>
      <c r="G380" s="2"/>
      <c r="H380" s="2"/>
      <c r="I380" s="11"/>
      <c r="J380" s="11"/>
      <c r="K380" s="2"/>
      <c r="L380" s="2"/>
      <c r="M380" s="2"/>
    </row>
    <row r="381" ht="15.75" customHeight="1">
      <c r="C381" s="11"/>
      <c r="D381" s="11"/>
      <c r="E381" s="11"/>
      <c r="F381" s="2"/>
      <c r="G381" s="2"/>
      <c r="H381" s="2"/>
      <c r="I381" s="11"/>
      <c r="J381" s="11"/>
      <c r="K381" s="2"/>
      <c r="L381" s="2"/>
      <c r="M381" s="2"/>
    </row>
    <row r="382" ht="15.75" customHeight="1">
      <c r="C382" s="11"/>
      <c r="D382" s="11"/>
      <c r="E382" s="11"/>
      <c r="F382" s="2"/>
      <c r="G382" s="2"/>
      <c r="H382" s="2"/>
      <c r="I382" s="11"/>
      <c r="J382" s="11"/>
      <c r="K382" s="2"/>
      <c r="L382" s="2"/>
      <c r="M382" s="2"/>
    </row>
    <row r="383" ht="15.75" customHeight="1">
      <c r="C383" s="11"/>
      <c r="D383" s="11"/>
      <c r="E383" s="11"/>
      <c r="F383" s="2"/>
      <c r="G383" s="2"/>
      <c r="H383" s="2"/>
      <c r="I383" s="11"/>
      <c r="J383" s="11"/>
      <c r="K383" s="2"/>
      <c r="L383" s="2"/>
      <c r="M383" s="2"/>
    </row>
    <row r="384" ht="15.75" customHeight="1">
      <c r="C384" s="11"/>
      <c r="D384" s="11"/>
      <c r="E384" s="11"/>
      <c r="F384" s="2"/>
      <c r="G384" s="2"/>
      <c r="H384" s="2"/>
      <c r="I384" s="11"/>
      <c r="J384" s="11"/>
      <c r="K384" s="2"/>
      <c r="L384" s="2"/>
      <c r="M384" s="2"/>
    </row>
    <row r="385" ht="15.75" customHeight="1">
      <c r="C385" s="11"/>
      <c r="D385" s="11"/>
      <c r="E385" s="11"/>
      <c r="F385" s="2"/>
      <c r="G385" s="2"/>
      <c r="H385" s="2"/>
      <c r="I385" s="11"/>
      <c r="J385" s="11"/>
      <c r="K385" s="2"/>
      <c r="L385" s="2"/>
      <c r="M385" s="2"/>
    </row>
    <row r="386" ht="15.75" customHeight="1">
      <c r="C386" s="11"/>
      <c r="D386" s="11"/>
      <c r="E386" s="11"/>
      <c r="F386" s="2"/>
      <c r="G386" s="2"/>
      <c r="H386" s="2"/>
      <c r="I386" s="11"/>
      <c r="J386" s="11"/>
      <c r="K386" s="2"/>
      <c r="L386" s="2"/>
      <c r="M386" s="2"/>
    </row>
    <row r="387" ht="15.75" customHeight="1">
      <c r="C387" s="11"/>
      <c r="D387" s="11"/>
      <c r="E387" s="11"/>
      <c r="F387" s="2"/>
      <c r="G387" s="2"/>
      <c r="H387" s="2"/>
      <c r="I387" s="11"/>
      <c r="J387" s="11"/>
      <c r="K387" s="2"/>
      <c r="L387" s="2"/>
      <c r="M387" s="2"/>
    </row>
    <row r="388" ht="15.75" customHeight="1">
      <c r="C388" s="11"/>
      <c r="D388" s="11"/>
      <c r="E388" s="11"/>
      <c r="F388" s="2"/>
      <c r="G388" s="2"/>
      <c r="H388" s="2"/>
      <c r="I388" s="11"/>
      <c r="J388" s="11"/>
      <c r="K388" s="2"/>
      <c r="L388" s="2"/>
      <c r="M388" s="2"/>
    </row>
    <row r="389" ht="15.75" customHeight="1">
      <c r="C389" s="11"/>
      <c r="D389" s="11"/>
      <c r="E389" s="11"/>
      <c r="F389" s="2"/>
      <c r="G389" s="2"/>
      <c r="H389" s="2"/>
      <c r="I389" s="11"/>
      <c r="J389" s="11"/>
      <c r="K389" s="2"/>
      <c r="L389" s="2"/>
      <c r="M389" s="2"/>
    </row>
    <row r="390" ht="15.75" customHeight="1">
      <c r="C390" s="11"/>
      <c r="D390" s="11"/>
      <c r="E390" s="11"/>
      <c r="F390" s="2"/>
      <c r="G390" s="2"/>
      <c r="H390" s="2"/>
      <c r="I390" s="11"/>
      <c r="J390" s="11"/>
      <c r="K390" s="2"/>
      <c r="L390" s="2"/>
      <c r="M390" s="2"/>
    </row>
    <row r="391" ht="15.75" customHeight="1">
      <c r="C391" s="11"/>
      <c r="D391" s="11"/>
      <c r="E391" s="11"/>
      <c r="F391" s="2"/>
      <c r="G391" s="2"/>
      <c r="H391" s="2"/>
      <c r="I391" s="11"/>
      <c r="J391" s="11"/>
      <c r="K391" s="2"/>
      <c r="L391" s="2"/>
      <c r="M391" s="2"/>
    </row>
    <row r="392" ht="15.75" customHeight="1">
      <c r="C392" s="11"/>
      <c r="D392" s="11"/>
      <c r="E392" s="11"/>
      <c r="F392" s="2"/>
      <c r="G392" s="2"/>
      <c r="H392" s="2"/>
      <c r="I392" s="11"/>
      <c r="J392" s="11"/>
      <c r="K392" s="2"/>
      <c r="L392" s="2"/>
      <c r="M392" s="2"/>
    </row>
    <row r="393" ht="15.75" customHeight="1">
      <c r="C393" s="11"/>
      <c r="D393" s="11"/>
      <c r="E393" s="11"/>
      <c r="F393" s="2"/>
      <c r="G393" s="2"/>
      <c r="H393" s="2"/>
      <c r="I393" s="11"/>
      <c r="J393" s="11"/>
      <c r="K393" s="2"/>
      <c r="L393" s="2"/>
      <c r="M393" s="2"/>
    </row>
    <row r="394" ht="15.75" customHeight="1">
      <c r="C394" s="11"/>
      <c r="D394" s="11"/>
      <c r="E394" s="11"/>
      <c r="F394" s="2"/>
      <c r="G394" s="2"/>
      <c r="H394" s="2"/>
      <c r="I394" s="11"/>
      <c r="J394" s="11"/>
      <c r="K394" s="2"/>
      <c r="L394" s="2"/>
      <c r="M394" s="2"/>
    </row>
    <row r="395" ht="15.75" customHeight="1">
      <c r="C395" s="11"/>
      <c r="D395" s="11"/>
      <c r="E395" s="11"/>
      <c r="F395" s="2"/>
      <c r="G395" s="2"/>
      <c r="H395" s="2"/>
      <c r="I395" s="11"/>
      <c r="J395" s="11"/>
      <c r="K395" s="2"/>
      <c r="L395" s="2"/>
      <c r="M395" s="2"/>
    </row>
    <row r="396" ht="15.75" customHeight="1">
      <c r="C396" s="11"/>
      <c r="D396" s="11"/>
      <c r="E396" s="11"/>
      <c r="F396" s="2"/>
      <c r="G396" s="2"/>
      <c r="H396" s="2"/>
      <c r="I396" s="11"/>
      <c r="J396" s="11"/>
      <c r="K396" s="2"/>
      <c r="L396" s="2"/>
      <c r="M396" s="2"/>
    </row>
    <row r="397" ht="15.75" customHeight="1">
      <c r="C397" s="11"/>
      <c r="D397" s="11"/>
      <c r="E397" s="11"/>
      <c r="F397" s="2"/>
      <c r="G397" s="2"/>
      <c r="H397" s="2"/>
      <c r="I397" s="11"/>
      <c r="J397" s="11"/>
      <c r="K397" s="2"/>
      <c r="L397" s="2"/>
      <c r="M397" s="2"/>
    </row>
    <row r="398" ht="15.75" customHeight="1">
      <c r="C398" s="11"/>
      <c r="D398" s="11"/>
      <c r="E398" s="11"/>
      <c r="F398" s="2"/>
      <c r="G398" s="2"/>
      <c r="H398" s="2"/>
      <c r="I398" s="11"/>
      <c r="J398" s="11"/>
      <c r="K398" s="2"/>
      <c r="L398" s="2"/>
      <c r="M398" s="2"/>
    </row>
    <row r="399" ht="15.75" customHeight="1">
      <c r="C399" s="11"/>
      <c r="D399" s="11"/>
      <c r="E399" s="11"/>
      <c r="F399" s="2"/>
      <c r="G399" s="2"/>
      <c r="H399" s="2"/>
      <c r="I399" s="11"/>
      <c r="J399" s="11"/>
      <c r="K399" s="2"/>
      <c r="L399" s="2"/>
      <c r="M399" s="2"/>
    </row>
    <row r="400" ht="15.75" customHeight="1">
      <c r="C400" s="11"/>
      <c r="D400" s="11"/>
      <c r="E400" s="11"/>
      <c r="F400" s="2"/>
      <c r="G400" s="2"/>
      <c r="H400" s="2"/>
      <c r="I400" s="11"/>
      <c r="J400" s="11"/>
      <c r="K400" s="2"/>
      <c r="L400" s="2"/>
      <c r="M400" s="2"/>
    </row>
    <row r="401" ht="15.75" customHeight="1">
      <c r="C401" s="11"/>
      <c r="D401" s="11"/>
      <c r="E401" s="11"/>
      <c r="F401" s="2"/>
      <c r="G401" s="2"/>
      <c r="H401" s="2"/>
      <c r="I401" s="11"/>
      <c r="J401" s="11"/>
      <c r="K401" s="2"/>
      <c r="L401" s="2"/>
      <c r="M401" s="2"/>
    </row>
    <row r="402" ht="15.75" customHeight="1">
      <c r="C402" s="11"/>
      <c r="D402" s="11"/>
      <c r="E402" s="11"/>
      <c r="F402" s="2"/>
      <c r="G402" s="2"/>
      <c r="H402" s="2"/>
      <c r="I402" s="11"/>
      <c r="J402" s="11"/>
      <c r="K402" s="2"/>
      <c r="L402" s="2"/>
      <c r="M402" s="2"/>
    </row>
    <row r="403" ht="15.75" customHeight="1">
      <c r="C403" s="11"/>
      <c r="D403" s="11"/>
      <c r="E403" s="11"/>
      <c r="F403" s="2"/>
      <c r="G403" s="2"/>
      <c r="H403" s="2"/>
      <c r="I403" s="11"/>
      <c r="J403" s="11"/>
      <c r="K403" s="2"/>
      <c r="L403" s="2"/>
      <c r="M403" s="2"/>
    </row>
    <row r="404" ht="15.75" customHeight="1">
      <c r="C404" s="11"/>
      <c r="D404" s="11"/>
      <c r="E404" s="11"/>
      <c r="F404" s="2"/>
      <c r="G404" s="2"/>
      <c r="H404" s="2"/>
      <c r="I404" s="11"/>
      <c r="J404" s="11"/>
      <c r="K404" s="2"/>
      <c r="L404" s="2"/>
      <c r="M404" s="2"/>
    </row>
    <row r="405" ht="15.75" customHeight="1">
      <c r="C405" s="11"/>
      <c r="D405" s="11"/>
      <c r="E405" s="11"/>
      <c r="F405" s="2"/>
      <c r="G405" s="2"/>
      <c r="H405" s="2"/>
      <c r="I405" s="11"/>
      <c r="J405" s="11"/>
      <c r="K405" s="2"/>
      <c r="L405" s="2"/>
      <c r="M405" s="2"/>
    </row>
    <row r="406" ht="15.75" customHeight="1">
      <c r="C406" s="11"/>
      <c r="D406" s="11"/>
      <c r="E406" s="11"/>
      <c r="F406" s="2"/>
      <c r="G406" s="2"/>
      <c r="H406" s="2"/>
      <c r="I406" s="11"/>
      <c r="J406" s="11"/>
      <c r="K406" s="2"/>
      <c r="L406" s="2"/>
      <c r="M406" s="2"/>
    </row>
    <row r="407" ht="15.75" customHeight="1">
      <c r="C407" s="11"/>
      <c r="D407" s="11"/>
      <c r="E407" s="11"/>
      <c r="F407" s="2"/>
      <c r="G407" s="2"/>
      <c r="H407" s="2"/>
      <c r="I407" s="11"/>
      <c r="J407" s="11"/>
      <c r="K407" s="2"/>
      <c r="L407" s="2"/>
      <c r="M407" s="2"/>
    </row>
    <row r="408" ht="15.75" customHeight="1">
      <c r="C408" s="11"/>
      <c r="D408" s="11"/>
      <c r="E408" s="11"/>
      <c r="F408" s="2"/>
      <c r="G408" s="2"/>
      <c r="H408" s="2"/>
      <c r="I408" s="11"/>
      <c r="J408" s="11"/>
      <c r="K408" s="2"/>
      <c r="L408" s="2"/>
      <c r="M408" s="2"/>
    </row>
    <row r="409" ht="15.75" customHeight="1">
      <c r="C409" s="11"/>
      <c r="D409" s="11"/>
      <c r="E409" s="11"/>
      <c r="F409" s="2"/>
      <c r="G409" s="2"/>
      <c r="H409" s="2"/>
      <c r="I409" s="11"/>
      <c r="J409" s="11"/>
      <c r="K409" s="2"/>
      <c r="L409" s="2"/>
      <c r="M409" s="2"/>
    </row>
    <row r="410" ht="15.75" customHeight="1">
      <c r="C410" s="11"/>
      <c r="D410" s="11"/>
      <c r="E410" s="11"/>
      <c r="F410" s="2"/>
      <c r="G410" s="2"/>
      <c r="H410" s="2"/>
      <c r="I410" s="11"/>
      <c r="J410" s="11"/>
      <c r="K410" s="2"/>
      <c r="L410" s="2"/>
      <c r="M410" s="2"/>
    </row>
    <row r="411" ht="15.75" customHeight="1">
      <c r="C411" s="11"/>
      <c r="D411" s="11"/>
      <c r="E411" s="11"/>
      <c r="F411" s="2"/>
      <c r="G411" s="2"/>
      <c r="H411" s="2"/>
      <c r="I411" s="11"/>
      <c r="J411" s="11"/>
      <c r="K411" s="2"/>
      <c r="L411" s="2"/>
      <c r="M411" s="2"/>
    </row>
    <row r="412" ht="15.75" customHeight="1">
      <c r="C412" s="11"/>
      <c r="D412" s="11"/>
      <c r="E412" s="11"/>
      <c r="F412" s="2"/>
      <c r="G412" s="2"/>
      <c r="H412" s="2"/>
      <c r="I412" s="11"/>
      <c r="J412" s="11"/>
      <c r="K412" s="2"/>
      <c r="L412" s="2"/>
      <c r="M412" s="2"/>
    </row>
    <row r="413" ht="15.75" customHeight="1">
      <c r="C413" s="11"/>
      <c r="D413" s="11"/>
      <c r="E413" s="11"/>
      <c r="F413" s="2"/>
      <c r="G413" s="2"/>
      <c r="H413" s="2"/>
      <c r="I413" s="11"/>
      <c r="J413" s="11"/>
      <c r="K413" s="2"/>
      <c r="L413" s="2"/>
      <c r="M413" s="2"/>
    </row>
    <row r="414" ht="15.75" customHeight="1">
      <c r="C414" s="11"/>
      <c r="D414" s="11"/>
      <c r="E414" s="11"/>
      <c r="F414" s="2"/>
      <c r="G414" s="2"/>
      <c r="H414" s="2"/>
      <c r="I414" s="11"/>
      <c r="J414" s="11"/>
      <c r="K414" s="2"/>
      <c r="L414" s="2"/>
      <c r="M414" s="2"/>
    </row>
    <row r="415" ht="15.75" customHeight="1">
      <c r="C415" s="11"/>
      <c r="D415" s="11"/>
      <c r="E415" s="11"/>
      <c r="F415" s="2"/>
      <c r="G415" s="2"/>
      <c r="H415" s="2"/>
      <c r="I415" s="11"/>
      <c r="J415" s="11"/>
      <c r="K415" s="2"/>
      <c r="L415" s="2"/>
      <c r="M415" s="2"/>
    </row>
    <row r="416" ht="15.75" customHeight="1">
      <c r="C416" s="11"/>
      <c r="D416" s="11"/>
      <c r="E416" s="11"/>
      <c r="F416" s="2"/>
      <c r="G416" s="2"/>
      <c r="H416" s="2"/>
      <c r="I416" s="11"/>
      <c r="J416" s="11"/>
      <c r="K416" s="2"/>
      <c r="L416" s="2"/>
      <c r="M416" s="2"/>
    </row>
    <row r="417" ht="15.75" customHeight="1">
      <c r="C417" s="11"/>
      <c r="D417" s="11"/>
      <c r="E417" s="11"/>
      <c r="F417" s="2"/>
      <c r="G417" s="2"/>
      <c r="H417" s="2"/>
      <c r="I417" s="11"/>
      <c r="J417" s="11"/>
      <c r="K417" s="2"/>
      <c r="L417" s="2"/>
      <c r="M417" s="2"/>
    </row>
    <row r="418" ht="15.75" customHeight="1">
      <c r="C418" s="11"/>
      <c r="D418" s="11"/>
      <c r="E418" s="11"/>
      <c r="F418" s="2"/>
      <c r="G418" s="2"/>
      <c r="H418" s="2"/>
      <c r="I418" s="11"/>
      <c r="J418" s="11"/>
      <c r="K418" s="2"/>
      <c r="L418" s="2"/>
      <c r="M418" s="2"/>
    </row>
    <row r="419" ht="15.75" customHeight="1">
      <c r="C419" s="11"/>
      <c r="D419" s="11"/>
      <c r="E419" s="11"/>
      <c r="F419" s="2"/>
      <c r="G419" s="2"/>
      <c r="H419" s="2"/>
      <c r="I419" s="11"/>
      <c r="J419" s="11"/>
      <c r="K419" s="2"/>
      <c r="L419" s="2"/>
      <c r="M419" s="2"/>
    </row>
    <row r="420" ht="15.75" customHeight="1">
      <c r="C420" s="11"/>
      <c r="D420" s="11"/>
      <c r="E420" s="11"/>
      <c r="F420" s="2"/>
      <c r="G420" s="2"/>
      <c r="H420" s="2"/>
      <c r="I420" s="11"/>
      <c r="J420" s="11"/>
      <c r="K420" s="2"/>
      <c r="L420" s="2"/>
      <c r="M420" s="2"/>
    </row>
    <row r="421" ht="15.75" customHeight="1">
      <c r="C421" s="11"/>
      <c r="D421" s="11"/>
      <c r="E421" s="11"/>
      <c r="F421" s="2"/>
      <c r="G421" s="2"/>
      <c r="H421" s="2"/>
      <c r="I421" s="11"/>
      <c r="J421" s="11"/>
      <c r="K421" s="2"/>
      <c r="L421" s="2"/>
      <c r="M421" s="2"/>
    </row>
    <row r="422" ht="15.75" customHeight="1">
      <c r="C422" s="11"/>
      <c r="D422" s="11"/>
      <c r="E422" s="11"/>
      <c r="F422" s="2"/>
      <c r="G422" s="2"/>
      <c r="H422" s="2"/>
      <c r="I422" s="11"/>
      <c r="J422" s="11"/>
      <c r="K422" s="2"/>
      <c r="L422" s="2"/>
      <c r="M422" s="2"/>
    </row>
    <row r="423" ht="15.75" customHeight="1">
      <c r="C423" s="11"/>
      <c r="D423" s="11"/>
      <c r="E423" s="11"/>
      <c r="F423" s="2"/>
      <c r="G423" s="2"/>
      <c r="H423" s="2"/>
      <c r="I423" s="11"/>
      <c r="J423" s="11"/>
      <c r="K423" s="2"/>
      <c r="L423" s="2"/>
      <c r="M423" s="2"/>
    </row>
    <row r="424" ht="15.75" customHeight="1">
      <c r="C424" s="11"/>
      <c r="D424" s="11"/>
      <c r="E424" s="11"/>
      <c r="F424" s="2"/>
      <c r="G424" s="2"/>
      <c r="H424" s="2"/>
      <c r="I424" s="11"/>
      <c r="J424" s="11"/>
      <c r="K424" s="2"/>
      <c r="L424" s="2"/>
      <c r="M424" s="2"/>
    </row>
    <row r="425" ht="15.75" customHeight="1">
      <c r="C425" s="11"/>
      <c r="D425" s="11"/>
      <c r="E425" s="11"/>
      <c r="F425" s="2"/>
      <c r="G425" s="2"/>
      <c r="H425" s="2"/>
      <c r="I425" s="11"/>
      <c r="J425" s="11"/>
      <c r="K425" s="2"/>
      <c r="L425" s="2"/>
      <c r="M425" s="2"/>
    </row>
    <row r="426" ht="15.75" customHeight="1">
      <c r="C426" s="11"/>
      <c r="D426" s="11"/>
      <c r="E426" s="11"/>
      <c r="F426" s="2"/>
      <c r="G426" s="2"/>
      <c r="H426" s="2"/>
      <c r="I426" s="11"/>
      <c r="J426" s="11"/>
      <c r="K426" s="2"/>
      <c r="L426" s="2"/>
      <c r="M426" s="2"/>
    </row>
    <row r="427" ht="15.75" customHeight="1">
      <c r="C427" s="11"/>
      <c r="D427" s="11"/>
      <c r="E427" s="11"/>
      <c r="F427" s="2"/>
      <c r="G427" s="2"/>
      <c r="H427" s="2"/>
      <c r="I427" s="11"/>
      <c r="J427" s="11"/>
      <c r="K427" s="2"/>
      <c r="L427" s="2"/>
      <c r="M427" s="2"/>
    </row>
    <row r="428" ht="15.75" customHeight="1">
      <c r="C428" s="11"/>
      <c r="D428" s="11"/>
      <c r="E428" s="11"/>
      <c r="F428" s="2"/>
      <c r="G428" s="2"/>
      <c r="H428" s="2"/>
      <c r="I428" s="11"/>
      <c r="J428" s="11"/>
      <c r="K428" s="2"/>
      <c r="L428" s="2"/>
      <c r="M428" s="2"/>
    </row>
    <row r="429" ht="15.75" customHeight="1">
      <c r="C429" s="11"/>
      <c r="D429" s="11"/>
      <c r="E429" s="11"/>
      <c r="F429" s="2"/>
      <c r="G429" s="2"/>
      <c r="H429" s="2"/>
      <c r="I429" s="11"/>
      <c r="J429" s="11"/>
      <c r="K429" s="2"/>
      <c r="L429" s="2"/>
      <c r="M429" s="2"/>
    </row>
    <row r="430" ht="15.75" customHeight="1">
      <c r="C430" s="11"/>
      <c r="D430" s="11"/>
      <c r="E430" s="11"/>
      <c r="F430" s="2"/>
      <c r="G430" s="2"/>
      <c r="H430" s="2"/>
      <c r="I430" s="11"/>
      <c r="J430" s="11"/>
      <c r="K430" s="2"/>
      <c r="L430" s="2"/>
      <c r="M430" s="2"/>
    </row>
    <row r="431" ht="15.75" customHeight="1">
      <c r="C431" s="11"/>
      <c r="D431" s="11"/>
      <c r="E431" s="11"/>
      <c r="F431" s="2"/>
      <c r="G431" s="2"/>
      <c r="H431" s="2"/>
      <c r="I431" s="11"/>
      <c r="J431" s="11"/>
      <c r="K431" s="2"/>
      <c r="L431" s="2"/>
      <c r="M431" s="2"/>
    </row>
    <row r="432" ht="15.75" customHeight="1">
      <c r="C432" s="11"/>
      <c r="D432" s="11"/>
      <c r="E432" s="11"/>
      <c r="F432" s="2"/>
      <c r="G432" s="2"/>
      <c r="H432" s="2"/>
      <c r="I432" s="11"/>
      <c r="J432" s="11"/>
      <c r="K432" s="2"/>
      <c r="L432" s="2"/>
      <c r="M432" s="2"/>
    </row>
    <row r="433" ht="15.75" customHeight="1">
      <c r="C433" s="11"/>
      <c r="D433" s="11"/>
      <c r="E433" s="11"/>
      <c r="F433" s="2"/>
      <c r="G433" s="2"/>
      <c r="H433" s="2"/>
      <c r="I433" s="11"/>
      <c r="J433" s="11"/>
      <c r="K433" s="2"/>
      <c r="L433" s="2"/>
      <c r="M433" s="2"/>
    </row>
    <row r="434" ht="15.75" customHeight="1">
      <c r="C434" s="11"/>
      <c r="D434" s="11"/>
      <c r="E434" s="11"/>
      <c r="F434" s="2"/>
      <c r="G434" s="2"/>
      <c r="H434" s="2"/>
      <c r="I434" s="11"/>
      <c r="J434" s="11"/>
      <c r="K434" s="2"/>
      <c r="L434" s="2"/>
      <c r="M434" s="2"/>
    </row>
    <row r="435" ht="15.75" customHeight="1">
      <c r="C435" s="11"/>
      <c r="D435" s="11"/>
      <c r="E435" s="11"/>
      <c r="F435" s="2"/>
      <c r="G435" s="2"/>
      <c r="H435" s="2"/>
      <c r="I435" s="11"/>
      <c r="J435" s="11"/>
      <c r="K435" s="2"/>
      <c r="L435" s="2"/>
      <c r="M435" s="2"/>
    </row>
    <row r="436" ht="15.75" customHeight="1">
      <c r="C436" s="11"/>
      <c r="D436" s="11"/>
      <c r="E436" s="11"/>
      <c r="F436" s="2"/>
      <c r="G436" s="2"/>
      <c r="H436" s="2"/>
      <c r="I436" s="11"/>
      <c r="J436" s="11"/>
      <c r="K436" s="2"/>
      <c r="L436" s="2"/>
      <c r="M436" s="2"/>
    </row>
    <row r="437" ht="15.75" customHeight="1">
      <c r="C437" s="11"/>
      <c r="D437" s="11"/>
      <c r="E437" s="11"/>
      <c r="F437" s="2"/>
      <c r="G437" s="2"/>
      <c r="H437" s="2"/>
      <c r="I437" s="11"/>
      <c r="J437" s="11"/>
      <c r="K437" s="2"/>
      <c r="L437" s="2"/>
      <c r="M437" s="2"/>
    </row>
    <row r="438" ht="15.75" customHeight="1">
      <c r="C438" s="11"/>
      <c r="D438" s="11"/>
      <c r="E438" s="11"/>
      <c r="F438" s="2"/>
      <c r="G438" s="2"/>
      <c r="H438" s="2"/>
      <c r="I438" s="11"/>
      <c r="J438" s="11"/>
      <c r="K438" s="2"/>
      <c r="L438" s="2"/>
      <c r="M438" s="2"/>
    </row>
    <row r="439" ht="15.75" customHeight="1">
      <c r="C439" s="11"/>
      <c r="D439" s="11"/>
      <c r="E439" s="11"/>
      <c r="F439" s="2"/>
      <c r="G439" s="2"/>
      <c r="H439" s="2"/>
      <c r="I439" s="11"/>
      <c r="J439" s="11"/>
      <c r="K439" s="2"/>
      <c r="L439" s="2"/>
      <c r="M439" s="2"/>
    </row>
    <row r="440" ht="15.75" customHeight="1">
      <c r="C440" s="11"/>
      <c r="D440" s="11"/>
      <c r="E440" s="11"/>
      <c r="F440" s="2"/>
      <c r="G440" s="2"/>
      <c r="H440" s="2"/>
      <c r="I440" s="11"/>
      <c r="J440" s="11"/>
      <c r="K440" s="2"/>
      <c r="L440" s="2"/>
      <c r="M440" s="2"/>
    </row>
    <row r="441" ht="15.75" customHeight="1">
      <c r="C441" s="11"/>
      <c r="D441" s="11"/>
      <c r="E441" s="11"/>
      <c r="F441" s="2"/>
      <c r="G441" s="2"/>
      <c r="H441" s="2"/>
      <c r="I441" s="11"/>
      <c r="J441" s="11"/>
      <c r="K441" s="2"/>
      <c r="L441" s="2"/>
      <c r="M441" s="2"/>
    </row>
    <row r="442" ht="15.75" customHeight="1">
      <c r="C442" s="11"/>
      <c r="D442" s="11"/>
      <c r="E442" s="11"/>
      <c r="F442" s="2"/>
      <c r="G442" s="2"/>
      <c r="H442" s="2"/>
      <c r="I442" s="11"/>
      <c r="J442" s="11"/>
      <c r="K442" s="2"/>
      <c r="L442" s="2"/>
      <c r="M442" s="2"/>
    </row>
    <row r="443" ht="15.75" customHeight="1">
      <c r="C443" s="11"/>
      <c r="D443" s="11"/>
      <c r="E443" s="11"/>
      <c r="F443" s="2"/>
      <c r="G443" s="2"/>
      <c r="H443" s="2"/>
      <c r="I443" s="11"/>
      <c r="J443" s="11"/>
      <c r="K443" s="2"/>
      <c r="L443" s="2"/>
      <c r="M443" s="2"/>
    </row>
    <row r="444" ht="15.75" customHeight="1">
      <c r="C444" s="11"/>
      <c r="D444" s="11"/>
      <c r="E444" s="11"/>
      <c r="F444" s="2"/>
      <c r="G444" s="2"/>
      <c r="H444" s="2"/>
      <c r="I444" s="11"/>
      <c r="J444" s="11"/>
      <c r="K444" s="2"/>
      <c r="L444" s="2"/>
      <c r="M444" s="2"/>
    </row>
    <row r="445" ht="15.75" customHeight="1">
      <c r="C445" s="11"/>
      <c r="D445" s="11"/>
      <c r="E445" s="11"/>
      <c r="F445" s="2"/>
      <c r="G445" s="2"/>
      <c r="H445" s="2"/>
      <c r="I445" s="11"/>
      <c r="J445" s="11"/>
      <c r="K445" s="2"/>
      <c r="L445" s="2"/>
      <c r="M445" s="2"/>
    </row>
    <row r="446" ht="15.75" customHeight="1">
      <c r="C446" s="11"/>
      <c r="D446" s="11"/>
      <c r="E446" s="11"/>
      <c r="F446" s="2"/>
      <c r="G446" s="2"/>
      <c r="H446" s="2"/>
      <c r="I446" s="11"/>
      <c r="J446" s="11"/>
      <c r="K446" s="2"/>
      <c r="L446" s="2"/>
      <c r="M446" s="2"/>
    </row>
    <row r="447" ht="15.75" customHeight="1">
      <c r="C447" s="11"/>
      <c r="D447" s="11"/>
      <c r="E447" s="11"/>
      <c r="F447" s="2"/>
      <c r="G447" s="2"/>
      <c r="H447" s="2"/>
      <c r="I447" s="11"/>
      <c r="J447" s="11"/>
      <c r="K447" s="2"/>
      <c r="L447" s="2"/>
      <c r="M447" s="2"/>
    </row>
    <row r="448" ht="15.75" customHeight="1">
      <c r="C448" s="11"/>
      <c r="D448" s="11"/>
      <c r="E448" s="11"/>
      <c r="F448" s="2"/>
      <c r="G448" s="2"/>
      <c r="H448" s="2"/>
      <c r="I448" s="11"/>
      <c r="J448" s="11"/>
      <c r="K448" s="2"/>
      <c r="L448" s="2"/>
      <c r="M448" s="2"/>
    </row>
    <row r="449" ht="15.75" customHeight="1">
      <c r="C449" s="11"/>
      <c r="D449" s="11"/>
      <c r="E449" s="11"/>
      <c r="F449" s="2"/>
      <c r="G449" s="2"/>
      <c r="H449" s="2"/>
      <c r="I449" s="11"/>
      <c r="J449" s="11"/>
      <c r="K449" s="2"/>
      <c r="L449" s="2"/>
      <c r="M449" s="2"/>
    </row>
    <row r="450" ht="15.75" customHeight="1">
      <c r="C450" s="11"/>
      <c r="D450" s="11"/>
      <c r="E450" s="11"/>
      <c r="F450" s="2"/>
      <c r="G450" s="2"/>
      <c r="H450" s="2"/>
      <c r="I450" s="11"/>
      <c r="J450" s="11"/>
      <c r="K450" s="2"/>
      <c r="L450" s="2"/>
      <c r="M450" s="2"/>
    </row>
    <row r="451" ht="15.75" customHeight="1">
      <c r="C451" s="11"/>
      <c r="D451" s="11"/>
      <c r="E451" s="11"/>
      <c r="F451" s="2"/>
      <c r="G451" s="2"/>
      <c r="H451" s="2"/>
      <c r="I451" s="11"/>
      <c r="J451" s="11"/>
      <c r="K451" s="2"/>
      <c r="L451" s="2"/>
      <c r="M451" s="2"/>
    </row>
    <row r="452" ht="15.75" customHeight="1">
      <c r="C452" s="11"/>
      <c r="D452" s="11"/>
      <c r="E452" s="11"/>
      <c r="F452" s="2"/>
      <c r="G452" s="2"/>
      <c r="H452" s="2"/>
      <c r="I452" s="11"/>
      <c r="J452" s="11"/>
      <c r="K452" s="2"/>
      <c r="L452" s="2"/>
      <c r="M452" s="2"/>
    </row>
    <row r="453" ht="15.75" customHeight="1">
      <c r="C453" s="11"/>
      <c r="D453" s="11"/>
      <c r="E453" s="11"/>
      <c r="F453" s="2"/>
      <c r="G453" s="2"/>
      <c r="H453" s="2"/>
      <c r="I453" s="11"/>
      <c r="J453" s="11"/>
      <c r="K453" s="2"/>
      <c r="L453" s="2"/>
      <c r="M453" s="2"/>
    </row>
    <row r="454" ht="15.75" customHeight="1">
      <c r="C454" s="11"/>
      <c r="D454" s="11"/>
      <c r="E454" s="11"/>
      <c r="F454" s="2"/>
      <c r="G454" s="2"/>
      <c r="H454" s="2"/>
      <c r="I454" s="11"/>
      <c r="J454" s="11"/>
      <c r="K454" s="2"/>
      <c r="L454" s="2"/>
      <c r="M454" s="2"/>
    </row>
    <row r="455" ht="15.75" customHeight="1">
      <c r="C455" s="11"/>
      <c r="D455" s="11"/>
      <c r="E455" s="11"/>
      <c r="F455" s="2"/>
      <c r="G455" s="2"/>
      <c r="H455" s="2"/>
      <c r="I455" s="11"/>
      <c r="J455" s="11"/>
      <c r="K455" s="2"/>
      <c r="L455" s="2"/>
      <c r="M455" s="2"/>
    </row>
    <row r="456" ht="15.75" customHeight="1">
      <c r="C456" s="11"/>
      <c r="D456" s="11"/>
      <c r="E456" s="11"/>
      <c r="F456" s="2"/>
      <c r="G456" s="2"/>
      <c r="H456" s="2"/>
      <c r="I456" s="11"/>
      <c r="J456" s="11"/>
      <c r="K456" s="2"/>
      <c r="L456" s="2"/>
      <c r="M456" s="2"/>
    </row>
    <row r="457" ht="15.75" customHeight="1">
      <c r="C457" s="11"/>
      <c r="D457" s="11"/>
      <c r="E457" s="11"/>
      <c r="F457" s="2"/>
      <c r="G457" s="2"/>
      <c r="H457" s="2"/>
      <c r="I457" s="11"/>
      <c r="J457" s="11"/>
      <c r="K457" s="2"/>
      <c r="L457" s="2"/>
      <c r="M457" s="2"/>
    </row>
    <row r="458" ht="15.75" customHeight="1">
      <c r="C458" s="11"/>
      <c r="D458" s="11"/>
      <c r="E458" s="11"/>
      <c r="F458" s="2"/>
      <c r="G458" s="2"/>
      <c r="H458" s="2"/>
      <c r="I458" s="11"/>
      <c r="J458" s="11"/>
      <c r="K458" s="2"/>
      <c r="L458" s="2"/>
      <c r="M458" s="2"/>
    </row>
    <row r="459" ht="15.75" customHeight="1">
      <c r="C459" s="11"/>
      <c r="D459" s="11"/>
      <c r="E459" s="11"/>
      <c r="F459" s="2"/>
      <c r="G459" s="2"/>
      <c r="H459" s="2"/>
      <c r="I459" s="11"/>
      <c r="J459" s="11"/>
      <c r="K459" s="2"/>
      <c r="L459" s="2"/>
      <c r="M459" s="2"/>
    </row>
    <row r="460" ht="15.75" customHeight="1">
      <c r="C460" s="11"/>
      <c r="D460" s="11"/>
      <c r="E460" s="11"/>
      <c r="F460" s="2"/>
      <c r="G460" s="2"/>
      <c r="H460" s="2"/>
      <c r="I460" s="11"/>
      <c r="J460" s="11"/>
      <c r="K460" s="2"/>
      <c r="L460" s="2"/>
      <c r="M460" s="2"/>
    </row>
    <row r="461" ht="15.75" customHeight="1">
      <c r="C461" s="11"/>
      <c r="D461" s="11"/>
      <c r="E461" s="11"/>
      <c r="F461" s="2"/>
      <c r="G461" s="2"/>
      <c r="H461" s="2"/>
      <c r="I461" s="11"/>
      <c r="J461" s="11"/>
      <c r="K461" s="2"/>
      <c r="L461" s="2"/>
      <c r="M461" s="2"/>
    </row>
    <row r="462" ht="15.75" customHeight="1">
      <c r="C462" s="11"/>
      <c r="D462" s="11"/>
      <c r="E462" s="11"/>
      <c r="F462" s="2"/>
      <c r="G462" s="2"/>
      <c r="H462" s="2"/>
      <c r="I462" s="11"/>
      <c r="J462" s="11"/>
      <c r="K462" s="2"/>
      <c r="L462" s="2"/>
      <c r="M462" s="2"/>
    </row>
    <row r="463" ht="15.75" customHeight="1">
      <c r="C463" s="11"/>
      <c r="D463" s="11"/>
      <c r="E463" s="11"/>
      <c r="F463" s="2"/>
      <c r="G463" s="2"/>
      <c r="H463" s="2"/>
      <c r="I463" s="11"/>
      <c r="J463" s="11"/>
      <c r="K463" s="2"/>
      <c r="L463" s="2"/>
      <c r="M463" s="2"/>
    </row>
    <row r="464" ht="15.75" customHeight="1">
      <c r="C464" s="11"/>
      <c r="D464" s="11"/>
      <c r="E464" s="11"/>
      <c r="F464" s="2"/>
      <c r="G464" s="2"/>
      <c r="H464" s="2"/>
      <c r="I464" s="11"/>
      <c r="J464" s="11"/>
      <c r="K464" s="2"/>
      <c r="L464" s="2"/>
      <c r="M464" s="2"/>
    </row>
    <row r="465" ht="15.75" customHeight="1">
      <c r="C465" s="11"/>
      <c r="D465" s="11"/>
      <c r="E465" s="11"/>
      <c r="F465" s="2"/>
      <c r="G465" s="2"/>
      <c r="H465" s="2"/>
      <c r="I465" s="11"/>
      <c r="J465" s="11"/>
      <c r="K465" s="2"/>
      <c r="L465" s="2"/>
      <c r="M465" s="2"/>
    </row>
    <row r="466" ht="15.75" customHeight="1">
      <c r="C466" s="11"/>
      <c r="D466" s="11"/>
      <c r="E466" s="11"/>
      <c r="F466" s="2"/>
      <c r="G466" s="2"/>
      <c r="H466" s="2"/>
      <c r="I466" s="11"/>
      <c r="J466" s="11"/>
      <c r="K466" s="2"/>
      <c r="L466" s="2"/>
      <c r="M466" s="2"/>
    </row>
    <row r="467" ht="15.75" customHeight="1">
      <c r="C467" s="11"/>
      <c r="D467" s="11"/>
      <c r="E467" s="11"/>
      <c r="F467" s="2"/>
      <c r="G467" s="2"/>
      <c r="H467" s="2"/>
      <c r="I467" s="11"/>
      <c r="J467" s="11"/>
      <c r="K467" s="2"/>
      <c r="L467" s="2"/>
      <c r="M467" s="2"/>
    </row>
    <row r="468" ht="15.75" customHeight="1">
      <c r="C468" s="11"/>
      <c r="D468" s="11"/>
      <c r="E468" s="11"/>
      <c r="F468" s="2"/>
      <c r="G468" s="2"/>
      <c r="H468" s="2"/>
      <c r="I468" s="11"/>
      <c r="J468" s="11"/>
      <c r="K468" s="2"/>
      <c r="L468" s="2"/>
      <c r="M468" s="2"/>
    </row>
    <row r="469" ht="15.75" customHeight="1">
      <c r="C469" s="11"/>
      <c r="D469" s="11"/>
      <c r="E469" s="11"/>
      <c r="F469" s="2"/>
      <c r="G469" s="2"/>
      <c r="H469" s="2"/>
      <c r="I469" s="11"/>
      <c r="J469" s="11"/>
      <c r="K469" s="2"/>
      <c r="L469" s="2"/>
      <c r="M469" s="2"/>
    </row>
    <row r="470" ht="15.75" customHeight="1">
      <c r="C470" s="11"/>
      <c r="D470" s="11"/>
      <c r="E470" s="11"/>
      <c r="F470" s="2"/>
      <c r="G470" s="2"/>
      <c r="H470" s="2"/>
      <c r="I470" s="11"/>
      <c r="J470" s="11"/>
      <c r="K470" s="2"/>
      <c r="L470" s="2"/>
      <c r="M470" s="2"/>
    </row>
    <row r="471" ht="15.75" customHeight="1">
      <c r="C471" s="11"/>
      <c r="D471" s="11"/>
      <c r="E471" s="11"/>
      <c r="F471" s="2"/>
      <c r="G471" s="2"/>
      <c r="H471" s="2"/>
      <c r="I471" s="11"/>
      <c r="J471" s="11"/>
      <c r="K471" s="2"/>
      <c r="L471" s="2"/>
      <c r="M471" s="2"/>
    </row>
    <row r="472" ht="15.75" customHeight="1">
      <c r="C472" s="11"/>
      <c r="D472" s="11"/>
      <c r="E472" s="11"/>
      <c r="F472" s="2"/>
      <c r="G472" s="2"/>
      <c r="H472" s="2"/>
      <c r="I472" s="11"/>
      <c r="J472" s="11"/>
      <c r="K472" s="2"/>
      <c r="L472" s="2"/>
      <c r="M472" s="2"/>
    </row>
    <row r="473" ht="15.75" customHeight="1">
      <c r="C473" s="11"/>
      <c r="D473" s="11"/>
      <c r="E473" s="11"/>
      <c r="F473" s="2"/>
      <c r="G473" s="2"/>
      <c r="H473" s="2"/>
      <c r="I473" s="11"/>
      <c r="J473" s="11"/>
      <c r="K473" s="2"/>
      <c r="L473" s="2"/>
      <c r="M473" s="2"/>
    </row>
    <row r="474" ht="15.75" customHeight="1">
      <c r="C474" s="11"/>
      <c r="D474" s="11"/>
      <c r="E474" s="11"/>
      <c r="F474" s="2"/>
      <c r="G474" s="2"/>
      <c r="H474" s="2"/>
      <c r="I474" s="11"/>
      <c r="J474" s="11"/>
      <c r="K474" s="2"/>
      <c r="L474" s="2"/>
      <c r="M474" s="2"/>
    </row>
    <row r="475" ht="15.75" customHeight="1">
      <c r="C475" s="11"/>
      <c r="D475" s="11"/>
      <c r="E475" s="11"/>
      <c r="F475" s="2"/>
      <c r="G475" s="2"/>
      <c r="H475" s="2"/>
      <c r="I475" s="11"/>
      <c r="J475" s="11"/>
      <c r="K475" s="2"/>
      <c r="L475" s="2"/>
      <c r="M475" s="2"/>
    </row>
    <row r="476" ht="15.75" customHeight="1">
      <c r="C476" s="11"/>
      <c r="D476" s="11"/>
      <c r="E476" s="11"/>
      <c r="F476" s="2"/>
      <c r="G476" s="2"/>
      <c r="H476" s="2"/>
      <c r="I476" s="11"/>
      <c r="J476" s="11"/>
      <c r="K476" s="2"/>
      <c r="L476" s="2"/>
      <c r="M476" s="2"/>
    </row>
    <row r="477" ht="15.75" customHeight="1">
      <c r="C477" s="11"/>
      <c r="D477" s="11"/>
      <c r="E477" s="11"/>
      <c r="F477" s="2"/>
      <c r="G477" s="2"/>
      <c r="H477" s="2"/>
      <c r="I477" s="11"/>
      <c r="J477" s="11"/>
      <c r="K477" s="2"/>
      <c r="L477" s="2"/>
      <c r="M477" s="2"/>
    </row>
    <row r="478" ht="15.75" customHeight="1">
      <c r="C478" s="11"/>
      <c r="D478" s="11"/>
      <c r="E478" s="11"/>
      <c r="F478" s="2"/>
      <c r="G478" s="2"/>
      <c r="H478" s="2"/>
      <c r="I478" s="11"/>
      <c r="J478" s="11"/>
      <c r="K478" s="2"/>
      <c r="L478" s="2"/>
      <c r="M478" s="2"/>
    </row>
    <row r="479" ht="15.75" customHeight="1">
      <c r="C479" s="11"/>
      <c r="D479" s="11"/>
      <c r="E479" s="11"/>
      <c r="F479" s="2"/>
      <c r="G479" s="2"/>
      <c r="H479" s="2"/>
      <c r="I479" s="11"/>
      <c r="J479" s="11"/>
      <c r="K479" s="2"/>
      <c r="L479" s="2"/>
      <c r="M479" s="2"/>
    </row>
    <row r="480" ht="15.75" customHeight="1">
      <c r="C480" s="11"/>
      <c r="D480" s="11"/>
      <c r="E480" s="11"/>
      <c r="F480" s="2"/>
      <c r="G480" s="2"/>
      <c r="H480" s="2"/>
      <c r="I480" s="11"/>
      <c r="J480" s="11"/>
      <c r="K480" s="2"/>
      <c r="L480" s="2"/>
      <c r="M480" s="2"/>
    </row>
    <row r="481" ht="15.75" customHeight="1">
      <c r="C481" s="11"/>
      <c r="D481" s="11"/>
      <c r="E481" s="11"/>
      <c r="F481" s="2"/>
      <c r="G481" s="2"/>
      <c r="H481" s="2"/>
      <c r="I481" s="11"/>
      <c r="J481" s="11"/>
      <c r="K481" s="2"/>
      <c r="L481" s="2"/>
      <c r="M481" s="2"/>
    </row>
    <row r="482" ht="15.75" customHeight="1">
      <c r="C482" s="11"/>
      <c r="D482" s="11"/>
      <c r="E482" s="11"/>
      <c r="F482" s="2"/>
      <c r="G482" s="2"/>
      <c r="H482" s="2"/>
      <c r="I482" s="11"/>
      <c r="J482" s="11"/>
      <c r="K482" s="2"/>
      <c r="L482" s="2"/>
      <c r="M482" s="2"/>
    </row>
    <row r="483" ht="15.75" customHeight="1">
      <c r="C483" s="11"/>
      <c r="D483" s="11"/>
      <c r="E483" s="11"/>
      <c r="F483" s="2"/>
      <c r="G483" s="2"/>
      <c r="H483" s="2"/>
      <c r="I483" s="11"/>
      <c r="J483" s="11"/>
      <c r="K483" s="2"/>
      <c r="L483" s="2"/>
      <c r="M483" s="2"/>
    </row>
    <row r="484" ht="15.75" customHeight="1">
      <c r="C484" s="11"/>
      <c r="D484" s="11"/>
      <c r="E484" s="11"/>
      <c r="F484" s="2"/>
      <c r="G484" s="2"/>
      <c r="H484" s="2"/>
      <c r="I484" s="11"/>
      <c r="J484" s="11"/>
      <c r="K484" s="2"/>
      <c r="L484" s="2"/>
      <c r="M484" s="2"/>
    </row>
    <row r="485" ht="15.75" customHeight="1">
      <c r="C485" s="11"/>
      <c r="D485" s="11"/>
      <c r="E485" s="11"/>
      <c r="F485" s="2"/>
      <c r="G485" s="2"/>
      <c r="H485" s="2"/>
      <c r="I485" s="11"/>
      <c r="J485" s="11"/>
      <c r="K485" s="2"/>
      <c r="L485" s="2"/>
      <c r="M485" s="2"/>
    </row>
    <row r="486" ht="15.75" customHeight="1">
      <c r="C486" s="11"/>
      <c r="D486" s="11"/>
      <c r="E486" s="11"/>
      <c r="F486" s="2"/>
      <c r="G486" s="2"/>
      <c r="H486" s="2"/>
      <c r="I486" s="11"/>
      <c r="J486" s="11"/>
      <c r="K486" s="2"/>
      <c r="L486" s="2"/>
      <c r="M486" s="2"/>
    </row>
    <row r="487" ht="15.75" customHeight="1">
      <c r="C487" s="11"/>
      <c r="D487" s="11"/>
      <c r="E487" s="11"/>
      <c r="F487" s="2"/>
      <c r="G487" s="2"/>
      <c r="H487" s="2"/>
      <c r="I487" s="11"/>
      <c r="J487" s="11"/>
      <c r="K487" s="2"/>
      <c r="L487" s="2"/>
      <c r="M487" s="2"/>
    </row>
    <row r="488" ht="15.75" customHeight="1">
      <c r="C488" s="11"/>
      <c r="D488" s="11"/>
      <c r="E488" s="11"/>
      <c r="F488" s="2"/>
      <c r="G488" s="2"/>
      <c r="H488" s="2"/>
      <c r="I488" s="11"/>
      <c r="J488" s="11"/>
      <c r="K488" s="2"/>
      <c r="L488" s="2"/>
      <c r="M488" s="2"/>
    </row>
    <row r="489" ht="15.75" customHeight="1">
      <c r="C489" s="11"/>
      <c r="D489" s="11"/>
      <c r="E489" s="11"/>
      <c r="F489" s="2"/>
      <c r="G489" s="2"/>
      <c r="H489" s="2"/>
      <c r="I489" s="11"/>
      <c r="J489" s="11"/>
      <c r="K489" s="2"/>
      <c r="L489" s="2"/>
      <c r="M489" s="2"/>
    </row>
    <row r="490" ht="15.75" customHeight="1">
      <c r="C490" s="11"/>
      <c r="D490" s="11"/>
      <c r="E490" s="11"/>
      <c r="F490" s="2"/>
      <c r="G490" s="2"/>
      <c r="H490" s="2"/>
      <c r="I490" s="11"/>
      <c r="J490" s="11"/>
      <c r="K490" s="2"/>
      <c r="L490" s="2"/>
      <c r="M490" s="2"/>
    </row>
    <row r="491" ht="15.75" customHeight="1">
      <c r="C491" s="11"/>
      <c r="D491" s="11"/>
      <c r="E491" s="11"/>
      <c r="F491" s="2"/>
      <c r="G491" s="2"/>
      <c r="H491" s="2"/>
      <c r="I491" s="11"/>
      <c r="J491" s="11"/>
      <c r="K491" s="2"/>
      <c r="L491" s="2"/>
      <c r="M491" s="2"/>
    </row>
    <row r="492" ht="15.75" customHeight="1">
      <c r="C492" s="11"/>
      <c r="D492" s="11"/>
      <c r="E492" s="11"/>
      <c r="F492" s="2"/>
      <c r="G492" s="2"/>
      <c r="H492" s="2"/>
      <c r="I492" s="11"/>
      <c r="J492" s="11"/>
      <c r="K492" s="2"/>
      <c r="L492" s="2"/>
      <c r="M492" s="2"/>
    </row>
    <row r="493" ht="15.75" customHeight="1">
      <c r="C493" s="11"/>
      <c r="D493" s="11"/>
      <c r="E493" s="11"/>
      <c r="F493" s="2"/>
      <c r="G493" s="2"/>
      <c r="H493" s="2"/>
      <c r="I493" s="11"/>
      <c r="J493" s="11"/>
      <c r="K493" s="2"/>
      <c r="L493" s="2"/>
      <c r="M493" s="2"/>
    </row>
    <row r="494" ht="15.75" customHeight="1">
      <c r="C494" s="11"/>
      <c r="D494" s="11"/>
      <c r="E494" s="11"/>
      <c r="F494" s="2"/>
      <c r="G494" s="2"/>
      <c r="H494" s="2"/>
      <c r="I494" s="11"/>
      <c r="J494" s="11"/>
      <c r="K494" s="2"/>
      <c r="L494" s="2"/>
      <c r="M494" s="2"/>
    </row>
    <row r="495" ht="15.75" customHeight="1">
      <c r="C495" s="11"/>
      <c r="D495" s="11"/>
      <c r="E495" s="11"/>
      <c r="F495" s="2"/>
      <c r="G495" s="2"/>
      <c r="H495" s="2"/>
      <c r="I495" s="11"/>
      <c r="J495" s="11"/>
      <c r="K495" s="2"/>
      <c r="L495" s="2"/>
      <c r="M495" s="2"/>
    </row>
    <row r="496" ht="15.75" customHeight="1">
      <c r="C496" s="11"/>
      <c r="D496" s="11"/>
      <c r="E496" s="11"/>
      <c r="F496" s="2"/>
      <c r="G496" s="2"/>
      <c r="H496" s="2"/>
      <c r="I496" s="11"/>
      <c r="J496" s="11"/>
      <c r="K496" s="2"/>
      <c r="L496" s="2"/>
      <c r="M496" s="2"/>
    </row>
    <row r="497" ht="15.75" customHeight="1">
      <c r="C497" s="11"/>
      <c r="D497" s="11"/>
      <c r="E497" s="11"/>
      <c r="F497" s="2"/>
      <c r="G497" s="2"/>
      <c r="H497" s="2"/>
      <c r="I497" s="11"/>
      <c r="J497" s="11"/>
      <c r="K497" s="2"/>
      <c r="L497" s="2"/>
      <c r="M497" s="2"/>
    </row>
    <row r="498" ht="15.75" customHeight="1">
      <c r="C498" s="11"/>
      <c r="D498" s="11"/>
      <c r="E498" s="11"/>
      <c r="F498" s="2"/>
      <c r="G498" s="2"/>
      <c r="H498" s="2"/>
      <c r="I498" s="11"/>
      <c r="J498" s="11"/>
      <c r="K498" s="2"/>
      <c r="L498" s="2"/>
      <c r="M498" s="2"/>
    </row>
    <row r="499" ht="15.75" customHeight="1">
      <c r="C499" s="11"/>
      <c r="D499" s="11"/>
      <c r="E499" s="11"/>
      <c r="F499" s="2"/>
      <c r="G499" s="2"/>
      <c r="H499" s="2"/>
      <c r="I499" s="11"/>
      <c r="J499" s="11"/>
      <c r="K499" s="2"/>
      <c r="L499" s="2"/>
      <c r="M499" s="2"/>
    </row>
    <row r="500" ht="15.75" customHeight="1">
      <c r="C500" s="11"/>
      <c r="D500" s="11"/>
      <c r="E500" s="11"/>
      <c r="F500" s="2"/>
      <c r="G500" s="2"/>
      <c r="H500" s="2"/>
      <c r="I500" s="11"/>
      <c r="J500" s="11"/>
      <c r="K500" s="2"/>
      <c r="L500" s="2"/>
      <c r="M500" s="2"/>
    </row>
    <row r="501" ht="15.75" customHeight="1">
      <c r="C501" s="11"/>
      <c r="D501" s="11"/>
      <c r="E501" s="11"/>
      <c r="F501" s="2"/>
      <c r="G501" s="2"/>
      <c r="H501" s="2"/>
      <c r="I501" s="11"/>
      <c r="J501" s="11"/>
      <c r="K501" s="2"/>
      <c r="L501" s="2"/>
      <c r="M501" s="2"/>
    </row>
    <row r="502" ht="15.75" customHeight="1">
      <c r="C502" s="11"/>
      <c r="D502" s="11"/>
      <c r="E502" s="11"/>
      <c r="F502" s="2"/>
      <c r="G502" s="2"/>
      <c r="H502" s="2"/>
      <c r="I502" s="11"/>
      <c r="J502" s="11"/>
      <c r="K502" s="2"/>
      <c r="L502" s="2"/>
      <c r="M502" s="2"/>
    </row>
    <row r="503" ht="15.75" customHeight="1">
      <c r="C503" s="11"/>
      <c r="D503" s="11"/>
      <c r="E503" s="11"/>
      <c r="F503" s="2"/>
      <c r="G503" s="2"/>
      <c r="H503" s="2"/>
      <c r="I503" s="11"/>
      <c r="J503" s="11"/>
      <c r="K503" s="2"/>
      <c r="L503" s="2"/>
      <c r="M503" s="2"/>
    </row>
    <row r="504" ht="15.75" customHeight="1">
      <c r="C504" s="11"/>
      <c r="D504" s="11"/>
      <c r="E504" s="11"/>
      <c r="F504" s="2"/>
      <c r="G504" s="2"/>
      <c r="H504" s="2"/>
      <c r="I504" s="11"/>
      <c r="J504" s="11"/>
      <c r="K504" s="2"/>
      <c r="L504" s="2"/>
      <c r="M504" s="2"/>
    </row>
    <row r="505" ht="15.75" customHeight="1">
      <c r="C505" s="11"/>
      <c r="D505" s="11"/>
      <c r="E505" s="11"/>
      <c r="F505" s="2"/>
      <c r="G505" s="2"/>
      <c r="H505" s="2"/>
      <c r="I505" s="11"/>
      <c r="J505" s="11"/>
      <c r="K505" s="2"/>
      <c r="L505" s="2"/>
      <c r="M505" s="2"/>
    </row>
    <row r="506" ht="15.75" customHeight="1">
      <c r="C506" s="11"/>
      <c r="D506" s="11"/>
      <c r="E506" s="11"/>
      <c r="F506" s="2"/>
      <c r="G506" s="2"/>
      <c r="H506" s="2"/>
      <c r="I506" s="11"/>
      <c r="J506" s="11"/>
      <c r="K506" s="2"/>
      <c r="L506" s="2"/>
      <c r="M506" s="2"/>
    </row>
    <row r="507" ht="15.75" customHeight="1">
      <c r="C507" s="11"/>
      <c r="D507" s="11"/>
      <c r="E507" s="11"/>
      <c r="F507" s="2"/>
      <c r="G507" s="2"/>
      <c r="H507" s="2"/>
      <c r="I507" s="11"/>
      <c r="J507" s="11"/>
      <c r="K507" s="2"/>
      <c r="L507" s="2"/>
      <c r="M507" s="2"/>
    </row>
    <row r="508" ht="15.75" customHeight="1">
      <c r="C508" s="11"/>
      <c r="D508" s="11"/>
      <c r="E508" s="11"/>
      <c r="F508" s="2"/>
      <c r="G508" s="2"/>
      <c r="H508" s="2"/>
      <c r="I508" s="11"/>
      <c r="J508" s="11"/>
      <c r="K508" s="2"/>
      <c r="L508" s="2"/>
      <c r="M508" s="2"/>
    </row>
    <row r="509" ht="15.75" customHeight="1">
      <c r="C509" s="11"/>
      <c r="D509" s="11"/>
      <c r="E509" s="11"/>
      <c r="F509" s="2"/>
      <c r="G509" s="2"/>
      <c r="H509" s="2"/>
      <c r="I509" s="11"/>
      <c r="J509" s="11"/>
      <c r="K509" s="2"/>
      <c r="L509" s="2"/>
      <c r="M509" s="2"/>
    </row>
    <row r="510" ht="15.75" customHeight="1">
      <c r="C510" s="11"/>
      <c r="D510" s="11"/>
      <c r="E510" s="11"/>
      <c r="F510" s="2"/>
      <c r="G510" s="2"/>
      <c r="H510" s="2"/>
      <c r="I510" s="11"/>
      <c r="J510" s="11"/>
      <c r="K510" s="2"/>
      <c r="L510" s="2"/>
      <c r="M510" s="2"/>
    </row>
    <row r="511" ht="15.75" customHeight="1">
      <c r="C511" s="11"/>
      <c r="D511" s="11"/>
      <c r="E511" s="11"/>
      <c r="F511" s="2"/>
      <c r="G511" s="2"/>
      <c r="H511" s="2"/>
      <c r="I511" s="11"/>
      <c r="J511" s="11"/>
      <c r="K511" s="2"/>
      <c r="L511" s="2"/>
      <c r="M511" s="2"/>
    </row>
    <row r="512" ht="15.75" customHeight="1">
      <c r="C512" s="11"/>
      <c r="D512" s="11"/>
      <c r="E512" s="11"/>
      <c r="F512" s="2"/>
      <c r="G512" s="2"/>
      <c r="H512" s="2"/>
      <c r="I512" s="11"/>
      <c r="J512" s="11"/>
      <c r="K512" s="2"/>
      <c r="L512" s="2"/>
      <c r="M512" s="2"/>
    </row>
    <row r="513" ht="15.75" customHeight="1">
      <c r="C513" s="11"/>
      <c r="D513" s="11"/>
      <c r="E513" s="11"/>
      <c r="F513" s="2"/>
      <c r="G513" s="2"/>
      <c r="H513" s="2"/>
      <c r="I513" s="11"/>
      <c r="J513" s="11"/>
      <c r="K513" s="2"/>
      <c r="L513" s="2"/>
      <c r="M513" s="2"/>
    </row>
    <row r="514" ht="15.75" customHeight="1">
      <c r="C514" s="11"/>
      <c r="D514" s="11"/>
      <c r="E514" s="11"/>
      <c r="F514" s="2"/>
      <c r="G514" s="2"/>
      <c r="H514" s="2"/>
      <c r="I514" s="11"/>
      <c r="J514" s="11"/>
      <c r="K514" s="2"/>
      <c r="L514" s="2"/>
      <c r="M514" s="2"/>
    </row>
    <row r="515" ht="15.75" customHeight="1">
      <c r="C515" s="11"/>
      <c r="D515" s="11"/>
      <c r="E515" s="11"/>
      <c r="F515" s="2"/>
      <c r="G515" s="2"/>
      <c r="H515" s="2"/>
      <c r="I515" s="11"/>
      <c r="J515" s="11"/>
      <c r="K515" s="2"/>
      <c r="L515" s="2"/>
      <c r="M515" s="2"/>
    </row>
    <row r="516" ht="15.75" customHeight="1">
      <c r="C516" s="11"/>
      <c r="D516" s="11"/>
      <c r="E516" s="11"/>
      <c r="F516" s="2"/>
      <c r="G516" s="2"/>
      <c r="H516" s="2"/>
      <c r="I516" s="11"/>
      <c r="J516" s="11"/>
      <c r="K516" s="2"/>
      <c r="L516" s="2"/>
      <c r="M516" s="2"/>
    </row>
    <row r="517" ht="15.75" customHeight="1">
      <c r="C517" s="11"/>
      <c r="D517" s="11"/>
      <c r="E517" s="11"/>
      <c r="F517" s="2"/>
      <c r="G517" s="2"/>
      <c r="H517" s="2"/>
      <c r="I517" s="11"/>
      <c r="J517" s="11"/>
      <c r="K517" s="2"/>
      <c r="L517" s="2"/>
      <c r="M517" s="2"/>
    </row>
    <row r="518" ht="15.75" customHeight="1">
      <c r="C518" s="11"/>
      <c r="D518" s="11"/>
      <c r="E518" s="11"/>
      <c r="F518" s="2"/>
      <c r="G518" s="2"/>
      <c r="H518" s="2"/>
      <c r="I518" s="11"/>
      <c r="J518" s="11"/>
      <c r="K518" s="2"/>
      <c r="L518" s="2"/>
      <c r="M518" s="2"/>
    </row>
    <row r="519" ht="15.75" customHeight="1">
      <c r="C519" s="11"/>
      <c r="D519" s="11"/>
      <c r="E519" s="11"/>
      <c r="F519" s="2"/>
      <c r="G519" s="2"/>
      <c r="H519" s="2"/>
      <c r="I519" s="11"/>
      <c r="J519" s="11"/>
      <c r="K519" s="2"/>
      <c r="L519" s="2"/>
      <c r="M519" s="2"/>
    </row>
    <row r="520" ht="15.75" customHeight="1">
      <c r="C520" s="11"/>
      <c r="D520" s="11"/>
      <c r="E520" s="11"/>
      <c r="F520" s="2"/>
      <c r="G520" s="2"/>
      <c r="H520" s="2"/>
      <c r="I520" s="11"/>
      <c r="J520" s="11"/>
      <c r="K520" s="2"/>
      <c r="L520" s="2"/>
      <c r="M520" s="2"/>
    </row>
    <row r="521" ht="15.75" customHeight="1">
      <c r="C521" s="11"/>
      <c r="D521" s="11"/>
      <c r="E521" s="11"/>
      <c r="F521" s="2"/>
      <c r="G521" s="2"/>
      <c r="H521" s="2"/>
      <c r="I521" s="11"/>
      <c r="J521" s="11"/>
      <c r="K521" s="2"/>
      <c r="L521" s="2"/>
      <c r="M521" s="2"/>
    </row>
    <row r="522" ht="15.75" customHeight="1">
      <c r="C522" s="11"/>
      <c r="D522" s="11"/>
      <c r="E522" s="11"/>
      <c r="F522" s="2"/>
      <c r="G522" s="2"/>
      <c r="H522" s="2"/>
      <c r="I522" s="11"/>
      <c r="J522" s="11"/>
      <c r="K522" s="2"/>
      <c r="L522" s="2"/>
      <c r="M522" s="2"/>
    </row>
    <row r="523" ht="15.75" customHeight="1">
      <c r="C523" s="11"/>
      <c r="D523" s="11"/>
      <c r="E523" s="11"/>
      <c r="F523" s="2"/>
      <c r="G523" s="2"/>
      <c r="H523" s="2"/>
      <c r="I523" s="11"/>
      <c r="J523" s="11"/>
      <c r="K523" s="2"/>
      <c r="L523" s="2"/>
      <c r="M523" s="2"/>
    </row>
    <row r="524" ht="15.75" customHeight="1">
      <c r="C524" s="11"/>
      <c r="D524" s="11"/>
      <c r="E524" s="11"/>
      <c r="F524" s="2"/>
      <c r="G524" s="2"/>
      <c r="H524" s="2"/>
      <c r="I524" s="11"/>
      <c r="J524" s="11"/>
      <c r="K524" s="2"/>
      <c r="L524" s="2"/>
      <c r="M524" s="2"/>
    </row>
    <row r="525" ht="15.75" customHeight="1">
      <c r="C525" s="11"/>
      <c r="D525" s="11"/>
      <c r="E525" s="11"/>
      <c r="F525" s="2"/>
      <c r="G525" s="2"/>
      <c r="H525" s="2"/>
      <c r="I525" s="11"/>
      <c r="J525" s="11"/>
      <c r="K525" s="2"/>
      <c r="L525" s="2"/>
      <c r="M525" s="2"/>
    </row>
    <row r="526" ht="15.75" customHeight="1">
      <c r="C526" s="11"/>
      <c r="D526" s="11"/>
      <c r="E526" s="11"/>
      <c r="F526" s="2"/>
      <c r="G526" s="2"/>
      <c r="H526" s="2"/>
      <c r="I526" s="11"/>
      <c r="J526" s="11"/>
      <c r="K526" s="2"/>
      <c r="L526" s="2"/>
      <c r="M526" s="2"/>
    </row>
    <row r="527" ht="15.75" customHeight="1">
      <c r="C527" s="11"/>
      <c r="D527" s="11"/>
      <c r="E527" s="11"/>
      <c r="F527" s="2"/>
      <c r="G527" s="2"/>
      <c r="H527" s="2"/>
      <c r="I527" s="11"/>
      <c r="J527" s="11"/>
      <c r="K527" s="2"/>
      <c r="L527" s="2"/>
      <c r="M527" s="2"/>
    </row>
    <row r="528" ht="15.75" customHeight="1">
      <c r="C528" s="11"/>
      <c r="D528" s="11"/>
      <c r="E528" s="11"/>
      <c r="F528" s="2"/>
      <c r="G528" s="2"/>
      <c r="H528" s="2"/>
      <c r="I528" s="11"/>
      <c r="J528" s="11"/>
      <c r="K528" s="2"/>
      <c r="L528" s="2"/>
      <c r="M528" s="2"/>
    </row>
    <row r="529" ht="15.75" customHeight="1">
      <c r="C529" s="11"/>
      <c r="D529" s="11"/>
      <c r="E529" s="11"/>
      <c r="F529" s="2"/>
      <c r="G529" s="2"/>
      <c r="H529" s="2"/>
      <c r="I529" s="11"/>
      <c r="J529" s="11"/>
      <c r="K529" s="2"/>
      <c r="L529" s="2"/>
      <c r="M529" s="2"/>
    </row>
    <row r="530" ht="15.75" customHeight="1">
      <c r="C530" s="11"/>
      <c r="D530" s="11"/>
      <c r="E530" s="11"/>
      <c r="F530" s="2"/>
      <c r="G530" s="2"/>
      <c r="H530" s="2"/>
      <c r="I530" s="11"/>
      <c r="J530" s="11"/>
      <c r="K530" s="2"/>
      <c r="L530" s="2"/>
      <c r="M530" s="2"/>
    </row>
    <row r="531" ht="15.75" customHeight="1">
      <c r="C531" s="11"/>
      <c r="D531" s="11"/>
      <c r="E531" s="11"/>
      <c r="F531" s="2"/>
      <c r="G531" s="2"/>
      <c r="H531" s="2"/>
      <c r="I531" s="11"/>
      <c r="J531" s="11"/>
      <c r="K531" s="2"/>
      <c r="L531" s="2"/>
      <c r="M531" s="2"/>
    </row>
    <row r="532" ht="15.75" customHeight="1">
      <c r="C532" s="11"/>
      <c r="D532" s="11"/>
      <c r="E532" s="11"/>
      <c r="F532" s="2"/>
      <c r="G532" s="2"/>
      <c r="H532" s="2"/>
      <c r="I532" s="11"/>
      <c r="J532" s="11"/>
      <c r="K532" s="2"/>
      <c r="L532" s="2"/>
      <c r="M532" s="2"/>
    </row>
    <row r="533" ht="15.75" customHeight="1">
      <c r="C533" s="11"/>
      <c r="D533" s="11"/>
      <c r="E533" s="11"/>
      <c r="F533" s="2"/>
      <c r="G533" s="2"/>
      <c r="H533" s="2"/>
      <c r="I533" s="11"/>
      <c r="J533" s="11"/>
      <c r="K533" s="2"/>
      <c r="L533" s="2"/>
      <c r="M533" s="2"/>
    </row>
    <row r="534" ht="15.75" customHeight="1">
      <c r="C534" s="11"/>
      <c r="D534" s="11"/>
      <c r="E534" s="11"/>
      <c r="F534" s="2"/>
      <c r="G534" s="2"/>
      <c r="H534" s="2"/>
      <c r="I534" s="11"/>
      <c r="J534" s="11"/>
      <c r="K534" s="2"/>
      <c r="L534" s="2"/>
      <c r="M534" s="2"/>
    </row>
    <row r="535" ht="15.75" customHeight="1">
      <c r="C535" s="11"/>
      <c r="D535" s="11"/>
      <c r="E535" s="11"/>
      <c r="F535" s="2"/>
      <c r="G535" s="2"/>
      <c r="H535" s="2"/>
      <c r="I535" s="11"/>
      <c r="J535" s="11"/>
      <c r="K535" s="2"/>
      <c r="L535" s="2"/>
      <c r="M535" s="2"/>
    </row>
    <row r="536" ht="15.75" customHeight="1">
      <c r="C536" s="11"/>
      <c r="D536" s="11"/>
      <c r="E536" s="11"/>
      <c r="F536" s="2"/>
      <c r="G536" s="2"/>
      <c r="H536" s="2"/>
      <c r="I536" s="11"/>
      <c r="J536" s="11"/>
      <c r="K536" s="2"/>
      <c r="L536" s="2"/>
      <c r="M536" s="2"/>
    </row>
    <row r="537" ht="15.75" customHeight="1">
      <c r="C537" s="11"/>
      <c r="D537" s="11"/>
      <c r="E537" s="11"/>
      <c r="F537" s="2"/>
      <c r="G537" s="2"/>
      <c r="H537" s="2"/>
      <c r="I537" s="11"/>
      <c r="J537" s="11"/>
      <c r="K537" s="2"/>
      <c r="L537" s="2"/>
      <c r="M537" s="2"/>
    </row>
    <row r="538" ht="15.75" customHeight="1">
      <c r="C538" s="11"/>
      <c r="D538" s="11"/>
      <c r="E538" s="11"/>
      <c r="F538" s="2"/>
      <c r="G538" s="2"/>
      <c r="H538" s="2"/>
      <c r="I538" s="11"/>
      <c r="J538" s="11"/>
      <c r="K538" s="2"/>
      <c r="L538" s="2"/>
      <c r="M538" s="2"/>
    </row>
    <row r="539" ht="15.75" customHeight="1">
      <c r="C539" s="11"/>
      <c r="D539" s="11"/>
      <c r="E539" s="11"/>
      <c r="F539" s="2"/>
      <c r="G539" s="2"/>
      <c r="H539" s="2"/>
      <c r="I539" s="11"/>
      <c r="J539" s="11"/>
      <c r="K539" s="2"/>
      <c r="L539" s="2"/>
      <c r="M539" s="2"/>
    </row>
    <row r="540" ht="15.75" customHeight="1">
      <c r="C540" s="11"/>
      <c r="D540" s="11"/>
      <c r="E540" s="11"/>
      <c r="F540" s="2"/>
      <c r="G540" s="2"/>
      <c r="H540" s="2"/>
      <c r="I540" s="11"/>
      <c r="J540" s="11"/>
      <c r="K540" s="2"/>
      <c r="L540" s="2"/>
      <c r="M540" s="2"/>
    </row>
    <row r="541" ht="15.75" customHeight="1">
      <c r="C541" s="11"/>
      <c r="D541" s="11"/>
      <c r="E541" s="11"/>
      <c r="F541" s="2"/>
      <c r="G541" s="2"/>
      <c r="H541" s="2"/>
      <c r="I541" s="11"/>
      <c r="J541" s="11"/>
      <c r="K541" s="2"/>
      <c r="L541" s="2"/>
      <c r="M541" s="2"/>
    </row>
    <row r="542" ht="15.75" customHeight="1">
      <c r="C542" s="11"/>
      <c r="D542" s="11"/>
      <c r="E542" s="11"/>
      <c r="F542" s="2"/>
      <c r="G542" s="2"/>
      <c r="H542" s="2"/>
      <c r="I542" s="11"/>
      <c r="J542" s="11"/>
      <c r="K542" s="2"/>
      <c r="L542" s="2"/>
      <c r="M542" s="2"/>
    </row>
    <row r="543" ht="15.75" customHeight="1">
      <c r="C543" s="11"/>
      <c r="D543" s="11"/>
      <c r="E543" s="11"/>
      <c r="F543" s="2"/>
      <c r="G543" s="2"/>
      <c r="H543" s="2"/>
      <c r="I543" s="11"/>
      <c r="J543" s="11"/>
      <c r="K543" s="2"/>
      <c r="L543" s="2"/>
      <c r="M543" s="2"/>
    </row>
    <row r="544" ht="15.75" customHeight="1">
      <c r="C544" s="11"/>
      <c r="D544" s="11"/>
      <c r="E544" s="11"/>
      <c r="F544" s="2"/>
      <c r="G544" s="2"/>
      <c r="H544" s="2"/>
      <c r="I544" s="11"/>
      <c r="J544" s="11"/>
      <c r="K544" s="2"/>
      <c r="L544" s="2"/>
      <c r="M544" s="2"/>
    </row>
    <row r="545" ht="15.75" customHeight="1">
      <c r="C545" s="11"/>
      <c r="D545" s="11"/>
      <c r="E545" s="11"/>
      <c r="F545" s="2"/>
      <c r="G545" s="2"/>
      <c r="H545" s="2"/>
      <c r="I545" s="11"/>
      <c r="J545" s="11"/>
      <c r="K545" s="2"/>
      <c r="L545" s="2"/>
      <c r="M545" s="2"/>
    </row>
    <row r="546" ht="15.75" customHeight="1">
      <c r="C546" s="11"/>
      <c r="D546" s="11"/>
      <c r="E546" s="11"/>
      <c r="F546" s="2"/>
      <c r="G546" s="2"/>
      <c r="H546" s="2"/>
      <c r="I546" s="11"/>
      <c r="J546" s="11"/>
      <c r="K546" s="2"/>
      <c r="L546" s="2"/>
      <c r="M546" s="2"/>
    </row>
    <row r="547" ht="15.75" customHeight="1">
      <c r="C547" s="11"/>
      <c r="D547" s="11"/>
      <c r="E547" s="11"/>
      <c r="F547" s="2"/>
      <c r="G547" s="2"/>
      <c r="H547" s="2"/>
      <c r="I547" s="11"/>
      <c r="J547" s="11"/>
      <c r="K547" s="2"/>
      <c r="L547" s="2"/>
      <c r="M547" s="2"/>
    </row>
    <row r="548" ht="15.75" customHeight="1">
      <c r="C548" s="11"/>
      <c r="D548" s="11"/>
      <c r="E548" s="11"/>
      <c r="F548" s="2"/>
      <c r="G548" s="2"/>
      <c r="H548" s="2"/>
      <c r="I548" s="11"/>
      <c r="J548" s="11"/>
      <c r="K548" s="2"/>
      <c r="L548" s="2"/>
      <c r="M548" s="2"/>
    </row>
    <row r="549" ht="15.75" customHeight="1">
      <c r="C549" s="11"/>
      <c r="D549" s="11"/>
      <c r="E549" s="11"/>
      <c r="F549" s="2"/>
      <c r="G549" s="2"/>
      <c r="H549" s="2"/>
      <c r="I549" s="11"/>
      <c r="J549" s="11"/>
      <c r="K549" s="2"/>
      <c r="L549" s="2"/>
      <c r="M549" s="2"/>
    </row>
    <row r="550" ht="15.75" customHeight="1">
      <c r="C550" s="11"/>
      <c r="D550" s="11"/>
      <c r="E550" s="11"/>
      <c r="F550" s="2"/>
      <c r="G550" s="2"/>
      <c r="H550" s="2"/>
      <c r="I550" s="11"/>
      <c r="J550" s="11"/>
      <c r="K550" s="2"/>
      <c r="L550" s="2"/>
      <c r="M550" s="2"/>
    </row>
    <row r="551" ht="15.75" customHeight="1">
      <c r="C551" s="11"/>
      <c r="D551" s="11"/>
      <c r="E551" s="11"/>
      <c r="F551" s="2"/>
      <c r="G551" s="2"/>
      <c r="H551" s="2"/>
      <c r="I551" s="11"/>
      <c r="J551" s="11"/>
      <c r="K551" s="2"/>
      <c r="L551" s="2"/>
      <c r="M551" s="2"/>
    </row>
    <row r="552" ht="15.75" customHeight="1">
      <c r="C552" s="11"/>
      <c r="D552" s="11"/>
      <c r="E552" s="11"/>
      <c r="F552" s="2"/>
      <c r="G552" s="2"/>
      <c r="H552" s="2"/>
      <c r="I552" s="11"/>
      <c r="J552" s="11"/>
      <c r="K552" s="2"/>
      <c r="L552" s="2"/>
      <c r="M552" s="2"/>
    </row>
    <row r="553" ht="15.75" customHeight="1">
      <c r="C553" s="11"/>
      <c r="D553" s="11"/>
      <c r="E553" s="11"/>
      <c r="F553" s="2"/>
      <c r="G553" s="2"/>
      <c r="H553" s="2"/>
      <c r="I553" s="11"/>
      <c r="J553" s="11"/>
      <c r="K553" s="2"/>
      <c r="L553" s="2"/>
      <c r="M553" s="2"/>
    </row>
    <row r="554" ht="15.75" customHeight="1">
      <c r="C554" s="11"/>
      <c r="D554" s="11"/>
      <c r="E554" s="11"/>
      <c r="F554" s="2"/>
      <c r="G554" s="2"/>
      <c r="H554" s="2"/>
      <c r="I554" s="11"/>
      <c r="J554" s="11"/>
      <c r="K554" s="2"/>
      <c r="L554" s="2"/>
      <c r="M554" s="2"/>
    </row>
    <row r="555" ht="15.75" customHeight="1">
      <c r="C555" s="11"/>
      <c r="D555" s="11"/>
      <c r="E555" s="11"/>
      <c r="F555" s="2"/>
      <c r="G555" s="2"/>
      <c r="H555" s="2"/>
      <c r="I555" s="11"/>
      <c r="J555" s="11"/>
      <c r="K555" s="2"/>
      <c r="L555" s="2"/>
      <c r="M555" s="2"/>
    </row>
    <row r="556" ht="15.75" customHeight="1">
      <c r="C556" s="11"/>
      <c r="D556" s="11"/>
      <c r="E556" s="11"/>
      <c r="F556" s="2"/>
      <c r="G556" s="2"/>
      <c r="H556" s="2"/>
      <c r="I556" s="11"/>
      <c r="J556" s="11"/>
      <c r="K556" s="2"/>
      <c r="L556" s="2"/>
      <c r="M556" s="2"/>
    </row>
    <row r="557" ht="15.75" customHeight="1">
      <c r="C557" s="11"/>
      <c r="D557" s="11"/>
      <c r="E557" s="11"/>
      <c r="F557" s="2"/>
      <c r="G557" s="2"/>
      <c r="H557" s="2"/>
      <c r="I557" s="11"/>
      <c r="J557" s="11"/>
      <c r="K557" s="2"/>
      <c r="L557" s="2"/>
      <c r="M557" s="2"/>
    </row>
    <row r="558" ht="15.75" customHeight="1">
      <c r="C558" s="11"/>
      <c r="D558" s="11"/>
      <c r="E558" s="11"/>
      <c r="F558" s="2"/>
      <c r="G558" s="2"/>
      <c r="H558" s="2"/>
      <c r="I558" s="11"/>
      <c r="J558" s="11"/>
      <c r="K558" s="2"/>
      <c r="L558" s="2"/>
      <c r="M558" s="2"/>
    </row>
    <row r="559" ht="15.75" customHeight="1">
      <c r="C559" s="11"/>
      <c r="D559" s="11"/>
      <c r="E559" s="11"/>
      <c r="F559" s="2"/>
      <c r="G559" s="2"/>
      <c r="H559" s="2"/>
      <c r="I559" s="11"/>
      <c r="J559" s="11"/>
      <c r="K559" s="2"/>
      <c r="L559" s="2"/>
      <c r="M559" s="2"/>
    </row>
    <row r="560" ht="15.75" customHeight="1">
      <c r="C560" s="11"/>
      <c r="D560" s="11"/>
      <c r="E560" s="11"/>
      <c r="F560" s="2"/>
      <c r="G560" s="2"/>
      <c r="H560" s="2"/>
      <c r="I560" s="11"/>
      <c r="J560" s="11"/>
      <c r="K560" s="2"/>
      <c r="L560" s="2"/>
      <c r="M560" s="2"/>
    </row>
    <row r="561" ht="15.75" customHeight="1">
      <c r="C561" s="11"/>
      <c r="D561" s="11"/>
      <c r="E561" s="11"/>
      <c r="F561" s="2"/>
      <c r="G561" s="2"/>
      <c r="H561" s="2"/>
      <c r="I561" s="11"/>
      <c r="J561" s="11"/>
      <c r="K561" s="2"/>
      <c r="L561" s="2"/>
      <c r="M561" s="2"/>
    </row>
    <row r="562" ht="15.75" customHeight="1">
      <c r="C562" s="11"/>
      <c r="D562" s="11"/>
      <c r="E562" s="11"/>
      <c r="F562" s="2"/>
      <c r="G562" s="2"/>
      <c r="H562" s="2"/>
      <c r="I562" s="11"/>
      <c r="J562" s="11"/>
      <c r="K562" s="2"/>
      <c r="L562" s="2"/>
      <c r="M562" s="2"/>
    </row>
    <row r="563" ht="15.75" customHeight="1">
      <c r="C563" s="11"/>
      <c r="D563" s="11"/>
      <c r="E563" s="11"/>
      <c r="F563" s="2"/>
      <c r="G563" s="2"/>
      <c r="H563" s="2"/>
      <c r="I563" s="11"/>
      <c r="J563" s="11"/>
      <c r="K563" s="2"/>
      <c r="L563" s="2"/>
      <c r="M563" s="2"/>
    </row>
    <row r="564" ht="15.75" customHeight="1">
      <c r="C564" s="11"/>
      <c r="D564" s="11"/>
      <c r="E564" s="11"/>
      <c r="F564" s="2"/>
      <c r="G564" s="2"/>
      <c r="H564" s="2"/>
      <c r="I564" s="11"/>
      <c r="J564" s="11"/>
      <c r="K564" s="2"/>
      <c r="L564" s="2"/>
      <c r="M564" s="2"/>
    </row>
    <row r="565" ht="15.75" customHeight="1">
      <c r="C565" s="11"/>
      <c r="D565" s="11"/>
      <c r="E565" s="11"/>
      <c r="F565" s="2"/>
      <c r="G565" s="2"/>
      <c r="H565" s="2"/>
      <c r="I565" s="11"/>
      <c r="J565" s="11"/>
      <c r="K565" s="2"/>
      <c r="L565" s="2"/>
      <c r="M565" s="2"/>
    </row>
    <row r="566" ht="15.75" customHeight="1">
      <c r="C566" s="11"/>
      <c r="D566" s="11"/>
      <c r="E566" s="11"/>
      <c r="F566" s="2"/>
      <c r="G566" s="2"/>
      <c r="H566" s="2"/>
      <c r="I566" s="11"/>
      <c r="J566" s="11"/>
      <c r="K566" s="2"/>
      <c r="L566" s="2"/>
      <c r="M566" s="2"/>
    </row>
    <row r="567" ht="15.75" customHeight="1">
      <c r="C567" s="11"/>
      <c r="D567" s="11"/>
      <c r="E567" s="11"/>
      <c r="F567" s="2"/>
      <c r="G567" s="2"/>
      <c r="H567" s="2"/>
      <c r="I567" s="11"/>
      <c r="J567" s="11"/>
      <c r="K567" s="2"/>
      <c r="L567" s="2"/>
      <c r="M567" s="2"/>
    </row>
    <row r="568" ht="15.75" customHeight="1">
      <c r="C568" s="11"/>
      <c r="D568" s="11"/>
      <c r="E568" s="11"/>
      <c r="F568" s="2"/>
      <c r="G568" s="2"/>
      <c r="H568" s="2"/>
      <c r="I568" s="11"/>
      <c r="J568" s="11"/>
      <c r="K568" s="2"/>
      <c r="L568" s="2"/>
      <c r="M568" s="2"/>
    </row>
    <row r="569" ht="15.75" customHeight="1">
      <c r="C569" s="11"/>
      <c r="D569" s="11"/>
      <c r="E569" s="11"/>
      <c r="F569" s="2"/>
      <c r="G569" s="2"/>
      <c r="H569" s="2"/>
      <c r="I569" s="11"/>
      <c r="J569" s="11"/>
      <c r="K569" s="2"/>
      <c r="L569" s="2"/>
      <c r="M569" s="2"/>
    </row>
    <row r="570" ht="15.75" customHeight="1">
      <c r="C570" s="11"/>
      <c r="D570" s="11"/>
      <c r="E570" s="11"/>
      <c r="F570" s="2"/>
      <c r="G570" s="2"/>
      <c r="H570" s="2"/>
      <c r="I570" s="11"/>
      <c r="J570" s="11"/>
      <c r="K570" s="2"/>
      <c r="L570" s="2"/>
      <c r="M570" s="2"/>
    </row>
    <row r="571" ht="15.75" customHeight="1">
      <c r="C571" s="11"/>
      <c r="D571" s="11"/>
      <c r="E571" s="11"/>
      <c r="F571" s="2"/>
      <c r="G571" s="2"/>
      <c r="H571" s="2"/>
      <c r="I571" s="11"/>
      <c r="J571" s="11"/>
      <c r="K571" s="2"/>
      <c r="L571" s="2"/>
      <c r="M571" s="2"/>
    </row>
    <row r="572" ht="15.75" customHeight="1">
      <c r="C572" s="11"/>
      <c r="D572" s="11"/>
      <c r="E572" s="11"/>
      <c r="F572" s="2"/>
      <c r="G572" s="2"/>
      <c r="H572" s="2"/>
      <c r="I572" s="11"/>
      <c r="J572" s="11"/>
      <c r="K572" s="2"/>
      <c r="L572" s="2"/>
      <c r="M572" s="2"/>
    </row>
    <row r="573" ht="15.75" customHeight="1">
      <c r="C573" s="11"/>
      <c r="D573" s="11"/>
      <c r="E573" s="11"/>
      <c r="F573" s="2"/>
      <c r="G573" s="2"/>
      <c r="H573" s="2"/>
      <c r="I573" s="11"/>
      <c r="J573" s="11"/>
      <c r="K573" s="2"/>
      <c r="L573" s="2"/>
      <c r="M573" s="2"/>
    </row>
    <row r="574" ht="15.75" customHeight="1">
      <c r="C574" s="11"/>
      <c r="D574" s="11"/>
      <c r="E574" s="11"/>
      <c r="F574" s="2"/>
      <c r="G574" s="2"/>
      <c r="H574" s="2"/>
      <c r="I574" s="11"/>
      <c r="J574" s="11"/>
      <c r="K574" s="2"/>
      <c r="L574" s="2"/>
      <c r="M574" s="2"/>
    </row>
    <row r="575" ht="15.75" customHeight="1">
      <c r="C575" s="11"/>
      <c r="D575" s="11"/>
      <c r="E575" s="11"/>
      <c r="F575" s="2"/>
      <c r="G575" s="2"/>
      <c r="H575" s="2"/>
      <c r="I575" s="11"/>
      <c r="J575" s="11"/>
      <c r="K575" s="2"/>
      <c r="L575" s="2"/>
      <c r="M575" s="2"/>
    </row>
    <row r="576" ht="15.75" customHeight="1">
      <c r="C576" s="11"/>
      <c r="D576" s="11"/>
      <c r="E576" s="11"/>
      <c r="F576" s="2"/>
      <c r="G576" s="2"/>
      <c r="H576" s="2"/>
      <c r="I576" s="11"/>
      <c r="J576" s="11"/>
      <c r="K576" s="2"/>
      <c r="L576" s="2"/>
      <c r="M576" s="2"/>
    </row>
    <row r="577" ht="15.75" customHeight="1">
      <c r="C577" s="11"/>
      <c r="D577" s="11"/>
      <c r="E577" s="11"/>
      <c r="F577" s="2"/>
      <c r="G577" s="2"/>
      <c r="H577" s="2"/>
      <c r="I577" s="11"/>
      <c r="J577" s="11"/>
      <c r="K577" s="2"/>
      <c r="L577" s="2"/>
      <c r="M577" s="2"/>
    </row>
    <row r="578" ht="15.75" customHeight="1">
      <c r="C578" s="11"/>
      <c r="D578" s="11"/>
      <c r="E578" s="11"/>
      <c r="F578" s="2"/>
      <c r="G578" s="2"/>
      <c r="H578" s="2"/>
      <c r="I578" s="11"/>
      <c r="J578" s="11"/>
      <c r="K578" s="2"/>
      <c r="L578" s="2"/>
      <c r="M578" s="2"/>
    </row>
    <row r="579" ht="15.75" customHeight="1">
      <c r="C579" s="11"/>
      <c r="D579" s="11"/>
      <c r="E579" s="11"/>
      <c r="F579" s="2"/>
      <c r="G579" s="2"/>
      <c r="H579" s="2"/>
      <c r="I579" s="11"/>
      <c r="J579" s="11"/>
      <c r="K579" s="2"/>
      <c r="L579" s="2"/>
      <c r="M579" s="2"/>
    </row>
    <row r="580" ht="15.75" customHeight="1">
      <c r="C580" s="11"/>
      <c r="D580" s="11"/>
      <c r="E580" s="11"/>
      <c r="F580" s="2"/>
      <c r="G580" s="2"/>
      <c r="H580" s="2"/>
      <c r="I580" s="11"/>
      <c r="J580" s="11"/>
      <c r="K580" s="2"/>
      <c r="L580" s="2"/>
      <c r="M580" s="2"/>
    </row>
    <row r="581" ht="15.75" customHeight="1">
      <c r="C581" s="11"/>
      <c r="D581" s="11"/>
      <c r="E581" s="11"/>
      <c r="F581" s="2"/>
      <c r="G581" s="2"/>
      <c r="H581" s="2"/>
      <c r="I581" s="11"/>
      <c r="J581" s="11"/>
      <c r="K581" s="2"/>
      <c r="L581" s="2"/>
      <c r="M581" s="2"/>
    </row>
    <row r="582" ht="15.75" customHeight="1">
      <c r="C582" s="11"/>
      <c r="D582" s="11"/>
      <c r="E582" s="11"/>
      <c r="F582" s="2"/>
      <c r="G582" s="2"/>
      <c r="H582" s="2"/>
      <c r="I582" s="11"/>
      <c r="J582" s="11"/>
      <c r="K582" s="2"/>
      <c r="L582" s="2"/>
      <c r="M582" s="2"/>
    </row>
    <row r="583" ht="15.75" customHeight="1">
      <c r="C583" s="11"/>
      <c r="D583" s="11"/>
      <c r="E583" s="11"/>
      <c r="F583" s="2"/>
      <c r="G583" s="2"/>
      <c r="H583" s="2"/>
      <c r="I583" s="11"/>
      <c r="J583" s="11"/>
      <c r="K583" s="2"/>
      <c r="L583" s="2"/>
      <c r="M583" s="2"/>
    </row>
    <row r="584" ht="15.75" customHeight="1">
      <c r="C584" s="11"/>
      <c r="D584" s="11"/>
      <c r="E584" s="11"/>
      <c r="F584" s="2"/>
      <c r="G584" s="2"/>
      <c r="H584" s="2"/>
      <c r="I584" s="11"/>
      <c r="J584" s="11"/>
      <c r="K584" s="2"/>
      <c r="L584" s="2"/>
      <c r="M584" s="2"/>
    </row>
    <row r="585" ht="15.75" customHeight="1">
      <c r="C585" s="11"/>
      <c r="D585" s="11"/>
      <c r="E585" s="11"/>
      <c r="F585" s="2"/>
      <c r="G585" s="2"/>
      <c r="H585" s="2"/>
      <c r="I585" s="11"/>
      <c r="J585" s="11"/>
      <c r="K585" s="2"/>
      <c r="L585" s="2"/>
      <c r="M585" s="2"/>
    </row>
    <row r="586" ht="15.75" customHeight="1">
      <c r="C586" s="11"/>
      <c r="D586" s="11"/>
      <c r="E586" s="11"/>
      <c r="F586" s="2"/>
      <c r="G586" s="2"/>
      <c r="H586" s="2"/>
      <c r="I586" s="11"/>
      <c r="J586" s="11"/>
      <c r="K586" s="2"/>
      <c r="L586" s="2"/>
      <c r="M586" s="2"/>
    </row>
    <row r="587" ht="15.75" customHeight="1">
      <c r="C587" s="11"/>
      <c r="D587" s="11"/>
      <c r="E587" s="11"/>
      <c r="F587" s="2"/>
      <c r="G587" s="2"/>
      <c r="H587" s="2"/>
      <c r="I587" s="11"/>
      <c r="J587" s="11"/>
      <c r="K587" s="2"/>
      <c r="L587" s="2"/>
      <c r="M587" s="2"/>
    </row>
    <row r="588" ht="15.75" customHeight="1">
      <c r="C588" s="11"/>
      <c r="D588" s="11"/>
      <c r="E588" s="11"/>
      <c r="F588" s="2"/>
      <c r="G588" s="2"/>
      <c r="H588" s="2"/>
      <c r="I588" s="11"/>
      <c r="J588" s="11"/>
      <c r="K588" s="2"/>
      <c r="L588" s="2"/>
      <c r="M588" s="2"/>
    </row>
    <row r="589" ht="15.75" customHeight="1">
      <c r="C589" s="11"/>
      <c r="D589" s="11"/>
      <c r="E589" s="11"/>
      <c r="F589" s="2"/>
      <c r="G589" s="2"/>
      <c r="H589" s="2"/>
      <c r="I589" s="11"/>
      <c r="J589" s="11"/>
      <c r="K589" s="2"/>
      <c r="L589" s="2"/>
      <c r="M589" s="2"/>
    </row>
    <row r="590" ht="15.75" customHeight="1">
      <c r="C590" s="11"/>
      <c r="D590" s="11"/>
      <c r="E590" s="11"/>
      <c r="F590" s="2"/>
      <c r="G590" s="2"/>
      <c r="H590" s="2"/>
      <c r="I590" s="11"/>
      <c r="J590" s="11"/>
      <c r="K590" s="2"/>
      <c r="L590" s="2"/>
      <c r="M590" s="2"/>
    </row>
    <row r="591" ht="15.75" customHeight="1">
      <c r="C591" s="11"/>
      <c r="D591" s="11"/>
      <c r="E591" s="11"/>
      <c r="F591" s="2"/>
      <c r="G591" s="2"/>
      <c r="H591" s="2"/>
      <c r="I591" s="11"/>
      <c r="J591" s="11"/>
      <c r="K591" s="2"/>
      <c r="L591" s="2"/>
      <c r="M591" s="2"/>
    </row>
    <row r="592" ht="15.75" customHeight="1">
      <c r="C592" s="11"/>
      <c r="D592" s="11"/>
      <c r="E592" s="11"/>
      <c r="F592" s="2"/>
      <c r="G592" s="2"/>
      <c r="H592" s="2"/>
      <c r="I592" s="11"/>
      <c r="J592" s="11"/>
      <c r="K592" s="2"/>
      <c r="L592" s="2"/>
      <c r="M592" s="2"/>
    </row>
    <row r="593" ht="15.75" customHeight="1">
      <c r="C593" s="11"/>
      <c r="D593" s="11"/>
      <c r="E593" s="11"/>
      <c r="F593" s="2"/>
      <c r="G593" s="2"/>
      <c r="H593" s="2"/>
      <c r="I593" s="11"/>
      <c r="J593" s="11"/>
      <c r="K593" s="2"/>
      <c r="L593" s="2"/>
      <c r="M593" s="2"/>
    </row>
    <row r="594" ht="15.75" customHeight="1">
      <c r="C594" s="11"/>
      <c r="D594" s="11"/>
      <c r="E594" s="11"/>
      <c r="F594" s="2"/>
      <c r="G594" s="2"/>
      <c r="H594" s="2"/>
      <c r="I594" s="11"/>
      <c r="J594" s="11"/>
      <c r="K594" s="2"/>
      <c r="L594" s="2"/>
      <c r="M594" s="2"/>
    </row>
    <row r="595" ht="15.75" customHeight="1">
      <c r="C595" s="11"/>
      <c r="D595" s="11"/>
      <c r="E595" s="11"/>
      <c r="F595" s="2"/>
      <c r="G595" s="2"/>
      <c r="H595" s="2"/>
      <c r="I595" s="11"/>
      <c r="J595" s="11"/>
      <c r="K595" s="2"/>
      <c r="L595" s="2"/>
      <c r="M595" s="2"/>
    </row>
    <row r="596" ht="15.75" customHeight="1">
      <c r="C596" s="11"/>
      <c r="D596" s="11"/>
      <c r="E596" s="11"/>
      <c r="F596" s="2"/>
      <c r="G596" s="2"/>
      <c r="H596" s="2"/>
      <c r="I596" s="11"/>
      <c r="J596" s="11"/>
      <c r="K596" s="2"/>
      <c r="L596" s="2"/>
      <c r="M596" s="2"/>
    </row>
    <row r="597" ht="15.75" customHeight="1">
      <c r="C597" s="11"/>
      <c r="D597" s="11"/>
      <c r="E597" s="11"/>
      <c r="F597" s="2"/>
      <c r="G597" s="2"/>
      <c r="H597" s="2"/>
      <c r="I597" s="11"/>
      <c r="J597" s="11"/>
      <c r="K597" s="2"/>
      <c r="L597" s="2"/>
      <c r="M597" s="2"/>
    </row>
    <row r="598" ht="15.75" customHeight="1">
      <c r="C598" s="11"/>
      <c r="D598" s="11"/>
      <c r="E598" s="11"/>
      <c r="F598" s="2"/>
      <c r="G598" s="2"/>
      <c r="H598" s="2"/>
      <c r="I598" s="11"/>
      <c r="J598" s="11"/>
      <c r="K598" s="2"/>
      <c r="L598" s="2"/>
      <c r="M598" s="2"/>
    </row>
    <row r="599" ht="15.75" customHeight="1">
      <c r="C599" s="11"/>
      <c r="D599" s="11"/>
      <c r="E599" s="11"/>
      <c r="F599" s="2"/>
      <c r="G599" s="2"/>
      <c r="H599" s="2"/>
      <c r="I599" s="11"/>
      <c r="J599" s="11"/>
      <c r="K599" s="2"/>
      <c r="L599" s="2"/>
      <c r="M599" s="2"/>
    </row>
    <row r="600" ht="15.75" customHeight="1">
      <c r="C600" s="11"/>
      <c r="D600" s="11"/>
      <c r="E600" s="11"/>
      <c r="F600" s="2"/>
      <c r="G600" s="2"/>
      <c r="H600" s="2"/>
      <c r="I600" s="11"/>
      <c r="J600" s="11"/>
      <c r="K600" s="2"/>
      <c r="L600" s="2"/>
      <c r="M600" s="2"/>
    </row>
    <row r="601" ht="15.75" customHeight="1">
      <c r="C601" s="11"/>
      <c r="D601" s="11"/>
      <c r="E601" s="11"/>
      <c r="F601" s="2"/>
      <c r="G601" s="2"/>
      <c r="H601" s="2"/>
      <c r="I601" s="11"/>
      <c r="J601" s="11"/>
      <c r="K601" s="2"/>
      <c r="L601" s="2"/>
      <c r="M601" s="2"/>
    </row>
    <row r="602" ht="15.75" customHeight="1">
      <c r="C602" s="11"/>
      <c r="D602" s="11"/>
      <c r="E602" s="11"/>
      <c r="F602" s="2"/>
      <c r="G602" s="2"/>
      <c r="H602" s="2"/>
      <c r="I602" s="11"/>
      <c r="J602" s="11"/>
      <c r="K602" s="2"/>
      <c r="L602" s="2"/>
      <c r="M602" s="2"/>
    </row>
    <row r="603" ht="15.75" customHeight="1">
      <c r="C603" s="11"/>
      <c r="D603" s="11"/>
      <c r="E603" s="11"/>
      <c r="F603" s="2"/>
      <c r="G603" s="2"/>
      <c r="H603" s="2"/>
      <c r="I603" s="11"/>
      <c r="J603" s="11"/>
      <c r="K603" s="2"/>
      <c r="L603" s="2"/>
      <c r="M603" s="2"/>
    </row>
    <row r="604" ht="15.75" customHeight="1">
      <c r="C604" s="11"/>
      <c r="D604" s="11"/>
      <c r="E604" s="11"/>
      <c r="F604" s="2"/>
      <c r="G604" s="2"/>
      <c r="H604" s="2"/>
      <c r="I604" s="11"/>
      <c r="J604" s="11"/>
      <c r="K604" s="2"/>
      <c r="L604" s="2"/>
      <c r="M604" s="2"/>
    </row>
    <row r="605" ht="15.75" customHeight="1">
      <c r="C605" s="11"/>
      <c r="D605" s="11"/>
      <c r="E605" s="11"/>
      <c r="F605" s="2"/>
      <c r="G605" s="2"/>
      <c r="H605" s="2"/>
      <c r="I605" s="11"/>
      <c r="J605" s="11"/>
      <c r="K605" s="2"/>
      <c r="L605" s="2"/>
      <c r="M605" s="2"/>
    </row>
    <row r="606" ht="15.75" customHeight="1">
      <c r="C606" s="11"/>
      <c r="D606" s="11"/>
      <c r="E606" s="11"/>
      <c r="F606" s="2"/>
      <c r="G606" s="2"/>
      <c r="H606" s="2"/>
      <c r="I606" s="11"/>
      <c r="J606" s="11"/>
      <c r="K606" s="2"/>
      <c r="L606" s="2"/>
      <c r="M606" s="2"/>
    </row>
    <row r="607" ht="15.75" customHeight="1">
      <c r="C607" s="11"/>
      <c r="D607" s="11"/>
      <c r="E607" s="11"/>
      <c r="F607" s="2"/>
      <c r="G607" s="2"/>
      <c r="H607" s="2"/>
      <c r="I607" s="11"/>
      <c r="J607" s="11"/>
      <c r="K607" s="2"/>
      <c r="L607" s="2"/>
      <c r="M607" s="2"/>
    </row>
    <row r="608" ht="15.75" customHeight="1">
      <c r="C608" s="11"/>
      <c r="D608" s="11"/>
      <c r="E608" s="11"/>
      <c r="F608" s="2"/>
      <c r="G608" s="2"/>
      <c r="H608" s="2"/>
      <c r="I608" s="11"/>
      <c r="J608" s="11"/>
      <c r="K608" s="2"/>
      <c r="L608" s="2"/>
      <c r="M608" s="2"/>
    </row>
    <row r="609" ht="15.75" customHeight="1">
      <c r="C609" s="11"/>
      <c r="D609" s="11"/>
      <c r="E609" s="11"/>
      <c r="F609" s="2"/>
      <c r="G609" s="2"/>
      <c r="H609" s="2"/>
      <c r="I609" s="11"/>
      <c r="J609" s="11"/>
      <c r="K609" s="2"/>
      <c r="L609" s="2"/>
      <c r="M609" s="2"/>
    </row>
    <row r="610" ht="15.75" customHeight="1">
      <c r="C610" s="11"/>
      <c r="D610" s="11"/>
      <c r="E610" s="11"/>
      <c r="F610" s="2"/>
      <c r="G610" s="2"/>
      <c r="H610" s="2"/>
      <c r="I610" s="11"/>
      <c r="J610" s="11"/>
      <c r="K610" s="2"/>
      <c r="L610" s="2"/>
      <c r="M610" s="2"/>
    </row>
    <row r="611" ht="15.75" customHeight="1">
      <c r="C611" s="11"/>
      <c r="D611" s="11"/>
      <c r="E611" s="11"/>
      <c r="F611" s="2"/>
      <c r="G611" s="2"/>
      <c r="H611" s="2"/>
      <c r="I611" s="11"/>
      <c r="J611" s="11"/>
      <c r="K611" s="2"/>
      <c r="L611" s="2"/>
      <c r="M611" s="2"/>
    </row>
    <row r="612" ht="15.75" customHeight="1">
      <c r="C612" s="11"/>
      <c r="D612" s="11"/>
      <c r="E612" s="11"/>
      <c r="F612" s="2"/>
      <c r="G612" s="2"/>
      <c r="H612" s="2"/>
      <c r="I612" s="11"/>
      <c r="J612" s="11"/>
      <c r="K612" s="2"/>
      <c r="L612" s="2"/>
      <c r="M612" s="2"/>
    </row>
    <row r="613" ht="15.75" customHeight="1">
      <c r="C613" s="11"/>
      <c r="D613" s="11"/>
      <c r="E613" s="11"/>
      <c r="F613" s="2"/>
      <c r="G613" s="2"/>
      <c r="H613" s="2"/>
      <c r="I613" s="11"/>
      <c r="J613" s="11"/>
      <c r="K613" s="2"/>
      <c r="L613" s="2"/>
      <c r="M613" s="2"/>
    </row>
    <row r="614" ht="15.75" customHeight="1">
      <c r="C614" s="11"/>
      <c r="D614" s="11"/>
      <c r="E614" s="11"/>
      <c r="F614" s="2"/>
      <c r="G614" s="2"/>
      <c r="H614" s="2"/>
      <c r="I614" s="11"/>
      <c r="J614" s="11"/>
      <c r="K614" s="2"/>
      <c r="L614" s="2"/>
      <c r="M614" s="2"/>
    </row>
    <row r="615" ht="15.75" customHeight="1">
      <c r="C615" s="11"/>
      <c r="D615" s="11"/>
      <c r="E615" s="11"/>
      <c r="F615" s="2"/>
      <c r="G615" s="2"/>
      <c r="H615" s="2"/>
      <c r="I615" s="11"/>
      <c r="J615" s="11"/>
      <c r="K615" s="2"/>
      <c r="L615" s="2"/>
      <c r="M615" s="2"/>
    </row>
    <row r="616" ht="15.75" customHeight="1">
      <c r="C616" s="11"/>
      <c r="D616" s="11"/>
      <c r="E616" s="11"/>
      <c r="F616" s="2"/>
      <c r="G616" s="2"/>
      <c r="H616" s="2"/>
      <c r="I616" s="11"/>
      <c r="J616" s="11"/>
      <c r="K616" s="2"/>
      <c r="L616" s="2"/>
      <c r="M616" s="2"/>
    </row>
    <row r="617" ht="15.75" customHeight="1">
      <c r="C617" s="11"/>
      <c r="D617" s="11"/>
      <c r="E617" s="11"/>
      <c r="F617" s="2"/>
      <c r="G617" s="2"/>
      <c r="H617" s="2"/>
      <c r="I617" s="11"/>
      <c r="J617" s="11"/>
      <c r="K617" s="2"/>
      <c r="L617" s="2"/>
      <c r="M617" s="2"/>
    </row>
    <row r="618" ht="15.75" customHeight="1">
      <c r="C618" s="11"/>
      <c r="D618" s="11"/>
      <c r="E618" s="11"/>
      <c r="F618" s="2"/>
      <c r="G618" s="2"/>
      <c r="H618" s="2"/>
      <c r="I618" s="11"/>
      <c r="J618" s="11"/>
      <c r="K618" s="2"/>
      <c r="L618" s="2"/>
      <c r="M618" s="2"/>
    </row>
    <row r="619" ht="15.75" customHeight="1">
      <c r="C619" s="11"/>
      <c r="D619" s="11"/>
      <c r="E619" s="11"/>
      <c r="F619" s="2"/>
      <c r="G619" s="2"/>
      <c r="H619" s="2"/>
      <c r="I619" s="11"/>
      <c r="J619" s="11"/>
      <c r="K619" s="2"/>
      <c r="L619" s="2"/>
      <c r="M619" s="2"/>
    </row>
    <row r="620" ht="15.75" customHeight="1">
      <c r="C620" s="11"/>
      <c r="D620" s="11"/>
      <c r="E620" s="11"/>
      <c r="F620" s="2"/>
      <c r="G620" s="2"/>
      <c r="H620" s="2"/>
      <c r="I620" s="11"/>
      <c r="J620" s="11"/>
      <c r="K620" s="2"/>
      <c r="L620" s="2"/>
      <c r="M620" s="2"/>
    </row>
    <row r="621" ht="15.75" customHeight="1">
      <c r="C621" s="11"/>
      <c r="D621" s="11"/>
      <c r="E621" s="11"/>
      <c r="F621" s="2"/>
      <c r="G621" s="2"/>
      <c r="H621" s="2"/>
      <c r="I621" s="11"/>
      <c r="J621" s="11"/>
      <c r="K621" s="2"/>
      <c r="L621" s="2"/>
      <c r="M621" s="2"/>
    </row>
    <row r="622" ht="15.75" customHeight="1">
      <c r="C622" s="11"/>
      <c r="D622" s="11"/>
      <c r="E622" s="11"/>
      <c r="F622" s="2"/>
      <c r="G622" s="2"/>
      <c r="H622" s="2"/>
      <c r="I622" s="11"/>
      <c r="J622" s="11"/>
      <c r="K622" s="2"/>
      <c r="L622" s="2"/>
      <c r="M622" s="2"/>
    </row>
    <row r="623" ht="15.75" customHeight="1">
      <c r="C623" s="11"/>
      <c r="D623" s="11"/>
      <c r="E623" s="11"/>
      <c r="F623" s="2"/>
      <c r="G623" s="2"/>
      <c r="H623" s="2"/>
      <c r="I623" s="11"/>
      <c r="J623" s="11"/>
      <c r="K623" s="2"/>
      <c r="L623" s="2"/>
      <c r="M623" s="2"/>
    </row>
    <row r="624" ht="15.75" customHeight="1">
      <c r="C624" s="11"/>
      <c r="D624" s="11"/>
      <c r="E624" s="11"/>
      <c r="F624" s="2"/>
      <c r="G624" s="2"/>
      <c r="H624" s="2"/>
      <c r="I624" s="11"/>
      <c r="J624" s="11"/>
      <c r="K624" s="2"/>
      <c r="L624" s="2"/>
      <c r="M624" s="2"/>
    </row>
    <row r="625" ht="15.75" customHeight="1">
      <c r="C625" s="11"/>
      <c r="D625" s="11"/>
      <c r="E625" s="11"/>
      <c r="F625" s="2"/>
      <c r="G625" s="2"/>
      <c r="H625" s="2"/>
      <c r="I625" s="11"/>
      <c r="J625" s="11"/>
      <c r="K625" s="2"/>
      <c r="L625" s="2"/>
      <c r="M625" s="2"/>
    </row>
    <row r="626" ht="15.75" customHeight="1">
      <c r="C626" s="11"/>
      <c r="D626" s="11"/>
      <c r="E626" s="11"/>
      <c r="F626" s="2"/>
      <c r="G626" s="2"/>
      <c r="H626" s="2"/>
      <c r="I626" s="11"/>
      <c r="J626" s="11"/>
      <c r="K626" s="2"/>
      <c r="L626" s="2"/>
      <c r="M626" s="2"/>
    </row>
    <row r="627" ht="15.75" customHeight="1">
      <c r="C627" s="11"/>
      <c r="D627" s="11"/>
      <c r="E627" s="11"/>
      <c r="F627" s="2"/>
      <c r="G627" s="2"/>
      <c r="H627" s="2"/>
      <c r="I627" s="11"/>
      <c r="J627" s="11"/>
      <c r="K627" s="2"/>
      <c r="L627" s="2"/>
      <c r="M627" s="2"/>
    </row>
    <row r="628" ht="15.75" customHeight="1">
      <c r="C628" s="11"/>
      <c r="D628" s="11"/>
      <c r="E628" s="11"/>
      <c r="F628" s="2"/>
      <c r="G628" s="2"/>
      <c r="H628" s="2"/>
      <c r="I628" s="11"/>
      <c r="J628" s="11"/>
      <c r="K628" s="2"/>
      <c r="L628" s="2"/>
      <c r="M628" s="2"/>
    </row>
    <row r="629" ht="15.75" customHeight="1">
      <c r="C629" s="11"/>
      <c r="D629" s="11"/>
      <c r="E629" s="11"/>
      <c r="F629" s="2"/>
      <c r="G629" s="2"/>
      <c r="H629" s="2"/>
      <c r="I629" s="11"/>
      <c r="J629" s="11"/>
      <c r="K629" s="2"/>
      <c r="L629" s="2"/>
      <c r="M629" s="2"/>
    </row>
    <row r="630" ht="15.75" customHeight="1">
      <c r="C630" s="11"/>
      <c r="D630" s="11"/>
      <c r="E630" s="11"/>
      <c r="F630" s="2"/>
      <c r="G630" s="2"/>
      <c r="H630" s="2"/>
      <c r="I630" s="11"/>
      <c r="J630" s="11"/>
      <c r="K630" s="2"/>
      <c r="L630" s="2"/>
      <c r="M630" s="2"/>
    </row>
    <row r="631" ht="15.75" customHeight="1">
      <c r="C631" s="11"/>
      <c r="D631" s="11"/>
      <c r="E631" s="11"/>
      <c r="F631" s="2"/>
      <c r="G631" s="2"/>
      <c r="H631" s="2"/>
      <c r="I631" s="11"/>
      <c r="J631" s="11"/>
      <c r="K631" s="2"/>
      <c r="L631" s="2"/>
      <c r="M631" s="2"/>
    </row>
    <row r="632" ht="15.75" customHeight="1">
      <c r="C632" s="11"/>
      <c r="D632" s="11"/>
      <c r="E632" s="11"/>
      <c r="F632" s="2"/>
      <c r="G632" s="2"/>
      <c r="H632" s="2"/>
      <c r="I632" s="11"/>
      <c r="J632" s="11"/>
      <c r="K632" s="2"/>
      <c r="L632" s="2"/>
      <c r="M632" s="2"/>
    </row>
    <row r="633" ht="15.75" customHeight="1">
      <c r="C633" s="11"/>
      <c r="D633" s="11"/>
      <c r="E633" s="11"/>
      <c r="F633" s="2"/>
      <c r="G633" s="2"/>
      <c r="H633" s="2"/>
      <c r="I633" s="11"/>
      <c r="J633" s="11"/>
      <c r="K633" s="2"/>
      <c r="L633" s="2"/>
      <c r="M633" s="2"/>
    </row>
    <row r="634" ht="15.75" customHeight="1">
      <c r="C634" s="11"/>
      <c r="D634" s="11"/>
      <c r="E634" s="11"/>
      <c r="F634" s="2"/>
      <c r="G634" s="2"/>
      <c r="H634" s="2"/>
      <c r="I634" s="11"/>
      <c r="J634" s="11"/>
      <c r="K634" s="2"/>
      <c r="L634" s="2"/>
      <c r="M634" s="2"/>
    </row>
    <row r="635" ht="15.75" customHeight="1">
      <c r="C635" s="11"/>
      <c r="D635" s="11"/>
      <c r="E635" s="11"/>
      <c r="F635" s="2"/>
      <c r="G635" s="2"/>
      <c r="H635" s="2"/>
      <c r="I635" s="11"/>
      <c r="J635" s="11"/>
      <c r="K635" s="2"/>
      <c r="L635" s="2"/>
      <c r="M635" s="2"/>
    </row>
    <row r="636" ht="15.75" customHeight="1">
      <c r="C636" s="11"/>
      <c r="D636" s="11"/>
      <c r="E636" s="11"/>
      <c r="F636" s="2"/>
      <c r="G636" s="2"/>
      <c r="H636" s="2"/>
      <c r="I636" s="11"/>
      <c r="J636" s="11"/>
      <c r="K636" s="2"/>
      <c r="L636" s="2"/>
      <c r="M636" s="2"/>
    </row>
    <row r="637" ht="15.75" customHeight="1">
      <c r="C637" s="11"/>
      <c r="D637" s="11"/>
      <c r="E637" s="11"/>
      <c r="F637" s="2"/>
      <c r="G637" s="2"/>
      <c r="H637" s="2"/>
      <c r="I637" s="11"/>
      <c r="J637" s="11"/>
      <c r="K637" s="2"/>
      <c r="L637" s="2"/>
      <c r="M637" s="2"/>
    </row>
    <row r="638" ht="15.75" customHeight="1">
      <c r="C638" s="11"/>
      <c r="D638" s="11"/>
      <c r="E638" s="11"/>
      <c r="F638" s="2"/>
      <c r="G638" s="2"/>
      <c r="H638" s="2"/>
      <c r="I638" s="11"/>
      <c r="J638" s="11"/>
      <c r="K638" s="2"/>
      <c r="L638" s="2"/>
      <c r="M638" s="2"/>
    </row>
    <row r="639" ht="15.75" customHeight="1">
      <c r="C639" s="11"/>
      <c r="D639" s="11"/>
      <c r="E639" s="11"/>
      <c r="F639" s="2"/>
      <c r="G639" s="2"/>
      <c r="H639" s="2"/>
      <c r="I639" s="11"/>
      <c r="J639" s="11"/>
      <c r="K639" s="2"/>
      <c r="L639" s="2"/>
      <c r="M639" s="2"/>
    </row>
    <row r="640" ht="15.75" customHeight="1">
      <c r="C640" s="11"/>
      <c r="D640" s="11"/>
      <c r="E640" s="11"/>
      <c r="F640" s="2"/>
      <c r="G640" s="2"/>
      <c r="H640" s="2"/>
      <c r="I640" s="11"/>
      <c r="J640" s="11"/>
      <c r="K640" s="2"/>
      <c r="L640" s="2"/>
      <c r="M640" s="2"/>
    </row>
    <row r="641" ht="15.75" customHeight="1">
      <c r="C641" s="11"/>
      <c r="D641" s="11"/>
      <c r="E641" s="11"/>
      <c r="F641" s="2"/>
      <c r="G641" s="2"/>
      <c r="H641" s="2"/>
      <c r="I641" s="11"/>
      <c r="J641" s="11"/>
      <c r="K641" s="2"/>
      <c r="L641" s="2"/>
      <c r="M641" s="2"/>
    </row>
    <row r="642" ht="15.75" customHeight="1">
      <c r="C642" s="11"/>
      <c r="D642" s="11"/>
      <c r="E642" s="11"/>
      <c r="F642" s="2"/>
      <c r="G642" s="2"/>
      <c r="H642" s="2"/>
      <c r="I642" s="11"/>
      <c r="J642" s="11"/>
      <c r="K642" s="2"/>
      <c r="L642" s="2"/>
      <c r="M642" s="2"/>
    </row>
    <row r="643" ht="15.75" customHeight="1">
      <c r="C643" s="11"/>
      <c r="D643" s="11"/>
      <c r="E643" s="11"/>
      <c r="F643" s="2"/>
      <c r="G643" s="2"/>
      <c r="H643" s="2"/>
      <c r="I643" s="11"/>
      <c r="J643" s="11"/>
      <c r="K643" s="2"/>
      <c r="L643" s="2"/>
      <c r="M643" s="2"/>
    </row>
    <row r="644" ht="15.75" customHeight="1">
      <c r="C644" s="11"/>
      <c r="D644" s="11"/>
      <c r="E644" s="11"/>
      <c r="F644" s="2"/>
      <c r="G644" s="2"/>
      <c r="H644" s="2"/>
      <c r="I644" s="11"/>
      <c r="J644" s="11"/>
      <c r="K644" s="2"/>
      <c r="L644" s="2"/>
      <c r="M644" s="2"/>
    </row>
    <row r="645" ht="15.75" customHeight="1">
      <c r="C645" s="11"/>
      <c r="D645" s="11"/>
      <c r="E645" s="11"/>
      <c r="F645" s="2"/>
      <c r="G645" s="2"/>
      <c r="H645" s="2"/>
      <c r="I645" s="11"/>
      <c r="J645" s="11"/>
      <c r="K645" s="2"/>
      <c r="L645" s="2"/>
      <c r="M645" s="2"/>
    </row>
    <row r="646" ht="15.75" customHeight="1">
      <c r="C646" s="11"/>
      <c r="D646" s="11"/>
      <c r="E646" s="11"/>
      <c r="F646" s="2"/>
      <c r="G646" s="2"/>
      <c r="H646" s="2"/>
      <c r="I646" s="11"/>
      <c r="J646" s="11"/>
      <c r="K646" s="2"/>
      <c r="L646" s="2"/>
      <c r="M646" s="2"/>
    </row>
    <row r="647" ht="15.75" customHeight="1">
      <c r="C647" s="11"/>
      <c r="D647" s="11"/>
      <c r="E647" s="11"/>
      <c r="F647" s="2"/>
      <c r="G647" s="2"/>
      <c r="H647" s="2"/>
      <c r="I647" s="11"/>
      <c r="J647" s="11"/>
      <c r="K647" s="2"/>
      <c r="L647" s="2"/>
      <c r="M647" s="2"/>
    </row>
    <row r="648" ht="15.75" customHeight="1">
      <c r="C648" s="11"/>
      <c r="D648" s="11"/>
      <c r="E648" s="11"/>
      <c r="F648" s="2"/>
      <c r="G648" s="2"/>
      <c r="H648" s="2"/>
      <c r="I648" s="11"/>
      <c r="J648" s="11"/>
      <c r="K648" s="2"/>
      <c r="L648" s="2"/>
      <c r="M648" s="2"/>
    </row>
    <row r="649" ht="15.75" customHeight="1">
      <c r="C649" s="11"/>
      <c r="D649" s="11"/>
      <c r="E649" s="11"/>
      <c r="F649" s="2"/>
      <c r="G649" s="2"/>
      <c r="H649" s="2"/>
      <c r="I649" s="11"/>
      <c r="J649" s="11"/>
      <c r="K649" s="2"/>
      <c r="L649" s="2"/>
      <c r="M649" s="2"/>
    </row>
    <row r="650" ht="15.75" customHeight="1">
      <c r="C650" s="11"/>
      <c r="D650" s="11"/>
      <c r="E650" s="11"/>
      <c r="F650" s="2"/>
      <c r="G650" s="2"/>
      <c r="H650" s="2"/>
      <c r="I650" s="11"/>
      <c r="J650" s="11"/>
      <c r="K650" s="2"/>
      <c r="L650" s="2"/>
      <c r="M650" s="2"/>
    </row>
    <row r="651" ht="15.75" customHeight="1">
      <c r="C651" s="11"/>
      <c r="D651" s="11"/>
      <c r="E651" s="11"/>
      <c r="F651" s="2"/>
      <c r="G651" s="2"/>
      <c r="H651" s="2"/>
      <c r="I651" s="11"/>
      <c r="J651" s="11"/>
      <c r="K651" s="2"/>
      <c r="L651" s="2"/>
      <c r="M651" s="2"/>
    </row>
    <row r="652" ht="15.75" customHeight="1">
      <c r="C652" s="11"/>
      <c r="D652" s="11"/>
      <c r="E652" s="11"/>
      <c r="F652" s="2"/>
      <c r="G652" s="2"/>
      <c r="H652" s="2"/>
      <c r="I652" s="11"/>
      <c r="J652" s="11"/>
      <c r="K652" s="2"/>
      <c r="L652" s="2"/>
      <c r="M652" s="2"/>
    </row>
    <row r="653" ht="15.75" customHeight="1">
      <c r="C653" s="11"/>
      <c r="D653" s="11"/>
      <c r="E653" s="11"/>
      <c r="F653" s="2"/>
      <c r="G653" s="2"/>
      <c r="H653" s="2"/>
      <c r="I653" s="11"/>
      <c r="J653" s="11"/>
      <c r="K653" s="2"/>
      <c r="L653" s="2"/>
      <c r="M653" s="2"/>
    </row>
    <row r="654" ht="15.75" customHeight="1">
      <c r="C654" s="11"/>
      <c r="D654" s="11"/>
      <c r="E654" s="11"/>
      <c r="F654" s="2"/>
      <c r="G654" s="2"/>
      <c r="H654" s="2"/>
      <c r="I654" s="11"/>
      <c r="J654" s="11"/>
      <c r="K654" s="2"/>
      <c r="L654" s="2"/>
      <c r="M654" s="2"/>
    </row>
    <row r="655" ht="15.75" customHeight="1">
      <c r="C655" s="11"/>
      <c r="D655" s="11"/>
      <c r="E655" s="11"/>
      <c r="F655" s="2"/>
      <c r="G655" s="2"/>
      <c r="H655" s="2"/>
      <c r="I655" s="11"/>
      <c r="J655" s="11"/>
      <c r="K655" s="2"/>
      <c r="L655" s="2"/>
      <c r="M655" s="2"/>
    </row>
    <row r="656" ht="15.75" customHeight="1">
      <c r="C656" s="11"/>
      <c r="D656" s="11"/>
      <c r="E656" s="11"/>
      <c r="F656" s="2"/>
      <c r="G656" s="2"/>
      <c r="H656" s="2"/>
      <c r="I656" s="11"/>
      <c r="J656" s="11"/>
      <c r="K656" s="2"/>
      <c r="L656" s="2"/>
      <c r="M656" s="2"/>
    </row>
    <row r="657" ht="15.75" customHeight="1">
      <c r="C657" s="11"/>
      <c r="D657" s="11"/>
      <c r="E657" s="11"/>
      <c r="F657" s="2"/>
      <c r="G657" s="2"/>
      <c r="H657" s="2"/>
      <c r="I657" s="11"/>
      <c r="J657" s="11"/>
      <c r="K657" s="2"/>
      <c r="L657" s="2"/>
      <c r="M657" s="2"/>
    </row>
    <row r="658" ht="15.75" customHeight="1">
      <c r="C658" s="11"/>
      <c r="D658" s="11"/>
      <c r="E658" s="11"/>
      <c r="F658" s="2"/>
      <c r="G658" s="2"/>
      <c r="H658" s="2"/>
      <c r="I658" s="11"/>
      <c r="J658" s="11"/>
      <c r="K658" s="2"/>
      <c r="L658" s="2"/>
      <c r="M658" s="2"/>
    </row>
    <row r="659" ht="15.75" customHeight="1">
      <c r="C659" s="11"/>
      <c r="D659" s="11"/>
      <c r="E659" s="11"/>
      <c r="F659" s="2"/>
      <c r="G659" s="2"/>
      <c r="H659" s="2"/>
      <c r="I659" s="11"/>
      <c r="J659" s="11"/>
      <c r="K659" s="2"/>
      <c r="L659" s="2"/>
      <c r="M659" s="2"/>
    </row>
    <row r="660" ht="15.75" customHeight="1">
      <c r="C660" s="11"/>
      <c r="D660" s="11"/>
      <c r="E660" s="11"/>
      <c r="F660" s="2"/>
      <c r="G660" s="2"/>
      <c r="H660" s="2"/>
      <c r="I660" s="11"/>
      <c r="J660" s="11"/>
      <c r="K660" s="2"/>
      <c r="L660" s="2"/>
      <c r="M660" s="2"/>
    </row>
    <row r="661" ht="15.75" customHeight="1">
      <c r="C661" s="11"/>
      <c r="D661" s="11"/>
      <c r="E661" s="11"/>
      <c r="F661" s="2"/>
      <c r="G661" s="2"/>
      <c r="H661" s="2"/>
      <c r="I661" s="11"/>
      <c r="J661" s="11"/>
      <c r="K661" s="2"/>
      <c r="L661" s="2"/>
      <c r="M661" s="2"/>
    </row>
    <row r="662" ht="15.75" customHeight="1">
      <c r="C662" s="11"/>
      <c r="D662" s="11"/>
      <c r="E662" s="11"/>
      <c r="F662" s="2"/>
      <c r="G662" s="2"/>
      <c r="H662" s="2"/>
      <c r="I662" s="11"/>
      <c r="J662" s="11"/>
      <c r="K662" s="2"/>
      <c r="L662" s="2"/>
      <c r="M662" s="2"/>
    </row>
    <row r="663" ht="15.75" customHeight="1">
      <c r="C663" s="11"/>
      <c r="D663" s="11"/>
      <c r="E663" s="11"/>
      <c r="F663" s="2"/>
      <c r="G663" s="2"/>
      <c r="H663" s="2"/>
      <c r="I663" s="11"/>
      <c r="J663" s="11"/>
      <c r="K663" s="2"/>
      <c r="L663" s="2"/>
      <c r="M663" s="2"/>
    </row>
    <row r="664" ht="15.75" customHeight="1">
      <c r="C664" s="11"/>
      <c r="D664" s="11"/>
      <c r="E664" s="11"/>
      <c r="F664" s="2"/>
      <c r="G664" s="2"/>
      <c r="H664" s="2"/>
      <c r="I664" s="11"/>
      <c r="J664" s="11"/>
      <c r="K664" s="2"/>
      <c r="L664" s="2"/>
      <c r="M664" s="2"/>
    </row>
    <row r="665" ht="15.75" customHeight="1">
      <c r="C665" s="11"/>
      <c r="D665" s="11"/>
      <c r="E665" s="11"/>
      <c r="F665" s="2"/>
      <c r="G665" s="2"/>
      <c r="H665" s="2"/>
      <c r="I665" s="11"/>
      <c r="J665" s="11"/>
      <c r="K665" s="2"/>
      <c r="L665" s="2"/>
      <c r="M665" s="2"/>
    </row>
    <row r="666" ht="15.75" customHeight="1">
      <c r="C666" s="11"/>
      <c r="D666" s="11"/>
      <c r="E666" s="11"/>
      <c r="F666" s="2"/>
      <c r="G666" s="2"/>
      <c r="H666" s="2"/>
      <c r="I666" s="11"/>
      <c r="J666" s="11"/>
      <c r="K666" s="2"/>
      <c r="L666" s="2"/>
      <c r="M666" s="2"/>
    </row>
    <row r="667" ht="15.75" customHeight="1">
      <c r="C667" s="11"/>
      <c r="D667" s="11"/>
      <c r="E667" s="11"/>
      <c r="F667" s="2"/>
      <c r="G667" s="2"/>
      <c r="H667" s="2"/>
      <c r="I667" s="11"/>
      <c r="J667" s="11"/>
      <c r="K667" s="2"/>
      <c r="L667" s="2"/>
      <c r="M667" s="2"/>
    </row>
    <row r="668" ht="15.75" customHeight="1">
      <c r="C668" s="11"/>
      <c r="D668" s="11"/>
      <c r="E668" s="11"/>
      <c r="F668" s="2"/>
      <c r="G668" s="2"/>
      <c r="H668" s="2"/>
      <c r="I668" s="11"/>
      <c r="J668" s="11"/>
      <c r="K668" s="2"/>
      <c r="L668" s="2"/>
      <c r="M668" s="2"/>
    </row>
    <row r="669" ht="15.75" customHeight="1">
      <c r="C669" s="11"/>
      <c r="D669" s="11"/>
      <c r="E669" s="11"/>
      <c r="F669" s="2"/>
      <c r="G669" s="2"/>
      <c r="H669" s="2"/>
      <c r="I669" s="11"/>
      <c r="J669" s="11"/>
      <c r="K669" s="2"/>
      <c r="L669" s="2"/>
      <c r="M669" s="2"/>
    </row>
    <row r="670" ht="15.75" customHeight="1">
      <c r="C670" s="11"/>
      <c r="D670" s="11"/>
      <c r="E670" s="11"/>
      <c r="F670" s="2"/>
      <c r="G670" s="2"/>
      <c r="H670" s="2"/>
      <c r="I670" s="11"/>
      <c r="J670" s="11"/>
      <c r="K670" s="2"/>
      <c r="L670" s="2"/>
      <c r="M670" s="2"/>
    </row>
    <row r="671" ht="15.75" customHeight="1">
      <c r="C671" s="11"/>
      <c r="D671" s="11"/>
      <c r="E671" s="11"/>
      <c r="F671" s="2"/>
      <c r="G671" s="2"/>
      <c r="H671" s="2"/>
      <c r="I671" s="11"/>
      <c r="J671" s="11"/>
      <c r="K671" s="2"/>
      <c r="L671" s="2"/>
      <c r="M671" s="2"/>
    </row>
    <row r="672" ht="15.75" customHeight="1">
      <c r="C672" s="11"/>
      <c r="D672" s="11"/>
      <c r="E672" s="11"/>
      <c r="F672" s="2"/>
      <c r="G672" s="2"/>
      <c r="H672" s="2"/>
      <c r="I672" s="11"/>
      <c r="J672" s="11"/>
      <c r="K672" s="2"/>
      <c r="L672" s="2"/>
      <c r="M672" s="2"/>
    </row>
    <row r="673" ht="15.75" customHeight="1">
      <c r="C673" s="11"/>
      <c r="D673" s="11"/>
      <c r="E673" s="11"/>
      <c r="F673" s="2"/>
      <c r="G673" s="2"/>
      <c r="H673" s="2"/>
      <c r="I673" s="11"/>
      <c r="J673" s="11"/>
      <c r="K673" s="2"/>
      <c r="L673" s="2"/>
      <c r="M673" s="2"/>
    </row>
    <row r="674" ht="15.75" customHeight="1">
      <c r="C674" s="11"/>
      <c r="D674" s="11"/>
      <c r="E674" s="11"/>
      <c r="F674" s="2"/>
      <c r="G674" s="2"/>
      <c r="H674" s="2"/>
      <c r="I674" s="11"/>
      <c r="J674" s="11"/>
      <c r="K674" s="2"/>
      <c r="L674" s="2"/>
      <c r="M674" s="2"/>
    </row>
    <row r="675" ht="15.75" customHeight="1">
      <c r="C675" s="11"/>
      <c r="D675" s="11"/>
      <c r="E675" s="11"/>
      <c r="F675" s="2"/>
      <c r="G675" s="2"/>
      <c r="H675" s="2"/>
      <c r="I675" s="11"/>
      <c r="J675" s="11"/>
      <c r="K675" s="2"/>
      <c r="L675" s="2"/>
      <c r="M675" s="2"/>
    </row>
    <row r="676" ht="15.75" customHeight="1">
      <c r="C676" s="11"/>
      <c r="D676" s="11"/>
      <c r="E676" s="11"/>
      <c r="F676" s="2"/>
      <c r="G676" s="2"/>
      <c r="H676" s="2"/>
      <c r="I676" s="11"/>
      <c r="J676" s="11"/>
      <c r="K676" s="2"/>
      <c r="L676" s="2"/>
      <c r="M676" s="2"/>
    </row>
    <row r="677" ht="15.75" customHeight="1">
      <c r="C677" s="11"/>
      <c r="D677" s="11"/>
      <c r="E677" s="11"/>
      <c r="F677" s="2"/>
      <c r="G677" s="2"/>
      <c r="H677" s="2"/>
      <c r="I677" s="11"/>
      <c r="J677" s="11"/>
      <c r="K677" s="2"/>
      <c r="L677" s="2"/>
      <c r="M677" s="2"/>
    </row>
    <row r="678" ht="15.75" customHeight="1">
      <c r="C678" s="11"/>
      <c r="D678" s="11"/>
      <c r="E678" s="11"/>
      <c r="F678" s="2"/>
      <c r="G678" s="2"/>
      <c r="H678" s="2"/>
      <c r="I678" s="11"/>
      <c r="J678" s="11"/>
      <c r="K678" s="2"/>
      <c r="L678" s="2"/>
      <c r="M678" s="2"/>
    </row>
    <row r="679" ht="15.75" customHeight="1">
      <c r="C679" s="11"/>
      <c r="D679" s="11"/>
      <c r="E679" s="11"/>
      <c r="F679" s="2"/>
      <c r="G679" s="2"/>
      <c r="H679" s="2"/>
      <c r="I679" s="11"/>
      <c r="J679" s="11"/>
      <c r="K679" s="2"/>
      <c r="L679" s="2"/>
      <c r="M679" s="2"/>
    </row>
    <row r="680" ht="15.75" customHeight="1">
      <c r="C680" s="11"/>
      <c r="D680" s="11"/>
      <c r="E680" s="11"/>
      <c r="F680" s="2"/>
      <c r="G680" s="2"/>
      <c r="H680" s="2"/>
      <c r="I680" s="11"/>
      <c r="J680" s="11"/>
      <c r="K680" s="2"/>
      <c r="L680" s="2"/>
      <c r="M680" s="2"/>
    </row>
    <row r="681" ht="15.75" customHeight="1">
      <c r="C681" s="11"/>
      <c r="D681" s="11"/>
      <c r="E681" s="11"/>
      <c r="F681" s="2"/>
      <c r="G681" s="2"/>
      <c r="H681" s="2"/>
      <c r="I681" s="11"/>
      <c r="J681" s="11"/>
      <c r="K681" s="2"/>
      <c r="L681" s="2"/>
      <c r="M681" s="2"/>
    </row>
    <row r="682" ht="15.75" customHeight="1">
      <c r="C682" s="11"/>
      <c r="D682" s="11"/>
      <c r="E682" s="11"/>
      <c r="F682" s="2"/>
      <c r="G682" s="2"/>
      <c r="H682" s="2"/>
      <c r="I682" s="11"/>
      <c r="J682" s="11"/>
      <c r="K682" s="2"/>
      <c r="L682" s="2"/>
      <c r="M682" s="2"/>
    </row>
    <row r="683" ht="15.75" customHeight="1">
      <c r="C683" s="11"/>
      <c r="D683" s="11"/>
      <c r="E683" s="11"/>
      <c r="F683" s="2"/>
      <c r="G683" s="2"/>
      <c r="H683" s="2"/>
      <c r="I683" s="11"/>
      <c r="J683" s="11"/>
      <c r="K683" s="2"/>
      <c r="L683" s="2"/>
      <c r="M683" s="2"/>
    </row>
    <row r="684" ht="15.75" customHeight="1">
      <c r="C684" s="11"/>
      <c r="D684" s="11"/>
      <c r="E684" s="11"/>
      <c r="F684" s="2"/>
      <c r="G684" s="2"/>
      <c r="H684" s="2"/>
      <c r="I684" s="11"/>
      <c r="J684" s="11"/>
      <c r="K684" s="2"/>
      <c r="L684" s="2"/>
      <c r="M684" s="2"/>
    </row>
    <row r="685" ht="15.75" customHeight="1">
      <c r="C685" s="11"/>
      <c r="D685" s="11"/>
      <c r="E685" s="11"/>
      <c r="F685" s="2"/>
      <c r="G685" s="2"/>
      <c r="H685" s="2"/>
      <c r="I685" s="11"/>
      <c r="J685" s="11"/>
      <c r="K685" s="2"/>
      <c r="L685" s="2"/>
      <c r="M685" s="2"/>
    </row>
    <row r="686" ht="15.75" customHeight="1">
      <c r="C686" s="11"/>
      <c r="D686" s="11"/>
      <c r="E686" s="11"/>
      <c r="F686" s="2"/>
      <c r="G686" s="2"/>
      <c r="H686" s="2"/>
      <c r="I686" s="11"/>
      <c r="J686" s="11"/>
      <c r="K686" s="2"/>
      <c r="L686" s="2"/>
      <c r="M686" s="2"/>
    </row>
    <row r="687" ht="15.75" customHeight="1">
      <c r="C687" s="11"/>
      <c r="D687" s="11"/>
      <c r="E687" s="11"/>
      <c r="F687" s="2"/>
      <c r="G687" s="2"/>
      <c r="H687" s="2"/>
      <c r="I687" s="11"/>
      <c r="J687" s="11"/>
      <c r="K687" s="2"/>
      <c r="L687" s="2"/>
      <c r="M687" s="2"/>
    </row>
    <row r="688" ht="15.75" customHeight="1">
      <c r="C688" s="11"/>
      <c r="D688" s="11"/>
      <c r="E688" s="11"/>
      <c r="F688" s="2"/>
      <c r="G688" s="2"/>
      <c r="H688" s="2"/>
      <c r="I688" s="11"/>
      <c r="J688" s="11"/>
      <c r="K688" s="2"/>
      <c r="L688" s="2"/>
      <c r="M688" s="2"/>
    </row>
    <row r="689" ht="15.75" customHeight="1">
      <c r="C689" s="11"/>
      <c r="D689" s="11"/>
      <c r="E689" s="11"/>
      <c r="F689" s="2"/>
      <c r="G689" s="2"/>
      <c r="H689" s="2"/>
      <c r="I689" s="11"/>
      <c r="J689" s="11"/>
      <c r="K689" s="2"/>
      <c r="L689" s="2"/>
      <c r="M689" s="2"/>
    </row>
    <row r="690" ht="15.75" customHeight="1">
      <c r="C690" s="11"/>
      <c r="D690" s="11"/>
      <c r="E690" s="11"/>
      <c r="F690" s="2"/>
      <c r="G690" s="2"/>
      <c r="H690" s="2"/>
      <c r="I690" s="11"/>
      <c r="J690" s="11"/>
      <c r="K690" s="2"/>
      <c r="L690" s="2"/>
      <c r="M690" s="2"/>
    </row>
    <row r="691" ht="15.75" customHeight="1">
      <c r="C691" s="11"/>
      <c r="D691" s="11"/>
      <c r="E691" s="11"/>
      <c r="F691" s="2"/>
      <c r="G691" s="2"/>
      <c r="H691" s="2"/>
      <c r="I691" s="11"/>
      <c r="J691" s="11"/>
      <c r="K691" s="2"/>
      <c r="L691" s="2"/>
      <c r="M691" s="2"/>
    </row>
    <row r="692" ht="15.75" customHeight="1">
      <c r="C692" s="11"/>
      <c r="D692" s="11"/>
      <c r="E692" s="11"/>
      <c r="F692" s="2"/>
      <c r="G692" s="2"/>
      <c r="H692" s="2"/>
      <c r="I692" s="11"/>
      <c r="J692" s="11"/>
      <c r="K692" s="2"/>
      <c r="L692" s="2"/>
      <c r="M692" s="2"/>
    </row>
    <row r="693" ht="15.75" customHeight="1">
      <c r="C693" s="11"/>
      <c r="D693" s="11"/>
      <c r="E693" s="11"/>
      <c r="F693" s="2"/>
      <c r="G693" s="2"/>
      <c r="H693" s="2"/>
      <c r="I693" s="11"/>
      <c r="J693" s="11"/>
      <c r="K693" s="2"/>
      <c r="L693" s="2"/>
      <c r="M693" s="2"/>
    </row>
    <row r="694" ht="15.75" customHeight="1">
      <c r="C694" s="11"/>
      <c r="D694" s="11"/>
      <c r="E694" s="11"/>
      <c r="F694" s="2"/>
      <c r="G694" s="2"/>
      <c r="H694" s="2"/>
      <c r="I694" s="11"/>
      <c r="J694" s="11"/>
      <c r="K694" s="2"/>
      <c r="L694" s="2"/>
      <c r="M694" s="2"/>
    </row>
    <row r="695" ht="15.75" customHeight="1">
      <c r="C695" s="11"/>
      <c r="D695" s="11"/>
      <c r="E695" s="11"/>
      <c r="F695" s="2"/>
      <c r="G695" s="2"/>
      <c r="H695" s="2"/>
      <c r="I695" s="11"/>
      <c r="J695" s="11"/>
      <c r="K695" s="2"/>
      <c r="L695" s="2"/>
      <c r="M695" s="2"/>
    </row>
    <row r="696" ht="15.75" customHeight="1">
      <c r="C696" s="11"/>
      <c r="D696" s="11"/>
      <c r="E696" s="11"/>
      <c r="F696" s="2"/>
      <c r="G696" s="2"/>
      <c r="H696" s="2"/>
      <c r="I696" s="11"/>
      <c r="J696" s="11"/>
      <c r="K696" s="2"/>
      <c r="L696" s="2"/>
      <c r="M696" s="2"/>
    </row>
    <row r="697" ht="15.75" customHeight="1">
      <c r="C697" s="11"/>
      <c r="D697" s="11"/>
      <c r="E697" s="11"/>
      <c r="F697" s="2"/>
      <c r="G697" s="2"/>
      <c r="H697" s="2"/>
      <c r="I697" s="11"/>
      <c r="J697" s="11"/>
      <c r="K697" s="2"/>
      <c r="L697" s="2"/>
      <c r="M697" s="2"/>
    </row>
    <row r="698" ht="15.75" customHeight="1">
      <c r="C698" s="11"/>
      <c r="D698" s="11"/>
      <c r="E698" s="11"/>
      <c r="F698" s="2"/>
      <c r="G698" s="2"/>
      <c r="H698" s="2"/>
      <c r="I698" s="11"/>
      <c r="J698" s="11"/>
      <c r="K698" s="2"/>
      <c r="L698" s="2"/>
      <c r="M698" s="2"/>
    </row>
    <row r="699" ht="15.75" customHeight="1">
      <c r="C699" s="11"/>
      <c r="D699" s="11"/>
      <c r="E699" s="11"/>
      <c r="F699" s="2"/>
      <c r="G699" s="2"/>
      <c r="H699" s="2"/>
      <c r="I699" s="11"/>
      <c r="J699" s="11"/>
      <c r="K699" s="2"/>
      <c r="L699" s="2"/>
      <c r="M699" s="2"/>
    </row>
    <row r="700" ht="15.75" customHeight="1">
      <c r="C700" s="11"/>
      <c r="D700" s="11"/>
      <c r="E700" s="11"/>
      <c r="F700" s="2"/>
      <c r="G700" s="2"/>
      <c r="H700" s="2"/>
      <c r="I700" s="11"/>
      <c r="J700" s="11"/>
      <c r="K700" s="2"/>
      <c r="L700" s="2"/>
      <c r="M700" s="2"/>
    </row>
    <row r="701" ht="15.75" customHeight="1">
      <c r="C701" s="11"/>
      <c r="D701" s="11"/>
      <c r="E701" s="11"/>
      <c r="F701" s="2"/>
      <c r="G701" s="2"/>
      <c r="H701" s="2"/>
      <c r="I701" s="11"/>
      <c r="J701" s="11"/>
      <c r="K701" s="2"/>
      <c r="L701" s="2"/>
      <c r="M701" s="2"/>
    </row>
    <row r="702" ht="15.75" customHeight="1">
      <c r="C702" s="11"/>
      <c r="D702" s="11"/>
      <c r="E702" s="11"/>
      <c r="F702" s="2"/>
      <c r="G702" s="2"/>
      <c r="H702" s="2"/>
      <c r="I702" s="11"/>
      <c r="J702" s="11"/>
      <c r="K702" s="2"/>
      <c r="L702" s="2"/>
      <c r="M702" s="2"/>
    </row>
    <row r="703" ht="15.75" customHeight="1">
      <c r="C703" s="11"/>
      <c r="D703" s="11"/>
      <c r="E703" s="11"/>
      <c r="F703" s="2"/>
      <c r="G703" s="2"/>
      <c r="H703" s="2"/>
      <c r="I703" s="11"/>
      <c r="J703" s="11"/>
      <c r="K703" s="2"/>
      <c r="L703" s="2"/>
      <c r="M703" s="2"/>
    </row>
    <row r="704" ht="15.75" customHeight="1">
      <c r="C704" s="11"/>
      <c r="D704" s="11"/>
      <c r="E704" s="11"/>
      <c r="F704" s="2"/>
      <c r="G704" s="2"/>
      <c r="H704" s="2"/>
      <c r="I704" s="11"/>
      <c r="J704" s="11"/>
      <c r="K704" s="2"/>
      <c r="L704" s="2"/>
      <c r="M704" s="2"/>
    </row>
    <row r="705" ht="15.75" customHeight="1">
      <c r="C705" s="11"/>
      <c r="D705" s="11"/>
      <c r="E705" s="11"/>
      <c r="F705" s="2"/>
      <c r="G705" s="2"/>
      <c r="H705" s="2"/>
      <c r="I705" s="11"/>
      <c r="J705" s="11"/>
      <c r="K705" s="2"/>
      <c r="L705" s="2"/>
      <c r="M705" s="2"/>
    </row>
    <row r="706" ht="15.75" customHeight="1">
      <c r="C706" s="11"/>
      <c r="D706" s="11"/>
      <c r="E706" s="11"/>
      <c r="F706" s="2"/>
      <c r="G706" s="2"/>
      <c r="H706" s="2"/>
      <c r="I706" s="11"/>
      <c r="J706" s="11"/>
      <c r="K706" s="2"/>
      <c r="L706" s="2"/>
      <c r="M706" s="2"/>
    </row>
    <row r="707" ht="15.75" customHeight="1">
      <c r="C707" s="11"/>
      <c r="D707" s="11"/>
      <c r="E707" s="11"/>
      <c r="F707" s="2"/>
      <c r="G707" s="2"/>
      <c r="H707" s="2"/>
      <c r="I707" s="11"/>
      <c r="J707" s="11"/>
      <c r="K707" s="2"/>
      <c r="L707" s="2"/>
      <c r="M707" s="2"/>
    </row>
    <row r="708" ht="15.75" customHeight="1">
      <c r="C708" s="11"/>
      <c r="D708" s="11"/>
      <c r="E708" s="11"/>
      <c r="F708" s="2"/>
      <c r="G708" s="2"/>
      <c r="H708" s="2"/>
      <c r="I708" s="11"/>
      <c r="J708" s="11"/>
      <c r="K708" s="2"/>
      <c r="L708" s="2"/>
      <c r="M708" s="2"/>
    </row>
    <row r="709" ht="15.75" customHeight="1">
      <c r="C709" s="11"/>
      <c r="D709" s="11"/>
      <c r="E709" s="11"/>
      <c r="F709" s="2"/>
      <c r="G709" s="2"/>
      <c r="H709" s="2"/>
      <c r="I709" s="11"/>
      <c r="J709" s="11"/>
      <c r="K709" s="2"/>
      <c r="L709" s="2"/>
      <c r="M709" s="2"/>
    </row>
    <row r="710" ht="15.75" customHeight="1">
      <c r="C710" s="11"/>
      <c r="D710" s="11"/>
      <c r="E710" s="11"/>
      <c r="F710" s="2"/>
      <c r="G710" s="2"/>
      <c r="H710" s="2"/>
      <c r="I710" s="11"/>
      <c r="J710" s="11"/>
      <c r="K710" s="2"/>
      <c r="L710" s="2"/>
      <c r="M710" s="2"/>
    </row>
    <row r="711" ht="15.75" customHeight="1">
      <c r="C711" s="11"/>
      <c r="D711" s="11"/>
      <c r="E711" s="11"/>
      <c r="F711" s="2"/>
      <c r="G711" s="2"/>
      <c r="H711" s="2"/>
      <c r="I711" s="11"/>
      <c r="J711" s="11"/>
      <c r="K711" s="2"/>
      <c r="L711" s="2"/>
      <c r="M711" s="2"/>
    </row>
    <row r="712" ht="15.75" customHeight="1">
      <c r="C712" s="11"/>
      <c r="D712" s="11"/>
      <c r="E712" s="11"/>
      <c r="F712" s="2"/>
      <c r="G712" s="2"/>
      <c r="H712" s="2"/>
      <c r="I712" s="11"/>
      <c r="J712" s="11"/>
      <c r="K712" s="2"/>
      <c r="L712" s="2"/>
      <c r="M712" s="2"/>
    </row>
    <row r="713" ht="15.75" customHeight="1">
      <c r="C713" s="11"/>
      <c r="D713" s="11"/>
      <c r="E713" s="11"/>
      <c r="F713" s="2"/>
      <c r="G713" s="2"/>
      <c r="H713" s="2"/>
      <c r="I713" s="11"/>
      <c r="J713" s="11"/>
      <c r="K713" s="2"/>
      <c r="L713" s="2"/>
      <c r="M713" s="2"/>
    </row>
    <row r="714" ht="15.75" customHeight="1">
      <c r="C714" s="11"/>
      <c r="D714" s="11"/>
      <c r="E714" s="11"/>
      <c r="F714" s="2"/>
      <c r="G714" s="2"/>
      <c r="H714" s="2"/>
      <c r="I714" s="11"/>
      <c r="J714" s="11"/>
      <c r="K714" s="2"/>
      <c r="L714" s="2"/>
      <c r="M714" s="2"/>
    </row>
    <row r="715" ht="15.75" customHeight="1">
      <c r="C715" s="11"/>
      <c r="D715" s="11"/>
      <c r="E715" s="11"/>
      <c r="F715" s="2"/>
      <c r="G715" s="2"/>
      <c r="H715" s="2"/>
      <c r="I715" s="11"/>
      <c r="J715" s="11"/>
      <c r="K715" s="2"/>
      <c r="L715" s="2"/>
      <c r="M715" s="2"/>
    </row>
    <row r="716" ht="15.75" customHeight="1">
      <c r="C716" s="11"/>
      <c r="D716" s="11"/>
      <c r="E716" s="11"/>
      <c r="F716" s="2"/>
      <c r="G716" s="2"/>
      <c r="H716" s="2"/>
      <c r="I716" s="11"/>
      <c r="J716" s="11"/>
      <c r="K716" s="2"/>
      <c r="L716" s="2"/>
      <c r="M716" s="2"/>
    </row>
    <row r="717" ht="15.75" customHeight="1">
      <c r="C717" s="11"/>
      <c r="D717" s="11"/>
      <c r="E717" s="11"/>
      <c r="F717" s="2"/>
      <c r="G717" s="2"/>
      <c r="H717" s="2"/>
      <c r="I717" s="11"/>
      <c r="J717" s="11"/>
      <c r="K717" s="2"/>
      <c r="L717" s="2"/>
      <c r="M717" s="2"/>
    </row>
    <row r="718" ht="15.75" customHeight="1">
      <c r="C718" s="11"/>
      <c r="D718" s="11"/>
      <c r="E718" s="11"/>
      <c r="F718" s="2"/>
      <c r="G718" s="2"/>
      <c r="H718" s="2"/>
      <c r="I718" s="11"/>
      <c r="J718" s="11"/>
      <c r="K718" s="2"/>
      <c r="L718" s="2"/>
      <c r="M718" s="2"/>
    </row>
    <row r="719" ht="15.75" customHeight="1">
      <c r="C719" s="11"/>
      <c r="D719" s="11"/>
      <c r="E719" s="11"/>
      <c r="F719" s="2"/>
      <c r="G719" s="2"/>
      <c r="H719" s="2"/>
      <c r="I719" s="11"/>
      <c r="J719" s="11"/>
      <c r="K719" s="2"/>
      <c r="L719" s="2"/>
      <c r="M719" s="2"/>
    </row>
    <row r="720" ht="15.75" customHeight="1">
      <c r="C720" s="11"/>
      <c r="D720" s="11"/>
      <c r="E720" s="11"/>
      <c r="F720" s="2"/>
      <c r="G720" s="2"/>
      <c r="H720" s="2"/>
      <c r="I720" s="11"/>
      <c r="J720" s="11"/>
      <c r="K720" s="2"/>
      <c r="L720" s="2"/>
      <c r="M720" s="2"/>
    </row>
    <row r="721" ht="15.75" customHeight="1">
      <c r="C721" s="11"/>
      <c r="D721" s="11"/>
      <c r="E721" s="11"/>
      <c r="F721" s="2"/>
      <c r="G721" s="2"/>
      <c r="H721" s="2"/>
      <c r="I721" s="11"/>
      <c r="J721" s="11"/>
      <c r="K721" s="2"/>
      <c r="L721" s="2"/>
      <c r="M721" s="2"/>
    </row>
    <row r="722" ht="15.75" customHeight="1">
      <c r="C722" s="11"/>
      <c r="D722" s="11"/>
      <c r="E722" s="11"/>
      <c r="F722" s="2"/>
      <c r="G722" s="2"/>
      <c r="H722" s="2"/>
      <c r="I722" s="11"/>
      <c r="J722" s="11"/>
      <c r="K722" s="2"/>
      <c r="L722" s="2"/>
      <c r="M722" s="2"/>
    </row>
    <row r="723" ht="15.75" customHeight="1">
      <c r="C723" s="11"/>
      <c r="D723" s="11"/>
      <c r="E723" s="11"/>
      <c r="F723" s="2"/>
      <c r="G723" s="2"/>
      <c r="H723" s="2"/>
      <c r="I723" s="11"/>
      <c r="J723" s="11"/>
      <c r="K723" s="2"/>
      <c r="L723" s="2"/>
      <c r="M723" s="2"/>
    </row>
    <row r="724" ht="15.75" customHeight="1">
      <c r="C724" s="11"/>
      <c r="D724" s="11"/>
      <c r="E724" s="11"/>
      <c r="F724" s="2"/>
      <c r="G724" s="2"/>
      <c r="H724" s="2"/>
      <c r="I724" s="11"/>
      <c r="J724" s="11"/>
      <c r="K724" s="2"/>
      <c r="L724" s="2"/>
      <c r="M724" s="2"/>
    </row>
    <row r="725" ht="15.75" customHeight="1">
      <c r="C725" s="11"/>
      <c r="D725" s="11"/>
      <c r="E725" s="11"/>
      <c r="F725" s="2"/>
      <c r="G725" s="2"/>
      <c r="H725" s="2"/>
      <c r="I725" s="11"/>
      <c r="J725" s="11"/>
      <c r="K725" s="2"/>
      <c r="L725" s="2"/>
      <c r="M725" s="2"/>
    </row>
    <row r="726" ht="15.75" customHeight="1">
      <c r="C726" s="11"/>
      <c r="D726" s="11"/>
      <c r="E726" s="11"/>
      <c r="F726" s="2"/>
      <c r="G726" s="2"/>
      <c r="H726" s="2"/>
      <c r="I726" s="11"/>
      <c r="J726" s="11"/>
      <c r="K726" s="2"/>
      <c r="L726" s="2"/>
      <c r="M726" s="2"/>
    </row>
    <row r="727" ht="15.75" customHeight="1">
      <c r="C727" s="11"/>
      <c r="D727" s="11"/>
      <c r="E727" s="11"/>
      <c r="F727" s="2"/>
      <c r="G727" s="2"/>
      <c r="H727" s="2"/>
      <c r="I727" s="11"/>
      <c r="J727" s="11"/>
      <c r="K727" s="2"/>
      <c r="L727" s="2"/>
      <c r="M727" s="2"/>
    </row>
    <row r="728" ht="15.75" customHeight="1">
      <c r="C728" s="11"/>
      <c r="D728" s="11"/>
      <c r="E728" s="11"/>
      <c r="F728" s="2"/>
      <c r="G728" s="2"/>
      <c r="H728" s="2"/>
      <c r="I728" s="11"/>
      <c r="J728" s="11"/>
      <c r="K728" s="2"/>
      <c r="L728" s="2"/>
      <c r="M728" s="2"/>
    </row>
    <row r="729" ht="15.75" customHeight="1">
      <c r="C729" s="11"/>
      <c r="D729" s="11"/>
      <c r="E729" s="11"/>
      <c r="F729" s="2"/>
      <c r="G729" s="2"/>
      <c r="H729" s="2"/>
      <c r="I729" s="11"/>
      <c r="J729" s="11"/>
      <c r="K729" s="2"/>
      <c r="L729" s="2"/>
      <c r="M729" s="2"/>
    </row>
    <row r="730" ht="15.75" customHeight="1">
      <c r="C730" s="11"/>
      <c r="D730" s="11"/>
      <c r="E730" s="11"/>
      <c r="F730" s="2"/>
      <c r="G730" s="2"/>
      <c r="H730" s="2"/>
      <c r="I730" s="11"/>
      <c r="J730" s="11"/>
      <c r="K730" s="2"/>
      <c r="L730" s="2"/>
      <c r="M730" s="2"/>
    </row>
    <row r="731" ht="15.75" customHeight="1">
      <c r="C731" s="11"/>
      <c r="D731" s="11"/>
      <c r="E731" s="11"/>
      <c r="F731" s="2"/>
      <c r="G731" s="2"/>
      <c r="H731" s="2"/>
      <c r="I731" s="11"/>
      <c r="J731" s="11"/>
      <c r="K731" s="2"/>
      <c r="L731" s="2"/>
      <c r="M731" s="2"/>
    </row>
    <row r="732" ht="15.75" customHeight="1">
      <c r="C732" s="11"/>
      <c r="D732" s="11"/>
      <c r="E732" s="11"/>
      <c r="F732" s="2"/>
      <c r="G732" s="2"/>
      <c r="H732" s="2"/>
      <c r="I732" s="11"/>
      <c r="J732" s="11"/>
      <c r="K732" s="2"/>
      <c r="L732" s="2"/>
      <c r="M732" s="2"/>
    </row>
    <row r="733" ht="15.75" customHeight="1">
      <c r="C733" s="11"/>
      <c r="D733" s="11"/>
      <c r="E733" s="11"/>
      <c r="F733" s="2"/>
      <c r="G733" s="2"/>
      <c r="H733" s="2"/>
      <c r="I733" s="11"/>
      <c r="J733" s="11"/>
      <c r="K733" s="2"/>
      <c r="L733" s="2"/>
      <c r="M733" s="2"/>
    </row>
    <row r="734" ht="15.75" customHeight="1">
      <c r="C734" s="11"/>
      <c r="D734" s="11"/>
      <c r="E734" s="11"/>
      <c r="F734" s="2"/>
      <c r="G734" s="2"/>
      <c r="H734" s="2"/>
      <c r="I734" s="11"/>
      <c r="J734" s="11"/>
      <c r="K734" s="2"/>
      <c r="L734" s="2"/>
      <c r="M734" s="2"/>
    </row>
    <row r="735" ht="15.75" customHeight="1">
      <c r="C735" s="11"/>
      <c r="D735" s="11"/>
      <c r="E735" s="11"/>
      <c r="F735" s="2"/>
      <c r="G735" s="2"/>
      <c r="H735" s="2"/>
      <c r="I735" s="11"/>
      <c r="J735" s="11"/>
      <c r="K735" s="2"/>
      <c r="L735" s="2"/>
      <c r="M735" s="2"/>
    </row>
    <row r="736" ht="15.75" customHeight="1">
      <c r="C736" s="11"/>
      <c r="D736" s="11"/>
      <c r="E736" s="11"/>
      <c r="F736" s="2"/>
      <c r="G736" s="2"/>
      <c r="H736" s="2"/>
      <c r="I736" s="11"/>
      <c r="J736" s="11"/>
      <c r="K736" s="2"/>
      <c r="L736" s="2"/>
      <c r="M736" s="2"/>
    </row>
    <row r="737" ht="15.75" customHeight="1">
      <c r="C737" s="11"/>
      <c r="D737" s="11"/>
      <c r="E737" s="11"/>
      <c r="F737" s="2"/>
      <c r="G737" s="2"/>
      <c r="H737" s="2"/>
      <c r="I737" s="11"/>
      <c r="J737" s="11"/>
      <c r="K737" s="2"/>
      <c r="L737" s="2"/>
      <c r="M737" s="2"/>
    </row>
    <row r="738" ht="15.75" customHeight="1">
      <c r="C738" s="11"/>
      <c r="D738" s="11"/>
      <c r="E738" s="11"/>
      <c r="F738" s="2"/>
      <c r="G738" s="2"/>
      <c r="H738" s="2"/>
      <c r="I738" s="11"/>
      <c r="J738" s="11"/>
      <c r="K738" s="2"/>
      <c r="L738" s="2"/>
      <c r="M738" s="2"/>
    </row>
    <row r="739" ht="15.75" customHeight="1">
      <c r="C739" s="11"/>
      <c r="D739" s="11"/>
      <c r="E739" s="11"/>
      <c r="F739" s="2"/>
      <c r="G739" s="2"/>
      <c r="H739" s="2"/>
      <c r="I739" s="11"/>
      <c r="J739" s="11"/>
      <c r="K739" s="2"/>
      <c r="L739" s="2"/>
      <c r="M739" s="2"/>
    </row>
    <row r="740" ht="15.75" customHeight="1">
      <c r="C740" s="11"/>
      <c r="D740" s="11"/>
      <c r="E740" s="11"/>
      <c r="F740" s="2"/>
      <c r="G740" s="2"/>
      <c r="H740" s="2"/>
      <c r="I740" s="11"/>
      <c r="J740" s="11"/>
      <c r="K740" s="2"/>
      <c r="L740" s="2"/>
      <c r="M740" s="2"/>
    </row>
    <row r="741" ht="15.75" customHeight="1">
      <c r="C741" s="11"/>
      <c r="D741" s="11"/>
      <c r="E741" s="11"/>
      <c r="F741" s="2"/>
      <c r="G741" s="2"/>
      <c r="H741" s="2"/>
      <c r="I741" s="11"/>
      <c r="J741" s="11"/>
      <c r="K741" s="2"/>
      <c r="L741" s="2"/>
      <c r="M741" s="2"/>
    </row>
    <row r="742" ht="15.75" customHeight="1">
      <c r="C742" s="11"/>
      <c r="D742" s="11"/>
      <c r="E742" s="11"/>
      <c r="F742" s="2"/>
      <c r="G742" s="2"/>
      <c r="H742" s="2"/>
      <c r="I742" s="11"/>
      <c r="J742" s="11"/>
      <c r="K742" s="2"/>
      <c r="L742" s="2"/>
      <c r="M742" s="2"/>
    </row>
    <row r="743" ht="15.75" customHeight="1">
      <c r="C743" s="11"/>
      <c r="D743" s="11"/>
      <c r="E743" s="11"/>
      <c r="F743" s="2"/>
      <c r="G743" s="2"/>
      <c r="H743" s="2"/>
      <c r="I743" s="11"/>
      <c r="J743" s="11"/>
      <c r="K743" s="2"/>
      <c r="L743" s="2"/>
      <c r="M743" s="2"/>
    </row>
    <row r="744" ht="15.75" customHeight="1">
      <c r="C744" s="11"/>
      <c r="D744" s="11"/>
      <c r="E744" s="11"/>
      <c r="F744" s="2"/>
      <c r="G744" s="2"/>
      <c r="H744" s="2"/>
      <c r="I744" s="11"/>
      <c r="J744" s="11"/>
      <c r="K744" s="2"/>
      <c r="L744" s="2"/>
      <c r="M744" s="2"/>
    </row>
    <row r="745" ht="15.75" customHeight="1">
      <c r="C745" s="11"/>
      <c r="D745" s="11"/>
      <c r="E745" s="11"/>
      <c r="F745" s="2"/>
      <c r="G745" s="2"/>
      <c r="H745" s="2"/>
      <c r="I745" s="11"/>
      <c r="J745" s="11"/>
      <c r="K745" s="2"/>
      <c r="L745" s="2"/>
      <c r="M745" s="2"/>
    </row>
    <row r="746" ht="15.75" customHeight="1">
      <c r="C746" s="11"/>
      <c r="D746" s="11"/>
      <c r="E746" s="11"/>
      <c r="F746" s="2"/>
      <c r="G746" s="2"/>
      <c r="H746" s="2"/>
      <c r="I746" s="11"/>
      <c r="J746" s="11"/>
      <c r="K746" s="2"/>
      <c r="L746" s="2"/>
      <c r="M746" s="2"/>
    </row>
    <row r="747" ht="15.75" customHeight="1">
      <c r="C747" s="11"/>
      <c r="D747" s="11"/>
      <c r="E747" s="11"/>
      <c r="F747" s="2"/>
      <c r="G747" s="2"/>
      <c r="H747" s="2"/>
      <c r="I747" s="11"/>
      <c r="J747" s="11"/>
      <c r="K747" s="2"/>
      <c r="L747" s="2"/>
      <c r="M747" s="2"/>
    </row>
    <row r="748" ht="15.75" customHeight="1">
      <c r="C748" s="11"/>
      <c r="D748" s="11"/>
      <c r="E748" s="11"/>
      <c r="F748" s="2"/>
      <c r="G748" s="2"/>
      <c r="H748" s="2"/>
      <c r="I748" s="11"/>
      <c r="J748" s="11"/>
      <c r="K748" s="2"/>
      <c r="L748" s="2"/>
      <c r="M748" s="2"/>
    </row>
    <row r="749" ht="15.75" customHeight="1">
      <c r="C749" s="11"/>
      <c r="D749" s="11"/>
      <c r="E749" s="11"/>
      <c r="F749" s="2"/>
      <c r="G749" s="2"/>
      <c r="H749" s="2"/>
      <c r="I749" s="11"/>
      <c r="J749" s="11"/>
      <c r="K749" s="2"/>
      <c r="L749" s="2"/>
      <c r="M749" s="2"/>
    </row>
    <row r="750" ht="15.75" customHeight="1">
      <c r="C750" s="11"/>
      <c r="D750" s="11"/>
      <c r="E750" s="11"/>
      <c r="F750" s="2"/>
      <c r="G750" s="2"/>
      <c r="H750" s="2"/>
      <c r="I750" s="11"/>
      <c r="J750" s="11"/>
      <c r="K750" s="2"/>
      <c r="L750" s="2"/>
      <c r="M750" s="2"/>
    </row>
    <row r="751" ht="15.75" customHeight="1">
      <c r="C751" s="11"/>
      <c r="D751" s="11"/>
      <c r="E751" s="11"/>
      <c r="F751" s="2"/>
      <c r="G751" s="2"/>
      <c r="H751" s="2"/>
      <c r="I751" s="11"/>
      <c r="J751" s="11"/>
      <c r="K751" s="2"/>
      <c r="L751" s="2"/>
      <c r="M751" s="2"/>
    </row>
    <row r="752" ht="15.75" customHeight="1">
      <c r="C752" s="11"/>
      <c r="D752" s="11"/>
      <c r="E752" s="11"/>
      <c r="F752" s="2"/>
      <c r="G752" s="2"/>
      <c r="H752" s="2"/>
      <c r="I752" s="11"/>
      <c r="J752" s="11"/>
      <c r="K752" s="2"/>
      <c r="L752" s="2"/>
      <c r="M752" s="2"/>
    </row>
    <row r="753" ht="15.75" customHeight="1">
      <c r="C753" s="11"/>
      <c r="D753" s="11"/>
      <c r="E753" s="11"/>
      <c r="F753" s="2"/>
      <c r="G753" s="2"/>
      <c r="H753" s="2"/>
      <c r="I753" s="11"/>
      <c r="J753" s="11"/>
      <c r="K753" s="2"/>
      <c r="L753" s="2"/>
      <c r="M753" s="2"/>
    </row>
    <row r="754" ht="15.75" customHeight="1">
      <c r="C754" s="11"/>
      <c r="D754" s="11"/>
      <c r="E754" s="11"/>
      <c r="F754" s="2"/>
      <c r="G754" s="2"/>
      <c r="H754" s="2"/>
      <c r="I754" s="11"/>
      <c r="J754" s="11"/>
      <c r="K754" s="2"/>
      <c r="L754" s="2"/>
      <c r="M754" s="2"/>
    </row>
    <row r="755" ht="15.75" customHeight="1">
      <c r="C755" s="11"/>
      <c r="D755" s="11"/>
      <c r="E755" s="11"/>
      <c r="F755" s="2"/>
      <c r="G755" s="2"/>
      <c r="H755" s="2"/>
      <c r="I755" s="11"/>
      <c r="J755" s="11"/>
      <c r="K755" s="2"/>
      <c r="L755" s="2"/>
      <c r="M755" s="2"/>
    </row>
    <row r="756" ht="15.75" customHeight="1">
      <c r="C756" s="11"/>
      <c r="D756" s="11"/>
      <c r="E756" s="11"/>
      <c r="F756" s="2"/>
      <c r="G756" s="2"/>
      <c r="H756" s="2"/>
      <c r="I756" s="11"/>
      <c r="J756" s="11"/>
      <c r="K756" s="2"/>
      <c r="L756" s="2"/>
      <c r="M756" s="2"/>
    </row>
    <row r="757" ht="15.75" customHeight="1">
      <c r="C757" s="11"/>
      <c r="D757" s="11"/>
      <c r="E757" s="11"/>
      <c r="F757" s="2"/>
      <c r="G757" s="2"/>
      <c r="H757" s="2"/>
      <c r="I757" s="11"/>
      <c r="J757" s="11"/>
      <c r="K757" s="2"/>
      <c r="L757" s="2"/>
      <c r="M757" s="2"/>
    </row>
    <row r="758" ht="15.75" customHeight="1">
      <c r="C758" s="11"/>
      <c r="D758" s="11"/>
      <c r="E758" s="11"/>
      <c r="F758" s="2"/>
      <c r="G758" s="2"/>
      <c r="H758" s="2"/>
      <c r="I758" s="11"/>
      <c r="J758" s="11"/>
      <c r="K758" s="2"/>
      <c r="L758" s="2"/>
      <c r="M758" s="2"/>
    </row>
    <row r="759" ht="15.75" customHeight="1">
      <c r="C759" s="11"/>
      <c r="D759" s="11"/>
      <c r="E759" s="11"/>
      <c r="F759" s="2"/>
      <c r="G759" s="2"/>
      <c r="H759" s="2"/>
      <c r="I759" s="11"/>
      <c r="J759" s="11"/>
      <c r="K759" s="2"/>
      <c r="L759" s="2"/>
      <c r="M759" s="2"/>
    </row>
    <row r="760" ht="15.75" customHeight="1">
      <c r="C760" s="11"/>
      <c r="D760" s="11"/>
      <c r="E760" s="11"/>
      <c r="F760" s="2"/>
      <c r="G760" s="2"/>
      <c r="H760" s="2"/>
      <c r="I760" s="11"/>
      <c r="J760" s="11"/>
      <c r="K760" s="2"/>
      <c r="L760" s="2"/>
      <c r="M760" s="2"/>
    </row>
    <row r="761" ht="15.75" customHeight="1">
      <c r="C761" s="11"/>
      <c r="D761" s="11"/>
      <c r="E761" s="11"/>
      <c r="F761" s="2"/>
      <c r="G761" s="2"/>
      <c r="H761" s="2"/>
      <c r="I761" s="11"/>
      <c r="J761" s="11"/>
      <c r="K761" s="2"/>
      <c r="L761" s="2"/>
      <c r="M761" s="2"/>
    </row>
    <row r="762" ht="15.75" customHeight="1">
      <c r="C762" s="11"/>
      <c r="D762" s="11"/>
      <c r="E762" s="11"/>
      <c r="F762" s="2"/>
      <c r="G762" s="2"/>
      <c r="H762" s="2"/>
      <c r="I762" s="11"/>
      <c r="J762" s="11"/>
      <c r="K762" s="2"/>
      <c r="L762" s="2"/>
      <c r="M762" s="2"/>
    </row>
    <row r="763" ht="15.75" customHeight="1">
      <c r="C763" s="11"/>
      <c r="D763" s="11"/>
      <c r="E763" s="11"/>
      <c r="F763" s="2"/>
      <c r="G763" s="2"/>
      <c r="H763" s="2"/>
      <c r="I763" s="11"/>
      <c r="J763" s="11"/>
      <c r="K763" s="2"/>
      <c r="L763" s="2"/>
      <c r="M763" s="2"/>
    </row>
    <row r="764" ht="15.75" customHeight="1">
      <c r="C764" s="11"/>
      <c r="D764" s="11"/>
      <c r="E764" s="11"/>
      <c r="F764" s="2"/>
      <c r="G764" s="2"/>
      <c r="H764" s="2"/>
      <c r="I764" s="11"/>
      <c r="J764" s="11"/>
      <c r="K764" s="2"/>
      <c r="L764" s="2"/>
      <c r="M764" s="2"/>
    </row>
    <row r="765" ht="15.75" customHeight="1">
      <c r="C765" s="11"/>
      <c r="D765" s="11"/>
      <c r="E765" s="11"/>
      <c r="F765" s="2"/>
      <c r="G765" s="2"/>
      <c r="H765" s="2"/>
      <c r="I765" s="11"/>
      <c r="J765" s="11"/>
      <c r="K765" s="2"/>
      <c r="L765" s="2"/>
      <c r="M765" s="2"/>
    </row>
    <row r="766" ht="15.75" customHeight="1">
      <c r="C766" s="11"/>
      <c r="D766" s="11"/>
      <c r="E766" s="11"/>
      <c r="F766" s="2"/>
      <c r="G766" s="2"/>
      <c r="H766" s="2"/>
      <c r="I766" s="11"/>
      <c r="J766" s="11"/>
      <c r="K766" s="2"/>
      <c r="L766" s="2"/>
      <c r="M766" s="2"/>
    </row>
    <row r="767" ht="15.75" customHeight="1">
      <c r="C767" s="11"/>
      <c r="D767" s="11"/>
      <c r="E767" s="11"/>
      <c r="F767" s="2"/>
      <c r="G767" s="2"/>
      <c r="H767" s="2"/>
      <c r="I767" s="11"/>
      <c r="J767" s="11"/>
      <c r="K767" s="2"/>
      <c r="L767" s="2"/>
      <c r="M767" s="2"/>
    </row>
    <row r="768" ht="15.75" customHeight="1">
      <c r="C768" s="11"/>
      <c r="D768" s="11"/>
      <c r="E768" s="11"/>
      <c r="F768" s="2"/>
      <c r="G768" s="2"/>
      <c r="H768" s="2"/>
      <c r="I768" s="11"/>
      <c r="J768" s="11"/>
      <c r="K768" s="2"/>
      <c r="L768" s="2"/>
      <c r="M768" s="2"/>
    </row>
    <row r="769" ht="15.75" customHeight="1">
      <c r="C769" s="11"/>
      <c r="D769" s="11"/>
      <c r="E769" s="11"/>
      <c r="F769" s="2"/>
      <c r="G769" s="2"/>
      <c r="H769" s="2"/>
      <c r="I769" s="11"/>
      <c r="J769" s="11"/>
      <c r="K769" s="2"/>
      <c r="L769" s="2"/>
      <c r="M769" s="2"/>
    </row>
    <row r="770" ht="15.75" customHeight="1">
      <c r="C770" s="11"/>
      <c r="D770" s="11"/>
      <c r="E770" s="11"/>
      <c r="F770" s="2"/>
      <c r="G770" s="2"/>
      <c r="H770" s="2"/>
      <c r="I770" s="11"/>
      <c r="J770" s="11"/>
      <c r="K770" s="2"/>
      <c r="L770" s="2"/>
      <c r="M770" s="2"/>
    </row>
    <row r="771" ht="15.75" customHeight="1">
      <c r="C771" s="11"/>
      <c r="D771" s="11"/>
      <c r="E771" s="11"/>
      <c r="F771" s="2"/>
      <c r="G771" s="2"/>
      <c r="H771" s="2"/>
      <c r="I771" s="11"/>
      <c r="J771" s="11"/>
      <c r="K771" s="2"/>
      <c r="L771" s="2"/>
      <c r="M771" s="2"/>
    </row>
    <row r="772" ht="15.75" customHeight="1">
      <c r="C772" s="11"/>
      <c r="D772" s="11"/>
      <c r="E772" s="11"/>
      <c r="F772" s="2"/>
      <c r="G772" s="2"/>
      <c r="H772" s="2"/>
      <c r="I772" s="11"/>
      <c r="J772" s="11"/>
      <c r="K772" s="2"/>
      <c r="L772" s="2"/>
      <c r="M772" s="2"/>
    </row>
    <row r="773" ht="15.75" customHeight="1">
      <c r="C773" s="11"/>
      <c r="D773" s="11"/>
      <c r="E773" s="11"/>
      <c r="F773" s="2"/>
      <c r="G773" s="2"/>
      <c r="H773" s="2"/>
      <c r="I773" s="11"/>
      <c r="J773" s="11"/>
      <c r="K773" s="2"/>
      <c r="L773" s="2"/>
      <c r="M773" s="2"/>
    </row>
    <row r="774" ht="15.75" customHeight="1">
      <c r="C774" s="11"/>
      <c r="D774" s="11"/>
      <c r="E774" s="11"/>
      <c r="F774" s="2"/>
      <c r="G774" s="2"/>
      <c r="H774" s="2"/>
      <c r="I774" s="11"/>
      <c r="J774" s="11"/>
      <c r="K774" s="2"/>
      <c r="L774" s="2"/>
      <c r="M774" s="2"/>
    </row>
    <row r="775" ht="15.75" customHeight="1">
      <c r="C775" s="11"/>
      <c r="D775" s="11"/>
      <c r="E775" s="11"/>
      <c r="F775" s="2"/>
      <c r="G775" s="2"/>
      <c r="H775" s="2"/>
      <c r="I775" s="11"/>
      <c r="J775" s="11"/>
      <c r="K775" s="2"/>
      <c r="L775" s="2"/>
      <c r="M775" s="2"/>
    </row>
    <row r="776" ht="15.75" customHeight="1">
      <c r="C776" s="11"/>
      <c r="D776" s="11"/>
      <c r="E776" s="11"/>
      <c r="F776" s="2"/>
      <c r="G776" s="2"/>
      <c r="H776" s="2"/>
      <c r="I776" s="11"/>
      <c r="J776" s="11"/>
      <c r="K776" s="2"/>
      <c r="L776" s="2"/>
      <c r="M776" s="2"/>
    </row>
    <row r="777" ht="15.75" customHeight="1">
      <c r="C777" s="11"/>
      <c r="D777" s="11"/>
      <c r="E777" s="11"/>
      <c r="F777" s="2"/>
      <c r="G777" s="2"/>
      <c r="H777" s="2"/>
      <c r="I777" s="11"/>
      <c r="J777" s="11"/>
      <c r="K777" s="2"/>
      <c r="L777" s="2"/>
      <c r="M777" s="2"/>
    </row>
    <row r="778" ht="15.75" customHeight="1">
      <c r="C778" s="11"/>
      <c r="D778" s="11"/>
      <c r="E778" s="11"/>
      <c r="F778" s="2"/>
      <c r="G778" s="2"/>
      <c r="H778" s="2"/>
      <c r="I778" s="11"/>
      <c r="J778" s="11"/>
      <c r="K778" s="2"/>
      <c r="L778" s="2"/>
      <c r="M778" s="2"/>
    </row>
    <row r="779" ht="15.75" customHeight="1">
      <c r="C779" s="11"/>
      <c r="D779" s="11"/>
      <c r="E779" s="11"/>
      <c r="F779" s="2"/>
      <c r="G779" s="2"/>
      <c r="H779" s="2"/>
      <c r="I779" s="11"/>
      <c r="J779" s="11"/>
      <c r="K779" s="2"/>
      <c r="L779" s="2"/>
      <c r="M779" s="2"/>
    </row>
    <row r="780" ht="15.75" customHeight="1">
      <c r="C780" s="11"/>
      <c r="D780" s="11"/>
      <c r="E780" s="11"/>
      <c r="F780" s="2"/>
      <c r="G780" s="2"/>
      <c r="H780" s="2"/>
      <c r="I780" s="11"/>
      <c r="J780" s="11"/>
      <c r="K780" s="2"/>
      <c r="L780" s="2"/>
      <c r="M780" s="2"/>
    </row>
    <row r="781" ht="15.75" customHeight="1">
      <c r="C781" s="11"/>
      <c r="D781" s="11"/>
      <c r="E781" s="11"/>
      <c r="F781" s="2"/>
      <c r="G781" s="2"/>
      <c r="H781" s="2"/>
      <c r="I781" s="11"/>
      <c r="J781" s="11"/>
      <c r="K781" s="2"/>
      <c r="L781" s="2"/>
      <c r="M781" s="2"/>
    </row>
    <row r="782" ht="15.75" customHeight="1">
      <c r="C782" s="11"/>
      <c r="D782" s="11"/>
      <c r="E782" s="11"/>
      <c r="F782" s="2"/>
      <c r="G782" s="2"/>
      <c r="H782" s="2"/>
      <c r="I782" s="11"/>
      <c r="J782" s="11"/>
      <c r="K782" s="2"/>
      <c r="L782" s="2"/>
      <c r="M782" s="2"/>
    </row>
    <row r="783" ht="15.75" customHeight="1">
      <c r="C783" s="11"/>
      <c r="D783" s="11"/>
      <c r="E783" s="11"/>
      <c r="F783" s="2"/>
      <c r="G783" s="2"/>
      <c r="H783" s="2"/>
      <c r="I783" s="11"/>
      <c r="J783" s="11"/>
      <c r="K783" s="2"/>
      <c r="L783" s="2"/>
      <c r="M783" s="2"/>
    </row>
    <row r="784" ht="15.75" customHeight="1">
      <c r="C784" s="11"/>
      <c r="D784" s="11"/>
      <c r="E784" s="11"/>
      <c r="F784" s="2"/>
      <c r="G784" s="2"/>
      <c r="H784" s="2"/>
      <c r="I784" s="11"/>
      <c r="J784" s="11"/>
      <c r="K784" s="2"/>
      <c r="L784" s="2"/>
      <c r="M784" s="2"/>
    </row>
    <row r="785" ht="15.75" customHeight="1">
      <c r="C785" s="11"/>
      <c r="D785" s="11"/>
      <c r="E785" s="11"/>
      <c r="F785" s="2"/>
      <c r="G785" s="2"/>
      <c r="H785" s="2"/>
      <c r="I785" s="11"/>
      <c r="J785" s="11"/>
      <c r="K785" s="2"/>
      <c r="L785" s="2"/>
      <c r="M785" s="2"/>
    </row>
    <row r="786" ht="15.75" customHeight="1">
      <c r="C786" s="11"/>
      <c r="D786" s="11"/>
      <c r="E786" s="11"/>
      <c r="F786" s="2"/>
      <c r="G786" s="2"/>
      <c r="H786" s="2"/>
      <c r="I786" s="11"/>
      <c r="J786" s="11"/>
      <c r="K786" s="2"/>
      <c r="L786" s="2"/>
      <c r="M786" s="2"/>
    </row>
    <row r="787" ht="15.75" customHeight="1">
      <c r="C787" s="11"/>
      <c r="D787" s="11"/>
      <c r="E787" s="11"/>
      <c r="F787" s="2"/>
      <c r="G787" s="2"/>
      <c r="H787" s="2"/>
      <c r="I787" s="11"/>
      <c r="J787" s="11"/>
      <c r="K787" s="2"/>
      <c r="L787" s="2"/>
      <c r="M787" s="2"/>
    </row>
    <row r="788" ht="15.75" customHeight="1">
      <c r="C788" s="11"/>
      <c r="D788" s="11"/>
      <c r="E788" s="11"/>
      <c r="F788" s="2"/>
      <c r="G788" s="2"/>
      <c r="H788" s="2"/>
      <c r="I788" s="11"/>
      <c r="J788" s="11"/>
      <c r="K788" s="2"/>
      <c r="L788" s="2"/>
      <c r="M788" s="2"/>
    </row>
    <row r="789" ht="15.75" customHeight="1">
      <c r="C789" s="11"/>
      <c r="D789" s="11"/>
      <c r="E789" s="11"/>
      <c r="F789" s="2"/>
      <c r="G789" s="2"/>
      <c r="H789" s="2"/>
      <c r="I789" s="11"/>
      <c r="J789" s="11"/>
      <c r="K789" s="2"/>
      <c r="L789" s="2"/>
      <c r="M789" s="2"/>
    </row>
    <row r="790" ht="15.75" customHeight="1">
      <c r="C790" s="11"/>
      <c r="D790" s="11"/>
      <c r="E790" s="11"/>
      <c r="F790" s="2"/>
      <c r="G790" s="2"/>
      <c r="H790" s="2"/>
      <c r="I790" s="11"/>
      <c r="J790" s="11"/>
      <c r="K790" s="2"/>
      <c r="L790" s="2"/>
      <c r="M790" s="2"/>
    </row>
    <row r="791" ht="15.75" customHeight="1">
      <c r="C791" s="11"/>
      <c r="D791" s="11"/>
      <c r="E791" s="11"/>
      <c r="F791" s="2"/>
      <c r="G791" s="2"/>
      <c r="H791" s="2"/>
      <c r="I791" s="11"/>
      <c r="J791" s="11"/>
      <c r="K791" s="2"/>
      <c r="L791" s="2"/>
      <c r="M791" s="2"/>
    </row>
    <row r="792" ht="15.75" customHeight="1">
      <c r="C792" s="11"/>
      <c r="D792" s="11"/>
      <c r="E792" s="11"/>
      <c r="F792" s="2"/>
      <c r="G792" s="2"/>
      <c r="H792" s="2"/>
      <c r="I792" s="11"/>
      <c r="J792" s="11"/>
      <c r="K792" s="2"/>
      <c r="L792" s="2"/>
      <c r="M792" s="2"/>
    </row>
    <row r="793" ht="15.75" customHeight="1">
      <c r="C793" s="11"/>
      <c r="D793" s="11"/>
      <c r="E793" s="11"/>
      <c r="F793" s="2"/>
      <c r="G793" s="2"/>
      <c r="H793" s="2"/>
      <c r="I793" s="11"/>
      <c r="J793" s="11"/>
      <c r="K793" s="2"/>
      <c r="L793" s="2"/>
      <c r="M793" s="2"/>
    </row>
    <row r="794" ht="15.75" customHeight="1">
      <c r="C794" s="11"/>
      <c r="D794" s="11"/>
      <c r="E794" s="11"/>
      <c r="F794" s="2"/>
      <c r="G794" s="2"/>
      <c r="H794" s="2"/>
      <c r="I794" s="11"/>
      <c r="J794" s="11"/>
      <c r="K794" s="2"/>
      <c r="L794" s="2"/>
      <c r="M794" s="2"/>
    </row>
    <row r="795" ht="15.75" customHeight="1">
      <c r="C795" s="11"/>
      <c r="D795" s="11"/>
      <c r="E795" s="11"/>
      <c r="F795" s="2"/>
      <c r="G795" s="2"/>
      <c r="H795" s="2"/>
      <c r="I795" s="11"/>
      <c r="J795" s="11"/>
      <c r="K795" s="2"/>
      <c r="L795" s="2"/>
      <c r="M795" s="2"/>
    </row>
    <row r="796" ht="15.75" customHeight="1">
      <c r="C796" s="11"/>
      <c r="D796" s="11"/>
      <c r="E796" s="11"/>
      <c r="F796" s="2"/>
      <c r="G796" s="2"/>
      <c r="H796" s="2"/>
      <c r="I796" s="11"/>
      <c r="J796" s="11"/>
      <c r="K796" s="2"/>
      <c r="L796" s="2"/>
      <c r="M796" s="2"/>
    </row>
    <row r="797" ht="15.75" customHeight="1">
      <c r="C797" s="11"/>
      <c r="D797" s="11"/>
      <c r="E797" s="11"/>
      <c r="F797" s="2"/>
      <c r="G797" s="2"/>
      <c r="H797" s="2"/>
      <c r="I797" s="11"/>
      <c r="J797" s="11"/>
      <c r="K797" s="2"/>
      <c r="L797" s="2"/>
      <c r="M797" s="2"/>
    </row>
    <row r="798" ht="15.75" customHeight="1">
      <c r="C798" s="11"/>
      <c r="D798" s="11"/>
      <c r="E798" s="11"/>
      <c r="F798" s="2"/>
      <c r="G798" s="2"/>
      <c r="H798" s="2"/>
      <c r="I798" s="11"/>
      <c r="J798" s="11"/>
      <c r="K798" s="2"/>
      <c r="L798" s="2"/>
      <c r="M798" s="2"/>
    </row>
    <row r="799" ht="15.75" customHeight="1">
      <c r="C799" s="11"/>
      <c r="D799" s="11"/>
      <c r="E799" s="11"/>
      <c r="F799" s="2"/>
      <c r="G799" s="2"/>
      <c r="H799" s="2"/>
      <c r="I799" s="11"/>
      <c r="J799" s="11"/>
      <c r="K799" s="2"/>
      <c r="L799" s="2"/>
      <c r="M799" s="2"/>
    </row>
    <row r="800" ht="15.75" customHeight="1">
      <c r="C800" s="11"/>
      <c r="D800" s="11"/>
      <c r="E800" s="11"/>
      <c r="F800" s="2"/>
      <c r="G800" s="2"/>
      <c r="H800" s="2"/>
      <c r="I800" s="11"/>
      <c r="J800" s="11"/>
      <c r="K800" s="2"/>
      <c r="L800" s="2"/>
      <c r="M800" s="2"/>
    </row>
    <row r="801" ht="15.75" customHeight="1">
      <c r="C801" s="11"/>
      <c r="D801" s="11"/>
      <c r="E801" s="11"/>
      <c r="F801" s="2"/>
      <c r="G801" s="2"/>
      <c r="H801" s="2"/>
      <c r="I801" s="11"/>
      <c r="J801" s="11"/>
      <c r="K801" s="2"/>
      <c r="L801" s="2"/>
      <c r="M801" s="2"/>
    </row>
    <row r="802" ht="15.75" customHeight="1">
      <c r="C802" s="11"/>
      <c r="D802" s="11"/>
      <c r="E802" s="11"/>
      <c r="F802" s="2"/>
      <c r="G802" s="2"/>
      <c r="H802" s="2"/>
      <c r="I802" s="11"/>
      <c r="J802" s="11"/>
      <c r="K802" s="2"/>
      <c r="L802" s="2"/>
      <c r="M802" s="2"/>
    </row>
    <row r="803" ht="15.75" customHeight="1">
      <c r="C803" s="11"/>
      <c r="D803" s="11"/>
      <c r="E803" s="11"/>
      <c r="F803" s="2"/>
      <c r="G803" s="2"/>
      <c r="H803" s="2"/>
      <c r="I803" s="11"/>
      <c r="J803" s="11"/>
      <c r="K803" s="2"/>
      <c r="L803" s="2"/>
      <c r="M803" s="2"/>
    </row>
    <row r="804" ht="15.75" customHeight="1">
      <c r="C804" s="11"/>
      <c r="D804" s="11"/>
      <c r="E804" s="11"/>
      <c r="F804" s="2"/>
      <c r="G804" s="2"/>
      <c r="H804" s="2"/>
      <c r="I804" s="11"/>
      <c r="J804" s="11"/>
      <c r="K804" s="2"/>
      <c r="L804" s="2"/>
      <c r="M804" s="2"/>
    </row>
    <row r="805" ht="15.75" customHeight="1">
      <c r="C805" s="11"/>
      <c r="D805" s="11"/>
      <c r="E805" s="11"/>
      <c r="F805" s="2"/>
      <c r="G805" s="2"/>
      <c r="H805" s="2"/>
      <c r="I805" s="11"/>
      <c r="J805" s="11"/>
      <c r="K805" s="2"/>
      <c r="L805" s="2"/>
      <c r="M805" s="2"/>
    </row>
    <row r="806" ht="15.75" customHeight="1">
      <c r="C806" s="11"/>
      <c r="D806" s="11"/>
      <c r="E806" s="11"/>
      <c r="F806" s="2"/>
      <c r="G806" s="2"/>
      <c r="H806" s="2"/>
      <c r="I806" s="11"/>
      <c r="J806" s="11"/>
      <c r="K806" s="2"/>
      <c r="L806" s="2"/>
      <c r="M806" s="2"/>
    </row>
    <row r="807" ht="15.75" customHeight="1">
      <c r="C807" s="11"/>
      <c r="D807" s="11"/>
      <c r="E807" s="11"/>
      <c r="F807" s="2"/>
      <c r="G807" s="2"/>
      <c r="H807" s="2"/>
      <c r="I807" s="11"/>
      <c r="J807" s="11"/>
      <c r="K807" s="2"/>
      <c r="L807" s="2"/>
      <c r="M807" s="2"/>
    </row>
    <row r="808" ht="15.75" customHeight="1">
      <c r="C808" s="11"/>
      <c r="D808" s="11"/>
      <c r="E808" s="11"/>
      <c r="F808" s="2"/>
      <c r="G808" s="2"/>
      <c r="H808" s="2"/>
      <c r="I808" s="11"/>
      <c r="J808" s="11"/>
      <c r="K808" s="2"/>
      <c r="L808" s="2"/>
      <c r="M808" s="2"/>
    </row>
    <row r="809" ht="15.75" customHeight="1">
      <c r="C809" s="11"/>
      <c r="D809" s="11"/>
      <c r="E809" s="11"/>
      <c r="F809" s="2"/>
      <c r="G809" s="2"/>
      <c r="H809" s="2"/>
      <c r="I809" s="11"/>
      <c r="J809" s="11"/>
      <c r="K809" s="2"/>
      <c r="L809" s="2"/>
      <c r="M809" s="2"/>
    </row>
    <row r="810" ht="15.75" customHeight="1">
      <c r="C810" s="11"/>
      <c r="D810" s="11"/>
      <c r="E810" s="11"/>
      <c r="F810" s="2"/>
      <c r="G810" s="2"/>
      <c r="H810" s="2"/>
      <c r="I810" s="11"/>
      <c r="J810" s="11"/>
      <c r="K810" s="2"/>
      <c r="L810" s="2"/>
      <c r="M810" s="2"/>
    </row>
    <row r="811" ht="15.75" customHeight="1">
      <c r="C811" s="11"/>
      <c r="D811" s="11"/>
      <c r="E811" s="11"/>
      <c r="F811" s="2"/>
      <c r="G811" s="2"/>
      <c r="H811" s="2"/>
      <c r="I811" s="11"/>
      <c r="J811" s="11"/>
      <c r="K811" s="2"/>
      <c r="L811" s="2"/>
      <c r="M811" s="2"/>
    </row>
    <row r="812" ht="15.75" customHeight="1">
      <c r="C812" s="11"/>
      <c r="D812" s="11"/>
      <c r="E812" s="11"/>
      <c r="F812" s="2"/>
      <c r="G812" s="2"/>
      <c r="H812" s="2"/>
      <c r="I812" s="11"/>
      <c r="J812" s="11"/>
      <c r="K812" s="2"/>
      <c r="L812" s="2"/>
      <c r="M812" s="2"/>
    </row>
    <row r="813" ht="15.75" customHeight="1">
      <c r="C813" s="11"/>
      <c r="D813" s="11"/>
      <c r="E813" s="11"/>
      <c r="F813" s="2"/>
      <c r="G813" s="2"/>
      <c r="H813" s="2"/>
      <c r="I813" s="11"/>
      <c r="J813" s="11"/>
      <c r="K813" s="2"/>
      <c r="L813" s="2"/>
      <c r="M813" s="2"/>
    </row>
    <row r="814" ht="15.75" customHeight="1">
      <c r="C814" s="11"/>
      <c r="D814" s="11"/>
      <c r="E814" s="11"/>
      <c r="F814" s="2"/>
      <c r="G814" s="2"/>
      <c r="H814" s="2"/>
      <c r="I814" s="11"/>
      <c r="J814" s="11"/>
      <c r="K814" s="2"/>
      <c r="L814" s="2"/>
      <c r="M814" s="2"/>
    </row>
    <row r="815" ht="15.75" customHeight="1">
      <c r="C815" s="11"/>
      <c r="D815" s="11"/>
      <c r="E815" s="11"/>
      <c r="F815" s="2"/>
      <c r="G815" s="2"/>
      <c r="H815" s="2"/>
      <c r="I815" s="11"/>
      <c r="J815" s="11"/>
      <c r="K815" s="2"/>
      <c r="L815" s="2"/>
      <c r="M815" s="2"/>
    </row>
    <row r="816" ht="15.75" customHeight="1">
      <c r="C816" s="11"/>
      <c r="D816" s="11"/>
      <c r="E816" s="11"/>
      <c r="F816" s="2"/>
      <c r="G816" s="2"/>
      <c r="H816" s="2"/>
      <c r="I816" s="11"/>
      <c r="J816" s="11"/>
      <c r="K816" s="2"/>
      <c r="L816" s="2"/>
      <c r="M816" s="2"/>
    </row>
    <row r="817" ht="15.75" customHeight="1">
      <c r="C817" s="11"/>
      <c r="D817" s="11"/>
      <c r="E817" s="11"/>
      <c r="F817" s="2"/>
      <c r="G817" s="2"/>
      <c r="H817" s="2"/>
      <c r="I817" s="11"/>
      <c r="J817" s="11"/>
      <c r="K817" s="2"/>
      <c r="L817" s="2"/>
      <c r="M817" s="2"/>
    </row>
    <row r="818" ht="15.75" customHeight="1">
      <c r="C818" s="11"/>
      <c r="D818" s="11"/>
      <c r="E818" s="11"/>
      <c r="F818" s="2"/>
      <c r="G818" s="2"/>
      <c r="H818" s="2"/>
      <c r="I818" s="11"/>
      <c r="J818" s="11"/>
      <c r="K818" s="2"/>
      <c r="L818" s="2"/>
      <c r="M818" s="2"/>
    </row>
    <row r="819" ht="15.75" customHeight="1">
      <c r="C819" s="11"/>
      <c r="D819" s="11"/>
      <c r="E819" s="11"/>
      <c r="F819" s="2"/>
      <c r="G819" s="2"/>
      <c r="H819" s="2"/>
      <c r="I819" s="11"/>
      <c r="J819" s="11"/>
      <c r="K819" s="2"/>
      <c r="L819" s="2"/>
      <c r="M819" s="2"/>
    </row>
    <row r="820" ht="15.75" customHeight="1">
      <c r="C820" s="11"/>
      <c r="D820" s="11"/>
      <c r="E820" s="11"/>
      <c r="F820" s="2"/>
      <c r="G820" s="2"/>
      <c r="H820" s="2"/>
      <c r="I820" s="11"/>
      <c r="J820" s="11"/>
      <c r="K820" s="2"/>
      <c r="L820" s="2"/>
      <c r="M820" s="2"/>
    </row>
    <row r="821" ht="15.75" customHeight="1">
      <c r="C821" s="11"/>
      <c r="D821" s="11"/>
      <c r="E821" s="11"/>
      <c r="F821" s="2"/>
      <c r="G821" s="2"/>
      <c r="H821" s="2"/>
      <c r="I821" s="11"/>
      <c r="J821" s="11"/>
      <c r="K821" s="2"/>
      <c r="L821" s="2"/>
      <c r="M821" s="2"/>
    </row>
    <row r="822" ht="15.75" customHeight="1">
      <c r="C822" s="11"/>
      <c r="D822" s="11"/>
      <c r="E822" s="11"/>
      <c r="F822" s="2"/>
      <c r="G822" s="2"/>
      <c r="H822" s="2"/>
      <c r="I822" s="11"/>
      <c r="J822" s="11"/>
      <c r="K822" s="2"/>
      <c r="L822" s="2"/>
      <c r="M822" s="2"/>
    </row>
    <row r="823" ht="15.75" customHeight="1">
      <c r="C823" s="11"/>
      <c r="D823" s="11"/>
      <c r="E823" s="11"/>
      <c r="F823" s="2"/>
      <c r="G823" s="2"/>
      <c r="H823" s="2"/>
      <c r="I823" s="11"/>
      <c r="J823" s="11"/>
      <c r="K823" s="2"/>
      <c r="L823" s="2"/>
      <c r="M823" s="2"/>
    </row>
    <row r="824" ht="15.75" customHeight="1">
      <c r="C824" s="11"/>
      <c r="D824" s="11"/>
      <c r="E824" s="11"/>
      <c r="F824" s="2"/>
      <c r="G824" s="2"/>
      <c r="H824" s="2"/>
      <c r="I824" s="11"/>
      <c r="J824" s="11"/>
      <c r="K824" s="2"/>
      <c r="L824" s="2"/>
      <c r="M824" s="2"/>
    </row>
    <row r="825" ht="15.75" customHeight="1">
      <c r="C825" s="11"/>
      <c r="D825" s="11"/>
      <c r="E825" s="11"/>
      <c r="F825" s="2"/>
      <c r="G825" s="2"/>
      <c r="H825" s="2"/>
      <c r="I825" s="11"/>
      <c r="J825" s="11"/>
      <c r="K825" s="2"/>
      <c r="L825" s="2"/>
      <c r="M825" s="2"/>
    </row>
    <row r="826" ht="15.75" customHeight="1">
      <c r="C826" s="11"/>
      <c r="D826" s="11"/>
      <c r="E826" s="11"/>
      <c r="F826" s="2"/>
      <c r="G826" s="2"/>
      <c r="H826" s="2"/>
      <c r="I826" s="11"/>
      <c r="J826" s="11"/>
      <c r="K826" s="2"/>
      <c r="L826" s="2"/>
      <c r="M826" s="2"/>
    </row>
    <row r="827" ht="15.75" customHeight="1">
      <c r="C827" s="11"/>
      <c r="D827" s="11"/>
      <c r="E827" s="11"/>
      <c r="F827" s="2"/>
      <c r="G827" s="2"/>
      <c r="H827" s="2"/>
      <c r="I827" s="11"/>
      <c r="J827" s="11"/>
      <c r="K827" s="2"/>
      <c r="L827" s="2"/>
      <c r="M827" s="2"/>
    </row>
    <row r="828" ht="15.75" customHeight="1">
      <c r="C828" s="11"/>
      <c r="D828" s="11"/>
      <c r="E828" s="11"/>
      <c r="F828" s="2"/>
      <c r="G828" s="2"/>
      <c r="H828" s="2"/>
      <c r="I828" s="11"/>
      <c r="J828" s="11"/>
      <c r="K828" s="2"/>
      <c r="L828" s="2"/>
      <c r="M828" s="2"/>
    </row>
    <row r="829" ht="15.75" customHeight="1">
      <c r="C829" s="11"/>
      <c r="D829" s="11"/>
      <c r="E829" s="11"/>
      <c r="F829" s="2"/>
      <c r="G829" s="2"/>
      <c r="H829" s="2"/>
      <c r="I829" s="11"/>
      <c r="J829" s="11"/>
      <c r="K829" s="2"/>
      <c r="L829" s="2"/>
      <c r="M829" s="2"/>
    </row>
    <row r="830" ht="15.75" customHeight="1">
      <c r="C830" s="11"/>
      <c r="D830" s="11"/>
      <c r="E830" s="11"/>
      <c r="F830" s="2"/>
      <c r="G830" s="2"/>
      <c r="H830" s="2"/>
      <c r="I830" s="11"/>
      <c r="J830" s="11"/>
      <c r="K830" s="2"/>
      <c r="L830" s="2"/>
      <c r="M830" s="2"/>
    </row>
    <row r="831" ht="15.75" customHeight="1">
      <c r="C831" s="11"/>
      <c r="D831" s="11"/>
      <c r="E831" s="11"/>
      <c r="F831" s="2"/>
      <c r="G831" s="2"/>
      <c r="H831" s="2"/>
      <c r="I831" s="11"/>
      <c r="J831" s="11"/>
      <c r="K831" s="2"/>
      <c r="L831" s="2"/>
      <c r="M831" s="2"/>
    </row>
    <row r="832" ht="15.75" customHeight="1">
      <c r="C832" s="11"/>
      <c r="D832" s="11"/>
      <c r="E832" s="11"/>
      <c r="F832" s="2"/>
      <c r="G832" s="2"/>
      <c r="H832" s="2"/>
      <c r="I832" s="11"/>
      <c r="J832" s="11"/>
      <c r="K832" s="2"/>
      <c r="L832" s="2"/>
      <c r="M832" s="2"/>
    </row>
    <row r="833" ht="15.75" customHeight="1">
      <c r="C833" s="11"/>
      <c r="D833" s="11"/>
      <c r="E833" s="11"/>
      <c r="F833" s="2"/>
      <c r="G833" s="2"/>
      <c r="H833" s="2"/>
      <c r="I833" s="11"/>
      <c r="J833" s="11"/>
      <c r="K833" s="2"/>
      <c r="L833" s="2"/>
      <c r="M833" s="2"/>
    </row>
    <row r="834" ht="15.75" customHeight="1">
      <c r="C834" s="11"/>
      <c r="D834" s="11"/>
      <c r="E834" s="11"/>
      <c r="F834" s="2"/>
      <c r="G834" s="2"/>
      <c r="H834" s="2"/>
      <c r="I834" s="11"/>
      <c r="J834" s="11"/>
      <c r="K834" s="2"/>
      <c r="L834" s="2"/>
      <c r="M834" s="2"/>
    </row>
    <row r="835" ht="15.75" customHeight="1">
      <c r="C835" s="11"/>
      <c r="D835" s="11"/>
      <c r="E835" s="11"/>
      <c r="F835" s="2"/>
      <c r="G835" s="2"/>
      <c r="H835" s="2"/>
      <c r="I835" s="11"/>
      <c r="J835" s="11"/>
      <c r="K835" s="2"/>
      <c r="L835" s="2"/>
      <c r="M835" s="2"/>
    </row>
    <row r="836" ht="15.75" customHeight="1">
      <c r="C836" s="11"/>
      <c r="D836" s="11"/>
      <c r="E836" s="11"/>
      <c r="F836" s="2"/>
      <c r="G836" s="2"/>
      <c r="H836" s="2"/>
      <c r="I836" s="11"/>
      <c r="J836" s="11"/>
      <c r="K836" s="2"/>
      <c r="L836" s="2"/>
      <c r="M836" s="2"/>
    </row>
    <row r="837" ht="15.75" customHeight="1">
      <c r="C837" s="11"/>
      <c r="D837" s="11"/>
      <c r="E837" s="11"/>
      <c r="F837" s="2"/>
      <c r="G837" s="2"/>
      <c r="H837" s="2"/>
      <c r="I837" s="11"/>
      <c r="J837" s="11"/>
      <c r="K837" s="2"/>
      <c r="L837" s="2"/>
      <c r="M837" s="2"/>
    </row>
    <row r="838" ht="15.75" customHeight="1">
      <c r="C838" s="11"/>
      <c r="D838" s="11"/>
      <c r="E838" s="11"/>
      <c r="F838" s="2"/>
      <c r="G838" s="2"/>
      <c r="H838" s="2"/>
      <c r="I838" s="11"/>
      <c r="J838" s="11"/>
      <c r="K838" s="2"/>
      <c r="L838" s="2"/>
      <c r="M838" s="2"/>
    </row>
    <row r="839" ht="15.75" customHeight="1">
      <c r="C839" s="11"/>
      <c r="D839" s="11"/>
      <c r="E839" s="11"/>
      <c r="F839" s="2"/>
      <c r="G839" s="2"/>
      <c r="H839" s="2"/>
      <c r="I839" s="11"/>
      <c r="J839" s="11"/>
      <c r="K839" s="2"/>
      <c r="L839" s="2"/>
      <c r="M839" s="2"/>
    </row>
    <row r="840" ht="15.75" customHeight="1">
      <c r="C840" s="11"/>
      <c r="D840" s="11"/>
      <c r="E840" s="11"/>
      <c r="F840" s="2"/>
      <c r="G840" s="2"/>
      <c r="H840" s="2"/>
      <c r="I840" s="11"/>
      <c r="J840" s="11"/>
      <c r="K840" s="2"/>
      <c r="L840" s="2"/>
      <c r="M840" s="2"/>
    </row>
    <row r="841" ht="15.75" customHeight="1">
      <c r="C841" s="11"/>
      <c r="D841" s="11"/>
      <c r="E841" s="11"/>
      <c r="F841" s="2"/>
      <c r="G841" s="2"/>
      <c r="H841" s="2"/>
      <c r="I841" s="11"/>
      <c r="J841" s="11"/>
      <c r="K841" s="2"/>
      <c r="L841" s="2"/>
      <c r="M841" s="2"/>
    </row>
    <row r="842" ht="15.75" customHeight="1">
      <c r="C842" s="11"/>
      <c r="D842" s="11"/>
      <c r="E842" s="11"/>
      <c r="F842" s="2"/>
      <c r="G842" s="2"/>
      <c r="H842" s="2"/>
      <c r="I842" s="11"/>
      <c r="J842" s="11"/>
      <c r="K842" s="2"/>
      <c r="L842" s="2"/>
      <c r="M842" s="2"/>
    </row>
    <row r="843" ht="15.75" customHeight="1">
      <c r="C843" s="11"/>
      <c r="D843" s="11"/>
      <c r="E843" s="11"/>
      <c r="F843" s="2"/>
      <c r="G843" s="2"/>
      <c r="H843" s="2"/>
      <c r="I843" s="11"/>
      <c r="J843" s="11"/>
      <c r="K843" s="2"/>
      <c r="L843" s="2"/>
      <c r="M843" s="2"/>
    </row>
    <row r="844" ht="15.75" customHeight="1">
      <c r="C844" s="11"/>
      <c r="D844" s="11"/>
      <c r="E844" s="11"/>
      <c r="F844" s="2"/>
      <c r="G844" s="2"/>
      <c r="H844" s="2"/>
      <c r="I844" s="11"/>
      <c r="J844" s="11"/>
      <c r="K844" s="2"/>
      <c r="L844" s="2"/>
      <c r="M844" s="2"/>
    </row>
    <row r="845" ht="15.75" customHeight="1">
      <c r="C845" s="11"/>
      <c r="D845" s="11"/>
      <c r="E845" s="11"/>
      <c r="F845" s="2"/>
      <c r="G845" s="2"/>
      <c r="H845" s="2"/>
      <c r="I845" s="11"/>
      <c r="J845" s="11"/>
      <c r="K845" s="2"/>
      <c r="L845" s="2"/>
      <c r="M845" s="2"/>
    </row>
    <row r="846" ht="15.75" customHeight="1">
      <c r="C846" s="11"/>
      <c r="D846" s="11"/>
      <c r="E846" s="11"/>
      <c r="F846" s="2"/>
      <c r="G846" s="2"/>
      <c r="H846" s="2"/>
      <c r="I846" s="11"/>
      <c r="J846" s="11"/>
      <c r="K846" s="2"/>
      <c r="L846" s="2"/>
      <c r="M846" s="2"/>
    </row>
    <row r="847" ht="15.75" customHeight="1">
      <c r="C847" s="11"/>
      <c r="D847" s="11"/>
      <c r="E847" s="11"/>
      <c r="F847" s="2"/>
      <c r="G847" s="2"/>
      <c r="H847" s="2"/>
      <c r="I847" s="11"/>
      <c r="J847" s="11"/>
      <c r="K847" s="2"/>
      <c r="L847" s="2"/>
      <c r="M847" s="2"/>
    </row>
    <row r="848" ht="15.75" customHeight="1">
      <c r="C848" s="11"/>
      <c r="D848" s="11"/>
      <c r="E848" s="11"/>
      <c r="F848" s="2"/>
      <c r="G848" s="2"/>
      <c r="H848" s="2"/>
      <c r="I848" s="11"/>
      <c r="J848" s="11"/>
      <c r="K848" s="2"/>
      <c r="L848" s="2"/>
      <c r="M848" s="2"/>
    </row>
    <row r="849" ht="15.75" customHeight="1">
      <c r="C849" s="11"/>
      <c r="D849" s="11"/>
      <c r="E849" s="11"/>
      <c r="F849" s="2"/>
      <c r="G849" s="2"/>
      <c r="H849" s="2"/>
      <c r="I849" s="11"/>
      <c r="J849" s="11"/>
      <c r="K849" s="2"/>
      <c r="L849" s="2"/>
      <c r="M849" s="2"/>
    </row>
    <row r="850" ht="15.75" customHeight="1">
      <c r="C850" s="11"/>
      <c r="D850" s="11"/>
      <c r="E850" s="11"/>
      <c r="F850" s="2"/>
      <c r="G850" s="2"/>
      <c r="H850" s="2"/>
      <c r="I850" s="11"/>
      <c r="J850" s="11"/>
      <c r="K850" s="2"/>
      <c r="L850" s="2"/>
      <c r="M850" s="2"/>
    </row>
    <row r="851" ht="15.75" customHeight="1">
      <c r="C851" s="11"/>
      <c r="D851" s="11"/>
      <c r="E851" s="11"/>
      <c r="F851" s="2"/>
      <c r="G851" s="2"/>
      <c r="H851" s="2"/>
      <c r="I851" s="11"/>
      <c r="J851" s="11"/>
      <c r="K851" s="2"/>
      <c r="L851" s="2"/>
      <c r="M851" s="2"/>
    </row>
    <row r="852" ht="15.75" customHeight="1">
      <c r="C852" s="11"/>
      <c r="D852" s="11"/>
      <c r="E852" s="11"/>
      <c r="F852" s="2"/>
      <c r="G852" s="2"/>
      <c r="H852" s="2"/>
      <c r="I852" s="11"/>
      <c r="J852" s="11"/>
      <c r="K852" s="2"/>
      <c r="L852" s="2"/>
      <c r="M852" s="2"/>
    </row>
    <row r="853" ht="15.75" customHeight="1">
      <c r="C853" s="11"/>
      <c r="D853" s="11"/>
      <c r="E853" s="11"/>
      <c r="F853" s="2"/>
      <c r="G853" s="2"/>
      <c r="H853" s="2"/>
      <c r="I853" s="11"/>
      <c r="J853" s="11"/>
      <c r="K853" s="2"/>
      <c r="L853" s="2"/>
      <c r="M853" s="2"/>
    </row>
    <row r="854" ht="15.75" customHeight="1">
      <c r="C854" s="11"/>
      <c r="D854" s="11"/>
      <c r="E854" s="11"/>
      <c r="F854" s="2"/>
      <c r="G854" s="2"/>
      <c r="H854" s="2"/>
      <c r="I854" s="11"/>
      <c r="J854" s="11"/>
      <c r="K854" s="2"/>
      <c r="L854" s="2"/>
      <c r="M854" s="2"/>
    </row>
    <row r="855" ht="15.75" customHeight="1">
      <c r="C855" s="11"/>
      <c r="D855" s="11"/>
      <c r="E855" s="11"/>
      <c r="F855" s="2"/>
      <c r="G855" s="2"/>
      <c r="H855" s="2"/>
      <c r="I855" s="11"/>
      <c r="J855" s="11"/>
      <c r="K855" s="2"/>
      <c r="L855" s="2"/>
      <c r="M855" s="2"/>
    </row>
    <row r="856" ht="15.75" customHeight="1">
      <c r="C856" s="11"/>
      <c r="D856" s="11"/>
      <c r="E856" s="11"/>
      <c r="F856" s="2"/>
      <c r="G856" s="2"/>
      <c r="H856" s="2"/>
      <c r="I856" s="11"/>
      <c r="J856" s="11"/>
      <c r="K856" s="2"/>
      <c r="L856" s="2"/>
      <c r="M856" s="2"/>
    </row>
    <row r="857" ht="15.75" customHeight="1">
      <c r="C857" s="11"/>
      <c r="D857" s="11"/>
      <c r="E857" s="11"/>
      <c r="F857" s="2"/>
      <c r="G857" s="2"/>
      <c r="H857" s="2"/>
      <c r="I857" s="11"/>
      <c r="J857" s="11"/>
      <c r="K857" s="2"/>
      <c r="L857" s="2"/>
      <c r="M857" s="2"/>
    </row>
    <row r="858" ht="15.75" customHeight="1">
      <c r="C858" s="11"/>
      <c r="D858" s="11"/>
      <c r="E858" s="11"/>
      <c r="F858" s="2"/>
      <c r="G858" s="2"/>
      <c r="H858" s="2"/>
      <c r="I858" s="11"/>
      <c r="J858" s="11"/>
      <c r="K858" s="2"/>
      <c r="L858" s="2"/>
      <c r="M858" s="2"/>
    </row>
    <row r="859" ht="15.75" customHeight="1">
      <c r="C859" s="11"/>
      <c r="D859" s="11"/>
      <c r="E859" s="11"/>
      <c r="F859" s="2"/>
      <c r="G859" s="2"/>
      <c r="H859" s="2"/>
      <c r="I859" s="11"/>
      <c r="J859" s="11"/>
      <c r="K859" s="2"/>
      <c r="L859" s="2"/>
      <c r="M859" s="2"/>
    </row>
    <row r="860" ht="15.75" customHeight="1">
      <c r="C860" s="11"/>
      <c r="D860" s="11"/>
      <c r="E860" s="11"/>
      <c r="F860" s="2"/>
      <c r="G860" s="2"/>
      <c r="H860" s="2"/>
      <c r="I860" s="11"/>
      <c r="J860" s="11"/>
      <c r="K860" s="2"/>
      <c r="L860" s="2"/>
      <c r="M860" s="2"/>
    </row>
    <row r="861" ht="15.75" customHeight="1">
      <c r="C861" s="11"/>
      <c r="D861" s="11"/>
      <c r="E861" s="11"/>
      <c r="F861" s="2"/>
      <c r="G861" s="2"/>
      <c r="H861" s="2"/>
      <c r="I861" s="11"/>
      <c r="J861" s="11"/>
      <c r="K861" s="2"/>
      <c r="L861" s="2"/>
      <c r="M861" s="2"/>
    </row>
    <row r="862" ht="15.75" customHeight="1">
      <c r="C862" s="11"/>
      <c r="D862" s="11"/>
      <c r="E862" s="11"/>
      <c r="F862" s="2"/>
      <c r="G862" s="2"/>
      <c r="H862" s="2"/>
      <c r="I862" s="11"/>
      <c r="J862" s="11"/>
      <c r="K862" s="2"/>
      <c r="L862" s="2"/>
      <c r="M862" s="2"/>
    </row>
    <row r="863" ht="15.75" customHeight="1">
      <c r="C863" s="11"/>
      <c r="D863" s="11"/>
      <c r="E863" s="11"/>
      <c r="F863" s="2"/>
      <c r="G863" s="2"/>
      <c r="H863" s="2"/>
      <c r="I863" s="11"/>
      <c r="J863" s="11"/>
      <c r="K863" s="2"/>
      <c r="L863" s="2"/>
      <c r="M863" s="2"/>
    </row>
    <row r="864" ht="15.75" customHeight="1">
      <c r="C864" s="11"/>
      <c r="D864" s="11"/>
      <c r="E864" s="11"/>
      <c r="F864" s="2"/>
      <c r="G864" s="2"/>
      <c r="H864" s="2"/>
      <c r="I864" s="11"/>
      <c r="J864" s="11"/>
      <c r="K864" s="2"/>
      <c r="L864" s="2"/>
      <c r="M864" s="2"/>
    </row>
    <row r="865" ht="15.75" customHeight="1">
      <c r="C865" s="11"/>
      <c r="D865" s="11"/>
      <c r="E865" s="11"/>
      <c r="F865" s="2"/>
      <c r="G865" s="2"/>
      <c r="H865" s="2"/>
      <c r="I865" s="11"/>
      <c r="J865" s="11"/>
      <c r="K865" s="2"/>
      <c r="L865" s="2"/>
      <c r="M865" s="2"/>
    </row>
    <row r="866" ht="15.75" customHeight="1">
      <c r="C866" s="11"/>
      <c r="D866" s="11"/>
      <c r="E866" s="11"/>
      <c r="F866" s="2"/>
      <c r="G866" s="2"/>
      <c r="H866" s="2"/>
      <c r="I866" s="11"/>
      <c r="J866" s="11"/>
      <c r="K866" s="2"/>
      <c r="L866" s="2"/>
      <c r="M866" s="2"/>
    </row>
    <row r="867" ht="15.75" customHeight="1">
      <c r="C867" s="11"/>
      <c r="D867" s="11"/>
      <c r="E867" s="11"/>
      <c r="F867" s="2"/>
      <c r="G867" s="2"/>
      <c r="H867" s="2"/>
      <c r="I867" s="11"/>
      <c r="J867" s="11"/>
      <c r="K867" s="2"/>
      <c r="L867" s="2"/>
      <c r="M867" s="2"/>
    </row>
    <row r="868" ht="15.75" customHeight="1">
      <c r="C868" s="11"/>
      <c r="D868" s="11"/>
      <c r="E868" s="11"/>
      <c r="F868" s="2"/>
      <c r="G868" s="2"/>
      <c r="H868" s="2"/>
      <c r="I868" s="11"/>
      <c r="J868" s="11"/>
      <c r="K868" s="2"/>
      <c r="L868" s="2"/>
      <c r="M868" s="2"/>
    </row>
    <row r="869" ht="15.75" customHeight="1">
      <c r="C869" s="11"/>
      <c r="D869" s="11"/>
      <c r="E869" s="11"/>
      <c r="F869" s="2"/>
      <c r="G869" s="2"/>
      <c r="H869" s="2"/>
      <c r="I869" s="11"/>
      <c r="J869" s="11"/>
      <c r="K869" s="2"/>
      <c r="L869" s="2"/>
      <c r="M869" s="2"/>
    </row>
    <row r="870" ht="15.75" customHeight="1">
      <c r="C870" s="11"/>
      <c r="D870" s="11"/>
      <c r="E870" s="11"/>
      <c r="F870" s="2"/>
      <c r="G870" s="2"/>
      <c r="H870" s="2"/>
      <c r="I870" s="11"/>
      <c r="J870" s="11"/>
      <c r="K870" s="2"/>
      <c r="L870" s="2"/>
      <c r="M870" s="2"/>
    </row>
    <row r="871" ht="15.75" customHeight="1">
      <c r="C871" s="11"/>
      <c r="D871" s="11"/>
      <c r="E871" s="11"/>
      <c r="F871" s="2"/>
      <c r="G871" s="2"/>
      <c r="H871" s="2"/>
      <c r="I871" s="11"/>
      <c r="J871" s="11"/>
      <c r="K871" s="2"/>
      <c r="L871" s="2"/>
      <c r="M871" s="2"/>
    </row>
    <row r="872" ht="15.75" customHeight="1">
      <c r="C872" s="11"/>
      <c r="D872" s="11"/>
      <c r="E872" s="11"/>
      <c r="F872" s="2"/>
      <c r="G872" s="2"/>
      <c r="H872" s="2"/>
      <c r="I872" s="11"/>
      <c r="J872" s="11"/>
      <c r="K872" s="2"/>
      <c r="L872" s="2"/>
      <c r="M872" s="2"/>
    </row>
    <row r="873" ht="15.75" customHeight="1">
      <c r="C873" s="11"/>
      <c r="D873" s="11"/>
      <c r="E873" s="11"/>
      <c r="F873" s="2"/>
      <c r="G873" s="2"/>
      <c r="H873" s="2"/>
      <c r="I873" s="11"/>
      <c r="J873" s="11"/>
      <c r="K873" s="2"/>
      <c r="L873" s="2"/>
      <c r="M873" s="2"/>
    </row>
    <row r="874" ht="15.75" customHeight="1">
      <c r="C874" s="11"/>
      <c r="D874" s="11"/>
      <c r="E874" s="11"/>
      <c r="F874" s="2"/>
      <c r="G874" s="2"/>
      <c r="H874" s="2"/>
      <c r="I874" s="11"/>
      <c r="J874" s="11"/>
      <c r="K874" s="2"/>
      <c r="L874" s="2"/>
      <c r="M874" s="2"/>
    </row>
    <row r="875" ht="15.75" customHeight="1">
      <c r="C875" s="11"/>
      <c r="D875" s="11"/>
      <c r="E875" s="11"/>
      <c r="F875" s="2"/>
      <c r="G875" s="2"/>
      <c r="H875" s="2"/>
      <c r="I875" s="11"/>
      <c r="J875" s="11"/>
      <c r="K875" s="2"/>
      <c r="L875" s="2"/>
      <c r="M875" s="2"/>
    </row>
    <row r="876" ht="15.75" customHeight="1">
      <c r="C876" s="11"/>
      <c r="D876" s="11"/>
      <c r="E876" s="11"/>
      <c r="F876" s="2"/>
      <c r="G876" s="2"/>
      <c r="H876" s="2"/>
      <c r="I876" s="11"/>
      <c r="J876" s="11"/>
      <c r="K876" s="2"/>
      <c r="L876" s="2"/>
      <c r="M876" s="2"/>
    </row>
    <row r="877" ht="15.75" customHeight="1">
      <c r="C877" s="11"/>
      <c r="D877" s="11"/>
      <c r="E877" s="11"/>
      <c r="F877" s="2"/>
      <c r="G877" s="2"/>
      <c r="H877" s="2"/>
      <c r="I877" s="11"/>
      <c r="J877" s="11"/>
      <c r="K877" s="2"/>
      <c r="L877" s="2"/>
      <c r="M877" s="2"/>
    </row>
    <row r="878" ht="15.75" customHeight="1">
      <c r="C878" s="11"/>
      <c r="D878" s="11"/>
      <c r="E878" s="11"/>
      <c r="F878" s="2"/>
      <c r="G878" s="2"/>
      <c r="H878" s="2"/>
      <c r="I878" s="11"/>
      <c r="J878" s="11"/>
      <c r="K878" s="2"/>
      <c r="L878" s="2"/>
      <c r="M878" s="2"/>
    </row>
    <row r="879" ht="15.75" customHeight="1">
      <c r="C879" s="11"/>
      <c r="D879" s="11"/>
      <c r="E879" s="11"/>
      <c r="F879" s="2"/>
      <c r="G879" s="2"/>
      <c r="H879" s="2"/>
      <c r="I879" s="11"/>
      <c r="J879" s="11"/>
      <c r="K879" s="2"/>
      <c r="L879" s="2"/>
      <c r="M879" s="2"/>
    </row>
    <row r="880" ht="15.75" customHeight="1">
      <c r="C880" s="11"/>
      <c r="D880" s="11"/>
      <c r="E880" s="11"/>
      <c r="F880" s="2"/>
      <c r="G880" s="2"/>
      <c r="H880" s="2"/>
      <c r="I880" s="11"/>
      <c r="J880" s="11"/>
      <c r="K880" s="2"/>
      <c r="L880" s="2"/>
      <c r="M880" s="2"/>
    </row>
    <row r="881" ht="15.75" customHeight="1">
      <c r="C881" s="11"/>
      <c r="D881" s="11"/>
      <c r="E881" s="11"/>
      <c r="F881" s="2"/>
      <c r="G881" s="2"/>
      <c r="H881" s="2"/>
      <c r="I881" s="11"/>
      <c r="J881" s="11"/>
      <c r="K881" s="2"/>
      <c r="L881" s="2"/>
      <c r="M881" s="2"/>
    </row>
    <row r="882" ht="15.75" customHeight="1">
      <c r="C882" s="11"/>
      <c r="D882" s="11"/>
      <c r="E882" s="11"/>
      <c r="F882" s="2"/>
      <c r="G882" s="2"/>
      <c r="H882" s="2"/>
      <c r="I882" s="11"/>
      <c r="J882" s="11"/>
      <c r="K882" s="2"/>
      <c r="L882" s="2"/>
      <c r="M882" s="2"/>
    </row>
    <row r="883" ht="15.75" customHeight="1">
      <c r="C883" s="11"/>
      <c r="D883" s="11"/>
      <c r="E883" s="11"/>
      <c r="F883" s="2"/>
      <c r="G883" s="2"/>
      <c r="H883" s="2"/>
      <c r="I883" s="11"/>
      <c r="J883" s="11"/>
      <c r="K883" s="2"/>
      <c r="L883" s="2"/>
      <c r="M883" s="2"/>
    </row>
    <row r="884" ht="15.75" customHeight="1">
      <c r="C884" s="11"/>
      <c r="D884" s="11"/>
      <c r="E884" s="11"/>
      <c r="F884" s="2"/>
      <c r="G884" s="2"/>
      <c r="H884" s="2"/>
      <c r="I884" s="11"/>
      <c r="J884" s="11"/>
      <c r="K884" s="2"/>
      <c r="L884" s="2"/>
      <c r="M884" s="2"/>
    </row>
    <row r="885" ht="15.75" customHeight="1">
      <c r="C885" s="11"/>
      <c r="D885" s="11"/>
      <c r="E885" s="11"/>
      <c r="F885" s="2"/>
      <c r="G885" s="2"/>
      <c r="H885" s="2"/>
      <c r="I885" s="11"/>
      <c r="J885" s="11"/>
      <c r="K885" s="2"/>
      <c r="L885" s="2"/>
      <c r="M885" s="2"/>
    </row>
    <row r="886" ht="15.75" customHeight="1">
      <c r="C886" s="11"/>
      <c r="D886" s="11"/>
      <c r="E886" s="11"/>
      <c r="F886" s="2"/>
      <c r="G886" s="2"/>
      <c r="H886" s="2"/>
      <c r="I886" s="11"/>
      <c r="J886" s="11"/>
      <c r="K886" s="2"/>
      <c r="L886" s="2"/>
      <c r="M886" s="2"/>
    </row>
    <row r="887" ht="15.75" customHeight="1">
      <c r="C887" s="11"/>
      <c r="D887" s="11"/>
      <c r="E887" s="11"/>
      <c r="F887" s="2"/>
      <c r="G887" s="2"/>
      <c r="H887" s="2"/>
      <c r="I887" s="11"/>
      <c r="J887" s="11"/>
      <c r="K887" s="2"/>
      <c r="L887" s="2"/>
      <c r="M887" s="2"/>
    </row>
    <row r="888" ht="15.75" customHeight="1">
      <c r="C888" s="11"/>
      <c r="D888" s="11"/>
      <c r="E888" s="11"/>
      <c r="F888" s="2"/>
      <c r="G888" s="2"/>
      <c r="H888" s="2"/>
      <c r="I888" s="11"/>
      <c r="J888" s="11"/>
      <c r="K888" s="2"/>
      <c r="L888" s="2"/>
      <c r="M888" s="2"/>
    </row>
    <row r="889" ht="15.75" customHeight="1">
      <c r="C889" s="11"/>
      <c r="D889" s="11"/>
      <c r="E889" s="11"/>
      <c r="F889" s="2"/>
      <c r="G889" s="2"/>
      <c r="H889" s="2"/>
      <c r="I889" s="11"/>
      <c r="J889" s="11"/>
      <c r="K889" s="2"/>
      <c r="L889" s="2"/>
      <c r="M889" s="2"/>
    </row>
    <row r="890" ht="15.75" customHeight="1">
      <c r="C890" s="11"/>
      <c r="D890" s="11"/>
      <c r="E890" s="11"/>
      <c r="F890" s="2"/>
      <c r="G890" s="2"/>
      <c r="H890" s="2"/>
      <c r="I890" s="11"/>
      <c r="J890" s="11"/>
      <c r="K890" s="2"/>
      <c r="L890" s="2"/>
      <c r="M890" s="2"/>
    </row>
    <row r="891" ht="15.75" customHeight="1">
      <c r="C891" s="11"/>
      <c r="D891" s="11"/>
      <c r="E891" s="11"/>
      <c r="F891" s="2"/>
      <c r="G891" s="2"/>
      <c r="H891" s="2"/>
      <c r="I891" s="11"/>
      <c r="J891" s="11"/>
      <c r="K891" s="2"/>
      <c r="L891" s="2"/>
      <c r="M891" s="2"/>
    </row>
    <row r="892" ht="15.75" customHeight="1">
      <c r="C892" s="11"/>
      <c r="D892" s="11"/>
      <c r="E892" s="11"/>
      <c r="F892" s="2"/>
      <c r="G892" s="2"/>
      <c r="H892" s="2"/>
      <c r="I892" s="11"/>
      <c r="J892" s="11"/>
      <c r="K892" s="2"/>
      <c r="L892" s="2"/>
      <c r="M892" s="2"/>
    </row>
    <row r="893" ht="15.75" customHeight="1">
      <c r="C893" s="11"/>
      <c r="D893" s="11"/>
      <c r="E893" s="11"/>
      <c r="F893" s="2"/>
      <c r="G893" s="2"/>
      <c r="H893" s="2"/>
      <c r="I893" s="11"/>
      <c r="J893" s="11"/>
      <c r="K893" s="2"/>
      <c r="L893" s="2"/>
      <c r="M893" s="2"/>
    </row>
    <row r="894" ht="15.75" customHeight="1">
      <c r="C894" s="11"/>
      <c r="D894" s="11"/>
      <c r="E894" s="11"/>
      <c r="F894" s="2"/>
      <c r="G894" s="2"/>
      <c r="H894" s="2"/>
      <c r="I894" s="11"/>
      <c r="J894" s="11"/>
      <c r="K894" s="2"/>
      <c r="L894" s="2"/>
      <c r="M894" s="2"/>
    </row>
    <row r="895" ht="15.75" customHeight="1">
      <c r="C895" s="11"/>
      <c r="D895" s="11"/>
      <c r="E895" s="11"/>
      <c r="F895" s="2"/>
      <c r="G895" s="2"/>
      <c r="H895" s="2"/>
      <c r="I895" s="11"/>
      <c r="J895" s="11"/>
      <c r="K895" s="2"/>
      <c r="L895" s="2"/>
      <c r="M895" s="2"/>
    </row>
    <row r="896" ht="15.75" customHeight="1">
      <c r="C896" s="11"/>
      <c r="D896" s="11"/>
      <c r="E896" s="11"/>
      <c r="F896" s="2"/>
      <c r="G896" s="2"/>
      <c r="H896" s="2"/>
      <c r="I896" s="11"/>
      <c r="J896" s="11"/>
      <c r="K896" s="2"/>
      <c r="L896" s="2"/>
      <c r="M896" s="2"/>
    </row>
    <row r="897" ht="15.75" customHeight="1">
      <c r="C897" s="11"/>
      <c r="D897" s="11"/>
      <c r="E897" s="11"/>
      <c r="F897" s="2"/>
      <c r="G897" s="2"/>
      <c r="H897" s="2"/>
      <c r="I897" s="11"/>
      <c r="J897" s="11"/>
      <c r="K897" s="2"/>
      <c r="L897" s="2"/>
      <c r="M897" s="2"/>
    </row>
    <row r="898" ht="15.75" customHeight="1">
      <c r="C898" s="11"/>
      <c r="D898" s="11"/>
      <c r="E898" s="11"/>
      <c r="F898" s="2"/>
      <c r="G898" s="2"/>
      <c r="H898" s="2"/>
      <c r="I898" s="11"/>
      <c r="J898" s="11"/>
      <c r="K898" s="2"/>
      <c r="L898" s="2"/>
      <c r="M898" s="2"/>
    </row>
    <row r="899" ht="15.75" customHeight="1">
      <c r="C899" s="11"/>
      <c r="D899" s="11"/>
      <c r="E899" s="11"/>
      <c r="F899" s="2"/>
      <c r="G899" s="2"/>
      <c r="H899" s="2"/>
      <c r="I899" s="11"/>
      <c r="J899" s="11"/>
      <c r="K899" s="2"/>
      <c r="L899" s="2"/>
      <c r="M899" s="2"/>
    </row>
    <row r="900" ht="15.75" customHeight="1">
      <c r="C900" s="11"/>
      <c r="D900" s="11"/>
      <c r="E900" s="11"/>
      <c r="F900" s="2"/>
      <c r="G900" s="2"/>
      <c r="H900" s="2"/>
      <c r="I900" s="11"/>
      <c r="J900" s="11"/>
      <c r="K900" s="2"/>
      <c r="L900" s="2"/>
      <c r="M900" s="2"/>
    </row>
    <row r="901" ht="15.75" customHeight="1">
      <c r="C901" s="11"/>
      <c r="D901" s="11"/>
      <c r="E901" s="11"/>
      <c r="F901" s="2"/>
      <c r="G901" s="2"/>
      <c r="H901" s="2"/>
      <c r="I901" s="11"/>
      <c r="J901" s="11"/>
      <c r="K901" s="2"/>
      <c r="L901" s="2"/>
      <c r="M901" s="2"/>
    </row>
    <row r="902" ht="15.75" customHeight="1">
      <c r="C902" s="11"/>
      <c r="D902" s="11"/>
      <c r="E902" s="11"/>
      <c r="F902" s="2"/>
      <c r="G902" s="2"/>
      <c r="H902" s="2"/>
      <c r="I902" s="11"/>
      <c r="J902" s="11"/>
      <c r="K902" s="2"/>
      <c r="L902" s="2"/>
      <c r="M902" s="2"/>
    </row>
    <row r="903" ht="15.75" customHeight="1">
      <c r="C903" s="11"/>
      <c r="D903" s="11"/>
      <c r="E903" s="11"/>
      <c r="F903" s="2"/>
      <c r="G903" s="2"/>
      <c r="H903" s="2"/>
      <c r="I903" s="11"/>
      <c r="J903" s="11"/>
      <c r="K903" s="2"/>
      <c r="L903" s="2"/>
      <c r="M903" s="2"/>
    </row>
    <row r="904" ht="15.75" customHeight="1">
      <c r="C904" s="11"/>
      <c r="D904" s="11"/>
      <c r="E904" s="11"/>
      <c r="F904" s="2"/>
      <c r="G904" s="2"/>
      <c r="H904" s="2"/>
      <c r="I904" s="11"/>
      <c r="J904" s="11"/>
      <c r="K904" s="2"/>
      <c r="L904" s="2"/>
      <c r="M904" s="2"/>
    </row>
    <row r="905" ht="15.75" customHeight="1">
      <c r="C905" s="11"/>
      <c r="D905" s="11"/>
      <c r="E905" s="11"/>
      <c r="F905" s="2"/>
      <c r="G905" s="2"/>
      <c r="H905" s="2"/>
      <c r="I905" s="11"/>
      <c r="J905" s="11"/>
      <c r="K905" s="2"/>
      <c r="L905" s="2"/>
      <c r="M905" s="2"/>
    </row>
    <row r="906" ht="15.75" customHeight="1">
      <c r="C906" s="11"/>
      <c r="D906" s="11"/>
      <c r="E906" s="11"/>
      <c r="F906" s="2"/>
      <c r="G906" s="2"/>
      <c r="H906" s="2"/>
      <c r="I906" s="11"/>
      <c r="J906" s="11"/>
      <c r="K906" s="2"/>
      <c r="L906" s="2"/>
      <c r="M906" s="2"/>
    </row>
    <row r="907" ht="15.75" customHeight="1">
      <c r="C907" s="11"/>
      <c r="D907" s="11"/>
      <c r="E907" s="11"/>
      <c r="F907" s="2"/>
      <c r="G907" s="2"/>
      <c r="H907" s="2"/>
      <c r="I907" s="11"/>
      <c r="J907" s="11"/>
      <c r="K907" s="2"/>
      <c r="L907" s="2"/>
      <c r="M907" s="2"/>
    </row>
    <row r="908" ht="15.75" customHeight="1">
      <c r="C908" s="11"/>
      <c r="D908" s="11"/>
      <c r="E908" s="11"/>
      <c r="F908" s="2"/>
      <c r="G908" s="2"/>
      <c r="H908" s="2"/>
      <c r="I908" s="11"/>
      <c r="J908" s="11"/>
      <c r="K908" s="2"/>
      <c r="L908" s="2"/>
      <c r="M908" s="2"/>
    </row>
    <row r="909" ht="15.75" customHeight="1">
      <c r="C909" s="11"/>
      <c r="D909" s="11"/>
      <c r="E909" s="11"/>
      <c r="F909" s="2"/>
      <c r="G909" s="2"/>
      <c r="H909" s="2"/>
      <c r="I909" s="11"/>
      <c r="J909" s="11"/>
      <c r="K909" s="2"/>
      <c r="L909" s="2"/>
      <c r="M909" s="2"/>
    </row>
    <row r="910" ht="15.75" customHeight="1">
      <c r="C910" s="11"/>
      <c r="D910" s="11"/>
      <c r="E910" s="11"/>
      <c r="F910" s="2"/>
      <c r="G910" s="2"/>
      <c r="H910" s="2"/>
      <c r="I910" s="11"/>
      <c r="J910" s="11"/>
      <c r="K910" s="2"/>
      <c r="L910" s="2"/>
      <c r="M910" s="2"/>
    </row>
    <row r="911" ht="15.75" customHeight="1">
      <c r="C911" s="11"/>
      <c r="D911" s="11"/>
      <c r="E911" s="11"/>
      <c r="F911" s="2"/>
      <c r="G911" s="2"/>
      <c r="H911" s="2"/>
      <c r="I911" s="11"/>
      <c r="J911" s="11"/>
      <c r="K911" s="2"/>
      <c r="L911" s="2"/>
      <c r="M911" s="2"/>
    </row>
    <row r="912" ht="15.75" customHeight="1">
      <c r="C912" s="11"/>
      <c r="D912" s="11"/>
      <c r="E912" s="11"/>
      <c r="F912" s="2"/>
      <c r="G912" s="2"/>
      <c r="H912" s="2"/>
      <c r="I912" s="11"/>
      <c r="J912" s="11"/>
      <c r="K912" s="2"/>
      <c r="L912" s="2"/>
      <c r="M912" s="2"/>
    </row>
    <row r="913" ht="15.75" customHeight="1">
      <c r="C913" s="11"/>
      <c r="D913" s="11"/>
      <c r="E913" s="11"/>
      <c r="F913" s="2"/>
      <c r="G913" s="2"/>
      <c r="H913" s="2"/>
      <c r="I913" s="11"/>
      <c r="J913" s="11"/>
      <c r="K913" s="2"/>
      <c r="L913" s="2"/>
      <c r="M913" s="2"/>
    </row>
    <row r="914" ht="15.75" customHeight="1">
      <c r="C914" s="11"/>
      <c r="D914" s="11"/>
      <c r="E914" s="11"/>
      <c r="F914" s="2"/>
      <c r="G914" s="2"/>
      <c r="H914" s="2"/>
      <c r="I914" s="11"/>
      <c r="J914" s="11"/>
      <c r="K914" s="2"/>
      <c r="L914" s="2"/>
      <c r="M914" s="2"/>
    </row>
    <row r="915" ht="15.75" customHeight="1">
      <c r="C915" s="11"/>
      <c r="D915" s="11"/>
      <c r="E915" s="11"/>
      <c r="F915" s="2"/>
      <c r="G915" s="2"/>
      <c r="H915" s="2"/>
      <c r="I915" s="11"/>
      <c r="J915" s="11"/>
      <c r="K915" s="2"/>
      <c r="L915" s="2"/>
      <c r="M915" s="2"/>
    </row>
    <row r="916" ht="15.75" customHeight="1">
      <c r="C916" s="11"/>
      <c r="D916" s="11"/>
      <c r="E916" s="11"/>
      <c r="F916" s="2"/>
      <c r="G916" s="2"/>
      <c r="H916" s="2"/>
      <c r="I916" s="11"/>
      <c r="J916" s="11"/>
      <c r="K916" s="2"/>
      <c r="L916" s="2"/>
      <c r="M916" s="2"/>
    </row>
    <row r="917" ht="15.75" customHeight="1">
      <c r="C917" s="11"/>
      <c r="D917" s="11"/>
      <c r="E917" s="11"/>
      <c r="F917" s="2"/>
      <c r="G917" s="2"/>
      <c r="H917" s="2"/>
      <c r="I917" s="11"/>
      <c r="J917" s="11"/>
      <c r="K917" s="2"/>
      <c r="L917" s="2"/>
      <c r="M917" s="2"/>
    </row>
    <row r="918" ht="15.75" customHeight="1">
      <c r="C918" s="11"/>
      <c r="D918" s="11"/>
      <c r="E918" s="11"/>
      <c r="F918" s="2"/>
      <c r="G918" s="2"/>
      <c r="H918" s="2"/>
      <c r="I918" s="11"/>
      <c r="J918" s="11"/>
      <c r="K918" s="2"/>
      <c r="L918" s="2"/>
      <c r="M918" s="2"/>
    </row>
    <row r="919" ht="15.75" customHeight="1">
      <c r="C919" s="11"/>
      <c r="D919" s="11"/>
      <c r="E919" s="11"/>
      <c r="F919" s="2"/>
      <c r="G919" s="2"/>
      <c r="H919" s="2"/>
      <c r="I919" s="11"/>
      <c r="J919" s="11"/>
      <c r="K919" s="2"/>
      <c r="L919" s="2"/>
      <c r="M919" s="2"/>
    </row>
    <row r="920" ht="15.75" customHeight="1">
      <c r="C920" s="11"/>
      <c r="D920" s="11"/>
      <c r="E920" s="11"/>
      <c r="F920" s="2"/>
      <c r="G920" s="2"/>
      <c r="H920" s="2"/>
      <c r="I920" s="11"/>
      <c r="J920" s="11"/>
      <c r="K920" s="2"/>
      <c r="L920" s="2"/>
      <c r="M920" s="2"/>
    </row>
    <row r="921" ht="15.75" customHeight="1">
      <c r="C921" s="11"/>
      <c r="D921" s="11"/>
      <c r="E921" s="11"/>
      <c r="F921" s="2"/>
      <c r="G921" s="2"/>
      <c r="H921" s="2"/>
      <c r="I921" s="11"/>
      <c r="J921" s="11"/>
      <c r="K921" s="2"/>
      <c r="L921" s="2"/>
      <c r="M921" s="2"/>
    </row>
    <row r="922" ht="15.75" customHeight="1">
      <c r="C922" s="11"/>
      <c r="D922" s="11"/>
      <c r="E922" s="11"/>
      <c r="F922" s="2"/>
      <c r="G922" s="2"/>
      <c r="H922" s="2"/>
      <c r="I922" s="11"/>
      <c r="J922" s="11"/>
      <c r="K922" s="2"/>
      <c r="L922" s="2"/>
      <c r="M922" s="2"/>
    </row>
    <row r="923" ht="15.75" customHeight="1">
      <c r="C923" s="11"/>
      <c r="D923" s="11"/>
      <c r="E923" s="11"/>
      <c r="F923" s="2"/>
      <c r="G923" s="2"/>
      <c r="H923" s="2"/>
      <c r="I923" s="11"/>
      <c r="J923" s="11"/>
      <c r="K923" s="2"/>
      <c r="L923" s="2"/>
      <c r="M923" s="2"/>
    </row>
    <row r="924" ht="15.75" customHeight="1">
      <c r="C924" s="11"/>
      <c r="D924" s="11"/>
      <c r="E924" s="11"/>
      <c r="F924" s="2"/>
      <c r="G924" s="2"/>
      <c r="H924" s="2"/>
      <c r="I924" s="11"/>
      <c r="J924" s="11"/>
      <c r="K924" s="2"/>
      <c r="L924" s="2"/>
      <c r="M924" s="2"/>
    </row>
    <row r="925" ht="15.75" customHeight="1">
      <c r="C925" s="11"/>
      <c r="D925" s="11"/>
      <c r="E925" s="11"/>
      <c r="F925" s="2"/>
      <c r="G925" s="2"/>
      <c r="H925" s="2"/>
      <c r="I925" s="11"/>
      <c r="J925" s="11"/>
      <c r="K925" s="2"/>
      <c r="L925" s="2"/>
      <c r="M925" s="2"/>
    </row>
    <row r="926" ht="15.75" customHeight="1">
      <c r="C926" s="11"/>
      <c r="D926" s="11"/>
      <c r="E926" s="11"/>
      <c r="F926" s="2"/>
      <c r="G926" s="2"/>
      <c r="H926" s="2"/>
      <c r="I926" s="11"/>
      <c r="J926" s="11"/>
      <c r="K926" s="2"/>
      <c r="L926" s="2"/>
      <c r="M926" s="2"/>
    </row>
    <row r="927" ht="15.75" customHeight="1">
      <c r="C927" s="11"/>
      <c r="D927" s="11"/>
      <c r="E927" s="11"/>
      <c r="F927" s="2"/>
      <c r="G927" s="2"/>
      <c r="H927" s="2"/>
      <c r="I927" s="11"/>
      <c r="J927" s="11"/>
      <c r="K927" s="2"/>
      <c r="L927" s="2"/>
      <c r="M927" s="2"/>
    </row>
    <row r="928" ht="15.75" customHeight="1">
      <c r="C928" s="11"/>
      <c r="D928" s="11"/>
      <c r="E928" s="11"/>
      <c r="F928" s="2"/>
      <c r="G928" s="2"/>
      <c r="H928" s="2"/>
      <c r="I928" s="11"/>
      <c r="J928" s="11"/>
      <c r="K928" s="2"/>
      <c r="L928" s="2"/>
      <c r="M928" s="2"/>
    </row>
    <row r="929" ht="15.75" customHeight="1">
      <c r="C929" s="11"/>
      <c r="D929" s="11"/>
      <c r="E929" s="11"/>
      <c r="F929" s="2"/>
      <c r="G929" s="2"/>
      <c r="H929" s="2"/>
      <c r="I929" s="11"/>
      <c r="J929" s="11"/>
      <c r="K929" s="2"/>
      <c r="L929" s="2"/>
      <c r="M929" s="2"/>
    </row>
    <row r="930" ht="15.75" customHeight="1">
      <c r="C930" s="11"/>
      <c r="D930" s="11"/>
      <c r="E930" s="11"/>
      <c r="F930" s="2"/>
      <c r="G930" s="2"/>
      <c r="H930" s="2"/>
      <c r="I930" s="11"/>
      <c r="J930" s="11"/>
      <c r="K930" s="2"/>
      <c r="L930" s="2"/>
      <c r="M930" s="2"/>
    </row>
    <row r="931" ht="15.75" customHeight="1">
      <c r="C931" s="11"/>
      <c r="D931" s="11"/>
      <c r="E931" s="11"/>
      <c r="F931" s="2"/>
      <c r="G931" s="2"/>
      <c r="H931" s="2"/>
      <c r="I931" s="11"/>
      <c r="J931" s="11"/>
      <c r="K931" s="2"/>
      <c r="L931" s="2"/>
      <c r="M931" s="2"/>
    </row>
    <row r="932" ht="15.75" customHeight="1">
      <c r="C932" s="11"/>
      <c r="D932" s="11"/>
      <c r="E932" s="11"/>
      <c r="F932" s="2"/>
      <c r="G932" s="2"/>
      <c r="H932" s="2"/>
      <c r="I932" s="11"/>
      <c r="J932" s="11"/>
      <c r="K932" s="2"/>
      <c r="L932" s="2"/>
      <c r="M932" s="2"/>
    </row>
    <row r="933" ht="15.75" customHeight="1">
      <c r="C933" s="11"/>
      <c r="D933" s="11"/>
      <c r="E933" s="11"/>
      <c r="F933" s="2"/>
      <c r="G933" s="2"/>
      <c r="H933" s="2"/>
      <c r="I933" s="11"/>
      <c r="J933" s="11"/>
      <c r="K933" s="2"/>
      <c r="L933" s="2"/>
      <c r="M933" s="2"/>
    </row>
    <row r="934" ht="15.75" customHeight="1">
      <c r="C934" s="11"/>
      <c r="D934" s="11"/>
      <c r="E934" s="11"/>
      <c r="F934" s="2"/>
      <c r="G934" s="2"/>
      <c r="H934" s="2"/>
      <c r="I934" s="11"/>
      <c r="J934" s="11"/>
      <c r="K934" s="2"/>
      <c r="L934" s="2"/>
      <c r="M934" s="2"/>
    </row>
    <row r="935" ht="15.75" customHeight="1">
      <c r="C935" s="11"/>
      <c r="D935" s="11"/>
      <c r="E935" s="11"/>
      <c r="F935" s="2"/>
      <c r="G935" s="2"/>
      <c r="H935" s="2"/>
      <c r="I935" s="11"/>
      <c r="J935" s="11"/>
      <c r="K935" s="2"/>
      <c r="L935" s="2"/>
      <c r="M935" s="2"/>
    </row>
    <row r="936" ht="15.75" customHeight="1">
      <c r="C936" s="11"/>
      <c r="D936" s="11"/>
      <c r="E936" s="11"/>
      <c r="F936" s="2"/>
      <c r="G936" s="2"/>
      <c r="H936" s="2"/>
      <c r="I936" s="11"/>
      <c r="J936" s="11"/>
      <c r="K936" s="2"/>
      <c r="L936" s="2"/>
      <c r="M936" s="2"/>
    </row>
    <row r="937" ht="15.75" customHeight="1">
      <c r="C937" s="11"/>
      <c r="D937" s="11"/>
      <c r="E937" s="11"/>
      <c r="F937" s="2"/>
      <c r="G937" s="2"/>
      <c r="H937" s="2"/>
      <c r="I937" s="11"/>
      <c r="J937" s="11"/>
      <c r="K937" s="2"/>
      <c r="L937" s="2"/>
      <c r="M937" s="2"/>
    </row>
    <row r="938" ht="15.75" customHeight="1">
      <c r="C938" s="11"/>
      <c r="D938" s="11"/>
      <c r="E938" s="11"/>
      <c r="F938" s="2"/>
      <c r="G938" s="2"/>
      <c r="H938" s="2"/>
      <c r="I938" s="11"/>
      <c r="J938" s="11"/>
      <c r="K938" s="2"/>
      <c r="L938" s="2"/>
      <c r="M938" s="2"/>
    </row>
    <row r="939" ht="15.75" customHeight="1">
      <c r="C939" s="11"/>
      <c r="D939" s="11"/>
      <c r="E939" s="11"/>
      <c r="F939" s="2"/>
      <c r="G939" s="2"/>
      <c r="H939" s="2"/>
      <c r="I939" s="11"/>
      <c r="J939" s="11"/>
      <c r="K939" s="2"/>
      <c r="L939" s="2"/>
      <c r="M939" s="2"/>
    </row>
    <row r="940" ht="15.75" customHeight="1">
      <c r="C940" s="11"/>
      <c r="D940" s="11"/>
      <c r="E940" s="11"/>
      <c r="F940" s="2"/>
      <c r="G940" s="2"/>
      <c r="H940" s="2"/>
      <c r="I940" s="11"/>
      <c r="J940" s="11"/>
      <c r="K940" s="2"/>
      <c r="L940" s="2"/>
      <c r="M940" s="2"/>
    </row>
    <row r="941" ht="15.75" customHeight="1">
      <c r="C941" s="11"/>
      <c r="D941" s="11"/>
      <c r="E941" s="11"/>
      <c r="F941" s="2"/>
      <c r="G941" s="2"/>
      <c r="H941" s="2"/>
      <c r="I941" s="11"/>
      <c r="J941" s="11"/>
      <c r="K941" s="2"/>
      <c r="L941" s="2"/>
      <c r="M941" s="2"/>
    </row>
    <row r="942" ht="15.75" customHeight="1">
      <c r="C942" s="11"/>
      <c r="D942" s="11"/>
      <c r="E942" s="11"/>
      <c r="F942" s="2"/>
      <c r="G942" s="2"/>
      <c r="H942" s="2"/>
      <c r="I942" s="11"/>
      <c r="J942" s="11"/>
      <c r="K942" s="2"/>
      <c r="L942" s="2"/>
      <c r="M942" s="2"/>
    </row>
    <row r="943" ht="15.75" customHeight="1">
      <c r="C943" s="11"/>
      <c r="D943" s="11"/>
      <c r="E943" s="11"/>
      <c r="F943" s="2"/>
      <c r="G943" s="2"/>
      <c r="H943" s="2"/>
      <c r="I943" s="11"/>
      <c r="J943" s="11"/>
      <c r="K943" s="2"/>
      <c r="L943" s="2"/>
      <c r="M943" s="2"/>
    </row>
    <row r="944" ht="15.75" customHeight="1">
      <c r="C944" s="11"/>
      <c r="D944" s="11"/>
      <c r="E944" s="11"/>
      <c r="F944" s="2"/>
      <c r="G944" s="2"/>
      <c r="H944" s="2"/>
      <c r="I944" s="11"/>
      <c r="J944" s="11"/>
      <c r="K944" s="2"/>
      <c r="L944" s="2"/>
      <c r="M944" s="2"/>
    </row>
    <row r="945" ht="15.75" customHeight="1">
      <c r="C945" s="11"/>
      <c r="D945" s="11"/>
      <c r="E945" s="11"/>
      <c r="F945" s="2"/>
      <c r="G945" s="2"/>
      <c r="H945" s="2"/>
      <c r="I945" s="11"/>
      <c r="J945" s="11"/>
      <c r="K945" s="2"/>
      <c r="L945" s="2"/>
      <c r="M945" s="2"/>
    </row>
    <row r="946" ht="15.75" customHeight="1">
      <c r="C946" s="11"/>
      <c r="D946" s="11"/>
      <c r="E946" s="11"/>
      <c r="F946" s="2"/>
      <c r="G946" s="2"/>
      <c r="H946" s="2"/>
      <c r="I946" s="11"/>
      <c r="J946" s="11"/>
      <c r="K946" s="2"/>
      <c r="L946" s="2"/>
      <c r="M946" s="2"/>
    </row>
    <row r="947" ht="15.75" customHeight="1">
      <c r="C947" s="11"/>
      <c r="D947" s="11"/>
      <c r="E947" s="11"/>
      <c r="F947" s="2"/>
      <c r="G947" s="2"/>
      <c r="H947" s="2"/>
      <c r="I947" s="11"/>
      <c r="J947" s="11"/>
      <c r="K947" s="2"/>
      <c r="L947" s="2"/>
      <c r="M947" s="2"/>
    </row>
    <row r="948" ht="15.75" customHeight="1">
      <c r="C948" s="11"/>
      <c r="D948" s="11"/>
      <c r="E948" s="11"/>
      <c r="F948" s="2"/>
      <c r="G948" s="2"/>
      <c r="H948" s="2"/>
      <c r="I948" s="11"/>
      <c r="J948" s="11"/>
      <c r="K948" s="2"/>
      <c r="L948" s="2"/>
      <c r="M948" s="2"/>
    </row>
    <row r="949" ht="15.75" customHeight="1">
      <c r="C949" s="11"/>
      <c r="D949" s="11"/>
      <c r="E949" s="11"/>
      <c r="F949" s="2"/>
      <c r="G949" s="2"/>
      <c r="H949" s="2"/>
      <c r="I949" s="11"/>
      <c r="J949" s="11"/>
      <c r="K949" s="2"/>
      <c r="L949" s="2"/>
      <c r="M949" s="2"/>
    </row>
    <row r="950" ht="15.75" customHeight="1">
      <c r="C950" s="11"/>
      <c r="D950" s="11"/>
      <c r="E950" s="11"/>
      <c r="F950" s="2"/>
      <c r="G950" s="2"/>
      <c r="H950" s="2"/>
      <c r="I950" s="11"/>
      <c r="J950" s="11"/>
      <c r="K950" s="2"/>
      <c r="L950" s="2"/>
      <c r="M950" s="2"/>
    </row>
    <row r="951" ht="15.75" customHeight="1">
      <c r="C951" s="11"/>
      <c r="D951" s="11"/>
      <c r="E951" s="11"/>
      <c r="F951" s="2"/>
      <c r="G951" s="2"/>
      <c r="H951" s="2"/>
      <c r="I951" s="11"/>
      <c r="J951" s="11"/>
      <c r="K951" s="2"/>
      <c r="L951" s="2"/>
      <c r="M951" s="2"/>
    </row>
    <row r="952" ht="15.75" customHeight="1">
      <c r="C952" s="11"/>
      <c r="D952" s="11"/>
      <c r="E952" s="11"/>
      <c r="F952" s="2"/>
      <c r="G952" s="2"/>
      <c r="H952" s="2"/>
      <c r="I952" s="11"/>
      <c r="J952" s="11"/>
      <c r="K952" s="2"/>
      <c r="L952" s="2"/>
      <c r="M952" s="2"/>
    </row>
    <row r="953" ht="15.75" customHeight="1">
      <c r="C953" s="11"/>
      <c r="D953" s="11"/>
      <c r="E953" s="11"/>
      <c r="F953" s="2"/>
      <c r="G953" s="2"/>
      <c r="H953" s="2"/>
      <c r="I953" s="11"/>
      <c r="J953" s="11"/>
      <c r="K953" s="2"/>
      <c r="L953" s="2"/>
      <c r="M953" s="2"/>
    </row>
    <row r="954" ht="15.75" customHeight="1">
      <c r="C954" s="11"/>
      <c r="D954" s="11"/>
      <c r="E954" s="11"/>
      <c r="F954" s="2"/>
      <c r="G954" s="2"/>
      <c r="H954" s="2"/>
      <c r="I954" s="11"/>
      <c r="J954" s="11"/>
      <c r="K954" s="2"/>
      <c r="L954" s="2"/>
      <c r="M954" s="2"/>
    </row>
    <row r="955" ht="15.75" customHeight="1">
      <c r="C955" s="11"/>
      <c r="D955" s="11"/>
      <c r="E955" s="11"/>
      <c r="F955" s="2"/>
      <c r="G955" s="2"/>
      <c r="H955" s="2"/>
      <c r="I955" s="11"/>
      <c r="J955" s="11"/>
      <c r="K955" s="2"/>
      <c r="L955" s="2"/>
      <c r="M955" s="2"/>
    </row>
    <row r="956" ht="15.75" customHeight="1">
      <c r="C956" s="11"/>
      <c r="D956" s="11"/>
      <c r="E956" s="11"/>
      <c r="F956" s="2"/>
      <c r="G956" s="2"/>
      <c r="H956" s="2"/>
      <c r="I956" s="11"/>
      <c r="J956" s="11"/>
      <c r="K956" s="2"/>
      <c r="L956" s="2"/>
      <c r="M956" s="2"/>
    </row>
    <row r="957" ht="15.75" customHeight="1">
      <c r="C957" s="11"/>
      <c r="D957" s="11"/>
      <c r="E957" s="11"/>
      <c r="F957" s="2"/>
      <c r="G957" s="2"/>
      <c r="H957" s="2"/>
      <c r="I957" s="11"/>
      <c r="J957" s="11"/>
      <c r="K957" s="2"/>
      <c r="L957" s="2"/>
      <c r="M957" s="2"/>
    </row>
    <row r="958" ht="15.75" customHeight="1">
      <c r="C958" s="11"/>
      <c r="D958" s="11"/>
      <c r="E958" s="11"/>
      <c r="F958" s="2"/>
      <c r="G958" s="2"/>
      <c r="H958" s="2"/>
      <c r="I958" s="11"/>
      <c r="J958" s="11"/>
      <c r="K958" s="2"/>
      <c r="L958" s="2"/>
      <c r="M958" s="2"/>
    </row>
    <row r="959" ht="15.75" customHeight="1">
      <c r="C959" s="11"/>
      <c r="D959" s="11"/>
      <c r="E959" s="11"/>
      <c r="F959" s="2"/>
      <c r="G959" s="2"/>
      <c r="H959" s="2"/>
      <c r="I959" s="11"/>
      <c r="J959" s="11"/>
      <c r="K959" s="2"/>
      <c r="L959" s="2"/>
      <c r="M959" s="2"/>
    </row>
    <row r="960" ht="15.75" customHeight="1">
      <c r="C960" s="11"/>
      <c r="D960" s="11"/>
      <c r="E960" s="11"/>
      <c r="F960" s="2"/>
      <c r="G960" s="2"/>
      <c r="H960" s="2"/>
      <c r="I960" s="11"/>
      <c r="J960" s="11"/>
      <c r="K960" s="2"/>
      <c r="L960" s="2"/>
      <c r="M960" s="2"/>
    </row>
    <row r="961" ht="15.75" customHeight="1">
      <c r="C961" s="11"/>
      <c r="D961" s="11"/>
      <c r="E961" s="11"/>
      <c r="F961" s="2"/>
      <c r="G961" s="2"/>
      <c r="H961" s="2"/>
      <c r="I961" s="11"/>
      <c r="J961" s="11"/>
      <c r="K961" s="2"/>
      <c r="L961" s="2"/>
      <c r="M961" s="2"/>
    </row>
    <row r="962" ht="15.75" customHeight="1">
      <c r="C962" s="11"/>
      <c r="D962" s="11"/>
      <c r="E962" s="11"/>
      <c r="F962" s="2"/>
      <c r="G962" s="2"/>
      <c r="H962" s="2"/>
      <c r="I962" s="11"/>
      <c r="J962" s="11"/>
      <c r="K962" s="2"/>
      <c r="L962" s="2"/>
      <c r="M962" s="2"/>
    </row>
    <row r="963" ht="15.75" customHeight="1">
      <c r="C963" s="11"/>
      <c r="D963" s="11"/>
      <c r="E963" s="11"/>
      <c r="F963" s="2"/>
      <c r="G963" s="2"/>
      <c r="H963" s="2"/>
      <c r="I963" s="11"/>
      <c r="J963" s="11"/>
      <c r="K963" s="2"/>
      <c r="L963" s="2"/>
      <c r="M963" s="2"/>
    </row>
    <row r="964" ht="15.75" customHeight="1">
      <c r="C964" s="11"/>
      <c r="D964" s="11"/>
      <c r="E964" s="11"/>
      <c r="F964" s="2"/>
      <c r="G964" s="2"/>
      <c r="H964" s="2"/>
      <c r="I964" s="11"/>
      <c r="J964" s="11"/>
      <c r="K964" s="2"/>
      <c r="L964" s="2"/>
      <c r="M964" s="2"/>
    </row>
    <row r="965" ht="15.75" customHeight="1">
      <c r="C965" s="11"/>
      <c r="D965" s="11"/>
      <c r="E965" s="11"/>
      <c r="F965" s="2"/>
      <c r="G965" s="2"/>
      <c r="H965" s="2"/>
      <c r="I965" s="11"/>
      <c r="J965" s="11"/>
      <c r="K965" s="2"/>
      <c r="L965" s="2"/>
      <c r="M965" s="2"/>
    </row>
    <row r="966" ht="15.75" customHeight="1">
      <c r="C966" s="11"/>
      <c r="D966" s="11"/>
      <c r="E966" s="11"/>
      <c r="F966" s="2"/>
      <c r="G966" s="2"/>
      <c r="H966" s="2"/>
      <c r="I966" s="11"/>
      <c r="J966" s="11"/>
      <c r="K966" s="2"/>
      <c r="L966" s="2"/>
      <c r="M966" s="2"/>
    </row>
    <row r="967" ht="15.75" customHeight="1">
      <c r="C967" s="11"/>
      <c r="D967" s="11"/>
      <c r="E967" s="11"/>
      <c r="F967" s="2"/>
      <c r="G967" s="2"/>
      <c r="H967" s="2"/>
      <c r="I967" s="11"/>
      <c r="J967" s="11"/>
      <c r="K967" s="2"/>
      <c r="L967" s="2"/>
      <c r="M967" s="2"/>
    </row>
    <row r="968" ht="15.75" customHeight="1">
      <c r="C968" s="11"/>
      <c r="D968" s="11"/>
      <c r="E968" s="11"/>
      <c r="F968" s="2"/>
      <c r="G968" s="2"/>
      <c r="H968" s="2"/>
      <c r="I968" s="11"/>
      <c r="J968" s="11"/>
      <c r="K968" s="2"/>
      <c r="L968" s="2"/>
      <c r="M968" s="2"/>
    </row>
    <row r="969" ht="15.75" customHeight="1">
      <c r="C969" s="11"/>
      <c r="D969" s="11"/>
      <c r="E969" s="11"/>
      <c r="F969" s="2"/>
      <c r="G969" s="2"/>
      <c r="H969" s="2"/>
      <c r="I969" s="11"/>
      <c r="J969" s="11"/>
      <c r="K969" s="2"/>
      <c r="L969" s="2"/>
      <c r="M969" s="2"/>
    </row>
    <row r="970" ht="15.75" customHeight="1">
      <c r="C970" s="11"/>
      <c r="D970" s="11"/>
      <c r="E970" s="11"/>
      <c r="F970" s="2"/>
      <c r="G970" s="2"/>
      <c r="H970" s="2"/>
      <c r="I970" s="11"/>
      <c r="J970" s="11"/>
      <c r="K970" s="2"/>
      <c r="L970" s="2"/>
      <c r="M970" s="2"/>
    </row>
    <row r="971" ht="15.75" customHeight="1">
      <c r="C971" s="11"/>
      <c r="D971" s="11"/>
      <c r="E971" s="11"/>
      <c r="F971" s="2"/>
      <c r="G971" s="2"/>
      <c r="H971" s="2"/>
      <c r="I971" s="11"/>
      <c r="J971" s="11"/>
      <c r="K971" s="2"/>
      <c r="L971" s="2"/>
      <c r="M971" s="2"/>
    </row>
    <row r="972" ht="15.75" customHeight="1">
      <c r="C972" s="11"/>
      <c r="D972" s="11"/>
      <c r="E972" s="11"/>
      <c r="F972" s="2"/>
      <c r="G972" s="2"/>
      <c r="H972" s="2"/>
      <c r="I972" s="11"/>
      <c r="J972" s="11"/>
      <c r="K972" s="2"/>
      <c r="L972" s="2"/>
      <c r="M972" s="2"/>
    </row>
    <row r="973" ht="15.75" customHeight="1">
      <c r="C973" s="11"/>
      <c r="D973" s="11"/>
      <c r="E973" s="11"/>
      <c r="F973" s="2"/>
      <c r="G973" s="2"/>
      <c r="H973" s="2"/>
      <c r="I973" s="11"/>
      <c r="J973" s="11"/>
      <c r="K973" s="2"/>
      <c r="L973" s="2"/>
      <c r="M973" s="2"/>
    </row>
    <row r="974" ht="15.75" customHeight="1">
      <c r="C974" s="11"/>
      <c r="D974" s="11"/>
      <c r="E974" s="11"/>
      <c r="F974" s="2"/>
      <c r="G974" s="2"/>
      <c r="H974" s="2"/>
      <c r="I974" s="11"/>
      <c r="J974" s="11"/>
      <c r="K974" s="2"/>
      <c r="L974" s="2"/>
      <c r="M974" s="2"/>
    </row>
    <row r="975" ht="15.75" customHeight="1">
      <c r="C975" s="11"/>
      <c r="D975" s="11"/>
      <c r="E975" s="11"/>
      <c r="F975" s="2"/>
      <c r="G975" s="2"/>
      <c r="H975" s="2"/>
      <c r="I975" s="11"/>
      <c r="J975" s="11"/>
      <c r="K975" s="2"/>
      <c r="L975" s="2"/>
      <c r="M975" s="2"/>
    </row>
    <row r="976" ht="15.75" customHeight="1">
      <c r="C976" s="11"/>
      <c r="D976" s="11"/>
      <c r="E976" s="11"/>
      <c r="F976" s="2"/>
      <c r="G976" s="2"/>
      <c r="H976" s="2"/>
      <c r="I976" s="11"/>
      <c r="J976" s="11"/>
      <c r="K976" s="2"/>
      <c r="L976" s="2"/>
      <c r="M976" s="2"/>
    </row>
    <row r="977" ht="15.75" customHeight="1">
      <c r="C977" s="11"/>
      <c r="D977" s="11"/>
      <c r="E977" s="11"/>
      <c r="F977" s="2"/>
      <c r="G977" s="2"/>
      <c r="H977" s="2"/>
      <c r="I977" s="11"/>
      <c r="J977" s="11"/>
      <c r="K977" s="2"/>
      <c r="L977" s="2"/>
      <c r="M977" s="2"/>
    </row>
    <row r="978" ht="15.75" customHeight="1">
      <c r="C978" s="11"/>
      <c r="D978" s="11"/>
      <c r="E978" s="11"/>
      <c r="F978" s="2"/>
      <c r="G978" s="2"/>
      <c r="H978" s="2"/>
      <c r="I978" s="11"/>
      <c r="J978" s="11"/>
      <c r="K978" s="2"/>
      <c r="L978" s="2"/>
      <c r="M978" s="2"/>
    </row>
    <row r="979" ht="15.75" customHeight="1">
      <c r="C979" s="11"/>
      <c r="D979" s="11"/>
      <c r="E979" s="11"/>
      <c r="F979" s="2"/>
      <c r="G979" s="2"/>
      <c r="H979" s="2"/>
      <c r="I979" s="11"/>
      <c r="J979" s="11"/>
      <c r="K979" s="2"/>
      <c r="L979" s="2"/>
      <c r="M979" s="2"/>
    </row>
    <row r="980" ht="15.75" customHeight="1">
      <c r="C980" s="11"/>
      <c r="D980" s="11"/>
      <c r="E980" s="11"/>
      <c r="F980" s="2"/>
      <c r="G980" s="2"/>
      <c r="H980" s="2"/>
      <c r="I980" s="11"/>
      <c r="J980" s="11"/>
      <c r="K980" s="2"/>
      <c r="L980" s="2"/>
      <c r="M980" s="2"/>
    </row>
    <row r="981" ht="15.75" customHeight="1">
      <c r="C981" s="11"/>
      <c r="D981" s="11"/>
      <c r="E981" s="11"/>
      <c r="F981" s="2"/>
      <c r="G981" s="2"/>
      <c r="H981" s="2"/>
      <c r="I981" s="11"/>
      <c r="J981" s="11"/>
      <c r="K981" s="2"/>
      <c r="L981" s="2"/>
      <c r="M981" s="2"/>
    </row>
    <row r="982" ht="15.75" customHeight="1">
      <c r="C982" s="11"/>
      <c r="D982" s="11"/>
      <c r="E982" s="11"/>
      <c r="F982" s="2"/>
      <c r="G982" s="2"/>
      <c r="H982" s="2"/>
      <c r="I982" s="11"/>
      <c r="J982" s="11"/>
      <c r="K982" s="2"/>
      <c r="L982" s="2"/>
      <c r="M982" s="2"/>
    </row>
    <row r="983" ht="15.75" customHeight="1">
      <c r="C983" s="11"/>
      <c r="D983" s="11"/>
      <c r="E983" s="11"/>
      <c r="F983" s="2"/>
      <c r="G983" s="2"/>
      <c r="H983" s="2"/>
      <c r="I983" s="11"/>
      <c r="J983" s="11"/>
      <c r="K983" s="2"/>
      <c r="L983" s="2"/>
      <c r="M983" s="2"/>
    </row>
    <row r="984" ht="15.75" customHeight="1">
      <c r="C984" s="11"/>
      <c r="D984" s="11"/>
      <c r="E984" s="11"/>
      <c r="F984" s="2"/>
      <c r="G984" s="2"/>
      <c r="H984" s="2"/>
      <c r="I984" s="11"/>
      <c r="J984" s="11"/>
      <c r="K984" s="2"/>
      <c r="L984" s="2"/>
      <c r="M984" s="2"/>
    </row>
    <row r="985" ht="15.75" customHeight="1">
      <c r="C985" s="11"/>
      <c r="D985" s="11"/>
      <c r="E985" s="11"/>
      <c r="F985" s="2"/>
      <c r="G985" s="2"/>
      <c r="H985" s="2"/>
      <c r="I985" s="11"/>
      <c r="J985" s="11"/>
      <c r="K985" s="2"/>
      <c r="L985" s="2"/>
      <c r="M985" s="2"/>
    </row>
    <row r="986" ht="15.75" customHeight="1">
      <c r="C986" s="11"/>
      <c r="D986" s="11"/>
      <c r="E986" s="11"/>
      <c r="F986" s="2"/>
      <c r="G986" s="2"/>
      <c r="H986" s="2"/>
      <c r="I986" s="11"/>
      <c r="J986" s="11"/>
      <c r="K986" s="2"/>
      <c r="L986" s="2"/>
      <c r="M986" s="2"/>
    </row>
    <row r="987" ht="15.75" customHeight="1">
      <c r="C987" s="11"/>
      <c r="D987" s="11"/>
      <c r="E987" s="11"/>
      <c r="F987" s="2"/>
      <c r="G987" s="2"/>
      <c r="H987" s="2"/>
      <c r="I987" s="11"/>
      <c r="J987" s="11"/>
      <c r="K987" s="2"/>
      <c r="L987" s="2"/>
      <c r="M987" s="2"/>
    </row>
    <row r="988" ht="15.75" customHeight="1">
      <c r="C988" s="11"/>
      <c r="D988" s="11"/>
      <c r="E988" s="11"/>
      <c r="F988" s="2"/>
      <c r="G988" s="2"/>
      <c r="H988" s="2"/>
      <c r="I988" s="11"/>
      <c r="J988" s="11"/>
      <c r="K988" s="2"/>
      <c r="L988" s="2"/>
      <c r="M988" s="2"/>
    </row>
    <row r="989" ht="15.75" customHeight="1">
      <c r="C989" s="11"/>
      <c r="D989" s="11"/>
      <c r="E989" s="11"/>
      <c r="F989" s="2"/>
      <c r="G989" s="2"/>
      <c r="H989" s="2"/>
      <c r="I989" s="11"/>
      <c r="J989" s="11"/>
      <c r="K989" s="2"/>
      <c r="L989" s="2"/>
      <c r="M989" s="2"/>
    </row>
    <row r="990" ht="15.75" customHeight="1">
      <c r="C990" s="11"/>
      <c r="D990" s="11"/>
      <c r="E990" s="11"/>
      <c r="F990" s="2"/>
      <c r="G990" s="2"/>
      <c r="H990" s="2"/>
      <c r="I990" s="11"/>
      <c r="J990" s="11"/>
      <c r="K990" s="2"/>
      <c r="L990" s="2"/>
      <c r="M990" s="2"/>
    </row>
    <row r="991" ht="15.75" customHeight="1">
      <c r="C991" s="11"/>
      <c r="D991" s="11"/>
      <c r="E991" s="11"/>
      <c r="F991" s="2"/>
      <c r="G991" s="2"/>
      <c r="H991" s="2"/>
      <c r="I991" s="11"/>
      <c r="J991" s="11"/>
      <c r="K991" s="2"/>
      <c r="L991" s="2"/>
      <c r="M991" s="2"/>
    </row>
    <row r="992" ht="15.75" customHeight="1">
      <c r="C992" s="11"/>
      <c r="D992" s="11"/>
      <c r="E992" s="11"/>
      <c r="F992" s="2"/>
      <c r="G992" s="2"/>
      <c r="H992" s="2"/>
      <c r="I992" s="11"/>
      <c r="J992" s="11"/>
      <c r="K992" s="2"/>
      <c r="L992" s="2"/>
      <c r="M992" s="2"/>
    </row>
    <row r="993" ht="15.75" customHeight="1">
      <c r="C993" s="11"/>
      <c r="D993" s="11"/>
      <c r="E993" s="11"/>
      <c r="F993" s="2"/>
      <c r="G993" s="2"/>
      <c r="H993" s="2"/>
      <c r="I993" s="11"/>
      <c r="J993" s="11"/>
      <c r="K993" s="2"/>
      <c r="L993" s="2"/>
      <c r="M993" s="2"/>
    </row>
    <row r="994" ht="15.75" customHeight="1">
      <c r="C994" s="11"/>
      <c r="D994" s="11"/>
      <c r="E994" s="11"/>
      <c r="F994" s="2"/>
      <c r="G994" s="2"/>
      <c r="H994" s="2"/>
      <c r="I994" s="11"/>
      <c r="J994" s="11"/>
      <c r="K994" s="2"/>
      <c r="L994" s="2"/>
      <c r="M994" s="2"/>
    </row>
    <row r="995" ht="15.75" customHeight="1">
      <c r="C995" s="11"/>
      <c r="D995" s="11"/>
      <c r="E995" s="11"/>
      <c r="F995" s="2"/>
      <c r="G995" s="2"/>
      <c r="H995" s="2"/>
      <c r="I995" s="11"/>
      <c r="J995" s="11"/>
      <c r="K995" s="2"/>
      <c r="L995" s="2"/>
      <c r="M995" s="2"/>
    </row>
    <row r="996" ht="15.75" customHeight="1">
      <c r="C996" s="11"/>
      <c r="D996" s="11"/>
      <c r="E996" s="11"/>
      <c r="F996" s="2"/>
      <c r="G996" s="2"/>
      <c r="H996" s="2"/>
      <c r="I996" s="11"/>
      <c r="J996" s="11"/>
      <c r="K996" s="2"/>
      <c r="L996" s="2"/>
      <c r="M996" s="2"/>
    </row>
    <row r="997" ht="15.75" customHeight="1">
      <c r="C997" s="11"/>
      <c r="D997" s="11"/>
      <c r="E997" s="11"/>
      <c r="F997" s="2"/>
      <c r="G997" s="2"/>
      <c r="H997" s="2"/>
      <c r="I997" s="11"/>
      <c r="J997" s="11"/>
      <c r="K997" s="2"/>
      <c r="L997" s="2"/>
      <c r="M997" s="2"/>
    </row>
    <row r="998" ht="15.75" customHeight="1">
      <c r="C998" s="11"/>
      <c r="D998" s="11"/>
      <c r="E998" s="11"/>
      <c r="F998" s="2"/>
      <c r="G998" s="2"/>
      <c r="H998" s="2"/>
      <c r="I998" s="11"/>
      <c r="J998" s="11"/>
      <c r="K998" s="2"/>
      <c r="L998" s="2"/>
      <c r="M998" s="2"/>
    </row>
    <row r="999" ht="15.75" customHeight="1">
      <c r="C999" s="11"/>
      <c r="D999" s="11"/>
      <c r="E999" s="11"/>
      <c r="F999" s="2"/>
      <c r="G999" s="2"/>
      <c r="H999" s="2"/>
      <c r="I999" s="11"/>
      <c r="J999" s="11"/>
      <c r="K999" s="2"/>
      <c r="L999" s="2"/>
      <c r="M999" s="2"/>
    </row>
    <row r="1000" ht="15.75" customHeight="1">
      <c r="C1000" s="11"/>
      <c r="D1000" s="11"/>
      <c r="E1000" s="11"/>
      <c r="F1000" s="2"/>
      <c r="G1000" s="2"/>
      <c r="H1000" s="2"/>
      <c r="I1000" s="11"/>
      <c r="J1000" s="11"/>
      <c r="K1000" s="2"/>
      <c r="L1000" s="2"/>
      <c r="M1000" s="2"/>
    </row>
  </sheetData>
  <mergeCells count="6">
    <mergeCell ref="B1:C3"/>
    <mergeCell ref="D3:F3"/>
    <mergeCell ref="A4:B4"/>
    <mergeCell ref="D4:O4"/>
    <mergeCell ref="A7:A8"/>
    <mergeCell ref="B7:B8"/>
  </mergeCells>
  <dataValidations>
    <dataValidation type="list" allowBlank="1" showErrorMessage="1" sqref="B5">
      <formula1>EOLSearch</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6"/>
    <col customWidth="1" min="2" max="2" width="21.86"/>
    <col customWidth="1" min="3" max="3" width="22.43"/>
    <col customWidth="1" min="4" max="4" width="62.43"/>
    <col customWidth="1" min="5" max="5" width="19.43"/>
    <col customWidth="1" min="6" max="6" width="73.43"/>
    <col customWidth="1" min="7" max="10" width="80.57"/>
    <col customWidth="1" min="11" max="11" width="38.14"/>
    <col customWidth="1" min="12" max="12" width="24.43"/>
    <col customWidth="1" min="13" max="13" width="16.43"/>
    <col customWidth="1" min="14" max="14" width="12.43"/>
    <col customWidth="1" min="15" max="15" width="24.43"/>
    <col customWidth="1" min="16" max="16" width="36.0"/>
    <col customWidth="1" min="17" max="17" width="12.43"/>
    <col customWidth="1" min="18" max="18" width="18.86"/>
    <col customWidth="1" min="19" max="19" width="20.43"/>
    <col customWidth="1" min="20" max="20" width="38.14"/>
    <col customWidth="1" min="21" max="21" width="54.0"/>
    <col customWidth="1" min="22" max="22" width="80.57"/>
    <col customWidth="1" min="23" max="23" width="28.43"/>
    <col customWidth="1" min="24" max="24" width="26.43"/>
    <col customWidth="1" min="25" max="25" width="28.57"/>
    <col customWidth="1" min="26" max="26" width="39.57"/>
    <col customWidth="1" min="27" max="27" width="27.0"/>
    <col customWidth="1" min="28" max="29" width="80.57"/>
    <col customWidth="1" min="30" max="30" width="22.14"/>
    <col customWidth="1" min="31" max="31" width="80.57"/>
    <col customWidth="1" min="32" max="32" width="23.43"/>
    <col customWidth="1" min="33" max="33" width="37.57"/>
    <col customWidth="1" min="34" max="34" width="15.86"/>
    <col customWidth="1" min="35" max="36" width="80.57"/>
    <col customWidth="1" min="37" max="37" width="37.14"/>
    <col customWidth="1" min="38" max="38" width="80.57"/>
    <col customWidth="1" min="39" max="39" width="27.43"/>
    <col customWidth="1" min="40" max="40" width="80.57"/>
  </cols>
  <sheetData>
    <row r="1">
      <c r="A1" s="650" t="s">
        <v>1338</v>
      </c>
      <c r="B1" s="650" t="s">
        <v>7</v>
      </c>
      <c r="C1" s="650" t="s">
        <v>8</v>
      </c>
      <c r="D1" s="650" t="s">
        <v>9</v>
      </c>
      <c r="E1" s="650" t="s">
        <v>1936</v>
      </c>
      <c r="F1" s="650" t="s">
        <v>391</v>
      </c>
      <c r="G1" s="650" t="s">
        <v>10</v>
      </c>
      <c r="H1" s="650" t="s">
        <v>11</v>
      </c>
      <c r="I1" s="650" t="s">
        <v>392</v>
      </c>
      <c r="J1" s="650" t="s">
        <v>393</v>
      </c>
      <c r="K1" s="650" t="s">
        <v>394</v>
      </c>
      <c r="L1" s="650" t="s">
        <v>13</v>
      </c>
      <c r="M1" s="650" t="s">
        <v>395</v>
      </c>
      <c r="N1" s="650" t="s">
        <v>396</v>
      </c>
      <c r="O1" s="650" t="s">
        <v>397</v>
      </c>
      <c r="P1" s="650" t="s">
        <v>398</v>
      </c>
      <c r="Q1" s="650" t="s">
        <v>399</v>
      </c>
      <c r="R1" s="650" t="s">
        <v>400</v>
      </c>
      <c r="S1" s="650" t="s">
        <v>14</v>
      </c>
      <c r="T1" s="650" t="s">
        <v>15</v>
      </c>
      <c r="U1" s="650" t="s">
        <v>401</v>
      </c>
      <c r="V1" s="650" t="s">
        <v>402</v>
      </c>
      <c r="W1" s="650" t="s">
        <v>403</v>
      </c>
      <c r="X1" s="650" t="s">
        <v>404</v>
      </c>
      <c r="Y1" s="650" t="s">
        <v>405</v>
      </c>
      <c r="Z1" s="650" t="s">
        <v>22</v>
      </c>
      <c r="AA1" s="650" t="s">
        <v>406</v>
      </c>
      <c r="AB1" s="650" t="s">
        <v>407</v>
      </c>
      <c r="AC1" s="650" t="s">
        <v>409</v>
      </c>
      <c r="AD1" s="650" t="s">
        <v>411</v>
      </c>
      <c r="AE1" s="650" t="s">
        <v>408</v>
      </c>
      <c r="AF1" s="650" t="s">
        <v>412</v>
      </c>
      <c r="AG1" s="650" t="s">
        <v>2873</v>
      </c>
      <c r="AH1" s="650" t="s">
        <v>414</v>
      </c>
      <c r="AI1" s="650" t="s">
        <v>2874</v>
      </c>
      <c r="AJ1" s="650" t="s">
        <v>410</v>
      </c>
      <c r="AK1" s="650" t="s">
        <v>2875</v>
      </c>
      <c r="AL1" s="650" t="s">
        <v>415</v>
      </c>
      <c r="AM1" s="650" t="s">
        <v>2876</v>
      </c>
      <c r="AN1" s="650" t="s">
        <v>2877</v>
      </c>
    </row>
    <row r="2">
      <c r="A2" s="452">
        <v>1001.0</v>
      </c>
      <c r="B2" s="452" t="s">
        <v>158</v>
      </c>
      <c r="C2" s="452" t="s">
        <v>2878</v>
      </c>
      <c r="D2" s="452" t="s">
        <v>2879</v>
      </c>
      <c r="E2" s="452" t="s">
        <v>1209</v>
      </c>
      <c r="F2" s="452" t="s">
        <v>2879</v>
      </c>
      <c r="G2" s="452" t="s">
        <v>2880</v>
      </c>
      <c r="H2" s="452" t="s">
        <v>2881</v>
      </c>
      <c r="I2" s="452" t="s">
        <v>2882</v>
      </c>
      <c r="J2" s="452" t="s">
        <v>2883</v>
      </c>
      <c r="K2" s="452" t="s">
        <v>2884</v>
      </c>
      <c r="L2" s="452" t="s">
        <v>26</v>
      </c>
      <c r="M2" s="452" t="s">
        <v>420</v>
      </c>
      <c r="N2" s="452">
        <v>94025.0</v>
      </c>
      <c r="O2" s="452" t="s">
        <v>2885</v>
      </c>
      <c r="P2" s="452">
        <v>37.4780077855233</v>
      </c>
      <c r="Q2" s="452">
        <v>-122.142517453098</v>
      </c>
      <c r="R2" s="452">
        <v>40.0</v>
      </c>
      <c r="U2" s="452" t="s">
        <v>2879</v>
      </c>
      <c r="V2" s="452" t="s">
        <v>2882</v>
      </c>
      <c r="W2" s="452" t="s">
        <v>2879</v>
      </c>
      <c r="X2" s="452" t="s">
        <v>26</v>
      </c>
      <c r="Y2" s="452" t="s">
        <v>420</v>
      </c>
      <c r="Z2" s="452" t="s">
        <v>498</v>
      </c>
      <c r="AA2" s="452">
        <v>45339.0</v>
      </c>
      <c r="AC2" s="452" t="s">
        <v>2886</v>
      </c>
      <c r="AD2" s="452">
        <v>27.0</v>
      </c>
    </row>
    <row r="3">
      <c r="A3" s="452">
        <v>1002.0</v>
      </c>
      <c r="B3" s="452" t="s">
        <v>36</v>
      </c>
      <c r="C3" s="452" t="s">
        <v>2878</v>
      </c>
      <c r="D3" s="452" t="s">
        <v>2887</v>
      </c>
      <c r="E3" s="452" t="s">
        <v>1209</v>
      </c>
      <c r="F3" s="452" t="s">
        <v>2888</v>
      </c>
      <c r="G3" s="452" t="s">
        <v>2880</v>
      </c>
      <c r="H3" s="452" t="s">
        <v>2889</v>
      </c>
      <c r="I3" s="452" t="s">
        <v>2890</v>
      </c>
      <c r="J3" s="452" t="s">
        <v>2891</v>
      </c>
      <c r="K3" s="452" t="s">
        <v>2892</v>
      </c>
      <c r="L3" s="452" t="s">
        <v>49</v>
      </c>
      <c r="M3" s="452" t="s">
        <v>420</v>
      </c>
      <c r="N3" s="452">
        <v>89047.0</v>
      </c>
      <c r="O3" s="452" t="s">
        <v>2893</v>
      </c>
      <c r="P3" s="452">
        <v>37.740208</v>
      </c>
      <c r="Q3" s="452">
        <v>-117.792319</v>
      </c>
      <c r="R3" s="452">
        <v>75.0</v>
      </c>
      <c r="S3" s="452">
        <v>940.0</v>
      </c>
      <c r="T3" s="452" t="s">
        <v>2894</v>
      </c>
      <c r="U3" s="452" t="s">
        <v>2895</v>
      </c>
      <c r="V3" s="452" t="s">
        <v>2896</v>
      </c>
      <c r="W3" s="452" t="s">
        <v>1231</v>
      </c>
      <c r="X3" s="452" t="s">
        <v>127</v>
      </c>
      <c r="Y3" s="452" t="s">
        <v>420</v>
      </c>
      <c r="Z3" s="452" t="s">
        <v>498</v>
      </c>
      <c r="AA3" s="452">
        <v>44417.0</v>
      </c>
      <c r="AB3" s="452" t="s">
        <v>2897</v>
      </c>
      <c r="AC3" s="452" t="s">
        <v>2898</v>
      </c>
      <c r="AD3" s="452">
        <v>27.0</v>
      </c>
      <c r="AE3" s="452" t="s">
        <v>2899</v>
      </c>
    </row>
    <row r="4">
      <c r="A4" s="452">
        <v>1003.0</v>
      </c>
      <c r="B4" s="452" t="s">
        <v>36</v>
      </c>
      <c r="C4" s="452" t="s">
        <v>2878</v>
      </c>
      <c r="D4" s="452" t="s">
        <v>2887</v>
      </c>
      <c r="E4" s="452" t="s">
        <v>1209</v>
      </c>
      <c r="F4" s="452" t="s">
        <v>2900</v>
      </c>
      <c r="G4" s="452" t="s">
        <v>2880</v>
      </c>
      <c r="H4" s="452" t="s">
        <v>2901</v>
      </c>
      <c r="I4" s="452" t="s">
        <v>2890</v>
      </c>
      <c r="J4" s="452" t="s">
        <v>2902</v>
      </c>
      <c r="K4" s="452" t="s">
        <v>2903</v>
      </c>
      <c r="L4" s="452" t="s">
        <v>127</v>
      </c>
      <c r="M4" s="452" t="s">
        <v>420</v>
      </c>
      <c r="N4" s="452">
        <v>28086.0</v>
      </c>
      <c r="O4" s="452" t="s">
        <v>2904</v>
      </c>
      <c r="P4" s="452">
        <v>35.2204657358747</v>
      </c>
      <c r="Q4" s="452">
        <v>-81.3416526754922</v>
      </c>
      <c r="R4" s="452">
        <v>170.0</v>
      </c>
      <c r="U4" s="452" t="s">
        <v>2895</v>
      </c>
      <c r="V4" s="452" t="s">
        <v>2890</v>
      </c>
      <c r="W4" s="452" t="s">
        <v>1231</v>
      </c>
      <c r="X4" s="452" t="s">
        <v>127</v>
      </c>
      <c r="Y4" s="452" t="s">
        <v>420</v>
      </c>
      <c r="Z4" s="452" t="s">
        <v>498</v>
      </c>
      <c r="AA4" s="452">
        <v>44417.0</v>
      </c>
      <c r="AB4" s="452" t="s">
        <v>2905</v>
      </c>
      <c r="AC4" s="452" t="s">
        <v>2898</v>
      </c>
      <c r="AD4" s="452">
        <v>27.0</v>
      </c>
      <c r="AE4" s="452" t="s">
        <v>2906</v>
      </c>
    </row>
    <row r="5">
      <c r="A5" s="452">
        <v>1004.0</v>
      </c>
      <c r="B5" s="452" t="s">
        <v>158</v>
      </c>
      <c r="C5" s="452" t="s">
        <v>2878</v>
      </c>
      <c r="D5" s="452" t="s">
        <v>2907</v>
      </c>
      <c r="E5" s="452" t="s">
        <v>812</v>
      </c>
      <c r="F5" s="452" t="s">
        <v>2908</v>
      </c>
      <c r="G5" s="452" t="s">
        <v>2909</v>
      </c>
      <c r="H5" s="452" t="s">
        <v>2910</v>
      </c>
      <c r="I5" s="452" t="s">
        <v>2911</v>
      </c>
      <c r="K5" s="452" t="s">
        <v>2912</v>
      </c>
      <c r="L5" s="452" t="s">
        <v>263</v>
      </c>
      <c r="M5" s="452" t="s">
        <v>420</v>
      </c>
      <c r="N5" s="452">
        <v>84532.0</v>
      </c>
      <c r="O5" s="452" t="s">
        <v>2913</v>
      </c>
      <c r="P5" s="452">
        <v>38.5726947514886</v>
      </c>
      <c r="Q5" s="452">
        <v>-109.547665752765</v>
      </c>
      <c r="R5" s="452">
        <v>5.0</v>
      </c>
      <c r="S5" s="452">
        <v>13000.0</v>
      </c>
      <c r="T5" s="452" t="s">
        <v>2894</v>
      </c>
      <c r="U5" s="452" t="s">
        <v>2907</v>
      </c>
      <c r="V5" s="452" t="s">
        <v>2911</v>
      </c>
      <c r="W5" s="452" t="s">
        <v>2914</v>
      </c>
      <c r="X5" s="452" t="s">
        <v>2915</v>
      </c>
      <c r="Y5" s="452" t="s">
        <v>1086</v>
      </c>
      <c r="Z5" s="452" t="s">
        <v>486</v>
      </c>
      <c r="AA5" s="452">
        <v>45649.0</v>
      </c>
      <c r="AB5" s="452" t="s">
        <v>2916</v>
      </c>
      <c r="AC5" s="452" t="s">
        <v>2917</v>
      </c>
      <c r="AD5" s="452">
        <v>30.0</v>
      </c>
      <c r="AE5" s="452" t="s">
        <v>2918</v>
      </c>
    </row>
    <row r="6">
      <c r="A6" s="452">
        <v>1005.0</v>
      </c>
      <c r="B6" s="452" t="s">
        <v>149</v>
      </c>
      <c r="C6" s="452" t="s">
        <v>2878</v>
      </c>
      <c r="D6" s="452" t="s">
        <v>2919</v>
      </c>
      <c r="E6" s="452" t="s">
        <v>812</v>
      </c>
      <c r="F6" s="452" t="s">
        <v>2920</v>
      </c>
      <c r="G6" s="452" t="s">
        <v>2880</v>
      </c>
      <c r="H6" s="452" t="s">
        <v>2921</v>
      </c>
      <c r="I6" s="452" t="s">
        <v>2922</v>
      </c>
      <c r="J6" s="452" t="s">
        <v>2923</v>
      </c>
      <c r="L6" s="452" t="s">
        <v>22</v>
      </c>
      <c r="M6" s="452" t="s">
        <v>618</v>
      </c>
      <c r="P6" s="452">
        <v>53.536891</v>
      </c>
      <c r="Q6" s="452">
        <v>-80.545652</v>
      </c>
      <c r="R6" s="452" t="s">
        <v>2181</v>
      </c>
      <c r="S6" s="452">
        <v>8100.0</v>
      </c>
      <c r="T6" s="452" t="s">
        <v>2894</v>
      </c>
      <c r="U6" s="452" t="s">
        <v>2919</v>
      </c>
      <c r="V6" s="452" t="s">
        <v>2922</v>
      </c>
      <c r="W6" s="452" t="s">
        <v>2924</v>
      </c>
      <c r="Y6" s="452" t="s">
        <v>844</v>
      </c>
      <c r="Z6" s="452" t="s">
        <v>498</v>
      </c>
      <c r="AA6" s="452">
        <v>44930.0</v>
      </c>
      <c r="AB6" s="452" t="s">
        <v>2925</v>
      </c>
      <c r="AC6" s="452" t="s">
        <v>2926</v>
      </c>
      <c r="AD6" s="452">
        <v>29.0</v>
      </c>
      <c r="AE6" s="452" t="s">
        <v>2927</v>
      </c>
    </row>
    <row r="7">
      <c r="A7" s="452">
        <v>1006.0</v>
      </c>
      <c r="B7" s="452" t="s">
        <v>158</v>
      </c>
      <c r="C7" s="452" t="s">
        <v>2878</v>
      </c>
      <c r="D7" s="452" t="s">
        <v>2928</v>
      </c>
      <c r="E7" s="452" t="s">
        <v>812</v>
      </c>
      <c r="F7" s="452" t="s">
        <v>2929</v>
      </c>
      <c r="G7" s="452" t="s">
        <v>2909</v>
      </c>
      <c r="H7" s="452" t="s">
        <v>2881</v>
      </c>
      <c r="I7" s="452" t="s">
        <v>2930</v>
      </c>
      <c r="J7" s="452" t="s">
        <v>2931</v>
      </c>
      <c r="K7" s="452" t="s">
        <v>2932</v>
      </c>
      <c r="L7" s="452" t="s">
        <v>26</v>
      </c>
      <c r="M7" s="452" t="s">
        <v>420</v>
      </c>
      <c r="N7" s="452">
        <v>92233.0</v>
      </c>
      <c r="P7" s="452">
        <v>33.3358885975826</v>
      </c>
      <c r="Q7" s="452">
        <v>-115.659193774288</v>
      </c>
      <c r="R7" s="452">
        <v>240.0</v>
      </c>
      <c r="S7" s="452">
        <v>90000.0</v>
      </c>
      <c r="T7" s="452" t="s">
        <v>2894</v>
      </c>
      <c r="U7" s="452" t="s">
        <v>2928</v>
      </c>
      <c r="V7" s="452" t="s">
        <v>2930</v>
      </c>
      <c r="W7" s="452" t="s">
        <v>2933</v>
      </c>
      <c r="X7" s="452" t="s">
        <v>1724</v>
      </c>
      <c r="Y7" s="452" t="s">
        <v>420</v>
      </c>
      <c r="Z7" s="452" t="s">
        <v>486</v>
      </c>
      <c r="AA7" s="452">
        <v>45649.0</v>
      </c>
      <c r="AB7" s="452" t="s">
        <v>2934</v>
      </c>
      <c r="AC7" s="452" t="s">
        <v>2935</v>
      </c>
      <c r="AD7" s="452">
        <v>21.0</v>
      </c>
      <c r="AF7" s="452" t="s">
        <v>2936</v>
      </c>
      <c r="AG7" s="452" t="s">
        <v>2937</v>
      </c>
      <c r="AH7" s="452" t="s">
        <v>2938</v>
      </c>
      <c r="AI7" s="452" t="s">
        <v>2939</v>
      </c>
    </row>
    <row r="8">
      <c r="A8" s="452">
        <v>1007.0</v>
      </c>
      <c r="B8" s="452" t="s">
        <v>149</v>
      </c>
      <c r="C8" s="452" t="s">
        <v>2878</v>
      </c>
      <c r="D8" s="452" t="s">
        <v>2940</v>
      </c>
      <c r="E8" s="452" t="s">
        <v>812</v>
      </c>
      <c r="F8" s="452" t="s">
        <v>2941</v>
      </c>
      <c r="G8" s="452" t="s">
        <v>2880</v>
      </c>
      <c r="H8" s="452" t="s">
        <v>2942</v>
      </c>
      <c r="I8" s="452" t="s">
        <v>2943</v>
      </c>
      <c r="K8" s="452" t="s">
        <v>2944</v>
      </c>
      <c r="L8" s="452" t="s">
        <v>103</v>
      </c>
      <c r="M8" s="452" t="s">
        <v>618</v>
      </c>
      <c r="P8" s="452">
        <v>48.476151</v>
      </c>
      <c r="Q8" s="452">
        <v>-81.33084</v>
      </c>
      <c r="R8" s="452">
        <v>34.0</v>
      </c>
      <c r="S8" s="452">
        <v>48000.0</v>
      </c>
      <c r="T8" s="452" t="s">
        <v>2945</v>
      </c>
      <c r="U8" s="452" t="s">
        <v>2946</v>
      </c>
      <c r="V8" s="452" t="s">
        <v>2943</v>
      </c>
      <c r="W8" s="452" t="s">
        <v>2664</v>
      </c>
      <c r="X8" s="452" t="s">
        <v>103</v>
      </c>
      <c r="Y8" s="452" t="s">
        <v>618</v>
      </c>
      <c r="Z8" s="452" t="s">
        <v>498</v>
      </c>
      <c r="AA8" s="452">
        <v>45463.0</v>
      </c>
      <c r="AB8" s="452" t="s">
        <v>2947</v>
      </c>
      <c r="AC8" s="452" t="s">
        <v>2948</v>
      </c>
      <c r="AD8" s="452">
        <v>23.0</v>
      </c>
      <c r="AE8" s="452" t="s">
        <v>2949</v>
      </c>
    </row>
    <row r="9">
      <c r="A9" s="452">
        <v>1008.0</v>
      </c>
      <c r="B9" s="452" t="s">
        <v>149</v>
      </c>
      <c r="C9" s="452" t="s">
        <v>2878</v>
      </c>
      <c r="D9" s="452" t="s">
        <v>2950</v>
      </c>
      <c r="E9" s="452" t="s">
        <v>812</v>
      </c>
      <c r="F9" s="452" t="s">
        <v>2951</v>
      </c>
      <c r="G9" s="452" t="s">
        <v>2880</v>
      </c>
      <c r="H9" s="452" t="s">
        <v>2952</v>
      </c>
      <c r="I9" s="452" t="s">
        <v>2953</v>
      </c>
      <c r="J9" s="452" t="s">
        <v>2954</v>
      </c>
      <c r="K9" s="452" t="s">
        <v>2955</v>
      </c>
      <c r="L9" s="452" t="s">
        <v>22</v>
      </c>
      <c r="M9" s="452" t="s">
        <v>618</v>
      </c>
      <c r="N9" s="452" t="s">
        <v>2956</v>
      </c>
      <c r="P9" s="452">
        <v>61.5616752969521</v>
      </c>
      <c r="Q9" s="452">
        <v>-73.4274795315589</v>
      </c>
      <c r="R9" s="452" t="s">
        <v>2957</v>
      </c>
      <c r="U9" s="452" t="s">
        <v>2950</v>
      </c>
      <c r="V9" s="452" t="s">
        <v>2953</v>
      </c>
      <c r="W9" s="452" t="s">
        <v>1114</v>
      </c>
      <c r="X9" s="452" t="s">
        <v>22</v>
      </c>
      <c r="Y9" s="452" t="s">
        <v>618</v>
      </c>
      <c r="Z9" s="452" t="s">
        <v>486</v>
      </c>
      <c r="AA9" s="452">
        <v>45649.0</v>
      </c>
      <c r="AB9" s="452" t="s">
        <v>2958</v>
      </c>
      <c r="AC9" s="452" t="s">
        <v>2959</v>
      </c>
      <c r="AD9" s="452">
        <v>22.0</v>
      </c>
    </row>
    <row r="10">
      <c r="A10" s="452">
        <v>1009.0</v>
      </c>
      <c r="B10" s="452" t="s">
        <v>149</v>
      </c>
      <c r="C10" s="452" t="s">
        <v>2878</v>
      </c>
      <c r="D10" s="452" t="s">
        <v>2960</v>
      </c>
      <c r="E10" s="452" t="s">
        <v>812</v>
      </c>
      <c r="F10" s="452" t="s">
        <v>2961</v>
      </c>
      <c r="G10" s="452" t="s">
        <v>2880</v>
      </c>
      <c r="H10" s="452" t="s">
        <v>2889</v>
      </c>
      <c r="I10" s="452" t="s">
        <v>2962</v>
      </c>
      <c r="K10" s="452" t="s">
        <v>2963</v>
      </c>
      <c r="L10" s="452" t="s">
        <v>49</v>
      </c>
      <c r="M10" s="452" t="s">
        <v>420</v>
      </c>
      <c r="N10" s="452">
        <v>89047.0</v>
      </c>
      <c r="P10" s="452">
        <v>37.7525324085565</v>
      </c>
      <c r="Q10" s="452">
        <v>-117.590624526261</v>
      </c>
      <c r="R10" s="452" t="s">
        <v>2964</v>
      </c>
      <c r="S10" s="452">
        <v>27400.0</v>
      </c>
      <c r="T10" s="452" t="s">
        <v>2965</v>
      </c>
      <c r="U10" s="452" t="s">
        <v>2966</v>
      </c>
      <c r="V10" s="452" t="s">
        <v>2962</v>
      </c>
      <c r="W10" s="452" t="s">
        <v>921</v>
      </c>
      <c r="X10" s="452" t="s">
        <v>245</v>
      </c>
      <c r="Y10" s="452" t="s">
        <v>618</v>
      </c>
      <c r="Z10" s="452" t="s">
        <v>498</v>
      </c>
      <c r="AA10" s="452">
        <v>45299.0</v>
      </c>
      <c r="AB10" s="452" t="s">
        <v>2967</v>
      </c>
      <c r="AC10" s="452" t="s">
        <v>2968</v>
      </c>
      <c r="AD10" s="452">
        <v>27.0</v>
      </c>
      <c r="AE10" s="452" t="s">
        <v>2969</v>
      </c>
    </row>
    <row r="11">
      <c r="A11" s="452">
        <v>1010.0</v>
      </c>
      <c r="B11" s="452" t="s">
        <v>158</v>
      </c>
      <c r="C11" s="452" t="s">
        <v>2878</v>
      </c>
      <c r="D11" s="452" t="s">
        <v>2970</v>
      </c>
      <c r="E11" s="452" t="s">
        <v>812</v>
      </c>
      <c r="F11" s="452" t="s">
        <v>2970</v>
      </c>
      <c r="G11" s="452" t="s">
        <v>2880</v>
      </c>
      <c r="H11" s="452" t="s">
        <v>2971</v>
      </c>
      <c r="I11" s="452" t="s">
        <v>2972</v>
      </c>
      <c r="J11" s="452" t="s">
        <v>2973</v>
      </c>
      <c r="K11" s="452" t="s">
        <v>921</v>
      </c>
      <c r="L11" s="452" t="s">
        <v>245</v>
      </c>
      <c r="M11" s="452" t="s">
        <v>618</v>
      </c>
      <c r="N11" s="452" t="s">
        <v>2974</v>
      </c>
      <c r="O11" s="452" t="s">
        <v>2975</v>
      </c>
      <c r="P11" s="452">
        <v>49.2829448373469</v>
      </c>
      <c r="Q11" s="452">
        <v>-123.119156418371</v>
      </c>
      <c r="R11" s="452">
        <v>4.0</v>
      </c>
      <c r="U11" s="452" t="s">
        <v>2976</v>
      </c>
      <c r="V11" s="452" t="s">
        <v>2972</v>
      </c>
      <c r="W11" s="452" t="s">
        <v>2664</v>
      </c>
      <c r="X11" s="452" t="s">
        <v>103</v>
      </c>
      <c r="Y11" s="452" t="s">
        <v>2977</v>
      </c>
      <c r="Z11" s="452" t="s">
        <v>498</v>
      </c>
      <c r="AA11" s="452">
        <v>45463.0</v>
      </c>
      <c r="AB11" s="452" t="s">
        <v>2978</v>
      </c>
      <c r="AC11" s="452" t="s">
        <v>2979</v>
      </c>
      <c r="AD11" s="452">
        <v>28.0</v>
      </c>
      <c r="AE11" s="452" t="s">
        <v>2980</v>
      </c>
    </row>
    <row r="12">
      <c r="A12" s="452">
        <v>1011.0</v>
      </c>
      <c r="B12" s="452" t="s">
        <v>36</v>
      </c>
      <c r="C12" s="452" t="s">
        <v>2878</v>
      </c>
      <c r="D12" s="452" t="s">
        <v>2981</v>
      </c>
      <c r="E12" s="452" t="s">
        <v>812</v>
      </c>
      <c r="F12" s="452" t="s">
        <v>2982</v>
      </c>
      <c r="G12" s="452" t="s">
        <v>2909</v>
      </c>
      <c r="H12" s="452" t="s">
        <v>2881</v>
      </c>
      <c r="I12" s="452" t="s">
        <v>2983</v>
      </c>
      <c r="J12" s="452" t="s">
        <v>2984</v>
      </c>
      <c r="K12" s="452" t="s">
        <v>2985</v>
      </c>
      <c r="L12" s="452" t="s">
        <v>263</v>
      </c>
      <c r="M12" s="452" t="s">
        <v>420</v>
      </c>
      <c r="N12" s="452">
        <v>84404.0</v>
      </c>
      <c r="O12" s="452" t="s">
        <v>2986</v>
      </c>
      <c r="P12" s="452">
        <v>41.2835822648447</v>
      </c>
      <c r="Q12" s="452">
        <v>-112.226727704075</v>
      </c>
      <c r="R12" s="452">
        <v>400.0</v>
      </c>
      <c r="S12" s="452">
        <v>11000.0</v>
      </c>
      <c r="T12" s="452" t="s">
        <v>2894</v>
      </c>
      <c r="U12" s="452" t="s">
        <v>2981</v>
      </c>
      <c r="V12" s="452" t="s">
        <v>2983</v>
      </c>
      <c r="W12" s="452" t="s">
        <v>2987</v>
      </c>
      <c r="X12" s="452" t="s">
        <v>2988</v>
      </c>
      <c r="Y12" s="452" t="s">
        <v>420</v>
      </c>
      <c r="Z12" s="452" t="s">
        <v>486</v>
      </c>
      <c r="AA12" s="452">
        <v>45649.0</v>
      </c>
      <c r="AB12" s="452" t="s">
        <v>2989</v>
      </c>
      <c r="AC12" s="452" t="s">
        <v>2990</v>
      </c>
      <c r="AD12" s="452">
        <v>18.0</v>
      </c>
      <c r="AE12" s="452" t="s">
        <v>2991</v>
      </c>
    </row>
    <row r="13">
      <c r="A13" s="452">
        <v>1012.0</v>
      </c>
      <c r="B13" s="452" t="s">
        <v>158</v>
      </c>
      <c r="C13" s="452" t="s">
        <v>2878</v>
      </c>
      <c r="D13" s="452" t="s">
        <v>2992</v>
      </c>
      <c r="E13" s="452" t="s">
        <v>812</v>
      </c>
      <c r="F13" s="452" t="s">
        <v>2993</v>
      </c>
      <c r="G13" s="452" t="s">
        <v>2880</v>
      </c>
      <c r="H13" s="452" t="s">
        <v>2889</v>
      </c>
      <c r="I13" s="452" t="s">
        <v>2994</v>
      </c>
      <c r="J13" s="452" t="s">
        <v>2995</v>
      </c>
      <c r="K13" s="452" t="s">
        <v>2996</v>
      </c>
      <c r="L13" s="452" t="s">
        <v>26</v>
      </c>
      <c r="M13" s="452" t="s">
        <v>420</v>
      </c>
      <c r="N13" s="452">
        <v>92251.0</v>
      </c>
      <c r="P13" s="452">
        <v>32.848538462018</v>
      </c>
      <c r="Q13" s="452">
        <v>-115.571086418149</v>
      </c>
      <c r="R13" s="452">
        <v>50.0</v>
      </c>
      <c r="S13" s="452">
        <v>5800.0</v>
      </c>
      <c r="T13" s="452" t="s">
        <v>2894</v>
      </c>
      <c r="U13" s="452" t="s">
        <v>2992</v>
      </c>
      <c r="V13" s="452" t="s">
        <v>2994</v>
      </c>
      <c r="W13" s="452" t="s">
        <v>2997</v>
      </c>
      <c r="X13" s="452" t="s">
        <v>2998</v>
      </c>
      <c r="Y13" s="452" t="s">
        <v>1086</v>
      </c>
      <c r="Z13" s="452" t="s">
        <v>498</v>
      </c>
      <c r="AA13" s="452">
        <v>44865.0</v>
      </c>
      <c r="AB13" s="452" t="s">
        <v>2999</v>
      </c>
      <c r="AC13" s="452" t="s">
        <v>3000</v>
      </c>
      <c r="AD13" s="452">
        <v>21.0</v>
      </c>
      <c r="AE13" s="452" t="s">
        <v>3001</v>
      </c>
    </row>
    <row r="14">
      <c r="A14" s="452">
        <v>1013.0</v>
      </c>
      <c r="B14" s="452" t="s">
        <v>149</v>
      </c>
      <c r="C14" s="452" t="s">
        <v>2878</v>
      </c>
      <c r="D14" s="452" t="s">
        <v>3002</v>
      </c>
      <c r="E14" s="452" t="s">
        <v>812</v>
      </c>
      <c r="F14" s="452" t="s">
        <v>3003</v>
      </c>
      <c r="G14" s="452" t="s">
        <v>2880</v>
      </c>
      <c r="H14" s="452" t="s">
        <v>2901</v>
      </c>
      <c r="I14" s="452" t="s">
        <v>3004</v>
      </c>
      <c r="J14" s="452" t="s">
        <v>3005</v>
      </c>
      <c r="K14" s="452" t="s">
        <v>1114</v>
      </c>
      <c r="L14" s="452" t="s">
        <v>22</v>
      </c>
      <c r="M14" s="452" t="s">
        <v>618</v>
      </c>
      <c r="N14" s="452" t="s">
        <v>3006</v>
      </c>
      <c r="O14" s="452" t="s">
        <v>3007</v>
      </c>
      <c r="P14" s="452">
        <v>45.5025415938097</v>
      </c>
      <c r="Q14" s="452">
        <v>-73.5654934021689</v>
      </c>
      <c r="R14" s="452" t="s">
        <v>654</v>
      </c>
      <c r="S14" s="452">
        <v>5727.0</v>
      </c>
      <c r="T14" s="452" t="s">
        <v>2894</v>
      </c>
      <c r="U14" s="452" t="s">
        <v>3002</v>
      </c>
      <c r="V14" s="452" t="s">
        <v>3004</v>
      </c>
      <c r="W14" s="452" t="s">
        <v>1114</v>
      </c>
      <c r="X14" s="452" t="s">
        <v>22</v>
      </c>
      <c r="Y14" s="452" t="s">
        <v>618</v>
      </c>
      <c r="Z14" s="452" t="s">
        <v>498</v>
      </c>
      <c r="AA14" s="452">
        <v>44417.0</v>
      </c>
      <c r="AB14" s="452" t="s">
        <v>3008</v>
      </c>
      <c r="AC14" s="452" t="s">
        <v>3009</v>
      </c>
      <c r="AD14" s="452">
        <v>24.0</v>
      </c>
      <c r="AE14" s="452" t="s">
        <v>3010</v>
      </c>
    </row>
    <row r="15">
      <c r="A15" s="452">
        <v>1014.0</v>
      </c>
      <c r="B15" s="452" t="s">
        <v>36</v>
      </c>
      <c r="C15" s="452" t="s">
        <v>2878</v>
      </c>
      <c r="D15" s="452" t="s">
        <v>3011</v>
      </c>
      <c r="E15" s="452" t="s">
        <v>812</v>
      </c>
      <c r="F15" s="452" t="s">
        <v>3012</v>
      </c>
      <c r="G15" s="452" t="s">
        <v>2421</v>
      </c>
      <c r="H15" s="452" t="s">
        <v>3013</v>
      </c>
      <c r="I15" s="452" t="s">
        <v>3014</v>
      </c>
      <c r="K15" s="452" t="s">
        <v>3015</v>
      </c>
      <c r="L15" s="452" t="s">
        <v>245</v>
      </c>
      <c r="M15" s="452" t="s">
        <v>618</v>
      </c>
      <c r="N15" s="452" t="s">
        <v>3016</v>
      </c>
      <c r="P15" s="452">
        <v>49.5296673163803</v>
      </c>
      <c r="Q15" s="452">
        <v>-117.613206249377</v>
      </c>
      <c r="R15" s="452">
        <v>8.0</v>
      </c>
      <c r="U15" s="452" t="s">
        <v>3011</v>
      </c>
      <c r="V15" s="452" t="s">
        <v>3014</v>
      </c>
      <c r="W15" s="452" t="s">
        <v>2664</v>
      </c>
      <c r="X15" s="452" t="s">
        <v>103</v>
      </c>
      <c r="Y15" s="452" t="s">
        <v>618</v>
      </c>
      <c r="Z15" s="452" t="s">
        <v>486</v>
      </c>
      <c r="AA15" s="452">
        <v>45649.0</v>
      </c>
      <c r="AB15" s="452" t="s">
        <v>3017</v>
      </c>
      <c r="AC15" s="452" t="s">
        <v>3018</v>
      </c>
      <c r="AD15" s="452">
        <v>18.0</v>
      </c>
      <c r="AE15" s="452" t="s">
        <v>3019</v>
      </c>
    </row>
    <row r="16">
      <c r="A16" s="452">
        <v>1015.0</v>
      </c>
      <c r="B16" s="452" t="s">
        <v>163</v>
      </c>
      <c r="C16" s="452" t="s">
        <v>2878</v>
      </c>
      <c r="D16" s="452" t="s">
        <v>3020</v>
      </c>
      <c r="E16" s="452" t="s">
        <v>812</v>
      </c>
      <c r="F16" s="452" t="s">
        <v>3021</v>
      </c>
      <c r="G16" s="452" t="s">
        <v>2880</v>
      </c>
      <c r="H16" s="452" t="s">
        <v>2881</v>
      </c>
      <c r="I16" s="452" t="s">
        <v>3022</v>
      </c>
      <c r="J16" s="452" t="s">
        <v>3023</v>
      </c>
      <c r="K16" s="452" t="s">
        <v>3024</v>
      </c>
      <c r="L16" s="452" t="s">
        <v>26</v>
      </c>
      <c r="M16" s="452" t="s">
        <v>420</v>
      </c>
      <c r="P16" s="452">
        <v>33.313056</v>
      </c>
      <c r="Q16" s="452">
        <v>-115.834444</v>
      </c>
      <c r="R16" s="452" t="s">
        <v>3025</v>
      </c>
      <c r="S16" s="452">
        <v>20000.0</v>
      </c>
      <c r="T16" s="452" t="s">
        <v>3026</v>
      </c>
      <c r="U16" s="452" t="s">
        <v>3020</v>
      </c>
      <c r="V16" s="452" t="s">
        <v>3027</v>
      </c>
      <c r="W16" s="452" t="s">
        <v>536</v>
      </c>
      <c r="X16" s="452" t="s">
        <v>26</v>
      </c>
      <c r="Y16" s="452" t="s">
        <v>420</v>
      </c>
      <c r="Z16" s="452" t="s">
        <v>498</v>
      </c>
      <c r="AA16" s="452">
        <v>45289.0</v>
      </c>
      <c r="AB16" s="452" t="s">
        <v>3028</v>
      </c>
      <c r="AC16" s="452" t="s">
        <v>3029</v>
      </c>
      <c r="AD16" s="452">
        <v>25.0</v>
      </c>
    </row>
    <row r="17">
      <c r="A17" s="452">
        <v>1016.0</v>
      </c>
      <c r="B17" s="452" t="s">
        <v>149</v>
      </c>
      <c r="C17" s="452" t="s">
        <v>2878</v>
      </c>
      <c r="D17" s="452" t="s">
        <v>3030</v>
      </c>
      <c r="E17" s="452" t="s">
        <v>812</v>
      </c>
      <c r="F17" s="452" t="s">
        <v>3031</v>
      </c>
      <c r="G17" s="452" t="s">
        <v>2880</v>
      </c>
      <c r="H17" s="452" t="s">
        <v>2971</v>
      </c>
      <c r="I17" s="452" t="s">
        <v>3032</v>
      </c>
      <c r="K17" s="452" t="s">
        <v>3033</v>
      </c>
      <c r="L17" s="452" t="s">
        <v>3034</v>
      </c>
      <c r="M17" s="452" t="s">
        <v>618</v>
      </c>
      <c r="N17" s="452" t="s">
        <v>3035</v>
      </c>
      <c r="O17" s="452" t="s">
        <v>3036</v>
      </c>
      <c r="P17" s="452">
        <v>63.54801178</v>
      </c>
      <c r="Q17" s="452">
        <v>-116.7405737</v>
      </c>
      <c r="R17" s="452" t="s">
        <v>3037</v>
      </c>
      <c r="S17" s="452">
        <v>685.0</v>
      </c>
      <c r="T17" s="452" t="s">
        <v>3038</v>
      </c>
      <c r="U17" s="452" t="s">
        <v>3030</v>
      </c>
      <c r="V17" s="452" t="s">
        <v>3032</v>
      </c>
      <c r="W17" s="452" t="s">
        <v>3039</v>
      </c>
      <c r="X17" s="452" t="s">
        <v>103</v>
      </c>
      <c r="Y17" s="452" t="s">
        <v>618</v>
      </c>
      <c r="Z17" s="452" t="s">
        <v>498</v>
      </c>
      <c r="AA17" s="452">
        <v>45289.0</v>
      </c>
      <c r="AB17" s="452" t="s">
        <v>3040</v>
      </c>
      <c r="AC17" s="452" t="s">
        <v>3041</v>
      </c>
      <c r="AD17" s="452">
        <v>26.0</v>
      </c>
      <c r="AE17" s="452" t="s">
        <v>3042</v>
      </c>
    </row>
    <row r="18">
      <c r="A18" s="452">
        <v>1017.0</v>
      </c>
      <c r="B18" s="452" t="s">
        <v>149</v>
      </c>
      <c r="C18" s="452" t="s">
        <v>2878</v>
      </c>
      <c r="D18" s="452" t="s">
        <v>3043</v>
      </c>
      <c r="E18" s="452" t="s">
        <v>812</v>
      </c>
      <c r="F18" s="452" t="s">
        <v>3044</v>
      </c>
      <c r="G18" s="452" t="s">
        <v>2880</v>
      </c>
      <c r="H18" s="452" t="s">
        <v>2942</v>
      </c>
      <c r="I18" s="452" t="s">
        <v>3045</v>
      </c>
      <c r="J18" s="452" t="s">
        <v>3046</v>
      </c>
      <c r="K18" s="452" t="s">
        <v>3047</v>
      </c>
      <c r="L18" s="452" t="s">
        <v>245</v>
      </c>
      <c r="M18" s="452" t="s">
        <v>618</v>
      </c>
      <c r="O18" s="452" t="s">
        <v>3048</v>
      </c>
      <c r="P18" s="452">
        <v>54.4469053009973</v>
      </c>
      <c r="Q18" s="452">
        <v>-124.255666556428</v>
      </c>
      <c r="R18" s="452" t="s">
        <v>1365</v>
      </c>
      <c r="S18" s="452">
        <v>59100.0</v>
      </c>
      <c r="T18" s="452" t="s">
        <v>3049</v>
      </c>
      <c r="U18" s="452" t="s">
        <v>3050</v>
      </c>
      <c r="V18" s="452" t="s">
        <v>3045</v>
      </c>
      <c r="W18" s="452" t="s">
        <v>921</v>
      </c>
      <c r="X18" s="452" t="s">
        <v>245</v>
      </c>
      <c r="Y18" s="452" t="s">
        <v>618</v>
      </c>
      <c r="Z18" s="452" t="s">
        <v>498</v>
      </c>
      <c r="AA18" s="452">
        <v>45095.0</v>
      </c>
      <c r="AB18" s="452" t="s">
        <v>3051</v>
      </c>
      <c r="AC18" s="452" t="s">
        <v>3052</v>
      </c>
      <c r="AD18" s="452">
        <v>30.0</v>
      </c>
      <c r="AE18" s="452" t="s">
        <v>3053</v>
      </c>
    </row>
    <row r="19">
      <c r="A19" s="452">
        <v>1018.0</v>
      </c>
      <c r="B19" s="452" t="s">
        <v>149</v>
      </c>
      <c r="C19" s="452" t="s">
        <v>2878</v>
      </c>
      <c r="D19" s="452" t="s">
        <v>3054</v>
      </c>
      <c r="E19" s="452" t="s">
        <v>812</v>
      </c>
      <c r="F19" s="452" t="s">
        <v>3055</v>
      </c>
      <c r="G19" s="452" t="s">
        <v>2880</v>
      </c>
      <c r="H19" s="452" t="s">
        <v>2921</v>
      </c>
      <c r="I19" s="452" t="s">
        <v>3056</v>
      </c>
      <c r="J19" s="452" t="s">
        <v>3057</v>
      </c>
      <c r="K19" s="452" t="s">
        <v>3057</v>
      </c>
      <c r="L19" s="452" t="s">
        <v>103</v>
      </c>
      <c r="M19" s="452" t="s">
        <v>618</v>
      </c>
      <c r="P19" s="452">
        <v>52.6</v>
      </c>
      <c r="Q19" s="452">
        <v>-93.37</v>
      </c>
      <c r="R19" s="452" t="s">
        <v>3058</v>
      </c>
      <c r="S19" s="452">
        <v>160000.0</v>
      </c>
      <c r="T19" s="452" t="s">
        <v>2894</v>
      </c>
      <c r="U19" s="452" t="s">
        <v>3054</v>
      </c>
      <c r="V19" s="452" t="s">
        <v>3059</v>
      </c>
      <c r="W19" s="452" t="s">
        <v>3060</v>
      </c>
      <c r="X19" s="452" t="s">
        <v>103</v>
      </c>
      <c r="Y19" s="452" t="s">
        <v>3061</v>
      </c>
      <c r="Z19" s="452" t="s">
        <v>498</v>
      </c>
      <c r="AA19" s="452">
        <v>45291.0</v>
      </c>
      <c r="AB19" s="452" t="s">
        <v>3062</v>
      </c>
      <c r="AC19" s="452" t="s">
        <v>3063</v>
      </c>
      <c r="AD19" s="452">
        <v>22.0</v>
      </c>
      <c r="AE19" s="452" t="s">
        <v>3064</v>
      </c>
    </row>
    <row r="20">
      <c r="A20" s="452">
        <v>1019.0</v>
      </c>
      <c r="B20" s="452" t="s">
        <v>36</v>
      </c>
      <c r="C20" s="452" t="s">
        <v>2878</v>
      </c>
      <c r="D20" s="452" t="s">
        <v>3065</v>
      </c>
      <c r="E20" s="452" t="s">
        <v>812</v>
      </c>
      <c r="F20" s="452" t="s">
        <v>3066</v>
      </c>
      <c r="G20" s="452" t="s">
        <v>2421</v>
      </c>
      <c r="H20" s="452" t="s">
        <v>3013</v>
      </c>
      <c r="I20" s="452" t="s">
        <v>3067</v>
      </c>
      <c r="K20" s="452" t="s">
        <v>3068</v>
      </c>
      <c r="L20" s="452" t="s">
        <v>103</v>
      </c>
      <c r="M20" s="452" t="s">
        <v>618</v>
      </c>
      <c r="N20" s="452" t="s">
        <v>3069</v>
      </c>
      <c r="O20" s="452" t="s">
        <v>3070</v>
      </c>
      <c r="P20" s="452">
        <v>45.6316667429544</v>
      </c>
      <c r="Q20" s="452">
        <v>-79.1151241592956</v>
      </c>
      <c r="R20" s="452">
        <v>20.0</v>
      </c>
      <c r="S20" s="452">
        <v>48000.0</v>
      </c>
      <c r="T20" s="452" t="s">
        <v>3071</v>
      </c>
      <c r="U20" s="452" t="s">
        <v>3065</v>
      </c>
      <c r="V20" s="452" t="s">
        <v>3067</v>
      </c>
      <c r="W20" s="452" t="s">
        <v>2664</v>
      </c>
      <c r="X20" s="452" t="s">
        <v>103</v>
      </c>
      <c r="Y20" s="452" t="s">
        <v>618</v>
      </c>
      <c r="Z20" s="452" t="s">
        <v>486</v>
      </c>
      <c r="AA20" s="452">
        <v>45688.0</v>
      </c>
      <c r="AB20" s="452" t="s">
        <v>454</v>
      </c>
      <c r="AC20" s="452" t="s">
        <v>3072</v>
      </c>
      <c r="AD20" s="452">
        <v>22.0</v>
      </c>
      <c r="AE20" s="452" t="s">
        <v>3073</v>
      </c>
      <c r="AF20" s="452" t="s">
        <v>3074</v>
      </c>
      <c r="AG20" s="452" t="s">
        <v>3075</v>
      </c>
      <c r="AH20" s="452" t="s">
        <v>3070</v>
      </c>
    </row>
    <row r="21" ht="15.75" customHeight="1">
      <c r="A21" s="452">
        <v>1020.0</v>
      </c>
      <c r="B21" s="452" t="s">
        <v>36</v>
      </c>
      <c r="C21" s="452" t="s">
        <v>2878</v>
      </c>
      <c r="D21" s="452" t="s">
        <v>3076</v>
      </c>
      <c r="E21" s="452" t="s">
        <v>812</v>
      </c>
      <c r="F21" s="452" t="s">
        <v>3076</v>
      </c>
      <c r="G21" s="452" t="s">
        <v>2880</v>
      </c>
      <c r="H21" s="452" t="s">
        <v>3077</v>
      </c>
      <c r="I21" s="452" t="s">
        <v>3078</v>
      </c>
      <c r="J21" s="452" t="s">
        <v>3079</v>
      </c>
      <c r="K21" s="452" t="s">
        <v>3080</v>
      </c>
      <c r="L21" s="452" t="s">
        <v>60</v>
      </c>
      <c r="M21" s="452" t="s">
        <v>420</v>
      </c>
      <c r="N21" s="452">
        <v>37066.0</v>
      </c>
      <c r="O21" s="452" t="s">
        <v>3081</v>
      </c>
      <c r="P21" s="452">
        <v>36.3722062894531</v>
      </c>
      <c r="Q21" s="452">
        <v>-86.4224575576703</v>
      </c>
      <c r="R21" s="452">
        <v>220.0</v>
      </c>
      <c r="S21" s="452">
        <v>250000.0</v>
      </c>
      <c r="T21" s="452" t="s">
        <v>3082</v>
      </c>
      <c r="U21" s="452" t="s">
        <v>3083</v>
      </c>
      <c r="V21" s="452" t="s">
        <v>3078</v>
      </c>
      <c r="W21" s="452" t="s">
        <v>3039</v>
      </c>
      <c r="Y21" s="452" t="s">
        <v>2098</v>
      </c>
      <c r="Z21" s="452" t="s">
        <v>453</v>
      </c>
      <c r="AA21" s="452">
        <v>45429.0</v>
      </c>
      <c r="AB21" s="452" t="s">
        <v>454</v>
      </c>
      <c r="AC21" s="452" t="s">
        <v>3084</v>
      </c>
      <c r="AD21" s="452">
        <v>30.0</v>
      </c>
      <c r="AF21" s="452" t="s">
        <v>3085</v>
      </c>
      <c r="AG21" s="452" t="s">
        <v>3086</v>
      </c>
      <c r="AH21" s="452" t="s">
        <v>3087</v>
      </c>
    </row>
    <row r="22" ht="15.75" customHeight="1">
      <c r="A22" s="452">
        <v>1021.0</v>
      </c>
      <c r="B22" s="452" t="s">
        <v>36</v>
      </c>
      <c r="C22" s="452" t="s">
        <v>2878</v>
      </c>
      <c r="D22" s="452" t="s">
        <v>3088</v>
      </c>
      <c r="E22" s="452" t="s">
        <v>1209</v>
      </c>
      <c r="F22" s="452" t="s">
        <v>3089</v>
      </c>
      <c r="G22" s="452" t="s">
        <v>2880</v>
      </c>
      <c r="H22" s="452" t="s">
        <v>2942</v>
      </c>
      <c r="I22" s="452" t="s">
        <v>3090</v>
      </c>
      <c r="J22" s="452" t="s">
        <v>3091</v>
      </c>
      <c r="K22" s="452" t="s">
        <v>3092</v>
      </c>
      <c r="L22" s="452" t="s">
        <v>22</v>
      </c>
      <c r="M22" s="452" t="s">
        <v>618</v>
      </c>
      <c r="N22" s="452" t="s">
        <v>3093</v>
      </c>
      <c r="O22" s="452" t="s">
        <v>3094</v>
      </c>
      <c r="P22" s="452">
        <v>48.2138169140466</v>
      </c>
      <c r="Q22" s="452">
        <v>-78.8283340022725</v>
      </c>
      <c r="R22" s="452">
        <v>640.0</v>
      </c>
      <c r="S22" s="452">
        <v>40000.0</v>
      </c>
      <c r="T22" s="452" t="s">
        <v>3049</v>
      </c>
      <c r="U22" s="452" t="s">
        <v>3088</v>
      </c>
      <c r="V22" s="452" t="s">
        <v>3095</v>
      </c>
      <c r="W22" s="452" t="s">
        <v>3096</v>
      </c>
      <c r="X22" s="452" t="s">
        <v>3097</v>
      </c>
      <c r="Y22" s="452" t="s">
        <v>3098</v>
      </c>
      <c r="Z22" s="452" t="s">
        <v>498</v>
      </c>
      <c r="AA22" s="452">
        <v>44421.0</v>
      </c>
      <c r="AB22" s="452" t="s">
        <v>3099</v>
      </c>
      <c r="AC22" s="452" t="s">
        <v>3100</v>
      </c>
      <c r="AD22" s="452">
        <v>30.0</v>
      </c>
    </row>
    <row r="23" ht="15.75" customHeight="1">
      <c r="A23" s="452">
        <v>1022.0</v>
      </c>
      <c r="B23" s="452" t="s">
        <v>36</v>
      </c>
      <c r="C23" s="452" t="s">
        <v>2878</v>
      </c>
      <c r="D23" s="452" t="s">
        <v>3088</v>
      </c>
      <c r="E23" s="452" t="s">
        <v>1209</v>
      </c>
      <c r="F23" s="452" t="s">
        <v>3089</v>
      </c>
      <c r="G23" s="452" t="s">
        <v>2880</v>
      </c>
      <c r="H23" s="452" t="s">
        <v>3101</v>
      </c>
      <c r="I23" s="452" t="s">
        <v>3090</v>
      </c>
      <c r="J23" s="452" t="s">
        <v>3091</v>
      </c>
      <c r="K23" s="452" t="s">
        <v>3092</v>
      </c>
      <c r="L23" s="452" t="s">
        <v>22</v>
      </c>
      <c r="M23" s="452" t="s">
        <v>618</v>
      </c>
      <c r="N23" s="452" t="s">
        <v>3093</v>
      </c>
      <c r="O23" s="452" t="s">
        <v>3094</v>
      </c>
      <c r="P23" s="452">
        <v>48.2138169140466</v>
      </c>
      <c r="Q23" s="452">
        <v>-78.8283340022725</v>
      </c>
      <c r="R23" s="452">
        <v>640.0</v>
      </c>
      <c r="S23" s="452">
        <v>827.0</v>
      </c>
      <c r="T23" s="452" t="s">
        <v>3102</v>
      </c>
      <c r="U23" s="452" t="s">
        <v>3088</v>
      </c>
      <c r="V23" s="452" t="s">
        <v>3095</v>
      </c>
      <c r="W23" s="452" t="s">
        <v>3096</v>
      </c>
      <c r="X23" s="452" t="s">
        <v>3097</v>
      </c>
      <c r="Y23" s="452" t="s">
        <v>3098</v>
      </c>
      <c r="Z23" s="452" t="s">
        <v>498</v>
      </c>
      <c r="AA23" s="452">
        <v>44421.0</v>
      </c>
      <c r="AB23" s="452" t="s">
        <v>3103</v>
      </c>
      <c r="AC23" s="452" t="s">
        <v>3100</v>
      </c>
      <c r="AD23" s="452">
        <v>30.0</v>
      </c>
      <c r="AE23" s="452" t="s">
        <v>3104</v>
      </c>
    </row>
    <row r="24" ht="15.75" customHeight="1">
      <c r="A24" s="452">
        <v>1023.0</v>
      </c>
      <c r="B24" s="452" t="s">
        <v>36</v>
      </c>
      <c r="C24" s="452" t="s">
        <v>2878</v>
      </c>
      <c r="D24" s="452" t="s">
        <v>3088</v>
      </c>
      <c r="E24" s="452" t="s">
        <v>1209</v>
      </c>
      <c r="F24" s="452" t="s">
        <v>3105</v>
      </c>
      <c r="G24" s="452" t="s">
        <v>2880</v>
      </c>
      <c r="H24" s="452" t="s">
        <v>3106</v>
      </c>
      <c r="I24" s="452" t="s">
        <v>3107</v>
      </c>
      <c r="J24" s="452" t="s">
        <v>3108</v>
      </c>
      <c r="K24" s="452" t="s">
        <v>3109</v>
      </c>
      <c r="L24" s="452" t="s">
        <v>103</v>
      </c>
      <c r="M24" s="452" t="s">
        <v>618</v>
      </c>
      <c r="N24" s="452" t="s">
        <v>3110</v>
      </c>
      <c r="O24" s="452" t="s">
        <v>3111</v>
      </c>
      <c r="P24" s="452">
        <v>46.5869311328918</v>
      </c>
      <c r="Q24" s="452">
        <v>-80.7699224862622</v>
      </c>
      <c r="R24" s="452">
        <v>1200.0</v>
      </c>
      <c r="S24" s="452">
        <v>75695.0</v>
      </c>
      <c r="T24" s="452" t="s">
        <v>3112</v>
      </c>
      <c r="U24" s="452" t="s">
        <v>3088</v>
      </c>
      <c r="V24" s="452" t="s">
        <v>3095</v>
      </c>
      <c r="W24" s="452" t="s">
        <v>3096</v>
      </c>
      <c r="X24" s="452" t="s">
        <v>3097</v>
      </c>
      <c r="Y24" s="452" t="s">
        <v>3098</v>
      </c>
      <c r="Z24" s="452" t="s">
        <v>498</v>
      </c>
      <c r="AA24" s="452">
        <v>44421.0</v>
      </c>
      <c r="AB24" s="452" t="s">
        <v>3113</v>
      </c>
      <c r="AC24" s="452" t="s">
        <v>3100</v>
      </c>
      <c r="AD24" s="452">
        <v>30.0</v>
      </c>
      <c r="AE24" s="452" t="s">
        <v>3114</v>
      </c>
    </row>
    <row r="25" ht="15.75" customHeight="1">
      <c r="A25" s="452">
        <v>1024.0</v>
      </c>
      <c r="B25" s="452" t="s">
        <v>149</v>
      </c>
      <c r="C25" s="452" t="s">
        <v>2878</v>
      </c>
      <c r="D25" s="452" t="s">
        <v>3115</v>
      </c>
      <c r="E25" s="452" t="s">
        <v>812</v>
      </c>
      <c r="F25" s="452" t="s">
        <v>3116</v>
      </c>
      <c r="G25" s="452" t="s">
        <v>2421</v>
      </c>
      <c r="H25" s="452" t="s">
        <v>3117</v>
      </c>
      <c r="I25" s="452" t="s">
        <v>3118</v>
      </c>
      <c r="K25" s="452" t="s">
        <v>3119</v>
      </c>
      <c r="L25" s="452" t="s">
        <v>3120</v>
      </c>
      <c r="M25" s="452" t="s">
        <v>420</v>
      </c>
      <c r="P25" s="452">
        <v>64.5124320095496</v>
      </c>
      <c r="Q25" s="452">
        <v>-165.426964405191</v>
      </c>
      <c r="R25" s="452" t="s">
        <v>1433</v>
      </c>
      <c r="S25" s="452">
        <v>57000.0</v>
      </c>
      <c r="T25" s="452" t="s">
        <v>3071</v>
      </c>
      <c r="U25" s="452" t="s">
        <v>3115</v>
      </c>
      <c r="V25" s="452" t="s">
        <v>3118</v>
      </c>
      <c r="W25" s="452" t="s">
        <v>3121</v>
      </c>
      <c r="X25" s="452" t="s">
        <v>3120</v>
      </c>
      <c r="Y25" s="452" t="s">
        <v>420</v>
      </c>
      <c r="Z25" s="452" t="s">
        <v>498</v>
      </c>
      <c r="AA25" s="452">
        <v>45095.0</v>
      </c>
      <c r="AB25" s="452" t="s">
        <v>3122</v>
      </c>
      <c r="AC25" s="452" t="s">
        <v>3123</v>
      </c>
      <c r="AD25" s="452">
        <v>22.0</v>
      </c>
      <c r="AE25" s="452" t="s">
        <v>3124</v>
      </c>
    </row>
    <row r="26" ht="15.75" customHeight="1">
      <c r="A26" s="452">
        <v>1025.0</v>
      </c>
      <c r="B26" s="452" t="s">
        <v>149</v>
      </c>
      <c r="C26" s="452" t="s">
        <v>2878</v>
      </c>
      <c r="D26" s="452" t="s">
        <v>3125</v>
      </c>
      <c r="E26" s="452" t="s">
        <v>812</v>
      </c>
      <c r="F26" s="452" t="s">
        <v>3126</v>
      </c>
      <c r="G26" s="452" t="s">
        <v>2880</v>
      </c>
      <c r="H26" s="452" t="s">
        <v>2921</v>
      </c>
      <c r="I26" s="452" t="s">
        <v>3127</v>
      </c>
      <c r="J26" s="452" t="s">
        <v>3128</v>
      </c>
      <c r="K26" s="452" t="s">
        <v>3129</v>
      </c>
      <c r="L26" s="452" t="s">
        <v>103</v>
      </c>
      <c r="M26" s="452" t="s">
        <v>618</v>
      </c>
      <c r="P26" s="452">
        <v>48.382221</v>
      </c>
      <c r="Q26" s="452">
        <v>-89.2461</v>
      </c>
      <c r="U26" s="452" t="s">
        <v>3125</v>
      </c>
      <c r="V26" s="452" t="s">
        <v>3130</v>
      </c>
      <c r="W26" s="452" t="s">
        <v>3131</v>
      </c>
      <c r="X26" s="452" t="s">
        <v>297</v>
      </c>
      <c r="Y26" s="452" t="s">
        <v>1086</v>
      </c>
      <c r="Z26" s="452" t="s">
        <v>498</v>
      </c>
      <c r="AA26" s="452">
        <v>45305.0</v>
      </c>
      <c r="AB26" s="452" t="s">
        <v>3132</v>
      </c>
      <c r="AC26" s="452" t="s">
        <v>3133</v>
      </c>
      <c r="AD26" s="452">
        <v>24.0</v>
      </c>
      <c r="AE26" s="452" t="s">
        <v>3134</v>
      </c>
    </row>
    <row r="27" ht="15.75" customHeight="1">
      <c r="A27" s="452">
        <v>1026.0</v>
      </c>
      <c r="B27" s="452" t="s">
        <v>149</v>
      </c>
      <c r="C27" s="452" t="s">
        <v>2878</v>
      </c>
      <c r="D27" s="452" t="s">
        <v>3135</v>
      </c>
      <c r="E27" s="452" t="s">
        <v>812</v>
      </c>
      <c r="F27" s="452" t="s">
        <v>3136</v>
      </c>
      <c r="G27" s="452" t="s">
        <v>2880</v>
      </c>
      <c r="H27" s="452" t="s">
        <v>2942</v>
      </c>
      <c r="I27" s="452" t="s">
        <v>3137</v>
      </c>
      <c r="K27" s="452" t="s">
        <v>3138</v>
      </c>
      <c r="L27" s="452" t="s">
        <v>245</v>
      </c>
      <c r="M27" s="452" t="s">
        <v>618</v>
      </c>
      <c r="N27" s="452" t="s">
        <v>3139</v>
      </c>
      <c r="P27" s="452">
        <v>58.4744105423056</v>
      </c>
      <c r="Q27" s="452">
        <v>-128.852631888223</v>
      </c>
      <c r="R27" s="452">
        <v>9.0</v>
      </c>
      <c r="S27" s="452">
        <v>33000.0</v>
      </c>
      <c r="T27" s="452" t="s">
        <v>3049</v>
      </c>
      <c r="U27" s="452" t="s">
        <v>3140</v>
      </c>
      <c r="V27" s="452" t="s">
        <v>3141</v>
      </c>
      <c r="W27" s="452" t="s">
        <v>3142</v>
      </c>
      <c r="X27" s="452" t="s">
        <v>3143</v>
      </c>
      <c r="Y27" s="452" t="s">
        <v>3144</v>
      </c>
      <c r="Z27" s="452" t="s">
        <v>498</v>
      </c>
      <c r="AA27" s="452">
        <v>45095.0</v>
      </c>
      <c r="AB27" s="452" t="s">
        <v>3145</v>
      </c>
      <c r="AC27" s="452" t="s">
        <v>3146</v>
      </c>
      <c r="AD27" s="452">
        <v>23.0</v>
      </c>
      <c r="AE27" s="452" t="s">
        <v>3147</v>
      </c>
    </row>
    <row r="28" ht="15.75" customHeight="1">
      <c r="A28" s="452">
        <v>1027.0</v>
      </c>
      <c r="B28" s="452" t="s">
        <v>149</v>
      </c>
      <c r="C28" s="452" t="s">
        <v>2878</v>
      </c>
      <c r="D28" s="452" t="s">
        <v>3135</v>
      </c>
      <c r="E28" s="452" t="s">
        <v>812</v>
      </c>
      <c r="F28" s="452" t="s">
        <v>3136</v>
      </c>
      <c r="G28" s="452" t="s">
        <v>2880</v>
      </c>
      <c r="H28" s="452" t="s">
        <v>3101</v>
      </c>
      <c r="I28" s="452" t="s">
        <v>3137</v>
      </c>
      <c r="K28" s="452" t="s">
        <v>3138</v>
      </c>
      <c r="L28" s="452" t="s">
        <v>245</v>
      </c>
      <c r="M28" s="452" t="s">
        <v>618</v>
      </c>
      <c r="N28" s="452" t="s">
        <v>3139</v>
      </c>
      <c r="P28" s="452">
        <v>58.4744105423056</v>
      </c>
      <c r="Q28" s="452">
        <v>-128.852631888223</v>
      </c>
      <c r="R28" s="452">
        <v>9.0</v>
      </c>
      <c r="S28" s="452">
        <v>1800.0</v>
      </c>
      <c r="T28" s="452" t="s">
        <v>3102</v>
      </c>
      <c r="U28" s="452" t="s">
        <v>3140</v>
      </c>
      <c r="V28" s="452" t="s">
        <v>3141</v>
      </c>
      <c r="W28" s="452" t="s">
        <v>3142</v>
      </c>
      <c r="X28" s="452" t="s">
        <v>3143</v>
      </c>
      <c r="Y28" s="452" t="s">
        <v>3144</v>
      </c>
      <c r="Z28" s="452" t="s">
        <v>498</v>
      </c>
      <c r="AA28" s="452">
        <v>45095.0</v>
      </c>
      <c r="AB28" s="452" t="s">
        <v>3145</v>
      </c>
      <c r="AC28" s="452" t="s">
        <v>3146</v>
      </c>
      <c r="AD28" s="452">
        <v>23.0</v>
      </c>
      <c r="AE28" s="452" t="s">
        <v>3147</v>
      </c>
    </row>
    <row r="29" ht="15.75" customHeight="1">
      <c r="A29" s="452">
        <v>1028.0</v>
      </c>
      <c r="B29" s="452" t="s">
        <v>36</v>
      </c>
      <c r="C29" s="452" t="s">
        <v>2878</v>
      </c>
      <c r="D29" s="452" t="s">
        <v>3148</v>
      </c>
      <c r="E29" s="452" t="s">
        <v>1209</v>
      </c>
      <c r="F29" s="452" t="s">
        <v>3149</v>
      </c>
      <c r="G29" s="452" t="s">
        <v>2421</v>
      </c>
      <c r="H29" s="452" t="s">
        <v>3150</v>
      </c>
      <c r="I29" s="452" t="s">
        <v>3151</v>
      </c>
      <c r="J29" s="452" t="s">
        <v>3152</v>
      </c>
      <c r="K29" s="452" t="s">
        <v>3153</v>
      </c>
      <c r="L29" s="452" t="s">
        <v>263</v>
      </c>
      <c r="M29" s="452" t="s">
        <v>420</v>
      </c>
      <c r="N29" s="452">
        <v>84601.0</v>
      </c>
      <c r="O29" s="452" t="s">
        <v>3154</v>
      </c>
      <c r="P29" s="452">
        <v>40.2249803208373</v>
      </c>
      <c r="Q29" s="452">
        <v>-111.713837003827</v>
      </c>
      <c r="R29" s="452">
        <v>11.0</v>
      </c>
      <c r="S29" s="452">
        <v>2000.0</v>
      </c>
      <c r="T29" s="452" t="s">
        <v>3155</v>
      </c>
      <c r="U29" s="452" t="s">
        <v>3148</v>
      </c>
      <c r="V29" s="452" t="s">
        <v>3151</v>
      </c>
      <c r="W29" s="452" t="s">
        <v>3153</v>
      </c>
      <c r="X29" s="452" t="s">
        <v>263</v>
      </c>
      <c r="Y29" s="452" t="s">
        <v>420</v>
      </c>
      <c r="Z29" s="452" t="s">
        <v>498</v>
      </c>
      <c r="AA29" s="452">
        <v>45289.0</v>
      </c>
      <c r="AB29" s="452" t="s">
        <v>3156</v>
      </c>
      <c r="AC29" s="452" t="s">
        <v>3157</v>
      </c>
      <c r="AD29" s="452">
        <v>28.0</v>
      </c>
      <c r="AE29" s="452" t="s">
        <v>3158</v>
      </c>
    </row>
    <row r="30" ht="15.75" customHeight="1">
      <c r="A30" s="452">
        <v>1029.0</v>
      </c>
      <c r="B30" s="452" t="s">
        <v>55</v>
      </c>
      <c r="C30" s="452" t="s">
        <v>2878</v>
      </c>
      <c r="D30" s="452" t="s">
        <v>3159</v>
      </c>
      <c r="E30" s="452" t="s">
        <v>812</v>
      </c>
      <c r="F30" s="452" t="s">
        <v>3160</v>
      </c>
      <c r="G30" s="452" t="s">
        <v>2880</v>
      </c>
      <c r="H30" s="452" t="s">
        <v>3101</v>
      </c>
      <c r="I30" s="452" t="s">
        <v>3161</v>
      </c>
      <c r="K30" s="452" t="s">
        <v>3162</v>
      </c>
      <c r="L30" s="452" t="s">
        <v>1338</v>
      </c>
      <c r="M30" s="452" t="s">
        <v>420</v>
      </c>
      <c r="O30" s="452" t="s">
        <v>3163</v>
      </c>
      <c r="P30" s="452">
        <v>45.1306766849941</v>
      </c>
      <c r="Q30" s="452">
        <v>-114.3615808717</v>
      </c>
      <c r="R30" s="452">
        <v>38.0</v>
      </c>
      <c r="S30" s="452">
        <v>1915.0</v>
      </c>
      <c r="T30" s="452" t="s">
        <v>3049</v>
      </c>
      <c r="U30" s="452" t="s">
        <v>3159</v>
      </c>
      <c r="V30" s="452" t="s">
        <v>3164</v>
      </c>
      <c r="W30" s="452" t="s">
        <v>3165</v>
      </c>
      <c r="X30" s="452" t="s">
        <v>3166</v>
      </c>
      <c r="Y30" s="452" t="s">
        <v>1086</v>
      </c>
      <c r="Z30" s="452" t="s">
        <v>498</v>
      </c>
      <c r="AA30" s="452">
        <v>45092.0</v>
      </c>
      <c r="AB30" s="452" t="s">
        <v>3167</v>
      </c>
      <c r="AC30" s="452" t="s">
        <v>3168</v>
      </c>
      <c r="AD30" s="452">
        <v>28.0</v>
      </c>
      <c r="AE30" s="452" t="s">
        <v>3169</v>
      </c>
    </row>
    <row r="31" ht="15.75" customHeight="1">
      <c r="A31" s="452">
        <v>1030.0</v>
      </c>
      <c r="B31" s="452" t="s">
        <v>149</v>
      </c>
      <c r="C31" s="452" t="s">
        <v>2878</v>
      </c>
      <c r="D31" s="452" t="s">
        <v>3170</v>
      </c>
      <c r="E31" s="452" t="s">
        <v>812</v>
      </c>
      <c r="F31" s="452" t="s">
        <v>3171</v>
      </c>
      <c r="G31" s="452" t="s">
        <v>2880</v>
      </c>
      <c r="H31" s="452" t="s">
        <v>2881</v>
      </c>
      <c r="I31" s="452" t="s">
        <v>3172</v>
      </c>
      <c r="J31" s="452" t="s">
        <v>3173</v>
      </c>
      <c r="K31" s="452" t="s">
        <v>3174</v>
      </c>
      <c r="L31" s="452" t="s">
        <v>49</v>
      </c>
      <c r="M31" s="452" t="s">
        <v>420</v>
      </c>
      <c r="P31" s="452">
        <v>42.001389</v>
      </c>
      <c r="Q31" s="452">
        <v>-117.996667</v>
      </c>
      <c r="R31" s="452">
        <v>5.0</v>
      </c>
      <c r="S31" s="452">
        <v>95602.29445506692</v>
      </c>
      <c r="T31" s="452" t="s">
        <v>2894</v>
      </c>
      <c r="U31" s="452" t="s">
        <v>3170</v>
      </c>
      <c r="V31" s="452" t="s">
        <v>3172</v>
      </c>
      <c r="W31" s="452" t="s">
        <v>2914</v>
      </c>
      <c r="X31" s="452" t="s">
        <v>2915</v>
      </c>
      <c r="Y31" s="452" t="s">
        <v>1086</v>
      </c>
      <c r="Z31" s="452" t="s">
        <v>498</v>
      </c>
      <c r="AA31" s="452">
        <v>45289.0</v>
      </c>
      <c r="AB31" s="452" t="s">
        <v>3175</v>
      </c>
      <c r="AC31" s="452" t="s">
        <v>3176</v>
      </c>
      <c r="AD31" s="452">
        <v>22.0</v>
      </c>
      <c r="AE31" s="452" t="s">
        <v>3177</v>
      </c>
    </row>
    <row r="32" ht="15.75" customHeight="1">
      <c r="A32" s="452">
        <v>1031.0</v>
      </c>
      <c r="B32" s="452" t="s">
        <v>149</v>
      </c>
      <c r="C32" s="452" t="s">
        <v>2878</v>
      </c>
      <c r="D32" s="452" t="s">
        <v>3178</v>
      </c>
      <c r="E32" s="452" t="s">
        <v>812</v>
      </c>
      <c r="F32" s="452" t="s">
        <v>3178</v>
      </c>
      <c r="G32" s="452" t="s">
        <v>2880</v>
      </c>
      <c r="H32" s="452" t="s">
        <v>2881</v>
      </c>
      <c r="I32" s="452" t="s">
        <v>3179</v>
      </c>
      <c r="J32" s="452" t="s">
        <v>3180</v>
      </c>
      <c r="K32" s="452" t="s">
        <v>740</v>
      </c>
      <c r="L32" s="452" t="s">
        <v>26</v>
      </c>
      <c r="M32" s="452" t="s">
        <v>420</v>
      </c>
      <c r="N32" s="452">
        <v>94607.0</v>
      </c>
      <c r="O32" s="452" t="s">
        <v>3181</v>
      </c>
      <c r="P32" s="452">
        <v>37.8</v>
      </c>
      <c r="Q32" s="452">
        <v>-122.27</v>
      </c>
      <c r="R32" s="452" t="s">
        <v>2181</v>
      </c>
      <c r="U32" s="452" t="s">
        <v>3178</v>
      </c>
      <c r="V32" s="452" t="s">
        <v>3179</v>
      </c>
      <c r="W32" s="452" t="s">
        <v>740</v>
      </c>
      <c r="X32" s="452" t="s">
        <v>26</v>
      </c>
      <c r="Y32" s="452" t="s">
        <v>420</v>
      </c>
      <c r="Z32" s="452" t="s">
        <v>498</v>
      </c>
      <c r="AA32" s="452">
        <v>44899.0</v>
      </c>
      <c r="AB32" s="452" t="s">
        <v>3182</v>
      </c>
      <c r="AC32" s="452" t="s">
        <v>3183</v>
      </c>
      <c r="AD32" s="452">
        <v>17.0</v>
      </c>
      <c r="AE32" s="452" t="s">
        <v>3184</v>
      </c>
    </row>
    <row r="33" ht="15.75" customHeight="1">
      <c r="A33" s="452">
        <v>1032.0</v>
      </c>
      <c r="B33" s="452" t="s">
        <v>55</v>
      </c>
      <c r="C33" s="452" t="s">
        <v>2878</v>
      </c>
      <c r="D33" s="452" t="s">
        <v>3185</v>
      </c>
      <c r="E33" s="452" t="s">
        <v>812</v>
      </c>
      <c r="F33" s="452" t="s">
        <v>3186</v>
      </c>
      <c r="G33" s="452" t="s">
        <v>2880</v>
      </c>
      <c r="H33" s="452" t="s">
        <v>2881</v>
      </c>
      <c r="I33" s="452" t="s">
        <v>3187</v>
      </c>
      <c r="J33" s="452" t="s">
        <v>3188</v>
      </c>
      <c r="K33" s="452" t="s">
        <v>3189</v>
      </c>
      <c r="L33" s="452" t="s">
        <v>49</v>
      </c>
      <c r="M33" s="452" t="s">
        <v>420</v>
      </c>
      <c r="O33" s="452" t="s">
        <v>3190</v>
      </c>
      <c r="P33" s="452">
        <v>41.5699754610991</v>
      </c>
      <c r="Q33" s="452">
        <v>-117.785810940654</v>
      </c>
      <c r="R33" s="452">
        <v>65.0</v>
      </c>
      <c r="S33" s="452">
        <v>5640.0</v>
      </c>
      <c r="T33" s="452" t="s">
        <v>2894</v>
      </c>
      <c r="U33" s="452" t="s">
        <v>3191</v>
      </c>
      <c r="V33" s="452" t="s">
        <v>3192</v>
      </c>
      <c r="W33" s="452" t="s">
        <v>921</v>
      </c>
      <c r="X33" s="452" t="s">
        <v>245</v>
      </c>
      <c r="Y33" s="452" t="s">
        <v>618</v>
      </c>
      <c r="Z33" s="452" t="s">
        <v>498</v>
      </c>
      <c r="AA33" s="452">
        <v>45092.0</v>
      </c>
      <c r="AB33" s="452" t="s">
        <v>3193</v>
      </c>
      <c r="AC33" s="452" t="s">
        <v>3194</v>
      </c>
      <c r="AD33" s="452">
        <v>27.0</v>
      </c>
      <c r="AE33" s="452" t="s">
        <v>3195</v>
      </c>
    </row>
    <row r="34" ht="15.75" customHeight="1">
      <c r="A34" s="452">
        <v>1033.0</v>
      </c>
      <c r="B34" s="452" t="s">
        <v>158</v>
      </c>
      <c r="C34" s="452" t="s">
        <v>2878</v>
      </c>
      <c r="D34" s="452" t="s">
        <v>3196</v>
      </c>
      <c r="E34" s="452" t="s">
        <v>812</v>
      </c>
      <c r="F34" s="452" t="s">
        <v>3197</v>
      </c>
      <c r="G34" s="452" t="s">
        <v>2909</v>
      </c>
      <c r="H34" s="452" t="s">
        <v>3198</v>
      </c>
      <c r="I34" s="452" t="s">
        <v>3199</v>
      </c>
      <c r="K34" s="452" t="s">
        <v>3200</v>
      </c>
      <c r="L34" s="452" t="s">
        <v>90</v>
      </c>
      <c r="M34" s="452" t="s">
        <v>618</v>
      </c>
      <c r="N34" s="452" t="s">
        <v>3201</v>
      </c>
      <c r="P34" s="452">
        <v>54.5</v>
      </c>
      <c r="Q34" s="452">
        <v>-118.5</v>
      </c>
      <c r="R34" s="452">
        <v>4.0</v>
      </c>
      <c r="S34" s="452">
        <v>34005.0</v>
      </c>
      <c r="T34" s="452" t="s">
        <v>2894</v>
      </c>
      <c r="U34" s="452" t="s">
        <v>3196</v>
      </c>
      <c r="V34" s="452" t="s">
        <v>3199</v>
      </c>
      <c r="W34" s="452" t="s">
        <v>2433</v>
      </c>
      <c r="X34" s="452" t="s">
        <v>90</v>
      </c>
      <c r="Y34" s="452" t="s">
        <v>618</v>
      </c>
      <c r="Z34" s="452" t="s">
        <v>486</v>
      </c>
      <c r="AA34" s="452">
        <v>45649.0</v>
      </c>
      <c r="AB34" s="452" t="s">
        <v>3202</v>
      </c>
      <c r="AC34" s="452" t="s">
        <v>3203</v>
      </c>
      <c r="AD34" s="452">
        <v>21.0</v>
      </c>
      <c r="AE34" s="452" t="s">
        <v>3204</v>
      </c>
    </row>
    <row r="35" ht="15.75" customHeight="1">
      <c r="A35" s="452">
        <v>1034.0</v>
      </c>
      <c r="B35" s="452" t="s">
        <v>158</v>
      </c>
      <c r="C35" s="452" t="s">
        <v>2878</v>
      </c>
      <c r="D35" s="452" t="s">
        <v>3196</v>
      </c>
      <c r="E35" s="452" t="s">
        <v>812</v>
      </c>
      <c r="F35" s="452" t="s">
        <v>3205</v>
      </c>
      <c r="G35" s="452" t="s">
        <v>2909</v>
      </c>
      <c r="H35" s="452" t="s">
        <v>3198</v>
      </c>
      <c r="I35" s="452" t="s">
        <v>3199</v>
      </c>
      <c r="K35" s="452" t="s">
        <v>3206</v>
      </c>
      <c r="L35" s="452" t="s">
        <v>90</v>
      </c>
      <c r="M35" s="452" t="s">
        <v>618</v>
      </c>
      <c r="N35" s="452" t="s">
        <v>3207</v>
      </c>
      <c r="P35" s="452">
        <v>54.4116801652002</v>
      </c>
      <c r="Q35" s="452">
        <v>-116.807765738542</v>
      </c>
      <c r="R35" s="452">
        <v>4.0</v>
      </c>
      <c r="U35" s="452" t="s">
        <v>3196</v>
      </c>
      <c r="V35" s="452" t="s">
        <v>3199</v>
      </c>
      <c r="W35" s="452" t="s">
        <v>2433</v>
      </c>
      <c r="X35" s="452" t="s">
        <v>90</v>
      </c>
      <c r="Y35" s="452" t="s">
        <v>618</v>
      </c>
      <c r="Z35" s="452" t="s">
        <v>486</v>
      </c>
      <c r="AA35" s="452">
        <v>45667.0</v>
      </c>
      <c r="AB35" s="452" t="s">
        <v>3208</v>
      </c>
      <c r="AC35" s="452" t="s">
        <v>3209</v>
      </c>
      <c r="AD35" s="452">
        <v>20.0</v>
      </c>
      <c r="AE35" s="452" t="s">
        <v>3210</v>
      </c>
    </row>
    <row r="36" ht="15.75" customHeight="1">
      <c r="A36" s="452">
        <v>1035.0</v>
      </c>
      <c r="B36" s="452" t="s">
        <v>36</v>
      </c>
      <c r="C36" s="452" t="s">
        <v>2878</v>
      </c>
      <c r="D36" s="452" t="s">
        <v>3211</v>
      </c>
      <c r="E36" s="452" t="s">
        <v>812</v>
      </c>
      <c r="F36" s="452" t="s">
        <v>3212</v>
      </c>
      <c r="G36" s="452" t="s">
        <v>2880</v>
      </c>
      <c r="H36" s="452" t="s">
        <v>3213</v>
      </c>
      <c r="I36" s="452" t="s">
        <v>3214</v>
      </c>
      <c r="K36" s="452" t="s">
        <v>3215</v>
      </c>
      <c r="L36" s="452" t="s">
        <v>42</v>
      </c>
      <c r="M36" s="452" t="s">
        <v>420</v>
      </c>
      <c r="O36" s="452" t="s">
        <v>3216</v>
      </c>
      <c r="P36" s="452">
        <v>46.7501617056466</v>
      </c>
      <c r="Q36" s="452">
        <v>-87.8999892734919</v>
      </c>
      <c r="R36" s="452">
        <v>200.0</v>
      </c>
      <c r="S36" s="452">
        <v>19000.0</v>
      </c>
      <c r="T36" s="452" t="s">
        <v>3049</v>
      </c>
      <c r="U36" s="452" t="s">
        <v>3211</v>
      </c>
      <c r="V36" s="452" t="s">
        <v>3217</v>
      </c>
      <c r="W36" s="452" t="s">
        <v>2664</v>
      </c>
      <c r="X36" s="452" t="s">
        <v>103</v>
      </c>
      <c r="Y36" s="452" t="s">
        <v>618</v>
      </c>
      <c r="Z36" s="452" t="s">
        <v>498</v>
      </c>
      <c r="AA36" s="452">
        <v>44422.0</v>
      </c>
      <c r="AB36" s="452" t="s">
        <v>3218</v>
      </c>
      <c r="AC36" s="452" t="s">
        <v>3219</v>
      </c>
      <c r="AD36" s="452">
        <v>22.0</v>
      </c>
      <c r="AE36" s="452" t="s">
        <v>3220</v>
      </c>
    </row>
    <row r="37" ht="15.75" customHeight="1">
      <c r="A37" s="452">
        <v>1036.0</v>
      </c>
      <c r="B37" s="452" t="s">
        <v>36</v>
      </c>
      <c r="C37" s="452" t="s">
        <v>2878</v>
      </c>
      <c r="D37" s="452" t="s">
        <v>3211</v>
      </c>
      <c r="E37" s="452" t="s">
        <v>812</v>
      </c>
      <c r="F37" s="452" t="s">
        <v>3221</v>
      </c>
      <c r="G37" s="452" t="s">
        <v>2880</v>
      </c>
      <c r="H37" s="452" t="s">
        <v>2942</v>
      </c>
      <c r="I37" s="452" t="s">
        <v>3214</v>
      </c>
      <c r="J37" s="452" t="s">
        <v>3222</v>
      </c>
      <c r="K37" s="452" t="s">
        <v>3223</v>
      </c>
      <c r="L37" s="452" t="s">
        <v>42</v>
      </c>
      <c r="M37" s="452" t="s">
        <v>420</v>
      </c>
      <c r="N37" s="452">
        <v>49814.0</v>
      </c>
      <c r="O37" s="452" t="s">
        <v>3216</v>
      </c>
      <c r="P37" s="452">
        <v>46.4840711539452</v>
      </c>
      <c r="Q37" s="452">
        <v>-87.89823601583</v>
      </c>
      <c r="R37" s="452">
        <v>200.0</v>
      </c>
      <c r="S37" s="452">
        <v>19000.0</v>
      </c>
      <c r="T37" s="452" t="s">
        <v>3049</v>
      </c>
      <c r="U37" s="452" t="s">
        <v>3211</v>
      </c>
      <c r="V37" s="452" t="s">
        <v>3217</v>
      </c>
      <c r="W37" s="452" t="s">
        <v>2664</v>
      </c>
      <c r="X37" s="452" t="s">
        <v>103</v>
      </c>
      <c r="Y37" s="452" t="s">
        <v>618</v>
      </c>
      <c r="Z37" s="452" t="s">
        <v>498</v>
      </c>
      <c r="AA37" s="452">
        <v>44422.0</v>
      </c>
      <c r="AB37" s="452" t="s">
        <v>3224</v>
      </c>
      <c r="AC37" s="452" t="s">
        <v>3219</v>
      </c>
      <c r="AD37" s="452">
        <v>22.0</v>
      </c>
      <c r="AE37" s="452" t="s">
        <v>3225</v>
      </c>
    </row>
    <row r="38" ht="15.75" customHeight="1">
      <c r="A38" s="452">
        <v>1037.0</v>
      </c>
      <c r="B38" s="452" t="s">
        <v>158</v>
      </c>
      <c r="C38" s="452" t="s">
        <v>2878</v>
      </c>
      <c r="D38" s="452" t="s">
        <v>3226</v>
      </c>
      <c r="E38" s="452" t="s">
        <v>812</v>
      </c>
      <c r="F38" s="452" t="s">
        <v>3227</v>
      </c>
      <c r="G38" s="452" t="s">
        <v>2880</v>
      </c>
      <c r="H38" s="452" t="s">
        <v>3228</v>
      </c>
      <c r="I38" s="452" t="s">
        <v>3229</v>
      </c>
      <c r="J38" s="452" t="s">
        <v>3230</v>
      </c>
      <c r="K38" s="452" t="s">
        <v>1473</v>
      </c>
      <c r="L38" s="452" t="s">
        <v>3231</v>
      </c>
      <c r="M38" s="452" t="s">
        <v>618</v>
      </c>
      <c r="O38" s="452" t="s">
        <v>3232</v>
      </c>
      <c r="P38" s="452">
        <v>46.2004262959787</v>
      </c>
      <c r="Q38" s="452">
        <v>-67.6328207176917</v>
      </c>
      <c r="U38" s="452" t="s">
        <v>3226</v>
      </c>
      <c r="V38" s="452" t="s">
        <v>3229</v>
      </c>
      <c r="W38" s="452" t="s">
        <v>3233</v>
      </c>
      <c r="X38" s="452" t="s">
        <v>22</v>
      </c>
      <c r="Y38" s="452" t="s">
        <v>618</v>
      </c>
      <c r="Z38" s="452" t="s">
        <v>498</v>
      </c>
      <c r="AA38" s="452">
        <v>44422.0</v>
      </c>
      <c r="AB38" s="452" t="s">
        <v>3234</v>
      </c>
      <c r="AC38" s="452" t="s">
        <v>3235</v>
      </c>
      <c r="AD38" s="452">
        <v>22.0</v>
      </c>
      <c r="AE38" s="452" t="s">
        <v>3236</v>
      </c>
    </row>
    <row r="39" ht="15.75" customHeight="1">
      <c r="A39" s="452">
        <v>1038.0</v>
      </c>
      <c r="B39" s="452" t="s">
        <v>158</v>
      </c>
      <c r="C39" s="452" t="s">
        <v>2878</v>
      </c>
      <c r="D39" s="452" t="s">
        <v>3226</v>
      </c>
      <c r="E39" s="452" t="s">
        <v>812</v>
      </c>
      <c r="F39" s="452" t="s">
        <v>3237</v>
      </c>
      <c r="G39" s="452" t="s">
        <v>2421</v>
      </c>
      <c r="H39" s="452" t="s">
        <v>3013</v>
      </c>
      <c r="I39" s="452" t="s">
        <v>3229</v>
      </c>
      <c r="J39" s="452" t="s">
        <v>3238</v>
      </c>
      <c r="K39" s="452" t="s">
        <v>3239</v>
      </c>
      <c r="L39" s="452" t="s">
        <v>22</v>
      </c>
      <c r="M39" s="452" t="s">
        <v>618</v>
      </c>
      <c r="O39" s="452" t="s">
        <v>3232</v>
      </c>
      <c r="P39" s="452">
        <v>46.5492379916424</v>
      </c>
      <c r="Q39" s="452">
        <v>-75.5040143909235</v>
      </c>
      <c r="U39" s="452" t="s">
        <v>3226</v>
      </c>
      <c r="V39" s="452" t="s">
        <v>3229</v>
      </c>
      <c r="W39" s="452" t="s">
        <v>3233</v>
      </c>
      <c r="X39" s="452" t="s">
        <v>22</v>
      </c>
      <c r="Y39" s="452" t="s">
        <v>618</v>
      </c>
      <c r="Z39" s="452" t="s">
        <v>498</v>
      </c>
      <c r="AA39" s="452">
        <v>44422.0</v>
      </c>
      <c r="AB39" s="452" t="s">
        <v>3240</v>
      </c>
      <c r="AC39" s="452" t="s">
        <v>3241</v>
      </c>
      <c r="AD39" s="452">
        <v>23.0</v>
      </c>
      <c r="AE39" s="452" t="s">
        <v>3242</v>
      </c>
    </row>
    <row r="40" ht="15.75" customHeight="1">
      <c r="A40" s="452">
        <v>1039.0</v>
      </c>
      <c r="B40" s="452" t="s">
        <v>158</v>
      </c>
      <c r="C40" s="452" t="s">
        <v>2878</v>
      </c>
      <c r="D40" s="452" t="s">
        <v>3226</v>
      </c>
      <c r="E40" s="452" t="s">
        <v>812</v>
      </c>
      <c r="F40" s="452" t="s">
        <v>3243</v>
      </c>
      <c r="G40" s="452" t="s">
        <v>2880</v>
      </c>
      <c r="H40" s="452" t="s">
        <v>3228</v>
      </c>
      <c r="I40" s="452" t="s">
        <v>3229</v>
      </c>
      <c r="J40" s="452" t="s">
        <v>3244</v>
      </c>
      <c r="K40" s="452" t="s">
        <v>1451</v>
      </c>
      <c r="L40" s="452" t="s">
        <v>3231</v>
      </c>
      <c r="M40" s="452" t="s">
        <v>618</v>
      </c>
      <c r="O40" s="452" t="s">
        <v>3232</v>
      </c>
      <c r="P40" s="452">
        <v>46.200433721811</v>
      </c>
      <c r="Q40" s="452">
        <v>-67.6327456158406</v>
      </c>
      <c r="R40" s="452">
        <v>223.0</v>
      </c>
      <c r="S40" s="452">
        <v>2000.0</v>
      </c>
      <c r="T40" s="452" t="s">
        <v>3245</v>
      </c>
      <c r="U40" s="452" t="s">
        <v>3226</v>
      </c>
      <c r="V40" s="452" t="s">
        <v>3229</v>
      </c>
      <c r="W40" s="452" t="s">
        <v>3233</v>
      </c>
      <c r="X40" s="452" t="s">
        <v>22</v>
      </c>
      <c r="Y40" s="452" t="s">
        <v>618</v>
      </c>
      <c r="Z40" s="452" t="s">
        <v>498</v>
      </c>
      <c r="AA40" s="452">
        <v>45290.0</v>
      </c>
      <c r="AB40" s="452" t="s">
        <v>3246</v>
      </c>
      <c r="AC40" s="452" t="s">
        <v>3235</v>
      </c>
      <c r="AD40" s="452">
        <v>22.0</v>
      </c>
      <c r="AE40" s="452" t="s">
        <v>3247</v>
      </c>
    </row>
    <row r="41" ht="15.75" customHeight="1">
      <c r="A41" s="452">
        <v>1040.0</v>
      </c>
      <c r="B41" s="452" t="s">
        <v>149</v>
      </c>
      <c r="C41" s="452" t="s">
        <v>2878</v>
      </c>
      <c r="D41" s="452" t="s">
        <v>3248</v>
      </c>
      <c r="E41" s="452" t="s">
        <v>812</v>
      </c>
      <c r="F41" s="452" t="s">
        <v>3249</v>
      </c>
      <c r="G41" s="452" t="s">
        <v>2421</v>
      </c>
      <c r="H41" s="452" t="s">
        <v>3013</v>
      </c>
      <c r="I41" s="452" t="s">
        <v>3250</v>
      </c>
      <c r="J41" s="452" t="s">
        <v>3251</v>
      </c>
      <c r="K41" s="452" t="s">
        <v>3252</v>
      </c>
      <c r="L41" s="452" t="s">
        <v>22</v>
      </c>
      <c r="M41" s="452" t="s">
        <v>618</v>
      </c>
      <c r="P41" s="452">
        <v>51.1232477</v>
      </c>
      <c r="Q41" s="452">
        <v>-69.064514</v>
      </c>
      <c r="R41" s="452">
        <v>100.0</v>
      </c>
      <c r="S41" s="452">
        <v>51900.0</v>
      </c>
      <c r="T41" s="452" t="s">
        <v>3253</v>
      </c>
      <c r="U41" s="452" t="s">
        <v>3248</v>
      </c>
      <c r="V41" s="452" t="s">
        <v>3254</v>
      </c>
      <c r="W41" s="452" t="s">
        <v>2664</v>
      </c>
      <c r="X41" s="452" t="s">
        <v>103</v>
      </c>
      <c r="Y41" s="452" t="s">
        <v>618</v>
      </c>
      <c r="Z41" s="452" t="s">
        <v>498</v>
      </c>
      <c r="AA41" s="452">
        <v>45290.0</v>
      </c>
      <c r="AB41" s="452" t="s">
        <v>3255</v>
      </c>
      <c r="AC41" s="452" t="s">
        <v>3256</v>
      </c>
      <c r="AD41" s="452">
        <v>24.0</v>
      </c>
    </row>
    <row r="42" ht="15.75" customHeight="1">
      <c r="A42" s="452">
        <v>1041.0</v>
      </c>
      <c r="B42" s="452" t="s">
        <v>36</v>
      </c>
      <c r="C42" s="452" t="s">
        <v>2878</v>
      </c>
      <c r="D42" s="452" t="s">
        <v>3257</v>
      </c>
      <c r="E42" s="452" t="s">
        <v>812</v>
      </c>
      <c r="F42" s="452" t="s">
        <v>3258</v>
      </c>
      <c r="G42" s="452" t="s">
        <v>2880</v>
      </c>
      <c r="H42" s="452" t="s">
        <v>3101</v>
      </c>
      <c r="I42" s="452" t="s">
        <v>3259</v>
      </c>
      <c r="J42" s="452" t="s">
        <v>3260</v>
      </c>
      <c r="K42" s="452" t="s">
        <v>3261</v>
      </c>
      <c r="L42" s="452" t="s">
        <v>130</v>
      </c>
      <c r="M42" s="452" t="s">
        <v>420</v>
      </c>
      <c r="N42" s="452">
        <v>63645.0</v>
      </c>
      <c r="P42" s="452">
        <v>37.5650966269463</v>
      </c>
      <c r="Q42" s="452">
        <v>-90.2925894590477</v>
      </c>
      <c r="R42" s="452">
        <v>50.0</v>
      </c>
      <c r="S42" s="452">
        <v>300.0</v>
      </c>
      <c r="T42" s="452" t="s">
        <v>3262</v>
      </c>
      <c r="U42" s="452" t="s">
        <v>3263</v>
      </c>
      <c r="V42" s="452" t="s">
        <v>3264</v>
      </c>
      <c r="W42" s="452" t="s">
        <v>826</v>
      </c>
      <c r="X42" s="452" t="s">
        <v>130</v>
      </c>
      <c r="Y42" s="452" t="s">
        <v>420</v>
      </c>
      <c r="Z42" s="452" t="s">
        <v>498</v>
      </c>
      <c r="AA42" s="452">
        <v>45094.0</v>
      </c>
      <c r="AB42" s="452" t="s">
        <v>3265</v>
      </c>
      <c r="AC42" s="452" t="s">
        <v>3266</v>
      </c>
      <c r="AD42" s="452">
        <v>16.0</v>
      </c>
      <c r="AE42" s="452" t="s">
        <v>3267</v>
      </c>
    </row>
    <row r="43" ht="15.75" customHeight="1">
      <c r="A43" s="452">
        <v>1042.0</v>
      </c>
      <c r="B43" s="452" t="s">
        <v>36</v>
      </c>
      <c r="C43" s="452" t="s">
        <v>2878</v>
      </c>
      <c r="D43" s="452" t="s">
        <v>3268</v>
      </c>
      <c r="E43" s="452" t="s">
        <v>812</v>
      </c>
      <c r="F43" s="452" t="s">
        <v>3269</v>
      </c>
      <c r="G43" s="452" t="s">
        <v>2880</v>
      </c>
      <c r="H43" s="452" t="s">
        <v>3101</v>
      </c>
      <c r="I43" s="452" t="s">
        <v>3270</v>
      </c>
      <c r="J43" s="452" t="s">
        <v>3271</v>
      </c>
      <c r="K43" s="452" t="s">
        <v>3272</v>
      </c>
      <c r="L43" s="452" t="s">
        <v>3273</v>
      </c>
      <c r="M43" s="452" t="s">
        <v>3274</v>
      </c>
      <c r="P43" s="452">
        <v>20.6577273209431</v>
      </c>
      <c r="Q43" s="452">
        <v>-74.9446926223905</v>
      </c>
      <c r="S43" s="452">
        <v>3800.0</v>
      </c>
      <c r="T43" s="452" t="s">
        <v>3102</v>
      </c>
      <c r="U43" s="452" t="s">
        <v>3275</v>
      </c>
      <c r="V43" s="452" t="s">
        <v>3276</v>
      </c>
      <c r="W43" s="452" t="s">
        <v>2664</v>
      </c>
      <c r="X43" s="452" t="s">
        <v>3277</v>
      </c>
      <c r="Y43" s="452" t="s">
        <v>618</v>
      </c>
      <c r="Z43" s="452" t="s">
        <v>498</v>
      </c>
      <c r="AA43" s="452">
        <v>44422.0</v>
      </c>
      <c r="AB43" s="452" t="s">
        <v>3278</v>
      </c>
      <c r="AC43" s="452" t="s">
        <v>3279</v>
      </c>
      <c r="AD43" s="452">
        <v>28.0</v>
      </c>
      <c r="AE43" s="452" t="s">
        <v>3280</v>
      </c>
    </row>
    <row r="44" ht="15.75" customHeight="1">
      <c r="A44" s="452">
        <v>1043.0</v>
      </c>
      <c r="B44" s="452" t="s">
        <v>36</v>
      </c>
      <c r="C44" s="452" t="s">
        <v>2878</v>
      </c>
      <c r="D44" s="452" t="s">
        <v>3268</v>
      </c>
      <c r="E44" s="452" t="s">
        <v>812</v>
      </c>
      <c r="F44" s="452" t="s">
        <v>3269</v>
      </c>
      <c r="G44" s="452" t="s">
        <v>2880</v>
      </c>
      <c r="H44" s="452" t="s">
        <v>2942</v>
      </c>
      <c r="I44" s="452" t="s">
        <v>3270</v>
      </c>
      <c r="J44" s="452" t="s">
        <v>3271</v>
      </c>
      <c r="K44" s="452" t="s">
        <v>3272</v>
      </c>
      <c r="L44" s="452" t="s">
        <v>3273</v>
      </c>
      <c r="M44" s="452" t="s">
        <v>3274</v>
      </c>
      <c r="P44" s="452">
        <v>20.6577273209431</v>
      </c>
      <c r="Q44" s="452">
        <v>-74.9446926223905</v>
      </c>
      <c r="S44" s="452">
        <v>35000.0</v>
      </c>
      <c r="T44" s="452" t="s">
        <v>3049</v>
      </c>
      <c r="U44" s="452" t="s">
        <v>3275</v>
      </c>
      <c r="V44" s="452" t="s">
        <v>3276</v>
      </c>
      <c r="W44" s="452" t="s">
        <v>2664</v>
      </c>
      <c r="X44" s="452" t="s">
        <v>103</v>
      </c>
      <c r="Y44" s="452" t="s">
        <v>618</v>
      </c>
      <c r="Z44" s="452" t="s">
        <v>498</v>
      </c>
      <c r="AA44" s="452">
        <v>44422.0</v>
      </c>
      <c r="AB44" s="452" t="s">
        <v>3281</v>
      </c>
      <c r="AC44" s="452" t="s">
        <v>3282</v>
      </c>
      <c r="AD44" s="452">
        <v>17.0</v>
      </c>
      <c r="AE44" s="452" t="s">
        <v>3280</v>
      </c>
    </row>
    <row r="45" ht="15.75" customHeight="1">
      <c r="A45" s="452">
        <v>1044.0</v>
      </c>
      <c r="B45" s="452" t="s">
        <v>149</v>
      </c>
      <c r="C45" s="452" t="s">
        <v>2878</v>
      </c>
      <c r="D45" s="452" t="s">
        <v>3283</v>
      </c>
      <c r="E45" s="452" t="s">
        <v>812</v>
      </c>
      <c r="F45" s="452" t="s">
        <v>3283</v>
      </c>
      <c r="G45" s="452" t="s">
        <v>2909</v>
      </c>
      <c r="H45" s="452" t="s">
        <v>2881</v>
      </c>
      <c r="I45" s="452" t="s">
        <v>3284</v>
      </c>
      <c r="K45" s="452" t="s">
        <v>2892</v>
      </c>
      <c r="L45" s="452" t="s">
        <v>49</v>
      </c>
      <c r="M45" s="452" t="s">
        <v>420</v>
      </c>
      <c r="N45" s="452">
        <v>89047.0</v>
      </c>
      <c r="P45" s="452">
        <v>37.7546165728547</v>
      </c>
      <c r="Q45" s="452">
        <v>-117.635290760293</v>
      </c>
      <c r="U45" s="452" t="s">
        <v>3285</v>
      </c>
      <c r="V45" s="452" t="s">
        <v>3284</v>
      </c>
      <c r="W45" s="452" t="s">
        <v>1229</v>
      </c>
      <c r="X45" s="452" t="s">
        <v>95</v>
      </c>
      <c r="Y45" s="452" t="s">
        <v>420</v>
      </c>
      <c r="Z45" s="452" t="s">
        <v>486</v>
      </c>
      <c r="AA45" s="452">
        <v>45649.0</v>
      </c>
      <c r="AB45" s="452" t="s">
        <v>3286</v>
      </c>
      <c r="AC45" s="452" t="s">
        <v>3287</v>
      </c>
      <c r="AD45" s="452">
        <v>20.0</v>
      </c>
      <c r="AE45" s="452" t="s">
        <v>3288</v>
      </c>
    </row>
    <row r="46" ht="15.75" customHeight="1">
      <c r="A46" s="452">
        <v>1045.0</v>
      </c>
      <c r="B46" s="452" t="s">
        <v>149</v>
      </c>
      <c r="C46" s="452" t="s">
        <v>2878</v>
      </c>
      <c r="D46" s="452" t="s">
        <v>3289</v>
      </c>
      <c r="E46" s="452" t="s">
        <v>812</v>
      </c>
      <c r="F46" s="452" t="s">
        <v>3290</v>
      </c>
      <c r="G46" s="452" t="s">
        <v>2880</v>
      </c>
      <c r="H46" s="452" t="s">
        <v>2942</v>
      </c>
      <c r="I46" s="452" t="s">
        <v>3291</v>
      </c>
      <c r="K46" s="452" t="s">
        <v>3292</v>
      </c>
      <c r="L46" s="452" t="s">
        <v>103</v>
      </c>
      <c r="M46" s="452" t="s">
        <v>618</v>
      </c>
      <c r="P46" s="452">
        <v>48.4795864881577</v>
      </c>
      <c r="Q46" s="452">
        <v>-81.3342617185734</v>
      </c>
      <c r="S46" s="452">
        <v>34000.0</v>
      </c>
      <c r="T46" s="452" t="s">
        <v>3049</v>
      </c>
      <c r="U46" s="452" t="s">
        <v>3293</v>
      </c>
      <c r="V46" s="452" t="s">
        <v>3291</v>
      </c>
      <c r="W46" s="452" t="s">
        <v>2664</v>
      </c>
      <c r="X46" s="452" t="s">
        <v>103</v>
      </c>
      <c r="Y46" s="452" t="s">
        <v>618</v>
      </c>
      <c r="Z46" s="452" t="s">
        <v>498</v>
      </c>
      <c r="AA46" s="452">
        <v>45095.0</v>
      </c>
      <c r="AB46" s="452" t="s">
        <v>3294</v>
      </c>
      <c r="AC46" s="452" t="s">
        <v>3295</v>
      </c>
      <c r="AD46" s="452">
        <v>19.0</v>
      </c>
      <c r="AE46" s="452" t="s">
        <v>3296</v>
      </c>
    </row>
    <row r="47" ht="15.75" customHeight="1">
      <c r="A47" s="452">
        <v>1046.0</v>
      </c>
      <c r="B47" s="452" t="s">
        <v>149</v>
      </c>
      <c r="C47" s="452" t="s">
        <v>2878</v>
      </c>
      <c r="D47" s="452" t="s">
        <v>3289</v>
      </c>
      <c r="E47" s="452" t="s">
        <v>812</v>
      </c>
      <c r="F47" s="452" t="s">
        <v>3290</v>
      </c>
      <c r="G47" s="452" t="s">
        <v>2880</v>
      </c>
      <c r="H47" s="452" t="s">
        <v>3101</v>
      </c>
      <c r="I47" s="452" t="s">
        <v>3291</v>
      </c>
      <c r="K47" s="452" t="s">
        <v>3292</v>
      </c>
      <c r="L47" s="452" t="s">
        <v>103</v>
      </c>
      <c r="M47" s="452" t="s">
        <v>618</v>
      </c>
      <c r="P47" s="452">
        <v>48.4795864881577</v>
      </c>
      <c r="Q47" s="452">
        <v>-81.3342617185734</v>
      </c>
      <c r="U47" s="452" t="s">
        <v>3293</v>
      </c>
      <c r="V47" s="452" t="s">
        <v>3291</v>
      </c>
      <c r="W47" s="452" t="s">
        <v>2664</v>
      </c>
      <c r="X47" s="452" t="s">
        <v>103</v>
      </c>
      <c r="Y47" s="452" t="s">
        <v>618</v>
      </c>
      <c r="Z47" s="452" t="s">
        <v>498</v>
      </c>
      <c r="AA47" s="452">
        <v>45095.0</v>
      </c>
      <c r="AB47" s="452" t="s">
        <v>3294</v>
      </c>
      <c r="AC47" s="452" t="s">
        <v>3295</v>
      </c>
      <c r="AD47" s="452">
        <v>19.0</v>
      </c>
      <c r="AE47" s="452" t="s">
        <v>3296</v>
      </c>
    </row>
    <row r="48" ht="15.75" customHeight="1">
      <c r="A48" s="452">
        <v>1047.0</v>
      </c>
      <c r="B48" s="452" t="s">
        <v>149</v>
      </c>
      <c r="C48" s="452" t="s">
        <v>2878</v>
      </c>
      <c r="D48" s="452" t="s">
        <v>3297</v>
      </c>
      <c r="E48" s="452" t="s">
        <v>812</v>
      </c>
      <c r="F48" s="452" t="s">
        <v>3298</v>
      </c>
      <c r="G48" s="452" t="s">
        <v>2880</v>
      </c>
      <c r="H48" s="452" t="s">
        <v>2921</v>
      </c>
      <c r="I48" s="452" t="s">
        <v>3299</v>
      </c>
      <c r="J48" s="452" t="s">
        <v>3300</v>
      </c>
      <c r="K48" s="452" t="s">
        <v>3301</v>
      </c>
      <c r="L48" s="452" t="s">
        <v>22</v>
      </c>
      <c r="M48" s="452" t="s">
        <v>618</v>
      </c>
      <c r="O48" s="452" t="s">
        <v>3302</v>
      </c>
      <c r="P48" s="452">
        <v>51.6890209653567</v>
      </c>
      <c r="Q48" s="452">
        <v>-75.8363615592724</v>
      </c>
      <c r="R48" s="452">
        <v>70.0</v>
      </c>
      <c r="S48" s="452">
        <v>5160.0</v>
      </c>
      <c r="T48" s="452" t="s">
        <v>2894</v>
      </c>
      <c r="U48" s="452" t="s">
        <v>3303</v>
      </c>
      <c r="V48" s="452" t="s">
        <v>2922</v>
      </c>
      <c r="W48" s="452" t="s">
        <v>3304</v>
      </c>
      <c r="X48" s="452" t="s">
        <v>22</v>
      </c>
      <c r="Y48" s="452" t="s">
        <v>3305</v>
      </c>
      <c r="Z48" s="452" t="s">
        <v>478</v>
      </c>
      <c r="AA48" s="452">
        <v>45649.0</v>
      </c>
      <c r="AB48" s="452" t="s">
        <v>3306</v>
      </c>
      <c r="AC48" s="452" t="s">
        <v>3307</v>
      </c>
      <c r="AD48" s="452">
        <v>21.0</v>
      </c>
      <c r="AE48" s="452" t="s">
        <v>3308</v>
      </c>
    </row>
    <row r="49" ht="15.75" customHeight="1">
      <c r="A49" s="452">
        <v>1048.0</v>
      </c>
      <c r="B49" s="452" t="s">
        <v>55</v>
      </c>
      <c r="C49" s="452" t="s">
        <v>2878</v>
      </c>
      <c r="D49" s="452" t="s">
        <v>3309</v>
      </c>
      <c r="E49" s="452" t="s">
        <v>812</v>
      </c>
      <c r="F49" s="452" t="s">
        <v>3310</v>
      </c>
      <c r="G49" s="452" t="s">
        <v>2880</v>
      </c>
      <c r="H49" s="452" t="s">
        <v>2942</v>
      </c>
      <c r="I49" s="452" t="s">
        <v>3311</v>
      </c>
      <c r="J49" s="452" t="s">
        <v>3312</v>
      </c>
      <c r="K49" s="452" t="s">
        <v>3313</v>
      </c>
      <c r="L49" s="452" t="s">
        <v>1443</v>
      </c>
      <c r="M49" s="452" t="s">
        <v>420</v>
      </c>
      <c r="N49" s="452">
        <v>55750.0</v>
      </c>
      <c r="O49" s="452" t="s">
        <v>3314</v>
      </c>
      <c r="P49" s="452">
        <v>47.5872072523286</v>
      </c>
      <c r="Q49" s="452">
        <v>-92.1499613928715</v>
      </c>
      <c r="R49" s="452">
        <v>34.0</v>
      </c>
      <c r="U49" s="452" t="s">
        <v>3315</v>
      </c>
      <c r="V49" s="452" t="s">
        <v>3316</v>
      </c>
      <c r="W49" s="452" t="s">
        <v>3317</v>
      </c>
      <c r="X49" s="452" t="s">
        <v>3318</v>
      </c>
      <c r="Y49" s="452" t="s">
        <v>3319</v>
      </c>
      <c r="Z49" s="452" t="s">
        <v>498</v>
      </c>
      <c r="AA49" s="452">
        <v>45095.0</v>
      </c>
      <c r="AB49" s="452" t="s">
        <v>3320</v>
      </c>
      <c r="AC49" s="452" t="s">
        <v>3321</v>
      </c>
      <c r="AD49" s="452">
        <v>21.0</v>
      </c>
    </row>
    <row r="50" ht="15.75" customHeight="1">
      <c r="A50" s="452">
        <v>1049.0</v>
      </c>
      <c r="B50" s="452" t="s">
        <v>158</v>
      </c>
      <c r="C50" s="452" t="s">
        <v>2878</v>
      </c>
      <c r="D50" s="452" t="s">
        <v>3322</v>
      </c>
      <c r="E50" s="452" t="s">
        <v>812</v>
      </c>
      <c r="F50" s="452" t="s">
        <v>3323</v>
      </c>
      <c r="G50" s="452" t="s">
        <v>2880</v>
      </c>
      <c r="H50" s="452" t="s">
        <v>2889</v>
      </c>
      <c r="I50" s="452" t="s">
        <v>3324</v>
      </c>
      <c r="J50" s="452" t="s">
        <v>3325</v>
      </c>
      <c r="K50" s="452" t="s">
        <v>3326</v>
      </c>
      <c r="L50" s="452" t="s">
        <v>22</v>
      </c>
      <c r="M50" s="452" t="s">
        <v>618</v>
      </c>
      <c r="N50" s="452" t="s">
        <v>3327</v>
      </c>
      <c r="O50" s="452" t="s">
        <v>3328</v>
      </c>
      <c r="P50" s="452">
        <v>47.225568</v>
      </c>
      <c r="Q50" s="452">
        <v>-77.786007</v>
      </c>
      <c r="R50" s="452">
        <v>22.0</v>
      </c>
      <c r="S50" s="452">
        <v>39304.61073318216</v>
      </c>
      <c r="T50" s="452" t="s">
        <v>3049</v>
      </c>
      <c r="U50" s="452" t="s">
        <v>3329</v>
      </c>
      <c r="V50" s="452" t="s">
        <v>3324</v>
      </c>
      <c r="W50" s="452" t="s">
        <v>3326</v>
      </c>
      <c r="X50" s="452" t="s">
        <v>22</v>
      </c>
      <c r="Y50" s="452" t="s">
        <v>618</v>
      </c>
      <c r="Z50" s="452" t="s">
        <v>498</v>
      </c>
      <c r="AA50" s="452">
        <v>45095.0</v>
      </c>
      <c r="AB50" s="452" t="s">
        <v>3330</v>
      </c>
      <c r="AC50" s="452" t="s">
        <v>3331</v>
      </c>
      <c r="AD50" s="452">
        <v>20.0</v>
      </c>
      <c r="AE50" s="452" t="s">
        <v>3332</v>
      </c>
    </row>
    <row r="51" ht="15.75" customHeight="1">
      <c r="A51" s="452">
        <v>1050.0</v>
      </c>
      <c r="B51" s="452" t="s">
        <v>158</v>
      </c>
      <c r="C51" s="452" t="s">
        <v>2878</v>
      </c>
      <c r="D51" s="452" t="s">
        <v>3333</v>
      </c>
      <c r="E51" s="452" t="s">
        <v>812</v>
      </c>
      <c r="F51" s="452" t="s">
        <v>3334</v>
      </c>
      <c r="G51" s="452" t="s">
        <v>2880</v>
      </c>
      <c r="H51" s="452" t="s">
        <v>2889</v>
      </c>
      <c r="I51" s="452" t="s">
        <v>3335</v>
      </c>
      <c r="K51" s="452" t="s">
        <v>2963</v>
      </c>
      <c r="L51" s="452" t="s">
        <v>49</v>
      </c>
      <c r="M51" s="452" t="s">
        <v>420</v>
      </c>
      <c r="N51" s="452">
        <v>89047.0</v>
      </c>
      <c r="P51" s="452">
        <v>37.7435</v>
      </c>
      <c r="Q51" s="452">
        <v>-117.5909</v>
      </c>
      <c r="R51" s="452">
        <v>300.0</v>
      </c>
      <c r="U51" s="452" t="s">
        <v>3333</v>
      </c>
      <c r="V51" s="452" t="s">
        <v>3335</v>
      </c>
      <c r="W51" s="452" t="s">
        <v>921</v>
      </c>
      <c r="X51" s="452" t="s">
        <v>245</v>
      </c>
      <c r="Y51" s="452" t="s">
        <v>618</v>
      </c>
      <c r="Z51" s="452" t="s">
        <v>453</v>
      </c>
      <c r="AA51" s="452">
        <v>45412.0</v>
      </c>
      <c r="AB51" s="452" t="s">
        <v>3336</v>
      </c>
      <c r="AC51" s="452" t="s">
        <v>3337</v>
      </c>
      <c r="AD51" s="452">
        <v>21.0</v>
      </c>
      <c r="AE51" s="452" t="s">
        <v>3338</v>
      </c>
    </row>
    <row r="52" ht="15.75" customHeight="1">
      <c r="A52" s="452">
        <v>1051.0</v>
      </c>
      <c r="B52" s="452" t="s">
        <v>149</v>
      </c>
      <c r="C52" s="452" t="s">
        <v>2878</v>
      </c>
      <c r="D52" s="452" t="s">
        <v>3339</v>
      </c>
      <c r="E52" s="452" t="s">
        <v>812</v>
      </c>
      <c r="F52" s="452" t="s">
        <v>3340</v>
      </c>
      <c r="G52" s="452" t="s">
        <v>3341</v>
      </c>
      <c r="H52" s="452" t="s">
        <v>322</v>
      </c>
      <c r="I52" s="452" t="s">
        <v>3342</v>
      </c>
      <c r="K52" s="452" t="s">
        <v>3343</v>
      </c>
      <c r="L52" s="452" t="s">
        <v>49</v>
      </c>
      <c r="M52" s="452" t="s">
        <v>618</v>
      </c>
      <c r="N52" s="452" t="s">
        <v>3344</v>
      </c>
      <c r="P52" s="452">
        <v>66.835948</v>
      </c>
      <c r="Q52" s="452">
        <v>-108.03087</v>
      </c>
      <c r="R52" s="452">
        <v>5.0</v>
      </c>
      <c r="U52" s="452" t="s">
        <v>3339</v>
      </c>
      <c r="V52" s="452" t="s">
        <v>3342</v>
      </c>
      <c r="W52" s="452" t="s">
        <v>921</v>
      </c>
      <c r="X52" s="452" t="s">
        <v>245</v>
      </c>
      <c r="Y52" s="452" t="s">
        <v>618</v>
      </c>
      <c r="Z52" s="452" t="s">
        <v>486</v>
      </c>
      <c r="AA52" s="452">
        <v>45551.0</v>
      </c>
      <c r="AB52" s="452" t="s">
        <v>3345</v>
      </c>
      <c r="AC52" s="452" t="s">
        <v>3346</v>
      </c>
      <c r="AD52" s="452">
        <v>22.0</v>
      </c>
      <c r="AE52" s="452" t="s">
        <v>3347</v>
      </c>
    </row>
    <row r="53" ht="15.75" customHeight="1">
      <c r="A53" s="452">
        <v>1052.0</v>
      </c>
      <c r="B53" s="452" t="s">
        <v>55</v>
      </c>
      <c r="C53" s="452" t="s">
        <v>2878</v>
      </c>
      <c r="D53" s="452" t="s">
        <v>3348</v>
      </c>
      <c r="E53" s="452" t="s">
        <v>812</v>
      </c>
      <c r="F53" s="452" t="s">
        <v>3349</v>
      </c>
      <c r="G53" s="452" t="s">
        <v>2421</v>
      </c>
      <c r="H53" s="452" t="s">
        <v>3117</v>
      </c>
      <c r="I53" s="452" t="s">
        <v>3350</v>
      </c>
      <c r="L53" s="452" t="s">
        <v>103</v>
      </c>
      <c r="M53" s="452" t="s">
        <v>618</v>
      </c>
      <c r="N53" s="452" t="s">
        <v>3351</v>
      </c>
      <c r="P53" s="452">
        <v>46.2255399876672</v>
      </c>
      <c r="Q53" s="452">
        <v>-78.0603933885313</v>
      </c>
      <c r="S53" s="452">
        <v>40000.0</v>
      </c>
      <c r="T53" s="452" t="s">
        <v>3352</v>
      </c>
      <c r="U53" s="452" t="s">
        <v>3353</v>
      </c>
      <c r="V53" s="452" t="s">
        <v>3350</v>
      </c>
      <c r="W53" s="452" t="s">
        <v>1727</v>
      </c>
      <c r="X53" s="452" t="s">
        <v>103</v>
      </c>
      <c r="Y53" s="452" t="s">
        <v>618</v>
      </c>
      <c r="Z53" s="452" t="s">
        <v>498</v>
      </c>
      <c r="AA53" s="452">
        <v>45092.0</v>
      </c>
      <c r="AB53" s="452" t="s">
        <v>3354</v>
      </c>
      <c r="AC53" s="452" t="s">
        <v>3355</v>
      </c>
      <c r="AD53" s="452">
        <v>22.0</v>
      </c>
      <c r="AE53" s="452" t="s">
        <v>3356</v>
      </c>
    </row>
    <row r="54" ht="15.75" customHeight="1">
      <c r="A54" s="452">
        <v>1053.0</v>
      </c>
      <c r="B54" s="452" t="s">
        <v>36</v>
      </c>
      <c r="C54" s="452" t="s">
        <v>2878</v>
      </c>
      <c r="D54" s="452" t="s">
        <v>3348</v>
      </c>
      <c r="E54" s="452" t="s">
        <v>812</v>
      </c>
      <c r="F54" s="452" t="s">
        <v>3357</v>
      </c>
      <c r="G54" s="452" t="s">
        <v>2421</v>
      </c>
      <c r="H54" s="452" t="s">
        <v>3117</v>
      </c>
      <c r="I54" s="452" t="s">
        <v>3350</v>
      </c>
      <c r="J54" s="452" t="s">
        <v>3358</v>
      </c>
      <c r="K54" s="452" t="s">
        <v>3359</v>
      </c>
      <c r="L54" s="452" t="s">
        <v>22</v>
      </c>
      <c r="M54" s="452" t="s">
        <v>618</v>
      </c>
      <c r="N54" s="452" t="s">
        <v>3360</v>
      </c>
      <c r="O54" s="452" t="s">
        <v>3361</v>
      </c>
      <c r="P54" s="452">
        <v>46.3721276101257</v>
      </c>
      <c r="Q54" s="452">
        <v>-75.5289504885918</v>
      </c>
      <c r="S54" s="452">
        <v>15000.0</v>
      </c>
      <c r="T54" s="452" t="s">
        <v>3352</v>
      </c>
      <c r="U54" s="452" t="s">
        <v>3353</v>
      </c>
      <c r="V54" s="452" t="s">
        <v>3350</v>
      </c>
      <c r="W54" s="452" t="s">
        <v>1727</v>
      </c>
      <c r="X54" s="452" t="s">
        <v>103</v>
      </c>
      <c r="Y54" s="452" t="s">
        <v>618</v>
      </c>
      <c r="Z54" s="452" t="s">
        <v>498</v>
      </c>
      <c r="AA54" s="452">
        <v>45092.0</v>
      </c>
      <c r="AB54" s="452" t="s">
        <v>3354</v>
      </c>
      <c r="AC54" s="452" t="s">
        <v>3355</v>
      </c>
      <c r="AD54" s="452">
        <v>22.0</v>
      </c>
      <c r="AE54" s="452" t="s">
        <v>3362</v>
      </c>
    </row>
    <row r="55" ht="15.75" customHeight="1">
      <c r="A55" s="452">
        <v>1054.0</v>
      </c>
      <c r="B55" s="452" t="s">
        <v>149</v>
      </c>
      <c r="C55" s="452" t="s">
        <v>2878</v>
      </c>
      <c r="D55" s="452" t="s">
        <v>3348</v>
      </c>
      <c r="E55" s="452" t="s">
        <v>812</v>
      </c>
      <c r="F55" s="452" t="s">
        <v>3363</v>
      </c>
      <c r="G55" s="452" t="s">
        <v>2880</v>
      </c>
      <c r="H55" s="452" t="s">
        <v>3364</v>
      </c>
      <c r="I55" s="452" t="s">
        <v>3350</v>
      </c>
      <c r="L55" s="452" t="s">
        <v>348</v>
      </c>
      <c r="M55" s="452" t="s">
        <v>618</v>
      </c>
      <c r="P55" s="452">
        <v>56.352809</v>
      </c>
      <c r="Q55" s="452">
        <v>-62.09372</v>
      </c>
      <c r="U55" s="452" t="s">
        <v>3353</v>
      </c>
      <c r="V55" s="452" t="s">
        <v>3350</v>
      </c>
      <c r="W55" s="452" t="s">
        <v>1727</v>
      </c>
      <c r="X55" s="452" t="s">
        <v>103</v>
      </c>
      <c r="Y55" s="452" t="s">
        <v>618</v>
      </c>
      <c r="Z55" s="452" t="s">
        <v>3365</v>
      </c>
      <c r="AA55" s="452">
        <v>45113.0</v>
      </c>
      <c r="AB55" s="452" t="s">
        <v>3366</v>
      </c>
      <c r="AC55" s="452" t="s">
        <v>3355</v>
      </c>
      <c r="AD55" s="452">
        <v>22.0</v>
      </c>
      <c r="AE55" s="452" t="s">
        <v>3367</v>
      </c>
    </row>
    <row r="56" ht="15.75" customHeight="1">
      <c r="A56" s="452">
        <v>1055.0</v>
      </c>
      <c r="B56" s="452" t="s">
        <v>158</v>
      </c>
      <c r="C56" s="452" t="s">
        <v>2878</v>
      </c>
      <c r="D56" s="452" t="s">
        <v>3368</v>
      </c>
      <c r="E56" s="452" t="s">
        <v>812</v>
      </c>
      <c r="F56" s="452" t="s">
        <v>3369</v>
      </c>
      <c r="G56" s="452" t="s">
        <v>2421</v>
      </c>
      <c r="H56" s="452" t="s">
        <v>3117</v>
      </c>
      <c r="I56" s="452" t="s">
        <v>3370</v>
      </c>
      <c r="J56" s="452" t="s">
        <v>3371</v>
      </c>
      <c r="K56" s="452" t="s">
        <v>3372</v>
      </c>
      <c r="L56" s="452" t="s">
        <v>22</v>
      </c>
      <c r="M56" s="452" t="s">
        <v>618</v>
      </c>
      <c r="N56" s="452" t="s">
        <v>3373</v>
      </c>
      <c r="O56" s="452" t="s">
        <v>3374</v>
      </c>
      <c r="P56" s="452">
        <v>46.6775</v>
      </c>
      <c r="Q56" s="452">
        <v>-73.9142</v>
      </c>
      <c r="R56" s="452">
        <v>50.0</v>
      </c>
      <c r="S56" s="452">
        <v>106000.0</v>
      </c>
      <c r="T56" s="452" t="s">
        <v>3071</v>
      </c>
      <c r="U56" s="452" t="s">
        <v>3368</v>
      </c>
      <c r="V56" s="452" t="s">
        <v>3375</v>
      </c>
      <c r="W56" s="452" t="s">
        <v>3372</v>
      </c>
      <c r="X56" s="452" t="s">
        <v>22</v>
      </c>
      <c r="Y56" s="452" t="s">
        <v>618</v>
      </c>
      <c r="Z56" s="452" t="s">
        <v>478</v>
      </c>
      <c r="AB56" s="452" t="s">
        <v>3376</v>
      </c>
      <c r="AC56" s="452" t="s">
        <v>3377</v>
      </c>
      <c r="AD56" s="452">
        <v>20.0</v>
      </c>
      <c r="AE56" s="452" t="s">
        <v>3378</v>
      </c>
      <c r="AF56" s="452" t="s">
        <v>3379</v>
      </c>
      <c r="AG56" s="452" t="s">
        <v>3380</v>
      </c>
      <c r="AH56" s="452" t="s">
        <v>3381</v>
      </c>
    </row>
    <row r="57" ht="15.75" customHeight="1">
      <c r="A57" s="452">
        <v>1056.0</v>
      </c>
      <c r="B57" s="452" t="s">
        <v>149</v>
      </c>
      <c r="C57" s="452" t="s">
        <v>2878</v>
      </c>
      <c r="D57" s="452" t="s">
        <v>3382</v>
      </c>
      <c r="E57" s="452" t="s">
        <v>812</v>
      </c>
      <c r="F57" s="452" t="s">
        <v>3383</v>
      </c>
      <c r="G57" s="452" t="s">
        <v>2880</v>
      </c>
      <c r="H57" s="452" t="s">
        <v>2921</v>
      </c>
      <c r="I57" s="452" t="s">
        <v>3384</v>
      </c>
      <c r="J57" s="452" t="s">
        <v>3385</v>
      </c>
      <c r="K57" s="452" t="s">
        <v>3386</v>
      </c>
      <c r="L57" s="452" t="s">
        <v>22</v>
      </c>
      <c r="M57" s="452" t="s">
        <v>618</v>
      </c>
      <c r="O57" s="452" t="s">
        <v>3387</v>
      </c>
      <c r="P57" s="452">
        <v>53.5205</v>
      </c>
      <c r="Q57" s="452">
        <v>-73.9393</v>
      </c>
      <c r="R57" s="452">
        <v>30.0</v>
      </c>
      <c r="U57" s="452" t="s">
        <v>3382</v>
      </c>
      <c r="V57" s="452" t="s">
        <v>3388</v>
      </c>
      <c r="W57" s="452" t="s">
        <v>921</v>
      </c>
      <c r="X57" s="452" t="s">
        <v>245</v>
      </c>
      <c r="Y57" s="452" t="s">
        <v>618</v>
      </c>
      <c r="Z57" s="452" t="s">
        <v>498</v>
      </c>
      <c r="AA57" s="452">
        <v>45305.0</v>
      </c>
      <c r="AC57" s="452" t="s">
        <v>3389</v>
      </c>
      <c r="AD57" s="452">
        <v>22.0</v>
      </c>
    </row>
    <row r="58" ht="15.75" customHeight="1">
      <c r="A58" s="452">
        <v>1057.0</v>
      </c>
      <c r="B58" s="452" t="s">
        <v>36</v>
      </c>
      <c r="C58" s="452" t="s">
        <v>2878</v>
      </c>
      <c r="D58" s="452" t="s">
        <v>3390</v>
      </c>
      <c r="E58" s="452" t="s">
        <v>812</v>
      </c>
      <c r="F58" s="452" t="s">
        <v>3391</v>
      </c>
      <c r="G58" s="452" t="s">
        <v>2880</v>
      </c>
      <c r="H58" s="452" t="s">
        <v>2910</v>
      </c>
      <c r="I58" s="452" t="s">
        <v>3392</v>
      </c>
      <c r="J58" s="452" t="s">
        <v>3393</v>
      </c>
      <c r="K58" s="452" t="s">
        <v>3394</v>
      </c>
      <c r="L58" s="452" t="s">
        <v>26</v>
      </c>
      <c r="M58" s="452" t="s">
        <v>420</v>
      </c>
      <c r="N58" s="452">
        <v>93516.0</v>
      </c>
      <c r="O58" s="452" t="s">
        <v>3395</v>
      </c>
      <c r="P58" s="452">
        <v>35.1664787692916</v>
      </c>
      <c r="Q58" s="452">
        <v>-117.679300430031</v>
      </c>
      <c r="R58" s="452">
        <v>1000.0</v>
      </c>
      <c r="S58" s="452">
        <v>10000.0</v>
      </c>
      <c r="T58" s="452" t="s">
        <v>2894</v>
      </c>
      <c r="U58" s="452" t="s">
        <v>3390</v>
      </c>
      <c r="V58" s="452" t="s">
        <v>3396</v>
      </c>
      <c r="W58" s="452" t="s">
        <v>3039</v>
      </c>
      <c r="X58" s="452" t="s">
        <v>3397</v>
      </c>
      <c r="Y58" s="452" t="s">
        <v>2098</v>
      </c>
      <c r="Z58" s="452" t="s">
        <v>486</v>
      </c>
      <c r="AA58" s="452">
        <v>45649.0</v>
      </c>
      <c r="AB58" s="452" t="s">
        <v>3398</v>
      </c>
      <c r="AC58" s="452" t="s">
        <v>3399</v>
      </c>
      <c r="AD58" s="452">
        <v>18.0</v>
      </c>
    </row>
    <row r="59" ht="15.75" customHeight="1">
      <c r="A59" s="452">
        <v>1058.0</v>
      </c>
      <c r="B59" s="452" t="s">
        <v>149</v>
      </c>
      <c r="C59" s="452" t="s">
        <v>2878</v>
      </c>
      <c r="D59" s="452" t="s">
        <v>3400</v>
      </c>
      <c r="E59" s="452" t="s">
        <v>812</v>
      </c>
      <c r="F59" s="452" t="s">
        <v>3401</v>
      </c>
      <c r="G59" s="452" t="s">
        <v>2880</v>
      </c>
      <c r="H59" s="452" t="s">
        <v>2846</v>
      </c>
      <c r="I59" s="452" t="s">
        <v>3402</v>
      </c>
      <c r="J59" s="452" t="s">
        <v>3403</v>
      </c>
      <c r="K59" s="452" t="s">
        <v>3404</v>
      </c>
      <c r="L59" s="452" t="s">
        <v>22</v>
      </c>
      <c r="M59" s="452" t="s">
        <v>618</v>
      </c>
      <c r="O59" s="452" t="s">
        <v>3405</v>
      </c>
      <c r="P59" s="452">
        <v>48.3270124174763</v>
      </c>
      <c r="Q59" s="452">
        <v>-78.1356329441767</v>
      </c>
      <c r="R59" s="452" t="s">
        <v>3406</v>
      </c>
      <c r="S59" s="452">
        <v>3181.0</v>
      </c>
      <c r="T59" s="452" t="s">
        <v>2894</v>
      </c>
      <c r="U59" s="452" t="s">
        <v>3407</v>
      </c>
      <c r="V59" s="452" t="s">
        <v>3408</v>
      </c>
      <c r="W59" s="452" t="s">
        <v>3409</v>
      </c>
      <c r="X59" s="452" t="s">
        <v>2358</v>
      </c>
      <c r="Y59" s="452" t="s">
        <v>1086</v>
      </c>
      <c r="Z59" s="452" t="s">
        <v>498</v>
      </c>
      <c r="AA59" s="452">
        <v>44422.0</v>
      </c>
      <c r="AB59" s="452" t="s">
        <v>3410</v>
      </c>
      <c r="AC59" s="452" t="s">
        <v>3411</v>
      </c>
      <c r="AD59" s="452">
        <v>28.0</v>
      </c>
      <c r="AE59" s="452" t="s">
        <v>3412</v>
      </c>
    </row>
    <row r="60" ht="15.75" customHeight="1">
      <c r="A60" s="452">
        <v>1059.0</v>
      </c>
      <c r="B60" s="452" t="s">
        <v>149</v>
      </c>
      <c r="C60" s="452" t="s">
        <v>2878</v>
      </c>
      <c r="D60" s="452" t="s">
        <v>3413</v>
      </c>
      <c r="E60" s="452" t="s">
        <v>812</v>
      </c>
      <c r="F60" s="452" t="s">
        <v>3414</v>
      </c>
      <c r="G60" s="452" t="s">
        <v>2880</v>
      </c>
      <c r="H60" s="452" t="s">
        <v>2889</v>
      </c>
      <c r="I60" s="452" t="s">
        <v>3415</v>
      </c>
      <c r="J60" s="452" t="s">
        <v>3416</v>
      </c>
      <c r="K60" s="452" t="s">
        <v>3417</v>
      </c>
      <c r="L60" s="452" t="s">
        <v>22</v>
      </c>
      <c r="M60" s="452" t="s">
        <v>618</v>
      </c>
      <c r="O60" s="452" t="s">
        <v>3405</v>
      </c>
      <c r="P60" s="452">
        <v>47.6859777310462</v>
      </c>
      <c r="Q60" s="452">
        <v>-78.6486647464719</v>
      </c>
      <c r="U60" s="452" t="s">
        <v>3407</v>
      </c>
      <c r="V60" s="452" t="s">
        <v>3408</v>
      </c>
      <c r="W60" s="452" t="s">
        <v>3409</v>
      </c>
      <c r="X60" s="452" t="s">
        <v>2358</v>
      </c>
      <c r="Y60" s="452" t="s">
        <v>1086</v>
      </c>
      <c r="Z60" s="452" t="s">
        <v>498</v>
      </c>
      <c r="AA60" s="452">
        <v>44422.0</v>
      </c>
      <c r="AB60" s="452" t="s">
        <v>3418</v>
      </c>
      <c r="AC60" s="452" t="s">
        <v>3419</v>
      </c>
      <c r="AD60" s="452">
        <v>22.0</v>
      </c>
      <c r="AE60" s="452" t="s">
        <v>3420</v>
      </c>
    </row>
    <row r="61" ht="15.75" customHeight="1">
      <c r="A61" s="452">
        <v>1060.0</v>
      </c>
      <c r="B61" s="452" t="s">
        <v>149</v>
      </c>
      <c r="C61" s="452" t="s">
        <v>2878</v>
      </c>
      <c r="D61" s="452" t="s">
        <v>3413</v>
      </c>
      <c r="E61" s="452" t="s">
        <v>812</v>
      </c>
      <c r="F61" s="452" t="s">
        <v>3421</v>
      </c>
      <c r="G61" s="452" t="s">
        <v>2880</v>
      </c>
      <c r="H61" s="452" t="s">
        <v>2921</v>
      </c>
      <c r="I61" s="452" t="s">
        <v>3422</v>
      </c>
      <c r="J61" s="452" t="s">
        <v>3423</v>
      </c>
      <c r="K61" s="452" t="s">
        <v>3424</v>
      </c>
      <c r="L61" s="452" t="s">
        <v>22</v>
      </c>
      <c r="M61" s="452" t="s">
        <v>618</v>
      </c>
      <c r="N61" s="452" t="s">
        <v>3425</v>
      </c>
      <c r="O61" s="452" t="s">
        <v>3426</v>
      </c>
      <c r="P61" s="452">
        <v>48.5915601144316</v>
      </c>
      <c r="Q61" s="452">
        <v>-77.8821213087758</v>
      </c>
      <c r="R61" s="452" t="s">
        <v>3427</v>
      </c>
      <c r="S61" s="452">
        <v>4324.0</v>
      </c>
      <c r="T61" s="452" t="s">
        <v>2894</v>
      </c>
      <c r="U61" s="452" t="s">
        <v>3407</v>
      </c>
      <c r="V61" s="452" t="s">
        <v>3408</v>
      </c>
      <c r="W61" s="452" t="s">
        <v>3409</v>
      </c>
      <c r="X61" s="452" t="s">
        <v>2358</v>
      </c>
      <c r="Y61" s="452" t="s">
        <v>1086</v>
      </c>
      <c r="Z61" s="452" t="s">
        <v>498</v>
      </c>
      <c r="AA61" s="452">
        <v>44890.0</v>
      </c>
      <c r="AB61" s="452" t="s">
        <v>3428</v>
      </c>
      <c r="AC61" s="452" t="s">
        <v>3419</v>
      </c>
      <c r="AD61" s="452">
        <v>22.0</v>
      </c>
      <c r="AE61" s="452" t="s">
        <v>3429</v>
      </c>
    </row>
    <row r="62" ht="15.75" customHeight="1">
      <c r="A62" s="452">
        <v>1061.0</v>
      </c>
      <c r="B62" s="452" t="s">
        <v>149</v>
      </c>
      <c r="C62" s="452" t="s">
        <v>2878</v>
      </c>
      <c r="D62" s="452" t="s">
        <v>3413</v>
      </c>
      <c r="E62" s="452" t="s">
        <v>812</v>
      </c>
      <c r="F62" s="452" t="s">
        <v>3430</v>
      </c>
      <c r="G62" s="452" t="s">
        <v>2880</v>
      </c>
      <c r="H62" s="452" t="s">
        <v>2846</v>
      </c>
      <c r="I62" s="452" t="s">
        <v>3431</v>
      </c>
      <c r="J62" s="452" t="s">
        <v>3432</v>
      </c>
      <c r="K62" s="452" t="s">
        <v>3385</v>
      </c>
      <c r="L62" s="452" t="s">
        <v>22</v>
      </c>
      <c r="M62" s="452" t="s">
        <v>618</v>
      </c>
      <c r="O62" s="452" t="s">
        <v>3426</v>
      </c>
      <c r="P62" s="452">
        <v>50.424277</v>
      </c>
      <c r="Q62" s="452">
        <v>-74.717904</v>
      </c>
      <c r="U62" s="452" t="s">
        <v>3407</v>
      </c>
      <c r="V62" s="452" t="s">
        <v>3408</v>
      </c>
      <c r="W62" s="452" t="s">
        <v>3409</v>
      </c>
      <c r="X62" s="452" t="s">
        <v>2358</v>
      </c>
      <c r="Y62" s="452" t="s">
        <v>1086</v>
      </c>
      <c r="Z62" s="452" t="s">
        <v>3365</v>
      </c>
      <c r="AA62" s="452">
        <v>45114.0</v>
      </c>
      <c r="AB62" s="452" t="s">
        <v>3431</v>
      </c>
      <c r="AC62" s="452" t="s">
        <v>3419</v>
      </c>
      <c r="AD62" s="452">
        <v>22.0</v>
      </c>
      <c r="AE62" s="452" t="s">
        <v>3433</v>
      </c>
    </row>
    <row r="63" ht="15.75" customHeight="1">
      <c r="A63" s="452">
        <v>1062.0</v>
      </c>
      <c r="B63" s="452" t="s">
        <v>149</v>
      </c>
      <c r="C63" s="452" t="s">
        <v>2878</v>
      </c>
      <c r="D63" s="452" t="s">
        <v>3413</v>
      </c>
      <c r="E63" s="452" t="s">
        <v>812</v>
      </c>
      <c r="F63" s="452" t="s">
        <v>3434</v>
      </c>
      <c r="G63" s="452" t="s">
        <v>2880</v>
      </c>
      <c r="H63" s="452" t="s">
        <v>2846</v>
      </c>
      <c r="I63" s="452" t="s">
        <v>3435</v>
      </c>
      <c r="J63" s="452" t="s">
        <v>3432</v>
      </c>
      <c r="K63" s="452" t="s">
        <v>3385</v>
      </c>
      <c r="L63" s="452" t="s">
        <v>22</v>
      </c>
      <c r="M63" s="452" t="s">
        <v>618</v>
      </c>
      <c r="O63" s="452" t="s">
        <v>3426</v>
      </c>
      <c r="P63" s="452">
        <v>50.424277</v>
      </c>
      <c r="Q63" s="452">
        <v>-74.717904</v>
      </c>
      <c r="U63" s="452" t="s">
        <v>3407</v>
      </c>
      <c r="V63" s="452" t="s">
        <v>3408</v>
      </c>
      <c r="W63" s="452" t="s">
        <v>3409</v>
      </c>
      <c r="X63" s="452" t="s">
        <v>2358</v>
      </c>
      <c r="Y63" s="452" t="s">
        <v>1086</v>
      </c>
      <c r="Z63" s="452" t="s">
        <v>3365</v>
      </c>
      <c r="AA63" s="452">
        <v>45114.0</v>
      </c>
      <c r="AB63" s="452" t="s">
        <v>3435</v>
      </c>
      <c r="AC63" s="452" t="s">
        <v>3419</v>
      </c>
      <c r="AD63" s="452">
        <v>22.0</v>
      </c>
      <c r="AE63" s="452" t="s">
        <v>3436</v>
      </c>
    </row>
    <row r="64" ht="15.75" customHeight="1">
      <c r="A64" s="452">
        <v>1063.0</v>
      </c>
      <c r="B64" s="452" t="s">
        <v>158</v>
      </c>
      <c r="C64" s="452" t="s">
        <v>2878</v>
      </c>
      <c r="D64" s="452" t="s">
        <v>3437</v>
      </c>
      <c r="E64" s="452" t="s">
        <v>812</v>
      </c>
      <c r="F64" s="452" t="s">
        <v>3438</v>
      </c>
      <c r="G64" s="452" t="s">
        <v>2880</v>
      </c>
      <c r="H64" s="452" t="s">
        <v>2881</v>
      </c>
      <c r="I64" s="452" t="s">
        <v>3439</v>
      </c>
      <c r="J64" s="452" t="s">
        <v>3440</v>
      </c>
      <c r="K64" s="452" t="s">
        <v>3441</v>
      </c>
      <c r="L64" s="452" t="s">
        <v>3442</v>
      </c>
      <c r="M64" s="452" t="s">
        <v>618</v>
      </c>
      <c r="N64" s="452" t="s">
        <v>3443</v>
      </c>
      <c r="O64" s="452" t="s">
        <v>3444</v>
      </c>
      <c r="P64" s="452">
        <v>53.76</v>
      </c>
      <c r="Q64" s="452">
        <v>-99.0</v>
      </c>
      <c r="R64" s="452">
        <v>10.0</v>
      </c>
      <c r="S64" s="452">
        <v>9600.0</v>
      </c>
      <c r="T64" s="452" t="s">
        <v>2894</v>
      </c>
      <c r="U64" s="452" t="s">
        <v>3437</v>
      </c>
      <c r="V64" s="452" t="s">
        <v>3439</v>
      </c>
      <c r="W64" s="452" t="s">
        <v>3445</v>
      </c>
      <c r="X64" s="452" t="s">
        <v>3442</v>
      </c>
      <c r="Y64" s="452" t="s">
        <v>2977</v>
      </c>
      <c r="Z64" s="452" t="s">
        <v>610</v>
      </c>
      <c r="AA64" s="452">
        <v>44774.0</v>
      </c>
      <c r="AB64" s="452" t="s">
        <v>3446</v>
      </c>
      <c r="AC64" s="452" t="s">
        <v>3447</v>
      </c>
      <c r="AD64" s="452">
        <v>15.0</v>
      </c>
      <c r="AE64" s="452" t="s">
        <v>3448</v>
      </c>
    </row>
    <row r="65" ht="15.75" customHeight="1">
      <c r="A65" s="452">
        <v>1064.0</v>
      </c>
      <c r="B65" s="452" t="s">
        <v>158</v>
      </c>
      <c r="C65" s="452" t="s">
        <v>2878</v>
      </c>
      <c r="D65" s="452" t="s">
        <v>3437</v>
      </c>
      <c r="E65" s="452" t="s">
        <v>812</v>
      </c>
      <c r="F65" s="452" t="s">
        <v>3449</v>
      </c>
      <c r="G65" s="452" t="s">
        <v>2880</v>
      </c>
      <c r="H65" s="452" t="s">
        <v>2846</v>
      </c>
      <c r="I65" s="452" t="s">
        <v>3450</v>
      </c>
      <c r="J65" s="452" t="s">
        <v>3451</v>
      </c>
      <c r="K65" s="452" t="s">
        <v>3441</v>
      </c>
      <c r="L65" s="452" t="s">
        <v>3442</v>
      </c>
      <c r="M65" s="452" t="s">
        <v>618</v>
      </c>
      <c r="O65" s="452" t="s">
        <v>3452</v>
      </c>
      <c r="P65" s="452">
        <v>53.76</v>
      </c>
      <c r="Q65" s="452">
        <v>-99.0</v>
      </c>
      <c r="R65" s="452">
        <v>10.0</v>
      </c>
      <c r="U65" s="452" t="s">
        <v>3437</v>
      </c>
      <c r="V65" s="452" t="s">
        <v>3439</v>
      </c>
      <c r="W65" s="452" t="s">
        <v>3445</v>
      </c>
      <c r="X65" s="452" t="s">
        <v>3442</v>
      </c>
      <c r="Y65" s="452" t="s">
        <v>2977</v>
      </c>
      <c r="Z65" s="452" t="s">
        <v>3365</v>
      </c>
      <c r="AA65" s="452">
        <v>45114.0</v>
      </c>
      <c r="AB65" s="452" t="s">
        <v>3450</v>
      </c>
      <c r="AC65" s="452" t="s">
        <v>3447</v>
      </c>
      <c r="AD65" s="452">
        <v>15.0</v>
      </c>
      <c r="AE65" s="452" t="s">
        <v>3453</v>
      </c>
    </row>
    <row r="66" ht="15.75" customHeight="1">
      <c r="A66" s="452">
        <v>1065.0</v>
      </c>
      <c r="B66" s="452" t="s">
        <v>158</v>
      </c>
      <c r="C66" s="452" t="s">
        <v>2878</v>
      </c>
      <c r="D66" s="452" t="s">
        <v>3437</v>
      </c>
      <c r="E66" s="452" t="s">
        <v>812</v>
      </c>
      <c r="F66" s="452" t="s">
        <v>3454</v>
      </c>
      <c r="G66" s="452" t="s">
        <v>2880</v>
      </c>
      <c r="H66" s="452" t="s">
        <v>2846</v>
      </c>
      <c r="I66" s="452" t="s">
        <v>3455</v>
      </c>
      <c r="J66" s="452" t="s">
        <v>3451</v>
      </c>
      <c r="K66" s="452" t="s">
        <v>3441</v>
      </c>
      <c r="L66" s="452" t="s">
        <v>3442</v>
      </c>
      <c r="M66" s="452" t="s">
        <v>618</v>
      </c>
      <c r="O66" s="452" t="s">
        <v>3456</v>
      </c>
      <c r="P66" s="452">
        <v>54.87201</v>
      </c>
      <c r="Q66" s="452">
        <v>-90.149549</v>
      </c>
      <c r="R66" s="452">
        <v>10.0</v>
      </c>
      <c r="U66" s="452" t="s">
        <v>3437</v>
      </c>
      <c r="V66" s="452" t="s">
        <v>3439</v>
      </c>
      <c r="W66" s="452" t="s">
        <v>3445</v>
      </c>
      <c r="X66" s="452" t="s">
        <v>3442</v>
      </c>
      <c r="Y66" s="452" t="s">
        <v>2977</v>
      </c>
      <c r="Z66" s="452" t="s">
        <v>3365</v>
      </c>
      <c r="AA66" s="452">
        <v>45114.0</v>
      </c>
      <c r="AB66" s="452" t="s">
        <v>3455</v>
      </c>
      <c r="AC66" s="452" t="s">
        <v>3447</v>
      </c>
      <c r="AD66" s="452">
        <v>15.0</v>
      </c>
      <c r="AE66" s="452" t="s">
        <v>3457</v>
      </c>
    </row>
    <row r="67" ht="15.75" customHeight="1">
      <c r="A67" s="452">
        <v>1066.0</v>
      </c>
      <c r="B67" s="452" t="s">
        <v>36</v>
      </c>
      <c r="C67" s="452" t="s">
        <v>2878</v>
      </c>
      <c r="D67" s="452" t="s">
        <v>3458</v>
      </c>
      <c r="E67" s="452" t="s">
        <v>1209</v>
      </c>
      <c r="F67" s="452" t="s">
        <v>3459</v>
      </c>
      <c r="G67" s="452" t="s">
        <v>2421</v>
      </c>
      <c r="H67" s="452" t="s">
        <v>3460</v>
      </c>
      <c r="I67" s="452" t="s">
        <v>3461</v>
      </c>
      <c r="K67" s="452" t="s">
        <v>3462</v>
      </c>
      <c r="L67" s="452" t="s">
        <v>145</v>
      </c>
      <c r="M67" s="452" t="s">
        <v>420</v>
      </c>
      <c r="N67" s="452">
        <v>35151.0</v>
      </c>
      <c r="P67" s="452">
        <v>32.957258</v>
      </c>
      <c r="Q67" s="452">
        <v>-86.173889</v>
      </c>
      <c r="R67" s="452">
        <v>50.0</v>
      </c>
      <c r="U67" s="452" t="s">
        <v>3458</v>
      </c>
      <c r="V67" s="452" t="s">
        <v>3463</v>
      </c>
      <c r="W67" s="452" t="s">
        <v>921</v>
      </c>
      <c r="X67" s="452" t="s">
        <v>922</v>
      </c>
      <c r="Y67" s="452" t="s">
        <v>618</v>
      </c>
      <c r="Z67" s="452" t="s">
        <v>3464</v>
      </c>
      <c r="AA67" s="452">
        <v>45475.0</v>
      </c>
      <c r="AB67" s="452" t="s">
        <v>3465</v>
      </c>
      <c r="AC67" s="452" t="s">
        <v>3466</v>
      </c>
      <c r="AD67" s="452">
        <v>25.0</v>
      </c>
      <c r="AE67" s="452" t="s">
        <v>3467</v>
      </c>
    </row>
    <row r="68" ht="15.75" customHeight="1">
      <c r="A68" s="452">
        <v>1067.0</v>
      </c>
      <c r="B68" s="452" t="s">
        <v>36</v>
      </c>
      <c r="C68" s="452" t="s">
        <v>2878</v>
      </c>
      <c r="D68" s="452" t="s">
        <v>3468</v>
      </c>
      <c r="E68" s="452" t="s">
        <v>1209</v>
      </c>
      <c r="F68" s="452" t="s">
        <v>3468</v>
      </c>
      <c r="G68" s="452" t="s">
        <v>3341</v>
      </c>
      <c r="H68" s="452" t="s">
        <v>3469</v>
      </c>
      <c r="I68" s="452" t="s">
        <v>3470</v>
      </c>
      <c r="J68" s="452" t="s">
        <v>3471</v>
      </c>
      <c r="K68" s="452" t="s">
        <v>2015</v>
      </c>
      <c r="L68" s="452" t="s">
        <v>70</v>
      </c>
      <c r="M68" s="452" t="s">
        <v>420</v>
      </c>
      <c r="N68" s="452">
        <v>85718.0</v>
      </c>
      <c r="O68" s="452" t="s">
        <v>3472</v>
      </c>
      <c r="P68" s="452">
        <v>32.28636</v>
      </c>
      <c r="Q68" s="452">
        <v>-110.944512</v>
      </c>
      <c r="R68" s="452">
        <v>100.0</v>
      </c>
      <c r="U68" s="452" t="s">
        <v>3468</v>
      </c>
      <c r="V68" s="452" t="s">
        <v>3473</v>
      </c>
      <c r="W68" s="452" t="s">
        <v>3474</v>
      </c>
      <c r="Y68" s="452" t="s">
        <v>1086</v>
      </c>
      <c r="Z68" s="452" t="s">
        <v>1840</v>
      </c>
      <c r="AA68" s="452">
        <v>45545.0</v>
      </c>
      <c r="AB68" s="452" t="s">
        <v>3473</v>
      </c>
      <c r="AC68" s="452" t="s">
        <v>3475</v>
      </c>
      <c r="AD68" s="452">
        <v>27.0</v>
      </c>
      <c r="AI68" s="452" t="s">
        <v>3476</v>
      </c>
    </row>
    <row r="69" ht="15.75" customHeight="1">
      <c r="A69" s="452">
        <v>1068.0</v>
      </c>
      <c r="B69" s="452" t="s">
        <v>158</v>
      </c>
      <c r="C69" s="452" t="s">
        <v>2878</v>
      </c>
      <c r="D69" s="452" t="s">
        <v>3477</v>
      </c>
      <c r="E69" s="452" t="s">
        <v>812</v>
      </c>
      <c r="F69" s="452" t="s">
        <v>3478</v>
      </c>
      <c r="G69" s="452" t="s">
        <v>2880</v>
      </c>
      <c r="H69" s="452" t="s">
        <v>3479</v>
      </c>
      <c r="I69" s="452" t="s">
        <v>3480</v>
      </c>
      <c r="J69" s="452" t="s">
        <v>3481</v>
      </c>
      <c r="K69" s="452" t="s">
        <v>3482</v>
      </c>
      <c r="L69" s="452" t="s">
        <v>114</v>
      </c>
      <c r="M69" s="452" t="s">
        <v>420</v>
      </c>
      <c r="N69" s="452">
        <v>80026.0</v>
      </c>
      <c r="O69" s="452" t="s">
        <v>3483</v>
      </c>
      <c r="P69" s="452">
        <v>39.9801037431836</v>
      </c>
      <c r="Q69" s="452">
        <v>-105.068234461818</v>
      </c>
      <c r="R69" s="452">
        <v>100.0</v>
      </c>
      <c r="U69" s="452" t="s">
        <v>3477</v>
      </c>
      <c r="V69" s="452" t="s">
        <v>3480</v>
      </c>
      <c r="W69" s="452" t="s">
        <v>2433</v>
      </c>
      <c r="X69" s="452" t="s">
        <v>90</v>
      </c>
      <c r="Y69" s="452" t="s">
        <v>420</v>
      </c>
      <c r="Z69" s="452" t="s">
        <v>486</v>
      </c>
      <c r="AA69" s="452">
        <v>45584.0</v>
      </c>
      <c r="AB69" s="452" t="s">
        <v>454</v>
      </c>
      <c r="AC69" s="452" t="s">
        <v>3484</v>
      </c>
      <c r="AD69" s="452">
        <v>23.0</v>
      </c>
      <c r="AF69" s="452" t="s">
        <v>3485</v>
      </c>
      <c r="AG69" s="452" t="s">
        <v>3486</v>
      </c>
      <c r="AH69" s="452" t="s">
        <v>3483</v>
      </c>
      <c r="AI69" s="452" t="s">
        <v>3487</v>
      </c>
    </row>
    <row r="70" ht="15.75" customHeight="1">
      <c r="A70" s="452">
        <v>1069.0</v>
      </c>
      <c r="B70" s="452" t="s">
        <v>158</v>
      </c>
      <c r="C70" s="452" t="s">
        <v>2878</v>
      </c>
      <c r="D70" s="452" t="s">
        <v>3488</v>
      </c>
      <c r="E70" s="452" t="s">
        <v>812</v>
      </c>
      <c r="F70" s="452" t="s">
        <v>3489</v>
      </c>
      <c r="G70" s="452" t="s">
        <v>2880</v>
      </c>
      <c r="H70" s="452" t="s">
        <v>2910</v>
      </c>
      <c r="I70" s="452" t="s">
        <v>3490</v>
      </c>
      <c r="K70" s="452" t="s">
        <v>3491</v>
      </c>
      <c r="L70" s="452" t="s">
        <v>49</v>
      </c>
      <c r="M70" s="452" t="s">
        <v>420</v>
      </c>
      <c r="N70" s="452">
        <v>89801.0</v>
      </c>
      <c r="O70" s="452" t="s">
        <v>3492</v>
      </c>
      <c r="P70" s="452">
        <v>40.832562312263</v>
      </c>
      <c r="Q70" s="452">
        <v>-115.76183264021</v>
      </c>
      <c r="R70" s="452">
        <v>15.0</v>
      </c>
      <c r="U70" s="452" t="s">
        <v>3488</v>
      </c>
      <c r="V70" s="452" t="s">
        <v>3490</v>
      </c>
      <c r="W70" s="452" t="s">
        <v>3493</v>
      </c>
      <c r="X70" s="452" t="s">
        <v>245</v>
      </c>
      <c r="Y70" s="452" t="s">
        <v>618</v>
      </c>
      <c r="Z70" s="452" t="s">
        <v>486</v>
      </c>
      <c r="AA70" s="452">
        <v>45689.0</v>
      </c>
      <c r="AB70" s="452" t="s">
        <v>454</v>
      </c>
      <c r="AC70" s="452" t="s">
        <v>3494</v>
      </c>
      <c r="AD70" s="452">
        <v>15.0</v>
      </c>
      <c r="AF70" s="452" t="s">
        <v>3495</v>
      </c>
      <c r="AG70" s="452" t="s">
        <v>3496</v>
      </c>
      <c r="AH70" s="452" t="s">
        <v>3497</v>
      </c>
    </row>
    <row r="71" ht="15.75" customHeight="1">
      <c r="A71" s="452">
        <v>1070.0</v>
      </c>
      <c r="B71" s="452" t="s">
        <v>149</v>
      </c>
      <c r="C71" s="452" t="s">
        <v>2878</v>
      </c>
      <c r="D71" s="452" t="s">
        <v>3498</v>
      </c>
      <c r="E71" s="452" t="s">
        <v>812</v>
      </c>
      <c r="F71" s="452" t="s">
        <v>3499</v>
      </c>
      <c r="G71" s="452" t="s">
        <v>3500</v>
      </c>
      <c r="H71" s="452" t="s">
        <v>3501</v>
      </c>
      <c r="I71" s="452" t="s">
        <v>3502</v>
      </c>
      <c r="K71" s="452" t="s">
        <v>3503</v>
      </c>
      <c r="L71" s="452" t="s">
        <v>3504</v>
      </c>
      <c r="M71" s="452" t="s">
        <v>420</v>
      </c>
      <c r="P71" s="452">
        <v>33.3602</v>
      </c>
      <c r="Q71" s="452">
        <v>-93.5774</v>
      </c>
      <c r="R71" s="452" t="s">
        <v>3037</v>
      </c>
      <c r="V71" s="452" t="s">
        <v>3502</v>
      </c>
      <c r="Z71" s="452" t="s">
        <v>1840</v>
      </c>
      <c r="AA71" s="452">
        <v>45560.0</v>
      </c>
      <c r="AC71" s="452" t="s">
        <v>3505</v>
      </c>
      <c r="AD71" s="452">
        <v>29.0</v>
      </c>
    </row>
    <row r="72" ht="15.75" customHeight="1">
      <c r="A72" s="452">
        <v>1071.0</v>
      </c>
      <c r="B72" s="452" t="s">
        <v>149</v>
      </c>
      <c r="C72" s="452" t="s">
        <v>2878</v>
      </c>
      <c r="D72" s="452" t="s">
        <v>3506</v>
      </c>
      <c r="E72" s="452" t="s">
        <v>812</v>
      </c>
      <c r="F72" s="452" t="s">
        <v>3507</v>
      </c>
      <c r="G72" s="452" t="s">
        <v>2880</v>
      </c>
      <c r="H72" s="452" t="s">
        <v>2942</v>
      </c>
      <c r="I72" s="452" t="s">
        <v>3508</v>
      </c>
      <c r="K72" s="452" t="s">
        <v>3509</v>
      </c>
      <c r="L72" s="452" t="s">
        <v>3510</v>
      </c>
      <c r="M72" s="452" t="s">
        <v>420</v>
      </c>
      <c r="P72" s="452">
        <v>47.3939151251991</v>
      </c>
      <c r="Q72" s="452">
        <v>-101.787751704907</v>
      </c>
      <c r="R72" s="452">
        <v>45.0</v>
      </c>
      <c r="S72" s="452">
        <v>75000.0</v>
      </c>
      <c r="T72" s="452" t="s">
        <v>3511</v>
      </c>
      <c r="U72" s="452" t="s">
        <v>3512</v>
      </c>
      <c r="V72" s="452" t="s">
        <v>3508</v>
      </c>
      <c r="W72" s="452" t="s">
        <v>3513</v>
      </c>
      <c r="X72" s="452" t="s">
        <v>3514</v>
      </c>
      <c r="Y72" s="452" t="s">
        <v>3515</v>
      </c>
      <c r="Z72" s="452" t="s">
        <v>498</v>
      </c>
      <c r="AA72" s="452">
        <v>44899.0</v>
      </c>
      <c r="AB72" s="452" t="s">
        <v>3516</v>
      </c>
      <c r="AC72" s="452" t="s">
        <v>3517</v>
      </c>
      <c r="AD72" s="452">
        <v>28.0</v>
      </c>
      <c r="AE72" s="452" t="s">
        <v>3518</v>
      </c>
    </row>
    <row r="73" ht="15.75" customHeight="1">
      <c r="A73" s="452">
        <v>1072.0</v>
      </c>
      <c r="B73" s="452" t="s">
        <v>149</v>
      </c>
      <c r="C73" s="452" t="s">
        <v>2878</v>
      </c>
      <c r="D73" s="452" t="s">
        <v>3519</v>
      </c>
      <c r="E73" s="452" t="s">
        <v>812</v>
      </c>
      <c r="F73" s="452" t="s">
        <v>3519</v>
      </c>
      <c r="G73" s="452" t="s">
        <v>3500</v>
      </c>
      <c r="H73" s="452" t="s">
        <v>3501</v>
      </c>
      <c r="I73" s="452" t="s">
        <v>3520</v>
      </c>
      <c r="K73" s="452" t="s">
        <v>3521</v>
      </c>
      <c r="L73" s="452" t="s">
        <v>95</v>
      </c>
      <c r="M73" s="452" t="s">
        <v>420</v>
      </c>
      <c r="P73" s="452">
        <v>33.4251</v>
      </c>
      <c r="Q73" s="452">
        <v>-94.0477</v>
      </c>
      <c r="R73" s="452">
        <v>8.0</v>
      </c>
      <c r="V73" s="452" t="s">
        <v>3520</v>
      </c>
      <c r="Z73" s="452" t="s">
        <v>1840</v>
      </c>
      <c r="AA73" s="452">
        <v>45560.0</v>
      </c>
      <c r="AC73" s="452" t="s">
        <v>3522</v>
      </c>
      <c r="AD73" s="452">
        <v>23.0</v>
      </c>
    </row>
    <row r="74" ht="15.75" customHeight="1">
      <c r="A74" s="452">
        <v>1073.0</v>
      </c>
      <c r="B74" s="452" t="s">
        <v>149</v>
      </c>
      <c r="C74" s="452" t="s">
        <v>2878</v>
      </c>
      <c r="D74" s="452" t="s">
        <v>3523</v>
      </c>
      <c r="E74" s="452" t="s">
        <v>1209</v>
      </c>
      <c r="F74" s="452" t="s">
        <v>3524</v>
      </c>
      <c r="G74" s="452" t="s">
        <v>2880</v>
      </c>
      <c r="H74" s="452" t="s">
        <v>2971</v>
      </c>
      <c r="I74" s="452" t="s">
        <v>3525</v>
      </c>
      <c r="J74" s="452" t="s">
        <v>3526</v>
      </c>
      <c r="K74" s="452" t="s">
        <v>3527</v>
      </c>
      <c r="L74" s="452" t="s">
        <v>3527</v>
      </c>
      <c r="M74" s="452" t="s">
        <v>3527</v>
      </c>
      <c r="N74" s="452" t="s">
        <v>3527</v>
      </c>
      <c r="P74" s="452">
        <v>10.48</v>
      </c>
      <c r="Q74" s="452">
        <v>-116.95</v>
      </c>
      <c r="R74" s="452" t="s">
        <v>3528</v>
      </c>
      <c r="S74" s="452">
        <v>10025.0</v>
      </c>
      <c r="T74" s="452" t="s">
        <v>3102</v>
      </c>
      <c r="U74" s="452" t="s">
        <v>3523</v>
      </c>
      <c r="V74" s="452" t="s">
        <v>3525</v>
      </c>
      <c r="W74" s="452" t="s">
        <v>921</v>
      </c>
      <c r="X74" s="452" t="s">
        <v>245</v>
      </c>
      <c r="Y74" s="452" t="s">
        <v>618</v>
      </c>
      <c r="Z74" s="452" t="s">
        <v>498</v>
      </c>
      <c r="AA74" s="452">
        <v>44780.0</v>
      </c>
      <c r="AB74" s="452" t="s">
        <v>3529</v>
      </c>
      <c r="AC74" s="452" t="s">
        <v>3530</v>
      </c>
      <c r="AD74" s="452">
        <v>30.0</v>
      </c>
      <c r="AE74" s="452" t="s">
        <v>3531</v>
      </c>
    </row>
    <row r="75" ht="15.75" customHeight="1">
      <c r="A75" s="452">
        <v>1074.0</v>
      </c>
      <c r="B75" s="452" t="s">
        <v>149</v>
      </c>
      <c r="C75" s="452" t="s">
        <v>2878</v>
      </c>
      <c r="D75" s="452" t="s">
        <v>3523</v>
      </c>
      <c r="E75" s="452" t="s">
        <v>1209</v>
      </c>
      <c r="F75" s="452" t="s">
        <v>3524</v>
      </c>
      <c r="G75" s="452" t="s">
        <v>2880</v>
      </c>
      <c r="H75" s="452" t="s">
        <v>3213</v>
      </c>
      <c r="I75" s="452" t="s">
        <v>3525</v>
      </c>
      <c r="J75" s="452" t="s">
        <v>3526</v>
      </c>
      <c r="K75" s="452" t="s">
        <v>3527</v>
      </c>
      <c r="L75" s="452" t="s">
        <v>3527</v>
      </c>
      <c r="M75" s="452" t="s">
        <v>3527</v>
      </c>
      <c r="N75" s="452" t="s">
        <v>3527</v>
      </c>
      <c r="P75" s="452">
        <v>10.48</v>
      </c>
      <c r="Q75" s="452">
        <v>-116.95</v>
      </c>
      <c r="R75" s="452" t="s">
        <v>3528</v>
      </c>
      <c r="S75" s="452">
        <v>99500.0</v>
      </c>
      <c r="T75" s="452" t="s">
        <v>3049</v>
      </c>
      <c r="U75" s="452" t="s">
        <v>3523</v>
      </c>
      <c r="V75" s="452" t="s">
        <v>3525</v>
      </c>
      <c r="W75" s="452" t="s">
        <v>921</v>
      </c>
      <c r="X75" s="452" t="s">
        <v>245</v>
      </c>
      <c r="Y75" s="452" t="s">
        <v>618</v>
      </c>
      <c r="Z75" s="452" t="s">
        <v>498</v>
      </c>
      <c r="AA75" s="452">
        <v>44780.0</v>
      </c>
      <c r="AB75" s="452" t="s">
        <v>3529</v>
      </c>
      <c r="AC75" s="452" t="s">
        <v>3530</v>
      </c>
      <c r="AD75" s="452">
        <v>30.0</v>
      </c>
      <c r="AE75" s="452" t="s">
        <v>3531</v>
      </c>
    </row>
    <row r="76" ht="15.75" customHeight="1">
      <c r="A76" s="452">
        <v>1075.0</v>
      </c>
      <c r="B76" s="452" t="s">
        <v>149</v>
      </c>
      <c r="C76" s="452" t="s">
        <v>2878</v>
      </c>
      <c r="D76" s="452" t="s">
        <v>3523</v>
      </c>
      <c r="E76" s="452" t="s">
        <v>1209</v>
      </c>
      <c r="F76" s="452" t="s">
        <v>3524</v>
      </c>
      <c r="G76" s="452" t="s">
        <v>2880</v>
      </c>
      <c r="H76" s="452" t="s">
        <v>3532</v>
      </c>
      <c r="I76" s="452" t="s">
        <v>3525</v>
      </c>
      <c r="J76" s="452" t="s">
        <v>3526</v>
      </c>
      <c r="K76" s="452" t="s">
        <v>3527</v>
      </c>
      <c r="L76" s="452" t="s">
        <v>3527</v>
      </c>
      <c r="M76" s="452" t="s">
        <v>3527</v>
      </c>
      <c r="N76" s="452" t="s">
        <v>3527</v>
      </c>
      <c r="P76" s="452">
        <v>10.48</v>
      </c>
      <c r="Q76" s="452">
        <v>-116.95</v>
      </c>
      <c r="R76" s="452" t="s">
        <v>1326</v>
      </c>
      <c r="S76" s="452">
        <v>2222000.0</v>
      </c>
      <c r="T76" s="452" t="s">
        <v>3533</v>
      </c>
      <c r="U76" s="452" t="s">
        <v>3523</v>
      </c>
      <c r="V76" s="452" t="s">
        <v>3525</v>
      </c>
      <c r="W76" s="452" t="s">
        <v>921</v>
      </c>
      <c r="X76" s="452" t="s">
        <v>245</v>
      </c>
      <c r="Y76" s="452" t="s">
        <v>618</v>
      </c>
      <c r="Z76" s="452" t="s">
        <v>498</v>
      </c>
      <c r="AA76" s="452">
        <v>44780.0</v>
      </c>
      <c r="AB76" s="452" t="s">
        <v>3529</v>
      </c>
      <c r="AC76" s="452" t="s">
        <v>3530</v>
      </c>
      <c r="AD76" s="452">
        <v>30.0</v>
      </c>
      <c r="AE76" s="452" t="s">
        <v>3531</v>
      </c>
    </row>
    <row r="77" ht="15.75" customHeight="1">
      <c r="A77" s="452">
        <v>1076.0</v>
      </c>
      <c r="B77" s="452" t="s">
        <v>149</v>
      </c>
      <c r="C77" s="452" t="s">
        <v>2878</v>
      </c>
      <c r="D77" s="452" t="s">
        <v>3523</v>
      </c>
      <c r="E77" s="452" t="s">
        <v>1209</v>
      </c>
      <c r="F77" s="452" t="s">
        <v>3534</v>
      </c>
      <c r="G77" s="452" t="s">
        <v>2880</v>
      </c>
      <c r="H77" s="452" t="s">
        <v>2971</v>
      </c>
      <c r="I77" s="452" t="s">
        <v>3525</v>
      </c>
      <c r="J77" s="452" t="s">
        <v>3535</v>
      </c>
      <c r="K77" s="452" t="s">
        <v>3527</v>
      </c>
      <c r="L77" s="452" t="s">
        <v>3527</v>
      </c>
      <c r="M77" s="452" t="s">
        <v>3527</v>
      </c>
      <c r="N77" s="452" t="s">
        <v>3527</v>
      </c>
      <c r="P77" s="452">
        <v>10.489</v>
      </c>
      <c r="Q77" s="452">
        <v>-118.367</v>
      </c>
      <c r="R77" s="452" t="s">
        <v>3536</v>
      </c>
      <c r="S77" s="452">
        <v>6800.0</v>
      </c>
      <c r="T77" s="452" t="s">
        <v>3102</v>
      </c>
      <c r="U77" s="452" t="s">
        <v>3523</v>
      </c>
      <c r="V77" s="452" t="s">
        <v>3525</v>
      </c>
      <c r="W77" s="452" t="s">
        <v>921</v>
      </c>
      <c r="X77" s="452" t="s">
        <v>245</v>
      </c>
      <c r="Y77" s="452" t="s">
        <v>618</v>
      </c>
      <c r="Z77" s="452" t="s">
        <v>498</v>
      </c>
      <c r="AA77" s="452">
        <v>44780.0</v>
      </c>
      <c r="AB77" s="452" t="s">
        <v>3529</v>
      </c>
      <c r="AC77" s="452" t="s">
        <v>3530</v>
      </c>
      <c r="AD77" s="452">
        <v>30.0</v>
      </c>
      <c r="AE77" s="452" t="s">
        <v>3537</v>
      </c>
    </row>
    <row r="78" ht="15.75" customHeight="1">
      <c r="A78" s="452">
        <v>1077.0</v>
      </c>
      <c r="B78" s="452" t="s">
        <v>149</v>
      </c>
      <c r="C78" s="452" t="s">
        <v>2878</v>
      </c>
      <c r="D78" s="452" t="s">
        <v>3523</v>
      </c>
      <c r="E78" s="452" t="s">
        <v>1209</v>
      </c>
      <c r="F78" s="452" t="s">
        <v>3534</v>
      </c>
      <c r="G78" s="452" t="s">
        <v>2880</v>
      </c>
      <c r="H78" s="452" t="s">
        <v>3213</v>
      </c>
      <c r="I78" s="452" t="s">
        <v>3525</v>
      </c>
      <c r="J78" s="452" t="s">
        <v>3535</v>
      </c>
      <c r="K78" s="452" t="s">
        <v>3527</v>
      </c>
      <c r="L78" s="452" t="s">
        <v>3527</v>
      </c>
      <c r="M78" s="452" t="s">
        <v>3527</v>
      </c>
      <c r="N78" s="452" t="s">
        <v>3527</v>
      </c>
      <c r="P78" s="452">
        <v>10.489</v>
      </c>
      <c r="Q78" s="452">
        <v>-118.367</v>
      </c>
      <c r="R78" s="452" t="s">
        <v>3538</v>
      </c>
      <c r="S78" s="452">
        <v>67900.0</v>
      </c>
      <c r="T78" s="452" t="s">
        <v>3049</v>
      </c>
      <c r="U78" s="452" t="s">
        <v>3523</v>
      </c>
      <c r="V78" s="452" t="s">
        <v>3525</v>
      </c>
      <c r="W78" s="452" t="s">
        <v>921</v>
      </c>
      <c r="X78" s="452" t="s">
        <v>245</v>
      </c>
      <c r="Y78" s="452" t="s">
        <v>618</v>
      </c>
      <c r="Z78" s="452" t="s">
        <v>498</v>
      </c>
      <c r="AA78" s="452">
        <v>44780.0</v>
      </c>
      <c r="AB78" s="452" t="s">
        <v>3529</v>
      </c>
      <c r="AC78" s="452" t="s">
        <v>3530</v>
      </c>
      <c r="AD78" s="452">
        <v>30.0</v>
      </c>
      <c r="AE78" s="452" t="s">
        <v>3537</v>
      </c>
    </row>
    <row r="79" ht="15.75" customHeight="1">
      <c r="A79" s="452">
        <v>1078.0</v>
      </c>
      <c r="B79" s="452" t="s">
        <v>149</v>
      </c>
      <c r="C79" s="452" t="s">
        <v>2878</v>
      </c>
      <c r="D79" s="452" t="s">
        <v>3523</v>
      </c>
      <c r="E79" s="452" t="s">
        <v>1209</v>
      </c>
      <c r="F79" s="452" t="s">
        <v>3534</v>
      </c>
      <c r="G79" s="452" t="s">
        <v>2880</v>
      </c>
      <c r="H79" s="452" t="s">
        <v>3532</v>
      </c>
      <c r="I79" s="452" t="s">
        <v>3525</v>
      </c>
      <c r="J79" s="452" t="s">
        <v>3535</v>
      </c>
      <c r="K79" s="452" t="s">
        <v>3527</v>
      </c>
      <c r="L79" s="452" t="s">
        <v>3527</v>
      </c>
      <c r="M79" s="452" t="s">
        <v>3527</v>
      </c>
      <c r="N79" s="452" t="s">
        <v>3527</v>
      </c>
      <c r="P79" s="452">
        <v>10.489</v>
      </c>
      <c r="Q79" s="452">
        <v>-118.367</v>
      </c>
      <c r="R79" s="452" t="s">
        <v>3538</v>
      </c>
      <c r="S79" s="452">
        <v>1515600.0</v>
      </c>
      <c r="T79" s="452" t="s">
        <v>3533</v>
      </c>
      <c r="U79" s="452" t="s">
        <v>3523</v>
      </c>
      <c r="V79" s="452" t="s">
        <v>3525</v>
      </c>
      <c r="W79" s="452" t="s">
        <v>921</v>
      </c>
      <c r="X79" s="452" t="s">
        <v>245</v>
      </c>
      <c r="Y79" s="452" t="s">
        <v>618</v>
      </c>
      <c r="Z79" s="452" t="s">
        <v>498</v>
      </c>
      <c r="AA79" s="452">
        <v>44780.0</v>
      </c>
      <c r="AB79" s="452" t="s">
        <v>3529</v>
      </c>
      <c r="AC79" s="452" t="s">
        <v>3530</v>
      </c>
      <c r="AD79" s="452">
        <v>30.0</v>
      </c>
      <c r="AE79" s="452" t="s">
        <v>3537</v>
      </c>
    </row>
    <row r="80" ht="15.75" customHeight="1">
      <c r="A80" s="452">
        <v>1079.0</v>
      </c>
      <c r="B80" s="452" t="s">
        <v>149</v>
      </c>
      <c r="C80" s="452" t="s">
        <v>2878</v>
      </c>
      <c r="D80" s="452" t="s">
        <v>3539</v>
      </c>
      <c r="E80" s="452" t="s">
        <v>812</v>
      </c>
      <c r="F80" s="452" t="s">
        <v>3540</v>
      </c>
      <c r="G80" s="452" t="s">
        <v>3341</v>
      </c>
      <c r="H80" s="452" t="s">
        <v>2942</v>
      </c>
      <c r="I80" s="452" t="s">
        <v>3541</v>
      </c>
      <c r="J80" s="452" t="s">
        <v>3542</v>
      </c>
      <c r="K80" s="452" t="s">
        <v>3543</v>
      </c>
      <c r="L80" s="452" t="s">
        <v>1443</v>
      </c>
      <c r="M80" s="452" t="s">
        <v>420</v>
      </c>
      <c r="N80" s="452">
        <v>55731.0</v>
      </c>
      <c r="P80" s="452">
        <v>47.9017170690293</v>
      </c>
      <c r="Q80" s="452">
        <v>-91.8525174764941</v>
      </c>
      <c r="R80" s="452" t="s">
        <v>3544</v>
      </c>
      <c r="U80" s="452" t="s">
        <v>3545</v>
      </c>
      <c r="V80" s="452" t="s">
        <v>3546</v>
      </c>
      <c r="W80" s="452" t="s">
        <v>3547</v>
      </c>
      <c r="X80" s="452" t="s">
        <v>3039</v>
      </c>
      <c r="Y80" s="452" t="s">
        <v>2098</v>
      </c>
      <c r="Z80" s="452" t="s">
        <v>520</v>
      </c>
      <c r="AA80" s="452">
        <v>45524.0</v>
      </c>
      <c r="AB80" s="452" t="s">
        <v>3548</v>
      </c>
      <c r="AC80" s="452" t="s">
        <v>3549</v>
      </c>
      <c r="AD80" s="452">
        <v>19.0</v>
      </c>
      <c r="AE80" s="452" t="s">
        <v>3550</v>
      </c>
    </row>
    <row r="81" ht="15.75" customHeight="1">
      <c r="A81" s="452">
        <v>1080.0</v>
      </c>
      <c r="B81" s="452" t="s">
        <v>36</v>
      </c>
      <c r="C81" s="452" t="s">
        <v>2878</v>
      </c>
      <c r="D81" s="452" t="s">
        <v>3551</v>
      </c>
      <c r="E81" s="452" t="s">
        <v>812</v>
      </c>
      <c r="F81" s="452" t="s">
        <v>3552</v>
      </c>
      <c r="G81" s="452" t="s">
        <v>2880</v>
      </c>
      <c r="H81" s="452" t="s">
        <v>3101</v>
      </c>
      <c r="I81" s="452" t="s">
        <v>3553</v>
      </c>
      <c r="J81" s="452" t="s">
        <v>3554</v>
      </c>
      <c r="K81" s="452" t="s">
        <v>3555</v>
      </c>
      <c r="L81" s="452" t="s">
        <v>103</v>
      </c>
      <c r="M81" s="452" t="s">
        <v>618</v>
      </c>
      <c r="N81" s="452" t="s">
        <v>3556</v>
      </c>
      <c r="O81" s="452" t="s">
        <v>3557</v>
      </c>
      <c r="P81" s="452">
        <v>46.4774886388054</v>
      </c>
      <c r="Q81" s="452">
        <v>-81.064097430404</v>
      </c>
      <c r="R81" s="452">
        <v>1200.0</v>
      </c>
      <c r="S81" s="452">
        <v>1000.0</v>
      </c>
      <c r="T81" s="452" t="s">
        <v>3102</v>
      </c>
      <c r="U81" s="452" t="s">
        <v>3558</v>
      </c>
      <c r="V81" s="452" t="s">
        <v>3553</v>
      </c>
      <c r="W81" s="452" t="s">
        <v>3559</v>
      </c>
      <c r="X81" s="452" t="s">
        <v>3559</v>
      </c>
      <c r="Y81" s="452" t="s">
        <v>3560</v>
      </c>
      <c r="Z81" s="452" t="s">
        <v>498</v>
      </c>
      <c r="AA81" s="452">
        <v>44425.0</v>
      </c>
      <c r="AB81" s="452" t="s">
        <v>3561</v>
      </c>
      <c r="AC81" s="452" t="s">
        <v>3562</v>
      </c>
      <c r="AD81" s="452">
        <v>26.0</v>
      </c>
    </row>
    <row r="82" ht="15.75" customHeight="1">
      <c r="A82" s="452">
        <v>1081.0</v>
      </c>
      <c r="B82" s="452" t="s">
        <v>36</v>
      </c>
      <c r="C82" s="452" t="s">
        <v>2878</v>
      </c>
      <c r="D82" s="452" t="s">
        <v>3551</v>
      </c>
      <c r="E82" s="452" t="s">
        <v>812</v>
      </c>
      <c r="F82" s="452" t="s">
        <v>3563</v>
      </c>
      <c r="G82" s="452" t="s">
        <v>2880</v>
      </c>
      <c r="H82" s="452" t="s">
        <v>3101</v>
      </c>
      <c r="I82" s="452" t="s">
        <v>3564</v>
      </c>
      <c r="J82" s="452" t="s">
        <v>3565</v>
      </c>
      <c r="K82" s="452" t="s">
        <v>3563</v>
      </c>
      <c r="L82" s="452" t="s">
        <v>3442</v>
      </c>
      <c r="M82" s="452" t="s">
        <v>618</v>
      </c>
      <c r="N82" s="452" t="s">
        <v>3566</v>
      </c>
      <c r="O82" s="452" t="s">
        <v>3567</v>
      </c>
      <c r="P82" s="452">
        <v>55.7128881764443</v>
      </c>
      <c r="Q82" s="452">
        <v>-97.8507102994628</v>
      </c>
      <c r="R82" s="452">
        <v>450.0</v>
      </c>
      <c r="S82" s="452">
        <v>800.0</v>
      </c>
      <c r="T82" s="452" t="s">
        <v>3102</v>
      </c>
      <c r="U82" s="452" t="s">
        <v>3558</v>
      </c>
      <c r="V82" s="452" t="s">
        <v>3553</v>
      </c>
      <c r="W82" s="452" t="s">
        <v>3559</v>
      </c>
      <c r="X82" s="452" t="s">
        <v>3559</v>
      </c>
      <c r="Y82" s="452" t="s">
        <v>3560</v>
      </c>
      <c r="Z82" s="452" t="s">
        <v>498</v>
      </c>
      <c r="AA82" s="452">
        <v>44425.0</v>
      </c>
      <c r="AB82" s="452" t="s">
        <v>3568</v>
      </c>
      <c r="AC82" s="452" t="s">
        <v>3562</v>
      </c>
      <c r="AD82" s="452">
        <v>26.0</v>
      </c>
      <c r="AE82" s="452" t="s">
        <v>3569</v>
      </c>
    </row>
    <row r="83" ht="15.75" customHeight="1">
      <c r="A83" s="452">
        <v>1082.0</v>
      </c>
      <c r="B83" s="452" t="s">
        <v>36</v>
      </c>
      <c r="C83" s="452" t="s">
        <v>2878</v>
      </c>
      <c r="D83" s="452" t="s">
        <v>3551</v>
      </c>
      <c r="E83" s="452" t="s">
        <v>812</v>
      </c>
      <c r="F83" s="452" t="s">
        <v>3570</v>
      </c>
      <c r="G83" s="452" t="s">
        <v>2880</v>
      </c>
      <c r="H83" s="452" t="s">
        <v>3101</v>
      </c>
      <c r="I83" s="452" t="s">
        <v>3564</v>
      </c>
      <c r="J83" s="452" t="s">
        <v>3571</v>
      </c>
      <c r="K83" s="452" t="s">
        <v>3572</v>
      </c>
      <c r="L83" s="452" t="s">
        <v>348</v>
      </c>
      <c r="M83" s="452" t="s">
        <v>618</v>
      </c>
      <c r="N83" s="452" t="s">
        <v>3573</v>
      </c>
      <c r="O83" s="452" t="s">
        <v>3574</v>
      </c>
      <c r="P83" s="452">
        <v>56.4943818645081</v>
      </c>
      <c r="Q83" s="452">
        <v>-62.069510044716</v>
      </c>
      <c r="R83" s="452">
        <v>450.0</v>
      </c>
      <c r="S83" s="452">
        <v>2000.0</v>
      </c>
      <c r="T83" s="452" t="s">
        <v>3102</v>
      </c>
      <c r="U83" s="452" t="s">
        <v>3558</v>
      </c>
      <c r="V83" s="452" t="s">
        <v>3553</v>
      </c>
      <c r="W83" s="452" t="s">
        <v>3559</v>
      </c>
      <c r="X83" s="452" t="s">
        <v>3559</v>
      </c>
      <c r="Y83" s="452" t="s">
        <v>3560</v>
      </c>
      <c r="Z83" s="452" t="s">
        <v>498</v>
      </c>
      <c r="AA83" s="452">
        <v>44425.0</v>
      </c>
      <c r="AB83" s="452" t="s">
        <v>3575</v>
      </c>
      <c r="AC83" s="452" t="s">
        <v>3562</v>
      </c>
      <c r="AD83" s="452">
        <v>26.0</v>
      </c>
      <c r="AE83" s="452" t="s">
        <v>3576</v>
      </c>
    </row>
    <row r="84" ht="15.75" customHeight="1">
      <c r="A84" s="452">
        <v>1083.0</v>
      </c>
      <c r="B84" s="452" t="s">
        <v>36</v>
      </c>
      <c r="C84" s="452" t="s">
        <v>2878</v>
      </c>
      <c r="D84" s="452" t="s">
        <v>3551</v>
      </c>
      <c r="E84" s="452" t="s">
        <v>812</v>
      </c>
      <c r="F84" s="452" t="s">
        <v>3552</v>
      </c>
      <c r="G84" s="452" t="s">
        <v>2880</v>
      </c>
      <c r="H84" s="452" t="s">
        <v>2942</v>
      </c>
      <c r="I84" s="452" t="s">
        <v>3553</v>
      </c>
      <c r="J84" s="452" t="s">
        <v>3554</v>
      </c>
      <c r="K84" s="452" t="s">
        <v>3555</v>
      </c>
      <c r="L84" s="452" t="s">
        <v>103</v>
      </c>
      <c r="M84" s="452" t="s">
        <v>618</v>
      </c>
      <c r="N84" s="452" t="s">
        <v>3556</v>
      </c>
      <c r="O84" s="452" t="s">
        <v>3557</v>
      </c>
      <c r="P84" s="452">
        <v>46.4774886388054</v>
      </c>
      <c r="Q84" s="452">
        <v>-81.064097430404</v>
      </c>
      <c r="R84" s="452">
        <v>1200.0</v>
      </c>
      <c r="S84" s="452">
        <v>66000.0</v>
      </c>
      <c r="T84" s="452" t="s">
        <v>3049</v>
      </c>
      <c r="U84" s="452" t="s">
        <v>3558</v>
      </c>
      <c r="V84" s="452" t="s">
        <v>3553</v>
      </c>
      <c r="W84" s="452" t="s">
        <v>3559</v>
      </c>
      <c r="X84" s="452" t="s">
        <v>3559</v>
      </c>
      <c r="Y84" s="452" t="s">
        <v>3560</v>
      </c>
      <c r="Z84" s="452" t="s">
        <v>498</v>
      </c>
      <c r="AA84" s="452">
        <v>44425.0</v>
      </c>
      <c r="AB84" s="452" t="s">
        <v>3577</v>
      </c>
      <c r="AC84" s="452" t="s">
        <v>3562</v>
      </c>
      <c r="AD84" s="452">
        <v>26.0</v>
      </c>
      <c r="AE84" s="452" t="s">
        <v>3578</v>
      </c>
    </row>
    <row r="85" ht="15.75" customHeight="1">
      <c r="A85" s="452">
        <v>1084.0</v>
      </c>
      <c r="B85" s="452" t="s">
        <v>36</v>
      </c>
      <c r="C85" s="452" t="s">
        <v>2878</v>
      </c>
      <c r="D85" s="452" t="s">
        <v>3551</v>
      </c>
      <c r="E85" s="452" t="s">
        <v>812</v>
      </c>
      <c r="F85" s="452" t="s">
        <v>3563</v>
      </c>
      <c r="G85" s="452" t="s">
        <v>2880</v>
      </c>
      <c r="H85" s="452" t="s">
        <v>2942</v>
      </c>
      <c r="I85" s="452" t="s">
        <v>3564</v>
      </c>
      <c r="J85" s="452" t="s">
        <v>3565</v>
      </c>
      <c r="K85" s="452" t="s">
        <v>3563</v>
      </c>
      <c r="L85" s="452" t="s">
        <v>3442</v>
      </c>
      <c r="M85" s="452" t="s">
        <v>618</v>
      </c>
      <c r="N85" s="452" t="s">
        <v>3566</v>
      </c>
      <c r="O85" s="452" t="s">
        <v>3567</v>
      </c>
      <c r="P85" s="452">
        <v>55.7128881764443</v>
      </c>
      <c r="Q85" s="452">
        <v>-97.8507102994628</v>
      </c>
      <c r="R85" s="452">
        <v>450.0</v>
      </c>
      <c r="S85" s="452">
        <v>14800.0</v>
      </c>
      <c r="T85" s="452" t="s">
        <v>3049</v>
      </c>
      <c r="U85" s="452" t="s">
        <v>3558</v>
      </c>
      <c r="V85" s="452" t="s">
        <v>3553</v>
      </c>
      <c r="W85" s="452" t="s">
        <v>3559</v>
      </c>
      <c r="X85" s="452" t="s">
        <v>3559</v>
      </c>
      <c r="Y85" s="452" t="s">
        <v>3560</v>
      </c>
      <c r="Z85" s="452" t="s">
        <v>498</v>
      </c>
      <c r="AA85" s="452">
        <v>44425.0</v>
      </c>
      <c r="AB85" s="452" t="s">
        <v>3579</v>
      </c>
      <c r="AC85" s="452" t="s">
        <v>3580</v>
      </c>
      <c r="AD85" s="452">
        <v>26.0</v>
      </c>
    </row>
    <row r="86" ht="15.75" customHeight="1">
      <c r="A86" s="452">
        <v>1085.0</v>
      </c>
      <c r="B86" s="452" t="s">
        <v>36</v>
      </c>
      <c r="C86" s="452" t="s">
        <v>2878</v>
      </c>
      <c r="D86" s="452" t="s">
        <v>3551</v>
      </c>
      <c r="E86" s="452" t="s">
        <v>812</v>
      </c>
      <c r="F86" s="452" t="s">
        <v>3570</v>
      </c>
      <c r="G86" s="452" t="s">
        <v>2880</v>
      </c>
      <c r="H86" s="452" t="s">
        <v>2942</v>
      </c>
      <c r="I86" s="452" t="s">
        <v>3564</v>
      </c>
      <c r="J86" s="452" t="s">
        <v>3571</v>
      </c>
      <c r="K86" s="452" t="s">
        <v>3572</v>
      </c>
      <c r="L86" s="452" t="s">
        <v>348</v>
      </c>
      <c r="M86" s="452" t="s">
        <v>618</v>
      </c>
      <c r="N86" s="452" t="s">
        <v>3573</v>
      </c>
      <c r="O86" s="452" t="s">
        <v>3574</v>
      </c>
      <c r="P86" s="452">
        <v>56.4943818645081</v>
      </c>
      <c r="Q86" s="452">
        <v>-62.069510044716</v>
      </c>
      <c r="R86" s="452">
        <v>450.0</v>
      </c>
      <c r="S86" s="452">
        <v>80000.0</v>
      </c>
      <c r="T86" s="452" t="s">
        <v>3049</v>
      </c>
      <c r="U86" s="452" t="s">
        <v>3558</v>
      </c>
      <c r="V86" s="452" t="s">
        <v>3553</v>
      </c>
      <c r="W86" s="452" t="s">
        <v>3559</v>
      </c>
      <c r="X86" s="452" t="s">
        <v>3559</v>
      </c>
      <c r="Y86" s="452" t="s">
        <v>3560</v>
      </c>
      <c r="Z86" s="452" t="s">
        <v>498</v>
      </c>
      <c r="AA86" s="452">
        <v>44425.0</v>
      </c>
      <c r="AB86" s="452" t="s">
        <v>3581</v>
      </c>
      <c r="AC86" s="452" t="s">
        <v>3580</v>
      </c>
      <c r="AD86" s="452">
        <v>26.0</v>
      </c>
      <c r="AE86" s="452" t="s">
        <v>3582</v>
      </c>
    </row>
    <row r="87" ht="15.75" customHeight="1">
      <c r="A87" s="452">
        <v>1086.0</v>
      </c>
      <c r="B87" s="452" t="s">
        <v>158</v>
      </c>
      <c r="C87" s="452" t="s">
        <v>2878</v>
      </c>
      <c r="D87" s="452" t="s">
        <v>3583</v>
      </c>
      <c r="E87" s="452" t="s">
        <v>1209</v>
      </c>
      <c r="F87" s="452" t="s">
        <v>3584</v>
      </c>
      <c r="G87" s="452" t="s">
        <v>2421</v>
      </c>
      <c r="H87" s="452" t="s">
        <v>3013</v>
      </c>
      <c r="I87" s="452" t="s">
        <v>3585</v>
      </c>
      <c r="J87" s="452" t="s">
        <v>3586</v>
      </c>
      <c r="K87" s="452" t="s">
        <v>3462</v>
      </c>
      <c r="L87" s="452" t="s">
        <v>145</v>
      </c>
      <c r="M87" s="452" t="s">
        <v>420</v>
      </c>
      <c r="P87" s="452">
        <v>32.8896755477959</v>
      </c>
      <c r="Q87" s="452">
        <v>-86.2203335223391</v>
      </c>
      <c r="R87" s="452">
        <v>15.0</v>
      </c>
      <c r="S87" s="452">
        <v>3700.0</v>
      </c>
      <c r="T87" s="452" t="s">
        <v>3071</v>
      </c>
      <c r="U87" s="452" t="s">
        <v>3583</v>
      </c>
      <c r="V87" s="452" t="s">
        <v>3587</v>
      </c>
      <c r="W87" s="452" t="s">
        <v>3588</v>
      </c>
      <c r="X87" s="452" t="s">
        <v>114</v>
      </c>
      <c r="Y87" s="452" t="s">
        <v>420</v>
      </c>
      <c r="Z87" s="452" t="s">
        <v>498</v>
      </c>
      <c r="AA87" s="452">
        <v>44422.0</v>
      </c>
      <c r="AB87" s="452" t="s">
        <v>3589</v>
      </c>
      <c r="AC87" s="452" t="s">
        <v>3590</v>
      </c>
      <c r="AD87" s="452">
        <v>26.0</v>
      </c>
      <c r="AE87" s="452" t="s">
        <v>3591</v>
      </c>
    </row>
    <row r="88" ht="15.75" customHeight="1">
      <c r="A88" s="452">
        <v>1087.0</v>
      </c>
      <c r="B88" s="452" t="s">
        <v>158</v>
      </c>
      <c r="C88" s="452" t="s">
        <v>2878</v>
      </c>
      <c r="D88" s="452" t="s">
        <v>3583</v>
      </c>
      <c r="E88" s="452" t="s">
        <v>1209</v>
      </c>
      <c r="F88" s="452" t="s">
        <v>3592</v>
      </c>
      <c r="G88" s="452" t="s">
        <v>2421</v>
      </c>
      <c r="H88" s="452" t="s">
        <v>3013</v>
      </c>
      <c r="I88" s="452" t="s">
        <v>3585</v>
      </c>
      <c r="J88" s="452" t="s">
        <v>3586</v>
      </c>
      <c r="K88" s="452" t="s">
        <v>3593</v>
      </c>
      <c r="L88" s="452" t="s">
        <v>3594</v>
      </c>
      <c r="M88" s="452" t="s">
        <v>420</v>
      </c>
      <c r="P88" s="452">
        <v>32.8404283525322</v>
      </c>
      <c r="Q88" s="452">
        <v>-86.6323510823482</v>
      </c>
      <c r="R88" s="452">
        <v>15.0</v>
      </c>
      <c r="S88" s="452">
        <v>3700.0</v>
      </c>
      <c r="T88" s="452" t="s">
        <v>3071</v>
      </c>
      <c r="U88" s="452" t="s">
        <v>3583</v>
      </c>
      <c r="V88" s="452" t="s">
        <v>3587</v>
      </c>
      <c r="W88" s="452" t="s">
        <v>3588</v>
      </c>
      <c r="X88" s="452" t="s">
        <v>114</v>
      </c>
      <c r="Y88" s="452" t="s">
        <v>420</v>
      </c>
      <c r="Z88" s="452" t="s">
        <v>498</v>
      </c>
      <c r="AA88" s="452">
        <v>44422.0</v>
      </c>
      <c r="AB88" s="452" t="s">
        <v>3595</v>
      </c>
      <c r="AC88" s="452" t="s">
        <v>3590</v>
      </c>
      <c r="AD88" s="452">
        <v>26.0</v>
      </c>
      <c r="AE88" s="452" t="s">
        <v>3596</v>
      </c>
    </row>
    <row r="89" ht="15.75" customHeight="1">
      <c r="A89" s="452">
        <v>1088.0</v>
      </c>
      <c r="B89" s="452" t="s">
        <v>36</v>
      </c>
      <c r="C89" s="452" t="s">
        <v>2878</v>
      </c>
      <c r="D89" s="452" t="s">
        <v>3597</v>
      </c>
      <c r="E89" s="452" t="s">
        <v>812</v>
      </c>
      <c r="F89" s="452" t="s">
        <v>3597</v>
      </c>
      <c r="G89" s="452" t="s">
        <v>2881</v>
      </c>
      <c r="H89" s="452" t="s">
        <v>2881</v>
      </c>
      <c r="I89" s="452" t="s">
        <v>3598</v>
      </c>
      <c r="J89" s="452" t="s">
        <v>3599</v>
      </c>
      <c r="K89" s="452" t="s">
        <v>3600</v>
      </c>
      <c r="L89" s="452" t="s">
        <v>49</v>
      </c>
      <c r="M89" s="452" t="s">
        <v>420</v>
      </c>
      <c r="N89" s="452">
        <v>89118.0</v>
      </c>
      <c r="O89" s="452" t="s">
        <v>3601</v>
      </c>
      <c r="P89" s="452">
        <v>36.0973881773246</v>
      </c>
      <c r="Q89" s="452">
        <v>-115.192834826986</v>
      </c>
      <c r="R89" s="452">
        <v>200.0</v>
      </c>
      <c r="U89" s="452" t="s">
        <v>3602</v>
      </c>
      <c r="V89" s="452" t="s">
        <v>3603</v>
      </c>
      <c r="Y89" s="452" t="s">
        <v>1154</v>
      </c>
      <c r="Z89" s="452" t="s">
        <v>453</v>
      </c>
      <c r="AA89" s="452">
        <v>45699.0</v>
      </c>
      <c r="AB89" s="452" t="s">
        <v>749</v>
      </c>
      <c r="AC89" s="452" t="s">
        <v>3604</v>
      </c>
      <c r="AD89" s="452">
        <v>24.0</v>
      </c>
    </row>
    <row r="90" ht="15.75" customHeight="1">
      <c r="A90" s="452">
        <v>1089.0</v>
      </c>
      <c r="B90" s="452" t="s">
        <v>163</v>
      </c>
      <c r="C90" s="452" t="s">
        <v>2878</v>
      </c>
      <c r="D90" s="452" t="s">
        <v>3605</v>
      </c>
      <c r="E90" s="452" t="s">
        <v>812</v>
      </c>
      <c r="F90" s="452" t="s">
        <v>3606</v>
      </c>
      <c r="G90" s="452" t="s">
        <v>3607</v>
      </c>
      <c r="H90" s="452" t="s">
        <v>3013</v>
      </c>
      <c r="I90" s="452" t="s">
        <v>3608</v>
      </c>
      <c r="J90" s="452" t="s">
        <v>3609</v>
      </c>
      <c r="K90" s="452" t="s">
        <v>3610</v>
      </c>
      <c r="L90" s="452" t="s">
        <v>106</v>
      </c>
      <c r="M90" s="452" t="s">
        <v>420</v>
      </c>
      <c r="N90" s="452">
        <v>13642.0</v>
      </c>
      <c r="O90" s="452" t="s">
        <v>3611</v>
      </c>
      <c r="P90" s="452">
        <v>44.3188690710783</v>
      </c>
      <c r="Q90" s="452">
        <v>-75.3525560459887</v>
      </c>
      <c r="R90" s="452">
        <v>140.0</v>
      </c>
      <c r="S90" s="452">
        <v>1200.0</v>
      </c>
      <c r="T90" s="452" t="s">
        <v>3071</v>
      </c>
      <c r="U90" s="452" t="s">
        <v>3612</v>
      </c>
      <c r="V90" s="452" t="s">
        <v>3608</v>
      </c>
      <c r="W90" s="452" t="s">
        <v>921</v>
      </c>
      <c r="X90" s="452" t="s">
        <v>245</v>
      </c>
      <c r="Y90" s="452" t="s">
        <v>420</v>
      </c>
      <c r="Z90" s="452" t="s">
        <v>486</v>
      </c>
      <c r="AA90" s="452">
        <v>45867.0</v>
      </c>
      <c r="AB90" s="452" t="s">
        <v>3613</v>
      </c>
      <c r="AC90" s="452" t="s">
        <v>3614</v>
      </c>
      <c r="AD90" s="452">
        <v>25.0</v>
      </c>
      <c r="AE90" s="452" t="s">
        <v>3615</v>
      </c>
    </row>
    <row r="91" ht="15.75" customHeight="1">
      <c r="A91" s="452">
        <v>1090.0</v>
      </c>
      <c r="B91" s="452" t="s">
        <v>163</v>
      </c>
      <c r="C91" s="452" t="s">
        <v>2878</v>
      </c>
      <c r="D91" s="452" t="s">
        <v>3616</v>
      </c>
      <c r="E91" s="452" t="s">
        <v>812</v>
      </c>
      <c r="F91" s="452" t="s">
        <v>3617</v>
      </c>
      <c r="G91" s="452" t="s">
        <v>2881</v>
      </c>
      <c r="H91" s="452" t="s">
        <v>3618</v>
      </c>
      <c r="I91" s="452" t="s">
        <v>3619</v>
      </c>
      <c r="J91" s="452" t="s">
        <v>3620</v>
      </c>
      <c r="L91" s="452" t="s">
        <v>3621</v>
      </c>
      <c r="M91" s="452" t="s">
        <v>420</v>
      </c>
      <c r="O91" s="452" t="s">
        <v>3622</v>
      </c>
      <c r="P91" s="452">
        <v>33.0219427790286</v>
      </c>
      <c r="Q91" s="452">
        <v>-94.0609023253973</v>
      </c>
      <c r="U91" s="452" t="s">
        <v>3623</v>
      </c>
      <c r="V91" s="452" t="s">
        <v>3619</v>
      </c>
      <c r="W91" s="452" t="s">
        <v>1229</v>
      </c>
      <c r="X91" s="452" t="s">
        <v>95</v>
      </c>
      <c r="Y91" s="452" t="s">
        <v>420</v>
      </c>
      <c r="Z91" s="452" t="s">
        <v>486</v>
      </c>
      <c r="AA91" s="452">
        <v>45867.0</v>
      </c>
      <c r="AB91" s="452" t="s">
        <v>3624</v>
      </c>
      <c r="AC91" s="452" t="s">
        <v>3625</v>
      </c>
      <c r="AD91" s="452">
        <v>25.0</v>
      </c>
    </row>
    <row r="92" ht="15.75" customHeight="1">
      <c r="A92" s="452">
        <v>1091.0</v>
      </c>
      <c r="B92" s="452" t="s">
        <v>158</v>
      </c>
      <c r="C92" s="452" t="s">
        <v>2878</v>
      </c>
      <c r="D92" s="452" t="s">
        <v>3626</v>
      </c>
      <c r="E92" s="452" t="s">
        <v>812</v>
      </c>
      <c r="F92" s="452" t="s">
        <v>3627</v>
      </c>
      <c r="G92" s="452" t="s">
        <v>3341</v>
      </c>
      <c r="H92" s="452" t="s">
        <v>3628</v>
      </c>
      <c r="I92" s="452" t="s">
        <v>3629</v>
      </c>
      <c r="K92" s="452" t="s">
        <v>3630</v>
      </c>
      <c r="L92" s="452" t="s">
        <v>3120</v>
      </c>
      <c r="M92" s="452" t="s">
        <v>420</v>
      </c>
      <c r="O92" s="452" t="s">
        <v>3631</v>
      </c>
      <c r="P92" s="452">
        <v>63.5236</v>
      </c>
      <c r="Q92" s="452">
        <v>-145.8222</v>
      </c>
      <c r="U92" s="452" t="s">
        <v>3626</v>
      </c>
      <c r="V92" s="452" t="s">
        <v>3629</v>
      </c>
      <c r="W92" s="452" t="s">
        <v>921</v>
      </c>
      <c r="X92" s="452" t="s">
        <v>245</v>
      </c>
      <c r="Y92" s="452" t="s">
        <v>420</v>
      </c>
      <c r="Z92" s="452" t="s">
        <v>486</v>
      </c>
      <c r="AA92" s="452">
        <v>45872.0</v>
      </c>
      <c r="AB92" s="452" t="s">
        <v>3632</v>
      </c>
      <c r="AC92" s="452" t="s">
        <v>3633</v>
      </c>
      <c r="AD92" s="452">
        <v>30.0</v>
      </c>
      <c r="AE92" s="452" t="s">
        <v>3634</v>
      </c>
    </row>
    <row r="93" ht="15.75" customHeight="1">
      <c r="A93" s="452">
        <v>1092.0</v>
      </c>
      <c r="B93" s="452" t="s">
        <v>158</v>
      </c>
      <c r="C93" s="452" t="s">
        <v>2878</v>
      </c>
      <c r="D93" s="452" t="s">
        <v>3635</v>
      </c>
      <c r="E93" s="452" t="s">
        <v>812</v>
      </c>
      <c r="F93" s="452" t="s">
        <v>3636</v>
      </c>
      <c r="G93" s="452" t="s">
        <v>3341</v>
      </c>
      <c r="H93" s="452" t="s">
        <v>3637</v>
      </c>
      <c r="I93" s="452" t="s">
        <v>3638</v>
      </c>
      <c r="K93" s="452" t="s">
        <v>3639</v>
      </c>
      <c r="L93" s="452" t="s">
        <v>1443</v>
      </c>
      <c r="M93" s="452" t="s">
        <v>420</v>
      </c>
      <c r="O93" s="452" t="s">
        <v>3640</v>
      </c>
      <c r="P93" s="452">
        <v>46.7766</v>
      </c>
      <c r="Q93" s="452">
        <v>-93.9566</v>
      </c>
      <c r="U93" s="452" t="s">
        <v>3635</v>
      </c>
      <c r="V93" s="452" t="s">
        <v>3638</v>
      </c>
      <c r="W93" s="452" t="s">
        <v>2664</v>
      </c>
      <c r="X93" s="452" t="s">
        <v>103</v>
      </c>
      <c r="Y93" s="452" t="s">
        <v>618</v>
      </c>
      <c r="Z93" s="452" t="s">
        <v>486</v>
      </c>
      <c r="AA93" s="452">
        <v>45872.0</v>
      </c>
      <c r="AB93" s="452" t="s">
        <v>3641</v>
      </c>
      <c r="AC93" s="452" t="s">
        <v>3642</v>
      </c>
      <c r="AD93" s="452">
        <v>23.0</v>
      </c>
      <c r="AE93" s="452" t="s">
        <v>3643</v>
      </c>
    </row>
    <row r="94" ht="15.75" customHeight="1">
      <c r="A94" s="452">
        <v>1093.0</v>
      </c>
      <c r="B94" s="452" t="s">
        <v>158</v>
      </c>
      <c r="C94" s="452" t="s">
        <v>2878</v>
      </c>
      <c r="D94" s="452" t="s">
        <v>3644</v>
      </c>
      <c r="E94" s="452" t="s">
        <v>812</v>
      </c>
      <c r="F94" s="452" t="s">
        <v>3645</v>
      </c>
      <c r="G94" s="452" t="s">
        <v>2881</v>
      </c>
      <c r="H94" s="452" t="s">
        <v>2881</v>
      </c>
      <c r="I94" s="452" t="s">
        <v>3646</v>
      </c>
      <c r="L94" s="452" t="s">
        <v>49</v>
      </c>
      <c r="M94" s="452" t="s">
        <v>420</v>
      </c>
      <c r="U94" s="452" t="s">
        <v>3647</v>
      </c>
      <c r="V94" s="452" t="s">
        <v>3646</v>
      </c>
      <c r="W94" s="452" t="s">
        <v>3648</v>
      </c>
      <c r="X94" s="452" t="s">
        <v>3649</v>
      </c>
      <c r="Y94" s="452" t="s">
        <v>3650</v>
      </c>
      <c r="Z94" s="452" t="s">
        <v>486</v>
      </c>
      <c r="AA94" s="452">
        <v>45872.0</v>
      </c>
      <c r="AB94" s="452" t="s">
        <v>3651</v>
      </c>
      <c r="AC94" s="452" t="s">
        <v>3652</v>
      </c>
      <c r="AD94" s="452">
        <v>24.0</v>
      </c>
      <c r="AE94" s="452" t="s">
        <v>3653</v>
      </c>
    </row>
    <row r="95" ht="15.75" customHeight="1">
      <c r="A95" s="452">
        <v>2001.0</v>
      </c>
      <c r="B95" s="452" t="s">
        <v>149</v>
      </c>
      <c r="C95" s="452" t="s">
        <v>19</v>
      </c>
      <c r="D95" s="452" t="s">
        <v>3654</v>
      </c>
      <c r="E95" s="452" t="s">
        <v>1209</v>
      </c>
      <c r="F95" s="452" t="s">
        <v>3655</v>
      </c>
      <c r="G95" s="452" t="s">
        <v>3656</v>
      </c>
      <c r="H95" s="452" t="s">
        <v>3657</v>
      </c>
      <c r="I95" s="452" t="s">
        <v>3658</v>
      </c>
      <c r="J95" s="452" t="s">
        <v>3659</v>
      </c>
      <c r="K95" s="452" t="s">
        <v>3660</v>
      </c>
      <c r="L95" s="452" t="s">
        <v>248</v>
      </c>
      <c r="M95" s="452" t="s">
        <v>420</v>
      </c>
      <c r="N95" s="452" t="s">
        <v>3661</v>
      </c>
      <c r="O95" s="452" t="s">
        <v>3662</v>
      </c>
      <c r="P95" s="452">
        <v>42.7185658804535</v>
      </c>
      <c r="Q95" s="452">
        <v>-71.114521729457</v>
      </c>
      <c r="R95" s="452" t="s">
        <v>3663</v>
      </c>
      <c r="S95" s="452">
        <v>10000.0</v>
      </c>
      <c r="T95" s="452" t="s">
        <v>3664</v>
      </c>
      <c r="U95" s="452" t="s">
        <v>3665</v>
      </c>
      <c r="V95" s="452" t="s">
        <v>3658</v>
      </c>
      <c r="W95" s="452" t="s">
        <v>3660</v>
      </c>
      <c r="X95" s="452" t="s">
        <v>248</v>
      </c>
      <c r="Y95" s="452" t="s">
        <v>420</v>
      </c>
      <c r="Z95" s="452" t="s">
        <v>498</v>
      </c>
      <c r="AA95" s="452">
        <v>44899.0</v>
      </c>
      <c r="AB95" s="452" t="s">
        <v>3666</v>
      </c>
      <c r="AC95" s="452" t="s">
        <v>3667</v>
      </c>
      <c r="AD95" s="452">
        <v>25.0</v>
      </c>
      <c r="AE95" s="452" t="s">
        <v>3668</v>
      </c>
    </row>
    <row r="96" ht="15.75" customHeight="1">
      <c r="A96" s="452">
        <v>2002.0</v>
      </c>
      <c r="B96" s="452" t="s">
        <v>149</v>
      </c>
      <c r="C96" s="452" t="s">
        <v>19</v>
      </c>
      <c r="D96" s="452" t="s">
        <v>3654</v>
      </c>
      <c r="E96" s="452" t="s">
        <v>1209</v>
      </c>
      <c r="F96" s="452" t="s">
        <v>3655</v>
      </c>
      <c r="G96" s="452" t="s">
        <v>3656</v>
      </c>
      <c r="H96" s="452" t="s">
        <v>3657</v>
      </c>
      <c r="I96" s="452" t="s">
        <v>3658</v>
      </c>
      <c r="J96" s="452" t="s">
        <v>3659</v>
      </c>
      <c r="K96" s="452" t="s">
        <v>3669</v>
      </c>
      <c r="L96" s="452" t="s">
        <v>60</v>
      </c>
      <c r="M96" s="452" t="s">
        <v>420</v>
      </c>
      <c r="N96" s="452" t="s">
        <v>322</v>
      </c>
      <c r="O96" s="452" t="s">
        <v>322</v>
      </c>
      <c r="P96" s="452" t="s">
        <v>322</v>
      </c>
      <c r="Q96" s="452" t="s">
        <v>322</v>
      </c>
      <c r="R96" s="452" t="s">
        <v>3670</v>
      </c>
      <c r="S96" s="452">
        <v>13000.0</v>
      </c>
      <c r="T96" s="452" t="s">
        <v>3664</v>
      </c>
      <c r="U96" s="452" t="s">
        <v>3665</v>
      </c>
      <c r="V96" s="452" t="s">
        <v>3658</v>
      </c>
      <c r="W96" s="452" t="s">
        <v>3660</v>
      </c>
      <c r="X96" s="452" t="s">
        <v>248</v>
      </c>
      <c r="Y96" s="452" t="s">
        <v>420</v>
      </c>
      <c r="Z96" s="452" t="s">
        <v>453</v>
      </c>
      <c r="AA96" s="452">
        <v>45497.0</v>
      </c>
      <c r="AB96" s="452" t="s">
        <v>3671</v>
      </c>
      <c r="AC96" s="452" t="s">
        <v>3667</v>
      </c>
      <c r="AD96" s="452">
        <v>25.0</v>
      </c>
      <c r="AE96" s="452" t="s">
        <v>3672</v>
      </c>
    </row>
    <row r="97" ht="15.75" customHeight="1">
      <c r="A97" s="452">
        <v>2003.0</v>
      </c>
      <c r="B97" s="452" t="s">
        <v>158</v>
      </c>
      <c r="C97" s="452" t="s">
        <v>19</v>
      </c>
      <c r="D97" s="452" t="s">
        <v>3673</v>
      </c>
      <c r="E97" s="452" t="s">
        <v>812</v>
      </c>
      <c r="F97" s="452" t="s">
        <v>3674</v>
      </c>
      <c r="G97" s="452" t="s">
        <v>3675</v>
      </c>
      <c r="H97" s="452" t="s">
        <v>3676</v>
      </c>
      <c r="I97" s="452" t="s">
        <v>3677</v>
      </c>
      <c r="J97" s="452" t="s">
        <v>3678</v>
      </c>
      <c r="K97" s="452" t="s">
        <v>3679</v>
      </c>
      <c r="L97" s="452" t="s">
        <v>95</v>
      </c>
      <c r="M97" s="452" t="s">
        <v>420</v>
      </c>
      <c r="N97" s="452" t="s">
        <v>3680</v>
      </c>
      <c r="O97" s="452" t="s">
        <v>3681</v>
      </c>
      <c r="P97" s="452">
        <v>32.7876378062318</v>
      </c>
      <c r="Q97" s="452">
        <v>-96.8024478041741</v>
      </c>
      <c r="R97" s="452">
        <v>5.0</v>
      </c>
      <c r="T97" s="452" t="s">
        <v>3682</v>
      </c>
      <c r="U97" s="452" t="s">
        <v>3683</v>
      </c>
      <c r="V97" s="452" t="s">
        <v>3677</v>
      </c>
      <c r="W97" s="452" t="s">
        <v>3679</v>
      </c>
      <c r="X97" s="452" t="s">
        <v>95</v>
      </c>
      <c r="Y97" s="452" t="s">
        <v>420</v>
      </c>
      <c r="Z97" s="452" t="s">
        <v>445</v>
      </c>
      <c r="AA97" s="452">
        <v>45334.0</v>
      </c>
      <c r="AB97" s="452" t="s">
        <v>454</v>
      </c>
      <c r="AC97" s="452" t="s">
        <v>3684</v>
      </c>
      <c r="AD97" s="452">
        <v>24.0</v>
      </c>
      <c r="AE97" s="452" t="s">
        <v>3685</v>
      </c>
      <c r="AF97" s="452" t="s">
        <v>3686</v>
      </c>
      <c r="AG97" s="452" t="s">
        <v>3687</v>
      </c>
      <c r="AH97" s="452" t="s">
        <v>3688</v>
      </c>
    </row>
    <row r="98" ht="15.75" customHeight="1">
      <c r="A98" s="452">
        <v>2004.0</v>
      </c>
      <c r="B98" s="452" t="s">
        <v>158</v>
      </c>
      <c r="C98" s="452" t="s">
        <v>19</v>
      </c>
      <c r="D98" s="452" t="s">
        <v>3689</v>
      </c>
      <c r="E98" s="452" t="s">
        <v>812</v>
      </c>
      <c r="F98" s="452" t="s">
        <v>3689</v>
      </c>
      <c r="G98" s="452" t="s">
        <v>3690</v>
      </c>
      <c r="H98" s="452" t="s">
        <v>3691</v>
      </c>
      <c r="I98" s="452" t="s">
        <v>3692</v>
      </c>
      <c r="J98" s="452" t="s">
        <v>3693</v>
      </c>
      <c r="K98" s="452" t="s">
        <v>3694</v>
      </c>
      <c r="L98" s="452" t="s">
        <v>3695</v>
      </c>
      <c r="M98" s="452" t="s">
        <v>420</v>
      </c>
      <c r="N98" s="452">
        <v>70122.0</v>
      </c>
      <c r="O98" s="452" t="s">
        <v>3696</v>
      </c>
      <c r="P98" s="452">
        <v>30.0318771821057</v>
      </c>
      <c r="Q98" s="452">
        <v>-90.0636037316814</v>
      </c>
      <c r="R98" s="452">
        <v>30.0</v>
      </c>
      <c r="U98" s="452" t="s">
        <v>3689</v>
      </c>
      <c r="V98" s="452" t="s">
        <v>3692</v>
      </c>
      <c r="W98" s="452" t="s">
        <v>3694</v>
      </c>
      <c r="X98" s="452" t="s">
        <v>3695</v>
      </c>
      <c r="Y98" s="452" t="s">
        <v>420</v>
      </c>
      <c r="Z98" s="452" t="s">
        <v>498</v>
      </c>
      <c r="AA98" s="452">
        <v>44891.0</v>
      </c>
      <c r="AB98" s="452" t="s">
        <v>3697</v>
      </c>
      <c r="AC98" s="452" t="s">
        <v>3698</v>
      </c>
      <c r="AD98" s="452">
        <v>21.0</v>
      </c>
      <c r="AE98" s="452" t="s">
        <v>3699</v>
      </c>
    </row>
    <row r="99" ht="15.75" customHeight="1">
      <c r="A99" s="452">
        <v>2005.0</v>
      </c>
      <c r="B99" s="452" t="s">
        <v>158</v>
      </c>
      <c r="C99" s="452" t="s">
        <v>19</v>
      </c>
      <c r="D99" s="452" t="s">
        <v>3700</v>
      </c>
      <c r="E99" s="452" t="s">
        <v>1209</v>
      </c>
      <c r="F99" s="452" t="s">
        <v>3700</v>
      </c>
      <c r="G99" s="452" t="s">
        <v>3690</v>
      </c>
      <c r="H99" s="452" t="s">
        <v>3701</v>
      </c>
      <c r="I99" s="452" t="s">
        <v>3585</v>
      </c>
      <c r="J99" s="452" t="s">
        <v>3702</v>
      </c>
      <c r="K99" s="452" t="s">
        <v>3703</v>
      </c>
      <c r="L99" s="452" t="s">
        <v>145</v>
      </c>
      <c r="M99" s="452" t="s">
        <v>420</v>
      </c>
      <c r="N99" s="452">
        <v>35089.0</v>
      </c>
      <c r="O99" s="452" t="s">
        <v>3704</v>
      </c>
      <c r="P99" s="452">
        <v>32.9737</v>
      </c>
      <c r="Q99" s="452">
        <v>-86.0372</v>
      </c>
      <c r="R99" s="452">
        <v>30.0</v>
      </c>
      <c r="S99" s="452">
        <v>12500.0</v>
      </c>
      <c r="T99" s="452" t="s">
        <v>3253</v>
      </c>
      <c r="U99" s="452" t="s">
        <v>3705</v>
      </c>
      <c r="V99" s="452" t="s">
        <v>3587</v>
      </c>
      <c r="W99" s="452" t="s">
        <v>3588</v>
      </c>
      <c r="X99" s="452" t="s">
        <v>114</v>
      </c>
      <c r="Y99" s="452" t="s">
        <v>420</v>
      </c>
      <c r="Z99" s="452" t="s">
        <v>478</v>
      </c>
      <c r="AB99" s="452" t="s">
        <v>3706</v>
      </c>
      <c r="AC99" s="452" t="s">
        <v>3707</v>
      </c>
      <c r="AD99" s="452">
        <v>27.0</v>
      </c>
      <c r="AF99" s="452" t="s">
        <v>3708</v>
      </c>
      <c r="AG99" s="452" t="s">
        <v>3709</v>
      </c>
      <c r="AH99" s="452" t="s">
        <v>3710</v>
      </c>
    </row>
    <row r="100" ht="15.75" customHeight="1">
      <c r="A100" s="452">
        <v>2006.0</v>
      </c>
      <c r="B100" s="452" t="s">
        <v>149</v>
      </c>
      <c r="C100" s="452" t="s">
        <v>19</v>
      </c>
      <c r="D100" s="452" t="s">
        <v>2887</v>
      </c>
      <c r="E100" s="452" t="s">
        <v>1209</v>
      </c>
      <c r="F100" s="452" t="s">
        <v>3711</v>
      </c>
      <c r="G100" s="452" t="s">
        <v>3712</v>
      </c>
      <c r="H100" s="452" t="s">
        <v>3713</v>
      </c>
      <c r="I100" s="452" t="s">
        <v>2890</v>
      </c>
      <c r="K100" s="452" t="s">
        <v>3714</v>
      </c>
      <c r="L100" s="452" t="s">
        <v>93</v>
      </c>
      <c r="M100" s="452" t="s">
        <v>420</v>
      </c>
      <c r="P100" s="452">
        <v>34.7172445447742</v>
      </c>
      <c r="Q100" s="452">
        <v>-81.0191340928558</v>
      </c>
      <c r="R100" s="452" t="s">
        <v>1131</v>
      </c>
      <c r="S100" s="452">
        <v>50000.0</v>
      </c>
      <c r="T100" s="452" t="s">
        <v>3715</v>
      </c>
      <c r="U100" s="452" t="s">
        <v>2887</v>
      </c>
      <c r="V100" s="452" t="s">
        <v>2890</v>
      </c>
      <c r="W100" s="452" t="s">
        <v>1231</v>
      </c>
      <c r="X100" s="452" t="s">
        <v>127</v>
      </c>
      <c r="Y100" s="452" t="s">
        <v>420</v>
      </c>
      <c r="Z100" s="452" t="s">
        <v>498</v>
      </c>
      <c r="AA100" s="452">
        <v>45095.0</v>
      </c>
      <c r="AB100" s="452" t="s">
        <v>3716</v>
      </c>
      <c r="AC100" s="452" t="s">
        <v>3717</v>
      </c>
      <c r="AD100" s="452">
        <v>22.0</v>
      </c>
      <c r="AE100" s="452" t="s">
        <v>3718</v>
      </c>
    </row>
    <row r="101" ht="15.75" customHeight="1">
      <c r="A101" s="452">
        <v>2007.0</v>
      </c>
      <c r="B101" s="452" t="s">
        <v>158</v>
      </c>
      <c r="C101" s="452" t="s">
        <v>19</v>
      </c>
      <c r="D101" s="452" t="s">
        <v>3719</v>
      </c>
      <c r="E101" s="452" t="s">
        <v>812</v>
      </c>
      <c r="F101" s="452" t="s">
        <v>3719</v>
      </c>
      <c r="G101" s="452" t="s">
        <v>3712</v>
      </c>
      <c r="H101" s="452" t="s">
        <v>2757</v>
      </c>
      <c r="I101" s="452" t="s">
        <v>3720</v>
      </c>
      <c r="J101" s="452" t="s">
        <v>3721</v>
      </c>
      <c r="K101" s="452" t="s">
        <v>2425</v>
      </c>
      <c r="L101" s="452" t="s">
        <v>26</v>
      </c>
      <c r="M101" s="452" t="s">
        <v>420</v>
      </c>
      <c r="N101" s="452">
        <v>91016.0</v>
      </c>
      <c r="O101" s="452" t="s">
        <v>3722</v>
      </c>
      <c r="P101" s="452">
        <v>34.1410736172977</v>
      </c>
      <c r="Q101" s="452">
        <v>-117.993500272208</v>
      </c>
      <c r="R101" s="452">
        <v>5.0</v>
      </c>
      <c r="U101" s="452" t="s">
        <v>3719</v>
      </c>
      <c r="V101" s="452" t="s">
        <v>3720</v>
      </c>
      <c r="W101" s="452" t="s">
        <v>2425</v>
      </c>
      <c r="X101" s="452" t="s">
        <v>26</v>
      </c>
      <c r="Y101" s="452" t="s">
        <v>420</v>
      </c>
      <c r="Z101" s="452" t="s">
        <v>498</v>
      </c>
      <c r="AA101" s="452">
        <v>44891.0</v>
      </c>
      <c r="AB101" s="452" t="s">
        <v>3723</v>
      </c>
      <c r="AC101" s="452" t="s">
        <v>3724</v>
      </c>
      <c r="AD101" s="452">
        <v>30.0</v>
      </c>
      <c r="AE101" s="452" t="s">
        <v>3725</v>
      </c>
    </row>
    <row r="102" ht="15.75" customHeight="1">
      <c r="A102" s="452">
        <v>2008.0</v>
      </c>
      <c r="B102" s="452" t="s">
        <v>149</v>
      </c>
      <c r="C102" s="452" t="s">
        <v>19</v>
      </c>
      <c r="D102" s="452" t="s">
        <v>3726</v>
      </c>
      <c r="E102" s="452" t="s">
        <v>1209</v>
      </c>
      <c r="F102" s="452" t="s">
        <v>3727</v>
      </c>
      <c r="G102" s="452" t="s">
        <v>3728</v>
      </c>
      <c r="H102" s="452" t="s">
        <v>3729</v>
      </c>
      <c r="I102" s="452" t="s">
        <v>3730</v>
      </c>
      <c r="J102" s="452" t="s">
        <v>3731</v>
      </c>
      <c r="K102" s="452" t="s">
        <v>3732</v>
      </c>
      <c r="L102" s="452" t="s">
        <v>64</v>
      </c>
      <c r="M102" s="452" t="s">
        <v>420</v>
      </c>
      <c r="N102" s="452">
        <v>46552.0</v>
      </c>
      <c r="O102" s="452" t="s">
        <v>3733</v>
      </c>
      <c r="P102" s="452">
        <v>41.7029124608383</v>
      </c>
      <c r="Q102" s="452">
        <v>-86.4499647951025</v>
      </c>
      <c r="R102" s="452" t="s">
        <v>1433</v>
      </c>
      <c r="U102" s="452" t="s">
        <v>3734</v>
      </c>
      <c r="V102" s="452" t="s">
        <v>3730</v>
      </c>
      <c r="W102" s="452" t="s">
        <v>3735</v>
      </c>
      <c r="X102" s="452" t="s">
        <v>106</v>
      </c>
      <c r="Y102" s="452" t="s">
        <v>420</v>
      </c>
      <c r="Z102" s="452" t="s">
        <v>498</v>
      </c>
      <c r="AA102" s="452">
        <v>44801.0</v>
      </c>
      <c r="AB102" s="452" t="s">
        <v>3736</v>
      </c>
      <c r="AC102" s="452" t="s">
        <v>3737</v>
      </c>
      <c r="AD102" s="452">
        <v>27.0</v>
      </c>
      <c r="AE102" s="452" t="s">
        <v>3738</v>
      </c>
    </row>
    <row r="103" ht="15.75" customHeight="1">
      <c r="A103" s="452">
        <v>2009.0</v>
      </c>
      <c r="B103" s="452" t="s">
        <v>36</v>
      </c>
      <c r="C103" s="452" t="s">
        <v>19</v>
      </c>
      <c r="D103" s="452" t="s">
        <v>3739</v>
      </c>
      <c r="E103" s="452" t="s">
        <v>1209</v>
      </c>
      <c r="F103" s="452" t="s">
        <v>3740</v>
      </c>
      <c r="G103" s="452" t="s">
        <v>3712</v>
      </c>
      <c r="H103" s="452" t="s">
        <v>3713</v>
      </c>
      <c r="I103" s="452" t="s">
        <v>3741</v>
      </c>
      <c r="J103" s="452" t="s">
        <v>3742</v>
      </c>
      <c r="K103" s="452" t="s">
        <v>3743</v>
      </c>
      <c r="L103" s="452" t="s">
        <v>49</v>
      </c>
      <c r="M103" s="452" t="s">
        <v>420</v>
      </c>
      <c r="N103" s="452">
        <v>89408.0</v>
      </c>
      <c r="O103" s="452" t="s">
        <v>3744</v>
      </c>
      <c r="P103" s="452">
        <v>39.6129533704721</v>
      </c>
      <c r="Q103" s="452">
        <v>-119.251332273756</v>
      </c>
      <c r="R103" s="452">
        <v>150.0</v>
      </c>
      <c r="S103" s="452">
        <v>5000.0</v>
      </c>
      <c r="T103" s="452" t="s">
        <v>3745</v>
      </c>
      <c r="U103" s="452" t="s">
        <v>3739</v>
      </c>
      <c r="V103" s="452" t="s">
        <v>3741</v>
      </c>
      <c r="W103" s="452" t="s">
        <v>3743</v>
      </c>
      <c r="X103" s="452" t="s">
        <v>49</v>
      </c>
      <c r="Y103" s="452" t="s">
        <v>420</v>
      </c>
      <c r="Z103" s="452" t="s">
        <v>453</v>
      </c>
      <c r="AA103" s="452">
        <v>45413.0</v>
      </c>
      <c r="AB103" s="452" t="s">
        <v>3746</v>
      </c>
      <c r="AC103" s="452" t="s">
        <v>3747</v>
      </c>
      <c r="AD103" s="452">
        <v>29.0</v>
      </c>
      <c r="AE103" s="452" t="s">
        <v>3748</v>
      </c>
    </row>
    <row r="104" ht="15.75" customHeight="1">
      <c r="A104" s="452">
        <v>2010.0</v>
      </c>
      <c r="B104" s="452" t="s">
        <v>149</v>
      </c>
      <c r="C104" s="452" t="s">
        <v>19</v>
      </c>
      <c r="D104" s="452" t="s">
        <v>2035</v>
      </c>
      <c r="E104" s="452" t="s">
        <v>812</v>
      </c>
      <c r="F104" s="452" t="s">
        <v>2036</v>
      </c>
      <c r="G104" s="452" t="s">
        <v>3690</v>
      </c>
      <c r="H104" s="452" t="s">
        <v>3691</v>
      </c>
      <c r="I104" s="452" t="s">
        <v>2039</v>
      </c>
      <c r="J104" s="452" t="s">
        <v>2040</v>
      </c>
      <c r="K104" s="452" t="s">
        <v>1160</v>
      </c>
      <c r="L104" s="452" t="s">
        <v>26</v>
      </c>
      <c r="M104" s="452" t="s">
        <v>420</v>
      </c>
      <c r="N104" s="452">
        <v>94538.0</v>
      </c>
      <c r="O104" s="452" t="s">
        <v>2041</v>
      </c>
      <c r="P104" s="452">
        <v>37.4682357259831</v>
      </c>
      <c r="Q104" s="452">
        <v>-121.925672668253</v>
      </c>
      <c r="R104" s="452">
        <v>50.0</v>
      </c>
      <c r="S104" s="452">
        <v>5.0E-5</v>
      </c>
      <c r="T104" s="452" t="s">
        <v>23</v>
      </c>
      <c r="U104" s="452" t="s">
        <v>2042</v>
      </c>
      <c r="V104" s="452" t="s">
        <v>2039</v>
      </c>
      <c r="W104" s="452" t="s">
        <v>1160</v>
      </c>
      <c r="X104" s="452" t="s">
        <v>26</v>
      </c>
      <c r="Y104" s="452" t="s">
        <v>420</v>
      </c>
      <c r="Z104" s="452" t="s">
        <v>478</v>
      </c>
      <c r="AB104" s="452" t="s">
        <v>3749</v>
      </c>
      <c r="AC104" s="452" t="s">
        <v>3750</v>
      </c>
      <c r="AD104" s="452">
        <v>27.0</v>
      </c>
      <c r="AE104" s="452" t="s">
        <v>3751</v>
      </c>
    </row>
    <row r="105" ht="15.75" customHeight="1">
      <c r="A105" s="452">
        <v>2011.0</v>
      </c>
      <c r="B105" s="452" t="s">
        <v>149</v>
      </c>
      <c r="C105" s="452" t="s">
        <v>19</v>
      </c>
      <c r="D105" s="452" t="s">
        <v>3752</v>
      </c>
      <c r="E105" s="452" t="s">
        <v>1209</v>
      </c>
      <c r="F105" s="452" t="s">
        <v>3753</v>
      </c>
      <c r="G105" s="452" t="s">
        <v>3690</v>
      </c>
      <c r="H105" s="452" t="s">
        <v>3701</v>
      </c>
      <c r="I105" s="452" t="s">
        <v>3754</v>
      </c>
      <c r="J105" s="452" t="s">
        <v>3755</v>
      </c>
      <c r="K105" s="452" t="s">
        <v>3756</v>
      </c>
      <c r="L105" s="452" t="s">
        <v>98</v>
      </c>
      <c r="M105" s="452" t="s">
        <v>420</v>
      </c>
      <c r="N105" s="452">
        <v>26323.0</v>
      </c>
      <c r="O105" s="452" t="s">
        <v>3757</v>
      </c>
      <c r="P105" s="452">
        <v>39.2583928970399</v>
      </c>
      <c r="Q105" s="452">
        <v>-80.2945620594066</v>
      </c>
      <c r="R105" s="452">
        <v>140.0</v>
      </c>
      <c r="S105" s="452">
        <v>30000.0</v>
      </c>
      <c r="T105" s="452" t="s">
        <v>2006</v>
      </c>
      <c r="U105" s="452" t="s">
        <v>3758</v>
      </c>
      <c r="V105" s="452" t="s">
        <v>3759</v>
      </c>
      <c r="W105" s="452" t="s">
        <v>3760</v>
      </c>
      <c r="X105" s="452" t="s">
        <v>86</v>
      </c>
      <c r="Y105" s="452" t="s">
        <v>420</v>
      </c>
      <c r="Z105" s="452" t="s">
        <v>478</v>
      </c>
      <c r="AB105" s="452" t="s">
        <v>3761</v>
      </c>
      <c r="AC105" s="452" t="s">
        <v>3762</v>
      </c>
      <c r="AD105" s="452">
        <v>22.0</v>
      </c>
      <c r="AE105" s="452" t="s">
        <v>3763</v>
      </c>
    </row>
    <row r="106" ht="15.75" customHeight="1">
      <c r="A106" s="452">
        <v>2012.0</v>
      </c>
      <c r="B106" s="452" t="s">
        <v>36</v>
      </c>
      <c r="C106" s="452" t="s">
        <v>19</v>
      </c>
      <c r="D106" s="452" t="s">
        <v>3764</v>
      </c>
      <c r="E106" s="452" t="s">
        <v>1209</v>
      </c>
      <c r="F106" s="452" t="s">
        <v>3765</v>
      </c>
      <c r="G106" s="452" t="s">
        <v>3690</v>
      </c>
      <c r="H106" s="452" t="s">
        <v>3766</v>
      </c>
      <c r="I106" s="452" t="s">
        <v>3759</v>
      </c>
      <c r="J106" s="452" t="s">
        <v>3767</v>
      </c>
      <c r="K106" s="452" t="s">
        <v>3768</v>
      </c>
      <c r="L106" s="452" t="s">
        <v>106</v>
      </c>
      <c r="M106" s="452" t="s">
        <v>420</v>
      </c>
      <c r="N106" s="452">
        <v>14132.0</v>
      </c>
      <c r="O106" s="452" t="s">
        <v>3769</v>
      </c>
      <c r="P106" s="452">
        <v>43.1307993722462</v>
      </c>
      <c r="Q106" s="452">
        <v>-78.9402936</v>
      </c>
      <c r="R106" s="452">
        <v>30.0</v>
      </c>
      <c r="S106" s="452">
        <v>5000.0</v>
      </c>
      <c r="T106" s="452" t="s">
        <v>3253</v>
      </c>
      <c r="U106" s="452" t="s">
        <v>3758</v>
      </c>
      <c r="V106" s="452" t="s">
        <v>3759</v>
      </c>
      <c r="W106" s="452" t="s">
        <v>3760</v>
      </c>
      <c r="X106" s="452" t="s">
        <v>86</v>
      </c>
      <c r="Y106" s="452" t="s">
        <v>420</v>
      </c>
      <c r="Z106" s="452" t="s">
        <v>498</v>
      </c>
      <c r="AA106" s="452">
        <v>44776.0</v>
      </c>
      <c r="AB106" s="452" t="s">
        <v>3770</v>
      </c>
      <c r="AC106" s="452" t="s">
        <v>3771</v>
      </c>
      <c r="AD106" s="452">
        <v>18.0</v>
      </c>
      <c r="AE106" s="452" t="s">
        <v>3772</v>
      </c>
    </row>
    <row r="107" ht="15.75" customHeight="1">
      <c r="A107" s="452">
        <v>2013.0</v>
      </c>
      <c r="B107" s="452" t="s">
        <v>149</v>
      </c>
      <c r="C107" s="452" t="s">
        <v>19</v>
      </c>
      <c r="D107" s="452" t="s">
        <v>3764</v>
      </c>
      <c r="E107" s="452" t="s">
        <v>1209</v>
      </c>
      <c r="F107" s="452" t="s">
        <v>3773</v>
      </c>
      <c r="G107" s="452" t="s">
        <v>3690</v>
      </c>
      <c r="H107" s="452" t="s">
        <v>3766</v>
      </c>
      <c r="I107" s="452" t="s">
        <v>3759</v>
      </c>
      <c r="K107" s="452" t="s">
        <v>3774</v>
      </c>
      <c r="L107" s="452" t="s">
        <v>141</v>
      </c>
      <c r="M107" s="452" t="s">
        <v>420</v>
      </c>
      <c r="P107" s="452">
        <v>30.9053714239627</v>
      </c>
      <c r="Q107" s="452">
        <v>-84.5755990733887</v>
      </c>
      <c r="R107" s="452" t="s">
        <v>1251</v>
      </c>
      <c r="S107" s="452">
        <v>40000.0</v>
      </c>
      <c r="T107" s="452" t="s">
        <v>3253</v>
      </c>
      <c r="U107" s="452" t="s">
        <v>3758</v>
      </c>
      <c r="V107" s="452" t="s">
        <v>3759</v>
      </c>
      <c r="W107" s="452" t="s">
        <v>3760</v>
      </c>
      <c r="X107" s="452" t="s">
        <v>86</v>
      </c>
      <c r="Y107" s="452" t="s">
        <v>420</v>
      </c>
      <c r="Z107" s="452" t="s">
        <v>498</v>
      </c>
      <c r="AA107" s="452">
        <v>45089.0</v>
      </c>
      <c r="AB107" s="452" t="s">
        <v>3775</v>
      </c>
      <c r="AC107" s="452" t="s">
        <v>3771</v>
      </c>
      <c r="AD107" s="452">
        <v>18.0</v>
      </c>
      <c r="AE107" s="452" t="s">
        <v>3776</v>
      </c>
    </row>
    <row r="108" ht="15.75" customHeight="1">
      <c r="A108" s="452">
        <v>2014.0</v>
      </c>
      <c r="B108" s="452" t="s">
        <v>158</v>
      </c>
      <c r="C108" s="452" t="s">
        <v>19</v>
      </c>
      <c r="D108" s="452" t="s">
        <v>3777</v>
      </c>
      <c r="E108" s="452" t="s">
        <v>1209</v>
      </c>
      <c r="F108" s="452" t="s">
        <v>3777</v>
      </c>
      <c r="G108" s="452" t="s">
        <v>3690</v>
      </c>
      <c r="H108" s="452" t="s">
        <v>2757</v>
      </c>
      <c r="I108" s="452" t="s">
        <v>3778</v>
      </c>
      <c r="J108" s="452" t="s">
        <v>3779</v>
      </c>
      <c r="K108" s="452" t="s">
        <v>3780</v>
      </c>
      <c r="L108" s="452" t="s">
        <v>26</v>
      </c>
      <c r="M108" s="452" t="s">
        <v>420</v>
      </c>
      <c r="N108" s="452">
        <v>95054.0</v>
      </c>
      <c r="P108" s="452">
        <v>37.3778292960774</v>
      </c>
      <c r="Q108" s="452">
        <v>-121.978813989176</v>
      </c>
      <c r="R108" s="452">
        <v>80.0</v>
      </c>
      <c r="U108" s="452" t="s">
        <v>3777</v>
      </c>
      <c r="V108" s="452" t="s">
        <v>3778</v>
      </c>
      <c r="W108" s="452" t="s">
        <v>3780</v>
      </c>
      <c r="X108" s="452" t="s">
        <v>26</v>
      </c>
      <c r="Y108" s="452" t="s">
        <v>420</v>
      </c>
      <c r="Z108" s="452" t="s">
        <v>498</v>
      </c>
      <c r="AA108" s="452">
        <v>44865.0</v>
      </c>
      <c r="AB108" s="452" t="s">
        <v>454</v>
      </c>
      <c r="AC108" s="452" t="s">
        <v>3781</v>
      </c>
      <c r="AD108" s="452">
        <v>30.0</v>
      </c>
    </row>
    <row r="109" ht="15.75" customHeight="1">
      <c r="A109" s="452">
        <v>2015.0</v>
      </c>
      <c r="B109" s="452" t="s">
        <v>149</v>
      </c>
      <c r="C109" s="452" t="s">
        <v>19</v>
      </c>
      <c r="D109" s="452" t="s">
        <v>3777</v>
      </c>
      <c r="E109" s="452" t="s">
        <v>1209</v>
      </c>
      <c r="F109" s="452" t="s">
        <v>3782</v>
      </c>
      <c r="G109" s="452" t="s">
        <v>3728</v>
      </c>
      <c r="H109" s="452" t="s">
        <v>2757</v>
      </c>
      <c r="I109" s="452" t="s">
        <v>3778</v>
      </c>
      <c r="J109" s="452" t="s">
        <v>3783</v>
      </c>
      <c r="K109" s="452" t="s">
        <v>1231</v>
      </c>
      <c r="L109" s="452" t="s">
        <v>127</v>
      </c>
      <c r="M109" s="452" t="s">
        <v>420</v>
      </c>
      <c r="N109" s="452">
        <v>28208.0</v>
      </c>
      <c r="O109" s="452" t="s">
        <v>3784</v>
      </c>
      <c r="P109" s="452">
        <v>35.199023863187</v>
      </c>
      <c r="Q109" s="452">
        <v>-80.927061938623</v>
      </c>
      <c r="R109" s="452" t="s">
        <v>3037</v>
      </c>
      <c r="S109" s="452">
        <v>5.0</v>
      </c>
      <c r="T109" s="452" t="s">
        <v>23</v>
      </c>
      <c r="U109" s="452" t="s">
        <v>3777</v>
      </c>
      <c r="V109" s="452" t="s">
        <v>3778</v>
      </c>
      <c r="W109" s="452" t="s">
        <v>3780</v>
      </c>
      <c r="X109" s="452" t="s">
        <v>26</v>
      </c>
      <c r="Y109" s="452" t="s">
        <v>420</v>
      </c>
      <c r="Z109" s="452" t="s">
        <v>498</v>
      </c>
      <c r="AA109" s="452">
        <v>44899.0</v>
      </c>
      <c r="AB109" s="452" t="s">
        <v>3785</v>
      </c>
      <c r="AC109" s="452" t="s">
        <v>3781</v>
      </c>
      <c r="AD109" s="452">
        <v>30.0</v>
      </c>
      <c r="AE109" s="452" t="s">
        <v>3786</v>
      </c>
    </row>
    <row r="110" ht="15.75" customHeight="1">
      <c r="A110" s="452">
        <v>2016.0</v>
      </c>
      <c r="B110" s="452" t="s">
        <v>36</v>
      </c>
      <c r="C110" s="452" t="s">
        <v>19</v>
      </c>
      <c r="D110" s="452" t="s">
        <v>2919</v>
      </c>
      <c r="E110" s="452" t="s">
        <v>812</v>
      </c>
      <c r="F110" s="452" t="s">
        <v>3787</v>
      </c>
      <c r="G110" s="452" t="s">
        <v>3690</v>
      </c>
      <c r="H110" s="452" t="s">
        <v>3788</v>
      </c>
      <c r="I110" s="452" t="s">
        <v>3789</v>
      </c>
      <c r="J110" s="452" t="s">
        <v>3790</v>
      </c>
      <c r="K110" s="452" t="s">
        <v>3791</v>
      </c>
      <c r="L110" s="452" t="s">
        <v>127</v>
      </c>
      <c r="M110" s="452" t="s">
        <v>420</v>
      </c>
      <c r="N110" s="452">
        <v>28016.0</v>
      </c>
      <c r="O110" s="452" t="s">
        <v>3792</v>
      </c>
      <c r="P110" s="452">
        <v>35.2797779315376</v>
      </c>
      <c r="Q110" s="452">
        <v>-81.3090211892144</v>
      </c>
      <c r="R110" s="452">
        <v>112.0</v>
      </c>
      <c r="S110" s="452">
        <v>250.0</v>
      </c>
      <c r="T110" s="452" t="s">
        <v>3793</v>
      </c>
      <c r="U110" s="452" t="s">
        <v>2919</v>
      </c>
      <c r="V110" s="452" t="s">
        <v>2922</v>
      </c>
      <c r="W110" s="452" t="s">
        <v>2924</v>
      </c>
      <c r="Y110" s="452" t="s">
        <v>844</v>
      </c>
      <c r="Z110" s="452" t="s">
        <v>498</v>
      </c>
      <c r="AA110" s="452">
        <v>44776.0</v>
      </c>
      <c r="AB110" s="452" t="s">
        <v>3794</v>
      </c>
      <c r="AC110" s="452" t="s">
        <v>2926</v>
      </c>
      <c r="AD110" s="452">
        <v>29.0</v>
      </c>
      <c r="AE110" s="452" t="s">
        <v>3795</v>
      </c>
    </row>
    <row r="111" ht="15.75" customHeight="1">
      <c r="A111" s="452">
        <v>2017.0</v>
      </c>
      <c r="B111" s="452" t="s">
        <v>36</v>
      </c>
      <c r="C111" s="452" t="s">
        <v>19</v>
      </c>
      <c r="D111" s="452" t="s">
        <v>2919</v>
      </c>
      <c r="E111" s="452" t="s">
        <v>812</v>
      </c>
      <c r="F111" s="452" t="s">
        <v>3787</v>
      </c>
      <c r="G111" s="452" t="s">
        <v>3712</v>
      </c>
      <c r="H111" s="452" t="s">
        <v>3796</v>
      </c>
      <c r="I111" s="452" t="s">
        <v>3789</v>
      </c>
      <c r="J111" s="452" t="s">
        <v>3790</v>
      </c>
      <c r="K111" s="452" t="s">
        <v>3791</v>
      </c>
      <c r="L111" s="452" t="s">
        <v>127</v>
      </c>
      <c r="M111" s="452" t="s">
        <v>420</v>
      </c>
      <c r="N111" s="452">
        <v>28016.0</v>
      </c>
      <c r="O111" s="452" t="s">
        <v>3792</v>
      </c>
      <c r="P111" s="452">
        <v>35.2797779315376</v>
      </c>
      <c r="Q111" s="452">
        <v>-81.3090211892144</v>
      </c>
      <c r="R111" s="452">
        <v>112.0</v>
      </c>
      <c r="S111" s="452">
        <v>15000.0</v>
      </c>
      <c r="T111" s="452" t="s">
        <v>3715</v>
      </c>
      <c r="U111" s="452" t="s">
        <v>2919</v>
      </c>
      <c r="V111" s="452" t="s">
        <v>2922</v>
      </c>
      <c r="W111" s="452" t="s">
        <v>2924</v>
      </c>
      <c r="Y111" s="452" t="s">
        <v>844</v>
      </c>
      <c r="Z111" s="452" t="s">
        <v>498</v>
      </c>
      <c r="AA111" s="452">
        <v>44776.0</v>
      </c>
      <c r="AB111" s="452" t="s">
        <v>3797</v>
      </c>
      <c r="AC111" s="452" t="s">
        <v>2926</v>
      </c>
      <c r="AD111" s="452">
        <v>29.0</v>
      </c>
      <c r="AE111" s="452" t="s">
        <v>3795</v>
      </c>
    </row>
    <row r="112" ht="15.75" customHeight="1">
      <c r="A112" s="452">
        <v>2018.0</v>
      </c>
      <c r="B112" s="452" t="s">
        <v>55</v>
      </c>
      <c r="C112" s="452" t="s">
        <v>19</v>
      </c>
      <c r="D112" s="452" t="s">
        <v>3798</v>
      </c>
      <c r="E112" s="452" t="s">
        <v>1209</v>
      </c>
      <c r="F112" s="452" t="s">
        <v>3799</v>
      </c>
      <c r="G112" s="452" t="s">
        <v>3656</v>
      </c>
      <c r="H112" s="452" t="s">
        <v>1980</v>
      </c>
      <c r="I112" s="452" t="s">
        <v>3800</v>
      </c>
      <c r="J112" s="452" t="s">
        <v>1946</v>
      </c>
      <c r="K112" s="452" t="s">
        <v>1540</v>
      </c>
      <c r="L112" s="452" t="s">
        <v>42</v>
      </c>
      <c r="M112" s="452" t="s">
        <v>420</v>
      </c>
      <c r="N112" s="452">
        <v>48377.0</v>
      </c>
      <c r="O112" s="452" t="s">
        <v>3801</v>
      </c>
      <c r="P112" s="452">
        <v>42.4905992943796</v>
      </c>
      <c r="Q112" s="452">
        <v>-83.4870919292502</v>
      </c>
      <c r="S112" s="452">
        <v>7000.0</v>
      </c>
      <c r="U112" s="452" t="s">
        <v>3798</v>
      </c>
      <c r="V112" s="452" t="s">
        <v>3800</v>
      </c>
      <c r="W112" s="452" t="s">
        <v>1372</v>
      </c>
      <c r="X112" s="452" t="s">
        <v>248</v>
      </c>
      <c r="Y112" s="452" t="s">
        <v>420</v>
      </c>
      <c r="Z112" s="452" t="s">
        <v>498</v>
      </c>
      <c r="AA112" s="452">
        <v>44777.0</v>
      </c>
      <c r="AB112" s="452" t="s">
        <v>3802</v>
      </c>
      <c r="AC112" s="452" t="s">
        <v>3803</v>
      </c>
      <c r="AD112" s="452">
        <v>23.0</v>
      </c>
    </row>
    <row r="113" ht="15.75" customHeight="1">
      <c r="A113" s="452">
        <v>2019.0</v>
      </c>
      <c r="B113" s="452" t="s">
        <v>55</v>
      </c>
      <c r="C113" s="452" t="s">
        <v>19</v>
      </c>
      <c r="D113" s="452" t="s">
        <v>3798</v>
      </c>
      <c r="E113" s="452" t="s">
        <v>1209</v>
      </c>
      <c r="F113" s="452" t="s">
        <v>3804</v>
      </c>
      <c r="G113" s="452" t="s">
        <v>3805</v>
      </c>
      <c r="H113" s="452" t="s">
        <v>1980</v>
      </c>
      <c r="I113" s="452" t="s">
        <v>3800</v>
      </c>
      <c r="J113" s="452" t="s">
        <v>3806</v>
      </c>
      <c r="K113" s="452" t="s">
        <v>3807</v>
      </c>
      <c r="L113" s="452" t="s">
        <v>78</v>
      </c>
      <c r="M113" s="452" t="s">
        <v>420</v>
      </c>
      <c r="N113" s="452">
        <v>42266.0</v>
      </c>
      <c r="O113" s="452" t="s">
        <v>3808</v>
      </c>
      <c r="P113" s="452">
        <v>36.7976504741716</v>
      </c>
      <c r="Q113" s="452">
        <v>-87.4214038180311</v>
      </c>
      <c r="R113" s="452" t="s">
        <v>1251</v>
      </c>
      <c r="S113" s="452">
        <v>10000.0</v>
      </c>
      <c r="T113" s="452" t="s">
        <v>3809</v>
      </c>
      <c r="U113" s="452" t="s">
        <v>3798</v>
      </c>
      <c r="V113" s="452" t="s">
        <v>3800</v>
      </c>
      <c r="W113" s="452" t="s">
        <v>1372</v>
      </c>
      <c r="X113" s="452" t="s">
        <v>248</v>
      </c>
      <c r="Y113" s="452" t="s">
        <v>420</v>
      </c>
      <c r="Z113" s="452" t="s">
        <v>498</v>
      </c>
      <c r="AA113" s="452">
        <v>45090.0</v>
      </c>
      <c r="AB113" s="452" t="s">
        <v>3810</v>
      </c>
      <c r="AC113" s="452" t="s">
        <v>3803</v>
      </c>
      <c r="AD113" s="452">
        <v>23.0</v>
      </c>
      <c r="AE113" s="452" t="s">
        <v>3811</v>
      </c>
    </row>
    <row r="114" ht="15.75" customHeight="1">
      <c r="A114" s="452">
        <v>2020.0</v>
      </c>
      <c r="B114" s="452" t="s">
        <v>149</v>
      </c>
      <c r="C114" s="452" t="s">
        <v>19</v>
      </c>
      <c r="D114" s="452" t="s">
        <v>3798</v>
      </c>
      <c r="E114" s="452" t="s">
        <v>1209</v>
      </c>
      <c r="F114" s="452" t="s">
        <v>3804</v>
      </c>
      <c r="G114" s="452" t="s">
        <v>3656</v>
      </c>
      <c r="H114" s="452" t="s">
        <v>1980</v>
      </c>
      <c r="I114" s="452" t="s">
        <v>3800</v>
      </c>
      <c r="J114" s="452" t="s">
        <v>3806</v>
      </c>
      <c r="K114" s="452" t="s">
        <v>3807</v>
      </c>
      <c r="L114" s="452" t="s">
        <v>78</v>
      </c>
      <c r="M114" s="452" t="s">
        <v>420</v>
      </c>
      <c r="N114" s="452">
        <v>42266.0</v>
      </c>
      <c r="O114" s="452" t="s">
        <v>3808</v>
      </c>
      <c r="P114" s="452">
        <v>36.7976504741716</v>
      </c>
      <c r="Q114" s="452">
        <v>-87.4214038180311</v>
      </c>
      <c r="R114" s="452" t="s">
        <v>1251</v>
      </c>
      <c r="S114" s="452">
        <v>10000.0</v>
      </c>
      <c r="T114" s="452" t="s">
        <v>3812</v>
      </c>
      <c r="U114" s="452" t="s">
        <v>3798</v>
      </c>
      <c r="V114" s="452" t="s">
        <v>3800</v>
      </c>
      <c r="W114" s="452" t="s">
        <v>1372</v>
      </c>
      <c r="X114" s="452" t="s">
        <v>248</v>
      </c>
      <c r="Y114" s="452" t="s">
        <v>420</v>
      </c>
      <c r="Z114" s="452" t="s">
        <v>498</v>
      </c>
      <c r="AA114" s="452">
        <v>45090.0</v>
      </c>
      <c r="AB114" s="452" t="s">
        <v>3810</v>
      </c>
      <c r="AC114" s="452" t="s">
        <v>3803</v>
      </c>
      <c r="AD114" s="452">
        <v>23.0</v>
      </c>
      <c r="AE114" s="452" t="s">
        <v>3813</v>
      </c>
    </row>
    <row r="115" ht="15.75" customHeight="1">
      <c r="A115" s="452">
        <v>2021.0</v>
      </c>
      <c r="B115" s="452" t="s">
        <v>55</v>
      </c>
      <c r="C115" s="452" t="s">
        <v>19</v>
      </c>
      <c r="D115" s="452" t="s">
        <v>3798</v>
      </c>
      <c r="E115" s="452" t="s">
        <v>1209</v>
      </c>
      <c r="G115" s="452" t="s">
        <v>3814</v>
      </c>
      <c r="H115" s="452" t="s">
        <v>3815</v>
      </c>
      <c r="I115" s="452" t="s">
        <v>3800</v>
      </c>
      <c r="J115" s="452" t="s">
        <v>3816</v>
      </c>
      <c r="K115" s="452" t="s">
        <v>3817</v>
      </c>
      <c r="L115" s="452" t="s">
        <v>141</v>
      </c>
      <c r="M115" s="452" t="s">
        <v>420</v>
      </c>
      <c r="N115" s="452">
        <v>30014.0</v>
      </c>
      <c r="P115" s="452">
        <v>33.6124</v>
      </c>
      <c r="Q115" s="452">
        <v>-83.8423</v>
      </c>
      <c r="R115" s="452" t="s">
        <v>1326</v>
      </c>
      <c r="S115" s="452">
        <v>3000.0</v>
      </c>
      <c r="T115" s="452" t="s">
        <v>3682</v>
      </c>
      <c r="U115" s="452" t="s">
        <v>3798</v>
      </c>
      <c r="V115" s="452" t="s">
        <v>3800</v>
      </c>
      <c r="W115" s="452" t="s">
        <v>1372</v>
      </c>
      <c r="X115" s="452" t="s">
        <v>248</v>
      </c>
      <c r="Y115" s="452" t="s">
        <v>420</v>
      </c>
      <c r="Z115" s="452" t="s">
        <v>453</v>
      </c>
      <c r="AA115" s="452">
        <v>45680.0</v>
      </c>
      <c r="AB115" s="452" t="s">
        <v>3818</v>
      </c>
      <c r="AC115" s="452" t="s">
        <v>3803</v>
      </c>
      <c r="AD115" s="452">
        <v>23.0</v>
      </c>
    </row>
    <row r="116" ht="15.75" customHeight="1">
      <c r="A116" s="452">
        <v>2022.0</v>
      </c>
      <c r="B116" s="452" t="s">
        <v>149</v>
      </c>
      <c r="C116" s="452" t="s">
        <v>19</v>
      </c>
      <c r="D116" s="452" t="s">
        <v>3819</v>
      </c>
      <c r="E116" s="452" t="s">
        <v>812</v>
      </c>
      <c r="F116" s="452" t="s">
        <v>3820</v>
      </c>
      <c r="G116" s="452" t="s">
        <v>3712</v>
      </c>
      <c r="H116" s="452" t="s">
        <v>3713</v>
      </c>
      <c r="I116" s="452" t="s">
        <v>3821</v>
      </c>
      <c r="J116" s="452" t="s">
        <v>3822</v>
      </c>
      <c r="K116" s="452" t="s">
        <v>3820</v>
      </c>
      <c r="L116" s="452" t="s">
        <v>103</v>
      </c>
      <c r="M116" s="452" t="s">
        <v>618</v>
      </c>
      <c r="P116" s="452">
        <v>48.4746318745958</v>
      </c>
      <c r="Q116" s="452">
        <v>-89.15861402</v>
      </c>
      <c r="R116" s="452">
        <v>9.0</v>
      </c>
      <c r="U116" s="452" t="s">
        <v>3819</v>
      </c>
      <c r="V116" s="452" t="s">
        <v>3821</v>
      </c>
      <c r="W116" s="452" t="s">
        <v>2664</v>
      </c>
      <c r="X116" s="452" t="s">
        <v>103</v>
      </c>
      <c r="Y116" s="452" t="s">
        <v>618</v>
      </c>
      <c r="Z116" s="452" t="s">
        <v>498</v>
      </c>
      <c r="AA116" s="452">
        <v>45290.0</v>
      </c>
      <c r="AB116" s="452" t="s">
        <v>3823</v>
      </c>
      <c r="AC116" s="452" t="s">
        <v>3824</v>
      </c>
      <c r="AD116" s="452">
        <v>20.0</v>
      </c>
      <c r="AE116" s="452" t="s">
        <v>3825</v>
      </c>
    </row>
    <row r="117" ht="15.75" customHeight="1">
      <c r="A117" s="452">
        <v>2023.0</v>
      </c>
      <c r="B117" s="452" t="s">
        <v>149</v>
      </c>
      <c r="C117" s="452" t="s">
        <v>19</v>
      </c>
      <c r="D117" s="452" t="s">
        <v>3826</v>
      </c>
      <c r="E117" s="452" t="s">
        <v>1209</v>
      </c>
      <c r="F117" s="452" t="s">
        <v>3827</v>
      </c>
      <c r="G117" s="452" t="s">
        <v>3656</v>
      </c>
      <c r="H117" s="452" t="s">
        <v>3828</v>
      </c>
      <c r="I117" s="452" t="s">
        <v>3829</v>
      </c>
      <c r="J117" s="452" t="s">
        <v>3830</v>
      </c>
      <c r="K117" s="452" t="s">
        <v>3831</v>
      </c>
      <c r="L117" s="452" t="s">
        <v>22</v>
      </c>
      <c r="M117" s="452" t="s">
        <v>618</v>
      </c>
      <c r="N117" s="452" t="s">
        <v>3832</v>
      </c>
      <c r="P117" s="452">
        <v>46.3638661082911</v>
      </c>
      <c r="Q117" s="452">
        <v>-72.3935260034931</v>
      </c>
      <c r="R117" s="452" t="s">
        <v>3833</v>
      </c>
      <c r="S117" s="452">
        <v>100000.0</v>
      </c>
      <c r="T117" s="452" t="s">
        <v>3812</v>
      </c>
      <c r="U117" s="452" t="s">
        <v>570</v>
      </c>
      <c r="V117" s="452" t="s">
        <v>3834</v>
      </c>
      <c r="W117" s="452" t="s">
        <v>3835</v>
      </c>
      <c r="X117" s="452" t="s">
        <v>3836</v>
      </c>
      <c r="Y117" s="452" t="s">
        <v>659</v>
      </c>
      <c r="Z117" s="452" t="s">
        <v>498</v>
      </c>
      <c r="AA117" s="452">
        <v>45092.0</v>
      </c>
      <c r="AB117" s="452" t="s">
        <v>3837</v>
      </c>
      <c r="AC117" s="452" t="s">
        <v>3838</v>
      </c>
      <c r="AD117" s="452">
        <v>29.0</v>
      </c>
      <c r="AE117" s="452" t="s">
        <v>3839</v>
      </c>
    </row>
    <row r="118" ht="15.75" customHeight="1">
      <c r="A118" s="452">
        <v>2024.0</v>
      </c>
      <c r="B118" s="452" t="s">
        <v>36</v>
      </c>
      <c r="C118" s="452" t="s">
        <v>19</v>
      </c>
      <c r="D118" s="452" t="s">
        <v>3840</v>
      </c>
      <c r="E118" s="452" t="s">
        <v>812</v>
      </c>
      <c r="F118" s="452" t="s">
        <v>3841</v>
      </c>
      <c r="G118" s="452" t="s">
        <v>3656</v>
      </c>
      <c r="H118" s="452" t="s">
        <v>2157</v>
      </c>
      <c r="I118" s="452" t="s">
        <v>3842</v>
      </c>
      <c r="J118" s="452" t="s">
        <v>3843</v>
      </c>
      <c r="K118" s="452" t="s">
        <v>2108</v>
      </c>
      <c r="L118" s="452" t="s">
        <v>42</v>
      </c>
      <c r="M118" s="452" t="s">
        <v>420</v>
      </c>
      <c r="N118" s="452">
        <v>49037.0</v>
      </c>
      <c r="O118" s="452" t="s">
        <v>3844</v>
      </c>
      <c r="P118" s="452">
        <v>42.9707277521715</v>
      </c>
      <c r="Q118" s="452">
        <v>-85.4668560714269</v>
      </c>
      <c r="R118" s="452">
        <v>9.0</v>
      </c>
      <c r="S118" s="452">
        <v>1334.0</v>
      </c>
      <c r="T118" s="452" t="s">
        <v>3812</v>
      </c>
      <c r="U118" s="452" t="s">
        <v>3845</v>
      </c>
      <c r="V118" s="452" t="s">
        <v>3834</v>
      </c>
      <c r="W118" s="452" t="s">
        <v>3846</v>
      </c>
      <c r="X118" s="452" t="s">
        <v>3846</v>
      </c>
      <c r="Y118" s="452" t="s">
        <v>467</v>
      </c>
      <c r="Z118" s="452" t="s">
        <v>498</v>
      </c>
      <c r="AA118" s="452">
        <v>44776.0</v>
      </c>
      <c r="AB118" s="452" t="s">
        <v>3847</v>
      </c>
      <c r="AC118" s="452" t="s">
        <v>3848</v>
      </c>
      <c r="AD118" s="452">
        <v>22.0</v>
      </c>
    </row>
    <row r="119" ht="15.75" customHeight="1">
      <c r="A119" s="452">
        <v>2025.0</v>
      </c>
      <c r="B119" s="452" t="s">
        <v>36</v>
      </c>
      <c r="C119" s="452" t="s">
        <v>19</v>
      </c>
      <c r="D119" s="452" t="s">
        <v>3840</v>
      </c>
      <c r="E119" s="452" t="s">
        <v>812</v>
      </c>
      <c r="F119" s="452" t="s">
        <v>3849</v>
      </c>
      <c r="G119" s="452" t="s">
        <v>3656</v>
      </c>
      <c r="H119" s="452" t="s">
        <v>1980</v>
      </c>
      <c r="I119" s="452" t="s">
        <v>3842</v>
      </c>
      <c r="J119" s="452" t="s">
        <v>3843</v>
      </c>
      <c r="K119" s="452" t="s">
        <v>2108</v>
      </c>
      <c r="L119" s="452" t="s">
        <v>42</v>
      </c>
      <c r="M119" s="452" t="s">
        <v>420</v>
      </c>
      <c r="N119" s="452">
        <v>49037.0</v>
      </c>
      <c r="O119" s="452" t="s">
        <v>3844</v>
      </c>
      <c r="P119" s="452">
        <v>42.9707277521715</v>
      </c>
      <c r="Q119" s="452">
        <v>-85.4668560714269</v>
      </c>
      <c r="R119" s="452">
        <v>9.0</v>
      </c>
      <c r="S119" s="452">
        <v>1334.0</v>
      </c>
      <c r="T119" s="452" t="s">
        <v>3812</v>
      </c>
      <c r="U119" s="452" t="s">
        <v>3845</v>
      </c>
      <c r="V119" s="452" t="s">
        <v>3834</v>
      </c>
      <c r="W119" s="452" t="s">
        <v>3846</v>
      </c>
      <c r="X119" s="452" t="s">
        <v>3846</v>
      </c>
      <c r="Y119" s="452" t="s">
        <v>467</v>
      </c>
      <c r="Z119" s="452" t="s">
        <v>498</v>
      </c>
      <c r="AA119" s="452">
        <v>44776.0</v>
      </c>
      <c r="AB119" s="452" t="s">
        <v>3847</v>
      </c>
      <c r="AC119" s="452" t="s">
        <v>3848</v>
      </c>
      <c r="AD119" s="452">
        <v>22.0</v>
      </c>
    </row>
    <row r="120" ht="15.75" customHeight="1">
      <c r="A120" s="452">
        <v>2026.0</v>
      </c>
      <c r="B120" s="452" t="s">
        <v>36</v>
      </c>
      <c r="C120" s="452" t="s">
        <v>19</v>
      </c>
      <c r="D120" s="452" t="s">
        <v>3840</v>
      </c>
      <c r="E120" s="452" t="s">
        <v>812</v>
      </c>
      <c r="F120" s="452" t="s">
        <v>3850</v>
      </c>
      <c r="G120" s="452" t="s">
        <v>3656</v>
      </c>
      <c r="H120" s="452" t="s">
        <v>3851</v>
      </c>
      <c r="I120" s="452" t="s">
        <v>3842</v>
      </c>
      <c r="J120" s="452" t="s">
        <v>3843</v>
      </c>
      <c r="K120" s="452" t="s">
        <v>2108</v>
      </c>
      <c r="L120" s="452" t="s">
        <v>42</v>
      </c>
      <c r="M120" s="452" t="s">
        <v>420</v>
      </c>
      <c r="N120" s="452">
        <v>49037.0</v>
      </c>
      <c r="O120" s="452" t="s">
        <v>3844</v>
      </c>
      <c r="P120" s="452">
        <v>42.9707277521715</v>
      </c>
      <c r="Q120" s="452">
        <v>-85.4668560714269</v>
      </c>
      <c r="R120" s="452">
        <v>18.0</v>
      </c>
      <c r="S120" s="452">
        <v>1334.0</v>
      </c>
      <c r="T120" s="452" t="s">
        <v>3812</v>
      </c>
      <c r="U120" s="452" t="s">
        <v>3845</v>
      </c>
      <c r="V120" s="452" t="s">
        <v>3834</v>
      </c>
      <c r="W120" s="452" t="s">
        <v>3846</v>
      </c>
      <c r="X120" s="452" t="s">
        <v>3846</v>
      </c>
      <c r="Y120" s="452" t="s">
        <v>467</v>
      </c>
      <c r="Z120" s="452" t="s">
        <v>498</v>
      </c>
      <c r="AA120" s="452">
        <v>44776.0</v>
      </c>
      <c r="AB120" s="452" t="s">
        <v>3852</v>
      </c>
      <c r="AC120" s="452" t="s">
        <v>3848</v>
      </c>
      <c r="AD120" s="452">
        <v>22.0</v>
      </c>
      <c r="AE120" s="452" t="s">
        <v>3853</v>
      </c>
    </row>
    <row r="121" ht="15.75" customHeight="1">
      <c r="A121" s="452">
        <v>2027.0</v>
      </c>
      <c r="B121" s="452" t="s">
        <v>36</v>
      </c>
      <c r="C121" s="452" t="s">
        <v>19</v>
      </c>
      <c r="D121" s="452" t="s">
        <v>3840</v>
      </c>
      <c r="E121" s="452" t="s">
        <v>1209</v>
      </c>
      <c r="F121" s="452" t="s">
        <v>3854</v>
      </c>
      <c r="G121" s="452" t="s">
        <v>3656</v>
      </c>
      <c r="H121" s="452" t="s">
        <v>1980</v>
      </c>
      <c r="I121" s="452" t="s">
        <v>3842</v>
      </c>
      <c r="J121" s="452" t="s">
        <v>3855</v>
      </c>
      <c r="K121" s="452" t="s">
        <v>3856</v>
      </c>
      <c r="L121" s="452" t="s">
        <v>32</v>
      </c>
      <c r="M121" s="452" t="s">
        <v>420</v>
      </c>
      <c r="N121" s="452">
        <v>44035.0</v>
      </c>
      <c r="O121" s="452" t="s">
        <v>3857</v>
      </c>
      <c r="P121" s="452">
        <v>41.3716259601506</v>
      </c>
      <c r="Q121" s="452">
        <v>-82.1023341390719</v>
      </c>
      <c r="R121" s="452">
        <v>146.0</v>
      </c>
      <c r="S121" s="452">
        <v>3000.0</v>
      </c>
      <c r="T121" s="452" t="s">
        <v>3812</v>
      </c>
      <c r="U121" s="452" t="s">
        <v>570</v>
      </c>
      <c r="V121" s="452" t="s">
        <v>3834</v>
      </c>
      <c r="W121" s="452" t="s">
        <v>3835</v>
      </c>
      <c r="X121" s="452" t="s">
        <v>3836</v>
      </c>
      <c r="Y121" s="452" t="s">
        <v>659</v>
      </c>
      <c r="Z121" s="452" t="s">
        <v>498</v>
      </c>
      <c r="AA121" s="452">
        <v>45092.0</v>
      </c>
      <c r="AB121" s="452" t="s">
        <v>3858</v>
      </c>
      <c r="AC121" s="452" t="s">
        <v>3848</v>
      </c>
      <c r="AD121" s="452">
        <v>22.0</v>
      </c>
    </row>
    <row r="122" ht="15.75" customHeight="1">
      <c r="A122" s="452">
        <v>2028.0</v>
      </c>
      <c r="B122" s="452" t="s">
        <v>158</v>
      </c>
      <c r="C122" s="452" t="s">
        <v>19</v>
      </c>
      <c r="D122" s="452" t="s">
        <v>3859</v>
      </c>
      <c r="E122" s="452" t="s">
        <v>1209</v>
      </c>
      <c r="F122" s="452" t="s">
        <v>3859</v>
      </c>
      <c r="G122" s="452" t="s">
        <v>3675</v>
      </c>
      <c r="H122" s="452" t="s">
        <v>3860</v>
      </c>
      <c r="I122" s="452" t="s">
        <v>3861</v>
      </c>
      <c r="J122" s="452" t="s">
        <v>3862</v>
      </c>
      <c r="K122" s="452" t="s">
        <v>3863</v>
      </c>
      <c r="L122" s="452" t="s">
        <v>26</v>
      </c>
      <c r="M122" s="452" t="s">
        <v>420</v>
      </c>
      <c r="N122" s="452">
        <v>93012.0</v>
      </c>
      <c r="P122" s="452">
        <v>34.1968167261977</v>
      </c>
      <c r="Q122" s="452">
        <v>-119.008733604113</v>
      </c>
      <c r="R122" s="452">
        <v>10.0</v>
      </c>
      <c r="T122" s="452" t="s">
        <v>3664</v>
      </c>
      <c r="U122" s="452" t="s">
        <v>3859</v>
      </c>
      <c r="V122" s="452" t="s">
        <v>3861</v>
      </c>
      <c r="W122" s="452" t="s">
        <v>3863</v>
      </c>
      <c r="X122" s="452" t="s">
        <v>26</v>
      </c>
      <c r="Y122" s="452" t="s">
        <v>420</v>
      </c>
      <c r="Z122" s="452" t="s">
        <v>498</v>
      </c>
      <c r="AA122" s="452">
        <v>45339.0</v>
      </c>
      <c r="AB122" s="452" t="s">
        <v>3864</v>
      </c>
      <c r="AC122" s="452" t="s">
        <v>3865</v>
      </c>
      <c r="AD122" s="452">
        <v>34.0</v>
      </c>
      <c r="AF122" s="452" t="s">
        <v>3866</v>
      </c>
      <c r="AG122" s="452" t="s">
        <v>3867</v>
      </c>
    </row>
    <row r="123" ht="15.75" customHeight="1">
      <c r="A123" s="452">
        <v>2029.0</v>
      </c>
      <c r="B123" s="452" t="s">
        <v>149</v>
      </c>
      <c r="C123" s="452" t="s">
        <v>19</v>
      </c>
      <c r="D123" s="452" t="s">
        <v>3868</v>
      </c>
      <c r="E123" s="452" t="s">
        <v>1209</v>
      </c>
      <c r="F123" s="452" t="s">
        <v>3868</v>
      </c>
      <c r="G123" s="452" t="s">
        <v>3690</v>
      </c>
      <c r="H123" s="452" t="s">
        <v>3766</v>
      </c>
      <c r="I123" s="452" t="s">
        <v>3869</v>
      </c>
      <c r="J123" s="452" t="s">
        <v>3870</v>
      </c>
      <c r="K123" s="452" t="s">
        <v>3871</v>
      </c>
      <c r="L123" s="452" t="s">
        <v>3695</v>
      </c>
      <c r="M123" s="452" t="s">
        <v>420</v>
      </c>
      <c r="N123" s="452">
        <v>70522.0</v>
      </c>
      <c r="O123" s="452" t="s">
        <v>3872</v>
      </c>
      <c r="P123" s="452">
        <v>29.6820282247209</v>
      </c>
      <c r="Q123" s="452">
        <v>-91.4563846740518</v>
      </c>
      <c r="R123" s="452" t="s">
        <v>3663</v>
      </c>
      <c r="U123" s="452" t="s">
        <v>3868</v>
      </c>
      <c r="V123" s="452" t="s">
        <v>3869</v>
      </c>
      <c r="W123" s="452" t="s">
        <v>3873</v>
      </c>
      <c r="X123" s="452" t="s">
        <v>141</v>
      </c>
      <c r="Y123" s="452" t="s">
        <v>420</v>
      </c>
      <c r="Z123" s="452" t="s">
        <v>498</v>
      </c>
      <c r="AA123" s="452">
        <v>44865.0</v>
      </c>
      <c r="AB123" s="452" t="s">
        <v>454</v>
      </c>
      <c r="AC123" s="452" t="s">
        <v>3874</v>
      </c>
      <c r="AD123" s="452">
        <v>25.0</v>
      </c>
    </row>
    <row r="124" ht="15.75" customHeight="1">
      <c r="A124" s="452">
        <v>2030.0</v>
      </c>
      <c r="B124" s="452" t="s">
        <v>158</v>
      </c>
      <c r="C124" s="452" t="s">
        <v>19</v>
      </c>
      <c r="D124" s="452" t="s">
        <v>3868</v>
      </c>
      <c r="E124" s="452" t="s">
        <v>1209</v>
      </c>
      <c r="F124" s="452" t="s">
        <v>3868</v>
      </c>
      <c r="G124" s="452" t="s">
        <v>3690</v>
      </c>
      <c r="H124" s="452" t="s">
        <v>3766</v>
      </c>
      <c r="I124" s="452" t="s">
        <v>3869</v>
      </c>
      <c r="J124" s="452" t="s">
        <v>3875</v>
      </c>
      <c r="K124" s="452" t="s">
        <v>3873</v>
      </c>
      <c r="L124" s="452" t="s">
        <v>141</v>
      </c>
      <c r="M124" s="452" t="s">
        <v>420</v>
      </c>
      <c r="N124" s="452">
        <v>30062.0</v>
      </c>
      <c r="O124" s="452" t="s">
        <v>3876</v>
      </c>
      <c r="P124" s="452">
        <v>33.95</v>
      </c>
      <c r="Q124" s="452">
        <v>-84.54</v>
      </c>
      <c r="R124" s="452">
        <v>15.0</v>
      </c>
      <c r="U124" s="452" t="s">
        <v>3868</v>
      </c>
      <c r="V124" s="452" t="s">
        <v>3869</v>
      </c>
      <c r="W124" s="452" t="s">
        <v>3873</v>
      </c>
      <c r="X124" s="452" t="s">
        <v>141</v>
      </c>
      <c r="Y124" s="452" t="s">
        <v>420</v>
      </c>
      <c r="Z124" s="452" t="s">
        <v>498</v>
      </c>
      <c r="AA124" s="452">
        <v>44865.0</v>
      </c>
      <c r="AB124" s="452" t="s">
        <v>454</v>
      </c>
      <c r="AC124" s="452" t="s">
        <v>3874</v>
      </c>
      <c r="AD124" s="452">
        <v>25.0</v>
      </c>
    </row>
    <row r="125" ht="15.75" customHeight="1">
      <c r="A125" s="452">
        <v>2031.0</v>
      </c>
      <c r="B125" s="452" t="s">
        <v>36</v>
      </c>
      <c r="C125" s="452" t="s">
        <v>19</v>
      </c>
      <c r="D125" s="452" t="s">
        <v>3877</v>
      </c>
      <c r="E125" s="452" t="s">
        <v>812</v>
      </c>
      <c r="F125" s="452" t="s">
        <v>3878</v>
      </c>
      <c r="G125" s="452" t="s">
        <v>3712</v>
      </c>
      <c r="H125" s="452" t="s">
        <v>3879</v>
      </c>
      <c r="J125" s="452" t="s">
        <v>3880</v>
      </c>
      <c r="K125" s="452" t="s">
        <v>3881</v>
      </c>
      <c r="L125" s="452" t="s">
        <v>3882</v>
      </c>
      <c r="M125" s="452" t="s">
        <v>651</v>
      </c>
      <c r="O125" s="452" t="s">
        <v>3883</v>
      </c>
      <c r="P125" s="452">
        <v>27.2</v>
      </c>
      <c r="Q125" s="452">
        <v>-112.18</v>
      </c>
      <c r="R125" s="452">
        <v>2300.0</v>
      </c>
      <c r="S125" s="452">
        <v>1700.0</v>
      </c>
      <c r="T125" s="452" t="s">
        <v>2006</v>
      </c>
      <c r="U125" s="452" t="s">
        <v>3884</v>
      </c>
      <c r="W125" s="452" t="s">
        <v>3885</v>
      </c>
      <c r="X125" s="452" t="s">
        <v>3886</v>
      </c>
      <c r="Y125" s="452" t="s">
        <v>1347</v>
      </c>
      <c r="Z125" s="452" t="s">
        <v>498</v>
      </c>
      <c r="AA125" s="452">
        <v>44776.0</v>
      </c>
      <c r="AB125" s="452" t="s">
        <v>3887</v>
      </c>
      <c r="AC125" s="452" t="s">
        <v>3888</v>
      </c>
      <c r="AD125" s="452">
        <v>19.0</v>
      </c>
      <c r="AE125" s="452" t="s">
        <v>3889</v>
      </c>
    </row>
    <row r="126" ht="15.75" customHeight="1">
      <c r="A126" s="452">
        <v>2032.0</v>
      </c>
      <c r="B126" s="452" t="s">
        <v>36</v>
      </c>
      <c r="C126" s="452" t="s">
        <v>19</v>
      </c>
      <c r="D126" s="452" t="s">
        <v>3890</v>
      </c>
      <c r="E126" s="452" t="s">
        <v>1209</v>
      </c>
      <c r="F126" s="452" t="s">
        <v>3890</v>
      </c>
      <c r="G126" s="452" t="s">
        <v>3712</v>
      </c>
      <c r="H126" s="452" t="s">
        <v>2757</v>
      </c>
      <c r="I126" s="452" t="s">
        <v>3891</v>
      </c>
      <c r="J126" s="452" t="s">
        <v>3892</v>
      </c>
      <c r="K126" s="452" t="s">
        <v>1392</v>
      </c>
      <c r="L126" s="452" t="s">
        <v>49</v>
      </c>
      <c r="M126" s="452" t="s">
        <v>420</v>
      </c>
      <c r="N126" s="452">
        <v>89015.0</v>
      </c>
      <c r="O126" s="452" t="s">
        <v>3893</v>
      </c>
      <c r="P126" s="452">
        <v>36.0356649534096</v>
      </c>
      <c r="Q126" s="452">
        <v>-115.000748304536</v>
      </c>
      <c r="R126" s="452">
        <v>100.0</v>
      </c>
      <c r="U126" s="452" t="s">
        <v>3890</v>
      </c>
      <c r="V126" s="452" t="s">
        <v>3891</v>
      </c>
      <c r="W126" s="452" t="s">
        <v>1392</v>
      </c>
      <c r="X126" s="452" t="s">
        <v>49</v>
      </c>
      <c r="Y126" s="452" t="s">
        <v>420</v>
      </c>
      <c r="Z126" s="452" t="s">
        <v>498</v>
      </c>
      <c r="AA126" s="452">
        <v>44776.0</v>
      </c>
      <c r="AB126" s="452" t="s">
        <v>3894</v>
      </c>
      <c r="AC126" s="452" t="s">
        <v>3895</v>
      </c>
      <c r="AD126" s="452">
        <v>22.0</v>
      </c>
      <c r="AE126" s="452" t="s">
        <v>3896</v>
      </c>
    </row>
    <row r="127" ht="15.75" customHeight="1">
      <c r="A127" s="452">
        <v>2033.0</v>
      </c>
      <c r="B127" s="452" t="s">
        <v>36</v>
      </c>
      <c r="C127" s="452" t="s">
        <v>19</v>
      </c>
      <c r="D127" s="452" t="s">
        <v>3897</v>
      </c>
      <c r="E127" s="452" t="s">
        <v>1209</v>
      </c>
      <c r="F127" s="452" t="s">
        <v>3898</v>
      </c>
      <c r="G127" s="452" t="s">
        <v>3712</v>
      </c>
      <c r="H127" s="452" t="s">
        <v>3899</v>
      </c>
      <c r="I127" s="452" t="s">
        <v>3900</v>
      </c>
      <c r="J127" s="452" t="s">
        <v>3901</v>
      </c>
      <c r="K127" s="452" t="s">
        <v>3902</v>
      </c>
      <c r="L127" s="452" t="s">
        <v>95</v>
      </c>
      <c r="M127" s="452" t="s">
        <v>420</v>
      </c>
      <c r="N127" s="452">
        <v>79065.0</v>
      </c>
      <c r="O127" s="452" t="s">
        <v>3903</v>
      </c>
      <c r="P127" s="452">
        <v>35.5100987071056</v>
      </c>
      <c r="Q127" s="452">
        <v>-101.014396619399</v>
      </c>
      <c r="R127" s="452">
        <v>50.0</v>
      </c>
      <c r="U127" s="452" t="s">
        <v>3897</v>
      </c>
      <c r="V127" s="452" t="s">
        <v>3900</v>
      </c>
      <c r="W127" s="452" t="s">
        <v>2474</v>
      </c>
      <c r="X127" s="452" t="s">
        <v>248</v>
      </c>
      <c r="Y127" s="452" t="s">
        <v>420</v>
      </c>
      <c r="Z127" s="452" t="s">
        <v>498</v>
      </c>
      <c r="AA127" s="452">
        <v>45289.0</v>
      </c>
      <c r="AC127" s="452" t="s">
        <v>3904</v>
      </c>
      <c r="AD127" s="452">
        <v>26.0</v>
      </c>
    </row>
    <row r="128" ht="15.75" customHeight="1">
      <c r="A128" s="452">
        <v>2034.0</v>
      </c>
      <c r="B128" s="452" t="s">
        <v>36</v>
      </c>
      <c r="C128" s="452" t="s">
        <v>19</v>
      </c>
      <c r="D128" s="452" t="s">
        <v>3897</v>
      </c>
      <c r="E128" s="452" t="s">
        <v>1209</v>
      </c>
      <c r="F128" s="452" t="s">
        <v>3898</v>
      </c>
      <c r="G128" s="452" t="s">
        <v>3690</v>
      </c>
      <c r="H128" s="452" t="s">
        <v>3899</v>
      </c>
      <c r="I128" s="452" t="s">
        <v>3900</v>
      </c>
      <c r="J128" s="452" t="s">
        <v>3901</v>
      </c>
      <c r="K128" s="452" t="s">
        <v>3902</v>
      </c>
      <c r="L128" s="452" t="s">
        <v>95</v>
      </c>
      <c r="M128" s="452" t="s">
        <v>420</v>
      </c>
      <c r="N128" s="452">
        <v>79065.0</v>
      </c>
      <c r="O128" s="452" t="s">
        <v>3903</v>
      </c>
      <c r="P128" s="452">
        <v>35.5100987071056</v>
      </c>
      <c r="Q128" s="452">
        <v>-101.014396619399</v>
      </c>
      <c r="R128" s="452">
        <v>50.0</v>
      </c>
      <c r="U128" s="452" t="s">
        <v>3897</v>
      </c>
      <c r="V128" s="452" t="s">
        <v>3900</v>
      </c>
      <c r="W128" s="452" t="s">
        <v>2474</v>
      </c>
      <c r="X128" s="452" t="s">
        <v>248</v>
      </c>
      <c r="Y128" s="452" t="s">
        <v>420</v>
      </c>
      <c r="Z128" s="452" t="s">
        <v>498</v>
      </c>
      <c r="AA128" s="452">
        <v>45289.0</v>
      </c>
      <c r="AC128" s="452" t="s">
        <v>3904</v>
      </c>
      <c r="AD128" s="452">
        <v>26.0</v>
      </c>
    </row>
    <row r="129" ht="15.75" customHeight="1">
      <c r="A129" s="452">
        <v>2035.0</v>
      </c>
      <c r="B129" s="452" t="s">
        <v>158</v>
      </c>
      <c r="C129" s="452" t="s">
        <v>19</v>
      </c>
      <c r="D129" s="452" t="s">
        <v>3905</v>
      </c>
      <c r="E129" s="452" t="s">
        <v>1209</v>
      </c>
      <c r="F129" s="452" t="s">
        <v>3905</v>
      </c>
      <c r="G129" s="452" t="s">
        <v>3728</v>
      </c>
      <c r="H129" s="452" t="s">
        <v>2757</v>
      </c>
      <c r="I129" s="452" t="s">
        <v>3906</v>
      </c>
      <c r="J129" s="452" t="s">
        <v>3907</v>
      </c>
      <c r="K129" s="452" t="s">
        <v>723</v>
      </c>
      <c r="L129" s="452" t="s">
        <v>224</v>
      </c>
      <c r="M129" s="452" t="s">
        <v>420</v>
      </c>
      <c r="N129" s="452">
        <v>53211.0</v>
      </c>
      <c r="O129" s="452" t="s">
        <v>3908</v>
      </c>
      <c r="P129" s="452">
        <v>43.0921419752799</v>
      </c>
      <c r="Q129" s="452">
        <v>-87.8931418736235</v>
      </c>
      <c r="R129" s="452">
        <v>2.0</v>
      </c>
      <c r="U129" s="452" t="s">
        <v>3905</v>
      </c>
      <c r="V129" s="452" t="s">
        <v>3906</v>
      </c>
      <c r="W129" s="452" t="s">
        <v>723</v>
      </c>
      <c r="X129" s="452" t="s">
        <v>224</v>
      </c>
      <c r="Y129" s="452" t="s">
        <v>420</v>
      </c>
      <c r="Z129" s="452" t="s">
        <v>498</v>
      </c>
      <c r="AA129" s="452">
        <v>45209.0</v>
      </c>
      <c r="AB129" s="452" t="s">
        <v>3909</v>
      </c>
      <c r="AC129" s="452" t="s">
        <v>3910</v>
      </c>
      <c r="AD129" s="452">
        <v>29.0</v>
      </c>
      <c r="AE129" s="452" t="s">
        <v>3911</v>
      </c>
    </row>
    <row r="130" ht="15.75" customHeight="1">
      <c r="A130" s="452">
        <v>2036.0</v>
      </c>
      <c r="B130" s="452" t="s">
        <v>158</v>
      </c>
      <c r="C130" s="452" t="s">
        <v>19</v>
      </c>
      <c r="D130" s="452" t="s">
        <v>2992</v>
      </c>
      <c r="E130" s="452" t="s">
        <v>812</v>
      </c>
      <c r="F130" s="452" t="s">
        <v>2993</v>
      </c>
      <c r="G130" s="452" t="s">
        <v>3712</v>
      </c>
      <c r="H130" s="452" t="s">
        <v>3796</v>
      </c>
      <c r="I130" s="452" t="s">
        <v>2994</v>
      </c>
      <c r="J130" s="452" t="s">
        <v>2995</v>
      </c>
      <c r="K130" s="452" t="s">
        <v>2996</v>
      </c>
      <c r="L130" s="452" t="s">
        <v>26</v>
      </c>
      <c r="M130" s="452" t="s">
        <v>420</v>
      </c>
      <c r="N130" s="452">
        <v>92251.0</v>
      </c>
      <c r="P130" s="452">
        <v>32.848538462018</v>
      </c>
      <c r="Q130" s="452">
        <v>-115.571086418149</v>
      </c>
      <c r="R130" s="452">
        <v>50.0</v>
      </c>
      <c r="S130" s="452">
        <v>5800.0</v>
      </c>
      <c r="T130" s="452" t="s">
        <v>2894</v>
      </c>
      <c r="U130" s="452" t="s">
        <v>2992</v>
      </c>
      <c r="V130" s="452" t="s">
        <v>2994</v>
      </c>
      <c r="W130" s="452" t="s">
        <v>2997</v>
      </c>
      <c r="X130" s="452" t="s">
        <v>2998</v>
      </c>
      <c r="Y130" s="452" t="s">
        <v>1086</v>
      </c>
      <c r="Z130" s="452" t="s">
        <v>498</v>
      </c>
      <c r="AA130" s="452">
        <v>44865.0</v>
      </c>
      <c r="AB130" s="452" t="s">
        <v>2999</v>
      </c>
      <c r="AC130" s="452" t="s">
        <v>3912</v>
      </c>
      <c r="AD130" s="452">
        <v>26.0</v>
      </c>
      <c r="AE130" s="452" t="s">
        <v>3913</v>
      </c>
    </row>
    <row r="131" ht="15.75" customHeight="1">
      <c r="A131" s="452">
        <v>2037.0</v>
      </c>
      <c r="B131" s="452" t="s">
        <v>158</v>
      </c>
      <c r="C131" s="452" t="s">
        <v>19</v>
      </c>
      <c r="D131" s="452" t="s">
        <v>2992</v>
      </c>
      <c r="E131" s="452" t="s">
        <v>812</v>
      </c>
      <c r="F131" s="452" t="s">
        <v>2993</v>
      </c>
      <c r="G131" s="452" t="s">
        <v>3712</v>
      </c>
      <c r="H131" s="452" t="s">
        <v>3914</v>
      </c>
      <c r="I131" s="452" t="s">
        <v>2994</v>
      </c>
      <c r="J131" s="452" t="s">
        <v>2995</v>
      </c>
      <c r="K131" s="452" t="s">
        <v>2996</v>
      </c>
      <c r="L131" s="452" t="s">
        <v>26</v>
      </c>
      <c r="M131" s="452" t="s">
        <v>420</v>
      </c>
      <c r="N131" s="452">
        <v>92251.0</v>
      </c>
      <c r="P131" s="452">
        <v>32.848538462018</v>
      </c>
      <c r="Q131" s="452">
        <v>-115.571086418149</v>
      </c>
      <c r="R131" s="452">
        <v>50.0</v>
      </c>
      <c r="S131" s="452">
        <v>5800.0</v>
      </c>
      <c r="T131" s="452" t="s">
        <v>2894</v>
      </c>
      <c r="U131" s="452" t="s">
        <v>2992</v>
      </c>
      <c r="V131" s="452" t="s">
        <v>2994</v>
      </c>
      <c r="W131" s="452" t="s">
        <v>2997</v>
      </c>
      <c r="X131" s="452" t="s">
        <v>2998</v>
      </c>
      <c r="Y131" s="452" t="s">
        <v>1086</v>
      </c>
      <c r="Z131" s="452" t="s">
        <v>498</v>
      </c>
      <c r="AA131" s="452">
        <v>44865.0</v>
      </c>
      <c r="AB131" s="452" t="s">
        <v>2999</v>
      </c>
      <c r="AC131" s="452" t="s">
        <v>3912</v>
      </c>
      <c r="AD131" s="452">
        <v>26.0</v>
      </c>
      <c r="AE131" s="452" t="s">
        <v>3913</v>
      </c>
    </row>
    <row r="132" ht="15.75" customHeight="1">
      <c r="A132" s="452">
        <v>2038.0</v>
      </c>
      <c r="B132" s="452" t="s">
        <v>158</v>
      </c>
      <c r="C132" s="452" t="s">
        <v>19</v>
      </c>
      <c r="D132" s="452" t="s">
        <v>3915</v>
      </c>
      <c r="E132" s="452" t="s">
        <v>812</v>
      </c>
      <c r="F132" s="452" t="s">
        <v>3916</v>
      </c>
      <c r="G132" s="452" t="s">
        <v>3712</v>
      </c>
      <c r="H132" s="452" t="s">
        <v>3796</v>
      </c>
      <c r="I132" s="452" t="s">
        <v>3917</v>
      </c>
      <c r="J132" s="452" t="s">
        <v>3918</v>
      </c>
      <c r="K132" s="452" t="s">
        <v>3919</v>
      </c>
      <c r="L132" s="452" t="s">
        <v>90</v>
      </c>
      <c r="M132" s="452" t="s">
        <v>618</v>
      </c>
      <c r="O132" s="452" t="s">
        <v>3920</v>
      </c>
      <c r="P132" s="452">
        <v>52.2894984762627</v>
      </c>
      <c r="Q132" s="452">
        <v>-113.814256268291</v>
      </c>
      <c r="R132" s="452">
        <v>42.0</v>
      </c>
      <c r="S132" s="452">
        <v>3300.0</v>
      </c>
      <c r="T132" s="452" t="s">
        <v>2894</v>
      </c>
      <c r="U132" s="452" t="s">
        <v>3921</v>
      </c>
      <c r="V132" s="452" t="s">
        <v>3917</v>
      </c>
      <c r="W132" s="452" t="s">
        <v>2433</v>
      </c>
      <c r="X132" s="452" t="s">
        <v>90</v>
      </c>
      <c r="Y132" s="452" t="s">
        <v>618</v>
      </c>
      <c r="Z132" s="452" t="s">
        <v>498</v>
      </c>
      <c r="AA132" s="452">
        <v>44421.0</v>
      </c>
      <c r="AB132" s="452" t="s">
        <v>3922</v>
      </c>
      <c r="AC132" s="452" t="s">
        <v>3923</v>
      </c>
      <c r="AD132" s="452">
        <v>22.0</v>
      </c>
      <c r="AE132" s="452" t="s">
        <v>3924</v>
      </c>
    </row>
    <row r="133" ht="15.75" customHeight="1">
      <c r="A133" s="452">
        <v>2039.0</v>
      </c>
      <c r="B133" s="452" t="s">
        <v>55</v>
      </c>
      <c r="C133" s="452" t="s">
        <v>19</v>
      </c>
      <c r="D133" s="452" t="s">
        <v>3925</v>
      </c>
      <c r="E133" s="452" t="s">
        <v>812</v>
      </c>
      <c r="F133" s="452" t="s">
        <v>3926</v>
      </c>
      <c r="G133" s="452" t="s">
        <v>3927</v>
      </c>
      <c r="H133" s="452" t="s">
        <v>3928</v>
      </c>
      <c r="I133" s="452" t="s">
        <v>3929</v>
      </c>
      <c r="J133" s="452" t="s">
        <v>322</v>
      </c>
      <c r="K133" s="452" t="s">
        <v>3926</v>
      </c>
      <c r="L133" s="452" t="s">
        <v>22</v>
      </c>
      <c r="M133" s="452" t="s">
        <v>618</v>
      </c>
      <c r="P133" s="452">
        <v>46.341182278161</v>
      </c>
      <c r="Q133" s="452">
        <v>-72.374086369536</v>
      </c>
      <c r="R133" s="452" t="s">
        <v>3833</v>
      </c>
      <c r="S133" s="452">
        <v>45000.0</v>
      </c>
      <c r="T133" s="452" t="s">
        <v>3812</v>
      </c>
      <c r="U133" s="452" t="s">
        <v>3930</v>
      </c>
      <c r="V133" s="452" t="s">
        <v>3929</v>
      </c>
      <c r="W133" s="452" t="s">
        <v>3931</v>
      </c>
      <c r="X133" s="452" t="s">
        <v>3932</v>
      </c>
      <c r="Y133" s="452" t="s">
        <v>1256</v>
      </c>
      <c r="Z133" s="452" t="s">
        <v>498</v>
      </c>
      <c r="AA133" s="452">
        <v>45465.0</v>
      </c>
      <c r="AB133" s="452" t="s">
        <v>3933</v>
      </c>
      <c r="AC133" s="452" t="s">
        <v>3934</v>
      </c>
      <c r="AD133" s="452">
        <v>30.0</v>
      </c>
      <c r="AE133" s="452" t="s">
        <v>3935</v>
      </c>
    </row>
    <row r="134" ht="15.75" customHeight="1">
      <c r="A134" s="452">
        <v>2040.0</v>
      </c>
      <c r="B134" s="452" t="s">
        <v>149</v>
      </c>
      <c r="C134" s="452" t="s">
        <v>19</v>
      </c>
      <c r="D134" s="452" t="s">
        <v>3936</v>
      </c>
      <c r="E134" s="452" t="s">
        <v>1209</v>
      </c>
      <c r="F134" s="452" t="s">
        <v>3937</v>
      </c>
      <c r="G134" s="452" t="s">
        <v>3712</v>
      </c>
      <c r="H134" s="452" t="s">
        <v>3938</v>
      </c>
      <c r="I134" s="452" t="s">
        <v>3939</v>
      </c>
      <c r="J134" s="452" t="s">
        <v>3940</v>
      </c>
      <c r="K134" s="452" t="s">
        <v>3941</v>
      </c>
      <c r="L134" s="452" t="s">
        <v>3277</v>
      </c>
      <c r="M134" s="452" t="s">
        <v>618</v>
      </c>
      <c r="N134" s="452" t="s">
        <v>3942</v>
      </c>
      <c r="O134" s="452" t="s">
        <v>3943</v>
      </c>
      <c r="P134" s="452">
        <v>47.4034</v>
      </c>
      <c r="Q134" s="452">
        <v>-79.62225</v>
      </c>
      <c r="R134" s="452">
        <v>27.0</v>
      </c>
      <c r="S134" s="452">
        <v>6500.0</v>
      </c>
      <c r="T134" s="452" t="s">
        <v>3102</v>
      </c>
      <c r="U134" s="452" t="s">
        <v>3944</v>
      </c>
      <c r="V134" s="452" t="s">
        <v>3939</v>
      </c>
      <c r="W134" s="452" t="s">
        <v>2664</v>
      </c>
      <c r="X134" s="452" t="s">
        <v>103</v>
      </c>
      <c r="Y134" s="452" t="s">
        <v>618</v>
      </c>
      <c r="Z134" s="452" t="s">
        <v>498</v>
      </c>
      <c r="AA134" s="452">
        <v>44780.0</v>
      </c>
      <c r="AB134" s="452" t="s">
        <v>3945</v>
      </c>
      <c r="AC134" s="452" t="s">
        <v>3946</v>
      </c>
      <c r="AD134" s="452">
        <v>30.0</v>
      </c>
      <c r="AE134" s="452" t="s">
        <v>3947</v>
      </c>
    </row>
    <row r="135" ht="15.75" customHeight="1">
      <c r="A135" s="452">
        <v>2041.0</v>
      </c>
      <c r="B135" s="452" t="s">
        <v>149</v>
      </c>
      <c r="C135" s="452" t="s">
        <v>19</v>
      </c>
      <c r="D135" s="452" t="s">
        <v>3936</v>
      </c>
      <c r="E135" s="452" t="s">
        <v>1209</v>
      </c>
      <c r="F135" s="452" t="s">
        <v>3937</v>
      </c>
      <c r="G135" s="452" t="s">
        <v>3712</v>
      </c>
      <c r="H135" s="452" t="s">
        <v>3938</v>
      </c>
      <c r="I135" s="452" t="s">
        <v>3939</v>
      </c>
      <c r="J135" s="452" t="s">
        <v>322</v>
      </c>
      <c r="K135" s="452" t="s">
        <v>322</v>
      </c>
      <c r="L135" s="452" t="s">
        <v>3948</v>
      </c>
      <c r="M135" s="452" t="s">
        <v>618</v>
      </c>
      <c r="N135" s="452" t="s">
        <v>322</v>
      </c>
      <c r="R135" s="452">
        <v>27.0</v>
      </c>
      <c r="S135" s="452">
        <v>40000.0</v>
      </c>
      <c r="T135" s="452" t="s">
        <v>3102</v>
      </c>
      <c r="U135" s="452" t="s">
        <v>3944</v>
      </c>
      <c r="V135" s="452" t="s">
        <v>3939</v>
      </c>
      <c r="W135" s="452" t="s">
        <v>2664</v>
      </c>
      <c r="X135" s="452" t="s">
        <v>103</v>
      </c>
      <c r="Y135" s="452" t="s">
        <v>618</v>
      </c>
      <c r="Z135" s="452" t="s">
        <v>453</v>
      </c>
      <c r="AA135" s="452">
        <v>45686.0</v>
      </c>
      <c r="AB135" s="452" t="s">
        <v>3949</v>
      </c>
      <c r="AC135" s="452" t="s">
        <v>3946</v>
      </c>
      <c r="AD135" s="452">
        <v>30.0</v>
      </c>
      <c r="AE135" s="452" t="s">
        <v>3947</v>
      </c>
    </row>
    <row r="136" ht="15.75" customHeight="1">
      <c r="A136" s="452">
        <v>2042.0</v>
      </c>
      <c r="B136" s="452" t="s">
        <v>149</v>
      </c>
      <c r="C136" s="452" t="s">
        <v>19</v>
      </c>
      <c r="D136" s="452" t="s">
        <v>3950</v>
      </c>
      <c r="E136" s="452" t="s">
        <v>812</v>
      </c>
      <c r="F136" s="452" t="s">
        <v>3951</v>
      </c>
      <c r="G136" s="452" t="s">
        <v>3712</v>
      </c>
      <c r="H136" s="452" t="s">
        <v>3952</v>
      </c>
      <c r="I136" s="452" t="s">
        <v>3953</v>
      </c>
      <c r="K136" s="452" t="s">
        <v>3954</v>
      </c>
      <c r="L136" s="452" t="s">
        <v>3695</v>
      </c>
      <c r="M136" s="452" t="s">
        <v>420</v>
      </c>
      <c r="P136" s="452">
        <v>30.2035</v>
      </c>
      <c r="Q136" s="452">
        <v>-90.9112</v>
      </c>
      <c r="R136" s="452" t="s">
        <v>3955</v>
      </c>
      <c r="S136" s="452">
        <v>130000.0</v>
      </c>
      <c r="T136" s="452" t="s">
        <v>3956</v>
      </c>
      <c r="U136" s="452" t="s">
        <v>3950</v>
      </c>
      <c r="V136" s="452" t="s">
        <v>3957</v>
      </c>
      <c r="W136" s="452" t="s">
        <v>3958</v>
      </c>
      <c r="X136" s="452" t="s">
        <v>297</v>
      </c>
      <c r="Y136" s="452" t="s">
        <v>1086</v>
      </c>
      <c r="Z136" s="452" t="s">
        <v>498</v>
      </c>
      <c r="AA136" s="452">
        <v>45305.0</v>
      </c>
      <c r="AB136" s="452" t="s">
        <v>3959</v>
      </c>
      <c r="AC136" s="452" t="s">
        <v>3960</v>
      </c>
      <c r="AD136" s="452">
        <v>27.0</v>
      </c>
      <c r="AE136" s="452" t="s">
        <v>3961</v>
      </c>
    </row>
    <row r="137" ht="15.75" customHeight="1">
      <c r="A137" s="452">
        <v>2043.0</v>
      </c>
      <c r="B137" s="452" t="s">
        <v>36</v>
      </c>
      <c r="C137" s="452" t="s">
        <v>19</v>
      </c>
      <c r="D137" s="452" t="s">
        <v>3962</v>
      </c>
      <c r="E137" s="452" t="s">
        <v>812</v>
      </c>
      <c r="F137" s="452" t="s">
        <v>3962</v>
      </c>
      <c r="G137" s="452" t="s">
        <v>3728</v>
      </c>
      <c r="H137" s="452" t="s">
        <v>3729</v>
      </c>
      <c r="I137" s="452" t="s">
        <v>3963</v>
      </c>
      <c r="J137" s="452" t="s">
        <v>3964</v>
      </c>
      <c r="K137" s="452" t="s">
        <v>1602</v>
      </c>
      <c r="L137" s="452" t="s">
        <v>26</v>
      </c>
      <c r="M137" s="452" t="s">
        <v>420</v>
      </c>
      <c r="N137" s="452">
        <v>92617.0</v>
      </c>
      <c r="O137" s="452" t="s">
        <v>3965</v>
      </c>
      <c r="P137" s="452">
        <v>33.6427352584945</v>
      </c>
      <c r="Q137" s="452">
        <v>-117.855493916245</v>
      </c>
      <c r="R137" s="452">
        <v>73.0</v>
      </c>
      <c r="U137" s="452" t="s">
        <v>3966</v>
      </c>
      <c r="V137" s="452" t="s">
        <v>3963</v>
      </c>
      <c r="W137" s="452" t="s">
        <v>1602</v>
      </c>
      <c r="X137" s="452" t="s">
        <v>26</v>
      </c>
      <c r="Y137" s="452" t="s">
        <v>420</v>
      </c>
      <c r="Z137" s="452" t="s">
        <v>498</v>
      </c>
      <c r="AA137" s="452">
        <v>44776.0</v>
      </c>
      <c r="AB137" s="452" t="s">
        <v>3967</v>
      </c>
      <c r="AC137" s="452" t="s">
        <v>3968</v>
      </c>
      <c r="AD137" s="452">
        <v>18.0</v>
      </c>
    </row>
    <row r="138" ht="15.75" customHeight="1">
      <c r="A138" s="452">
        <v>2044.0</v>
      </c>
      <c r="B138" s="452" t="s">
        <v>158</v>
      </c>
      <c r="C138" s="452" t="s">
        <v>19</v>
      </c>
      <c r="D138" s="452" t="s">
        <v>3969</v>
      </c>
      <c r="E138" s="452" t="s">
        <v>812</v>
      </c>
      <c r="F138" s="452" t="s">
        <v>3970</v>
      </c>
      <c r="G138" s="452" t="s">
        <v>3712</v>
      </c>
      <c r="H138" s="452" t="s">
        <v>3938</v>
      </c>
      <c r="I138" s="452" t="s">
        <v>3971</v>
      </c>
      <c r="J138" s="452" t="s">
        <v>3972</v>
      </c>
      <c r="K138" s="452" t="s">
        <v>3973</v>
      </c>
      <c r="L138" s="452" t="s">
        <v>70</v>
      </c>
      <c r="M138" s="452" t="s">
        <v>420</v>
      </c>
      <c r="N138" s="452">
        <v>85364.0</v>
      </c>
      <c r="P138" s="452">
        <v>32.718752630993</v>
      </c>
      <c r="Q138" s="452">
        <v>-114.649997720877</v>
      </c>
      <c r="R138" s="452">
        <v>60.0</v>
      </c>
      <c r="S138" s="452">
        <v>12250.0</v>
      </c>
      <c r="T138" s="452" t="s">
        <v>3102</v>
      </c>
      <c r="U138" s="452" t="s">
        <v>3969</v>
      </c>
      <c r="V138" s="452" t="s">
        <v>3971</v>
      </c>
      <c r="W138" s="452" t="s">
        <v>3973</v>
      </c>
      <c r="X138" s="452" t="s">
        <v>26</v>
      </c>
      <c r="Y138" s="452" t="s">
        <v>420</v>
      </c>
      <c r="Z138" s="452" t="s">
        <v>498</v>
      </c>
      <c r="AA138" s="452">
        <v>45092.0</v>
      </c>
      <c r="AB138" s="452" t="s">
        <v>3974</v>
      </c>
      <c r="AC138" s="452" t="s">
        <v>3975</v>
      </c>
      <c r="AD138" s="452">
        <v>15.0</v>
      </c>
      <c r="AE138" s="452" t="s">
        <v>3976</v>
      </c>
    </row>
    <row r="139" ht="15.75" customHeight="1">
      <c r="A139" s="452">
        <v>2045.0</v>
      </c>
      <c r="B139" s="452" t="s">
        <v>158</v>
      </c>
      <c r="C139" s="452" t="s">
        <v>19</v>
      </c>
      <c r="D139" s="452" t="s">
        <v>3977</v>
      </c>
      <c r="E139" s="452" t="s">
        <v>812</v>
      </c>
      <c r="F139" s="452" t="s">
        <v>3977</v>
      </c>
      <c r="G139" s="452" t="s">
        <v>3978</v>
      </c>
      <c r="H139" s="452" t="s">
        <v>3766</v>
      </c>
      <c r="I139" s="452" t="s">
        <v>3677</v>
      </c>
      <c r="J139" s="452" t="s">
        <v>3979</v>
      </c>
      <c r="K139" s="452" t="s">
        <v>3980</v>
      </c>
      <c r="L139" s="452" t="s">
        <v>26</v>
      </c>
      <c r="M139" s="452" t="s">
        <v>420</v>
      </c>
      <c r="N139" s="452" t="s">
        <v>3981</v>
      </c>
      <c r="O139" s="452" t="s">
        <v>3982</v>
      </c>
      <c r="P139" s="452">
        <v>37.3816303537342</v>
      </c>
      <c r="Q139" s="452">
        <v>-121.987508092328</v>
      </c>
      <c r="R139" s="452">
        <v>2.0</v>
      </c>
      <c r="T139" s="452" t="s">
        <v>3682</v>
      </c>
      <c r="U139" s="452" t="s">
        <v>3977</v>
      </c>
      <c r="V139" s="452" t="s">
        <v>3677</v>
      </c>
      <c r="W139" s="452" t="s">
        <v>3980</v>
      </c>
      <c r="X139" s="452" t="s">
        <v>26</v>
      </c>
      <c r="Y139" s="452" t="s">
        <v>420</v>
      </c>
      <c r="Z139" s="452" t="s">
        <v>445</v>
      </c>
      <c r="AA139" s="452">
        <v>45334.0</v>
      </c>
      <c r="AB139" s="452" t="s">
        <v>454</v>
      </c>
      <c r="AC139" s="452" t="s">
        <v>3983</v>
      </c>
      <c r="AD139" s="452">
        <v>24.0</v>
      </c>
      <c r="AE139" s="452" t="s">
        <v>3685</v>
      </c>
      <c r="AF139" s="452" t="s">
        <v>3984</v>
      </c>
      <c r="AG139" s="452" t="s">
        <v>3985</v>
      </c>
      <c r="AH139" s="452" t="s">
        <v>3986</v>
      </c>
    </row>
    <row r="140" ht="15.75" customHeight="1">
      <c r="A140" s="452">
        <v>2046.0</v>
      </c>
      <c r="B140" s="452" t="s">
        <v>158</v>
      </c>
      <c r="C140" s="452" t="s">
        <v>19</v>
      </c>
      <c r="D140" s="452" t="s">
        <v>3987</v>
      </c>
      <c r="E140" s="452" t="s">
        <v>812</v>
      </c>
      <c r="F140" s="452" t="s">
        <v>3987</v>
      </c>
      <c r="G140" s="452" t="s">
        <v>3712</v>
      </c>
      <c r="H140" s="452" t="s">
        <v>3988</v>
      </c>
      <c r="I140" s="452" t="s">
        <v>3989</v>
      </c>
      <c r="J140" s="452" t="s">
        <v>3990</v>
      </c>
      <c r="K140" s="452" t="s">
        <v>921</v>
      </c>
      <c r="L140" s="452" t="s">
        <v>245</v>
      </c>
      <c r="M140" s="452" t="s">
        <v>618</v>
      </c>
      <c r="N140" s="452" t="s">
        <v>3991</v>
      </c>
      <c r="P140" s="452">
        <v>49.2853179499122</v>
      </c>
      <c r="Q140" s="452">
        <v>-123.121777903319</v>
      </c>
      <c r="R140" s="452">
        <v>8.0</v>
      </c>
      <c r="S140" s="452">
        <v>50000.0</v>
      </c>
      <c r="T140" s="452" t="s">
        <v>3992</v>
      </c>
      <c r="U140" s="452" t="s">
        <v>3987</v>
      </c>
      <c r="V140" s="452" t="s">
        <v>3989</v>
      </c>
      <c r="W140" s="452" t="s">
        <v>921</v>
      </c>
      <c r="X140" s="452" t="s">
        <v>245</v>
      </c>
      <c r="Y140" s="452" t="s">
        <v>618</v>
      </c>
      <c r="Z140" s="452" t="s">
        <v>498</v>
      </c>
      <c r="AA140" s="452">
        <v>45339.0</v>
      </c>
      <c r="AB140" s="452" t="s">
        <v>454</v>
      </c>
      <c r="AC140" s="452" t="s">
        <v>3993</v>
      </c>
      <c r="AD140" s="452">
        <v>30.0</v>
      </c>
      <c r="AF140" s="452" t="s">
        <v>3994</v>
      </c>
      <c r="AG140" s="452" t="s">
        <v>3995</v>
      </c>
    </row>
    <row r="141" ht="15.75" customHeight="1">
      <c r="A141" s="452">
        <v>2047.0</v>
      </c>
      <c r="B141" s="452" t="s">
        <v>149</v>
      </c>
      <c r="C141" s="452" t="s">
        <v>19</v>
      </c>
      <c r="D141" s="452" t="s">
        <v>3996</v>
      </c>
      <c r="E141" s="452" t="s">
        <v>1209</v>
      </c>
      <c r="F141" s="452" t="s">
        <v>3997</v>
      </c>
      <c r="G141" s="452" t="s">
        <v>3690</v>
      </c>
      <c r="H141" s="452" t="s">
        <v>3998</v>
      </c>
      <c r="I141" s="452" t="s">
        <v>3999</v>
      </c>
      <c r="J141" s="452" t="s">
        <v>4000</v>
      </c>
      <c r="K141" s="452" t="s">
        <v>4001</v>
      </c>
      <c r="L141" s="452" t="s">
        <v>103</v>
      </c>
      <c r="M141" s="452" t="s">
        <v>618</v>
      </c>
      <c r="N141" s="452" t="s">
        <v>4002</v>
      </c>
      <c r="O141" s="452" t="s">
        <v>4003</v>
      </c>
      <c r="P141" s="452">
        <v>44.2442775525723</v>
      </c>
      <c r="Q141" s="452">
        <v>-76.5111774313482</v>
      </c>
      <c r="R141" s="452">
        <v>10.0</v>
      </c>
      <c r="S141" s="452">
        <v>44300.0</v>
      </c>
      <c r="T141" s="452" t="s">
        <v>4004</v>
      </c>
      <c r="U141" s="452" t="s">
        <v>4005</v>
      </c>
      <c r="V141" s="452" t="s">
        <v>3999</v>
      </c>
      <c r="W141" s="452" t="s">
        <v>4001</v>
      </c>
      <c r="X141" s="452" t="s">
        <v>103</v>
      </c>
      <c r="Y141" s="452" t="s">
        <v>618</v>
      </c>
      <c r="Z141" s="452" t="s">
        <v>498</v>
      </c>
      <c r="AA141" s="452">
        <v>44776.0</v>
      </c>
      <c r="AB141" s="452" t="s">
        <v>4006</v>
      </c>
      <c r="AC141" s="452" t="s">
        <v>4007</v>
      </c>
      <c r="AD141" s="452">
        <v>22.0</v>
      </c>
      <c r="AE141" s="452" t="s">
        <v>4008</v>
      </c>
    </row>
    <row r="142" ht="15.75" customHeight="1">
      <c r="A142" s="452">
        <v>2048.0</v>
      </c>
      <c r="B142" s="452" t="s">
        <v>149</v>
      </c>
      <c r="C142" s="452" t="s">
        <v>19</v>
      </c>
      <c r="D142" s="452" t="s">
        <v>3030</v>
      </c>
      <c r="E142" s="452" t="s">
        <v>812</v>
      </c>
      <c r="F142" s="452" t="s">
        <v>4009</v>
      </c>
      <c r="G142" s="452" t="s">
        <v>3712</v>
      </c>
      <c r="H142" s="452" t="s">
        <v>3938</v>
      </c>
      <c r="I142" s="452" t="s">
        <v>3032</v>
      </c>
      <c r="L142" s="452" t="s">
        <v>90</v>
      </c>
      <c r="M142" s="452" t="s">
        <v>618</v>
      </c>
      <c r="N142" s="452" t="s">
        <v>3035</v>
      </c>
      <c r="O142" s="452" t="s">
        <v>3036</v>
      </c>
      <c r="P142" s="452">
        <v>53.5303089283502</v>
      </c>
      <c r="Q142" s="452">
        <v>-113.512011649751</v>
      </c>
      <c r="R142" s="452">
        <v>17.0</v>
      </c>
      <c r="S142" s="452">
        <v>1800.0</v>
      </c>
      <c r="T142" s="452" t="s">
        <v>4010</v>
      </c>
      <c r="U142" s="452" t="s">
        <v>3030</v>
      </c>
      <c r="V142" s="452" t="s">
        <v>3032</v>
      </c>
      <c r="W142" s="452" t="s">
        <v>3039</v>
      </c>
      <c r="X142" s="452" t="s">
        <v>103</v>
      </c>
      <c r="Y142" s="452" t="s">
        <v>618</v>
      </c>
      <c r="Z142" s="452" t="s">
        <v>498</v>
      </c>
      <c r="AA142" s="452">
        <v>45289.0</v>
      </c>
      <c r="AB142" s="452" t="s">
        <v>4011</v>
      </c>
      <c r="AC142" s="452" t="s">
        <v>3041</v>
      </c>
      <c r="AD142" s="452">
        <v>26.0</v>
      </c>
      <c r="AE142" s="452" t="s">
        <v>4012</v>
      </c>
    </row>
    <row r="143" ht="15.75" customHeight="1">
      <c r="A143" s="452">
        <v>2049.0</v>
      </c>
      <c r="B143" s="452" t="s">
        <v>36</v>
      </c>
      <c r="C143" s="452" t="s">
        <v>19</v>
      </c>
      <c r="D143" s="452" t="s">
        <v>4013</v>
      </c>
      <c r="E143" s="452" t="s">
        <v>1209</v>
      </c>
      <c r="F143" s="452" t="s">
        <v>4013</v>
      </c>
      <c r="G143" s="452" t="s">
        <v>4014</v>
      </c>
      <c r="H143" s="452" t="s">
        <v>4015</v>
      </c>
      <c r="I143" s="452" t="s">
        <v>4016</v>
      </c>
      <c r="J143" s="452" t="s">
        <v>4017</v>
      </c>
      <c r="K143" s="452" t="s">
        <v>4018</v>
      </c>
      <c r="L143" s="452" t="s">
        <v>95</v>
      </c>
      <c r="M143" s="452" t="s">
        <v>420</v>
      </c>
      <c r="N143" s="452">
        <v>75038.0</v>
      </c>
      <c r="O143" s="452" t="s">
        <v>4019</v>
      </c>
      <c r="P143" s="452">
        <v>32.8871871165412</v>
      </c>
      <c r="Q143" s="452">
        <v>-96.9679980036919</v>
      </c>
      <c r="R143" s="452">
        <v>50.0</v>
      </c>
      <c r="U143" s="452" t="s">
        <v>4020</v>
      </c>
      <c r="V143" s="452" t="s">
        <v>4016</v>
      </c>
      <c r="W143" s="452" t="s">
        <v>4021</v>
      </c>
      <c r="Y143" s="452" t="s">
        <v>3650</v>
      </c>
      <c r="Z143" s="452" t="s">
        <v>3464</v>
      </c>
      <c r="AB143" s="452" t="s">
        <v>4016</v>
      </c>
      <c r="AC143" s="452" t="s">
        <v>4022</v>
      </c>
      <c r="AD143" s="452">
        <v>27.0</v>
      </c>
      <c r="AE143" s="452" t="s">
        <v>4023</v>
      </c>
    </row>
    <row r="144" ht="15.75" customHeight="1">
      <c r="A144" s="452">
        <v>2050.0</v>
      </c>
      <c r="B144" s="452" t="s">
        <v>149</v>
      </c>
      <c r="C144" s="452" t="s">
        <v>19</v>
      </c>
      <c r="D144" s="452" t="s">
        <v>82</v>
      </c>
      <c r="E144" s="452" t="s">
        <v>812</v>
      </c>
      <c r="F144" s="452" t="s">
        <v>4024</v>
      </c>
      <c r="G144" s="452" t="s">
        <v>3712</v>
      </c>
      <c r="H144" s="452" t="s">
        <v>3828</v>
      </c>
      <c r="I144" s="452" t="s">
        <v>1147</v>
      </c>
      <c r="K144" s="452" t="s">
        <v>2324</v>
      </c>
      <c r="L144" s="452" t="s">
        <v>42</v>
      </c>
      <c r="M144" s="452" t="s">
        <v>420</v>
      </c>
      <c r="P144" s="452">
        <v>44.111176168545</v>
      </c>
      <c r="Q144" s="452">
        <v>-85.5552180299208</v>
      </c>
      <c r="R144" s="452" t="s">
        <v>4025</v>
      </c>
      <c r="S144" s="452">
        <v>150000.0</v>
      </c>
      <c r="T144" s="452" t="s">
        <v>3664</v>
      </c>
      <c r="U144" s="452" t="s">
        <v>1150</v>
      </c>
      <c r="V144" s="452" t="s">
        <v>1151</v>
      </c>
      <c r="W144" s="452" t="s">
        <v>1152</v>
      </c>
      <c r="X144" s="452" t="s">
        <v>1153</v>
      </c>
      <c r="Y144" s="452" t="s">
        <v>1154</v>
      </c>
      <c r="Z144" s="452" t="s">
        <v>498</v>
      </c>
      <c r="AA144" s="452">
        <v>45090.0</v>
      </c>
      <c r="AB144" s="452" t="s">
        <v>4026</v>
      </c>
      <c r="AC144" s="452" t="s">
        <v>4027</v>
      </c>
      <c r="AD144" s="452">
        <v>25.0</v>
      </c>
      <c r="AE144" s="452" t="s">
        <v>4028</v>
      </c>
    </row>
    <row r="145" ht="15.75" customHeight="1">
      <c r="A145" s="452">
        <v>2051.0</v>
      </c>
      <c r="B145" s="452" t="s">
        <v>149</v>
      </c>
      <c r="C145" s="452" t="s">
        <v>19</v>
      </c>
      <c r="D145" s="452" t="s">
        <v>82</v>
      </c>
      <c r="E145" s="452" t="s">
        <v>812</v>
      </c>
      <c r="F145" s="452" t="s">
        <v>4024</v>
      </c>
      <c r="G145" s="452" t="s">
        <v>3690</v>
      </c>
      <c r="H145" s="452" t="s">
        <v>3828</v>
      </c>
      <c r="I145" s="452" t="s">
        <v>1147</v>
      </c>
      <c r="K145" s="452" t="s">
        <v>2324</v>
      </c>
      <c r="L145" s="452" t="s">
        <v>42</v>
      </c>
      <c r="M145" s="452" t="s">
        <v>420</v>
      </c>
      <c r="P145" s="452">
        <v>44.111176168545</v>
      </c>
      <c r="Q145" s="452">
        <v>-85.5552180299208</v>
      </c>
      <c r="R145" s="452" t="s">
        <v>4029</v>
      </c>
      <c r="S145" s="452">
        <v>50000.0</v>
      </c>
      <c r="T145" s="452" t="s">
        <v>4030</v>
      </c>
      <c r="U145" s="452" t="s">
        <v>1150</v>
      </c>
      <c r="V145" s="452" t="s">
        <v>1147</v>
      </c>
      <c r="W145" s="452" t="s">
        <v>1152</v>
      </c>
      <c r="Y145" s="452" t="s">
        <v>1154</v>
      </c>
      <c r="Z145" s="452" t="s">
        <v>498</v>
      </c>
      <c r="AA145" s="452">
        <v>45090.0</v>
      </c>
      <c r="AB145" s="452" t="s">
        <v>4026</v>
      </c>
      <c r="AC145" s="452" t="s">
        <v>4031</v>
      </c>
      <c r="AD145" s="452">
        <v>25.0</v>
      </c>
      <c r="AE145" s="452" t="s">
        <v>4028</v>
      </c>
    </row>
    <row r="146" ht="15.75" customHeight="1">
      <c r="A146" s="452">
        <v>2052.0</v>
      </c>
      <c r="B146" s="452" t="s">
        <v>55</v>
      </c>
      <c r="C146" s="452" t="s">
        <v>19</v>
      </c>
      <c r="D146" s="452" t="s">
        <v>4032</v>
      </c>
      <c r="E146" s="452" t="s">
        <v>812</v>
      </c>
      <c r="F146" s="452" t="s">
        <v>4033</v>
      </c>
      <c r="G146" s="452" t="s">
        <v>3690</v>
      </c>
      <c r="H146" s="452" t="s">
        <v>3998</v>
      </c>
      <c r="I146" s="452" t="s">
        <v>4034</v>
      </c>
      <c r="K146" s="452" t="s">
        <v>936</v>
      </c>
      <c r="L146" s="452" t="s">
        <v>42</v>
      </c>
      <c r="M146" s="452" t="s">
        <v>420</v>
      </c>
      <c r="P146" s="452">
        <v>42.5223243254673</v>
      </c>
      <c r="Q146" s="452">
        <v>-83.0404080309591</v>
      </c>
      <c r="R146" s="452" t="s">
        <v>4035</v>
      </c>
      <c r="S146" s="452">
        <v>15000.0</v>
      </c>
      <c r="T146" s="452" t="s">
        <v>3253</v>
      </c>
      <c r="U146" s="452" t="s">
        <v>4036</v>
      </c>
      <c r="V146" s="452" t="s">
        <v>4034</v>
      </c>
      <c r="W146" s="452" t="s">
        <v>4037</v>
      </c>
      <c r="X146" s="452" t="s">
        <v>4037</v>
      </c>
      <c r="Y146" s="452" t="s">
        <v>1154</v>
      </c>
      <c r="Z146" s="452" t="s">
        <v>498</v>
      </c>
      <c r="AA146" s="452">
        <v>45095.0</v>
      </c>
      <c r="AB146" s="452" t="s">
        <v>4038</v>
      </c>
      <c r="AC146" s="452" t="s">
        <v>4039</v>
      </c>
      <c r="AD146" s="452">
        <v>22.0</v>
      </c>
      <c r="AE146" s="452" t="s">
        <v>4040</v>
      </c>
    </row>
    <row r="147" ht="15.75" customHeight="1">
      <c r="A147" s="452">
        <v>2053.0</v>
      </c>
      <c r="B147" s="452" t="s">
        <v>158</v>
      </c>
      <c r="C147" s="452" t="s">
        <v>19</v>
      </c>
      <c r="D147" s="452" t="s">
        <v>4041</v>
      </c>
      <c r="E147" s="452" t="s">
        <v>1209</v>
      </c>
      <c r="F147" s="452" t="s">
        <v>4042</v>
      </c>
      <c r="G147" s="452" t="s">
        <v>3978</v>
      </c>
      <c r="H147" s="452" t="s">
        <v>3607</v>
      </c>
      <c r="I147" s="452" t="s">
        <v>4043</v>
      </c>
      <c r="J147" s="452" t="s">
        <v>4044</v>
      </c>
      <c r="K147" s="452" t="s">
        <v>4001</v>
      </c>
      <c r="L147" s="452" t="s">
        <v>103</v>
      </c>
      <c r="M147" s="452" t="s">
        <v>618</v>
      </c>
      <c r="N147" s="452" t="s">
        <v>4045</v>
      </c>
      <c r="P147" s="452">
        <v>44.2470523952177</v>
      </c>
      <c r="Q147" s="452">
        <v>-76.5756664189575</v>
      </c>
      <c r="R147" s="452">
        <v>5.0</v>
      </c>
      <c r="U147" s="452" t="s">
        <v>4041</v>
      </c>
      <c r="V147" s="452" t="s">
        <v>4043</v>
      </c>
      <c r="W147" s="452" t="s">
        <v>4001</v>
      </c>
      <c r="X147" s="452" t="s">
        <v>103</v>
      </c>
      <c r="Y147" s="452" t="s">
        <v>618</v>
      </c>
      <c r="Z147" s="452" t="s">
        <v>498</v>
      </c>
      <c r="AA147" s="452">
        <v>45339.0</v>
      </c>
      <c r="AB147" s="452" t="s">
        <v>454</v>
      </c>
      <c r="AC147" s="452" t="s">
        <v>4046</v>
      </c>
      <c r="AD147" s="452">
        <v>21.0</v>
      </c>
      <c r="AF147" s="452" t="s">
        <v>4047</v>
      </c>
      <c r="AG147" s="452" t="s">
        <v>4048</v>
      </c>
    </row>
    <row r="148" ht="15.75" customHeight="1">
      <c r="A148" s="452">
        <v>2054.0</v>
      </c>
      <c r="B148" s="452" t="s">
        <v>36</v>
      </c>
      <c r="C148" s="452" t="s">
        <v>19</v>
      </c>
      <c r="D148" s="452" t="s">
        <v>4049</v>
      </c>
      <c r="E148" s="452" t="s">
        <v>812</v>
      </c>
      <c r="F148" s="452" t="s">
        <v>4050</v>
      </c>
      <c r="G148" s="452" t="s">
        <v>3728</v>
      </c>
      <c r="H148" s="452" t="s">
        <v>3729</v>
      </c>
      <c r="I148" s="452" t="s">
        <v>4051</v>
      </c>
      <c r="J148" s="452" t="s">
        <v>4052</v>
      </c>
      <c r="K148" s="452" t="s">
        <v>4053</v>
      </c>
      <c r="L148" s="452" t="s">
        <v>297</v>
      </c>
      <c r="M148" s="452" t="s">
        <v>420</v>
      </c>
      <c r="N148" s="452">
        <v>98072.0</v>
      </c>
      <c r="O148" s="452" t="s">
        <v>4054</v>
      </c>
      <c r="P148" s="452">
        <v>47.8047167834816</v>
      </c>
      <c r="Q148" s="452">
        <v>-122.118126471601</v>
      </c>
      <c r="R148" s="452">
        <v>200.0</v>
      </c>
      <c r="S148" s="452">
        <v>120.0</v>
      </c>
      <c r="T148" s="452" t="s">
        <v>3682</v>
      </c>
      <c r="U148" s="452" t="s">
        <v>4055</v>
      </c>
      <c r="V148" s="452" t="s">
        <v>4051</v>
      </c>
      <c r="W148" s="452" t="s">
        <v>4053</v>
      </c>
      <c r="X148" s="452" t="s">
        <v>297</v>
      </c>
      <c r="Y148" s="452" t="s">
        <v>420</v>
      </c>
      <c r="Z148" s="452" t="s">
        <v>498</v>
      </c>
      <c r="AA148" s="452">
        <v>44435.0</v>
      </c>
      <c r="AB148" s="452" t="s">
        <v>4056</v>
      </c>
      <c r="AC148" s="452" t="s">
        <v>4057</v>
      </c>
      <c r="AD148" s="452">
        <v>22.0</v>
      </c>
      <c r="AE148" s="452" t="s">
        <v>4058</v>
      </c>
    </row>
    <row r="149" ht="15.75" customHeight="1">
      <c r="A149" s="452">
        <v>2055.0</v>
      </c>
      <c r="B149" s="452" t="s">
        <v>149</v>
      </c>
      <c r="C149" s="452" t="s">
        <v>19</v>
      </c>
      <c r="D149" s="452" t="s">
        <v>4049</v>
      </c>
      <c r="E149" s="452" t="s">
        <v>812</v>
      </c>
      <c r="F149" s="452" t="s">
        <v>4050</v>
      </c>
      <c r="G149" s="452" t="s">
        <v>3728</v>
      </c>
      <c r="H149" s="452" t="s">
        <v>3729</v>
      </c>
      <c r="I149" s="452" t="s">
        <v>4051</v>
      </c>
      <c r="J149" s="452" t="s">
        <v>4052</v>
      </c>
      <c r="K149" s="452" t="s">
        <v>4053</v>
      </c>
      <c r="L149" s="452" t="s">
        <v>297</v>
      </c>
      <c r="M149" s="452" t="s">
        <v>420</v>
      </c>
      <c r="N149" s="452">
        <v>98072.0</v>
      </c>
      <c r="O149" s="452" t="s">
        <v>4054</v>
      </c>
      <c r="P149" s="452">
        <v>47.8047167834816</v>
      </c>
      <c r="Q149" s="452">
        <v>-122.118126471601</v>
      </c>
      <c r="R149" s="452" t="s">
        <v>3663</v>
      </c>
      <c r="S149" s="452">
        <v>4000.0</v>
      </c>
      <c r="T149" s="452" t="s">
        <v>3682</v>
      </c>
      <c r="U149" s="452" t="s">
        <v>4055</v>
      </c>
      <c r="V149" s="452" t="s">
        <v>4051</v>
      </c>
      <c r="W149" s="452" t="s">
        <v>4053</v>
      </c>
      <c r="X149" s="452" t="s">
        <v>297</v>
      </c>
      <c r="Y149" s="452" t="s">
        <v>420</v>
      </c>
      <c r="Z149" s="452" t="s">
        <v>498</v>
      </c>
      <c r="AA149" s="452">
        <v>45090.0</v>
      </c>
      <c r="AB149" s="452" t="s">
        <v>4059</v>
      </c>
      <c r="AC149" s="452" t="s">
        <v>4057</v>
      </c>
      <c r="AD149" s="452">
        <v>22.0</v>
      </c>
    </row>
    <row r="150" ht="15.75" customHeight="1">
      <c r="A150" s="452">
        <v>2056.0</v>
      </c>
      <c r="B150" s="452" t="s">
        <v>149</v>
      </c>
      <c r="C150" s="452" t="s">
        <v>19</v>
      </c>
      <c r="D150" s="452" t="s">
        <v>4060</v>
      </c>
      <c r="E150" s="452" t="s">
        <v>1209</v>
      </c>
      <c r="F150" s="452" t="s">
        <v>322</v>
      </c>
      <c r="G150" s="452" t="s">
        <v>3690</v>
      </c>
      <c r="H150" s="452" t="s">
        <v>3607</v>
      </c>
      <c r="I150" s="452" t="s">
        <v>4061</v>
      </c>
      <c r="M150" s="452" t="s">
        <v>420</v>
      </c>
      <c r="O150" s="452" t="s">
        <v>322</v>
      </c>
      <c r="P150" s="452" t="s">
        <v>322</v>
      </c>
      <c r="Q150" s="452" t="s">
        <v>322</v>
      </c>
      <c r="R150" s="452" t="s">
        <v>322</v>
      </c>
      <c r="U150" s="452" t="s">
        <v>4060</v>
      </c>
      <c r="W150" s="452" t="s">
        <v>4062</v>
      </c>
      <c r="Y150" s="452" t="s">
        <v>4063</v>
      </c>
      <c r="Z150" s="452" t="s">
        <v>1196</v>
      </c>
      <c r="AB150" s="452" t="s">
        <v>454</v>
      </c>
      <c r="AC150" s="452" t="s">
        <v>4064</v>
      </c>
      <c r="AD150" s="452">
        <v>31.0</v>
      </c>
      <c r="AE150" s="452" t="s">
        <v>4065</v>
      </c>
      <c r="AF150" s="452" t="s">
        <v>4066</v>
      </c>
      <c r="AG150" s="452" t="s">
        <v>4067</v>
      </c>
      <c r="AH150" s="452" t="s">
        <v>4068</v>
      </c>
    </row>
    <row r="151" ht="15.75" customHeight="1">
      <c r="A151" s="452">
        <v>2057.0</v>
      </c>
      <c r="B151" s="452" t="s">
        <v>149</v>
      </c>
      <c r="C151" s="452" t="s">
        <v>19</v>
      </c>
      <c r="D151" s="452" t="s">
        <v>4069</v>
      </c>
      <c r="E151" s="452" t="s">
        <v>812</v>
      </c>
      <c r="F151" s="452" t="s">
        <v>4070</v>
      </c>
      <c r="G151" s="452" t="s">
        <v>3656</v>
      </c>
      <c r="H151" s="452" t="s">
        <v>1944</v>
      </c>
      <c r="I151" s="452" t="s">
        <v>4071</v>
      </c>
      <c r="J151" s="452" t="s">
        <v>4072</v>
      </c>
      <c r="K151" s="452" t="s">
        <v>826</v>
      </c>
      <c r="L151" s="452" t="s">
        <v>130</v>
      </c>
      <c r="M151" s="452" t="s">
        <v>420</v>
      </c>
      <c r="N151" s="452">
        <v>63111.0</v>
      </c>
      <c r="O151" s="452" t="s">
        <v>4073</v>
      </c>
      <c r="P151" s="452">
        <v>38.5473101130915</v>
      </c>
      <c r="Q151" s="452">
        <v>-90.2688666386177</v>
      </c>
      <c r="R151" s="452" t="s">
        <v>3663</v>
      </c>
      <c r="S151" s="452">
        <v>30000.0</v>
      </c>
      <c r="T151" s="452" t="s">
        <v>4074</v>
      </c>
      <c r="U151" s="452" t="s">
        <v>4075</v>
      </c>
      <c r="V151" s="452" t="s">
        <v>4071</v>
      </c>
      <c r="Y151" s="452" t="s">
        <v>4076</v>
      </c>
      <c r="Z151" s="452" t="s">
        <v>498</v>
      </c>
      <c r="AA151" s="452">
        <v>44892.0</v>
      </c>
      <c r="AB151" s="452" t="s">
        <v>4077</v>
      </c>
      <c r="AC151" s="452" t="s">
        <v>4078</v>
      </c>
      <c r="AD151" s="452">
        <v>30.0</v>
      </c>
      <c r="AE151" s="452" t="s">
        <v>4079</v>
      </c>
    </row>
    <row r="152" ht="15.75" customHeight="1">
      <c r="A152" s="452">
        <v>2058.0</v>
      </c>
      <c r="B152" s="452" t="s">
        <v>36</v>
      </c>
      <c r="C152" s="452" t="s">
        <v>19</v>
      </c>
      <c r="D152" s="452" t="s">
        <v>4080</v>
      </c>
      <c r="E152" s="452" t="s">
        <v>1209</v>
      </c>
      <c r="F152" s="452" t="s">
        <v>4080</v>
      </c>
      <c r="G152" s="452" t="s">
        <v>4081</v>
      </c>
      <c r="H152" s="452" t="s">
        <v>4082</v>
      </c>
      <c r="I152" s="452" t="s">
        <v>4083</v>
      </c>
      <c r="J152" s="452" t="s">
        <v>4084</v>
      </c>
      <c r="K152" s="452" t="s">
        <v>4085</v>
      </c>
      <c r="L152" s="452" t="s">
        <v>250</v>
      </c>
      <c r="M152" s="452" t="s">
        <v>420</v>
      </c>
      <c r="N152" s="452">
        <v>8512.0</v>
      </c>
      <c r="P152" s="452">
        <v>40.3351897674728</v>
      </c>
      <c r="Q152" s="452">
        <v>-74.4766030169243</v>
      </c>
      <c r="R152" s="452">
        <v>800.0</v>
      </c>
      <c r="U152" s="452" t="s">
        <v>4080</v>
      </c>
      <c r="V152" s="452" t="s">
        <v>4086</v>
      </c>
      <c r="W152" s="452" t="s">
        <v>4087</v>
      </c>
      <c r="X152" s="452" t="s">
        <v>250</v>
      </c>
      <c r="Y152" s="452" t="s">
        <v>420</v>
      </c>
      <c r="Z152" s="452" t="s">
        <v>1196</v>
      </c>
      <c r="AB152" s="452" t="s">
        <v>4083</v>
      </c>
      <c r="AC152" s="452" t="s">
        <v>4088</v>
      </c>
      <c r="AD152" s="452">
        <v>30.0</v>
      </c>
    </row>
    <row r="153" ht="15.75" customHeight="1">
      <c r="A153" s="452">
        <v>2059.0</v>
      </c>
      <c r="B153" s="452" t="s">
        <v>149</v>
      </c>
      <c r="C153" s="452" t="s">
        <v>19</v>
      </c>
      <c r="D153" s="452" t="s">
        <v>4089</v>
      </c>
      <c r="E153" s="452" t="s">
        <v>812</v>
      </c>
      <c r="F153" s="452" t="s">
        <v>4090</v>
      </c>
      <c r="G153" s="452" t="s">
        <v>3712</v>
      </c>
      <c r="H153" s="452" t="s">
        <v>3796</v>
      </c>
      <c r="I153" s="452" t="s">
        <v>4091</v>
      </c>
      <c r="K153" s="452" t="s">
        <v>4092</v>
      </c>
      <c r="L153" s="452" t="s">
        <v>49</v>
      </c>
      <c r="M153" s="452" t="s">
        <v>420</v>
      </c>
      <c r="N153" s="452">
        <v>89047.0</v>
      </c>
      <c r="O153" s="452" t="s">
        <v>4093</v>
      </c>
      <c r="P153" s="452">
        <v>37.8303152558278</v>
      </c>
      <c r="Q153" s="452">
        <v>-117.818983562173</v>
      </c>
      <c r="R153" s="452" t="s">
        <v>4094</v>
      </c>
      <c r="S153" s="452">
        <v>3630.0</v>
      </c>
      <c r="T153" s="452" t="s">
        <v>2894</v>
      </c>
      <c r="U153" s="452" t="s">
        <v>4095</v>
      </c>
      <c r="V153" s="452" t="s">
        <v>4091</v>
      </c>
      <c r="W153" s="452" t="s">
        <v>2357</v>
      </c>
      <c r="X153" s="452" t="s">
        <v>2358</v>
      </c>
      <c r="Y153" s="452" t="s">
        <v>1086</v>
      </c>
      <c r="Z153" s="452" t="s">
        <v>498</v>
      </c>
      <c r="AA153" s="452">
        <v>44776.0</v>
      </c>
      <c r="AC153" s="452" t="s">
        <v>4096</v>
      </c>
      <c r="AD153" s="452">
        <v>22.0</v>
      </c>
      <c r="AE153" s="452" t="s">
        <v>4097</v>
      </c>
    </row>
    <row r="154" ht="15.75" customHeight="1">
      <c r="A154" s="452">
        <v>2060.0</v>
      </c>
      <c r="B154" s="452" t="s">
        <v>36</v>
      </c>
      <c r="C154" s="452" t="s">
        <v>19</v>
      </c>
      <c r="D154" s="452" t="s">
        <v>3148</v>
      </c>
      <c r="E154" s="452" t="s">
        <v>1209</v>
      </c>
      <c r="F154" s="452" t="s">
        <v>3149</v>
      </c>
      <c r="G154" s="452" t="s">
        <v>3690</v>
      </c>
      <c r="H154" s="452" t="s">
        <v>3150</v>
      </c>
      <c r="I154" s="452" t="s">
        <v>3151</v>
      </c>
      <c r="J154" s="452" t="s">
        <v>3152</v>
      </c>
      <c r="K154" s="452" t="s">
        <v>3153</v>
      </c>
      <c r="L154" s="452" t="s">
        <v>263</v>
      </c>
      <c r="M154" s="452" t="s">
        <v>420</v>
      </c>
      <c r="N154" s="452">
        <v>84601.0</v>
      </c>
      <c r="O154" s="452" t="s">
        <v>3154</v>
      </c>
      <c r="P154" s="452">
        <v>40.2249803208373</v>
      </c>
      <c r="Q154" s="452">
        <v>-111.713837003827</v>
      </c>
      <c r="R154" s="452">
        <v>11.0</v>
      </c>
      <c r="S154" s="452">
        <v>2000.0</v>
      </c>
      <c r="T154" s="452" t="s">
        <v>3155</v>
      </c>
      <c r="V154" s="452" t="s">
        <v>3151</v>
      </c>
      <c r="W154" s="452" t="s">
        <v>3153</v>
      </c>
      <c r="X154" s="452" t="s">
        <v>263</v>
      </c>
      <c r="Y154" s="452" t="s">
        <v>420</v>
      </c>
      <c r="Z154" s="452" t="s">
        <v>498</v>
      </c>
      <c r="AA154" s="452">
        <v>45289.0</v>
      </c>
      <c r="AB154" s="452" t="s">
        <v>3156</v>
      </c>
      <c r="AC154" s="452" t="s">
        <v>4098</v>
      </c>
      <c r="AD154" s="452">
        <v>28.0</v>
      </c>
      <c r="AE154" s="452" t="s">
        <v>3158</v>
      </c>
    </row>
    <row r="155" ht="15.75" customHeight="1">
      <c r="A155" s="452">
        <v>2061.0</v>
      </c>
      <c r="B155" s="452" t="s">
        <v>158</v>
      </c>
      <c r="C155" s="452" t="s">
        <v>19</v>
      </c>
      <c r="D155" s="452" t="s">
        <v>4099</v>
      </c>
      <c r="E155" s="452" t="s">
        <v>812</v>
      </c>
      <c r="F155" s="452" t="s">
        <v>4100</v>
      </c>
      <c r="G155" s="452" t="s">
        <v>3712</v>
      </c>
      <c r="H155" s="452" t="s">
        <v>3914</v>
      </c>
      <c r="I155" s="452" t="s">
        <v>4101</v>
      </c>
      <c r="J155" s="452" t="s">
        <v>4102</v>
      </c>
      <c r="K155" s="452" t="s">
        <v>4103</v>
      </c>
      <c r="L155" s="452" t="s">
        <v>3504</v>
      </c>
      <c r="M155" s="452" t="s">
        <v>420</v>
      </c>
      <c r="N155" s="452">
        <v>71730.0</v>
      </c>
      <c r="O155" s="452" t="s">
        <v>4104</v>
      </c>
      <c r="P155" s="452">
        <v>33.1858326602264</v>
      </c>
      <c r="Q155" s="452">
        <v>-92.7008489316008</v>
      </c>
      <c r="R155" s="452">
        <v>144.0</v>
      </c>
      <c r="S155" s="452">
        <v>1310.0</v>
      </c>
      <c r="T155" s="452" t="s">
        <v>2894</v>
      </c>
      <c r="U155" s="452" t="s">
        <v>4105</v>
      </c>
      <c r="V155" s="452" t="s">
        <v>4106</v>
      </c>
      <c r="W155" s="452" t="s">
        <v>4107</v>
      </c>
      <c r="X155" s="452" t="s">
        <v>4108</v>
      </c>
      <c r="Y155" s="452" t="s">
        <v>4109</v>
      </c>
      <c r="Z155" s="452" t="s">
        <v>498</v>
      </c>
      <c r="AA155" s="452">
        <v>44776.0</v>
      </c>
      <c r="AB155" s="452" t="s">
        <v>4110</v>
      </c>
      <c r="AC155" s="452" t="s">
        <v>4111</v>
      </c>
      <c r="AD155" s="452">
        <v>28.0</v>
      </c>
      <c r="AE155" s="452" t="s">
        <v>4112</v>
      </c>
    </row>
    <row r="156" ht="15.75" customHeight="1">
      <c r="A156" s="452">
        <v>2062.0</v>
      </c>
      <c r="B156" s="452" t="s">
        <v>158</v>
      </c>
      <c r="C156" s="452" t="s">
        <v>19</v>
      </c>
      <c r="D156" s="452" t="s">
        <v>4099</v>
      </c>
      <c r="E156" s="452" t="s">
        <v>812</v>
      </c>
      <c r="F156" s="452" t="s">
        <v>4113</v>
      </c>
      <c r="G156" s="452" t="s">
        <v>3712</v>
      </c>
      <c r="H156" s="452" t="s">
        <v>3914</v>
      </c>
      <c r="I156" s="452" t="s">
        <v>4101</v>
      </c>
      <c r="J156" s="452" t="s">
        <v>4114</v>
      </c>
      <c r="K156" s="452" t="s">
        <v>4103</v>
      </c>
      <c r="L156" s="452" t="s">
        <v>3504</v>
      </c>
      <c r="M156" s="452" t="s">
        <v>420</v>
      </c>
      <c r="N156" s="452">
        <v>71730.0</v>
      </c>
      <c r="O156" s="452" t="s">
        <v>4104</v>
      </c>
      <c r="P156" s="452">
        <v>33.1121260977146</v>
      </c>
      <c r="Q156" s="452">
        <v>-92.6677834604386</v>
      </c>
      <c r="R156" s="452">
        <v>143.0</v>
      </c>
      <c r="S156" s="452">
        <v>1310.0</v>
      </c>
      <c r="T156" s="452" t="s">
        <v>2894</v>
      </c>
      <c r="U156" s="452" t="s">
        <v>4105</v>
      </c>
      <c r="V156" s="452" t="s">
        <v>4106</v>
      </c>
      <c r="W156" s="452" t="s">
        <v>4107</v>
      </c>
      <c r="X156" s="452" t="s">
        <v>4108</v>
      </c>
      <c r="Y156" s="452" t="s">
        <v>4109</v>
      </c>
      <c r="Z156" s="452" t="s">
        <v>498</v>
      </c>
      <c r="AA156" s="452">
        <v>44776.0</v>
      </c>
      <c r="AB156" s="452" t="s">
        <v>4115</v>
      </c>
      <c r="AC156" s="452" t="s">
        <v>4111</v>
      </c>
      <c r="AD156" s="452">
        <v>28.0</v>
      </c>
      <c r="AE156" s="452" t="s">
        <v>4112</v>
      </c>
    </row>
    <row r="157" ht="15.75" customHeight="1">
      <c r="A157" s="452">
        <v>2063.0</v>
      </c>
      <c r="B157" s="452" t="s">
        <v>158</v>
      </c>
      <c r="C157" s="452" t="s">
        <v>19</v>
      </c>
      <c r="D157" s="452" t="s">
        <v>4099</v>
      </c>
      <c r="E157" s="452" t="s">
        <v>812</v>
      </c>
      <c r="F157" s="452" t="s">
        <v>4116</v>
      </c>
      <c r="G157" s="452" t="s">
        <v>3712</v>
      </c>
      <c r="H157" s="452" t="s">
        <v>3914</v>
      </c>
      <c r="I157" s="452" t="s">
        <v>3502</v>
      </c>
      <c r="J157" s="452" t="s">
        <v>4117</v>
      </c>
      <c r="K157" s="452" t="s">
        <v>4118</v>
      </c>
      <c r="L157" s="452" t="s">
        <v>3504</v>
      </c>
      <c r="M157" s="452" t="s">
        <v>420</v>
      </c>
      <c r="N157" s="452">
        <v>71753.0</v>
      </c>
      <c r="O157" s="452" t="s">
        <v>4104</v>
      </c>
      <c r="P157" s="452">
        <v>33.1845884508672</v>
      </c>
      <c r="Q157" s="452">
        <v>-92.9370152837193</v>
      </c>
      <c r="R157" s="452">
        <v>143.0</v>
      </c>
      <c r="S157" s="452">
        <v>1310.0</v>
      </c>
      <c r="T157" s="452" t="s">
        <v>2894</v>
      </c>
      <c r="U157" s="452" t="s">
        <v>4105</v>
      </c>
      <c r="V157" s="452" t="s">
        <v>4106</v>
      </c>
      <c r="W157" s="452" t="s">
        <v>4107</v>
      </c>
      <c r="X157" s="452" t="s">
        <v>4108</v>
      </c>
      <c r="Y157" s="452" t="s">
        <v>4109</v>
      </c>
      <c r="Z157" s="452" t="s">
        <v>498</v>
      </c>
      <c r="AA157" s="452">
        <v>44776.0</v>
      </c>
      <c r="AB157" s="452" t="s">
        <v>4119</v>
      </c>
      <c r="AC157" s="452" t="s">
        <v>4120</v>
      </c>
      <c r="AD157" s="452">
        <v>28.0</v>
      </c>
      <c r="AE157" s="452" t="s">
        <v>4112</v>
      </c>
    </row>
    <row r="158" ht="15.75" customHeight="1">
      <c r="A158" s="452">
        <v>2064.0</v>
      </c>
      <c r="B158" s="452" t="s">
        <v>149</v>
      </c>
      <c r="C158" s="452" t="s">
        <v>19</v>
      </c>
      <c r="D158" s="452" t="s">
        <v>338</v>
      </c>
      <c r="E158" s="452" t="s">
        <v>812</v>
      </c>
      <c r="F158" s="452" t="s">
        <v>4121</v>
      </c>
      <c r="G158" s="452" t="s">
        <v>3656</v>
      </c>
      <c r="H158" s="452" t="s">
        <v>1980</v>
      </c>
      <c r="I158" s="452" t="s">
        <v>4122</v>
      </c>
      <c r="J158" s="452" t="s">
        <v>4123</v>
      </c>
      <c r="K158" s="452" t="s">
        <v>1458</v>
      </c>
      <c r="L158" s="452" t="s">
        <v>60</v>
      </c>
      <c r="M158" s="452" t="s">
        <v>420</v>
      </c>
      <c r="P158" s="452">
        <v>37.0456814281372</v>
      </c>
      <c r="Q158" s="452">
        <v>-87.3069304548243</v>
      </c>
      <c r="R158" s="452" t="s">
        <v>4124</v>
      </c>
      <c r="S158" s="452">
        <v>120000.0</v>
      </c>
      <c r="T158" s="452" t="s">
        <v>3664</v>
      </c>
      <c r="U158" s="452" t="s">
        <v>338</v>
      </c>
      <c r="V158" s="452" t="s">
        <v>4122</v>
      </c>
      <c r="W158" s="452" t="s">
        <v>631</v>
      </c>
      <c r="X158" s="452" t="s">
        <v>1204</v>
      </c>
      <c r="Y158" s="452" t="s">
        <v>1256</v>
      </c>
      <c r="Z158" s="452" t="s">
        <v>498</v>
      </c>
      <c r="AA158" s="452">
        <v>45091.0</v>
      </c>
      <c r="AB158" s="452" t="s">
        <v>4125</v>
      </c>
      <c r="AC158" s="452" t="s">
        <v>4126</v>
      </c>
      <c r="AD158" s="452">
        <v>18.0</v>
      </c>
      <c r="AE158" s="452" t="s">
        <v>4127</v>
      </c>
    </row>
    <row r="159" ht="15.75" customHeight="1">
      <c r="A159" s="452">
        <v>2065.0</v>
      </c>
      <c r="B159" s="452" t="s">
        <v>158</v>
      </c>
      <c r="C159" s="452" t="s">
        <v>19</v>
      </c>
      <c r="D159" s="452" t="s">
        <v>4128</v>
      </c>
      <c r="E159" s="452" t="s">
        <v>812</v>
      </c>
      <c r="F159" s="452" t="s">
        <v>4128</v>
      </c>
      <c r="G159" s="452" t="s">
        <v>3690</v>
      </c>
      <c r="H159" s="452" t="s">
        <v>2757</v>
      </c>
      <c r="I159" s="452" t="s">
        <v>4129</v>
      </c>
      <c r="J159" s="452" t="s">
        <v>4130</v>
      </c>
      <c r="K159" s="452" t="s">
        <v>4131</v>
      </c>
      <c r="L159" s="452" t="s">
        <v>60</v>
      </c>
      <c r="M159" s="452" t="s">
        <v>420</v>
      </c>
      <c r="N159" s="452">
        <v>38501.0</v>
      </c>
      <c r="O159" s="452" t="s">
        <v>4132</v>
      </c>
      <c r="P159" s="452">
        <v>36.2</v>
      </c>
      <c r="Q159" s="452">
        <v>-86.0</v>
      </c>
      <c r="R159" s="452">
        <v>2.0</v>
      </c>
      <c r="U159" s="452" t="s">
        <v>4128</v>
      </c>
      <c r="V159" s="452" t="s">
        <v>4129</v>
      </c>
      <c r="W159" s="452" t="s">
        <v>4131</v>
      </c>
      <c r="X159" s="452" t="s">
        <v>60</v>
      </c>
      <c r="Y159" s="452" t="s">
        <v>420</v>
      </c>
      <c r="Z159" s="452" t="s">
        <v>498</v>
      </c>
      <c r="AA159" s="452">
        <v>44891.0</v>
      </c>
      <c r="AB159" s="452" t="s">
        <v>4133</v>
      </c>
      <c r="AC159" s="452" t="s">
        <v>4134</v>
      </c>
      <c r="AD159" s="452">
        <v>23.0</v>
      </c>
    </row>
    <row r="160" ht="15.75" customHeight="1">
      <c r="A160" s="452">
        <v>2066.0</v>
      </c>
      <c r="B160" s="452" t="s">
        <v>55</v>
      </c>
      <c r="C160" s="452" t="s">
        <v>19</v>
      </c>
      <c r="D160" s="452" t="s">
        <v>3191</v>
      </c>
      <c r="E160" s="452" t="s">
        <v>812</v>
      </c>
      <c r="F160" s="452" t="s">
        <v>4135</v>
      </c>
      <c r="G160" s="452" t="s">
        <v>3712</v>
      </c>
      <c r="H160" s="452" t="s">
        <v>3914</v>
      </c>
      <c r="I160" s="452" t="s">
        <v>3187</v>
      </c>
      <c r="J160" s="452" t="s">
        <v>3188</v>
      </c>
      <c r="K160" s="452" t="s">
        <v>3189</v>
      </c>
      <c r="L160" s="452" t="s">
        <v>49</v>
      </c>
      <c r="M160" s="452" t="s">
        <v>420</v>
      </c>
      <c r="O160" s="452" t="s">
        <v>3190</v>
      </c>
      <c r="P160" s="452">
        <v>41.5699754610991</v>
      </c>
      <c r="Q160" s="452">
        <v>-117.785810940654</v>
      </c>
      <c r="R160" s="452">
        <v>65.0</v>
      </c>
      <c r="S160" s="452">
        <v>5640.0</v>
      </c>
      <c r="T160" s="452" t="s">
        <v>2894</v>
      </c>
      <c r="U160" s="452" t="s">
        <v>3191</v>
      </c>
      <c r="V160" s="452" t="s">
        <v>3187</v>
      </c>
      <c r="W160" s="452" t="s">
        <v>921</v>
      </c>
      <c r="X160" s="452" t="s">
        <v>245</v>
      </c>
      <c r="Y160" s="452" t="s">
        <v>618</v>
      </c>
      <c r="Z160" s="452" t="s">
        <v>498</v>
      </c>
      <c r="AA160" s="452">
        <v>44776.0</v>
      </c>
      <c r="AB160" s="452" t="s">
        <v>3193</v>
      </c>
      <c r="AC160" s="452" t="s">
        <v>4136</v>
      </c>
      <c r="AD160" s="452">
        <v>24.0</v>
      </c>
      <c r="AE160" s="452" t="s">
        <v>3195</v>
      </c>
    </row>
    <row r="161" ht="15.75" customHeight="1">
      <c r="A161" s="452">
        <v>2067.0</v>
      </c>
      <c r="B161" s="452" t="s">
        <v>149</v>
      </c>
      <c r="C161" s="452" t="s">
        <v>19</v>
      </c>
      <c r="D161" s="452" t="s">
        <v>4137</v>
      </c>
      <c r="E161" s="452" t="s">
        <v>1209</v>
      </c>
      <c r="F161" s="452" t="s">
        <v>4137</v>
      </c>
      <c r="G161" s="452" t="s">
        <v>3712</v>
      </c>
      <c r="H161" s="452" t="s">
        <v>4138</v>
      </c>
      <c r="I161" s="452" t="s">
        <v>4139</v>
      </c>
      <c r="K161" s="452" t="s">
        <v>4140</v>
      </c>
      <c r="L161" s="452" t="s">
        <v>3695</v>
      </c>
      <c r="M161" s="452" t="s">
        <v>420</v>
      </c>
      <c r="P161" s="452">
        <v>30.2576953</v>
      </c>
      <c r="Q161" s="452">
        <v>-91.0879792</v>
      </c>
      <c r="R161" s="452" t="s">
        <v>1433</v>
      </c>
      <c r="Z161" s="452" t="s">
        <v>1840</v>
      </c>
      <c r="AA161" s="452">
        <v>45468.0</v>
      </c>
      <c r="AB161" s="452" t="s">
        <v>2210</v>
      </c>
      <c r="AC161" s="452" t="s">
        <v>4141</v>
      </c>
      <c r="AD161" s="452">
        <v>28.0</v>
      </c>
    </row>
    <row r="162" ht="15.75" customHeight="1">
      <c r="A162" s="452">
        <v>2068.0</v>
      </c>
      <c r="B162" s="452" t="s">
        <v>36</v>
      </c>
      <c r="C162" s="452" t="s">
        <v>19</v>
      </c>
      <c r="D162" s="452" t="s">
        <v>4142</v>
      </c>
      <c r="E162" s="452" t="s">
        <v>1209</v>
      </c>
      <c r="F162" s="452" t="s">
        <v>4142</v>
      </c>
      <c r="G162" s="452" t="s">
        <v>4143</v>
      </c>
      <c r="H162" s="452" t="s">
        <v>4144</v>
      </c>
      <c r="I162" s="452" t="s">
        <v>4145</v>
      </c>
      <c r="J162" s="452" t="s">
        <v>4146</v>
      </c>
      <c r="K162" s="452" t="s">
        <v>4147</v>
      </c>
      <c r="L162" s="452" t="s">
        <v>297</v>
      </c>
      <c r="M162" s="452" t="s">
        <v>420</v>
      </c>
      <c r="N162" s="452">
        <v>98837.0</v>
      </c>
      <c r="P162" s="452">
        <v>47.2031878981075</v>
      </c>
      <c r="Q162" s="452">
        <v>-119.294413185899</v>
      </c>
      <c r="R162" s="452">
        <v>500.0</v>
      </c>
      <c r="U162" s="452" t="s">
        <v>4148</v>
      </c>
      <c r="V162" s="452" t="s">
        <v>4145</v>
      </c>
      <c r="W162" s="452" t="s">
        <v>4147</v>
      </c>
      <c r="X162" s="452" t="s">
        <v>297</v>
      </c>
      <c r="Y162" s="452" t="s">
        <v>420</v>
      </c>
      <c r="Z162" s="452" t="s">
        <v>453</v>
      </c>
      <c r="AA162" s="452">
        <v>45504.0</v>
      </c>
      <c r="AB162" s="452" t="s">
        <v>4145</v>
      </c>
      <c r="AC162" s="452" t="s">
        <v>4149</v>
      </c>
      <c r="AD162" s="452">
        <v>21.0</v>
      </c>
      <c r="AI162" s="452" t="s">
        <v>4150</v>
      </c>
    </row>
    <row r="163" ht="15.75" customHeight="1">
      <c r="A163" s="452">
        <v>2069.0</v>
      </c>
      <c r="B163" s="452" t="s">
        <v>36</v>
      </c>
      <c r="C163" s="452" t="s">
        <v>19</v>
      </c>
      <c r="D163" s="452" t="s">
        <v>4151</v>
      </c>
      <c r="E163" s="452" t="s">
        <v>812</v>
      </c>
      <c r="F163" s="452" t="s">
        <v>4152</v>
      </c>
      <c r="G163" s="452" t="s">
        <v>3728</v>
      </c>
      <c r="H163" s="452" t="s">
        <v>4153</v>
      </c>
      <c r="I163" s="452" t="s">
        <v>4154</v>
      </c>
      <c r="J163" s="452" t="s">
        <v>4155</v>
      </c>
      <c r="K163" s="452" t="s">
        <v>723</v>
      </c>
      <c r="L163" s="452" t="s">
        <v>224</v>
      </c>
      <c r="M163" s="452" t="s">
        <v>420</v>
      </c>
      <c r="N163" s="452">
        <v>53209.0</v>
      </c>
      <c r="O163" s="452" t="s">
        <v>4156</v>
      </c>
      <c r="P163" s="452">
        <v>43.1276400764157</v>
      </c>
      <c r="Q163" s="452">
        <v>-87.9491421462994</v>
      </c>
      <c r="S163" s="452">
        <v>250.0</v>
      </c>
      <c r="T163" s="452" t="s">
        <v>4157</v>
      </c>
      <c r="U163" s="452" t="s">
        <v>4158</v>
      </c>
      <c r="V163" s="452" t="s">
        <v>4159</v>
      </c>
      <c r="W163" s="452" t="s">
        <v>4160</v>
      </c>
      <c r="X163" s="452" t="s">
        <v>4161</v>
      </c>
      <c r="Y163" s="452" t="s">
        <v>659</v>
      </c>
      <c r="Z163" s="452" t="s">
        <v>486</v>
      </c>
      <c r="AA163" s="452">
        <v>45584.0</v>
      </c>
      <c r="AB163" s="452" t="s">
        <v>4162</v>
      </c>
      <c r="AC163" s="452" t="s">
        <v>4163</v>
      </c>
      <c r="AD163" s="452">
        <v>22.0</v>
      </c>
      <c r="AE163" s="452" t="s">
        <v>4164</v>
      </c>
      <c r="AF163" s="452" t="s">
        <v>4165</v>
      </c>
      <c r="AG163" s="452" t="s">
        <v>4166</v>
      </c>
      <c r="AH163" s="452" t="s">
        <v>4167</v>
      </c>
    </row>
    <row r="164" ht="15.75" customHeight="1">
      <c r="A164" s="452">
        <v>2070.0</v>
      </c>
      <c r="B164" s="452" t="s">
        <v>149</v>
      </c>
      <c r="C164" s="452" t="s">
        <v>19</v>
      </c>
      <c r="D164" s="452" t="s">
        <v>3257</v>
      </c>
      <c r="E164" s="452" t="s">
        <v>812</v>
      </c>
      <c r="F164" s="452" t="s">
        <v>3258</v>
      </c>
      <c r="G164" s="452" t="s">
        <v>3805</v>
      </c>
      <c r="H164" s="452" t="s">
        <v>3828</v>
      </c>
      <c r="I164" s="452" t="s">
        <v>3259</v>
      </c>
      <c r="J164" s="452" t="s">
        <v>3260</v>
      </c>
      <c r="K164" s="452" t="s">
        <v>3261</v>
      </c>
      <c r="L164" s="452" t="s">
        <v>130</v>
      </c>
      <c r="M164" s="452" t="s">
        <v>420</v>
      </c>
      <c r="N164" s="452">
        <v>63645.0</v>
      </c>
      <c r="P164" s="452">
        <v>37.5650966269463</v>
      </c>
      <c r="Q164" s="452">
        <v>-90.2925894590477</v>
      </c>
      <c r="R164" s="452" t="s">
        <v>2181</v>
      </c>
      <c r="U164" s="452" t="s">
        <v>3263</v>
      </c>
      <c r="V164" s="452" t="s">
        <v>3264</v>
      </c>
      <c r="W164" s="452" t="s">
        <v>826</v>
      </c>
      <c r="X164" s="452" t="s">
        <v>130</v>
      </c>
      <c r="Y164" s="452" t="s">
        <v>420</v>
      </c>
      <c r="Z164" s="452" t="s">
        <v>498</v>
      </c>
      <c r="AA164" s="452">
        <v>45094.0</v>
      </c>
      <c r="AB164" s="452" t="s">
        <v>3265</v>
      </c>
      <c r="AC164" s="452" t="s">
        <v>4168</v>
      </c>
      <c r="AD164" s="452">
        <v>35.0</v>
      </c>
      <c r="AE164" s="452" t="s">
        <v>3267</v>
      </c>
    </row>
    <row r="165" ht="15.75" customHeight="1">
      <c r="A165" s="452">
        <v>2071.0</v>
      </c>
      <c r="B165" s="452" t="s">
        <v>158</v>
      </c>
      <c r="C165" s="452" t="s">
        <v>19</v>
      </c>
      <c r="D165" s="452" t="s">
        <v>4169</v>
      </c>
      <c r="E165" s="452" t="s">
        <v>812</v>
      </c>
      <c r="F165" s="452" t="s">
        <v>4169</v>
      </c>
      <c r="G165" s="452" t="s">
        <v>3656</v>
      </c>
      <c r="H165" s="452" t="s">
        <v>1944</v>
      </c>
      <c r="I165" s="452" t="s">
        <v>4170</v>
      </c>
      <c r="J165" s="452" t="s">
        <v>4171</v>
      </c>
      <c r="K165" s="452" t="s">
        <v>1181</v>
      </c>
      <c r="L165" s="452" t="s">
        <v>26</v>
      </c>
      <c r="M165" s="452" t="s">
        <v>420</v>
      </c>
      <c r="N165" s="452">
        <v>94043.0</v>
      </c>
      <c r="P165" s="452">
        <v>37.4088854670021</v>
      </c>
      <c r="Q165" s="452">
        <v>-122.079895300811</v>
      </c>
      <c r="R165" s="452">
        <v>30.0</v>
      </c>
      <c r="U165" s="452" t="s">
        <v>4169</v>
      </c>
      <c r="V165" s="452" t="s">
        <v>4170</v>
      </c>
      <c r="W165" s="452" t="s">
        <v>1181</v>
      </c>
      <c r="X165" s="452" t="s">
        <v>26</v>
      </c>
      <c r="Y165" s="452" t="s">
        <v>420</v>
      </c>
      <c r="Z165" s="452" t="s">
        <v>453</v>
      </c>
      <c r="AA165" s="452">
        <v>45474.0</v>
      </c>
      <c r="AB165" s="452" t="s">
        <v>4172</v>
      </c>
      <c r="AC165" s="452" t="s">
        <v>4173</v>
      </c>
      <c r="AD165" s="452">
        <v>18.0</v>
      </c>
      <c r="AE165" s="452" t="s">
        <v>4174</v>
      </c>
    </row>
    <row r="166" ht="15.75" customHeight="1">
      <c r="A166" s="452">
        <v>2072.0</v>
      </c>
      <c r="B166" s="452" t="s">
        <v>55</v>
      </c>
      <c r="C166" s="452" t="s">
        <v>19</v>
      </c>
      <c r="D166" s="452" t="s">
        <v>4175</v>
      </c>
      <c r="E166" s="452" t="s">
        <v>1209</v>
      </c>
      <c r="F166" s="452" t="s">
        <v>4176</v>
      </c>
      <c r="G166" s="452" t="s">
        <v>3656</v>
      </c>
      <c r="H166" s="452" t="s">
        <v>1944</v>
      </c>
      <c r="I166" s="452" t="s">
        <v>4177</v>
      </c>
      <c r="J166" s="452" t="s">
        <v>4178</v>
      </c>
      <c r="K166" s="452" t="s">
        <v>4179</v>
      </c>
      <c r="L166" s="452" t="s">
        <v>22</v>
      </c>
      <c r="M166" s="452" t="s">
        <v>618</v>
      </c>
      <c r="N166" s="452" t="s">
        <v>4180</v>
      </c>
      <c r="O166" s="452" t="s">
        <v>4181</v>
      </c>
      <c r="P166" s="452">
        <v>45.3740292740951</v>
      </c>
      <c r="Q166" s="452">
        <v>-73.6736126926168</v>
      </c>
      <c r="R166" s="452" t="s">
        <v>3058</v>
      </c>
      <c r="S166" s="452">
        <v>2400.0</v>
      </c>
      <c r="T166" s="452" t="s">
        <v>3664</v>
      </c>
      <c r="U166" s="452" t="s">
        <v>4182</v>
      </c>
      <c r="V166" s="452" t="s">
        <v>4177</v>
      </c>
      <c r="W166" s="452" t="s">
        <v>4183</v>
      </c>
      <c r="X166" s="452" t="s">
        <v>245</v>
      </c>
      <c r="Y166" s="452" t="s">
        <v>618</v>
      </c>
      <c r="Z166" s="452" t="s">
        <v>498</v>
      </c>
      <c r="AA166" s="452">
        <v>45094.0</v>
      </c>
      <c r="AB166" s="452" t="s">
        <v>4184</v>
      </c>
      <c r="AC166" s="452" t="s">
        <v>4185</v>
      </c>
      <c r="AD166" s="452">
        <v>30.0</v>
      </c>
      <c r="AE166" s="452" t="s">
        <v>4186</v>
      </c>
    </row>
    <row r="167" ht="15.75" customHeight="1">
      <c r="A167" s="452">
        <v>2073.0</v>
      </c>
      <c r="B167" s="452" t="s">
        <v>149</v>
      </c>
      <c r="C167" s="452" t="s">
        <v>19</v>
      </c>
      <c r="D167" s="452" t="s">
        <v>4187</v>
      </c>
      <c r="E167" s="452" t="s">
        <v>812</v>
      </c>
      <c r="F167" s="452" t="s">
        <v>4188</v>
      </c>
      <c r="G167" s="452" t="s">
        <v>3690</v>
      </c>
      <c r="H167" s="452" t="s">
        <v>2757</v>
      </c>
      <c r="I167" s="452" t="s">
        <v>4189</v>
      </c>
      <c r="J167" s="452" t="s">
        <v>4190</v>
      </c>
      <c r="K167" s="452" t="s">
        <v>3760</v>
      </c>
      <c r="L167" s="452" t="s">
        <v>86</v>
      </c>
      <c r="M167" s="452" t="s">
        <v>420</v>
      </c>
      <c r="N167" s="452">
        <v>60616.0</v>
      </c>
      <c r="O167" s="452" t="s">
        <v>4191</v>
      </c>
      <c r="P167" s="452">
        <v>41.8323622366985</v>
      </c>
      <c r="Q167" s="452">
        <v>-87.6283150887952</v>
      </c>
      <c r="R167" s="452" t="s">
        <v>4192</v>
      </c>
      <c r="S167" s="452">
        <v>35.0</v>
      </c>
      <c r="T167" s="452" t="s">
        <v>4193</v>
      </c>
      <c r="U167" s="452" t="s">
        <v>4187</v>
      </c>
      <c r="V167" s="452" t="s">
        <v>4189</v>
      </c>
      <c r="W167" s="452" t="s">
        <v>3760</v>
      </c>
      <c r="X167" s="452" t="s">
        <v>86</v>
      </c>
      <c r="Y167" s="452" t="s">
        <v>420</v>
      </c>
      <c r="Z167" s="452" t="s">
        <v>498</v>
      </c>
      <c r="AA167" s="452">
        <v>45092.0</v>
      </c>
      <c r="AB167" s="452" t="s">
        <v>4194</v>
      </c>
      <c r="AC167" s="452" t="s">
        <v>4195</v>
      </c>
      <c r="AD167" s="452">
        <v>21.0</v>
      </c>
      <c r="AE167" s="452" t="s">
        <v>4196</v>
      </c>
    </row>
    <row r="168" ht="15.75" customHeight="1">
      <c r="A168" s="452">
        <v>2074.0</v>
      </c>
      <c r="B168" s="452" t="s">
        <v>158</v>
      </c>
      <c r="C168" s="452" t="s">
        <v>19</v>
      </c>
      <c r="D168" s="452" t="s">
        <v>188</v>
      </c>
      <c r="E168" s="452" t="s">
        <v>1209</v>
      </c>
      <c r="F168" s="452" t="s">
        <v>188</v>
      </c>
      <c r="G168" s="452" t="s">
        <v>3690</v>
      </c>
      <c r="H168" s="452" t="s">
        <v>3766</v>
      </c>
      <c r="I168" s="452" t="s">
        <v>4197</v>
      </c>
      <c r="J168" s="452" t="s">
        <v>1485</v>
      </c>
      <c r="K168" s="452" t="s">
        <v>1486</v>
      </c>
      <c r="L168" s="452" t="s">
        <v>26</v>
      </c>
      <c r="M168" s="452" t="s">
        <v>420</v>
      </c>
      <c r="N168" s="452">
        <v>90025.0</v>
      </c>
      <c r="O168" s="452" t="s">
        <v>1487</v>
      </c>
      <c r="P168" s="452">
        <v>34.0437749111177</v>
      </c>
      <c r="Q168" s="452">
        <v>-118.467491629726</v>
      </c>
      <c r="R168" s="452">
        <v>97.0</v>
      </c>
      <c r="U168" s="452" t="s">
        <v>188</v>
      </c>
      <c r="V168" s="452" t="s">
        <v>4197</v>
      </c>
      <c r="W168" s="452" t="s">
        <v>1486</v>
      </c>
      <c r="X168" s="452" t="s">
        <v>26</v>
      </c>
      <c r="Y168" s="452" t="s">
        <v>420</v>
      </c>
      <c r="Z168" s="452" t="s">
        <v>498</v>
      </c>
      <c r="AA168" s="452">
        <v>44776.0</v>
      </c>
      <c r="AB168" s="452" t="s">
        <v>4198</v>
      </c>
      <c r="AC168" s="452" t="s">
        <v>4199</v>
      </c>
      <c r="AD168" s="452">
        <v>18.0</v>
      </c>
    </row>
    <row r="169" ht="15.75" customHeight="1">
      <c r="A169" s="452">
        <v>2075.0</v>
      </c>
      <c r="B169" s="452" t="s">
        <v>158</v>
      </c>
      <c r="C169" s="452" t="s">
        <v>19</v>
      </c>
      <c r="D169" s="452" t="s">
        <v>188</v>
      </c>
      <c r="E169" s="452" t="s">
        <v>1209</v>
      </c>
      <c r="F169" s="452" t="s">
        <v>188</v>
      </c>
      <c r="G169" s="452" t="s">
        <v>3690</v>
      </c>
      <c r="H169" s="452" t="s">
        <v>2757</v>
      </c>
      <c r="I169" s="452" t="s">
        <v>4197</v>
      </c>
      <c r="J169" s="452" t="s">
        <v>1485</v>
      </c>
      <c r="K169" s="452" t="s">
        <v>1486</v>
      </c>
      <c r="L169" s="452" t="s">
        <v>26</v>
      </c>
      <c r="M169" s="452" t="s">
        <v>420</v>
      </c>
      <c r="N169" s="452">
        <v>90025.0</v>
      </c>
      <c r="O169" s="452" t="s">
        <v>1487</v>
      </c>
      <c r="P169" s="452">
        <v>34.0437571310723</v>
      </c>
      <c r="Q169" s="452">
        <v>-118.467556002741</v>
      </c>
      <c r="R169" s="452">
        <v>23.0</v>
      </c>
      <c r="U169" s="452" t="s">
        <v>188</v>
      </c>
      <c r="V169" s="452" t="s">
        <v>4197</v>
      </c>
      <c r="W169" s="452" t="s">
        <v>1486</v>
      </c>
      <c r="X169" s="452" t="s">
        <v>26</v>
      </c>
      <c r="Y169" s="452" t="s">
        <v>420</v>
      </c>
      <c r="Z169" s="452" t="s">
        <v>498</v>
      </c>
      <c r="AA169" s="452">
        <v>44891.0</v>
      </c>
      <c r="AB169" s="452" t="s">
        <v>1489</v>
      </c>
      <c r="AC169" s="452" t="s">
        <v>4199</v>
      </c>
      <c r="AD169" s="452">
        <v>18.0</v>
      </c>
      <c r="AE169" s="452" t="s">
        <v>4200</v>
      </c>
    </row>
    <row r="170" ht="15.75" customHeight="1">
      <c r="A170" s="452">
        <v>2076.0</v>
      </c>
      <c r="B170" s="452" t="s">
        <v>149</v>
      </c>
      <c r="C170" s="452" t="s">
        <v>19</v>
      </c>
      <c r="D170" s="452" t="s">
        <v>3297</v>
      </c>
      <c r="E170" s="452" t="s">
        <v>812</v>
      </c>
      <c r="F170" s="452" t="s">
        <v>4201</v>
      </c>
      <c r="G170" s="452" t="s">
        <v>3712</v>
      </c>
      <c r="H170" s="452" t="s">
        <v>3796</v>
      </c>
      <c r="I170" s="452" t="s">
        <v>3299</v>
      </c>
      <c r="J170" s="452" t="s">
        <v>3831</v>
      </c>
      <c r="K170" s="452" t="s">
        <v>3831</v>
      </c>
      <c r="L170" s="452" t="s">
        <v>22</v>
      </c>
      <c r="M170" s="452" t="s">
        <v>618</v>
      </c>
      <c r="O170" s="452" t="s">
        <v>3302</v>
      </c>
      <c r="P170" s="452">
        <v>46.364110441834</v>
      </c>
      <c r="Q170" s="452">
        <v>-72.393053931178</v>
      </c>
      <c r="R170" s="452">
        <v>69.0</v>
      </c>
      <c r="S170" s="452">
        <v>20000.0</v>
      </c>
      <c r="T170" s="452" t="s">
        <v>3793</v>
      </c>
      <c r="U170" s="452" t="s">
        <v>3303</v>
      </c>
      <c r="V170" s="452" t="s">
        <v>4202</v>
      </c>
      <c r="W170" s="452" t="s">
        <v>3304</v>
      </c>
      <c r="X170" s="452" t="s">
        <v>22</v>
      </c>
      <c r="Y170" s="452" t="s">
        <v>3305</v>
      </c>
      <c r="Z170" s="452" t="s">
        <v>478</v>
      </c>
      <c r="AA170" s="452">
        <v>45649.0</v>
      </c>
      <c r="AB170" s="452" t="s">
        <v>4203</v>
      </c>
      <c r="AC170" s="452" t="s">
        <v>4204</v>
      </c>
      <c r="AD170" s="452">
        <v>27.0</v>
      </c>
      <c r="AE170" s="452" t="s">
        <v>4205</v>
      </c>
    </row>
    <row r="171" ht="15.75" customHeight="1">
      <c r="A171" s="452">
        <v>2077.0</v>
      </c>
      <c r="B171" s="452" t="s">
        <v>36</v>
      </c>
      <c r="C171" s="452" t="s">
        <v>19</v>
      </c>
      <c r="D171" s="452" t="s">
        <v>4206</v>
      </c>
      <c r="E171" s="452" t="s">
        <v>812</v>
      </c>
      <c r="F171" s="452" t="s">
        <v>4207</v>
      </c>
      <c r="G171" s="452" t="s">
        <v>4208</v>
      </c>
      <c r="H171" s="452" t="s">
        <v>4209</v>
      </c>
      <c r="I171" s="452" t="s">
        <v>4210</v>
      </c>
      <c r="J171" s="452" t="s">
        <v>4211</v>
      </c>
      <c r="K171" s="452" t="s">
        <v>4212</v>
      </c>
      <c r="L171" s="452" t="s">
        <v>4213</v>
      </c>
      <c r="M171" s="452" t="s">
        <v>420</v>
      </c>
      <c r="N171" s="452">
        <v>19901.0</v>
      </c>
      <c r="O171" s="452" t="s">
        <v>4214</v>
      </c>
      <c r="P171" s="452">
        <v>39.1567460472698</v>
      </c>
      <c r="Q171" s="452">
        <v>-75.5242036865082</v>
      </c>
      <c r="U171" s="452" t="s">
        <v>4215</v>
      </c>
      <c r="V171" s="452" t="s">
        <v>4210</v>
      </c>
      <c r="W171" s="452" t="s">
        <v>4216</v>
      </c>
      <c r="X171" s="452" t="s">
        <v>4217</v>
      </c>
      <c r="Y171" s="452" t="s">
        <v>4218</v>
      </c>
      <c r="Z171" s="452" t="s">
        <v>1196</v>
      </c>
      <c r="AB171" s="452" t="s">
        <v>4210</v>
      </c>
      <c r="AC171" s="452" t="s">
        <v>4219</v>
      </c>
      <c r="AD171" s="452">
        <v>26.0</v>
      </c>
      <c r="AI171" s="452" t="s">
        <v>4220</v>
      </c>
    </row>
    <row r="172" ht="15.75" customHeight="1">
      <c r="A172" s="452">
        <v>2078.0</v>
      </c>
      <c r="B172" s="452" t="s">
        <v>149</v>
      </c>
      <c r="C172" s="452" t="s">
        <v>19</v>
      </c>
      <c r="D172" s="452" t="s">
        <v>3368</v>
      </c>
      <c r="E172" s="452" t="s">
        <v>812</v>
      </c>
      <c r="F172" s="452" t="s">
        <v>4221</v>
      </c>
      <c r="G172" s="452" t="s">
        <v>3690</v>
      </c>
      <c r="H172" s="452" t="s">
        <v>3766</v>
      </c>
      <c r="I172" s="452" t="s">
        <v>4222</v>
      </c>
      <c r="J172" s="452" t="s">
        <v>4223</v>
      </c>
      <c r="K172" s="452" t="s">
        <v>3831</v>
      </c>
      <c r="L172" s="452" t="s">
        <v>22</v>
      </c>
      <c r="M172" s="452" t="s">
        <v>618</v>
      </c>
      <c r="N172" s="452" t="s">
        <v>4224</v>
      </c>
      <c r="O172" s="452" t="s">
        <v>3374</v>
      </c>
      <c r="P172" s="452">
        <v>46.3331</v>
      </c>
      <c r="Q172" s="452">
        <v>-72.2354</v>
      </c>
      <c r="R172" s="452">
        <v>89.0</v>
      </c>
      <c r="S172" s="452">
        <v>44000.0</v>
      </c>
      <c r="T172" s="452" t="s">
        <v>4225</v>
      </c>
      <c r="U172" s="452" t="s">
        <v>3368</v>
      </c>
      <c r="V172" s="452" t="s">
        <v>3375</v>
      </c>
      <c r="W172" s="452" t="s">
        <v>3372</v>
      </c>
      <c r="X172" s="452" t="s">
        <v>22</v>
      </c>
      <c r="Y172" s="452" t="s">
        <v>618</v>
      </c>
      <c r="Z172" s="452" t="s">
        <v>478</v>
      </c>
      <c r="AB172" s="452" t="s">
        <v>4226</v>
      </c>
      <c r="AC172" s="452" t="s">
        <v>4227</v>
      </c>
      <c r="AD172" s="452">
        <v>20.0</v>
      </c>
      <c r="AE172" s="452" t="s">
        <v>4228</v>
      </c>
      <c r="AF172" s="452" t="s">
        <v>3379</v>
      </c>
      <c r="AG172" s="452" t="s">
        <v>3380</v>
      </c>
      <c r="AH172" s="452" t="s">
        <v>3381</v>
      </c>
    </row>
    <row r="173" ht="15.75" customHeight="1">
      <c r="A173" s="452">
        <v>2079.0</v>
      </c>
      <c r="B173" s="452" t="s">
        <v>36</v>
      </c>
      <c r="C173" s="452" t="s">
        <v>19</v>
      </c>
      <c r="D173" s="452" t="s">
        <v>4229</v>
      </c>
      <c r="E173" s="452" t="s">
        <v>812</v>
      </c>
      <c r="F173" s="452" t="s">
        <v>747</v>
      </c>
      <c r="G173" s="452" t="s">
        <v>3728</v>
      </c>
      <c r="H173" s="452" t="s">
        <v>3766</v>
      </c>
      <c r="I173" s="452" t="s">
        <v>4230</v>
      </c>
      <c r="J173" s="452" t="s">
        <v>4231</v>
      </c>
      <c r="K173" s="452" t="s">
        <v>1855</v>
      </c>
      <c r="L173" s="452" t="s">
        <v>60</v>
      </c>
      <c r="M173" s="452" t="s">
        <v>420</v>
      </c>
      <c r="N173" s="452">
        <v>37408.0</v>
      </c>
      <c r="O173" s="452" t="s">
        <v>4232</v>
      </c>
      <c r="P173" s="452">
        <v>35.0388653826694</v>
      </c>
      <c r="Q173" s="452">
        <v>-85.3240315162515</v>
      </c>
      <c r="R173" s="452">
        <v>200.0</v>
      </c>
      <c r="S173" s="452">
        <v>2000.0</v>
      </c>
      <c r="T173" s="452" t="s">
        <v>4233</v>
      </c>
      <c r="U173" s="452" t="s">
        <v>4234</v>
      </c>
      <c r="V173" s="452" t="s">
        <v>4230</v>
      </c>
      <c r="W173" s="452" t="s">
        <v>2997</v>
      </c>
      <c r="X173" s="452" t="s">
        <v>4235</v>
      </c>
      <c r="Y173" s="452" t="s">
        <v>1086</v>
      </c>
      <c r="Z173" s="452" t="s">
        <v>498</v>
      </c>
      <c r="AA173" s="452">
        <v>45209.0</v>
      </c>
      <c r="AB173" s="452" t="s">
        <v>4236</v>
      </c>
      <c r="AC173" s="452" t="s">
        <v>4237</v>
      </c>
      <c r="AD173" s="452">
        <v>21.0</v>
      </c>
      <c r="AE173" s="452" t="s">
        <v>4238</v>
      </c>
    </row>
    <row r="174" ht="15.75" customHeight="1">
      <c r="A174" s="452">
        <v>2080.0</v>
      </c>
      <c r="B174" s="452" t="s">
        <v>55</v>
      </c>
      <c r="C174" s="452" t="s">
        <v>19</v>
      </c>
      <c r="D174" s="452" t="s">
        <v>4229</v>
      </c>
      <c r="E174" s="452" t="s">
        <v>812</v>
      </c>
      <c r="F174" s="452" t="s">
        <v>747</v>
      </c>
      <c r="G174" s="452" t="s">
        <v>3728</v>
      </c>
      <c r="H174" s="452" t="s">
        <v>3766</v>
      </c>
      <c r="I174" s="452" t="s">
        <v>4230</v>
      </c>
      <c r="J174" s="452" t="s">
        <v>4231</v>
      </c>
      <c r="K174" s="452" t="s">
        <v>1855</v>
      </c>
      <c r="L174" s="452" t="s">
        <v>60</v>
      </c>
      <c r="M174" s="452" t="s">
        <v>420</v>
      </c>
      <c r="N174" s="452">
        <v>37408.0</v>
      </c>
      <c r="O174" s="452" t="s">
        <v>4232</v>
      </c>
      <c r="P174" s="452">
        <v>35.0388653826694</v>
      </c>
      <c r="Q174" s="452">
        <v>-85.3240315162515</v>
      </c>
      <c r="R174" s="452" t="s">
        <v>1433</v>
      </c>
      <c r="S174" s="452">
        <v>10000.0</v>
      </c>
      <c r="T174" s="452" t="s">
        <v>4233</v>
      </c>
      <c r="U174" s="452" t="s">
        <v>4234</v>
      </c>
      <c r="V174" s="452" t="s">
        <v>4230</v>
      </c>
      <c r="W174" s="452" t="s">
        <v>2997</v>
      </c>
      <c r="X174" s="452" t="s">
        <v>4235</v>
      </c>
      <c r="Y174" s="452" t="s">
        <v>1086</v>
      </c>
      <c r="Z174" s="452" t="s">
        <v>498</v>
      </c>
      <c r="AA174" s="452">
        <v>45209.0</v>
      </c>
      <c r="AB174" s="452" t="s">
        <v>4236</v>
      </c>
      <c r="AC174" s="452" t="s">
        <v>4237</v>
      </c>
      <c r="AD174" s="452">
        <v>21.0</v>
      </c>
      <c r="AE174" s="452" t="s">
        <v>4238</v>
      </c>
    </row>
    <row r="175" ht="15.75" customHeight="1">
      <c r="A175" s="452">
        <v>2081.0</v>
      </c>
      <c r="B175" s="452" t="s">
        <v>149</v>
      </c>
      <c r="C175" s="452" t="s">
        <v>19</v>
      </c>
      <c r="D175" s="452" t="s">
        <v>4239</v>
      </c>
      <c r="E175" s="452" t="s">
        <v>812</v>
      </c>
      <c r="F175" s="452" t="s">
        <v>4240</v>
      </c>
      <c r="G175" s="452" t="s">
        <v>3728</v>
      </c>
      <c r="H175" s="452" t="s">
        <v>3766</v>
      </c>
      <c r="I175" s="452" t="s">
        <v>4230</v>
      </c>
      <c r="J175" s="452" t="s">
        <v>4241</v>
      </c>
      <c r="K175" s="452" t="s">
        <v>1855</v>
      </c>
      <c r="L175" s="452" t="s">
        <v>60</v>
      </c>
      <c r="M175" s="452" t="s">
        <v>420</v>
      </c>
      <c r="N175" s="452">
        <v>37419.0</v>
      </c>
      <c r="O175" s="452" t="s">
        <v>4232</v>
      </c>
      <c r="P175" s="452">
        <v>35.0120208656071</v>
      </c>
      <c r="Q175" s="452">
        <v>-85.3791268920739</v>
      </c>
      <c r="R175" s="452" t="s">
        <v>2017</v>
      </c>
      <c r="S175" s="452">
        <v>80000.0</v>
      </c>
      <c r="T175" s="452" t="s">
        <v>4233</v>
      </c>
      <c r="U175" s="452" t="s">
        <v>4234</v>
      </c>
      <c r="V175" s="452" t="s">
        <v>4230</v>
      </c>
      <c r="W175" s="452" t="s">
        <v>2997</v>
      </c>
      <c r="X175" s="452" t="s">
        <v>4235</v>
      </c>
      <c r="Y175" s="452" t="s">
        <v>1086</v>
      </c>
      <c r="Z175" s="452" t="s">
        <v>498</v>
      </c>
      <c r="AA175" s="452">
        <v>45209.0</v>
      </c>
      <c r="AB175" s="452" t="s">
        <v>4242</v>
      </c>
      <c r="AC175" s="452" t="s">
        <v>4243</v>
      </c>
      <c r="AD175" s="452">
        <v>25.0</v>
      </c>
      <c r="AE175" s="452" t="s">
        <v>4244</v>
      </c>
    </row>
    <row r="176" ht="15.75" customHeight="1">
      <c r="A176" s="452">
        <v>2082.0</v>
      </c>
      <c r="B176" s="452" t="s">
        <v>36</v>
      </c>
      <c r="C176" s="452" t="s">
        <v>19</v>
      </c>
      <c r="D176" s="452" t="s">
        <v>4245</v>
      </c>
      <c r="E176" s="452" t="s">
        <v>812</v>
      </c>
      <c r="F176" s="452" t="s">
        <v>4245</v>
      </c>
      <c r="G176" s="452" t="s">
        <v>3690</v>
      </c>
      <c r="H176" s="452" t="s">
        <v>3691</v>
      </c>
      <c r="I176" s="452" t="s">
        <v>4246</v>
      </c>
      <c r="J176" s="452" t="s">
        <v>4247</v>
      </c>
      <c r="K176" s="452" t="s">
        <v>4248</v>
      </c>
      <c r="L176" s="452" t="s">
        <v>42</v>
      </c>
      <c r="M176" s="452" t="s">
        <v>420</v>
      </c>
      <c r="N176" s="452">
        <v>48118.0</v>
      </c>
      <c r="O176" s="452" t="s">
        <v>4249</v>
      </c>
      <c r="P176" s="452">
        <v>42.3241646467791</v>
      </c>
      <c r="Q176" s="452">
        <v>-84.0337613176159</v>
      </c>
      <c r="R176" s="452">
        <v>30.0</v>
      </c>
      <c r="U176" s="452" t="s">
        <v>4250</v>
      </c>
      <c r="V176" s="452" t="s">
        <v>4246</v>
      </c>
      <c r="W176" s="452" t="s">
        <v>4248</v>
      </c>
      <c r="X176" s="452" t="s">
        <v>42</v>
      </c>
      <c r="Y176" s="452" t="s">
        <v>420</v>
      </c>
      <c r="Z176" s="452" t="s">
        <v>498</v>
      </c>
      <c r="AA176" s="452">
        <v>44776.0</v>
      </c>
      <c r="AB176" s="452" t="s">
        <v>4251</v>
      </c>
      <c r="AC176" s="452" t="s">
        <v>4252</v>
      </c>
      <c r="AD176" s="452">
        <v>17.0</v>
      </c>
      <c r="AE176" s="452" t="s">
        <v>4253</v>
      </c>
    </row>
    <row r="177" ht="15.75" customHeight="1">
      <c r="A177" s="452">
        <v>2083.0</v>
      </c>
      <c r="B177" s="452" t="s">
        <v>36</v>
      </c>
      <c r="C177" s="452" t="s">
        <v>19</v>
      </c>
      <c r="D177" s="452" t="s">
        <v>4254</v>
      </c>
      <c r="E177" s="452" t="s">
        <v>1209</v>
      </c>
      <c r="F177" s="452" t="s">
        <v>4255</v>
      </c>
      <c r="G177" s="452" t="s">
        <v>3712</v>
      </c>
      <c r="H177" s="452" t="s">
        <v>3796</v>
      </c>
      <c r="I177" s="452" t="s">
        <v>3422</v>
      </c>
      <c r="J177" s="452" t="s">
        <v>4256</v>
      </c>
      <c r="K177" s="452" t="s">
        <v>3791</v>
      </c>
      <c r="L177" s="452" t="s">
        <v>127</v>
      </c>
      <c r="M177" s="452" t="s">
        <v>420</v>
      </c>
      <c r="N177" s="452">
        <v>28016.0</v>
      </c>
      <c r="O177" s="452" t="s">
        <v>4257</v>
      </c>
      <c r="P177" s="452">
        <v>35.3603611732435</v>
      </c>
      <c r="Q177" s="452">
        <v>-81.2964622485048</v>
      </c>
      <c r="R177" s="452">
        <v>20.0</v>
      </c>
      <c r="U177" s="452" t="s">
        <v>4254</v>
      </c>
      <c r="V177" s="452" t="s">
        <v>3422</v>
      </c>
      <c r="W177" s="452" t="s">
        <v>4258</v>
      </c>
      <c r="X177" s="452" t="s">
        <v>127</v>
      </c>
      <c r="Y177" s="452" t="s">
        <v>420</v>
      </c>
      <c r="Z177" s="452" t="s">
        <v>498</v>
      </c>
      <c r="AA177" s="452">
        <v>44422.0</v>
      </c>
      <c r="AB177" s="452" t="s">
        <v>4259</v>
      </c>
      <c r="AC177" s="452" t="s">
        <v>4260</v>
      </c>
      <c r="AD177" s="452">
        <v>30.0</v>
      </c>
    </row>
    <row r="178" ht="15.75" customHeight="1">
      <c r="A178" s="452">
        <v>2084.0</v>
      </c>
      <c r="B178" s="452" t="s">
        <v>149</v>
      </c>
      <c r="C178" s="452" t="s">
        <v>19</v>
      </c>
      <c r="D178" s="452" t="s">
        <v>4254</v>
      </c>
      <c r="E178" s="452" t="s">
        <v>1209</v>
      </c>
      <c r="F178" s="452" t="s">
        <v>4261</v>
      </c>
      <c r="G178" s="452" t="s">
        <v>3712</v>
      </c>
      <c r="H178" s="452" t="s">
        <v>3796</v>
      </c>
      <c r="I178" s="452" t="s">
        <v>3422</v>
      </c>
      <c r="K178" s="452" t="s">
        <v>4262</v>
      </c>
      <c r="L178" s="452" t="s">
        <v>60</v>
      </c>
      <c r="M178" s="452" t="s">
        <v>420</v>
      </c>
      <c r="P178" s="452">
        <v>35.3349697192302</v>
      </c>
      <c r="Q178" s="452">
        <v>-84.5276626466691</v>
      </c>
      <c r="R178" s="452" t="s">
        <v>4263</v>
      </c>
      <c r="S178" s="452">
        <v>8700.0</v>
      </c>
      <c r="T178" s="452" t="s">
        <v>2894</v>
      </c>
      <c r="U178" s="452" t="s">
        <v>4254</v>
      </c>
      <c r="V178" s="452" t="s">
        <v>3422</v>
      </c>
      <c r="W178" s="452" t="s">
        <v>4258</v>
      </c>
      <c r="X178" s="452" t="s">
        <v>127</v>
      </c>
      <c r="Y178" s="452" t="s">
        <v>420</v>
      </c>
      <c r="Z178" s="452" t="s">
        <v>498</v>
      </c>
      <c r="AA178" s="452">
        <v>44899.0</v>
      </c>
      <c r="AB178" s="452" t="s">
        <v>4264</v>
      </c>
      <c r="AC178" s="452" t="s">
        <v>4260</v>
      </c>
      <c r="AD178" s="452">
        <v>30.0</v>
      </c>
      <c r="AE178" s="452" t="s">
        <v>4265</v>
      </c>
    </row>
    <row r="179" ht="15.75" customHeight="1">
      <c r="A179" s="452">
        <v>2085.0</v>
      </c>
      <c r="B179" s="452" t="s">
        <v>158</v>
      </c>
      <c r="C179" s="452" t="s">
        <v>19</v>
      </c>
      <c r="D179" s="452" t="s">
        <v>4266</v>
      </c>
      <c r="E179" s="452" t="s">
        <v>812</v>
      </c>
      <c r="F179" s="452" t="s">
        <v>4267</v>
      </c>
      <c r="G179" s="452" t="s">
        <v>3690</v>
      </c>
      <c r="H179" s="452" t="s">
        <v>2757</v>
      </c>
      <c r="I179" s="452" t="s">
        <v>4268</v>
      </c>
      <c r="J179" s="452" t="s">
        <v>4269</v>
      </c>
      <c r="K179" s="452" t="s">
        <v>731</v>
      </c>
      <c r="L179" s="452" t="s">
        <v>106</v>
      </c>
      <c r="M179" s="452" t="s">
        <v>420</v>
      </c>
      <c r="N179" s="452">
        <v>14850.0</v>
      </c>
      <c r="O179" s="452" t="s">
        <v>4270</v>
      </c>
      <c r="P179" s="452">
        <v>42.4225808364282</v>
      </c>
      <c r="Q179" s="452">
        <v>-76.5018573932694</v>
      </c>
      <c r="R179" s="452">
        <v>11.0</v>
      </c>
      <c r="U179" s="452" t="s">
        <v>4266</v>
      </c>
      <c r="V179" s="452" t="s">
        <v>4268</v>
      </c>
      <c r="W179" s="452" t="s">
        <v>731</v>
      </c>
      <c r="X179" s="452" t="s">
        <v>106</v>
      </c>
      <c r="Y179" s="452" t="s">
        <v>420</v>
      </c>
      <c r="Z179" s="452" t="s">
        <v>498</v>
      </c>
      <c r="AA179" s="452">
        <v>44891.0</v>
      </c>
      <c r="AB179" s="452" t="s">
        <v>4271</v>
      </c>
      <c r="AC179" s="452" t="s">
        <v>4260</v>
      </c>
      <c r="AD179" s="452">
        <v>30.0</v>
      </c>
      <c r="AE179" s="452" t="s">
        <v>4272</v>
      </c>
    </row>
    <row r="180" ht="15.75" customHeight="1">
      <c r="A180" s="452">
        <v>2086.0</v>
      </c>
      <c r="B180" s="452" t="s">
        <v>158</v>
      </c>
      <c r="C180" s="452" t="s">
        <v>19</v>
      </c>
      <c r="D180" s="452" t="s">
        <v>4266</v>
      </c>
      <c r="E180" s="452" t="s">
        <v>812</v>
      </c>
      <c r="F180" s="452" t="s">
        <v>4267</v>
      </c>
      <c r="G180" s="452" t="s">
        <v>3712</v>
      </c>
      <c r="H180" s="452" t="s">
        <v>2757</v>
      </c>
      <c r="I180" s="452" t="s">
        <v>4268</v>
      </c>
      <c r="J180" s="452" t="s">
        <v>4269</v>
      </c>
      <c r="K180" s="452" t="s">
        <v>731</v>
      </c>
      <c r="L180" s="452" t="s">
        <v>106</v>
      </c>
      <c r="M180" s="452" t="s">
        <v>420</v>
      </c>
      <c r="N180" s="452">
        <v>14850.0</v>
      </c>
      <c r="O180" s="452" t="s">
        <v>4270</v>
      </c>
      <c r="P180" s="452">
        <v>42.4225808364282</v>
      </c>
      <c r="Q180" s="452">
        <v>-76.5018573932694</v>
      </c>
      <c r="R180" s="452">
        <v>11.0</v>
      </c>
      <c r="U180" s="452" t="s">
        <v>4266</v>
      </c>
      <c r="V180" s="452" t="s">
        <v>4268</v>
      </c>
      <c r="W180" s="452" t="s">
        <v>731</v>
      </c>
      <c r="X180" s="452" t="s">
        <v>106</v>
      </c>
      <c r="Y180" s="452" t="s">
        <v>420</v>
      </c>
      <c r="Z180" s="452" t="s">
        <v>498</v>
      </c>
      <c r="AA180" s="452">
        <v>44891.0</v>
      </c>
      <c r="AB180" s="452" t="s">
        <v>4271</v>
      </c>
      <c r="AC180" s="452" t="s">
        <v>4273</v>
      </c>
      <c r="AD180" s="452">
        <v>30.0</v>
      </c>
      <c r="AE180" s="452" t="s">
        <v>4272</v>
      </c>
    </row>
    <row r="181" ht="15.75" customHeight="1">
      <c r="A181" s="452">
        <v>2087.0</v>
      </c>
      <c r="B181" s="452" t="s">
        <v>149</v>
      </c>
      <c r="C181" s="452" t="s">
        <v>19</v>
      </c>
      <c r="D181" s="452" t="s">
        <v>4274</v>
      </c>
      <c r="E181" s="452" t="s">
        <v>812</v>
      </c>
      <c r="F181" s="452" t="s">
        <v>4274</v>
      </c>
      <c r="G181" s="452" t="s">
        <v>3712</v>
      </c>
      <c r="H181" s="452" t="s">
        <v>4275</v>
      </c>
      <c r="I181" s="452" t="s">
        <v>4276</v>
      </c>
      <c r="K181" s="452" t="s">
        <v>3223</v>
      </c>
      <c r="L181" s="452" t="s">
        <v>42</v>
      </c>
      <c r="M181" s="452" t="s">
        <v>420</v>
      </c>
      <c r="P181" s="452">
        <v>46.51</v>
      </c>
      <c r="Q181" s="452">
        <v>-87.96</v>
      </c>
      <c r="R181" s="452">
        <v>5.0</v>
      </c>
      <c r="Z181" s="452" t="s">
        <v>1840</v>
      </c>
      <c r="AA181" s="452">
        <v>45560.0</v>
      </c>
      <c r="AB181" s="452" t="s">
        <v>2210</v>
      </c>
      <c r="AC181" s="452" t="s">
        <v>4277</v>
      </c>
      <c r="AD181" s="452">
        <v>23.0</v>
      </c>
    </row>
    <row r="182" ht="15.75" customHeight="1">
      <c r="A182" s="452">
        <v>2088.0</v>
      </c>
      <c r="B182" s="452" t="s">
        <v>149</v>
      </c>
      <c r="C182" s="452" t="s">
        <v>19</v>
      </c>
      <c r="D182" s="452" t="s">
        <v>4274</v>
      </c>
      <c r="E182" s="452" t="s">
        <v>812</v>
      </c>
      <c r="F182" s="452" t="s">
        <v>4274</v>
      </c>
      <c r="G182" s="452" t="s">
        <v>3712</v>
      </c>
      <c r="H182" s="452" t="s">
        <v>4275</v>
      </c>
      <c r="I182" s="452" t="s">
        <v>4276</v>
      </c>
      <c r="K182" s="452" t="s">
        <v>4278</v>
      </c>
      <c r="L182" s="452" t="s">
        <v>42</v>
      </c>
      <c r="M182" s="452" t="s">
        <v>420</v>
      </c>
      <c r="P182" s="452">
        <v>46.2753</v>
      </c>
      <c r="Q182" s="452">
        <v>-87.4378</v>
      </c>
      <c r="R182" s="452">
        <v>5.0</v>
      </c>
      <c r="Z182" s="452" t="s">
        <v>1840</v>
      </c>
      <c r="AA182" s="452">
        <v>45560.0</v>
      </c>
      <c r="AB182" s="452" t="s">
        <v>2210</v>
      </c>
      <c r="AC182" s="452" t="s">
        <v>4277</v>
      </c>
      <c r="AD182" s="452">
        <v>23.0</v>
      </c>
    </row>
    <row r="183" ht="15.75" customHeight="1">
      <c r="A183" s="452">
        <v>2089.0</v>
      </c>
      <c r="B183" s="452" t="s">
        <v>149</v>
      </c>
      <c r="C183" s="452" t="s">
        <v>19</v>
      </c>
      <c r="D183" s="452" t="s">
        <v>4279</v>
      </c>
      <c r="E183" s="452" t="s">
        <v>812</v>
      </c>
      <c r="F183" s="452" t="s">
        <v>4280</v>
      </c>
      <c r="G183" s="452" t="s">
        <v>3712</v>
      </c>
      <c r="H183" s="452" t="s">
        <v>3713</v>
      </c>
      <c r="I183" s="452" t="s">
        <v>4281</v>
      </c>
      <c r="J183" s="452" t="s">
        <v>4282</v>
      </c>
      <c r="K183" s="452" t="s">
        <v>2664</v>
      </c>
      <c r="L183" s="452" t="s">
        <v>103</v>
      </c>
      <c r="M183" s="452" t="s">
        <v>618</v>
      </c>
      <c r="N183" s="452" t="s">
        <v>4283</v>
      </c>
      <c r="O183" s="452" t="s">
        <v>4284</v>
      </c>
      <c r="P183" s="452">
        <v>43.6504906833479</v>
      </c>
      <c r="Q183" s="452">
        <v>-79.3804380459741</v>
      </c>
      <c r="R183" s="452">
        <v>25.0</v>
      </c>
      <c r="U183" s="452" t="s">
        <v>4279</v>
      </c>
      <c r="V183" s="452" t="s">
        <v>4281</v>
      </c>
      <c r="W183" s="452" t="s">
        <v>2664</v>
      </c>
      <c r="X183" s="452" t="s">
        <v>103</v>
      </c>
      <c r="Y183" s="452" t="s">
        <v>618</v>
      </c>
      <c r="Z183" s="452" t="s">
        <v>498</v>
      </c>
      <c r="AA183" s="452">
        <v>45295.0</v>
      </c>
      <c r="AB183" s="452" t="s">
        <v>4285</v>
      </c>
      <c r="AC183" s="452" t="s">
        <v>4286</v>
      </c>
      <c r="AD183" s="452">
        <v>26.0</v>
      </c>
      <c r="AE183" s="452" t="s">
        <v>4287</v>
      </c>
    </row>
    <row r="184" ht="15.75" customHeight="1">
      <c r="A184" s="452">
        <v>2090.0</v>
      </c>
      <c r="B184" s="452" t="s">
        <v>36</v>
      </c>
      <c r="C184" s="452" t="s">
        <v>19</v>
      </c>
      <c r="D184" s="452" t="s">
        <v>4288</v>
      </c>
      <c r="E184" s="452" t="s">
        <v>812</v>
      </c>
      <c r="F184" s="452" t="s">
        <v>4289</v>
      </c>
      <c r="G184" s="452" t="s">
        <v>3690</v>
      </c>
      <c r="H184" s="452" t="s">
        <v>3013</v>
      </c>
      <c r="I184" s="452" t="s">
        <v>4290</v>
      </c>
      <c r="J184" s="452" t="s">
        <v>4291</v>
      </c>
      <c r="K184" s="452" t="s">
        <v>4292</v>
      </c>
      <c r="L184" s="452" t="s">
        <v>127</v>
      </c>
      <c r="M184" s="452" t="s">
        <v>420</v>
      </c>
      <c r="N184" s="452">
        <v>28655.0</v>
      </c>
      <c r="O184" s="452" t="s">
        <v>4293</v>
      </c>
      <c r="P184" s="452">
        <v>35.7317910373324</v>
      </c>
      <c r="Q184" s="452">
        <v>-81.724254443171</v>
      </c>
      <c r="R184" s="452">
        <v>90.0</v>
      </c>
      <c r="U184" s="452" t="s">
        <v>4288</v>
      </c>
      <c r="V184" s="452" t="s">
        <v>4290</v>
      </c>
      <c r="W184" s="452" t="s">
        <v>4294</v>
      </c>
      <c r="X184" s="452" t="s">
        <v>4161</v>
      </c>
      <c r="Y184" s="452" t="s">
        <v>659</v>
      </c>
      <c r="Z184" s="452" t="s">
        <v>498</v>
      </c>
      <c r="AA184" s="452">
        <v>44899.0</v>
      </c>
      <c r="AB184" s="452" t="s">
        <v>4295</v>
      </c>
      <c r="AC184" s="452" t="s">
        <v>4296</v>
      </c>
      <c r="AD184" s="452">
        <v>29.0</v>
      </c>
      <c r="AE184" s="452" t="s">
        <v>4297</v>
      </c>
    </row>
    <row r="185" ht="15.75" customHeight="1">
      <c r="A185" s="452">
        <v>2091.0</v>
      </c>
      <c r="B185" s="452" t="s">
        <v>36</v>
      </c>
      <c r="C185" s="452" t="s">
        <v>19</v>
      </c>
      <c r="D185" s="452" t="s">
        <v>4288</v>
      </c>
      <c r="E185" s="452" t="s">
        <v>812</v>
      </c>
      <c r="F185" s="452" t="s">
        <v>4298</v>
      </c>
      <c r="G185" s="452" t="s">
        <v>3690</v>
      </c>
      <c r="H185" s="452" t="s">
        <v>3701</v>
      </c>
      <c r="I185" s="452" t="s">
        <v>4290</v>
      </c>
      <c r="J185" s="452" t="s">
        <v>4299</v>
      </c>
      <c r="K185" s="452" t="s">
        <v>4300</v>
      </c>
      <c r="L185" s="452" t="s">
        <v>179</v>
      </c>
      <c r="M185" s="452" t="s">
        <v>420</v>
      </c>
      <c r="N185" s="452">
        <v>19608.0</v>
      </c>
      <c r="O185" s="452" t="s">
        <v>4301</v>
      </c>
      <c r="P185" s="452">
        <v>40.3043354996145</v>
      </c>
      <c r="Q185" s="452">
        <v>-76.0468817128781</v>
      </c>
      <c r="R185" s="452">
        <v>30.0</v>
      </c>
      <c r="U185" s="452" t="s">
        <v>4288</v>
      </c>
      <c r="V185" s="452" t="s">
        <v>4290</v>
      </c>
      <c r="W185" s="452" t="s">
        <v>4294</v>
      </c>
      <c r="X185" s="452" t="s">
        <v>4161</v>
      </c>
      <c r="Y185" s="452" t="s">
        <v>659</v>
      </c>
      <c r="Z185" s="452" t="s">
        <v>498</v>
      </c>
      <c r="AA185" s="452">
        <v>44899.0</v>
      </c>
      <c r="AB185" s="452" t="s">
        <v>4302</v>
      </c>
      <c r="AC185" s="452" t="s">
        <v>4303</v>
      </c>
      <c r="AD185" s="452">
        <v>28.0</v>
      </c>
    </row>
    <row r="186" ht="15.75" customHeight="1">
      <c r="A186" s="452">
        <v>2092.0</v>
      </c>
      <c r="B186" s="452" t="s">
        <v>36</v>
      </c>
      <c r="C186" s="452" t="s">
        <v>19</v>
      </c>
      <c r="D186" s="452" t="s">
        <v>4288</v>
      </c>
      <c r="E186" s="452" t="s">
        <v>812</v>
      </c>
      <c r="F186" s="452" t="s">
        <v>4304</v>
      </c>
      <c r="G186" s="452" t="s">
        <v>3690</v>
      </c>
      <c r="H186" s="452" t="s">
        <v>3701</v>
      </c>
      <c r="I186" s="452" t="s">
        <v>4290</v>
      </c>
      <c r="J186" s="452" t="s">
        <v>4305</v>
      </c>
      <c r="K186" s="452" t="s">
        <v>4306</v>
      </c>
      <c r="L186" s="452" t="s">
        <v>179</v>
      </c>
      <c r="M186" s="452" t="s">
        <v>420</v>
      </c>
      <c r="N186" s="452">
        <v>15857.0</v>
      </c>
      <c r="O186" s="452" t="s">
        <v>4307</v>
      </c>
      <c r="P186" s="452">
        <v>41.431434406433</v>
      </c>
      <c r="Q186" s="452">
        <v>-78.5430456466953</v>
      </c>
      <c r="R186" s="452">
        <v>240.0</v>
      </c>
      <c r="U186" s="452" t="s">
        <v>4288</v>
      </c>
      <c r="V186" s="452" t="s">
        <v>4290</v>
      </c>
      <c r="W186" s="452" t="s">
        <v>4294</v>
      </c>
      <c r="X186" s="452" t="s">
        <v>4161</v>
      </c>
      <c r="Y186" s="452" t="s">
        <v>659</v>
      </c>
      <c r="Z186" s="452" t="s">
        <v>498</v>
      </c>
      <c r="AA186" s="452">
        <v>44899.0</v>
      </c>
      <c r="AB186" s="452" t="s">
        <v>4295</v>
      </c>
      <c r="AC186" s="452" t="s">
        <v>4303</v>
      </c>
      <c r="AD186" s="452">
        <v>28.0</v>
      </c>
    </row>
    <row r="187" ht="15.75" customHeight="1">
      <c r="A187" s="452">
        <v>2093.0</v>
      </c>
      <c r="B187" s="452" t="s">
        <v>36</v>
      </c>
      <c r="C187" s="452" t="s">
        <v>19</v>
      </c>
      <c r="D187" s="452" t="s">
        <v>4288</v>
      </c>
      <c r="E187" s="452" t="s">
        <v>812</v>
      </c>
      <c r="F187" s="452" t="s">
        <v>4308</v>
      </c>
      <c r="G187" s="452" t="s">
        <v>3690</v>
      </c>
      <c r="H187" s="452" t="s">
        <v>3701</v>
      </c>
      <c r="I187" s="452" t="s">
        <v>4290</v>
      </c>
      <c r="J187" s="452" t="s">
        <v>4309</v>
      </c>
      <c r="K187" s="452" t="s">
        <v>914</v>
      </c>
      <c r="L187" s="452" t="s">
        <v>26</v>
      </c>
      <c r="M187" s="452" t="s">
        <v>420</v>
      </c>
      <c r="N187" s="452">
        <v>91355.0</v>
      </c>
      <c r="O187" s="452" t="s">
        <v>4310</v>
      </c>
      <c r="P187" s="452">
        <v>34.4360557571004</v>
      </c>
      <c r="Q187" s="452">
        <v>-118.588908832101</v>
      </c>
      <c r="R187" s="452">
        <v>70.0</v>
      </c>
      <c r="U187" s="452" t="s">
        <v>4288</v>
      </c>
      <c r="V187" s="452" t="s">
        <v>4290</v>
      </c>
      <c r="W187" s="452" t="s">
        <v>4294</v>
      </c>
      <c r="X187" s="452" t="s">
        <v>4161</v>
      </c>
      <c r="Y187" s="452" t="s">
        <v>659</v>
      </c>
      <c r="Z187" s="452" t="s">
        <v>498</v>
      </c>
      <c r="AA187" s="452">
        <v>44899.0</v>
      </c>
      <c r="AB187" s="452" t="s">
        <v>4295</v>
      </c>
      <c r="AC187" s="452" t="s">
        <v>4303</v>
      </c>
      <c r="AD187" s="452">
        <v>28.0</v>
      </c>
    </row>
    <row r="188" ht="15.75" customHeight="1">
      <c r="A188" s="452">
        <v>2094.0</v>
      </c>
      <c r="B188" s="452" t="s">
        <v>36</v>
      </c>
      <c r="C188" s="452" t="s">
        <v>19</v>
      </c>
      <c r="D188" s="452" t="s">
        <v>4311</v>
      </c>
      <c r="E188" s="452" t="s">
        <v>812</v>
      </c>
      <c r="F188" s="452" t="s">
        <v>4312</v>
      </c>
      <c r="G188" s="452" t="s">
        <v>3712</v>
      </c>
      <c r="H188" s="452" t="s">
        <v>4313</v>
      </c>
      <c r="I188" s="452" t="s">
        <v>3270</v>
      </c>
      <c r="J188" s="452" t="s">
        <v>4314</v>
      </c>
      <c r="K188" s="452" t="s">
        <v>4312</v>
      </c>
      <c r="L188" s="452" t="s">
        <v>90</v>
      </c>
      <c r="M188" s="452" t="s">
        <v>618</v>
      </c>
      <c r="N188" s="452" t="s">
        <v>4315</v>
      </c>
      <c r="O188" s="452" t="s">
        <v>4316</v>
      </c>
      <c r="P188" s="452">
        <v>53.7196820665253</v>
      </c>
      <c r="Q188" s="452">
        <v>-113.190432815544</v>
      </c>
      <c r="R188" s="452">
        <v>750.0</v>
      </c>
      <c r="S188" s="452">
        <v>31184.0</v>
      </c>
      <c r="T188" s="452" t="s">
        <v>4317</v>
      </c>
      <c r="U188" s="452" t="s">
        <v>4311</v>
      </c>
      <c r="V188" s="452" t="s">
        <v>4318</v>
      </c>
      <c r="W188" s="452" t="s">
        <v>2664</v>
      </c>
      <c r="X188" s="452" t="s">
        <v>103</v>
      </c>
      <c r="Y188" s="452" t="s">
        <v>2664</v>
      </c>
      <c r="Z188" s="452" t="s">
        <v>498</v>
      </c>
      <c r="AA188" s="452">
        <v>44776.0</v>
      </c>
      <c r="AB188" s="452" t="s">
        <v>4319</v>
      </c>
      <c r="AC188" s="452" t="s">
        <v>4320</v>
      </c>
      <c r="AD188" s="452">
        <v>28.0</v>
      </c>
      <c r="AE188" s="452" t="s">
        <v>4321</v>
      </c>
    </row>
    <row r="189" ht="15.75" customHeight="1">
      <c r="A189" s="452">
        <v>2095.0</v>
      </c>
      <c r="B189" s="452" t="s">
        <v>36</v>
      </c>
      <c r="C189" s="452" t="s">
        <v>19</v>
      </c>
      <c r="D189" s="452" t="s">
        <v>4311</v>
      </c>
      <c r="E189" s="452" t="s">
        <v>812</v>
      </c>
      <c r="F189" s="452" t="s">
        <v>4312</v>
      </c>
      <c r="G189" s="452" t="s">
        <v>3712</v>
      </c>
      <c r="H189" s="452" t="s">
        <v>4322</v>
      </c>
      <c r="I189" s="452" t="s">
        <v>3270</v>
      </c>
      <c r="J189" s="452" t="s">
        <v>4314</v>
      </c>
      <c r="K189" s="452" t="s">
        <v>4312</v>
      </c>
      <c r="L189" s="452" t="s">
        <v>90</v>
      </c>
      <c r="M189" s="452" t="s">
        <v>618</v>
      </c>
      <c r="N189" s="452" t="s">
        <v>4315</v>
      </c>
      <c r="O189" s="452" t="s">
        <v>4316</v>
      </c>
      <c r="P189" s="452">
        <v>53.7196820665253</v>
      </c>
      <c r="Q189" s="452">
        <v>-113.190432815544</v>
      </c>
      <c r="R189" s="452">
        <v>750.0</v>
      </c>
      <c r="S189" s="452">
        <v>3526.0</v>
      </c>
      <c r="T189" s="452" t="s">
        <v>4323</v>
      </c>
      <c r="U189" s="452" t="s">
        <v>4311</v>
      </c>
      <c r="V189" s="452" t="s">
        <v>4318</v>
      </c>
      <c r="W189" s="452" t="s">
        <v>2664</v>
      </c>
      <c r="X189" s="452" t="s">
        <v>3277</v>
      </c>
      <c r="Y189" s="452" t="s">
        <v>618</v>
      </c>
      <c r="Z189" s="452" t="s">
        <v>498</v>
      </c>
      <c r="AA189" s="452">
        <v>44776.0</v>
      </c>
      <c r="AB189" s="452" t="s">
        <v>4319</v>
      </c>
      <c r="AC189" s="452" t="s">
        <v>4320</v>
      </c>
      <c r="AD189" s="452">
        <v>28.0</v>
      </c>
      <c r="AE189" s="452" t="s">
        <v>4321</v>
      </c>
    </row>
    <row r="190" ht="15.75" customHeight="1">
      <c r="A190" s="452">
        <v>2096.0</v>
      </c>
      <c r="B190" s="452" t="s">
        <v>149</v>
      </c>
      <c r="C190" s="452" t="s">
        <v>19</v>
      </c>
      <c r="D190" s="452" t="s">
        <v>4324</v>
      </c>
      <c r="E190" s="452" t="s">
        <v>1209</v>
      </c>
      <c r="F190" s="452" t="s">
        <v>4325</v>
      </c>
      <c r="G190" s="452" t="s">
        <v>3728</v>
      </c>
      <c r="H190" s="452" t="s">
        <v>3729</v>
      </c>
      <c r="I190" s="452" t="s">
        <v>4326</v>
      </c>
      <c r="J190" s="452" t="s">
        <v>4327</v>
      </c>
      <c r="K190" s="452" t="s">
        <v>4325</v>
      </c>
      <c r="L190" s="452" t="s">
        <v>26</v>
      </c>
      <c r="M190" s="452" t="s">
        <v>420</v>
      </c>
      <c r="N190" s="452">
        <v>94501.0</v>
      </c>
      <c r="O190" s="452" t="s">
        <v>4328</v>
      </c>
      <c r="P190" s="452">
        <v>37.7871635582854</v>
      </c>
      <c r="Q190" s="452">
        <v>-122.277362231468</v>
      </c>
      <c r="R190" s="452" t="s">
        <v>4329</v>
      </c>
      <c r="S190" s="452">
        <v>20.0</v>
      </c>
      <c r="T190" s="452" t="s">
        <v>4330</v>
      </c>
      <c r="U190" s="452" t="s">
        <v>4324</v>
      </c>
      <c r="V190" s="452" t="s">
        <v>4326</v>
      </c>
      <c r="W190" s="452" t="s">
        <v>4325</v>
      </c>
      <c r="X190" s="452" t="s">
        <v>26</v>
      </c>
      <c r="Y190" s="452" t="s">
        <v>420</v>
      </c>
      <c r="Z190" s="452" t="s">
        <v>498</v>
      </c>
      <c r="AA190" s="452">
        <v>45092.0</v>
      </c>
      <c r="AB190" s="452" t="s">
        <v>4331</v>
      </c>
      <c r="AC190" s="452" t="s">
        <v>4332</v>
      </c>
      <c r="AD190" s="452">
        <v>21.0</v>
      </c>
      <c r="AE190" s="452" t="s">
        <v>4333</v>
      </c>
    </row>
    <row r="191" ht="15.75" customHeight="1">
      <c r="A191" s="452">
        <v>2097.0</v>
      </c>
      <c r="B191" s="452" t="s">
        <v>149</v>
      </c>
      <c r="C191" s="452" t="s">
        <v>19</v>
      </c>
      <c r="D191" s="452" t="s">
        <v>4324</v>
      </c>
      <c r="E191" s="452" t="s">
        <v>1209</v>
      </c>
      <c r="F191" s="452" t="s">
        <v>4147</v>
      </c>
      <c r="G191" s="452" t="s">
        <v>3728</v>
      </c>
      <c r="H191" s="452" t="s">
        <v>3729</v>
      </c>
      <c r="I191" s="452" t="s">
        <v>4326</v>
      </c>
      <c r="J191" s="452" t="s">
        <v>4334</v>
      </c>
      <c r="K191" s="452" t="s">
        <v>4147</v>
      </c>
      <c r="L191" s="452" t="s">
        <v>297</v>
      </c>
      <c r="M191" s="452" t="s">
        <v>420</v>
      </c>
      <c r="N191" s="452">
        <v>98837.0</v>
      </c>
      <c r="P191" s="452">
        <v>47.1414083173262</v>
      </c>
      <c r="Q191" s="452">
        <v>-119.191098368712</v>
      </c>
      <c r="R191" s="452" t="s">
        <v>1131</v>
      </c>
      <c r="S191" s="452">
        <v>150.0</v>
      </c>
      <c r="T191" s="452" t="s">
        <v>4330</v>
      </c>
      <c r="U191" s="452" t="s">
        <v>4324</v>
      </c>
      <c r="V191" s="452" t="s">
        <v>4326</v>
      </c>
      <c r="W191" s="452" t="s">
        <v>4325</v>
      </c>
      <c r="X191" s="452" t="s">
        <v>26</v>
      </c>
      <c r="Y191" s="452" t="s">
        <v>420</v>
      </c>
      <c r="Z191" s="452" t="s">
        <v>498</v>
      </c>
      <c r="AA191" s="452">
        <v>45092.0</v>
      </c>
      <c r="AB191" s="452" t="s">
        <v>4335</v>
      </c>
      <c r="AC191" s="452" t="s">
        <v>4332</v>
      </c>
      <c r="AD191" s="452">
        <v>21.0</v>
      </c>
      <c r="AE191" s="452" t="s">
        <v>4336</v>
      </c>
    </row>
    <row r="192" ht="15.75" customHeight="1">
      <c r="A192" s="452">
        <v>2098.0</v>
      </c>
      <c r="B192" s="452" t="s">
        <v>149</v>
      </c>
      <c r="C192" s="452" t="s">
        <v>19</v>
      </c>
      <c r="D192" s="452" t="s">
        <v>4337</v>
      </c>
      <c r="E192" s="452" t="s">
        <v>812</v>
      </c>
      <c r="F192" s="452" t="s">
        <v>4338</v>
      </c>
      <c r="G192" s="452" t="s">
        <v>3712</v>
      </c>
      <c r="H192" s="452" t="s">
        <v>3914</v>
      </c>
      <c r="I192" s="452" t="s">
        <v>4339</v>
      </c>
      <c r="J192" s="452" t="s">
        <v>4340</v>
      </c>
      <c r="K192" s="452" t="s">
        <v>4341</v>
      </c>
      <c r="L192" s="452" t="s">
        <v>4342</v>
      </c>
      <c r="M192" s="452" t="s">
        <v>651</v>
      </c>
      <c r="O192" s="452" t="s">
        <v>4343</v>
      </c>
      <c r="P192" s="452">
        <v>29.809914301978</v>
      </c>
      <c r="Q192" s="452">
        <v>-109.141236942421</v>
      </c>
      <c r="R192" s="452" t="s">
        <v>4344</v>
      </c>
      <c r="S192" s="452">
        <v>6580.0</v>
      </c>
      <c r="T192" s="452" t="s">
        <v>2894</v>
      </c>
      <c r="U192" s="452" t="s">
        <v>4345</v>
      </c>
      <c r="V192" s="452" t="s">
        <v>4339</v>
      </c>
      <c r="W192" s="452" t="s">
        <v>3039</v>
      </c>
      <c r="X192" s="452" t="s">
        <v>3397</v>
      </c>
      <c r="Y192" s="452" t="s">
        <v>2098</v>
      </c>
      <c r="Z192" s="452" t="s">
        <v>498</v>
      </c>
      <c r="AA192" s="452">
        <v>44776.0</v>
      </c>
      <c r="AB192" s="452" t="s">
        <v>4346</v>
      </c>
      <c r="AC192" s="452" t="s">
        <v>4347</v>
      </c>
      <c r="AD192" s="452">
        <v>21.0</v>
      </c>
      <c r="AE192" s="452" t="s">
        <v>4348</v>
      </c>
    </row>
    <row r="193" ht="15.75" customHeight="1">
      <c r="A193" s="452">
        <v>2099.0</v>
      </c>
      <c r="B193" s="452" t="s">
        <v>149</v>
      </c>
      <c r="C193" s="452" t="s">
        <v>19</v>
      </c>
      <c r="D193" s="452" t="s">
        <v>4349</v>
      </c>
      <c r="E193" s="452" t="s">
        <v>1209</v>
      </c>
      <c r="F193" s="452" t="s">
        <v>4349</v>
      </c>
      <c r="G193" s="452" t="s">
        <v>3712</v>
      </c>
      <c r="H193" s="452" t="s">
        <v>4350</v>
      </c>
      <c r="I193" s="452" t="s">
        <v>4351</v>
      </c>
      <c r="K193" s="452" t="s">
        <v>4352</v>
      </c>
      <c r="L193" s="452" t="s">
        <v>70</v>
      </c>
      <c r="M193" s="452" t="s">
        <v>420</v>
      </c>
      <c r="P193" s="452">
        <v>31.5383</v>
      </c>
      <c r="Q193" s="452">
        <v>-110.752</v>
      </c>
      <c r="R193" s="452" t="s">
        <v>3663</v>
      </c>
      <c r="Z193" s="452" t="s">
        <v>1840</v>
      </c>
      <c r="AA193" s="452">
        <v>45560.0</v>
      </c>
      <c r="AB193" s="452" t="s">
        <v>4353</v>
      </c>
      <c r="AC193" s="452" t="s">
        <v>4354</v>
      </c>
      <c r="AD193" s="452">
        <v>20.0</v>
      </c>
    </row>
    <row r="194" ht="15.75" customHeight="1">
      <c r="A194" s="452">
        <v>2100.0</v>
      </c>
      <c r="B194" s="452" t="s">
        <v>158</v>
      </c>
      <c r="C194" s="452" t="s">
        <v>19</v>
      </c>
      <c r="D194" s="452" t="s">
        <v>4355</v>
      </c>
      <c r="E194" s="452" t="s">
        <v>1209</v>
      </c>
      <c r="F194" s="452" t="s">
        <v>4356</v>
      </c>
      <c r="G194" s="452" t="s">
        <v>4357</v>
      </c>
      <c r="H194" s="452" t="s">
        <v>4358</v>
      </c>
      <c r="I194" s="452" t="s">
        <v>4359</v>
      </c>
      <c r="J194" s="452" t="s">
        <v>4360</v>
      </c>
      <c r="K194" s="452" t="s">
        <v>1880</v>
      </c>
      <c r="L194" s="452" t="s">
        <v>179</v>
      </c>
      <c r="M194" s="452" t="s">
        <v>420</v>
      </c>
      <c r="N194" s="452">
        <v>15208.0</v>
      </c>
      <c r="O194" s="452" t="s">
        <v>4361</v>
      </c>
      <c r="P194" s="452">
        <v>40.45478</v>
      </c>
      <c r="Q194" s="452">
        <v>-79.90495</v>
      </c>
      <c r="R194" s="452">
        <v>30.0</v>
      </c>
      <c r="U194" s="452" t="s">
        <v>4355</v>
      </c>
      <c r="V194" s="452" t="s">
        <v>4359</v>
      </c>
      <c r="W194" s="452" t="s">
        <v>1880</v>
      </c>
      <c r="X194" s="452" t="s">
        <v>179</v>
      </c>
      <c r="Y194" s="452" t="s">
        <v>420</v>
      </c>
      <c r="Z194" s="452" t="s">
        <v>1840</v>
      </c>
      <c r="AB194" s="452" t="s">
        <v>4362</v>
      </c>
      <c r="AC194" s="452" t="s">
        <v>4363</v>
      </c>
      <c r="AD194" s="452">
        <v>22.0</v>
      </c>
      <c r="AI194" s="452" t="s">
        <v>4364</v>
      </c>
    </row>
    <row r="195" ht="15.75" customHeight="1">
      <c r="A195" s="452">
        <v>2101.0</v>
      </c>
      <c r="B195" s="452" t="s">
        <v>36</v>
      </c>
      <c r="C195" s="452" t="s">
        <v>19</v>
      </c>
      <c r="D195" s="452" t="s">
        <v>4365</v>
      </c>
      <c r="E195" s="452" t="s">
        <v>812</v>
      </c>
      <c r="F195" s="452" t="s">
        <v>4366</v>
      </c>
      <c r="G195" s="452" t="s">
        <v>3927</v>
      </c>
      <c r="H195" s="452" t="s">
        <v>4367</v>
      </c>
      <c r="I195" s="452" t="s">
        <v>4368</v>
      </c>
      <c r="J195" s="452" t="s">
        <v>4369</v>
      </c>
      <c r="K195" s="452" t="s">
        <v>4370</v>
      </c>
      <c r="L195" s="452" t="s">
        <v>32</v>
      </c>
      <c r="M195" s="452" t="s">
        <v>420</v>
      </c>
      <c r="N195" s="452">
        <v>45232.0</v>
      </c>
      <c r="P195" s="452">
        <v>39.1705675555503</v>
      </c>
      <c r="Q195" s="452">
        <v>-84.5070579173727</v>
      </c>
      <c r="U195" s="452" t="s">
        <v>4371</v>
      </c>
      <c r="V195" s="452" t="s">
        <v>4368</v>
      </c>
      <c r="W195" s="452" t="s">
        <v>2501</v>
      </c>
      <c r="X195" s="452" t="s">
        <v>250</v>
      </c>
      <c r="Y195" s="452" t="s">
        <v>420</v>
      </c>
      <c r="Z195" s="452" t="s">
        <v>498</v>
      </c>
      <c r="AA195" s="452">
        <v>45289.0</v>
      </c>
      <c r="AB195" s="452" t="s">
        <v>4372</v>
      </c>
      <c r="AC195" s="452" t="s">
        <v>4373</v>
      </c>
      <c r="AD195" s="452">
        <v>27.0</v>
      </c>
    </row>
    <row r="196" ht="15.75" customHeight="1">
      <c r="A196" s="452">
        <v>2102.0</v>
      </c>
      <c r="B196" s="452" t="s">
        <v>36</v>
      </c>
      <c r="C196" s="452" t="s">
        <v>19</v>
      </c>
      <c r="D196" s="452" t="s">
        <v>4374</v>
      </c>
      <c r="E196" s="452" t="s">
        <v>812</v>
      </c>
      <c r="F196" s="452" t="s">
        <v>4375</v>
      </c>
      <c r="G196" s="452" t="s">
        <v>3690</v>
      </c>
      <c r="H196" s="452" t="s">
        <v>3766</v>
      </c>
      <c r="I196" s="452" t="s">
        <v>4376</v>
      </c>
      <c r="J196" s="452" t="s">
        <v>4377</v>
      </c>
      <c r="K196" s="452" t="s">
        <v>4378</v>
      </c>
      <c r="L196" s="452" t="s">
        <v>86</v>
      </c>
      <c r="M196" s="452" t="s">
        <v>420</v>
      </c>
      <c r="N196" s="452">
        <v>60638.0</v>
      </c>
      <c r="O196" s="452" t="s">
        <v>4379</v>
      </c>
      <c r="P196" s="452">
        <v>41.7733441106208</v>
      </c>
      <c r="Q196" s="452">
        <v>-87.7522463440063</v>
      </c>
      <c r="R196" s="452">
        <v>300.0</v>
      </c>
      <c r="U196" s="452" t="s">
        <v>4374</v>
      </c>
      <c r="V196" s="452" t="s">
        <v>4376</v>
      </c>
      <c r="W196" s="452" t="s">
        <v>3760</v>
      </c>
      <c r="X196" s="452" t="s">
        <v>86</v>
      </c>
      <c r="Y196" s="452" t="s">
        <v>420</v>
      </c>
      <c r="Z196" s="452" t="s">
        <v>498</v>
      </c>
      <c r="AA196" s="452">
        <v>44780.0</v>
      </c>
      <c r="AB196" s="452" t="s">
        <v>4380</v>
      </c>
      <c r="AC196" s="452" t="s">
        <v>4381</v>
      </c>
      <c r="AD196" s="452">
        <v>18.0</v>
      </c>
      <c r="AE196" s="452" t="s">
        <v>4382</v>
      </c>
    </row>
    <row r="197" ht="15.75" customHeight="1">
      <c r="A197" s="452">
        <v>2103.0</v>
      </c>
      <c r="B197" s="452" t="s">
        <v>36</v>
      </c>
      <c r="C197" s="452" t="s">
        <v>19</v>
      </c>
      <c r="D197" s="452" t="s">
        <v>4374</v>
      </c>
      <c r="E197" s="452" t="s">
        <v>812</v>
      </c>
      <c r="F197" s="452" t="s">
        <v>4383</v>
      </c>
      <c r="G197" s="452" t="s">
        <v>3690</v>
      </c>
      <c r="H197" s="452" t="s">
        <v>3766</v>
      </c>
      <c r="I197" s="452" t="s">
        <v>4376</v>
      </c>
      <c r="J197" s="452" t="s">
        <v>4384</v>
      </c>
      <c r="K197" s="452" t="s">
        <v>3760</v>
      </c>
      <c r="L197" s="452" t="s">
        <v>86</v>
      </c>
      <c r="M197" s="452" t="s">
        <v>420</v>
      </c>
      <c r="N197" s="452">
        <v>60632.0</v>
      </c>
      <c r="O197" s="452" t="s">
        <v>4385</v>
      </c>
      <c r="P197" s="452">
        <v>41.827085773592</v>
      </c>
      <c r="Q197" s="452">
        <v>-87.7315177458598</v>
      </c>
      <c r="R197" s="452">
        <v>300.0</v>
      </c>
      <c r="U197" s="452" t="s">
        <v>4374</v>
      </c>
      <c r="V197" s="452" t="s">
        <v>4376</v>
      </c>
      <c r="W197" s="452" t="s">
        <v>3760</v>
      </c>
      <c r="X197" s="452" t="s">
        <v>86</v>
      </c>
      <c r="Y197" s="452" t="s">
        <v>420</v>
      </c>
      <c r="Z197" s="452" t="s">
        <v>498</v>
      </c>
      <c r="AA197" s="452">
        <v>44780.0</v>
      </c>
      <c r="AB197" s="452" t="s">
        <v>4386</v>
      </c>
      <c r="AC197" s="452" t="s">
        <v>4381</v>
      </c>
      <c r="AD197" s="452">
        <v>18.0</v>
      </c>
      <c r="AE197" s="452" t="s">
        <v>4382</v>
      </c>
    </row>
    <row r="198" ht="15.75" customHeight="1">
      <c r="A198" s="452">
        <v>2104.0</v>
      </c>
      <c r="B198" s="452" t="s">
        <v>55</v>
      </c>
      <c r="C198" s="452" t="s">
        <v>19</v>
      </c>
      <c r="D198" s="452" t="s">
        <v>4387</v>
      </c>
      <c r="E198" s="452" t="s">
        <v>812</v>
      </c>
      <c r="F198" s="452" t="s">
        <v>4388</v>
      </c>
      <c r="G198" s="452" t="s">
        <v>3728</v>
      </c>
      <c r="H198" s="452" t="s">
        <v>3701</v>
      </c>
      <c r="I198" s="452" t="s">
        <v>4389</v>
      </c>
      <c r="J198" s="452" t="s">
        <v>4390</v>
      </c>
      <c r="K198" s="452" t="s">
        <v>4391</v>
      </c>
      <c r="L198" s="452" t="s">
        <v>3695</v>
      </c>
      <c r="M198" s="452" t="s">
        <v>420</v>
      </c>
      <c r="N198" s="452">
        <v>71373.0</v>
      </c>
      <c r="P198" s="452">
        <v>31.5480766284055</v>
      </c>
      <c r="Q198" s="452">
        <v>-91.4874666597503</v>
      </c>
      <c r="R198" s="452" t="s">
        <v>4392</v>
      </c>
      <c r="S198" s="452">
        <v>11250.0</v>
      </c>
      <c r="T198" s="452" t="s">
        <v>4393</v>
      </c>
      <c r="U198" s="452" t="s">
        <v>4394</v>
      </c>
      <c r="V198" s="452" t="s">
        <v>4389</v>
      </c>
      <c r="W198" s="452" t="s">
        <v>4395</v>
      </c>
      <c r="X198" s="452" t="s">
        <v>3166</v>
      </c>
      <c r="Y198" s="452" t="s">
        <v>1086</v>
      </c>
      <c r="Z198" s="452" t="s">
        <v>498</v>
      </c>
      <c r="AA198" s="452">
        <v>44892.0</v>
      </c>
      <c r="AB198" s="452" t="s">
        <v>4396</v>
      </c>
      <c r="AC198" s="452" t="s">
        <v>4397</v>
      </c>
      <c r="AD198" s="452">
        <v>25.0</v>
      </c>
      <c r="AE198" s="452" t="s">
        <v>4398</v>
      </c>
    </row>
    <row r="199" ht="15.75" customHeight="1">
      <c r="A199" s="452">
        <v>2105.0</v>
      </c>
      <c r="B199" s="452" t="s">
        <v>36</v>
      </c>
      <c r="C199" s="452" t="s">
        <v>19</v>
      </c>
      <c r="D199" s="452" t="s">
        <v>4399</v>
      </c>
      <c r="E199" s="452" t="s">
        <v>812</v>
      </c>
      <c r="F199" s="452" t="s">
        <v>4399</v>
      </c>
      <c r="G199" s="452" t="s">
        <v>4400</v>
      </c>
      <c r="H199" s="452" t="s">
        <v>3815</v>
      </c>
      <c r="I199" s="452" t="s">
        <v>3520</v>
      </c>
      <c r="J199" s="452" t="s">
        <v>4401</v>
      </c>
      <c r="K199" s="452" t="s">
        <v>1229</v>
      </c>
      <c r="L199" s="452" t="s">
        <v>95</v>
      </c>
      <c r="M199" s="452" t="s">
        <v>420</v>
      </c>
      <c r="N199" s="452">
        <v>77019.0</v>
      </c>
      <c r="O199" s="452" t="s">
        <v>4402</v>
      </c>
      <c r="P199" s="452">
        <v>29.74903</v>
      </c>
      <c r="Q199" s="452">
        <v>-95.41449</v>
      </c>
      <c r="R199" s="452">
        <v>5.0</v>
      </c>
      <c r="U199" s="452" t="s">
        <v>4399</v>
      </c>
      <c r="V199" s="452" t="s">
        <v>3520</v>
      </c>
      <c r="W199" s="452" t="s">
        <v>1229</v>
      </c>
      <c r="X199" s="452" t="s">
        <v>95</v>
      </c>
      <c r="Y199" s="452" t="s">
        <v>420</v>
      </c>
      <c r="Z199" s="452" t="s">
        <v>1840</v>
      </c>
      <c r="AB199" s="452" t="s">
        <v>4403</v>
      </c>
      <c r="AC199" s="452" t="s">
        <v>4404</v>
      </c>
      <c r="AD199" s="452">
        <v>30.0</v>
      </c>
      <c r="AI199" s="452" t="s">
        <v>4405</v>
      </c>
    </row>
    <row r="200" ht="15.75" customHeight="1">
      <c r="A200" s="452">
        <v>2106.0</v>
      </c>
      <c r="B200" s="452" t="s">
        <v>55</v>
      </c>
      <c r="C200" s="452" t="s">
        <v>19</v>
      </c>
      <c r="D200" s="452" t="s">
        <v>120</v>
      </c>
      <c r="E200" s="452" t="s">
        <v>812</v>
      </c>
      <c r="F200" s="452" t="s">
        <v>4406</v>
      </c>
      <c r="G200" s="452" t="s">
        <v>3712</v>
      </c>
      <c r="H200" s="452" t="s">
        <v>3796</v>
      </c>
      <c r="I200" s="452" t="s">
        <v>1762</v>
      </c>
      <c r="J200" s="452" t="s">
        <v>4407</v>
      </c>
      <c r="K200" s="452" t="s">
        <v>4408</v>
      </c>
      <c r="L200" s="452" t="s">
        <v>95</v>
      </c>
      <c r="M200" s="452" t="s">
        <v>420</v>
      </c>
      <c r="N200" s="452">
        <v>78380.0</v>
      </c>
      <c r="P200" s="452">
        <v>28.3372442022074</v>
      </c>
      <c r="Q200" s="452">
        <v>-97.6711166447172</v>
      </c>
      <c r="R200" s="452">
        <v>400.0</v>
      </c>
      <c r="S200" s="452">
        <v>50.0</v>
      </c>
      <c r="T200" s="452" t="s">
        <v>4409</v>
      </c>
      <c r="U200" s="452" t="s">
        <v>120</v>
      </c>
      <c r="V200" s="452" t="s">
        <v>1762</v>
      </c>
      <c r="W200" s="452" t="s">
        <v>1377</v>
      </c>
      <c r="X200" s="452" t="s">
        <v>95</v>
      </c>
      <c r="Y200" s="452" t="s">
        <v>420</v>
      </c>
      <c r="Z200" s="452" t="s">
        <v>498</v>
      </c>
      <c r="AA200" s="452">
        <v>45094.0</v>
      </c>
      <c r="AB200" s="452" t="s">
        <v>4410</v>
      </c>
      <c r="AC200" s="452" t="s">
        <v>4411</v>
      </c>
      <c r="AD200" s="452">
        <v>26.0</v>
      </c>
      <c r="AE200" s="452" t="s">
        <v>4412</v>
      </c>
    </row>
    <row r="201" ht="15.75" customHeight="1">
      <c r="A201" s="452">
        <v>2107.0</v>
      </c>
      <c r="B201" s="452" t="s">
        <v>36</v>
      </c>
      <c r="C201" s="452" t="s">
        <v>19</v>
      </c>
      <c r="D201" s="452" t="s">
        <v>120</v>
      </c>
      <c r="E201" s="452" t="s">
        <v>812</v>
      </c>
      <c r="F201" s="452" t="s">
        <v>4413</v>
      </c>
      <c r="G201" s="452" t="s">
        <v>3712</v>
      </c>
      <c r="H201" s="452" t="s">
        <v>2757</v>
      </c>
      <c r="I201" s="452" t="s">
        <v>1762</v>
      </c>
      <c r="J201" s="452" t="s">
        <v>1760</v>
      </c>
      <c r="K201" s="452" t="s">
        <v>1377</v>
      </c>
      <c r="L201" s="452" t="s">
        <v>95</v>
      </c>
      <c r="M201" s="452" t="s">
        <v>420</v>
      </c>
      <c r="N201" s="452">
        <v>78725.0</v>
      </c>
      <c r="O201" s="452" t="s">
        <v>1761</v>
      </c>
      <c r="P201" s="452">
        <v>30.23</v>
      </c>
      <c r="Q201" s="452">
        <v>-97.6</v>
      </c>
      <c r="R201" s="452">
        <v>300.0</v>
      </c>
      <c r="S201" s="452">
        <v>100.0</v>
      </c>
      <c r="T201" s="452" t="s">
        <v>4414</v>
      </c>
      <c r="U201" s="452" t="s">
        <v>120</v>
      </c>
      <c r="V201" s="452" t="s">
        <v>1762</v>
      </c>
      <c r="W201" s="452" t="s">
        <v>1377</v>
      </c>
      <c r="X201" s="452" t="s">
        <v>95</v>
      </c>
      <c r="Y201" s="452" t="s">
        <v>420</v>
      </c>
      <c r="Z201" s="452" t="s">
        <v>498</v>
      </c>
      <c r="AA201" s="452">
        <v>45094.0</v>
      </c>
      <c r="AB201" s="452" t="s">
        <v>1763</v>
      </c>
      <c r="AC201" s="452" t="s">
        <v>4411</v>
      </c>
      <c r="AD201" s="452">
        <v>26.0</v>
      </c>
    </row>
    <row r="202" ht="15.75" customHeight="1">
      <c r="A202" s="452">
        <v>2108.0</v>
      </c>
      <c r="B202" s="452" t="s">
        <v>158</v>
      </c>
      <c r="C202" s="452" t="s">
        <v>19</v>
      </c>
      <c r="D202" s="452" t="s">
        <v>4415</v>
      </c>
      <c r="E202" s="452" t="s">
        <v>812</v>
      </c>
      <c r="F202" s="452" t="s">
        <v>4415</v>
      </c>
      <c r="G202" s="452" t="s">
        <v>4416</v>
      </c>
      <c r="H202" s="452" t="s">
        <v>4417</v>
      </c>
      <c r="I202" s="452" t="s">
        <v>4418</v>
      </c>
      <c r="J202" s="452" t="s">
        <v>4419</v>
      </c>
      <c r="K202" s="452" t="s">
        <v>908</v>
      </c>
      <c r="L202" s="452" t="s">
        <v>42</v>
      </c>
      <c r="M202" s="452" t="s">
        <v>420</v>
      </c>
      <c r="N202" s="452">
        <v>48103.0</v>
      </c>
      <c r="P202" s="452">
        <v>42.277501606319</v>
      </c>
      <c r="Q202" s="452">
        <v>-83.8006914172124</v>
      </c>
      <c r="R202" s="452">
        <v>7.0</v>
      </c>
      <c r="U202" s="452" t="s">
        <v>4415</v>
      </c>
      <c r="V202" s="452" t="s">
        <v>4418</v>
      </c>
      <c r="W202" s="452" t="s">
        <v>908</v>
      </c>
      <c r="X202" s="452" t="s">
        <v>42</v>
      </c>
      <c r="Y202" s="452" t="s">
        <v>420</v>
      </c>
      <c r="Z202" s="452" t="s">
        <v>498</v>
      </c>
      <c r="AA202" s="452">
        <v>45339.0</v>
      </c>
      <c r="AB202" s="452" t="s">
        <v>454</v>
      </c>
      <c r="AC202" s="452" t="s">
        <v>4420</v>
      </c>
      <c r="AD202" s="452">
        <v>23.0</v>
      </c>
      <c r="AF202" s="452" t="s">
        <v>4421</v>
      </c>
      <c r="AG202" s="452" t="s">
        <v>4422</v>
      </c>
    </row>
    <row r="203" ht="15.75" customHeight="1">
      <c r="A203" s="452">
        <v>2109.0</v>
      </c>
      <c r="B203" s="452" t="s">
        <v>158</v>
      </c>
      <c r="C203" s="452" t="s">
        <v>19</v>
      </c>
      <c r="D203" s="452" t="s">
        <v>3523</v>
      </c>
      <c r="E203" s="452" t="s">
        <v>1209</v>
      </c>
      <c r="F203" s="452" t="s">
        <v>4423</v>
      </c>
      <c r="G203" s="452" t="s">
        <v>3712</v>
      </c>
      <c r="H203" s="452" t="s">
        <v>3938</v>
      </c>
      <c r="I203" s="452" t="s">
        <v>3525</v>
      </c>
      <c r="J203" s="452" t="s">
        <v>4424</v>
      </c>
      <c r="L203" s="452" t="s">
        <v>95</v>
      </c>
      <c r="M203" s="452" t="s">
        <v>420</v>
      </c>
      <c r="P203" s="452">
        <v>29.6072933822301</v>
      </c>
      <c r="Q203" s="452">
        <v>-95.5233440380282</v>
      </c>
      <c r="R203" s="452">
        <v>150.0</v>
      </c>
      <c r="S203" s="452">
        <v>5500.0</v>
      </c>
      <c r="T203" s="452" t="s">
        <v>4425</v>
      </c>
      <c r="U203" s="452" t="s">
        <v>3523</v>
      </c>
      <c r="V203" s="452" t="s">
        <v>3525</v>
      </c>
      <c r="W203" s="452" t="s">
        <v>921</v>
      </c>
      <c r="X203" s="452" t="s">
        <v>245</v>
      </c>
      <c r="Y203" s="452" t="s">
        <v>618</v>
      </c>
      <c r="Z203" s="452" t="s">
        <v>498</v>
      </c>
      <c r="AA203" s="452">
        <v>44780.0</v>
      </c>
      <c r="AB203" s="452" t="s">
        <v>4426</v>
      </c>
      <c r="AC203" s="452" t="s">
        <v>4427</v>
      </c>
      <c r="AD203" s="452">
        <v>25.0</v>
      </c>
    </row>
    <row r="204" ht="15.75" customHeight="1">
      <c r="A204" s="452">
        <v>2110.0</v>
      </c>
      <c r="B204" s="452" t="s">
        <v>158</v>
      </c>
      <c r="C204" s="452" t="s">
        <v>19</v>
      </c>
      <c r="D204" s="452" t="s">
        <v>3523</v>
      </c>
      <c r="E204" s="452" t="s">
        <v>1209</v>
      </c>
      <c r="F204" s="452" t="s">
        <v>4423</v>
      </c>
      <c r="G204" s="452" t="s">
        <v>3712</v>
      </c>
      <c r="H204" s="452" t="s">
        <v>4428</v>
      </c>
      <c r="I204" s="452" t="s">
        <v>3525</v>
      </c>
      <c r="J204" s="452" t="s">
        <v>4424</v>
      </c>
      <c r="L204" s="452" t="s">
        <v>95</v>
      </c>
      <c r="M204" s="452" t="s">
        <v>420</v>
      </c>
      <c r="P204" s="452">
        <v>29.6072933822301</v>
      </c>
      <c r="Q204" s="452">
        <v>-95.5233440380282</v>
      </c>
      <c r="R204" s="452">
        <v>150.0</v>
      </c>
      <c r="S204" s="452">
        <v>62700.0</v>
      </c>
      <c r="T204" s="452" t="s">
        <v>3049</v>
      </c>
      <c r="U204" s="452" t="s">
        <v>3523</v>
      </c>
      <c r="V204" s="452" t="s">
        <v>3525</v>
      </c>
      <c r="W204" s="452" t="s">
        <v>921</v>
      </c>
      <c r="X204" s="452" t="s">
        <v>245</v>
      </c>
      <c r="Y204" s="452" t="s">
        <v>618</v>
      </c>
      <c r="Z204" s="452" t="s">
        <v>498</v>
      </c>
      <c r="AA204" s="452">
        <v>44780.0</v>
      </c>
      <c r="AB204" s="452" t="s">
        <v>4426</v>
      </c>
      <c r="AC204" s="452" t="s">
        <v>4427</v>
      </c>
      <c r="AD204" s="452">
        <v>25.0</v>
      </c>
    </row>
    <row r="205" ht="15.75" customHeight="1">
      <c r="A205" s="452">
        <v>2111.0</v>
      </c>
      <c r="B205" s="452" t="s">
        <v>36</v>
      </c>
      <c r="C205" s="452" t="s">
        <v>19</v>
      </c>
      <c r="D205" s="452" t="s">
        <v>4429</v>
      </c>
      <c r="E205" s="452" t="s">
        <v>1209</v>
      </c>
      <c r="F205" s="452" t="s">
        <v>4429</v>
      </c>
      <c r="G205" s="452" t="s">
        <v>3712</v>
      </c>
      <c r="H205" s="452" t="s">
        <v>4430</v>
      </c>
      <c r="I205" s="452" t="s">
        <v>4431</v>
      </c>
      <c r="J205" s="452" t="s">
        <v>4432</v>
      </c>
      <c r="K205" s="452" t="s">
        <v>4433</v>
      </c>
      <c r="L205" s="452" t="s">
        <v>195</v>
      </c>
      <c r="M205" s="452" t="s">
        <v>420</v>
      </c>
      <c r="N205" s="452">
        <v>33602.0</v>
      </c>
      <c r="O205" s="452" t="s">
        <v>4434</v>
      </c>
      <c r="P205" s="452">
        <v>27.9473129287706</v>
      </c>
      <c r="Q205" s="452">
        <v>-82.4595835043621</v>
      </c>
      <c r="R205" s="452">
        <v>4500.0</v>
      </c>
      <c r="U205" s="452" t="s">
        <v>4429</v>
      </c>
      <c r="V205" s="452" t="s">
        <v>4431</v>
      </c>
      <c r="W205" s="452" t="s">
        <v>4433</v>
      </c>
      <c r="X205" s="452" t="s">
        <v>195</v>
      </c>
      <c r="Y205" s="452" t="s">
        <v>420</v>
      </c>
      <c r="Z205" s="452" t="s">
        <v>498</v>
      </c>
      <c r="AA205" s="452">
        <v>45289.0</v>
      </c>
      <c r="AB205" s="452" t="s">
        <v>4435</v>
      </c>
      <c r="AC205" s="452" t="s">
        <v>4436</v>
      </c>
      <c r="AD205" s="452">
        <v>21.0</v>
      </c>
    </row>
    <row r="206" ht="15.75" customHeight="1">
      <c r="A206" s="452">
        <v>2112.0</v>
      </c>
      <c r="B206" s="452" t="s">
        <v>36</v>
      </c>
      <c r="C206" s="452" t="s">
        <v>19</v>
      </c>
      <c r="D206" s="452" t="s">
        <v>4437</v>
      </c>
      <c r="E206" s="452" t="s">
        <v>812</v>
      </c>
      <c r="F206" s="452" t="s">
        <v>4438</v>
      </c>
      <c r="G206" s="452" t="s">
        <v>3805</v>
      </c>
      <c r="H206" s="452" t="s">
        <v>4439</v>
      </c>
      <c r="I206" s="452" t="s">
        <v>4440</v>
      </c>
      <c r="J206" s="452" t="s">
        <v>4441</v>
      </c>
      <c r="K206" s="452" t="s">
        <v>4442</v>
      </c>
      <c r="L206" s="452" t="s">
        <v>103</v>
      </c>
      <c r="M206" s="452" t="s">
        <v>618</v>
      </c>
      <c r="N206" s="452" t="s">
        <v>4443</v>
      </c>
      <c r="O206" s="452" t="s">
        <v>4444</v>
      </c>
      <c r="P206" s="452">
        <v>42.9459691278389</v>
      </c>
      <c r="Q206" s="452">
        <v>-82.4181633997976</v>
      </c>
      <c r="R206" s="452">
        <v>32.0</v>
      </c>
      <c r="S206" s="452">
        <v>4000.0</v>
      </c>
      <c r="T206" s="452" t="s">
        <v>3809</v>
      </c>
      <c r="U206" s="452" t="s">
        <v>4445</v>
      </c>
      <c r="V206" s="452" t="s">
        <v>4440</v>
      </c>
      <c r="W206" s="452" t="s">
        <v>3846</v>
      </c>
      <c r="X206" s="452" t="s">
        <v>3846</v>
      </c>
      <c r="Y206" s="452" t="s">
        <v>467</v>
      </c>
      <c r="Z206" s="452" t="s">
        <v>498</v>
      </c>
      <c r="AA206" s="452">
        <v>44776.0</v>
      </c>
      <c r="AB206" s="452" t="s">
        <v>4446</v>
      </c>
      <c r="AC206" s="452" t="s">
        <v>4447</v>
      </c>
      <c r="AD206" s="452">
        <v>18.0</v>
      </c>
      <c r="AE206" s="452" t="s">
        <v>4448</v>
      </c>
    </row>
    <row r="207" ht="15.75" customHeight="1">
      <c r="A207" s="452">
        <v>2113.0</v>
      </c>
      <c r="B207" s="452" t="s">
        <v>55</v>
      </c>
      <c r="C207" s="452" t="s">
        <v>19</v>
      </c>
      <c r="D207" s="452" t="s">
        <v>4449</v>
      </c>
      <c r="E207" s="452" t="s">
        <v>812</v>
      </c>
      <c r="F207" s="452" t="s">
        <v>4450</v>
      </c>
      <c r="G207" s="452" t="s">
        <v>3712</v>
      </c>
      <c r="H207" s="452" t="s">
        <v>3828</v>
      </c>
      <c r="I207" s="452" t="s">
        <v>4451</v>
      </c>
      <c r="K207" s="452" t="s">
        <v>3831</v>
      </c>
      <c r="L207" s="452" t="s">
        <v>22</v>
      </c>
      <c r="M207" s="452" t="s">
        <v>618</v>
      </c>
      <c r="P207" s="452">
        <v>46.35321699509</v>
      </c>
      <c r="Q207" s="452">
        <v>-72.4317689260182</v>
      </c>
      <c r="R207" s="452" t="s">
        <v>1433</v>
      </c>
      <c r="S207" s="452">
        <v>30000.0</v>
      </c>
      <c r="T207" s="452" t="s">
        <v>4452</v>
      </c>
      <c r="U207" s="452" t="s">
        <v>4453</v>
      </c>
      <c r="V207" s="452" t="s">
        <v>4454</v>
      </c>
      <c r="W207" s="452" t="s">
        <v>4455</v>
      </c>
      <c r="X207" s="452" t="s">
        <v>4456</v>
      </c>
      <c r="Y207" s="452" t="s">
        <v>2313</v>
      </c>
      <c r="Z207" s="452" t="s">
        <v>498</v>
      </c>
      <c r="AA207" s="452">
        <v>45094.0</v>
      </c>
      <c r="AB207" s="452" t="s">
        <v>4457</v>
      </c>
      <c r="AC207" s="452" t="s">
        <v>4458</v>
      </c>
      <c r="AD207" s="452">
        <v>27.0</v>
      </c>
      <c r="AE207" s="452" t="s">
        <v>4459</v>
      </c>
    </row>
    <row r="208" ht="15.75" customHeight="1">
      <c r="A208" s="452">
        <v>2114.0</v>
      </c>
      <c r="B208" s="452" t="s">
        <v>149</v>
      </c>
      <c r="C208" s="452" t="s">
        <v>19</v>
      </c>
      <c r="D208" s="452" t="s">
        <v>4460</v>
      </c>
      <c r="E208" s="452" t="s">
        <v>812</v>
      </c>
      <c r="F208" s="452" t="s">
        <v>4461</v>
      </c>
      <c r="G208" s="452" t="s">
        <v>3656</v>
      </c>
      <c r="H208" s="452" t="s">
        <v>1980</v>
      </c>
      <c r="I208" s="452" t="s">
        <v>4462</v>
      </c>
      <c r="K208" s="452" t="s">
        <v>4463</v>
      </c>
      <c r="L208" s="452" t="s">
        <v>103</v>
      </c>
      <c r="M208" s="452" t="s">
        <v>618</v>
      </c>
      <c r="P208" s="452">
        <v>44.2783120208131</v>
      </c>
      <c r="Q208" s="452">
        <v>-76.7122961507831</v>
      </c>
      <c r="R208" s="452" t="s">
        <v>1131</v>
      </c>
      <c r="S208" s="452">
        <v>35.0</v>
      </c>
      <c r="T208" s="452" t="s">
        <v>4464</v>
      </c>
      <c r="U208" s="452" t="s">
        <v>4465</v>
      </c>
      <c r="V208" s="452" t="s">
        <v>4466</v>
      </c>
      <c r="W208" s="452" t="s">
        <v>4467</v>
      </c>
      <c r="X208" s="452" t="s">
        <v>4468</v>
      </c>
      <c r="Y208" s="452" t="s">
        <v>2301</v>
      </c>
      <c r="Z208" s="452" t="s">
        <v>498</v>
      </c>
      <c r="AA208" s="452">
        <v>45094.0</v>
      </c>
      <c r="AB208" s="452" t="s">
        <v>4469</v>
      </c>
      <c r="AC208" s="452" t="s">
        <v>4470</v>
      </c>
      <c r="AD208" s="452">
        <v>27.0</v>
      </c>
      <c r="AE208" s="452" t="s">
        <v>4471</v>
      </c>
    </row>
    <row r="209" ht="15.75" customHeight="1">
      <c r="A209" s="452">
        <v>2115.0</v>
      </c>
      <c r="B209" s="452" t="s">
        <v>149</v>
      </c>
      <c r="C209" s="452" t="s">
        <v>19</v>
      </c>
      <c r="D209" s="452" t="s">
        <v>4460</v>
      </c>
      <c r="E209" s="452" t="s">
        <v>812</v>
      </c>
      <c r="F209" s="452" t="s">
        <v>4461</v>
      </c>
      <c r="G209" s="452" t="s">
        <v>3656</v>
      </c>
      <c r="H209" s="452" t="s">
        <v>4472</v>
      </c>
      <c r="I209" s="452" t="s">
        <v>4462</v>
      </c>
      <c r="K209" s="452" t="s">
        <v>4463</v>
      </c>
      <c r="L209" s="452" t="s">
        <v>103</v>
      </c>
      <c r="M209" s="452" t="s">
        <v>618</v>
      </c>
      <c r="P209" s="452">
        <v>44.2783120208131</v>
      </c>
      <c r="Q209" s="452">
        <v>-76.7122961507831</v>
      </c>
      <c r="R209" s="452" t="s">
        <v>1131</v>
      </c>
      <c r="S209" s="452">
        <v>35.0</v>
      </c>
      <c r="T209" s="452" t="s">
        <v>4464</v>
      </c>
      <c r="U209" s="452" t="s">
        <v>4465</v>
      </c>
      <c r="V209" s="452" t="s">
        <v>4466</v>
      </c>
      <c r="W209" s="452" t="s">
        <v>4467</v>
      </c>
      <c r="X209" s="452" t="s">
        <v>4468</v>
      </c>
      <c r="Y209" s="452" t="s">
        <v>2301</v>
      </c>
      <c r="Z209" s="452" t="s">
        <v>498</v>
      </c>
      <c r="AA209" s="452">
        <v>45094.0</v>
      </c>
      <c r="AB209" s="452" t="s">
        <v>4469</v>
      </c>
      <c r="AC209" s="452" t="s">
        <v>4473</v>
      </c>
      <c r="AD209" s="452">
        <v>26.0</v>
      </c>
      <c r="AE209" s="452" t="s">
        <v>4471</v>
      </c>
    </row>
    <row r="210" ht="15.75" customHeight="1">
      <c r="A210" s="452">
        <v>2116.0</v>
      </c>
      <c r="B210" s="452" t="s">
        <v>149</v>
      </c>
      <c r="C210" s="452" t="s">
        <v>19</v>
      </c>
      <c r="D210" s="452" t="s">
        <v>4474</v>
      </c>
      <c r="E210" s="452" t="s">
        <v>812</v>
      </c>
      <c r="F210" s="452" t="s">
        <v>3831</v>
      </c>
      <c r="G210" s="452" t="s">
        <v>3712</v>
      </c>
      <c r="H210" s="452" t="s">
        <v>4275</v>
      </c>
      <c r="I210" s="452" t="s">
        <v>4475</v>
      </c>
      <c r="K210" s="452" t="s">
        <v>3831</v>
      </c>
      <c r="L210" s="452" t="s">
        <v>22</v>
      </c>
      <c r="M210" s="452" t="s">
        <v>618</v>
      </c>
      <c r="P210" s="452">
        <v>46.3506215</v>
      </c>
      <c r="Q210" s="452">
        <v>-72.4350552</v>
      </c>
      <c r="S210" s="452">
        <v>25000.0</v>
      </c>
      <c r="T210" s="452" t="s">
        <v>3049</v>
      </c>
      <c r="U210" s="452" t="s">
        <v>3558</v>
      </c>
      <c r="V210" s="452" t="s">
        <v>4475</v>
      </c>
      <c r="W210" s="452" t="s">
        <v>3559</v>
      </c>
      <c r="X210" s="452" t="s">
        <v>3559</v>
      </c>
      <c r="Y210" s="452" t="s">
        <v>3560</v>
      </c>
      <c r="Z210" s="452" t="s">
        <v>498</v>
      </c>
      <c r="AA210" s="452">
        <v>45290.0</v>
      </c>
      <c r="AB210" s="452" t="s">
        <v>4476</v>
      </c>
      <c r="AC210" s="452" t="s">
        <v>3562</v>
      </c>
      <c r="AD210" s="452">
        <v>26.0</v>
      </c>
      <c r="AE210" s="452" t="s">
        <v>4477</v>
      </c>
    </row>
    <row r="211" ht="15.75" customHeight="1">
      <c r="A211" s="452">
        <v>2117.0</v>
      </c>
      <c r="B211" s="452" t="s">
        <v>36</v>
      </c>
      <c r="C211" s="452" t="s">
        <v>19</v>
      </c>
      <c r="D211" s="452" t="s">
        <v>3551</v>
      </c>
      <c r="E211" s="452" t="s">
        <v>812</v>
      </c>
      <c r="F211" s="452" t="s">
        <v>4478</v>
      </c>
      <c r="G211" s="452" t="s">
        <v>3712</v>
      </c>
      <c r="H211" s="452" t="s">
        <v>4313</v>
      </c>
      <c r="I211" s="452" t="s">
        <v>3553</v>
      </c>
      <c r="J211" s="452" t="s">
        <v>4479</v>
      </c>
      <c r="K211" s="452" t="s">
        <v>3109</v>
      </c>
      <c r="L211" s="452" t="s">
        <v>103</v>
      </c>
      <c r="M211" s="452" t="s">
        <v>618</v>
      </c>
      <c r="N211" s="452" t="s">
        <v>4480</v>
      </c>
      <c r="O211" s="452" t="s">
        <v>4481</v>
      </c>
      <c r="P211" s="452">
        <v>46.4481344250307</v>
      </c>
      <c r="Q211" s="452">
        <v>-81.0841214581597</v>
      </c>
      <c r="R211" s="452">
        <v>1000.0</v>
      </c>
      <c r="S211" s="452">
        <v>66000.0</v>
      </c>
      <c r="T211" s="452" t="s">
        <v>3049</v>
      </c>
      <c r="U211" s="452" t="s">
        <v>3558</v>
      </c>
      <c r="V211" s="452" t="s">
        <v>3553</v>
      </c>
      <c r="W211" s="452" t="s">
        <v>3559</v>
      </c>
      <c r="X211" s="452" t="s">
        <v>3559</v>
      </c>
      <c r="Y211" s="452" t="s">
        <v>3560</v>
      </c>
      <c r="Z211" s="452" t="s">
        <v>498</v>
      </c>
      <c r="AA211" s="452">
        <v>44780.0</v>
      </c>
      <c r="AB211" s="452" t="s">
        <v>4482</v>
      </c>
      <c r="AC211" s="452" t="s">
        <v>3562</v>
      </c>
      <c r="AD211" s="452">
        <v>26.0</v>
      </c>
      <c r="AE211" s="452" t="s">
        <v>4483</v>
      </c>
    </row>
    <row r="212" ht="15.75" customHeight="1">
      <c r="A212" s="452">
        <v>2118.0</v>
      </c>
      <c r="B212" s="452" t="s">
        <v>36</v>
      </c>
      <c r="C212" s="452" t="s">
        <v>19</v>
      </c>
      <c r="D212" s="452" t="s">
        <v>3551</v>
      </c>
      <c r="E212" s="452" t="s">
        <v>812</v>
      </c>
      <c r="F212" s="452" t="s">
        <v>4478</v>
      </c>
      <c r="G212" s="452" t="s">
        <v>3712</v>
      </c>
      <c r="H212" s="452" t="s">
        <v>4322</v>
      </c>
      <c r="I212" s="452" t="s">
        <v>3553</v>
      </c>
      <c r="J212" s="452" t="s">
        <v>4479</v>
      </c>
      <c r="K212" s="452" t="s">
        <v>3109</v>
      </c>
      <c r="L212" s="452" t="s">
        <v>103</v>
      </c>
      <c r="M212" s="452" t="s">
        <v>618</v>
      </c>
      <c r="N212" s="452" t="s">
        <v>4480</v>
      </c>
      <c r="O212" s="452" t="s">
        <v>4481</v>
      </c>
      <c r="P212" s="452">
        <v>46.4481344250307</v>
      </c>
      <c r="Q212" s="452">
        <v>-81.0841214581597</v>
      </c>
      <c r="R212" s="452">
        <v>1000.0</v>
      </c>
      <c r="S212" s="452">
        <v>1400.0</v>
      </c>
      <c r="T212" s="452" t="s">
        <v>3102</v>
      </c>
      <c r="U212" s="452" t="s">
        <v>3558</v>
      </c>
      <c r="V212" s="452" t="s">
        <v>3553</v>
      </c>
      <c r="W212" s="452" t="s">
        <v>3559</v>
      </c>
      <c r="X212" s="452" t="s">
        <v>3559</v>
      </c>
      <c r="Y212" s="452" t="s">
        <v>3560</v>
      </c>
      <c r="Z212" s="452" t="s">
        <v>498</v>
      </c>
      <c r="AA212" s="452">
        <v>44780.0</v>
      </c>
      <c r="AB212" s="452" t="s">
        <v>4484</v>
      </c>
      <c r="AC212" s="452" t="s">
        <v>3562</v>
      </c>
      <c r="AD212" s="452">
        <v>26.0</v>
      </c>
      <c r="AE212" s="452" t="s">
        <v>4483</v>
      </c>
    </row>
    <row r="213" ht="15.75" customHeight="1">
      <c r="A213" s="452">
        <v>2119.0</v>
      </c>
      <c r="B213" s="452" t="s">
        <v>36</v>
      </c>
      <c r="C213" s="452" t="s">
        <v>19</v>
      </c>
      <c r="D213" s="452" t="s">
        <v>3551</v>
      </c>
      <c r="E213" s="452" t="s">
        <v>812</v>
      </c>
      <c r="F213" s="452" t="s">
        <v>4485</v>
      </c>
      <c r="G213" s="452" t="s">
        <v>3712</v>
      </c>
      <c r="H213" s="452" t="s">
        <v>4313</v>
      </c>
      <c r="I213" s="452" t="s">
        <v>3553</v>
      </c>
      <c r="J213" s="452" t="s">
        <v>4486</v>
      </c>
      <c r="K213" s="452" t="s">
        <v>4487</v>
      </c>
      <c r="L213" s="452" t="s">
        <v>348</v>
      </c>
      <c r="M213" s="452" t="s">
        <v>618</v>
      </c>
      <c r="N213" s="452" t="s">
        <v>4488</v>
      </c>
      <c r="O213" s="452" t="s">
        <v>3574</v>
      </c>
      <c r="P213" s="452">
        <v>47.4243557065834</v>
      </c>
      <c r="Q213" s="452">
        <v>-53.8166133581232</v>
      </c>
      <c r="R213" s="452">
        <v>250.0</v>
      </c>
      <c r="S213" s="452">
        <v>50000.0</v>
      </c>
      <c r="T213" s="452" t="s">
        <v>3049</v>
      </c>
      <c r="U213" s="452" t="s">
        <v>3558</v>
      </c>
      <c r="V213" s="452" t="s">
        <v>3553</v>
      </c>
      <c r="W213" s="452" t="s">
        <v>3559</v>
      </c>
      <c r="X213" s="452" t="s">
        <v>3559</v>
      </c>
      <c r="Y213" s="452" t="s">
        <v>3560</v>
      </c>
      <c r="Z213" s="452" t="s">
        <v>498</v>
      </c>
      <c r="AA213" s="452">
        <v>44780.0</v>
      </c>
      <c r="AB213" s="452" t="s">
        <v>4489</v>
      </c>
      <c r="AC213" s="452" t="s">
        <v>3562</v>
      </c>
      <c r="AD213" s="452">
        <v>26.0</v>
      </c>
    </row>
    <row r="214" ht="15.75" customHeight="1">
      <c r="A214" s="452">
        <v>2120.0</v>
      </c>
      <c r="B214" s="452" t="s">
        <v>36</v>
      </c>
      <c r="C214" s="452" t="s">
        <v>19</v>
      </c>
      <c r="D214" s="452" t="s">
        <v>3551</v>
      </c>
      <c r="E214" s="452" t="s">
        <v>812</v>
      </c>
      <c r="F214" s="452" t="s">
        <v>4485</v>
      </c>
      <c r="G214" s="452" t="s">
        <v>3712</v>
      </c>
      <c r="H214" s="452" t="s">
        <v>4322</v>
      </c>
      <c r="I214" s="452" t="s">
        <v>3553</v>
      </c>
      <c r="J214" s="452" t="s">
        <v>4486</v>
      </c>
      <c r="K214" s="452" t="s">
        <v>4487</v>
      </c>
      <c r="L214" s="452" t="s">
        <v>348</v>
      </c>
      <c r="M214" s="452" t="s">
        <v>618</v>
      </c>
      <c r="N214" s="452" t="s">
        <v>4488</v>
      </c>
      <c r="O214" s="452" t="s">
        <v>3574</v>
      </c>
      <c r="P214" s="452">
        <v>47.4243557065834</v>
      </c>
      <c r="Q214" s="452">
        <v>-53.8166133581232</v>
      </c>
      <c r="R214" s="452">
        <v>250.0</v>
      </c>
      <c r="S214" s="452">
        <v>1700.0</v>
      </c>
      <c r="T214" s="452" t="s">
        <v>3102</v>
      </c>
      <c r="U214" s="452" t="s">
        <v>3558</v>
      </c>
      <c r="V214" s="452" t="s">
        <v>3553</v>
      </c>
      <c r="W214" s="452" t="s">
        <v>3559</v>
      </c>
      <c r="X214" s="452" t="s">
        <v>3559</v>
      </c>
      <c r="Y214" s="452" t="s">
        <v>3560</v>
      </c>
      <c r="Z214" s="452" t="s">
        <v>498</v>
      </c>
      <c r="AA214" s="452">
        <v>44780.0</v>
      </c>
      <c r="AB214" s="452" t="s">
        <v>4490</v>
      </c>
      <c r="AC214" s="452" t="s">
        <v>3562</v>
      </c>
      <c r="AD214" s="452">
        <v>26.0</v>
      </c>
    </row>
    <row r="215" ht="15.75" customHeight="1">
      <c r="A215" s="452">
        <v>2121.0</v>
      </c>
      <c r="B215" s="452" t="s">
        <v>149</v>
      </c>
      <c r="C215" s="452" t="s">
        <v>19</v>
      </c>
      <c r="D215" s="452" t="s">
        <v>4491</v>
      </c>
      <c r="E215" s="452" t="s">
        <v>812</v>
      </c>
      <c r="F215" s="452" t="s">
        <v>4492</v>
      </c>
      <c r="G215" s="452" t="s">
        <v>3712</v>
      </c>
      <c r="H215" s="452" t="s">
        <v>4493</v>
      </c>
      <c r="I215" s="452" t="s">
        <v>4494</v>
      </c>
      <c r="J215" s="452" t="s">
        <v>4495</v>
      </c>
      <c r="K215" s="452" t="s">
        <v>4496</v>
      </c>
      <c r="L215" s="452" t="s">
        <v>4497</v>
      </c>
      <c r="M215" s="452" t="s">
        <v>651</v>
      </c>
      <c r="N215" s="452">
        <v>92018.0</v>
      </c>
      <c r="P215" s="452">
        <v>22.2191429225773</v>
      </c>
      <c r="Q215" s="452">
        <v>-97.9949898104055</v>
      </c>
      <c r="S215" s="452">
        <v>45000.0</v>
      </c>
      <c r="T215" s="452" t="s">
        <v>4498</v>
      </c>
      <c r="U215" s="452" t="s">
        <v>4491</v>
      </c>
      <c r="V215" s="452" t="s">
        <v>4494</v>
      </c>
      <c r="W215" s="452" t="s">
        <v>1229</v>
      </c>
      <c r="X215" s="452" t="s">
        <v>95</v>
      </c>
      <c r="Y215" s="452" t="s">
        <v>420</v>
      </c>
      <c r="Z215" s="452" t="s">
        <v>498</v>
      </c>
      <c r="AA215" s="452">
        <v>45465.0</v>
      </c>
      <c r="AB215" s="452" t="s">
        <v>4499</v>
      </c>
      <c r="AC215" s="452" t="s">
        <v>4500</v>
      </c>
      <c r="AD215" s="452">
        <v>18.0</v>
      </c>
      <c r="AE215" s="452" t="s">
        <v>4501</v>
      </c>
    </row>
    <row r="216" ht="15.75" customHeight="1">
      <c r="A216" s="452">
        <v>2122.0</v>
      </c>
      <c r="B216" s="452" t="s">
        <v>149</v>
      </c>
      <c r="C216" s="452" t="s">
        <v>19</v>
      </c>
      <c r="D216" s="452" t="s">
        <v>4502</v>
      </c>
      <c r="E216" s="452" t="s">
        <v>812</v>
      </c>
      <c r="F216" s="452" t="s">
        <v>4503</v>
      </c>
      <c r="G216" s="452" t="s">
        <v>3675</v>
      </c>
      <c r="H216" s="452" t="s">
        <v>1944</v>
      </c>
      <c r="I216" s="452" t="s">
        <v>3677</v>
      </c>
      <c r="K216" s="452" t="s">
        <v>587</v>
      </c>
      <c r="L216" s="452" t="s">
        <v>26</v>
      </c>
      <c r="M216" s="452" t="s">
        <v>420</v>
      </c>
      <c r="P216" s="452">
        <v>32.7467670188841</v>
      </c>
      <c r="Q216" s="452">
        <v>-117.139259457448</v>
      </c>
      <c r="R216" s="452" t="s">
        <v>3955</v>
      </c>
      <c r="S216" s="452">
        <v>15000.0</v>
      </c>
      <c r="T216" s="452" t="s">
        <v>3682</v>
      </c>
      <c r="U216" s="452" t="s">
        <v>4502</v>
      </c>
      <c r="V216" s="452" t="s">
        <v>3677</v>
      </c>
      <c r="W216" s="452" t="s">
        <v>587</v>
      </c>
      <c r="X216" s="452" t="s">
        <v>26</v>
      </c>
      <c r="Y216" s="452" t="s">
        <v>420</v>
      </c>
      <c r="Z216" s="452" t="s">
        <v>445</v>
      </c>
      <c r="AA216" s="452">
        <v>45334.0</v>
      </c>
      <c r="AB216" s="452" t="s">
        <v>454</v>
      </c>
      <c r="AC216" s="452" t="s">
        <v>4504</v>
      </c>
      <c r="AD216" s="452">
        <v>29.0</v>
      </c>
      <c r="AE216" s="452" t="s">
        <v>3685</v>
      </c>
      <c r="AF216" s="452" t="s">
        <v>4505</v>
      </c>
      <c r="AG216" s="452" t="s">
        <v>4506</v>
      </c>
      <c r="AH216" s="452" t="s">
        <v>4507</v>
      </c>
    </row>
    <row r="217" ht="15.75" customHeight="1">
      <c r="A217" s="452">
        <v>2123.0</v>
      </c>
      <c r="B217" s="452" t="s">
        <v>149</v>
      </c>
      <c r="C217" s="452" t="s">
        <v>19</v>
      </c>
      <c r="D217" s="452" t="s">
        <v>4502</v>
      </c>
      <c r="E217" s="452" t="s">
        <v>812</v>
      </c>
      <c r="F217" s="452" t="s">
        <v>4503</v>
      </c>
      <c r="G217" s="452" t="s">
        <v>3675</v>
      </c>
      <c r="H217" s="452" t="s">
        <v>4508</v>
      </c>
      <c r="I217" s="452" t="s">
        <v>3677</v>
      </c>
      <c r="K217" s="452" t="s">
        <v>587</v>
      </c>
      <c r="L217" s="452" t="s">
        <v>26</v>
      </c>
      <c r="M217" s="452" t="s">
        <v>420</v>
      </c>
      <c r="P217" s="452">
        <v>32.7467670188841</v>
      </c>
      <c r="Q217" s="452">
        <v>-117.139259457448</v>
      </c>
      <c r="R217" s="452" t="s">
        <v>3955</v>
      </c>
      <c r="S217" s="452">
        <v>100000.0</v>
      </c>
      <c r="T217" s="452" t="s">
        <v>3682</v>
      </c>
      <c r="U217" s="452" t="s">
        <v>4502</v>
      </c>
      <c r="V217" s="452" t="s">
        <v>3677</v>
      </c>
      <c r="W217" s="452" t="s">
        <v>587</v>
      </c>
      <c r="X217" s="452" t="s">
        <v>26</v>
      </c>
      <c r="Y217" s="452" t="s">
        <v>420</v>
      </c>
      <c r="Z217" s="452" t="s">
        <v>445</v>
      </c>
      <c r="AA217" s="452">
        <v>45334.0</v>
      </c>
      <c r="AB217" s="452" t="s">
        <v>454</v>
      </c>
      <c r="AC217" s="452" t="s">
        <v>4504</v>
      </c>
      <c r="AD217" s="452">
        <v>29.0</v>
      </c>
      <c r="AE217" s="452" t="s">
        <v>3685</v>
      </c>
      <c r="AF217" s="452" t="s">
        <v>4505</v>
      </c>
      <c r="AG217" s="452" t="s">
        <v>4506</v>
      </c>
      <c r="AH217" s="452" t="s">
        <v>4507</v>
      </c>
    </row>
    <row r="218" ht="15.75" customHeight="1">
      <c r="A218" s="452">
        <v>2124.0</v>
      </c>
      <c r="B218" s="452" t="s">
        <v>149</v>
      </c>
      <c r="C218" s="452" t="s">
        <v>19</v>
      </c>
      <c r="D218" s="452" t="s">
        <v>4502</v>
      </c>
      <c r="E218" s="452" t="s">
        <v>812</v>
      </c>
      <c r="F218" s="452" t="s">
        <v>4503</v>
      </c>
      <c r="G218" s="452" t="s">
        <v>3675</v>
      </c>
      <c r="H218" s="452" t="s">
        <v>4509</v>
      </c>
      <c r="I218" s="452" t="s">
        <v>3677</v>
      </c>
      <c r="K218" s="452" t="s">
        <v>587</v>
      </c>
      <c r="L218" s="452" t="s">
        <v>26</v>
      </c>
      <c r="M218" s="452" t="s">
        <v>420</v>
      </c>
      <c r="P218" s="452">
        <v>32.7467670188841</v>
      </c>
      <c r="Q218" s="452">
        <v>-117.139259457448</v>
      </c>
      <c r="R218" s="452" t="s">
        <v>3955</v>
      </c>
      <c r="S218" s="452">
        <v>5000.0</v>
      </c>
      <c r="T218" s="452" t="s">
        <v>3682</v>
      </c>
      <c r="U218" s="452" t="s">
        <v>4502</v>
      </c>
      <c r="V218" s="452" t="s">
        <v>3677</v>
      </c>
      <c r="W218" s="452" t="s">
        <v>587</v>
      </c>
      <c r="X218" s="452" t="s">
        <v>26</v>
      </c>
      <c r="Y218" s="452" t="s">
        <v>420</v>
      </c>
      <c r="Z218" s="452" t="s">
        <v>445</v>
      </c>
      <c r="AA218" s="452">
        <v>45334.0</v>
      </c>
      <c r="AB218" s="452" t="s">
        <v>454</v>
      </c>
      <c r="AC218" s="452" t="s">
        <v>4504</v>
      </c>
      <c r="AD218" s="452">
        <v>29.0</v>
      </c>
      <c r="AE218" s="452" t="s">
        <v>3685</v>
      </c>
      <c r="AF218" s="452" t="s">
        <v>4505</v>
      </c>
      <c r="AG218" s="452" t="s">
        <v>4506</v>
      </c>
      <c r="AH218" s="452" t="s">
        <v>4507</v>
      </c>
    </row>
    <row r="219" ht="15.75" customHeight="1">
      <c r="A219" s="452">
        <v>2125.0</v>
      </c>
      <c r="B219" s="452" t="s">
        <v>149</v>
      </c>
      <c r="C219" s="452" t="s">
        <v>19</v>
      </c>
      <c r="D219" s="452" t="s">
        <v>4502</v>
      </c>
      <c r="E219" s="452" t="s">
        <v>812</v>
      </c>
      <c r="F219" s="452" t="s">
        <v>4503</v>
      </c>
      <c r="G219" s="452" t="s">
        <v>3675</v>
      </c>
      <c r="H219" s="452" t="s">
        <v>1944</v>
      </c>
      <c r="I219" s="452" t="s">
        <v>3677</v>
      </c>
      <c r="J219" s="452" t="s">
        <v>322</v>
      </c>
      <c r="K219" s="452" t="s">
        <v>322</v>
      </c>
      <c r="L219" s="452" t="s">
        <v>322</v>
      </c>
      <c r="M219" s="452" t="s">
        <v>420</v>
      </c>
      <c r="N219" s="452" t="s">
        <v>322</v>
      </c>
      <c r="P219" s="452" t="s">
        <v>322</v>
      </c>
      <c r="Q219" s="452" t="s">
        <v>322</v>
      </c>
      <c r="S219" s="452">
        <v>15000.0</v>
      </c>
      <c r="T219" s="452" t="s">
        <v>3682</v>
      </c>
      <c r="U219" s="452" t="s">
        <v>4502</v>
      </c>
      <c r="V219" s="452" t="s">
        <v>3677</v>
      </c>
      <c r="W219" s="452" t="s">
        <v>587</v>
      </c>
      <c r="X219" s="452" t="s">
        <v>26</v>
      </c>
      <c r="Y219" s="452" t="s">
        <v>420</v>
      </c>
      <c r="Z219" s="452" t="s">
        <v>1196</v>
      </c>
      <c r="AA219" s="452">
        <v>45504.0</v>
      </c>
      <c r="AB219" s="452" t="s">
        <v>4510</v>
      </c>
      <c r="AC219" s="452" t="s">
        <v>4511</v>
      </c>
      <c r="AD219" s="452">
        <v>29.0</v>
      </c>
      <c r="AE219" s="452" t="s">
        <v>4512</v>
      </c>
    </row>
    <row r="220" ht="15.75" customHeight="1">
      <c r="A220" s="452">
        <v>2126.0</v>
      </c>
      <c r="B220" s="452" t="s">
        <v>149</v>
      </c>
      <c r="C220" s="452" t="s">
        <v>19</v>
      </c>
      <c r="D220" s="452" t="s">
        <v>4513</v>
      </c>
      <c r="E220" s="452" t="s">
        <v>812</v>
      </c>
      <c r="F220" s="452" t="s">
        <v>4514</v>
      </c>
      <c r="G220" s="452" t="s">
        <v>4081</v>
      </c>
      <c r="H220" s="452" t="s">
        <v>4515</v>
      </c>
      <c r="I220" s="452" t="s">
        <v>4516</v>
      </c>
      <c r="J220" s="452" t="s">
        <v>322</v>
      </c>
      <c r="K220" s="452" t="s">
        <v>4517</v>
      </c>
      <c r="L220" s="452" t="s">
        <v>103</v>
      </c>
      <c r="M220" s="452" t="s">
        <v>618</v>
      </c>
      <c r="N220" s="452" t="s">
        <v>4518</v>
      </c>
      <c r="O220" s="452" t="s">
        <v>4519</v>
      </c>
      <c r="P220" s="452" t="s">
        <v>322</v>
      </c>
      <c r="Q220" s="452" t="s">
        <v>322</v>
      </c>
      <c r="R220" s="452" t="s">
        <v>1433</v>
      </c>
      <c r="S220" s="452">
        <v>15000.0</v>
      </c>
      <c r="T220" s="452" t="s">
        <v>3682</v>
      </c>
      <c r="U220" s="452" t="s">
        <v>4513</v>
      </c>
      <c r="V220" s="452" t="s">
        <v>4516</v>
      </c>
      <c r="W220" s="452" t="s">
        <v>2664</v>
      </c>
      <c r="X220" s="452" t="s">
        <v>103</v>
      </c>
      <c r="Y220" s="452" t="s">
        <v>618</v>
      </c>
      <c r="Z220" s="452" t="s">
        <v>486</v>
      </c>
      <c r="AA220" s="452">
        <v>45580.0</v>
      </c>
      <c r="AB220" s="452" t="s">
        <v>454</v>
      </c>
      <c r="AC220" s="452" t="s">
        <v>4520</v>
      </c>
      <c r="AD220" s="452">
        <v>24.0</v>
      </c>
      <c r="AF220" s="452" t="s">
        <v>4521</v>
      </c>
      <c r="AG220" s="452" t="s">
        <v>4522</v>
      </c>
      <c r="AH220" s="452" t="s">
        <v>4523</v>
      </c>
    </row>
    <row r="221" ht="15.75" customHeight="1">
      <c r="A221" s="452">
        <v>2127.0</v>
      </c>
      <c r="B221" s="452" t="s">
        <v>36</v>
      </c>
      <c r="C221" s="452" t="s">
        <v>19</v>
      </c>
      <c r="D221" s="452" t="s">
        <v>4524</v>
      </c>
      <c r="E221" s="452" t="s">
        <v>812</v>
      </c>
      <c r="F221" s="452" t="s">
        <v>4525</v>
      </c>
      <c r="G221" s="452" t="s">
        <v>3690</v>
      </c>
      <c r="H221" s="452" t="s">
        <v>3766</v>
      </c>
      <c r="I221" s="452" t="s">
        <v>4526</v>
      </c>
      <c r="J221" s="452" t="s">
        <v>4527</v>
      </c>
      <c r="K221" s="452" t="s">
        <v>4528</v>
      </c>
      <c r="L221" s="452" t="s">
        <v>42</v>
      </c>
      <c r="M221" s="452" t="s">
        <v>420</v>
      </c>
      <c r="N221" s="452">
        <v>48080.0</v>
      </c>
      <c r="O221" s="452" t="s">
        <v>4529</v>
      </c>
      <c r="P221" s="452">
        <v>42.4656</v>
      </c>
      <c r="Q221" s="452">
        <v>-82.8999</v>
      </c>
      <c r="R221" s="452">
        <v>20.0</v>
      </c>
      <c r="U221" s="452" t="s">
        <v>4524</v>
      </c>
      <c r="V221" s="452" t="s">
        <v>4526</v>
      </c>
      <c r="W221" s="452" t="s">
        <v>4528</v>
      </c>
      <c r="X221" s="452" t="s">
        <v>42</v>
      </c>
      <c r="Y221" s="452" t="s">
        <v>420</v>
      </c>
      <c r="Z221" s="452" t="s">
        <v>486</v>
      </c>
      <c r="AA221" s="452">
        <v>45692.0</v>
      </c>
      <c r="AB221" s="452" t="s">
        <v>4526</v>
      </c>
      <c r="AC221" s="452" t="s">
        <v>4530</v>
      </c>
      <c r="AD221" s="452">
        <v>25.0</v>
      </c>
    </row>
    <row r="222" ht="15.75" customHeight="1">
      <c r="A222" s="452">
        <v>2128.0</v>
      </c>
      <c r="B222" s="452" t="s">
        <v>36</v>
      </c>
      <c r="C222" s="452" t="s">
        <v>19</v>
      </c>
      <c r="D222" s="452" t="s">
        <v>4531</v>
      </c>
      <c r="E222" s="452" t="s">
        <v>812</v>
      </c>
      <c r="F222" s="452" t="s">
        <v>4531</v>
      </c>
      <c r="G222" s="452" t="s">
        <v>3690</v>
      </c>
      <c r="H222" s="452" t="s">
        <v>4532</v>
      </c>
      <c r="I222" s="452" t="s">
        <v>4533</v>
      </c>
      <c r="J222" s="452" t="s">
        <v>4534</v>
      </c>
      <c r="K222" s="452" t="s">
        <v>4535</v>
      </c>
      <c r="L222" s="452" t="s">
        <v>78</v>
      </c>
      <c r="M222" s="452" t="s">
        <v>420</v>
      </c>
      <c r="N222" s="452">
        <v>41146.0</v>
      </c>
      <c r="O222" s="452" t="s">
        <v>4536</v>
      </c>
      <c r="P222" s="452">
        <v>38.2813031712109</v>
      </c>
      <c r="Q222" s="452">
        <v>-82.9154081730142</v>
      </c>
      <c r="R222" s="452">
        <v>30.0</v>
      </c>
      <c r="U222" s="452" t="s">
        <v>4524</v>
      </c>
      <c r="V222" s="452" t="s">
        <v>4526</v>
      </c>
      <c r="W222" s="452" t="s">
        <v>4528</v>
      </c>
      <c r="X222" s="452" t="s">
        <v>42</v>
      </c>
      <c r="Y222" s="452" t="s">
        <v>420</v>
      </c>
      <c r="Z222" s="452" t="s">
        <v>486</v>
      </c>
      <c r="AA222" s="452">
        <v>45692.0</v>
      </c>
      <c r="AB222" s="452" t="s">
        <v>4537</v>
      </c>
      <c r="AC222" s="452" t="s">
        <v>4538</v>
      </c>
      <c r="AD222" s="452">
        <v>27.0</v>
      </c>
    </row>
    <row r="223" ht="15.75" customHeight="1">
      <c r="A223" s="452">
        <v>2129.0</v>
      </c>
      <c r="B223" s="452" t="s">
        <v>149</v>
      </c>
      <c r="C223" s="452" t="s">
        <v>19</v>
      </c>
      <c r="D223" s="452" t="s">
        <v>4539</v>
      </c>
      <c r="E223" s="452" t="s">
        <v>812</v>
      </c>
      <c r="F223" s="452" t="s">
        <v>4540</v>
      </c>
      <c r="G223" s="452" t="s">
        <v>3712</v>
      </c>
      <c r="H223" s="452" t="s">
        <v>1944</v>
      </c>
      <c r="I223" s="452" t="s">
        <v>4541</v>
      </c>
      <c r="J223" s="452" t="s">
        <v>4072</v>
      </c>
      <c r="K223" s="452" t="s">
        <v>4542</v>
      </c>
      <c r="L223" s="452" t="s">
        <v>130</v>
      </c>
      <c r="M223" s="452" t="s">
        <v>420</v>
      </c>
      <c r="N223" s="452">
        <v>63111.0</v>
      </c>
      <c r="P223" s="452">
        <v>38.5477623082377</v>
      </c>
      <c r="Q223" s="452">
        <v>-90.2696582312088</v>
      </c>
      <c r="R223" s="452">
        <v>150.0</v>
      </c>
      <c r="S223" s="452">
        <v>30000.0</v>
      </c>
      <c r="T223" s="452" t="s">
        <v>3682</v>
      </c>
      <c r="U223" s="452" t="s">
        <v>4539</v>
      </c>
      <c r="V223" s="452" t="s">
        <v>4541</v>
      </c>
      <c r="W223" s="452" t="s">
        <v>4543</v>
      </c>
      <c r="Y223" s="452" t="s">
        <v>4076</v>
      </c>
      <c r="Z223" s="452" t="s">
        <v>486</v>
      </c>
      <c r="AA223" s="452">
        <v>45692.0</v>
      </c>
      <c r="AB223" s="452" t="s">
        <v>4544</v>
      </c>
      <c r="AC223" s="452" t="s">
        <v>4545</v>
      </c>
      <c r="AD223" s="452">
        <v>24.0</v>
      </c>
      <c r="AE223" s="452" t="s">
        <v>4546</v>
      </c>
    </row>
    <row r="224" ht="15.75" customHeight="1">
      <c r="A224" s="452">
        <v>2130.0</v>
      </c>
      <c r="B224" s="452" t="s">
        <v>55</v>
      </c>
      <c r="C224" s="452" t="s">
        <v>19</v>
      </c>
      <c r="D224" s="452" t="s">
        <v>4547</v>
      </c>
      <c r="E224" s="452" t="s">
        <v>812</v>
      </c>
      <c r="F224" s="452" t="s">
        <v>4548</v>
      </c>
      <c r="G224" s="452" t="s">
        <v>4357</v>
      </c>
      <c r="H224" s="452" t="s">
        <v>3815</v>
      </c>
      <c r="I224" s="452" t="s">
        <v>4549</v>
      </c>
      <c r="J224" s="452" t="s">
        <v>4550</v>
      </c>
      <c r="K224" s="452" t="s">
        <v>4551</v>
      </c>
      <c r="L224" s="452" t="s">
        <v>245</v>
      </c>
      <c r="M224" s="452" t="s">
        <v>618</v>
      </c>
      <c r="N224" s="452" t="s">
        <v>4552</v>
      </c>
      <c r="O224" s="452" t="s">
        <v>4553</v>
      </c>
      <c r="P224" s="452">
        <v>49.1435</v>
      </c>
      <c r="Q224" s="452">
        <v>-123.0645</v>
      </c>
      <c r="R224" s="452">
        <v>52.0</v>
      </c>
      <c r="S224" s="452">
        <v>1000.0</v>
      </c>
      <c r="T224" s="452" t="s">
        <v>3682</v>
      </c>
      <c r="U224" s="452" t="s">
        <v>4547</v>
      </c>
      <c r="V224" s="452" t="s">
        <v>4549</v>
      </c>
      <c r="W224" s="452" t="s">
        <v>921</v>
      </c>
      <c r="X224" s="452" t="s">
        <v>245</v>
      </c>
      <c r="Y224" s="452" t="s">
        <v>618</v>
      </c>
      <c r="Z224" s="452" t="s">
        <v>486</v>
      </c>
      <c r="AB224" s="452" t="s">
        <v>4554</v>
      </c>
      <c r="AC224" s="452" t="s">
        <v>4555</v>
      </c>
      <c r="AD224" s="452">
        <v>27.0</v>
      </c>
      <c r="AF224" s="452" t="s">
        <v>4556</v>
      </c>
      <c r="AG224" s="452" t="s">
        <v>4557</v>
      </c>
      <c r="AH224" s="452" t="s">
        <v>4558</v>
      </c>
    </row>
    <row r="225" ht="15.75" customHeight="1">
      <c r="A225" s="452">
        <v>2131.0</v>
      </c>
      <c r="B225" s="452" t="s">
        <v>149</v>
      </c>
      <c r="C225" s="452" t="s">
        <v>19</v>
      </c>
      <c r="D225" s="452" t="s">
        <v>4547</v>
      </c>
      <c r="E225" s="452" t="s">
        <v>812</v>
      </c>
      <c r="F225" s="452" t="s">
        <v>322</v>
      </c>
      <c r="G225" s="452" t="s">
        <v>4559</v>
      </c>
      <c r="H225" s="452" t="s">
        <v>3815</v>
      </c>
      <c r="I225" s="452" t="s">
        <v>4549</v>
      </c>
      <c r="J225" s="452" t="s">
        <v>322</v>
      </c>
      <c r="K225" s="452" t="s">
        <v>322</v>
      </c>
      <c r="L225" s="452" t="s">
        <v>322</v>
      </c>
      <c r="M225" s="452" t="s">
        <v>618</v>
      </c>
      <c r="O225" s="452" t="s">
        <v>4553</v>
      </c>
      <c r="S225" s="452">
        <v>20000.0</v>
      </c>
      <c r="T225" s="452" t="s">
        <v>3682</v>
      </c>
      <c r="U225" s="452" t="s">
        <v>4547</v>
      </c>
      <c r="V225" s="452" t="s">
        <v>4549</v>
      </c>
      <c r="W225" s="452" t="s">
        <v>921</v>
      </c>
      <c r="X225" s="452" t="s">
        <v>245</v>
      </c>
      <c r="Y225" s="452" t="s">
        <v>618</v>
      </c>
      <c r="Z225" s="452" t="s">
        <v>486</v>
      </c>
      <c r="AA225" s="452">
        <v>45867.0</v>
      </c>
      <c r="AB225" s="452" t="s">
        <v>4560</v>
      </c>
      <c r="AC225" s="452" t="s">
        <v>4555</v>
      </c>
      <c r="AD225" s="452">
        <v>27.0</v>
      </c>
      <c r="AE225" s="452" t="s">
        <v>4561</v>
      </c>
    </row>
    <row r="226" ht="15.75" customHeight="1">
      <c r="A226" s="452">
        <v>2132.0</v>
      </c>
      <c r="B226" s="452" t="s">
        <v>149</v>
      </c>
      <c r="C226" s="452" t="s">
        <v>19</v>
      </c>
      <c r="D226" s="452" t="s">
        <v>4562</v>
      </c>
      <c r="E226" s="452" t="s">
        <v>812</v>
      </c>
      <c r="F226" s="452" t="s">
        <v>4563</v>
      </c>
      <c r="G226" s="452" t="s">
        <v>4559</v>
      </c>
      <c r="H226" s="452" t="s">
        <v>3815</v>
      </c>
      <c r="I226" s="452" t="s">
        <v>4564</v>
      </c>
      <c r="K226" s="452" t="s">
        <v>4565</v>
      </c>
      <c r="L226" s="452" t="s">
        <v>4566</v>
      </c>
      <c r="M226" s="452" t="s">
        <v>420</v>
      </c>
      <c r="P226" s="452">
        <v>35.7479</v>
      </c>
      <c r="Q226" s="452">
        <v>-95.3697</v>
      </c>
      <c r="S226" s="452">
        <v>50000.0</v>
      </c>
      <c r="T226" s="452" t="s">
        <v>4567</v>
      </c>
      <c r="U226" s="452" t="s">
        <v>4562</v>
      </c>
      <c r="V226" s="452" t="s">
        <v>4564</v>
      </c>
      <c r="W226" s="452" t="s">
        <v>4568</v>
      </c>
      <c r="X226" s="452" t="s">
        <v>2472</v>
      </c>
      <c r="Y226" s="452" t="s">
        <v>420</v>
      </c>
      <c r="Z226" s="452" t="s">
        <v>486</v>
      </c>
      <c r="AA226" s="452">
        <v>45872.0</v>
      </c>
      <c r="AB226" s="452" t="s">
        <v>4564</v>
      </c>
      <c r="AC226" s="452" t="s">
        <v>4569</v>
      </c>
      <c r="AD226" s="452">
        <v>21.0</v>
      </c>
    </row>
    <row r="227" ht="15.75" customHeight="1">
      <c r="A227" s="452">
        <v>2133.0</v>
      </c>
      <c r="B227" s="452" t="s">
        <v>149</v>
      </c>
      <c r="C227" s="452" t="s">
        <v>19</v>
      </c>
      <c r="D227" s="452" t="s">
        <v>4570</v>
      </c>
      <c r="E227" s="452" t="s">
        <v>1209</v>
      </c>
      <c r="F227" s="452" t="s">
        <v>4570</v>
      </c>
      <c r="G227" s="452" t="s">
        <v>3690</v>
      </c>
      <c r="H227" s="452" t="s">
        <v>3766</v>
      </c>
      <c r="I227" s="452" t="s">
        <v>4571</v>
      </c>
      <c r="K227" s="452" t="s">
        <v>4572</v>
      </c>
      <c r="L227" s="452" t="s">
        <v>127</v>
      </c>
      <c r="M227" s="452" t="s">
        <v>420</v>
      </c>
      <c r="N227" s="452" t="s">
        <v>322</v>
      </c>
      <c r="O227" s="452" t="s">
        <v>322</v>
      </c>
      <c r="P227" s="452">
        <v>34.2105154683909</v>
      </c>
      <c r="Q227" s="452">
        <v>-77.8854636737222</v>
      </c>
      <c r="R227" s="452" t="s">
        <v>654</v>
      </c>
      <c r="S227" s="452">
        <v>50000.0</v>
      </c>
      <c r="T227" s="452" t="s">
        <v>4567</v>
      </c>
      <c r="U227" s="452" t="s">
        <v>4570</v>
      </c>
      <c r="V227" s="452" t="s">
        <v>4571</v>
      </c>
      <c r="W227" s="452" t="s">
        <v>4573</v>
      </c>
      <c r="X227" s="452" t="s">
        <v>4574</v>
      </c>
      <c r="Y227" s="452" t="s">
        <v>3650</v>
      </c>
      <c r="Z227" s="452" t="s">
        <v>1078</v>
      </c>
      <c r="AB227" s="452" t="s">
        <v>4575</v>
      </c>
      <c r="AC227" s="452" t="s">
        <v>4576</v>
      </c>
      <c r="AD227" s="452">
        <v>30.0</v>
      </c>
      <c r="AE227" s="452" t="s">
        <v>4577</v>
      </c>
    </row>
    <row r="228" ht="15.75" customHeight="1">
      <c r="A228" s="452">
        <v>2134.0</v>
      </c>
      <c r="B228" s="452" t="s">
        <v>158</v>
      </c>
      <c r="C228" s="452" t="s">
        <v>19</v>
      </c>
      <c r="D228" s="452" t="s">
        <v>2420</v>
      </c>
      <c r="E228" s="452" t="s">
        <v>1209</v>
      </c>
      <c r="F228" s="452" t="s">
        <v>2420</v>
      </c>
      <c r="G228" s="452" t="s">
        <v>4357</v>
      </c>
      <c r="H228" s="452" t="s">
        <v>2422</v>
      </c>
      <c r="I228" s="452" t="s">
        <v>2423</v>
      </c>
      <c r="J228" s="452" t="s">
        <v>2424</v>
      </c>
      <c r="K228" s="452" t="s">
        <v>2425</v>
      </c>
      <c r="L228" s="452" t="s">
        <v>26</v>
      </c>
      <c r="M228" s="452" t="s">
        <v>420</v>
      </c>
      <c r="N228" s="452">
        <v>91016.0</v>
      </c>
      <c r="P228" s="452">
        <v>34.1404</v>
      </c>
      <c r="Q228" s="452">
        <v>-117.9921</v>
      </c>
      <c r="R228" s="452">
        <v>10.0</v>
      </c>
      <c r="U228" s="452" t="s">
        <v>2420</v>
      </c>
      <c r="V228" s="452" t="s">
        <v>2423</v>
      </c>
      <c r="W228" s="452" t="s">
        <v>2425</v>
      </c>
      <c r="X228" s="452" t="s">
        <v>26</v>
      </c>
      <c r="Y228" s="452" t="s">
        <v>420</v>
      </c>
      <c r="Z228" s="452" t="s">
        <v>1078</v>
      </c>
      <c r="AB228" s="452" t="s">
        <v>2423</v>
      </c>
      <c r="AC228" s="452" t="s">
        <v>2427</v>
      </c>
      <c r="AD228" s="452">
        <v>28.0</v>
      </c>
    </row>
    <row r="229" ht="15.75" customHeight="1">
      <c r="A229" s="452">
        <v>2135.0</v>
      </c>
      <c r="B229" s="452" t="s">
        <v>158</v>
      </c>
      <c r="C229" s="452" t="s">
        <v>19</v>
      </c>
      <c r="D229" s="452" t="s">
        <v>4578</v>
      </c>
      <c r="E229" s="452" t="s">
        <v>812</v>
      </c>
      <c r="F229" s="452" t="s">
        <v>4579</v>
      </c>
      <c r="G229" s="452" t="s">
        <v>3690</v>
      </c>
      <c r="H229" s="452" t="s">
        <v>3691</v>
      </c>
      <c r="I229" s="452" t="s">
        <v>4580</v>
      </c>
      <c r="J229" s="452" t="s">
        <v>4581</v>
      </c>
      <c r="K229" s="452" t="s">
        <v>4582</v>
      </c>
      <c r="L229" s="452" t="s">
        <v>106</v>
      </c>
      <c r="M229" s="452" t="s">
        <v>420</v>
      </c>
      <c r="N229" s="452">
        <v>14615.0</v>
      </c>
      <c r="O229" s="452" t="s">
        <v>4583</v>
      </c>
      <c r="P229" s="452">
        <v>43.1945379130415</v>
      </c>
      <c r="Q229" s="452">
        <v>-77.6617184871124</v>
      </c>
      <c r="R229" s="452">
        <v>20.0</v>
      </c>
      <c r="U229" s="452" t="s">
        <v>4578</v>
      </c>
      <c r="V229" s="452" t="s">
        <v>4580</v>
      </c>
      <c r="W229" s="452" t="s">
        <v>4582</v>
      </c>
      <c r="X229" s="452" t="s">
        <v>106</v>
      </c>
      <c r="Y229" s="452" t="s">
        <v>420</v>
      </c>
      <c r="Z229" s="452" t="s">
        <v>478</v>
      </c>
      <c r="AB229" s="452" t="s">
        <v>4584</v>
      </c>
      <c r="AC229" s="452" t="s">
        <v>4585</v>
      </c>
      <c r="AD229" s="452">
        <v>20.0</v>
      </c>
      <c r="AE229" s="452" t="s">
        <v>4586</v>
      </c>
      <c r="AF229" s="452" t="s">
        <v>4587</v>
      </c>
      <c r="AG229" s="452" t="s">
        <v>4588</v>
      </c>
      <c r="AH229" s="452" t="s">
        <v>4589</v>
      </c>
    </row>
    <row r="230" ht="15.75" customHeight="1">
      <c r="A230" s="452">
        <v>4001.0</v>
      </c>
      <c r="B230" s="452" t="s">
        <v>36</v>
      </c>
      <c r="C230" s="452" t="s">
        <v>19</v>
      </c>
      <c r="D230" s="452" t="s">
        <v>68</v>
      </c>
      <c r="E230" s="452" t="s">
        <v>812</v>
      </c>
      <c r="F230" s="452" t="s">
        <v>1942</v>
      </c>
      <c r="G230" s="452" t="s">
        <v>1943</v>
      </c>
      <c r="H230" s="452" t="s">
        <v>1944</v>
      </c>
      <c r="I230" s="452" t="s">
        <v>1945</v>
      </c>
      <c r="J230" s="452" t="s">
        <v>1946</v>
      </c>
      <c r="K230" s="452" t="s">
        <v>1540</v>
      </c>
      <c r="L230" s="452" t="s">
        <v>42</v>
      </c>
      <c r="M230" s="452" t="s">
        <v>420</v>
      </c>
      <c r="N230" s="452">
        <v>48377.0</v>
      </c>
      <c r="O230" s="452" t="s">
        <v>1947</v>
      </c>
      <c r="P230" s="452">
        <v>42.4905518264606</v>
      </c>
      <c r="Q230" s="452">
        <v>-83.4870597421353</v>
      </c>
      <c r="R230" s="452">
        <v>493.0</v>
      </c>
      <c r="S230" s="452">
        <v>1.0</v>
      </c>
      <c r="T230" s="452" t="s">
        <v>23</v>
      </c>
      <c r="U230" s="452" t="s">
        <v>1948</v>
      </c>
      <c r="V230" s="452" t="s">
        <v>1945</v>
      </c>
      <c r="W230" s="452" t="s">
        <v>1949</v>
      </c>
      <c r="X230" s="452" t="s">
        <v>1950</v>
      </c>
      <c r="Y230" s="452" t="s">
        <v>1154</v>
      </c>
      <c r="Z230" s="452" t="s">
        <v>498</v>
      </c>
      <c r="AA230" s="452">
        <v>44781.0</v>
      </c>
      <c r="AB230" s="452" t="s">
        <v>1951</v>
      </c>
      <c r="AC230" s="452" t="s">
        <v>1952</v>
      </c>
      <c r="AD230" s="452">
        <v>29.0</v>
      </c>
      <c r="AJ230" s="452" t="s">
        <v>1945</v>
      </c>
    </row>
    <row r="231" ht="15.75" customHeight="1">
      <c r="A231" s="452">
        <v>4002.0</v>
      </c>
      <c r="B231" s="452" t="s">
        <v>36</v>
      </c>
      <c r="C231" s="452" t="s">
        <v>19</v>
      </c>
      <c r="D231" s="452" t="s">
        <v>112</v>
      </c>
      <c r="E231" s="452" t="s">
        <v>1209</v>
      </c>
      <c r="F231" s="452" t="s">
        <v>112</v>
      </c>
      <c r="G231" s="452" t="s">
        <v>1943</v>
      </c>
      <c r="H231" s="452" t="s">
        <v>152</v>
      </c>
      <c r="I231" s="452" t="s">
        <v>1953</v>
      </c>
      <c r="J231" s="452" t="s">
        <v>1954</v>
      </c>
      <c r="K231" s="452" t="s">
        <v>1955</v>
      </c>
      <c r="L231" s="452" t="s">
        <v>114</v>
      </c>
      <c r="M231" s="452" t="s">
        <v>420</v>
      </c>
      <c r="N231" s="452">
        <v>80503.0</v>
      </c>
      <c r="P231" s="452">
        <v>40.1388017144287</v>
      </c>
      <c r="Q231" s="452">
        <v>-105.141052274996</v>
      </c>
      <c r="R231" s="452">
        <v>100.0</v>
      </c>
      <c r="U231" s="452" t="s">
        <v>1956</v>
      </c>
      <c r="V231" s="452" t="s">
        <v>496</v>
      </c>
      <c r="W231" s="452" t="s">
        <v>497</v>
      </c>
      <c r="X231" s="452" t="s">
        <v>179</v>
      </c>
      <c r="Y231" s="452" t="s">
        <v>420</v>
      </c>
      <c r="Z231" s="452" t="s">
        <v>498</v>
      </c>
      <c r="AA231" s="452">
        <v>45339.0</v>
      </c>
      <c r="AB231" s="452" t="s">
        <v>454</v>
      </c>
      <c r="AC231" s="452" t="s">
        <v>1957</v>
      </c>
      <c r="AD231" s="452">
        <v>23.0</v>
      </c>
      <c r="AF231" s="452" t="s">
        <v>1958</v>
      </c>
      <c r="AK231" s="452" t="s">
        <v>1959</v>
      </c>
    </row>
    <row r="232" ht="15.75" customHeight="1">
      <c r="A232" s="452">
        <v>4003.0</v>
      </c>
      <c r="B232" s="452" t="s">
        <v>36</v>
      </c>
      <c r="C232" s="452" t="s">
        <v>19</v>
      </c>
      <c r="D232" s="452" t="s">
        <v>1960</v>
      </c>
      <c r="E232" s="452" t="s">
        <v>1209</v>
      </c>
      <c r="F232" s="452" t="s">
        <v>1960</v>
      </c>
      <c r="G232" s="452" t="s">
        <v>1961</v>
      </c>
      <c r="H232" s="452" t="s">
        <v>1962</v>
      </c>
      <c r="I232" s="452" t="s">
        <v>1963</v>
      </c>
      <c r="J232" s="452" t="s">
        <v>1964</v>
      </c>
      <c r="K232" s="452" t="s">
        <v>1965</v>
      </c>
      <c r="L232" s="452" t="s">
        <v>42</v>
      </c>
      <c r="M232" s="452" t="s">
        <v>420</v>
      </c>
      <c r="N232" s="452">
        <v>48617.0</v>
      </c>
      <c r="O232" s="452" t="s">
        <v>1966</v>
      </c>
      <c r="P232" s="452">
        <v>43.8458336122103</v>
      </c>
      <c r="Q232" s="452">
        <v>-84.7589573036524</v>
      </c>
      <c r="R232" s="452">
        <v>50.0</v>
      </c>
      <c r="U232" s="452" t="s">
        <v>1960</v>
      </c>
      <c r="V232" s="452" t="s">
        <v>1963</v>
      </c>
      <c r="W232" s="452" t="s">
        <v>1965</v>
      </c>
      <c r="X232" s="452" t="s">
        <v>42</v>
      </c>
      <c r="Y232" s="452" t="s">
        <v>420</v>
      </c>
      <c r="Z232" s="452" t="s">
        <v>453</v>
      </c>
      <c r="AA232" s="452">
        <v>45475.0</v>
      </c>
      <c r="AB232" s="452" t="s">
        <v>1963</v>
      </c>
      <c r="AC232" s="452" t="s">
        <v>1967</v>
      </c>
      <c r="AD232" s="452">
        <v>24.0</v>
      </c>
      <c r="AJ232" s="452" t="s">
        <v>1963</v>
      </c>
    </row>
    <row r="233" ht="15.75" customHeight="1">
      <c r="A233" s="452">
        <v>4004.0</v>
      </c>
      <c r="B233" s="452" t="s">
        <v>36</v>
      </c>
      <c r="C233" s="452" t="s">
        <v>19</v>
      </c>
      <c r="D233" s="452" t="s">
        <v>134</v>
      </c>
      <c r="E233" s="452" t="s">
        <v>812</v>
      </c>
      <c r="F233" s="452" t="s">
        <v>1979</v>
      </c>
      <c r="G233" s="452" t="s">
        <v>1285</v>
      </c>
      <c r="H233" s="452" t="s">
        <v>1980</v>
      </c>
      <c r="I233" s="452" t="s">
        <v>460</v>
      </c>
      <c r="J233" s="452" t="s">
        <v>1981</v>
      </c>
      <c r="K233" s="452" t="s">
        <v>475</v>
      </c>
      <c r="L233" s="452" t="s">
        <v>60</v>
      </c>
      <c r="M233" s="452" t="s">
        <v>420</v>
      </c>
      <c r="N233" s="452">
        <v>37167.0</v>
      </c>
      <c r="O233" s="452" t="s">
        <v>476</v>
      </c>
      <c r="P233" s="452">
        <v>35.9601619115564</v>
      </c>
      <c r="Q233" s="452">
        <v>-86.4830481888173</v>
      </c>
      <c r="R233" s="452">
        <v>350.0</v>
      </c>
      <c r="S233" s="452">
        <v>3.0</v>
      </c>
      <c r="T233" s="452" t="s">
        <v>23</v>
      </c>
      <c r="U233" s="452" t="s">
        <v>134</v>
      </c>
      <c r="V233" s="452" t="s">
        <v>460</v>
      </c>
      <c r="W233" s="452" t="s">
        <v>465</v>
      </c>
      <c r="X233" s="452" t="s">
        <v>466</v>
      </c>
      <c r="Y233" s="452" t="s">
        <v>467</v>
      </c>
      <c r="Z233" s="452" t="s">
        <v>478</v>
      </c>
      <c r="AB233" s="452" t="s">
        <v>1983</v>
      </c>
      <c r="AC233" s="452" t="s">
        <v>4590</v>
      </c>
      <c r="AD233" s="452">
        <v>32.0</v>
      </c>
      <c r="AE233" s="452" t="s">
        <v>1984</v>
      </c>
      <c r="AJ233" s="452" t="s">
        <v>1986</v>
      </c>
    </row>
    <row r="234" ht="15.75" customHeight="1">
      <c r="A234" s="452">
        <v>4005.0</v>
      </c>
      <c r="B234" s="452" t="s">
        <v>1987</v>
      </c>
      <c r="C234" s="452" t="s">
        <v>19</v>
      </c>
      <c r="D234" s="452" t="s">
        <v>134</v>
      </c>
      <c r="E234" s="452" t="s">
        <v>812</v>
      </c>
      <c r="F234" s="452" t="s">
        <v>1988</v>
      </c>
      <c r="G234" s="452" t="s">
        <v>1943</v>
      </c>
      <c r="H234" s="452" t="s">
        <v>152</v>
      </c>
      <c r="I234" s="452" t="s">
        <v>460</v>
      </c>
      <c r="J234" s="452" t="s">
        <v>1989</v>
      </c>
      <c r="K234" s="452" t="s">
        <v>1990</v>
      </c>
      <c r="L234" s="452" t="s">
        <v>93</v>
      </c>
      <c r="M234" s="452" t="s">
        <v>420</v>
      </c>
      <c r="P234" s="452">
        <v>34.1951896337324</v>
      </c>
      <c r="Q234" s="452">
        <v>-79.7626747522883</v>
      </c>
      <c r="R234" s="452" t="s">
        <v>1991</v>
      </c>
      <c r="S234" s="452">
        <v>30.0</v>
      </c>
      <c r="T234" s="452" t="s">
        <v>23</v>
      </c>
      <c r="U234" s="452" t="s">
        <v>134</v>
      </c>
      <c r="V234" s="452" t="s">
        <v>460</v>
      </c>
      <c r="W234" s="452" t="s">
        <v>465</v>
      </c>
      <c r="X234" s="452" t="s">
        <v>466</v>
      </c>
      <c r="Y234" s="452" t="s">
        <v>467</v>
      </c>
      <c r="Z234" s="452" t="s">
        <v>478</v>
      </c>
      <c r="AB234" s="452" t="s">
        <v>1993</v>
      </c>
      <c r="AC234" s="452" t="s">
        <v>4590</v>
      </c>
      <c r="AD234" s="452">
        <v>32.0</v>
      </c>
      <c r="AE234" s="452" t="s">
        <v>1994</v>
      </c>
      <c r="AJ234" s="452" t="s">
        <v>1986</v>
      </c>
    </row>
    <row r="235" ht="15.75" customHeight="1">
      <c r="A235" s="452">
        <v>4006.0</v>
      </c>
      <c r="B235" s="452" t="s">
        <v>1987</v>
      </c>
      <c r="C235" s="452" t="s">
        <v>19</v>
      </c>
      <c r="D235" s="452" t="s">
        <v>134</v>
      </c>
      <c r="E235" s="452" t="s">
        <v>812</v>
      </c>
      <c r="F235" s="452" t="s">
        <v>459</v>
      </c>
      <c r="G235" s="452" t="s">
        <v>1943</v>
      </c>
      <c r="H235" s="452" t="s">
        <v>1980</v>
      </c>
      <c r="I235" s="452" t="s">
        <v>460</v>
      </c>
      <c r="J235" s="452" t="s">
        <v>461</v>
      </c>
      <c r="K235" s="452" t="s">
        <v>462</v>
      </c>
      <c r="L235" s="452" t="s">
        <v>78</v>
      </c>
      <c r="M235" s="452" t="s">
        <v>420</v>
      </c>
      <c r="N235" s="452">
        <v>42101.0</v>
      </c>
      <c r="O235" s="452" t="s">
        <v>463</v>
      </c>
      <c r="P235" s="452">
        <v>37.04</v>
      </c>
      <c r="Q235" s="452">
        <v>-86.3</v>
      </c>
      <c r="R235" s="452" t="s">
        <v>464</v>
      </c>
      <c r="S235" s="452">
        <v>30.0</v>
      </c>
      <c r="T235" s="452" t="s">
        <v>23</v>
      </c>
      <c r="U235" s="452" t="s">
        <v>1995</v>
      </c>
      <c r="V235" s="452" t="s">
        <v>1996</v>
      </c>
      <c r="W235" s="452" t="s">
        <v>465</v>
      </c>
      <c r="X235" s="452" t="s">
        <v>466</v>
      </c>
      <c r="Y235" s="452" t="s">
        <v>467</v>
      </c>
      <c r="Z235" s="452" t="s">
        <v>478</v>
      </c>
      <c r="AB235" s="452" t="s">
        <v>1998</v>
      </c>
      <c r="AC235" s="452" t="s">
        <v>4591</v>
      </c>
      <c r="AD235" s="452">
        <v>31.0</v>
      </c>
      <c r="AE235" s="452" t="s">
        <v>1999</v>
      </c>
      <c r="AJ235" s="452" t="s">
        <v>1986</v>
      </c>
    </row>
    <row r="236" ht="15.75" customHeight="1">
      <c r="A236" s="452">
        <v>4007.0</v>
      </c>
      <c r="B236" s="452" t="s">
        <v>158</v>
      </c>
      <c r="C236" s="452" t="s">
        <v>19</v>
      </c>
      <c r="D236" s="452" t="s">
        <v>2000</v>
      </c>
      <c r="E236" s="452" t="s">
        <v>812</v>
      </c>
      <c r="F236" s="452" t="s">
        <v>2001</v>
      </c>
      <c r="G236" s="452" t="s">
        <v>118</v>
      </c>
      <c r="H236" s="452" t="s">
        <v>2002</v>
      </c>
      <c r="I236" s="452" t="s">
        <v>2003</v>
      </c>
      <c r="J236" s="452" t="s">
        <v>2004</v>
      </c>
      <c r="K236" s="452" t="s">
        <v>2005</v>
      </c>
      <c r="L236" s="452" t="s">
        <v>2006</v>
      </c>
      <c r="M236" s="452" t="s">
        <v>420</v>
      </c>
      <c r="N236" s="452">
        <v>59718.0</v>
      </c>
      <c r="O236" s="452" t="s">
        <v>2007</v>
      </c>
      <c r="P236" s="452">
        <v>45.6696736162067</v>
      </c>
      <c r="Q236" s="452">
        <v>-111.065957161491</v>
      </c>
      <c r="R236" s="452">
        <v>50.0</v>
      </c>
      <c r="U236" s="452" t="s">
        <v>2000</v>
      </c>
      <c r="V236" s="452" t="s">
        <v>2003</v>
      </c>
      <c r="W236" s="452" t="s">
        <v>832</v>
      </c>
      <c r="X236" s="452" t="s">
        <v>130</v>
      </c>
      <c r="Y236" s="452" t="s">
        <v>420</v>
      </c>
      <c r="Z236" s="452" t="s">
        <v>486</v>
      </c>
      <c r="AA236" s="452">
        <v>45584.0</v>
      </c>
      <c r="AB236" s="452" t="s">
        <v>2008</v>
      </c>
      <c r="AC236" s="452" t="s">
        <v>2010</v>
      </c>
      <c r="AD236" s="452">
        <v>27.0</v>
      </c>
      <c r="AE236" s="452" t="s">
        <v>2009</v>
      </c>
      <c r="AH236" s="452" t="s">
        <v>2007</v>
      </c>
      <c r="AK236" s="452" t="s">
        <v>2011</v>
      </c>
    </row>
    <row r="237" ht="15.75" customHeight="1">
      <c r="A237" s="452">
        <v>4008.0</v>
      </c>
      <c r="B237" s="452" t="s">
        <v>36</v>
      </c>
      <c r="C237" s="452" t="s">
        <v>19</v>
      </c>
      <c r="D237" s="452" t="s">
        <v>108</v>
      </c>
      <c r="E237" s="452" t="s">
        <v>812</v>
      </c>
      <c r="F237" s="452" t="s">
        <v>108</v>
      </c>
      <c r="G237" s="452" t="s">
        <v>1285</v>
      </c>
      <c r="H237" s="452" t="s">
        <v>1937</v>
      </c>
      <c r="I237" s="452" t="s">
        <v>417</v>
      </c>
      <c r="J237" s="452" t="s">
        <v>1938</v>
      </c>
      <c r="K237" s="452" t="s">
        <v>419</v>
      </c>
      <c r="L237" s="452" t="s">
        <v>64</v>
      </c>
      <c r="M237" s="452" t="s">
        <v>420</v>
      </c>
      <c r="N237" s="452">
        <v>46013.0</v>
      </c>
      <c r="O237" s="452" t="s">
        <v>421</v>
      </c>
      <c r="P237" s="452">
        <v>40.0401271582771</v>
      </c>
      <c r="Q237" s="452">
        <v>-85.7281215313976</v>
      </c>
      <c r="R237" s="452">
        <v>106.0</v>
      </c>
      <c r="U237" s="452" t="s">
        <v>108</v>
      </c>
      <c r="V237" s="452" t="s">
        <v>417</v>
      </c>
      <c r="W237" s="452" t="s">
        <v>422</v>
      </c>
      <c r="X237" s="452" t="s">
        <v>49</v>
      </c>
      <c r="Y237" s="452" t="s">
        <v>420</v>
      </c>
      <c r="Z237" s="452" t="s">
        <v>498</v>
      </c>
      <c r="AB237" s="452" t="s">
        <v>1940</v>
      </c>
      <c r="AC237" s="452" t="s">
        <v>427</v>
      </c>
      <c r="AD237" s="452">
        <v>22.0</v>
      </c>
      <c r="AE237" s="452" t="s">
        <v>1941</v>
      </c>
      <c r="AJ237" s="452" t="s">
        <v>417</v>
      </c>
    </row>
    <row r="238" ht="15.75" customHeight="1">
      <c r="A238" s="452">
        <v>4009.0</v>
      </c>
      <c r="B238" s="452" t="s">
        <v>55</v>
      </c>
      <c r="C238" s="452" t="s">
        <v>19</v>
      </c>
      <c r="D238" s="452" t="s">
        <v>69</v>
      </c>
      <c r="E238" s="452" t="s">
        <v>1209</v>
      </c>
      <c r="F238" s="452" t="s">
        <v>69</v>
      </c>
      <c r="G238" s="452" t="s">
        <v>2012</v>
      </c>
      <c r="H238" s="452" t="s">
        <v>1944</v>
      </c>
      <c r="I238" s="452" t="s">
        <v>2013</v>
      </c>
      <c r="J238" s="452" t="s">
        <v>2014</v>
      </c>
      <c r="K238" s="452" t="s">
        <v>2015</v>
      </c>
      <c r="L238" s="452" t="s">
        <v>70</v>
      </c>
      <c r="M238" s="452" t="s">
        <v>420</v>
      </c>
      <c r="N238" s="452">
        <v>84003.0</v>
      </c>
      <c r="O238" s="452" t="s">
        <v>2016</v>
      </c>
      <c r="P238" s="452">
        <v>32.08906460598</v>
      </c>
      <c r="Q238" s="452">
        <v>-110.804343619547</v>
      </c>
      <c r="R238" s="452" t="s">
        <v>2017</v>
      </c>
      <c r="S238" s="452">
        <v>4.0</v>
      </c>
      <c r="T238" s="452" t="s">
        <v>23</v>
      </c>
      <c r="U238" s="452" t="s">
        <v>69</v>
      </c>
      <c r="V238" s="452" t="s">
        <v>2013</v>
      </c>
      <c r="W238" s="452" t="s">
        <v>2018</v>
      </c>
      <c r="X238" s="452" t="s">
        <v>263</v>
      </c>
      <c r="Y238" s="452" t="s">
        <v>420</v>
      </c>
      <c r="Z238" s="452" t="s">
        <v>478</v>
      </c>
      <c r="AB238" s="452" t="s">
        <v>2020</v>
      </c>
      <c r="AC238" s="452" t="s">
        <v>2022</v>
      </c>
      <c r="AD238" s="452">
        <v>25.0</v>
      </c>
      <c r="AE238" s="452" t="s">
        <v>2021</v>
      </c>
      <c r="AJ238" s="452" t="s">
        <v>2013</v>
      </c>
    </row>
    <row r="239" ht="15.75" customHeight="1">
      <c r="A239" s="452">
        <v>4010.0</v>
      </c>
      <c r="B239" s="452" t="s">
        <v>36</v>
      </c>
      <c r="C239" s="452" t="s">
        <v>19</v>
      </c>
      <c r="D239" s="452" t="s">
        <v>159</v>
      </c>
      <c r="E239" s="452" t="s">
        <v>812</v>
      </c>
      <c r="F239" s="452" t="s">
        <v>2023</v>
      </c>
      <c r="G239" s="452" t="s">
        <v>1943</v>
      </c>
      <c r="H239" s="452" t="s">
        <v>152</v>
      </c>
      <c r="I239" s="452" t="s">
        <v>534</v>
      </c>
      <c r="J239" s="452" t="s">
        <v>2024</v>
      </c>
      <c r="K239" s="452" t="s">
        <v>1036</v>
      </c>
      <c r="L239" s="452" t="s">
        <v>26</v>
      </c>
      <c r="M239" s="452" t="s">
        <v>420</v>
      </c>
      <c r="N239" s="452">
        <v>92008.0</v>
      </c>
      <c r="O239" s="452" t="s">
        <v>537</v>
      </c>
      <c r="P239" s="452">
        <v>33.1362549676002</v>
      </c>
      <c r="Q239" s="452">
        <v>-117.243368889044</v>
      </c>
      <c r="R239" s="452">
        <v>30.0</v>
      </c>
      <c r="U239" s="452" t="s">
        <v>159</v>
      </c>
      <c r="V239" s="452" t="s">
        <v>534</v>
      </c>
      <c r="W239" s="452" t="s">
        <v>536</v>
      </c>
      <c r="X239" s="452" t="s">
        <v>26</v>
      </c>
      <c r="Y239" s="452" t="s">
        <v>420</v>
      </c>
      <c r="Z239" s="452" t="s">
        <v>478</v>
      </c>
      <c r="AA239" s="452">
        <v>45896.0</v>
      </c>
      <c r="AB239" s="452" t="s">
        <v>2025</v>
      </c>
      <c r="AC239" s="452" t="s">
        <v>4592</v>
      </c>
      <c r="AD239" s="452">
        <v>34.0</v>
      </c>
      <c r="AE239" s="452" t="s">
        <v>539</v>
      </c>
      <c r="AJ239" s="452" t="s">
        <v>541</v>
      </c>
    </row>
    <row r="240" ht="15.75" customHeight="1">
      <c r="A240" s="452">
        <v>4011.0</v>
      </c>
      <c r="B240" s="452" t="s">
        <v>36</v>
      </c>
      <c r="C240" s="452" t="s">
        <v>19</v>
      </c>
      <c r="D240" s="452" t="s">
        <v>2035</v>
      </c>
      <c r="E240" s="452" t="s">
        <v>812</v>
      </c>
      <c r="F240" s="452" t="s">
        <v>2036</v>
      </c>
      <c r="G240" s="452" t="s">
        <v>2037</v>
      </c>
      <c r="H240" s="452" t="s">
        <v>2038</v>
      </c>
      <c r="I240" s="452" t="s">
        <v>2039</v>
      </c>
      <c r="J240" s="452" t="s">
        <v>2040</v>
      </c>
      <c r="K240" s="452" t="s">
        <v>1160</v>
      </c>
      <c r="L240" s="452" t="s">
        <v>26</v>
      </c>
      <c r="M240" s="452" t="s">
        <v>420</v>
      </c>
      <c r="N240" s="452">
        <v>94538.0</v>
      </c>
      <c r="O240" s="452" t="s">
        <v>2041</v>
      </c>
      <c r="P240" s="452">
        <v>37.4682357259831</v>
      </c>
      <c r="Q240" s="452">
        <v>-121.925672668253</v>
      </c>
      <c r="S240" s="452">
        <v>0.0</v>
      </c>
      <c r="T240" s="452" t="s">
        <v>23</v>
      </c>
      <c r="U240" s="452" t="s">
        <v>2042</v>
      </c>
      <c r="V240" s="452" t="s">
        <v>2039</v>
      </c>
      <c r="W240" s="452" t="s">
        <v>1160</v>
      </c>
      <c r="X240" s="452" t="s">
        <v>26</v>
      </c>
      <c r="Y240" s="452" t="s">
        <v>420</v>
      </c>
      <c r="Z240" s="452" t="s">
        <v>478</v>
      </c>
      <c r="AB240" s="452" t="s">
        <v>2043</v>
      </c>
      <c r="AC240" s="452" t="s">
        <v>2045</v>
      </c>
      <c r="AD240" s="452">
        <v>21.0</v>
      </c>
      <c r="AE240" s="452" t="s">
        <v>2044</v>
      </c>
    </row>
    <row r="241" ht="15.75" customHeight="1">
      <c r="A241" s="452">
        <v>4012.0</v>
      </c>
      <c r="B241" s="452" t="s">
        <v>213</v>
      </c>
      <c r="C241" s="452" t="s">
        <v>19</v>
      </c>
      <c r="D241" s="452" t="s">
        <v>2035</v>
      </c>
      <c r="E241" s="452" t="s">
        <v>812</v>
      </c>
      <c r="F241" s="452" t="s">
        <v>2046</v>
      </c>
      <c r="G241" s="452" t="s">
        <v>2037</v>
      </c>
      <c r="H241" s="452" t="s">
        <v>2047</v>
      </c>
      <c r="I241" s="452" t="s">
        <v>2039</v>
      </c>
      <c r="J241" s="452" t="s">
        <v>2048</v>
      </c>
      <c r="K241" s="452" t="s">
        <v>2049</v>
      </c>
      <c r="L241" s="452" t="s">
        <v>114</v>
      </c>
      <c r="M241" s="452" t="s">
        <v>420</v>
      </c>
      <c r="N241" s="452">
        <v>80601.0</v>
      </c>
      <c r="P241" s="452">
        <v>39.9769008378062</v>
      </c>
      <c r="Q241" s="452">
        <v>-104.764523391584</v>
      </c>
      <c r="R241" s="452" t="s">
        <v>2050</v>
      </c>
      <c r="S241" s="452">
        <v>5.0</v>
      </c>
      <c r="T241" s="452" t="s">
        <v>23</v>
      </c>
      <c r="U241" s="452" t="s">
        <v>2042</v>
      </c>
      <c r="V241" s="452" t="s">
        <v>2039</v>
      </c>
      <c r="W241" s="452" t="s">
        <v>1160</v>
      </c>
      <c r="X241" s="452" t="s">
        <v>26</v>
      </c>
      <c r="Y241" s="452" t="s">
        <v>420</v>
      </c>
      <c r="Z241" s="452" t="s">
        <v>478</v>
      </c>
      <c r="AB241" s="452" t="s">
        <v>2051</v>
      </c>
      <c r="AC241" s="452" t="s">
        <v>2053</v>
      </c>
      <c r="AD241" s="452">
        <v>21.0</v>
      </c>
      <c r="AE241" s="452" t="s">
        <v>2052</v>
      </c>
      <c r="AJ241" s="452" t="s">
        <v>2054</v>
      </c>
    </row>
    <row r="242" ht="15.75" customHeight="1">
      <c r="A242" s="452">
        <v>4013.0</v>
      </c>
      <c r="B242" s="452" t="s">
        <v>36</v>
      </c>
      <c r="C242" s="452" t="s">
        <v>19</v>
      </c>
      <c r="D242" s="452" t="s">
        <v>2055</v>
      </c>
      <c r="E242" s="452" t="s">
        <v>812</v>
      </c>
      <c r="F242" s="452" t="s">
        <v>2055</v>
      </c>
      <c r="G242" s="452" t="s">
        <v>2056</v>
      </c>
      <c r="H242" s="452" t="s">
        <v>2057</v>
      </c>
      <c r="I242" s="452" t="s">
        <v>2058</v>
      </c>
      <c r="J242" s="452" t="s">
        <v>2059</v>
      </c>
      <c r="K242" s="452" t="s">
        <v>1265</v>
      </c>
      <c r="L242" s="452" t="s">
        <v>64</v>
      </c>
      <c r="M242" s="452" t="s">
        <v>420</v>
      </c>
      <c r="N242" s="452">
        <v>47449.0</v>
      </c>
      <c r="O242" s="452" t="s">
        <v>2060</v>
      </c>
      <c r="P242" s="452">
        <v>38.9047142501389</v>
      </c>
      <c r="Q242" s="452">
        <v>-86.9189559195472</v>
      </c>
      <c r="R242" s="452">
        <v>12.0</v>
      </c>
      <c r="S242" s="452">
        <v>1.0</v>
      </c>
      <c r="T242" s="452" t="s">
        <v>23</v>
      </c>
      <c r="U242" s="452" t="s">
        <v>2055</v>
      </c>
      <c r="V242" s="452" t="s">
        <v>2058</v>
      </c>
      <c r="W242" s="452" t="s">
        <v>1265</v>
      </c>
      <c r="X242" s="452" t="s">
        <v>64</v>
      </c>
      <c r="Y242" s="452" t="s">
        <v>420</v>
      </c>
      <c r="Z242" s="452" t="s">
        <v>486</v>
      </c>
      <c r="AA242" s="452">
        <v>45689.0</v>
      </c>
      <c r="AB242" s="452" t="s">
        <v>2062</v>
      </c>
      <c r="AC242" s="452" t="s">
        <v>2064</v>
      </c>
      <c r="AD242" s="452">
        <v>28.0</v>
      </c>
      <c r="AE242" s="452" t="s">
        <v>2063</v>
      </c>
    </row>
    <row r="243" ht="15.75" customHeight="1">
      <c r="A243" s="452">
        <v>4014.0</v>
      </c>
      <c r="B243" s="452" t="s">
        <v>36</v>
      </c>
      <c r="C243" s="452" t="s">
        <v>19</v>
      </c>
      <c r="D243" s="452" t="s">
        <v>20</v>
      </c>
      <c r="E243" s="452" t="s">
        <v>1209</v>
      </c>
      <c r="F243" s="452" t="s">
        <v>20</v>
      </c>
      <c r="G243" s="452" t="s">
        <v>2012</v>
      </c>
      <c r="H243" s="452" t="s">
        <v>2073</v>
      </c>
      <c r="I243" s="452" t="s">
        <v>615</v>
      </c>
      <c r="J243" s="452" t="s">
        <v>616</v>
      </c>
      <c r="K243" s="452" t="s">
        <v>617</v>
      </c>
      <c r="L243" s="452" t="s">
        <v>22</v>
      </c>
      <c r="M243" s="452" t="s">
        <v>618</v>
      </c>
      <c r="N243" s="452" t="s">
        <v>619</v>
      </c>
      <c r="O243" s="452" t="s">
        <v>620</v>
      </c>
      <c r="P243" s="452">
        <v>45.5560910157497</v>
      </c>
      <c r="Q243" s="452">
        <v>-73.4251858444949</v>
      </c>
      <c r="R243" s="452">
        <v>450.0</v>
      </c>
      <c r="S243" s="452">
        <v>0.0</v>
      </c>
      <c r="T243" s="452" t="s">
        <v>23</v>
      </c>
      <c r="U243" s="452" t="s">
        <v>20</v>
      </c>
      <c r="V243" s="452" t="s">
        <v>615</v>
      </c>
      <c r="W243" s="452" t="s">
        <v>617</v>
      </c>
      <c r="X243" s="452" t="s">
        <v>22</v>
      </c>
      <c r="Y243" s="452" t="s">
        <v>618</v>
      </c>
      <c r="Z243" s="452" t="s">
        <v>478</v>
      </c>
      <c r="AB243" s="452" t="s">
        <v>2074</v>
      </c>
      <c r="AC243" s="452" t="s">
        <v>4593</v>
      </c>
      <c r="AD243" s="452">
        <v>22.0</v>
      </c>
      <c r="AE243" s="452" t="s">
        <v>2075</v>
      </c>
      <c r="AJ243" s="452" t="s">
        <v>2077</v>
      </c>
    </row>
    <row r="244" ht="15.75" customHeight="1">
      <c r="A244" s="452">
        <v>4015.0</v>
      </c>
      <c r="B244" s="452" t="s">
        <v>55</v>
      </c>
      <c r="C244" s="452" t="s">
        <v>19</v>
      </c>
      <c r="D244" s="452" t="s">
        <v>176</v>
      </c>
      <c r="E244" s="452" t="s">
        <v>812</v>
      </c>
      <c r="F244" s="452" t="s">
        <v>2078</v>
      </c>
      <c r="G244" s="452" t="s">
        <v>1285</v>
      </c>
      <c r="H244" s="452" t="s">
        <v>1980</v>
      </c>
      <c r="I244" s="452" t="s">
        <v>629</v>
      </c>
      <c r="J244" s="452" t="s">
        <v>2079</v>
      </c>
      <c r="K244" s="452" t="s">
        <v>639</v>
      </c>
      <c r="L244" s="452" t="s">
        <v>60</v>
      </c>
      <c r="M244" s="452" t="s">
        <v>420</v>
      </c>
      <c r="N244" s="452">
        <v>38069.0</v>
      </c>
      <c r="O244" s="452" t="s">
        <v>237</v>
      </c>
      <c r="P244" s="452">
        <v>35.4029156200476</v>
      </c>
      <c r="Q244" s="452">
        <v>-89.4173119460369</v>
      </c>
      <c r="R244" s="452" t="s">
        <v>640</v>
      </c>
      <c r="S244" s="452">
        <v>43.0</v>
      </c>
      <c r="T244" s="452" t="s">
        <v>43</v>
      </c>
      <c r="U244" s="452" t="s">
        <v>628</v>
      </c>
      <c r="V244" s="452" t="s">
        <v>2080</v>
      </c>
      <c r="W244" s="452" t="s">
        <v>630</v>
      </c>
      <c r="X244" s="452" t="s">
        <v>631</v>
      </c>
      <c r="Y244" s="452" t="s">
        <v>632</v>
      </c>
      <c r="Z244" s="452" t="s">
        <v>478</v>
      </c>
      <c r="AB244" s="452" t="s">
        <v>2081</v>
      </c>
      <c r="AC244" s="452" t="s">
        <v>4594</v>
      </c>
      <c r="AD244" s="452">
        <v>26.0</v>
      </c>
      <c r="AE244" s="452" t="s">
        <v>2082</v>
      </c>
      <c r="AJ244" s="452" t="s">
        <v>2084</v>
      </c>
    </row>
    <row r="245" ht="15.75" customHeight="1">
      <c r="A245" s="452">
        <v>4016.0</v>
      </c>
      <c r="B245" s="452" t="s">
        <v>55</v>
      </c>
      <c r="C245" s="452" t="s">
        <v>19</v>
      </c>
      <c r="D245" s="452" t="s">
        <v>176</v>
      </c>
      <c r="E245" s="452" t="s">
        <v>812</v>
      </c>
      <c r="F245" s="452" t="s">
        <v>2085</v>
      </c>
      <c r="G245" s="452" t="s">
        <v>2086</v>
      </c>
      <c r="H245" s="452" t="s">
        <v>152</v>
      </c>
      <c r="I245" s="452" t="s">
        <v>629</v>
      </c>
      <c r="J245" s="452" t="s">
        <v>2087</v>
      </c>
      <c r="K245" s="452" t="s">
        <v>626</v>
      </c>
      <c r="L245" s="452" t="s">
        <v>78</v>
      </c>
      <c r="M245" s="452" t="s">
        <v>420</v>
      </c>
      <c r="N245" s="452">
        <v>42740.0</v>
      </c>
      <c r="O245" s="452" t="s">
        <v>237</v>
      </c>
      <c r="P245" s="452">
        <v>37.6</v>
      </c>
      <c r="Q245" s="452">
        <v>-85.9</v>
      </c>
      <c r="R245" s="452" t="s">
        <v>627</v>
      </c>
      <c r="S245" s="452">
        <v>20.0</v>
      </c>
      <c r="T245" s="452" t="s">
        <v>23</v>
      </c>
      <c r="U245" s="452" t="s">
        <v>628</v>
      </c>
      <c r="V245" s="452" t="s">
        <v>2080</v>
      </c>
      <c r="W245" s="452" t="s">
        <v>630</v>
      </c>
      <c r="X245" s="452" t="s">
        <v>631</v>
      </c>
      <c r="Y245" s="452" t="s">
        <v>632</v>
      </c>
      <c r="Z245" s="452" t="s">
        <v>478</v>
      </c>
      <c r="AB245" s="452" t="s">
        <v>2088</v>
      </c>
      <c r="AC245" s="452" t="s">
        <v>4595</v>
      </c>
      <c r="AD245" s="452">
        <v>26.0</v>
      </c>
      <c r="AE245" s="452" t="s">
        <v>2089</v>
      </c>
      <c r="AJ245" s="452" t="s">
        <v>2084</v>
      </c>
    </row>
    <row r="246" ht="15.75" customHeight="1">
      <c r="A246" s="452">
        <v>4017.0</v>
      </c>
      <c r="B246" s="452" t="s">
        <v>213</v>
      </c>
      <c r="C246" s="452" t="s">
        <v>19</v>
      </c>
      <c r="D246" s="452" t="s">
        <v>2091</v>
      </c>
      <c r="E246" s="452" t="s">
        <v>812</v>
      </c>
      <c r="F246" s="452" t="s">
        <v>2091</v>
      </c>
      <c r="G246" s="452" t="s">
        <v>1943</v>
      </c>
      <c r="H246" s="452" t="s">
        <v>152</v>
      </c>
      <c r="I246" s="452" t="s">
        <v>2092</v>
      </c>
      <c r="J246" s="452" t="s">
        <v>2093</v>
      </c>
      <c r="K246" s="452" t="s">
        <v>1385</v>
      </c>
      <c r="L246" s="452" t="s">
        <v>22</v>
      </c>
      <c r="M246" s="452" t="s">
        <v>618</v>
      </c>
      <c r="N246" s="452" t="s">
        <v>2094</v>
      </c>
      <c r="O246" s="452" t="s">
        <v>2095</v>
      </c>
      <c r="P246" s="452">
        <v>45.62</v>
      </c>
      <c r="Q246" s="452">
        <v>-73.5</v>
      </c>
      <c r="R246" s="452" t="s">
        <v>237</v>
      </c>
      <c r="S246" s="452">
        <v>60.0</v>
      </c>
      <c r="T246" s="452" t="s">
        <v>43</v>
      </c>
      <c r="U246" s="452" t="s">
        <v>2091</v>
      </c>
      <c r="V246" s="452" t="s">
        <v>2092</v>
      </c>
      <c r="W246" s="452" t="s">
        <v>2096</v>
      </c>
      <c r="X246" s="452" t="s">
        <v>2097</v>
      </c>
      <c r="Y246" s="452" t="s">
        <v>2098</v>
      </c>
      <c r="Z246" s="452" t="s">
        <v>468</v>
      </c>
      <c r="AB246" s="452" t="s">
        <v>2099</v>
      </c>
      <c r="AC246" s="452" t="s">
        <v>4596</v>
      </c>
      <c r="AD246" s="452">
        <v>28.0</v>
      </c>
      <c r="AE246" s="452" t="s">
        <v>237</v>
      </c>
      <c r="AJ246" s="452" t="s">
        <v>2101</v>
      </c>
    </row>
    <row r="247" ht="15.75" customHeight="1">
      <c r="A247" s="452">
        <v>4018.0</v>
      </c>
      <c r="B247" s="452" t="s">
        <v>55</v>
      </c>
      <c r="C247" s="452" t="s">
        <v>19</v>
      </c>
      <c r="D247" s="452" t="s">
        <v>2102</v>
      </c>
      <c r="E247" s="452" t="s">
        <v>812</v>
      </c>
      <c r="F247" s="452" t="s">
        <v>2103</v>
      </c>
      <c r="G247" s="452" t="s">
        <v>2104</v>
      </c>
      <c r="H247" s="452" t="s">
        <v>2105</v>
      </c>
      <c r="I247" s="452" t="s">
        <v>2106</v>
      </c>
      <c r="J247" s="452" t="s">
        <v>2107</v>
      </c>
      <c r="K247" s="452" t="s">
        <v>2108</v>
      </c>
      <c r="L247" s="452" t="s">
        <v>42</v>
      </c>
      <c r="M247" s="452" t="s">
        <v>420</v>
      </c>
      <c r="N247" s="452">
        <v>49037.0</v>
      </c>
      <c r="O247" s="452" t="s">
        <v>2109</v>
      </c>
      <c r="P247" s="452">
        <v>42.3357616120662</v>
      </c>
      <c r="Q247" s="452">
        <v>-85.2695060974489</v>
      </c>
      <c r="R247" s="452">
        <v>35.0</v>
      </c>
      <c r="S247" s="452">
        <v>0.0</v>
      </c>
      <c r="T247" s="452" t="s">
        <v>23</v>
      </c>
      <c r="U247" s="452" t="s">
        <v>2110</v>
      </c>
      <c r="V247" s="452" t="s">
        <v>2111</v>
      </c>
      <c r="W247" s="452" t="s">
        <v>2112</v>
      </c>
      <c r="X247" s="452" t="s">
        <v>2113</v>
      </c>
      <c r="Y247" s="452" t="s">
        <v>1154</v>
      </c>
      <c r="Z247" s="452" t="s">
        <v>478</v>
      </c>
      <c r="AB247" s="452" t="s">
        <v>2114</v>
      </c>
      <c r="AC247" s="452" t="s">
        <v>2115</v>
      </c>
      <c r="AD247" s="452">
        <v>12.0</v>
      </c>
      <c r="AJ247" s="452" t="s">
        <v>2116</v>
      </c>
    </row>
    <row r="248" ht="15.75" customHeight="1">
      <c r="A248" s="452">
        <v>4019.0</v>
      </c>
      <c r="B248" s="452" t="s">
        <v>36</v>
      </c>
      <c r="C248" s="452" t="s">
        <v>19</v>
      </c>
      <c r="D248" s="452" t="s">
        <v>115</v>
      </c>
      <c r="E248" s="452" t="s">
        <v>1209</v>
      </c>
      <c r="F248" s="452" t="s">
        <v>2117</v>
      </c>
      <c r="G248" s="452" t="s">
        <v>2012</v>
      </c>
      <c r="H248" s="452" t="s">
        <v>2118</v>
      </c>
      <c r="I248" s="452" t="s">
        <v>2119</v>
      </c>
      <c r="J248" s="452" t="s">
        <v>718</v>
      </c>
      <c r="K248" s="452" t="s">
        <v>719</v>
      </c>
      <c r="L248" s="452" t="s">
        <v>42</v>
      </c>
      <c r="M248" s="452" t="s">
        <v>420</v>
      </c>
      <c r="N248" s="452">
        <v>49423.0</v>
      </c>
      <c r="O248" s="452" t="s">
        <v>720</v>
      </c>
      <c r="P248" s="452">
        <v>42.75287521596</v>
      </c>
      <c r="Q248" s="452">
        <v>-86.1085884304932</v>
      </c>
      <c r="R248" s="452">
        <v>85.0</v>
      </c>
      <c r="S248" s="452">
        <v>1646.0</v>
      </c>
      <c r="T248" s="452" t="s">
        <v>2120</v>
      </c>
      <c r="U248" s="452" t="s">
        <v>2121</v>
      </c>
      <c r="V248" s="452" t="s">
        <v>2119</v>
      </c>
      <c r="W248" s="452" t="s">
        <v>723</v>
      </c>
      <c r="X248" s="452" t="s">
        <v>224</v>
      </c>
      <c r="Y248" s="452" t="s">
        <v>420</v>
      </c>
      <c r="Z248" s="452" t="s">
        <v>498</v>
      </c>
      <c r="AA248" s="452">
        <v>45088.0</v>
      </c>
      <c r="AB248" s="452" t="s">
        <v>2122</v>
      </c>
      <c r="AC248" s="452" t="s">
        <v>2124</v>
      </c>
      <c r="AD248" s="452">
        <v>23.0</v>
      </c>
      <c r="AE248" s="452" t="s">
        <v>2123</v>
      </c>
      <c r="AJ248" s="452" t="s">
        <v>727</v>
      </c>
    </row>
    <row r="249" ht="15.75" customHeight="1">
      <c r="A249" s="452">
        <v>4020.0</v>
      </c>
      <c r="B249" s="452" t="s">
        <v>213</v>
      </c>
      <c r="C249" s="452" t="s">
        <v>19</v>
      </c>
      <c r="D249" s="452" t="s">
        <v>2125</v>
      </c>
      <c r="E249" s="452" t="s">
        <v>1209</v>
      </c>
      <c r="F249" s="452" t="s">
        <v>2126</v>
      </c>
      <c r="G249" s="452" t="s">
        <v>2086</v>
      </c>
      <c r="H249" s="452" t="s">
        <v>152</v>
      </c>
      <c r="I249" s="452" t="s">
        <v>2127</v>
      </c>
      <c r="K249" s="452" t="s">
        <v>2128</v>
      </c>
      <c r="L249" s="452" t="s">
        <v>2129</v>
      </c>
      <c r="M249" s="452" t="s">
        <v>651</v>
      </c>
      <c r="P249" s="452">
        <v>31.6946942567822</v>
      </c>
      <c r="Q249" s="452">
        <v>-106.429035910149</v>
      </c>
      <c r="S249" s="452">
        <v>80.0</v>
      </c>
      <c r="T249" s="452" t="s">
        <v>23</v>
      </c>
      <c r="U249" s="452" t="s">
        <v>2130</v>
      </c>
      <c r="V249" s="452" t="s">
        <v>2131</v>
      </c>
      <c r="W249" s="452" t="s">
        <v>2132</v>
      </c>
      <c r="X249" s="452" t="s">
        <v>1195</v>
      </c>
      <c r="Y249" s="452" t="s">
        <v>1154</v>
      </c>
      <c r="Z249" s="452" t="s">
        <v>478</v>
      </c>
      <c r="AB249" s="452" t="s">
        <v>2134</v>
      </c>
      <c r="AC249" s="452" t="s">
        <v>2136</v>
      </c>
      <c r="AD249" s="452">
        <v>22.0</v>
      </c>
      <c r="AE249" s="452" t="s">
        <v>2135</v>
      </c>
      <c r="AJ249" s="452" t="s">
        <v>2137</v>
      </c>
    </row>
    <row r="250" ht="15.75" customHeight="1">
      <c r="A250" s="452">
        <v>4021.0</v>
      </c>
      <c r="B250" s="452" t="s">
        <v>36</v>
      </c>
      <c r="C250" s="452" t="s">
        <v>19</v>
      </c>
      <c r="D250" s="452" t="s">
        <v>129</v>
      </c>
      <c r="E250" s="452" t="s">
        <v>1209</v>
      </c>
      <c r="F250" s="452" t="s">
        <v>830</v>
      </c>
      <c r="G250" s="452" t="s">
        <v>2154</v>
      </c>
      <c r="H250" s="452" t="s">
        <v>1980</v>
      </c>
      <c r="I250" s="452" t="s">
        <v>820</v>
      </c>
      <c r="J250" s="452" t="s">
        <v>831</v>
      </c>
      <c r="K250" s="452" t="s">
        <v>832</v>
      </c>
      <c r="L250" s="452" t="s">
        <v>130</v>
      </c>
      <c r="M250" s="452" t="s">
        <v>420</v>
      </c>
      <c r="N250" s="452">
        <v>64804.0</v>
      </c>
      <c r="O250" s="452" t="s">
        <v>833</v>
      </c>
      <c r="P250" s="452">
        <v>37.0643633646964</v>
      </c>
      <c r="Q250" s="452">
        <v>-94.4008597466067</v>
      </c>
      <c r="R250" s="452">
        <v>750.0</v>
      </c>
      <c r="U250" s="452" t="s">
        <v>2155</v>
      </c>
      <c r="V250" s="452" t="s">
        <v>820</v>
      </c>
      <c r="W250" s="452" t="s">
        <v>826</v>
      </c>
      <c r="X250" s="452" t="s">
        <v>130</v>
      </c>
      <c r="Y250" s="452" t="s">
        <v>420</v>
      </c>
      <c r="Z250" s="452" t="s">
        <v>498</v>
      </c>
      <c r="AA250" s="452">
        <v>44415.0</v>
      </c>
      <c r="AB250" s="452" t="s">
        <v>827</v>
      </c>
      <c r="AC250" s="452" t="s">
        <v>829</v>
      </c>
      <c r="AD250" s="452">
        <v>23.0</v>
      </c>
      <c r="AE250" s="452" t="s">
        <v>2156</v>
      </c>
      <c r="AJ250" s="452" t="s">
        <v>820</v>
      </c>
    </row>
    <row r="251" ht="15.75" customHeight="1">
      <c r="A251" s="452">
        <v>4022.0</v>
      </c>
      <c r="B251" s="452" t="s">
        <v>36</v>
      </c>
      <c r="C251" s="452" t="s">
        <v>19</v>
      </c>
      <c r="D251" s="452" t="s">
        <v>129</v>
      </c>
      <c r="E251" s="452" t="s">
        <v>1209</v>
      </c>
      <c r="F251" s="452" t="s">
        <v>835</v>
      </c>
      <c r="G251" s="452" t="s">
        <v>2154</v>
      </c>
      <c r="H251" s="452" t="s">
        <v>2157</v>
      </c>
      <c r="I251" s="452" t="s">
        <v>820</v>
      </c>
      <c r="J251" s="452" t="s">
        <v>836</v>
      </c>
      <c r="K251" s="452" t="s">
        <v>832</v>
      </c>
      <c r="L251" s="452" t="s">
        <v>130</v>
      </c>
      <c r="M251" s="452" t="s">
        <v>420</v>
      </c>
      <c r="N251" s="452">
        <v>64801.0</v>
      </c>
      <c r="O251" s="452" t="s">
        <v>837</v>
      </c>
      <c r="P251" s="452">
        <v>37.0947870056513</v>
      </c>
      <c r="Q251" s="452">
        <v>-94.5283974730643</v>
      </c>
      <c r="S251" s="452">
        <v>0.0</v>
      </c>
      <c r="T251" s="452" t="s">
        <v>23</v>
      </c>
      <c r="U251" s="452" t="s">
        <v>2155</v>
      </c>
      <c r="V251" s="452" t="s">
        <v>820</v>
      </c>
      <c r="W251" s="452" t="s">
        <v>826</v>
      </c>
      <c r="X251" s="452" t="s">
        <v>130</v>
      </c>
      <c r="Y251" s="452" t="s">
        <v>420</v>
      </c>
      <c r="Z251" s="452" t="s">
        <v>478</v>
      </c>
      <c r="AB251" s="452" t="s">
        <v>2159</v>
      </c>
      <c r="AC251" s="452" t="s">
        <v>829</v>
      </c>
      <c r="AD251" s="452">
        <v>23.0</v>
      </c>
      <c r="AE251" s="452" t="s">
        <v>2160</v>
      </c>
      <c r="AJ251" s="452" t="s">
        <v>820</v>
      </c>
    </row>
    <row r="252" ht="15.75" customHeight="1">
      <c r="A252" s="452">
        <v>4023.0</v>
      </c>
      <c r="B252" s="452" t="s">
        <v>36</v>
      </c>
      <c r="C252" s="452" t="s">
        <v>19</v>
      </c>
      <c r="D252" s="452" t="s">
        <v>129</v>
      </c>
      <c r="E252" s="452" t="s">
        <v>1209</v>
      </c>
      <c r="F252" s="452" t="s">
        <v>819</v>
      </c>
      <c r="G252" s="452" t="s">
        <v>2161</v>
      </c>
      <c r="H252" s="452" t="s">
        <v>2162</v>
      </c>
      <c r="I252" s="452" t="s">
        <v>820</v>
      </c>
      <c r="J252" s="452" t="s">
        <v>821</v>
      </c>
      <c r="K252" s="452" t="s">
        <v>822</v>
      </c>
      <c r="L252" s="452" t="s">
        <v>245</v>
      </c>
      <c r="M252" s="452" t="s">
        <v>618</v>
      </c>
      <c r="N252" s="452" t="s">
        <v>823</v>
      </c>
      <c r="O252" s="452" t="s">
        <v>824</v>
      </c>
      <c r="P252" s="452">
        <v>49.1519709108325</v>
      </c>
      <c r="Q252" s="452">
        <v>-122.859313630878</v>
      </c>
      <c r="U252" s="452" t="s">
        <v>2155</v>
      </c>
      <c r="V252" s="452" t="s">
        <v>820</v>
      </c>
      <c r="W252" s="452" t="s">
        <v>826</v>
      </c>
      <c r="X252" s="452" t="s">
        <v>130</v>
      </c>
      <c r="Y252" s="452" t="s">
        <v>420</v>
      </c>
      <c r="Z252" s="452" t="s">
        <v>498</v>
      </c>
      <c r="AA252" s="452">
        <v>44415.0</v>
      </c>
      <c r="AB252" s="452" t="s">
        <v>2163</v>
      </c>
      <c r="AC252" s="452" t="s">
        <v>829</v>
      </c>
      <c r="AD252" s="452">
        <v>23.0</v>
      </c>
      <c r="AE252" s="452" t="s">
        <v>2164</v>
      </c>
      <c r="AJ252" s="452" t="s">
        <v>820</v>
      </c>
    </row>
    <row r="253" ht="15.75" customHeight="1">
      <c r="A253" s="452">
        <v>4024.0</v>
      </c>
      <c r="B253" s="452" t="s">
        <v>213</v>
      </c>
      <c r="C253" s="452" t="s">
        <v>19</v>
      </c>
      <c r="D253" s="452" t="s">
        <v>849</v>
      </c>
      <c r="E253" s="452" t="s">
        <v>812</v>
      </c>
      <c r="F253" s="452" t="s">
        <v>849</v>
      </c>
      <c r="G253" s="452" t="s">
        <v>2165</v>
      </c>
      <c r="H253" s="452" t="s">
        <v>1980</v>
      </c>
      <c r="I253" s="452" t="s">
        <v>2166</v>
      </c>
      <c r="J253" s="452" t="s">
        <v>2167</v>
      </c>
      <c r="K253" s="452" t="s">
        <v>2168</v>
      </c>
      <c r="L253" s="452" t="s">
        <v>179</v>
      </c>
      <c r="M253" s="452" t="s">
        <v>420</v>
      </c>
      <c r="N253" s="452">
        <v>16803.0</v>
      </c>
      <c r="O253" s="452" t="s">
        <v>2169</v>
      </c>
      <c r="P253" s="452">
        <v>40.7789857314433</v>
      </c>
      <c r="Q253" s="452">
        <v>-77.8951361330076</v>
      </c>
      <c r="R253" s="452">
        <v>12.0</v>
      </c>
      <c r="S253" s="452">
        <v>0.0</v>
      </c>
      <c r="T253" s="452" t="s">
        <v>23</v>
      </c>
      <c r="U253" s="452" t="s">
        <v>849</v>
      </c>
      <c r="V253" s="452" t="s">
        <v>2166</v>
      </c>
      <c r="W253" s="452" t="s">
        <v>2168</v>
      </c>
      <c r="X253" s="452" t="s">
        <v>179</v>
      </c>
      <c r="Y253" s="452" t="s">
        <v>420</v>
      </c>
      <c r="Z253" s="452" t="s">
        <v>478</v>
      </c>
      <c r="AB253" s="452" t="s">
        <v>2171</v>
      </c>
      <c r="AC253" s="452" t="s">
        <v>2173</v>
      </c>
      <c r="AD253" s="452">
        <v>25.0</v>
      </c>
      <c r="AE253" s="452" t="s">
        <v>2172</v>
      </c>
      <c r="AJ253" s="452" t="s">
        <v>2174</v>
      </c>
    </row>
    <row r="254" ht="15.75" customHeight="1">
      <c r="A254" s="452">
        <v>4025.0</v>
      </c>
      <c r="B254" s="452" t="s">
        <v>36</v>
      </c>
      <c r="C254" s="452" t="s">
        <v>19</v>
      </c>
      <c r="D254" s="452" t="s">
        <v>117</v>
      </c>
      <c r="E254" s="452" t="s">
        <v>812</v>
      </c>
      <c r="F254" s="452" t="s">
        <v>878</v>
      </c>
      <c r="G254" s="452" t="s">
        <v>2012</v>
      </c>
      <c r="H254" s="452" t="s">
        <v>1980</v>
      </c>
      <c r="I254" s="452" t="s">
        <v>877</v>
      </c>
      <c r="J254" s="452" t="s">
        <v>2175</v>
      </c>
      <c r="K254" s="452" t="s">
        <v>878</v>
      </c>
      <c r="L254" s="452" t="s">
        <v>103</v>
      </c>
      <c r="M254" s="452" t="s">
        <v>618</v>
      </c>
      <c r="N254" s="452" t="s">
        <v>2176</v>
      </c>
      <c r="O254" s="452" t="s">
        <v>876</v>
      </c>
      <c r="P254" s="452">
        <v>43.603811074217</v>
      </c>
      <c r="Q254" s="452">
        <v>-79.7379183582622</v>
      </c>
      <c r="R254" s="452">
        <v>65.0</v>
      </c>
      <c r="S254" s="452">
        <v>0.0</v>
      </c>
      <c r="T254" s="452" t="s">
        <v>23</v>
      </c>
      <c r="U254" s="452" t="s">
        <v>117</v>
      </c>
      <c r="V254" s="452" t="s">
        <v>877</v>
      </c>
      <c r="W254" s="452" t="s">
        <v>878</v>
      </c>
      <c r="X254" s="452" t="s">
        <v>103</v>
      </c>
      <c r="Y254" s="452" t="s">
        <v>618</v>
      </c>
      <c r="Z254" s="452" t="s">
        <v>478</v>
      </c>
      <c r="AB254" s="452" t="s">
        <v>2177</v>
      </c>
      <c r="AC254" s="452" t="s">
        <v>2179</v>
      </c>
      <c r="AD254" s="452">
        <v>25.0</v>
      </c>
      <c r="AE254" s="452" t="s">
        <v>2178</v>
      </c>
      <c r="AJ254" s="452" t="s">
        <v>2180</v>
      </c>
    </row>
    <row r="255" ht="15.75" customHeight="1">
      <c r="A255" s="452">
        <v>4026.0</v>
      </c>
      <c r="B255" s="452" t="s">
        <v>36</v>
      </c>
      <c r="C255" s="452" t="s">
        <v>19</v>
      </c>
      <c r="D255" s="452" t="s">
        <v>117</v>
      </c>
      <c r="E255" s="452" t="s">
        <v>812</v>
      </c>
      <c r="F255" s="452" t="s">
        <v>875</v>
      </c>
      <c r="G255" s="452" t="s">
        <v>2012</v>
      </c>
      <c r="H255" s="452" t="s">
        <v>2157</v>
      </c>
      <c r="I255" s="452" t="s">
        <v>877</v>
      </c>
      <c r="K255" s="452" t="s">
        <v>875</v>
      </c>
      <c r="L255" s="452" t="s">
        <v>106</v>
      </c>
      <c r="M255" s="452" t="s">
        <v>420</v>
      </c>
      <c r="P255" s="452">
        <v>42.1013823145157</v>
      </c>
      <c r="Q255" s="452">
        <v>-79.2410981507215</v>
      </c>
      <c r="R255" s="452" t="s">
        <v>2181</v>
      </c>
      <c r="S255" s="452">
        <v>0.0</v>
      </c>
      <c r="T255" s="452" t="s">
        <v>23</v>
      </c>
      <c r="U255" s="452" t="s">
        <v>117</v>
      </c>
      <c r="V255" s="452" t="s">
        <v>877</v>
      </c>
      <c r="W255" s="452" t="s">
        <v>878</v>
      </c>
      <c r="X255" s="452" t="s">
        <v>103</v>
      </c>
      <c r="Y255" s="452" t="s">
        <v>618</v>
      </c>
      <c r="Z255" s="452" t="s">
        <v>478</v>
      </c>
      <c r="AB255" s="452" t="s">
        <v>2182</v>
      </c>
      <c r="AC255" s="452" t="s">
        <v>2179</v>
      </c>
      <c r="AD255" s="452">
        <v>25.0</v>
      </c>
      <c r="AE255" s="452" t="s">
        <v>2183</v>
      </c>
      <c r="AJ255" s="452" t="s">
        <v>2180</v>
      </c>
    </row>
    <row r="256" ht="15.75" customHeight="1">
      <c r="A256" s="452">
        <v>4027.0</v>
      </c>
      <c r="B256" s="452" t="s">
        <v>36</v>
      </c>
      <c r="C256" s="452" t="s">
        <v>19</v>
      </c>
      <c r="D256" s="452" t="s">
        <v>140</v>
      </c>
      <c r="E256" s="452" t="s">
        <v>1209</v>
      </c>
      <c r="F256" s="452" t="s">
        <v>2193</v>
      </c>
      <c r="G256" s="452" t="s">
        <v>2012</v>
      </c>
      <c r="H256" s="452" t="s">
        <v>1980</v>
      </c>
      <c r="I256" s="452" t="s">
        <v>496</v>
      </c>
      <c r="J256" s="452" t="s">
        <v>2194</v>
      </c>
      <c r="K256" s="452" t="s">
        <v>2195</v>
      </c>
      <c r="L256" s="452" t="s">
        <v>26</v>
      </c>
      <c r="M256" s="452" t="s">
        <v>420</v>
      </c>
      <c r="N256" s="452" t="s">
        <v>2196</v>
      </c>
      <c r="O256" s="452" t="s">
        <v>2197</v>
      </c>
      <c r="P256" s="452">
        <v>34.3022844602827</v>
      </c>
      <c r="Q256" s="452">
        <v>-118.461357446913</v>
      </c>
      <c r="U256" s="452" t="s">
        <v>2198</v>
      </c>
      <c r="V256" s="452" t="s">
        <v>496</v>
      </c>
      <c r="W256" s="452" t="s">
        <v>497</v>
      </c>
      <c r="X256" s="452" t="s">
        <v>179</v>
      </c>
      <c r="Y256" s="452" t="s">
        <v>420</v>
      </c>
      <c r="Z256" s="452" t="s">
        <v>478</v>
      </c>
      <c r="AB256" s="452" t="s">
        <v>2200</v>
      </c>
      <c r="AC256" s="452" t="s">
        <v>2202</v>
      </c>
      <c r="AD256" s="452">
        <v>30.0</v>
      </c>
      <c r="AE256" s="452" t="s">
        <v>2201</v>
      </c>
      <c r="AJ256" s="452" t="s">
        <v>496</v>
      </c>
    </row>
    <row r="257" ht="15.75" customHeight="1">
      <c r="A257" s="452">
        <v>4028.0</v>
      </c>
      <c r="B257" s="452" t="s">
        <v>149</v>
      </c>
      <c r="C257" s="452" t="s">
        <v>19</v>
      </c>
      <c r="D257" s="452" t="s">
        <v>140</v>
      </c>
      <c r="E257" s="452" t="s">
        <v>1209</v>
      </c>
      <c r="F257" s="452" t="s">
        <v>2203</v>
      </c>
      <c r="G257" s="452" t="s">
        <v>2204</v>
      </c>
      <c r="H257" s="452" t="s">
        <v>2205</v>
      </c>
      <c r="I257" s="452" t="s">
        <v>496</v>
      </c>
      <c r="K257" s="452" t="s">
        <v>888</v>
      </c>
      <c r="L257" s="452" t="s">
        <v>93</v>
      </c>
      <c r="M257" s="452" t="s">
        <v>420</v>
      </c>
      <c r="P257" s="452">
        <v>34.7025</v>
      </c>
      <c r="Q257" s="452">
        <v>-82.4568</v>
      </c>
      <c r="U257" s="452" t="s">
        <v>2198</v>
      </c>
      <c r="V257" s="452" t="s">
        <v>496</v>
      </c>
      <c r="W257" s="452" t="s">
        <v>497</v>
      </c>
      <c r="X257" s="452" t="s">
        <v>179</v>
      </c>
      <c r="Y257" s="452" t="s">
        <v>420</v>
      </c>
      <c r="Z257" s="452" t="s">
        <v>4597</v>
      </c>
      <c r="AB257" s="452" t="s">
        <v>2208</v>
      </c>
      <c r="AC257" s="452" t="s">
        <v>2209</v>
      </c>
      <c r="AD257" s="452">
        <v>24.0</v>
      </c>
      <c r="AJ257" s="452" t="s">
        <v>2210</v>
      </c>
    </row>
    <row r="258" ht="15.75" customHeight="1">
      <c r="A258" s="452">
        <v>4029.0</v>
      </c>
      <c r="B258" s="452" t="s">
        <v>36</v>
      </c>
      <c r="C258" s="452" t="s">
        <v>19</v>
      </c>
      <c r="D258" s="452" t="s">
        <v>140</v>
      </c>
      <c r="E258" s="452" t="s">
        <v>1209</v>
      </c>
      <c r="F258" s="452" t="s">
        <v>2203</v>
      </c>
      <c r="G258" s="452" t="s">
        <v>4598</v>
      </c>
      <c r="H258" s="452" t="s">
        <v>2205</v>
      </c>
      <c r="I258" s="452" t="s">
        <v>496</v>
      </c>
      <c r="J258" s="452" t="s">
        <v>2211</v>
      </c>
      <c r="K258" s="452" t="s">
        <v>2212</v>
      </c>
      <c r="L258" s="452" t="s">
        <v>179</v>
      </c>
      <c r="M258" s="452" t="s">
        <v>420</v>
      </c>
      <c r="N258" s="452">
        <v>19044.0</v>
      </c>
      <c r="O258" s="452" t="s">
        <v>2213</v>
      </c>
      <c r="P258" s="452">
        <v>40.1873</v>
      </c>
      <c r="Q258" s="452">
        <v>-75.1432</v>
      </c>
      <c r="S258" s="452">
        <v>0.0</v>
      </c>
      <c r="T258" s="452" t="s">
        <v>23</v>
      </c>
      <c r="U258" s="452" t="s">
        <v>2198</v>
      </c>
      <c r="V258" s="452" t="s">
        <v>496</v>
      </c>
      <c r="W258" s="452" t="s">
        <v>497</v>
      </c>
      <c r="X258" s="452" t="s">
        <v>179</v>
      </c>
      <c r="Y258" s="452" t="s">
        <v>420</v>
      </c>
      <c r="Z258" s="452" t="s">
        <v>486</v>
      </c>
      <c r="AA258" s="452">
        <v>45883.0</v>
      </c>
      <c r="AB258" s="452" t="s">
        <v>2214</v>
      </c>
      <c r="AC258" s="452" t="s">
        <v>2202</v>
      </c>
      <c r="AD258" s="452">
        <v>30.0</v>
      </c>
    </row>
    <row r="259" ht="15.75" customHeight="1">
      <c r="A259" s="452">
        <v>4030.0</v>
      </c>
      <c r="B259" s="452" t="s">
        <v>158</v>
      </c>
      <c r="C259" s="452" t="s">
        <v>19</v>
      </c>
      <c r="D259" s="452" t="s">
        <v>28</v>
      </c>
      <c r="E259" s="452" t="s">
        <v>1209</v>
      </c>
      <c r="F259" s="452" t="s">
        <v>2215</v>
      </c>
      <c r="G259" s="452" t="s">
        <v>1285</v>
      </c>
      <c r="H259" s="452" t="s">
        <v>2216</v>
      </c>
      <c r="I259" s="452" t="s">
        <v>2217</v>
      </c>
      <c r="J259" s="452" t="s">
        <v>2218</v>
      </c>
      <c r="K259" s="452" t="s">
        <v>1160</v>
      </c>
      <c r="L259" s="452" t="s">
        <v>26</v>
      </c>
      <c r="M259" s="452" t="s">
        <v>420</v>
      </c>
      <c r="N259" s="452">
        <v>94538.0</v>
      </c>
      <c r="O259" s="452" t="s">
        <v>2219</v>
      </c>
      <c r="P259" s="452">
        <v>37.4821052559572</v>
      </c>
      <c r="Q259" s="452">
        <v>-121.944321289149</v>
      </c>
      <c r="R259" s="452">
        <v>215.0</v>
      </c>
      <c r="S259" s="452">
        <v>0.0</v>
      </c>
      <c r="T259" s="452" t="s">
        <v>23</v>
      </c>
      <c r="U259" s="452" t="s">
        <v>28</v>
      </c>
      <c r="V259" s="452" t="s">
        <v>2217</v>
      </c>
      <c r="W259" s="452" t="s">
        <v>1160</v>
      </c>
      <c r="X259" s="452" t="s">
        <v>26</v>
      </c>
      <c r="Y259" s="452" t="s">
        <v>420</v>
      </c>
      <c r="Z259" s="452" t="s">
        <v>478</v>
      </c>
      <c r="AB259" s="452" t="s">
        <v>2221</v>
      </c>
      <c r="AC259" s="452" t="s">
        <v>2223</v>
      </c>
      <c r="AD259" s="452">
        <v>17.0</v>
      </c>
      <c r="AE259" s="452" t="s">
        <v>2222</v>
      </c>
      <c r="AJ259" s="452" t="s">
        <v>2224</v>
      </c>
    </row>
    <row r="260" ht="15.75" customHeight="1">
      <c r="A260" s="452">
        <v>4031.0</v>
      </c>
      <c r="B260" s="452" t="s">
        <v>36</v>
      </c>
      <c r="C260" s="452" t="s">
        <v>19</v>
      </c>
      <c r="D260" s="452" t="s">
        <v>75</v>
      </c>
      <c r="E260" s="452" t="s">
        <v>1209</v>
      </c>
      <c r="F260" s="452" t="s">
        <v>75</v>
      </c>
      <c r="G260" s="452" t="s">
        <v>1961</v>
      </c>
      <c r="H260" s="452" t="s">
        <v>1944</v>
      </c>
      <c r="I260" s="452" t="s">
        <v>2225</v>
      </c>
      <c r="J260" s="452" t="s">
        <v>2226</v>
      </c>
      <c r="K260" s="452" t="s">
        <v>908</v>
      </c>
      <c r="L260" s="452" t="s">
        <v>42</v>
      </c>
      <c r="M260" s="452" t="s">
        <v>420</v>
      </c>
      <c r="N260" s="452">
        <v>48103.0</v>
      </c>
      <c r="P260" s="452">
        <v>42.277438082902</v>
      </c>
      <c r="Q260" s="452">
        <v>-83.8005848423289</v>
      </c>
      <c r="R260" s="452">
        <v>127.0</v>
      </c>
      <c r="U260" s="452" t="s">
        <v>75</v>
      </c>
      <c r="V260" s="452" t="s">
        <v>2227</v>
      </c>
      <c r="W260" s="452" t="s">
        <v>551</v>
      </c>
      <c r="X260" s="452" t="s">
        <v>26</v>
      </c>
      <c r="Y260" s="452" t="s">
        <v>420</v>
      </c>
      <c r="Z260" s="452" t="s">
        <v>2228</v>
      </c>
      <c r="AB260" s="452" t="s">
        <v>2230</v>
      </c>
      <c r="AC260" s="452" t="s">
        <v>4599</v>
      </c>
      <c r="AD260" s="452">
        <v>28.0</v>
      </c>
      <c r="AE260" s="452" t="s">
        <v>2231</v>
      </c>
    </row>
    <row r="261" ht="15.75" customHeight="1">
      <c r="A261" s="452">
        <v>4032.0</v>
      </c>
      <c r="B261" s="452" t="s">
        <v>158</v>
      </c>
      <c r="C261" s="452" t="s">
        <v>19</v>
      </c>
      <c r="D261" s="452" t="s">
        <v>75</v>
      </c>
      <c r="E261" s="452" t="s">
        <v>812</v>
      </c>
      <c r="F261" s="452" t="s">
        <v>2233</v>
      </c>
      <c r="G261" s="452" t="s">
        <v>2234</v>
      </c>
      <c r="H261" s="452" t="s">
        <v>1980</v>
      </c>
      <c r="I261" s="452" t="s">
        <v>2235</v>
      </c>
      <c r="J261" s="452" t="s">
        <v>2236</v>
      </c>
      <c r="K261" s="452" t="s">
        <v>2237</v>
      </c>
      <c r="L261" s="452" t="s">
        <v>64</v>
      </c>
      <c r="M261" s="452" t="s">
        <v>420</v>
      </c>
      <c r="N261" s="452">
        <v>46256.0</v>
      </c>
      <c r="O261" s="452" t="s">
        <v>2238</v>
      </c>
      <c r="P261" s="452">
        <v>39.9168580997962</v>
      </c>
      <c r="Q261" s="452">
        <v>-86.0346030475597</v>
      </c>
      <c r="R261" s="452">
        <v>49.0</v>
      </c>
      <c r="S261" s="452">
        <v>1.0</v>
      </c>
      <c r="T261" s="452" t="s">
        <v>23</v>
      </c>
      <c r="U261" s="452" t="s">
        <v>935</v>
      </c>
      <c r="V261" s="452" t="s">
        <v>2235</v>
      </c>
      <c r="W261" s="452" t="s">
        <v>2237</v>
      </c>
      <c r="X261" s="452" t="s">
        <v>64</v>
      </c>
      <c r="Y261" s="452" t="s">
        <v>420</v>
      </c>
      <c r="Z261" s="452" t="s">
        <v>478</v>
      </c>
      <c r="AB261" s="452" t="s">
        <v>2240</v>
      </c>
      <c r="AC261" s="452" t="s">
        <v>2242</v>
      </c>
      <c r="AD261" s="452">
        <v>27.0</v>
      </c>
      <c r="AE261" s="452" t="s">
        <v>2241</v>
      </c>
      <c r="AF261" s="452" t="s">
        <v>2243</v>
      </c>
      <c r="AH261" s="452" t="s">
        <v>2245</v>
      </c>
      <c r="AJ261" s="452" t="s">
        <v>2235</v>
      </c>
      <c r="AK261" s="452" t="s">
        <v>2244</v>
      </c>
    </row>
    <row r="262" ht="15.75" customHeight="1">
      <c r="A262" s="452">
        <v>4033.0</v>
      </c>
      <c r="B262" s="452" t="s">
        <v>149</v>
      </c>
      <c r="C262" s="452" t="s">
        <v>19</v>
      </c>
      <c r="D262" s="452" t="s">
        <v>79</v>
      </c>
      <c r="E262" s="452" t="s">
        <v>812</v>
      </c>
      <c r="F262" s="452" t="s">
        <v>79</v>
      </c>
      <c r="G262" s="452" t="s">
        <v>2252</v>
      </c>
      <c r="H262" s="452" t="s">
        <v>2253</v>
      </c>
      <c r="I262" s="452" t="s">
        <v>2254</v>
      </c>
      <c r="J262" s="452" t="s">
        <v>2255</v>
      </c>
      <c r="K262" s="452" t="s">
        <v>2256</v>
      </c>
      <c r="L262" s="452" t="s">
        <v>80</v>
      </c>
      <c r="M262" s="452" t="s">
        <v>420</v>
      </c>
      <c r="N262" s="452">
        <v>22030.0</v>
      </c>
      <c r="O262" s="452" t="s">
        <v>2257</v>
      </c>
      <c r="P262" s="452">
        <v>38.8565344004343</v>
      </c>
      <c r="Q262" s="452">
        <v>-77.3361586883514</v>
      </c>
      <c r="U262" s="452" t="s">
        <v>79</v>
      </c>
      <c r="V262" s="452" t="s">
        <v>2254</v>
      </c>
      <c r="W262" s="452" t="s">
        <v>2256</v>
      </c>
      <c r="X262" s="452" t="s">
        <v>80</v>
      </c>
      <c r="Y262" s="452" t="s">
        <v>420</v>
      </c>
      <c r="Z262" s="452" t="s">
        <v>453</v>
      </c>
      <c r="AA262" s="452">
        <v>45412.0</v>
      </c>
      <c r="AB262" s="452" t="s">
        <v>454</v>
      </c>
      <c r="AC262" s="452" t="s">
        <v>2258</v>
      </c>
      <c r="AD262" s="452">
        <v>31.0</v>
      </c>
      <c r="AF262" s="452" t="s">
        <v>2259</v>
      </c>
      <c r="AH262" s="452" t="s">
        <v>2257</v>
      </c>
      <c r="AK262" s="452" t="s">
        <v>2260</v>
      </c>
    </row>
    <row r="263" ht="15.75" customHeight="1">
      <c r="A263" s="452">
        <v>4034.0</v>
      </c>
      <c r="B263" s="452" t="s">
        <v>149</v>
      </c>
      <c r="C263" s="452" t="s">
        <v>19</v>
      </c>
      <c r="D263" s="452" t="s">
        <v>38</v>
      </c>
      <c r="E263" s="452" t="s">
        <v>1209</v>
      </c>
      <c r="F263" s="452" t="s">
        <v>2261</v>
      </c>
      <c r="G263" s="452" t="s">
        <v>2186</v>
      </c>
      <c r="H263" s="452" t="s">
        <v>1944</v>
      </c>
      <c r="I263" s="452" t="s">
        <v>1045</v>
      </c>
      <c r="K263" s="452" t="s">
        <v>2262</v>
      </c>
      <c r="L263" s="452" t="s">
        <v>42</v>
      </c>
      <c r="M263" s="452" t="s">
        <v>420</v>
      </c>
      <c r="P263" s="452">
        <v>42.2804622713384</v>
      </c>
      <c r="Q263" s="452">
        <v>-84.9598877203881</v>
      </c>
      <c r="R263" s="452" t="s">
        <v>2263</v>
      </c>
      <c r="S263" s="452">
        <v>20.0</v>
      </c>
      <c r="T263" s="452" t="s">
        <v>23</v>
      </c>
      <c r="U263" s="452" t="s">
        <v>38</v>
      </c>
      <c r="V263" s="452" t="s">
        <v>1045</v>
      </c>
      <c r="W263" s="452" t="s">
        <v>1085</v>
      </c>
      <c r="X263" s="452" t="s">
        <v>42</v>
      </c>
      <c r="Y263" s="452" t="s">
        <v>420</v>
      </c>
      <c r="Z263" s="452" t="s">
        <v>478</v>
      </c>
      <c r="AB263" s="452" t="s">
        <v>2265</v>
      </c>
      <c r="AC263" s="452" t="s">
        <v>4600</v>
      </c>
      <c r="AD263" s="452">
        <v>27.0</v>
      </c>
      <c r="AE263" s="452" t="s">
        <v>2266</v>
      </c>
      <c r="AJ263" s="452" t="s">
        <v>2268</v>
      </c>
    </row>
    <row r="264" ht="15.75" customHeight="1">
      <c r="A264" s="452">
        <v>4035.0</v>
      </c>
      <c r="B264" s="452" t="s">
        <v>36</v>
      </c>
      <c r="C264" s="452" t="s">
        <v>19</v>
      </c>
      <c r="D264" s="452" t="s">
        <v>181</v>
      </c>
      <c r="E264" s="452" t="s">
        <v>1209</v>
      </c>
      <c r="F264" s="452" t="s">
        <v>181</v>
      </c>
      <c r="G264" s="452" t="s">
        <v>1483</v>
      </c>
      <c r="H264" s="452" t="s">
        <v>2269</v>
      </c>
      <c r="I264" s="452" t="s">
        <v>2270</v>
      </c>
      <c r="J264" s="452" t="s">
        <v>2271</v>
      </c>
      <c r="K264" s="452" t="s">
        <v>2272</v>
      </c>
      <c r="L264" s="452" t="s">
        <v>114</v>
      </c>
      <c r="M264" s="452" t="s">
        <v>420</v>
      </c>
      <c r="N264" s="452">
        <v>80241.0</v>
      </c>
      <c r="O264" s="452" t="s">
        <v>2273</v>
      </c>
      <c r="P264" s="452">
        <v>39.9204246777996</v>
      </c>
      <c r="Q264" s="452">
        <v>-104.98311545595</v>
      </c>
      <c r="R264" s="452">
        <v>50.0</v>
      </c>
      <c r="U264" s="452" t="s">
        <v>1069</v>
      </c>
      <c r="V264" s="452" t="s">
        <v>2270</v>
      </c>
      <c r="W264" s="452" t="s">
        <v>2272</v>
      </c>
      <c r="X264" s="452" t="s">
        <v>114</v>
      </c>
      <c r="Y264" s="452" t="s">
        <v>420</v>
      </c>
      <c r="Z264" s="452" t="s">
        <v>498</v>
      </c>
      <c r="AA264" s="452">
        <v>44780.0</v>
      </c>
      <c r="AB264" s="452" t="s">
        <v>2274</v>
      </c>
      <c r="AC264" s="452" t="s">
        <v>2275</v>
      </c>
      <c r="AD264" s="452">
        <v>19.0</v>
      </c>
    </row>
    <row r="265" ht="15.75" customHeight="1">
      <c r="A265" s="452">
        <v>4036.0</v>
      </c>
      <c r="B265" s="452" t="s">
        <v>55</v>
      </c>
      <c r="C265" s="452" t="s">
        <v>19</v>
      </c>
      <c r="D265" s="452" t="s">
        <v>183</v>
      </c>
      <c r="E265" s="452" t="s">
        <v>1209</v>
      </c>
      <c r="F265" s="452" t="s">
        <v>2276</v>
      </c>
      <c r="G265" s="452" t="s">
        <v>2277</v>
      </c>
      <c r="H265" s="452" t="s">
        <v>2269</v>
      </c>
      <c r="I265" s="452" t="s">
        <v>2270</v>
      </c>
      <c r="K265" s="452" t="s">
        <v>2278</v>
      </c>
      <c r="L265" s="452" t="s">
        <v>127</v>
      </c>
      <c r="M265" s="452" t="s">
        <v>420</v>
      </c>
      <c r="N265" s="452">
        <v>27560.0</v>
      </c>
      <c r="P265" s="452">
        <v>35.826784277159</v>
      </c>
      <c r="Q265" s="452">
        <v>-78.8306905927219</v>
      </c>
      <c r="R265" s="452" t="s">
        <v>2279</v>
      </c>
      <c r="S265" s="452">
        <v>1.0</v>
      </c>
      <c r="T265" s="452" t="s">
        <v>23</v>
      </c>
      <c r="U265" s="452" t="s">
        <v>1069</v>
      </c>
      <c r="V265" s="452" t="s">
        <v>2270</v>
      </c>
      <c r="W265" s="452" t="s">
        <v>2272</v>
      </c>
      <c r="X265" s="452" t="s">
        <v>114</v>
      </c>
      <c r="Y265" s="452" t="s">
        <v>420</v>
      </c>
      <c r="Z265" s="452" t="s">
        <v>478</v>
      </c>
      <c r="AB265" s="452" t="s">
        <v>2281</v>
      </c>
      <c r="AC265" s="452" t="s">
        <v>2275</v>
      </c>
      <c r="AD265" s="452">
        <v>19.0</v>
      </c>
      <c r="AE265" s="452" t="s">
        <v>2282</v>
      </c>
    </row>
    <row r="266" ht="15.75" customHeight="1">
      <c r="A266" s="452">
        <v>4037.0</v>
      </c>
      <c r="B266" s="452" t="s">
        <v>213</v>
      </c>
      <c r="C266" s="452" t="s">
        <v>19</v>
      </c>
      <c r="D266" s="452" t="s">
        <v>2292</v>
      </c>
      <c r="E266" s="452" t="s">
        <v>812</v>
      </c>
      <c r="F266" s="452" t="s">
        <v>2293</v>
      </c>
      <c r="G266" s="452" t="s">
        <v>2294</v>
      </c>
      <c r="H266" s="452" t="s">
        <v>2295</v>
      </c>
      <c r="I266" s="452" t="s">
        <v>2296</v>
      </c>
      <c r="J266" s="452" t="s">
        <v>2297</v>
      </c>
      <c r="L266" s="452" t="s">
        <v>141</v>
      </c>
      <c r="M266" s="452" t="s">
        <v>420</v>
      </c>
      <c r="P266" s="452">
        <v>34.2673932940044</v>
      </c>
      <c r="Q266" s="452">
        <v>-79.7600651927821</v>
      </c>
      <c r="R266" s="452" t="s">
        <v>2298</v>
      </c>
      <c r="S266" s="452">
        <v>34.0</v>
      </c>
      <c r="T266" s="452" t="s">
        <v>23</v>
      </c>
      <c r="U266" s="452" t="s">
        <v>2292</v>
      </c>
      <c r="V266" s="452" t="s">
        <v>2299</v>
      </c>
      <c r="W266" s="452" t="s">
        <v>2300</v>
      </c>
      <c r="X266" s="452" t="s">
        <v>2300</v>
      </c>
      <c r="Y266" s="452" t="s">
        <v>2301</v>
      </c>
      <c r="Z266" s="452" t="s">
        <v>478</v>
      </c>
      <c r="AB266" s="452" t="s">
        <v>2302</v>
      </c>
      <c r="AC266" s="452" t="s">
        <v>2304</v>
      </c>
      <c r="AD266" s="452">
        <v>23.0</v>
      </c>
      <c r="AE266" s="452" t="s">
        <v>2303</v>
      </c>
      <c r="AJ266" s="452" t="s">
        <v>2305</v>
      </c>
    </row>
    <row r="267" ht="15.75" customHeight="1">
      <c r="A267" s="452">
        <v>4038.0</v>
      </c>
      <c r="B267" s="452" t="s">
        <v>149</v>
      </c>
      <c r="C267" s="452" t="s">
        <v>19</v>
      </c>
      <c r="D267" s="452" t="s">
        <v>184</v>
      </c>
      <c r="E267" s="452" t="s">
        <v>812</v>
      </c>
      <c r="F267" s="452" t="s">
        <v>2306</v>
      </c>
      <c r="G267" s="452" t="s">
        <v>2307</v>
      </c>
      <c r="H267" s="452" t="s">
        <v>152</v>
      </c>
      <c r="I267" s="452" t="s">
        <v>2308</v>
      </c>
      <c r="K267" s="452" t="s">
        <v>2309</v>
      </c>
      <c r="L267" s="452" t="s">
        <v>64</v>
      </c>
      <c r="M267" s="452" t="s">
        <v>420</v>
      </c>
      <c r="P267" s="452">
        <v>41.7067108249136</v>
      </c>
      <c r="Q267" s="452">
        <v>-86.498274978759</v>
      </c>
      <c r="R267" s="452" t="s">
        <v>2263</v>
      </c>
      <c r="S267" s="452">
        <v>36.0</v>
      </c>
      <c r="T267" s="452" t="s">
        <v>23</v>
      </c>
      <c r="U267" s="452" t="s">
        <v>2310</v>
      </c>
      <c r="V267" s="452" t="s">
        <v>1133</v>
      </c>
      <c r="W267" s="452" t="s">
        <v>2311</v>
      </c>
      <c r="X267" s="452" t="s">
        <v>2312</v>
      </c>
      <c r="Y267" s="452" t="s">
        <v>2313</v>
      </c>
      <c r="Z267" s="452" t="s">
        <v>478</v>
      </c>
      <c r="AB267" s="452" t="s">
        <v>2315</v>
      </c>
      <c r="AC267" s="452" t="s">
        <v>2317</v>
      </c>
      <c r="AD267" s="452">
        <v>30.0</v>
      </c>
      <c r="AE267" s="452" t="s">
        <v>2316</v>
      </c>
      <c r="AJ267" s="452" t="s">
        <v>2308</v>
      </c>
    </row>
    <row r="268" ht="15.75" customHeight="1">
      <c r="A268" s="452">
        <v>4039.0</v>
      </c>
      <c r="B268" s="452" t="s">
        <v>149</v>
      </c>
      <c r="C268" s="452" t="s">
        <v>19</v>
      </c>
      <c r="D268" s="452" t="s">
        <v>82</v>
      </c>
      <c r="E268" s="452" t="s">
        <v>812</v>
      </c>
      <c r="F268" s="452" t="s">
        <v>2318</v>
      </c>
      <c r="G268" s="452" t="s">
        <v>2319</v>
      </c>
      <c r="H268" s="452" t="s">
        <v>2205</v>
      </c>
      <c r="I268" s="452" t="s">
        <v>1147</v>
      </c>
      <c r="J268" s="452" t="s">
        <v>1148</v>
      </c>
      <c r="K268" s="452" t="s">
        <v>768</v>
      </c>
      <c r="L268" s="452" t="s">
        <v>86</v>
      </c>
      <c r="M268" s="452" t="s">
        <v>420</v>
      </c>
      <c r="P268" s="452">
        <v>41.2450305051776</v>
      </c>
      <c r="Q268" s="452">
        <v>-87.8660127959432</v>
      </c>
      <c r="R268" s="452" t="s">
        <v>1149</v>
      </c>
      <c r="S268" s="452">
        <v>40.0</v>
      </c>
      <c r="T268" s="452" t="s">
        <v>23</v>
      </c>
      <c r="U268" s="452" t="s">
        <v>1150</v>
      </c>
      <c r="V268" s="452" t="s">
        <v>1151</v>
      </c>
      <c r="W268" s="452" t="s">
        <v>1152</v>
      </c>
      <c r="X268" s="452" t="s">
        <v>1153</v>
      </c>
      <c r="Y268" s="452" t="s">
        <v>1154</v>
      </c>
      <c r="Z268" s="452" t="s">
        <v>478</v>
      </c>
      <c r="AB268" s="452" t="s">
        <v>2320</v>
      </c>
      <c r="AC268" s="452" t="s">
        <v>1157</v>
      </c>
      <c r="AD268" s="452">
        <v>27.0</v>
      </c>
      <c r="AE268" s="452" t="s">
        <v>2321</v>
      </c>
      <c r="AJ268" s="452" t="s">
        <v>1200</v>
      </c>
    </row>
    <row r="269" ht="15.75" customHeight="1">
      <c r="A269" s="452">
        <v>4040.0</v>
      </c>
      <c r="B269" s="452" t="s">
        <v>149</v>
      </c>
      <c r="C269" s="452" t="s">
        <v>19</v>
      </c>
      <c r="D269" s="452" t="s">
        <v>82</v>
      </c>
      <c r="E269" s="452" t="s">
        <v>812</v>
      </c>
      <c r="F269" s="452" t="s">
        <v>2323</v>
      </c>
      <c r="G269" s="452" t="s">
        <v>2319</v>
      </c>
      <c r="H269" s="452" t="s">
        <v>1944</v>
      </c>
      <c r="I269" s="452" t="s">
        <v>1147</v>
      </c>
      <c r="K269" s="452" t="s">
        <v>2324</v>
      </c>
      <c r="L269" s="452" t="s">
        <v>42</v>
      </c>
      <c r="M269" s="452" t="s">
        <v>420</v>
      </c>
      <c r="P269" s="452">
        <v>43.7765275280581</v>
      </c>
      <c r="Q269" s="452">
        <v>-85.5036261073791</v>
      </c>
      <c r="R269" s="452" t="s">
        <v>2325</v>
      </c>
      <c r="U269" s="452" t="s">
        <v>1150</v>
      </c>
      <c r="V269" s="452" t="s">
        <v>1151</v>
      </c>
      <c r="W269" s="452" t="s">
        <v>1152</v>
      </c>
      <c r="X269" s="452" t="s">
        <v>1153</v>
      </c>
      <c r="Y269" s="452" t="s">
        <v>1154</v>
      </c>
      <c r="Z269" s="452" t="s">
        <v>478</v>
      </c>
      <c r="AB269" s="452" t="s">
        <v>2326</v>
      </c>
      <c r="AC269" s="452" t="s">
        <v>1157</v>
      </c>
      <c r="AD269" s="452">
        <v>27.0</v>
      </c>
      <c r="AE269" s="452" t="s">
        <v>2327</v>
      </c>
      <c r="AJ269" s="452" t="s">
        <v>208</v>
      </c>
    </row>
    <row r="270" ht="15.75" customHeight="1">
      <c r="A270" s="452">
        <v>4041.0</v>
      </c>
      <c r="B270" s="452" t="s">
        <v>55</v>
      </c>
      <c r="C270" s="452" t="s">
        <v>19</v>
      </c>
      <c r="D270" s="452" t="s">
        <v>204</v>
      </c>
      <c r="E270" s="452" t="s">
        <v>1209</v>
      </c>
      <c r="F270" s="452" t="s">
        <v>2328</v>
      </c>
      <c r="G270" s="452" t="s">
        <v>1285</v>
      </c>
      <c r="H270" s="452" t="s">
        <v>152</v>
      </c>
      <c r="I270" s="452" t="s">
        <v>1200</v>
      </c>
      <c r="J270" s="452" t="s">
        <v>1221</v>
      </c>
      <c r="K270" s="452" t="s">
        <v>971</v>
      </c>
      <c r="L270" s="452" t="s">
        <v>32</v>
      </c>
      <c r="M270" s="452" t="s">
        <v>420</v>
      </c>
      <c r="N270" s="452">
        <v>43128.0</v>
      </c>
      <c r="P270" s="452">
        <v>39.6301071355065</v>
      </c>
      <c r="Q270" s="452">
        <v>-83.5651480936838</v>
      </c>
      <c r="R270" s="452" t="s">
        <v>1222</v>
      </c>
      <c r="S270" s="452">
        <v>40.0</v>
      </c>
      <c r="T270" s="452" t="s">
        <v>23</v>
      </c>
      <c r="U270" s="452" t="s">
        <v>1202</v>
      </c>
      <c r="V270" s="452" t="s">
        <v>1200</v>
      </c>
      <c r="W270" s="452" t="s">
        <v>1203</v>
      </c>
      <c r="X270" s="452" t="s">
        <v>1204</v>
      </c>
      <c r="Y270" s="452" t="s">
        <v>1205</v>
      </c>
      <c r="Z270" s="452" t="s">
        <v>478</v>
      </c>
      <c r="AB270" s="452" t="s">
        <v>2329</v>
      </c>
      <c r="AC270" s="452" t="s">
        <v>2331</v>
      </c>
      <c r="AD270" s="452">
        <v>20.0</v>
      </c>
      <c r="AE270" s="452" t="s">
        <v>2330</v>
      </c>
      <c r="AJ270" s="452" t="s">
        <v>1200</v>
      </c>
    </row>
    <row r="271" ht="15.75" customHeight="1">
      <c r="A271" s="452">
        <v>4042.0</v>
      </c>
      <c r="B271" s="452" t="s">
        <v>55</v>
      </c>
      <c r="C271" s="452" t="s">
        <v>19</v>
      </c>
      <c r="D271" s="452" t="s">
        <v>210</v>
      </c>
      <c r="E271" s="452" t="s">
        <v>812</v>
      </c>
      <c r="F271" s="452" t="s">
        <v>2332</v>
      </c>
      <c r="G271" s="452" t="s">
        <v>1943</v>
      </c>
      <c r="H271" s="452" t="s">
        <v>152</v>
      </c>
      <c r="I271" s="452" t="s">
        <v>208</v>
      </c>
      <c r="J271" s="452" t="s">
        <v>2333</v>
      </c>
      <c r="K271" s="452" t="s">
        <v>2334</v>
      </c>
      <c r="L271" s="452" t="s">
        <v>141</v>
      </c>
      <c r="M271" s="452" t="s">
        <v>420</v>
      </c>
      <c r="P271" s="452">
        <v>32.1700626254056</v>
      </c>
      <c r="Q271" s="452">
        <v>-81.4557614920721</v>
      </c>
      <c r="R271" s="452" t="s">
        <v>1251</v>
      </c>
      <c r="S271" s="452">
        <v>30.0</v>
      </c>
      <c r="T271" s="452" t="s">
        <v>23</v>
      </c>
      <c r="U271" s="452" t="s">
        <v>2335</v>
      </c>
      <c r="V271" s="452" t="s">
        <v>1253</v>
      </c>
      <c r="W271" s="452" t="s">
        <v>631</v>
      </c>
      <c r="X271" s="452" t="s">
        <v>1204</v>
      </c>
      <c r="Y271" s="452" t="s">
        <v>1374</v>
      </c>
      <c r="Z271" s="452" t="s">
        <v>478</v>
      </c>
      <c r="AB271" s="452" t="s">
        <v>2336</v>
      </c>
      <c r="AC271" s="452" t="s">
        <v>2338</v>
      </c>
      <c r="AD271" s="452">
        <v>20.0</v>
      </c>
      <c r="AE271" s="452" t="s">
        <v>2337</v>
      </c>
      <c r="AJ271" s="452" t="s">
        <v>208</v>
      </c>
    </row>
    <row r="272" ht="15.75" customHeight="1">
      <c r="A272" s="452">
        <v>4043.0</v>
      </c>
      <c r="B272" s="452" t="s">
        <v>55</v>
      </c>
      <c r="C272" s="452" t="s">
        <v>19</v>
      </c>
      <c r="D272" s="452" t="s">
        <v>211</v>
      </c>
      <c r="E272" s="452" t="s">
        <v>812</v>
      </c>
      <c r="F272" s="452" t="s">
        <v>2339</v>
      </c>
      <c r="G272" s="452" t="s">
        <v>1285</v>
      </c>
      <c r="H272" s="452" t="s">
        <v>152</v>
      </c>
      <c r="I272" s="452" t="s">
        <v>2340</v>
      </c>
      <c r="J272" s="452" t="s">
        <v>2341</v>
      </c>
      <c r="K272" s="452" t="s">
        <v>2342</v>
      </c>
      <c r="L272" s="452" t="s">
        <v>141</v>
      </c>
      <c r="M272" s="452" t="s">
        <v>420</v>
      </c>
      <c r="N272" s="452">
        <v>35960.0</v>
      </c>
      <c r="P272" s="452">
        <v>34.2664660058321</v>
      </c>
      <c r="Q272" s="452">
        <v>-84.8155940253084</v>
      </c>
      <c r="R272" s="452" t="s">
        <v>2343</v>
      </c>
      <c r="S272" s="452">
        <v>35.0</v>
      </c>
      <c r="T272" s="452" t="s">
        <v>23</v>
      </c>
      <c r="U272" s="452" t="s">
        <v>2344</v>
      </c>
      <c r="V272" s="452" t="s">
        <v>1253</v>
      </c>
      <c r="W272" s="452" t="s">
        <v>2345</v>
      </c>
      <c r="X272" s="452" t="s">
        <v>2346</v>
      </c>
      <c r="Y272" s="452" t="s">
        <v>1256</v>
      </c>
      <c r="Z272" s="452" t="s">
        <v>478</v>
      </c>
      <c r="AB272" s="452" t="s">
        <v>2347</v>
      </c>
      <c r="AC272" s="452" t="s">
        <v>2349</v>
      </c>
      <c r="AD272" s="452">
        <v>27.0</v>
      </c>
      <c r="AE272" s="452" t="s">
        <v>2348</v>
      </c>
      <c r="AJ272" s="452" t="s">
        <v>208</v>
      </c>
    </row>
    <row r="273" ht="15.75" customHeight="1">
      <c r="A273" s="452">
        <v>4044.0</v>
      </c>
      <c r="B273" s="452" t="s">
        <v>213</v>
      </c>
      <c r="C273" s="452" t="s">
        <v>19</v>
      </c>
      <c r="D273" s="452" t="s">
        <v>2350</v>
      </c>
      <c r="E273" s="452" t="s">
        <v>812</v>
      </c>
      <c r="F273" s="452" t="s">
        <v>2351</v>
      </c>
      <c r="G273" s="452" t="s">
        <v>1943</v>
      </c>
      <c r="H273" s="452" t="s">
        <v>152</v>
      </c>
      <c r="I273" s="452" t="s">
        <v>2352</v>
      </c>
      <c r="J273" s="452" t="s">
        <v>2353</v>
      </c>
      <c r="K273" s="452" t="s">
        <v>1431</v>
      </c>
      <c r="L273" s="452" t="s">
        <v>106</v>
      </c>
      <c r="M273" s="452" t="s">
        <v>420</v>
      </c>
      <c r="N273" s="452">
        <v>13760.0</v>
      </c>
      <c r="O273" s="452" t="s">
        <v>2354</v>
      </c>
      <c r="P273" s="452">
        <v>42.1049716383094</v>
      </c>
      <c r="Q273" s="452">
        <v>-76.044493930508</v>
      </c>
      <c r="R273" s="452">
        <v>100.0</v>
      </c>
      <c r="S273" s="452">
        <v>1.0</v>
      </c>
      <c r="T273" s="452" t="s">
        <v>23</v>
      </c>
      <c r="U273" s="452" t="s">
        <v>2355</v>
      </c>
      <c r="V273" s="452" t="s">
        <v>2356</v>
      </c>
      <c r="W273" s="452" t="s">
        <v>2357</v>
      </c>
      <c r="X273" s="452" t="s">
        <v>2358</v>
      </c>
      <c r="Y273" s="452" t="s">
        <v>1086</v>
      </c>
      <c r="Z273" s="452" t="s">
        <v>478</v>
      </c>
      <c r="AB273" s="452" t="s">
        <v>2359</v>
      </c>
      <c r="AC273" s="452" t="s">
        <v>2361</v>
      </c>
      <c r="AD273" s="452">
        <v>29.0</v>
      </c>
      <c r="AE273" s="452" t="s">
        <v>2360</v>
      </c>
      <c r="AJ273" s="452" t="s">
        <v>2362</v>
      </c>
    </row>
    <row r="274" ht="15.75" customHeight="1">
      <c r="A274" s="452">
        <v>4045.0</v>
      </c>
      <c r="B274" s="452" t="s">
        <v>213</v>
      </c>
      <c r="C274" s="452" t="s">
        <v>19</v>
      </c>
      <c r="D274" s="452" t="s">
        <v>2350</v>
      </c>
      <c r="E274" s="452" t="s">
        <v>812</v>
      </c>
      <c r="F274" s="452" t="s">
        <v>2363</v>
      </c>
      <c r="G274" s="452" t="s">
        <v>1943</v>
      </c>
      <c r="H274" s="452" t="s">
        <v>152</v>
      </c>
      <c r="I274" s="452" t="s">
        <v>2352</v>
      </c>
      <c r="J274" s="452" t="s">
        <v>2353</v>
      </c>
      <c r="K274" s="452" t="s">
        <v>1431</v>
      </c>
      <c r="L274" s="452" t="s">
        <v>106</v>
      </c>
      <c r="M274" s="452" t="s">
        <v>420</v>
      </c>
      <c r="N274" s="452">
        <v>13760.0</v>
      </c>
      <c r="O274" s="452" t="s">
        <v>2354</v>
      </c>
      <c r="P274" s="452">
        <v>42.1049716383094</v>
      </c>
      <c r="Q274" s="452">
        <v>-76.044493930508</v>
      </c>
      <c r="R274" s="452" t="s">
        <v>2364</v>
      </c>
      <c r="S274" s="452">
        <v>29.0</v>
      </c>
      <c r="T274" s="452" t="s">
        <v>23</v>
      </c>
      <c r="U274" s="452" t="s">
        <v>2355</v>
      </c>
      <c r="V274" s="452" t="s">
        <v>2356</v>
      </c>
      <c r="W274" s="452" t="s">
        <v>2357</v>
      </c>
      <c r="X274" s="452" t="s">
        <v>2358</v>
      </c>
      <c r="Y274" s="452" t="s">
        <v>1086</v>
      </c>
      <c r="Z274" s="452" t="s">
        <v>478</v>
      </c>
      <c r="AB274" s="452" t="s">
        <v>2365</v>
      </c>
      <c r="AC274" s="452" t="s">
        <v>2361</v>
      </c>
      <c r="AD274" s="452">
        <v>29.0</v>
      </c>
      <c r="AE274" s="452" t="s">
        <v>2366</v>
      </c>
      <c r="AJ274" s="452" t="s">
        <v>2362</v>
      </c>
    </row>
    <row r="275" ht="15.75" customHeight="1">
      <c r="A275" s="452">
        <v>4046.0</v>
      </c>
      <c r="B275" s="452" t="s">
        <v>213</v>
      </c>
      <c r="C275" s="452" t="s">
        <v>19</v>
      </c>
      <c r="D275" s="452" t="s">
        <v>2350</v>
      </c>
      <c r="E275" s="452" t="s">
        <v>812</v>
      </c>
      <c r="F275" s="452" t="s">
        <v>2363</v>
      </c>
      <c r="G275" s="452" t="s">
        <v>1943</v>
      </c>
      <c r="H275" s="452" t="s">
        <v>152</v>
      </c>
      <c r="I275" s="452" t="s">
        <v>2352</v>
      </c>
      <c r="J275" s="452" t="s">
        <v>2353</v>
      </c>
      <c r="K275" s="452" t="s">
        <v>1431</v>
      </c>
      <c r="L275" s="452" t="s">
        <v>106</v>
      </c>
      <c r="M275" s="452" t="s">
        <v>420</v>
      </c>
      <c r="N275" s="452">
        <v>13760.0</v>
      </c>
      <c r="O275" s="452" t="s">
        <v>2354</v>
      </c>
      <c r="P275" s="452">
        <v>42.1049716383094</v>
      </c>
      <c r="Q275" s="452">
        <v>-76.044493930508</v>
      </c>
      <c r="R275" s="452" t="s">
        <v>2367</v>
      </c>
      <c r="S275" s="452">
        <v>8.0</v>
      </c>
      <c r="T275" s="452" t="s">
        <v>23</v>
      </c>
      <c r="U275" s="452" t="s">
        <v>2355</v>
      </c>
      <c r="V275" s="452" t="s">
        <v>2356</v>
      </c>
      <c r="W275" s="452" t="s">
        <v>2357</v>
      </c>
      <c r="X275" s="452" t="s">
        <v>2358</v>
      </c>
      <c r="Y275" s="452" t="s">
        <v>1086</v>
      </c>
      <c r="Z275" s="452" t="s">
        <v>478</v>
      </c>
      <c r="AB275" s="452" t="s">
        <v>2368</v>
      </c>
      <c r="AC275" s="452" t="s">
        <v>2361</v>
      </c>
      <c r="AD275" s="452">
        <v>29.0</v>
      </c>
      <c r="AE275" s="452" t="s">
        <v>2366</v>
      </c>
      <c r="AJ275" s="452" t="s">
        <v>2362</v>
      </c>
    </row>
    <row r="276" ht="15.75" customHeight="1">
      <c r="A276" s="452">
        <v>4047.0</v>
      </c>
      <c r="B276" s="452" t="s">
        <v>36</v>
      </c>
      <c r="C276" s="452" t="s">
        <v>19</v>
      </c>
      <c r="D276" s="452" t="s">
        <v>2369</v>
      </c>
      <c r="E276" s="452" t="s">
        <v>1209</v>
      </c>
      <c r="F276" s="452" t="s">
        <v>2369</v>
      </c>
      <c r="G276" s="452" t="s">
        <v>2370</v>
      </c>
      <c r="H276" s="452" t="s">
        <v>2371</v>
      </c>
      <c r="I276" s="452" t="s">
        <v>2372</v>
      </c>
      <c r="J276" s="452" t="s">
        <v>2373</v>
      </c>
      <c r="K276" s="452" t="s">
        <v>2374</v>
      </c>
      <c r="L276" s="452" t="s">
        <v>93</v>
      </c>
      <c r="M276" s="452" t="s">
        <v>420</v>
      </c>
      <c r="N276" s="452">
        <v>29405.0</v>
      </c>
      <c r="P276" s="452">
        <v>32.8843204905493</v>
      </c>
      <c r="Q276" s="452">
        <v>79.9751381540034</v>
      </c>
      <c r="R276" s="452">
        <v>5000.0</v>
      </c>
      <c r="U276" s="452" t="s">
        <v>2369</v>
      </c>
      <c r="V276" s="452" t="s">
        <v>2372</v>
      </c>
      <c r="W276" s="452" t="s">
        <v>2374</v>
      </c>
      <c r="X276" s="452" t="s">
        <v>93</v>
      </c>
      <c r="Y276" s="452" t="s">
        <v>420</v>
      </c>
      <c r="Z276" s="452" t="s">
        <v>2375</v>
      </c>
      <c r="AB276" s="452" t="s">
        <v>2377</v>
      </c>
      <c r="AC276" s="452" t="s">
        <v>2379</v>
      </c>
      <c r="AD276" s="452">
        <v>18.0</v>
      </c>
      <c r="AE276" s="452" t="s">
        <v>2378</v>
      </c>
    </row>
    <row r="277" ht="15.75" customHeight="1">
      <c r="A277" s="452">
        <v>4048.0</v>
      </c>
      <c r="B277" s="452" t="s">
        <v>158</v>
      </c>
      <c r="C277" s="452" t="s">
        <v>19</v>
      </c>
      <c r="D277" s="452" t="s">
        <v>1284</v>
      </c>
      <c r="E277" s="452" t="s">
        <v>812</v>
      </c>
      <c r="F277" s="452" t="s">
        <v>1284</v>
      </c>
      <c r="G277" s="452" t="s">
        <v>1285</v>
      </c>
      <c r="H277" s="452" t="s">
        <v>1286</v>
      </c>
      <c r="I277" s="452" t="s">
        <v>1289</v>
      </c>
      <c r="J277" s="452" t="s">
        <v>1299</v>
      </c>
      <c r="K277" s="452" t="s">
        <v>1287</v>
      </c>
      <c r="L277" s="452" t="s">
        <v>194</v>
      </c>
      <c r="M277" s="452" t="s">
        <v>420</v>
      </c>
      <c r="N277" s="452">
        <v>20705.0</v>
      </c>
      <c r="O277" s="452" t="s">
        <v>1288</v>
      </c>
      <c r="P277" s="452">
        <v>39.0621380416418</v>
      </c>
      <c r="Q277" s="452">
        <v>-76.8873166</v>
      </c>
      <c r="R277" s="452">
        <v>70.0</v>
      </c>
      <c r="S277" s="452">
        <v>10.0</v>
      </c>
      <c r="T277" s="452" t="s">
        <v>2380</v>
      </c>
      <c r="U277" s="452" t="s">
        <v>1284</v>
      </c>
      <c r="V277" s="452" t="s">
        <v>1289</v>
      </c>
      <c r="W277" s="452" t="s">
        <v>1290</v>
      </c>
      <c r="X277" s="452" t="s">
        <v>194</v>
      </c>
      <c r="Y277" s="452" t="s">
        <v>420</v>
      </c>
      <c r="Z277" s="452" t="s">
        <v>478</v>
      </c>
      <c r="AB277" s="452" t="s">
        <v>1292</v>
      </c>
      <c r="AC277" s="452" t="s">
        <v>1294</v>
      </c>
      <c r="AD277" s="452">
        <v>24.0</v>
      </c>
      <c r="AE277" s="452" t="s">
        <v>1293</v>
      </c>
      <c r="AF277" s="452" t="s">
        <v>1296</v>
      </c>
      <c r="AH277" s="452" t="s">
        <v>1298</v>
      </c>
      <c r="AJ277" s="452" t="s">
        <v>1295</v>
      </c>
      <c r="AK277" s="452" t="s">
        <v>1297</v>
      </c>
    </row>
    <row r="278" ht="15.75" customHeight="1">
      <c r="A278" s="452">
        <v>4049.0</v>
      </c>
      <c r="B278" s="452" t="s">
        <v>158</v>
      </c>
      <c r="C278" s="452" t="s">
        <v>19</v>
      </c>
      <c r="D278" s="452" t="s">
        <v>142</v>
      </c>
      <c r="E278" s="452" t="s">
        <v>812</v>
      </c>
      <c r="F278" s="452" t="s">
        <v>142</v>
      </c>
      <c r="G278" s="452" t="s">
        <v>1285</v>
      </c>
      <c r="H278" s="452" t="s">
        <v>1980</v>
      </c>
      <c r="I278" s="452" t="s">
        <v>1300</v>
      </c>
      <c r="J278" s="452" t="s">
        <v>2381</v>
      </c>
      <c r="K278" s="452" t="s">
        <v>1160</v>
      </c>
      <c r="L278" s="452" t="s">
        <v>26</v>
      </c>
      <c r="M278" s="452" t="s">
        <v>420</v>
      </c>
      <c r="N278" s="452">
        <v>94538.0</v>
      </c>
      <c r="O278" s="452" t="s">
        <v>2382</v>
      </c>
      <c r="P278" s="452">
        <v>37.4735222571917</v>
      </c>
      <c r="Q278" s="452">
        <v>-121.937359171955</v>
      </c>
      <c r="R278" s="452">
        <v>18.0</v>
      </c>
      <c r="U278" s="452" t="s">
        <v>142</v>
      </c>
      <c r="V278" s="452" t="s">
        <v>1300</v>
      </c>
      <c r="W278" s="452" t="s">
        <v>1160</v>
      </c>
      <c r="X278" s="452" t="s">
        <v>26</v>
      </c>
      <c r="Y278" s="452" t="s">
        <v>420</v>
      </c>
      <c r="Z278" s="452" t="s">
        <v>498</v>
      </c>
      <c r="AA278" s="452">
        <v>44890.0</v>
      </c>
      <c r="AB278" s="452" t="s">
        <v>2383</v>
      </c>
      <c r="AC278" s="452" t="s">
        <v>2385</v>
      </c>
      <c r="AD278" s="452">
        <v>29.0</v>
      </c>
      <c r="AE278" s="452" t="s">
        <v>2384</v>
      </c>
      <c r="AJ278" s="452" t="s">
        <v>1300</v>
      </c>
    </row>
    <row r="279" ht="15.75" customHeight="1">
      <c r="A279" s="452">
        <v>4050.0</v>
      </c>
      <c r="B279" s="452" t="s">
        <v>213</v>
      </c>
      <c r="C279" s="452" t="s">
        <v>19</v>
      </c>
      <c r="D279" s="452" t="s">
        <v>214</v>
      </c>
      <c r="E279" s="452" t="s">
        <v>1209</v>
      </c>
      <c r="F279" s="452" t="s">
        <v>214</v>
      </c>
      <c r="G279" s="452" t="s">
        <v>1943</v>
      </c>
      <c r="H279" s="452" t="s">
        <v>1980</v>
      </c>
      <c r="I279" s="452" t="s">
        <v>1333</v>
      </c>
      <c r="J279" s="452" t="s">
        <v>1334</v>
      </c>
      <c r="K279" s="452" t="s">
        <v>1335</v>
      </c>
      <c r="L279" s="452" t="s">
        <v>70</v>
      </c>
      <c r="M279" s="452" t="s">
        <v>420</v>
      </c>
      <c r="N279" s="452">
        <v>85326.0</v>
      </c>
      <c r="O279" s="452" t="s">
        <v>1336</v>
      </c>
      <c r="P279" s="452">
        <v>33.3752496052389</v>
      </c>
      <c r="Q279" s="452">
        <v>-112.622191176728</v>
      </c>
      <c r="R279" s="452" t="s">
        <v>1058</v>
      </c>
      <c r="S279" s="452">
        <v>12.0</v>
      </c>
      <c r="T279" s="452" t="s">
        <v>23</v>
      </c>
      <c r="U279" s="452" t="s">
        <v>214</v>
      </c>
      <c r="V279" s="452" t="s">
        <v>1333</v>
      </c>
      <c r="W279" s="452" t="s">
        <v>1337</v>
      </c>
      <c r="X279" s="452" t="s">
        <v>1338</v>
      </c>
      <c r="Y279" s="452" t="s">
        <v>420</v>
      </c>
      <c r="Z279" s="452" t="s">
        <v>478</v>
      </c>
      <c r="AB279" s="452" t="s">
        <v>1339</v>
      </c>
      <c r="AC279" s="452" t="s">
        <v>4601</v>
      </c>
      <c r="AD279" s="452">
        <v>27.0</v>
      </c>
      <c r="AJ279" s="452" t="s">
        <v>2388</v>
      </c>
    </row>
    <row r="280" ht="15.75" customHeight="1">
      <c r="A280" s="452">
        <v>4051.0</v>
      </c>
      <c r="B280" s="452" t="s">
        <v>149</v>
      </c>
      <c r="C280" s="452" t="s">
        <v>19</v>
      </c>
      <c r="D280" s="452" t="s">
        <v>88</v>
      </c>
      <c r="E280" s="452" t="s">
        <v>812</v>
      </c>
      <c r="F280" s="452" t="s">
        <v>2395</v>
      </c>
      <c r="G280" s="452" t="s">
        <v>1285</v>
      </c>
      <c r="H280" s="452" t="s">
        <v>1944</v>
      </c>
      <c r="I280" s="452" t="s">
        <v>2396</v>
      </c>
      <c r="J280" s="452" t="s">
        <v>1344</v>
      </c>
      <c r="K280" s="452" t="s">
        <v>2397</v>
      </c>
      <c r="L280" s="452" t="s">
        <v>70</v>
      </c>
      <c r="M280" s="452" t="s">
        <v>420</v>
      </c>
      <c r="N280" s="452">
        <v>85142.0</v>
      </c>
      <c r="O280" s="452" t="s">
        <v>1346</v>
      </c>
      <c r="P280" s="452">
        <v>33.25</v>
      </c>
      <c r="Q280" s="452">
        <v>-111.63</v>
      </c>
      <c r="R280" s="452" t="s">
        <v>464</v>
      </c>
      <c r="S280" s="452">
        <v>17.0</v>
      </c>
      <c r="T280" s="452" t="s">
        <v>23</v>
      </c>
      <c r="U280" s="452" t="s">
        <v>338</v>
      </c>
      <c r="V280" s="452" t="s">
        <v>1360</v>
      </c>
      <c r="W280" s="452" t="s">
        <v>631</v>
      </c>
      <c r="X280" s="452" t="s">
        <v>1204</v>
      </c>
      <c r="Y280" s="452" t="s">
        <v>1347</v>
      </c>
      <c r="Z280" s="452" t="s">
        <v>478</v>
      </c>
      <c r="AB280" s="452" t="s">
        <v>2398</v>
      </c>
      <c r="AC280" s="452" t="s">
        <v>4602</v>
      </c>
      <c r="AD280" s="452">
        <v>29.0</v>
      </c>
      <c r="AE280" s="452" t="s">
        <v>2399</v>
      </c>
      <c r="AJ280" s="452" t="s">
        <v>2401</v>
      </c>
    </row>
    <row r="281" ht="15.75" customHeight="1">
      <c r="A281" s="452">
        <v>4052.0</v>
      </c>
      <c r="B281" s="452" t="s">
        <v>55</v>
      </c>
      <c r="C281" s="452" t="s">
        <v>19</v>
      </c>
      <c r="D281" s="452" t="s">
        <v>88</v>
      </c>
      <c r="E281" s="452" t="s">
        <v>812</v>
      </c>
      <c r="F281" s="452" t="s">
        <v>2402</v>
      </c>
      <c r="G281" s="452" t="s">
        <v>1483</v>
      </c>
      <c r="H281" s="452" t="s">
        <v>1980</v>
      </c>
      <c r="I281" s="452" t="s">
        <v>2396</v>
      </c>
      <c r="J281" s="452" t="s">
        <v>1344</v>
      </c>
      <c r="K281" s="452" t="s">
        <v>2397</v>
      </c>
      <c r="L281" s="452" t="s">
        <v>70</v>
      </c>
      <c r="M281" s="452" t="s">
        <v>420</v>
      </c>
      <c r="N281" s="452">
        <v>85142.0</v>
      </c>
      <c r="O281" s="452" t="s">
        <v>1346</v>
      </c>
      <c r="P281" s="452">
        <v>33.25</v>
      </c>
      <c r="Q281" s="452">
        <v>-111.63</v>
      </c>
      <c r="R281" s="452" t="s">
        <v>464</v>
      </c>
      <c r="S281" s="452">
        <v>36.0</v>
      </c>
      <c r="T281" s="452" t="s">
        <v>23</v>
      </c>
      <c r="U281" s="452" t="s">
        <v>338</v>
      </c>
      <c r="V281" s="452" t="s">
        <v>1360</v>
      </c>
      <c r="W281" s="452" t="s">
        <v>631</v>
      </c>
      <c r="X281" s="452" t="s">
        <v>1204</v>
      </c>
      <c r="Y281" s="452" t="s">
        <v>1347</v>
      </c>
      <c r="Z281" s="452" t="s">
        <v>478</v>
      </c>
      <c r="AB281" s="452" t="s">
        <v>2398</v>
      </c>
      <c r="AC281" s="452" t="s">
        <v>4602</v>
      </c>
      <c r="AD281" s="452">
        <v>29.0</v>
      </c>
      <c r="AE281" s="452" t="s">
        <v>2403</v>
      </c>
      <c r="AJ281" s="452" t="s">
        <v>2401</v>
      </c>
    </row>
    <row r="282" ht="15.75" customHeight="1">
      <c r="A282" s="452">
        <v>4053.0</v>
      </c>
      <c r="B282" s="452" t="s">
        <v>36</v>
      </c>
      <c r="C282" s="452" t="s">
        <v>19</v>
      </c>
      <c r="D282" s="452" t="s">
        <v>88</v>
      </c>
      <c r="E282" s="452" t="s">
        <v>812</v>
      </c>
      <c r="F282" s="452" t="s">
        <v>2404</v>
      </c>
      <c r="G282" s="452" t="s">
        <v>1285</v>
      </c>
      <c r="H282" s="452" t="s">
        <v>1980</v>
      </c>
      <c r="I282" s="452" t="s">
        <v>2390</v>
      </c>
      <c r="J282" s="452" t="s">
        <v>1357</v>
      </c>
      <c r="K282" s="452" t="s">
        <v>719</v>
      </c>
      <c r="L282" s="452" t="s">
        <v>42</v>
      </c>
      <c r="M282" s="452" t="s">
        <v>420</v>
      </c>
      <c r="N282" s="452">
        <v>49423.0</v>
      </c>
      <c r="O282" s="452" t="s">
        <v>1358</v>
      </c>
      <c r="P282" s="452">
        <v>42.7557146219597</v>
      </c>
      <c r="Q282" s="452">
        <v>-86.0695218035115</v>
      </c>
      <c r="R282" s="452">
        <v>1495.0</v>
      </c>
      <c r="S282" s="452">
        <v>16.0</v>
      </c>
      <c r="T282" s="452" t="s">
        <v>23</v>
      </c>
      <c r="U282" s="452" t="s">
        <v>187</v>
      </c>
      <c r="V282" s="452" t="s">
        <v>2405</v>
      </c>
      <c r="W282" s="452" t="s">
        <v>631</v>
      </c>
      <c r="X282" s="452" t="s">
        <v>1204</v>
      </c>
      <c r="Y282" s="452" t="s">
        <v>1347</v>
      </c>
      <c r="Z282" s="452" t="s">
        <v>478</v>
      </c>
      <c r="AB282" s="452" t="s">
        <v>2406</v>
      </c>
      <c r="AC282" s="452" t="s">
        <v>4602</v>
      </c>
      <c r="AD282" s="452">
        <v>29.0</v>
      </c>
      <c r="AJ282" s="452" t="s">
        <v>2401</v>
      </c>
    </row>
    <row r="283" ht="15.75" customHeight="1">
      <c r="A283" s="452">
        <v>4054.0</v>
      </c>
      <c r="B283" s="452" t="s">
        <v>55</v>
      </c>
      <c r="C283" s="452" t="s">
        <v>19</v>
      </c>
      <c r="D283" s="452" t="s">
        <v>88</v>
      </c>
      <c r="E283" s="452" t="s">
        <v>812</v>
      </c>
      <c r="F283" s="452" t="s">
        <v>2404</v>
      </c>
      <c r="G283" s="452" t="s">
        <v>1285</v>
      </c>
      <c r="H283" s="452" t="s">
        <v>1980</v>
      </c>
      <c r="I283" s="452" t="s">
        <v>2390</v>
      </c>
      <c r="J283" s="452" t="s">
        <v>1357</v>
      </c>
      <c r="K283" s="452" t="s">
        <v>719</v>
      </c>
      <c r="L283" s="452" t="s">
        <v>42</v>
      </c>
      <c r="M283" s="452" t="s">
        <v>420</v>
      </c>
      <c r="N283" s="452">
        <v>49423.0</v>
      </c>
      <c r="O283" s="452" t="s">
        <v>1358</v>
      </c>
      <c r="P283" s="452">
        <v>42.7557146219597</v>
      </c>
      <c r="Q283" s="452">
        <v>-86.0695218035115</v>
      </c>
      <c r="R283" s="452" t="s">
        <v>2407</v>
      </c>
      <c r="S283" s="452">
        <v>5.0</v>
      </c>
      <c r="T283" s="452" t="s">
        <v>23</v>
      </c>
      <c r="U283" s="452" t="s">
        <v>187</v>
      </c>
      <c r="V283" s="452" t="s">
        <v>2405</v>
      </c>
      <c r="W283" s="452" t="s">
        <v>631</v>
      </c>
      <c r="X283" s="452" t="s">
        <v>1204</v>
      </c>
      <c r="Y283" s="452" t="s">
        <v>1347</v>
      </c>
      <c r="Z283" s="452" t="s">
        <v>478</v>
      </c>
      <c r="AB283" s="452" t="s">
        <v>2408</v>
      </c>
      <c r="AC283" s="452" t="s">
        <v>4602</v>
      </c>
      <c r="AD283" s="452">
        <v>29.0</v>
      </c>
      <c r="AE283" s="452" t="s">
        <v>2409</v>
      </c>
      <c r="AJ283" s="452" t="s">
        <v>2401</v>
      </c>
    </row>
    <row r="284" ht="15.75" customHeight="1">
      <c r="A284" s="452">
        <v>4055.0</v>
      </c>
      <c r="B284" s="452" t="s">
        <v>158</v>
      </c>
      <c r="C284" s="452" t="s">
        <v>19</v>
      </c>
      <c r="D284" s="452" t="s">
        <v>25</v>
      </c>
      <c r="E284" s="452" t="s">
        <v>1209</v>
      </c>
      <c r="F284" s="452" t="s">
        <v>25</v>
      </c>
      <c r="G284" s="452" t="s">
        <v>2410</v>
      </c>
      <c r="H284" s="452" t="s">
        <v>152</v>
      </c>
      <c r="I284" s="452" t="s">
        <v>2411</v>
      </c>
      <c r="J284" s="452" t="s">
        <v>2412</v>
      </c>
      <c r="K284" s="452" t="s">
        <v>602</v>
      </c>
      <c r="L284" s="452" t="s">
        <v>26</v>
      </c>
      <c r="M284" s="452" t="s">
        <v>420</v>
      </c>
      <c r="N284" s="452">
        <v>95827.0</v>
      </c>
      <c r="O284" s="452" t="s">
        <v>2413</v>
      </c>
      <c r="P284" s="452">
        <v>38.5716854275403</v>
      </c>
      <c r="Q284" s="452">
        <v>-121.330717907926</v>
      </c>
      <c r="R284" s="452">
        <v>26.0</v>
      </c>
      <c r="U284" s="452" t="s">
        <v>2414</v>
      </c>
      <c r="V284" s="452" t="s">
        <v>2411</v>
      </c>
      <c r="W284" s="452" t="s">
        <v>602</v>
      </c>
      <c r="X284" s="452" t="s">
        <v>26</v>
      </c>
      <c r="Y284" s="452" t="s">
        <v>420</v>
      </c>
      <c r="Z284" s="452" t="s">
        <v>478</v>
      </c>
      <c r="AB284" s="452" t="s">
        <v>2416</v>
      </c>
      <c r="AC284" s="452" t="s">
        <v>2418</v>
      </c>
      <c r="AD284" s="452">
        <v>22.0</v>
      </c>
      <c r="AE284" s="452" t="s">
        <v>2417</v>
      </c>
      <c r="AJ284" s="452" t="s">
        <v>2419</v>
      </c>
    </row>
    <row r="285" ht="15.75" customHeight="1">
      <c r="A285" s="452">
        <v>4056.0</v>
      </c>
      <c r="B285" s="452" t="s">
        <v>158</v>
      </c>
      <c r="C285" s="452" t="s">
        <v>19</v>
      </c>
      <c r="D285" s="452" t="s">
        <v>2420</v>
      </c>
      <c r="E285" s="452" t="s">
        <v>1209</v>
      </c>
      <c r="F285" s="452" t="s">
        <v>2420</v>
      </c>
      <c r="G285" s="452" t="s">
        <v>2421</v>
      </c>
      <c r="H285" s="452" t="s">
        <v>2422</v>
      </c>
      <c r="I285" s="452" t="s">
        <v>2423</v>
      </c>
      <c r="J285" s="452" t="s">
        <v>2424</v>
      </c>
      <c r="K285" s="452" t="s">
        <v>2425</v>
      </c>
      <c r="L285" s="452" t="s">
        <v>26</v>
      </c>
      <c r="M285" s="452" t="s">
        <v>420</v>
      </c>
      <c r="N285" s="452">
        <v>91016.0</v>
      </c>
      <c r="P285" s="452">
        <v>34.1404</v>
      </c>
      <c r="Q285" s="452">
        <v>-117.9921</v>
      </c>
      <c r="R285" s="452">
        <v>10.0</v>
      </c>
      <c r="U285" s="452" t="s">
        <v>2420</v>
      </c>
      <c r="V285" s="452" t="s">
        <v>2423</v>
      </c>
      <c r="W285" s="452" t="s">
        <v>2425</v>
      </c>
      <c r="X285" s="452" t="s">
        <v>26</v>
      </c>
      <c r="Y285" s="452" t="s">
        <v>420</v>
      </c>
      <c r="Z285" s="452" t="s">
        <v>2375</v>
      </c>
      <c r="AB285" s="452" t="s">
        <v>2423</v>
      </c>
      <c r="AC285" s="452" t="s">
        <v>2427</v>
      </c>
      <c r="AD285" s="452">
        <v>28.0</v>
      </c>
    </row>
    <row r="286" ht="15.75" customHeight="1">
      <c r="A286" s="452">
        <v>4057.0</v>
      </c>
      <c r="B286" s="452" t="s">
        <v>213</v>
      </c>
      <c r="C286" s="452" t="s">
        <v>19</v>
      </c>
      <c r="D286" s="452" t="s">
        <v>365</v>
      </c>
      <c r="E286" s="452" t="s">
        <v>812</v>
      </c>
      <c r="F286" s="452" t="s">
        <v>1378</v>
      </c>
      <c r="G286" s="452" t="s">
        <v>1943</v>
      </c>
      <c r="H286" s="452" t="s">
        <v>1944</v>
      </c>
      <c r="I286" s="452" t="s">
        <v>1379</v>
      </c>
      <c r="J286" s="452" t="s">
        <v>4603</v>
      </c>
      <c r="K286" s="452" t="s">
        <v>1381</v>
      </c>
      <c r="L286" s="452" t="s">
        <v>22</v>
      </c>
      <c r="M286" s="452" t="s">
        <v>618</v>
      </c>
      <c r="N286" s="452" t="s">
        <v>1382</v>
      </c>
      <c r="O286" s="452" t="s">
        <v>1383</v>
      </c>
      <c r="P286" s="452">
        <v>45.6814735887881</v>
      </c>
      <c r="Q286" s="452">
        <v>-74.0813957181529</v>
      </c>
      <c r="R286" s="452" t="s">
        <v>1384</v>
      </c>
      <c r="S286" s="452">
        <v>5.0</v>
      </c>
      <c r="T286" s="452" t="s">
        <v>43</v>
      </c>
      <c r="U286" s="452" t="s">
        <v>365</v>
      </c>
      <c r="V286" s="452" t="s">
        <v>1379</v>
      </c>
      <c r="W286" s="452" t="s">
        <v>1385</v>
      </c>
      <c r="X286" s="452" t="s">
        <v>22</v>
      </c>
      <c r="Y286" s="452" t="s">
        <v>618</v>
      </c>
      <c r="Z286" s="452" t="s">
        <v>478</v>
      </c>
      <c r="AB286" s="452" t="s">
        <v>2429</v>
      </c>
      <c r="AC286" s="452" t="s">
        <v>1388</v>
      </c>
      <c r="AD286" s="452">
        <v>29.0</v>
      </c>
      <c r="AE286" s="452" t="s">
        <v>2430</v>
      </c>
      <c r="AJ286" s="452" t="s">
        <v>1379</v>
      </c>
    </row>
    <row r="287" ht="15.75" customHeight="1">
      <c r="A287" s="452">
        <v>4058.0</v>
      </c>
      <c r="B287" s="452" t="s">
        <v>36</v>
      </c>
      <c r="C287" s="452" t="s">
        <v>19</v>
      </c>
      <c r="D287" s="452" t="s">
        <v>89</v>
      </c>
      <c r="E287" s="452" t="s">
        <v>1209</v>
      </c>
      <c r="F287" s="452" t="s">
        <v>2431</v>
      </c>
      <c r="G287" s="452" t="s">
        <v>1483</v>
      </c>
      <c r="H287" s="452" t="s">
        <v>1944</v>
      </c>
      <c r="I287" s="452" t="s">
        <v>1390</v>
      </c>
      <c r="J287" s="452" t="s">
        <v>2432</v>
      </c>
      <c r="K287" s="452" t="s">
        <v>2433</v>
      </c>
      <c r="L287" s="452" t="s">
        <v>90</v>
      </c>
      <c r="M287" s="452" t="s">
        <v>618</v>
      </c>
      <c r="N287" s="452" t="s">
        <v>2434</v>
      </c>
      <c r="O287" s="452" t="s">
        <v>2435</v>
      </c>
      <c r="P287" s="452">
        <v>51.0648140682421</v>
      </c>
      <c r="Q287" s="452">
        <v>-113.989535457981</v>
      </c>
      <c r="R287" s="452">
        <v>70.0</v>
      </c>
      <c r="U287" s="452" t="s">
        <v>1389</v>
      </c>
      <c r="V287" s="452" t="s">
        <v>1390</v>
      </c>
      <c r="W287" s="452" t="s">
        <v>1392</v>
      </c>
      <c r="X287" s="452" t="s">
        <v>49</v>
      </c>
      <c r="Y287" s="452" t="s">
        <v>420</v>
      </c>
      <c r="Z287" s="452" t="s">
        <v>498</v>
      </c>
      <c r="AA287" s="452">
        <v>44801.0</v>
      </c>
      <c r="AB287" s="452" t="s">
        <v>1394</v>
      </c>
      <c r="AC287" s="452" t="s">
        <v>1396</v>
      </c>
      <c r="AD287" s="452">
        <v>22.0</v>
      </c>
      <c r="AJ287" s="452" t="s">
        <v>1390</v>
      </c>
    </row>
    <row r="288" ht="15.75" customHeight="1">
      <c r="A288" s="452">
        <v>4059.0</v>
      </c>
      <c r="B288" s="452" t="s">
        <v>36</v>
      </c>
      <c r="C288" s="452" t="s">
        <v>19</v>
      </c>
      <c r="D288" s="452" t="s">
        <v>89</v>
      </c>
      <c r="E288" s="452" t="s">
        <v>1209</v>
      </c>
      <c r="F288" s="452" t="s">
        <v>89</v>
      </c>
      <c r="G288" s="452" t="s">
        <v>1483</v>
      </c>
      <c r="H288" s="452" t="s">
        <v>1944</v>
      </c>
      <c r="I288" s="452" t="s">
        <v>1390</v>
      </c>
      <c r="J288" s="452" t="s">
        <v>2436</v>
      </c>
      <c r="K288" s="452" t="s">
        <v>1392</v>
      </c>
      <c r="L288" s="452" t="s">
        <v>49</v>
      </c>
      <c r="M288" s="452" t="s">
        <v>420</v>
      </c>
      <c r="N288" s="452">
        <v>89074.0</v>
      </c>
      <c r="O288" s="452" t="s">
        <v>1393</v>
      </c>
      <c r="P288" s="452">
        <v>36.0346916001221</v>
      </c>
      <c r="Q288" s="452">
        <v>-115.043187889192</v>
      </c>
      <c r="R288" s="452">
        <v>31.0</v>
      </c>
      <c r="S288" s="452">
        <v>0.0</v>
      </c>
      <c r="T288" s="452" t="s">
        <v>23</v>
      </c>
      <c r="U288" s="452" t="s">
        <v>1389</v>
      </c>
      <c r="V288" s="452" t="s">
        <v>1390</v>
      </c>
      <c r="W288" s="452" t="s">
        <v>1392</v>
      </c>
      <c r="X288" s="452" t="s">
        <v>49</v>
      </c>
      <c r="Y288" s="452" t="s">
        <v>420</v>
      </c>
      <c r="Z288" s="452" t="s">
        <v>478</v>
      </c>
      <c r="AB288" s="452" t="s">
        <v>1394</v>
      </c>
      <c r="AC288" s="452" t="s">
        <v>1396</v>
      </c>
      <c r="AD288" s="452">
        <v>22.0</v>
      </c>
      <c r="AE288" s="452" t="s">
        <v>2437</v>
      </c>
      <c r="AJ288" s="452" t="s">
        <v>1390</v>
      </c>
    </row>
    <row r="289" ht="15.75" customHeight="1">
      <c r="A289" s="452">
        <v>4060.0</v>
      </c>
      <c r="B289" s="452" t="s">
        <v>213</v>
      </c>
      <c r="C289" s="452" t="s">
        <v>19</v>
      </c>
      <c r="D289" s="452" t="s">
        <v>2438</v>
      </c>
      <c r="E289" s="452" t="s">
        <v>812</v>
      </c>
      <c r="F289" s="452" t="s">
        <v>2439</v>
      </c>
      <c r="G289" s="452" t="s">
        <v>2086</v>
      </c>
      <c r="H289" s="452" t="s">
        <v>152</v>
      </c>
      <c r="I289" s="452" t="s">
        <v>2440</v>
      </c>
      <c r="K289" s="452" t="s">
        <v>4604</v>
      </c>
      <c r="L289" s="452" t="s">
        <v>2442</v>
      </c>
      <c r="M289" s="452" t="s">
        <v>651</v>
      </c>
      <c r="O289" s="452" t="s">
        <v>2443</v>
      </c>
      <c r="P289" s="452">
        <v>19.7648925944522</v>
      </c>
      <c r="Q289" s="452">
        <v>-98.5802694305509</v>
      </c>
      <c r="R289" s="452" t="s">
        <v>2444</v>
      </c>
      <c r="S289" s="452">
        <v>1.0</v>
      </c>
      <c r="T289" s="452" t="s">
        <v>23</v>
      </c>
      <c r="U289" s="452" t="s">
        <v>2438</v>
      </c>
      <c r="V289" s="452" t="s">
        <v>2445</v>
      </c>
      <c r="W289" s="452" t="s">
        <v>2446</v>
      </c>
      <c r="Y289" s="452" t="s">
        <v>651</v>
      </c>
      <c r="Z289" s="452" t="s">
        <v>478</v>
      </c>
      <c r="AB289" s="452" t="s">
        <v>2448</v>
      </c>
      <c r="AC289" s="452" t="s">
        <v>2449</v>
      </c>
      <c r="AD289" s="452">
        <v>14.0</v>
      </c>
      <c r="AJ289" s="452" t="s">
        <v>2445</v>
      </c>
    </row>
    <row r="290" ht="15.75" customHeight="1">
      <c r="A290" s="452">
        <v>4061.0</v>
      </c>
      <c r="B290" s="452" t="s">
        <v>1987</v>
      </c>
      <c r="C290" s="452" t="s">
        <v>19</v>
      </c>
      <c r="D290" s="452" t="s">
        <v>367</v>
      </c>
      <c r="E290" s="452" t="s">
        <v>812</v>
      </c>
      <c r="F290" s="452" t="s">
        <v>1455</v>
      </c>
      <c r="G290" s="452" t="s">
        <v>1285</v>
      </c>
      <c r="H290" s="452" t="s">
        <v>2463</v>
      </c>
      <c r="I290" s="452" t="s">
        <v>1456</v>
      </c>
      <c r="J290" s="452" t="s">
        <v>1457</v>
      </c>
      <c r="K290" s="452" t="s">
        <v>1458</v>
      </c>
      <c r="L290" s="452" t="s">
        <v>60</v>
      </c>
      <c r="M290" s="452" t="s">
        <v>420</v>
      </c>
      <c r="N290" s="452">
        <v>37040.0</v>
      </c>
      <c r="P290" s="452">
        <v>36.587270686141</v>
      </c>
      <c r="Q290" s="452">
        <v>-87.2609107306246</v>
      </c>
      <c r="R290" s="452" t="s">
        <v>2464</v>
      </c>
      <c r="S290" s="452">
        <v>2.0</v>
      </c>
      <c r="T290" s="452" t="s">
        <v>23</v>
      </c>
      <c r="U290" s="452" t="s">
        <v>367</v>
      </c>
      <c r="V290" s="452" t="s">
        <v>1456</v>
      </c>
      <c r="W290" s="452" t="s">
        <v>1460</v>
      </c>
      <c r="X290" s="452" t="s">
        <v>95</v>
      </c>
      <c r="Y290" s="452" t="s">
        <v>420</v>
      </c>
      <c r="Z290" s="452" t="s">
        <v>478</v>
      </c>
      <c r="AB290" s="452" t="s">
        <v>2465</v>
      </c>
      <c r="AC290" s="452" t="s">
        <v>2467</v>
      </c>
      <c r="AD290" s="452">
        <v>23.0</v>
      </c>
      <c r="AE290" s="452" t="s">
        <v>2466</v>
      </c>
      <c r="AJ290" s="452" t="s">
        <v>1464</v>
      </c>
    </row>
    <row r="291" ht="15.75" customHeight="1">
      <c r="A291" s="452">
        <v>4062.0</v>
      </c>
      <c r="B291" s="452" t="s">
        <v>36</v>
      </c>
      <c r="C291" s="452" t="s">
        <v>19</v>
      </c>
      <c r="D291" s="452" t="s">
        <v>188</v>
      </c>
      <c r="E291" s="452" t="s">
        <v>1209</v>
      </c>
      <c r="F291" s="452" t="s">
        <v>188</v>
      </c>
      <c r="G291" s="452" t="s">
        <v>1483</v>
      </c>
      <c r="H291" s="452" t="s">
        <v>814</v>
      </c>
      <c r="I291" s="452" t="s">
        <v>1484</v>
      </c>
      <c r="J291" s="452" t="s">
        <v>1485</v>
      </c>
      <c r="K291" s="452" t="s">
        <v>1486</v>
      </c>
      <c r="L291" s="452" t="s">
        <v>26</v>
      </c>
      <c r="M291" s="452" t="s">
        <v>420</v>
      </c>
      <c r="N291" s="452">
        <v>90025.0</v>
      </c>
      <c r="O291" s="452" t="s">
        <v>1487</v>
      </c>
      <c r="P291" s="452">
        <v>34.0437571310723</v>
      </c>
      <c r="Q291" s="452">
        <v>-118.467556002741</v>
      </c>
      <c r="R291" s="452">
        <v>23.0</v>
      </c>
      <c r="S291" s="452">
        <v>0.0</v>
      </c>
      <c r="T291" s="452" t="s">
        <v>23</v>
      </c>
      <c r="U291" s="452" t="s">
        <v>188</v>
      </c>
      <c r="V291" s="452" t="s">
        <v>1484</v>
      </c>
      <c r="W291" s="452" t="s">
        <v>1486</v>
      </c>
      <c r="X291" s="452" t="s">
        <v>26</v>
      </c>
      <c r="Y291" s="452" t="s">
        <v>420</v>
      </c>
      <c r="Z291" s="452" t="s">
        <v>478</v>
      </c>
      <c r="AB291" s="452" t="s">
        <v>1489</v>
      </c>
      <c r="AC291" s="452" t="s">
        <v>4605</v>
      </c>
      <c r="AD291" s="452">
        <v>13.0</v>
      </c>
      <c r="AE291" s="452" t="s">
        <v>1490</v>
      </c>
      <c r="AJ291" s="452" t="s">
        <v>1492</v>
      </c>
    </row>
    <row r="292" ht="15.75" customHeight="1">
      <c r="A292" s="452">
        <v>4063.0</v>
      </c>
      <c r="B292" s="452" t="s">
        <v>36</v>
      </c>
      <c r="C292" s="452" t="s">
        <v>19</v>
      </c>
      <c r="D292" s="452" t="s">
        <v>190</v>
      </c>
      <c r="E292" s="452" t="s">
        <v>1209</v>
      </c>
      <c r="F292" s="452" t="s">
        <v>2477</v>
      </c>
      <c r="G292" s="452" t="s">
        <v>2037</v>
      </c>
      <c r="H292" s="452" t="s">
        <v>1980</v>
      </c>
      <c r="I292" s="452" t="s">
        <v>1496</v>
      </c>
      <c r="J292" s="452" t="s">
        <v>2478</v>
      </c>
      <c r="K292" s="452" t="s">
        <v>908</v>
      </c>
      <c r="L292" s="452" t="s">
        <v>42</v>
      </c>
      <c r="M292" s="452" t="s">
        <v>420</v>
      </c>
      <c r="N292" s="452">
        <v>48108.0</v>
      </c>
      <c r="O292" s="452" t="s">
        <v>1498</v>
      </c>
      <c r="P292" s="452">
        <v>42.2888391999347</v>
      </c>
      <c r="Q292" s="452">
        <v>-83.8474457439946</v>
      </c>
      <c r="R292" s="452">
        <v>118.0</v>
      </c>
      <c r="S292" s="452">
        <v>0.0</v>
      </c>
      <c r="T292" s="452" t="s">
        <v>23</v>
      </c>
      <c r="U292" s="452" t="s">
        <v>360</v>
      </c>
      <c r="V292" s="452" t="s">
        <v>1496</v>
      </c>
      <c r="W292" s="452" t="s">
        <v>1499</v>
      </c>
      <c r="X292" s="452" t="s">
        <v>86</v>
      </c>
      <c r="Y292" s="452" t="s">
        <v>420</v>
      </c>
      <c r="Z292" s="452" t="s">
        <v>478</v>
      </c>
      <c r="AB292" s="452" t="s">
        <v>2479</v>
      </c>
      <c r="AC292" s="452" t="s">
        <v>1501</v>
      </c>
      <c r="AD292" s="452">
        <v>29.0</v>
      </c>
      <c r="AJ292" s="452" t="s">
        <v>1502</v>
      </c>
    </row>
    <row r="293" ht="15.75" customHeight="1">
      <c r="A293" s="452">
        <v>4064.0</v>
      </c>
      <c r="B293" s="452" t="s">
        <v>55</v>
      </c>
      <c r="C293" s="452" t="s">
        <v>19</v>
      </c>
      <c r="D293" s="452" t="s">
        <v>388</v>
      </c>
      <c r="E293" s="452" t="s">
        <v>812</v>
      </c>
      <c r="F293" s="452" t="s">
        <v>1688</v>
      </c>
      <c r="G293" s="452" t="s">
        <v>2480</v>
      </c>
      <c r="H293" s="452" t="s">
        <v>152</v>
      </c>
      <c r="I293" s="452" t="s">
        <v>1689</v>
      </c>
      <c r="K293" s="452" t="s">
        <v>1690</v>
      </c>
      <c r="L293" s="452" t="s">
        <v>103</v>
      </c>
      <c r="M293" s="452" t="s">
        <v>618</v>
      </c>
      <c r="N293" s="452" t="s">
        <v>1691</v>
      </c>
      <c r="P293" s="452">
        <v>42.296901815874</v>
      </c>
      <c r="Q293" s="452">
        <v>-82.9857604736629</v>
      </c>
      <c r="R293" s="452" t="s">
        <v>1680</v>
      </c>
      <c r="S293" s="452">
        <v>50.0</v>
      </c>
      <c r="T293" s="452" t="s">
        <v>23</v>
      </c>
      <c r="U293" s="452" t="s">
        <v>342</v>
      </c>
      <c r="V293" s="452" t="s">
        <v>1693</v>
      </c>
      <c r="W293" s="452" t="s">
        <v>1694</v>
      </c>
      <c r="X293" s="452" t="s">
        <v>1695</v>
      </c>
      <c r="Y293" s="452" t="s">
        <v>1696</v>
      </c>
      <c r="Z293" s="452" t="s">
        <v>478</v>
      </c>
      <c r="AB293" s="452" t="s">
        <v>2481</v>
      </c>
      <c r="AC293" s="452" t="s">
        <v>2483</v>
      </c>
      <c r="AD293" s="452">
        <v>30.0</v>
      </c>
      <c r="AE293" s="452" t="s">
        <v>2482</v>
      </c>
      <c r="AJ293" s="452" t="s">
        <v>1701</v>
      </c>
    </row>
    <row r="294" ht="15.75" customHeight="1">
      <c r="A294" s="452">
        <v>4065.0</v>
      </c>
      <c r="B294" s="452" t="s">
        <v>213</v>
      </c>
      <c r="C294" s="452" t="s">
        <v>19</v>
      </c>
      <c r="D294" s="452" t="s">
        <v>760</v>
      </c>
      <c r="E294" s="452" t="s">
        <v>812</v>
      </c>
      <c r="F294" s="452" t="s">
        <v>2484</v>
      </c>
      <c r="G294" s="452" t="s">
        <v>1943</v>
      </c>
      <c r="H294" s="452" t="s">
        <v>1980</v>
      </c>
      <c r="I294" s="452" t="s">
        <v>2485</v>
      </c>
      <c r="J294" s="452" t="s">
        <v>2486</v>
      </c>
      <c r="K294" s="452" t="s">
        <v>2487</v>
      </c>
      <c r="L294" s="452" t="s">
        <v>22</v>
      </c>
      <c r="M294" s="452" t="s">
        <v>618</v>
      </c>
      <c r="P294" s="452">
        <v>45.533333</v>
      </c>
      <c r="Q294" s="452">
        <v>-73.283333</v>
      </c>
      <c r="R294" s="452" t="s">
        <v>1058</v>
      </c>
      <c r="S294" s="452">
        <v>60.0</v>
      </c>
      <c r="T294" s="452" t="s">
        <v>23</v>
      </c>
      <c r="U294" s="452" t="s">
        <v>2488</v>
      </c>
      <c r="V294" s="452" t="s">
        <v>2489</v>
      </c>
      <c r="W294" s="452" t="s">
        <v>2490</v>
      </c>
      <c r="Y294" s="452" t="s">
        <v>2491</v>
      </c>
      <c r="Z294" s="452" t="s">
        <v>2492</v>
      </c>
      <c r="AB294" s="452" t="s">
        <v>2494</v>
      </c>
      <c r="AC294" s="452" t="s">
        <v>2496</v>
      </c>
      <c r="AD294" s="452">
        <v>19.0</v>
      </c>
      <c r="AE294" s="452" t="s">
        <v>2495</v>
      </c>
    </row>
    <row r="295" ht="15.75" customHeight="1">
      <c r="A295" s="452">
        <v>4066.0</v>
      </c>
      <c r="B295" s="452" t="s">
        <v>36</v>
      </c>
      <c r="C295" s="452" t="s">
        <v>19</v>
      </c>
      <c r="D295" s="452" t="s">
        <v>56</v>
      </c>
      <c r="E295" s="452" t="s">
        <v>812</v>
      </c>
      <c r="F295" s="452" t="s">
        <v>1534</v>
      </c>
      <c r="G295" s="452" t="s">
        <v>2506</v>
      </c>
      <c r="H295" s="452" t="s">
        <v>1944</v>
      </c>
      <c r="I295" s="452" t="s">
        <v>1535</v>
      </c>
      <c r="J295" s="452" t="s">
        <v>1536</v>
      </c>
      <c r="K295" s="452" t="s">
        <v>1537</v>
      </c>
      <c r="L295" s="452" t="s">
        <v>42</v>
      </c>
      <c r="M295" s="452" t="s">
        <v>420</v>
      </c>
      <c r="N295" s="452">
        <v>48111.0</v>
      </c>
      <c r="O295" s="452" t="s">
        <v>1538</v>
      </c>
      <c r="P295" s="452">
        <v>42.2458674465168</v>
      </c>
      <c r="Q295" s="452">
        <v>-83.5462543573433</v>
      </c>
      <c r="R295" s="452" t="s">
        <v>1539</v>
      </c>
      <c r="S295" s="452">
        <v>0.0</v>
      </c>
      <c r="T295" s="452" t="s">
        <v>23</v>
      </c>
      <c r="U295" s="452" t="s">
        <v>56</v>
      </c>
      <c r="V295" s="452" t="s">
        <v>1535</v>
      </c>
      <c r="W295" s="452" t="s">
        <v>1540</v>
      </c>
      <c r="X295" s="452" t="s">
        <v>42</v>
      </c>
      <c r="Y295" s="452" t="s">
        <v>420</v>
      </c>
      <c r="Z295" s="452" t="s">
        <v>478</v>
      </c>
      <c r="AB295" s="452" t="s">
        <v>2507</v>
      </c>
      <c r="AC295" s="452" t="s">
        <v>4606</v>
      </c>
      <c r="AD295" s="452">
        <v>28.0</v>
      </c>
      <c r="AE295" s="452" t="s">
        <v>1542</v>
      </c>
      <c r="AJ295" s="452" t="s">
        <v>1544</v>
      </c>
    </row>
    <row r="296" ht="15.75" customHeight="1">
      <c r="A296" s="452">
        <v>4067.0</v>
      </c>
      <c r="B296" s="452" t="s">
        <v>55</v>
      </c>
      <c r="C296" s="452" t="s">
        <v>19</v>
      </c>
      <c r="D296" s="452" t="s">
        <v>191</v>
      </c>
      <c r="E296" s="452" t="s">
        <v>1209</v>
      </c>
      <c r="F296" s="452" t="s">
        <v>2509</v>
      </c>
      <c r="G296" s="452" t="s">
        <v>1483</v>
      </c>
      <c r="H296" s="452" t="s">
        <v>2510</v>
      </c>
      <c r="I296" s="452" t="s">
        <v>2511</v>
      </c>
      <c r="J296" s="452" t="s">
        <v>2512</v>
      </c>
      <c r="K296" s="452" t="s">
        <v>1122</v>
      </c>
      <c r="L296" s="452" t="s">
        <v>101</v>
      </c>
      <c r="M296" s="452" t="s">
        <v>420</v>
      </c>
      <c r="N296" s="452">
        <v>66018.0</v>
      </c>
      <c r="P296" s="452">
        <v>38.9409312131978</v>
      </c>
      <c r="Q296" s="452">
        <v>-95.0065400717227</v>
      </c>
      <c r="R296" s="452" t="s">
        <v>2513</v>
      </c>
      <c r="S296" s="452">
        <v>30.0</v>
      </c>
      <c r="T296" s="452" t="s">
        <v>23</v>
      </c>
      <c r="U296" s="452" t="s">
        <v>191</v>
      </c>
      <c r="V296" s="452" t="s">
        <v>2514</v>
      </c>
      <c r="W296" s="452" t="s">
        <v>2515</v>
      </c>
      <c r="X296" s="452" t="s">
        <v>2516</v>
      </c>
      <c r="Y296" s="452" t="s">
        <v>467</v>
      </c>
      <c r="Z296" s="452" t="s">
        <v>2492</v>
      </c>
      <c r="AB296" s="452" t="s">
        <v>2518</v>
      </c>
      <c r="AC296" s="452" t="s">
        <v>2520</v>
      </c>
      <c r="AD296" s="452">
        <v>31.0</v>
      </c>
      <c r="AE296" s="452" t="s">
        <v>4607</v>
      </c>
      <c r="AJ296" s="452" t="s">
        <v>2521</v>
      </c>
    </row>
    <row r="297" ht="15.75" customHeight="1">
      <c r="A297" s="452">
        <v>4068.0</v>
      </c>
      <c r="B297" s="452" t="s">
        <v>158</v>
      </c>
      <c r="C297" s="452" t="s">
        <v>19</v>
      </c>
      <c r="D297" s="452" t="s">
        <v>2522</v>
      </c>
      <c r="E297" s="452" t="s">
        <v>1209</v>
      </c>
      <c r="F297" s="452" t="s">
        <v>2522</v>
      </c>
      <c r="G297" s="452" t="s">
        <v>2523</v>
      </c>
      <c r="H297" s="452" t="s">
        <v>2246</v>
      </c>
      <c r="I297" s="452" t="s">
        <v>2524</v>
      </c>
      <c r="J297" s="452" t="s">
        <v>2525</v>
      </c>
      <c r="K297" s="452" t="s">
        <v>2526</v>
      </c>
      <c r="L297" s="452" t="s">
        <v>195</v>
      </c>
      <c r="M297" s="452" t="s">
        <v>420</v>
      </c>
      <c r="N297" s="452">
        <v>33351.0</v>
      </c>
      <c r="P297" s="452">
        <v>26.1783800100773</v>
      </c>
      <c r="Q297" s="452">
        <v>-80.2923737741351</v>
      </c>
      <c r="R297" s="452">
        <v>9.0</v>
      </c>
      <c r="U297" s="452" t="s">
        <v>2522</v>
      </c>
      <c r="V297" s="452" t="s">
        <v>2524</v>
      </c>
      <c r="W297" s="452" t="s">
        <v>2526</v>
      </c>
      <c r="X297" s="452" t="s">
        <v>195</v>
      </c>
      <c r="Y297" s="452" t="s">
        <v>420</v>
      </c>
      <c r="Z297" s="452" t="s">
        <v>2375</v>
      </c>
      <c r="AB297" s="452" t="s">
        <v>2528</v>
      </c>
      <c r="AC297" s="452" t="s">
        <v>2529</v>
      </c>
      <c r="AD297" s="452">
        <v>31.0</v>
      </c>
      <c r="AF297" s="452" t="s">
        <v>2530</v>
      </c>
      <c r="AH297" s="452" t="s">
        <v>2532</v>
      </c>
      <c r="AJ297" s="452" t="s">
        <v>2524</v>
      </c>
      <c r="AK297" s="452" t="s">
        <v>2531</v>
      </c>
    </row>
    <row r="298" ht="15.75" customHeight="1">
      <c r="A298" s="452">
        <v>4069.0</v>
      </c>
      <c r="B298" s="452" t="s">
        <v>55</v>
      </c>
      <c r="C298" s="452" t="s">
        <v>19</v>
      </c>
      <c r="D298" s="452" t="s">
        <v>92</v>
      </c>
      <c r="E298" s="452" t="s">
        <v>1209</v>
      </c>
      <c r="F298" s="452" t="s">
        <v>2533</v>
      </c>
      <c r="G298" s="452" t="s">
        <v>1943</v>
      </c>
      <c r="H298" s="452" t="s">
        <v>41</v>
      </c>
      <c r="I298" s="452" t="s">
        <v>2534</v>
      </c>
      <c r="K298" s="452" t="s">
        <v>931</v>
      </c>
      <c r="L298" s="452" t="s">
        <v>93</v>
      </c>
      <c r="M298" s="452" t="s">
        <v>420</v>
      </c>
      <c r="N298" s="452">
        <v>29488.0</v>
      </c>
      <c r="P298" s="452">
        <v>32.9050067201806</v>
      </c>
      <c r="Q298" s="452">
        <v>-80.6689646850563</v>
      </c>
      <c r="R298" s="452" t="s">
        <v>2535</v>
      </c>
      <c r="S298" s="452">
        <v>3.0</v>
      </c>
      <c r="T298" s="452" t="s">
        <v>23</v>
      </c>
      <c r="U298" s="452" t="s">
        <v>2536</v>
      </c>
      <c r="V298" s="452" t="s">
        <v>2537</v>
      </c>
      <c r="W298" s="452" t="s">
        <v>2538</v>
      </c>
      <c r="Y298" s="452" t="s">
        <v>4608</v>
      </c>
      <c r="Z298" s="452" t="s">
        <v>478</v>
      </c>
      <c r="AB298" s="452" t="s">
        <v>2540</v>
      </c>
      <c r="AC298" s="452" t="s">
        <v>2542</v>
      </c>
      <c r="AD298" s="452">
        <v>29.0</v>
      </c>
      <c r="AE298" s="452" t="s">
        <v>2541</v>
      </c>
      <c r="AJ298" s="452" t="s">
        <v>2534</v>
      </c>
    </row>
    <row r="299" ht="15.75" customHeight="1">
      <c r="A299" s="452">
        <v>4070.0</v>
      </c>
      <c r="B299" s="452" t="s">
        <v>149</v>
      </c>
      <c r="C299" s="452" t="s">
        <v>19</v>
      </c>
      <c r="D299" s="452" t="s">
        <v>2543</v>
      </c>
      <c r="E299" s="452" t="s">
        <v>812</v>
      </c>
      <c r="F299" s="452" t="s">
        <v>2544</v>
      </c>
      <c r="G299" s="452" t="s">
        <v>118</v>
      </c>
      <c r="H299" s="452" t="s">
        <v>2246</v>
      </c>
      <c r="I299" s="452" t="s">
        <v>2545</v>
      </c>
      <c r="J299" s="452" t="s">
        <v>2546</v>
      </c>
      <c r="K299" s="452" t="s">
        <v>551</v>
      </c>
      <c r="L299" s="452" t="s">
        <v>26</v>
      </c>
      <c r="M299" s="452" t="s">
        <v>420</v>
      </c>
      <c r="N299" s="452">
        <v>95110.0</v>
      </c>
      <c r="O299" s="452" t="s">
        <v>2547</v>
      </c>
      <c r="P299" s="452">
        <v>37.3666139614998</v>
      </c>
      <c r="Q299" s="452">
        <v>-121.916999002418</v>
      </c>
      <c r="R299" s="452" t="s">
        <v>2548</v>
      </c>
      <c r="U299" s="452" t="s">
        <v>2543</v>
      </c>
      <c r="V299" s="452" t="s">
        <v>2545</v>
      </c>
      <c r="W299" s="452" t="s">
        <v>551</v>
      </c>
      <c r="X299" s="452" t="s">
        <v>26</v>
      </c>
      <c r="Y299" s="452" t="s">
        <v>420</v>
      </c>
      <c r="Z299" s="452" t="s">
        <v>478</v>
      </c>
      <c r="AB299" s="452" t="s">
        <v>2550</v>
      </c>
      <c r="AC299" s="452" t="s">
        <v>4609</v>
      </c>
      <c r="AD299" s="452">
        <v>27.0</v>
      </c>
      <c r="AE299" s="452" t="s">
        <v>2551</v>
      </c>
      <c r="AJ299" s="452" t="s">
        <v>2553</v>
      </c>
    </row>
    <row r="300" ht="15.75" customHeight="1">
      <c r="A300" s="452">
        <v>4071.0</v>
      </c>
      <c r="B300" s="452" t="s">
        <v>149</v>
      </c>
      <c r="C300" s="452" t="s">
        <v>19</v>
      </c>
      <c r="D300" s="452" t="s">
        <v>2543</v>
      </c>
      <c r="E300" s="452" t="s">
        <v>812</v>
      </c>
      <c r="F300" s="452" t="s">
        <v>2554</v>
      </c>
      <c r="G300" s="452" t="s">
        <v>118</v>
      </c>
      <c r="H300" s="452" t="s">
        <v>2246</v>
      </c>
      <c r="I300" s="452" t="s">
        <v>2545</v>
      </c>
      <c r="J300" s="452" t="s">
        <v>2555</v>
      </c>
      <c r="K300" s="452" t="s">
        <v>551</v>
      </c>
      <c r="L300" s="452" t="s">
        <v>26</v>
      </c>
      <c r="M300" s="452" t="s">
        <v>420</v>
      </c>
      <c r="N300" s="452">
        <v>95131.0</v>
      </c>
      <c r="O300" s="452" t="s">
        <v>2547</v>
      </c>
      <c r="P300" s="452">
        <v>37.3921426810789</v>
      </c>
      <c r="Q300" s="452">
        <v>-121.883633644745</v>
      </c>
      <c r="R300" s="452" t="s">
        <v>2556</v>
      </c>
      <c r="U300" s="452" t="s">
        <v>2543</v>
      </c>
      <c r="V300" s="452" t="s">
        <v>2545</v>
      </c>
      <c r="W300" s="452" t="s">
        <v>551</v>
      </c>
      <c r="X300" s="452" t="s">
        <v>26</v>
      </c>
      <c r="Y300" s="452" t="s">
        <v>420</v>
      </c>
      <c r="Z300" s="452" t="s">
        <v>478</v>
      </c>
      <c r="AB300" s="452" t="s">
        <v>2550</v>
      </c>
      <c r="AC300" s="452" t="s">
        <v>4609</v>
      </c>
      <c r="AD300" s="452">
        <v>27.0</v>
      </c>
      <c r="AE300" s="452" t="s">
        <v>2557</v>
      </c>
      <c r="AJ300" s="452" t="s">
        <v>2558</v>
      </c>
    </row>
    <row r="301" ht="15.75" customHeight="1">
      <c r="A301" s="452">
        <v>4072.0</v>
      </c>
      <c r="B301" s="452" t="s">
        <v>158</v>
      </c>
      <c r="C301" s="452" t="s">
        <v>19</v>
      </c>
      <c r="D301" s="452" t="s">
        <v>94</v>
      </c>
      <c r="E301" s="452" t="s">
        <v>812</v>
      </c>
      <c r="F301" s="452" t="s">
        <v>2559</v>
      </c>
      <c r="G301" s="452" t="s">
        <v>1943</v>
      </c>
      <c r="H301" s="452" t="s">
        <v>2560</v>
      </c>
      <c r="I301" s="452" t="s">
        <v>2561</v>
      </c>
      <c r="J301" s="452" t="s">
        <v>2562</v>
      </c>
      <c r="K301" s="452" t="s">
        <v>1377</v>
      </c>
      <c r="L301" s="452" t="s">
        <v>95</v>
      </c>
      <c r="M301" s="452" t="s">
        <v>420</v>
      </c>
      <c r="N301" s="452">
        <v>78737.0</v>
      </c>
      <c r="O301" s="452" t="s">
        <v>2563</v>
      </c>
      <c r="P301" s="452">
        <v>30.3215413059184</v>
      </c>
      <c r="Q301" s="452">
        <v>-97.694147246222</v>
      </c>
      <c r="R301" s="452">
        <v>6.0</v>
      </c>
      <c r="U301" s="452" t="s">
        <v>94</v>
      </c>
      <c r="V301" s="452" t="s">
        <v>2561</v>
      </c>
      <c r="W301" s="452" t="s">
        <v>1377</v>
      </c>
      <c r="X301" s="452" t="s">
        <v>95</v>
      </c>
      <c r="Y301" s="452" t="s">
        <v>420</v>
      </c>
      <c r="Z301" s="452" t="s">
        <v>478</v>
      </c>
      <c r="AB301" s="452" t="s">
        <v>2564</v>
      </c>
      <c r="AC301" s="452" t="s">
        <v>2566</v>
      </c>
      <c r="AD301" s="452">
        <v>25.0</v>
      </c>
      <c r="AE301" s="452" t="s">
        <v>2565</v>
      </c>
      <c r="AJ301" s="452" t="s">
        <v>2567</v>
      </c>
    </row>
    <row r="302" ht="15.75" customHeight="1">
      <c r="A302" s="452">
        <v>4073.0</v>
      </c>
      <c r="B302" s="452" t="s">
        <v>36</v>
      </c>
      <c r="C302" s="452" t="s">
        <v>19</v>
      </c>
      <c r="D302" s="452" t="s">
        <v>193</v>
      </c>
      <c r="E302" s="452" t="s">
        <v>812</v>
      </c>
      <c r="F302" s="452" t="s">
        <v>2568</v>
      </c>
      <c r="G302" s="452" t="s">
        <v>2037</v>
      </c>
      <c r="H302" s="452" t="s">
        <v>135</v>
      </c>
      <c r="I302" s="452" t="s">
        <v>2569</v>
      </c>
      <c r="J302" s="452" t="s">
        <v>2570</v>
      </c>
      <c r="K302" s="452" t="s">
        <v>1473</v>
      </c>
      <c r="L302" s="452" t="s">
        <v>195</v>
      </c>
      <c r="M302" s="452" t="s">
        <v>420</v>
      </c>
      <c r="N302" s="452">
        <v>32221.0</v>
      </c>
      <c r="O302" s="452" t="s">
        <v>2571</v>
      </c>
      <c r="P302" s="452">
        <v>30.79147</v>
      </c>
      <c r="Q302" s="452">
        <v>-81.88756</v>
      </c>
      <c r="R302" s="452">
        <v>45.0</v>
      </c>
      <c r="S302" s="452">
        <v>2.0</v>
      </c>
      <c r="T302" s="452" t="s">
        <v>23</v>
      </c>
      <c r="U302" s="452" t="s">
        <v>1613</v>
      </c>
      <c r="V302" s="452" t="s">
        <v>2569</v>
      </c>
      <c r="W302" s="452" t="s">
        <v>1614</v>
      </c>
      <c r="X302" s="452" t="s">
        <v>1615</v>
      </c>
      <c r="Y302" s="452" t="s">
        <v>1077</v>
      </c>
      <c r="Z302" s="452" t="s">
        <v>478</v>
      </c>
      <c r="AB302" s="452" t="s">
        <v>2574</v>
      </c>
      <c r="AC302" s="452" t="s">
        <v>2575</v>
      </c>
      <c r="AD302" s="452">
        <v>20.0</v>
      </c>
      <c r="AJ302" s="452" t="s">
        <v>1619</v>
      </c>
    </row>
    <row r="303" ht="15.75" customHeight="1">
      <c r="A303" s="452">
        <v>4074.0</v>
      </c>
      <c r="B303" s="452" t="s">
        <v>36</v>
      </c>
      <c r="C303" s="452" t="s">
        <v>19</v>
      </c>
      <c r="D303" s="452" t="s">
        <v>193</v>
      </c>
      <c r="E303" s="452" t="s">
        <v>812</v>
      </c>
      <c r="F303" s="452" t="s">
        <v>2576</v>
      </c>
      <c r="G303" s="452" t="s">
        <v>1483</v>
      </c>
      <c r="H303" s="452" t="s">
        <v>135</v>
      </c>
      <c r="I303" s="452" t="s">
        <v>2569</v>
      </c>
      <c r="J303" s="452" t="s">
        <v>2577</v>
      </c>
      <c r="K303" s="452" t="s">
        <v>1608</v>
      </c>
      <c r="L303" s="452" t="s">
        <v>194</v>
      </c>
      <c r="M303" s="452" t="s">
        <v>420</v>
      </c>
      <c r="N303" s="452">
        <v>21030.0</v>
      </c>
      <c r="O303" s="452" t="s">
        <v>2578</v>
      </c>
      <c r="P303" s="452">
        <v>39.4788329384106</v>
      </c>
      <c r="Q303" s="452">
        <v>-76.6498489463849</v>
      </c>
      <c r="S303" s="452">
        <v>0.0</v>
      </c>
      <c r="T303" s="452" t="s">
        <v>23</v>
      </c>
      <c r="U303" s="452" t="s">
        <v>1613</v>
      </c>
      <c r="V303" s="452" t="s">
        <v>2569</v>
      </c>
      <c r="W303" s="452" t="s">
        <v>1614</v>
      </c>
      <c r="X303" s="452" t="s">
        <v>1615</v>
      </c>
      <c r="Y303" s="452" t="s">
        <v>1077</v>
      </c>
      <c r="Z303" s="452" t="s">
        <v>486</v>
      </c>
      <c r="AA303" s="452">
        <v>45900.0</v>
      </c>
      <c r="AB303" s="452" t="s">
        <v>2580</v>
      </c>
      <c r="AC303" s="452" t="s">
        <v>2575</v>
      </c>
      <c r="AD303" s="452">
        <v>20.0</v>
      </c>
    </row>
    <row r="304" ht="15.75" customHeight="1">
      <c r="A304" s="452">
        <v>4075.0</v>
      </c>
      <c r="B304" s="452" t="s">
        <v>36</v>
      </c>
      <c r="C304" s="452" t="s">
        <v>19</v>
      </c>
      <c r="D304" s="452" t="s">
        <v>147</v>
      </c>
      <c r="E304" s="452" t="s">
        <v>812</v>
      </c>
      <c r="F304" s="452" t="s">
        <v>1178</v>
      </c>
      <c r="G304" s="452" t="s">
        <v>2012</v>
      </c>
      <c r="H304" s="452" t="s">
        <v>152</v>
      </c>
      <c r="I304" s="452" t="s">
        <v>2597</v>
      </c>
      <c r="J304" s="452" t="s">
        <v>1625</v>
      </c>
      <c r="K304" s="452" t="s">
        <v>1178</v>
      </c>
      <c r="L304" s="452" t="s">
        <v>42</v>
      </c>
      <c r="M304" s="452" t="s">
        <v>420</v>
      </c>
      <c r="N304" s="452">
        <v>48326.0</v>
      </c>
      <c r="O304" s="452" t="s">
        <v>1626</v>
      </c>
      <c r="P304" s="452">
        <v>42.7004122349081</v>
      </c>
      <c r="Q304" s="452">
        <v>-83.2707840576543</v>
      </c>
      <c r="R304" s="452">
        <v>500.0</v>
      </c>
      <c r="T304" s="452" t="s">
        <v>23</v>
      </c>
      <c r="U304" s="452" t="s">
        <v>2599</v>
      </c>
      <c r="V304" s="452" t="s">
        <v>2597</v>
      </c>
      <c r="W304" s="452" t="s">
        <v>2600</v>
      </c>
      <c r="X304" s="452" t="s">
        <v>2601</v>
      </c>
      <c r="Y304" s="452" t="s">
        <v>2602</v>
      </c>
      <c r="Z304" s="452" t="s">
        <v>478</v>
      </c>
      <c r="AB304" s="452" t="s">
        <v>2603</v>
      </c>
      <c r="AC304" s="452" t="s">
        <v>1630</v>
      </c>
      <c r="AD304" s="452">
        <v>27.0</v>
      </c>
      <c r="AJ304" s="452" t="s">
        <v>2604</v>
      </c>
    </row>
    <row r="305" ht="15.75" customHeight="1">
      <c r="A305" s="452">
        <v>4076.0</v>
      </c>
      <c r="B305" s="452" t="s">
        <v>158</v>
      </c>
      <c r="C305" s="452" t="s">
        <v>19</v>
      </c>
      <c r="D305" s="452" t="s">
        <v>2605</v>
      </c>
      <c r="E305" s="452" t="s">
        <v>1209</v>
      </c>
      <c r="F305" s="452" t="s">
        <v>2605</v>
      </c>
      <c r="G305" s="452" t="s">
        <v>2056</v>
      </c>
      <c r="H305" s="452" t="s">
        <v>2606</v>
      </c>
      <c r="I305" s="452" t="s">
        <v>2607</v>
      </c>
      <c r="J305" s="452" t="s">
        <v>2608</v>
      </c>
      <c r="K305" s="452" t="s">
        <v>2015</v>
      </c>
      <c r="L305" s="452" t="s">
        <v>70</v>
      </c>
      <c r="M305" s="452" t="s">
        <v>420</v>
      </c>
      <c r="N305" s="452">
        <v>85756.0</v>
      </c>
      <c r="O305" s="452" t="s">
        <v>2609</v>
      </c>
      <c r="P305" s="452">
        <v>32.1259366513751</v>
      </c>
      <c r="Q305" s="452">
        <v>-110.92951774327</v>
      </c>
      <c r="R305" s="452">
        <v>100.0</v>
      </c>
      <c r="S305" s="452">
        <v>75.0</v>
      </c>
      <c r="T305" s="452" t="s">
        <v>2120</v>
      </c>
      <c r="U305" s="452" t="s">
        <v>2605</v>
      </c>
      <c r="V305" s="452" t="s">
        <v>2607</v>
      </c>
      <c r="W305" s="452" t="s">
        <v>2015</v>
      </c>
      <c r="X305" s="452" t="s">
        <v>70</v>
      </c>
      <c r="Y305" s="452" t="s">
        <v>420</v>
      </c>
      <c r="Z305" s="452" t="s">
        <v>478</v>
      </c>
      <c r="AB305" s="452" t="s">
        <v>2611</v>
      </c>
      <c r="AC305" s="452" t="s">
        <v>2613</v>
      </c>
      <c r="AD305" s="452">
        <v>17.0</v>
      </c>
      <c r="AE305" s="452" t="s">
        <v>2612</v>
      </c>
      <c r="AJ305" s="452" t="s">
        <v>2607</v>
      </c>
    </row>
    <row r="306" ht="15.75" customHeight="1">
      <c r="A306" s="452">
        <v>4077.0</v>
      </c>
      <c r="B306" s="452" t="s">
        <v>36</v>
      </c>
      <c r="C306" s="452" t="s">
        <v>19</v>
      </c>
      <c r="D306" s="452" t="s">
        <v>197</v>
      </c>
      <c r="E306" s="452" t="s">
        <v>812</v>
      </c>
      <c r="F306" s="452" t="s">
        <v>2614</v>
      </c>
      <c r="G306" s="452" t="s">
        <v>1285</v>
      </c>
      <c r="H306" s="452" t="s">
        <v>1980</v>
      </c>
      <c r="I306" s="452" t="s">
        <v>2615</v>
      </c>
      <c r="J306" s="452" t="s">
        <v>2616</v>
      </c>
      <c r="K306" s="452" t="s">
        <v>2617</v>
      </c>
      <c r="L306" s="452" t="s">
        <v>141</v>
      </c>
      <c r="M306" s="452" t="s">
        <v>420</v>
      </c>
      <c r="N306" s="452">
        <v>30529.0</v>
      </c>
      <c r="O306" s="452" t="s">
        <v>2618</v>
      </c>
      <c r="P306" s="452">
        <v>34.2395817016472</v>
      </c>
      <c r="Q306" s="452">
        <v>-83.4834659287688</v>
      </c>
      <c r="R306" s="452">
        <v>1300.0</v>
      </c>
      <c r="S306" s="452">
        <v>10.0</v>
      </c>
      <c r="T306" s="452" t="s">
        <v>23</v>
      </c>
      <c r="U306" s="452" t="s">
        <v>2619</v>
      </c>
      <c r="V306" s="452" t="s">
        <v>2615</v>
      </c>
      <c r="W306" s="452" t="s">
        <v>2620</v>
      </c>
      <c r="X306" s="452" t="s">
        <v>1204</v>
      </c>
      <c r="Y306" s="452" t="s">
        <v>1347</v>
      </c>
      <c r="Z306" s="452" t="s">
        <v>498</v>
      </c>
      <c r="AA306" s="452">
        <v>45088.0</v>
      </c>
      <c r="AB306" s="452" t="s">
        <v>2621</v>
      </c>
      <c r="AC306" s="452" t="s">
        <v>2623</v>
      </c>
      <c r="AD306" s="452">
        <v>27.0</v>
      </c>
      <c r="AE306" s="452" t="s">
        <v>2622</v>
      </c>
      <c r="AJ306" s="452" t="s">
        <v>2624</v>
      </c>
    </row>
    <row r="307" ht="15.75" customHeight="1">
      <c r="A307" s="452">
        <v>4078.0</v>
      </c>
      <c r="B307" s="452" t="s">
        <v>55</v>
      </c>
      <c r="C307" s="452" t="s">
        <v>19</v>
      </c>
      <c r="D307" s="452" t="s">
        <v>197</v>
      </c>
      <c r="E307" s="452" t="s">
        <v>812</v>
      </c>
      <c r="F307" s="452" t="s">
        <v>2625</v>
      </c>
      <c r="G307" s="452" t="s">
        <v>1285</v>
      </c>
      <c r="H307" s="452" t="s">
        <v>1980</v>
      </c>
      <c r="I307" s="452" t="s">
        <v>2615</v>
      </c>
      <c r="J307" s="452" t="s">
        <v>2616</v>
      </c>
      <c r="K307" s="452" t="s">
        <v>2617</v>
      </c>
      <c r="L307" s="452" t="s">
        <v>141</v>
      </c>
      <c r="M307" s="452" t="s">
        <v>420</v>
      </c>
      <c r="N307" s="452">
        <v>30529.0</v>
      </c>
      <c r="O307" s="452" t="s">
        <v>2618</v>
      </c>
      <c r="P307" s="452">
        <v>34.2395817016472</v>
      </c>
      <c r="Q307" s="452">
        <v>-83.4834659287688</v>
      </c>
      <c r="R307" s="452" t="s">
        <v>2263</v>
      </c>
      <c r="S307" s="452">
        <v>12.0</v>
      </c>
      <c r="T307" s="452" t="s">
        <v>23</v>
      </c>
      <c r="U307" s="452" t="s">
        <v>2619</v>
      </c>
      <c r="V307" s="452" t="s">
        <v>2615</v>
      </c>
      <c r="W307" s="452" t="s">
        <v>2620</v>
      </c>
      <c r="X307" s="452" t="s">
        <v>1204</v>
      </c>
      <c r="Y307" s="452" t="s">
        <v>1347</v>
      </c>
      <c r="Z307" s="452" t="s">
        <v>498</v>
      </c>
      <c r="AA307" s="452">
        <v>45088.0</v>
      </c>
      <c r="AB307" s="452" t="s">
        <v>2626</v>
      </c>
      <c r="AC307" s="452" t="s">
        <v>2623</v>
      </c>
      <c r="AD307" s="452">
        <v>27.0</v>
      </c>
      <c r="AE307" s="452" t="s">
        <v>2627</v>
      </c>
      <c r="AJ307" s="452" t="s">
        <v>2624</v>
      </c>
    </row>
    <row r="308" ht="15.75" customHeight="1">
      <c r="A308" s="452">
        <v>4079.0</v>
      </c>
      <c r="B308" s="452" t="s">
        <v>36</v>
      </c>
      <c r="C308" s="452" t="s">
        <v>19</v>
      </c>
      <c r="D308" s="452" t="s">
        <v>198</v>
      </c>
      <c r="E308" s="452" t="s">
        <v>1209</v>
      </c>
      <c r="F308" s="452" t="s">
        <v>2628</v>
      </c>
      <c r="G308" s="452" t="s">
        <v>1943</v>
      </c>
      <c r="H308" s="452" t="s">
        <v>152</v>
      </c>
      <c r="I308" s="452" t="s">
        <v>2629</v>
      </c>
      <c r="J308" s="452" t="s">
        <v>2630</v>
      </c>
      <c r="K308" s="452" t="s">
        <v>1261</v>
      </c>
      <c r="L308" s="452" t="s">
        <v>114</v>
      </c>
      <c r="M308" s="452" t="s">
        <v>420</v>
      </c>
      <c r="N308" s="452">
        <v>80027.0</v>
      </c>
      <c r="O308" s="452" t="s">
        <v>2631</v>
      </c>
      <c r="P308" s="452">
        <v>39.9637888198299</v>
      </c>
      <c r="Q308" s="452">
        <v>-105.121641843162</v>
      </c>
      <c r="R308" s="452">
        <v>127.0</v>
      </c>
      <c r="S308" s="452">
        <v>1.0</v>
      </c>
      <c r="T308" s="452" t="s">
        <v>23</v>
      </c>
      <c r="U308" s="452" t="s">
        <v>2632</v>
      </c>
      <c r="V308" s="452" t="s">
        <v>2629</v>
      </c>
      <c r="W308" s="452" t="s">
        <v>1261</v>
      </c>
      <c r="X308" s="452" t="s">
        <v>114</v>
      </c>
      <c r="Y308" s="452" t="s">
        <v>420</v>
      </c>
      <c r="Z308" s="452" t="s">
        <v>498</v>
      </c>
      <c r="AA308" s="452">
        <v>45088.0</v>
      </c>
      <c r="AB308" s="452" t="s">
        <v>2633</v>
      </c>
      <c r="AC308" s="452" t="s">
        <v>2635</v>
      </c>
      <c r="AD308" s="452">
        <v>19.0</v>
      </c>
      <c r="AE308" s="452" t="s">
        <v>2634</v>
      </c>
      <c r="AJ308" s="452" t="s">
        <v>2636</v>
      </c>
    </row>
    <row r="309" ht="15.75" customHeight="1">
      <c r="A309" s="452">
        <v>4080.0</v>
      </c>
      <c r="B309" s="452" t="s">
        <v>55</v>
      </c>
      <c r="C309" s="452" t="s">
        <v>19</v>
      </c>
      <c r="D309" s="452" t="s">
        <v>200</v>
      </c>
      <c r="E309" s="452" t="s">
        <v>812</v>
      </c>
      <c r="F309" s="452" t="s">
        <v>2637</v>
      </c>
      <c r="G309" s="452" t="s">
        <v>1483</v>
      </c>
      <c r="H309" s="452" t="s">
        <v>135</v>
      </c>
      <c r="I309" s="452" t="s">
        <v>1701</v>
      </c>
      <c r="K309" s="452" t="s">
        <v>1125</v>
      </c>
      <c r="L309" s="452" t="s">
        <v>64</v>
      </c>
      <c r="M309" s="452" t="s">
        <v>420</v>
      </c>
      <c r="P309" s="452">
        <v>40.495539904812</v>
      </c>
      <c r="Q309" s="452">
        <v>-86.131014737889</v>
      </c>
      <c r="R309" s="452" t="s">
        <v>2638</v>
      </c>
      <c r="S309" s="452">
        <v>33.0</v>
      </c>
      <c r="T309" s="452" t="s">
        <v>23</v>
      </c>
      <c r="U309" s="452" t="s">
        <v>342</v>
      </c>
      <c r="V309" s="452" t="s">
        <v>1693</v>
      </c>
      <c r="W309" s="452" t="s">
        <v>1704</v>
      </c>
      <c r="X309" s="452" t="s">
        <v>1695</v>
      </c>
      <c r="Y309" s="452" t="s">
        <v>1696</v>
      </c>
      <c r="Z309" s="452" t="s">
        <v>478</v>
      </c>
      <c r="AB309" s="452" t="s">
        <v>2639</v>
      </c>
      <c r="AC309" s="452" t="s">
        <v>4610</v>
      </c>
      <c r="AD309" s="452">
        <v>23.0</v>
      </c>
      <c r="AE309" s="452" t="s">
        <v>2640</v>
      </c>
      <c r="AJ309" s="452" t="s">
        <v>2642</v>
      </c>
    </row>
    <row r="310" ht="15.75" customHeight="1">
      <c r="A310" s="452">
        <v>4081.0</v>
      </c>
      <c r="B310" s="452" t="s">
        <v>149</v>
      </c>
      <c r="C310" s="452" t="s">
        <v>19</v>
      </c>
      <c r="D310" s="452" t="s">
        <v>200</v>
      </c>
      <c r="E310" s="452" t="s">
        <v>812</v>
      </c>
      <c r="F310" s="452" t="s">
        <v>2643</v>
      </c>
      <c r="G310" s="452" t="s">
        <v>1483</v>
      </c>
      <c r="H310" s="452" t="s">
        <v>135</v>
      </c>
      <c r="I310" s="452" t="s">
        <v>2644</v>
      </c>
      <c r="K310" s="452" t="s">
        <v>1125</v>
      </c>
      <c r="L310" s="452" t="s">
        <v>64</v>
      </c>
      <c r="M310" s="452" t="s">
        <v>420</v>
      </c>
      <c r="P310" s="452">
        <v>40.495539904812</v>
      </c>
      <c r="Q310" s="452">
        <v>-86.131014737889</v>
      </c>
      <c r="R310" s="452" t="s">
        <v>2638</v>
      </c>
      <c r="S310" s="452">
        <v>34.0</v>
      </c>
      <c r="T310" s="452" t="s">
        <v>23</v>
      </c>
      <c r="U310" s="452" t="s">
        <v>342</v>
      </c>
      <c r="V310" s="452" t="s">
        <v>1693</v>
      </c>
      <c r="W310" s="452" t="s">
        <v>1704</v>
      </c>
      <c r="X310" s="452" t="s">
        <v>1695</v>
      </c>
      <c r="Y310" s="452" t="s">
        <v>1696</v>
      </c>
      <c r="Z310" s="452" t="s">
        <v>478</v>
      </c>
      <c r="AB310" s="452" t="s">
        <v>2644</v>
      </c>
      <c r="AC310" s="452" t="s">
        <v>4610</v>
      </c>
      <c r="AD310" s="452">
        <v>23.0</v>
      </c>
      <c r="AE310" s="452" t="s">
        <v>2645</v>
      </c>
      <c r="AJ310" s="452" t="s">
        <v>2642</v>
      </c>
    </row>
    <row r="311" ht="15.75" customHeight="1">
      <c r="A311" s="452">
        <v>4082.0</v>
      </c>
      <c r="B311" s="452" t="s">
        <v>213</v>
      </c>
      <c r="C311" s="452" t="s">
        <v>19</v>
      </c>
      <c r="D311" s="452" t="s">
        <v>156</v>
      </c>
      <c r="E311" s="452" t="s">
        <v>812</v>
      </c>
      <c r="F311" s="452" t="s">
        <v>1677</v>
      </c>
      <c r="G311" s="452" t="s">
        <v>1943</v>
      </c>
      <c r="H311" s="452" t="s">
        <v>152</v>
      </c>
      <c r="I311" s="452" t="s">
        <v>1678</v>
      </c>
      <c r="J311" s="452" t="s">
        <v>1679</v>
      </c>
      <c r="K311" s="452" t="s">
        <v>1486</v>
      </c>
      <c r="L311" s="452" t="s">
        <v>26</v>
      </c>
      <c r="M311" s="452" t="s">
        <v>420</v>
      </c>
      <c r="N311" s="452">
        <v>90067.0</v>
      </c>
      <c r="P311" s="452">
        <v>34.0595935177849</v>
      </c>
      <c r="Q311" s="452">
        <v>-118.413922545095</v>
      </c>
      <c r="R311" s="452" t="s">
        <v>2646</v>
      </c>
      <c r="S311" s="452">
        <v>54.0</v>
      </c>
      <c r="T311" s="452" t="s">
        <v>23</v>
      </c>
      <c r="U311" s="452" t="s">
        <v>156</v>
      </c>
      <c r="V311" s="452" t="s">
        <v>1678</v>
      </c>
      <c r="W311" s="452" t="s">
        <v>1486</v>
      </c>
      <c r="X311" s="452" t="s">
        <v>1486</v>
      </c>
      <c r="Y311" s="452" t="s">
        <v>420</v>
      </c>
      <c r="Z311" s="452" t="s">
        <v>478</v>
      </c>
      <c r="AB311" s="452" t="s">
        <v>2648</v>
      </c>
      <c r="AC311" s="452" t="s">
        <v>2649</v>
      </c>
      <c r="AD311" s="452">
        <v>30.0</v>
      </c>
      <c r="AE311" s="452" t="s">
        <v>1682</v>
      </c>
      <c r="AJ311" s="452" t="s">
        <v>1684</v>
      </c>
    </row>
    <row r="312" ht="15.75" customHeight="1">
      <c r="A312" s="452">
        <v>4083.0</v>
      </c>
      <c r="B312" s="452" t="s">
        <v>213</v>
      </c>
      <c r="C312" s="452" t="s">
        <v>19</v>
      </c>
      <c r="D312" s="452" t="s">
        <v>1686</v>
      </c>
      <c r="E312" s="452" t="s">
        <v>1209</v>
      </c>
      <c r="F312" s="452" t="s">
        <v>2650</v>
      </c>
      <c r="G312" s="452" t="s">
        <v>1943</v>
      </c>
      <c r="H312" s="452" t="s">
        <v>152</v>
      </c>
      <c r="I312" s="452" t="s">
        <v>1693</v>
      </c>
      <c r="J312" s="452" t="s">
        <v>2651</v>
      </c>
      <c r="K312" s="452" t="s">
        <v>1353</v>
      </c>
      <c r="L312" s="452" t="s">
        <v>86</v>
      </c>
      <c r="M312" s="452" t="s">
        <v>420</v>
      </c>
      <c r="N312" s="452">
        <v>61008.0</v>
      </c>
      <c r="P312" s="452">
        <v>42.2369564477996</v>
      </c>
      <c r="Q312" s="452">
        <v>-88.8707051325588</v>
      </c>
      <c r="R312" s="452" t="s">
        <v>2652</v>
      </c>
      <c r="U312" s="452" t="s">
        <v>1686</v>
      </c>
      <c r="V312" s="452" t="s">
        <v>1693</v>
      </c>
      <c r="W312" s="452" t="s">
        <v>2653</v>
      </c>
      <c r="X312" s="452" t="s">
        <v>2654</v>
      </c>
      <c r="Y312" s="452" t="s">
        <v>2655</v>
      </c>
      <c r="Z312" s="452" t="s">
        <v>478</v>
      </c>
      <c r="AB312" s="452" t="s">
        <v>2657</v>
      </c>
      <c r="AC312" s="452" t="s">
        <v>4611</v>
      </c>
      <c r="AD312" s="452">
        <v>26.0</v>
      </c>
      <c r="AE312" s="452" t="s">
        <v>2658</v>
      </c>
      <c r="AJ312" s="452" t="s">
        <v>1689</v>
      </c>
    </row>
    <row r="313" ht="15.75" customHeight="1">
      <c r="A313" s="452">
        <v>4084.0</v>
      </c>
      <c r="B313" s="452" t="s">
        <v>213</v>
      </c>
      <c r="C313" s="452" t="s">
        <v>19</v>
      </c>
      <c r="D313" s="452" t="s">
        <v>2661</v>
      </c>
      <c r="E313" s="452" t="s">
        <v>812</v>
      </c>
      <c r="F313" s="452" t="s">
        <v>2661</v>
      </c>
      <c r="G313" s="452" t="s">
        <v>2662</v>
      </c>
      <c r="H313" s="452" t="s">
        <v>152</v>
      </c>
      <c r="I313" s="452" t="s">
        <v>2663</v>
      </c>
      <c r="K313" s="452" t="s">
        <v>1385</v>
      </c>
      <c r="L313" s="452" t="s">
        <v>22</v>
      </c>
      <c r="M313" s="452" t="s">
        <v>618</v>
      </c>
      <c r="P313" s="452">
        <v>45.5</v>
      </c>
      <c r="Q313" s="452">
        <v>-73.56</v>
      </c>
      <c r="R313" s="452" t="s">
        <v>237</v>
      </c>
      <c r="S313" s="452">
        <v>10.0</v>
      </c>
      <c r="T313" s="452" t="s">
        <v>43</v>
      </c>
      <c r="U313" s="452" t="s">
        <v>2661</v>
      </c>
      <c r="V313" s="452" t="s">
        <v>2663</v>
      </c>
      <c r="W313" s="452" t="s">
        <v>2664</v>
      </c>
      <c r="X313" s="452" t="s">
        <v>103</v>
      </c>
      <c r="Y313" s="452" t="s">
        <v>618</v>
      </c>
      <c r="Z313" s="452" t="s">
        <v>478</v>
      </c>
      <c r="AB313" s="452" t="s">
        <v>2665</v>
      </c>
      <c r="AC313" s="452" t="s">
        <v>2667</v>
      </c>
      <c r="AD313" s="452">
        <v>29.0</v>
      </c>
      <c r="AE313" s="452" t="s">
        <v>2666</v>
      </c>
      <c r="AJ313" s="452" t="s">
        <v>2668</v>
      </c>
    </row>
    <row r="314" ht="15.75" customHeight="1">
      <c r="A314" s="452">
        <v>4085.0</v>
      </c>
      <c r="B314" s="452" t="s">
        <v>36</v>
      </c>
      <c r="C314" s="452" t="s">
        <v>19</v>
      </c>
      <c r="D314" s="452" t="s">
        <v>100</v>
      </c>
      <c r="E314" s="452" t="s">
        <v>1209</v>
      </c>
      <c r="F314" s="452" t="s">
        <v>1725</v>
      </c>
      <c r="G314" s="452" t="s">
        <v>2669</v>
      </c>
      <c r="H314" s="452" t="s">
        <v>152</v>
      </c>
      <c r="I314" s="452" t="s">
        <v>1718</v>
      </c>
      <c r="J314" s="452" t="s">
        <v>1726</v>
      </c>
      <c r="K314" s="452" t="s">
        <v>1727</v>
      </c>
      <c r="L314" s="452" t="s">
        <v>103</v>
      </c>
      <c r="M314" s="452" t="s">
        <v>618</v>
      </c>
      <c r="N314" s="452" t="s">
        <v>1728</v>
      </c>
      <c r="O314" s="452" t="s">
        <v>1116</v>
      </c>
      <c r="P314" s="452">
        <v>45.3255969263634</v>
      </c>
      <c r="Q314" s="452">
        <v>-75.8369008306913</v>
      </c>
      <c r="U314" s="452" t="s">
        <v>1729</v>
      </c>
      <c r="V314" s="452" t="s">
        <v>1718</v>
      </c>
      <c r="W314" s="452" t="s">
        <v>1719</v>
      </c>
      <c r="X314" s="452" t="s">
        <v>141</v>
      </c>
      <c r="Y314" s="452" t="s">
        <v>420</v>
      </c>
      <c r="Z314" s="452" t="s">
        <v>478</v>
      </c>
      <c r="AB314" s="452" t="s">
        <v>1731</v>
      </c>
      <c r="AC314" s="452" t="s">
        <v>2672</v>
      </c>
      <c r="AD314" s="452">
        <v>26.0</v>
      </c>
      <c r="AE314" s="452" t="s">
        <v>2671</v>
      </c>
      <c r="AJ314" s="452" t="s">
        <v>2673</v>
      </c>
    </row>
    <row r="315" ht="15.75" customHeight="1">
      <c r="A315" s="452">
        <v>4086.0</v>
      </c>
      <c r="B315" s="452" t="s">
        <v>36</v>
      </c>
      <c r="C315" s="452" t="s">
        <v>19</v>
      </c>
      <c r="D315" s="452" t="s">
        <v>2674</v>
      </c>
      <c r="E315" s="452" t="s">
        <v>812</v>
      </c>
      <c r="F315" s="452" t="s">
        <v>2675</v>
      </c>
      <c r="G315" s="452" t="s">
        <v>1483</v>
      </c>
      <c r="H315" s="452" t="s">
        <v>2118</v>
      </c>
      <c r="I315" s="452" t="s">
        <v>2676</v>
      </c>
      <c r="J315" s="452" t="s">
        <v>2677</v>
      </c>
      <c r="K315" s="452" t="s">
        <v>1160</v>
      </c>
      <c r="L315" s="452" t="s">
        <v>26</v>
      </c>
      <c r="M315" s="452" t="s">
        <v>420</v>
      </c>
      <c r="N315" s="452">
        <v>94538.0</v>
      </c>
      <c r="P315" s="452">
        <v>37.4815038573263</v>
      </c>
      <c r="Q315" s="452">
        <v>-121.933849299915</v>
      </c>
      <c r="S315" s="452">
        <v>4.0</v>
      </c>
      <c r="T315" s="452" t="s">
        <v>23</v>
      </c>
      <c r="U315" s="452" t="s">
        <v>132</v>
      </c>
      <c r="V315" s="452" t="s">
        <v>1762</v>
      </c>
      <c r="W315" s="452" t="s">
        <v>1377</v>
      </c>
      <c r="X315" s="452" t="s">
        <v>95</v>
      </c>
      <c r="Y315" s="452" t="s">
        <v>420</v>
      </c>
      <c r="Z315" s="452" t="s">
        <v>478</v>
      </c>
      <c r="AB315" s="452" t="s">
        <v>2678</v>
      </c>
      <c r="AC315" s="452" t="s">
        <v>4612</v>
      </c>
      <c r="AD315" s="452">
        <v>22.0</v>
      </c>
      <c r="AJ315" s="452" t="s">
        <v>2680</v>
      </c>
    </row>
    <row r="316" ht="15.75" customHeight="1">
      <c r="A316" s="452">
        <v>4087.0</v>
      </c>
      <c r="B316" s="452" t="s">
        <v>149</v>
      </c>
      <c r="C316" s="452" t="s">
        <v>19</v>
      </c>
      <c r="D316" s="452" t="s">
        <v>133</v>
      </c>
      <c r="E316" s="452" t="s">
        <v>1209</v>
      </c>
      <c r="F316" s="452" t="s">
        <v>2681</v>
      </c>
      <c r="G316" s="452" t="s">
        <v>2682</v>
      </c>
      <c r="H316" s="452" t="s">
        <v>2118</v>
      </c>
      <c r="I316" s="452" t="s">
        <v>1767</v>
      </c>
      <c r="J316" s="452" t="s">
        <v>1768</v>
      </c>
      <c r="K316" s="452" t="s">
        <v>1769</v>
      </c>
      <c r="L316" s="452" t="s">
        <v>49</v>
      </c>
      <c r="M316" s="452" t="s">
        <v>420</v>
      </c>
      <c r="N316" s="452">
        <v>89434.0</v>
      </c>
      <c r="O316" s="452" t="s">
        <v>2683</v>
      </c>
      <c r="P316" s="452">
        <v>39.5377783814037</v>
      </c>
      <c r="Q316" s="452">
        <v>-119.439104074746</v>
      </c>
      <c r="R316" s="452" t="s">
        <v>1131</v>
      </c>
      <c r="S316" s="452">
        <v>10.0</v>
      </c>
      <c r="T316" s="452" t="s">
        <v>23</v>
      </c>
      <c r="U316" s="452" t="s">
        <v>132</v>
      </c>
      <c r="V316" s="452" t="s">
        <v>1762</v>
      </c>
      <c r="W316" s="452" t="s">
        <v>1377</v>
      </c>
      <c r="X316" s="452" t="s">
        <v>95</v>
      </c>
      <c r="Y316" s="452" t="s">
        <v>420</v>
      </c>
      <c r="Z316" s="452" t="s">
        <v>478</v>
      </c>
      <c r="AB316" s="452" t="s">
        <v>2684</v>
      </c>
      <c r="AC316" s="452" t="s">
        <v>2686</v>
      </c>
      <c r="AD316" s="452">
        <v>27.0</v>
      </c>
      <c r="AE316" s="452" t="s">
        <v>2685</v>
      </c>
      <c r="AJ316" s="452" t="s">
        <v>1774</v>
      </c>
    </row>
    <row r="317" ht="15.75" customHeight="1">
      <c r="A317" s="452">
        <v>4088.0</v>
      </c>
      <c r="B317" s="452" t="s">
        <v>36</v>
      </c>
      <c r="C317" s="452" t="s">
        <v>19</v>
      </c>
      <c r="D317" s="452" t="s">
        <v>121</v>
      </c>
      <c r="E317" s="452" t="s">
        <v>812</v>
      </c>
      <c r="F317" s="452" t="s">
        <v>2687</v>
      </c>
      <c r="G317" s="452" t="s">
        <v>1483</v>
      </c>
      <c r="H317" s="452" t="s">
        <v>2118</v>
      </c>
      <c r="I317" s="452" t="s">
        <v>1759</v>
      </c>
      <c r="J317" s="452" t="s">
        <v>1760</v>
      </c>
      <c r="K317" s="452" t="s">
        <v>1377</v>
      </c>
      <c r="L317" s="452" t="s">
        <v>95</v>
      </c>
      <c r="M317" s="452" t="s">
        <v>420</v>
      </c>
      <c r="N317" s="452">
        <v>78725.0</v>
      </c>
      <c r="O317" s="452" t="s">
        <v>1770</v>
      </c>
      <c r="P317" s="452">
        <v>30.23</v>
      </c>
      <c r="Q317" s="452">
        <v>-97.6</v>
      </c>
      <c r="R317" s="452">
        <v>400.0</v>
      </c>
      <c r="S317" s="452">
        <v>10.0</v>
      </c>
      <c r="T317" s="452" t="s">
        <v>23</v>
      </c>
      <c r="U317" s="452" t="s">
        <v>120</v>
      </c>
      <c r="V317" s="452" t="s">
        <v>1762</v>
      </c>
      <c r="W317" s="452" t="s">
        <v>1377</v>
      </c>
      <c r="X317" s="452" t="s">
        <v>95</v>
      </c>
      <c r="Y317" s="452" t="s">
        <v>420</v>
      </c>
      <c r="Z317" s="452" t="s">
        <v>478</v>
      </c>
      <c r="AB317" s="452" t="s">
        <v>2688</v>
      </c>
      <c r="AC317" s="452" t="s">
        <v>4613</v>
      </c>
      <c r="AD317" s="452">
        <v>30.0</v>
      </c>
      <c r="AE317" s="452" t="s">
        <v>2689</v>
      </c>
      <c r="AJ317" s="452" t="s">
        <v>1765</v>
      </c>
    </row>
    <row r="318" ht="15.75" customHeight="1">
      <c r="A318" s="452">
        <v>4089.0</v>
      </c>
      <c r="B318" s="452" t="s">
        <v>36</v>
      </c>
      <c r="C318" s="452" t="s">
        <v>19</v>
      </c>
      <c r="D318" s="452" t="s">
        <v>2691</v>
      </c>
      <c r="E318" s="452" t="s">
        <v>812</v>
      </c>
      <c r="F318" s="452" t="s">
        <v>2692</v>
      </c>
      <c r="G318" s="452" t="s">
        <v>2682</v>
      </c>
      <c r="H318" s="452" t="s">
        <v>135</v>
      </c>
      <c r="I318" s="452" t="s">
        <v>2693</v>
      </c>
      <c r="K318" s="452" t="s">
        <v>544</v>
      </c>
      <c r="L318" s="452" t="s">
        <v>127</v>
      </c>
      <c r="M318" s="452" t="s">
        <v>420</v>
      </c>
      <c r="P318" s="452">
        <v>35.8554259702831</v>
      </c>
      <c r="Q318" s="452">
        <v>-79.5706239770629</v>
      </c>
      <c r="R318" s="452" t="s">
        <v>654</v>
      </c>
      <c r="S318" s="452">
        <v>30.0</v>
      </c>
      <c r="T318" s="452" t="s">
        <v>23</v>
      </c>
      <c r="U318" s="452" t="s">
        <v>148</v>
      </c>
      <c r="V318" s="452" t="s">
        <v>2694</v>
      </c>
      <c r="W318" s="452" t="s">
        <v>148</v>
      </c>
      <c r="X318" s="452" t="s">
        <v>2695</v>
      </c>
      <c r="Y318" s="452" t="s">
        <v>467</v>
      </c>
      <c r="Z318" s="452" t="s">
        <v>478</v>
      </c>
      <c r="AB318" s="452" t="s">
        <v>4614</v>
      </c>
      <c r="AC318" s="452" t="s">
        <v>4615</v>
      </c>
      <c r="AD318" s="452">
        <v>27.0</v>
      </c>
      <c r="AE318" s="452" t="s">
        <v>2697</v>
      </c>
      <c r="AJ318" s="452" t="s">
        <v>2693</v>
      </c>
    </row>
    <row r="319" ht="15.75" customHeight="1">
      <c r="A319" s="452">
        <v>4090.0</v>
      </c>
      <c r="B319" s="452" t="s">
        <v>55</v>
      </c>
      <c r="C319" s="452" t="s">
        <v>19</v>
      </c>
      <c r="D319" s="452" t="s">
        <v>187</v>
      </c>
      <c r="E319" s="452" t="s">
        <v>812</v>
      </c>
      <c r="F319" s="452" t="s">
        <v>2389</v>
      </c>
      <c r="G319" s="452" t="s">
        <v>1285</v>
      </c>
      <c r="H319" s="452" t="s">
        <v>1980</v>
      </c>
      <c r="I319" s="452" t="s">
        <v>2390</v>
      </c>
      <c r="J319" s="452" t="s">
        <v>572</v>
      </c>
      <c r="K319" s="452" t="s">
        <v>572</v>
      </c>
      <c r="L319" s="452" t="s">
        <v>42</v>
      </c>
      <c r="M319" s="452" t="s">
        <v>420</v>
      </c>
      <c r="N319" s="452">
        <v>48864.0</v>
      </c>
      <c r="O319" s="452" t="s">
        <v>2391</v>
      </c>
      <c r="P319" s="452">
        <v>42.7277663796731</v>
      </c>
      <c r="Q319" s="452">
        <v>-84.55</v>
      </c>
      <c r="R319" s="452" t="s">
        <v>2263</v>
      </c>
      <c r="S319" s="452">
        <v>50.0</v>
      </c>
      <c r="T319" s="452" t="s">
        <v>23</v>
      </c>
      <c r="U319" s="452" t="s">
        <v>187</v>
      </c>
      <c r="V319" s="452" t="s">
        <v>2390</v>
      </c>
      <c r="W319" s="452" t="s">
        <v>631</v>
      </c>
      <c r="Y319" s="452" t="s">
        <v>1256</v>
      </c>
      <c r="Z319" s="452" t="s">
        <v>478</v>
      </c>
      <c r="AB319" s="452" t="s">
        <v>2392</v>
      </c>
      <c r="AC319" s="452" t="s">
        <v>4616</v>
      </c>
      <c r="AD319" s="452">
        <v>27.0</v>
      </c>
      <c r="AE319" s="452" t="s">
        <v>2393</v>
      </c>
      <c r="AJ319" s="452" t="s">
        <v>1826</v>
      </c>
    </row>
    <row r="320" ht="15.75" customHeight="1">
      <c r="A320" s="452">
        <v>4091.0</v>
      </c>
      <c r="B320" s="452" t="s">
        <v>36</v>
      </c>
      <c r="C320" s="452" t="s">
        <v>19</v>
      </c>
      <c r="D320" s="452" t="s">
        <v>201</v>
      </c>
      <c r="E320" s="452" t="s">
        <v>812</v>
      </c>
      <c r="F320" s="452" t="s">
        <v>2699</v>
      </c>
      <c r="G320" s="452" t="s">
        <v>1285</v>
      </c>
      <c r="H320" s="452" t="s">
        <v>2700</v>
      </c>
      <c r="I320" s="452" t="s">
        <v>1826</v>
      </c>
      <c r="J320" s="452" t="s">
        <v>2701</v>
      </c>
      <c r="K320" s="452" t="s">
        <v>685</v>
      </c>
      <c r="L320" s="452" t="s">
        <v>60</v>
      </c>
      <c r="M320" s="452" t="s">
        <v>420</v>
      </c>
      <c r="N320" s="452">
        <v>37174.0</v>
      </c>
      <c r="O320" s="452" t="s">
        <v>2702</v>
      </c>
      <c r="P320" s="452">
        <v>35.7273977059276</v>
      </c>
      <c r="Q320" s="452">
        <v>-86.9670925341904</v>
      </c>
      <c r="R320" s="452" t="s">
        <v>2263</v>
      </c>
      <c r="S320" s="452">
        <v>50.0</v>
      </c>
      <c r="T320" s="452" t="s">
        <v>23</v>
      </c>
      <c r="U320" s="452" t="s">
        <v>2703</v>
      </c>
      <c r="V320" s="452" t="s">
        <v>1826</v>
      </c>
      <c r="W320" s="452" t="s">
        <v>936</v>
      </c>
      <c r="X320" s="452" t="s">
        <v>32</v>
      </c>
      <c r="Y320" s="452" t="s">
        <v>420</v>
      </c>
      <c r="Z320" s="452" t="s">
        <v>478</v>
      </c>
      <c r="AB320" s="452" t="s">
        <v>2704</v>
      </c>
      <c r="AC320" s="452" t="s">
        <v>4616</v>
      </c>
      <c r="AD320" s="452">
        <v>27.0</v>
      </c>
      <c r="AE320" s="452" t="s">
        <v>2705</v>
      </c>
      <c r="AJ320" s="452" t="s">
        <v>1826</v>
      </c>
    </row>
    <row r="321" ht="15.75" customHeight="1">
      <c r="A321" s="452">
        <v>4092.0</v>
      </c>
      <c r="B321" s="452" t="s">
        <v>36</v>
      </c>
      <c r="C321" s="452" t="s">
        <v>19</v>
      </c>
      <c r="D321" s="452" t="s">
        <v>201</v>
      </c>
      <c r="E321" s="452" t="s">
        <v>812</v>
      </c>
      <c r="F321" s="452" t="s">
        <v>2707</v>
      </c>
      <c r="G321" s="452" t="s">
        <v>2682</v>
      </c>
      <c r="H321" s="452" t="s">
        <v>1980</v>
      </c>
      <c r="I321" s="452" t="s">
        <v>1826</v>
      </c>
      <c r="K321" s="452" t="s">
        <v>1827</v>
      </c>
      <c r="L321" s="452" t="s">
        <v>32</v>
      </c>
      <c r="M321" s="452" t="s">
        <v>420</v>
      </c>
      <c r="N321" s="452">
        <v>44481.0</v>
      </c>
      <c r="O321" s="452" t="s">
        <v>2708</v>
      </c>
      <c r="P321" s="452">
        <v>41.1522508340096</v>
      </c>
      <c r="Q321" s="452">
        <v>-80.8603973</v>
      </c>
      <c r="R321" s="452">
        <v>1700.0</v>
      </c>
      <c r="S321" s="452">
        <v>41.0</v>
      </c>
      <c r="T321" s="452" t="s">
        <v>23</v>
      </c>
      <c r="U321" s="452" t="s">
        <v>2703</v>
      </c>
      <c r="V321" s="452" t="s">
        <v>1826</v>
      </c>
      <c r="W321" s="452" t="s">
        <v>936</v>
      </c>
      <c r="X321" s="452" t="s">
        <v>32</v>
      </c>
      <c r="Y321" s="452" t="s">
        <v>420</v>
      </c>
      <c r="Z321" s="452" t="s">
        <v>478</v>
      </c>
      <c r="AB321" s="452" t="s">
        <v>2709</v>
      </c>
      <c r="AC321" s="452" t="s">
        <v>4616</v>
      </c>
      <c r="AD321" s="452">
        <v>27.0</v>
      </c>
      <c r="AJ321" s="452" t="s">
        <v>1826</v>
      </c>
    </row>
    <row r="322" ht="15.75" customHeight="1">
      <c r="A322" s="452">
        <v>4093.0</v>
      </c>
      <c r="B322" s="452" t="s">
        <v>149</v>
      </c>
      <c r="C322" s="452" t="s">
        <v>19</v>
      </c>
      <c r="D322" s="452" t="s">
        <v>389</v>
      </c>
      <c r="E322" s="452" t="s">
        <v>1209</v>
      </c>
      <c r="F322" s="452" t="s">
        <v>2710</v>
      </c>
      <c r="G322" s="452" t="s">
        <v>2682</v>
      </c>
      <c r="H322" s="452" t="s">
        <v>152</v>
      </c>
      <c r="I322" s="452" t="s">
        <v>2711</v>
      </c>
      <c r="K322" s="452" t="s">
        <v>2712</v>
      </c>
      <c r="L322" s="452" t="s">
        <v>103</v>
      </c>
      <c r="M322" s="452" t="s">
        <v>618</v>
      </c>
      <c r="P322" s="452">
        <v>42.7806917999055</v>
      </c>
      <c r="Q322" s="452">
        <v>-81.1776356253576</v>
      </c>
      <c r="R322" s="452" t="s">
        <v>1058</v>
      </c>
      <c r="S322" s="452">
        <v>90.0</v>
      </c>
      <c r="T322" s="452" t="s">
        <v>23</v>
      </c>
      <c r="U322" s="452" t="s">
        <v>314</v>
      </c>
      <c r="V322" s="452" t="s">
        <v>2713</v>
      </c>
      <c r="W322" s="452" t="s">
        <v>2714</v>
      </c>
      <c r="X322" s="452" t="s">
        <v>2715</v>
      </c>
      <c r="Y322" s="452" t="s">
        <v>659</v>
      </c>
      <c r="Z322" s="452" t="s">
        <v>498</v>
      </c>
      <c r="AA322" s="452">
        <v>45096.0</v>
      </c>
      <c r="AB322" s="452" t="s">
        <v>2716</v>
      </c>
      <c r="AC322" s="452" t="s">
        <v>2718</v>
      </c>
      <c r="AD322" s="452">
        <v>28.0</v>
      </c>
      <c r="AE322" s="452" t="s">
        <v>2717</v>
      </c>
      <c r="AJ322" s="452" t="s">
        <v>2719</v>
      </c>
    </row>
    <row r="323" ht="15.75" customHeight="1">
      <c r="A323" s="452">
        <v>4094.0</v>
      </c>
      <c r="B323" s="452" t="s">
        <v>36</v>
      </c>
      <c r="C323" s="452" t="s">
        <v>19</v>
      </c>
      <c r="D323" s="452" t="s">
        <v>202</v>
      </c>
      <c r="E323" s="452" t="s">
        <v>812</v>
      </c>
      <c r="F323" s="452" t="s">
        <v>1886</v>
      </c>
      <c r="G323" s="452" t="s">
        <v>1285</v>
      </c>
      <c r="H323" s="452" t="s">
        <v>1980</v>
      </c>
      <c r="I323" s="452" t="s">
        <v>1887</v>
      </c>
      <c r="J323" s="452" t="s">
        <v>1888</v>
      </c>
      <c r="K323" s="452" t="s">
        <v>491</v>
      </c>
      <c r="L323" s="452" t="s">
        <v>42</v>
      </c>
      <c r="M323" s="452" t="s">
        <v>420</v>
      </c>
      <c r="N323" s="452">
        <v>48640.0</v>
      </c>
      <c r="O323" s="452" t="s">
        <v>1889</v>
      </c>
      <c r="P323" s="452">
        <v>43.6053908558237</v>
      </c>
      <c r="Q323" s="452">
        <v>-84.2079102286187</v>
      </c>
      <c r="R323" s="452">
        <v>265.0</v>
      </c>
      <c r="S323" s="452">
        <v>1.0</v>
      </c>
      <c r="T323" s="452" t="s">
        <v>23</v>
      </c>
      <c r="U323" s="452" t="s">
        <v>1890</v>
      </c>
      <c r="V323" s="452" t="s">
        <v>1887</v>
      </c>
      <c r="W323" s="452" t="s">
        <v>491</v>
      </c>
      <c r="X323" s="452" t="s">
        <v>42</v>
      </c>
      <c r="Y323" s="452" t="s">
        <v>420</v>
      </c>
      <c r="Z323" s="452" t="s">
        <v>498</v>
      </c>
      <c r="AA323" s="452">
        <v>44779.0</v>
      </c>
      <c r="AB323" s="452" t="s">
        <v>2720</v>
      </c>
      <c r="AC323" s="452" t="s">
        <v>2721</v>
      </c>
      <c r="AD323" s="452">
        <v>25.0</v>
      </c>
      <c r="AJ323" s="452" t="s">
        <v>1893</v>
      </c>
    </row>
    <row r="324" ht="15.75" customHeight="1">
      <c r="A324" s="452">
        <v>4095.0</v>
      </c>
      <c r="B324" s="452" t="s">
        <v>149</v>
      </c>
      <c r="C324" s="452" t="s">
        <v>19</v>
      </c>
      <c r="D324" s="452" t="s">
        <v>31</v>
      </c>
      <c r="E324" s="452" t="s">
        <v>812</v>
      </c>
      <c r="F324" s="452" t="s">
        <v>2722</v>
      </c>
      <c r="G324" s="452" t="s">
        <v>1483</v>
      </c>
      <c r="H324" s="452" t="s">
        <v>2162</v>
      </c>
      <c r="I324" s="452" t="s">
        <v>2723</v>
      </c>
      <c r="J324" s="452" t="s">
        <v>2724</v>
      </c>
      <c r="K324" s="452" t="s">
        <v>1318</v>
      </c>
      <c r="L324" s="452" t="s">
        <v>32</v>
      </c>
      <c r="M324" s="452" t="s">
        <v>420</v>
      </c>
      <c r="N324" s="452">
        <v>45377.0</v>
      </c>
      <c r="O324" s="452" t="s">
        <v>2725</v>
      </c>
      <c r="P324" s="452">
        <v>39.899899465573</v>
      </c>
      <c r="Q324" s="452">
        <v>-84.1936027041978</v>
      </c>
      <c r="R324" s="452" t="s">
        <v>1433</v>
      </c>
      <c r="U324" s="452" t="s">
        <v>31</v>
      </c>
      <c r="V324" s="452" t="s">
        <v>2723</v>
      </c>
      <c r="W324" s="452" t="s">
        <v>2726</v>
      </c>
      <c r="X324" s="452" t="s">
        <v>32</v>
      </c>
      <c r="Y324" s="452" t="s">
        <v>420</v>
      </c>
      <c r="Z324" s="452" t="s">
        <v>498</v>
      </c>
      <c r="AA324" s="452">
        <v>44779.0</v>
      </c>
      <c r="AB324" s="452" t="s">
        <v>2727</v>
      </c>
      <c r="AC324" s="452" t="s">
        <v>2729</v>
      </c>
      <c r="AD324" s="452">
        <v>25.0</v>
      </c>
      <c r="AE324" s="452" t="s">
        <v>2728</v>
      </c>
      <c r="AJ324" s="452" t="s">
        <v>2730</v>
      </c>
    </row>
    <row r="325" ht="15.75" customHeight="1">
      <c r="A325" s="452">
        <v>4096.0</v>
      </c>
      <c r="B325" s="452" t="s">
        <v>149</v>
      </c>
      <c r="C325" s="452" t="s">
        <v>19</v>
      </c>
      <c r="D325" s="452" t="s">
        <v>31</v>
      </c>
      <c r="E325" s="452" t="s">
        <v>812</v>
      </c>
      <c r="F325" s="452" t="s">
        <v>2722</v>
      </c>
      <c r="G325" s="452" t="s">
        <v>1285</v>
      </c>
      <c r="H325" s="452" t="s">
        <v>2162</v>
      </c>
      <c r="I325" s="452" t="s">
        <v>2723</v>
      </c>
      <c r="J325" s="452" t="s">
        <v>2724</v>
      </c>
      <c r="K325" s="452" t="s">
        <v>1318</v>
      </c>
      <c r="L325" s="452" t="s">
        <v>32</v>
      </c>
      <c r="M325" s="452" t="s">
        <v>420</v>
      </c>
      <c r="N325" s="452">
        <v>45377.0</v>
      </c>
      <c r="O325" s="452" t="s">
        <v>2725</v>
      </c>
      <c r="P325" s="452">
        <v>39.899899465573</v>
      </c>
      <c r="Q325" s="452">
        <v>-84.1936027041978</v>
      </c>
      <c r="R325" s="452" t="s">
        <v>1433</v>
      </c>
      <c r="U325" s="452" t="s">
        <v>31</v>
      </c>
      <c r="V325" s="452" t="s">
        <v>2723</v>
      </c>
      <c r="W325" s="452" t="s">
        <v>2726</v>
      </c>
      <c r="X325" s="452" t="s">
        <v>32</v>
      </c>
      <c r="Y325" s="452" t="s">
        <v>420</v>
      </c>
      <c r="Z325" s="452" t="s">
        <v>498</v>
      </c>
      <c r="AA325" s="452">
        <v>44779.0</v>
      </c>
      <c r="AB325" s="452" t="s">
        <v>2731</v>
      </c>
      <c r="AC325" s="452" t="s">
        <v>2733</v>
      </c>
      <c r="AD325" s="452">
        <v>25.0</v>
      </c>
      <c r="AE325" s="452" t="s">
        <v>2732</v>
      </c>
      <c r="AJ325" s="452" t="s">
        <v>2730</v>
      </c>
    </row>
    <row r="326" ht="15.75" customHeight="1">
      <c r="A326" s="452">
        <v>4097.0</v>
      </c>
      <c r="B326" s="452" t="s">
        <v>149</v>
      </c>
      <c r="C326" s="452" t="s">
        <v>19</v>
      </c>
      <c r="D326" s="452" t="s">
        <v>31</v>
      </c>
      <c r="E326" s="452" t="s">
        <v>812</v>
      </c>
      <c r="F326" s="452" t="s">
        <v>2722</v>
      </c>
      <c r="G326" s="452" t="s">
        <v>1483</v>
      </c>
      <c r="H326" s="452" t="s">
        <v>1980</v>
      </c>
      <c r="I326" s="452" t="s">
        <v>2723</v>
      </c>
      <c r="J326" s="452" t="s">
        <v>2724</v>
      </c>
      <c r="K326" s="452" t="s">
        <v>1318</v>
      </c>
      <c r="L326" s="452" t="s">
        <v>32</v>
      </c>
      <c r="M326" s="452" t="s">
        <v>420</v>
      </c>
      <c r="N326" s="452">
        <v>45377.0</v>
      </c>
      <c r="O326" s="452" t="s">
        <v>2725</v>
      </c>
      <c r="P326" s="452">
        <v>39.899899465573</v>
      </c>
      <c r="Q326" s="452">
        <v>-84.1936027041978</v>
      </c>
      <c r="R326" s="452" t="s">
        <v>1433</v>
      </c>
      <c r="U326" s="452" t="s">
        <v>31</v>
      </c>
      <c r="V326" s="452" t="s">
        <v>2723</v>
      </c>
      <c r="W326" s="452" t="s">
        <v>2726</v>
      </c>
      <c r="X326" s="452" t="s">
        <v>32</v>
      </c>
      <c r="Y326" s="452" t="s">
        <v>420</v>
      </c>
      <c r="Z326" s="452" t="s">
        <v>498</v>
      </c>
      <c r="AA326" s="452">
        <v>44779.0</v>
      </c>
      <c r="AB326" s="452" t="s">
        <v>2734</v>
      </c>
      <c r="AC326" s="452" t="s">
        <v>2729</v>
      </c>
      <c r="AD326" s="452">
        <v>25.0</v>
      </c>
      <c r="AE326" s="452" t="s">
        <v>2735</v>
      </c>
      <c r="AJ326" s="452" t="s">
        <v>2730</v>
      </c>
    </row>
    <row r="327" ht="15.75" customHeight="1">
      <c r="A327" s="452">
        <v>4098.0</v>
      </c>
      <c r="B327" s="452" t="s">
        <v>158</v>
      </c>
      <c r="C327" s="452" t="s">
        <v>19</v>
      </c>
      <c r="D327" s="452" t="s">
        <v>31</v>
      </c>
      <c r="E327" s="452" t="s">
        <v>812</v>
      </c>
      <c r="F327" s="452" t="s">
        <v>2736</v>
      </c>
      <c r="G327" s="452" t="s">
        <v>1285</v>
      </c>
      <c r="H327" s="452" t="s">
        <v>2737</v>
      </c>
      <c r="I327" s="452" t="s">
        <v>2723</v>
      </c>
      <c r="J327" s="452" t="s">
        <v>2738</v>
      </c>
      <c r="K327" s="452" t="s">
        <v>2739</v>
      </c>
      <c r="L327" s="452" t="s">
        <v>32</v>
      </c>
      <c r="M327" s="452" t="s">
        <v>420</v>
      </c>
      <c r="N327" s="452">
        <v>45420.0</v>
      </c>
      <c r="O327" s="452" t="s">
        <v>2740</v>
      </c>
      <c r="P327" s="452">
        <v>39.7154984024517</v>
      </c>
      <c r="Q327" s="452">
        <v>-84.1118245465312</v>
      </c>
      <c r="R327" s="452">
        <v>100.0</v>
      </c>
      <c r="U327" s="452" t="s">
        <v>31</v>
      </c>
      <c r="V327" s="452" t="s">
        <v>2723</v>
      </c>
      <c r="W327" s="452" t="s">
        <v>2726</v>
      </c>
      <c r="X327" s="452" t="s">
        <v>32</v>
      </c>
      <c r="Y327" s="452" t="s">
        <v>420</v>
      </c>
      <c r="Z327" s="452" t="s">
        <v>498</v>
      </c>
      <c r="AA327" s="452">
        <v>44891.0</v>
      </c>
      <c r="AB327" s="452" t="s">
        <v>2741</v>
      </c>
      <c r="AC327" s="452" t="s">
        <v>2733</v>
      </c>
      <c r="AD327" s="452">
        <v>25.0</v>
      </c>
      <c r="AE327" s="452" t="s">
        <v>2742</v>
      </c>
      <c r="AJ327" s="452" t="s">
        <v>2730</v>
      </c>
    </row>
    <row r="328" ht="15.75" customHeight="1">
      <c r="A328" s="452">
        <v>4099.0</v>
      </c>
      <c r="B328" s="452" t="s">
        <v>55</v>
      </c>
      <c r="C328" s="452" t="s">
        <v>19</v>
      </c>
      <c r="D328" s="452" t="s">
        <v>71</v>
      </c>
      <c r="E328" s="452" t="s">
        <v>812</v>
      </c>
      <c r="F328" s="452" t="s">
        <v>2027</v>
      </c>
      <c r="G328" s="452" t="s">
        <v>814</v>
      </c>
      <c r="H328" s="452" t="s">
        <v>2028</v>
      </c>
      <c r="I328" s="452" t="s">
        <v>2029</v>
      </c>
      <c r="J328" s="452" t="s">
        <v>2030</v>
      </c>
      <c r="K328" s="452" t="s">
        <v>2031</v>
      </c>
      <c r="L328" s="452" t="s">
        <v>72</v>
      </c>
      <c r="M328" s="452" t="s">
        <v>420</v>
      </c>
      <c r="P328" s="452">
        <v>34.8706052214557</v>
      </c>
      <c r="Q328" s="452">
        <v>-89.6907200349882</v>
      </c>
      <c r="R328" s="452">
        <v>2000.0</v>
      </c>
      <c r="S328" s="452">
        <v>21.0</v>
      </c>
      <c r="T328" s="452" t="s">
        <v>1716</v>
      </c>
      <c r="U328" s="452" t="s">
        <v>71</v>
      </c>
      <c r="V328" s="452" t="s">
        <v>2029</v>
      </c>
      <c r="W328" s="452" t="s">
        <v>2031</v>
      </c>
      <c r="X328" s="452" t="s">
        <v>72</v>
      </c>
      <c r="Y328" s="452" t="s">
        <v>420</v>
      </c>
      <c r="Z328" s="452" t="s">
        <v>486</v>
      </c>
      <c r="AB328" s="452" t="s">
        <v>2033</v>
      </c>
      <c r="AC328" s="452" t="s">
        <v>2034</v>
      </c>
      <c r="AD328" s="452">
        <v>11.0</v>
      </c>
      <c r="AE328" s="452" t="s">
        <v>662</v>
      </c>
    </row>
    <row r="329" ht="15.75" customHeight="1">
      <c r="A329" s="452">
        <v>4100.0</v>
      </c>
      <c r="B329" s="452" t="s">
        <v>158</v>
      </c>
      <c r="C329" s="452" t="s">
        <v>19</v>
      </c>
      <c r="D329" s="452" t="s">
        <v>2065</v>
      </c>
      <c r="E329" s="452" t="s">
        <v>812</v>
      </c>
      <c r="F329" s="452" t="s">
        <v>2066</v>
      </c>
      <c r="G329" s="452" t="s">
        <v>814</v>
      </c>
      <c r="H329" s="452" t="s">
        <v>2067</v>
      </c>
      <c r="I329" s="452" t="s">
        <v>2068</v>
      </c>
      <c r="J329" s="452" t="s">
        <v>2069</v>
      </c>
      <c r="K329" s="452" t="s">
        <v>2070</v>
      </c>
      <c r="L329" s="452" t="s">
        <v>26</v>
      </c>
      <c r="M329" s="452" t="s">
        <v>420</v>
      </c>
      <c r="N329" s="452">
        <v>94545.0</v>
      </c>
      <c r="P329" s="452">
        <v>37.6341616399576</v>
      </c>
      <c r="Q329" s="452">
        <v>-122.114746015239</v>
      </c>
      <c r="R329" s="452">
        <v>50.0</v>
      </c>
      <c r="U329" s="452" t="s">
        <v>2065</v>
      </c>
      <c r="V329" s="452" t="s">
        <v>2068</v>
      </c>
      <c r="W329" s="452" t="s">
        <v>2070</v>
      </c>
      <c r="X329" s="452" t="s">
        <v>26</v>
      </c>
      <c r="Y329" s="452" t="s">
        <v>420</v>
      </c>
      <c r="Z329" s="452" t="s">
        <v>486</v>
      </c>
      <c r="AA329" s="452">
        <v>45698.0</v>
      </c>
      <c r="AB329" s="452" t="s">
        <v>2071</v>
      </c>
      <c r="AC329" s="452" t="s">
        <v>2072</v>
      </c>
      <c r="AD329" s="452">
        <v>13.0</v>
      </c>
    </row>
    <row r="330" ht="15.75" customHeight="1">
      <c r="A330" s="452">
        <v>4101.0</v>
      </c>
      <c r="B330" s="452" t="s">
        <v>213</v>
      </c>
      <c r="C330" s="452" t="s">
        <v>37</v>
      </c>
      <c r="D330" s="452" t="s">
        <v>1968</v>
      </c>
      <c r="F330" s="452" t="s">
        <v>1969</v>
      </c>
      <c r="G330" s="452" t="s">
        <v>39</v>
      </c>
      <c r="H330" s="452" t="s">
        <v>40</v>
      </c>
      <c r="I330" s="452" t="s">
        <v>1970</v>
      </c>
      <c r="J330" s="452" t="s">
        <v>1971</v>
      </c>
      <c r="K330" s="452" t="s">
        <v>1972</v>
      </c>
      <c r="L330" s="452" t="s">
        <v>195</v>
      </c>
      <c r="M330" s="452" t="s">
        <v>420</v>
      </c>
      <c r="N330" s="452">
        <v>34997.0</v>
      </c>
      <c r="O330" s="452" t="s">
        <v>1973</v>
      </c>
      <c r="P330" s="452">
        <v>27.1557529314333</v>
      </c>
      <c r="Q330" s="452">
        <v>-80.2170232008442</v>
      </c>
      <c r="R330" s="452">
        <v>50.0</v>
      </c>
      <c r="U330" s="452" t="s">
        <v>1969</v>
      </c>
      <c r="V330" s="452" t="s">
        <v>1974</v>
      </c>
      <c r="W330" s="452" t="s">
        <v>1972</v>
      </c>
      <c r="X330" s="452" t="s">
        <v>195</v>
      </c>
      <c r="Y330" s="452" t="s">
        <v>420</v>
      </c>
      <c r="Z330" s="452" t="s">
        <v>1476</v>
      </c>
      <c r="AB330" s="452" t="s">
        <v>1976</v>
      </c>
      <c r="AC330" s="452" t="s">
        <v>1978</v>
      </c>
      <c r="AD330" s="452">
        <v>26.0</v>
      </c>
      <c r="AE330" s="452" t="s">
        <v>1977</v>
      </c>
    </row>
    <row r="331" ht="15.75" customHeight="1">
      <c r="A331" s="452">
        <v>4102.0</v>
      </c>
      <c r="B331" s="452" t="s">
        <v>36</v>
      </c>
      <c r="C331" s="452" t="s">
        <v>19</v>
      </c>
      <c r="D331" s="452" t="s">
        <v>2497</v>
      </c>
      <c r="E331" s="452" t="s">
        <v>812</v>
      </c>
      <c r="F331" s="452" t="s">
        <v>2498</v>
      </c>
      <c r="G331" s="452" t="s">
        <v>814</v>
      </c>
      <c r="H331" s="452" t="s">
        <v>2246</v>
      </c>
      <c r="I331" s="452" t="s">
        <v>2499</v>
      </c>
      <c r="J331" s="452" t="s">
        <v>2500</v>
      </c>
      <c r="K331" s="452" t="s">
        <v>2501</v>
      </c>
      <c r="L331" s="452" t="s">
        <v>250</v>
      </c>
      <c r="M331" s="452" t="s">
        <v>420</v>
      </c>
      <c r="N331" s="452" t="s">
        <v>2502</v>
      </c>
      <c r="P331" s="452">
        <v>40.8667</v>
      </c>
      <c r="Q331" s="452">
        <v>-74.4011</v>
      </c>
      <c r="R331" s="452">
        <v>9.0</v>
      </c>
      <c r="S331" s="452">
        <v>10.0</v>
      </c>
      <c r="T331" s="452" t="s">
        <v>2503</v>
      </c>
      <c r="U331" s="452" t="s">
        <v>2497</v>
      </c>
      <c r="V331" s="452" t="s">
        <v>2499</v>
      </c>
      <c r="W331" s="452" t="s">
        <v>2501</v>
      </c>
      <c r="X331" s="452" t="s">
        <v>250</v>
      </c>
      <c r="Y331" s="452" t="s">
        <v>420</v>
      </c>
      <c r="Z331" s="452" t="s">
        <v>486</v>
      </c>
      <c r="AA331" s="452">
        <v>45867.0</v>
      </c>
      <c r="AB331" s="452" t="s">
        <v>2504</v>
      </c>
      <c r="AC331" s="452" t="s">
        <v>2505</v>
      </c>
      <c r="AD331" s="452">
        <v>12.0</v>
      </c>
    </row>
    <row r="332" ht="15.75" customHeight="1">
      <c r="A332" s="452">
        <v>4103.0</v>
      </c>
      <c r="B332" s="452" t="s">
        <v>149</v>
      </c>
      <c r="C332" s="452" t="s">
        <v>19</v>
      </c>
      <c r="D332" s="452" t="s">
        <v>813</v>
      </c>
      <c r="E332" s="452" t="s">
        <v>812</v>
      </c>
      <c r="F332" s="452" t="s">
        <v>813</v>
      </c>
      <c r="G332" s="452" t="s">
        <v>814</v>
      </c>
      <c r="H332" s="452" t="s">
        <v>40</v>
      </c>
      <c r="I332" s="452" t="s">
        <v>807</v>
      </c>
      <c r="J332" s="452" t="s">
        <v>322</v>
      </c>
      <c r="K332" s="452" t="s">
        <v>322</v>
      </c>
      <c r="L332" s="452" t="s">
        <v>322</v>
      </c>
      <c r="M332" s="452" t="s">
        <v>420</v>
      </c>
      <c r="U332" s="452" t="s">
        <v>815</v>
      </c>
      <c r="V332" s="452" t="s">
        <v>807</v>
      </c>
      <c r="W332" s="452" t="s">
        <v>809</v>
      </c>
      <c r="Y332" s="452" t="s">
        <v>809</v>
      </c>
      <c r="Z332" s="452" t="s">
        <v>486</v>
      </c>
      <c r="AA332" s="452">
        <v>45867.0</v>
      </c>
      <c r="AB332" s="452" t="s">
        <v>816</v>
      </c>
      <c r="AC332" s="452" t="s">
        <v>818</v>
      </c>
      <c r="AD332" s="452">
        <v>23.0</v>
      </c>
      <c r="AE332" s="452" t="s">
        <v>817</v>
      </c>
    </row>
    <row r="333" ht="15.75" customHeight="1">
      <c r="A333" s="452">
        <v>4104.0</v>
      </c>
      <c r="B333" s="452" t="s">
        <v>149</v>
      </c>
      <c r="C333" s="452" t="s">
        <v>19</v>
      </c>
      <c r="D333" s="452" t="s">
        <v>100</v>
      </c>
      <c r="E333" s="452" t="s">
        <v>1209</v>
      </c>
      <c r="F333" s="452" t="s">
        <v>1713</v>
      </c>
      <c r="G333" s="452" t="s">
        <v>814</v>
      </c>
      <c r="H333" s="452" t="s">
        <v>814</v>
      </c>
      <c r="I333" s="452" t="s">
        <v>1718</v>
      </c>
      <c r="K333" s="452" t="s">
        <v>1714</v>
      </c>
      <c r="L333" s="452" t="s">
        <v>141</v>
      </c>
      <c r="M333" s="452" t="s">
        <v>420</v>
      </c>
      <c r="N333" s="452" t="s">
        <v>1715</v>
      </c>
      <c r="P333" s="452">
        <v>34.2073</v>
      </c>
      <c r="Q333" s="452">
        <v>-84.1402</v>
      </c>
      <c r="R333" s="452">
        <v>400.0</v>
      </c>
      <c r="S333" s="452">
        <v>2.0</v>
      </c>
      <c r="T333" s="452" t="s">
        <v>1716</v>
      </c>
      <c r="U333" s="452" t="s">
        <v>1717</v>
      </c>
      <c r="V333" s="452" t="s">
        <v>1718</v>
      </c>
      <c r="W333" s="452" t="s">
        <v>1719</v>
      </c>
      <c r="X333" s="452" t="s">
        <v>141</v>
      </c>
      <c r="Y333" s="452" t="s">
        <v>420</v>
      </c>
      <c r="Z333" s="452" t="s">
        <v>486</v>
      </c>
      <c r="AA333" s="452">
        <v>45872.0</v>
      </c>
      <c r="AB333" s="452" t="s">
        <v>1720</v>
      </c>
      <c r="AC333" s="452" t="s">
        <v>1722</v>
      </c>
      <c r="AD333" s="452">
        <v>24.0</v>
      </c>
      <c r="AE333" s="452" t="s">
        <v>1721</v>
      </c>
    </row>
    <row r="334" ht="15.75" customHeight="1">
      <c r="A334" s="452">
        <v>4105.0</v>
      </c>
      <c r="B334" s="452" t="s">
        <v>55</v>
      </c>
      <c r="C334" s="452" t="s">
        <v>19</v>
      </c>
      <c r="D334" s="452" t="s">
        <v>2450</v>
      </c>
      <c r="E334" s="452" t="s">
        <v>1209</v>
      </c>
      <c r="F334" s="452" t="s">
        <v>2451</v>
      </c>
      <c r="G334" s="452" t="s">
        <v>814</v>
      </c>
      <c r="H334" s="452" t="s">
        <v>2452</v>
      </c>
      <c r="I334" s="452" t="s">
        <v>1425</v>
      </c>
      <c r="J334" s="452" t="s">
        <v>2453</v>
      </c>
      <c r="K334" s="452" t="s">
        <v>738</v>
      </c>
      <c r="L334" s="452" t="s">
        <v>26</v>
      </c>
      <c r="M334" s="452" t="s">
        <v>2454</v>
      </c>
      <c r="N334" s="452" t="s">
        <v>2455</v>
      </c>
      <c r="P334" s="452">
        <v>37.7213</v>
      </c>
      <c r="Q334" s="452">
        <v>-122.1529</v>
      </c>
      <c r="S334" s="452">
        <v>100.0</v>
      </c>
      <c r="T334" s="452" t="s">
        <v>2120</v>
      </c>
      <c r="U334" s="452" t="s">
        <v>2450</v>
      </c>
      <c r="V334" s="452" t="s">
        <v>1425</v>
      </c>
      <c r="W334" s="452" t="s">
        <v>551</v>
      </c>
      <c r="X334" s="452" t="s">
        <v>26</v>
      </c>
      <c r="Y334" s="452" t="s">
        <v>420</v>
      </c>
      <c r="Z334" s="452" t="s">
        <v>486</v>
      </c>
      <c r="AA334" s="452">
        <v>45872.0</v>
      </c>
      <c r="AB334" s="452" t="s">
        <v>2456</v>
      </c>
      <c r="AC334" s="452" t="s">
        <v>4617</v>
      </c>
      <c r="AD334" s="452">
        <v>21.0</v>
      </c>
      <c r="AE334" s="452" t="s">
        <v>2457</v>
      </c>
    </row>
    <row r="335" ht="15.75" customHeight="1">
      <c r="A335" s="452">
        <v>4106.0</v>
      </c>
      <c r="B335" s="452" t="s">
        <v>149</v>
      </c>
      <c r="C335" s="452" t="s">
        <v>19</v>
      </c>
      <c r="D335" s="452" t="s">
        <v>2450</v>
      </c>
      <c r="E335" s="452" t="s">
        <v>1209</v>
      </c>
      <c r="F335" s="452" t="s">
        <v>2459</v>
      </c>
      <c r="G335" s="452" t="s">
        <v>814</v>
      </c>
      <c r="H335" s="452" t="s">
        <v>2452</v>
      </c>
      <c r="I335" s="452" t="s">
        <v>1425</v>
      </c>
      <c r="J335" s="452" t="s">
        <v>2460</v>
      </c>
      <c r="K335" s="452" t="s">
        <v>422</v>
      </c>
      <c r="L335" s="452" t="s">
        <v>49</v>
      </c>
      <c r="M335" s="452" t="s">
        <v>420</v>
      </c>
      <c r="P335" s="452">
        <v>39.6728</v>
      </c>
      <c r="Q335" s="452">
        <v>119.851</v>
      </c>
      <c r="R335" s="452">
        <v>1000.0</v>
      </c>
      <c r="S335" s="452">
        <v>10.0</v>
      </c>
      <c r="T335" s="452" t="s">
        <v>23</v>
      </c>
      <c r="U335" s="452" t="s">
        <v>2450</v>
      </c>
      <c r="V335" s="452" t="s">
        <v>1425</v>
      </c>
      <c r="W335" s="452" t="s">
        <v>551</v>
      </c>
      <c r="X335" s="452" t="s">
        <v>26</v>
      </c>
      <c r="Y335" s="452" t="s">
        <v>420</v>
      </c>
      <c r="Z335" s="452" t="s">
        <v>486</v>
      </c>
      <c r="AA335" s="452">
        <v>45902.0</v>
      </c>
      <c r="AB335" s="452" t="s">
        <v>2461</v>
      </c>
      <c r="AC335" s="452" t="s">
        <v>4617</v>
      </c>
      <c r="AD335" s="452">
        <v>21.0</v>
      </c>
      <c r="AE335" s="452" t="s">
        <v>2462</v>
      </c>
    </row>
    <row r="336" ht="15.75" customHeight="1">
      <c r="A336" s="452">
        <v>4107.0</v>
      </c>
      <c r="B336" s="452" t="s">
        <v>36</v>
      </c>
      <c r="C336" s="452" t="s">
        <v>19</v>
      </c>
      <c r="D336" s="452" t="s">
        <v>74</v>
      </c>
      <c r="E336" s="452" t="s">
        <v>812</v>
      </c>
      <c r="F336" s="452" t="s">
        <v>2138</v>
      </c>
      <c r="G336" s="452" t="s">
        <v>1483</v>
      </c>
      <c r="H336" s="452" t="s">
        <v>41</v>
      </c>
      <c r="I336" s="452" t="s">
        <v>2139</v>
      </c>
      <c r="J336" s="452" t="s">
        <v>2140</v>
      </c>
      <c r="K336" s="452" t="s">
        <v>422</v>
      </c>
      <c r="L336" s="452" t="s">
        <v>49</v>
      </c>
      <c r="M336" s="452" t="s">
        <v>420</v>
      </c>
      <c r="N336" s="452" t="s">
        <v>2141</v>
      </c>
      <c r="O336" s="452" t="s">
        <v>2142</v>
      </c>
      <c r="P336" s="452">
        <v>39.4916</v>
      </c>
      <c r="Q336" s="452">
        <v>119.7212</v>
      </c>
      <c r="S336" s="452">
        <v>0.0</v>
      </c>
      <c r="T336" s="452" t="s">
        <v>23</v>
      </c>
      <c r="U336" s="452" t="s">
        <v>74</v>
      </c>
      <c r="V336" s="452" t="s">
        <v>2139</v>
      </c>
      <c r="W336" s="452" t="s">
        <v>422</v>
      </c>
      <c r="X336" s="452" t="s">
        <v>49</v>
      </c>
      <c r="Y336" s="452" t="s">
        <v>420</v>
      </c>
      <c r="Z336" s="452" t="s">
        <v>486</v>
      </c>
      <c r="AA336" s="452">
        <v>45900.0</v>
      </c>
      <c r="AB336" s="452" t="s">
        <v>2143</v>
      </c>
      <c r="AC336" s="452" t="s">
        <v>2144</v>
      </c>
      <c r="AD336" s="452">
        <v>28.0</v>
      </c>
    </row>
    <row r="337" ht="15.75" customHeight="1">
      <c r="A337" s="452">
        <v>4108.0</v>
      </c>
      <c r="B337" s="452" t="s">
        <v>149</v>
      </c>
      <c r="C337" s="452" t="s">
        <v>19</v>
      </c>
      <c r="D337" s="452" t="s">
        <v>2184</v>
      </c>
      <c r="E337" s="452" t="s">
        <v>812</v>
      </c>
      <c r="F337" s="452" t="s">
        <v>2185</v>
      </c>
      <c r="G337" s="452" t="s">
        <v>2186</v>
      </c>
      <c r="H337" s="452" t="s">
        <v>41</v>
      </c>
      <c r="I337" s="452" t="s">
        <v>2187</v>
      </c>
      <c r="J337" s="452" t="s">
        <v>322</v>
      </c>
      <c r="K337" s="452" t="s">
        <v>322</v>
      </c>
      <c r="L337" s="452" t="s">
        <v>322</v>
      </c>
      <c r="M337" s="452" t="s">
        <v>420</v>
      </c>
      <c r="S337" s="452">
        <v>20.0</v>
      </c>
      <c r="T337" s="452" t="s">
        <v>23</v>
      </c>
      <c r="U337" s="452" t="s">
        <v>2184</v>
      </c>
      <c r="V337" s="452" t="s">
        <v>2187</v>
      </c>
      <c r="W337" s="452" t="s">
        <v>2188</v>
      </c>
      <c r="Y337" s="452" t="s">
        <v>2189</v>
      </c>
      <c r="Z337" s="452" t="s">
        <v>486</v>
      </c>
      <c r="AA337" s="452">
        <v>45900.0</v>
      </c>
      <c r="AB337" s="452" t="s">
        <v>2190</v>
      </c>
      <c r="AC337" s="452" t="s">
        <v>2192</v>
      </c>
      <c r="AD337" s="452">
        <v>36.0</v>
      </c>
      <c r="AE337" s="452" t="s">
        <v>2191</v>
      </c>
    </row>
    <row r="338" ht="15.75" customHeight="1">
      <c r="A338" s="452">
        <v>4109.0</v>
      </c>
      <c r="B338" s="452" t="s">
        <v>149</v>
      </c>
      <c r="C338" s="452" t="s">
        <v>19</v>
      </c>
      <c r="D338" s="452" t="s">
        <v>257</v>
      </c>
      <c r="E338" s="452" t="s">
        <v>812</v>
      </c>
      <c r="F338" s="452" t="s">
        <v>257</v>
      </c>
      <c r="G338" s="452" t="s">
        <v>118</v>
      </c>
      <c r="H338" s="452" t="s">
        <v>2246</v>
      </c>
      <c r="I338" s="452" t="s">
        <v>990</v>
      </c>
      <c r="K338" s="452" t="s">
        <v>2247</v>
      </c>
      <c r="L338" s="452" t="s">
        <v>248</v>
      </c>
      <c r="M338" s="452" t="s">
        <v>420</v>
      </c>
      <c r="O338" s="452" t="s">
        <v>993</v>
      </c>
      <c r="P338" s="452">
        <v>42.7293</v>
      </c>
      <c r="Q338" s="452">
        <v>71.1856</v>
      </c>
      <c r="R338" s="452">
        <v>150.0</v>
      </c>
      <c r="S338" s="452">
        <v>200.0</v>
      </c>
      <c r="T338" s="452" t="s">
        <v>2120</v>
      </c>
      <c r="U338" s="452" t="s">
        <v>257</v>
      </c>
      <c r="V338" s="452" t="s">
        <v>990</v>
      </c>
      <c r="W338" s="452" t="s">
        <v>2248</v>
      </c>
      <c r="X338" s="452" t="s">
        <v>248</v>
      </c>
      <c r="Y338" s="452" t="s">
        <v>420</v>
      </c>
      <c r="Z338" s="452" t="s">
        <v>486</v>
      </c>
      <c r="AA338" s="452">
        <v>45902.0</v>
      </c>
      <c r="AB338" s="452" t="s">
        <v>2249</v>
      </c>
      <c r="AC338" s="452" t="s">
        <v>2251</v>
      </c>
      <c r="AD338" s="452">
        <v>28.0</v>
      </c>
      <c r="AE338" s="452" t="s">
        <v>2250</v>
      </c>
    </row>
    <row r="339" ht="15.75" customHeight="1">
      <c r="A339" s="452">
        <v>4110.0</v>
      </c>
      <c r="B339" s="452" t="s">
        <v>36</v>
      </c>
      <c r="C339" s="452" t="s">
        <v>19</v>
      </c>
      <c r="D339" s="452" t="s">
        <v>2283</v>
      </c>
      <c r="E339" s="452" t="s">
        <v>812</v>
      </c>
      <c r="F339" s="452" t="s">
        <v>2283</v>
      </c>
      <c r="G339" s="452" t="s">
        <v>118</v>
      </c>
      <c r="H339" s="452" t="s">
        <v>2284</v>
      </c>
      <c r="I339" s="452" t="s">
        <v>2285</v>
      </c>
      <c r="J339" s="452" t="s">
        <v>2286</v>
      </c>
      <c r="K339" s="452" t="s">
        <v>2287</v>
      </c>
      <c r="L339" s="452" t="s">
        <v>98</v>
      </c>
      <c r="M339" s="452" t="s">
        <v>420</v>
      </c>
      <c r="N339" s="452" t="s">
        <v>2288</v>
      </c>
      <c r="P339" s="452">
        <v>40.4223</v>
      </c>
      <c r="Q339" s="452">
        <v>80.5895</v>
      </c>
      <c r="R339" s="452">
        <v>750.0</v>
      </c>
      <c r="S339" s="452">
        <v>500.0</v>
      </c>
      <c r="T339" s="452" t="s">
        <v>2120</v>
      </c>
      <c r="U339" s="452" t="s">
        <v>2283</v>
      </c>
      <c r="V339" s="452" t="s">
        <v>2285</v>
      </c>
      <c r="W339" s="452" t="s">
        <v>2289</v>
      </c>
      <c r="X339" s="452" t="s">
        <v>248</v>
      </c>
      <c r="Y339" s="452" t="s">
        <v>420</v>
      </c>
      <c r="Z339" s="452" t="s">
        <v>486</v>
      </c>
      <c r="AA339" s="452">
        <v>45902.0</v>
      </c>
      <c r="AB339" s="452" t="s">
        <v>2290</v>
      </c>
      <c r="AC339" s="452" t="s">
        <v>4618</v>
      </c>
      <c r="AD339" s="452">
        <v>28.0</v>
      </c>
    </row>
    <row r="340" ht="15.75" customHeight="1">
      <c r="A340" s="452">
        <v>4111.0</v>
      </c>
      <c r="B340" s="452" t="s">
        <v>149</v>
      </c>
      <c r="C340" s="452" t="s">
        <v>19</v>
      </c>
      <c r="D340" s="452" t="s">
        <v>204</v>
      </c>
      <c r="E340" s="452" t="s">
        <v>1209</v>
      </c>
      <c r="F340" s="452" t="s">
        <v>1210</v>
      </c>
      <c r="G340" s="452" t="s">
        <v>118</v>
      </c>
      <c r="H340" s="452" t="s">
        <v>814</v>
      </c>
      <c r="I340" s="452" t="s">
        <v>1217</v>
      </c>
      <c r="J340" s="452" t="s">
        <v>1218</v>
      </c>
      <c r="K340" s="452" t="s">
        <v>1201</v>
      </c>
      <c r="L340" s="452" t="s">
        <v>103</v>
      </c>
      <c r="M340" s="452" t="s">
        <v>618</v>
      </c>
      <c r="N340" s="452" t="s">
        <v>1211</v>
      </c>
      <c r="P340" s="452">
        <v>44.1165</v>
      </c>
      <c r="Q340" s="452">
        <v>79.8459</v>
      </c>
      <c r="R340" s="452">
        <v>1000.0</v>
      </c>
      <c r="S340" s="452">
        <v>36.0</v>
      </c>
      <c r="T340" s="452" t="s">
        <v>23</v>
      </c>
      <c r="U340" s="452" t="s">
        <v>334</v>
      </c>
      <c r="V340" s="452" t="s">
        <v>1212</v>
      </c>
      <c r="W340" s="452" t="s">
        <v>1213</v>
      </c>
      <c r="Y340" s="452" t="s">
        <v>467</v>
      </c>
      <c r="Z340" s="452" t="s">
        <v>486</v>
      </c>
      <c r="AA340" s="452">
        <v>45902.0</v>
      </c>
      <c r="AB340" s="452" t="s">
        <v>1214</v>
      </c>
      <c r="AC340" s="452" t="s">
        <v>4619</v>
      </c>
      <c r="AD340" s="452">
        <v>29.0</v>
      </c>
      <c r="AE340" s="452" t="s">
        <v>1215</v>
      </c>
    </row>
    <row r="341" ht="15.75" customHeight="1">
      <c r="A341" s="452">
        <v>4112.0</v>
      </c>
      <c r="B341" s="452" t="s">
        <v>36</v>
      </c>
      <c r="C341" s="452" t="s">
        <v>19</v>
      </c>
      <c r="D341" s="452" t="s">
        <v>1437</v>
      </c>
      <c r="E341" s="452" t="s">
        <v>812</v>
      </c>
      <c r="F341" s="452" t="s">
        <v>1438</v>
      </c>
      <c r="G341" s="452" t="s">
        <v>118</v>
      </c>
      <c r="H341" s="452" t="s">
        <v>1439</v>
      </c>
      <c r="I341" s="452" t="s">
        <v>1440</v>
      </c>
      <c r="J341" s="452" t="s">
        <v>1441</v>
      </c>
      <c r="K341" s="452" t="s">
        <v>1442</v>
      </c>
      <c r="L341" s="452" t="s">
        <v>1443</v>
      </c>
      <c r="M341" s="452" t="s">
        <v>420</v>
      </c>
      <c r="N341" s="452" t="s">
        <v>1444</v>
      </c>
      <c r="O341" s="452" t="s">
        <v>1445</v>
      </c>
      <c r="P341" s="452">
        <v>45.0592</v>
      </c>
      <c r="Q341" s="452">
        <v>93.3138</v>
      </c>
      <c r="S341" s="452">
        <v>0.0</v>
      </c>
      <c r="T341" s="452" t="s">
        <v>23</v>
      </c>
      <c r="U341" s="452" t="s">
        <v>1437</v>
      </c>
      <c r="V341" s="452" t="s">
        <v>1440</v>
      </c>
      <c r="W341" s="452" t="s">
        <v>1446</v>
      </c>
      <c r="X341" s="452" t="s">
        <v>1443</v>
      </c>
      <c r="Y341" s="452" t="s">
        <v>420</v>
      </c>
      <c r="Z341" s="452" t="s">
        <v>486</v>
      </c>
      <c r="AA341" s="452">
        <v>45902.0</v>
      </c>
      <c r="AB341" s="452" t="s">
        <v>1447</v>
      </c>
      <c r="AC341" s="452" t="s">
        <v>1448</v>
      </c>
      <c r="AD341" s="452">
        <v>27.0</v>
      </c>
    </row>
    <row r="342" ht="15.75" customHeight="1">
      <c r="A342" s="452">
        <v>4113.0</v>
      </c>
      <c r="B342" s="452" t="s">
        <v>149</v>
      </c>
      <c r="C342" s="452" t="s">
        <v>19</v>
      </c>
      <c r="D342" s="452" t="s">
        <v>2468</v>
      </c>
      <c r="E342" s="452" t="s">
        <v>812</v>
      </c>
      <c r="F342" s="452" t="s">
        <v>2469</v>
      </c>
      <c r="G342" s="452" t="s">
        <v>2056</v>
      </c>
      <c r="H342" s="452" t="s">
        <v>2057</v>
      </c>
      <c r="I342" s="452" t="s">
        <v>2470</v>
      </c>
      <c r="J342" s="452" t="s">
        <v>2471</v>
      </c>
      <c r="K342" s="452" t="s">
        <v>1332</v>
      </c>
      <c r="L342" s="452" t="s">
        <v>2472</v>
      </c>
      <c r="M342" s="452" t="s">
        <v>420</v>
      </c>
      <c r="N342" s="452" t="s">
        <v>2473</v>
      </c>
      <c r="P342" s="452">
        <v>41.1715</v>
      </c>
      <c r="Q342" s="452">
        <v>73.1865</v>
      </c>
      <c r="R342" s="452">
        <v>300.0</v>
      </c>
      <c r="S342" s="452">
        <v>1.0</v>
      </c>
      <c r="T342" s="452" t="s">
        <v>23</v>
      </c>
      <c r="U342" s="452" t="s">
        <v>2468</v>
      </c>
      <c r="V342" s="452" t="s">
        <v>2470</v>
      </c>
      <c r="W342" s="452" t="s">
        <v>2474</v>
      </c>
      <c r="X342" s="452" t="s">
        <v>248</v>
      </c>
      <c r="Y342" s="452" t="s">
        <v>420</v>
      </c>
      <c r="Z342" s="452" t="s">
        <v>486</v>
      </c>
      <c r="AA342" s="452">
        <v>45902.0</v>
      </c>
      <c r="AB342" s="452" t="s">
        <v>2475</v>
      </c>
      <c r="AC342" s="452" t="s">
        <v>2476</v>
      </c>
      <c r="AD342" s="452">
        <v>26.0</v>
      </c>
    </row>
    <row r="343" ht="15.75" customHeight="1">
      <c r="A343" s="452">
        <v>4114.0</v>
      </c>
      <c r="B343" s="452" t="s">
        <v>36</v>
      </c>
      <c r="C343" s="452" t="s">
        <v>19</v>
      </c>
      <c r="D343" s="452" t="s">
        <v>2581</v>
      </c>
      <c r="E343" s="452" t="s">
        <v>812</v>
      </c>
      <c r="F343" s="452" t="s">
        <v>2582</v>
      </c>
      <c r="G343" s="452" t="s">
        <v>118</v>
      </c>
      <c r="H343" s="452" t="s">
        <v>2583</v>
      </c>
      <c r="I343" s="452" t="s">
        <v>2584</v>
      </c>
      <c r="J343" s="452" t="s">
        <v>2585</v>
      </c>
      <c r="K343" s="452" t="s">
        <v>551</v>
      </c>
      <c r="L343" s="452" t="s">
        <v>26</v>
      </c>
      <c r="M343" s="452" t="s">
        <v>420</v>
      </c>
      <c r="N343" s="452">
        <v>95138.0</v>
      </c>
      <c r="O343" s="452" t="s">
        <v>2586</v>
      </c>
      <c r="P343" s="452">
        <v>37.2613744139406</v>
      </c>
      <c r="Q343" s="452">
        <v>-121.784331857672</v>
      </c>
      <c r="R343" s="452">
        <v>60.0</v>
      </c>
      <c r="U343" s="452" t="s">
        <v>2587</v>
      </c>
      <c r="V343" s="452" t="s">
        <v>2588</v>
      </c>
      <c r="W343" s="452" t="s">
        <v>551</v>
      </c>
      <c r="X343" s="452" t="s">
        <v>26</v>
      </c>
      <c r="Y343" s="452" t="s">
        <v>420</v>
      </c>
      <c r="Z343" s="452" t="s">
        <v>2589</v>
      </c>
      <c r="AB343" s="452" t="s">
        <v>2591</v>
      </c>
      <c r="AC343" s="452" t="s">
        <v>2593</v>
      </c>
      <c r="AD343" s="452">
        <v>28.0</v>
      </c>
      <c r="AE343" s="452" t="s">
        <v>2592</v>
      </c>
      <c r="AF343" s="452" t="s">
        <v>2594</v>
      </c>
      <c r="AH343" s="452" t="s">
        <v>2596</v>
      </c>
      <c r="AK343" s="452" t="s">
        <v>2595</v>
      </c>
    </row>
    <row r="344" ht="15.75" customHeight="1">
      <c r="A344" s="452">
        <v>4115.0</v>
      </c>
      <c r="B344" s="452" t="s">
        <v>149</v>
      </c>
      <c r="C344" s="452" t="s">
        <v>19</v>
      </c>
      <c r="D344" s="452" t="s">
        <v>154</v>
      </c>
      <c r="E344" s="452" t="s">
        <v>812</v>
      </c>
      <c r="F344" s="452" t="s">
        <v>154</v>
      </c>
      <c r="G344" s="452" t="s">
        <v>118</v>
      </c>
      <c r="H344" s="452" t="s">
        <v>814</v>
      </c>
      <c r="I344" s="452" t="s">
        <v>1601</v>
      </c>
      <c r="J344" s="452" t="s">
        <v>1606</v>
      </c>
      <c r="K344" s="452" t="s">
        <v>1599</v>
      </c>
      <c r="L344" s="452" t="s">
        <v>141</v>
      </c>
      <c r="M344" s="452" t="s">
        <v>420</v>
      </c>
      <c r="N344" s="452">
        <v>30308.0</v>
      </c>
      <c r="O344" s="452" t="s">
        <v>1600</v>
      </c>
      <c r="P344" s="452">
        <v>33.75</v>
      </c>
      <c r="Q344" s="452">
        <v>-84.38</v>
      </c>
      <c r="R344" s="452" t="s">
        <v>237</v>
      </c>
      <c r="S344" s="452">
        <v>50.0</v>
      </c>
      <c r="T344" s="452" t="s">
        <v>43</v>
      </c>
      <c r="U344" s="452" t="s">
        <v>154</v>
      </c>
      <c r="V344" s="452" t="s">
        <v>1601</v>
      </c>
      <c r="W344" s="452" t="s">
        <v>1607</v>
      </c>
      <c r="X344" s="452" t="s">
        <v>26</v>
      </c>
      <c r="Y344" s="452" t="s">
        <v>420</v>
      </c>
      <c r="Z344" s="452" t="s">
        <v>468</v>
      </c>
      <c r="AB344" s="452" t="s">
        <v>237</v>
      </c>
      <c r="AC344" s="452" t="s">
        <v>1604</v>
      </c>
      <c r="AD344" s="452">
        <v>30.0</v>
      </c>
      <c r="AE344" s="452" t="s">
        <v>1603</v>
      </c>
      <c r="AJ344" s="452" t="s">
        <v>1605</v>
      </c>
    </row>
    <row r="345" ht="15.75" customHeight="1">
      <c r="A345" s="452">
        <v>4116.0</v>
      </c>
      <c r="B345" s="452" t="s">
        <v>149</v>
      </c>
      <c r="C345" s="452" t="s">
        <v>19</v>
      </c>
      <c r="D345" s="452" t="s">
        <v>77</v>
      </c>
      <c r="E345" s="452" t="s">
        <v>812</v>
      </c>
      <c r="F345" s="452" t="s">
        <v>2145</v>
      </c>
      <c r="G345" s="452" t="s">
        <v>118</v>
      </c>
      <c r="H345" s="452" t="s">
        <v>2146</v>
      </c>
      <c r="I345" s="452" t="s">
        <v>2147</v>
      </c>
      <c r="J345" s="452" t="s">
        <v>2148</v>
      </c>
      <c r="K345" s="452" t="s">
        <v>2149</v>
      </c>
      <c r="L345" s="452" t="s">
        <v>78</v>
      </c>
      <c r="M345" s="452" t="s">
        <v>420</v>
      </c>
      <c r="N345" s="452">
        <v>40065.0</v>
      </c>
      <c r="P345" s="452">
        <v>38.1678</v>
      </c>
      <c r="Q345" s="452">
        <v>85.1856</v>
      </c>
      <c r="R345" s="452">
        <v>700.0</v>
      </c>
      <c r="S345" s="452">
        <v>6.0</v>
      </c>
      <c r="T345" s="452" t="s">
        <v>43</v>
      </c>
      <c r="U345" s="452" t="s">
        <v>58</v>
      </c>
      <c r="V345" s="452" t="s">
        <v>2150</v>
      </c>
      <c r="W345" s="452" t="s">
        <v>2151</v>
      </c>
      <c r="X345" s="452" t="s">
        <v>103</v>
      </c>
      <c r="Y345" s="452" t="s">
        <v>618</v>
      </c>
      <c r="Z345" s="452" t="s">
        <v>486</v>
      </c>
      <c r="AA345" s="452">
        <v>45918.0</v>
      </c>
      <c r="AB345" s="452" t="s">
        <v>2152</v>
      </c>
      <c r="AC345" s="452" t="s">
        <v>2153</v>
      </c>
      <c r="AD345" s="452">
        <v>29.0</v>
      </c>
    </row>
    <row r="346" ht="15.75" customHeight="1">
      <c r="A346" s="452">
        <v>4117.0</v>
      </c>
      <c r="B346" s="452" t="s">
        <v>36</v>
      </c>
      <c r="C346" s="452" t="s">
        <v>19</v>
      </c>
      <c r="D346" s="452" t="s">
        <v>105</v>
      </c>
      <c r="E346" s="452" t="s">
        <v>812</v>
      </c>
      <c r="F346" s="452" t="s">
        <v>105</v>
      </c>
      <c r="G346" s="452" t="s">
        <v>118</v>
      </c>
      <c r="H346" s="452" t="s">
        <v>814</v>
      </c>
      <c r="I346" s="452" t="s">
        <v>1830</v>
      </c>
      <c r="J346" s="452" t="s">
        <v>1831</v>
      </c>
      <c r="K346" s="452" t="s">
        <v>1302</v>
      </c>
      <c r="L346" s="452" t="s">
        <v>106</v>
      </c>
      <c r="M346" s="452" t="s">
        <v>420</v>
      </c>
      <c r="N346" s="452">
        <v>14513.0</v>
      </c>
      <c r="O346" s="452" t="s">
        <v>1832</v>
      </c>
      <c r="P346" s="452">
        <v>43.056</v>
      </c>
      <c r="Q346" s="452">
        <v>77.07</v>
      </c>
      <c r="S346" s="452">
        <v>0.0</v>
      </c>
      <c r="T346" s="452" t="s">
        <v>23</v>
      </c>
      <c r="U346" s="452" t="s">
        <v>105</v>
      </c>
      <c r="V346" s="452" t="s">
        <v>1830</v>
      </c>
      <c r="W346" s="452" t="s">
        <v>1302</v>
      </c>
      <c r="X346" s="452" t="s">
        <v>106</v>
      </c>
      <c r="Y346" s="452" t="s">
        <v>420</v>
      </c>
      <c r="Z346" s="452" t="s">
        <v>486</v>
      </c>
      <c r="AA346" s="452">
        <v>45918.0</v>
      </c>
      <c r="AB346" s="452" t="s">
        <v>1833</v>
      </c>
      <c r="AC346" s="452" t="s">
        <v>1834</v>
      </c>
      <c r="AD346" s="452">
        <v>22.0</v>
      </c>
    </row>
    <row r="347" ht="15.75" customHeight="1">
      <c r="A347" s="452">
        <v>4118.0</v>
      </c>
      <c r="B347" s="452" t="s">
        <v>149</v>
      </c>
      <c r="C347" s="452" t="s">
        <v>19</v>
      </c>
      <c r="D347" s="452" t="s">
        <v>350</v>
      </c>
      <c r="E347" s="452" t="s">
        <v>812</v>
      </c>
      <c r="F347" s="452" t="s">
        <v>350</v>
      </c>
      <c r="G347" s="452" t="s">
        <v>118</v>
      </c>
      <c r="H347" s="452" t="s">
        <v>2743</v>
      </c>
      <c r="I347" s="452" t="s">
        <v>2744</v>
      </c>
      <c r="J347" s="452" t="s">
        <v>2745</v>
      </c>
      <c r="K347" s="452" t="s">
        <v>1920</v>
      </c>
      <c r="L347" s="452" t="s">
        <v>243</v>
      </c>
      <c r="M347" s="452" t="s">
        <v>420</v>
      </c>
      <c r="N347" s="452">
        <v>97062.0</v>
      </c>
      <c r="O347" s="452" t="s">
        <v>2746</v>
      </c>
      <c r="P347" s="452">
        <v>45.3813</v>
      </c>
      <c r="Q347" s="452">
        <v>122.7937</v>
      </c>
      <c r="U347" s="452" t="s">
        <v>350</v>
      </c>
      <c r="V347" s="452" t="s">
        <v>2744</v>
      </c>
      <c r="W347" s="452" t="s">
        <v>1920</v>
      </c>
      <c r="X347" s="452" t="s">
        <v>243</v>
      </c>
      <c r="Y347" s="452" t="s">
        <v>420</v>
      </c>
      <c r="Z347" s="452" t="s">
        <v>486</v>
      </c>
      <c r="AA347" s="452">
        <v>45918.0</v>
      </c>
      <c r="AB347" s="452" t="s">
        <v>2747</v>
      </c>
      <c r="AC347" s="452" t="s">
        <v>4620</v>
      </c>
      <c r="AD347" s="452">
        <v>26.0</v>
      </c>
      <c r="AE347" s="452" t="s">
        <v>2748</v>
      </c>
    </row>
    <row r="348" ht="15.75" customHeight="1">
      <c r="A348" s="452">
        <v>5001.0</v>
      </c>
      <c r="B348" s="452" t="s">
        <v>36</v>
      </c>
      <c r="C348" s="452" t="s">
        <v>37</v>
      </c>
      <c r="D348" s="452" t="s">
        <v>216</v>
      </c>
      <c r="E348" s="452" t="s">
        <v>812</v>
      </c>
      <c r="F348" s="452" t="s">
        <v>216</v>
      </c>
      <c r="G348" s="452" t="s">
        <v>39</v>
      </c>
      <c r="H348" s="452" t="s">
        <v>40</v>
      </c>
      <c r="I348" s="452" t="s">
        <v>428</v>
      </c>
      <c r="J348" s="452" t="s">
        <v>429</v>
      </c>
      <c r="K348" s="452" t="s">
        <v>430</v>
      </c>
      <c r="L348" s="452" t="s">
        <v>26</v>
      </c>
      <c r="M348" s="452" t="s">
        <v>420</v>
      </c>
      <c r="N348" s="452">
        <v>94804.0</v>
      </c>
      <c r="O348" s="452" t="s">
        <v>431</v>
      </c>
      <c r="P348" s="452">
        <v>37.9208482060344</v>
      </c>
      <c r="Q348" s="452">
        <v>-122.352250245024</v>
      </c>
      <c r="R348" s="452">
        <v>30.0</v>
      </c>
      <c r="U348" s="452" t="s">
        <v>216</v>
      </c>
      <c r="V348" s="452" t="s">
        <v>428</v>
      </c>
      <c r="W348" s="452" t="s">
        <v>430</v>
      </c>
      <c r="X348" s="452" t="s">
        <v>26</v>
      </c>
      <c r="Y348" s="452" t="s">
        <v>420</v>
      </c>
      <c r="Z348" s="452" t="s">
        <v>432</v>
      </c>
      <c r="AA348" s="452">
        <v>44417.0</v>
      </c>
      <c r="AB348" s="452" t="s">
        <v>433</v>
      </c>
      <c r="AC348" s="452" t="s">
        <v>435</v>
      </c>
      <c r="AD348" s="452">
        <v>19.0</v>
      </c>
      <c r="AE348" s="452" t="s">
        <v>434</v>
      </c>
      <c r="AJ348" s="452" t="s">
        <v>436</v>
      </c>
    </row>
    <row r="349" ht="15.75" customHeight="1">
      <c r="A349" s="452">
        <v>5002.0</v>
      </c>
      <c r="B349" s="452" t="s">
        <v>36</v>
      </c>
      <c r="C349" s="452" t="s">
        <v>37</v>
      </c>
      <c r="D349" s="452" t="s">
        <v>217</v>
      </c>
      <c r="E349" s="452" t="s">
        <v>812</v>
      </c>
      <c r="F349" s="452" t="s">
        <v>438</v>
      </c>
      <c r="G349" s="452" t="s">
        <v>45</v>
      </c>
      <c r="H349" s="452" t="s">
        <v>218</v>
      </c>
      <c r="I349" s="452" t="s">
        <v>439</v>
      </c>
      <c r="J349" s="452" t="s">
        <v>440</v>
      </c>
      <c r="K349" s="452" t="s">
        <v>441</v>
      </c>
      <c r="L349" s="452" t="s">
        <v>64</v>
      </c>
      <c r="M349" s="452" t="s">
        <v>420</v>
      </c>
      <c r="N349" s="452">
        <v>47201.0</v>
      </c>
      <c r="P349" s="452">
        <v>40.6048783510483</v>
      </c>
      <c r="Q349" s="452">
        <v>-85.8580775791549</v>
      </c>
      <c r="U349" s="452" t="s">
        <v>442</v>
      </c>
      <c r="V349" s="452" t="s">
        <v>443</v>
      </c>
      <c r="W349" s="452" t="s">
        <v>444</v>
      </c>
      <c r="X349" s="452" t="s">
        <v>64</v>
      </c>
      <c r="Y349" s="452" t="s">
        <v>420</v>
      </c>
      <c r="Z349" s="452" t="s">
        <v>445</v>
      </c>
      <c r="AA349" s="452">
        <v>45529.0</v>
      </c>
      <c r="AB349" s="452" t="s">
        <v>446</v>
      </c>
      <c r="AC349" s="452" t="s">
        <v>448</v>
      </c>
      <c r="AD349" s="452">
        <v>30.0</v>
      </c>
      <c r="AE349" s="452" t="s">
        <v>447</v>
      </c>
    </row>
    <row r="350" ht="15.75" customHeight="1">
      <c r="A350" s="452">
        <v>5003.0</v>
      </c>
      <c r="B350" s="452" t="s">
        <v>158</v>
      </c>
      <c r="C350" s="452" t="s">
        <v>37</v>
      </c>
      <c r="D350" s="452" t="s">
        <v>351</v>
      </c>
      <c r="E350" s="452" t="s">
        <v>812</v>
      </c>
      <c r="F350" s="452" t="s">
        <v>449</v>
      </c>
      <c r="G350" s="452" t="s">
        <v>223</v>
      </c>
      <c r="H350" s="452" t="s">
        <v>4621</v>
      </c>
      <c r="I350" s="452" t="s">
        <v>450</v>
      </c>
      <c r="J350" s="452" t="s">
        <v>451</v>
      </c>
      <c r="K350" s="452" t="s">
        <v>444</v>
      </c>
      <c r="L350" s="452" t="s">
        <v>32</v>
      </c>
      <c r="M350" s="452" t="s">
        <v>420</v>
      </c>
      <c r="N350" s="452">
        <v>43212.0</v>
      </c>
      <c r="O350" s="452" t="s">
        <v>452</v>
      </c>
      <c r="P350" s="452">
        <v>39.9976328506567</v>
      </c>
      <c r="Q350" s="452">
        <v>-83.0421698079566</v>
      </c>
      <c r="R350" s="452">
        <v>15.0</v>
      </c>
      <c r="S350" s="452">
        <v>100.0</v>
      </c>
      <c r="U350" s="452" t="s">
        <v>351</v>
      </c>
      <c r="V350" s="452" t="s">
        <v>450</v>
      </c>
      <c r="W350" s="452" t="s">
        <v>444</v>
      </c>
      <c r="X350" s="452" t="s">
        <v>32</v>
      </c>
      <c r="Y350" s="452" t="s">
        <v>420</v>
      </c>
      <c r="Z350" s="452" t="s">
        <v>453</v>
      </c>
      <c r="AA350" s="452">
        <v>45432.0</v>
      </c>
      <c r="AB350" s="452" t="s">
        <v>454</v>
      </c>
      <c r="AC350" s="452" t="s">
        <v>455</v>
      </c>
      <c r="AD350" s="452">
        <v>24.0</v>
      </c>
      <c r="AF350" s="452" t="s">
        <v>456</v>
      </c>
      <c r="AG350" s="452" t="s">
        <v>457</v>
      </c>
      <c r="AH350" s="452" t="s">
        <v>458</v>
      </c>
      <c r="AJ350" s="452" t="s">
        <v>454</v>
      </c>
    </row>
    <row r="351" ht="15.75" customHeight="1">
      <c r="A351" s="452">
        <v>5004.0</v>
      </c>
      <c r="B351" s="452" t="s">
        <v>158</v>
      </c>
      <c r="C351" s="452" t="s">
        <v>37</v>
      </c>
      <c r="D351" s="452" t="s">
        <v>351</v>
      </c>
      <c r="E351" s="452" t="s">
        <v>812</v>
      </c>
      <c r="F351" s="452" t="s">
        <v>449</v>
      </c>
      <c r="G351" s="452" t="s">
        <v>39</v>
      </c>
      <c r="H351" s="452" t="s">
        <v>40</v>
      </c>
      <c r="I351" s="452" t="s">
        <v>450</v>
      </c>
      <c r="J351" s="452" t="s">
        <v>451</v>
      </c>
      <c r="K351" s="452" t="s">
        <v>444</v>
      </c>
      <c r="L351" s="452" t="s">
        <v>32</v>
      </c>
      <c r="M351" s="452" t="s">
        <v>420</v>
      </c>
      <c r="N351" s="452">
        <v>43212.0</v>
      </c>
      <c r="O351" s="452" t="s">
        <v>452</v>
      </c>
      <c r="P351" s="452">
        <v>39.9976328506567</v>
      </c>
      <c r="Q351" s="452">
        <v>-83.0421698079566</v>
      </c>
      <c r="R351" s="452">
        <v>15.0</v>
      </c>
      <c r="S351" s="452">
        <v>100.0</v>
      </c>
      <c r="U351" s="452" t="s">
        <v>351</v>
      </c>
      <c r="V351" s="452" t="s">
        <v>450</v>
      </c>
      <c r="W351" s="452" t="s">
        <v>444</v>
      </c>
      <c r="X351" s="452" t="s">
        <v>32</v>
      </c>
      <c r="Y351" s="452" t="s">
        <v>420</v>
      </c>
      <c r="Z351" s="452" t="s">
        <v>453</v>
      </c>
      <c r="AA351" s="452">
        <v>45432.0</v>
      </c>
      <c r="AB351" s="452" t="s">
        <v>454</v>
      </c>
      <c r="AC351" s="452" t="s">
        <v>455</v>
      </c>
      <c r="AD351" s="452">
        <v>24.0</v>
      </c>
      <c r="AF351" s="452" t="s">
        <v>456</v>
      </c>
      <c r="AG351" s="452" t="s">
        <v>457</v>
      </c>
      <c r="AH351" s="452" t="s">
        <v>458</v>
      </c>
      <c r="AJ351" s="452" t="s">
        <v>454</v>
      </c>
    </row>
    <row r="352" ht="15.75" customHeight="1">
      <c r="A352" s="452">
        <v>5005.0</v>
      </c>
      <c r="B352" s="452" t="s">
        <v>149</v>
      </c>
      <c r="C352" s="452" t="s">
        <v>37</v>
      </c>
      <c r="D352" s="452" t="s">
        <v>134</v>
      </c>
      <c r="E352" s="452" t="s">
        <v>812</v>
      </c>
      <c r="F352" s="452" t="s">
        <v>459</v>
      </c>
      <c r="G352" s="452" t="s">
        <v>39</v>
      </c>
      <c r="H352" s="452" t="s">
        <v>40</v>
      </c>
      <c r="I352" s="452" t="s">
        <v>460</v>
      </c>
      <c r="J352" s="452" t="s">
        <v>461</v>
      </c>
      <c r="K352" s="452" t="s">
        <v>462</v>
      </c>
      <c r="L352" s="452" t="s">
        <v>78</v>
      </c>
      <c r="M352" s="452" t="s">
        <v>420</v>
      </c>
      <c r="N352" s="452">
        <v>42101.0</v>
      </c>
      <c r="O352" s="452" t="s">
        <v>463</v>
      </c>
      <c r="P352" s="452">
        <v>37.04</v>
      </c>
      <c r="Q352" s="452">
        <v>-86.32</v>
      </c>
      <c r="S352" s="452">
        <v>30.0</v>
      </c>
      <c r="T352" s="452" t="s">
        <v>43</v>
      </c>
      <c r="U352" s="452" t="s">
        <v>134</v>
      </c>
      <c r="V352" s="452" t="s">
        <v>460</v>
      </c>
      <c r="W352" s="452" t="s">
        <v>465</v>
      </c>
      <c r="X352" s="452" t="s">
        <v>466</v>
      </c>
      <c r="Y352" s="452" t="s">
        <v>467</v>
      </c>
      <c r="Z352" s="452" t="s">
        <v>468</v>
      </c>
      <c r="AB352" s="452" t="s">
        <v>470</v>
      </c>
      <c r="AC352" s="452" t="s">
        <v>4591</v>
      </c>
      <c r="AD352" s="452">
        <v>31.0</v>
      </c>
      <c r="AE352" s="452" t="s">
        <v>471</v>
      </c>
    </row>
    <row r="353" ht="15.75" customHeight="1">
      <c r="A353" s="452">
        <v>5006.0</v>
      </c>
      <c r="B353" s="452" t="s">
        <v>36</v>
      </c>
      <c r="C353" s="452" t="s">
        <v>37</v>
      </c>
      <c r="D353" s="452" t="s">
        <v>134</v>
      </c>
      <c r="E353" s="452" t="s">
        <v>812</v>
      </c>
      <c r="F353" s="452" t="s">
        <v>473</v>
      </c>
      <c r="G353" s="452" t="s">
        <v>39</v>
      </c>
      <c r="H353" s="452" t="s">
        <v>40</v>
      </c>
      <c r="I353" s="452" t="s">
        <v>460</v>
      </c>
      <c r="J353" s="452" t="s">
        <v>474</v>
      </c>
      <c r="K353" s="452" t="s">
        <v>475</v>
      </c>
      <c r="L353" s="452" t="s">
        <v>60</v>
      </c>
      <c r="M353" s="452" t="s">
        <v>420</v>
      </c>
      <c r="N353" s="452">
        <v>37167.0</v>
      </c>
      <c r="O353" s="452" t="s">
        <v>476</v>
      </c>
      <c r="P353" s="452">
        <v>36.2176871172536</v>
      </c>
      <c r="Q353" s="452">
        <v>-86.4610295288187</v>
      </c>
      <c r="R353" s="452">
        <v>400.0</v>
      </c>
      <c r="U353" s="452" t="s">
        <v>134</v>
      </c>
      <c r="V353" s="452" t="s">
        <v>460</v>
      </c>
      <c r="W353" s="452" t="s">
        <v>465</v>
      </c>
      <c r="X353" s="452" t="s">
        <v>466</v>
      </c>
      <c r="Y353" s="452" t="s">
        <v>467</v>
      </c>
      <c r="Z353" s="452" t="s">
        <v>478</v>
      </c>
      <c r="AB353" s="452" t="s">
        <v>480</v>
      </c>
      <c r="AC353" s="452" t="s">
        <v>4591</v>
      </c>
      <c r="AD353" s="452">
        <v>31.0</v>
      </c>
      <c r="AE353" s="452" t="s">
        <v>481</v>
      </c>
    </row>
    <row r="354" ht="15.75" customHeight="1">
      <c r="A354" s="452">
        <v>5007.0</v>
      </c>
      <c r="B354" s="452" t="s">
        <v>213</v>
      </c>
      <c r="C354" s="452" t="s">
        <v>37</v>
      </c>
      <c r="D354" s="452" t="s">
        <v>4622</v>
      </c>
      <c r="E354" s="452" t="s">
        <v>1209</v>
      </c>
      <c r="F354" s="452" t="s">
        <v>4623</v>
      </c>
      <c r="G354" s="452" t="s">
        <v>39</v>
      </c>
      <c r="H354" s="452" t="s">
        <v>40</v>
      </c>
      <c r="I354" s="452" t="s">
        <v>4624</v>
      </c>
      <c r="J354" s="452" t="s">
        <v>4625</v>
      </c>
      <c r="K354" s="452" t="s">
        <v>4623</v>
      </c>
      <c r="L354" s="452" t="s">
        <v>42</v>
      </c>
      <c r="M354" s="452" t="s">
        <v>420</v>
      </c>
      <c r="N354" s="452">
        <v>48030.0</v>
      </c>
      <c r="O354" s="452" t="s">
        <v>4626</v>
      </c>
      <c r="P354" s="452">
        <v>42.4750234051972</v>
      </c>
      <c r="Q354" s="452">
        <v>-83.0921562730022</v>
      </c>
      <c r="R354" s="452">
        <v>20.0</v>
      </c>
      <c r="S354" s="452">
        <v>400.0</v>
      </c>
      <c r="T354" s="452" t="s">
        <v>2120</v>
      </c>
      <c r="U354" s="452" t="s">
        <v>4627</v>
      </c>
      <c r="V354" s="452" t="s">
        <v>4628</v>
      </c>
      <c r="W354" s="452" t="s">
        <v>1178</v>
      </c>
      <c r="X354" s="452" t="s">
        <v>42</v>
      </c>
      <c r="Y354" s="452" t="s">
        <v>420</v>
      </c>
      <c r="Z354" s="452" t="s">
        <v>498</v>
      </c>
      <c r="AA354" s="452">
        <v>44044.0</v>
      </c>
      <c r="AB354" s="452" t="s">
        <v>4629</v>
      </c>
      <c r="AC354" s="452" t="s">
        <v>4630</v>
      </c>
      <c r="AD354" s="452">
        <v>28.0</v>
      </c>
      <c r="AJ354" s="452" t="s">
        <v>4631</v>
      </c>
    </row>
    <row r="355" ht="15.75" customHeight="1">
      <c r="A355" s="452">
        <v>5008.0</v>
      </c>
      <c r="B355" s="452" t="s">
        <v>213</v>
      </c>
      <c r="C355" s="452" t="s">
        <v>37</v>
      </c>
      <c r="D355" s="452" t="s">
        <v>4622</v>
      </c>
      <c r="E355" s="452" t="s">
        <v>1209</v>
      </c>
      <c r="F355" s="452" t="s">
        <v>4623</v>
      </c>
      <c r="G355" s="452" t="s">
        <v>39</v>
      </c>
      <c r="H355" s="452" t="s">
        <v>48</v>
      </c>
      <c r="I355" s="452" t="s">
        <v>4624</v>
      </c>
      <c r="J355" s="452" t="s">
        <v>4625</v>
      </c>
      <c r="K355" s="452" t="s">
        <v>4623</v>
      </c>
      <c r="L355" s="452" t="s">
        <v>42</v>
      </c>
      <c r="M355" s="452" t="s">
        <v>420</v>
      </c>
      <c r="N355" s="452">
        <v>48030.0</v>
      </c>
      <c r="O355" s="452" t="s">
        <v>4626</v>
      </c>
      <c r="P355" s="452">
        <v>42.4750234051972</v>
      </c>
      <c r="Q355" s="452">
        <v>-83.0921562730022</v>
      </c>
      <c r="R355" s="452">
        <v>20.0</v>
      </c>
      <c r="S355" s="452">
        <v>400.0</v>
      </c>
      <c r="T355" s="452" t="s">
        <v>2120</v>
      </c>
      <c r="U355" s="452" t="s">
        <v>4627</v>
      </c>
      <c r="V355" s="452" t="s">
        <v>4628</v>
      </c>
      <c r="W355" s="452" t="s">
        <v>1178</v>
      </c>
      <c r="X355" s="452" t="s">
        <v>42</v>
      </c>
      <c r="Y355" s="452" t="s">
        <v>420</v>
      </c>
      <c r="Z355" s="452" t="s">
        <v>498</v>
      </c>
      <c r="AA355" s="452">
        <v>44044.0</v>
      </c>
      <c r="AB355" s="452" t="s">
        <v>4629</v>
      </c>
      <c r="AC355" s="452" t="s">
        <v>4630</v>
      </c>
      <c r="AD355" s="452">
        <v>28.0</v>
      </c>
      <c r="AJ355" s="452" t="s">
        <v>4631</v>
      </c>
    </row>
    <row r="356" ht="15.75" customHeight="1">
      <c r="A356" s="452">
        <v>5009.0</v>
      </c>
      <c r="B356" s="452" t="s">
        <v>36</v>
      </c>
      <c r="C356" s="452" t="s">
        <v>37</v>
      </c>
      <c r="D356" s="452" t="s">
        <v>226</v>
      </c>
      <c r="E356" s="452" t="s">
        <v>812</v>
      </c>
      <c r="F356" s="452" t="s">
        <v>582</v>
      </c>
      <c r="G356" s="452" t="s">
        <v>39</v>
      </c>
      <c r="H356" s="452" t="s">
        <v>48</v>
      </c>
      <c r="I356" s="452" t="s">
        <v>583</v>
      </c>
      <c r="J356" s="452" t="s">
        <v>584</v>
      </c>
      <c r="K356" s="452" t="s">
        <v>582</v>
      </c>
      <c r="L356" s="452" t="s">
        <v>86</v>
      </c>
      <c r="M356" s="452" t="s">
        <v>420</v>
      </c>
      <c r="N356" s="452">
        <v>60155.0</v>
      </c>
      <c r="O356" s="452" t="s">
        <v>585</v>
      </c>
      <c r="P356" s="452">
        <v>41.85497697399</v>
      </c>
      <c r="Q356" s="452">
        <v>-87.8642746251388</v>
      </c>
      <c r="R356" s="452">
        <v>44.0</v>
      </c>
      <c r="U356" s="452" t="s">
        <v>586</v>
      </c>
      <c r="V356" s="452" t="s">
        <v>583</v>
      </c>
      <c r="W356" s="452" t="s">
        <v>587</v>
      </c>
      <c r="X356" s="452" t="s">
        <v>26</v>
      </c>
      <c r="Y356" s="452" t="s">
        <v>420</v>
      </c>
      <c r="Z356" s="452" t="s">
        <v>478</v>
      </c>
      <c r="AB356" s="452" t="s">
        <v>588</v>
      </c>
      <c r="AC356" s="452" t="s">
        <v>590</v>
      </c>
      <c r="AD356" s="452">
        <v>6.0</v>
      </c>
      <c r="AE356" s="452" t="s">
        <v>589</v>
      </c>
      <c r="AJ356" s="452" t="s">
        <v>591</v>
      </c>
    </row>
    <row r="357" ht="15.75" customHeight="1">
      <c r="A357" s="452">
        <v>5010.0</v>
      </c>
      <c r="B357" s="452" t="s">
        <v>36</v>
      </c>
      <c r="C357" s="452" t="s">
        <v>37</v>
      </c>
      <c r="D357" s="452" t="s">
        <v>219</v>
      </c>
      <c r="E357" s="452" t="s">
        <v>1209</v>
      </c>
      <c r="F357" s="452" t="s">
        <v>219</v>
      </c>
      <c r="G357" s="452" t="s">
        <v>39</v>
      </c>
      <c r="H357" s="452" t="s">
        <v>48</v>
      </c>
      <c r="I357" s="452" t="s">
        <v>492</v>
      </c>
      <c r="J357" s="452" t="s">
        <v>493</v>
      </c>
      <c r="K357" s="452" t="s">
        <v>494</v>
      </c>
      <c r="L357" s="452" t="s">
        <v>141</v>
      </c>
      <c r="M357" s="452" t="s">
        <v>420</v>
      </c>
      <c r="N357" s="452">
        <v>30024.0</v>
      </c>
      <c r="O357" s="452" t="s">
        <v>495</v>
      </c>
      <c r="P357" s="452">
        <v>34.0190667141576</v>
      </c>
      <c r="Q357" s="452">
        <v>-84.0693988162346</v>
      </c>
      <c r="U357" s="452" t="s">
        <v>140</v>
      </c>
      <c r="V357" s="452" t="s">
        <v>496</v>
      </c>
      <c r="W357" s="452" t="s">
        <v>497</v>
      </c>
      <c r="X357" s="452" t="s">
        <v>179</v>
      </c>
      <c r="Y357" s="452" t="s">
        <v>420</v>
      </c>
      <c r="Z357" s="452" t="s">
        <v>498</v>
      </c>
      <c r="AA357" s="452">
        <v>44429.0</v>
      </c>
      <c r="AB357" s="452" t="s">
        <v>499</v>
      </c>
      <c r="AC357" s="452" t="s">
        <v>500</v>
      </c>
      <c r="AD357" s="452">
        <v>27.0</v>
      </c>
      <c r="AJ357" s="452" t="s">
        <v>501</v>
      </c>
    </row>
    <row r="358" ht="15.75" customHeight="1">
      <c r="A358" s="452">
        <v>5011.0</v>
      </c>
      <c r="B358" s="452" t="s">
        <v>36</v>
      </c>
      <c r="C358" s="452" t="s">
        <v>37</v>
      </c>
      <c r="D358" s="452" t="s">
        <v>108</v>
      </c>
      <c r="E358" s="452" t="s">
        <v>812</v>
      </c>
      <c r="F358" s="452" t="s">
        <v>108</v>
      </c>
      <c r="G358" s="452" t="s">
        <v>39</v>
      </c>
      <c r="H358" s="452" t="s">
        <v>48</v>
      </c>
      <c r="I358" s="452" t="s">
        <v>417</v>
      </c>
      <c r="J358" s="452" t="s">
        <v>418</v>
      </c>
      <c r="K358" s="452" t="s">
        <v>419</v>
      </c>
      <c r="L358" s="452" t="s">
        <v>64</v>
      </c>
      <c r="M358" s="452" t="s">
        <v>420</v>
      </c>
      <c r="N358" s="452">
        <v>46013.0</v>
      </c>
      <c r="O358" s="452" t="s">
        <v>421</v>
      </c>
      <c r="P358" s="452">
        <v>40.0400450189953</v>
      </c>
      <c r="Q358" s="452">
        <v>-85.7280249711719</v>
      </c>
      <c r="U358" s="452" t="s">
        <v>108</v>
      </c>
      <c r="V358" s="452" t="s">
        <v>417</v>
      </c>
      <c r="W358" s="452" t="s">
        <v>422</v>
      </c>
      <c r="X358" s="452" t="s">
        <v>49</v>
      </c>
      <c r="Y358" s="452" t="s">
        <v>420</v>
      </c>
      <c r="Z358" s="452" t="s">
        <v>423</v>
      </c>
      <c r="AB358" s="452" t="s">
        <v>425</v>
      </c>
      <c r="AC358" s="452" t="s">
        <v>427</v>
      </c>
      <c r="AD358" s="452">
        <v>22.0</v>
      </c>
      <c r="AE358" s="452" t="s">
        <v>426</v>
      </c>
      <c r="AJ358" s="452" t="s">
        <v>417</v>
      </c>
    </row>
    <row r="359" ht="15.75" customHeight="1">
      <c r="A359" s="452">
        <v>5012.0</v>
      </c>
      <c r="B359" s="452" t="s">
        <v>36</v>
      </c>
      <c r="C359" s="452" t="s">
        <v>37</v>
      </c>
      <c r="D359" s="452" t="s">
        <v>108</v>
      </c>
      <c r="E359" s="452" t="s">
        <v>812</v>
      </c>
      <c r="F359" s="452" t="s">
        <v>108</v>
      </c>
      <c r="G359" s="452" t="s">
        <v>39</v>
      </c>
      <c r="H359" s="452" t="s">
        <v>4632</v>
      </c>
      <c r="I359" s="452" t="s">
        <v>417</v>
      </c>
      <c r="J359" s="452" t="s">
        <v>418</v>
      </c>
      <c r="K359" s="452" t="s">
        <v>419</v>
      </c>
      <c r="L359" s="452" t="s">
        <v>64</v>
      </c>
      <c r="M359" s="452" t="s">
        <v>420</v>
      </c>
      <c r="N359" s="452">
        <v>46013.0</v>
      </c>
      <c r="O359" s="452" t="s">
        <v>421</v>
      </c>
      <c r="P359" s="452">
        <v>40.0400450189953</v>
      </c>
      <c r="Q359" s="452">
        <v>-85.7280249711719</v>
      </c>
      <c r="U359" s="452" t="s">
        <v>108</v>
      </c>
      <c r="V359" s="452" t="s">
        <v>417</v>
      </c>
      <c r="W359" s="452" t="s">
        <v>422</v>
      </c>
      <c r="X359" s="452" t="s">
        <v>49</v>
      </c>
      <c r="Y359" s="452" t="s">
        <v>420</v>
      </c>
      <c r="Z359" s="452" t="s">
        <v>423</v>
      </c>
      <c r="AB359" s="452" t="s">
        <v>425</v>
      </c>
      <c r="AC359" s="452" t="s">
        <v>427</v>
      </c>
      <c r="AD359" s="452">
        <v>22.0</v>
      </c>
      <c r="AE359" s="452" t="s">
        <v>4633</v>
      </c>
      <c r="AJ359" s="452" t="s">
        <v>417</v>
      </c>
    </row>
    <row r="360" ht="15.75" customHeight="1">
      <c r="A360" s="452">
        <v>5013.0</v>
      </c>
      <c r="B360" s="452" t="s">
        <v>36</v>
      </c>
      <c r="C360" s="452" t="s">
        <v>37</v>
      </c>
      <c r="D360" s="452" t="s">
        <v>220</v>
      </c>
      <c r="E360" s="452" t="s">
        <v>1209</v>
      </c>
      <c r="F360" s="452" t="s">
        <v>220</v>
      </c>
      <c r="G360" s="452" t="s">
        <v>45</v>
      </c>
      <c r="H360" s="452" t="s">
        <v>46</v>
      </c>
      <c r="I360" s="452" t="s">
        <v>502</v>
      </c>
      <c r="J360" s="452" t="s">
        <v>503</v>
      </c>
      <c r="K360" s="452" t="s">
        <v>504</v>
      </c>
      <c r="L360" s="452" t="s">
        <v>114</v>
      </c>
      <c r="M360" s="452" t="s">
        <v>420</v>
      </c>
      <c r="N360" s="452" t="s">
        <v>505</v>
      </c>
      <c r="O360" s="452" t="s">
        <v>506</v>
      </c>
      <c r="P360" s="452">
        <v>39.7055270371832</v>
      </c>
      <c r="Q360" s="452">
        <v>-105.138418361793</v>
      </c>
      <c r="U360" s="452" t="s">
        <v>220</v>
      </c>
      <c r="V360" s="452" t="s">
        <v>502</v>
      </c>
      <c r="W360" s="452" t="s">
        <v>507</v>
      </c>
      <c r="X360" s="452" t="s">
        <v>248</v>
      </c>
      <c r="Y360" s="452" t="s">
        <v>420</v>
      </c>
      <c r="Z360" s="452" t="s">
        <v>445</v>
      </c>
      <c r="AA360" s="452">
        <v>45527.0</v>
      </c>
      <c r="AC360" s="452" t="s">
        <v>508</v>
      </c>
      <c r="AD360" s="452">
        <v>30.0</v>
      </c>
    </row>
    <row r="361" ht="15.75" customHeight="1">
      <c r="A361" s="452">
        <v>5014.0</v>
      </c>
      <c r="B361" s="452" t="s">
        <v>36</v>
      </c>
      <c r="C361" s="452" t="s">
        <v>37</v>
      </c>
      <c r="D361" s="452" t="s">
        <v>221</v>
      </c>
      <c r="E361" s="452" t="s">
        <v>1209</v>
      </c>
      <c r="F361" s="452" t="s">
        <v>514</v>
      </c>
      <c r="G361" s="452" t="s">
        <v>118</v>
      </c>
      <c r="H361" s="452" t="s">
        <v>123</v>
      </c>
      <c r="I361" s="452" t="s">
        <v>515</v>
      </c>
      <c r="J361" s="452" t="s">
        <v>516</v>
      </c>
      <c r="K361" s="452" t="s">
        <v>517</v>
      </c>
      <c r="L361" s="452" t="s">
        <v>42</v>
      </c>
      <c r="M361" s="452" t="s">
        <v>420</v>
      </c>
      <c r="N361" s="452">
        <v>48539.0</v>
      </c>
      <c r="O361" s="452" t="s">
        <v>518</v>
      </c>
      <c r="P361" s="452">
        <v>42.7270725353159</v>
      </c>
      <c r="Q361" s="452">
        <v>-83.2435929885638</v>
      </c>
      <c r="R361" s="452">
        <v>156.0</v>
      </c>
      <c r="S361" s="452">
        <v>2.0</v>
      </c>
      <c r="T361" s="452" t="s">
        <v>4634</v>
      </c>
      <c r="U361" s="452" t="s">
        <v>519</v>
      </c>
      <c r="V361" s="452" t="s">
        <v>515</v>
      </c>
      <c r="W361" s="452" t="s">
        <v>517</v>
      </c>
      <c r="X361" s="452" t="s">
        <v>42</v>
      </c>
      <c r="Y361" s="452" t="s">
        <v>420</v>
      </c>
      <c r="Z361" s="452" t="s">
        <v>520</v>
      </c>
      <c r="AB361" s="452" t="s">
        <v>522</v>
      </c>
      <c r="AC361" s="452" t="s">
        <v>524</v>
      </c>
      <c r="AD361" s="452">
        <v>13.0</v>
      </c>
      <c r="AE361" s="452" t="s">
        <v>523</v>
      </c>
      <c r="AF361" s="452" t="s">
        <v>525</v>
      </c>
      <c r="AG361" s="452" t="s">
        <v>526</v>
      </c>
      <c r="AH361" s="452" t="s">
        <v>527</v>
      </c>
      <c r="AJ361" s="452" t="s">
        <v>515</v>
      </c>
    </row>
    <row r="362" ht="15.75" customHeight="1">
      <c r="A362" s="452">
        <v>5015.0</v>
      </c>
      <c r="B362" s="452" t="s">
        <v>36</v>
      </c>
      <c r="C362" s="452" t="s">
        <v>37</v>
      </c>
      <c r="D362" s="452" t="s">
        <v>221</v>
      </c>
      <c r="E362" s="452" t="s">
        <v>1209</v>
      </c>
      <c r="F362" s="452" t="s">
        <v>528</v>
      </c>
      <c r="G362" s="452" t="s">
        <v>118</v>
      </c>
      <c r="H362" s="452" t="s">
        <v>40</v>
      </c>
      <c r="I362" s="452" t="s">
        <v>515</v>
      </c>
      <c r="J362" s="452" t="s">
        <v>529</v>
      </c>
      <c r="K362" s="452" t="s">
        <v>530</v>
      </c>
      <c r="L362" s="452" t="s">
        <v>32</v>
      </c>
      <c r="M362" s="452" t="s">
        <v>420</v>
      </c>
      <c r="N362" s="452">
        <v>45066.0</v>
      </c>
      <c r="O362" s="452" t="s">
        <v>531</v>
      </c>
      <c r="P362" s="452">
        <v>39.5532</v>
      </c>
      <c r="Q362" s="452">
        <v>84.2625</v>
      </c>
      <c r="S362" s="452">
        <v>2.0</v>
      </c>
      <c r="T362" s="452" t="s">
        <v>4635</v>
      </c>
      <c r="U362" s="452" t="s">
        <v>519</v>
      </c>
      <c r="V362" s="452" t="s">
        <v>515</v>
      </c>
      <c r="W362" s="452" t="s">
        <v>517</v>
      </c>
      <c r="X362" s="452" t="s">
        <v>42</v>
      </c>
      <c r="Y362" s="452" t="s">
        <v>420</v>
      </c>
      <c r="Z362" s="452" t="s">
        <v>486</v>
      </c>
      <c r="AA362" s="452">
        <v>45918.0</v>
      </c>
      <c r="AB362" s="452" t="s">
        <v>532</v>
      </c>
      <c r="AC362" s="452" t="s">
        <v>524</v>
      </c>
      <c r="AD362" s="452">
        <v>13.0</v>
      </c>
      <c r="AF362" s="452" t="s">
        <v>525</v>
      </c>
      <c r="AG362" s="452" t="s">
        <v>526</v>
      </c>
      <c r="AH362" s="452" t="s">
        <v>527</v>
      </c>
    </row>
    <row r="363" ht="15.75" customHeight="1">
      <c r="A363" s="452">
        <v>5016.0</v>
      </c>
      <c r="B363" s="452" t="s">
        <v>158</v>
      </c>
      <c r="C363" s="452" t="s">
        <v>37</v>
      </c>
      <c r="D363" s="452" t="s">
        <v>159</v>
      </c>
      <c r="E363" s="452" t="s">
        <v>812</v>
      </c>
      <c r="F363" s="452" t="s">
        <v>159</v>
      </c>
      <c r="G363" s="452" t="s">
        <v>39</v>
      </c>
      <c r="H363" s="452" t="s">
        <v>40</v>
      </c>
      <c r="I363" s="452" t="s">
        <v>534</v>
      </c>
      <c r="J363" s="452" t="s">
        <v>535</v>
      </c>
      <c r="K363" s="452" t="s">
        <v>536</v>
      </c>
      <c r="L363" s="452" t="s">
        <v>26</v>
      </c>
      <c r="M363" s="452" t="s">
        <v>420</v>
      </c>
      <c r="N363" s="452">
        <v>92008.0</v>
      </c>
      <c r="O363" s="452" t="s">
        <v>537</v>
      </c>
      <c r="P363" s="452">
        <v>33.1318175173599</v>
      </c>
      <c r="Q363" s="452">
        <v>-117.275959373195</v>
      </c>
      <c r="R363" s="452">
        <v>13.0</v>
      </c>
      <c r="S363" s="452">
        <v>0.2</v>
      </c>
      <c r="T363" s="452" t="s">
        <v>4635</v>
      </c>
      <c r="U363" s="452" t="s">
        <v>159</v>
      </c>
      <c r="V363" s="452" t="s">
        <v>534</v>
      </c>
      <c r="W363" s="452" t="s">
        <v>536</v>
      </c>
      <c r="X363" s="452" t="s">
        <v>26</v>
      </c>
      <c r="Y363" s="452" t="s">
        <v>420</v>
      </c>
      <c r="Z363" s="452" t="s">
        <v>478</v>
      </c>
      <c r="AB363" s="452" t="s">
        <v>538</v>
      </c>
      <c r="AC363" s="452" t="s">
        <v>540</v>
      </c>
      <c r="AD363" s="452">
        <v>13.0</v>
      </c>
      <c r="AE363" s="452" t="s">
        <v>539</v>
      </c>
      <c r="AJ363" s="452" t="s">
        <v>541</v>
      </c>
    </row>
    <row r="364" ht="15.75" customHeight="1">
      <c r="A364" s="452">
        <v>5017.0</v>
      </c>
      <c r="B364" s="452" t="s">
        <v>36</v>
      </c>
      <c r="C364" s="452" t="s">
        <v>37</v>
      </c>
      <c r="D364" s="452" t="s">
        <v>4636</v>
      </c>
      <c r="E364" s="452" t="s">
        <v>812</v>
      </c>
      <c r="F364" s="452" t="s">
        <v>4637</v>
      </c>
      <c r="G364" s="452" t="s">
        <v>223</v>
      </c>
      <c r="H364" s="452" t="s">
        <v>4638</v>
      </c>
      <c r="I364" s="452" t="s">
        <v>4639</v>
      </c>
      <c r="J364" s="452" t="s">
        <v>4640</v>
      </c>
      <c r="K364" s="452" t="s">
        <v>4641</v>
      </c>
      <c r="L364" s="452" t="s">
        <v>4342</v>
      </c>
      <c r="M364" s="452" t="s">
        <v>651</v>
      </c>
      <c r="N364" s="452">
        <v>84090.0</v>
      </c>
      <c r="O364" s="452" t="s">
        <v>4642</v>
      </c>
      <c r="P364" s="452">
        <v>31.2705702027366</v>
      </c>
      <c r="Q364" s="452">
        <v>-110.942321973979</v>
      </c>
      <c r="U364" s="452" t="s">
        <v>4643</v>
      </c>
      <c r="V364" s="452" t="s">
        <v>4639</v>
      </c>
      <c r="W364" s="452" t="s">
        <v>4644</v>
      </c>
      <c r="X364" s="452" t="s">
        <v>2472</v>
      </c>
      <c r="Y364" s="452" t="s">
        <v>420</v>
      </c>
      <c r="Z364" s="452" t="s">
        <v>498</v>
      </c>
      <c r="AA364" s="452">
        <v>44435.0</v>
      </c>
      <c r="AB364" s="452" t="s">
        <v>4645</v>
      </c>
      <c r="AC364" s="452" t="s">
        <v>4646</v>
      </c>
      <c r="AD364" s="452">
        <v>30.0</v>
      </c>
      <c r="AJ364" s="452" t="s">
        <v>4639</v>
      </c>
    </row>
    <row r="365" ht="15.75" customHeight="1">
      <c r="A365" s="452">
        <v>5018.0</v>
      </c>
      <c r="B365" s="452" t="s">
        <v>36</v>
      </c>
      <c r="C365" s="452" t="s">
        <v>37</v>
      </c>
      <c r="D365" s="452" t="s">
        <v>4636</v>
      </c>
      <c r="E365" s="452" t="s">
        <v>812</v>
      </c>
      <c r="F365" s="452" t="s">
        <v>4647</v>
      </c>
      <c r="G365" s="452" t="s">
        <v>223</v>
      </c>
      <c r="H365" s="452" t="s">
        <v>4638</v>
      </c>
      <c r="I365" s="452" t="s">
        <v>4648</v>
      </c>
      <c r="J365" s="452" t="s">
        <v>4649</v>
      </c>
      <c r="K365" s="452" t="s">
        <v>4650</v>
      </c>
      <c r="L365" s="452" t="s">
        <v>106</v>
      </c>
      <c r="M365" s="452" t="s">
        <v>420</v>
      </c>
      <c r="N365" s="452">
        <v>13838.0</v>
      </c>
      <c r="O365" s="452" t="s">
        <v>4651</v>
      </c>
      <c r="P365" s="452">
        <v>42.2952980988583</v>
      </c>
      <c r="Q365" s="452">
        <v>-75.414420844815</v>
      </c>
      <c r="U365" s="452" t="s">
        <v>4643</v>
      </c>
      <c r="V365" s="452" t="s">
        <v>4639</v>
      </c>
      <c r="W365" s="452" t="s">
        <v>4644</v>
      </c>
      <c r="X365" s="452" t="s">
        <v>2472</v>
      </c>
      <c r="Y365" s="452" t="s">
        <v>420</v>
      </c>
      <c r="Z365" s="452" t="s">
        <v>498</v>
      </c>
      <c r="AA365" s="452">
        <v>44435.0</v>
      </c>
      <c r="AB365" s="452" t="s">
        <v>4645</v>
      </c>
      <c r="AC365" s="452" t="s">
        <v>4652</v>
      </c>
      <c r="AD365" s="452">
        <v>25.0</v>
      </c>
      <c r="AJ365" s="452" t="s">
        <v>4648</v>
      </c>
    </row>
    <row r="366" ht="15.75" customHeight="1">
      <c r="A366" s="452">
        <v>5019.0</v>
      </c>
      <c r="B366" s="452" t="s">
        <v>36</v>
      </c>
      <c r="C366" s="452" t="s">
        <v>37</v>
      </c>
      <c r="D366" s="452" t="s">
        <v>4636</v>
      </c>
      <c r="E366" s="452" t="s">
        <v>812</v>
      </c>
      <c r="F366" s="452" t="s">
        <v>4653</v>
      </c>
      <c r="G366" s="452" t="s">
        <v>223</v>
      </c>
      <c r="H366" s="452" t="s">
        <v>4638</v>
      </c>
      <c r="I366" s="452" t="s">
        <v>4654</v>
      </c>
      <c r="J366" s="452" t="s">
        <v>4655</v>
      </c>
      <c r="K366" s="452" t="s">
        <v>4656</v>
      </c>
      <c r="L366" s="452" t="s">
        <v>106</v>
      </c>
      <c r="M366" s="452" t="s">
        <v>420</v>
      </c>
      <c r="N366" s="452">
        <v>13760.0</v>
      </c>
      <c r="O366" s="452" t="s">
        <v>4657</v>
      </c>
      <c r="P366" s="452">
        <v>42.1089948574365</v>
      </c>
      <c r="Q366" s="452">
        <v>-76.013846431329</v>
      </c>
      <c r="U366" s="452" t="s">
        <v>4643</v>
      </c>
      <c r="V366" s="452" t="s">
        <v>4639</v>
      </c>
      <c r="W366" s="452" t="s">
        <v>4644</v>
      </c>
      <c r="X366" s="452" t="s">
        <v>2472</v>
      </c>
      <c r="Y366" s="452" t="s">
        <v>420</v>
      </c>
      <c r="Z366" s="452" t="s">
        <v>498</v>
      </c>
      <c r="AA366" s="452">
        <v>44435.0</v>
      </c>
      <c r="AB366" s="452" t="s">
        <v>4645</v>
      </c>
      <c r="AC366" s="452" t="s">
        <v>4658</v>
      </c>
      <c r="AD366" s="452">
        <v>29.0</v>
      </c>
      <c r="AJ366" s="452" t="s">
        <v>4659</v>
      </c>
    </row>
    <row r="367" ht="15.75" customHeight="1">
      <c r="A367" s="452">
        <v>5020.0</v>
      </c>
      <c r="B367" s="452" t="s">
        <v>36</v>
      </c>
      <c r="C367" s="452" t="s">
        <v>37</v>
      </c>
      <c r="D367" s="452" t="s">
        <v>4660</v>
      </c>
      <c r="E367" s="452" t="s">
        <v>812</v>
      </c>
      <c r="F367" s="452" t="s">
        <v>4660</v>
      </c>
      <c r="G367" s="452" t="s">
        <v>223</v>
      </c>
      <c r="H367" s="452" t="s">
        <v>4661</v>
      </c>
      <c r="I367" s="452" t="s">
        <v>4662</v>
      </c>
      <c r="J367" s="452" t="s">
        <v>4663</v>
      </c>
      <c r="K367" s="452" t="s">
        <v>4306</v>
      </c>
      <c r="L367" s="452" t="s">
        <v>179</v>
      </c>
      <c r="M367" s="452" t="s">
        <v>420</v>
      </c>
      <c r="N367" s="452">
        <v>15857.0</v>
      </c>
      <c r="O367" s="452" t="s">
        <v>4664</v>
      </c>
      <c r="P367" s="452">
        <v>41.4569318842375</v>
      </c>
      <c r="Q367" s="452">
        <v>-78.5592076178585</v>
      </c>
      <c r="U367" s="452" t="s">
        <v>4643</v>
      </c>
      <c r="V367" s="452" t="s">
        <v>4639</v>
      </c>
      <c r="W367" s="452" t="s">
        <v>4644</v>
      </c>
      <c r="X367" s="452" t="s">
        <v>2472</v>
      </c>
      <c r="Y367" s="452" t="s">
        <v>420</v>
      </c>
      <c r="Z367" s="452" t="s">
        <v>498</v>
      </c>
      <c r="AA367" s="452">
        <v>44421.0</v>
      </c>
      <c r="AB367" s="452" t="s">
        <v>4645</v>
      </c>
      <c r="AC367" s="452" t="s">
        <v>4665</v>
      </c>
      <c r="AD367" s="452">
        <v>24.0</v>
      </c>
      <c r="AE367" s="452" t="s">
        <v>4666</v>
      </c>
      <c r="AJ367" s="452" t="s">
        <v>4662</v>
      </c>
    </row>
    <row r="368" ht="15.75" customHeight="1">
      <c r="A368" s="452">
        <v>5021.0</v>
      </c>
      <c r="B368" s="452" t="s">
        <v>36</v>
      </c>
      <c r="C368" s="452" t="s">
        <v>37</v>
      </c>
      <c r="D368" s="452" t="s">
        <v>4667</v>
      </c>
      <c r="E368" s="452" t="s">
        <v>1209</v>
      </c>
      <c r="F368" s="452" t="s">
        <v>4668</v>
      </c>
      <c r="G368" s="452" t="s">
        <v>223</v>
      </c>
      <c r="H368" s="452" t="s">
        <v>4638</v>
      </c>
      <c r="I368" s="452" t="s">
        <v>4662</v>
      </c>
      <c r="J368" s="452" t="s">
        <v>4663</v>
      </c>
      <c r="K368" s="452" t="s">
        <v>4306</v>
      </c>
      <c r="L368" s="452" t="s">
        <v>179</v>
      </c>
      <c r="M368" s="452" t="s">
        <v>420</v>
      </c>
      <c r="N368" s="452">
        <v>15857.0</v>
      </c>
      <c r="O368" s="452" t="s">
        <v>4664</v>
      </c>
      <c r="P368" s="452">
        <v>41.4569318842375</v>
      </c>
      <c r="Q368" s="452">
        <v>-78.5592076178585</v>
      </c>
      <c r="U368" s="452" t="s">
        <v>4643</v>
      </c>
      <c r="V368" s="452" t="s">
        <v>4639</v>
      </c>
      <c r="W368" s="452" t="s">
        <v>4644</v>
      </c>
      <c r="X368" s="452" t="s">
        <v>2472</v>
      </c>
      <c r="Y368" s="452" t="s">
        <v>420</v>
      </c>
      <c r="Z368" s="452" t="s">
        <v>498</v>
      </c>
      <c r="AA368" s="452">
        <v>44435.0</v>
      </c>
      <c r="AB368" s="452" t="s">
        <v>4645</v>
      </c>
      <c r="AC368" s="452" t="s">
        <v>4669</v>
      </c>
      <c r="AD368" s="452">
        <v>30.0</v>
      </c>
      <c r="AJ368" s="452" t="s">
        <v>4662</v>
      </c>
    </row>
    <row r="369" ht="15.75" customHeight="1">
      <c r="A369" s="452">
        <v>5022.0</v>
      </c>
      <c r="B369" s="452" t="s">
        <v>36</v>
      </c>
      <c r="C369" s="452" t="s">
        <v>37</v>
      </c>
      <c r="D369" s="452" t="s">
        <v>4667</v>
      </c>
      <c r="E369" s="452" t="s">
        <v>1209</v>
      </c>
      <c r="F369" s="452" t="s">
        <v>4670</v>
      </c>
      <c r="G369" s="452" t="s">
        <v>223</v>
      </c>
      <c r="H369" s="452" t="s">
        <v>4661</v>
      </c>
      <c r="I369" s="452" t="s">
        <v>4662</v>
      </c>
      <c r="J369" s="452" t="s">
        <v>4671</v>
      </c>
      <c r="K369" s="452" t="s">
        <v>4672</v>
      </c>
      <c r="L369" s="452" t="s">
        <v>3882</v>
      </c>
      <c r="M369" s="452" t="s">
        <v>651</v>
      </c>
      <c r="N369" s="452">
        <v>22435.0</v>
      </c>
      <c r="O369" s="452" t="s">
        <v>4673</v>
      </c>
      <c r="P369" s="452">
        <v>32.5388032622566</v>
      </c>
      <c r="Q369" s="452">
        <v>-116.918655116274</v>
      </c>
      <c r="U369" s="452" t="s">
        <v>4643</v>
      </c>
      <c r="V369" s="452" t="s">
        <v>4639</v>
      </c>
      <c r="W369" s="452" t="s">
        <v>4644</v>
      </c>
      <c r="X369" s="452" t="s">
        <v>2472</v>
      </c>
      <c r="Y369" s="452" t="s">
        <v>420</v>
      </c>
      <c r="Z369" s="452" t="s">
        <v>498</v>
      </c>
      <c r="AA369" s="452">
        <v>44421.0</v>
      </c>
      <c r="AB369" s="452" t="s">
        <v>4645</v>
      </c>
      <c r="AC369" s="452" t="s">
        <v>4669</v>
      </c>
      <c r="AD369" s="452">
        <v>30.0</v>
      </c>
      <c r="AJ369" s="452" t="s">
        <v>4662</v>
      </c>
    </row>
    <row r="370" ht="15.75" customHeight="1">
      <c r="A370" s="452">
        <v>5023.0</v>
      </c>
      <c r="B370" s="452" t="s">
        <v>36</v>
      </c>
      <c r="C370" s="452" t="s">
        <v>37</v>
      </c>
      <c r="D370" s="452" t="s">
        <v>222</v>
      </c>
      <c r="E370" s="452" t="s">
        <v>1209</v>
      </c>
      <c r="F370" s="452" t="s">
        <v>560</v>
      </c>
      <c r="G370" s="452" t="s">
        <v>223</v>
      </c>
      <c r="H370" s="452" t="s">
        <v>152</v>
      </c>
      <c r="I370" s="452" t="s">
        <v>561</v>
      </c>
      <c r="J370" s="452" t="s">
        <v>562</v>
      </c>
      <c r="K370" s="452" t="s">
        <v>563</v>
      </c>
      <c r="L370" s="452" t="s">
        <v>224</v>
      </c>
      <c r="M370" s="452" t="s">
        <v>420</v>
      </c>
      <c r="N370" s="452">
        <v>53226.0</v>
      </c>
      <c r="O370" s="452" t="s">
        <v>564</v>
      </c>
      <c r="P370" s="452">
        <v>43.0474136491376</v>
      </c>
      <c r="Q370" s="452">
        <v>-88.0539510736251</v>
      </c>
      <c r="U370" s="452" t="s">
        <v>222</v>
      </c>
      <c r="V370" s="452" t="s">
        <v>561</v>
      </c>
      <c r="W370" s="452" t="s">
        <v>565</v>
      </c>
      <c r="X370" s="452" t="s">
        <v>179</v>
      </c>
      <c r="Y370" s="452" t="s">
        <v>420</v>
      </c>
      <c r="Z370" s="452" t="s">
        <v>498</v>
      </c>
      <c r="AA370" s="452">
        <v>44421.0</v>
      </c>
      <c r="AB370" s="452" t="s">
        <v>566</v>
      </c>
      <c r="AC370" s="452" t="s">
        <v>568</v>
      </c>
      <c r="AD370" s="452">
        <v>26.0</v>
      </c>
      <c r="AE370" s="452" t="s">
        <v>567</v>
      </c>
      <c r="AJ370" s="452" t="s">
        <v>569</v>
      </c>
    </row>
    <row r="371" ht="15.75" customHeight="1">
      <c r="A371" s="452">
        <v>5024.0</v>
      </c>
      <c r="B371" s="452" t="s">
        <v>36</v>
      </c>
      <c r="C371" s="452" t="s">
        <v>37</v>
      </c>
      <c r="D371" s="452" t="s">
        <v>4674</v>
      </c>
      <c r="E371" s="452" t="s">
        <v>1209</v>
      </c>
      <c r="F371" s="452" t="s">
        <v>4675</v>
      </c>
      <c r="G371" s="452" t="s">
        <v>223</v>
      </c>
      <c r="H371" s="452" t="s">
        <v>4676</v>
      </c>
      <c r="I371" s="452" t="s">
        <v>1911</v>
      </c>
      <c r="J371" s="452" t="s">
        <v>4677</v>
      </c>
      <c r="K371" s="452" t="s">
        <v>1107</v>
      </c>
      <c r="L371" s="452" t="s">
        <v>248</v>
      </c>
      <c r="M371" s="452" t="s">
        <v>420</v>
      </c>
      <c r="N371" s="452" t="s">
        <v>4678</v>
      </c>
      <c r="O371" s="452" t="s">
        <v>4679</v>
      </c>
      <c r="P371" s="452">
        <v>42.3492093046406</v>
      </c>
      <c r="Q371" s="452">
        <v>-71.6230005037167</v>
      </c>
      <c r="R371" s="452">
        <v>75.0</v>
      </c>
      <c r="U371" s="452" t="s">
        <v>4674</v>
      </c>
      <c r="V371" s="452" t="s">
        <v>4680</v>
      </c>
      <c r="W371" s="452" t="s">
        <v>4681</v>
      </c>
      <c r="X371" s="452" t="s">
        <v>248</v>
      </c>
      <c r="Y371" s="452" t="s">
        <v>420</v>
      </c>
      <c r="Z371" s="452" t="s">
        <v>498</v>
      </c>
      <c r="AA371" s="452">
        <v>45304.0</v>
      </c>
      <c r="AB371" s="452" t="s">
        <v>4682</v>
      </c>
      <c r="AC371" s="452" t="s">
        <v>4683</v>
      </c>
      <c r="AD371" s="452">
        <v>24.0</v>
      </c>
    </row>
    <row r="372" ht="15.75" customHeight="1">
      <c r="A372" s="452">
        <v>5025.0</v>
      </c>
      <c r="B372" s="452" t="s">
        <v>36</v>
      </c>
      <c r="C372" s="452" t="s">
        <v>37</v>
      </c>
      <c r="D372" s="452" t="s">
        <v>4684</v>
      </c>
      <c r="E372" s="452" t="s">
        <v>1209</v>
      </c>
      <c r="F372" s="452" t="s">
        <v>4685</v>
      </c>
      <c r="G372" s="452" t="s">
        <v>223</v>
      </c>
      <c r="H372" s="452" t="s">
        <v>4638</v>
      </c>
      <c r="I372" s="452" t="s">
        <v>4686</v>
      </c>
      <c r="J372" s="452" t="s">
        <v>4687</v>
      </c>
      <c r="K372" s="452" t="s">
        <v>719</v>
      </c>
      <c r="L372" s="452" t="s">
        <v>42</v>
      </c>
      <c r="M372" s="452" t="s">
        <v>420</v>
      </c>
      <c r="N372" s="452">
        <v>49423.0</v>
      </c>
      <c r="O372" s="452" t="s">
        <v>4688</v>
      </c>
      <c r="P372" s="452">
        <v>42.7754841574662</v>
      </c>
      <c r="Q372" s="452">
        <v>-86.1265091178138</v>
      </c>
      <c r="R372" s="452">
        <v>163.0</v>
      </c>
      <c r="U372" s="452" t="s">
        <v>4684</v>
      </c>
      <c r="V372" s="452" t="s">
        <v>4686</v>
      </c>
      <c r="W372" s="452" t="s">
        <v>4689</v>
      </c>
      <c r="X372" s="452" t="s">
        <v>42</v>
      </c>
      <c r="Y372" s="452" t="s">
        <v>420</v>
      </c>
      <c r="Z372" s="452" t="s">
        <v>432</v>
      </c>
      <c r="AA372" s="452">
        <v>44418.0</v>
      </c>
      <c r="AB372" s="452" t="s">
        <v>4690</v>
      </c>
      <c r="AC372" s="452" t="s">
        <v>4691</v>
      </c>
      <c r="AD372" s="452">
        <v>29.0</v>
      </c>
      <c r="AJ372" s="452" t="s">
        <v>4692</v>
      </c>
    </row>
    <row r="373" ht="15.75" customHeight="1">
      <c r="A373" s="452">
        <v>5026.0</v>
      </c>
      <c r="B373" s="452" t="s">
        <v>213</v>
      </c>
      <c r="C373" s="452" t="s">
        <v>37</v>
      </c>
      <c r="D373" s="452" t="s">
        <v>4693</v>
      </c>
      <c r="E373" s="452" t="s">
        <v>812</v>
      </c>
      <c r="F373" s="452" t="s">
        <v>4693</v>
      </c>
      <c r="G373" s="452" t="s">
        <v>39</v>
      </c>
      <c r="H373" s="452" t="s">
        <v>40</v>
      </c>
      <c r="I373" s="452" t="s">
        <v>4694</v>
      </c>
      <c r="J373" s="452" t="s">
        <v>4695</v>
      </c>
      <c r="K373" s="452" t="s">
        <v>1810</v>
      </c>
      <c r="L373" s="452" t="s">
        <v>26</v>
      </c>
      <c r="M373" s="452" t="s">
        <v>420</v>
      </c>
      <c r="N373" s="452">
        <v>90670.0</v>
      </c>
      <c r="O373" s="452" t="s">
        <v>4696</v>
      </c>
      <c r="P373" s="452">
        <v>33.56</v>
      </c>
      <c r="Q373" s="452">
        <v>-118.5</v>
      </c>
      <c r="R373" s="452">
        <v>100.0</v>
      </c>
      <c r="U373" s="452" t="s">
        <v>4693</v>
      </c>
      <c r="V373" s="452" t="s">
        <v>4694</v>
      </c>
      <c r="W373" s="452" t="s">
        <v>1810</v>
      </c>
      <c r="X373" s="452" t="s">
        <v>26</v>
      </c>
      <c r="Y373" s="452" t="s">
        <v>420</v>
      </c>
      <c r="AB373" s="452" t="s">
        <v>4697</v>
      </c>
      <c r="AC373" s="452" t="s">
        <v>4698</v>
      </c>
      <c r="AD373" s="452">
        <v>26.0</v>
      </c>
      <c r="AE373" s="452" t="s">
        <v>4699</v>
      </c>
      <c r="AJ373" s="452" t="s">
        <v>4700</v>
      </c>
    </row>
    <row r="374" ht="15.75" customHeight="1">
      <c r="A374" s="452">
        <v>5027.0</v>
      </c>
      <c r="B374" s="452" t="s">
        <v>36</v>
      </c>
      <c r="C374" s="452" t="s">
        <v>37</v>
      </c>
      <c r="D374" s="452" t="s">
        <v>225</v>
      </c>
      <c r="E374" s="452" t="s">
        <v>812</v>
      </c>
      <c r="F374" s="452" t="s">
        <v>225</v>
      </c>
      <c r="G374" s="452" t="s">
        <v>39</v>
      </c>
      <c r="H374" s="452" t="s">
        <v>40</v>
      </c>
      <c r="I374" s="452" t="s">
        <v>574</v>
      </c>
      <c r="J374" s="452" t="s">
        <v>575</v>
      </c>
      <c r="K374" s="452" t="s">
        <v>576</v>
      </c>
      <c r="L374" s="452" t="s">
        <v>26</v>
      </c>
      <c r="M374" s="452" t="s">
        <v>420</v>
      </c>
      <c r="N374" s="452">
        <v>92626.0</v>
      </c>
      <c r="O374" s="452" t="s">
        <v>577</v>
      </c>
      <c r="P374" s="452">
        <v>33.6974639136281</v>
      </c>
      <c r="Q374" s="452">
        <v>-117.930018258635</v>
      </c>
      <c r="R374" s="452">
        <v>35.0</v>
      </c>
      <c r="U374" s="452" t="s">
        <v>225</v>
      </c>
      <c r="V374" s="452" t="s">
        <v>574</v>
      </c>
      <c r="W374" s="452" t="s">
        <v>576</v>
      </c>
      <c r="X374" s="452" t="s">
        <v>26</v>
      </c>
      <c r="Y374" s="452" t="s">
        <v>420</v>
      </c>
      <c r="Z374" s="452" t="s">
        <v>498</v>
      </c>
      <c r="AA374" s="452">
        <v>44774.0</v>
      </c>
      <c r="AB374" s="452" t="s">
        <v>578</v>
      </c>
      <c r="AC374" s="452" t="s">
        <v>580</v>
      </c>
      <c r="AD374" s="452">
        <v>10.0</v>
      </c>
      <c r="AE374" s="452" t="s">
        <v>579</v>
      </c>
      <c r="AJ374" s="452" t="s">
        <v>581</v>
      </c>
    </row>
    <row r="375" ht="15.75" customHeight="1">
      <c r="A375" s="452">
        <v>5028.0</v>
      </c>
      <c r="B375" s="452" t="s">
        <v>36</v>
      </c>
      <c r="C375" s="452" t="s">
        <v>37</v>
      </c>
      <c r="D375" s="452" t="s">
        <v>229</v>
      </c>
      <c r="E375" s="452" t="s">
        <v>812</v>
      </c>
      <c r="F375" s="452" t="s">
        <v>229</v>
      </c>
      <c r="G375" s="452" t="s">
        <v>39</v>
      </c>
      <c r="H375" s="452" t="s">
        <v>230</v>
      </c>
      <c r="I375" s="452" t="s">
        <v>600</v>
      </c>
      <c r="J375" s="452" t="s">
        <v>601</v>
      </c>
      <c r="K375" s="452" t="s">
        <v>602</v>
      </c>
      <c r="L375" s="452" t="s">
        <v>26</v>
      </c>
      <c r="M375" s="452" t="s">
        <v>420</v>
      </c>
      <c r="N375" s="452">
        <v>95838.0</v>
      </c>
      <c r="O375" s="452" t="s">
        <v>603</v>
      </c>
      <c r="P375" s="452">
        <v>38.6395320340722</v>
      </c>
      <c r="Q375" s="452">
        <v>-121.459515119251</v>
      </c>
      <c r="R375" s="452">
        <v>22.0</v>
      </c>
      <c r="U375" s="452" t="s">
        <v>229</v>
      </c>
      <c r="V375" s="452" t="s">
        <v>600</v>
      </c>
      <c r="W375" s="452" t="s">
        <v>602</v>
      </c>
      <c r="X375" s="452" t="s">
        <v>26</v>
      </c>
      <c r="Y375" s="452" t="s">
        <v>420</v>
      </c>
      <c r="Z375" s="452" t="s">
        <v>445</v>
      </c>
      <c r="AA375" s="452">
        <v>45336.0</v>
      </c>
      <c r="AB375" s="452" t="s">
        <v>600</v>
      </c>
      <c r="AC375" s="452" t="s">
        <v>604</v>
      </c>
      <c r="AD375" s="452">
        <v>29.0</v>
      </c>
    </row>
    <row r="376" ht="15.75" customHeight="1">
      <c r="A376" s="452">
        <v>5029.0</v>
      </c>
      <c r="B376" s="452" t="s">
        <v>36</v>
      </c>
      <c r="C376" s="452" t="s">
        <v>37</v>
      </c>
      <c r="D376" s="452" t="s">
        <v>231</v>
      </c>
      <c r="E376" s="452" t="s">
        <v>812</v>
      </c>
      <c r="F376" s="452" t="s">
        <v>231</v>
      </c>
      <c r="G376" s="452" t="s">
        <v>39</v>
      </c>
      <c r="H376" s="452" t="s">
        <v>40</v>
      </c>
      <c r="I376" s="452" t="s">
        <v>605</v>
      </c>
      <c r="J376" s="452" t="s">
        <v>606</v>
      </c>
      <c r="K376" s="452" t="s">
        <v>607</v>
      </c>
      <c r="L376" s="452" t="s">
        <v>224</v>
      </c>
      <c r="M376" s="452" t="s">
        <v>420</v>
      </c>
      <c r="N376" s="452">
        <v>53511.0</v>
      </c>
      <c r="O376" s="452" t="s">
        <v>608</v>
      </c>
      <c r="P376" s="452">
        <v>42.5031437269849</v>
      </c>
      <c r="Q376" s="452">
        <v>-89.0352196187533</v>
      </c>
      <c r="R376" s="452">
        <v>12.0</v>
      </c>
      <c r="U376" s="452" t="s">
        <v>231</v>
      </c>
      <c r="V376" s="452" t="s">
        <v>605</v>
      </c>
      <c r="W376" s="452" t="s">
        <v>609</v>
      </c>
      <c r="X376" s="452" t="s">
        <v>224</v>
      </c>
      <c r="Y376" s="452" t="s">
        <v>420</v>
      </c>
      <c r="Z376" s="452" t="s">
        <v>610</v>
      </c>
      <c r="AA376" s="452">
        <v>44774.0</v>
      </c>
      <c r="AB376" s="452" t="s">
        <v>611</v>
      </c>
      <c r="AC376" s="452" t="s">
        <v>613</v>
      </c>
      <c r="AD376" s="452">
        <v>11.0</v>
      </c>
      <c r="AE376" s="452" t="s">
        <v>612</v>
      </c>
      <c r="AJ376" s="452" t="s">
        <v>614</v>
      </c>
    </row>
    <row r="377" ht="15.75" customHeight="1">
      <c r="A377" s="452">
        <v>5030.0</v>
      </c>
      <c r="B377" s="452" t="s">
        <v>36</v>
      </c>
      <c r="C377" s="452" t="s">
        <v>37</v>
      </c>
      <c r="D377" s="452" t="s">
        <v>20</v>
      </c>
      <c r="E377" s="452" t="s">
        <v>1209</v>
      </c>
      <c r="F377" s="452" t="s">
        <v>20</v>
      </c>
      <c r="G377" s="452" t="s">
        <v>39</v>
      </c>
      <c r="H377" s="452" t="s">
        <v>40</v>
      </c>
      <c r="I377" s="452" t="s">
        <v>615</v>
      </c>
      <c r="J377" s="452" t="s">
        <v>616</v>
      </c>
      <c r="K377" s="452" t="s">
        <v>617</v>
      </c>
      <c r="L377" s="452" t="s">
        <v>22</v>
      </c>
      <c r="M377" s="452" t="s">
        <v>618</v>
      </c>
      <c r="N377" s="452" t="s">
        <v>619</v>
      </c>
      <c r="O377" s="452" t="s">
        <v>620</v>
      </c>
      <c r="P377" s="452">
        <v>45.5560910157497</v>
      </c>
      <c r="Q377" s="452">
        <v>-73.4251858444949</v>
      </c>
      <c r="R377" s="452">
        <v>228.0</v>
      </c>
      <c r="U377" s="452" t="s">
        <v>20</v>
      </c>
      <c r="V377" s="452" t="s">
        <v>615</v>
      </c>
      <c r="W377" s="452" t="s">
        <v>617</v>
      </c>
      <c r="X377" s="452" t="s">
        <v>22</v>
      </c>
      <c r="Y377" s="452" t="s">
        <v>618</v>
      </c>
      <c r="Z377" s="452" t="s">
        <v>498</v>
      </c>
      <c r="AA377" s="452">
        <v>44414.0</v>
      </c>
      <c r="AB377" s="452" t="s">
        <v>621</v>
      </c>
      <c r="AC377" s="452" t="s">
        <v>622</v>
      </c>
      <c r="AD377" s="452">
        <v>11.0</v>
      </c>
      <c r="AJ377" s="452" t="s">
        <v>615</v>
      </c>
    </row>
    <row r="378" ht="15.75" customHeight="1">
      <c r="A378" s="452">
        <v>5031.0</v>
      </c>
      <c r="B378" s="452" t="s">
        <v>36</v>
      </c>
      <c r="C378" s="452" t="s">
        <v>37</v>
      </c>
      <c r="D378" s="452" t="s">
        <v>138</v>
      </c>
      <c r="E378" s="452" t="s">
        <v>812</v>
      </c>
      <c r="F378" s="452" t="s">
        <v>623</v>
      </c>
      <c r="G378" s="452" t="s">
        <v>39</v>
      </c>
      <c r="H378" s="452" t="s">
        <v>40</v>
      </c>
      <c r="I378" s="452" t="s">
        <v>624</v>
      </c>
      <c r="J378" s="452" t="s">
        <v>625</v>
      </c>
      <c r="K378" s="452" t="s">
        <v>626</v>
      </c>
      <c r="L378" s="452" t="s">
        <v>78</v>
      </c>
      <c r="M378" s="452" t="s">
        <v>420</v>
      </c>
      <c r="N378" s="452">
        <v>42740.0</v>
      </c>
      <c r="O378" s="452" t="s">
        <v>237</v>
      </c>
      <c r="P378" s="452">
        <v>37.6</v>
      </c>
      <c r="Q378" s="452">
        <v>-85.9</v>
      </c>
      <c r="S378" s="452">
        <v>20.0</v>
      </c>
      <c r="T378" s="452" t="s">
        <v>43</v>
      </c>
      <c r="U378" s="452" t="s">
        <v>628</v>
      </c>
      <c r="V378" s="452" t="s">
        <v>629</v>
      </c>
      <c r="W378" s="452" t="s">
        <v>630</v>
      </c>
      <c r="X378" s="452" t="s">
        <v>631</v>
      </c>
      <c r="Y378" s="452" t="s">
        <v>632</v>
      </c>
      <c r="Z378" s="452" t="s">
        <v>478</v>
      </c>
      <c r="AB378" s="452" t="s">
        <v>634</v>
      </c>
      <c r="AC378" s="452" t="s">
        <v>4701</v>
      </c>
      <c r="AD378" s="452">
        <v>12.0</v>
      </c>
      <c r="AJ378" s="452" t="s">
        <v>636</v>
      </c>
    </row>
    <row r="379" ht="15.75" customHeight="1">
      <c r="A379" s="452">
        <v>5032.0</v>
      </c>
      <c r="B379" s="452" t="s">
        <v>149</v>
      </c>
      <c r="C379" s="452" t="s">
        <v>37</v>
      </c>
      <c r="D379" s="452" t="s">
        <v>138</v>
      </c>
      <c r="E379" s="452" t="s">
        <v>812</v>
      </c>
      <c r="F379" s="452" t="s">
        <v>637</v>
      </c>
      <c r="G379" s="452" t="s">
        <v>39</v>
      </c>
      <c r="H379" s="452" t="s">
        <v>40</v>
      </c>
      <c r="I379" s="452" t="s">
        <v>638</v>
      </c>
      <c r="J379" s="452" t="s">
        <v>637</v>
      </c>
      <c r="K379" s="452" t="s">
        <v>639</v>
      </c>
      <c r="L379" s="452" t="s">
        <v>60</v>
      </c>
      <c r="M379" s="452" t="s">
        <v>420</v>
      </c>
      <c r="N379" s="452">
        <v>38069.0</v>
      </c>
      <c r="O379" s="452" t="s">
        <v>237</v>
      </c>
      <c r="P379" s="452">
        <v>35.4029156200476</v>
      </c>
      <c r="Q379" s="452">
        <v>-89.4173119460369</v>
      </c>
      <c r="S379" s="452">
        <v>43.0</v>
      </c>
      <c r="T379" s="452" t="s">
        <v>43</v>
      </c>
      <c r="U379" s="452" t="s">
        <v>628</v>
      </c>
      <c r="V379" s="452" t="s">
        <v>629</v>
      </c>
      <c r="W379" s="452" t="s">
        <v>630</v>
      </c>
      <c r="X379" s="452" t="s">
        <v>631</v>
      </c>
      <c r="Y379" s="452" t="s">
        <v>632</v>
      </c>
      <c r="Z379" s="452" t="s">
        <v>478</v>
      </c>
      <c r="AB379" s="452" t="s">
        <v>641</v>
      </c>
      <c r="AC379" s="452" t="s">
        <v>4701</v>
      </c>
      <c r="AD379" s="452">
        <v>12.0</v>
      </c>
      <c r="AE379" s="452" t="s">
        <v>642</v>
      </c>
      <c r="AJ379" s="452" t="s">
        <v>643</v>
      </c>
    </row>
    <row r="380" ht="15.75" customHeight="1">
      <c r="A380" s="452">
        <v>5033.0</v>
      </c>
      <c r="B380" s="452" t="s">
        <v>36</v>
      </c>
      <c r="C380" s="452" t="s">
        <v>163</v>
      </c>
      <c r="D380" s="452" t="s">
        <v>164</v>
      </c>
      <c r="E380" s="452" t="s">
        <v>812</v>
      </c>
      <c r="F380" s="452" t="s">
        <v>665</v>
      </c>
      <c r="G380" s="452" t="s">
        <v>39</v>
      </c>
      <c r="H380" s="452" t="s">
        <v>40</v>
      </c>
      <c r="I380" s="452" t="s">
        <v>666</v>
      </c>
      <c r="K380" s="452" t="s">
        <v>667</v>
      </c>
      <c r="L380" s="452" t="s">
        <v>93</v>
      </c>
      <c r="M380" s="452" t="s">
        <v>420</v>
      </c>
      <c r="N380" s="452">
        <v>29651.0</v>
      </c>
      <c r="O380" s="452" t="s">
        <v>668</v>
      </c>
      <c r="P380" s="452">
        <v>34.8946479772789</v>
      </c>
      <c r="Q380" s="452">
        <v>-82.1803656739437</v>
      </c>
      <c r="R380" s="452">
        <v>120.0</v>
      </c>
      <c r="S380" s="452">
        <v>22500.0</v>
      </c>
      <c r="T380" s="452" t="s">
        <v>4702</v>
      </c>
      <c r="U380" s="452" t="s">
        <v>655</v>
      </c>
      <c r="V380" s="452" t="s">
        <v>669</v>
      </c>
      <c r="W380" s="452" t="s">
        <v>657</v>
      </c>
      <c r="X380" s="452" t="s">
        <v>658</v>
      </c>
      <c r="Y380" s="452" t="s">
        <v>659</v>
      </c>
      <c r="Z380" s="452" t="s">
        <v>423</v>
      </c>
      <c r="AB380" s="452" t="s">
        <v>671</v>
      </c>
      <c r="AC380" s="452" t="s">
        <v>673</v>
      </c>
      <c r="AD380" s="452">
        <v>24.0</v>
      </c>
      <c r="AE380" s="452" t="s">
        <v>672</v>
      </c>
      <c r="AJ380" s="452" t="s">
        <v>666</v>
      </c>
    </row>
    <row r="381" ht="15.75" customHeight="1">
      <c r="A381" s="452">
        <v>5034.0</v>
      </c>
      <c r="B381" s="452" t="s">
        <v>36</v>
      </c>
      <c r="C381" s="452" t="s">
        <v>37</v>
      </c>
      <c r="D381" s="452" t="s">
        <v>232</v>
      </c>
      <c r="E381" s="452" t="s">
        <v>812</v>
      </c>
      <c r="F381" s="452" t="s">
        <v>232</v>
      </c>
      <c r="G381" s="452" t="s">
        <v>39</v>
      </c>
      <c r="H381" s="452" t="s">
        <v>40</v>
      </c>
      <c r="I381" s="452" t="s">
        <v>687</v>
      </c>
      <c r="J381" s="452" t="s">
        <v>688</v>
      </c>
      <c r="K381" s="452" t="s">
        <v>689</v>
      </c>
      <c r="L381" s="452" t="s">
        <v>195</v>
      </c>
      <c r="M381" s="452" t="s">
        <v>420</v>
      </c>
      <c r="N381" s="452">
        <v>34243.0</v>
      </c>
      <c r="O381" s="452" t="s">
        <v>690</v>
      </c>
      <c r="P381" s="452">
        <v>27.4174068288131</v>
      </c>
      <c r="Q381" s="452">
        <v>-82.5456789875623</v>
      </c>
      <c r="R381" s="452">
        <v>15.0</v>
      </c>
      <c r="U381" s="452" t="s">
        <v>691</v>
      </c>
      <c r="V381" s="452" t="s">
        <v>687</v>
      </c>
      <c r="W381" s="452" t="s">
        <v>689</v>
      </c>
      <c r="X381" s="452" t="s">
        <v>195</v>
      </c>
      <c r="Y381" s="452" t="s">
        <v>420</v>
      </c>
      <c r="Z381" s="452" t="s">
        <v>498</v>
      </c>
      <c r="AA381" s="452">
        <v>44781.0</v>
      </c>
      <c r="AB381" s="452" t="s">
        <v>692</v>
      </c>
      <c r="AC381" s="452" t="s">
        <v>694</v>
      </c>
      <c r="AD381" s="452">
        <v>10.0</v>
      </c>
      <c r="AE381" s="452" t="s">
        <v>693</v>
      </c>
      <c r="AJ381" s="452" t="s">
        <v>695</v>
      </c>
    </row>
    <row r="382" ht="15.75" customHeight="1">
      <c r="A382" s="452">
        <v>5035.0</v>
      </c>
      <c r="B382" s="452" t="s">
        <v>213</v>
      </c>
      <c r="C382" s="452" t="s">
        <v>37</v>
      </c>
      <c r="D382" s="452" t="s">
        <v>2091</v>
      </c>
      <c r="E382" s="452" t="s">
        <v>812</v>
      </c>
      <c r="F382" s="452" t="s">
        <v>2091</v>
      </c>
      <c r="G382" s="452" t="s">
        <v>39</v>
      </c>
      <c r="H382" s="452" t="s">
        <v>40</v>
      </c>
      <c r="I382" s="452" t="s">
        <v>4703</v>
      </c>
      <c r="J382" s="452" t="s">
        <v>2093</v>
      </c>
      <c r="K382" s="452" t="s">
        <v>1385</v>
      </c>
      <c r="L382" s="452" t="s">
        <v>22</v>
      </c>
      <c r="M382" s="452" t="s">
        <v>618</v>
      </c>
      <c r="N382" s="452" t="s">
        <v>2094</v>
      </c>
      <c r="O382" s="452" t="s">
        <v>2095</v>
      </c>
      <c r="P382" s="452">
        <v>45.62</v>
      </c>
      <c r="Q382" s="452">
        <v>-73.5</v>
      </c>
      <c r="S382" s="452">
        <v>60.0</v>
      </c>
      <c r="T382" s="452" t="s">
        <v>43</v>
      </c>
      <c r="U382" s="452" t="s">
        <v>2091</v>
      </c>
      <c r="V382" s="452" t="s">
        <v>4703</v>
      </c>
      <c r="W382" s="452" t="s">
        <v>2096</v>
      </c>
      <c r="X382" s="452" t="s">
        <v>2097</v>
      </c>
      <c r="Y382" s="452" t="s">
        <v>2098</v>
      </c>
      <c r="Z382" s="452" t="s">
        <v>468</v>
      </c>
      <c r="AB382" s="452" t="s">
        <v>4704</v>
      </c>
      <c r="AC382" s="452" t="s">
        <v>4596</v>
      </c>
      <c r="AD382" s="452">
        <v>28.0</v>
      </c>
      <c r="AE382" s="452" t="s">
        <v>237</v>
      </c>
      <c r="AJ382" s="452" t="s">
        <v>2101</v>
      </c>
    </row>
    <row r="383" ht="15.75" customHeight="1">
      <c r="A383" s="452">
        <v>5036.0</v>
      </c>
      <c r="B383" s="452" t="s">
        <v>36</v>
      </c>
      <c r="C383" s="452" t="s">
        <v>37</v>
      </c>
      <c r="D383" s="452" t="s">
        <v>233</v>
      </c>
      <c r="E383" s="452" t="s">
        <v>1209</v>
      </c>
      <c r="F383" s="452" t="s">
        <v>233</v>
      </c>
      <c r="G383" s="452" t="s">
        <v>45</v>
      </c>
      <c r="H383" s="452" t="s">
        <v>46</v>
      </c>
      <c r="I383" s="452" t="s">
        <v>698</v>
      </c>
      <c r="J383" s="452" t="s">
        <v>699</v>
      </c>
      <c r="K383" s="452" t="s">
        <v>700</v>
      </c>
      <c r="L383" s="452" t="s">
        <v>95</v>
      </c>
      <c r="M383" s="452" t="s">
        <v>420</v>
      </c>
      <c r="N383" s="452">
        <v>75309.0</v>
      </c>
      <c r="P383" s="452">
        <v>32.8703647409765</v>
      </c>
      <c r="Q383" s="452">
        <v>-96.9395074044531</v>
      </c>
      <c r="U383" s="452" t="s">
        <v>233</v>
      </c>
      <c r="V383" s="452" t="s">
        <v>701</v>
      </c>
      <c r="W383" s="452" t="s">
        <v>702</v>
      </c>
      <c r="X383" s="452" t="s">
        <v>95</v>
      </c>
      <c r="Y383" s="452" t="s">
        <v>420</v>
      </c>
      <c r="Z383" s="452" t="s">
        <v>445</v>
      </c>
      <c r="AA383" s="452">
        <v>45527.0</v>
      </c>
      <c r="AB383" s="452" t="s">
        <v>703</v>
      </c>
      <c r="AC383" s="452" t="s">
        <v>705</v>
      </c>
      <c r="AD383" s="452">
        <v>28.0</v>
      </c>
      <c r="AE383" s="452" t="s">
        <v>704</v>
      </c>
    </row>
    <row r="384" ht="15.75" customHeight="1">
      <c r="A384" s="452">
        <v>5037.0</v>
      </c>
      <c r="B384" s="452" t="s">
        <v>36</v>
      </c>
      <c r="C384" s="452" t="s">
        <v>37</v>
      </c>
      <c r="D384" s="452" t="s">
        <v>234</v>
      </c>
      <c r="E384" s="452" t="s">
        <v>812</v>
      </c>
      <c r="F384" s="452" t="s">
        <v>234</v>
      </c>
      <c r="G384" s="452" t="s">
        <v>39</v>
      </c>
      <c r="H384" s="452" t="s">
        <v>235</v>
      </c>
      <c r="I384" s="452" t="s">
        <v>706</v>
      </c>
      <c r="J384" s="452" t="s">
        <v>707</v>
      </c>
      <c r="K384" s="452" t="s">
        <v>708</v>
      </c>
      <c r="L384" s="452" t="s">
        <v>179</v>
      </c>
      <c r="M384" s="452" t="s">
        <v>420</v>
      </c>
      <c r="N384" s="452">
        <v>15522.0</v>
      </c>
      <c r="O384" s="452" t="s">
        <v>709</v>
      </c>
      <c r="P384" s="452">
        <v>39.9370916535652</v>
      </c>
      <c r="Q384" s="452">
        <v>-78.5814777449645</v>
      </c>
      <c r="R384" s="452">
        <v>30.0</v>
      </c>
      <c r="U384" s="452" t="s">
        <v>710</v>
      </c>
      <c r="V384" s="452" t="s">
        <v>706</v>
      </c>
      <c r="W384" s="452" t="s">
        <v>711</v>
      </c>
      <c r="X384" s="452" t="s">
        <v>179</v>
      </c>
      <c r="Y384" s="452" t="s">
        <v>420</v>
      </c>
      <c r="Z384" s="452" t="s">
        <v>712</v>
      </c>
      <c r="AB384" s="452" t="s">
        <v>714</v>
      </c>
      <c r="AC384" s="452" t="s">
        <v>716</v>
      </c>
      <c r="AD384" s="452">
        <v>28.0</v>
      </c>
      <c r="AE384" s="452" t="s">
        <v>715</v>
      </c>
      <c r="AJ384" s="452" t="s">
        <v>706</v>
      </c>
    </row>
    <row r="385" ht="15.75" customHeight="1">
      <c r="A385" s="452">
        <v>5038.0</v>
      </c>
      <c r="B385" s="452" t="s">
        <v>36</v>
      </c>
      <c r="C385" s="452" t="s">
        <v>37</v>
      </c>
      <c r="D385" s="452" t="s">
        <v>115</v>
      </c>
      <c r="E385" s="452" t="s">
        <v>1209</v>
      </c>
      <c r="F385" s="452" t="s">
        <v>115</v>
      </c>
      <c r="G385" s="452" t="s">
        <v>39</v>
      </c>
      <c r="H385" s="452" t="s">
        <v>40</v>
      </c>
      <c r="I385" s="452" t="s">
        <v>717</v>
      </c>
      <c r="J385" s="452" t="s">
        <v>718</v>
      </c>
      <c r="K385" s="452" t="s">
        <v>719</v>
      </c>
      <c r="L385" s="452" t="s">
        <v>42</v>
      </c>
      <c r="M385" s="452" t="s">
        <v>420</v>
      </c>
      <c r="N385" s="452">
        <v>49423.0</v>
      </c>
      <c r="O385" s="452" t="s">
        <v>720</v>
      </c>
      <c r="P385" s="452">
        <v>42.7529224843033</v>
      </c>
      <c r="Q385" s="452">
        <v>-86.1085133288173</v>
      </c>
      <c r="U385" s="452" t="s">
        <v>721</v>
      </c>
      <c r="V385" s="452" t="s">
        <v>722</v>
      </c>
      <c r="W385" s="452" t="s">
        <v>723</v>
      </c>
      <c r="X385" s="452" t="s">
        <v>224</v>
      </c>
      <c r="Y385" s="452" t="s">
        <v>420</v>
      </c>
      <c r="Z385" s="452" t="s">
        <v>432</v>
      </c>
      <c r="AA385" s="452">
        <v>44417.0</v>
      </c>
      <c r="AB385" s="452" t="s">
        <v>724</v>
      </c>
      <c r="AC385" s="452" t="s">
        <v>726</v>
      </c>
      <c r="AD385" s="452">
        <v>21.0</v>
      </c>
      <c r="AE385" s="452" t="s">
        <v>725</v>
      </c>
      <c r="AJ385" s="452" t="s">
        <v>727</v>
      </c>
    </row>
    <row r="386" ht="15.75" customHeight="1">
      <c r="A386" s="452">
        <v>5039.0</v>
      </c>
      <c r="B386" s="452" t="s">
        <v>36</v>
      </c>
      <c r="C386" s="452" t="s">
        <v>37</v>
      </c>
      <c r="D386" s="452" t="s">
        <v>236</v>
      </c>
      <c r="E386" s="452" t="s">
        <v>812</v>
      </c>
      <c r="F386" s="452" t="s">
        <v>236</v>
      </c>
      <c r="G386" s="452" t="s">
        <v>39</v>
      </c>
      <c r="H386" s="452" t="s">
        <v>40</v>
      </c>
      <c r="J386" s="452" t="s">
        <v>728</v>
      </c>
      <c r="K386" s="452" t="s">
        <v>729</v>
      </c>
      <c r="L386" s="452" t="s">
        <v>106</v>
      </c>
      <c r="M386" s="452" t="s">
        <v>420</v>
      </c>
      <c r="N386" s="452">
        <v>14850.0</v>
      </c>
      <c r="O386" s="452" t="s">
        <v>730</v>
      </c>
      <c r="P386" s="452">
        <v>42.44</v>
      </c>
      <c r="Q386" s="452">
        <v>-76.46</v>
      </c>
      <c r="R386" s="452">
        <v>14.0</v>
      </c>
      <c r="S386" s="452" t="s">
        <v>237</v>
      </c>
      <c r="T386" s="452" t="s">
        <v>237</v>
      </c>
      <c r="U386" s="452" t="s">
        <v>236</v>
      </c>
      <c r="W386" s="452" t="s">
        <v>731</v>
      </c>
      <c r="X386" s="452" t="s">
        <v>732</v>
      </c>
      <c r="Y386" s="452" t="s">
        <v>420</v>
      </c>
      <c r="Z386" s="452" t="s">
        <v>498</v>
      </c>
      <c r="AA386" s="452">
        <v>45243.0</v>
      </c>
      <c r="AB386" s="452" t="s">
        <v>237</v>
      </c>
      <c r="AC386" s="452" t="s">
        <v>734</v>
      </c>
      <c r="AD386" s="452">
        <v>30.0</v>
      </c>
      <c r="AE386" s="452" t="s">
        <v>733</v>
      </c>
      <c r="AJ386" s="452" t="s">
        <v>735</v>
      </c>
    </row>
    <row r="387" ht="15.75" customHeight="1">
      <c r="A387" s="452">
        <v>5040.0</v>
      </c>
      <c r="B387" s="452" t="s">
        <v>36</v>
      </c>
      <c r="C387" s="452" t="s">
        <v>37</v>
      </c>
      <c r="D387" s="452" t="s">
        <v>238</v>
      </c>
      <c r="E387" s="452" t="s">
        <v>1209</v>
      </c>
      <c r="F387" s="452" t="s">
        <v>238</v>
      </c>
      <c r="G387" s="452" t="s">
        <v>39</v>
      </c>
      <c r="H387" s="452" t="s">
        <v>40</v>
      </c>
      <c r="I387" s="452" t="s">
        <v>736</v>
      </c>
      <c r="J387" s="452" t="s">
        <v>737</v>
      </c>
      <c r="K387" s="452" t="s">
        <v>738</v>
      </c>
      <c r="L387" s="452" t="s">
        <v>26</v>
      </c>
      <c r="M387" s="452" t="s">
        <v>420</v>
      </c>
      <c r="N387" s="452">
        <v>94577.0</v>
      </c>
      <c r="O387" s="452" t="s">
        <v>739</v>
      </c>
      <c r="P387" s="452">
        <v>37.71</v>
      </c>
      <c r="Q387" s="452">
        <v>-122.1</v>
      </c>
      <c r="R387" s="452">
        <v>5.0</v>
      </c>
      <c r="S387" s="452" t="s">
        <v>237</v>
      </c>
      <c r="T387" s="452" t="s">
        <v>237</v>
      </c>
      <c r="U387" s="452" t="s">
        <v>238</v>
      </c>
      <c r="V387" s="452" t="s">
        <v>736</v>
      </c>
      <c r="W387" s="452" t="s">
        <v>740</v>
      </c>
      <c r="X387" s="452" t="s">
        <v>26</v>
      </c>
      <c r="Y387" s="452" t="s">
        <v>420</v>
      </c>
      <c r="Z387" s="452" t="s">
        <v>610</v>
      </c>
      <c r="AA387" s="452">
        <v>44774.0</v>
      </c>
      <c r="AB387" s="452" t="s">
        <v>741</v>
      </c>
      <c r="AC387" s="452" t="s">
        <v>743</v>
      </c>
      <c r="AD387" s="452">
        <v>28.0</v>
      </c>
      <c r="AE387" s="452" t="s">
        <v>742</v>
      </c>
      <c r="AJ387" s="452" t="s">
        <v>744</v>
      </c>
    </row>
    <row r="388" ht="15.75" customHeight="1">
      <c r="A388" s="452">
        <v>5041.0</v>
      </c>
      <c r="B388" s="452" t="s">
        <v>158</v>
      </c>
      <c r="C388" s="452" t="s">
        <v>37</v>
      </c>
      <c r="D388" s="452" t="s">
        <v>354</v>
      </c>
      <c r="E388" s="452" t="s">
        <v>812</v>
      </c>
      <c r="F388" s="452" t="s">
        <v>756</v>
      </c>
      <c r="G388" s="452" t="s">
        <v>39</v>
      </c>
      <c r="H388" s="452" t="s">
        <v>40</v>
      </c>
      <c r="I388" s="452" t="s">
        <v>757</v>
      </c>
      <c r="J388" s="452" t="s">
        <v>758</v>
      </c>
      <c r="K388" s="452" t="s">
        <v>759</v>
      </c>
      <c r="L388" s="452" t="s">
        <v>26</v>
      </c>
      <c r="M388" s="452" t="s">
        <v>420</v>
      </c>
      <c r="N388" s="452">
        <v>947608.0</v>
      </c>
      <c r="P388" s="452">
        <v>37.8476880154094</v>
      </c>
      <c r="Q388" s="452">
        <v>-122.28822684681</v>
      </c>
      <c r="R388" s="452">
        <v>40.0</v>
      </c>
      <c r="U388" s="452" t="s">
        <v>760</v>
      </c>
      <c r="V388" s="452" t="s">
        <v>757</v>
      </c>
      <c r="W388" s="452" t="s">
        <v>761</v>
      </c>
      <c r="X388" s="452" t="s">
        <v>762</v>
      </c>
      <c r="Y388" s="452" t="s">
        <v>763</v>
      </c>
      <c r="Z388" s="452" t="s">
        <v>498</v>
      </c>
      <c r="AA388" s="452">
        <v>44888.0</v>
      </c>
      <c r="AB388" s="452" t="s">
        <v>764</v>
      </c>
      <c r="AC388" s="452" t="s">
        <v>766</v>
      </c>
      <c r="AD388" s="452">
        <v>21.0</v>
      </c>
      <c r="AE388" s="452" t="s">
        <v>765</v>
      </c>
      <c r="AJ388" s="452" t="s">
        <v>767</v>
      </c>
    </row>
    <row r="389" ht="15.75" customHeight="1">
      <c r="A389" s="452">
        <v>5042.0</v>
      </c>
      <c r="B389" s="452" t="s">
        <v>36</v>
      </c>
      <c r="C389" s="452" t="s">
        <v>37</v>
      </c>
      <c r="D389" s="452" t="s">
        <v>241</v>
      </c>
      <c r="E389" s="452" t="s">
        <v>812</v>
      </c>
      <c r="F389" s="452" t="s">
        <v>241</v>
      </c>
      <c r="G389" s="452" t="s">
        <v>39</v>
      </c>
      <c r="H389" s="452" t="s">
        <v>40</v>
      </c>
      <c r="I389" s="452" t="s">
        <v>770</v>
      </c>
      <c r="J389" s="452" t="s">
        <v>771</v>
      </c>
      <c r="K389" s="452" t="s">
        <v>772</v>
      </c>
      <c r="L389" s="452" t="s">
        <v>26</v>
      </c>
      <c r="M389" s="452" t="s">
        <v>420</v>
      </c>
      <c r="N389" s="452">
        <v>92708.0</v>
      </c>
      <c r="O389" s="452" t="s">
        <v>773</v>
      </c>
      <c r="P389" s="452">
        <v>33.701599218304</v>
      </c>
      <c r="Q389" s="452">
        <v>-117.938285460479</v>
      </c>
      <c r="R389" s="452">
        <v>75.0</v>
      </c>
      <c r="U389" s="452" t="s">
        <v>241</v>
      </c>
      <c r="V389" s="452" t="s">
        <v>770</v>
      </c>
      <c r="W389" s="452" t="s">
        <v>772</v>
      </c>
      <c r="X389" s="452" t="s">
        <v>26</v>
      </c>
      <c r="Y389" s="452" t="s">
        <v>420</v>
      </c>
      <c r="Z389" s="452" t="s">
        <v>498</v>
      </c>
      <c r="AA389" s="452">
        <v>44774.0</v>
      </c>
      <c r="AB389" s="452" t="s">
        <v>774</v>
      </c>
      <c r="AC389" s="452" t="s">
        <v>776</v>
      </c>
      <c r="AD389" s="452">
        <v>25.0</v>
      </c>
      <c r="AE389" s="452" t="s">
        <v>775</v>
      </c>
      <c r="AJ389" s="452" t="s">
        <v>777</v>
      </c>
    </row>
    <row r="390" ht="15.75" customHeight="1">
      <c r="A390" s="452">
        <v>5043.0</v>
      </c>
      <c r="B390" s="452" t="s">
        <v>55</v>
      </c>
      <c r="C390" s="452" t="s">
        <v>37</v>
      </c>
      <c r="D390" s="452" t="s">
        <v>364</v>
      </c>
      <c r="E390" s="452" t="s">
        <v>812</v>
      </c>
      <c r="F390" s="452" t="s">
        <v>779</v>
      </c>
      <c r="G390" s="452" t="s">
        <v>39</v>
      </c>
      <c r="H390" s="452" t="s">
        <v>40</v>
      </c>
      <c r="I390" s="452" t="s">
        <v>780</v>
      </c>
      <c r="J390" s="452" t="s">
        <v>781</v>
      </c>
      <c r="K390" s="452" t="s">
        <v>782</v>
      </c>
      <c r="L390" s="452" t="s">
        <v>145</v>
      </c>
      <c r="M390" s="452" t="s">
        <v>420</v>
      </c>
      <c r="N390" s="452">
        <v>35490.0</v>
      </c>
      <c r="P390" s="452">
        <v>33.1842915007967</v>
      </c>
      <c r="Q390" s="452">
        <v>-87.2624394295112</v>
      </c>
      <c r="U390" s="452" t="s">
        <v>784</v>
      </c>
      <c r="V390" s="452" t="s">
        <v>780</v>
      </c>
      <c r="W390" s="452" t="s">
        <v>785</v>
      </c>
      <c r="X390" s="452" t="s">
        <v>786</v>
      </c>
      <c r="Y390" s="452" t="s">
        <v>659</v>
      </c>
      <c r="Z390" s="452" t="s">
        <v>498</v>
      </c>
      <c r="AA390" s="452">
        <v>44774.0</v>
      </c>
      <c r="AB390" s="452" t="s">
        <v>787</v>
      </c>
      <c r="AC390" s="452" t="s">
        <v>789</v>
      </c>
      <c r="AD390" s="452">
        <v>29.0</v>
      </c>
      <c r="AE390" s="452" t="s">
        <v>788</v>
      </c>
      <c r="AJ390" s="452" t="s">
        <v>790</v>
      </c>
    </row>
    <row r="391" ht="15.75" customHeight="1">
      <c r="A391" s="452">
        <v>5044.0</v>
      </c>
      <c r="B391" s="452" t="s">
        <v>36</v>
      </c>
      <c r="C391" s="452" t="s">
        <v>37</v>
      </c>
      <c r="D391" s="452" t="s">
        <v>242</v>
      </c>
      <c r="E391" s="452" t="s">
        <v>1209</v>
      </c>
      <c r="F391" s="452" t="s">
        <v>791</v>
      </c>
      <c r="G391" s="452" t="s">
        <v>45</v>
      </c>
      <c r="H391" s="452" t="s">
        <v>218</v>
      </c>
      <c r="I391" s="452" t="s">
        <v>792</v>
      </c>
      <c r="J391" s="452" t="s">
        <v>793</v>
      </c>
      <c r="K391" s="452" t="s">
        <v>794</v>
      </c>
      <c r="L391" s="452" t="s">
        <v>243</v>
      </c>
      <c r="M391" s="452" t="s">
        <v>420</v>
      </c>
      <c r="N391" s="452">
        <v>97217.0</v>
      </c>
      <c r="P391" s="452">
        <v>45.5740420023815</v>
      </c>
      <c r="Q391" s="452">
        <v>-122.713800673996</v>
      </c>
      <c r="R391" s="452">
        <v>2800.0</v>
      </c>
      <c r="U391" s="452" t="s">
        <v>242</v>
      </c>
      <c r="V391" s="452" t="s">
        <v>792</v>
      </c>
      <c r="W391" s="452" t="s">
        <v>794</v>
      </c>
      <c r="X391" s="452" t="s">
        <v>243</v>
      </c>
      <c r="Y391" s="452" t="s">
        <v>420</v>
      </c>
      <c r="Z391" s="452" t="s">
        <v>445</v>
      </c>
      <c r="AA391" s="452">
        <v>45529.0</v>
      </c>
      <c r="AB391" s="452" t="s">
        <v>795</v>
      </c>
      <c r="AC391" s="452" t="s">
        <v>797</v>
      </c>
      <c r="AD391" s="452">
        <v>29.0</v>
      </c>
      <c r="AE391" s="452" t="s">
        <v>796</v>
      </c>
      <c r="AJ391" s="452" t="s">
        <v>798</v>
      </c>
    </row>
    <row r="392" ht="15.75" customHeight="1">
      <c r="A392" s="452">
        <v>5045.0</v>
      </c>
      <c r="B392" s="452" t="s">
        <v>36</v>
      </c>
      <c r="C392" s="452" t="s">
        <v>37</v>
      </c>
      <c r="D392" s="452" t="s">
        <v>244</v>
      </c>
      <c r="E392" s="452" t="s">
        <v>812</v>
      </c>
      <c r="F392" s="452" t="s">
        <v>244</v>
      </c>
      <c r="G392" s="452" t="s">
        <v>39</v>
      </c>
      <c r="H392" s="452" t="s">
        <v>40</v>
      </c>
      <c r="I392" s="452" t="s">
        <v>799</v>
      </c>
      <c r="J392" s="452" t="s">
        <v>800</v>
      </c>
      <c r="K392" s="452" t="s">
        <v>801</v>
      </c>
      <c r="L392" s="452" t="s">
        <v>106</v>
      </c>
      <c r="M392" s="452" t="s">
        <v>420</v>
      </c>
      <c r="N392" s="452">
        <v>11793.0</v>
      </c>
      <c r="O392" s="452" t="s">
        <v>802</v>
      </c>
      <c r="P392" s="452">
        <v>40.6729241514312</v>
      </c>
      <c r="Q392" s="452">
        <v>-73.5176588296023</v>
      </c>
      <c r="R392" s="452">
        <v>30.0</v>
      </c>
      <c r="U392" s="452" t="s">
        <v>244</v>
      </c>
      <c r="V392" s="452" t="s">
        <v>799</v>
      </c>
      <c r="W392" s="452" t="s">
        <v>801</v>
      </c>
      <c r="X392" s="452" t="s">
        <v>106</v>
      </c>
      <c r="Y392" s="452" t="s">
        <v>420</v>
      </c>
      <c r="Z392" s="452" t="s">
        <v>498</v>
      </c>
      <c r="AA392" s="452">
        <v>44774.0</v>
      </c>
      <c r="AB392" s="452" t="s">
        <v>714</v>
      </c>
      <c r="AC392" s="452" t="s">
        <v>804</v>
      </c>
      <c r="AD392" s="452">
        <v>14.0</v>
      </c>
      <c r="AE392" s="452" t="s">
        <v>803</v>
      </c>
      <c r="AJ392" s="452" t="s">
        <v>799</v>
      </c>
    </row>
    <row r="393" ht="15.75" customHeight="1">
      <c r="A393" s="452">
        <v>5046.0</v>
      </c>
      <c r="B393" s="452" t="s">
        <v>36</v>
      </c>
      <c r="C393" s="452" t="s">
        <v>37</v>
      </c>
      <c r="D393" s="452" t="s">
        <v>129</v>
      </c>
      <c r="E393" s="452" t="s">
        <v>1209</v>
      </c>
      <c r="F393" s="452" t="s">
        <v>819</v>
      </c>
      <c r="G393" s="452" t="s">
        <v>39</v>
      </c>
      <c r="H393" s="452" t="s">
        <v>40</v>
      </c>
      <c r="I393" s="452" t="s">
        <v>820</v>
      </c>
      <c r="J393" s="452" t="s">
        <v>821</v>
      </c>
      <c r="K393" s="452" t="s">
        <v>822</v>
      </c>
      <c r="L393" s="452" t="s">
        <v>245</v>
      </c>
      <c r="M393" s="452" t="s">
        <v>618</v>
      </c>
      <c r="N393" s="452" t="s">
        <v>823</v>
      </c>
      <c r="O393" s="452" t="s">
        <v>824</v>
      </c>
      <c r="P393" s="452">
        <v>49.1519709108325</v>
      </c>
      <c r="Q393" s="452">
        <v>-122.859270715534</v>
      </c>
      <c r="U393" s="452" t="s">
        <v>825</v>
      </c>
      <c r="V393" s="452" t="s">
        <v>820</v>
      </c>
      <c r="W393" s="452" t="s">
        <v>826</v>
      </c>
      <c r="X393" s="452" t="s">
        <v>130</v>
      </c>
      <c r="Y393" s="452" t="s">
        <v>420</v>
      </c>
      <c r="Z393" s="452" t="s">
        <v>498</v>
      </c>
      <c r="AA393" s="452">
        <v>44415.0</v>
      </c>
      <c r="AB393" s="452" t="s">
        <v>827</v>
      </c>
      <c r="AC393" s="452" t="s">
        <v>829</v>
      </c>
      <c r="AD393" s="452">
        <v>23.0</v>
      </c>
      <c r="AE393" s="452" t="s">
        <v>828</v>
      </c>
      <c r="AJ393" s="452" t="s">
        <v>820</v>
      </c>
    </row>
    <row r="394" ht="15.75" customHeight="1">
      <c r="A394" s="452">
        <v>5047.0</v>
      </c>
      <c r="B394" s="452" t="s">
        <v>36</v>
      </c>
      <c r="C394" s="452" t="s">
        <v>37</v>
      </c>
      <c r="D394" s="452" t="s">
        <v>129</v>
      </c>
      <c r="E394" s="452" t="s">
        <v>1209</v>
      </c>
      <c r="F394" s="452" t="s">
        <v>830</v>
      </c>
      <c r="G394" s="452" t="s">
        <v>39</v>
      </c>
      <c r="H394" s="452" t="s">
        <v>40</v>
      </c>
      <c r="I394" s="452" t="s">
        <v>820</v>
      </c>
      <c r="J394" s="452" t="s">
        <v>831</v>
      </c>
      <c r="K394" s="452" t="s">
        <v>832</v>
      </c>
      <c r="L394" s="452" t="s">
        <v>130</v>
      </c>
      <c r="M394" s="452" t="s">
        <v>420</v>
      </c>
      <c r="N394" s="452">
        <v>64804.0</v>
      </c>
      <c r="O394" s="452" t="s">
        <v>833</v>
      </c>
      <c r="P394" s="452">
        <v>37.0635414878614</v>
      </c>
      <c r="Q394" s="452">
        <v>-94.4021793934411</v>
      </c>
      <c r="U394" s="452" t="s">
        <v>825</v>
      </c>
      <c r="V394" s="452" t="s">
        <v>820</v>
      </c>
      <c r="W394" s="452" t="s">
        <v>826</v>
      </c>
      <c r="X394" s="452" t="s">
        <v>130</v>
      </c>
      <c r="Y394" s="452" t="s">
        <v>420</v>
      </c>
      <c r="Z394" s="452" t="s">
        <v>498</v>
      </c>
      <c r="AA394" s="452">
        <v>44415.0</v>
      </c>
      <c r="AB394" s="452" t="s">
        <v>827</v>
      </c>
      <c r="AC394" s="452" t="s">
        <v>829</v>
      </c>
      <c r="AD394" s="452">
        <v>23.0</v>
      </c>
      <c r="AE394" s="452" t="s">
        <v>834</v>
      </c>
      <c r="AJ394" s="452" t="s">
        <v>820</v>
      </c>
    </row>
    <row r="395" ht="15.75" customHeight="1">
      <c r="A395" s="452">
        <v>5048.0</v>
      </c>
      <c r="B395" s="452" t="s">
        <v>36</v>
      </c>
      <c r="C395" s="452" t="s">
        <v>37</v>
      </c>
      <c r="D395" s="452" t="s">
        <v>129</v>
      </c>
      <c r="E395" s="452" t="s">
        <v>1209</v>
      </c>
      <c r="F395" s="452" t="s">
        <v>835</v>
      </c>
      <c r="G395" s="452" t="s">
        <v>39</v>
      </c>
      <c r="H395" s="452" t="s">
        <v>40</v>
      </c>
      <c r="I395" s="452" t="s">
        <v>820</v>
      </c>
      <c r="J395" s="452" t="s">
        <v>836</v>
      </c>
      <c r="K395" s="452" t="s">
        <v>832</v>
      </c>
      <c r="L395" s="452" t="s">
        <v>130</v>
      </c>
      <c r="M395" s="452" t="s">
        <v>420</v>
      </c>
      <c r="N395" s="452">
        <v>64801.0</v>
      </c>
      <c r="O395" s="452" t="s">
        <v>837</v>
      </c>
      <c r="P395" s="452">
        <v>37.0947131859781</v>
      </c>
      <c r="Q395" s="452">
        <v>-94.5280595910123</v>
      </c>
      <c r="U395" s="452" t="s">
        <v>825</v>
      </c>
      <c r="V395" s="452" t="s">
        <v>820</v>
      </c>
      <c r="W395" s="452" t="s">
        <v>826</v>
      </c>
      <c r="X395" s="452" t="s">
        <v>130</v>
      </c>
      <c r="Y395" s="452" t="s">
        <v>420</v>
      </c>
      <c r="Z395" s="452" t="s">
        <v>498</v>
      </c>
      <c r="AA395" s="452">
        <v>44415.0</v>
      </c>
      <c r="AB395" s="452" t="s">
        <v>827</v>
      </c>
      <c r="AC395" s="452" t="s">
        <v>829</v>
      </c>
      <c r="AD395" s="452">
        <v>23.0</v>
      </c>
      <c r="AE395" s="452" t="s">
        <v>838</v>
      </c>
      <c r="AJ395" s="452" t="s">
        <v>820</v>
      </c>
    </row>
    <row r="396" ht="15.75" customHeight="1">
      <c r="A396" s="452">
        <v>5049.0</v>
      </c>
      <c r="B396" s="452" t="s">
        <v>36</v>
      </c>
      <c r="C396" s="452" t="s">
        <v>37</v>
      </c>
      <c r="D396" s="452" t="s">
        <v>246</v>
      </c>
      <c r="E396" s="452" t="s">
        <v>812</v>
      </c>
      <c r="F396" s="452" t="s">
        <v>246</v>
      </c>
      <c r="G396" s="452" t="s">
        <v>39</v>
      </c>
      <c r="H396" s="452" t="s">
        <v>40</v>
      </c>
      <c r="I396" s="452" t="s">
        <v>839</v>
      </c>
      <c r="J396" s="452" t="s">
        <v>840</v>
      </c>
      <c r="K396" s="452" t="s">
        <v>841</v>
      </c>
      <c r="L396" s="452" t="s">
        <v>127</v>
      </c>
      <c r="M396" s="452" t="s">
        <v>420</v>
      </c>
      <c r="N396" s="452">
        <v>27616.0</v>
      </c>
      <c r="P396" s="452">
        <v>36.4775448961479</v>
      </c>
      <c r="Q396" s="452">
        <v>-78.4033957659649</v>
      </c>
      <c r="R396" s="452">
        <v>650.0</v>
      </c>
      <c r="U396" s="452" t="s">
        <v>246</v>
      </c>
      <c r="V396" s="452" t="s">
        <v>839</v>
      </c>
      <c r="W396" s="452" t="s">
        <v>842</v>
      </c>
      <c r="X396" s="452" t="s">
        <v>843</v>
      </c>
      <c r="Y396" s="452" t="s">
        <v>844</v>
      </c>
      <c r="AB396" s="452" t="s">
        <v>845</v>
      </c>
      <c r="AC396" s="452" t="s">
        <v>847</v>
      </c>
      <c r="AD396" s="452">
        <v>29.0</v>
      </c>
      <c r="AE396" s="452" t="s">
        <v>846</v>
      </c>
      <c r="AJ396" s="452" t="s">
        <v>848</v>
      </c>
    </row>
    <row r="397" ht="15.75" customHeight="1">
      <c r="A397" s="452">
        <v>5050.0</v>
      </c>
      <c r="B397" s="452" t="s">
        <v>158</v>
      </c>
      <c r="C397" s="452" t="s">
        <v>37</v>
      </c>
      <c r="D397" s="452" t="s">
        <v>355</v>
      </c>
      <c r="E397" s="452" t="s">
        <v>812</v>
      </c>
      <c r="F397" s="452" t="s">
        <v>355</v>
      </c>
      <c r="G397" s="452" t="s">
        <v>39</v>
      </c>
      <c r="H397" s="452" t="s">
        <v>48</v>
      </c>
      <c r="I397" s="452" t="s">
        <v>851</v>
      </c>
      <c r="J397" s="452" t="s">
        <v>852</v>
      </c>
      <c r="K397" s="452" t="s">
        <v>853</v>
      </c>
      <c r="L397" s="452" t="s">
        <v>263</v>
      </c>
      <c r="M397" s="452" t="s">
        <v>420</v>
      </c>
      <c r="N397" s="452">
        <v>84341.0</v>
      </c>
      <c r="O397" s="452" t="s">
        <v>854</v>
      </c>
      <c r="P397" s="452">
        <v>41.7832969823353</v>
      </c>
      <c r="Q397" s="452">
        <v>-111.810063730689</v>
      </c>
      <c r="R397" s="452">
        <v>135.0</v>
      </c>
      <c r="U397" s="452" t="s">
        <v>355</v>
      </c>
      <c r="V397" s="452" t="s">
        <v>851</v>
      </c>
      <c r="W397" s="452" t="s">
        <v>853</v>
      </c>
      <c r="X397" s="452" t="s">
        <v>263</v>
      </c>
      <c r="Y397" s="452" t="s">
        <v>420</v>
      </c>
      <c r="Z397" s="452" t="s">
        <v>498</v>
      </c>
      <c r="AA397" s="452">
        <v>44777.0</v>
      </c>
      <c r="AB397" s="452" t="s">
        <v>855</v>
      </c>
      <c r="AC397" s="452" t="s">
        <v>857</v>
      </c>
      <c r="AD397" s="452">
        <v>29.0</v>
      </c>
      <c r="AE397" s="452" t="s">
        <v>856</v>
      </c>
      <c r="AJ397" s="452" t="s">
        <v>858</v>
      </c>
    </row>
    <row r="398" ht="15.75" customHeight="1">
      <c r="A398" s="452">
        <v>5051.0</v>
      </c>
      <c r="B398" s="452" t="s">
        <v>36</v>
      </c>
      <c r="C398" s="452" t="s">
        <v>37</v>
      </c>
      <c r="D398" s="452" t="s">
        <v>247</v>
      </c>
      <c r="E398" s="452" t="s">
        <v>812</v>
      </c>
      <c r="F398" s="452" t="s">
        <v>859</v>
      </c>
      <c r="G398" s="452" t="s">
        <v>39</v>
      </c>
      <c r="H398" s="452" t="s">
        <v>40</v>
      </c>
      <c r="I398" s="452" t="s">
        <v>860</v>
      </c>
      <c r="J398" s="452" t="s">
        <v>861</v>
      </c>
      <c r="K398" s="452" t="s">
        <v>862</v>
      </c>
      <c r="L398" s="452" t="s">
        <v>248</v>
      </c>
      <c r="M398" s="452" t="s">
        <v>420</v>
      </c>
      <c r="N398" s="452" t="s">
        <v>863</v>
      </c>
      <c r="O398" s="452" t="s">
        <v>864</v>
      </c>
      <c r="P398" s="452">
        <v>41.9043154656355</v>
      </c>
      <c r="Q398" s="452">
        <v>-71.024552602573</v>
      </c>
      <c r="R398" s="452">
        <v>120.0</v>
      </c>
      <c r="U398" s="452" t="s">
        <v>865</v>
      </c>
      <c r="V398" s="452" t="s">
        <v>866</v>
      </c>
      <c r="W398" s="452" t="s">
        <v>867</v>
      </c>
      <c r="X398" s="452" t="s">
        <v>95</v>
      </c>
      <c r="Y398" s="452" t="s">
        <v>420</v>
      </c>
      <c r="Z398" s="452" t="s">
        <v>478</v>
      </c>
      <c r="AB398" s="452" t="s">
        <v>869</v>
      </c>
      <c r="AC398" s="452" t="s">
        <v>871</v>
      </c>
      <c r="AD398" s="452">
        <v>28.0</v>
      </c>
      <c r="AE398" s="452" t="s">
        <v>870</v>
      </c>
      <c r="AJ398" s="452" t="s">
        <v>872</v>
      </c>
    </row>
    <row r="399" ht="15.75" customHeight="1">
      <c r="A399" s="452">
        <v>5052.0</v>
      </c>
      <c r="B399" s="452" t="s">
        <v>36</v>
      </c>
      <c r="C399" s="452" t="s">
        <v>37</v>
      </c>
      <c r="D399" s="452" t="s">
        <v>4705</v>
      </c>
      <c r="E399" s="452" t="s">
        <v>812</v>
      </c>
      <c r="F399" s="452" t="s">
        <v>4705</v>
      </c>
      <c r="G399" s="452" t="s">
        <v>223</v>
      </c>
      <c r="H399" s="452" t="s">
        <v>4706</v>
      </c>
      <c r="I399" s="452" t="s">
        <v>4707</v>
      </c>
      <c r="J399" s="452" t="s">
        <v>4708</v>
      </c>
      <c r="K399" s="452" t="s">
        <v>4709</v>
      </c>
      <c r="L399" s="452" t="s">
        <v>26</v>
      </c>
      <c r="M399" s="452" t="s">
        <v>420</v>
      </c>
      <c r="N399" s="452" t="s">
        <v>4710</v>
      </c>
      <c r="O399" s="452" t="s">
        <v>4711</v>
      </c>
      <c r="P399" s="452">
        <v>37.47</v>
      </c>
      <c r="Q399" s="452">
        <v>-122.19</v>
      </c>
      <c r="R399" s="452">
        <v>24.0</v>
      </c>
      <c r="S399" s="452" t="s">
        <v>237</v>
      </c>
      <c r="T399" s="452" t="s">
        <v>237</v>
      </c>
      <c r="U399" s="452" t="s">
        <v>4705</v>
      </c>
      <c r="V399" s="452" t="s">
        <v>4707</v>
      </c>
      <c r="W399" s="452" t="s">
        <v>4712</v>
      </c>
      <c r="X399" s="452" t="s">
        <v>26</v>
      </c>
      <c r="Y399" s="452" t="s">
        <v>420</v>
      </c>
      <c r="Z399" s="452" t="s">
        <v>498</v>
      </c>
      <c r="AA399" s="452">
        <v>44892.0</v>
      </c>
      <c r="AB399" s="452" t="s">
        <v>4713</v>
      </c>
      <c r="AC399" s="452" t="s">
        <v>4714</v>
      </c>
      <c r="AD399" s="452">
        <v>30.0</v>
      </c>
      <c r="AE399" s="452" t="s">
        <v>4715</v>
      </c>
      <c r="AJ399" s="452" t="s">
        <v>4716</v>
      </c>
    </row>
    <row r="400" ht="15.75" customHeight="1">
      <c r="A400" s="452">
        <v>5053.0</v>
      </c>
      <c r="B400" s="452" t="s">
        <v>36</v>
      </c>
      <c r="C400" s="452" t="s">
        <v>37</v>
      </c>
      <c r="D400" s="452" t="s">
        <v>4717</v>
      </c>
      <c r="E400" s="452" t="s">
        <v>812</v>
      </c>
      <c r="F400" s="452" t="s">
        <v>4718</v>
      </c>
      <c r="G400" s="452" t="s">
        <v>45</v>
      </c>
      <c r="H400" s="452" t="s">
        <v>4719</v>
      </c>
      <c r="I400" s="452" t="s">
        <v>4720</v>
      </c>
      <c r="J400" s="452" t="s">
        <v>4721</v>
      </c>
      <c r="K400" s="452" t="s">
        <v>4722</v>
      </c>
      <c r="L400" s="452" t="s">
        <v>297</v>
      </c>
      <c r="M400" s="452" t="s">
        <v>420</v>
      </c>
      <c r="N400" s="452">
        <v>98271.0</v>
      </c>
      <c r="P400" s="452">
        <v>48.14224</v>
      </c>
      <c r="Q400" s="452">
        <v>-122.15975</v>
      </c>
      <c r="R400" s="452">
        <v>25.0</v>
      </c>
      <c r="U400" s="452" t="s">
        <v>4717</v>
      </c>
      <c r="V400" s="452" t="s">
        <v>4720</v>
      </c>
      <c r="W400" s="452" t="s">
        <v>4723</v>
      </c>
      <c r="X400" s="452" t="s">
        <v>4724</v>
      </c>
      <c r="Y400" s="452" t="s">
        <v>763</v>
      </c>
      <c r="Z400" s="452" t="s">
        <v>1010</v>
      </c>
      <c r="AA400" s="452">
        <v>45551.0</v>
      </c>
      <c r="AB400" s="452" t="s">
        <v>4725</v>
      </c>
      <c r="AC400" s="452" t="s">
        <v>4726</v>
      </c>
      <c r="AD400" s="452">
        <v>22.0</v>
      </c>
    </row>
    <row r="401" ht="15.75" customHeight="1">
      <c r="A401" s="452">
        <v>5054.0</v>
      </c>
      <c r="B401" s="452" t="s">
        <v>36</v>
      </c>
      <c r="C401" s="452" t="s">
        <v>37</v>
      </c>
      <c r="D401" s="452" t="s">
        <v>4727</v>
      </c>
      <c r="E401" s="452" t="s">
        <v>812</v>
      </c>
      <c r="F401" s="452" t="s">
        <v>4728</v>
      </c>
      <c r="G401" s="452" t="s">
        <v>39</v>
      </c>
      <c r="H401" s="452" t="s">
        <v>4632</v>
      </c>
      <c r="I401" s="452" t="s">
        <v>4729</v>
      </c>
      <c r="J401" s="452" t="s">
        <v>4730</v>
      </c>
      <c r="K401" s="452" t="s">
        <v>2433</v>
      </c>
      <c r="L401" s="452" t="s">
        <v>90</v>
      </c>
      <c r="M401" s="452" t="s">
        <v>618</v>
      </c>
      <c r="N401" s="452" t="s">
        <v>4731</v>
      </c>
      <c r="O401" s="452" t="s">
        <v>4732</v>
      </c>
      <c r="P401" s="452">
        <v>50.9478314879987</v>
      </c>
      <c r="Q401" s="452">
        <v>-113.991189275178</v>
      </c>
      <c r="R401" s="452">
        <v>15.0</v>
      </c>
      <c r="U401" s="452" t="s">
        <v>4727</v>
      </c>
      <c r="V401" s="452" t="s">
        <v>4729</v>
      </c>
      <c r="W401" s="452" t="s">
        <v>2433</v>
      </c>
      <c r="X401" s="452" t="s">
        <v>4733</v>
      </c>
      <c r="Y401" s="452" t="s">
        <v>618</v>
      </c>
      <c r="Z401" s="452" t="s">
        <v>498</v>
      </c>
      <c r="AA401" s="452">
        <v>44890.0</v>
      </c>
      <c r="AB401" s="452" t="s">
        <v>4734</v>
      </c>
      <c r="AC401" s="452" t="s">
        <v>4735</v>
      </c>
      <c r="AD401" s="452">
        <v>23.0</v>
      </c>
      <c r="AE401" s="452" t="s">
        <v>4736</v>
      </c>
      <c r="AJ401" s="452" t="s">
        <v>4729</v>
      </c>
    </row>
    <row r="402" ht="15.75" customHeight="1">
      <c r="A402" s="452">
        <v>5055.0</v>
      </c>
      <c r="B402" s="452" t="s">
        <v>36</v>
      </c>
      <c r="C402" s="452" t="s">
        <v>37</v>
      </c>
      <c r="D402" s="452" t="s">
        <v>140</v>
      </c>
      <c r="E402" s="452" t="s">
        <v>1209</v>
      </c>
      <c r="F402" s="452" t="s">
        <v>140</v>
      </c>
      <c r="G402" s="452" t="s">
        <v>39</v>
      </c>
      <c r="H402" s="452" t="s">
        <v>40</v>
      </c>
      <c r="I402" s="452" t="s">
        <v>492</v>
      </c>
      <c r="J402" s="452" t="s">
        <v>493</v>
      </c>
      <c r="K402" s="452" t="s">
        <v>494</v>
      </c>
      <c r="L402" s="452" t="s">
        <v>141</v>
      </c>
      <c r="M402" s="452" t="s">
        <v>420</v>
      </c>
      <c r="N402" s="452">
        <v>30024.0</v>
      </c>
      <c r="O402" s="452" t="s">
        <v>495</v>
      </c>
      <c r="P402" s="452">
        <v>34.0190667141576</v>
      </c>
      <c r="Q402" s="452">
        <v>-84.0693988162346</v>
      </c>
      <c r="U402" s="452" t="s">
        <v>140</v>
      </c>
      <c r="V402" s="452" t="s">
        <v>496</v>
      </c>
      <c r="W402" s="452" t="s">
        <v>497</v>
      </c>
      <c r="X402" s="452" t="s">
        <v>179</v>
      </c>
      <c r="Y402" s="452" t="s">
        <v>420</v>
      </c>
      <c r="Z402" s="452" t="s">
        <v>498</v>
      </c>
      <c r="AA402" s="452">
        <v>44429.0</v>
      </c>
      <c r="AB402" s="452" t="s">
        <v>499</v>
      </c>
      <c r="AC402" s="452" t="s">
        <v>927</v>
      </c>
      <c r="AD402" s="452">
        <v>28.0</v>
      </c>
      <c r="AJ402" s="452" t="s">
        <v>501</v>
      </c>
    </row>
    <row r="403" ht="15.75" customHeight="1">
      <c r="A403" s="452">
        <v>5056.0</v>
      </c>
      <c r="B403" s="452" t="s">
        <v>36</v>
      </c>
      <c r="C403" s="452" t="s">
        <v>37</v>
      </c>
      <c r="D403" s="452" t="s">
        <v>4737</v>
      </c>
      <c r="E403" s="452" t="s">
        <v>812</v>
      </c>
      <c r="F403" s="452" t="s">
        <v>4738</v>
      </c>
      <c r="G403" s="452" t="s">
        <v>223</v>
      </c>
      <c r="H403" s="452" t="s">
        <v>4739</v>
      </c>
      <c r="I403" s="452" t="s">
        <v>4740</v>
      </c>
      <c r="J403" s="452" t="s">
        <v>4741</v>
      </c>
      <c r="K403" s="452" t="s">
        <v>4742</v>
      </c>
      <c r="L403" s="452" t="s">
        <v>42</v>
      </c>
      <c r="M403" s="452" t="s">
        <v>420</v>
      </c>
      <c r="N403" s="452">
        <v>49512.0</v>
      </c>
      <c r="O403" s="452" t="s">
        <v>4743</v>
      </c>
      <c r="P403" s="452">
        <v>42.8707255990629</v>
      </c>
      <c r="Q403" s="452">
        <v>-85.5297921288146</v>
      </c>
      <c r="R403" s="452">
        <v>95.0</v>
      </c>
      <c r="U403" s="452" t="s">
        <v>4737</v>
      </c>
      <c r="V403" s="452" t="s">
        <v>4740</v>
      </c>
      <c r="W403" s="452" t="s">
        <v>4744</v>
      </c>
      <c r="X403" s="452" t="s">
        <v>4745</v>
      </c>
      <c r="Y403" s="452" t="s">
        <v>659</v>
      </c>
      <c r="Z403" s="452" t="s">
        <v>498</v>
      </c>
      <c r="AA403" s="452">
        <v>44774.0</v>
      </c>
      <c r="AB403" s="452" t="s">
        <v>4746</v>
      </c>
      <c r="AC403" s="452" t="s">
        <v>4747</v>
      </c>
      <c r="AD403" s="452">
        <v>25.0</v>
      </c>
      <c r="AE403" s="452" t="s">
        <v>4748</v>
      </c>
      <c r="AJ403" s="452" t="s">
        <v>4740</v>
      </c>
    </row>
    <row r="404" ht="15.75" customHeight="1">
      <c r="A404" s="452">
        <v>5057.0</v>
      </c>
      <c r="B404" s="452" t="s">
        <v>36</v>
      </c>
      <c r="C404" s="452" t="s">
        <v>37</v>
      </c>
      <c r="D404" s="452" t="s">
        <v>4737</v>
      </c>
      <c r="E404" s="452" t="s">
        <v>812</v>
      </c>
      <c r="F404" s="452" t="s">
        <v>4749</v>
      </c>
      <c r="G404" s="452" t="s">
        <v>223</v>
      </c>
      <c r="H404" s="452" t="s">
        <v>4638</v>
      </c>
      <c r="I404" s="452" t="s">
        <v>4740</v>
      </c>
      <c r="J404" s="452" t="s">
        <v>4750</v>
      </c>
      <c r="K404" s="452" t="s">
        <v>4751</v>
      </c>
      <c r="L404" s="452" t="s">
        <v>4752</v>
      </c>
      <c r="M404" s="452" t="s">
        <v>651</v>
      </c>
      <c r="N404" s="452">
        <v>76246.0</v>
      </c>
      <c r="O404" s="452" t="s">
        <v>4753</v>
      </c>
      <c r="P404" s="452">
        <v>20.5548949618968</v>
      </c>
      <c r="Q404" s="452">
        <v>-100.281435915346</v>
      </c>
      <c r="U404" s="452" t="s">
        <v>4737</v>
      </c>
      <c r="V404" s="452" t="s">
        <v>4740</v>
      </c>
      <c r="W404" s="452" t="s">
        <v>4744</v>
      </c>
      <c r="X404" s="452" t="s">
        <v>4745</v>
      </c>
      <c r="Y404" s="452" t="s">
        <v>659</v>
      </c>
      <c r="Z404" s="452" t="s">
        <v>498</v>
      </c>
      <c r="AA404" s="452">
        <v>44774.0</v>
      </c>
      <c r="AB404" s="452" t="s">
        <v>4754</v>
      </c>
      <c r="AC404" s="452" t="s">
        <v>4747</v>
      </c>
      <c r="AD404" s="452">
        <v>25.0</v>
      </c>
      <c r="AE404" s="452" t="s">
        <v>4755</v>
      </c>
      <c r="AJ404" s="452" t="s">
        <v>4740</v>
      </c>
    </row>
    <row r="405" ht="15.75" customHeight="1">
      <c r="A405" s="452">
        <v>5058.0</v>
      </c>
      <c r="B405" s="452" t="s">
        <v>36</v>
      </c>
      <c r="C405" s="452" t="s">
        <v>37</v>
      </c>
      <c r="D405" s="452" t="s">
        <v>256</v>
      </c>
      <c r="E405" s="452" t="s">
        <v>812</v>
      </c>
      <c r="F405" s="452" t="s">
        <v>256</v>
      </c>
      <c r="G405" s="452" t="s">
        <v>39</v>
      </c>
      <c r="H405" s="452" t="s">
        <v>40</v>
      </c>
      <c r="I405" s="452" t="s">
        <v>973</v>
      </c>
      <c r="J405" s="452" t="s">
        <v>974</v>
      </c>
      <c r="K405" s="452" t="s">
        <v>975</v>
      </c>
      <c r="L405" s="452" t="s">
        <v>86</v>
      </c>
      <c r="M405" s="452" t="s">
        <v>420</v>
      </c>
      <c r="N405" s="452">
        <v>60188.0</v>
      </c>
      <c r="O405" s="452" t="s">
        <v>976</v>
      </c>
      <c r="P405" s="452">
        <v>41.8970353127812</v>
      </c>
      <c r="Q405" s="452">
        <v>-88.1160641160044</v>
      </c>
      <c r="R405" s="452">
        <v>100.0</v>
      </c>
      <c r="U405" s="452" t="s">
        <v>256</v>
      </c>
      <c r="V405" s="452" t="s">
        <v>973</v>
      </c>
      <c r="W405" s="452" t="s">
        <v>723</v>
      </c>
      <c r="X405" s="452" t="s">
        <v>224</v>
      </c>
      <c r="Y405" s="452" t="s">
        <v>420</v>
      </c>
      <c r="Z405" s="452" t="s">
        <v>498</v>
      </c>
      <c r="AA405" s="452">
        <v>44766.0</v>
      </c>
      <c r="AB405" s="452" t="s">
        <v>977</v>
      </c>
      <c r="AC405" s="452" t="s">
        <v>979</v>
      </c>
      <c r="AD405" s="452">
        <v>8.0</v>
      </c>
      <c r="AE405" s="452" t="s">
        <v>978</v>
      </c>
      <c r="AJ405" s="452" t="s">
        <v>980</v>
      </c>
    </row>
    <row r="406" ht="15.75" customHeight="1">
      <c r="A406" s="452">
        <v>5059.0</v>
      </c>
      <c r="B406" s="452" t="s">
        <v>36</v>
      </c>
      <c r="C406" s="452" t="s">
        <v>37</v>
      </c>
      <c r="D406" s="452" t="s">
        <v>256</v>
      </c>
      <c r="E406" s="452" t="s">
        <v>812</v>
      </c>
      <c r="F406" s="452" t="s">
        <v>256</v>
      </c>
      <c r="G406" s="452" t="s">
        <v>39</v>
      </c>
      <c r="H406" s="452" t="s">
        <v>40</v>
      </c>
      <c r="I406" s="452" t="s">
        <v>973</v>
      </c>
      <c r="J406" s="452" t="s">
        <v>981</v>
      </c>
      <c r="K406" s="452" t="s">
        <v>982</v>
      </c>
      <c r="L406" s="452" t="s">
        <v>64</v>
      </c>
      <c r="M406" s="452" t="s">
        <v>420</v>
      </c>
      <c r="N406" s="452">
        <v>46825.0</v>
      </c>
      <c r="O406" s="452" t="s">
        <v>983</v>
      </c>
      <c r="P406" s="452">
        <v>41.1493456489585</v>
      </c>
      <c r="Q406" s="452">
        <v>-85.1541348734218</v>
      </c>
      <c r="R406" s="452">
        <v>100.0</v>
      </c>
      <c r="U406" s="452" t="s">
        <v>256</v>
      </c>
      <c r="V406" s="452" t="s">
        <v>973</v>
      </c>
      <c r="W406" s="452" t="s">
        <v>723</v>
      </c>
      <c r="X406" s="452" t="s">
        <v>224</v>
      </c>
      <c r="Y406" s="452" t="s">
        <v>420</v>
      </c>
      <c r="Z406" s="452" t="s">
        <v>432</v>
      </c>
      <c r="AA406" s="452">
        <v>44418.0</v>
      </c>
      <c r="AB406" s="452" t="s">
        <v>977</v>
      </c>
      <c r="AC406" s="452" t="s">
        <v>979</v>
      </c>
      <c r="AD406" s="452">
        <v>8.0</v>
      </c>
      <c r="AE406" s="452" t="s">
        <v>984</v>
      </c>
      <c r="AJ406" s="452" t="s">
        <v>980</v>
      </c>
    </row>
    <row r="407" ht="15.75" customHeight="1">
      <c r="A407" s="452">
        <v>5060.0</v>
      </c>
      <c r="B407" s="452" t="s">
        <v>36</v>
      </c>
      <c r="C407" s="452" t="s">
        <v>37</v>
      </c>
      <c r="D407" s="452" t="s">
        <v>256</v>
      </c>
      <c r="E407" s="452" t="s">
        <v>812</v>
      </c>
      <c r="F407" s="452" t="s">
        <v>256</v>
      </c>
      <c r="G407" s="452" t="s">
        <v>39</v>
      </c>
      <c r="H407" s="452" t="s">
        <v>40</v>
      </c>
      <c r="I407" s="452" t="s">
        <v>973</v>
      </c>
      <c r="J407" s="452" t="s">
        <v>985</v>
      </c>
      <c r="K407" s="452" t="s">
        <v>986</v>
      </c>
      <c r="L407" s="452" t="s">
        <v>95</v>
      </c>
      <c r="M407" s="452" t="s">
        <v>420</v>
      </c>
      <c r="N407" s="452">
        <v>75032.0</v>
      </c>
      <c r="O407" s="452" t="s">
        <v>987</v>
      </c>
      <c r="P407" s="452">
        <v>32.9134129691435</v>
      </c>
      <c r="Q407" s="452">
        <v>-96.4226325604997</v>
      </c>
      <c r="R407" s="452">
        <v>100.0</v>
      </c>
      <c r="U407" s="452" t="s">
        <v>256</v>
      </c>
      <c r="V407" s="452" t="s">
        <v>973</v>
      </c>
      <c r="W407" s="452" t="s">
        <v>723</v>
      </c>
      <c r="X407" s="452" t="s">
        <v>224</v>
      </c>
      <c r="Y407" s="452" t="s">
        <v>420</v>
      </c>
      <c r="Z407" s="452" t="s">
        <v>432</v>
      </c>
      <c r="AA407" s="452">
        <v>44418.0</v>
      </c>
      <c r="AB407" s="452" t="s">
        <v>977</v>
      </c>
      <c r="AC407" s="452" t="s">
        <v>979</v>
      </c>
      <c r="AD407" s="452">
        <v>8.0</v>
      </c>
      <c r="AE407" s="452" t="s">
        <v>988</v>
      </c>
      <c r="AJ407" s="452" t="s">
        <v>980</v>
      </c>
    </row>
    <row r="408" ht="15.75" customHeight="1">
      <c r="A408" s="452">
        <v>5061.0</v>
      </c>
      <c r="B408" s="452" t="s">
        <v>36</v>
      </c>
      <c r="C408" s="452" t="s">
        <v>37</v>
      </c>
      <c r="D408" s="452" t="s">
        <v>257</v>
      </c>
      <c r="E408" s="452" t="s">
        <v>1209</v>
      </c>
      <c r="F408" s="452" t="s">
        <v>989</v>
      </c>
      <c r="G408" s="452" t="s">
        <v>39</v>
      </c>
      <c r="H408" s="452" t="s">
        <v>40</v>
      </c>
      <c r="I408" s="452" t="s">
        <v>990</v>
      </c>
      <c r="J408" s="452" t="s">
        <v>991</v>
      </c>
      <c r="K408" s="452" t="s">
        <v>992</v>
      </c>
      <c r="L408" s="452" t="s">
        <v>248</v>
      </c>
      <c r="M408" s="452" t="s">
        <v>420</v>
      </c>
      <c r="N408" s="452">
        <v>1801.0</v>
      </c>
      <c r="O408" s="452" t="s">
        <v>993</v>
      </c>
      <c r="P408" s="452">
        <v>42.524667462343</v>
      </c>
      <c r="Q408" s="452">
        <v>-71.1392038322453</v>
      </c>
      <c r="R408" s="452">
        <v>100.0</v>
      </c>
      <c r="U408" s="452" t="s">
        <v>257</v>
      </c>
      <c r="V408" s="452" t="s">
        <v>990</v>
      </c>
      <c r="W408" s="452" t="s">
        <v>994</v>
      </c>
      <c r="X408" s="452" t="s">
        <v>248</v>
      </c>
      <c r="Y408" s="452" t="s">
        <v>420</v>
      </c>
      <c r="Z408" s="452" t="s">
        <v>610</v>
      </c>
      <c r="AA408" s="452">
        <v>44774.0</v>
      </c>
      <c r="AC408" s="452" t="s">
        <v>995</v>
      </c>
      <c r="AD408" s="452">
        <v>13.0</v>
      </c>
      <c r="AJ408" s="452" t="s">
        <v>996</v>
      </c>
    </row>
    <row r="409" ht="15.75" customHeight="1">
      <c r="A409" s="452">
        <v>5062.0</v>
      </c>
      <c r="B409" s="452" t="s">
        <v>36</v>
      </c>
      <c r="C409" s="452" t="s">
        <v>37</v>
      </c>
      <c r="D409" s="452" t="s">
        <v>258</v>
      </c>
      <c r="E409" s="452" t="s">
        <v>812</v>
      </c>
      <c r="F409" s="452" t="s">
        <v>997</v>
      </c>
      <c r="G409" s="452" t="s">
        <v>39</v>
      </c>
      <c r="H409" s="452" t="s">
        <v>40</v>
      </c>
      <c r="I409" s="452" t="s">
        <v>998</v>
      </c>
      <c r="J409" s="452" t="s">
        <v>999</v>
      </c>
      <c r="K409" s="452" t="s">
        <v>1000</v>
      </c>
      <c r="L409" s="452" t="s">
        <v>224</v>
      </c>
      <c r="M409" s="452" t="s">
        <v>420</v>
      </c>
      <c r="N409" s="452" t="s">
        <v>1001</v>
      </c>
      <c r="O409" s="452" t="s">
        <v>1002</v>
      </c>
      <c r="P409" s="452">
        <v>43.7903731937745</v>
      </c>
      <c r="Q409" s="452">
        <v>-88.4963491189961</v>
      </c>
      <c r="R409" s="452">
        <v>36.0</v>
      </c>
      <c r="U409" s="452" t="s">
        <v>258</v>
      </c>
      <c r="V409" s="452" t="s">
        <v>998</v>
      </c>
      <c r="W409" s="452" t="s">
        <v>1000</v>
      </c>
      <c r="X409" s="452" t="s">
        <v>224</v>
      </c>
      <c r="Y409" s="452" t="s">
        <v>420</v>
      </c>
      <c r="Z409" s="452" t="s">
        <v>453</v>
      </c>
      <c r="AA409" s="452">
        <v>45412.0</v>
      </c>
      <c r="AC409" s="452" t="s">
        <v>1003</v>
      </c>
      <c r="AD409" s="452">
        <v>20.0</v>
      </c>
      <c r="AF409" s="452" t="s">
        <v>1004</v>
      </c>
      <c r="AG409" s="452" t="s">
        <v>1005</v>
      </c>
      <c r="AH409" s="452" t="s">
        <v>1006</v>
      </c>
      <c r="AJ409" s="452" t="s">
        <v>998</v>
      </c>
    </row>
    <row r="410" ht="15.75" customHeight="1">
      <c r="A410" s="452">
        <v>5063.0</v>
      </c>
      <c r="B410" s="452" t="s">
        <v>36</v>
      </c>
      <c r="C410" s="452" t="s">
        <v>37</v>
      </c>
      <c r="D410" s="452" t="s">
        <v>259</v>
      </c>
      <c r="E410" s="452" t="s">
        <v>812</v>
      </c>
      <c r="F410" s="452" t="s">
        <v>259</v>
      </c>
      <c r="G410" s="452" t="s">
        <v>45</v>
      </c>
      <c r="H410" s="452" t="s">
        <v>260</v>
      </c>
      <c r="I410" s="452" t="s">
        <v>1007</v>
      </c>
      <c r="J410" s="452" t="s">
        <v>1008</v>
      </c>
      <c r="K410" s="452" t="s">
        <v>1009</v>
      </c>
      <c r="L410" s="452" t="s">
        <v>145</v>
      </c>
      <c r="M410" s="452" t="s">
        <v>420</v>
      </c>
      <c r="N410" s="452">
        <v>35203.0</v>
      </c>
      <c r="P410" s="452">
        <v>33.51026</v>
      </c>
      <c r="Q410" s="452">
        <v>-86.823641</v>
      </c>
      <c r="R410" s="452">
        <v>12.0</v>
      </c>
      <c r="U410" s="452" t="s">
        <v>259</v>
      </c>
      <c r="V410" s="452" t="s">
        <v>1007</v>
      </c>
      <c r="W410" s="452" t="s">
        <v>1009</v>
      </c>
      <c r="X410" s="452" t="s">
        <v>145</v>
      </c>
      <c r="Y410" s="452" t="s">
        <v>420</v>
      </c>
      <c r="Z410" s="452" t="s">
        <v>1010</v>
      </c>
      <c r="AB410" s="452" t="s">
        <v>1012</v>
      </c>
      <c r="AC410" s="452" t="s">
        <v>1014</v>
      </c>
      <c r="AD410" s="452">
        <v>23.0</v>
      </c>
      <c r="AE410" s="452" t="s">
        <v>1013</v>
      </c>
    </row>
    <row r="411" ht="15.75" customHeight="1">
      <c r="A411" s="452">
        <v>5064.0</v>
      </c>
      <c r="B411" s="452" t="s">
        <v>149</v>
      </c>
      <c r="C411" s="452" t="s">
        <v>37</v>
      </c>
      <c r="D411" s="452" t="s">
        <v>326</v>
      </c>
      <c r="E411" s="452" t="s">
        <v>1209</v>
      </c>
      <c r="F411" s="452" t="s">
        <v>1015</v>
      </c>
      <c r="G411" s="452" t="s">
        <v>39</v>
      </c>
      <c r="H411" s="452" t="s">
        <v>40</v>
      </c>
      <c r="I411" s="452" t="s">
        <v>1016</v>
      </c>
      <c r="J411" s="452" t="s">
        <v>1017</v>
      </c>
      <c r="K411" s="452" t="s">
        <v>1018</v>
      </c>
      <c r="L411" s="452" t="s">
        <v>103</v>
      </c>
      <c r="M411" s="452" t="s">
        <v>618</v>
      </c>
      <c r="N411" s="452" t="s">
        <v>1019</v>
      </c>
      <c r="P411" s="452">
        <v>42.2788946940239</v>
      </c>
      <c r="Q411" s="452">
        <v>-82.9646284463617</v>
      </c>
      <c r="U411" s="452" t="s">
        <v>326</v>
      </c>
      <c r="V411" s="452" t="s">
        <v>1016</v>
      </c>
      <c r="W411" s="452" t="s">
        <v>936</v>
      </c>
      <c r="X411" s="452" t="s">
        <v>42</v>
      </c>
      <c r="Y411" s="452" t="s">
        <v>420</v>
      </c>
      <c r="Z411" s="452" t="s">
        <v>1020</v>
      </c>
      <c r="AB411" s="452" t="s">
        <v>454</v>
      </c>
      <c r="AC411" s="452" t="s">
        <v>1022</v>
      </c>
      <c r="AD411" s="452">
        <v>16.0</v>
      </c>
      <c r="AJ411" s="452" t="s">
        <v>1016</v>
      </c>
    </row>
    <row r="412" ht="15.75" customHeight="1">
      <c r="A412" s="452">
        <v>5065.0</v>
      </c>
      <c r="B412" s="452" t="s">
        <v>36</v>
      </c>
      <c r="C412" s="452" t="s">
        <v>37</v>
      </c>
      <c r="D412" s="452" t="s">
        <v>261</v>
      </c>
      <c r="E412" s="452" t="s">
        <v>812</v>
      </c>
      <c r="F412" s="452" t="s">
        <v>261</v>
      </c>
      <c r="G412" s="452" t="s">
        <v>39</v>
      </c>
      <c r="H412" s="452" t="s">
        <v>40</v>
      </c>
      <c r="I412" s="452" t="s">
        <v>1023</v>
      </c>
      <c r="J412" s="452" t="s">
        <v>1024</v>
      </c>
      <c r="K412" s="452" t="s">
        <v>1025</v>
      </c>
      <c r="L412" s="452" t="s">
        <v>95</v>
      </c>
      <c r="M412" s="452" t="s">
        <v>420</v>
      </c>
      <c r="N412" s="452">
        <v>77479.0</v>
      </c>
      <c r="O412" s="452" t="s">
        <v>1026</v>
      </c>
      <c r="P412" s="452">
        <v>29.59</v>
      </c>
      <c r="Q412" s="452">
        <v>-95.6</v>
      </c>
      <c r="R412" s="452">
        <v>2.0</v>
      </c>
      <c r="S412" s="452" t="s">
        <v>237</v>
      </c>
      <c r="T412" s="452" t="s">
        <v>237</v>
      </c>
      <c r="U412" s="452" t="s">
        <v>261</v>
      </c>
      <c r="V412" s="452" t="s">
        <v>1023</v>
      </c>
      <c r="W412" s="452" t="s">
        <v>1025</v>
      </c>
      <c r="X412" s="452" t="s">
        <v>95</v>
      </c>
      <c r="Y412" s="452" t="s">
        <v>420</v>
      </c>
      <c r="Z412" s="452" t="s">
        <v>610</v>
      </c>
      <c r="AA412" s="452">
        <v>44774.0</v>
      </c>
      <c r="AB412" s="452" t="s">
        <v>237</v>
      </c>
      <c r="AC412" s="452" t="s">
        <v>1028</v>
      </c>
      <c r="AD412" s="452">
        <v>11.0</v>
      </c>
      <c r="AE412" s="452" t="s">
        <v>1027</v>
      </c>
      <c r="AJ412" s="452" t="s">
        <v>1023</v>
      </c>
    </row>
    <row r="413" ht="15.75" customHeight="1">
      <c r="A413" s="452">
        <v>5066.0</v>
      </c>
      <c r="B413" s="452" t="s">
        <v>36</v>
      </c>
      <c r="C413" s="452" t="s">
        <v>37</v>
      </c>
      <c r="D413" s="452" t="s">
        <v>264</v>
      </c>
      <c r="E413" s="452" t="s">
        <v>812</v>
      </c>
      <c r="F413" s="452" t="s">
        <v>264</v>
      </c>
      <c r="G413" s="452" t="s">
        <v>39</v>
      </c>
      <c r="H413" s="452" t="s">
        <v>40</v>
      </c>
      <c r="I413" s="452" t="s">
        <v>1034</v>
      </c>
      <c r="J413" s="452" t="s">
        <v>1035</v>
      </c>
      <c r="K413" s="452" t="s">
        <v>1036</v>
      </c>
      <c r="L413" s="452" t="s">
        <v>26</v>
      </c>
      <c r="M413" s="452" t="s">
        <v>420</v>
      </c>
      <c r="N413" s="452">
        <v>92081.0</v>
      </c>
      <c r="O413" s="452" t="s">
        <v>1037</v>
      </c>
      <c r="P413" s="452">
        <v>33.13</v>
      </c>
      <c r="Q413" s="452">
        <v>-117.24</v>
      </c>
      <c r="R413" s="452">
        <v>121.0</v>
      </c>
      <c r="U413" s="452" t="s">
        <v>264</v>
      </c>
      <c r="V413" s="452" t="s">
        <v>1034</v>
      </c>
      <c r="W413" s="452" t="s">
        <v>1036</v>
      </c>
      <c r="X413" s="452" t="s">
        <v>26</v>
      </c>
      <c r="Y413" s="452" t="s">
        <v>420</v>
      </c>
      <c r="Z413" s="452" t="s">
        <v>610</v>
      </c>
      <c r="AA413" s="452">
        <v>44774.0</v>
      </c>
      <c r="AB413" s="452" t="s">
        <v>1038</v>
      </c>
      <c r="AC413" s="452" t="s">
        <v>1040</v>
      </c>
      <c r="AD413" s="452">
        <v>26.0</v>
      </c>
      <c r="AE413" s="452" t="s">
        <v>1039</v>
      </c>
      <c r="AJ413" s="452" t="s">
        <v>1041</v>
      </c>
    </row>
    <row r="414" ht="15.75" customHeight="1">
      <c r="A414" s="452">
        <v>5067.0</v>
      </c>
      <c r="B414" s="452" t="s">
        <v>149</v>
      </c>
      <c r="C414" s="452" t="s">
        <v>37</v>
      </c>
      <c r="D414" s="452" t="s">
        <v>38</v>
      </c>
      <c r="E414" s="452" t="s">
        <v>1209</v>
      </c>
      <c r="F414" s="452" t="s">
        <v>1054</v>
      </c>
      <c r="G414" s="452" t="s">
        <v>39</v>
      </c>
      <c r="H414" s="452" t="s">
        <v>40</v>
      </c>
      <c r="I414" s="452" t="s">
        <v>1055</v>
      </c>
      <c r="J414" s="452" t="s">
        <v>1056</v>
      </c>
      <c r="K414" s="452" t="s">
        <v>1057</v>
      </c>
      <c r="L414" s="452" t="s">
        <v>103</v>
      </c>
      <c r="M414" s="452" t="s">
        <v>618</v>
      </c>
      <c r="P414" s="452">
        <v>43.482725</v>
      </c>
      <c r="Q414" s="452">
        <v>-79.668475</v>
      </c>
      <c r="S414" s="452">
        <v>25.641025641025642</v>
      </c>
      <c r="T414" s="452" t="s">
        <v>122</v>
      </c>
      <c r="U414" s="452" t="s">
        <v>38</v>
      </c>
      <c r="V414" s="452" t="s">
        <v>1059</v>
      </c>
      <c r="W414" s="452" t="s">
        <v>1049</v>
      </c>
      <c r="X414" s="452" t="s">
        <v>42</v>
      </c>
      <c r="Y414" s="452" t="s">
        <v>420</v>
      </c>
      <c r="Z414" s="452" t="s">
        <v>498</v>
      </c>
      <c r="AA414" s="452">
        <v>45289.0</v>
      </c>
      <c r="AB414" s="452" t="s">
        <v>1060</v>
      </c>
      <c r="AC414" s="452" t="s">
        <v>1052</v>
      </c>
      <c r="AD414" s="452">
        <v>19.0</v>
      </c>
      <c r="AE414" s="452" t="s">
        <v>1061</v>
      </c>
      <c r="AJ414" s="452" t="s">
        <v>1062</v>
      </c>
    </row>
    <row r="415" ht="15.75" customHeight="1">
      <c r="A415" s="452">
        <v>5068.0</v>
      </c>
      <c r="B415" s="452" t="s">
        <v>149</v>
      </c>
      <c r="C415" s="452" t="s">
        <v>37</v>
      </c>
      <c r="D415" s="452" t="s">
        <v>38</v>
      </c>
      <c r="E415" s="452" t="s">
        <v>1209</v>
      </c>
      <c r="F415" s="452" t="s">
        <v>637</v>
      </c>
      <c r="G415" s="452" t="s">
        <v>39</v>
      </c>
      <c r="H415" s="452" t="s">
        <v>40</v>
      </c>
      <c r="I415" s="452" t="s">
        <v>1059</v>
      </c>
      <c r="J415" s="452" t="s">
        <v>637</v>
      </c>
      <c r="K415" s="452" t="s">
        <v>639</v>
      </c>
      <c r="L415" s="452" t="s">
        <v>60</v>
      </c>
      <c r="M415" s="452" t="s">
        <v>420</v>
      </c>
      <c r="N415" s="452" t="s">
        <v>1063</v>
      </c>
      <c r="O415" s="452" t="s">
        <v>237</v>
      </c>
      <c r="P415" s="452">
        <v>35.46</v>
      </c>
      <c r="Q415" s="452">
        <v>-89.4</v>
      </c>
      <c r="S415" s="452">
        <v>43.0</v>
      </c>
      <c r="T415" s="452" t="s">
        <v>43</v>
      </c>
      <c r="U415" s="452" t="s">
        <v>1065</v>
      </c>
      <c r="V415" s="452" t="s">
        <v>1059</v>
      </c>
      <c r="W415" s="452" t="s">
        <v>1049</v>
      </c>
      <c r="X415" s="452" t="s">
        <v>42</v>
      </c>
      <c r="Y415" s="452" t="s">
        <v>420</v>
      </c>
      <c r="Z415" s="452" t="s">
        <v>610</v>
      </c>
      <c r="AA415" s="452">
        <v>44777.0</v>
      </c>
      <c r="AB415" s="452" t="s">
        <v>1066</v>
      </c>
      <c r="AC415" s="452" t="s">
        <v>1052</v>
      </c>
      <c r="AD415" s="452">
        <v>19.0</v>
      </c>
      <c r="AE415" s="452" t="s">
        <v>237</v>
      </c>
      <c r="AJ415" s="452" t="s">
        <v>1062</v>
      </c>
    </row>
    <row r="416" ht="15.75" customHeight="1">
      <c r="A416" s="452">
        <v>5069.0</v>
      </c>
      <c r="B416" s="452" t="s">
        <v>36</v>
      </c>
      <c r="C416" s="452" t="s">
        <v>37</v>
      </c>
      <c r="D416" s="452" t="s">
        <v>38</v>
      </c>
      <c r="E416" s="452" t="s">
        <v>812</v>
      </c>
      <c r="F416" s="452" t="s">
        <v>1044</v>
      </c>
      <c r="G416" s="452" t="s">
        <v>39</v>
      </c>
      <c r="H416" s="452" t="s">
        <v>40</v>
      </c>
      <c r="I416" s="452" t="s">
        <v>1045</v>
      </c>
      <c r="J416" s="452" t="s">
        <v>1046</v>
      </c>
      <c r="K416" s="452" t="s">
        <v>1047</v>
      </c>
      <c r="L416" s="452" t="s">
        <v>42</v>
      </c>
      <c r="M416" s="452" t="s">
        <v>420</v>
      </c>
      <c r="N416" s="452">
        <v>48197.0</v>
      </c>
      <c r="O416" s="452" t="s">
        <v>1048</v>
      </c>
      <c r="P416" s="452">
        <v>42.2028211459245</v>
      </c>
      <c r="Q416" s="452">
        <v>-83.5575616430491</v>
      </c>
      <c r="R416" s="452">
        <v>900.0</v>
      </c>
      <c r="U416" s="452" t="s">
        <v>38</v>
      </c>
      <c r="V416" s="452" t="s">
        <v>1045</v>
      </c>
      <c r="W416" s="452" t="s">
        <v>1049</v>
      </c>
      <c r="X416" s="452" t="s">
        <v>42</v>
      </c>
      <c r="Y416" s="452" t="s">
        <v>420</v>
      </c>
      <c r="Z416" s="452" t="s">
        <v>432</v>
      </c>
      <c r="AA416" s="452">
        <v>44418.0</v>
      </c>
      <c r="AB416" s="452" t="s">
        <v>1050</v>
      </c>
      <c r="AC416" s="452" t="s">
        <v>1052</v>
      </c>
      <c r="AD416" s="452">
        <v>19.0</v>
      </c>
      <c r="AE416" s="452" t="s">
        <v>1051</v>
      </c>
      <c r="AJ416" s="452" t="s">
        <v>1053</v>
      </c>
    </row>
    <row r="417" ht="15.75" customHeight="1">
      <c r="A417" s="452">
        <v>5070.0</v>
      </c>
      <c r="B417" s="452" t="s">
        <v>149</v>
      </c>
      <c r="C417" s="452" t="s">
        <v>37</v>
      </c>
      <c r="D417" s="452" t="s">
        <v>333</v>
      </c>
      <c r="E417" s="452" t="s">
        <v>1209</v>
      </c>
      <c r="F417" s="452" t="s">
        <v>1126</v>
      </c>
      <c r="G417" s="452" t="s">
        <v>39</v>
      </c>
      <c r="H417" s="452" t="s">
        <v>48</v>
      </c>
      <c r="I417" s="452" t="s">
        <v>1127</v>
      </c>
      <c r="J417" s="452" t="s">
        <v>1128</v>
      </c>
      <c r="K417" s="452" t="s">
        <v>1129</v>
      </c>
      <c r="L417" s="452" t="s">
        <v>103</v>
      </c>
      <c r="M417" s="452" t="s">
        <v>618</v>
      </c>
      <c r="N417" s="452" t="s">
        <v>1130</v>
      </c>
      <c r="P417" s="452">
        <v>43.0167982661</v>
      </c>
      <c r="Q417" s="452">
        <v>-79.1141402101</v>
      </c>
      <c r="U417" s="452" t="s">
        <v>1132</v>
      </c>
      <c r="V417" s="452" t="s">
        <v>1133</v>
      </c>
      <c r="W417" s="452" t="s">
        <v>1085</v>
      </c>
      <c r="X417" s="452" t="s">
        <v>42</v>
      </c>
      <c r="Y417" s="452" t="s">
        <v>420</v>
      </c>
      <c r="Z417" s="452" t="s">
        <v>1134</v>
      </c>
      <c r="AB417" s="452" t="s">
        <v>1136</v>
      </c>
      <c r="AC417" s="452" t="s">
        <v>1137</v>
      </c>
      <c r="AD417" s="452">
        <v>20.0</v>
      </c>
    </row>
    <row r="418" ht="15.75" customHeight="1">
      <c r="A418" s="452">
        <v>5071.0</v>
      </c>
      <c r="B418" s="452" t="s">
        <v>36</v>
      </c>
      <c r="C418" s="452" t="s">
        <v>37</v>
      </c>
      <c r="D418" s="452" t="s">
        <v>267</v>
      </c>
      <c r="E418" s="452" t="s">
        <v>1209</v>
      </c>
      <c r="F418" s="452" t="s">
        <v>1138</v>
      </c>
      <c r="G418" s="452" t="s">
        <v>39</v>
      </c>
      <c r="H418" s="452" t="s">
        <v>40</v>
      </c>
      <c r="I418" s="452" t="s">
        <v>1133</v>
      </c>
      <c r="J418" s="452" t="s">
        <v>1139</v>
      </c>
      <c r="K418" s="452" t="s">
        <v>1140</v>
      </c>
      <c r="L418" s="452" t="s">
        <v>42</v>
      </c>
      <c r="M418" s="452" t="s">
        <v>420</v>
      </c>
      <c r="N418" s="452" t="s">
        <v>1141</v>
      </c>
      <c r="O418" s="452" t="s">
        <v>1142</v>
      </c>
      <c r="P418" s="452">
        <v>42.1560276099583</v>
      </c>
      <c r="Q418" s="452">
        <v>-83.2401245448951</v>
      </c>
      <c r="R418" s="452">
        <v>107.0</v>
      </c>
      <c r="U418" s="452" t="s">
        <v>1132</v>
      </c>
      <c r="V418" s="452" t="s">
        <v>1133</v>
      </c>
      <c r="W418" s="452" t="s">
        <v>1085</v>
      </c>
      <c r="X418" s="452" t="s">
        <v>42</v>
      </c>
      <c r="Y418" s="452" t="s">
        <v>420</v>
      </c>
      <c r="Z418" s="452" t="s">
        <v>432</v>
      </c>
      <c r="AA418" s="452">
        <v>44418.0</v>
      </c>
      <c r="AB418" s="452" t="s">
        <v>1143</v>
      </c>
      <c r="AC418" s="452" t="s">
        <v>1145</v>
      </c>
      <c r="AD418" s="452">
        <v>29.0</v>
      </c>
      <c r="AE418" s="452" t="s">
        <v>1144</v>
      </c>
      <c r="AJ418" s="452" t="s">
        <v>1053</v>
      </c>
    </row>
    <row r="419" ht="15.75" customHeight="1">
      <c r="A419" s="452">
        <v>5072.0</v>
      </c>
      <c r="B419" s="452" t="s">
        <v>149</v>
      </c>
      <c r="C419" s="452" t="s">
        <v>37</v>
      </c>
      <c r="D419" s="452" t="s">
        <v>82</v>
      </c>
      <c r="E419" s="452" t="s">
        <v>812</v>
      </c>
      <c r="F419" s="452" t="s">
        <v>1146</v>
      </c>
      <c r="G419" s="452" t="s">
        <v>39</v>
      </c>
      <c r="H419" s="452" t="s">
        <v>152</v>
      </c>
      <c r="I419" s="452" t="s">
        <v>1147</v>
      </c>
      <c r="J419" s="452" t="s">
        <v>1148</v>
      </c>
      <c r="K419" s="452" t="s">
        <v>768</v>
      </c>
      <c r="L419" s="452" t="s">
        <v>86</v>
      </c>
      <c r="M419" s="452" t="s">
        <v>420</v>
      </c>
      <c r="P419" s="452">
        <v>41.2450305051776</v>
      </c>
      <c r="Q419" s="452">
        <v>-87.8660127959432</v>
      </c>
      <c r="S419" s="452">
        <v>10.0</v>
      </c>
      <c r="T419" s="452" t="s">
        <v>23</v>
      </c>
      <c r="U419" s="452" t="s">
        <v>1150</v>
      </c>
      <c r="V419" s="452" t="s">
        <v>1151</v>
      </c>
      <c r="W419" s="452" t="s">
        <v>1152</v>
      </c>
      <c r="X419" s="452" t="s">
        <v>1153</v>
      </c>
      <c r="Y419" s="452" t="s">
        <v>1154</v>
      </c>
      <c r="Z419" s="452" t="s">
        <v>498</v>
      </c>
      <c r="AA419" s="452">
        <v>45289.0</v>
      </c>
      <c r="AB419" s="452" t="s">
        <v>1155</v>
      </c>
      <c r="AC419" s="452" t="s">
        <v>1157</v>
      </c>
      <c r="AD419" s="452">
        <v>27.0</v>
      </c>
      <c r="AE419" s="452" t="s">
        <v>1156</v>
      </c>
      <c r="AJ419" s="452" t="s">
        <v>1158</v>
      </c>
    </row>
    <row r="420" ht="15.75" customHeight="1">
      <c r="A420" s="452">
        <v>5073.0</v>
      </c>
      <c r="B420" s="452" t="s">
        <v>36</v>
      </c>
      <c r="C420" s="452" t="s">
        <v>37</v>
      </c>
      <c r="D420" s="452" t="s">
        <v>270</v>
      </c>
      <c r="E420" s="452" t="s">
        <v>812</v>
      </c>
      <c r="F420" s="452" t="s">
        <v>1169</v>
      </c>
      <c r="G420" s="452" t="s">
        <v>39</v>
      </c>
      <c r="H420" s="452" t="s">
        <v>40</v>
      </c>
      <c r="I420" s="452" t="s">
        <v>1170</v>
      </c>
      <c r="J420" s="452" t="s">
        <v>1171</v>
      </c>
      <c r="K420" s="452" t="s">
        <v>1172</v>
      </c>
      <c r="L420" s="452" t="s">
        <v>141</v>
      </c>
      <c r="M420" s="452" t="s">
        <v>420</v>
      </c>
      <c r="N420" s="452">
        <v>30076.0</v>
      </c>
      <c r="O420" s="452" t="s">
        <v>1173</v>
      </c>
      <c r="P420" s="452">
        <v>34.0625855775804</v>
      </c>
      <c r="Q420" s="452">
        <v>-84.315704417357</v>
      </c>
      <c r="R420" s="452">
        <v>38.0</v>
      </c>
      <c r="U420" s="452" t="s">
        <v>1174</v>
      </c>
      <c r="V420" s="452" t="s">
        <v>1170</v>
      </c>
      <c r="W420" s="452" t="s">
        <v>1175</v>
      </c>
      <c r="X420" s="452" t="s">
        <v>1175</v>
      </c>
      <c r="Y420" s="452" t="s">
        <v>467</v>
      </c>
      <c r="AB420" s="452" t="s">
        <v>1176</v>
      </c>
      <c r="AC420" s="452" t="s">
        <v>1177</v>
      </c>
      <c r="AD420" s="452">
        <v>22.0</v>
      </c>
      <c r="AJ420" s="452" t="s">
        <v>1158</v>
      </c>
    </row>
    <row r="421" ht="15.75" customHeight="1">
      <c r="A421" s="452">
        <v>5074.0</v>
      </c>
      <c r="B421" s="452" t="s">
        <v>36</v>
      </c>
      <c r="C421" s="452" t="s">
        <v>37</v>
      </c>
      <c r="D421" s="452" t="s">
        <v>271</v>
      </c>
      <c r="E421" s="452" t="s">
        <v>812</v>
      </c>
      <c r="F421" s="452" t="s">
        <v>271</v>
      </c>
      <c r="G421" s="452" t="s">
        <v>39</v>
      </c>
      <c r="H421" s="452" t="s">
        <v>40</v>
      </c>
      <c r="I421" s="452" t="s">
        <v>1179</v>
      </c>
      <c r="J421" s="452" t="s">
        <v>1180</v>
      </c>
      <c r="K421" s="452" t="s">
        <v>1181</v>
      </c>
      <c r="L421" s="452" t="s">
        <v>26</v>
      </c>
      <c r="M421" s="452" t="s">
        <v>420</v>
      </c>
      <c r="N421" s="452">
        <v>94040.0</v>
      </c>
      <c r="O421" s="452" t="s">
        <v>1182</v>
      </c>
      <c r="P421" s="452">
        <v>37.38</v>
      </c>
      <c r="Q421" s="452">
        <v>-122.08</v>
      </c>
      <c r="R421" s="452">
        <v>120.0</v>
      </c>
      <c r="S421" s="452">
        <v>850.0</v>
      </c>
      <c r="T421" s="452" t="s">
        <v>4756</v>
      </c>
      <c r="U421" s="452" t="s">
        <v>271</v>
      </c>
      <c r="V421" s="452" t="s">
        <v>1179</v>
      </c>
      <c r="W421" s="452" t="s">
        <v>1183</v>
      </c>
      <c r="X421" s="452" t="s">
        <v>1184</v>
      </c>
      <c r="Y421" s="452" t="s">
        <v>1154</v>
      </c>
      <c r="Z421" s="452" t="s">
        <v>610</v>
      </c>
      <c r="AA421" s="452">
        <v>44774.0</v>
      </c>
      <c r="AB421" s="452" t="s">
        <v>1185</v>
      </c>
      <c r="AC421" s="452" t="s">
        <v>1186</v>
      </c>
      <c r="AD421" s="452">
        <v>30.0</v>
      </c>
      <c r="AE421" s="452" t="s">
        <v>237</v>
      </c>
      <c r="AJ421" s="452" t="s">
        <v>1179</v>
      </c>
    </row>
    <row r="422" ht="15.75" customHeight="1">
      <c r="A422" s="452">
        <v>5075.0</v>
      </c>
      <c r="B422" s="452" t="s">
        <v>36</v>
      </c>
      <c r="C422" s="452" t="s">
        <v>37</v>
      </c>
      <c r="D422" s="452" t="s">
        <v>44</v>
      </c>
      <c r="E422" s="452" t="s">
        <v>812</v>
      </c>
      <c r="F422" s="452" t="s">
        <v>44</v>
      </c>
      <c r="G422" s="452" t="s">
        <v>45</v>
      </c>
      <c r="H422" s="452" t="s">
        <v>46</v>
      </c>
      <c r="I422" s="452" t="s">
        <v>1191</v>
      </c>
      <c r="J422" s="452" t="s">
        <v>1192</v>
      </c>
      <c r="K422" s="452" t="s">
        <v>1160</v>
      </c>
      <c r="L422" s="452" t="s">
        <v>26</v>
      </c>
      <c r="M422" s="452" t="s">
        <v>420</v>
      </c>
      <c r="N422" s="452">
        <v>94538.0</v>
      </c>
      <c r="P422" s="452">
        <v>37.4788420124036</v>
      </c>
      <c r="Q422" s="452">
        <v>-121.947703188213</v>
      </c>
      <c r="R422" s="452">
        <v>200.0</v>
      </c>
      <c r="U422" s="452" t="s">
        <v>1193</v>
      </c>
      <c r="V422" s="452" t="s">
        <v>1191</v>
      </c>
      <c r="W422" s="452" t="s">
        <v>1194</v>
      </c>
      <c r="X422" s="452" t="s">
        <v>1195</v>
      </c>
      <c r="Y422" s="452" t="s">
        <v>1154</v>
      </c>
      <c r="Z422" s="452" t="s">
        <v>1196</v>
      </c>
      <c r="AB422" s="452" t="s">
        <v>1191</v>
      </c>
      <c r="AC422" s="452" t="s">
        <v>1198</v>
      </c>
      <c r="AD422" s="452">
        <v>26.0</v>
      </c>
      <c r="AL422" s="452" t="s">
        <v>1199</v>
      </c>
    </row>
    <row r="423" ht="15.75" customHeight="1">
      <c r="A423" s="452">
        <v>5076.0</v>
      </c>
      <c r="B423" s="452" t="s">
        <v>55</v>
      </c>
      <c r="C423" s="452" t="s">
        <v>37</v>
      </c>
      <c r="D423" s="452" t="s">
        <v>204</v>
      </c>
      <c r="E423" s="452" t="s">
        <v>1209</v>
      </c>
      <c r="F423" s="452" t="s">
        <v>1220</v>
      </c>
      <c r="G423" s="452" t="s">
        <v>39</v>
      </c>
      <c r="H423" s="452" t="s">
        <v>40</v>
      </c>
      <c r="I423" s="452" t="s">
        <v>1200</v>
      </c>
      <c r="J423" s="452" t="s">
        <v>1221</v>
      </c>
      <c r="K423" s="452" t="s">
        <v>971</v>
      </c>
      <c r="L423" s="452" t="s">
        <v>32</v>
      </c>
      <c r="M423" s="452" t="s">
        <v>420</v>
      </c>
      <c r="N423" s="452">
        <v>43128.0</v>
      </c>
      <c r="P423" s="452">
        <v>39.6301071355065</v>
      </c>
      <c r="Q423" s="452">
        <v>-83.5651480936838</v>
      </c>
      <c r="S423" s="452">
        <v>40.0</v>
      </c>
      <c r="T423" s="452" t="s">
        <v>23</v>
      </c>
      <c r="U423" s="452" t="s">
        <v>1202</v>
      </c>
      <c r="V423" s="452" t="s">
        <v>1200</v>
      </c>
      <c r="W423" s="452" t="s">
        <v>1203</v>
      </c>
      <c r="X423" s="452" t="s">
        <v>1204</v>
      </c>
      <c r="Y423" s="452" t="s">
        <v>1205</v>
      </c>
      <c r="Z423" s="452" t="s">
        <v>498</v>
      </c>
      <c r="AA423" s="452">
        <v>45088.0</v>
      </c>
      <c r="AB423" s="452" t="s">
        <v>1223</v>
      </c>
      <c r="AC423" s="452" t="s">
        <v>1225</v>
      </c>
      <c r="AD423" s="452">
        <v>13.0</v>
      </c>
      <c r="AE423" s="452" t="s">
        <v>1224</v>
      </c>
      <c r="AJ423" s="452" t="s">
        <v>1200</v>
      </c>
    </row>
    <row r="424" ht="15.75" customHeight="1">
      <c r="A424" s="452">
        <v>5077.0</v>
      </c>
      <c r="B424" s="452" t="s">
        <v>36</v>
      </c>
      <c r="C424" s="452" t="s">
        <v>37</v>
      </c>
      <c r="D424" s="452" t="s">
        <v>272</v>
      </c>
      <c r="E424" s="452" t="s">
        <v>812</v>
      </c>
      <c r="F424" s="452" t="s">
        <v>1226</v>
      </c>
      <c r="G424" s="452" t="s">
        <v>223</v>
      </c>
      <c r="H424" s="452" t="s">
        <v>152</v>
      </c>
      <c r="I424" s="452" t="s">
        <v>1227</v>
      </c>
      <c r="J424" s="452" t="s">
        <v>1228</v>
      </c>
      <c r="K424" s="452" t="s">
        <v>1229</v>
      </c>
      <c r="L424" s="452" t="s">
        <v>95</v>
      </c>
      <c r="M424" s="452" t="s">
        <v>420</v>
      </c>
      <c r="N424" s="452">
        <v>28202.0</v>
      </c>
      <c r="O424" s="452" t="s">
        <v>1230</v>
      </c>
      <c r="P424" s="452">
        <v>29.7424134917134</v>
      </c>
      <c r="Q424" s="452">
        <v>-95.5604759466238</v>
      </c>
      <c r="R424" s="452">
        <v>850.0</v>
      </c>
      <c r="U424" s="452" t="s">
        <v>272</v>
      </c>
      <c r="V424" s="452" t="s">
        <v>1227</v>
      </c>
      <c r="W424" s="452" t="s">
        <v>1231</v>
      </c>
      <c r="X424" s="452" t="s">
        <v>127</v>
      </c>
      <c r="Y424" s="452" t="s">
        <v>420</v>
      </c>
      <c r="Z424" s="452" t="s">
        <v>498</v>
      </c>
      <c r="AA424" s="452">
        <v>45295.0</v>
      </c>
      <c r="AB424" s="452" t="s">
        <v>1232</v>
      </c>
      <c r="AC424" s="452" t="s">
        <v>1233</v>
      </c>
      <c r="AD424" s="452">
        <v>27.0</v>
      </c>
      <c r="AJ424" s="452" t="s">
        <v>1234</v>
      </c>
    </row>
    <row r="425" ht="15.75" customHeight="1">
      <c r="A425" s="452">
        <v>5078.0</v>
      </c>
      <c r="B425" s="452" t="s">
        <v>36</v>
      </c>
      <c r="C425" s="452" t="s">
        <v>37</v>
      </c>
      <c r="D425" s="452" t="s">
        <v>4757</v>
      </c>
      <c r="E425" s="452" t="s">
        <v>1209</v>
      </c>
      <c r="F425" s="452" t="s">
        <v>4758</v>
      </c>
      <c r="G425" s="452" t="s">
        <v>223</v>
      </c>
      <c r="H425" s="452" t="s">
        <v>4676</v>
      </c>
      <c r="I425" s="452" t="s">
        <v>4759</v>
      </c>
      <c r="J425" s="452" t="s">
        <v>4760</v>
      </c>
      <c r="K425" s="452" t="s">
        <v>4761</v>
      </c>
      <c r="L425" s="452" t="s">
        <v>297</v>
      </c>
      <c r="M425" s="452" t="s">
        <v>420</v>
      </c>
      <c r="N425" s="452">
        <v>99212.0</v>
      </c>
      <c r="O425" s="452" t="s">
        <v>4762</v>
      </c>
      <c r="P425" s="452">
        <v>47.6625535891704</v>
      </c>
      <c r="Q425" s="452">
        <v>-117.327436546477</v>
      </c>
      <c r="R425" s="452">
        <v>180.0</v>
      </c>
      <c r="U425" s="452" t="s">
        <v>4763</v>
      </c>
      <c r="V425" s="452" t="s">
        <v>4759</v>
      </c>
      <c r="W425" s="452" t="s">
        <v>4761</v>
      </c>
      <c r="X425" s="452" t="s">
        <v>297</v>
      </c>
      <c r="Y425" s="452" t="s">
        <v>420</v>
      </c>
      <c r="Z425" s="452" t="s">
        <v>498</v>
      </c>
      <c r="AA425" s="452">
        <v>44801.0</v>
      </c>
      <c r="AB425" s="452" t="s">
        <v>4764</v>
      </c>
      <c r="AC425" s="452" t="s">
        <v>4765</v>
      </c>
      <c r="AD425" s="452">
        <v>9.0</v>
      </c>
      <c r="AF425" s="452" t="s">
        <v>4766</v>
      </c>
      <c r="AG425" s="452" t="s">
        <v>4767</v>
      </c>
      <c r="AH425" s="452" t="s">
        <v>4768</v>
      </c>
      <c r="AJ425" s="452" t="s">
        <v>4769</v>
      </c>
    </row>
    <row r="426" ht="15.75" customHeight="1">
      <c r="A426" s="452">
        <v>5079.0</v>
      </c>
      <c r="B426" s="452" t="s">
        <v>36</v>
      </c>
      <c r="C426" s="452" t="s">
        <v>37</v>
      </c>
      <c r="D426" s="452" t="s">
        <v>273</v>
      </c>
      <c r="E426" s="452" t="s">
        <v>812</v>
      </c>
      <c r="F426" s="452" t="s">
        <v>1235</v>
      </c>
      <c r="G426" s="452" t="s">
        <v>39</v>
      </c>
      <c r="H426" s="452" t="s">
        <v>40</v>
      </c>
      <c r="I426" s="452" t="s">
        <v>1236</v>
      </c>
      <c r="J426" s="452" t="s">
        <v>1237</v>
      </c>
      <c r="K426" s="452" t="s">
        <v>1238</v>
      </c>
      <c r="L426" s="452" t="s">
        <v>42</v>
      </c>
      <c r="M426" s="452" t="s">
        <v>420</v>
      </c>
      <c r="N426" s="452" t="s">
        <v>1239</v>
      </c>
      <c r="O426" s="452" t="s">
        <v>1240</v>
      </c>
      <c r="P426" s="452">
        <v>42.5395873128289</v>
      </c>
      <c r="Q426" s="452">
        <v>-83.0968963288351</v>
      </c>
      <c r="R426" s="452">
        <v>25.0</v>
      </c>
      <c r="U426" s="452" t="s">
        <v>273</v>
      </c>
      <c r="V426" s="452" t="s">
        <v>1236</v>
      </c>
      <c r="W426" s="452" t="s">
        <v>1238</v>
      </c>
      <c r="X426" s="452" t="s">
        <v>42</v>
      </c>
      <c r="Y426" s="452" t="s">
        <v>420</v>
      </c>
      <c r="Z426" s="452" t="s">
        <v>453</v>
      </c>
      <c r="AA426" s="452">
        <v>45464.0</v>
      </c>
      <c r="AB426" s="452" t="s">
        <v>454</v>
      </c>
      <c r="AC426" s="452" t="s">
        <v>1241</v>
      </c>
      <c r="AD426" s="452">
        <v>28.0</v>
      </c>
      <c r="AF426" s="452" t="s">
        <v>1242</v>
      </c>
      <c r="AG426" s="452" t="s">
        <v>1243</v>
      </c>
      <c r="AH426" s="452" t="s">
        <v>1244</v>
      </c>
    </row>
    <row r="427" ht="15.75" customHeight="1">
      <c r="A427" s="452">
        <v>5080.0</v>
      </c>
      <c r="B427" s="452" t="s">
        <v>158</v>
      </c>
      <c r="C427" s="452" t="s">
        <v>37</v>
      </c>
      <c r="D427" s="452" t="s">
        <v>4770</v>
      </c>
      <c r="E427" s="452" t="s">
        <v>812</v>
      </c>
      <c r="G427" s="452" t="s">
        <v>223</v>
      </c>
      <c r="H427" s="452" t="s">
        <v>4676</v>
      </c>
      <c r="I427" s="452" t="s">
        <v>4771</v>
      </c>
      <c r="J427" s="452" t="s">
        <v>4772</v>
      </c>
      <c r="K427" s="452" t="s">
        <v>4773</v>
      </c>
      <c r="L427" s="452" t="s">
        <v>95</v>
      </c>
      <c r="M427" s="452" t="s">
        <v>420</v>
      </c>
      <c r="N427" s="452">
        <v>78613.0</v>
      </c>
      <c r="O427" s="452" t="s">
        <v>4774</v>
      </c>
      <c r="P427" s="452">
        <v>30.4999717802845</v>
      </c>
      <c r="Q427" s="452">
        <v>-97.799590789393</v>
      </c>
      <c r="R427" s="452">
        <v>60.0</v>
      </c>
      <c r="U427" s="452" t="s">
        <v>4770</v>
      </c>
      <c r="V427" s="452" t="s">
        <v>4771</v>
      </c>
      <c r="W427" s="452" t="s">
        <v>4773</v>
      </c>
      <c r="X427" s="452" t="s">
        <v>95</v>
      </c>
      <c r="Y427" s="452" t="s">
        <v>420</v>
      </c>
      <c r="AB427" s="452" t="s">
        <v>4775</v>
      </c>
      <c r="AC427" s="452" t="s">
        <v>4776</v>
      </c>
      <c r="AD427" s="452">
        <v>21.0</v>
      </c>
      <c r="AE427" s="452" t="s">
        <v>4777</v>
      </c>
      <c r="AJ427" s="452" t="s">
        <v>4778</v>
      </c>
    </row>
    <row r="428" ht="15.75" customHeight="1">
      <c r="A428" s="452">
        <v>5081.0</v>
      </c>
      <c r="B428" s="452" t="s">
        <v>36</v>
      </c>
      <c r="C428" s="452" t="s">
        <v>37</v>
      </c>
      <c r="D428" s="452" t="s">
        <v>4779</v>
      </c>
      <c r="E428" s="452" t="s">
        <v>1209</v>
      </c>
      <c r="F428" s="452" t="s">
        <v>4779</v>
      </c>
      <c r="G428" s="452" t="s">
        <v>223</v>
      </c>
      <c r="H428" s="452" t="s">
        <v>4706</v>
      </c>
      <c r="I428" s="452" t="s">
        <v>4780</v>
      </c>
      <c r="J428" s="452" t="s">
        <v>4781</v>
      </c>
      <c r="K428" s="452" t="s">
        <v>867</v>
      </c>
      <c r="L428" s="452" t="s">
        <v>95</v>
      </c>
      <c r="M428" s="452" t="s">
        <v>420</v>
      </c>
      <c r="N428" s="452">
        <v>75074.0</v>
      </c>
      <c r="O428" s="452" t="s">
        <v>4782</v>
      </c>
      <c r="P428" s="452">
        <v>33.0102528193512</v>
      </c>
      <c r="Q428" s="452">
        <v>-96.6891784597048</v>
      </c>
      <c r="R428" s="452">
        <v>4.0</v>
      </c>
      <c r="U428" s="452" t="s">
        <v>4779</v>
      </c>
      <c r="V428" s="452" t="s">
        <v>4780</v>
      </c>
      <c r="W428" s="452" t="s">
        <v>867</v>
      </c>
      <c r="X428" s="452" t="s">
        <v>95</v>
      </c>
      <c r="Y428" s="452" t="s">
        <v>420</v>
      </c>
      <c r="Z428" s="452" t="s">
        <v>432</v>
      </c>
      <c r="AA428" s="452">
        <v>44418.0</v>
      </c>
      <c r="AB428" s="452" t="s">
        <v>4783</v>
      </c>
      <c r="AC428" s="452" t="s">
        <v>4784</v>
      </c>
      <c r="AD428" s="452">
        <v>14.0</v>
      </c>
      <c r="AE428" s="452" t="s">
        <v>4785</v>
      </c>
      <c r="AJ428" s="452" t="s">
        <v>4780</v>
      </c>
    </row>
    <row r="429" ht="15.75" customHeight="1">
      <c r="A429" s="452">
        <v>5082.0</v>
      </c>
      <c r="B429" s="452" t="s">
        <v>149</v>
      </c>
      <c r="C429" s="452" t="s">
        <v>37</v>
      </c>
      <c r="D429" s="452" t="s">
        <v>4786</v>
      </c>
      <c r="E429" s="452" t="s">
        <v>812</v>
      </c>
      <c r="F429" s="452" t="s">
        <v>4786</v>
      </c>
      <c r="G429" s="452" t="s">
        <v>223</v>
      </c>
      <c r="H429" s="452" t="s">
        <v>4676</v>
      </c>
      <c r="I429" s="452" t="s">
        <v>4787</v>
      </c>
      <c r="J429" s="452" t="s">
        <v>4788</v>
      </c>
      <c r="K429" s="452" t="s">
        <v>4789</v>
      </c>
      <c r="L429" s="452" t="s">
        <v>145</v>
      </c>
      <c r="M429" s="452" t="s">
        <v>420</v>
      </c>
      <c r="N429" s="452">
        <v>36832.0</v>
      </c>
      <c r="P429" s="452">
        <v>32.55288262</v>
      </c>
      <c r="Q429" s="452">
        <v>-85.53734812</v>
      </c>
      <c r="R429" s="452">
        <v>30.0</v>
      </c>
      <c r="U429" s="452" t="s">
        <v>4790</v>
      </c>
      <c r="V429" s="452" t="s">
        <v>4787</v>
      </c>
      <c r="W429" s="452" t="s">
        <v>4791</v>
      </c>
      <c r="Y429" s="452" t="s">
        <v>1374</v>
      </c>
      <c r="Z429" s="452" t="s">
        <v>498</v>
      </c>
      <c r="AA429" s="452">
        <v>45305.0</v>
      </c>
      <c r="AB429" s="452" t="s">
        <v>4792</v>
      </c>
      <c r="AC429" s="452" t="s">
        <v>4793</v>
      </c>
      <c r="AD429" s="452">
        <v>27.0</v>
      </c>
    </row>
    <row r="430" ht="15.75" customHeight="1">
      <c r="A430" s="452">
        <v>5083.0</v>
      </c>
      <c r="B430" s="452" t="s">
        <v>36</v>
      </c>
      <c r="C430" s="452" t="s">
        <v>37</v>
      </c>
      <c r="D430" s="452" t="s">
        <v>275</v>
      </c>
      <c r="E430" s="452" t="s">
        <v>812</v>
      </c>
      <c r="F430" s="452" t="s">
        <v>275</v>
      </c>
      <c r="G430" s="452" t="s">
        <v>118</v>
      </c>
      <c r="H430" s="452" t="s">
        <v>40</v>
      </c>
      <c r="I430" s="452" t="s">
        <v>1263</v>
      </c>
      <c r="J430" s="452" t="s">
        <v>1264</v>
      </c>
      <c r="K430" s="452" t="s">
        <v>1265</v>
      </c>
      <c r="L430" s="452" t="s">
        <v>195</v>
      </c>
      <c r="M430" s="452" t="s">
        <v>420</v>
      </c>
      <c r="N430" s="452">
        <v>32669.0</v>
      </c>
      <c r="O430" s="452" t="s">
        <v>1266</v>
      </c>
      <c r="P430" s="452">
        <v>29.6552708992042</v>
      </c>
      <c r="Q430" s="452">
        <v>-82.6116129623075</v>
      </c>
      <c r="R430" s="452">
        <v>105.0</v>
      </c>
      <c r="U430" s="452" t="s">
        <v>275</v>
      </c>
      <c r="V430" s="452" t="s">
        <v>1263</v>
      </c>
      <c r="W430" s="452" t="s">
        <v>1265</v>
      </c>
      <c r="X430" s="452" t="s">
        <v>195</v>
      </c>
      <c r="Y430" s="452" t="s">
        <v>420</v>
      </c>
      <c r="Z430" s="452" t="s">
        <v>486</v>
      </c>
      <c r="AA430" s="452">
        <v>45584.0</v>
      </c>
      <c r="AB430" s="452" t="s">
        <v>454</v>
      </c>
      <c r="AC430" s="452" t="s">
        <v>1268</v>
      </c>
      <c r="AD430" s="452">
        <v>24.0</v>
      </c>
      <c r="AE430" s="452" t="s">
        <v>1267</v>
      </c>
      <c r="AF430" s="452" t="s">
        <v>1269</v>
      </c>
      <c r="AG430" s="452" t="s">
        <v>1270</v>
      </c>
      <c r="AH430" s="452" t="s">
        <v>1271</v>
      </c>
    </row>
    <row r="431" ht="15.75" customHeight="1">
      <c r="A431" s="452">
        <v>5084.0</v>
      </c>
      <c r="B431" s="452" t="s">
        <v>149</v>
      </c>
      <c r="C431" s="452" t="s">
        <v>37</v>
      </c>
      <c r="D431" s="452" t="s">
        <v>276</v>
      </c>
      <c r="E431" s="452" t="s">
        <v>1209</v>
      </c>
      <c r="F431" s="452" t="s">
        <v>1278</v>
      </c>
      <c r="G431" s="452" t="s">
        <v>39</v>
      </c>
      <c r="H431" s="452" t="s">
        <v>40</v>
      </c>
      <c r="I431" s="452" t="s">
        <v>1272</v>
      </c>
      <c r="J431" s="452" t="s">
        <v>1279</v>
      </c>
      <c r="K431" s="452" t="s">
        <v>1274</v>
      </c>
      <c r="L431" s="452" t="s">
        <v>86</v>
      </c>
      <c r="M431" s="452" t="s">
        <v>420</v>
      </c>
      <c r="N431" s="452">
        <v>60517.0</v>
      </c>
      <c r="O431" s="452" t="s">
        <v>1280</v>
      </c>
      <c r="P431" s="452">
        <v>41.6975010315161</v>
      </c>
      <c r="Q431" s="452">
        <v>-88.0120122294918</v>
      </c>
      <c r="U431" s="452" t="s">
        <v>276</v>
      </c>
      <c r="V431" s="452" t="s">
        <v>1272</v>
      </c>
      <c r="W431" s="452" t="s">
        <v>1274</v>
      </c>
      <c r="X431" s="452" t="s">
        <v>86</v>
      </c>
      <c r="Y431" s="452" t="s">
        <v>420</v>
      </c>
      <c r="Z431" s="452" t="s">
        <v>498</v>
      </c>
      <c r="AA431" s="452">
        <v>44434.0</v>
      </c>
      <c r="AB431" s="452" t="s">
        <v>1281</v>
      </c>
      <c r="AC431" s="452" t="s">
        <v>1282</v>
      </c>
      <c r="AD431" s="452">
        <v>28.0</v>
      </c>
      <c r="AJ431" s="452" t="s">
        <v>1283</v>
      </c>
    </row>
    <row r="432" ht="15.75" customHeight="1">
      <c r="A432" s="452">
        <v>5085.0</v>
      </c>
      <c r="B432" s="452" t="s">
        <v>36</v>
      </c>
      <c r="C432" s="452" t="s">
        <v>37</v>
      </c>
      <c r="D432" s="452" t="s">
        <v>142</v>
      </c>
      <c r="E432" s="452" t="s">
        <v>812</v>
      </c>
      <c r="F432" s="452" t="s">
        <v>142</v>
      </c>
      <c r="G432" s="452" t="s">
        <v>39</v>
      </c>
      <c r="H432" s="452" t="s">
        <v>48</v>
      </c>
      <c r="I432" s="452" t="s">
        <v>1300</v>
      </c>
      <c r="J432" s="452" t="s">
        <v>1301</v>
      </c>
      <c r="K432" s="452" t="s">
        <v>1302</v>
      </c>
      <c r="L432" s="452" t="s">
        <v>26</v>
      </c>
      <c r="M432" s="452" t="s">
        <v>420</v>
      </c>
      <c r="N432" s="452">
        <v>94560.0</v>
      </c>
      <c r="O432" s="452" t="s">
        <v>1303</v>
      </c>
      <c r="P432" s="452">
        <v>37.53</v>
      </c>
      <c r="Q432" s="452">
        <v>-122.06</v>
      </c>
      <c r="R432" s="452">
        <v>32.0</v>
      </c>
      <c r="U432" s="452" t="s">
        <v>142</v>
      </c>
      <c r="V432" s="452" t="s">
        <v>1300</v>
      </c>
      <c r="W432" s="452" t="s">
        <v>1302</v>
      </c>
      <c r="X432" s="452" t="s">
        <v>26</v>
      </c>
      <c r="Y432" s="452" t="s">
        <v>420</v>
      </c>
      <c r="Z432" s="452" t="s">
        <v>445</v>
      </c>
      <c r="AA432" s="452">
        <v>45307.0</v>
      </c>
      <c r="AB432" s="452" t="s">
        <v>1304</v>
      </c>
      <c r="AC432" s="452" t="s">
        <v>1306</v>
      </c>
      <c r="AD432" s="452">
        <v>30.0</v>
      </c>
      <c r="AE432" s="452" t="s">
        <v>1305</v>
      </c>
      <c r="AJ432" s="452" t="s">
        <v>1300</v>
      </c>
    </row>
    <row r="433" ht="15.75" customHeight="1">
      <c r="A433" s="452">
        <v>5086.0</v>
      </c>
      <c r="B433" s="452" t="s">
        <v>149</v>
      </c>
      <c r="C433" s="452" t="s">
        <v>37</v>
      </c>
      <c r="D433" s="452" t="s">
        <v>336</v>
      </c>
      <c r="E433" s="452" t="s">
        <v>812</v>
      </c>
      <c r="F433" s="452" t="s">
        <v>1322</v>
      </c>
      <c r="G433" s="452" t="s">
        <v>39</v>
      </c>
      <c r="H433" s="452" t="s">
        <v>40</v>
      </c>
      <c r="I433" s="452" t="s">
        <v>1323</v>
      </c>
      <c r="J433" s="452" t="s">
        <v>1324</v>
      </c>
      <c r="K433" s="452" t="s">
        <v>1322</v>
      </c>
      <c r="L433" s="452" t="s">
        <v>127</v>
      </c>
      <c r="M433" s="452" t="s">
        <v>420</v>
      </c>
      <c r="N433" s="452">
        <v>27284.0</v>
      </c>
      <c r="O433" s="452" t="s">
        <v>1325</v>
      </c>
      <c r="P433" s="452">
        <v>36.13704468</v>
      </c>
      <c r="Q433" s="452">
        <v>-80.09290181</v>
      </c>
      <c r="S433" s="452">
        <v>2.0</v>
      </c>
      <c r="T433" s="452" t="s">
        <v>23</v>
      </c>
      <c r="U433" s="452" t="s">
        <v>336</v>
      </c>
      <c r="V433" s="452" t="s">
        <v>1327</v>
      </c>
      <c r="W433" s="452" t="s">
        <v>1328</v>
      </c>
      <c r="X433" s="452" t="s">
        <v>86</v>
      </c>
      <c r="Y433" s="452" t="s">
        <v>420</v>
      </c>
      <c r="Z433" s="452" t="s">
        <v>498</v>
      </c>
      <c r="AA433" s="452">
        <v>45292.0</v>
      </c>
      <c r="AB433" s="452" t="s">
        <v>1329</v>
      </c>
      <c r="AC433" s="452" t="s">
        <v>1331</v>
      </c>
      <c r="AD433" s="452">
        <v>30.0</v>
      </c>
      <c r="AE433" s="452" t="s">
        <v>1330</v>
      </c>
    </row>
    <row r="434" ht="15.75" customHeight="1">
      <c r="A434" s="452">
        <v>5087.0</v>
      </c>
      <c r="B434" s="452" t="s">
        <v>36</v>
      </c>
      <c r="C434" s="452" t="s">
        <v>37</v>
      </c>
      <c r="D434" s="452" t="s">
        <v>4794</v>
      </c>
      <c r="E434" s="452" t="s">
        <v>1209</v>
      </c>
      <c r="F434" s="452" t="s">
        <v>4794</v>
      </c>
      <c r="G434" s="452" t="s">
        <v>223</v>
      </c>
      <c r="H434" s="452" t="s">
        <v>4739</v>
      </c>
      <c r="I434" s="452" t="s">
        <v>4795</v>
      </c>
      <c r="J434" s="452" t="s">
        <v>4796</v>
      </c>
      <c r="K434" s="452" t="s">
        <v>1238</v>
      </c>
      <c r="L434" s="452" t="s">
        <v>42</v>
      </c>
      <c r="M434" s="452" t="s">
        <v>420</v>
      </c>
      <c r="N434" s="452">
        <v>48083.0</v>
      </c>
      <c r="O434" s="452" t="s">
        <v>4797</v>
      </c>
      <c r="P434" s="452">
        <v>42.32</v>
      </c>
      <c r="Q434" s="452">
        <v>-83.07</v>
      </c>
      <c r="R434" s="452">
        <v>900.0</v>
      </c>
      <c r="U434" s="452" t="s">
        <v>4794</v>
      </c>
      <c r="V434" s="452" t="s">
        <v>4795</v>
      </c>
      <c r="W434" s="452" t="s">
        <v>4798</v>
      </c>
      <c r="X434" s="452" t="s">
        <v>4799</v>
      </c>
      <c r="Y434" s="452" t="s">
        <v>659</v>
      </c>
      <c r="Z434" s="452" t="s">
        <v>610</v>
      </c>
      <c r="AA434" s="452">
        <v>44774.0</v>
      </c>
      <c r="AC434" s="452" t="s">
        <v>4800</v>
      </c>
      <c r="AD434" s="452">
        <v>30.0</v>
      </c>
      <c r="AJ434" s="452" t="s">
        <v>4801</v>
      </c>
    </row>
    <row r="435" ht="15.75" customHeight="1">
      <c r="A435" s="452">
        <v>5088.0</v>
      </c>
      <c r="B435" s="452" t="s">
        <v>149</v>
      </c>
      <c r="C435" s="452" t="s">
        <v>37</v>
      </c>
      <c r="D435" s="452" t="s">
        <v>214</v>
      </c>
      <c r="E435" s="452" t="s">
        <v>1209</v>
      </c>
      <c r="F435" s="452" t="s">
        <v>214</v>
      </c>
      <c r="G435" s="452" t="s">
        <v>39</v>
      </c>
      <c r="H435" s="452" t="s">
        <v>40</v>
      </c>
      <c r="I435" s="452" t="s">
        <v>1333</v>
      </c>
      <c r="J435" s="452" t="s">
        <v>1334</v>
      </c>
      <c r="K435" s="452" t="s">
        <v>1335</v>
      </c>
      <c r="L435" s="452" t="s">
        <v>70</v>
      </c>
      <c r="M435" s="452" t="s">
        <v>420</v>
      </c>
      <c r="N435" s="452">
        <v>85326.0</v>
      </c>
      <c r="O435" s="452" t="s">
        <v>1336</v>
      </c>
      <c r="P435" s="452">
        <v>33.3752496052389</v>
      </c>
      <c r="Q435" s="452">
        <v>-112.622191176728</v>
      </c>
      <c r="S435" s="452">
        <v>12.0</v>
      </c>
      <c r="T435" s="452" t="s">
        <v>23</v>
      </c>
      <c r="U435" s="452" t="s">
        <v>214</v>
      </c>
      <c r="V435" s="452" t="s">
        <v>1333</v>
      </c>
      <c r="W435" s="452" t="s">
        <v>1337</v>
      </c>
      <c r="X435" s="452" t="s">
        <v>1338</v>
      </c>
      <c r="Y435" s="452" t="s">
        <v>420</v>
      </c>
      <c r="Z435" s="452" t="s">
        <v>498</v>
      </c>
      <c r="AA435" s="452">
        <v>44780.0</v>
      </c>
      <c r="AB435" s="452" t="s">
        <v>1339</v>
      </c>
      <c r="AC435" s="452" t="s">
        <v>1340</v>
      </c>
      <c r="AD435" s="452">
        <v>16.0</v>
      </c>
      <c r="AJ435" s="452" t="s">
        <v>1341</v>
      </c>
    </row>
    <row r="436" ht="15.75" customHeight="1">
      <c r="A436" s="452">
        <v>5089.0</v>
      </c>
      <c r="B436" s="452" t="s">
        <v>36</v>
      </c>
      <c r="C436" s="452" t="s">
        <v>37</v>
      </c>
      <c r="D436" s="452" t="s">
        <v>4802</v>
      </c>
      <c r="E436" s="452" t="s">
        <v>812</v>
      </c>
      <c r="F436" s="452" t="s">
        <v>4802</v>
      </c>
      <c r="G436" s="452" t="s">
        <v>223</v>
      </c>
      <c r="H436" s="452" t="s">
        <v>4676</v>
      </c>
      <c r="I436" s="452" t="s">
        <v>4803</v>
      </c>
      <c r="J436" s="452" t="s">
        <v>4804</v>
      </c>
      <c r="K436" s="452" t="s">
        <v>587</v>
      </c>
      <c r="L436" s="452" t="s">
        <v>26</v>
      </c>
      <c r="M436" s="452" t="s">
        <v>420</v>
      </c>
      <c r="N436" s="452">
        <v>92111.0</v>
      </c>
      <c r="O436" s="452" t="s">
        <v>4805</v>
      </c>
      <c r="P436" s="452">
        <v>32.8300771945366</v>
      </c>
      <c r="Q436" s="452">
        <v>-117.162959845131</v>
      </c>
      <c r="R436" s="452">
        <v>52.0</v>
      </c>
      <c r="U436" s="452" t="s">
        <v>4806</v>
      </c>
      <c r="V436" s="452" t="s">
        <v>4803</v>
      </c>
      <c r="W436" s="452" t="s">
        <v>587</v>
      </c>
      <c r="X436" s="452" t="s">
        <v>26</v>
      </c>
      <c r="Y436" s="452" t="s">
        <v>420</v>
      </c>
      <c r="Z436" s="452" t="s">
        <v>498</v>
      </c>
      <c r="AA436" s="452">
        <v>44801.0</v>
      </c>
      <c r="AB436" s="452" t="s">
        <v>4807</v>
      </c>
      <c r="AC436" s="452" t="s">
        <v>4808</v>
      </c>
      <c r="AD436" s="452">
        <v>18.0</v>
      </c>
      <c r="AJ436" s="452" t="s">
        <v>4809</v>
      </c>
    </row>
    <row r="437" ht="15.75" customHeight="1">
      <c r="A437" s="452">
        <v>5090.0</v>
      </c>
      <c r="B437" s="452" t="s">
        <v>36</v>
      </c>
      <c r="C437" s="452" t="s">
        <v>37</v>
      </c>
      <c r="D437" s="452" t="s">
        <v>4810</v>
      </c>
      <c r="E437" s="452" t="s">
        <v>812</v>
      </c>
      <c r="F437" s="452" t="s">
        <v>4810</v>
      </c>
      <c r="G437" s="452" t="s">
        <v>223</v>
      </c>
      <c r="H437" s="452" t="s">
        <v>4676</v>
      </c>
      <c r="I437" s="452" t="s">
        <v>4811</v>
      </c>
      <c r="J437" s="452" t="s">
        <v>4812</v>
      </c>
      <c r="K437" s="452" t="s">
        <v>4813</v>
      </c>
      <c r="L437" s="452" t="s">
        <v>114</v>
      </c>
      <c r="M437" s="452" t="s">
        <v>420</v>
      </c>
      <c r="N437" s="452">
        <v>80403.0</v>
      </c>
      <c r="O437" s="452" t="s">
        <v>4814</v>
      </c>
      <c r="P437" s="452">
        <v>39.7785381330943</v>
      </c>
      <c r="Q437" s="452">
        <v>-105.234576130734</v>
      </c>
      <c r="R437" s="452">
        <v>10.0</v>
      </c>
      <c r="U437" s="452" t="s">
        <v>4815</v>
      </c>
      <c r="V437" s="452" t="s">
        <v>4811</v>
      </c>
      <c r="W437" s="452" t="s">
        <v>4813</v>
      </c>
      <c r="X437" s="452" t="s">
        <v>114</v>
      </c>
      <c r="Y437" s="452" t="s">
        <v>420</v>
      </c>
      <c r="Z437" s="452" t="s">
        <v>432</v>
      </c>
      <c r="AA437" s="452">
        <v>44418.0</v>
      </c>
      <c r="AB437" s="452" t="s">
        <v>4816</v>
      </c>
      <c r="AC437" s="452" t="s">
        <v>4817</v>
      </c>
      <c r="AD437" s="452">
        <v>12.0</v>
      </c>
      <c r="AJ437" s="452" t="s">
        <v>4818</v>
      </c>
    </row>
    <row r="438" ht="15.75" customHeight="1">
      <c r="A438" s="452">
        <v>5091.0</v>
      </c>
      <c r="B438" s="452" t="s">
        <v>36</v>
      </c>
      <c r="C438" s="452" t="s">
        <v>37</v>
      </c>
      <c r="D438" s="452" t="s">
        <v>4810</v>
      </c>
      <c r="E438" s="452" t="s">
        <v>812</v>
      </c>
      <c r="F438" s="452" t="s">
        <v>4810</v>
      </c>
      <c r="G438" s="452" t="s">
        <v>223</v>
      </c>
      <c r="H438" s="452" t="s">
        <v>4676</v>
      </c>
      <c r="I438" s="452" t="s">
        <v>4811</v>
      </c>
      <c r="J438" s="452" t="s">
        <v>4812</v>
      </c>
      <c r="K438" s="452" t="s">
        <v>4813</v>
      </c>
      <c r="L438" s="452" t="s">
        <v>114</v>
      </c>
      <c r="M438" s="452" t="s">
        <v>420</v>
      </c>
      <c r="N438" s="452">
        <v>80403.0</v>
      </c>
      <c r="O438" s="452" t="s">
        <v>4814</v>
      </c>
      <c r="P438" s="452">
        <v>39.7785381330943</v>
      </c>
      <c r="Q438" s="452">
        <v>-105.234576130734</v>
      </c>
      <c r="R438" s="452">
        <v>10.0</v>
      </c>
      <c r="U438" s="452" t="s">
        <v>4815</v>
      </c>
      <c r="V438" s="452" t="s">
        <v>4811</v>
      </c>
      <c r="W438" s="452" t="s">
        <v>4813</v>
      </c>
      <c r="X438" s="452" t="s">
        <v>114</v>
      </c>
      <c r="Y438" s="452" t="s">
        <v>420</v>
      </c>
      <c r="Z438" s="452" t="s">
        <v>432</v>
      </c>
      <c r="AA438" s="452">
        <v>44418.0</v>
      </c>
      <c r="AB438" s="452" t="s">
        <v>4816</v>
      </c>
      <c r="AC438" s="452" t="s">
        <v>4817</v>
      </c>
      <c r="AD438" s="452">
        <v>12.0</v>
      </c>
      <c r="AJ438" s="452" t="s">
        <v>4818</v>
      </c>
    </row>
    <row r="439" ht="15.75" customHeight="1">
      <c r="A439" s="452">
        <v>5092.0</v>
      </c>
      <c r="B439" s="452" t="s">
        <v>36</v>
      </c>
      <c r="C439" s="452" t="s">
        <v>37</v>
      </c>
      <c r="D439" s="452" t="s">
        <v>4810</v>
      </c>
      <c r="E439" s="452" t="s">
        <v>812</v>
      </c>
      <c r="F439" s="452" t="s">
        <v>4815</v>
      </c>
      <c r="G439" s="452" t="s">
        <v>223</v>
      </c>
      <c r="H439" s="452" t="s">
        <v>4676</v>
      </c>
      <c r="I439" s="452" t="s">
        <v>4811</v>
      </c>
      <c r="J439" s="452" t="s">
        <v>4819</v>
      </c>
      <c r="K439" s="452" t="s">
        <v>4820</v>
      </c>
      <c r="L439" s="452" t="s">
        <v>32</v>
      </c>
      <c r="M439" s="452" t="s">
        <v>420</v>
      </c>
      <c r="N439" s="452">
        <v>45439.0</v>
      </c>
      <c r="O439" s="452" t="s">
        <v>4814</v>
      </c>
      <c r="P439" s="452">
        <v>39.7212800628021</v>
      </c>
      <c r="Q439" s="452">
        <v>-84.2205946179154</v>
      </c>
      <c r="U439" s="452" t="s">
        <v>4815</v>
      </c>
      <c r="V439" s="452" t="s">
        <v>4811</v>
      </c>
      <c r="W439" s="452" t="s">
        <v>4813</v>
      </c>
      <c r="X439" s="452" t="s">
        <v>114</v>
      </c>
      <c r="Y439" s="452" t="s">
        <v>420</v>
      </c>
      <c r="Z439" s="452" t="s">
        <v>432</v>
      </c>
      <c r="AA439" s="452">
        <v>44418.0</v>
      </c>
      <c r="AB439" s="452" t="s">
        <v>4821</v>
      </c>
      <c r="AC439" s="452" t="s">
        <v>4817</v>
      </c>
      <c r="AD439" s="452">
        <v>12.0</v>
      </c>
      <c r="AE439" s="452" t="s">
        <v>4822</v>
      </c>
      <c r="AJ439" s="452" t="s">
        <v>4818</v>
      </c>
    </row>
    <row r="440" ht="15.75" customHeight="1">
      <c r="A440" s="452">
        <v>5093.0</v>
      </c>
      <c r="B440" s="452" t="s">
        <v>149</v>
      </c>
      <c r="C440" s="452" t="s">
        <v>37</v>
      </c>
      <c r="D440" s="452" t="s">
        <v>338</v>
      </c>
      <c r="E440" s="452" t="s">
        <v>812</v>
      </c>
      <c r="F440" s="452" t="s">
        <v>1342</v>
      </c>
      <c r="G440" s="452" t="s">
        <v>39</v>
      </c>
      <c r="H440" s="452" t="s">
        <v>40</v>
      </c>
      <c r="I440" s="452" t="s">
        <v>1343</v>
      </c>
      <c r="J440" s="452" t="s">
        <v>1344</v>
      </c>
      <c r="K440" s="452" t="s">
        <v>1345</v>
      </c>
      <c r="L440" s="452" t="s">
        <v>70</v>
      </c>
      <c r="M440" s="452" t="s">
        <v>420</v>
      </c>
      <c r="N440" s="452">
        <v>85142.0</v>
      </c>
      <c r="O440" s="452" t="s">
        <v>1346</v>
      </c>
      <c r="P440" s="452">
        <v>33.25</v>
      </c>
      <c r="Q440" s="452">
        <v>-111.63</v>
      </c>
      <c r="S440" s="452">
        <v>11.0</v>
      </c>
      <c r="T440" s="452" t="s">
        <v>43</v>
      </c>
      <c r="U440" s="452" t="s">
        <v>338</v>
      </c>
      <c r="V440" s="452" t="s">
        <v>1343</v>
      </c>
      <c r="W440" s="452" t="s">
        <v>631</v>
      </c>
      <c r="X440" s="452" t="s">
        <v>1204</v>
      </c>
      <c r="Y440" s="452" t="s">
        <v>1347</v>
      </c>
      <c r="Z440" s="452" t="s">
        <v>498</v>
      </c>
      <c r="AA440" s="452">
        <v>44781.0</v>
      </c>
      <c r="AB440" s="452" t="s">
        <v>1348</v>
      </c>
      <c r="AC440" s="452" t="s">
        <v>1349</v>
      </c>
      <c r="AD440" s="452">
        <v>8.0</v>
      </c>
      <c r="AE440" s="452" t="s">
        <v>237</v>
      </c>
      <c r="AJ440" s="452" t="s">
        <v>1350</v>
      </c>
    </row>
    <row r="441" ht="15.75" customHeight="1">
      <c r="A441" s="452">
        <v>5094.0</v>
      </c>
      <c r="B441" s="452" t="s">
        <v>36</v>
      </c>
      <c r="C441" s="452" t="s">
        <v>37</v>
      </c>
      <c r="D441" s="452" t="s">
        <v>143</v>
      </c>
      <c r="E441" s="452" t="s">
        <v>812</v>
      </c>
      <c r="F441" s="452" t="s">
        <v>1355</v>
      </c>
      <c r="G441" s="452" t="s">
        <v>39</v>
      </c>
      <c r="H441" s="452" t="s">
        <v>40</v>
      </c>
      <c r="I441" s="452" t="s">
        <v>1356</v>
      </c>
      <c r="J441" s="452" t="s">
        <v>1357</v>
      </c>
      <c r="K441" s="452" t="s">
        <v>719</v>
      </c>
      <c r="L441" s="452" t="s">
        <v>42</v>
      </c>
      <c r="M441" s="452" t="s">
        <v>420</v>
      </c>
      <c r="N441" s="452">
        <v>49423.0</v>
      </c>
      <c r="O441" s="452" t="s">
        <v>1358</v>
      </c>
      <c r="P441" s="452">
        <v>42.7557146219597</v>
      </c>
      <c r="Q441" s="452">
        <v>-86.0695218035115</v>
      </c>
      <c r="R441" s="452">
        <v>1495.0</v>
      </c>
      <c r="S441" s="452">
        <v>5.0</v>
      </c>
      <c r="T441" s="452" t="s">
        <v>122</v>
      </c>
      <c r="U441" s="452" t="s">
        <v>1359</v>
      </c>
      <c r="V441" s="452" t="s">
        <v>1360</v>
      </c>
      <c r="W441" s="452" t="s">
        <v>631</v>
      </c>
      <c r="X441" s="452" t="s">
        <v>1204</v>
      </c>
      <c r="Y441" s="452" t="s">
        <v>1347</v>
      </c>
      <c r="Z441" s="452" t="s">
        <v>498</v>
      </c>
      <c r="AA441" s="452">
        <v>45096.0</v>
      </c>
      <c r="AB441" s="452" t="s">
        <v>1361</v>
      </c>
      <c r="AC441" s="452" t="s">
        <v>1363</v>
      </c>
      <c r="AD441" s="452">
        <v>25.0</v>
      </c>
      <c r="AE441" s="452" t="s">
        <v>1362</v>
      </c>
      <c r="AJ441" s="452" t="s">
        <v>1364</v>
      </c>
    </row>
    <row r="442" ht="15.75" customHeight="1">
      <c r="A442" s="452">
        <v>5095.0</v>
      </c>
      <c r="B442" s="452" t="s">
        <v>55</v>
      </c>
      <c r="C442" s="452" t="s">
        <v>37</v>
      </c>
      <c r="D442" s="452" t="s">
        <v>143</v>
      </c>
      <c r="E442" s="452" t="s">
        <v>812</v>
      </c>
      <c r="F442" s="452" t="s">
        <v>1355</v>
      </c>
      <c r="G442" s="452" t="s">
        <v>39</v>
      </c>
      <c r="H442" s="452" t="s">
        <v>40</v>
      </c>
      <c r="I442" s="452" t="s">
        <v>1356</v>
      </c>
      <c r="J442" s="452" t="s">
        <v>1357</v>
      </c>
      <c r="K442" s="452" t="s">
        <v>719</v>
      </c>
      <c r="L442" s="452" t="s">
        <v>42</v>
      </c>
      <c r="M442" s="452" t="s">
        <v>420</v>
      </c>
      <c r="N442" s="452">
        <v>49423.0</v>
      </c>
      <c r="O442" s="452" t="s">
        <v>1358</v>
      </c>
      <c r="P442" s="452">
        <v>42.7557146219597</v>
      </c>
      <c r="Q442" s="452">
        <v>-86.0695218035115</v>
      </c>
      <c r="S442" s="452">
        <v>20.0</v>
      </c>
      <c r="T442" s="452" t="s">
        <v>23</v>
      </c>
      <c r="U442" s="452" t="s">
        <v>1359</v>
      </c>
      <c r="V442" s="452" t="s">
        <v>1360</v>
      </c>
      <c r="W442" s="452" t="s">
        <v>631</v>
      </c>
      <c r="X442" s="452" t="s">
        <v>1204</v>
      </c>
      <c r="Y442" s="452" t="s">
        <v>1347</v>
      </c>
      <c r="Z442" s="452" t="s">
        <v>498</v>
      </c>
      <c r="AA442" s="452">
        <v>45096.0</v>
      </c>
      <c r="AB442" s="452" t="s">
        <v>1366</v>
      </c>
      <c r="AC442" s="452" t="s">
        <v>1363</v>
      </c>
      <c r="AD442" s="452">
        <v>25.0</v>
      </c>
      <c r="AE442" s="452" t="s">
        <v>1367</v>
      </c>
      <c r="AJ442" s="452" t="s">
        <v>1364</v>
      </c>
    </row>
    <row r="443" ht="15.75" customHeight="1">
      <c r="A443" s="452">
        <v>5096.0</v>
      </c>
      <c r="B443" s="452" t="s">
        <v>36</v>
      </c>
      <c r="C443" s="452" t="s">
        <v>37</v>
      </c>
      <c r="D443" s="452" t="s">
        <v>279</v>
      </c>
      <c r="E443" s="452" t="s">
        <v>812</v>
      </c>
      <c r="F443" s="452" t="s">
        <v>1369</v>
      </c>
      <c r="G443" s="452" t="s">
        <v>45</v>
      </c>
      <c r="H443" s="452" t="s">
        <v>280</v>
      </c>
      <c r="I443" s="452" t="s">
        <v>1370</v>
      </c>
      <c r="J443" s="452" t="s">
        <v>1371</v>
      </c>
      <c r="K443" s="452" t="s">
        <v>1372</v>
      </c>
      <c r="L443" s="452" t="s">
        <v>248</v>
      </c>
      <c r="M443" s="452" t="s">
        <v>420</v>
      </c>
      <c r="N443" s="452">
        <v>1581.0</v>
      </c>
      <c r="O443" s="452" t="s">
        <v>1373</v>
      </c>
      <c r="P443" s="452">
        <v>42.2754621099162</v>
      </c>
      <c r="Q443" s="452">
        <v>-71.5675585426482</v>
      </c>
      <c r="R443" s="452">
        <v>100.0</v>
      </c>
      <c r="S443" s="452">
        <v>11.0</v>
      </c>
      <c r="T443" s="452" t="s">
        <v>122</v>
      </c>
      <c r="U443" s="452" t="s">
        <v>338</v>
      </c>
      <c r="V443" s="452" t="s">
        <v>1343</v>
      </c>
      <c r="W443" s="452" t="s">
        <v>631</v>
      </c>
      <c r="X443" s="452" t="s">
        <v>1204</v>
      </c>
      <c r="Y443" s="452" t="s">
        <v>1374</v>
      </c>
      <c r="Z443" s="452" t="s">
        <v>486</v>
      </c>
      <c r="AA443" s="452">
        <v>45602.0</v>
      </c>
      <c r="AB443" s="452" t="s">
        <v>1375</v>
      </c>
      <c r="AC443" s="452" t="s">
        <v>1376</v>
      </c>
      <c r="AD443" s="452">
        <v>15.0</v>
      </c>
      <c r="AG443" s="452">
        <v>1.0</v>
      </c>
    </row>
    <row r="444" ht="15.75" customHeight="1">
      <c r="A444" s="452">
        <v>5097.0</v>
      </c>
      <c r="B444" s="452" t="s">
        <v>55</v>
      </c>
      <c r="C444" s="452" t="s">
        <v>37</v>
      </c>
      <c r="D444" s="452" t="s">
        <v>365</v>
      </c>
      <c r="E444" s="452" t="s">
        <v>812</v>
      </c>
      <c r="F444" s="452" t="s">
        <v>1378</v>
      </c>
      <c r="G444" s="452" t="s">
        <v>39</v>
      </c>
      <c r="H444" s="452" t="s">
        <v>40</v>
      </c>
      <c r="I444" s="452" t="s">
        <v>1379</v>
      </c>
      <c r="J444" s="452" t="s">
        <v>4603</v>
      </c>
      <c r="K444" s="452" t="s">
        <v>1381</v>
      </c>
      <c r="L444" s="452" t="s">
        <v>22</v>
      </c>
      <c r="M444" s="452" t="s">
        <v>618</v>
      </c>
      <c r="N444" s="452" t="s">
        <v>1382</v>
      </c>
      <c r="O444" s="452" t="s">
        <v>1383</v>
      </c>
      <c r="P444" s="452">
        <v>45.6814735887881</v>
      </c>
      <c r="Q444" s="452">
        <v>-74.0813957181529</v>
      </c>
      <c r="S444" s="452">
        <v>5.0</v>
      </c>
      <c r="T444" s="452" t="s">
        <v>43</v>
      </c>
      <c r="U444" s="452" t="s">
        <v>365</v>
      </c>
      <c r="V444" s="452" t="s">
        <v>1379</v>
      </c>
      <c r="W444" s="452" t="s">
        <v>1385</v>
      </c>
      <c r="X444" s="452" t="s">
        <v>22</v>
      </c>
      <c r="Y444" s="452" t="s">
        <v>618</v>
      </c>
      <c r="Z444" s="452" t="s">
        <v>498</v>
      </c>
      <c r="AA444" s="452">
        <v>45096.0</v>
      </c>
      <c r="AB444" s="452" t="s">
        <v>1386</v>
      </c>
      <c r="AC444" s="452" t="s">
        <v>1388</v>
      </c>
      <c r="AD444" s="452">
        <v>29.0</v>
      </c>
      <c r="AE444" s="452" t="s">
        <v>1387</v>
      </c>
      <c r="AJ444" s="452" t="s">
        <v>1379</v>
      </c>
    </row>
    <row r="445" ht="15.75" customHeight="1">
      <c r="A445" s="452">
        <v>5098.0</v>
      </c>
      <c r="B445" s="452" t="s">
        <v>36</v>
      </c>
      <c r="C445" s="452" t="s">
        <v>37</v>
      </c>
      <c r="D445" s="452" t="s">
        <v>47</v>
      </c>
      <c r="E445" s="452" t="s">
        <v>812</v>
      </c>
      <c r="F445" s="452" t="s">
        <v>1389</v>
      </c>
      <c r="G445" s="452" t="s">
        <v>39</v>
      </c>
      <c r="H445" s="452" t="s">
        <v>48</v>
      </c>
      <c r="I445" s="452" t="s">
        <v>1390</v>
      </c>
      <c r="J445" s="452" t="s">
        <v>1391</v>
      </c>
      <c r="K445" s="452" t="s">
        <v>1392</v>
      </c>
      <c r="L445" s="452" t="s">
        <v>49</v>
      </c>
      <c r="M445" s="452" t="s">
        <v>420</v>
      </c>
      <c r="N445" s="452">
        <v>89011.0</v>
      </c>
      <c r="O445" s="452" t="s">
        <v>1393</v>
      </c>
      <c r="P445" s="452">
        <v>36.0547823868745</v>
      </c>
      <c r="Q445" s="452">
        <v>-115.024135917318</v>
      </c>
      <c r="R445" s="452">
        <v>250.0</v>
      </c>
      <c r="U445" s="452" t="s">
        <v>47</v>
      </c>
      <c r="V445" s="452" t="s">
        <v>1390</v>
      </c>
      <c r="W445" s="452" t="s">
        <v>1392</v>
      </c>
      <c r="X445" s="452" t="s">
        <v>49</v>
      </c>
      <c r="Y445" s="452" t="s">
        <v>420</v>
      </c>
      <c r="Z445" s="452" t="s">
        <v>432</v>
      </c>
      <c r="AA445" s="452">
        <v>44418.0</v>
      </c>
      <c r="AB445" s="452" t="s">
        <v>1394</v>
      </c>
      <c r="AC445" s="452" t="s">
        <v>1396</v>
      </c>
      <c r="AD445" s="452">
        <v>22.0</v>
      </c>
      <c r="AE445" s="452" t="s">
        <v>1395</v>
      </c>
      <c r="AJ445" s="452" t="s">
        <v>1390</v>
      </c>
    </row>
    <row r="446" ht="15.75" customHeight="1">
      <c r="A446" s="452">
        <v>5099.0</v>
      </c>
      <c r="B446" s="452" t="s">
        <v>36</v>
      </c>
      <c r="C446" s="452" t="s">
        <v>37</v>
      </c>
      <c r="D446" s="452" t="s">
        <v>47</v>
      </c>
      <c r="E446" s="452" t="s">
        <v>812</v>
      </c>
      <c r="F446" s="452" t="s">
        <v>1389</v>
      </c>
      <c r="G446" s="452" t="s">
        <v>39</v>
      </c>
      <c r="H446" s="452" t="s">
        <v>40</v>
      </c>
      <c r="I446" s="452" t="s">
        <v>1390</v>
      </c>
      <c r="J446" s="452" t="s">
        <v>1397</v>
      </c>
      <c r="K446" s="452" t="s">
        <v>1398</v>
      </c>
      <c r="L446" s="452" t="s">
        <v>95</v>
      </c>
      <c r="M446" s="452" t="s">
        <v>420</v>
      </c>
      <c r="N446" s="452">
        <v>78655.0</v>
      </c>
      <c r="O446" s="452" t="s">
        <v>1399</v>
      </c>
      <c r="P446" s="452">
        <v>30.553188565655</v>
      </c>
      <c r="Q446" s="452">
        <v>-97.6835388192681</v>
      </c>
      <c r="R446" s="452">
        <v>5.0</v>
      </c>
      <c r="U446" s="452" t="s">
        <v>47</v>
      </c>
      <c r="V446" s="452" t="s">
        <v>1390</v>
      </c>
      <c r="W446" s="452" t="s">
        <v>1392</v>
      </c>
      <c r="X446" s="452" t="s">
        <v>49</v>
      </c>
      <c r="Y446" s="452" t="s">
        <v>420</v>
      </c>
      <c r="Z446" s="452" t="s">
        <v>432</v>
      </c>
      <c r="AA446" s="452">
        <v>44418.0</v>
      </c>
      <c r="AB446" s="452" t="s">
        <v>1394</v>
      </c>
      <c r="AC446" s="452" t="s">
        <v>1396</v>
      </c>
      <c r="AD446" s="452">
        <v>22.0</v>
      </c>
      <c r="AE446" s="452" t="s">
        <v>1400</v>
      </c>
      <c r="AJ446" s="452" t="s">
        <v>1390</v>
      </c>
    </row>
    <row r="447" ht="15.75" customHeight="1">
      <c r="A447" s="452">
        <v>5100.0</v>
      </c>
      <c r="B447" s="452" t="s">
        <v>36</v>
      </c>
      <c r="C447" s="452" t="s">
        <v>37</v>
      </c>
      <c r="D447" s="452" t="s">
        <v>47</v>
      </c>
      <c r="E447" s="452" t="s">
        <v>812</v>
      </c>
      <c r="F447" s="452" t="s">
        <v>1401</v>
      </c>
      <c r="G447" s="452" t="s">
        <v>39</v>
      </c>
      <c r="H447" s="452" t="s">
        <v>40</v>
      </c>
      <c r="I447" s="452" t="s">
        <v>1390</v>
      </c>
      <c r="J447" s="452" t="s">
        <v>1402</v>
      </c>
      <c r="K447" s="452" t="s">
        <v>1403</v>
      </c>
      <c r="L447" s="452" t="s">
        <v>248</v>
      </c>
      <c r="M447" s="452" t="s">
        <v>420</v>
      </c>
      <c r="N447" s="452" t="s">
        <v>1404</v>
      </c>
      <c r="O447" s="452" t="s">
        <v>1399</v>
      </c>
      <c r="P447" s="452">
        <v>42.6034315258754</v>
      </c>
      <c r="Q447" s="452">
        <v>-71.282438029461</v>
      </c>
      <c r="U447" s="452" t="s">
        <v>47</v>
      </c>
      <c r="V447" s="452" t="s">
        <v>1390</v>
      </c>
      <c r="W447" s="452" t="s">
        <v>1392</v>
      </c>
      <c r="X447" s="452" t="s">
        <v>49</v>
      </c>
      <c r="Y447" s="452" t="s">
        <v>420</v>
      </c>
      <c r="Z447" s="452" t="s">
        <v>432</v>
      </c>
      <c r="AA447" s="452">
        <v>44418.0</v>
      </c>
      <c r="AB447" s="452" t="s">
        <v>1394</v>
      </c>
      <c r="AC447" s="452" t="s">
        <v>1396</v>
      </c>
      <c r="AD447" s="452">
        <v>22.0</v>
      </c>
      <c r="AE447" s="452" t="s">
        <v>1405</v>
      </c>
      <c r="AJ447" s="452" t="s">
        <v>1390</v>
      </c>
    </row>
    <row r="448" ht="15.75" customHeight="1">
      <c r="A448" s="452">
        <v>5101.0</v>
      </c>
      <c r="B448" s="452" t="s">
        <v>36</v>
      </c>
      <c r="C448" s="452" t="s">
        <v>37</v>
      </c>
      <c r="D448" s="452" t="s">
        <v>4823</v>
      </c>
      <c r="E448" s="452" t="s">
        <v>812</v>
      </c>
      <c r="F448" s="452" t="s">
        <v>4824</v>
      </c>
      <c r="G448" s="452" t="s">
        <v>39</v>
      </c>
      <c r="H448" s="452" t="s">
        <v>4632</v>
      </c>
      <c r="I448" s="452" t="s">
        <v>4825</v>
      </c>
      <c r="J448" s="452" t="s">
        <v>4826</v>
      </c>
      <c r="K448" s="452" t="s">
        <v>4827</v>
      </c>
      <c r="L448" s="452" t="s">
        <v>95</v>
      </c>
      <c r="M448" s="452" t="s">
        <v>420</v>
      </c>
      <c r="N448" s="452">
        <v>75051.0</v>
      </c>
      <c r="O448" s="452" t="s">
        <v>4828</v>
      </c>
      <c r="P448" s="452">
        <v>32.7178579005501</v>
      </c>
      <c r="Q448" s="452">
        <v>-97.0246395604491</v>
      </c>
      <c r="R448" s="452">
        <v>100.0</v>
      </c>
      <c r="U448" s="452" t="s">
        <v>4829</v>
      </c>
      <c r="V448" s="452" t="s">
        <v>4825</v>
      </c>
      <c r="W448" s="452" t="s">
        <v>4830</v>
      </c>
      <c r="X448" s="452" t="s">
        <v>194</v>
      </c>
      <c r="Y448" s="452" t="s">
        <v>420</v>
      </c>
      <c r="Z448" s="452" t="s">
        <v>432</v>
      </c>
      <c r="AA448" s="452">
        <v>44418.0</v>
      </c>
      <c r="AB448" s="452" t="s">
        <v>4831</v>
      </c>
      <c r="AC448" s="452" t="s">
        <v>4832</v>
      </c>
      <c r="AD448" s="452">
        <v>30.0</v>
      </c>
      <c r="AE448" s="452" t="s">
        <v>4833</v>
      </c>
      <c r="AJ448" s="452" t="s">
        <v>4834</v>
      </c>
    </row>
    <row r="449" ht="15.75" customHeight="1">
      <c r="A449" s="452">
        <v>5102.0</v>
      </c>
      <c r="B449" s="452" t="s">
        <v>36</v>
      </c>
      <c r="C449" s="452" t="s">
        <v>37</v>
      </c>
      <c r="D449" s="452" t="s">
        <v>285</v>
      </c>
      <c r="E449" s="452" t="s">
        <v>1209</v>
      </c>
      <c r="F449" s="452" t="s">
        <v>1424</v>
      </c>
      <c r="G449" s="452" t="s">
        <v>39</v>
      </c>
      <c r="H449" s="452" t="s">
        <v>40</v>
      </c>
      <c r="I449" s="452" t="s">
        <v>1425</v>
      </c>
      <c r="J449" s="452" t="s">
        <v>1426</v>
      </c>
      <c r="K449" s="452" t="s">
        <v>551</v>
      </c>
      <c r="L449" s="452" t="s">
        <v>26</v>
      </c>
      <c r="M449" s="452" t="s">
        <v>420</v>
      </c>
      <c r="N449" s="452">
        <v>95134.0</v>
      </c>
      <c r="O449" s="452" t="s">
        <v>1427</v>
      </c>
      <c r="P449" s="452">
        <v>37.4223</v>
      </c>
      <c r="Q449" s="452">
        <v>-121.956</v>
      </c>
      <c r="R449" s="452">
        <v>112.0</v>
      </c>
      <c r="U449" s="452" t="s">
        <v>285</v>
      </c>
      <c r="V449" s="452" t="s">
        <v>1425</v>
      </c>
      <c r="W449" s="452" t="s">
        <v>551</v>
      </c>
      <c r="X449" s="452" t="s">
        <v>26</v>
      </c>
      <c r="Y449" s="452" t="s">
        <v>420</v>
      </c>
      <c r="Z449" s="452" t="s">
        <v>610</v>
      </c>
      <c r="AA449" s="452">
        <v>44774.0</v>
      </c>
      <c r="AC449" s="452" t="s">
        <v>1428</v>
      </c>
      <c r="AD449" s="452">
        <v>30.0</v>
      </c>
      <c r="AJ449" s="452" t="s">
        <v>1425</v>
      </c>
    </row>
    <row r="450" ht="15.75" customHeight="1">
      <c r="A450" s="452">
        <v>5103.0</v>
      </c>
      <c r="B450" s="452" t="s">
        <v>36</v>
      </c>
      <c r="C450" s="452" t="s">
        <v>37</v>
      </c>
      <c r="D450" s="452" t="s">
        <v>4835</v>
      </c>
      <c r="E450" s="452" t="s">
        <v>812</v>
      </c>
      <c r="F450" s="452" t="s">
        <v>4836</v>
      </c>
      <c r="G450" s="452" t="s">
        <v>223</v>
      </c>
      <c r="H450" s="452" t="s">
        <v>4739</v>
      </c>
      <c r="I450" s="452" t="s">
        <v>4837</v>
      </c>
      <c r="J450" s="452" t="s">
        <v>4838</v>
      </c>
      <c r="K450" s="452" t="s">
        <v>4839</v>
      </c>
      <c r="L450" s="452" t="s">
        <v>42</v>
      </c>
      <c r="M450" s="452" t="s">
        <v>420</v>
      </c>
      <c r="N450" s="452">
        <v>48079.0</v>
      </c>
      <c r="P450" s="452">
        <v>42.8525918171317</v>
      </c>
      <c r="Q450" s="452">
        <v>-82.4953350048732</v>
      </c>
      <c r="R450" s="452">
        <v>300.0</v>
      </c>
      <c r="U450" s="452" t="s">
        <v>4840</v>
      </c>
      <c r="V450" s="452" t="s">
        <v>4837</v>
      </c>
      <c r="W450" s="452" t="s">
        <v>1540</v>
      </c>
      <c r="X450" s="452" t="s">
        <v>42</v>
      </c>
      <c r="Y450" s="452" t="s">
        <v>420</v>
      </c>
      <c r="Z450" s="452" t="s">
        <v>498</v>
      </c>
      <c r="AA450" s="452">
        <v>45096.0</v>
      </c>
      <c r="AB450" s="452" t="s">
        <v>4841</v>
      </c>
      <c r="AC450" s="452" t="s">
        <v>4842</v>
      </c>
      <c r="AD450" s="452">
        <v>30.0</v>
      </c>
      <c r="AJ450" s="452" t="s">
        <v>4843</v>
      </c>
    </row>
    <row r="451" ht="15.75" customHeight="1">
      <c r="A451" s="452">
        <v>5104.0</v>
      </c>
      <c r="B451" s="452" t="s">
        <v>149</v>
      </c>
      <c r="C451" s="452" t="s">
        <v>37</v>
      </c>
      <c r="D451" s="452" t="s">
        <v>340</v>
      </c>
      <c r="E451" s="452" t="s">
        <v>812</v>
      </c>
      <c r="F451" s="452" t="s">
        <v>340</v>
      </c>
      <c r="G451" s="452" t="s">
        <v>39</v>
      </c>
      <c r="H451" s="452" t="s">
        <v>40</v>
      </c>
      <c r="I451" s="452" t="s">
        <v>1429</v>
      </c>
      <c r="J451" s="452" t="s">
        <v>1430</v>
      </c>
      <c r="K451" s="452" t="s">
        <v>1431</v>
      </c>
      <c r="L451" s="452" t="s">
        <v>106</v>
      </c>
      <c r="M451" s="452" t="s">
        <v>420</v>
      </c>
      <c r="N451" s="452">
        <v>13760.0</v>
      </c>
      <c r="O451" s="452" t="s">
        <v>1432</v>
      </c>
      <c r="P451" s="452">
        <v>42.09</v>
      </c>
      <c r="Q451" s="452">
        <v>-76.04</v>
      </c>
      <c r="S451" s="452">
        <v>32.0</v>
      </c>
      <c r="T451" s="452" t="s">
        <v>43</v>
      </c>
      <c r="U451" s="452" t="s">
        <v>340</v>
      </c>
      <c r="V451" s="452" t="s">
        <v>1429</v>
      </c>
      <c r="W451" s="452" t="s">
        <v>1431</v>
      </c>
      <c r="X451" s="452" t="s">
        <v>106</v>
      </c>
      <c r="Y451" s="452" t="s">
        <v>420</v>
      </c>
      <c r="Z451" s="452" t="s">
        <v>610</v>
      </c>
      <c r="AA451" s="452">
        <v>44777.0</v>
      </c>
      <c r="AB451" s="452" t="s">
        <v>1434</v>
      </c>
      <c r="AC451" s="452" t="s">
        <v>1435</v>
      </c>
      <c r="AD451" s="452">
        <v>21.0</v>
      </c>
      <c r="AE451" s="452" t="s">
        <v>237</v>
      </c>
      <c r="AJ451" s="452" t="s">
        <v>1436</v>
      </c>
    </row>
    <row r="452" ht="15.75" customHeight="1">
      <c r="A452" s="452">
        <v>5105.0</v>
      </c>
      <c r="B452" s="452" t="s">
        <v>55</v>
      </c>
      <c r="C452" s="452" t="s">
        <v>37</v>
      </c>
      <c r="D452" s="452" t="s">
        <v>367</v>
      </c>
      <c r="E452" s="452" t="s">
        <v>812</v>
      </c>
      <c r="F452" s="452" t="s">
        <v>1455</v>
      </c>
      <c r="G452" s="452" t="s">
        <v>39</v>
      </c>
      <c r="H452" s="452" t="s">
        <v>40</v>
      </c>
      <c r="I452" s="452" t="s">
        <v>1456</v>
      </c>
      <c r="J452" s="452" t="s">
        <v>1457</v>
      </c>
      <c r="K452" s="452" t="s">
        <v>1458</v>
      </c>
      <c r="L452" s="452" t="s">
        <v>60</v>
      </c>
      <c r="M452" s="452" t="s">
        <v>420</v>
      </c>
      <c r="N452" s="452">
        <v>37040.0</v>
      </c>
      <c r="P452" s="452">
        <v>36.587270686141</v>
      </c>
      <c r="Q452" s="452">
        <v>-87.2609107306246</v>
      </c>
      <c r="S452" s="452">
        <v>2.0</v>
      </c>
      <c r="T452" s="452" t="s">
        <v>122</v>
      </c>
      <c r="U452" s="452" t="s">
        <v>367</v>
      </c>
      <c r="V452" s="452" t="s">
        <v>1456</v>
      </c>
      <c r="W452" s="452" t="s">
        <v>1460</v>
      </c>
      <c r="X452" s="452" t="s">
        <v>95</v>
      </c>
      <c r="Y452" s="452" t="s">
        <v>420</v>
      </c>
      <c r="Z452" s="452" t="s">
        <v>498</v>
      </c>
      <c r="AA452" s="452">
        <v>45096.0</v>
      </c>
      <c r="AB452" s="452" t="s">
        <v>1461</v>
      </c>
      <c r="AC452" s="452" t="s">
        <v>1463</v>
      </c>
      <c r="AD452" s="452">
        <v>26.0</v>
      </c>
      <c r="AE452" s="452" t="s">
        <v>1462</v>
      </c>
      <c r="AJ452" s="452" t="s">
        <v>1464</v>
      </c>
    </row>
    <row r="453" ht="15.75" customHeight="1">
      <c r="A453" s="452">
        <v>5106.0</v>
      </c>
      <c r="B453" s="452" t="s">
        <v>55</v>
      </c>
      <c r="C453" s="452" t="s">
        <v>37</v>
      </c>
      <c r="D453" s="452" t="s">
        <v>367</v>
      </c>
      <c r="E453" s="452" t="s">
        <v>812</v>
      </c>
      <c r="F453" s="452" t="s">
        <v>1455</v>
      </c>
      <c r="G453" s="452" t="s">
        <v>39</v>
      </c>
      <c r="H453" s="452" t="s">
        <v>48</v>
      </c>
      <c r="I453" s="452" t="s">
        <v>1456</v>
      </c>
      <c r="J453" s="452" t="s">
        <v>1457</v>
      </c>
      <c r="K453" s="452" t="s">
        <v>1458</v>
      </c>
      <c r="L453" s="452" t="s">
        <v>60</v>
      </c>
      <c r="M453" s="452" t="s">
        <v>420</v>
      </c>
      <c r="N453" s="452">
        <v>37040.0</v>
      </c>
      <c r="P453" s="452">
        <v>36.587270686141</v>
      </c>
      <c r="Q453" s="452">
        <v>-87.2609107306246</v>
      </c>
      <c r="S453" s="452">
        <v>2.0</v>
      </c>
      <c r="T453" s="452" t="s">
        <v>122</v>
      </c>
      <c r="U453" s="452" t="s">
        <v>367</v>
      </c>
      <c r="V453" s="452" t="s">
        <v>1456</v>
      </c>
      <c r="W453" s="452" t="s">
        <v>1460</v>
      </c>
      <c r="X453" s="452" t="s">
        <v>95</v>
      </c>
      <c r="Y453" s="452" t="s">
        <v>420</v>
      </c>
      <c r="Z453" s="452" t="s">
        <v>498</v>
      </c>
      <c r="AA453" s="452">
        <v>45096.0</v>
      </c>
      <c r="AB453" s="452" t="s">
        <v>1466</v>
      </c>
      <c r="AC453" s="452" t="s">
        <v>1463</v>
      </c>
      <c r="AD453" s="452">
        <v>26.0</v>
      </c>
      <c r="AE453" s="452" t="s">
        <v>1467</v>
      </c>
      <c r="AJ453" s="452" t="s">
        <v>1464</v>
      </c>
    </row>
    <row r="454" ht="15.75" customHeight="1">
      <c r="A454" s="452">
        <v>5107.0</v>
      </c>
      <c r="B454" s="452" t="s">
        <v>36</v>
      </c>
      <c r="C454" s="452" t="s">
        <v>37</v>
      </c>
      <c r="D454" s="452" t="s">
        <v>4844</v>
      </c>
      <c r="E454" s="452" t="s">
        <v>812</v>
      </c>
      <c r="F454" s="452" t="s">
        <v>4845</v>
      </c>
      <c r="G454" s="452" t="s">
        <v>223</v>
      </c>
      <c r="H454" s="452" t="s">
        <v>4676</v>
      </c>
      <c r="I454" s="452" t="s">
        <v>4846</v>
      </c>
      <c r="J454" s="452" t="s">
        <v>4847</v>
      </c>
      <c r="K454" s="452" t="s">
        <v>4845</v>
      </c>
      <c r="L454" s="452" t="s">
        <v>86</v>
      </c>
      <c r="M454" s="452" t="s">
        <v>420</v>
      </c>
      <c r="N454" s="452">
        <v>62640.0</v>
      </c>
      <c r="O454" s="452" t="s">
        <v>4848</v>
      </c>
      <c r="P454" s="452">
        <v>39.4512646683961</v>
      </c>
      <c r="Q454" s="452">
        <v>-89.7774370890882</v>
      </c>
      <c r="U454" s="452" t="s">
        <v>4844</v>
      </c>
      <c r="V454" s="452" t="s">
        <v>4849</v>
      </c>
      <c r="W454" s="452" t="s">
        <v>1690</v>
      </c>
      <c r="X454" s="452" t="s">
        <v>4850</v>
      </c>
      <c r="Y454" s="452" t="s">
        <v>2098</v>
      </c>
      <c r="Z454" s="452" t="s">
        <v>498</v>
      </c>
      <c r="AA454" s="452">
        <v>44443.0</v>
      </c>
      <c r="AC454" s="452" t="s">
        <v>4851</v>
      </c>
      <c r="AD454" s="452">
        <v>30.0</v>
      </c>
    </row>
    <row r="455" ht="15.75" customHeight="1">
      <c r="A455" s="452">
        <v>5108.0</v>
      </c>
      <c r="B455" s="452" t="s">
        <v>36</v>
      </c>
      <c r="C455" s="452" t="s">
        <v>37</v>
      </c>
      <c r="D455" s="452" t="s">
        <v>4844</v>
      </c>
      <c r="E455" s="452" t="s">
        <v>812</v>
      </c>
      <c r="F455" s="452" t="s">
        <v>4852</v>
      </c>
      <c r="G455" s="452" t="s">
        <v>223</v>
      </c>
      <c r="H455" s="452" t="s">
        <v>4676</v>
      </c>
      <c r="I455" s="452" t="s">
        <v>4846</v>
      </c>
      <c r="J455" s="452" t="s">
        <v>4853</v>
      </c>
      <c r="K455" s="452" t="s">
        <v>4852</v>
      </c>
      <c r="L455" s="452" t="s">
        <v>101</v>
      </c>
      <c r="M455" s="452" t="s">
        <v>420</v>
      </c>
      <c r="N455" s="452">
        <v>66801.0</v>
      </c>
      <c r="O455" s="452" t="s">
        <v>4854</v>
      </c>
      <c r="P455" s="452">
        <v>38.4001709769086</v>
      </c>
      <c r="Q455" s="452">
        <v>-96.1550138026137</v>
      </c>
      <c r="U455" s="452" t="s">
        <v>4844</v>
      </c>
      <c r="V455" s="452" t="s">
        <v>4849</v>
      </c>
      <c r="W455" s="452" t="s">
        <v>1690</v>
      </c>
      <c r="X455" s="452" t="s">
        <v>4850</v>
      </c>
      <c r="Y455" s="452" t="s">
        <v>2098</v>
      </c>
      <c r="Z455" s="452" t="s">
        <v>498</v>
      </c>
      <c r="AA455" s="452">
        <v>44443.0</v>
      </c>
      <c r="AC455" s="452" t="s">
        <v>4851</v>
      </c>
      <c r="AD455" s="452">
        <v>30.0</v>
      </c>
      <c r="AJ455" s="452" t="s">
        <v>4846</v>
      </c>
    </row>
    <row r="456" ht="15.75" customHeight="1">
      <c r="A456" s="452">
        <v>5109.0</v>
      </c>
      <c r="B456" s="452" t="s">
        <v>36</v>
      </c>
      <c r="C456" s="452" t="s">
        <v>37</v>
      </c>
      <c r="D456" s="452" t="s">
        <v>4844</v>
      </c>
      <c r="E456" s="452" t="s">
        <v>812</v>
      </c>
      <c r="F456" s="452" t="s">
        <v>4855</v>
      </c>
      <c r="G456" s="452" t="s">
        <v>223</v>
      </c>
      <c r="H456" s="452" t="s">
        <v>4676</v>
      </c>
      <c r="I456" s="452" t="s">
        <v>4846</v>
      </c>
      <c r="J456" s="452" t="s">
        <v>4856</v>
      </c>
      <c r="K456" s="452" t="s">
        <v>4855</v>
      </c>
      <c r="L456" s="452" t="s">
        <v>141</v>
      </c>
      <c r="M456" s="452" t="s">
        <v>420</v>
      </c>
      <c r="N456" s="452">
        <v>30906.0</v>
      </c>
      <c r="O456" s="452" t="s">
        <v>4857</v>
      </c>
      <c r="P456" s="452">
        <v>33.4357262994746</v>
      </c>
      <c r="Q456" s="452">
        <v>-82.0009863874147</v>
      </c>
      <c r="U456" s="452" t="s">
        <v>4844</v>
      </c>
      <c r="V456" s="452" t="s">
        <v>4849</v>
      </c>
      <c r="W456" s="452" t="s">
        <v>1690</v>
      </c>
      <c r="X456" s="452" t="s">
        <v>4850</v>
      </c>
      <c r="Y456" s="452" t="s">
        <v>2098</v>
      </c>
      <c r="Z456" s="452" t="s">
        <v>498</v>
      </c>
      <c r="AA456" s="452">
        <v>44443.0</v>
      </c>
      <c r="AC456" s="452" t="s">
        <v>4851</v>
      </c>
      <c r="AD456" s="452">
        <v>30.0</v>
      </c>
      <c r="AJ456" s="452" t="s">
        <v>4846</v>
      </c>
    </row>
    <row r="457" ht="15.75" customHeight="1">
      <c r="A457" s="452">
        <v>5110.0</v>
      </c>
      <c r="B457" s="452" t="s">
        <v>36</v>
      </c>
      <c r="C457" s="452" t="s">
        <v>37</v>
      </c>
      <c r="D457" s="452" t="s">
        <v>4844</v>
      </c>
      <c r="E457" s="452" t="s">
        <v>812</v>
      </c>
      <c r="F457" s="452" t="s">
        <v>4858</v>
      </c>
      <c r="G457" s="452" t="s">
        <v>223</v>
      </c>
      <c r="H457" s="452" t="s">
        <v>4676</v>
      </c>
      <c r="I457" s="452" t="s">
        <v>4846</v>
      </c>
      <c r="J457" s="452" t="s">
        <v>4859</v>
      </c>
      <c r="K457" s="452" t="s">
        <v>4858</v>
      </c>
      <c r="L457" s="452" t="s">
        <v>64</v>
      </c>
      <c r="M457" s="452" t="s">
        <v>420</v>
      </c>
      <c r="N457" s="452">
        <v>46516.0</v>
      </c>
      <c r="O457" s="452" t="s">
        <v>4857</v>
      </c>
      <c r="P457" s="452">
        <v>41.6875897972796</v>
      </c>
      <c r="Q457" s="452">
        <v>-85.9186354025073</v>
      </c>
      <c r="U457" s="452" t="s">
        <v>4844</v>
      </c>
      <c r="V457" s="452" t="s">
        <v>4849</v>
      </c>
      <c r="W457" s="452" t="s">
        <v>1690</v>
      </c>
      <c r="X457" s="452" t="s">
        <v>4850</v>
      </c>
      <c r="Y457" s="452" t="s">
        <v>2098</v>
      </c>
      <c r="Z457" s="452" t="s">
        <v>498</v>
      </c>
      <c r="AA457" s="452">
        <v>44443.0</v>
      </c>
      <c r="AC457" s="452" t="s">
        <v>4851</v>
      </c>
      <c r="AD457" s="452">
        <v>30.0</v>
      </c>
      <c r="AJ457" s="452" t="s">
        <v>4846</v>
      </c>
    </row>
    <row r="458" ht="15.75" customHeight="1">
      <c r="A458" s="452">
        <v>5111.0</v>
      </c>
      <c r="B458" s="452" t="s">
        <v>158</v>
      </c>
      <c r="C458" s="452" t="s">
        <v>37</v>
      </c>
      <c r="D458" s="452" t="s">
        <v>2468</v>
      </c>
      <c r="E458" s="452" t="s">
        <v>812</v>
      </c>
      <c r="F458" s="452" t="s">
        <v>2468</v>
      </c>
      <c r="G458" s="452" t="s">
        <v>223</v>
      </c>
      <c r="H458" s="452" t="s">
        <v>4676</v>
      </c>
      <c r="I458" s="452" t="s">
        <v>4860</v>
      </c>
      <c r="J458" s="452" t="s">
        <v>4861</v>
      </c>
      <c r="K458" s="452" t="s">
        <v>2474</v>
      </c>
      <c r="L458" s="452" t="s">
        <v>248</v>
      </c>
      <c r="M458" s="452" t="s">
        <v>420</v>
      </c>
      <c r="N458" s="452" t="s">
        <v>4862</v>
      </c>
      <c r="O458" s="452" t="s">
        <v>4863</v>
      </c>
      <c r="P458" s="452">
        <v>42.3445071471547</v>
      </c>
      <c r="Q458" s="452">
        <v>-71.0311021171837</v>
      </c>
      <c r="R458" s="452">
        <v>18.0</v>
      </c>
      <c r="U458" s="452" t="s">
        <v>2468</v>
      </c>
      <c r="V458" s="452" t="s">
        <v>4860</v>
      </c>
      <c r="W458" s="452" t="s">
        <v>2474</v>
      </c>
      <c r="X458" s="452" t="s">
        <v>248</v>
      </c>
      <c r="Y458" s="452" t="s">
        <v>420</v>
      </c>
      <c r="Z458" s="452" t="s">
        <v>498</v>
      </c>
      <c r="AA458" s="452">
        <v>44774.0</v>
      </c>
      <c r="AB458" s="452" t="s">
        <v>4864</v>
      </c>
      <c r="AC458" s="452" t="s">
        <v>4865</v>
      </c>
      <c r="AD458" s="452">
        <v>30.0</v>
      </c>
      <c r="AE458" s="452" t="s">
        <v>4866</v>
      </c>
      <c r="AJ458" s="452" t="s">
        <v>4867</v>
      </c>
    </row>
    <row r="459" ht="15.75" customHeight="1">
      <c r="A459" s="452">
        <v>5112.0</v>
      </c>
      <c r="B459" s="452" t="s">
        <v>213</v>
      </c>
      <c r="C459" s="452" t="s">
        <v>37</v>
      </c>
      <c r="D459" s="452" t="s">
        <v>4868</v>
      </c>
      <c r="E459" s="452" t="s">
        <v>812</v>
      </c>
      <c r="F459" s="452" t="s">
        <v>4869</v>
      </c>
      <c r="G459" s="452" t="s">
        <v>118</v>
      </c>
      <c r="H459" s="452" t="s">
        <v>260</v>
      </c>
      <c r="I459" s="452" t="s">
        <v>4870</v>
      </c>
      <c r="J459" s="452" t="s">
        <v>4871</v>
      </c>
      <c r="K459" s="452" t="s">
        <v>719</v>
      </c>
      <c r="L459" s="452" t="s">
        <v>42</v>
      </c>
      <c r="M459" s="452" t="s">
        <v>420</v>
      </c>
      <c r="N459" s="452">
        <v>49423.0</v>
      </c>
      <c r="P459" s="452">
        <v>42.7533338623004</v>
      </c>
      <c r="Q459" s="452">
        <v>-86.1089181039032</v>
      </c>
      <c r="U459" s="452" t="s">
        <v>4872</v>
      </c>
      <c r="V459" s="452" t="s">
        <v>4870</v>
      </c>
      <c r="W459" s="452" t="s">
        <v>3780</v>
      </c>
      <c r="X459" s="452" t="s">
        <v>26</v>
      </c>
      <c r="Y459" s="452" t="s">
        <v>420</v>
      </c>
      <c r="Z459" s="452" t="s">
        <v>486</v>
      </c>
      <c r="AB459" s="452" t="s">
        <v>4873</v>
      </c>
      <c r="AC459" s="452" t="s">
        <v>4874</v>
      </c>
      <c r="AD459" s="452">
        <v>30.0</v>
      </c>
    </row>
    <row r="460" ht="15.75" customHeight="1">
      <c r="A460" s="452">
        <v>5113.0</v>
      </c>
      <c r="B460" s="452" t="s">
        <v>158</v>
      </c>
      <c r="C460" s="452" t="s">
        <v>37</v>
      </c>
      <c r="D460" s="452" t="s">
        <v>360</v>
      </c>
      <c r="E460" s="452" t="s">
        <v>1209</v>
      </c>
      <c r="F460" s="452" t="s">
        <v>1495</v>
      </c>
      <c r="G460" s="452" t="s">
        <v>39</v>
      </c>
      <c r="H460" s="452" t="s">
        <v>40</v>
      </c>
      <c r="I460" s="452" t="s">
        <v>1496</v>
      </c>
      <c r="J460" s="452" t="s">
        <v>1497</v>
      </c>
      <c r="K460" s="452" t="s">
        <v>908</v>
      </c>
      <c r="L460" s="452" t="s">
        <v>42</v>
      </c>
      <c r="M460" s="452" t="s">
        <v>420</v>
      </c>
      <c r="N460" s="452">
        <v>48103.0</v>
      </c>
      <c r="O460" s="452" t="s">
        <v>1498</v>
      </c>
      <c r="P460" s="452">
        <v>42.2888316203635</v>
      </c>
      <c r="Q460" s="452">
        <v>-83.8471443670158</v>
      </c>
      <c r="R460" s="452">
        <v>118.0</v>
      </c>
      <c r="U460" s="452" t="s">
        <v>360</v>
      </c>
      <c r="V460" s="452" t="s">
        <v>1496</v>
      </c>
      <c r="W460" s="452" t="s">
        <v>1499</v>
      </c>
      <c r="X460" s="452" t="s">
        <v>86</v>
      </c>
      <c r="Y460" s="452" t="s">
        <v>420</v>
      </c>
      <c r="Z460" s="452" t="s">
        <v>432</v>
      </c>
      <c r="AA460" s="452">
        <v>44418.0</v>
      </c>
      <c r="AB460" s="452" t="s">
        <v>1500</v>
      </c>
      <c r="AC460" s="452" t="s">
        <v>1501</v>
      </c>
      <c r="AD460" s="452">
        <v>29.0</v>
      </c>
      <c r="AJ460" s="452" t="s">
        <v>1502</v>
      </c>
    </row>
    <row r="461" ht="15.75" customHeight="1">
      <c r="A461" s="452">
        <v>5114.0</v>
      </c>
      <c r="B461" s="452" t="s">
        <v>36</v>
      </c>
      <c r="C461" s="452" t="s">
        <v>37</v>
      </c>
      <c r="D461" s="452" t="s">
        <v>289</v>
      </c>
      <c r="E461" s="452" t="s">
        <v>812</v>
      </c>
      <c r="F461" s="452" t="s">
        <v>1504</v>
      </c>
      <c r="G461" s="452" t="s">
        <v>39</v>
      </c>
      <c r="H461" s="452" t="s">
        <v>48</v>
      </c>
      <c r="I461" s="452" t="s">
        <v>1505</v>
      </c>
      <c r="J461" s="452" t="s">
        <v>1506</v>
      </c>
      <c r="K461" s="452" t="s">
        <v>1507</v>
      </c>
      <c r="L461" s="452" t="s">
        <v>70</v>
      </c>
      <c r="M461" s="452" t="s">
        <v>420</v>
      </c>
      <c r="N461" s="452">
        <v>90058.0</v>
      </c>
      <c r="O461" s="452" t="s">
        <v>1508</v>
      </c>
      <c r="P461" s="452">
        <v>32.7791606820331</v>
      </c>
      <c r="Q461" s="452">
        <v>-111.506828590185</v>
      </c>
      <c r="R461" s="452">
        <v>75.0</v>
      </c>
      <c r="U461" s="452" t="s">
        <v>289</v>
      </c>
      <c r="V461" s="452" t="s">
        <v>1505</v>
      </c>
      <c r="W461" s="452" t="s">
        <v>1509</v>
      </c>
      <c r="X461" s="452" t="s">
        <v>70</v>
      </c>
      <c r="Y461" s="452" t="s">
        <v>420</v>
      </c>
      <c r="Z461" s="452" t="s">
        <v>498</v>
      </c>
      <c r="AA461" s="452">
        <v>45096.0</v>
      </c>
      <c r="AB461" s="452" t="s">
        <v>1510</v>
      </c>
      <c r="AC461" s="452" t="s">
        <v>1512</v>
      </c>
      <c r="AD461" s="452">
        <v>29.0</v>
      </c>
      <c r="AE461" s="452" t="s">
        <v>1511</v>
      </c>
      <c r="AJ461" s="452" t="s">
        <v>1513</v>
      </c>
    </row>
    <row r="462" ht="15.75" customHeight="1">
      <c r="A462" s="452">
        <v>5115.0</v>
      </c>
      <c r="B462" s="452" t="s">
        <v>36</v>
      </c>
      <c r="C462" s="452" t="s">
        <v>37</v>
      </c>
      <c r="D462" s="452" t="s">
        <v>289</v>
      </c>
      <c r="E462" s="452" t="s">
        <v>812</v>
      </c>
      <c r="F462" s="452" t="s">
        <v>1504</v>
      </c>
      <c r="G462" s="452" t="s">
        <v>39</v>
      </c>
      <c r="H462" s="452" t="s">
        <v>40</v>
      </c>
      <c r="I462" s="452" t="s">
        <v>1505</v>
      </c>
      <c r="J462" s="452" t="s">
        <v>1506</v>
      </c>
      <c r="K462" s="452" t="s">
        <v>1507</v>
      </c>
      <c r="L462" s="452" t="s">
        <v>70</v>
      </c>
      <c r="M462" s="452" t="s">
        <v>420</v>
      </c>
      <c r="N462" s="452">
        <v>90058.0</v>
      </c>
      <c r="O462" s="452" t="s">
        <v>1508</v>
      </c>
      <c r="P462" s="452">
        <v>32.7791606820331</v>
      </c>
      <c r="Q462" s="452">
        <v>-111.506828590185</v>
      </c>
      <c r="R462" s="452">
        <v>76.0</v>
      </c>
      <c r="U462" s="452" t="s">
        <v>289</v>
      </c>
      <c r="V462" s="452" t="s">
        <v>1505</v>
      </c>
      <c r="W462" s="452" t="s">
        <v>1509</v>
      </c>
      <c r="X462" s="452" t="s">
        <v>70</v>
      </c>
      <c r="Y462" s="452" t="s">
        <v>420</v>
      </c>
      <c r="Z462" s="452" t="s">
        <v>498</v>
      </c>
      <c r="AA462" s="452">
        <v>45096.0</v>
      </c>
      <c r="AB462" s="452" t="s">
        <v>1510</v>
      </c>
      <c r="AC462" s="452" t="s">
        <v>1512</v>
      </c>
      <c r="AD462" s="452">
        <v>29.0</v>
      </c>
      <c r="AE462" s="452" t="s">
        <v>1514</v>
      </c>
      <c r="AJ462" s="452" t="s">
        <v>1505</v>
      </c>
    </row>
    <row r="463" ht="15.75" customHeight="1">
      <c r="A463" s="452">
        <v>5116.0</v>
      </c>
      <c r="B463" s="452" t="s">
        <v>36</v>
      </c>
      <c r="C463" s="452" t="s">
        <v>37</v>
      </c>
      <c r="D463" s="452" t="s">
        <v>50</v>
      </c>
      <c r="E463" s="452" t="s">
        <v>812</v>
      </c>
      <c r="F463" s="452" t="s">
        <v>1515</v>
      </c>
      <c r="G463" s="452" t="s">
        <v>51</v>
      </c>
      <c r="H463" s="452" t="s">
        <v>52</v>
      </c>
      <c r="I463" s="452" t="s">
        <v>1516</v>
      </c>
      <c r="J463" s="452" t="s">
        <v>1517</v>
      </c>
      <c r="K463" s="452" t="s">
        <v>879</v>
      </c>
      <c r="L463" s="452" t="s">
        <v>26</v>
      </c>
      <c r="M463" s="452" t="s">
        <v>420</v>
      </c>
      <c r="N463" s="452">
        <v>91761.0</v>
      </c>
      <c r="P463" s="452">
        <v>34.0407968281628</v>
      </c>
      <c r="Q463" s="452">
        <v>-117.609898517768</v>
      </c>
      <c r="U463" s="452" t="s">
        <v>50</v>
      </c>
      <c r="V463" s="452" t="s">
        <v>1516</v>
      </c>
      <c r="W463" s="452" t="s">
        <v>1518</v>
      </c>
      <c r="X463" s="452" t="s">
        <v>1519</v>
      </c>
      <c r="Y463" s="452" t="s">
        <v>1154</v>
      </c>
      <c r="Z463" s="452" t="s">
        <v>1520</v>
      </c>
      <c r="AB463" s="452" t="s">
        <v>1516</v>
      </c>
      <c r="AC463" s="452" t="s">
        <v>1522</v>
      </c>
      <c r="AD463" s="452">
        <v>23.0</v>
      </c>
      <c r="AJ463" s="452" t="s">
        <v>1516</v>
      </c>
    </row>
    <row r="464" ht="15.75" customHeight="1">
      <c r="A464" s="452">
        <v>5117.0</v>
      </c>
      <c r="B464" s="452" t="s">
        <v>36</v>
      </c>
      <c r="C464" s="452" t="s">
        <v>37</v>
      </c>
      <c r="D464" s="452" t="s">
        <v>4875</v>
      </c>
      <c r="E464" s="452" t="s">
        <v>1209</v>
      </c>
      <c r="F464" s="452" t="s">
        <v>4875</v>
      </c>
      <c r="G464" s="452" t="s">
        <v>223</v>
      </c>
      <c r="H464" s="452" t="s">
        <v>4706</v>
      </c>
      <c r="I464" s="452" t="s">
        <v>4876</v>
      </c>
      <c r="J464" s="452" t="s">
        <v>4877</v>
      </c>
      <c r="K464" s="452" t="s">
        <v>4878</v>
      </c>
      <c r="L464" s="452" t="s">
        <v>103</v>
      </c>
      <c r="M464" s="452" t="s">
        <v>618</v>
      </c>
      <c r="N464" s="452" t="s">
        <v>4879</v>
      </c>
      <c r="O464" s="452" t="s">
        <v>4880</v>
      </c>
      <c r="P464" s="452">
        <v>43.5066379659118</v>
      </c>
      <c r="Q464" s="452">
        <v>-80.5374853274948</v>
      </c>
      <c r="R464" s="452">
        <v>81.0</v>
      </c>
      <c r="U464" s="452" t="s">
        <v>4881</v>
      </c>
      <c r="V464" s="452" t="s">
        <v>4876</v>
      </c>
      <c r="W464" s="452" t="s">
        <v>3980</v>
      </c>
      <c r="X464" s="452" t="s">
        <v>26</v>
      </c>
      <c r="Y464" s="452" t="s">
        <v>420</v>
      </c>
      <c r="Z464" s="452" t="s">
        <v>432</v>
      </c>
      <c r="AA464" s="452">
        <v>44418.0</v>
      </c>
      <c r="AB464" s="452" t="s">
        <v>4882</v>
      </c>
      <c r="AC464" s="452" t="s">
        <v>4883</v>
      </c>
      <c r="AD464" s="452">
        <v>9.0</v>
      </c>
      <c r="AE464" s="452" t="s">
        <v>4884</v>
      </c>
      <c r="AJ464" s="452" t="s">
        <v>4885</v>
      </c>
    </row>
    <row r="465" ht="15.75" customHeight="1">
      <c r="A465" s="452">
        <v>5118.0</v>
      </c>
      <c r="B465" s="452" t="s">
        <v>149</v>
      </c>
      <c r="C465" s="452" t="s">
        <v>37</v>
      </c>
      <c r="D465" s="452" t="s">
        <v>4886</v>
      </c>
      <c r="E465" s="452" t="s">
        <v>812</v>
      </c>
      <c r="F465" s="452" t="s">
        <v>4887</v>
      </c>
      <c r="G465" s="452" t="s">
        <v>223</v>
      </c>
      <c r="H465" s="452" t="s">
        <v>4638</v>
      </c>
      <c r="I465" s="452" t="s">
        <v>4888</v>
      </c>
      <c r="J465" s="452" t="s">
        <v>4889</v>
      </c>
      <c r="K465" s="452" t="s">
        <v>4890</v>
      </c>
      <c r="L465" s="452" t="s">
        <v>141</v>
      </c>
      <c r="M465" s="452" t="s">
        <v>420</v>
      </c>
      <c r="P465" s="452">
        <v>33.3459</v>
      </c>
      <c r="Q465" s="452">
        <v>-84.1091</v>
      </c>
      <c r="U465" s="452" t="s">
        <v>4886</v>
      </c>
      <c r="V465" s="452" t="s">
        <v>4888</v>
      </c>
      <c r="W465" s="452" t="s">
        <v>4891</v>
      </c>
      <c r="Y465" s="452" t="s">
        <v>1374</v>
      </c>
      <c r="Z465" s="452" t="s">
        <v>498</v>
      </c>
      <c r="AA465" s="452">
        <v>45305.0</v>
      </c>
      <c r="AB465" s="452" t="s">
        <v>4892</v>
      </c>
      <c r="AC465" s="452" t="s">
        <v>4893</v>
      </c>
      <c r="AD465" s="452">
        <v>30.0</v>
      </c>
      <c r="AE465" s="452" t="s">
        <v>4894</v>
      </c>
    </row>
    <row r="466" ht="15.75" customHeight="1">
      <c r="A466" s="452">
        <v>5119.0</v>
      </c>
      <c r="B466" s="452" t="s">
        <v>36</v>
      </c>
      <c r="C466" s="452" t="s">
        <v>37</v>
      </c>
      <c r="D466" s="452" t="s">
        <v>290</v>
      </c>
      <c r="E466" s="452" t="s">
        <v>812</v>
      </c>
      <c r="F466" s="452" t="s">
        <v>290</v>
      </c>
      <c r="G466" s="452" t="s">
        <v>39</v>
      </c>
      <c r="H466" s="452" t="s">
        <v>40</v>
      </c>
      <c r="I466" s="452" t="s">
        <v>1525</v>
      </c>
      <c r="J466" s="452" t="s">
        <v>1528</v>
      </c>
      <c r="K466" s="452" t="s">
        <v>430</v>
      </c>
      <c r="L466" s="452" t="s">
        <v>26</v>
      </c>
      <c r="M466" s="452" t="s">
        <v>420</v>
      </c>
      <c r="N466" s="452">
        <v>94804.0</v>
      </c>
      <c r="O466" s="452" t="s">
        <v>1529</v>
      </c>
      <c r="P466" s="452">
        <v>37.91</v>
      </c>
      <c r="Q466" s="452">
        <v>-122.3</v>
      </c>
      <c r="R466" s="452">
        <v>400.0</v>
      </c>
      <c r="S466" s="452">
        <v>4.0</v>
      </c>
      <c r="T466" s="452" t="s">
        <v>43</v>
      </c>
      <c r="U466" s="452" t="s">
        <v>290</v>
      </c>
      <c r="V466" s="452" t="s">
        <v>1525</v>
      </c>
      <c r="W466" s="452" t="s">
        <v>430</v>
      </c>
      <c r="X466" s="452" t="s">
        <v>26</v>
      </c>
      <c r="Y466" s="452" t="s">
        <v>420</v>
      </c>
      <c r="Z466" s="452" t="s">
        <v>610</v>
      </c>
      <c r="AA466" s="452">
        <v>44774.0</v>
      </c>
      <c r="AB466" s="452" t="s">
        <v>1530</v>
      </c>
      <c r="AC466" s="452" t="s">
        <v>1532</v>
      </c>
      <c r="AD466" s="452">
        <v>16.0</v>
      </c>
      <c r="AE466" s="452" t="s">
        <v>1531</v>
      </c>
      <c r="AJ466" s="452" t="s">
        <v>1533</v>
      </c>
    </row>
    <row r="467" ht="15.75" customHeight="1">
      <c r="A467" s="452">
        <v>5120.0</v>
      </c>
      <c r="B467" s="452" t="s">
        <v>55</v>
      </c>
      <c r="C467" s="452" t="s">
        <v>37</v>
      </c>
      <c r="D467" s="452" t="s">
        <v>56</v>
      </c>
      <c r="E467" s="452" t="s">
        <v>812</v>
      </c>
      <c r="F467" s="452" t="s">
        <v>1534</v>
      </c>
      <c r="G467" s="452" t="s">
        <v>39</v>
      </c>
      <c r="H467" s="452" t="s">
        <v>40</v>
      </c>
      <c r="I467" s="452" t="s">
        <v>1535</v>
      </c>
      <c r="J467" s="452" t="s">
        <v>1536</v>
      </c>
      <c r="K467" s="452" t="s">
        <v>1537</v>
      </c>
      <c r="L467" s="452" t="s">
        <v>42</v>
      </c>
      <c r="M467" s="452" t="s">
        <v>420</v>
      </c>
      <c r="N467" s="452">
        <v>48111.0</v>
      </c>
      <c r="O467" s="452" t="s">
        <v>1538</v>
      </c>
      <c r="P467" s="452">
        <v>42.2458674465168</v>
      </c>
      <c r="Q467" s="452">
        <v>-83.5462543573433</v>
      </c>
      <c r="S467" s="452">
        <v>20.0</v>
      </c>
      <c r="T467" s="452" t="s">
        <v>23</v>
      </c>
      <c r="U467" s="452" t="s">
        <v>56</v>
      </c>
      <c r="V467" s="452" t="s">
        <v>1535</v>
      </c>
      <c r="W467" s="452" t="s">
        <v>1540</v>
      </c>
      <c r="X467" s="452" t="s">
        <v>42</v>
      </c>
      <c r="Y467" s="452" t="s">
        <v>420</v>
      </c>
      <c r="Z467" s="452" t="s">
        <v>498</v>
      </c>
      <c r="AA467" s="452">
        <v>45088.0</v>
      </c>
      <c r="AB467" s="452" t="s">
        <v>1541</v>
      </c>
      <c r="AC467" s="452" t="s">
        <v>1543</v>
      </c>
      <c r="AD467" s="452">
        <v>12.0</v>
      </c>
      <c r="AE467" s="452" t="s">
        <v>1542</v>
      </c>
      <c r="AJ467" s="452" t="s">
        <v>1544</v>
      </c>
    </row>
    <row r="468" ht="15.75" customHeight="1">
      <c r="A468" s="452">
        <v>5121.0</v>
      </c>
      <c r="B468" s="452" t="s">
        <v>36</v>
      </c>
      <c r="C468" s="452" t="s">
        <v>37</v>
      </c>
      <c r="D468" s="452" t="s">
        <v>4895</v>
      </c>
      <c r="E468" s="452" t="s">
        <v>1209</v>
      </c>
      <c r="F468" s="452" t="s">
        <v>4895</v>
      </c>
      <c r="G468" s="452" t="s">
        <v>39</v>
      </c>
      <c r="H468" s="452" t="s">
        <v>4632</v>
      </c>
      <c r="I468" s="452" t="s">
        <v>4896</v>
      </c>
      <c r="J468" s="452" t="s">
        <v>4897</v>
      </c>
      <c r="K468" s="452" t="s">
        <v>4898</v>
      </c>
      <c r="L468" s="452" t="s">
        <v>26</v>
      </c>
      <c r="M468" s="452" t="s">
        <v>420</v>
      </c>
      <c r="N468" s="452">
        <v>92592.0</v>
      </c>
      <c r="O468" s="452" t="s">
        <v>4899</v>
      </c>
      <c r="P468" s="452">
        <v>33.475909564958</v>
      </c>
      <c r="Q468" s="452">
        <v>-117.097830273921</v>
      </c>
      <c r="R468" s="452">
        <v>50.0</v>
      </c>
      <c r="U468" s="452" t="s">
        <v>4895</v>
      </c>
      <c r="V468" s="452" t="s">
        <v>4896</v>
      </c>
      <c r="W468" s="452" t="s">
        <v>4898</v>
      </c>
      <c r="X468" s="452" t="s">
        <v>26</v>
      </c>
      <c r="Y468" s="452" t="s">
        <v>420</v>
      </c>
      <c r="Z468" s="452" t="s">
        <v>498</v>
      </c>
      <c r="AA468" s="452">
        <v>44766.0</v>
      </c>
      <c r="AB468" s="452" t="s">
        <v>4900</v>
      </c>
      <c r="AC468" s="452" t="s">
        <v>4901</v>
      </c>
      <c r="AD468" s="452">
        <v>18.0</v>
      </c>
      <c r="AE468" s="452" t="s">
        <v>4902</v>
      </c>
      <c r="AJ468" s="452" t="s">
        <v>4896</v>
      </c>
    </row>
    <row r="469" ht="15.75" customHeight="1">
      <c r="A469" s="452">
        <v>5122.0</v>
      </c>
      <c r="B469" s="452" t="s">
        <v>36</v>
      </c>
      <c r="C469" s="452" t="s">
        <v>37</v>
      </c>
      <c r="D469" s="452" t="s">
        <v>4903</v>
      </c>
      <c r="E469" s="452" t="s">
        <v>1209</v>
      </c>
      <c r="F469" s="452" t="s">
        <v>4904</v>
      </c>
      <c r="G469" s="452" t="s">
        <v>223</v>
      </c>
      <c r="H469" s="452" t="s">
        <v>4676</v>
      </c>
      <c r="I469" s="452" t="s">
        <v>4905</v>
      </c>
      <c r="J469" s="452" t="s">
        <v>4906</v>
      </c>
      <c r="K469" s="452" t="s">
        <v>2237</v>
      </c>
      <c r="L469" s="452" t="s">
        <v>64</v>
      </c>
      <c r="M469" s="452" t="s">
        <v>420</v>
      </c>
      <c r="N469" s="452">
        <v>46220.0</v>
      </c>
      <c r="O469" s="452" t="s">
        <v>4907</v>
      </c>
      <c r="P469" s="452">
        <v>39.8755339241779</v>
      </c>
      <c r="Q469" s="452">
        <v>-86.084385115838</v>
      </c>
      <c r="R469" s="452">
        <v>55.0</v>
      </c>
      <c r="U469" s="452" t="s">
        <v>4908</v>
      </c>
      <c r="V469" s="452" t="s">
        <v>4905</v>
      </c>
      <c r="W469" s="452" t="s">
        <v>4909</v>
      </c>
      <c r="X469" s="452" t="s">
        <v>127</v>
      </c>
      <c r="Y469" s="452" t="s">
        <v>420</v>
      </c>
      <c r="Z469" s="452" t="s">
        <v>432</v>
      </c>
      <c r="AA469" s="452">
        <v>44418.0</v>
      </c>
      <c r="AB469" s="452" t="s">
        <v>454</v>
      </c>
      <c r="AC469" s="452" t="s">
        <v>4910</v>
      </c>
      <c r="AD469" s="452">
        <v>15.0</v>
      </c>
      <c r="AE469" s="452" t="s">
        <v>4911</v>
      </c>
      <c r="AJ469" s="452" t="s">
        <v>4905</v>
      </c>
    </row>
    <row r="470" ht="15.75" customHeight="1">
      <c r="A470" s="452">
        <v>5123.0</v>
      </c>
      <c r="B470" s="452" t="s">
        <v>36</v>
      </c>
      <c r="C470" s="452" t="s">
        <v>37</v>
      </c>
      <c r="D470" s="452" t="s">
        <v>291</v>
      </c>
      <c r="E470" s="452" t="s">
        <v>812</v>
      </c>
      <c r="F470" s="452" t="s">
        <v>291</v>
      </c>
      <c r="G470" s="452" t="s">
        <v>39</v>
      </c>
      <c r="H470" s="452" t="s">
        <v>40</v>
      </c>
      <c r="I470" s="452" t="s">
        <v>1546</v>
      </c>
      <c r="J470" s="452" t="s">
        <v>1547</v>
      </c>
      <c r="K470" s="452" t="s">
        <v>1548</v>
      </c>
      <c r="L470" s="452" t="s">
        <v>26</v>
      </c>
      <c r="M470" s="452" t="s">
        <v>420</v>
      </c>
      <c r="N470" s="452">
        <v>94710.0</v>
      </c>
      <c r="O470" s="452" t="s">
        <v>1549</v>
      </c>
      <c r="P470" s="452">
        <v>37.87</v>
      </c>
      <c r="Q470" s="452">
        <v>-122.27</v>
      </c>
      <c r="R470" s="452">
        <v>50.0</v>
      </c>
      <c r="S470" s="452">
        <v>2000.0</v>
      </c>
      <c r="T470" s="452" t="s">
        <v>4912</v>
      </c>
      <c r="U470" s="452" t="s">
        <v>291</v>
      </c>
      <c r="V470" s="452" t="s">
        <v>1546</v>
      </c>
      <c r="W470" s="452" t="s">
        <v>1548</v>
      </c>
      <c r="X470" s="452" t="s">
        <v>26</v>
      </c>
      <c r="Y470" s="452" t="s">
        <v>420</v>
      </c>
      <c r="Z470" s="452" t="s">
        <v>610</v>
      </c>
      <c r="AA470" s="452">
        <v>44774.0</v>
      </c>
      <c r="AB470" s="452" t="s">
        <v>1550</v>
      </c>
      <c r="AC470" s="452" t="s">
        <v>1551</v>
      </c>
      <c r="AD470" s="452">
        <v>30.0</v>
      </c>
      <c r="AE470" s="452" t="s">
        <v>237</v>
      </c>
      <c r="AJ470" s="452" t="s">
        <v>1552</v>
      </c>
    </row>
    <row r="471" ht="15.75" customHeight="1">
      <c r="A471" s="452">
        <v>5124.0</v>
      </c>
      <c r="B471" s="452" t="s">
        <v>55</v>
      </c>
      <c r="C471" s="452" t="s">
        <v>37</v>
      </c>
      <c r="D471" s="452" t="s">
        <v>92</v>
      </c>
      <c r="E471" s="452" t="s">
        <v>1209</v>
      </c>
      <c r="F471" s="452" t="s">
        <v>2533</v>
      </c>
      <c r="G471" s="452" t="s">
        <v>39</v>
      </c>
      <c r="H471" s="452" t="s">
        <v>4632</v>
      </c>
      <c r="I471" s="452" t="s">
        <v>2534</v>
      </c>
      <c r="K471" s="452" t="s">
        <v>931</v>
      </c>
      <c r="L471" s="452" t="s">
        <v>93</v>
      </c>
      <c r="M471" s="452" t="s">
        <v>420</v>
      </c>
      <c r="N471" s="452">
        <v>29488.0</v>
      </c>
      <c r="P471" s="452">
        <v>32.9050067201806</v>
      </c>
      <c r="Q471" s="452">
        <v>-80.6689646850563</v>
      </c>
      <c r="R471" s="452">
        <v>575.0</v>
      </c>
      <c r="S471" s="452">
        <v>3.0</v>
      </c>
      <c r="T471" s="452" t="s">
        <v>23</v>
      </c>
      <c r="U471" s="452" t="s">
        <v>2536</v>
      </c>
      <c r="V471" s="452" t="s">
        <v>2537</v>
      </c>
      <c r="W471" s="452" t="s">
        <v>2538</v>
      </c>
      <c r="Y471" s="452" t="s">
        <v>4608</v>
      </c>
      <c r="Z471" s="452" t="s">
        <v>498</v>
      </c>
      <c r="AA471" s="452">
        <v>45096.0</v>
      </c>
      <c r="AB471" s="452" t="s">
        <v>2540</v>
      </c>
      <c r="AC471" s="452" t="s">
        <v>4913</v>
      </c>
      <c r="AD471" s="452">
        <v>20.0</v>
      </c>
      <c r="AE471" s="452" t="s">
        <v>2541</v>
      </c>
      <c r="AJ471" s="452" t="s">
        <v>2534</v>
      </c>
    </row>
    <row r="472" ht="15.75" customHeight="1">
      <c r="A472" s="452">
        <v>5125.0</v>
      </c>
      <c r="B472" s="452" t="s">
        <v>36</v>
      </c>
      <c r="C472" s="452" t="s">
        <v>37</v>
      </c>
      <c r="D472" s="452" t="s">
        <v>293</v>
      </c>
      <c r="E472" s="452" t="s">
        <v>812</v>
      </c>
      <c r="F472" s="452" t="s">
        <v>293</v>
      </c>
      <c r="G472" s="452" t="s">
        <v>39</v>
      </c>
      <c r="H472" s="452" t="s">
        <v>40</v>
      </c>
      <c r="I472" s="452" t="s">
        <v>1555</v>
      </c>
      <c r="J472" s="452" t="s">
        <v>1556</v>
      </c>
      <c r="K472" s="452" t="s">
        <v>1557</v>
      </c>
      <c r="L472" s="452" t="s">
        <v>127</v>
      </c>
      <c r="M472" s="452" t="s">
        <v>420</v>
      </c>
      <c r="N472" s="452">
        <v>27041.0</v>
      </c>
      <c r="O472" s="452" t="s">
        <v>1558</v>
      </c>
      <c r="P472" s="452">
        <v>36.395202493988</v>
      </c>
      <c r="Q472" s="452">
        <v>-80.4697833604075</v>
      </c>
      <c r="R472" s="452">
        <v>30.0</v>
      </c>
      <c r="U472" s="452" t="s">
        <v>1559</v>
      </c>
      <c r="V472" s="452" t="s">
        <v>1555</v>
      </c>
      <c r="W472" s="452" t="s">
        <v>1557</v>
      </c>
      <c r="X472" s="452" t="s">
        <v>127</v>
      </c>
      <c r="Y472" s="452" t="s">
        <v>420</v>
      </c>
      <c r="Z472" s="452" t="s">
        <v>498</v>
      </c>
      <c r="AA472" s="452">
        <v>44766.0</v>
      </c>
      <c r="AB472" s="452" t="s">
        <v>1560</v>
      </c>
      <c r="AC472" s="452" t="s">
        <v>1562</v>
      </c>
      <c r="AD472" s="452">
        <v>27.0</v>
      </c>
      <c r="AE472" s="452" t="s">
        <v>1561</v>
      </c>
      <c r="AJ472" s="452" t="s">
        <v>1563</v>
      </c>
    </row>
    <row r="473" ht="15.75" customHeight="1">
      <c r="A473" s="452">
        <v>5126.0</v>
      </c>
      <c r="B473" s="452" t="s">
        <v>36</v>
      </c>
      <c r="C473" s="452" t="s">
        <v>37</v>
      </c>
      <c r="D473" s="452" t="s">
        <v>294</v>
      </c>
      <c r="E473" s="452" t="s">
        <v>812</v>
      </c>
      <c r="F473" s="452" t="s">
        <v>1564</v>
      </c>
      <c r="G473" s="452" t="s">
        <v>39</v>
      </c>
      <c r="H473" s="452" t="s">
        <v>40</v>
      </c>
      <c r="I473" s="452" t="s">
        <v>1565</v>
      </c>
      <c r="J473" s="452" t="s">
        <v>1566</v>
      </c>
      <c r="K473" s="452" t="s">
        <v>888</v>
      </c>
      <c r="L473" s="452" t="s">
        <v>93</v>
      </c>
      <c r="M473" s="452" t="s">
        <v>420</v>
      </c>
      <c r="N473" s="452">
        <v>29607.0</v>
      </c>
      <c r="O473" s="452" t="s">
        <v>1567</v>
      </c>
      <c r="P473" s="452">
        <v>34.8038604581214</v>
      </c>
      <c r="Q473" s="452">
        <v>-82.3480221043391</v>
      </c>
      <c r="R473" s="452">
        <v>350.0</v>
      </c>
      <c r="U473" s="452" t="s">
        <v>294</v>
      </c>
      <c r="V473" s="452" t="s">
        <v>1565</v>
      </c>
      <c r="W473" s="452" t="s">
        <v>1568</v>
      </c>
      <c r="X473" s="452" t="s">
        <v>26</v>
      </c>
      <c r="Y473" s="452" t="s">
        <v>420</v>
      </c>
      <c r="Z473" s="452" t="s">
        <v>498</v>
      </c>
      <c r="AA473" s="452">
        <v>45096.0</v>
      </c>
      <c r="AB473" s="452" t="s">
        <v>1569</v>
      </c>
      <c r="AC473" s="452" t="s">
        <v>1571</v>
      </c>
      <c r="AD473" s="452">
        <v>29.0</v>
      </c>
      <c r="AE473" s="452" t="s">
        <v>1570</v>
      </c>
      <c r="AJ473" s="452" t="s">
        <v>1572</v>
      </c>
    </row>
    <row r="474" ht="15.75" customHeight="1">
      <c r="A474" s="452">
        <v>5127.0</v>
      </c>
      <c r="B474" s="452" t="s">
        <v>36</v>
      </c>
      <c r="C474" s="452" t="s">
        <v>37</v>
      </c>
      <c r="D474" s="452" t="s">
        <v>294</v>
      </c>
      <c r="E474" s="452" t="s">
        <v>812</v>
      </c>
      <c r="F474" s="452" t="s">
        <v>1573</v>
      </c>
      <c r="G474" s="452" t="s">
        <v>39</v>
      </c>
      <c r="H474" s="452" t="s">
        <v>40</v>
      </c>
      <c r="I474" s="452" t="s">
        <v>1565</v>
      </c>
      <c r="J474" s="452" t="s">
        <v>1574</v>
      </c>
      <c r="K474" s="452" t="s">
        <v>1575</v>
      </c>
      <c r="L474" s="452" t="s">
        <v>26</v>
      </c>
      <c r="M474" s="452" t="s">
        <v>420</v>
      </c>
      <c r="N474" s="452">
        <v>91789.0</v>
      </c>
      <c r="O474" s="452" t="s">
        <v>1567</v>
      </c>
      <c r="P474" s="452">
        <v>34.0151918411471</v>
      </c>
      <c r="Q474" s="452">
        <v>-117.847515731578</v>
      </c>
      <c r="R474" s="452">
        <v>350.0</v>
      </c>
      <c r="U474" s="452" t="s">
        <v>294</v>
      </c>
      <c r="V474" s="452" t="s">
        <v>1565</v>
      </c>
      <c r="W474" s="452" t="s">
        <v>1568</v>
      </c>
      <c r="X474" s="452" t="s">
        <v>26</v>
      </c>
      <c r="Y474" s="452" t="s">
        <v>420</v>
      </c>
      <c r="Z474" s="452" t="s">
        <v>432</v>
      </c>
      <c r="AA474" s="452">
        <v>44418.0</v>
      </c>
      <c r="AB474" s="452" t="s">
        <v>1569</v>
      </c>
      <c r="AC474" s="452" t="s">
        <v>1577</v>
      </c>
      <c r="AD474" s="452">
        <v>26.0</v>
      </c>
      <c r="AE474" s="452" t="s">
        <v>1576</v>
      </c>
      <c r="AJ474" s="452" t="s">
        <v>1572</v>
      </c>
    </row>
    <row r="475" ht="15.75" customHeight="1">
      <c r="A475" s="452">
        <v>5128.0</v>
      </c>
      <c r="B475" s="452" t="s">
        <v>36</v>
      </c>
      <c r="C475" s="452" t="s">
        <v>37</v>
      </c>
      <c r="D475" s="452" t="s">
        <v>296</v>
      </c>
      <c r="E475" s="452" t="s">
        <v>1209</v>
      </c>
      <c r="F475" s="452" t="s">
        <v>1578</v>
      </c>
      <c r="G475" s="452" t="s">
        <v>39</v>
      </c>
      <c r="H475" s="452" t="s">
        <v>48</v>
      </c>
      <c r="I475" s="452" t="s">
        <v>1579</v>
      </c>
      <c r="J475" s="452" t="s">
        <v>1580</v>
      </c>
      <c r="K475" s="452" t="s">
        <v>1581</v>
      </c>
      <c r="L475" s="452" t="s">
        <v>297</v>
      </c>
      <c r="M475" s="452" t="s">
        <v>420</v>
      </c>
      <c r="N475" s="452">
        <v>99216.0</v>
      </c>
      <c r="O475" s="452" t="s">
        <v>1582</v>
      </c>
      <c r="P475" s="452">
        <v>47.6851592651694</v>
      </c>
      <c r="Q475" s="452">
        <v>-117.187400667903</v>
      </c>
      <c r="R475" s="452">
        <v>37.0</v>
      </c>
      <c r="U475" s="452" t="s">
        <v>140</v>
      </c>
      <c r="V475" s="452" t="s">
        <v>496</v>
      </c>
      <c r="W475" s="452" t="s">
        <v>497</v>
      </c>
      <c r="X475" s="452" t="s">
        <v>179</v>
      </c>
      <c r="Y475" s="452" t="s">
        <v>420</v>
      </c>
      <c r="Z475" s="452" t="s">
        <v>498</v>
      </c>
      <c r="AA475" s="452">
        <v>44429.0</v>
      </c>
      <c r="AB475" s="452" t="s">
        <v>1583</v>
      </c>
      <c r="AC475" s="452" t="s">
        <v>1584</v>
      </c>
      <c r="AD475" s="452">
        <v>28.0</v>
      </c>
      <c r="AJ475" s="452" t="s">
        <v>1585</v>
      </c>
    </row>
    <row r="476" ht="15.75" customHeight="1">
      <c r="A476" s="452">
        <v>5129.0</v>
      </c>
      <c r="B476" s="452" t="s">
        <v>36</v>
      </c>
      <c r="C476" s="452" t="s">
        <v>37</v>
      </c>
      <c r="D476" s="452" t="s">
        <v>296</v>
      </c>
      <c r="E476" s="452" t="s">
        <v>1209</v>
      </c>
      <c r="F476" s="452" t="s">
        <v>1578</v>
      </c>
      <c r="G476" s="452" t="s">
        <v>39</v>
      </c>
      <c r="H476" s="452" t="s">
        <v>40</v>
      </c>
      <c r="I476" s="452" t="s">
        <v>1579</v>
      </c>
      <c r="J476" s="452" t="s">
        <v>1580</v>
      </c>
      <c r="K476" s="452" t="s">
        <v>1581</v>
      </c>
      <c r="L476" s="452" t="s">
        <v>297</v>
      </c>
      <c r="M476" s="452" t="s">
        <v>420</v>
      </c>
      <c r="N476" s="452">
        <v>99216.0</v>
      </c>
      <c r="O476" s="452" t="s">
        <v>1582</v>
      </c>
      <c r="P476" s="452">
        <v>47.6851592651694</v>
      </c>
      <c r="Q476" s="452">
        <v>-117.187400667903</v>
      </c>
      <c r="R476" s="452">
        <v>38.0</v>
      </c>
      <c r="U476" s="452" t="s">
        <v>140</v>
      </c>
      <c r="V476" s="452" t="s">
        <v>496</v>
      </c>
      <c r="W476" s="452" t="s">
        <v>497</v>
      </c>
      <c r="X476" s="452" t="s">
        <v>179</v>
      </c>
      <c r="Y476" s="452" t="s">
        <v>420</v>
      </c>
      <c r="Z476" s="452" t="s">
        <v>498</v>
      </c>
      <c r="AA476" s="452">
        <v>44429.0</v>
      </c>
      <c r="AB476" s="452" t="s">
        <v>1583</v>
      </c>
      <c r="AC476" s="452" t="s">
        <v>1584</v>
      </c>
      <c r="AD476" s="452">
        <v>28.0</v>
      </c>
      <c r="AJ476" s="452" t="s">
        <v>1585</v>
      </c>
    </row>
    <row r="477" ht="15.75" customHeight="1">
      <c r="A477" s="452">
        <v>5130.0</v>
      </c>
      <c r="B477" s="452" t="s">
        <v>158</v>
      </c>
      <c r="C477" s="452" t="s">
        <v>37</v>
      </c>
      <c r="D477" s="452" t="s">
        <v>361</v>
      </c>
      <c r="E477" s="452" t="s">
        <v>812</v>
      </c>
      <c r="F477" s="452" t="s">
        <v>1587</v>
      </c>
      <c r="G477" s="452" t="s">
        <v>39</v>
      </c>
      <c r="H477" s="452" t="s">
        <v>40</v>
      </c>
      <c r="I477" s="452" t="s">
        <v>1588</v>
      </c>
      <c r="J477" s="452" t="s">
        <v>1589</v>
      </c>
      <c r="K477" s="452" t="s">
        <v>1590</v>
      </c>
      <c r="L477" s="452" t="s">
        <v>266</v>
      </c>
      <c r="M477" s="452" t="s">
        <v>420</v>
      </c>
      <c r="N477" s="452" t="s">
        <v>1591</v>
      </c>
      <c r="O477" s="452" t="s">
        <v>1592</v>
      </c>
      <c r="P477" s="452">
        <v>42.7950916887674</v>
      </c>
      <c r="Q477" s="452">
        <v>-71.544073147873</v>
      </c>
      <c r="R477" s="452">
        <v>60.0</v>
      </c>
      <c r="S477" s="452" t="s">
        <v>4914</v>
      </c>
      <c r="U477" s="452" t="s">
        <v>361</v>
      </c>
      <c r="V477" s="452" t="s">
        <v>1588</v>
      </c>
      <c r="W477" s="452" t="s">
        <v>1593</v>
      </c>
      <c r="X477" s="452" t="s">
        <v>248</v>
      </c>
      <c r="Y477" s="452" t="s">
        <v>420</v>
      </c>
      <c r="Z477" s="452" t="s">
        <v>445</v>
      </c>
      <c r="AA477" s="452">
        <v>45335.0</v>
      </c>
      <c r="AC477" s="452" t="s">
        <v>1594</v>
      </c>
      <c r="AD477" s="452">
        <v>29.0</v>
      </c>
      <c r="AF477" s="452" t="s">
        <v>1596</v>
      </c>
      <c r="AG477" s="452" t="s">
        <v>1597</v>
      </c>
      <c r="AH477" s="452" t="s">
        <v>1598</v>
      </c>
      <c r="AJ477" s="452" t="s">
        <v>1595</v>
      </c>
    </row>
    <row r="478" ht="15.75" customHeight="1">
      <c r="A478" s="452">
        <v>5131.0</v>
      </c>
      <c r="B478" s="452" t="s">
        <v>149</v>
      </c>
      <c r="C478" s="452" t="s">
        <v>37</v>
      </c>
      <c r="D478" s="452" t="s">
        <v>154</v>
      </c>
      <c r="E478" s="452" t="s">
        <v>812</v>
      </c>
      <c r="F478" s="452" t="s">
        <v>154</v>
      </c>
      <c r="G478" s="452" t="s">
        <v>39</v>
      </c>
      <c r="H478" s="452" t="s">
        <v>40</v>
      </c>
      <c r="I478" s="452" t="s">
        <v>1601</v>
      </c>
      <c r="J478" s="452" t="s">
        <v>1606</v>
      </c>
      <c r="K478" s="452" t="s">
        <v>1599</v>
      </c>
      <c r="L478" s="452" t="s">
        <v>141</v>
      </c>
      <c r="M478" s="452" t="s">
        <v>420</v>
      </c>
      <c r="N478" s="452">
        <v>30308.0</v>
      </c>
      <c r="O478" s="452" t="s">
        <v>1600</v>
      </c>
      <c r="P478" s="452">
        <v>33.75</v>
      </c>
      <c r="Q478" s="452">
        <v>-84.38</v>
      </c>
      <c r="S478" s="452">
        <v>50.0</v>
      </c>
      <c r="T478" s="452" t="s">
        <v>43</v>
      </c>
      <c r="U478" s="452" t="s">
        <v>154</v>
      </c>
      <c r="V478" s="452" t="s">
        <v>1601</v>
      </c>
      <c r="W478" s="452" t="s">
        <v>1607</v>
      </c>
      <c r="X478" s="452" t="s">
        <v>26</v>
      </c>
      <c r="Y478" s="452" t="s">
        <v>420</v>
      </c>
      <c r="Z478" s="452" t="s">
        <v>610</v>
      </c>
      <c r="AA478" s="452">
        <v>44777.0</v>
      </c>
      <c r="AB478" s="452" t="s">
        <v>237</v>
      </c>
      <c r="AC478" s="452" t="s">
        <v>1604</v>
      </c>
      <c r="AD478" s="452">
        <v>30.0</v>
      </c>
      <c r="AE478" s="452" t="s">
        <v>237</v>
      </c>
      <c r="AJ478" s="452" t="s">
        <v>1605</v>
      </c>
    </row>
    <row r="479" ht="15.75" customHeight="1">
      <c r="A479" s="452">
        <v>5132.0</v>
      </c>
      <c r="B479" s="452" t="s">
        <v>36</v>
      </c>
      <c r="C479" s="452" t="s">
        <v>37</v>
      </c>
      <c r="D479" s="452" t="s">
        <v>146</v>
      </c>
      <c r="E479" s="452" t="s">
        <v>812</v>
      </c>
      <c r="F479" s="452" t="s">
        <v>1473</v>
      </c>
      <c r="G479" s="452" t="s">
        <v>39</v>
      </c>
      <c r="H479" s="452" t="s">
        <v>4632</v>
      </c>
      <c r="I479" s="452" t="s">
        <v>1609</v>
      </c>
      <c r="J479" s="452" t="s">
        <v>4915</v>
      </c>
      <c r="K479" s="452" t="s">
        <v>1473</v>
      </c>
      <c r="L479" s="452" t="s">
        <v>195</v>
      </c>
      <c r="M479" s="452" t="s">
        <v>420</v>
      </c>
      <c r="N479" s="452">
        <v>32221.0</v>
      </c>
      <c r="O479" s="452" t="s">
        <v>2571</v>
      </c>
      <c r="P479" s="452">
        <v>30.2733333996383</v>
      </c>
      <c r="Q479" s="452">
        <v>-81.8905263452236</v>
      </c>
      <c r="R479" s="452">
        <v>90.0</v>
      </c>
      <c r="S479" s="452">
        <v>370.0</v>
      </c>
      <c r="T479" s="452" t="s">
        <v>4916</v>
      </c>
      <c r="U479" s="452" t="s">
        <v>1613</v>
      </c>
      <c r="V479" s="452" t="s">
        <v>1609</v>
      </c>
      <c r="W479" s="452" t="s">
        <v>1614</v>
      </c>
      <c r="X479" s="452" t="s">
        <v>1615</v>
      </c>
      <c r="Y479" s="452" t="s">
        <v>1077</v>
      </c>
      <c r="Z479" s="452" t="s">
        <v>498</v>
      </c>
      <c r="AA479" s="452">
        <v>44434.0</v>
      </c>
      <c r="AB479" s="452" t="s">
        <v>4917</v>
      </c>
      <c r="AC479" s="452" t="s">
        <v>1618</v>
      </c>
      <c r="AD479" s="452">
        <v>27.0</v>
      </c>
      <c r="AE479" s="452" t="s">
        <v>4918</v>
      </c>
      <c r="AJ479" s="452" t="s">
        <v>1619</v>
      </c>
    </row>
    <row r="480" ht="15.75" customHeight="1">
      <c r="A480" s="452">
        <v>5133.0</v>
      </c>
      <c r="B480" s="452" t="s">
        <v>36</v>
      </c>
      <c r="C480" s="452" t="s">
        <v>37</v>
      </c>
      <c r="D480" s="452" t="s">
        <v>146</v>
      </c>
      <c r="E480" s="452" t="s">
        <v>812</v>
      </c>
      <c r="F480" s="452" t="s">
        <v>1608</v>
      </c>
      <c r="G480" s="452" t="s">
        <v>39</v>
      </c>
      <c r="H480" s="452" t="s">
        <v>48</v>
      </c>
      <c r="I480" s="452" t="s">
        <v>1609</v>
      </c>
      <c r="J480" s="452" t="s">
        <v>1610</v>
      </c>
      <c r="K480" s="452" t="s">
        <v>1611</v>
      </c>
      <c r="L480" s="452" t="s">
        <v>141</v>
      </c>
      <c r="M480" s="452" t="s">
        <v>420</v>
      </c>
      <c r="N480" s="452">
        <v>31601.0</v>
      </c>
      <c r="O480" s="452" t="s">
        <v>1612</v>
      </c>
      <c r="P480" s="452">
        <v>30.8017266828576</v>
      </c>
      <c r="Q480" s="452">
        <v>-83.2868459875415</v>
      </c>
      <c r="U480" s="452" t="s">
        <v>1613</v>
      </c>
      <c r="V480" s="452" t="s">
        <v>1609</v>
      </c>
      <c r="W480" s="452" t="s">
        <v>1614</v>
      </c>
      <c r="X480" s="452" t="s">
        <v>1615</v>
      </c>
      <c r="Y480" s="452" t="s">
        <v>1077</v>
      </c>
      <c r="Z480" s="452" t="s">
        <v>498</v>
      </c>
      <c r="AA480" s="452">
        <v>44434.0</v>
      </c>
      <c r="AB480" s="452" t="s">
        <v>1616</v>
      </c>
      <c r="AC480" s="452" t="s">
        <v>1618</v>
      </c>
      <c r="AD480" s="452">
        <v>27.0</v>
      </c>
      <c r="AE480" s="452" t="s">
        <v>1617</v>
      </c>
      <c r="AJ480" s="452" t="s">
        <v>1619</v>
      </c>
    </row>
    <row r="481" ht="15.75" customHeight="1">
      <c r="A481" s="452">
        <v>5134.0</v>
      </c>
      <c r="B481" s="452" t="s">
        <v>36</v>
      </c>
      <c r="C481" s="452" t="s">
        <v>37</v>
      </c>
      <c r="D481" s="452" t="s">
        <v>146</v>
      </c>
      <c r="E481" s="452" t="s">
        <v>812</v>
      </c>
      <c r="F481" s="452" t="s">
        <v>1620</v>
      </c>
      <c r="G481" s="452" t="s">
        <v>39</v>
      </c>
      <c r="H481" s="452" t="s">
        <v>40</v>
      </c>
      <c r="I481" s="452" t="s">
        <v>1609</v>
      </c>
      <c r="J481" s="452" t="s">
        <v>1621</v>
      </c>
      <c r="K481" s="452" t="s">
        <v>1620</v>
      </c>
      <c r="L481" s="452" t="s">
        <v>127</v>
      </c>
      <c r="M481" s="452" t="s">
        <v>420</v>
      </c>
      <c r="N481" s="452">
        <v>28690.0</v>
      </c>
      <c r="O481" s="452" t="s">
        <v>1622</v>
      </c>
      <c r="P481" s="452">
        <v>35.7651136585368</v>
      </c>
      <c r="Q481" s="452">
        <v>-81.5554306450852</v>
      </c>
      <c r="U481" s="452" t="s">
        <v>1613</v>
      </c>
      <c r="V481" s="452" t="s">
        <v>1609</v>
      </c>
      <c r="W481" s="452" t="s">
        <v>1614</v>
      </c>
      <c r="X481" s="452" t="s">
        <v>1615</v>
      </c>
      <c r="Y481" s="452" t="s">
        <v>1077</v>
      </c>
      <c r="Z481" s="452" t="s">
        <v>498</v>
      </c>
      <c r="AA481" s="452">
        <v>44434.0</v>
      </c>
      <c r="AB481" s="452" t="s">
        <v>1623</v>
      </c>
      <c r="AC481" s="452" t="s">
        <v>1618</v>
      </c>
      <c r="AD481" s="452">
        <v>27.0</v>
      </c>
      <c r="AJ481" s="452" t="s">
        <v>1619</v>
      </c>
    </row>
    <row r="482" ht="15.75" customHeight="1">
      <c r="A482" s="452">
        <v>5135.0</v>
      </c>
      <c r="B482" s="452" t="s">
        <v>36</v>
      </c>
      <c r="C482" s="452" t="s">
        <v>37</v>
      </c>
      <c r="D482" s="452" t="s">
        <v>4919</v>
      </c>
      <c r="E482" s="452" t="s">
        <v>812</v>
      </c>
      <c r="F482" s="452" t="s">
        <v>4920</v>
      </c>
      <c r="G482" s="452" t="s">
        <v>223</v>
      </c>
      <c r="H482" s="452" t="s">
        <v>4676</v>
      </c>
      <c r="I482" s="452" t="s">
        <v>4921</v>
      </c>
      <c r="J482" s="452" t="s">
        <v>4922</v>
      </c>
      <c r="K482" s="452" t="s">
        <v>4923</v>
      </c>
      <c r="L482" s="452" t="s">
        <v>106</v>
      </c>
      <c r="M482" s="452" t="s">
        <v>420</v>
      </c>
      <c r="N482" s="452" t="s">
        <v>4924</v>
      </c>
      <c r="O482" s="452" t="s">
        <v>4925</v>
      </c>
      <c r="P482" s="452">
        <v>43.0794216286727</v>
      </c>
      <c r="Q482" s="452">
        <v>-79.0402739865054</v>
      </c>
      <c r="S482" s="452">
        <v>20000.0</v>
      </c>
      <c r="T482" s="452" t="s">
        <v>4926</v>
      </c>
      <c r="U482" s="452" t="s">
        <v>4927</v>
      </c>
      <c r="W482" s="452" t="s">
        <v>4928</v>
      </c>
      <c r="X482" s="452" t="s">
        <v>179</v>
      </c>
      <c r="Y482" s="452" t="s">
        <v>420</v>
      </c>
      <c r="Z482" s="452" t="s">
        <v>453</v>
      </c>
      <c r="AA482" s="452">
        <v>45464.0</v>
      </c>
      <c r="AB482" s="452" t="s">
        <v>454</v>
      </c>
      <c r="AC482" s="452" t="s">
        <v>4929</v>
      </c>
      <c r="AD482" s="452">
        <v>23.0</v>
      </c>
      <c r="AF482" s="452" t="s">
        <v>4930</v>
      </c>
      <c r="AG482" s="452" t="s">
        <v>4931</v>
      </c>
      <c r="AH482" s="452" t="s">
        <v>4932</v>
      </c>
    </row>
    <row r="483" ht="15.75" customHeight="1">
      <c r="A483" s="452">
        <v>5136.0</v>
      </c>
      <c r="B483" s="452" t="s">
        <v>36</v>
      </c>
      <c r="C483" s="452" t="s">
        <v>37</v>
      </c>
      <c r="D483" s="452" t="s">
        <v>147</v>
      </c>
      <c r="E483" s="452" t="s">
        <v>812</v>
      </c>
      <c r="F483" s="452" t="s">
        <v>1178</v>
      </c>
      <c r="G483" s="452" t="s">
        <v>39</v>
      </c>
      <c r="H483" s="452" t="s">
        <v>48</v>
      </c>
      <c r="I483" s="452" t="s">
        <v>1624</v>
      </c>
      <c r="J483" s="452" t="s">
        <v>1625</v>
      </c>
      <c r="K483" s="452" t="s">
        <v>1178</v>
      </c>
      <c r="L483" s="452" t="s">
        <v>42</v>
      </c>
      <c r="M483" s="452" t="s">
        <v>420</v>
      </c>
      <c r="N483" s="452">
        <v>48326.0</v>
      </c>
      <c r="O483" s="452" t="s">
        <v>1626</v>
      </c>
      <c r="P483" s="452">
        <v>42.7004122349081</v>
      </c>
      <c r="Q483" s="452">
        <v>-83.2707840576543</v>
      </c>
      <c r="R483" s="452">
        <v>14.0</v>
      </c>
      <c r="U483" s="452" t="s">
        <v>1627</v>
      </c>
      <c r="V483" s="452" t="s">
        <v>1624</v>
      </c>
      <c r="W483" s="452" t="s">
        <v>551</v>
      </c>
      <c r="X483" s="452" t="s">
        <v>26</v>
      </c>
      <c r="Y483" s="452" t="s">
        <v>420</v>
      </c>
      <c r="Z483" s="452" t="s">
        <v>498</v>
      </c>
      <c r="AA483" s="452">
        <v>44766.0</v>
      </c>
      <c r="AB483" s="452" t="s">
        <v>1628</v>
      </c>
      <c r="AC483" s="452" t="s">
        <v>1630</v>
      </c>
      <c r="AD483" s="452">
        <v>27.0</v>
      </c>
      <c r="AE483" s="452" t="s">
        <v>1629</v>
      </c>
      <c r="AJ483" s="452" t="s">
        <v>1631</v>
      </c>
    </row>
    <row r="484" ht="15.75" customHeight="1">
      <c r="A484" s="452">
        <v>5137.0</v>
      </c>
      <c r="B484" s="452" t="s">
        <v>36</v>
      </c>
      <c r="C484" s="452" t="s">
        <v>37</v>
      </c>
      <c r="D484" s="452" t="s">
        <v>147</v>
      </c>
      <c r="E484" s="452" t="s">
        <v>812</v>
      </c>
      <c r="F484" s="452" t="s">
        <v>1178</v>
      </c>
      <c r="G484" s="452" t="s">
        <v>39</v>
      </c>
      <c r="H484" s="452" t="s">
        <v>40</v>
      </c>
      <c r="I484" s="452" t="s">
        <v>1624</v>
      </c>
      <c r="J484" s="452" t="s">
        <v>1625</v>
      </c>
      <c r="K484" s="452" t="s">
        <v>1178</v>
      </c>
      <c r="L484" s="452" t="s">
        <v>42</v>
      </c>
      <c r="M484" s="452" t="s">
        <v>420</v>
      </c>
      <c r="N484" s="452">
        <v>48326.0</v>
      </c>
      <c r="O484" s="452" t="s">
        <v>1626</v>
      </c>
      <c r="P484" s="452">
        <v>42.7004122349081</v>
      </c>
      <c r="Q484" s="452">
        <v>-83.2707840576543</v>
      </c>
      <c r="R484" s="452">
        <v>14.0</v>
      </c>
      <c r="U484" s="452" t="s">
        <v>1627</v>
      </c>
      <c r="V484" s="452" t="s">
        <v>1624</v>
      </c>
      <c r="W484" s="452" t="s">
        <v>551</v>
      </c>
      <c r="X484" s="452" t="s">
        <v>26</v>
      </c>
      <c r="Y484" s="452" t="s">
        <v>420</v>
      </c>
      <c r="Z484" s="452" t="s">
        <v>498</v>
      </c>
      <c r="AA484" s="452">
        <v>44766.0</v>
      </c>
      <c r="AB484" s="452" t="s">
        <v>1628</v>
      </c>
      <c r="AC484" s="452" t="s">
        <v>1630</v>
      </c>
      <c r="AD484" s="452">
        <v>27.0</v>
      </c>
      <c r="AE484" s="452" t="s">
        <v>1632</v>
      </c>
      <c r="AJ484" s="452" t="s">
        <v>1631</v>
      </c>
    </row>
    <row r="485" ht="15.75" customHeight="1">
      <c r="A485" s="452">
        <v>5138.0</v>
      </c>
      <c r="B485" s="452" t="s">
        <v>36</v>
      </c>
      <c r="C485" s="452" t="s">
        <v>37</v>
      </c>
      <c r="D485" s="452" t="s">
        <v>4933</v>
      </c>
      <c r="E485" s="452" t="s">
        <v>812</v>
      </c>
      <c r="F485" s="452" t="s">
        <v>4934</v>
      </c>
      <c r="G485" s="452" t="s">
        <v>223</v>
      </c>
      <c r="H485" s="452" t="s">
        <v>4676</v>
      </c>
      <c r="I485" s="452" t="s">
        <v>4935</v>
      </c>
      <c r="J485" s="452" t="s">
        <v>4936</v>
      </c>
      <c r="K485" s="452" t="s">
        <v>4937</v>
      </c>
      <c r="L485" s="452" t="s">
        <v>86</v>
      </c>
      <c r="M485" s="452" t="s">
        <v>420</v>
      </c>
      <c r="N485" s="452">
        <v>60103.0</v>
      </c>
      <c r="O485" s="452" t="s">
        <v>4938</v>
      </c>
      <c r="P485" s="452">
        <v>41.9892995978911</v>
      </c>
      <c r="Q485" s="452">
        <v>-88.1781263423281</v>
      </c>
      <c r="R485" s="452">
        <v>299.0</v>
      </c>
      <c r="U485" s="452" t="s">
        <v>4933</v>
      </c>
      <c r="V485" s="452" t="s">
        <v>4939</v>
      </c>
      <c r="W485" s="452" t="s">
        <v>4937</v>
      </c>
      <c r="X485" s="452" t="s">
        <v>86</v>
      </c>
      <c r="Y485" s="452" t="s">
        <v>420</v>
      </c>
      <c r="Z485" s="452" t="s">
        <v>498</v>
      </c>
      <c r="AA485" s="452">
        <v>44766.0</v>
      </c>
      <c r="AB485" s="452" t="s">
        <v>4940</v>
      </c>
      <c r="AC485" s="452" t="s">
        <v>4941</v>
      </c>
      <c r="AD485" s="452">
        <v>8.0</v>
      </c>
      <c r="AE485" s="452" t="s">
        <v>4942</v>
      </c>
      <c r="AJ485" s="452" t="s">
        <v>4943</v>
      </c>
    </row>
    <row r="486" ht="15.75" customHeight="1">
      <c r="A486" s="452">
        <v>5139.0</v>
      </c>
      <c r="B486" s="452" t="s">
        <v>36</v>
      </c>
      <c r="C486" s="452" t="s">
        <v>37</v>
      </c>
      <c r="D486" s="452" t="s">
        <v>4933</v>
      </c>
      <c r="E486" s="452" t="s">
        <v>812</v>
      </c>
      <c r="F486" s="452" t="s">
        <v>4944</v>
      </c>
      <c r="G486" s="452" t="s">
        <v>223</v>
      </c>
      <c r="H486" s="452" t="s">
        <v>4676</v>
      </c>
      <c r="I486" s="452" t="s">
        <v>4935</v>
      </c>
      <c r="J486" s="452" t="s">
        <v>4945</v>
      </c>
      <c r="K486" s="452" t="s">
        <v>4946</v>
      </c>
      <c r="L486" s="452" t="s">
        <v>4947</v>
      </c>
      <c r="M486" s="452" t="s">
        <v>651</v>
      </c>
      <c r="N486" s="452">
        <v>25315.0</v>
      </c>
      <c r="P486" s="452">
        <v>25.3621785737808</v>
      </c>
      <c r="Q486" s="452">
        <v>-101.023769387232</v>
      </c>
      <c r="U486" s="452" t="s">
        <v>4933</v>
      </c>
      <c r="V486" s="452" t="s">
        <v>4939</v>
      </c>
      <c r="W486" s="452" t="s">
        <v>4937</v>
      </c>
      <c r="X486" s="452" t="s">
        <v>86</v>
      </c>
      <c r="Y486" s="452" t="s">
        <v>420</v>
      </c>
      <c r="Z486" s="452" t="s">
        <v>498</v>
      </c>
      <c r="AA486" s="452">
        <v>44766.0</v>
      </c>
      <c r="AB486" s="452" t="s">
        <v>4948</v>
      </c>
      <c r="AC486" s="452" t="s">
        <v>4941</v>
      </c>
      <c r="AD486" s="452">
        <v>8.0</v>
      </c>
      <c r="AE486" s="452" t="s">
        <v>4777</v>
      </c>
      <c r="AJ486" s="452" t="s">
        <v>4943</v>
      </c>
    </row>
    <row r="487" ht="15.75" customHeight="1">
      <c r="A487" s="452">
        <v>5140.0</v>
      </c>
      <c r="B487" s="452" t="s">
        <v>36</v>
      </c>
      <c r="C487" s="452" t="s">
        <v>37</v>
      </c>
      <c r="D487" s="452" t="s">
        <v>4288</v>
      </c>
      <c r="E487" s="452" t="s">
        <v>812</v>
      </c>
      <c r="F487" s="452" t="s">
        <v>4289</v>
      </c>
      <c r="G487" s="452" t="s">
        <v>223</v>
      </c>
      <c r="H487" s="452" t="s">
        <v>4676</v>
      </c>
      <c r="I487" s="452" t="s">
        <v>4290</v>
      </c>
      <c r="J487" s="452" t="s">
        <v>4291</v>
      </c>
      <c r="K487" s="452" t="s">
        <v>4292</v>
      </c>
      <c r="L487" s="452" t="s">
        <v>127</v>
      </c>
      <c r="M487" s="452" t="s">
        <v>420</v>
      </c>
      <c r="N487" s="452">
        <v>28655.0</v>
      </c>
      <c r="O487" s="452" t="s">
        <v>4293</v>
      </c>
      <c r="P487" s="452">
        <v>35.7317910373324</v>
      </c>
      <c r="Q487" s="452">
        <v>-81.724254443171</v>
      </c>
      <c r="R487" s="452">
        <v>4.0</v>
      </c>
      <c r="U487" s="452" t="s">
        <v>4288</v>
      </c>
      <c r="V487" s="452" t="s">
        <v>4290</v>
      </c>
      <c r="W487" s="452" t="s">
        <v>4294</v>
      </c>
      <c r="X487" s="452" t="s">
        <v>4161</v>
      </c>
      <c r="Y487" s="452" t="s">
        <v>659</v>
      </c>
      <c r="Z487" s="452" t="s">
        <v>498</v>
      </c>
      <c r="AA487" s="452">
        <v>44766.0</v>
      </c>
      <c r="AB487" s="452" t="s">
        <v>4949</v>
      </c>
      <c r="AC487" s="452" t="s">
        <v>4950</v>
      </c>
      <c r="AD487" s="452">
        <v>30.0</v>
      </c>
      <c r="AE487" s="452" t="s">
        <v>4951</v>
      </c>
      <c r="AJ487" s="452" t="s">
        <v>4952</v>
      </c>
    </row>
    <row r="488" ht="15.75" customHeight="1">
      <c r="A488" s="452">
        <v>5141.0</v>
      </c>
      <c r="B488" s="452" t="s">
        <v>36</v>
      </c>
      <c r="C488" s="452" t="s">
        <v>37</v>
      </c>
      <c r="D488" s="452" t="s">
        <v>4288</v>
      </c>
      <c r="E488" s="452" t="s">
        <v>812</v>
      </c>
      <c r="F488" s="452" t="s">
        <v>4298</v>
      </c>
      <c r="G488" s="452" t="s">
        <v>223</v>
      </c>
      <c r="H488" s="452" t="s">
        <v>4676</v>
      </c>
      <c r="I488" s="452" t="s">
        <v>4290</v>
      </c>
      <c r="J488" s="452" t="s">
        <v>4299</v>
      </c>
      <c r="K488" s="452" t="s">
        <v>4300</v>
      </c>
      <c r="L488" s="452" t="s">
        <v>179</v>
      </c>
      <c r="M488" s="452" t="s">
        <v>420</v>
      </c>
      <c r="N488" s="452">
        <v>19608.0</v>
      </c>
      <c r="O488" s="452" t="s">
        <v>4301</v>
      </c>
      <c r="P488" s="452">
        <v>40.3043354996145</v>
      </c>
      <c r="Q488" s="452">
        <v>-76.0468817128781</v>
      </c>
      <c r="U488" s="452" t="s">
        <v>4288</v>
      </c>
      <c r="V488" s="452" t="s">
        <v>4290</v>
      </c>
      <c r="W488" s="452" t="s">
        <v>4294</v>
      </c>
      <c r="X488" s="452" t="s">
        <v>4161</v>
      </c>
      <c r="Y488" s="452" t="s">
        <v>659</v>
      </c>
      <c r="Z488" s="452" t="s">
        <v>498</v>
      </c>
      <c r="AA488" s="452">
        <v>44426.0</v>
      </c>
      <c r="AB488" s="452" t="s">
        <v>4295</v>
      </c>
      <c r="AC488" s="452" t="s">
        <v>4950</v>
      </c>
      <c r="AD488" s="452">
        <v>30.0</v>
      </c>
      <c r="AE488" s="452" t="s">
        <v>4951</v>
      </c>
      <c r="AJ488" s="452" t="s">
        <v>4952</v>
      </c>
    </row>
    <row r="489" ht="15.75" customHeight="1">
      <c r="A489" s="452">
        <v>5142.0</v>
      </c>
      <c r="B489" s="452" t="s">
        <v>36</v>
      </c>
      <c r="C489" s="452" t="s">
        <v>37</v>
      </c>
      <c r="D489" s="452" t="s">
        <v>4288</v>
      </c>
      <c r="E489" s="452" t="s">
        <v>812</v>
      </c>
      <c r="F489" s="452" t="s">
        <v>4304</v>
      </c>
      <c r="G489" s="452" t="s">
        <v>223</v>
      </c>
      <c r="H489" s="452" t="s">
        <v>4676</v>
      </c>
      <c r="I489" s="452" t="s">
        <v>4290</v>
      </c>
      <c r="J489" s="452" t="s">
        <v>4305</v>
      </c>
      <c r="K489" s="452" t="s">
        <v>4306</v>
      </c>
      <c r="L489" s="452" t="s">
        <v>179</v>
      </c>
      <c r="M489" s="452" t="s">
        <v>420</v>
      </c>
      <c r="N489" s="452">
        <v>15857.0</v>
      </c>
      <c r="O489" s="452" t="s">
        <v>4307</v>
      </c>
      <c r="P489" s="452">
        <v>41.431434406433</v>
      </c>
      <c r="Q489" s="452">
        <v>-78.5430456466953</v>
      </c>
      <c r="U489" s="452" t="s">
        <v>4288</v>
      </c>
      <c r="V489" s="452" t="s">
        <v>4290</v>
      </c>
      <c r="W489" s="452" t="s">
        <v>4294</v>
      </c>
      <c r="X489" s="452" t="s">
        <v>4161</v>
      </c>
      <c r="Y489" s="452" t="s">
        <v>659</v>
      </c>
      <c r="Z489" s="452" t="s">
        <v>498</v>
      </c>
      <c r="AA489" s="452">
        <v>44426.0</v>
      </c>
      <c r="AB489" s="452" t="s">
        <v>4295</v>
      </c>
      <c r="AC489" s="452" t="s">
        <v>4950</v>
      </c>
      <c r="AD489" s="452">
        <v>30.0</v>
      </c>
      <c r="AE489" s="452" t="s">
        <v>4951</v>
      </c>
      <c r="AJ489" s="452" t="s">
        <v>4952</v>
      </c>
    </row>
    <row r="490" ht="15.75" customHeight="1">
      <c r="A490" s="452">
        <v>5143.0</v>
      </c>
      <c r="B490" s="452" t="s">
        <v>36</v>
      </c>
      <c r="C490" s="452" t="s">
        <v>37</v>
      </c>
      <c r="D490" s="452" t="s">
        <v>4288</v>
      </c>
      <c r="E490" s="452" t="s">
        <v>812</v>
      </c>
      <c r="F490" s="452" t="s">
        <v>4308</v>
      </c>
      <c r="G490" s="452" t="s">
        <v>223</v>
      </c>
      <c r="H490" s="452" t="s">
        <v>4676</v>
      </c>
      <c r="I490" s="452" t="s">
        <v>4290</v>
      </c>
      <c r="J490" s="452" t="s">
        <v>4309</v>
      </c>
      <c r="K490" s="452" t="s">
        <v>914</v>
      </c>
      <c r="L490" s="452" t="s">
        <v>26</v>
      </c>
      <c r="M490" s="452" t="s">
        <v>420</v>
      </c>
      <c r="N490" s="452">
        <v>91355.0</v>
      </c>
      <c r="O490" s="452" t="s">
        <v>4310</v>
      </c>
      <c r="P490" s="452">
        <v>34.4360557571004</v>
      </c>
      <c r="Q490" s="452">
        <v>-118.588908832101</v>
      </c>
      <c r="U490" s="452" t="s">
        <v>4288</v>
      </c>
      <c r="V490" s="452" t="s">
        <v>4290</v>
      </c>
      <c r="W490" s="452" t="s">
        <v>4294</v>
      </c>
      <c r="X490" s="452" t="s">
        <v>4161</v>
      </c>
      <c r="Y490" s="452" t="s">
        <v>659</v>
      </c>
      <c r="Z490" s="452" t="s">
        <v>498</v>
      </c>
      <c r="AA490" s="452">
        <v>44426.0</v>
      </c>
      <c r="AB490" s="452" t="s">
        <v>4295</v>
      </c>
      <c r="AC490" s="452" t="s">
        <v>4950</v>
      </c>
      <c r="AD490" s="452">
        <v>30.0</v>
      </c>
      <c r="AE490" s="452" t="s">
        <v>4951</v>
      </c>
      <c r="AJ490" s="452" t="s">
        <v>4952</v>
      </c>
    </row>
    <row r="491" ht="15.75" customHeight="1">
      <c r="A491" s="452">
        <v>5144.0</v>
      </c>
      <c r="B491" s="452" t="s">
        <v>36</v>
      </c>
      <c r="C491" s="452" t="s">
        <v>37</v>
      </c>
      <c r="D491" s="452" t="s">
        <v>298</v>
      </c>
      <c r="E491" s="452" t="s">
        <v>812</v>
      </c>
      <c r="F491" s="452" t="s">
        <v>298</v>
      </c>
      <c r="G491" s="452" t="s">
        <v>39</v>
      </c>
      <c r="H491" s="452" t="s">
        <v>4632</v>
      </c>
      <c r="I491" s="452" t="s">
        <v>1638</v>
      </c>
      <c r="J491" s="452" t="s">
        <v>1639</v>
      </c>
      <c r="K491" s="452" t="s">
        <v>1640</v>
      </c>
      <c r="L491" s="452" t="s">
        <v>26</v>
      </c>
      <c r="M491" s="452" t="s">
        <v>420</v>
      </c>
      <c r="N491" s="452">
        <v>93030.0</v>
      </c>
      <c r="O491" s="452" t="s">
        <v>1641</v>
      </c>
      <c r="P491" s="452">
        <v>34.2043541243129</v>
      </c>
      <c r="Q491" s="452">
        <v>-119.132623531631</v>
      </c>
      <c r="R491" s="452">
        <v>17.0</v>
      </c>
      <c r="U491" s="452" t="s">
        <v>298</v>
      </c>
      <c r="V491" s="452" t="s">
        <v>1638</v>
      </c>
      <c r="W491" s="452" t="s">
        <v>1640</v>
      </c>
      <c r="X491" s="452" t="s">
        <v>26</v>
      </c>
      <c r="Y491" s="452" t="s">
        <v>420</v>
      </c>
      <c r="Z491" s="452" t="s">
        <v>498</v>
      </c>
      <c r="AA491" s="452">
        <v>44766.0</v>
      </c>
      <c r="AB491" s="452" t="s">
        <v>1642</v>
      </c>
      <c r="AC491" s="452" t="s">
        <v>1644</v>
      </c>
      <c r="AD491" s="452">
        <v>8.0</v>
      </c>
      <c r="AE491" s="452" t="s">
        <v>4953</v>
      </c>
      <c r="AJ491" s="452" t="s">
        <v>1638</v>
      </c>
    </row>
    <row r="492" ht="15.75" customHeight="1">
      <c r="A492" s="452">
        <v>5145.0</v>
      </c>
      <c r="B492" s="452" t="s">
        <v>36</v>
      </c>
      <c r="C492" s="452" t="s">
        <v>37</v>
      </c>
      <c r="D492" s="452" t="s">
        <v>298</v>
      </c>
      <c r="E492" s="452" t="s">
        <v>812</v>
      </c>
      <c r="F492" s="452" t="s">
        <v>298</v>
      </c>
      <c r="G492" s="452" t="s">
        <v>39</v>
      </c>
      <c r="H492" s="452" t="s">
        <v>40</v>
      </c>
      <c r="I492" s="452" t="s">
        <v>1638</v>
      </c>
      <c r="J492" s="452" t="s">
        <v>1639</v>
      </c>
      <c r="K492" s="452" t="s">
        <v>1640</v>
      </c>
      <c r="L492" s="452" t="s">
        <v>26</v>
      </c>
      <c r="M492" s="452" t="s">
        <v>420</v>
      </c>
      <c r="N492" s="452">
        <v>93030.0</v>
      </c>
      <c r="O492" s="452" t="s">
        <v>1641</v>
      </c>
      <c r="P492" s="452">
        <v>34.2043541243129</v>
      </c>
      <c r="Q492" s="452">
        <v>-119.132623531631</v>
      </c>
      <c r="R492" s="452">
        <v>18.0</v>
      </c>
      <c r="U492" s="452" t="s">
        <v>298</v>
      </c>
      <c r="V492" s="452" t="s">
        <v>1638</v>
      </c>
      <c r="W492" s="452" t="s">
        <v>1640</v>
      </c>
      <c r="X492" s="452" t="s">
        <v>26</v>
      </c>
      <c r="Y492" s="452" t="s">
        <v>420</v>
      </c>
      <c r="Z492" s="452" t="s">
        <v>498</v>
      </c>
      <c r="AA492" s="452">
        <v>44766.0</v>
      </c>
      <c r="AB492" s="452" t="s">
        <v>1642</v>
      </c>
      <c r="AC492" s="452" t="s">
        <v>1644</v>
      </c>
      <c r="AD492" s="452">
        <v>8.0</v>
      </c>
      <c r="AE492" s="452" t="s">
        <v>1643</v>
      </c>
      <c r="AJ492" s="452" t="s">
        <v>1645</v>
      </c>
    </row>
    <row r="493" ht="15.75" customHeight="1">
      <c r="A493" s="452">
        <v>5146.0</v>
      </c>
      <c r="B493" s="452" t="s">
        <v>36</v>
      </c>
      <c r="C493" s="452" t="s">
        <v>37</v>
      </c>
      <c r="D493" s="452" t="s">
        <v>299</v>
      </c>
      <c r="E493" s="452" t="s">
        <v>812</v>
      </c>
      <c r="F493" s="452" t="s">
        <v>299</v>
      </c>
      <c r="G493" s="452" t="s">
        <v>39</v>
      </c>
      <c r="H493" s="452" t="s">
        <v>40</v>
      </c>
      <c r="I493" s="452" t="s">
        <v>1651</v>
      </c>
      <c r="J493" s="452" t="s">
        <v>1652</v>
      </c>
      <c r="K493" s="452" t="s">
        <v>1653</v>
      </c>
      <c r="L493" s="452" t="s">
        <v>127</v>
      </c>
      <c r="M493" s="452" t="s">
        <v>420</v>
      </c>
      <c r="N493" s="452">
        <v>27410.0</v>
      </c>
      <c r="O493" s="452" t="s">
        <v>1654</v>
      </c>
      <c r="P493" s="452">
        <v>36.07</v>
      </c>
      <c r="Q493" s="452">
        <v>-79.79</v>
      </c>
      <c r="R493" s="452">
        <v>20.0</v>
      </c>
      <c r="S493" s="452">
        <v>1.0</v>
      </c>
      <c r="T493" s="452" t="s">
        <v>43</v>
      </c>
      <c r="U493" s="452" t="s">
        <v>299</v>
      </c>
      <c r="V493" s="452" t="s">
        <v>1651</v>
      </c>
      <c r="W493" s="452" t="s">
        <v>1653</v>
      </c>
      <c r="X493" s="452" t="s">
        <v>127</v>
      </c>
      <c r="Y493" s="452" t="s">
        <v>420</v>
      </c>
      <c r="Z493" s="452" t="s">
        <v>610</v>
      </c>
      <c r="AA493" s="452">
        <v>44774.0</v>
      </c>
      <c r="AB493" s="452" t="s">
        <v>1655</v>
      </c>
      <c r="AC493" s="452" t="s">
        <v>1657</v>
      </c>
      <c r="AD493" s="452">
        <v>27.0</v>
      </c>
      <c r="AE493" s="452" t="s">
        <v>1656</v>
      </c>
      <c r="AJ493" s="452" t="s">
        <v>1651</v>
      </c>
    </row>
    <row r="494" ht="15.75" customHeight="1">
      <c r="A494" s="452">
        <v>5147.0</v>
      </c>
      <c r="B494" s="452" t="s">
        <v>36</v>
      </c>
      <c r="C494" s="452" t="s">
        <v>37</v>
      </c>
      <c r="D494" s="452" t="s">
        <v>53</v>
      </c>
      <c r="E494" s="452" t="s">
        <v>812</v>
      </c>
      <c r="F494" s="452" t="s">
        <v>53</v>
      </c>
      <c r="G494" s="452" t="s">
        <v>39</v>
      </c>
      <c r="H494" s="452" t="s">
        <v>40</v>
      </c>
      <c r="I494" s="452" t="s">
        <v>1663</v>
      </c>
      <c r="J494" s="452" t="s">
        <v>1664</v>
      </c>
      <c r="K494" s="452" t="s">
        <v>748</v>
      </c>
      <c r="L494" s="452" t="s">
        <v>26</v>
      </c>
      <c r="M494" s="452" t="s">
        <v>420</v>
      </c>
      <c r="N494" s="452">
        <v>94550.0</v>
      </c>
      <c r="O494" s="452" t="s">
        <v>1665</v>
      </c>
      <c r="P494" s="452">
        <v>37.68</v>
      </c>
      <c r="Q494" s="452">
        <v>-121.76</v>
      </c>
      <c r="R494" s="452">
        <v>50.0</v>
      </c>
      <c r="S494" s="452">
        <v>1.0</v>
      </c>
      <c r="T494" s="452" t="s">
        <v>43</v>
      </c>
      <c r="U494" s="452" t="s">
        <v>53</v>
      </c>
      <c r="V494" s="452" t="s">
        <v>1663</v>
      </c>
      <c r="W494" s="452" t="s">
        <v>748</v>
      </c>
      <c r="X494" s="452" t="s">
        <v>26</v>
      </c>
      <c r="Y494" s="452" t="s">
        <v>420</v>
      </c>
      <c r="Z494" s="452" t="s">
        <v>610</v>
      </c>
      <c r="AA494" s="452">
        <v>44774.0</v>
      </c>
      <c r="AB494" s="452" t="s">
        <v>1666</v>
      </c>
      <c r="AC494" s="452" t="s">
        <v>1667</v>
      </c>
      <c r="AD494" s="452">
        <v>25.0</v>
      </c>
      <c r="AE494" s="452" t="s">
        <v>237</v>
      </c>
      <c r="AJ494" s="452" t="s">
        <v>1663</v>
      </c>
    </row>
    <row r="495" ht="15.75" customHeight="1">
      <c r="A495" s="452">
        <v>5148.0</v>
      </c>
      <c r="B495" s="452" t="s">
        <v>36</v>
      </c>
      <c r="C495" s="452" t="s">
        <v>37</v>
      </c>
      <c r="D495" s="452" t="s">
        <v>301</v>
      </c>
      <c r="E495" s="452" t="s">
        <v>812</v>
      </c>
      <c r="F495" s="452" t="s">
        <v>1668</v>
      </c>
      <c r="G495" s="452" t="s">
        <v>39</v>
      </c>
      <c r="H495" s="452" t="s">
        <v>40</v>
      </c>
      <c r="I495" s="452" t="s">
        <v>1595</v>
      </c>
      <c r="J495" s="452" t="s">
        <v>1669</v>
      </c>
      <c r="K495" s="452" t="s">
        <v>1670</v>
      </c>
      <c r="L495" s="452" t="s">
        <v>26</v>
      </c>
      <c r="M495" s="452" t="s">
        <v>420</v>
      </c>
      <c r="N495" s="452" t="s">
        <v>1671</v>
      </c>
      <c r="O495" s="452" t="s">
        <v>1672</v>
      </c>
      <c r="P495" s="452">
        <v>37.6515744556793</v>
      </c>
      <c r="Q495" s="452">
        <v>-122.414739688611</v>
      </c>
      <c r="R495" s="452">
        <v>37.0</v>
      </c>
      <c r="S495" s="452" t="s">
        <v>4954</v>
      </c>
      <c r="U495" s="452" t="s">
        <v>301</v>
      </c>
      <c r="V495" s="452" t="s">
        <v>1595</v>
      </c>
      <c r="W495" s="452" t="s">
        <v>1670</v>
      </c>
      <c r="X495" s="452" t="s">
        <v>26</v>
      </c>
      <c r="Y495" s="452" t="s">
        <v>420</v>
      </c>
      <c r="Z495" s="452" t="s">
        <v>445</v>
      </c>
      <c r="AA495" s="452">
        <v>45335.0</v>
      </c>
      <c r="AC495" s="452" t="s">
        <v>1673</v>
      </c>
      <c r="AD495" s="452">
        <v>19.0</v>
      </c>
      <c r="AF495" s="452" t="s">
        <v>1674</v>
      </c>
      <c r="AG495" s="452" t="s">
        <v>1675</v>
      </c>
      <c r="AH495" s="452" t="s">
        <v>1676</v>
      </c>
      <c r="AJ495" s="452" t="s">
        <v>1595</v>
      </c>
    </row>
    <row r="496" ht="15.75" customHeight="1">
      <c r="A496" s="452">
        <v>5149.0</v>
      </c>
      <c r="B496" s="452" t="s">
        <v>36</v>
      </c>
      <c r="C496" s="452" t="s">
        <v>37</v>
      </c>
      <c r="D496" s="452" t="s">
        <v>301</v>
      </c>
      <c r="E496" s="452" t="s">
        <v>812</v>
      </c>
      <c r="F496" s="452" t="s">
        <v>1668</v>
      </c>
      <c r="G496" s="452" t="s">
        <v>223</v>
      </c>
      <c r="H496" s="452" t="s">
        <v>4706</v>
      </c>
      <c r="I496" s="452" t="s">
        <v>1595</v>
      </c>
      <c r="J496" s="452" t="s">
        <v>1669</v>
      </c>
      <c r="K496" s="452" t="s">
        <v>1670</v>
      </c>
      <c r="L496" s="452" t="s">
        <v>26</v>
      </c>
      <c r="M496" s="452" t="s">
        <v>420</v>
      </c>
      <c r="N496" s="452" t="s">
        <v>1671</v>
      </c>
      <c r="O496" s="452" t="s">
        <v>1672</v>
      </c>
      <c r="P496" s="452">
        <v>37.6515744556793</v>
      </c>
      <c r="Q496" s="452">
        <v>-122.414739688611</v>
      </c>
      <c r="R496" s="452">
        <v>38.0</v>
      </c>
      <c r="S496" s="452" t="s">
        <v>4954</v>
      </c>
      <c r="U496" s="452" t="s">
        <v>301</v>
      </c>
      <c r="V496" s="452" t="s">
        <v>1595</v>
      </c>
      <c r="W496" s="452" t="s">
        <v>1670</v>
      </c>
      <c r="X496" s="452" t="s">
        <v>26</v>
      </c>
      <c r="Y496" s="452" t="s">
        <v>420</v>
      </c>
      <c r="Z496" s="452" t="s">
        <v>445</v>
      </c>
      <c r="AA496" s="452">
        <v>45335.0</v>
      </c>
      <c r="AC496" s="452" t="s">
        <v>1673</v>
      </c>
      <c r="AD496" s="452">
        <v>19.0</v>
      </c>
      <c r="AF496" s="452" t="s">
        <v>1674</v>
      </c>
      <c r="AG496" s="452" t="s">
        <v>1675</v>
      </c>
      <c r="AH496" s="452" t="s">
        <v>1676</v>
      </c>
      <c r="AJ496" s="452" t="s">
        <v>1595</v>
      </c>
    </row>
    <row r="497" ht="15.75" customHeight="1">
      <c r="A497" s="452">
        <v>5150.0</v>
      </c>
      <c r="B497" s="452" t="s">
        <v>149</v>
      </c>
      <c r="C497" s="452" t="s">
        <v>37</v>
      </c>
      <c r="D497" s="452" t="s">
        <v>156</v>
      </c>
      <c r="E497" s="452" t="s">
        <v>812</v>
      </c>
      <c r="F497" s="452" t="s">
        <v>1677</v>
      </c>
      <c r="G497" s="452" t="s">
        <v>39</v>
      </c>
      <c r="H497" s="452" t="s">
        <v>40</v>
      </c>
      <c r="I497" s="452" t="s">
        <v>1678</v>
      </c>
      <c r="J497" s="452" t="s">
        <v>1679</v>
      </c>
      <c r="K497" s="452" t="s">
        <v>1486</v>
      </c>
      <c r="L497" s="452" t="s">
        <v>26</v>
      </c>
      <c r="M497" s="452" t="s">
        <v>420</v>
      </c>
      <c r="N497" s="452">
        <v>90067.0</v>
      </c>
      <c r="P497" s="452">
        <v>34.0595935177849</v>
      </c>
      <c r="Q497" s="452">
        <v>-118.413922545095</v>
      </c>
      <c r="S497" s="452">
        <v>54.0</v>
      </c>
      <c r="T497" s="452" t="s">
        <v>23</v>
      </c>
      <c r="U497" s="452" t="s">
        <v>156</v>
      </c>
      <c r="V497" s="452" t="s">
        <v>1678</v>
      </c>
      <c r="W497" s="452" t="s">
        <v>1486</v>
      </c>
      <c r="X497" s="452" t="s">
        <v>1486</v>
      </c>
      <c r="Y497" s="452" t="s">
        <v>420</v>
      </c>
      <c r="Z497" s="452" t="s">
        <v>498</v>
      </c>
      <c r="AA497" s="452">
        <v>44781.0</v>
      </c>
      <c r="AB497" s="452" t="s">
        <v>1681</v>
      </c>
      <c r="AC497" s="452" t="s">
        <v>1683</v>
      </c>
      <c r="AD497" s="452">
        <v>30.0</v>
      </c>
      <c r="AE497" s="452" t="s">
        <v>1682</v>
      </c>
      <c r="AJ497" s="452" t="s">
        <v>1684</v>
      </c>
    </row>
    <row r="498" ht="15.75" customHeight="1">
      <c r="A498" s="452">
        <v>5151.0</v>
      </c>
      <c r="B498" s="452" t="s">
        <v>149</v>
      </c>
      <c r="C498" s="452" t="s">
        <v>37</v>
      </c>
      <c r="D498" s="452" t="s">
        <v>342</v>
      </c>
      <c r="E498" s="452" t="s">
        <v>812</v>
      </c>
      <c r="F498" s="452" t="s">
        <v>1688</v>
      </c>
      <c r="G498" s="452" t="s">
        <v>39</v>
      </c>
      <c r="H498" s="452" t="s">
        <v>40</v>
      </c>
      <c r="I498" s="452" t="s">
        <v>1689</v>
      </c>
      <c r="K498" s="452" t="s">
        <v>1690</v>
      </c>
      <c r="L498" s="452" t="s">
        <v>103</v>
      </c>
      <c r="M498" s="452" t="s">
        <v>618</v>
      </c>
      <c r="N498" s="452" t="s">
        <v>1691</v>
      </c>
      <c r="P498" s="452">
        <v>42.296901815874</v>
      </c>
      <c r="Q498" s="452">
        <v>-82.9857604736629</v>
      </c>
      <c r="S498" s="452">
        <v>45.0</v>
      </c>
      <c r="T498" s="452" t="s">
        <v>23</v>
      </c>
      <c r="U498" s="452" t="s">
        <v>342</v>
      </c>
      <c r="V498" s="452" t="s">
        <v>1693</v>
      </c>
      <c r="W498" s="452" t="s">
        <v>1694</v>
      </c>
      <c r="X498" s="452" t="s">
        <v>1695</v>
      </c>
      <c r="Y498" s="452" t="s">
        <v>1696</v>
      </c>
      <c r="Z498" s="452" t="s">
        <v>498</v>
      </c>
      <c r="AA498" s="452">
        <v>45096.0</v>
      </c>
      <c r="AB498" s="452" t="s">
        <v>1697</v>
      </c>
      <c r="AC498" s="452" t="s">
        <v>1699</v>
      </c>
      <c r="AD498" s="452">
        <v>25.0</v>
      </c>
      <c r="AE498" s="452" t="s">
        <v>1698</v>
      </c>
      <c r="AJ498" s="452" t="s">
        <v>1689</v>
      </c>
    </row>
    <row r="499" ht="15.75" customHeight="1">
      <c r="A499" s="452">
        <v>5152.0</v>
      </c>
      <c r="B499" s="452" t="s">
        <v>149</v>
      </c>
      <c r="C499" s="452" t="s">
        <v>37</v>
      </c>
      <c r="D499" s="452" t="s">
        <v>344</v>
      </c>
      <c r="E499" s="452" t="s">
        <v>812</v>
      </c>
      <c r="F499" s="452" t="s">
        <v>1700</v>
      </c>
      <c r="G499" s="452" t="s">
        <v>39</v>
      </c>
      <c r="H499" s="452" t="s">
        <v>48</v>
      </c>
      <c r="I499" s="452" t="s">
        <v>1701</v>
      </c>
      <c r="K499" s="452" t="s">
        <v>1125</v>
      </c>
      <c r="L499" s="452" t="s">
        <v>64</v>
      </c>
      <c r="M499" s="452" t="s">
        <v>420</v>
      </c>
      <c r="P499" s="452">
        <v>40.495539904812</v>
      </c>
      <c r="Q499" s="452">
        <v>-86.131014737889</v>
      </c>
      <c r="S499" s="452">
        <v>23.0</v>
      </c>
      <c r="T499" s="452" t="s">
        <v>23</v>
      </c>
      <c r="U499" s="452" t="s">
        <v>342</v>
      </c>
      <c r="V499" s="452" t="s">
        <v>1703</v>
      </c>
      <c r="W499" s="452" t="s">
        <v>1704</v>
      </c>
      <c r="X499" s="452" t="s">
        <v>1695</v>
      </c>
      <c r="Y499" s="452" t="s">
        <v>1696</v>
      </c>
      <c r="Z499" s="452" t="s">
        <v>498</v>
      </c>
      <c r="AA499" s="452">
        <v>44781.0</v>
      </c>
      <c r="AB499" s="452" t="s">
        <v>1705</v>
      </c>
      <c r="AC499" s="452" t="s">
        <v>1707</v>
      </c>
      <c r="AD499" s="452">
        <v>20.0</v>
      </c>
      <c r="AE499" s="452" t="s">
        <v>1706</v>
      </c>
      <c r="AJ499" s="452" t="s">
        <v>1701</v>
      </c>
    </row>
    <row r="500" ht="15.75" customHeight="1">
      <c r="A500" s="452">
        <v>5153.0</v>
      </c>
      <c r="B500" s="452" t="s">
        <v>36</v>
      </c>
      <c r="C500" s="452" t="s">
        <v>37</v>
      </c>
      <c r="D500" s="452" t="s">
        <v>100</v>
      </c>
      <c r="E500" s="452" t="s">
        <v>1209</v>
      </c>
      <c r="F500" s="452" t="s">
        <v>1725</v>
      </c>
      <c r="G500" s="452" t="s">
        <v>39</v>
      </c>
      <c r="H500" s="452" t="s">
        <v>40</v>
      </c>
      <c r="I500" s="452" t="s">
        <v>1718</v>
      </c>
      <c r="J500" s="452" t="s">
        <v>1726</v>
      </c>
      <c r="K500" s="452" t="s">
        <v>1727</v>
      </c>
      <c r="L500" s="452" t="s">
        <v>103</v>
      </c>
      <c r="M500" s="452" t="s">
        <v>618</v>
      </c>
      <c r="N500" s="452" t="s">
        <v>1728</v>
      </c>
      <c r="O500" s="452" t="s">
        <v>1116</v>
      </c>
      <c r="P500" s="452">
        <v>45.3255969263634</v>
      </c>
      <c r="Q500" s="452">
        <v>-75.8369008306913</v>
      </c>
      <c r="U500" s="452" t="s">
        <v>1729</v>
      </c>
      <c r="V500" s="452" t="s">
        <v>1718</v>
      </c>
      <c r="W500" s="452" t="s">
        <v>1719</v>
      </c>
      <c r="X500" s="452" t="s">
        <v>141</v>
      </c>
      <c r="Y500" s="452" t="s">
        <v>420</v>
      </c>
      <c r="Z500" s="452" t="s">
        <v>478</v>
      </c>
      <c r="AB500" s="452" t="s">
        <v>1731</v>
      </c>
      <c r="AC500" s="452" t="s">
        <v>4955</v>
      </c>
      <c r="AD500" s="452">
        <v>29.0</v>
      </c>
      <c r="AE500" s="452" t="s">
        <v>1732</v>
      </c>
      <c r="AJ500" s="452" t="s">
        <v>1734</v>
      </c>
    </row>
    <row r="501" ht="15.75" customHeight="1">
      <c r="A501" s="452">
        <v>5154.0</v>
      </c>
      <c r="B501" s="452" t="s">
        <v>36</v>
      </c>
      <c r="C501" s="452" t="s">
        <v>37</v>
      </c>
      <c r="D501" s="452" t="s">
        <v>4956</v>
      </c>
      <c r="E501" s="452" t="s">
        <v>1209</v>
      </c>
      <c r="F501" s="452" t="s">
        <v>4957</v>
      </c>
      <c r="G501" s="452" t="s">
        <v>223</v>
      </c>
      <c r="H501" s="452" t="s">
        <v>4638</v>
      </c>
      <c r="I501" s="452" t="s">
        <v>4958</v>
      </c>
      <c r="J501" s="452" t="s">
        <v>4959</v>
      </c>
      <c r="K501" s="452" t="s">
        <v>4960</v>
      </c>
      <c r="L501" s="452" t="s">
        <v>4342</v>
      </c>
      <c r="M501" s="452" t="s">
        <v>651</v>
      </c>
      <c r="N501" s="452">
        <v>85340.0</v>
      </c>
      <c r="O501" s="452" t="s">
        <v>4961</v>
      </c>
      <c r="P501" s="452">
        <v>27.9457475363449</v>
      </c>
      <c r="Q501" s="452">
        <v>-110.812194</v>
      </c>
      <c r="U501" s="452" t="s">
        <v>4956</v>
      </c>
      <c r="V501" s="452" t="s">
        <v>4958</v>
      </c>
      <c r="W501" s="452" t="s">
        <v>4962</v>
      </c>
      <c r="X501" s="452" t="s">
        <v>179</v>
      </c>
      <c r="Y501" s="452" t="s">
        <v>420</v>
      </c>
      <c r="Z501" s="452" t="s">
        <v>498</v>
      </c>
      <c r="AA501" s="452">
        <v>44430.0</v>
      </c>
      <c r="AB501" s="452" t="s">
        <v>4963</v>
      </c>
      <c r="AC501" s="452" t="s">
        <v>4964</v>
      </c>
      <c r="AD501" s="452">
        <v>21.0</v>
      </c>
      <c r="AE501" s="452" t="s">
        <v>4965</v>
      </c>
      <c r="AJ501" s="452" t="s">
        <v>4966</v>
      </c>
    </row>
    <row r="502" ht="15.75" customHeight="1">
      <c r="A502" s="452">
        <v>5155.0</v>
      </c>
      <c r="B502" s="452" t="s">
        <v>36</v>
      </c>
      <c r="C502" s="452" t="s">
        <v>37</v>
      </c>
      <c r="D502" s="452" t="s">
        <v>4956</v>
      </c>
      <c r="E502" s="452" t="s">
        <v>1209</v>
      </c>
      <c r="F502" s="452" t="s">
        <v>4967</v>
      </c>
      <c r="G502" s="452" t="s">
        <v>223</v>
      </c>
      <c r="H502" s="452" t="s">
        <v>4638</v>
      </c>
      <c r="I502" s="452" t="s">
        <v>4958</v>
      </c>
      <c r="J502" s="452" t="s">
        <v>4968</v>
      </c>
      <c r="K502" s="452" t="s">
        <v>4969</v>
      </c>
      <c r="L502" s="452" t="s">
        <v>4342</v>
      </c>
      <c r="M502" s="452" t="s">
        <v>651</v>
      </c>
      <c r="N502" s="452">
        <v>83118.0</v>
      </c>
      <c r="O502" s="452" t="s">
        <v>4970</v>
      </c>
      <c r="P502" s="452">
        <v>29.1889192796664</v>
      </c>
      <c r="Q502" s="452">
        <v>-111.007330631701</v>
      </c>
      <c r="R502" s="452">
        <v>175.0</v>
      </c>
      <c r="U502" s="452" t="s">
        <v>4956</v>
      </c>
      <c r="V502" s="452" t="s">
        <v>4958</v>
      </c>
      <c r="W502" s="452" t="s">
        <v>4962</v>
      </c>
      <c r="X502" s="452" t="s">
        <v>179</v>
      </c>
      <c r="Y502" s="452" t="s">
        <v>420</v>
      </c>
      <c r="Z502" s="452" t="s">
        <v>498</v>
      </c>
      <c r="AA502" s="452">
        <v>44430.0</v>
      </c>
      <c r="AB502" s="452" t="s">
        <v>4963</v>
      </c>
      <c r="AC502" s="452" t="s">
        <v>4964</v>
      </c>
      <c r="AD502" s="452">
        <v>21.0</v>
      </c>
      <c r="AE502" s="452" t="s">
        <v>4965</v>
      </c>
      <c r="AJ502" s="452" t="s">
        <v>4966</v>
      </c>
    </row>
    <row r="503" ht="15.75" customHeight="1">
      <c r="A503" s="452">
        <v>5156.0</v>
      </c>
      <c r="B503" s="452" t="s">
        <v>36</v>
      </c>
      <c r="C503" s="452" t="s">
        <v>37</v>
      </c>
      <c r="D503" s="452" t="s">
        <v>4956</v>
      </c>
      <c r="E503" s="452" t="s">
        <v>1209</v>
      </c>
      <c r="F503" s="452" t="s">
        <v>4971</v>
      </c>
      <c r="G503" s="452" t="s">
        <v>223</v>
      </c>
      <c r="H503" s="452" t="s">
        <v>4638</v>
      </c>
      <c r="I503" s="452" t="s">
        <v>4958</v>
      </c>
      <c r="J503" s="452" t="s">
        <v>4972</v>
      </c>
      <c r="K503" s="452" t="s">
        <v>1653</v>
      </c>
      <c r="L503" s="452" t="s">
        <v>127</v>
      </c>
      <c r="M503" s="452" t="s">
        <v>420</v>
      </c>
      <c r="N503" s="452">
        <v>27409.0</v>
      </c>
      <c r="O503" s="452" t="s">
        <v>4973</v>
      </c>
      <c r="P503" s="452">
        <v>36.0778024788067</v>
      </c>
      <c r="Q503" s="452">
        <v>-79.9735268616718</v>
      </c>
      <c r="U503" s="452" t="s">
        <v>4956</v>
      </c>
      <c r="V503" s="452" t="s">
        <v>4958</v>
      </c>
      <c r="W503" s="452" t="s">
        <v>4962</v>
      </c>
      <c r="X503" s="452" t="s">
        <v>179</v>
      </c>
      <c r="Y503" s="452" t="s">
        <v>420</v>
      </c>
      <c r="Z503" s="452" t="s">
        <v>498</v>
      </c>
      <c r="AA503" s="452">
        <v>44430.0</v>
      </c>
      <c r="AB503" s="452" t="s">
        <v>4963</v>
      </c>
      <c r="AC503" s="452" t="s">
        <v>4964</v>
      </c>
      <c r="AD503" s="452">
        <v>21.0</v>
      </c>
      <c r="AE503" s="452" t="s">
        <v>4965</v>
      </c>
      <c r="AJ503" s="452" t="s">
        <v>4966</v>
      </c>
    </row>
    <row r="504" ht="15.75" customHeight="1">
      <c r="A504" s="452">
        <v>5157.0</v>
      </c>
      <c r="B504" s="452" t="s">
        <v>36</v>
      </c>
      <c r="C504" s="452" t="s">
        <v>37</v>
      </c>
      <c r="D504" s="452" t="s">
        <v>305</v>
      </c>
      <c r="E504" s="452" t="s">
        <v>812</v>
      </c>
      <c r="F504" s="452" t="s">
        <v>305</v>
      </c>
      <c r="G504" s="452" t="s">
        <v>39</v>
      </c>
      <c r="H504" s="452" t="s">
        <v>40</v>
      </c>
      <c r="I504" s="452" t="s">
        <v>1751</v>
      </c>
      <c r="J504" s="452" t="s">
        <v>1752</v>
      </c>
      <c r="K504" s="452" t="s">
        <v>1160</v>
      </c>
      <c r="L504" s="452" t="s">
        <v>26</v>
      </c>
      <c r="M504" s="452" t="s">
        <v>420</v>
      </c>
      <c r="N504" s="452">
        <v>94539.0</v>
      </c>
      <c r="O504" s="452" t="s">
        <v>1753</v>
      </c>
      <c r="P504" s="452">
        <v>37.4649522950428</v>
      </c>
      <c r="Q504" s="452">
        <v>-121.918059545037</v>
      </c>
      <c r="R504" s="452">
        <v>75.0</v>
      </c>
      <c r="U504" s="452" t="s">
        <v>305</v>
      </c>
      <c r="V504" s="452" t="s">
        <v>1751</v>
      </c>
      <c r="W504" s="452" t="s">
        <v>1160</v>
      </c>
      <c r="X504" s="452" t="s">
        <v>26</v>
      </c>
      <c r="Y504" s="452" t="s">
        <v>420</v>
      </c>
      <c r="Z504" s="452" t="s">
        <v>498</v>
      </c>
      <c r="AA504" s="452">
        <v>44766.0</v>
      </c>
      <c r="AB504" s="452" t="s">
        <v>1754</v>
      </c>
      <c r="AC504" s="452" t="s">
        <v>1756</v>
      </c>
      <c r="AD504" s="452">
        <v>25.0</v>
      </c>
      <c r="AE504" s="452" t="s">
        <v>1755</v>
      </c>
      <c r="AJ504" s="452" t="s">
        <v>1757</v>
      </c>
    </row>
    <row r="505" ht="15.75" customHeight="1">
      <c r="A505" s="452">
        <v>5158.0</v>
      </c>
      <c r="B505" s="452" t="s">
        <v>36</v>
      </c>
      <c r="C505" s="452" t="s">
        <v>37</v>
      </c>
      <c r="D505" s="452" t="s">
        <v>120</v>
      </c>
      <c r="E505" s="452" t="s">
        <v>812</v>
      </c>
      <c r="F505" s="452" t="s">
        <v>1758</v>
      </c>
      <c r="G505" s="452" t="s">
        <v>39</v>
      </c>
      <c r="H505" s="452" t="s">
        <v>40</v>
      </c>
      <c r="I505" s="452" t="s">
        <v>1759</v>
      </c>
      <c r="J505" s="452" t="s">
        <v>1760</v>
      </c>
      <c r="K505" s="452" t="s">
        <v>1377</v>
      </c>
      <c r="L505" s="452" t="s">
        <v>95</v>
      </c>
      <c r="M505" s="452" t="s">
        <v>420</v>
      </c>
      <c r="N505" s="452">
        <v>78725.0</v>
      </c>
      <c r="O505" s="452" t="s">
        <v>1761</v>
      </c>
      <c r="P505" s="452">
        <v>30.23</v>
      </c>
      <c r="Q505" s="452">
        <v>-97.61</v>
      </c>
      <c r="R505" s="452">
        <v>800.0</v>
      </c>
      <c r="S505" s="452">
        <v>100.0</v>
      </c>
      <c r="T505" s="452" t="s">
        <v>43</v>
      </c>
      <c r="U505" s="452" t="s">
        <v>120</v>
      </c>
      <c r="V505" s="452" t="s">
        <v>1762</v>
      </c>
      <c r="W505" s="452" t="s">
        <v>1377</v>
      </c>
      <c r="X505" s="452" t="s">
        <v>95</v>
      </c>
      <c r="Y505" s="452" t="s">
        <v>420</v>
      </c>
      <c r="Z505" s="452" t="s">
        <v>498</v>
      </c>
      <c r="AA505" s="452">
        <v>45304.0</v>
      </c>
      <c r="AB505" s="452" t="s">
        <v>1763</v>
      </c>
      <c r="AC505" s="452" t="s">
        <v>1764</v>
      </c>
      <c r="AD505" s="452">
        <v>29.0</v>
      </c>
      <c r="AE505" s="452" t="s">
        <v>237</v>
      </c>
      <c r="AJ505" s="452" t="s">
        <v>1765</v>
      </c>
    </row>
    <row r="506" ht="15.75" customHeight="1">
      <c r="A506" s="452">
        <v>5159.0</v>
      </c>
      <c r="B506" s="452" t="s">
        <v>36</v>
      </c>
      <c r="C506" s="452" t="s">
        <v>37</v>
      </c>
      <c r="D506" s="452" t="s">
        <v>121</v>
      </c>
      <c r="E506" s="452" t="s">
        <v>812</v>
      </c>
      <c r="F506" s="452" t="s">
        <v>1766</v>
      </c>
      <c r="G506" s="452" t="s">
        <v>39</v>
      </c>
      <c r="H506" s="452" t="s">
        <v>40</v>
      </c>
      <c r="I506" s="452" t="s">
        <v>1767</v>
      </c>
      <c r="J506" s="452" t="s">
        <v>1768</v>
      </c>
      <c r="K506" s="452" t="s">
        <v>1769</v>
      </c>
      <c r="L506" s="452" t="s">
        <v>49</v>
      </c>
      <c r="M506" s="452" t="s">
        <v>420</v>
      </c>
      <c r="N506" s="452">
        <v>89434.0</v>
      </c>
      <c r="O506" s="452" t="s">
        <v>1770</v>
      </c>
      <c r="P506" s="452">
        <v>39.5376459951667</v>
      </c>
      <c r="Q506" s="452">
        <v>-119.438986058471</v>
      </c>
      <c r="R506" s="452">
        <v>600.0</v>
      </c>
      <c r="S506" s="452">
        <v>20.0</v>
      </c>
      <c r="T506" s="452" t="s">
        <v>122</v>
      </c>
      <c r="U506" s="452" t="s">
        <v>124</v>
      </c>
      <c r="V506" s="452" t="s">
        <v>1762</v>
      </c>
      <c r="W506" s="452" t="s">
        <v>1377</v>
      </c>
      <c r="X506" s="452" t="s">
        <v>95</v>
      </c>
      <c r="Y506" s="452" t="s">
        <v>420</v>
      </c>
      <c r="Z506" s="452" t="s">
        <v>498</v>
      </c>
      <c r="AA506" s="452">
        <v>45096.0</v>
      </c>
      <c r="AB506" s="452" t="s">
        <v>1771</v>
      </c>
      <c r="AC506" s="452" t="s">
        <v>1773</v>
      </c>
      <c r="AD506" s="452">
        <v>29.0</v>
      </c>
      <c r="AE506" s="452" t="s">
        <v>1772</v>
      </c>
      <c r="AJ506" s="452" t="s">
        <v>1774</v>
      </c>
    </row>
    <row r="507" ht="15.75" customHeight="1">
      <c r="A507" s="452">
        <v>5160.0</v>
      </c>
      <c r="B507" s="452" t="s">
        <v>36</v>
      </c>
      <c r="C507" s="452" t="s">
        <v>37</v>
      </c>
      <c r="D507" s="452" t="s">
        <v>121</v>
      </c>
      <c r="E507" s="452" t="s">
        <v>812</v>
      </c>
      <c r="F507" s="452" t="s">
        <v>1766</v>
      </c>
      <c r="G507" s="452" t="s">
        <v>39</v>
      </c>
      <c r="H507" s="452" t="s">
        <v>4632</v>
      </c>
      <c r="I507" s="452" t="s">
        <v>1767</v>
      </c>
      <c r="J507" s="452" t="s">
        <v>1768</v>
      </c>
      <c r="K507" s="452" t="s">
        <v>1769</v>
      </c>
      <c r="L507" s="452" t="s">
        <v>49</v>
      </c>
      <c r="M507" s="452" t="s">
        <v>420</v>
      </c>
      <c r="N507" s="452">
        <v>89434.0</v>
      </c>
      <c r="O507" s="452" t="s">
        <v>1770</v>
      </c>
      <c r="P507" s="452">
        <v>39.5376459951667</v>
      </c>
      <c r="Q507" s="452">
        <v>-119.438986058471</v>
      </c>
      <c r="R507" s="452">
        <v>600.0</v>
      </c>
      <c r="S507" s="452">
        <v>20.0</v>
      </c>
      <c r="T507" s="452" t="s">
        <v>122</v>
      </c>
      <c r="U507" s="452" t="s">
        <v>124</v>
      </c>
      <c r="V507" s="452" t="s">
        <v>1762</v>
      </c>
      <c r="W507" s="452" t="s">
        <v>1377</v>
      </c>
      <c r="X507" s="452" t="s">
        <v>95</v>
      </c>
      <c r="Y507" s="452" t="s">
        <v>420</v>
      </c>
      <c r="Z507" s="452" t="s">
        <v>498</v>
      </c>
      <c r="AA507" s="452">
        <v>45096.0</v>
      </c>
      <c r="AB507" s="452" t="s">
        <v>1771</v>
      </c>
      <c r="AC507" s="452" t="s">
        <v>1773</v>
      </c>
      <c r="AD507" s="452">
        <v>29.0</v>
      </c>
      <c r="AE507" s="452" t="s">
        <v>1772</v>
      </c>
      <c r="AJ507" s="452" t="s">
        <v>1774</v>
      </c>
    </row>
    <row r="508" ht="15.75" customHeight="1">
      <c r="A508" s="452">
        <v>5161.0</v>
      </c>
      <c r="B508" s="452" t="s">
        <v>36</v>
      </c>
      <c r="C508" s="452" t="s">
        <v>37</v>
      </c>
      <c r="D508" s="452" t="s">
        <v>306</v>
      </c>
      <c r="E508" s="452" t="s">
        <v>812</v>
      </c>
      <c r="F508" s="452" t="s">
        <v>1790</v>
      </c>
      <c r="G508" s="452" t="s">
        <v>39</v>
      </c>
      <c r="H508" s="452" t="s">
        <v>40</v>
      </c>
      <c r="I508" s="452" t="s">
        <v>1791</v>
      </c>
      <c r="J508" s="452" t="s">
        <v>1792</v>
      </c>
      <c r="K508" s="452" t="s">
        <v>1793</v>
      </c>
      <c r="L508" s="452" t="s">
        <v>195</v>
      </c>
      <c r="M508" s="452" t="s">
        <v>420</v>
      </c>
      <c r="N508" s="452">
        <v>32771.0</v>
      </c>
      <c r="O508" s="452" t="s">
        <v>1794</v>
      </c>
      <c r="P508" s="452">
        <v>28.8095536984856</v>
      </c>
      <c r="Q508" s="452">
        <v>-81.3170122452564</v>
      </c>
      <c r="R508" s="452">
        <v>30.0</v>
      </c>
      <c r="U508" s="452" t="s">
        <v>1790</v>
      </c>
      <c r="V508" s="452" t="s">
        <v>1791</v>
      </c>
      <c r="W508" s="452" t="s">
        <v>1793</v>
      </c>
      <c r="X508" s="452" t="s">
        <v>195</v>
      </c>
      <c r="Y508" s="452" t="s">
        <v>420</v>
      </c>
      <c r="Z508" s="452" t="s">
        <v>498</v>
      </c>
      <c r="AA508" s="452">
        <v>44766.0</v>
      </c>
      <c r="AB508" s="452" t="s">
        <v>714</v>
      </c>
      <c r="AC508" s="452" t="s">
        <v>1796</v>
      </c>
      <c r="AD508" s="452">
        <v>9.0</v>
      </c>
      <c r="AE508" s="452" t="s">
        <v>1795</v>
      </c>
      <c r="AJ508" s="452" t="s">
        <v>1797</v>
      </c>
    </row>
    <row r="509" ht="15.75" customHeight="1">
      <c r="A509" s="452">
        <v>5162.0</v>
      </c>
      <c r="B509" s="452" t="s">
        <v>36</v>
      </c>
      <c r="C509" s="452" t="s">
        <v>37</v>
      </c>
      <c r="D509" s="452" t="s">
        <v>307</v>
      </c>
      <c r="E509" s="452" t="s">
        <v>812</v>
      </c>
      <c r="F509" s="452" t="s">
        <v>307</v>
      </c>
      <c r="G509" s="452" t="s">
        <v>39</v>
      </c>
      <c r="H509" s="452" t="s">
        <v>40</v>
      </c>
      <c r="I509" s="452" t="s">
        <v>1808</v>
      </c>
      <c r="J509" s="452" t="s">
        <v>1809</v>
      </c>
      <c r="K509" s="452" t="s">
        <v>1810</v>
      </c>
      <c r="L509" s="452" t="s">
        <v>26</v>
      </c>
      <c r="M509" s="452" t="s">
        <v>420</v>
      </c>
      <c r="N509" s="452">
        <v>90670.0</v>
      </c>
      <c r="O509" s="452" t="s">
        <v>1811</v>
      </c>
      <c r="P509" s="452">
        <v>33.94</v>
      </c>
      <c r="Q509" s="452">
        <v>-118.07</v>
      </c>
      <c r="R509" s="452">
        <v>1000.0</v>
      </c>
      <c r="S509" s="452">
        <v>25.6</v>
      </c>
      <c r="T509" s="452" t="s">
        <v>4974</v>
      </c>
      <c r="U509" s="452" t="s">
        <v>307</v>
      </c>
      <c r="V509" s="452" t="s">
        <v>1808</v>
      </c>
      <c r="W509" s="452" t="s">
        <v>1810</v>
      </c>
      <c r="X509" s="452" t="s">
        <v>26</v>
      </c>
      <c r="Y509" s="452" t="s">
        <v>420</v>
      </c>
      <c r="Z509" s="452" t="s">
        <v>610</v>
      </c>
      <c r="AA509" s="452">
        <v>44774.0</v>
      </c>
      <c r="AB509" s="452" t="s">
        <v>1812</v>
      </c>
      <c r="AC509" s="452" t="s">
        <v>1814</v>
      </c>
      <c r="AD509" s="452">
        <v>28.0</v>
      </c>
      <c r="AE509" s="452" t="s">
        <v>1813</v>
      </c>
      <c r="AJ509" s="452" t="s">
        <v>1815</v>
      </c>
    </row>
    <row r="510" ht="15.75" customHeight="1">
      <c r="A510" s="452">
        <v>5163.0</v>
      </c>
      <c r="B510" s="452" t="s">
        <v>36</v>
      </c>
      <c r="C510" s="452" t="s">
        <v>37</v>
      </c>
      <c r="D510" s="452" t="s">
        <v>309</v>
      </c>
      <c r="E510" s="452" t="s">
        <v>812</v>
      </c>
      <c r="F510" s="452" t="s">
        <v>309</v>
      </c>
      <c r="G510" s="452" t="s">
        <v>39</v>
      </c>
      <c r="H510" s="452" t="s">
        <v>40</v>
      </c>
      <c r="I510" s="452" t="s">
        <v>1816</v>
      </c>
      <c r="J510" s="452" t="s">
        <v>1817</v>
      </c>
      <c r="K510" s="452" t="s">
        <v>1385</v>
      </c>
      <c r="L510" s="452" t="s">
        <v>22</v>
      </c>
      <c r="M510" s="452" t="s">
        <v>618</v>
      </c>
      <c r="N510" s="452" t="s">
        <v>1818</v>
      </c>
      <c r="O510" s="452" t="s">
        <v>1819</v>
      </c>
      <c r="P510" s="452">
        <v>46.8029729552083</v>
      </c>
      <c r="Q510" s="452">
        <v>-71.2511615195204</v>
      </c>
      <c r="R510" s="452">
        <v>73.0</v>
      </c>
      <c r="U510" s="452" t="s">
        <v>1820</v>
      </c>
      <c r="V510" s="452" t="s">
        <v>1816</v>
      </c>
      <c r="W510" s="452" t="s">
        <v>1385</v>
      </c>
      <c r="X510" s="452" t="s">
        <v>22</v>
      </c>
      <c r="Y510" s="452" t="s">
        <v>618</v>
      </c>
      <c r="Z510" s="452" t="s">
        <v>432</v>
      </c>
      <c r="AA510" s="452">
        <v>44420.0</v>
      </c>
      <c r="AB510" s="452" t="s">
        <v>1821</v>
      </c>
      <c r="AC510" s="452" t="s">
        <v>1823</v>
      </c>
      <c r="AD510" s="452">
        <v>30.0</v>
      </c>
      <c r="AE510" s="452" t="s">
        <v>1822</v>
      </c>
      <c r="AJ510" s="452" t="s">
        <v>1824</v>
      </c>
    </row>
    <row r="511" ht="15.75" customHeight="1">
      <c r="A511" s="452">
        <v>5164.0</v>
      </c>
      <c r="B511" s="452" t="s">
        <v>36</v>
      </c>
      <c r="C511" s="452" t="s">
        <v>37</v>
      </c>
      <c r="D511" s="452" t="s">
        <v>311</v>
      </c>
      <c r="E511" s="452" t="s">
        <v>812</v>
      </c>
      <c r="F511" s="452" t="s">
        <v>311</v>
      </c>
      <c r="G511" s="452" t="s">
        <v>312</v>
      </c>
      <c r="H511" s="452" t="s">
        <v>40</v>
      </c>
      <c r="I511" s="452" t="s">
        <v>1836</v>
      </c>
      <c r="J511" s="452" t="s">
        <v>1837</v>
      </c>
      <c r="K511" s="452" t="s">
        <v>1838</v>
      </c>
      <c r="L511" s="452" t="s">
        <v>80</v>
      </c>
      <c r="M511" s="452" t="s">
        <v>420</v>
      </c>
      <c r="N511" s="452">
        <v>23606.0</v>
      </c>
      <c r="O511" s="452" t="s">
        <v>1839</v>
      </c>
      <c r="P511" s="452">
        <v>37.08806</v>
      </c>
      <c r="Q511" s="452">
        <v>-76.4705</v>
      </c>
      <c r="R511" s="452">
        <v>100.0</v>
      </c>
      <c r="U511" s="452" t="s">
        <v>311</v>
      </c>
      <c r="V511" s="452" t="s">
        <v>1836</v>
      </c>
      <c r="W511" s="452" t="s">
        <v>1838</v>
      </c>
      <c r="X511" s="452" t="s">
        <v>80</v>
      </c>
      <c r="Y511" s="452" t="s">
        <v>420</v>
      </c>
      <c r="Z511" s="452" t="s">
        <v>1840</v>
      </c>
      <c r="AB511" s="452" t="s">
        <v>1836</v>
      </c>
      <c r="AC511" s="452" t="s">
        <v>1843</v>
      </c>
      <c r="AD511" s="452">
        <v>36.0</v>
      </c>
      <c r="AE511" s="452" t="s">
        <v>1842</v>
      </c>
      <c r="AJ511" s="452" t="s">
        <v>1844</v>
      </c>
      <c r="AL511" s="452" t="s">
        <v>1845</v>
      </c>
    </row>
    <row r="512" ht="15.75" customHeight="1">
      <c r="A512" s="452">
        <v>5165.0</v>
      </c>
      <c r="B512" s="452" t="s">
        <v>36</v>
      </c>
      <c r="C512" s="452" t="s">
        <v>37</v>
      </c>
      <c r="D512" s="452" t="s">
        <v>4975</v>
      </c>
      <c r="E512" s="452" t="s">
        <v>812</v>
      </c>
      <c r="F512" s="452" t="s">
        <v>4975</v>
      </c>
      <c r="G512" s="452" t="s">
        <v>223</v>
      </c>
      <c r="H512" s="452" t="s">
        <v>4706</v>
      </c>
      <c r="I512" s="452" t="s">
        <v>4976</v>
      </c>
      <c r="J512" s="452" t="s">
        <v>4977</v>
      </c>
      <c r="K512" s="452" t="s">
        <v>4978</v>
      </c>
      <c r="L512" s="452" t="s">
        <v>26</v>
      </c>
      <c r="M512" s="452" t="s">
        <v>420</v>
      </c>
      <c r="N512" s="452">
        <v>92688.0</v>
      </c>
      <c r="O512" s="452" t="s">
        <v>4979</v>
      </c>
      <c r="P512" s="452">
        <v>33.6370993943881</v>
      </c>
      <c r="Q512" s="452">
        <v>-117.602319545141</v>
      </c>
      <c r="R512" s="452">
        <v>75.0</v>
      </c>
      <c r="U512" s="452" t="s">
        <v>4980</v>
      </c>
      <c r="V512" s="452" t="s">
        <v>4981</v>
      </c>
      <c r="W512" s="452" t="s">
        <v>4978</v>
      </c>
      <c r="X512" s="452" t="s">
        <v>26</v>
      </c>
      <c r="Y512" s="452" t="s">
        <v>420</v>
      </c>
      <c r="Z512" s="452" t="s">
        <v>498</v>
      </c>
      <c r="AA512" s="452">
        <v>44766.0</v>
      </c>
      <c r="AB512" s="452" t="s">
        <v>714</v>
      </c>
      <c r="AC512" s="452" t="s">
        <v>4982</v>
      </c>
      <c r="AD512" s="452">
        <v>26.0</v>
      </c>
      <c r="AE512" s="452" t="s">
        <v>4983</v>
      </c>
      <c r="AJ512" s="452" t="s">
        <v>4984</v>
      </c>
    </row>
    <row r="513" ht="15.75" customHeight="1">
      <c r="A513" s="452">
        <v>5166.0</v>
      </c>
      <c r="B513" s="452" t="s">
        <v>36</v>
      </c>
      <c r="C513" s="452" t="s">
        <v>37</v>
      </c>
      <c r="D513" s="452" t="s">
        <v>318</v>
      </c>
      <c r="E513" s="452" t="s">
        <v>812</v>
      </c>
      <c r="F513" s="452" t="s">
        <v>318</v>
      </c>
      <c r="G513" s="452" t="s">
        <v>39</v>
      </c>
      <c r="H513" s="452" t="s">
        <v>40</v>
      </c>
      <c r="I513" s="452" t="s">
        <v>1878</v>
      </c>
      <c r="J513" s="452" t="s">
        <v>1879</v>
      </c>
      <c r="K513" s="452" t="s">
        <v>1880</v>
      </c>
      <c r="L513" s="452" t="s">
        <v>179</v>
      </c>
      <c r="M513" s="452" t="s">
        <v>420</v>
      </c>
      <c r="N513" s="452">
        <v>15212.0</v>
      </c>
      <c r="O513" s="452" t="s">
        <v>1881</v>
      </c>
      <c r="P513" s="452">
        <v>40.448261170753</v>
      </c>
      <c r="Q513" s="452">
        <v>-80.0031396018839</v>
      </c>
      <c r="R513" s="452">
        <v>300.0</v>
      </c>
      <c r="U513" s="452" t="s">
        <v>318</v>
      </c>
      <c r="V513" s="452" t="s">
        <v>1878</v>
      </c>
      <c r="W513" s="452" t="s">
        <v>1880</v>
      </c>
      <c r="X513" s="452" t="s">
        <v>179</v>
      </c>
      <c r="Y513" s="452" t="s">
        <v>420</v>
      </c>
      <c r="Z513" s="452" t="s">
        <v>432</v>
      </c>
      <c r="AA513" s="452">
        <v>44420.0</v>
      </c>
      <c r="AB513" s="452" t="s">
        <v>1882</v>
      </c>
      <c r="AC513" s="452" t="s">
        <v>1884</v>
      </c>
      <c r="AD513" s="452">
        <v>28.0</v>
      </c>
      <c r="AE513" s="452" t="s">
        <v>1883</v>
      </c>
      <c r="AJ513" s="452" t="s">
        <v>1885</v>
      </c>
    </row>
    <row r="514" ht="15.75" customHeight="1">
      <c r="A514" s="452">
        <v>5167.0</v>
      </c>
      <c r="B514" s="452" t="s">
        <v>36</v>
      </c>
      <c r="C514" s="452" t="s">
        <v>37</v>
      </c>
      <c r="D514" s="452" t="s">
        <v>202</v>
      </c>
      <c r="E514" s="452" t="s">
        <v>812</v>
      </c>
      <c r="F514" s="452" t="s">
        <v>1886</v>
      </c>
      <c r="G514" s="452" t="s">
        <v>223</v>
      </c>
      <c r="H514" s="452" t="s">
        <v>4706</v>
      </c>
      <c r="I514" s="452" t="s">
        <v>1887</v>
      </c>
      <c r="J514" s="452" t="s">
        <v>4985</v>
      </c>
      <c r="K514" s="452" t="s">
        <v>491</v>
      </c>
      <c r="L514" s="452" t="s">
        <v>42</v>
      </c>
      <c r="M514" s="452" t="s">
        <v>420</v>
      </c>
      <c r="N514" s="452">
        <v>48640.0</v>
      </c>
      <c r="O514" s="452" t="s">
        <v>1889</v>
      </c>
      <c r="P514" s="452">
        <v>43.6054374687557</v>
      </c>
      <c r="Q514" s="452">
        <v>-84.2079960601876</v>
      </c>
      <c r="R514" s="452">
        <v>52.0</v>
      </c>
      <c r="S514" s="452">
        <v>600.0</v>
      </c>
      <c r="T514" s="452" t="s">
        <v>2120</v>
      </c>
      <c r="U514" s="452" t="s">
        <v>4986</v>
      </c>
      <c r="V514" s="452" t="s">
        <v>1887</v>
      </c>
      <c r="W514" s="452" t="s">
        <v>491</v>
      </c>
      <c r="X514" s="452" t="s">
        <v>42</v>
      </c>
      <c r="Y514" s="452" t="s">
        <v>420</v>
      </c>
      <c r="Z514" s="452" t="s">
        <v>498</v>
      </c>
      <c r="AA514" s="452">
        <v>44780.0</v>
      </c>
      <c r="AB514" s="452" t="s">
        <v>4987</v>
      </c>
      <c r="AC514" s="452" t="s">
        <v>1892</v>
      </c>
      <c r="AD514" s="452">
        <v>28.0</v>
      </c>
      <c r="AE514" s="452" t="s">
        <v>2798</v>
      </c>
      <c r="AJ514" s="452" t="s">
        <v>1893</v>
      </c>
    </row>
    <row r="515" ht="15.75" customHeight="1">
      <c r="A515" s="452">
        <v>5168.0</v>
      </c>
      <c r="B515" s="452" t="s">
        <v>36</v>
      </c>
      <c r="C515" s="452" t="s">
        <v>37</v>
      </c>
      <c r="D515" s="452" t="s">
        <v>202</v>
      </c>
      <c r="E515" s="452" t="s">
        <v>812</v>
      </c>
      <c r="F515" s="452" t="s">
        <v>1886</v>
      </c>
      <c r="G515" s="452" t="s">
        <v>223</v>
      </c>
      <c r="H515" s="452" t="s">
        <v>4988</v>
      </c>
      <c r="I515" s="452" t="s">
        <v>1887</v>
      </c>
      <c r="J515" s="452" t="s">
        <v>4985</v>
      </c>
      <c r="K515" s="452" t="s">
        <v>491</v>
      </c>
      <c r="L515" s="452" t="s">
        <v>42</v>
      </c>
      <c r="M515" s="452" t="s">
        <v>420</v>
      </c>
      <c r="N515" s="452">
        <v>48640.0</v>
      </c>
      <c r="O515" s="452" t="s">
        <v>1889</v>
      </c>
      <c r="P515" s="452">
        <v>43.6054374687557</v>
      </c>
      <c r="Q515" s="452">
        <v>-84.2079960601876</v>
      </c>
      <c r="R515" s="452">
        <v>52.0</v>
      </c>
      <c r="S515" s="452">
        <v>600.0</v>
      </c>
      <c r="T515" s="452" t="s">
        <v>2120</v>
      </c>
      <c r="U515" s="452" t="s">
        <v>4986</v>
      </c>
      <c r="V515" s="452" t="s">
        <v>1887</v>
      </c>
      <c r="W515" s="452" t="s">
        <v>491</v>
      </c>
      <c r="X515" s="452" t="s">
        <v>42</v>
      </c>
      <c r="Y515" s="452" t="s">
        <v>420</v>
      </c>
      <c r="Z515" s="452" t="s">
        <v>498</v>
      </c>
      <c r="AA515" s="452">
        <v>44780.0</v>
      </c>
      <c r="AB515" s="452" t="s">
        <v>4987</v>
      </c>
      <c r="AC515" s="452" t="s">
        <v>1892</v>
      </c>
      <c r="AD515" s="452">
        <v>28.0</v>
      </c>
      <c r="AE515" s="452" t="s">
        <v>4989</v>
      </c>
      <c r="AJ515" s="452" t="s">
        <v>1893</v>
      </c>
    </row>
    <row r="516" ht="15.75" customHeight="1">
      <c r="A516" s="452">
        <v>5169.0</v>
      </c>
      <c r="B516" s="452" t="s">
        <v>36</v>
      </c>
      <c r="C516" s="452" t="s">
        <v>37</v>
      </c>
      <c r="D516" s="452" t="s">
        <v>202</v>
      </c>
      <c r="E516" s="452" t="s">
        <v>812</v>
      </c>
      <c r="F516" s="452" t="s">
        <v>1886</v>
      </c>
      <c r="G516" s="452" t="s">
        <v>39</v>
      </c>
      <c r="H516" s="452" t="s">
        <v>48</v>
      </c>
      <c r="I516" s="452" t="s">
        <v>1887</v>
      </c>
      <c r="J516" s="452" t="s">
        <v>1888</v>
      </c>
      <c r="K516" s="452" t="s">
        <v>491</v>
      </c>
      <c r="L516" s="452" t="s">
        <v>42</v>
      </c>
      <c r="M516" s="452" t="s">
        <v>420</v>
      </c>
      <c r="N516" s="452">
        <v>48640.0</v>
      </c>
      <c r="O516" s="452" t="s">
        <v>1889</v>
      </c>
      <c r="P516" s="452">
        <v>43.6053908558237</v>
      </c>
      <c r="Q516" s="452">
        <v>-84.2079102286187</v>
      </c>
      <c r="R516" s="452">
        <v>52.0</v>
      </c>
      <c r="S516" s="452">
        <v>600.0</v>
      </c>
      <c r="T516" s="452" t="s">
        <v>2120</v>
      </c>
      <c r="U516" s="452" t="s">
        <v>1890</v>
      </c>
      <c r="V516" s="452" t="s">
        <v>1887</v>
      </c>
      <c r="W516" s="452" t="s">
        <v>491</v>
      </c>
      <c r="X516" s="452" t="s">
        <v>42</v>
      </c>
      <c r="Y516" s="452" t="s">
        <v>420</v>
      </c>
      <c r="Z516" s="452" t="s">
        <v>498</v>
      </c>
      <c r="AA516" s="452">
        <v>44780.0</v>
      </c>
      <c r="AB516" s="452" t="s">
        <v>1891</v>
      </c>
      <c r="AC516" s="452" t="s">
        <v>1892</v>
      </c>
      <c r="AD516" s="452">
        <v>28.0</v>
      </c>
      <c r="AJ516" s="452" t="s">
        <v>1893</v>
      </c>
    </row>
    <row r="517" ht="15.75" customHeight="1">
      <c r="A517" s="452">
        <v>5170.0</v>
      </c>
      <c r="B517" s="452" t="s">
        <v>36</v>
      </c>
      <c r="C517" s="452" t="s">
        <v>37</v>
      </c>
      <c r="D517" s="452" t="s">
        <v>202</v>
      </c>
      <c r="E517" s="452" t="s">
        <v>812</v>
      </c>
      <c r="F517" s="452" t="s">
        <v>1886</v>
      </c>
      <c r="G517" s="452" t="s">
        <v>39</v>
      </c>
      <c r="H517" s="452" t="s">
        <v>40</v>
      </c>
      <c r="I517" s="452" t="s">
        <v>1887</v>
      </c>
      <c r="J517" s="452" t="s">
        <v>1888</v>
      </c>
      <c r="K517" s="452" t="s">
        <v>491</v>
      </c>
      <c r="L517" s="452" t="s">
        <v>42</v>
      </c>
      <c r="M517" s="452" t="s">
        <v>420</v>
      </c>
      <c r="N517" s="452">
        <v>48640.0</v>
      </c>
      <c r="O517" s="452" t="s">
        <v>1889</v>
      </c>
      <c r="P517" s="452">
        <v>43.6053908558237</v>
      </c>
      <c r="Q517" s="452">
        <v>-84.2079102286187</v>
      </c>
      <c r="R517" s="452">
        <v>52.0</v>
      </c>
      <c r="S517" s="452">
        <v>600.0</v>
      </c>
      <c r="T517" s="452" t="s">
        <v>2120</v>
      </c>
      <c r="U517" s="452" t="s">
        <v>1890</v>
      </c>
      <c r="V517" s="452" t="s">
        <v>1887</v>
      </c>
      <c r="W517" s="452" t="s">
        <v>491</v>
      </c>
      <c r="X517" s="452" t="s">
        <v>42</v>
      </c>
      <c r="Y517" s="452" t="s">
        <v>420</v>
      </c>
      <c r="Z517" s="452" t="s">
        <v>498</v>
      </c>
      <c r="AA517" s="452">
        <v>44780.0</v>
      </c>
      <c r="AB517" s="452" t="s">
        <v>1894</v>
      </c>
      <c r="AC517" s="452" t="s">
        <v>1892</v>
      </c>
      <c r="AD517" s="452">
        <v>28.0</v>
      </c>
      <c r="AJ517" s="452" t="s">
        <v>1893</v>
      </c>
    </row>
    <row r="518" ht="15.75" customHeight="1">
      <c r="A518" s="452">
        <v>5171.0</v>
      </c>
      <c r="B518" s="452" t="s">
        <v>36</v>
      </c>
      <c r="C518" s="452" t="s">
        <v>37</v>
      </c>
      <c r="D518" s="452" t="s">
        <v>202</v>
      </c>
      <c r="E518" s="452" t="s">
        <v>812</v>
      </c>
      <c r="F518" s="452" t="s">
        <v>1886</v>
      </c>
      <c r="G518" s="452" t="s">
        <v>39</v>
      </c>
      <c r="H518" s="452" t="s">
        <v>4632</v>
      </c>
      <c r="I518" s="452" t="s">
        <v>1887</v>
      </c>
      <c r="J518" s="452" t="s">
        <v>1888</v>
      </c>
      <c r="K518" s="452" t="s">
        <v>491</v>
      </c>
      <c r="L518" s="452" t="s">
        <v>42</v>
      </c>
      <c r="M518" s="452" t="s">
        <v>420</v>
      </c>
      <c r="N518" s="452">
        <v>48640.0</v>
      </c>
      <c r="O518" s="452" t="s">
        <v>1889</v>
      </c>
      <c r="P518" s="452">
        <v>43.6053908558237</v>
      </c>
      <c r="Q518" s="452">
        <v>-84.2079102286187</v>
      </c>
      <c r="R518" s="452">
        <v>52.0</v>
      </c>
      <c r="S518" s="452">
        <v>600.0</v>
      </c>
      <c r="T518" s="452" t="s">
        <v>2120</v>
      </c>
      <c r="U518" s="452" t="s">
        <v>1890</v>
      </c>
      <c r="V518" s="452" t="s">
        <v>1887</v>
      </c>
      <c r="W518" s="452" t="s">
        <v>491</v>
      </c>
      <c r="X518" s="452" t="s">
        <v>42</v>
      </c>
      <c r="Y518" s="452" t="s">
        <v>420</v>
      </c>
      <c r="Z518" s="452" t="s">
        <v>498</v>
      </c>
      <c r="AA518" s="452">
        <v>44780.0</v>
      </c>
      <c r="AB518" s="452" t="s">
        <v>1894</v>
      </c>
      <c r="AC518" s="452" t="s">
        <v>1892</v>
      </c>
      <c r="AD518" s="452">
        <v>28.0</v>
      </c>
      <c r="AJ518" s="452" t="s">
        <v>1893</v>
      </c>
    </row>
    <row r="519" ht="15.75" customHeight="1">
      <c r="A519" s="452">
        <v>5172.0</v>
      </c>
      <c r="B519" s="452" t="s">
        <v>36</v>
      </c>
      <c r="C519" s="452" t="s">
        <v>37</v>
      </c>
      <c r="D519" s="452" t="s">
        <v>4990</v>
      </c>
      <c r="E519" s="452" t="s">
        <v>1209</v>
      </c>
      <c r="F519" s="452" t="s">
        <v>4990</v>
      </c>
      <c r="G519" s="452" t="s">
        <v>4991</v>
      </c>
      <c r="H519" s="452" t="s">
        <v>4992</v>
      </c>
      <c r="I519" s="452" t="s">
        <v>4993</v>
      </c>
      <c r="J519" s="452" t="s">
        <v>322</v>
      </c>
      <c r="K519" s="452" t="s">
        <v>1122</v>
      </c>
      <c r="L519" s="452" t="s">
        <v>101</v>
      </c>
      <c r="M519" s="452" t="s">
        <v>420</v>
      </c>
      <c r="N519" s="452" t="s">
        <v>322</v>
      </c>
      <c r="O519" s="452" t="s">
        <v>322</v>
      </c>
      <c r="P519" s="452" t="s">
        <v>322</v>
      </c>
      <c r="Q519" s="452" t="s">
        <v>322</v>
      </c>
      <c r="U519" s="452" t="s">
        <v>4990</v>
      </c>
      <c r="V519" s="452" t="s">
        <v>4993</v>
      </c>
      <c r="W519" s="452" t="s">
        <v>4994</v>
      </c>
      <c r="X519" s="452" t="s">
        <v>72</v>
      </c>
      <c r="Y519" s="452" t="s">
        <v>420</v>
      </c>
      <c r="Z519" s="452" t="s">
        <v>453</v>
      </c>
      <c r="AA519" s="452">
        <v>45475.0</v>
      </c>
      <c r="AB519" s="452" t="s">
        <v>4995</v>
      </c>
      <c r="AC519" s="452" t="s">
        <v>4996</v>
      </c>
      <c r="AD519" s="452">
        <v>22.0</v>
      </c>
      <c r="AE519" s="452" t="s">
        <v>4997</v>
      </c>
      <c r="AJ519" s="452" t="s">
        <v>4993</v>
      </c>
    </row>
    <row r="520" ht="15.75" customHeight="1">
      <c r="A520" s="452">
        <v>5173.0</v>
      </c>
      <c r="B520" s="452" t="s">
        <v>36</v>
      </c>
      <c r="C520" s="452" t="s">
        <v>37</v>
      </c>
      <c r="D520" s="452" t="s">
        <v>319</v>
      </c>
      <c r="E520" s="452" t="s">
        <v>812</v>
      </c>
      <c r="F520" s="452" t="s">
        <v>319</v>
      </c>
      <c r="G520" s="452" t="s">
        <v>39</v>
      </c>
      <c r="H520" s="452" t="s">
        <v>40</v>
      </c>
      <c r="I520" s="452" t="s">
        <v>1898</v>
      </c>
      <c r="J520" s="452" t="s">
        <v>1899</v>
      </c>
      <c r="K520" s="452" t="s">
        <v>1377</v>
      </c>
      <c r="L520" s="452" t="s">
        <v>95</v>
      </c>
      <c r="M520" s="452" t="s">
        <v>420</v>
      </c>
      <c r="N520" s="452">
        <v>78744.0</v>
      </c>
      <c r="O520" s="452" t="s">
        <v>1900</v>
      </c>
      <c r="P520" s="452">
        <v>30.2072175137388</v>
      </c>
      <c r="Q520" s="452">
        <v>-97.7160935695462</v>
      </c>
      <c r="R520" s="452">
        <v>20.0</v>
      </c>
      <c r="U520" s="452" t="s">
        <v>319</v>
      </c>
      <c r="V520" s="452" t="s">
        <v>1898</v>
      </c>
      <c r="W520" s="452" t="s">
        <v>1377</v>
      </c>
      <c r="X520" s="452" t="s">
        <v>95</v>
      </c>
      <c r="Y520" s="452" t="s">
        <v>420</v>
      </c>
      <c r="Z520" s="452" t="s">
        <v>498</v>
      </c>
      <c r="AA520" s="452">
        <v>44774.0</v>
      </c>
      <c r="AB520" s="452" t="s">
        <v>1901</v>
      </c>
      <c r="AC520" s="452" t="s">
        <v>1903</v>
      </c>
      <c r="AD520" s="452">
        <v>28.0</v>
      </c>
      <c r="AE520" s="452" t="s">
        <v>1902</v>
      </c>
      <c r="AJ520" s="452" t="s">
        <v>1904</v>
      </c>
    </row>
    <row r="521" ht="15.75" customHeight="1">
      <c r="A521" s="452">
        <v>5174.0</v>
      </c>
      <c r="B521" s="452" t="s">
        <v>36</v>
      </c>
      <c r="C521" s="452" t="s">
        <v>37</v>
      </c>
      <c r="D521" s="452" t="s">
        <v>320</v>
      </c>
      <c r="E521" s="452" t="s">
        <v>812</v>
      </c>
      <c r="F521" s="452" t="s">
        <v>320</v>
      </c>
      <c r="G521" s="452" t="s">
        <v>39</v>
      </c>
      <c r="H521" s="452" t="s">
        <v>40</v>
      </c>
      <c r="I521" s="452" t="s">
        <v>1905</v>
      </c>
      <c r="J521" s="452" t="s">
        <v>1906</v>
      </c>
      <c r="K521" s="452" t="s">
        <v>908</v>
      </c>
      <c r="L521" s="452" t="s">
        <v>42</v>
      </c>
      <c r="M521" s="452" t="s">
        <v>420</v>
      </c>
      <c r="N521" s="452">
        <v>48103.0</v>
      </c>
      <c r="O521" s="452" t="s">
        <v>1907</v>
      </c>
      <c r="P521" s="452">
        <v>42.28</v>
      </c>
      <c r="Q521" s="452">
        <v>-83.74</v>
      </c>
      <c r="R521" s="452">
        <v>6.0</v>
      </c>
      <c r="U521" s="452" t="s">
        <v>320</v>
      </c>
      <c r="V521" s="452" t="s">
        <v>1905</v>
      </c>
      <c r="W521" s="452" t="s">
        <v>908</v>
      </c>
      <c r="X521" s="452" t="s">
        <v>42</v>
      </c>
      <c r="Y521" s="452" t="s">
        <v>420</v>
      </c>
      <c r="Z521" s="452" t="s">
        <v>610</v>
      </c>
      <c r="AA521" s="452">
        <v>44774.0</v>
      </c>
      <c r="AB521" s="452" t="s">
        <v>1908</v>
      </c>
      <c r="AC521" s="452" t="s">
        <v>1910</v>
      </c>
      <c r="AD521" s="452">
        <v>30.0</v>
      </c>
      <c r="AE521" s="452" t="s">
        <v>1909</v>
      </c>
      <c r="AJ521" s="452" t="s">
        <v>1905</v>
      </c>
    </row>
    <row r="522" ht="15.75" customHeight="1">
      <c r="A522" s="452">
        <v>5175.0</v>
      </c>
      <c r="B522" s="452" t="s">
        <v>36</v>
      </c>
      <c r="C522" s="452" t="s">
        <v>37</v>
      </c>
      <c r="D522" s="452" t="s">
        <v>321</v>
      </c>
      <c r="E522" s="452" t="s">
        <v>812</v>
      </c>
      <c r="F522" s="452" t="s">
        <v>321</v>
      </c>
      <c r="G522" s="452" t="s">
        <v>39</v>
      </c>
      <c r="H522" s="452" t="s">
        <v>40</v>
      </c>
      <c r="I522" s="452" t="s">
        <v>1911</v>
      </c>
      <c r="J522" s="452" t="s">
        <v>1912</v>
      </c>
      <c r="K522" s="452" t="s">
        <v>1913</v>
      </c>
      <c r="L522" s="452" t="s">
        <v>86</v>
      </c>
      <c r="M522" s="452" t="s">
        <v>420</v>
      </c>
      <c r="N522" s="452">
        <v>60108.0</v>
      </c>
      <c r="O522" s="452" t="s">
        <v>1914</v>
      </c>
      <c r="P522" s="452">
        <v>41.9482</v>
      </c>
      <c r="Q522" s="452">
        <v>-88.1239</v>
      </c>
      <c r="R522" s="452">
        <v>75.0</v>
      </c>
      <c r="U522" s="452" t="s">
        <v>321</v>
      </c>
      <c r="V522" s="452" t="s">
        <v>1911</v>
      </c>
      <c r="W522" s="452" t="s">
        <v>1913</v>
      </c>
      <c r="X522" s="452" t="s">
        <v>86</v>
      </c>
      <c r="Y522" s="452" t="s">
        <v>420</v>
      </c>
      <c r="Z522" s="452" t="s">
        <v>432</v>
      </c>
      <c r="AA522" s="452">
        <v>44420.0</v>
      </c>
      <c r="AB522" s="452" t="s">
        <v>1915</v>
      </c>
      <c r="AC522" s="452" t="s">
        <v>1917</v>
      </c>
      <c r="AD522" s="452">
        <v>30.0</v>
      </c>
      <c r="AE522" s="452" t="s">
        <v>1916</v>
      </c>
      <c r="AJ522" s="452" t="s">
        <v>1918</v>
      </c>
    </row>
    <row r="523" ht="15.75" customHeight="1">
      <c r="A523" s="452">
        <v>5176.0</v>
      </c>
      <c r="B523" s="452" t="s">
        <v>149</v>
      </c>
      <c r="C523" s="452" t="s">
        <v>37</v>
      </c>
      <c r="D523" s="452" t="s">
        <v>332</v>
      </c>
      <c r="E523" s="452" t="s">
        <v>812</v>
      </c>
      <c r="F523" s="452" t="s">
        <v>332</v>
      </c>
      <c r="G523" s="452" t="s">
        <v>118</v>
      </c>
      <c r="H523" s="452" t="s">
        <v>40</v>
      </c>
      <c r="I523" s="452" t="s">
        <v>1090</v>
      </c>
      <c r="J523" s="452" t="s">
        <v>1091</v>
      </c>
      <c r="K523" s="452" t="s">
        <v>1092</v>
      </c>
      <c r="L523" s="452" t="s">
        <v>224</v>
      </c>
      <c r="M523" s="452" t="s">
        <v>420</v>
      </c>
      <c r="N523" s="452">
        <v>53177.0</v>
      </c>
      <c r="P523" s="452">
        <v>42.6739190481668</v>
      </c>
      <c r="Q523" s="452">
        <v>-87.9227701968309</v>
      </c>
      <c r="U523" s="452" t="s">
        <v>1094</v>
      </c>
      <c r="V523" s="452" t="s">
        <v>1090</v>
      </c>
      <c r="W523" s="452" t="s">
        <v>1095</v>
      </c>
      <c r="Y523" s="452" t="s">
        <v>1096</v>
      </c>
      <c r="Z523" s="452" t="s">
        <v>486</v>
      </c>
      <c r="AA523" s="452">
        <v>45667.0</v>
      </c>
      <c r="AB523" s="452" t="s">
        <v>1097</v>
      </c>
      <c r="AC523" s="452" t="s">
        <v>1098</v>
      </c>
      <c r="AD523" s="452">
        <v>25.0</v>
      </c>
      <c r="AJ523" s="452" t="s">
        <v>1099</v>
      </c>
    </row>
    <row r="524" ht="15.75" customHeight="1">
      <c r="A524" s="452">
        <v>5177.0</v>
      </c>
      <c r="B524" s="452" t="s">
        <v>149</v>
      </c>
      <c r="C524" s="452" t="s">
        <v>37</v>
      </c>
      <c r="D524" s="452" t="s">
        <v>332</v>
      </c>
      <c r="E524" s="452" t="s">
        <v>812</v>
      </c>
      <c r="F524" s="452" t="s">
        <v>332</v>
      </c>
      <c r="G524" s="452" t="s">
        <v>118</v>
      </c>
      <c r="H524" s="452" t="s">
        <v>40</v>
      </c>
      <c r="I524" s="452" t="s">
        <v>1100</v>
      </c>
      <c r="J524" s="452" t="s">
        <v>1101</v>
      </c>
      <c r="K524" s="452" t="s">
        <v>936</v>
      </c>
      <c r="L524" s="452" t="s">
        <v>32</v>
      </c>
      <c r="M524" s="452" t="s">
        <v>420</v>
      </c>
      <c r="N524" s="452">
        <v>44481.0</v>
      </c>
      <c r="P524" s="452">
        <v>41.8950253941142</v>
      </c>
      <c r="Q524" s="452">
        <v>-80.8018503774681</v>
      </c>
      <c r="U524" s="452" t="s">
        <v>1094</v>
      </c>
      <c r="V524" s="452" t="s">
        <v>1090</v>
      </c>
      <c r="W524" s="452" t="s">
        <v>1095</v>
      </c>
      <c r="Y524" s="452" t="s">
        <v>1096</v>
      </c>
      <c r="Z524" s="452" t="s">
        <v>486</v>
      </c>
      <c r="AA524" s="452">
        <v>45668.0</v>
      </c>
      <c r="AB524" s="452" t="s">
        <v>1097</v>
      </c>
      <c r="AC524" s="452" t="s">
        <v>1098</v>
      </c>
      <c r="AD524" s="452">
        <v>25.0</v>
      </c>
      <c r="AJ524" s="452" t="s">
        <v>1099</v>
      </c>
    </row>
    <row r="525" ht="15.75" customHeight="1">
      <c r="A525" s="452">
        <v>5178.0</v>
      </c>
      <c r="B525" s="452" t="s">
        <v>36</v>
      </c>
      <c r="C525" s="452" t="s">
        <v>37</v>
      </c>
      <c r="D525" s="452" t="s">
        <v>239</v>
      </c>
      <c r="F525" s="452" t="s">
        <v>239</v>
      </c>
      <c r="G525" s="452" t="s">
        <v>240</v>
      </c>
      <c r="H525" s="452" t="s">
        <v>40</v>
      </c>
      <c r="I525" s="452" t="s">
        <v>745</v>
      </c>
      <c r="J525" s="452" t="s">
        <v>746</v>
      </c>
      <c r="K525" s="452" t="s">
        <v>747</v>
      </c>
      <c r="L525" s="452" t="s">
        <v>26</v>
      </c>
      <c r="M525" s="452" t="s">
        <v>420</v>
      </c>
      <c r="N525" s="452">
        <v>92507.0</v>
      </c>
      <c r="P525" s="452">
        <v>34.0021908349574</v>
      </c>
      <c r="Q525" s="452">
        <v>-117.326251913493</v>
      </c>
      <c r="R525" s="452">
        <v>50.0</v>
      </c>
      <c r="U525" s="452" t="s">
        <v>239</v>
      </c>
      <c r="V525" s="452" t="s">
        <v>745</v>
      </c>
      <c r="W525" s="452" t="s">
        <v>748</v>
      </c>
      <c r="X525" s="452" t="s">
        <v>26</v>
      </c>
      <c r="Y525" s="452" t="s">
        <v>420</v>
      </c>
      <c r="Z525" s="452" t="s">
        <v>453</v>
      </c>
      <c r="AA525" s="452">
        <v>45699.0</v>
      </c>
      <c r="AB525" s="452" t="s">
        <v>749</v>
      </c>
      <c r="AC525" s="452" t="s">
        <v>750</v>
      </c>
      <c r="AD525" s="452">
        <v>30.0</v>
      </c>
    </row>
    <row r="526" ht="15.75" customHeight="1">
      <c r="A526" s="452">
        <v>5179.0</v>
      </c>
      <c r="B526" s="452" t="s">
        <v>55</v>
      </c>
      <c r="C526" s="452" t="s">
        <v>37</v>
      </c>
      <c r="D526" s="452" t="s">
        <v>362</v>
      </c>
      <c r="E526" s="452" t="s">
        <v>812</v>
      </c>
      <c r="F526" s="452" t="s">
        <v>362</v>
      </c>
      <c r="G526" s="452" t="s">
        <v>51</v>
      </c>
      <c r="H526" s="452" t="s">
        <v>40</v>
      </c>
      <c r="I526" s="452" t="s">
        <v>482</v>
      </c>
      <c r="J526" s="452" t="s">
        <v>483</v>
      </c>
      <c r="K526" s="452" t="s">
        <v>484</v>
      </c>
      <c r="L526" s="452" t="s">
        <v>114</v>
      </c>
      <c r="M526" s="452" t="s">
        <v>420</v>
      </c>
      <c r="N526" s="452">
        <v>80205.0</v>
      </c>
      <c r="O526" s="452" t="s">
        <v>485</v>
      </c>
      <c r="P526" s="452">
        <v>39.7719660408629</v>
      </c>
      <c r="Q526" s="452">
        <v>-104.955293804158</v>
      </c>
      <c r="U526" s="452" t="s">
        <v>362</v>
      </c>
      <c r="V526" s="452" t="s">
        <v>482</v>
      </c>
      <c r="W526" s="452" t="s">
        <v>484</v>
      </c>
      <c r="X526" s="452" t="s">
        <v>114</v>
      </c>
      <c r="Y526" s="452" t="s">
        <v>420</v>
      </c>
      <c r="Z526" s="452" t="s">
        <v>486</v>
      </c>
      <c r="AA526" s="452">
        <v>45671.0</v>
      </c>
      <c r="AB526" s="452" t="s">
        <v>454</v>
      </c>
      <c r="AC526" s="452" t="s">
        <v>487</v>
      </c>
      <c r="AD526" s="452">
        <v>24.0</v>
      </c>
      <c r="AF526" s="452" t="s">
        <v>488</v>
      </c>
      <c r="AG526" s="452" t="s">
        <v>489</v>
      </c>
      <c r="AH526" s="452" t="s">
        <v>485</v>
      </c>
    </row>
    <row r="527" ht="15.75" customHeight="1">
      <c r="A527" s="452">
        <v>5180.0</v>
      </c>
      <c r="B527" s="452" t="s">
        <v>158</v>
      </c>
      <c r="C527" s="452" t="s">
        <v>37</v>
      </c>
      <c r="D527" s="452" t="s">
        <v>356</v>
      </c>
      <c r="E527" s="452" t="s">
        <v>812</v>
      </c>
      <c r="F527" s="452" t="s">
        <v>885</v>
      </c>
      <c r="G527" s="452" t="s">
        <v>39</v>
      </c>
      <c r="H527" s="452" t="s">
        <v>260</v>
      </c>
      <c r="I527" s="452" t="s">
        <v>886</v>
      </c>
      <c r="J527" s="452" t="s">
        <v>887</v>
      </c>
      <c r="K527" s="452" t="s">
        <v>888</v>
      </c>
      <c r="L527" s="452" t="s">
        <v>93</v>
      </c>
      <c r="M527" s="452" t="s">
        <v>420</v>
      </c>
      <c r="N527" s="452">
        <v>29605.0</v>
      </c>
      <c r="O527" s="452" t="s">
        <v>889</v>
      </c>
      <c r="P527" s="452">
        <v>34.7956230909656</v>
      </c>
      <c r="Q527" s="452">
        <v>-82.4214492467387</v>
      </c>
      <c r="R527" s="452">
        <v>10.0</v>
      </c>
      <c r="S527" s="452">
        <v>1000.0</v>
      </c>
      <c r="T527" s="452" t="s">
        <v>3682</v>
      </c>
      <c r="U527" s="452" t="s">
        <v>890</v>
      </c>
      <c r="V527" s="452" t="s">
        <v>891</v>
      </c>
      <c r="W527" s="452" t="s">
        <v>892</v>
      </c>
      <c r="X527" s="452" t="s">
        <v>893</v>
      </c>
      <c r="Y527" s="452" t="s">
        <v>659</v>
      </c>
      <c r="Z527" s="452" t="s">
        <v>486</v>
      </c>
      <c r="AB527" s="452" t="s">
        <v>454</v>
      </c>
      <c r="AC527" s="452" t="s">
        <v>4998</v>
      </c>
      <c r="AD527" s="452">
        <v>23.0</v>
      </c>
      <c r="AF527" s="452" t="s">
        <v>896</v>
      </c>
      <c r="AG527" s="452" t="s">
        <v>897</v>
      </c>
      <c r="AH527" s="452" t="s">
        <v>898</v>
      </c>
    </row>
    <row r="528" ht="15.75" customHeight="1">
      <c r="A528" s="452">
        <v>5181.0</v>
      </c>
      <c r="B528" s="452" t="s">
        <v>36</v>
      </c>
      <c r="C528" s="452" t="s">
        <v>37</v>
      </c>
      <c r="D528" s="452" t="s">
        <v>262</v>
      </c>
      <c r="E528" s="452" t="s">
        <v>812</v>
      </c>
      <c r="F528" s="452" t="s">
        <v>262</v>
      </c>
      <c r="G528" s="452" t="s">
        <v>118</v>
      </c>
      <c r="H528" s="452" t="s">
        <v>123</v>
      </c>
      <c r="I528" s="452" t="s">
        <v>1029</v>
      </c>
      <c r="J528" s="452" t="s">
        <v>1030</v>
      </c>
      <c r="K528" s="452" t="s">
        <v>1031</v>
      </c>
      <c r="L528" s="452" t="s">
        <v>263</v>
      </c>
      <c r="M528" s="452" t="s">
        <v>420</v>
      </c>
      <c r="N528" s="452">
        <v>84107.0</v>
      </c>
      <c r="P528" s="452">
        <v>40.6326151669478</v>
      </c>
      <c r="Q528" s="452">
        <v>-111.878552199963</v>
      </c>
      <c r="R528" s="452">
        <v>600.0</v>
      </c>
      <c r="U528" s="452" t="s">
        <v>262</v>
      </c>
      <c r="V528" s="452" t="s">
        <v>1029</v>
      </c>
      <c r="W528" s="452" t="s">
        <v>966</v>
      </c>
      <c r="X528" s="452" t="s">
        <v>80</v>
      </c>
      <c r="Y528" s="452" t="s">
        <v>420</v>
      </c>
      <c r="Z528" s="452" t="s">
        <v>486</v>
      </c>
      <c r="AA528" s="452">
        <v>45689.0</v>
      </c>
      <c r="AB528" s="452" t="s">
        <v>1032</v>
      </c>
      <c r="AC528" s="452" t="s">
        <v>1033</v>
      </c>
      <c r="AD528" s="452">
        <v>18.0</v>
      </c>
    </row>
    <row r="529" ht="15.75" customHeight="1">
      <c r="A529" s="452">
        <v>5182.0</v>
      </c>
      <c r="B529" s="452" t="s">
        <v>36</v>
      </c>
      <c r="C529" s="452" t="s">
        <v>37</v>
      </c>
      <c r="D529" s="452" t="s">
        <v>283</v>
      </c>
      <c r="E529" s="452" t="s">
        <v>812</v>
      </c>
      <c r="F529" s="452" t="s">
        <v>1415</v>
      </c>
      <c r="G529" s="452" t="s">
        <v>118</v>
      </c>
      <c r="H529" s="452" t="s">
        <v>123</v>
      </c>
      <c r="I529" s="452" t="s">
        <v>1416</v>
      </c>
      <c r="J529" s="452" t="s">
        <v>1417</v>
      </c>
      <c r="K529" s="452" t="s">
        <v>1418</v>
      </c>
      <c r="L529" s="452" t="s">
        <v>70</v>
      </c>
      <c r="M529" s="452" t="s">
        <v>420</v>
      </c>
      <c r="N529" s="452">
        <v>85193.0</v>
      </c>
      <c r="O529" s="452" t="s">
        <v>1419</v>
      </c>
      <c r="P529" s="452">
        <v>32.8609227161438</v>
      </c>
      <c r="Q529" s="452">
        <v>-111.777106617992</v>
      </c>
      <c r="R529" s="452">
        <v>6000.0</v>
      </c>
      <c r="S529" s="452">
        <v>90000.0</v>
      </c>
      <c r="T529" s="452" t="s">
        <v>4926</v>
      </c>
      <c r="U529" s="452" t="s">
        <v>283</v>
      </c>
      <c r="V529" s="452" t="s">
        <v>1416</v>
      </c>
      <c r="W529" s="452" t="s">
        <v>1302</v>
      </c>
      <c r="X529" s="452" t="s">
        <v>26</v>
      </c>
      <c r="Y529" s="452" t="s">
        <v>420</v>
      </c>
      <c r="Z529" s="452" t="s">
        <v>486</v>
      </c>
      <c r="AB529" s="452" t="s">
        <v>1421</v>
      </c>
      <c r="AC529" s="452" t="s">
        <v>1423</v>
      </c>
      <c r="AD529" s="452">
        <v>25.0</v>
      </c>
      <c r="AE529" s="452" t="s">
        <v>1422</v>
      </c>
    </row>
    <row r="530" ht="15.75" customHeight="1">
      <c r="A530" s="452">
        <v>5183.0</v>
      </c>
      <c r="B530" s="452" t="s">
        <v>36</v>
      </c>
      <c r="C530" s="452" t="s">
        <v>37</v>
      </c>
      <c r="D530" s="452" t="s">
        <v>290</v>
      </c>
      <c r="E530" s="452" t="s">
        <v>812</v>
      </c>
      <c r="F530" s="452" t="s">
        <v>1524</v>
      </c>
      <c r="G530" s="452" t="s">
        <v>118</v>
      </c>
      <c r="H530" s="452" t="s">
        <v>40</v>
      </c>
      <c r="I530" s="452" t="s">
        <v>1525</v>
      </c>
      <c r="K530" s="452" t="s">
        <v>422</v>
      </c>
      <c r="L530" s="452" t="s">
        <v>49</v>
      </c>
      <c r="M530" s="452" t="s">
        <v>420</v>
      </c>
      <c r="P530" s="452">
        <v>39.5296</v>
      </c>
      <c r="Q530" s="452">
        <v>-119.8138</v>
      </c>
      <c r="R530" s="452">
        <v>45.0</v>
      </c>
      <c r="S530" s="452">
        <v>1.0</v>
      </c>
      <c r="T530" s="452" t="s">
        <v>23</v>
      </c>
      <c r="U530" s="452" t="s">
        <v>290</v>
      </c>
      <c r="V530" s="452" t="s">
        <v>1525</v>
      </c>
      <c r="W530" s="452" t="s">
        <v>430</v>
      </c>
      <c r="X530" s="452" t="s">
        <v>26</v>
      </c>
      <c r="Y530" s="452" t="s">
        <v>420</v>
      </c>
      <c r="Z530" s="452" t="s">
        <v>486</v>
      </c>
      <c r="AA530" s="452">
        <v>45867.0</v>
      </c>
      <c r="AB530" s="452" t="s">
        <v>1526</v>
      </c>
      <c r="AC530" s="452" t="s">
        <v>1527</v>
      </c>
      <c r="AD530" s="452">
        <v>22.0</v>
      </c>
    </row>
    <row r="531" ht="15.75" customHeight="1">
      <c r="A531" s="452">
        <v>5184.0</v>
      </c>
      <c r="B531" s="452" t="s">
        <v>149</v>
      </c>
      <c r="C531" s="452" t="s">
        <v>37</v>
      </c>
      <c r="D531" s="452" t="s">
        <v>347</v>
      </c>
      <c r="E531" s="452" t="s">
        <v>812</v>
      </c>
      <c r="F531" s="452" t="s">
        <v>1783</v>
      </c>
      <c r="G531" s="452" t="s">
        <v>118</v>
      </c>
      <c r="H531" s="452" t="s">
        <v>260</v>
      </c>
      <c r="I531" s="452" t="s">
        <v>1762</v>
      </c>
      <c r="J531" s="452" t="s">
        <v>1784</v>
      </c>
      <c r="K531" s="452" t="s">
        <v>1785</v>
      </c>
      <c r="L531" s="452" t="s">
        <v>1786</v>
      </c>
      <c r="M531" s="452" t="s">
        <v>651</v>
      </c>
      <c r="P531" s="452">
        <v>25.6866</v>
      </c>
      <c r="Q531" s="452">
        <v>-100.3161</v>
      </c>
      <c r="R531" s="452">
        <v>8000.0</v>
      </c>
      <c r="S531" s="452">
        <v>1000000.0</v>
      </c>
      <c r="T531" s="452" t="s">
        <v>4999</v>
      </c>
      <c r="U531" s="452" t="s">
        <v>347</v>
      </c>
      <c r="V531" s="452" t="s">
        <v>1762</v>
      </c>
      <c r="W531" s="452" t="s">
        <v>1377</v>
      </c>
      <c r="X531" s="452" t="s">
        <v>95</v>
      </c>
      <c r="Y531" s="452" t="s">
        <v>420</v>
      </c>
      <c r="Z531" s="452" t="s">
        <v>486</v>
      </c>
      <c r="AA531" s="452">
        <v>45867.0</v>
      </c>
      <c r="AB531" s="452" t="s">
        <v>1787</v>
      </c>
      <c r="AC531" s="452" t="s">
        <v>5000</v>
      </c>
      <c r="AD531" s="452">
        <v>23.0</v>
      </c>
      <c r="AE531" s="452" t="s">
        <v>1788</v>
      </c>
    </row>
    <row r="532" ht="15.75" customHeight="1">
      <c r="A532" s="452">
        <v>5185.0</v>
      </c>
      <c r="B532" s="452" t="s">
        <v>55</v>
      </c>
      <c r="C532" s="452" t="s">
        <v>37</v>
      </c>
      <c r="D532" s="452" t="s">
        <v>5001</v>
      </c>
      <c r="E532" s="452" t="s">
        <v>1209</v>
      </c>
      <c r="F532" s="452" t="s">
        <v>5001</v>
      </c>
      <c r="G532" s="452" t="s">
        <v>118</v>
      </c>
      <c r="H532" s="452" t="s">
        <v>46</v>
      </c>
      <c r="I532" s="452" t="s">
        <v>5002</v>
      </c>
      <c r="K532" s="452" t="s">
        <v>5003</v>
      </c>
      <c r="L532" s="452" t="s">
        <v>95</v>
      </c>
      <c r="M532" s="452" t="s">
        <v>420</v>
      </c>
      <c r="P532" s="452">
        <v>29.4241</v>
      </c>
      <c r="Q532" s="452">
        <v>-98.4936</v>
      </c>
      <c r="S532" s="452">
        <v>24.0</v>
      </c>
      <c r="T532" s="452" t="s">
        <v>5004</v>
      </c>
      <c r="U532" s="452" t="s">
        <v>5001</v>
      </c>
      <c r="W532" s="452" t="s">
        <v>1486</v>
      </c>
      <c r="X532" s="452" t="s">
        <v>26</v>
      </c>
      <c r="Y532" s="452" t="s">
        <v>420</v>
      </c>
      <c r="Z532" s="452" t="s">
        <v>486</v>
      </c>
      <c r="AA532" s="452">
        <v>45872.0</v>
      </c>
      <c r="AB532" s="452" t="s">
        <v>5005</v>
      </c>
      <c r="AC532" s="452" t="s">
        <v>5006</v>
      </c>
      <c r="AD532" s="452">
        <v>19.0</v>
      </c>
      <c r="AE532" s="452" t="s">
        <v>5007</v>
      </c>
    </row>
    <row r="533" ht="15.75" customHeight="1">
      <c r="A533" s="452">
        <v>5186.0</v>
      </c>
      <c r="B533" s="452" t="s">
        <v>55</v>
      </c>
      <c r="C533" s="452" t="s">
        <v>37</v>
      </c>
      <c r="D533" s="452" t="s">
        <v>943</v>
      </c>
      <c r="E533" s="452" t="s">
        <v>812</v>
      </c>
      <c r="F533" s="452" t="s">
        <v>944</v>
      </c>
      <c r="G533" s="452" t="s">
        <v>118</v>
      </c>
      <c r="H533" s="452" t="s">
        <v>46</v>
      </c>
      <c r="I533" s="452" t="s">
        <v>945</v>
      </c>
      <c r="K533" s="452" t="s">
        <v>946</v>
      </c>
      <c r="L533" s="452" t="s">
        <v>947</v>
      </c>
      <c r="M533" s="452" t="s">
        <v>618</v>
      </c>
      <c r="P533" s="452">
        <v>45.1051</v>
      </c>
      <c r="Q533" s="452">
        <v>-64.4416</v>
      </c>
      <c r="S533" s="452">
        <v>705.0</v>
      </c>
      <c r="T533" s="452" t="s">
        <v>2120</v>
      </c>
      <c r="U533" s="452" t="s">
        <v>58</v>
      </c>
      <c r="V533" s="452" t="s">
        <v>949</v>
      </c>
      <c r="W533" s="452" t="s">
        <v>950</v>
      </c>
      <c r="X533" s="452" t="s">
        <v>103</v>
      </c>
      <c r="Y533" s="452" t="s">
        <v>618</v>
      </c>
      <c r="Z533" s="452" t="s">
        <v>486</v>
      </c>
      <c r="AA533" s="452">
        <v>45872.0</v>
      </c>
      <c r="AB533" s="452" t="s">
        <v>951</v>
      </c>
      <c r="AC533" s="452" t="s">
        <v>953</v>
      </c>
      <c r="AD533" s="452">
        <v>28.0</v>
      </c>
      <c r="AE533" s="452" t="s">
        <v>952</v>
      </c>
    </row>
    <row r="534" ht="15.75" customHeight="1">
      <c r="A534" s="452">
        <v>5187.0</v>
      </c>
      <c r="B534" s="452" t="s">
        <v>55</v>
      </c>
      <c r="C534" s="452" t="s">
        <v>37</v>
      </c>
      <c r="D534" s="452" t="s">
        <v>943</v>
      </c>
      <c r="E534" s="452" t="s">
        <v>812</v>
      </c>
      <c r="F534" s="452" t="s">
        <v>954</v>
      </c>
      <c r="G534" s="452" t="s">
        <v>118</v>
      </c>
      <c r="H534" s="452" t="s">
        <v>46</v>
      </c>
      <c r="I534" s="452" t="s">
        <v>945</v>
      </c>
      <c r="J534" s="452" t="s">
        <v>955</v>
      </c>
      <c r="K534" s="452" t="s">
        <v>956</v>
      </c>
      <c r="L534" s="452" t="s">
        <v>947</v>
      </c>
      <c r="M534" s="452" t="s">
        <v>618</v>
      </c>
      <c r="P534" s="452">
        <v>44.3756</v>
      </c>
      <c r="Q534" s="452">
        <v>-64.5196</v>
      </c>
      <c r="S534" s="452">
        <v>705.0</v>
      </c>
      <c r="T534" s="452" t="s">
        <v>2120</v>
      </c>
      <c r="U534" s="452" t="s">
        <v>58</v>
      </c>
      <c r="V534" s="452" t="s">
        <v>949</v>
      </c>
      <c r="W534" s="452" t="s">
        <v>950</v>
      </c>
      <c r="X534" s="452" t="s">
        <v>103</v>
      </c>
      <c r="Y534" s="452" t="s">
        <v>618</v>
      </c>
      <c r="Z534" s="452" t="s">
        <v>486</v>
      </c>
      <c r="AA534" s="452">
        <v>45872.0</v>
      </c>
      <c r="AB534" s="452" t="s">
        <v>957</v>
      </c>
      <c r="AC534" s="452" t="s">
        <v>953</v>
      </c>
      <c r="AD534" s="452">
        <v>28.0</v>
      </c>
      <c r="AE534" s="452" t="s">
        <v>958</v>
      </c>
    </row>
    <row r="535" ht="15.75" customHeight="1">
      <c r="A535" s="452">
        <v>5188.0</v>
      </c>
      <c r="B535" s="452" t="s">
        <v>55</v>
      </c>
      <c r="C535" s="452" t="s">
        <v>37</v>
      </c>
      <c r="D535" s="452" t="s">
        <v>943</v>
      </c>
      <c r="E535" s="452" t="s">
        <v>812</v>
      </c>
      <c r="F535" s="452" t="s">
        <v>959</v>
      </c>
      <c r="G535" s="452" t="s">
        <v>118</v>
      </c>
      <c r="H535" s="452" t="s">
        <v>46</v>
      </c>
      <c r="I535" s="452" t="s">
        <v>945</v>
      </c>
      <c r="J535" s="452" t="s">
        <v>960</v>
      </c>
      <c r="K535" s="452" t="s">
        <v>961</v>
      </c>
      <c r="L535" s="452" t="s">
        <v>947</v>
      </c>
      <c r="M535" s="452" t="s">
        <v>618</v>
      </c>
      <c r="P535" s="452">
        <v>44.7573</v>
      </c>
      <c r="Q535" s="452">
        <v>-63.5302</v>
      </c>
      <c r="S535" s="452">
        <v>705.0</v>
      </c>
      <c r="T535" s="452" t="s">
        <v>2120</v>
      </c>
      <c r="U535" s="452" t="s">
        <v>58</v>
      </c>
      <c r="V535" s="452" t="s">
        <v>949</v>
      </c>
      <c r="W535" s="452" t="s">
        <v>950</v>
      </c>
      <c r="X535" s="452" t="s">
        <v>103</v>
      </c>
      <c r="Y535" s="452" t="s">
        <v>618</v>
      </c>
      <c r="Z535" s="452" t="s">
        <v>486</v>
      </c>
      <c r="AA535" s="452">
        <v>45872.0</v>
      </c>
      <c r="AB535" s="452" t="s">
        <v>957</v>
      </c>
      <c r="AC535" s="452" t="s">
        <v>953</v>
      </c>
      <c r="AD535" s="452">
        <v>28.0</v>
      </c>
      <c r="AE535" s="452" t="s">
        <v>962</v>
      </c>
    </row>
    <row r="536" ht="15.75" customHeight="1">
      <c r="A536" s="452">
        <v>5189.0</v>
      </c>
      <c r="B536" s="452" t="s">
        <v>36</v>
      </c>
      <c r="C536" s="452" t="s">
        <v>37</v>
      </c>
      <c r="D536" s="452" t="s">
        <v>277</v>
      </c>
      <c r="E536" s="452" t="s">
        <v>812</v>
      </c>
      <c r="F536" s="452" t="s">
        <v>1307</v>
      </c>
      <c r="G536" s="452" t="s">
        <v>118</v>
      </c>
      <c r="H536" s="452" t="s">
        <v>40</v>
      </c>
      <c r="I536" s="452" t="s">
        <v>1308</v>
      </c>
      <c r="J536" s="452" t="s">
        <v>1309</v>
      </c>
      <c r="K536" s="452" t="s">
        <v>1310</v>
      </c>
      <c r="L536" s="452" t="s">
        <v>26</v>
      </c>
      <c r="M536" s="452" t="s">
        <v>420</v>
      </c>
      <c r="N536" s="452" t="s">
        <v>1311</v>
      </c>
      <c r="P536" s="452">
        <v>36.68</v>
      </c>
      <c r="Q536" s="452">
        <v>-121.75</v>
      </c>
      <c r="S536" s="452">
        <v>24.0</v>
      </c>
      <c r="T536" s="452" t="s">
        <v>5008</v>
      </c>
      <c r="U536" s="452" t="s">
        <v>277</v>
      </c>
      <c r="V536" s="452" t="s">
        <v>1308</v>
      </c>
      <c r="W536" s="452" t="s">
        <v>1312</v>
      </c>
      <c r="X536" s="452" t="s">
        <v>26</v>
      </c>
      <c r="Y536" s="452" t="s">
        <v>420</v>
      </c>
      <c r="Z536" s="452" t="s">
        <v>486</v>
      </c>
      <c r="AA536" s="452">
        <v>45873.0</v>
      </c>
      <c r="AB536" s="452" t="s">
        <v>1313</v>
      </c>
      <c r="AC536" s="452" t="s">
        <v>5009</v>
      </c>
      <c r="AD536" s="452">
        <v>17.0</v>
      </c>
      <c r="AE536" s="452" t="s">
        <v>1314</v>
      </c>
    </row>
    <row r="537" ht="15.75" customHeight="1">
      <c r="A537" s="452">
        <v>5190.0</v>
      </c>
      <c r="B537" s="452" t="s">
        <v>149</v>
      </c>
      <c r="C537" s="452" t="s">
        <v>37</v>
      </c>
      <c r="D537" s="452" t="s">
        <v>277</v>
      </c>
      <c r="E537" s="452" t="s">
        <v>812</v>
      </c>
      <c r="F537" s="452" t="s">
        <v>1316</v>
      </c>
      <c r="G537" s="452" t="s">
        <v>45</v>
      </c>
      <c r="H537" s="452" t="s">
        <v>40</v>
      </c>
      <c r="I537" s="452" t="s">
        <v>1308</v>
      </c>
      <c r="J537" s="452" t="s">
        <v>1317</v>
      </c>
      <c r="K537" s="452" t="s">
        <v>1318</v>
      </c>
      <c r="L537" s="452" t="s">
        <v>32</v>
      </c>
      <c r="M537" s="452" t="s">
        <v>420</v>
      </c>
      <c r="N537" s="452" t="s">
        <v>1319</v>
      </c>
      <c r="P537" s="452">
        <v>39.8973</v>
      </c>
      <c r="Q537" s="452">
        <v>-84.2144</v>
      </c>
      <c r="S537" s="452">
        <v>500.0</v>
      </c>
      <c r="T537" s="452" t="s">
        <v>5008</v>
      </c>
      <c r="U537" s="452" t="s">
        <v>277</v>
      </c>
      <c r="V537" s="452" t="s">
        <v>1308</v>
      </c>
      <c r="W537" s="452" t="s">
        <v>1312</v>
      </c>
      <c r="X537" s="452" t="s">
        <v>26</v>
      </c>
      <c r="Y537" s="452" t="s">
        <v>420</v>
      </c>
      <c r="Z537" s="452" t="s">
        <v>486</v>
      </c>
      <c r="AA537" s="452">
        <v>45873.0</v>
      </c>
      <c r="AB537" s="452" t="s">
        <v>1320</v>
      </c>
      <c r="AC537" s="452" t="s">
        <v>5009</v>
      </c>
      <c r="AD537" s="452">
        <v>17.0</v>
      </c>
      <c r="AE537" s="452" t="s">
        <v>1321</v>
      </c>
    </row>
    <row r="538" ht="15.75" customHeight="1">
      <c r="A538" s="452">
        <v>5191.0</v>
      </c>
      <c r="B538" s="452" t="s">
        <v>158</v>
      </c>
      <c r="C538" s="452" t="s">
        <v>37</v>
      </c>
      <c r="D538" s="452" t="s">
        <v>353</v>
      </c>
      <c r="E538" s="452" t="s">
        <v>812</v>
      </c>
      <c r="F538" s="452" t="s">
        <v>546</v>
      </c>
      <c r="G538" s="452" t="s">
        <v>45</v>
      </c>
      <c r="H538" s="452" t="s">
        <v>40</v>
      </c>
      <c r="I538" s="452" t="s">
        <v>547</v>
      </c>
      <c r="J538" s="452" t="s">
        <v>555</v>
      </c>
      <c r="K538" s="452" t="s">
        <v>556</v>
      </c>
      <c r="L538" s="452" t="s">
        <v>26</v>
      </c>
      <c r="M538" s="452" t="s">
        <v>420</v>
      </c>
      <c r="N538" s="452" t="s">
        <v>557</v>
      </c>
      <c r="P538" s="452">
        <v>37.4102</v>
      </c>
      <c r="Q538" s="452">
        <v>-121.9456</v>
      </c>
      <c r="U538" s="452" t="s">
        <v>353</v>
      </c>
      <c r="V538" s="452" t="s">
        <v>547</v>
      </c>
      <c r="W538" s="452" t="s">
        <v>551</v>
      </c>
      <c r="X538" s="452" t="s">
        <v>26</v>
      </c>
      <c r="Y538" s="452" t="s">
        <v>420</v>
      </c>
      <c r="Z538" s="452" t="s">
        <v>486</v>
      </c>
      <c r="AA538" s="452">
        <v>45876.0</v>
      </c>
      <c r="AB538" s="452" t="s">
        <v>558</v>
      </c>
      <c r="AC538" s="452" t="s">
        <v>5010</v>
      </c>
      <c r="AD538" s="452">
        <v>22.0</v>
      </c>
      <c r="AE538" s="452" t="s">
        <v>559</v>
      </c>
    </row>
    <row r="539" ht="15.75" customHeight="1">
      <c r="A539" s="452">
        <v>5192.0</v>
      </c>
      <c r="B539" s="452" t="s">
        <v>55</v>
      </c>
      <c r="C539" s="452" t="s">
        <v>37</v>
      </c>
      <c r="D539" s="452" t="s">
        <v>353</v>
      </c>
      <c r="E539" s="452" t="s">
        <v>812</v>
      </c>
      <c r="F539" s="452" t="s">
        <v>546</v>
      </c>
      <c r="G539" s="452" t="s">
        <v>45</v>
      </c>
      <c r="H539" s="452" t="s">
        <v>40</v>
      </c>
      <c r="I539" s="452" t="s">
        <v>547</v>
      </c>
      <c r="J539" s="452" t="s">
        <v>548</v>
      </c>
      <c r="K539" s="452" t="s">
        <v>549</v>
      </c>
      <c r="L539" s="452" t="s">
        <v>141</v>
      </c>
      <c r="M539" s="452" t="s">
        <v>420</v>
      </c>
      <c r="N539" s="452" t="s">
        <v>550</v>
      </c>
      <c r="P539" s="452">
        <v>33.6335</v>
      </c>
      <c r="Q539" s="452">
        <v>-83.8475</v>
      </c>
      <c r="R539" s="452">
        <v>1000.0</v>
      </c>
      <c r="S539" s="452">
        <v>650.0</v>
      </c>
      <c r="T539" s="452" t="s">
        <v>5008</v>
      </c>
      <c r="U539" s="452" t="s">
        <v>353</v>
      </c>
      <c r="V539" s="452" t="s">
        <v>547</v>
      </c>
      <c r="W539" s="452" t="s">
        <v>551</v>
      </c>
      <c r="X539" s="452" t="s">
        <v>26</v>
      </c>
      <c r="Y539" s="452" t="s">
        <v>420</v>
      </c>
      <c r="Z539" s="452" t="s">
        <v>486</v>
      </c>
      <c r="AA539" s="452">
        <v>45876.0</v>
      </c>
      <c r="AB539" s="452" t="s">
        <v>552</v>
      </c>
      <c r="AC539" s="452" t="s">
        <v>5010</v>
      </c>
      <c r="AD539" s="452">
        <v>22.0</v>
      </c>
      <c r="AE539" s="452" t="s">
        <v>553</v>
      </c>
    </row>
    <row r="540" ht="15.75" customHeight="1">
      <c r="A540" s="452">
        <v>5193.0</v>
      </c>
      <c r="B540" s="452" t="s">
        <v>36</v>
      </c>
      <c r="C540" s="452" t="s">
        <v>37</v>
      </c>
      <c r="D540" s="452" t="s">
        <v>227</v>
      </c>
      <c r="E540" s="452" t="s">
        <v>812</v>
      </c>
      <c r="F540" s="452" t="s">
        <v>592</v>
      </c>
      <c r="G540" s="452" t="s">
        <v>45</v>
      </c>
      <c r="H540" s="452" t="s">
        <v>40</v>
      </c>
      <c r="I540" s="452" t="s">
        <v>593</v>
      </c>
      <c r="J540" s="452" t="s">
        <v>594</v>
      </c>
      <c r="K540" s="452" t="s">
        <v>595</v>
      </c>
      <c r="L540" s="452" t="s">
        <v>228</v>
      </c>
      <c r="M540" s="452" t="s">
        <v>420</v>
      </c>
      <c r="N540" s="452" t="s">
        <v>596</v>
      </c>
      <c r="O540" s="452" t="s">
        <v>597</v>
      </c>
      <c r="P540" s="452">
        <v>44.4682</v>
      </c>
      <c r="Q540" s="452">
        <v>-73.1555</v>
      </c>
      <c r="U540" s="452" t="s">
        <v>227</v>
      </c>
      <c r="V540" s="452" t="s">
        <v>593</v>
      </c>
      <c r="W540" s="452" t="s">
        <v>595</v>
      </c>
      <c r="X540" s="452" t="s">
        <v>228</v>
      </c>
      <c r="Y540" s="452" t="s">
        <v>420</v>
      </c>
      <c r="Z540" s="452" t="s">
        <v>486</v>
      </c>
      <c r="AA540" s="452">
        <v>45876.0</v>
      </c>
      <c r="AB540" s="452" t="s">
        <v>593</v>
      </c>
      <c r="AC540" s="452" t="s">
        <v>5011</v>
      </c>
      <c r="AD540" s="452">
        <v>19.0</v>
      </c>
      <c r="AE540" s="452" t="s">
        <v>598</v>
      </c>
    </row>
    <row r="541" ht="15.75" customHeight="1">
      <c r="A541" s="452">
        <v>5194.0</v>
      </c>
      <c r="B541" s="452" t="s">
        <v>158</v>
      </c>
      <c r="C541" s="452" t="s">
        <v>37</v>
      </c>
      <c r="D541" s="452" t="s">
        <v>358</v>
      </c>
      <c r="E541" s="452" t="s">
        <v>812</v>
      </c>
      <c r="F541" s="452" t="s">
        <v>963</v>
      </c>
      <c r="G541" s="452" t="s">
        <v>45</v>
      </c>
      <c r="H541" s="452" t="s">
        <v>260</v>
      </c>
      <c r="I541" s="452" t="s">
        <v>964</v>
      </c>
      <c r="J541" s="452" t="s">
        <v>965</v>
      </c>
      <c r="K541" s="452" t="s">
        <v>966</v>
      </c>
      <c r="L541" s="452" t="s">
        <v>297</v>
      </c>
      <c r="M541" s="452" t="s">
        <v>420</v>
      </c>
      <c r="N541" s="452" t="s">
        <v>967</v>
      </c>
      <c r="P541" s="452">
        <v>48.161</v>
      </c>
      <c r="Q541" s="452">
        <v>-122.1481</v>
      </c>
      <c r="U541" s="452" t="s">
        <v>358</v>
      </c>
      <c r="V541" s="452" t="s">
        <v>964</v>
      </c>
      <c r="W541" s="452" t="s">
        <v>966</v>
      </c>
      <c r="X541" s="452" t="s">
        <v>297</v>
      </c>
      <c r="Y541" s="452" t="s">
        <v>420</v>
      </c>
      <c r="Z541" s="452" t="s">
        <v>486</v>
      </c>
      <c r="AA541" s="452">
        <v>45876.0</v>
      </c>
      <c r="AB541" s="452" t="s">
        <v>968</v>
      </c>
      <c r="AC541" s="452" t="s">
        <v>5012</v>
      </c>
      <c r="AD541" s="452">
        <v>23.0</v>
      </c>
    </row>
    <row r="542" ht="15.75" customHeight="1">
      <c r="A542" s="452">
        <v>5195.0</v>
      </c>
      <c r="B542" s="452" t="s">
        <v>36</v>
      </c>
      <c r="C542" s="452" t="s">
        <v>37</v>
      </c>
      <c r="D542" s="452" t="s">
        <v>139</v>
      </c>
      <c r="E542" s="452" t="s">
        <v>812</v>
      </c>
      <c r="F542" s="452" t="s">
        <v>674</v>
      </c>
      <c r="G542" s="452" t="s">
        <v>45</v>
      </c>
      <c r="H542" s="452" t="s">
        <v>40</v>
      </c>
      <c r="I542" s="452" t="s">
        <v>675</v>
      </c>
      <c r="J542" s="452" t="s">
        <v>676</v>
      </c>
      <c r="K542" s="452" t="s">
        <v>677</v>
      </c>
      <c r="L542" s="452" t="s">
        <v>80</v>
      </c>
      <c r="M542" s="452" t="s">
        <v>420</v>
      </c>
      <c r="N542" s="452" t="s">
        <v>678</v>
      </c>
      <c r="O542" s="452" t="s">
        <v>679</v>
      </c>
      <c r="P542" s="452">
        <v>36.8955671894749</v>
      </c>
      <c r="Q542" s="452">
        <v>-76.1914247539633</v>
      </c>
      <c r="R542" s="452">
        <v>100.0</v>
      </c>
      <c r="S542" s="452">
        <v>2.0</v>
      </c>
      <c r="T542" s="452" t="s">
        <v>23</v>
      </c>
      <c r="U542" s="452" t="s">
        <v>680</v>
      </c>
      <c r="V542" s="452" t="s">
        <v>681</v>
      </c>
      <c r="W542" s="452" t="s">
        <v>682</v>
      </c>
      <c r="X542" s="452" t="s">
        <v>658</v>
      </c>
      <c r="Y542" s="452" t="s">
        <v>659</v>
      </c>
      <c r="Z542" s="452" t="s">
        <v>478</v>
      </c>
      <c r="AB542" s="452" t="s">
        <v>683</v>
      </c>
      <c r="AC542" s="452" t="s">
        <v>684</v>
      </c>
      <c r="AD542" s="452">
        <v>22.0</v>
      </c>
      <c r="AJ542" s="452" t="s">
        <v>675</v>
      </c>
    </row>
    <row r="543" ht="15.75" customHeight="1">
      <c r="A543" s="452">
        <v>5196.0</v>
      </c>
      <c r="B543" s="452" t="s">
        <v>55</v>
      </c>
      <c r="C543" s="452" t="s">
        <v>37</v>
      </c>
      <c r="D543" s="452" t="s">
        <v>160</v>
      </c>
      <c r="E543" s="452" t="s">
        <v>812</v>
      </c>
      <c r="F543" s="452" t="s">
        <v>647</v>
      </c>
      <c r="G543" s="452" t="s">
        <v>45</v>
      </c>
      <c r="H543" s="452" t="s">
        <v>40</v>
      </c>
      <c r="I543" s="452" t="s">
        <v>648</v>
      </c>
      <c r="J543" s="452" t="s">
        <v>649</v>
      </c>
      <c r="K543" s="452" t="s">
        <v>650</v>
      </c>
      <c r="L543" s="452" t="s">
        <v>650</v>
      </c>
      <c r="M543" s="452" t="s">
        <v>651</v>
      </c>
      <c r="N543" s="452" t="s">
        <v>652</v>
      </c>
      <c r="O543" s="452" t="s">
        <v>653</v>
      </c>
      <c r="P543" s="452">
        <v>22.4628134189906</v>
      </c>
      <c r="Q543" s="452">
        <v>-100.870698010767</v>
      </c>
      <c r="S543" s="452">
        <v>8.75</v>
      </c>
      <c r="T543" s="452" t="s">
        <v>23</v>
      </c>
      <c r="U543" s="452" t="s">
        <v>655</v>
      </c>
      <c r="V543" s="452" t="s">
        <v>656</v>
      </c>
      <c r="W543" s="452" t="s">
        <v>657</v>
      </c>
      <c r="X543" s="452" t="s">
        <v>658</v>
      </c>
      <c r="Y543" s="452" t="s">
        <v>659</v>
      </c>
      <c r="Z543" s="452" t="s">
        <v>478</v>
      </c>
      <c r="AB543" s="452" t="s">
        <v>661</v>
      </c>
      <c r="AC543" s="452" t="s">
        <v>5013</v>
      </c>
      <c r="AD543" s="452">
        <v>30.0</v>
      </c>
      <c r="AE543" s="452" t="s">
        <v>662</v>
      </c>
      <c r="AJ543" s="452" t="s">
        <v>664</v>
      </c>
    </row>
    <row r="544" ht="15.75" customHeight="1">
      <c r="A544" s="452">
        <v>5197.0</v>
      </c>
      <c r="B544" s="452" t="s">
        <v>158</v>
      </c>
      <c r="C544" s="452" t="s">
        <v>37</v>
      </c>
      <c r="D544" s="452" t="s">
        <v>75</v>
      </c>
      <c r="E544" s="452" t="s">
        <v>1209</v>
      </c>
      <c r="F544" s="452" t="s">
        <v>5014</v>
      </c>
      <c r="G544" s="452" t="s">
        <v>118</v>
      </c>
      <c r="H544" s="452" t="s">
        <v>5015</v>
      </c>
      <c r="I544" s="452" t="s">
        <v>905</v>
      </c>
      <c r="J544" s="452" t="s">
        <v>5016</v>
      </c>
      <c r="K544" s="452" t="s">
        <v>908</v>
      </c>
      <c r="L544" s="452" t="s">
        <v>42</v>
      </c>
      <c r="M544" s="452" t="s">
        <v>420</v>
      </c>
      <c r="N544" s="452" t="s">
        <v>5017</v>
      </c>
      <c r="P544" s="452">
        <v>42.2795</v>
      </c>
      <c r="Q544" s="452">
        <v>-83.8273</v>
      </c>
      <c r="U544" s="452" t="s">
        <v>75</v>
      </c>
      <c r="V544" s="452" t="s">
        <v>905</v>
      </c>
      <c r="W544" s="452" t="s">
        <v>551</v>
      </c>
      <c r="X544" s="452" t="s">
        <v>26</v>
      </c>
      <c r="Y544" s="452" t="s">
        <v>420</v>
      </c>
      <c r="Z544" s="452" t="s">
        <v>486</v>
      </c>
      <c r="AA544" s="452">
        <v>45883.0</v>
      </c>
      <c r="AB544" s="452" t="s">
        <v>5018</v>
      </c>
      <c r="AC544" s="452" t="s">
        <v>5019</v>
      </c>
      <c r="AD544" s="452">
        <v>22.0</v>
      </c>
    </row>
    <row r="545" ht="15.75" customHeight="1">
      <c r="A545" s="452">
        <v>5198.0</v>
      </c>
      <c r="B545" s="452" t="s">
        <v>149</v>
      </c>
      <c r="C545" s="452" t="s">
        <v>37</v>
      </c>
      <c r="D545" s="452" t="s">
        <v>329</v>
      </c>
      <c r="E545" s="452" t="s">
        <v>1209</v>
      </c>
      <c r="F545" s="452" t="s">
        <v>1072</v>
      </c>
      <c r="G545" s="452" t="s">
        <v>45</v>
      </c>
      <c r="H545" s="452" t="s">
        <v>40</v>
      </c>
      <c r="I545" s="452" t="s">
        <v>1073</v>
      </c>
      <c r="J545" s="452" t="s">
        <v>1074</v>
      </c>
      <c r="K545" s="452" t="s">
        <v>1075</v>
      </c>
      <c r="L545" s="452" t="s">
        <v>32</v>
      </c>
      <c r="M545" s="452" t="s">
        <v>420</v>
      </c>
      <c r="N545" s="452">
        <v>43026.0</v>
      </c>
      <c r="P545" s="452">
        <v>40.0443750619063</v>
      </c>
      <c r="Q545" s="452">
        <v>-83.1287307999999</v>
      </c>
      <c r="R545" s="452">
        <v>1000.0</v>
      </c>
      <c r="S545" s="452">
        <v>3.0</v>
      </c>
      <c r="T545" s="452" t="s">
        <v>43</v>
      </c>
      <c r="U545" s="452" t="s">
        <v>329</v>
      </c>
      <c r="V545" s="452" t="s">
        <v>1073</v>
      </c>
      <c r="W545" s="452" t="s">
        <v>1076</v>
      </c>
      <c r="Y545" s="452" t="s">
        <v>1077</v>
      </c>
      <c r="Z545" s="452" t="s">
        <v>1078</v>
      </c>
      <c r="AB545" s="452" t="s">
        <v>1080</v>
      </c>
      <c r="AC545" s="452" t="s">
        <v>5020</v>
      </c>
      <c r="AD545" s="452">
        <v>30.0</v>
      </c>
      <c r="AE545" s="452" t="s">
        <v>1081</v>
      </c>
      <c r="AJ545" s="452" t="s">
        <v>1083</v>
      </c>
    </row>
    <row r="546" ht="15.75" customHeight="1">
      <c r="A546" s="452">
        <v>5199.0</v>
      </c>
      <c r="B546" s="452" t="s">
        <v>36</v>
      </c>
      <c r="C546" s="452" t="s">
        <v>37</v>
      </c>
      <c r="D546" s="452" t="s">
        <v>274</v>
      </c>
      <c r="E546" s="452" t="s">
        <v>812</v>
      </c>
      <c r="F546" s="452" t="s">
        <v>1246</v>
      </c>
      <c r="G546" s="452" t="s">
        <v>45</v>
      </c>
      <c r="H546" s="452" t="s">
        <v>40</v>
      </c>
      <c r="I546" s="452" t="s">
        <v>1247</v>
      </c>
      <c r="J546" s="452" t="s">
        <v>1248</v>
      </c>
      <c r="K546" s="452" t="s">
        <v>1249</v>
      </c>
      <c r="L546" s="452" t="s">
        <v>145</v>
      </c>
      <c r="M546" s="452" t="s">
        <v>420</v>
      </c>
      <c r="N546" s="452">
        <v>36108.0</v>
      </c>
      <c r="O546" s="452" t="s">
        <v>1250</v>
      </c>
      <c r="P546" s="452">
        <v>30.89951</v>
      </c>
      <c r="Q546" s="452">
        <v>-86.96701</v>
      </c>
      <c r="S546" s="452">
        <v>18.0</v>
      </c>
      <c r="T546" s="452" t="s">
        <v>23</v>
      </c>
      <c r="U546" s="452" t="s">
        <v>1252</v>
      </c>
      <c r="V546" s="452" t="s">
        <v>1253</v>
      </c>
      <c r="W546" s="452" t="s">
        <v>1254</v>
      </c>
      <c r="X546" s="452" t="s">
        <v>1255</v>
      </c>
      <c r="Y546" s="452" t="s">
        <v>1256</v>
      </c>
      <c r="Z546" s="452" t="s">
        <v>478</v>
      </c>
      <c r="AB546" s="452" t="s">
        <v>1258</v>
      </c>
      <c r="AC546" s="452" t="s">
        <v>5021</v>
      </c>
      <c r="AD546" s="452">
        <v>25.0</v>
      </c>
      <c r="AE546" s="452" t="s">
        <v>1259</v>
      </c>
      <c r="AJ546" s="452" t="s">
        <v>208</v>
      </c>
    </row>
    <row r="547" ht="15.75" customHeight="1">
      <c r="A547" s="452">
        <v>5200.0</v>
      </c>
      <c r="B547" s="452" t="s">
        <v>158</v>
      </c>
      <c r="C547" s="452" t="s">
        <v>37</v>
      </c>
      <c r="D547" s="452" t="s">
        <v>359</v>
      </c>
      <c r="E547" s="452" t="s">
        <v>1209</v>
      </c>
      <c r="F547" s="452" t="s">
        <v>359</v>
      </c>
      <c r="G547" s="452" t="s">
        <v>118</v>
      </c>
      <c r="H547" s="452" t="s">
        <v>48</v>
      </c>
      <c r="I547" s="452" t="s">
        <v>1474</v>
      </c>
      <c r="J547" s="452" t="s">
        <v>1475</v>
      </c>
      <c r="K547" s="452" t="s">
        <v>794</v>
      </c>
      <c r="L547" s="452" t="s">
        <v>243</v>
      </c>
      <c r="M547" s="452" t="s">
        <v>420</v>
      </c>
      <c r="N547" s="452">
        <v>97206.0</v>
      </c>
      <c r="P547" s="452">
        <v>45.4556150577361</v>
      </c>
      <c r="Q547" s="452">
        <v>-122.587655957672</v>
      </c>
      <c r="R547" s="452">
        <v>10.0</v>
      </c>
      <c r="U547" s="452" t="s">
        <v>359</v>
      </c>
      <c r="V547" s="452" t="s">
        <v>1474</v>
      </c>
      <c r="W547" s="452" t="s">
        <v>794</v>
      </c>
      <c r="X547" s="452" t="s">
        <v>243</v>
      </c>
      <c r="Y547" s="452" t="s">
        <v>420</v>
      </c>
      <c r="Z547" s="452" t="s">
        <v>1476</v>
      </c>
      <c r="AB547" s="452" t="s">
        <v>1474</v>
      </c>
      <c r="AC547" s="452" t="s">
        <v>1478</v>
      </c>
      <c r="AD547" s="452">
        <v>20.0</v>
      </c>
    </row>
    <row r="548" ht="15.75" customHeight="1">
      <c r="A548" s="452">
        <v>5201.0</v>
      </c>
      <c r="B548" s="452" t="s">
        <v>36</v>
      </c>
      <c r="C548" s="452" t="s">
        <v>37</v>
      </c>
      <c r="D548" s="452" t="s">
        <v>316</v>
      </c>
      <c r="E548" s="452" t="s">
        <v>812</v>
      </c>
      <c r="F548" s="452" t="s">
        <v>1865</v>
      </c>
      <c r="G548" s="452" t="s">
        <v>45</v>
      </c>
      <c r="H548" s="452" t="s">
        <v>123</v>
      </c>
      <c r="I548" s="452" t="s">
        <v>1866</v>
      </c>
      <c r="J548" s="452" t="s">
        <v>1867</v>
      </c>
      <c r="K548" s="452" t="s">
        <v>1868</v>
      </c>
      <c r="L548" s="452" t="s">
        <v>93</v>
      </c>
      <c r="M548" s="452" t="s">
        <v>420</v>
      </c>
      <c r="N548" s="452">
        <v>29651.0</v>
      </c>
      <c r="P548" s="452">
        <v>34.9037914558796</v>
      </c>
      <c r="Q548" s="452">
        <v>-82.2236542342408</v>
      </c>
      <c r="R548" s="452">
        <v>100.0</v>
      </c>
      <c r="U548" s="452" t="s">
        <v>316</v>
      </c>
      <c r="V548" s="452" t="s">
        <v>1866</v>
      </c>
      <c r="W548" s="452" t="s">
        <v>1869</v>
      </c>
      <c r="Y548" s="452" t="s">
        <v>763</v>
      </c>
      <c r="Z548" s="452" t="s">
        <v>478</v>
      </c>
      <c r="AB548" s="452" t="s">
        <v>1871</v>
      </c>
      <c r="AC548" s="452" t="s">
        <v>5022</v>
      </c>
      <c r="AD548" s="452">
        <v>24.0</v>
      </c>
      <c r="AE548" s="452" t="s">
        <v>1872</v>
      </c>
      <c r="AJ548" s="452" t="s">
        <v>1572</v>
      </c>
    </row>
    <row r="549" ht="15.75" customHeight="1">
      <c r="A549" s="452">
        <v>5202.0</v>
      </c>
      <c r="B549" s="452" t="s">
        <v>36</v>
      </c>
      <c r="C549" s="452" t="s">
        <v>37</v>
      </c>
      <c r="D549" s="452" t="s">
        <v>121</v>
      </c>
      <c r="E549" s="452" t="s">
        <v>812</v>
      </c>
      <c r="F549" s="452" t="s">
        <v>1775</v>
      </c>
      <c r="G549" s="452" t="s">
        <v>45</v>
      </c>
      <c r="H549" s="452" t="s">
        <v>123</v>
      </c>
      <c r="I549" s="452" t="s">
        <v>1776</v>
      </c>
      <c r="J549" s="452" t="s">
        <v>1777</v>
      </c>
      <c r="K549" s="452" t="s">
        <v>1778</v>
      </c>
      <c r="L549" s="452" t="s">
        <v>26</v>
      </c>
      <c r="M549" s="452" t="s">
        <v>420</v>
      </c>
      <c r="N549" s="452">
        <v>95330.0</v>
      </c>
      <c r="P549" s="452">
        <v>37.8007223192755</v>
      </c>
      <c r="Q549" s="452">
        <v>-121.288822076386</v>
      </c>
      <c r="S549" s="452">
        <v>40.0</v>
      </c>
      <c r="T549" s="452" t="s">
        <v>23</v>
      </c>
      <c r="U549" s="452" t="s">
        <v>120</v>
      </c>
      <c r="V549" s="452" t="s">
        <v>1762</v>
      </c>
      <c r="W549" s="452" t="s">
        <v>1377</v>
      </c>
      <c r="X549" s="452" t="s">
        <v>95</v>
      </c>
      <c r="Y549" s="452" t="s">
        <v>420</v>
      </c>
      <c r="Z549" s="452" t="s">
        <v>478</v>
      </c>
      <c r="AB549" s="452" t="s">
        <v>1780</v>
      </c>
      <c r="AC549" s="452" t="s">
        <v>5023</v>
      </c>
      <c r="AD549" s="452">
        <v>29.0</v>
      </c>
      <c r="AE549" s="452" t="s">
        <v>1781</v>
      </c>
      <c r="AJ549" s="452" t="s">
        <v>1776</v>
      </c>
    </row>
    <row r="550" ht="15.75" customHeight="1">
      <c r="A550" s="452">
        <v>5203.0</v>
      </c>
      <c r="B550" s="452" t="s">
        <v>36</v>
      </c>
      <c r="C550" s="452" t="s">
        <v>37</v>
      </c>
      <c r="D550" s="452" t="s">
        <v>5024</v>
      </c>
      <c r="E550" s="452" t="s">
        <v>812</v>
      </c>
      <c r="F550" s="452" t="s">
        <v>5025</v>
      </c>
      <c r="G550" s="452" t="s">
        <v>118</v>
      </c>
      <c r="H550" s="452" t="s">
        <v>5026</v>
      </c>
      <c r="I550" s="452" t="s">
        <v>5027</v>
      </c>
      <c r="J550" s="452" t="s">
        <v>5028</v>
      </c>
      <c r="K550" s="452" t="s">
        <v>1690</v>
      </c>
      <c r="L550" s="452" t="s">
        <v>103</v>
      </c>
      <c r="M550" s="452" t="s">
        <v>618</v>
      </c>
      <c r="N550" s="452" t="s">
        <v>5029</v>
      </c>
      <c r="P550" s="452">
        <v>42.2789</v>
      </c>
      <c r="Q550" s="452">
        <v>82.8996</v>
      </c>
      <c r="R550" s="452">
        <v>100.0</v>
      </c>
      <c r="U550" s="452" t="s">
        <v>5030</v>
      </c>
      <c r="V550" s="452" t="s">
        <v>5031</v>
      </c>
      <c r="W550" s="452" t="s">
        <v>5032</v>
      </c>
      <c r="Y550" s="452" t="s">
        <v>5033</v>
      </c>
      <c r="Z550" s="452" t="s">
        <v>486</v>
      </c>
      <c r="AA550" s="452">
        <v>45918.0</v>
      </c>
      <c r="AB550" s="452" t="s">
        <v>5034</v>
      </c>
      <c r="AC550" s="452" t="s">
        <v>5035</v>
      </c>
      <c r="AD550" s="452">
        <v>30.0</v>
      </c>
    </row>
    <row r="551" ht="15.75" customHeight="1">
      <c r="A551" s="452">
        <v>5204.0</v>
      </c>
      <c r="B551" s="452" t="s">
        <v>36</v>
      </c>
      <c r="C551" s="452" t="s">
        <v>37</v>
      </c>
      <c r="D551" s="452" t="s">
        <v>5036</v>
      </c>
      <c r="E551" s="452" t="s">
        <v>812</v>
      </c>
      <c r="F551" s="452" t="s">
        <v>5036</v>
      </c>
      <c r="G551" s="452" t="s">
        <v>118</v>
      </c>
      <c r="H551" s="452" t="s">
        <v>5037</v>
      </c>
      <c r="I551" s="452" t="s">
        <v>5038</v>
      </c>
      <c r="J551" s="452" t="s">
        <v>5039</v>
      </c>
      <c r="K551" s="452" t="s">
        <v>5040</v>
      </c>
      <c r="L551" s="452" t="s">
        <v>2472</v>
      </c>
      <c r="M551" s="452" t="s">
        <v>420</v>
      </c>
      <c r="N551" s="452" t="s">
        <v>5041</v>
      </c>
      <c r="O551" s="452" t="s">
        <v>5042</v>
      </c>
      <c r="P551" s="452">
        <v>41.7011</v>
      </c>
      <c r="Q551" s="452">
        <v>71.9566</v>
      </c>
      <c r="U551" s="452" t="s">
        <v>5036</v>
      </c>
      <c r="V551" s="452" t="s">
        <v>5038</v>
      </c>
      <c r="W551" s="452" t="s">
        <v>5040</v>
      </c>
      <c r="X551" s="452" t="s">
        <v>2472</v>
      </c>
      <c r="Y551" s="452" t="s">
        <v>420</v>
      </c>
      <c r="Z551" s="452" t="s">
        <v>486</v>
      </c>
      <c r="AA551" s="452">
        <v>45918.0</v>
      </c>
      <c r="AB551" s="452" t="s">
        <v>5043</v>
      </c>
      <c r="AC551" s="452" t="s">
        <v>5044</v>
      </c>
      <c r="AD551" s="452">
        <v>26.0</v>
      </c>
    </row>
    <row r="552" ht="15.75" customHeight="1">
      <c r="A552" s="452">
        <v>5205.0</v>
      </c>
      <c r="B552" s="452" t="s">
        <v>36</v>
      </c>
      <c r="C552" s="452" t="s">
        <v>37</v>
      </c>
      <c r="D552" s="452" t="s">
        <v>5045</v>
      </c>
      <c r="E552" s="452" t="s">
        <v>812</v>
      </c>
      <c r="F552" s="452" t="s">
        <v>5045</v>
      </c>
      <c r="G552" s="452" t="s">
        <v>118</v>
      </c>
      <c r="H552" s="452" t="s">
        <v>5046</v>
      </c>
      <c r="I552" s="452" t="s">
        <v>5047</v>
      </c>
      <c r="J552" s="452" t="s">
        <v>5048</v>
      </c>
      <c r="K552" s="452" t="s">
        <v>4433</v>
      </c>
      <c r="L552" s="452" t="s">
        <v>195</v>
      </c>
      <c r="M552" s="452" t="s">
        <v>420</v>
      </c>
      <c r="N552" s="452">
        <v>33634.0</v>
      </c>
      <c r="O552" s="452" t="s">
        <v>5049</v>
      </c>
      <c r="P552" s="452">
        <v>27.9944</v>
      </c>
      <c r="Q552" s="452">
        <v>82.5516</v>
      </c>
      <c r="U552" s="452" t="s">
        <v>5050</v>
      </c>
      <c r="V552" s="452" t="s">
        <v>5047</v>
      </c>
      <c r="W552" s="452" t="s">
        <v>4433</v>
      </c>
      <c r="X552" s="452" t="s">
        <v>195</v>
      </c>
      <c r="Y552" s="452" t="s">
        <v>420</v>
      </c>
      <c r="Z552" s="452" t="s">
        <v>486</v>
      </c>
      <c r="AA552" s="452">
        <v>45918.0</v>
      </c>
      <c r="AB552" s="452" t="s">
        <v>5051</v>
      </c>
      <c r="AC552" s="452" t="s">
        <v>5052</v>
      </c>
      <c r="AD552" s="452">
        <v>26.0</v>
      </c>
    </row>
    <row r="553" ht="15.75" customHeight="1">
      <c r="A553" s="452">
        <v>5206.0</v>
      </c>
      <c r="B553" s="452" t="s">
        <v>149</v>
      </c>
      <c r="C553" s="452" t="s">
        <v>37</v>
      </c>
      <c r="D553" s="452" t="s">
        <v>239</v>
      </c>
      <c r="F553" s="452" t="s">
        <v>239</v>
      </c>
      <c r="G553" s="452" t="s">
        <v>240</v>
      </c>
      <c r="H553" s="452" t="s">
        <v>40</v>
      </c>
      <c r="I553" s="452" t="s">
        <v>751</v>
      </c>
      <c r="J553" s="452" t="s">
        <v>322</v>
      </c>
      <c r="K553" s="452" t="s">
        <v>322</v>
      </c>
      <c r="L553" s="452" t="s">
        <v>322</v>
      </c>
      <c r="M553" s="452" t="s">
        <v>420</v>
      </c>
      <c r="U553" s="452" t="s">
        <v>239</v>
      </c>
      <c r="V553" s="452" t="s">
        <v>751</v>
      </c>
      <c r="W553" s="452" t="s">
        <v>748</v>
      </c>
      <c r="X553" s="452" t="s">
        <v>26</v>
      </c>
      <c r="Y553" s="452" t="s">
        <v>420</v>
      </c>
      <c r="Z553" s="452" t="s">
        <v>752</v>
      </c>
      <c r="AA553" s="452">
        <v>45922.0</v>
      </c>
      <c r="AB553" s="452" t="s">
        <v>753</v>
      </c>
      <c r="AC553" s="452" t="s">
        <v>5053</v>
      </c>
      <c r="AD553" s="452">
        <v>30.0</v>
      </c>
      <c r="AE553" s="452" t="s">
        <v>754</v>
      </c>
    </row>
    <row r="554" ht="15.75" customHeight="1">
      <c r="A554" s="452">
        <v>5207.0</v>
      </c>
      <c r="B554" s="452" t="s">
        <v>149</v>
      </c>
      <c r="C554" s="452" t="s">
        <v>37</v>
      </c>
      <c r="D554" s="452" t="s">
        <v>323</v>
      </c>
      <c r="F554" s="452" t="s">
        <v>323</v>
      </c>
      <c r="G554" s="452" t="s">
        <v>118</v>
      </c>
      <c r="H554" s="452" t="s">
        <v>324</v>
      </c>
      <c r="I554" s="452" t="s">
        <v>807</v>
      </c>
      <c r="J554" s="452" t="s">
        <v>322</v>
      </c>
      <c r="K554" s="452" t="s">
        <v>322</v>
      </c>
      <c r="L554" s="452" t="s">
        <v>322</v>
      </c>
      <c r="M554" s="452" t="s">
        <v>420</v>
      </c>
      <c r="U554" s="452" t="s">
        <v>323</v>
      </c>
      <c r="V554" s="452" t="s">
        <v>807</v>
      </c>
      <c r="W554" s="452" t="s">
        <v>808</v>
      </c>
      <c r="Y554" s="452" t="s">
        <v>809</v>
      </c>
      <c r="Z554" s="452" t="s">
        <v>752</v>
      </c>
      <c r="AA554" s="452">
        <v>45922.0</v>
      </c>
      <c r="AB554" s="452" t="s">
        <v>807</v>
      </c>
      <c r="AC554" s="452" t="s">
        <v>811</v>
      </c>
      <c r="AD554" s="452">
        <v>31.0</v>
      </c>
      <c r="AE554" s="452" t="s">
        <v>810</v>
      </c>
    </row>
    <row r="555" ht="15.75" customHeight="1">
      <c r="A555" s="452">
        <v>5208.0</v>
      </c>
      <c r="B555" s="452" t="s">
        <v>36</v>
      </c>
      <c r="C555" s="452" t="s">
        <v>37</v>
      </c>
      <c r="D555" s="452" t="s">
        <v>117</v>
      </c>
      <c r="F555" s="452" t="s">
        <v>117</v>
      </c>
      <c r="G555" s="452" t="s">
        <v>118</v>
      </c>
      <c r="H555" s="452" t="s">
        <v>119</v>
      </c>
      <c r="I555" s="452" t="s">
        <v>873</v>
      </c>
      <c r="J555" s="452" t="s">
        <v>874</v>
      </c>
      <c r="K555" s="452" t="s">
        <v>875</v>
      </c>
      <c r="L555" s="452" t="s">
        <v>106</v>
      </c>
      <c r="M555" s="452" t="s">
        <v>420</v>
      </c>
      <c r="N555" s="452">
        <v>14701.0</v>
      </c>
      <c r="O555" s="452" t="s">
        <v>876</v>
      </c>
      <c r="P555" s="452">
        <v>42.095554</v>
      </c>
      <c r="Q555" s="452">
        <v>-79.238609</v>
      </c>
      <c r="R555" s="452">
        <v>200.0</v>
      </c>
      <c r="U555" s="452" t="s">
        <v>117</v>
      </c>
      <c r="V555" s="452" t="s">
        <v>877</v>
      </c>
      <c r="W555" s="452" t="s">
        <v>878</v>
      </c>
      <c r="X555" s="452" t="s">
        <v>879</v>
      </c>
      <c r="Y555" s="452" t="s">
        <v>618</v>
      </c>
      <c r="Z555" s="452" t="s">
        <v>752</v>
      </c>
      <c r="AA555" s="452">
        <v>45922.0</v>
      </c>
      <c r="AB555" s="452" t="s">
        <v>880</v>
      </c>
      <c r="AC555" s="452" t="s">
        <v>881</v>
      </c>
      <c r="AD555" s="452">
        <v>27.0</v>
      </c>
    </row>
    <row r="556" ht="15.75" customHeight="1">
      <c r="A556" s="452">
        <v>5209.0</v>
      </c>
      <c r="B556" s="452" t="s">
        <v>36</v>
      </c>
      <c r="C556" s="452" t="s">
        <v>37</v>
      </c>
      <c r="D556" s="452" t="s">
        <v>249</v>
      </c>
      <c r="F556" s="452" t="s">
        <v>249</v>
      </c>
      <c r="G556" s="452" t="s">
        <v>51</v>
      </c>
      <c r="H556" s="452" t="s">
        <v>40</v>
      </c>
      <c r="I556" s="452" t="s">
        <v>899</v>
      </c>
      <c r="J556" s="452" t="s">
        <v>900</v>
      </c>
      <c r="K556" s="452" t="s">
        <v>901</v>
      </c>
      <c r="L556" s="452" t="s">
        <v>250</v>
      </c>
      <c r="M556" s="452" t="s">
        <v>420</v>
      </c>
      <c r="N556" s="452">
        <v>7601.0</v>
      </c>
      <c r="O556" s="452" t="s">
        <v>902</v>
      </c>
      <c r="P556" s="452">
        <v>40.8711293</v>
      </c>
      <c r="Q556" s="452">
        <v>-74.0449802</v>
      </c>
      <c r="R556" s="452">
        <v>50.0</v>
      </c>
      <c r="U556" s="452" t="s">
        <v>249</v>
      </c>
      <c r="V556" s="452" t="s">
        <v>899</v>
      </c>
      <c r="W556" s="452" t="s">
        <v>901</v>
      </c>
      <c r="X556" s="452" t="s">
        <v>250</v>
      </c>
      <c r="Y556" s="452" t="s">
        <v>420</v>
      </c>
      <c r="Z556" s="452" t="s">
        <v>752</v>
      </c>
      <c r="AA556" s="452">
        <v>45922.0</v>
      </c>
      <c r="AB556" s="452" t="s">
        <v>903</v>
      </c>
      <c r="AC556" s="452" t="s">
        <v>5054</v>
      </c>
      <c r="AD556" s="452">
        <v>26.0</v>
      </c>
    </row>
    <row r="557" ht="15.75" customHeight="1">
      <c r="A557" s="452">
        <v>5210.0</v>
      </c>
      <c r="B557" s="452" t="s">
        <v>149</v>
      </c>
      <c r="C557" s="452" t="s">
        <v>37</v>
      </c>
      <c r="D557" s="452" t="s">
        <v>325</v>
      </c>
      <c r="F557" s="452" t="s">
        <v>325</v>
      </c>
      <c r="G557" s="452" t="s">
        <v>118</v>
      </c>
      <c r="H557" s="452" t="s">
        <v>119</v>
      </c>
      <c r="I557" s="452" t="s">
        <v>912</v>
      </c>
      <c r="J557" s="452" t="s">
        <v>322</v>
      </c>
      <c r="K557" s="452" t="s">
        <v>322</v>
      </c>
      <c r="L557" s="452" t="s">
        <v>322</v>
      </c>
      <c r="M557" s="452" t="s">
        <v>651</v>
      </c>
      <c r="U557" s="452" t="s">
        <v>325</v>
      </c>
      <c r="V557" s="452" t="s">
        <v>912</v>
      </c>
      <c r="W557" s="452" t="s">
        <v>913</v>
      </c>
      <c r="X557" s="452" t="s">
        <v>914</v>
      </c>
      <c r="Y557" s="452" t="s">
        <v>915</v>
      </c>
      <c r="Z557" s="452" t="s">
        <v>752</v>
      </c>
      <c r="AA557" s="452">
        <v>45922.0</v>
      </c>
      <c r="AB557" s="452" t="s">
        <v>916</v>
      </c>
      <c r="AC557" s="452" t="s">
        <v>918</v>
      </c>
      <c r="AD557" s="452">
        <v>24.0</v>
      </c>
      <c r="AE557" s="452" t="s">
        <v>917</v>
      </c>
    </row>
    <row r="558" ht="15.75" customHeight="1">
      <c r="A558" s="452">
        <v>5211.0</v>
      </c>
      <c r="B558" s="452" t="s">
        <v>36</v>
      </c>
      <c r="C558" s="452" t="s">
        <v>37</v>
      </c>
      <c r="D558" s="452" t="s">
        <v>252</v>
      </c>
      <c r="F558" s="452" t="s">
        <v>252</v>
      </c>
      <c r="G558" s="452" t="s">
        <v>118</v>
      </c>
      <c r="H558" s="452" t="s">
        <v>40</v>
      </c>
      <c r="I558" s="452" t="s">
        <v>919</v>
      </c>
      <c r="J558" s="452" t="s">
        <v>920</v>
      </c>
      <c r="K558" s="452" t="s">
        <v>921</v>
      </c>
      <c r="L558" s="452" t="s">
        <v>922</v>
      </c>
      <c r="M558" s="452" t="s">
        <v>618</v>
      </c>
      <c r="N558" s="452" t="s">
        <v>923</v>
      </c>
      <c r="O558" s="452" t="s">
        <v>924</v>
      </c>
      <c r="P558" s="452">
        <v>49.2710802</v>
      </c>
      <c r="Q558" s="452">
        <v>-123.1466031</v>
      </c>
      <c r="R558" s="452">
        <v>50.0</v>
      </c>
      <c r="U558" s="452" t="s">
        <v>252</v>
      </c>
      <c r="V558" s="452" t="s">
        <v>919</v>
      </c>
      <c r="W558" s="452" t="s">
        <v>921</v>
      </c>
      <c r="X558" s="452" t="s">
        <v>922</v>
      </c>
      <c r="Y558" s="452" t="s">
        <v>618</v>
      </c>
      <c r="Z558" s="452" t="s">
        <v>752</v>
      </c>
      <c r="AA558" s="452">
        <v>45922.0</v>
      </c>
      <c r="AB558" s="452" t="s">
        <v>925</v>
      </c>
      <c r="AC558" s="452" t="s">
        <v>5055</v>
      </c>
      <c r="AD558" s="452">
        <v>31.0</v>
      </c>
    </row>
    <row r="559" ht="15.75" customHeight="1">
      <c r="A559" s="452">
        <v>5212.0</v>
      </c>
      <c r="B559" s="452" t="s">
        <v>36</v>
      </c>
      <c r="C559" s="452" t="s">
        <v>37</v>
      </c>
      <c r="D559" s="452" t="s">
        <v>253</v>
      </c>
      <c r="F559" s="452" t="s">
        <v>253</v>
      </c>
      <c r="G559" s="452" t="s">
        <v>254</v>
      </c>
      <c r="H559" s="452" t="s">
        <v>255</v>
      </c>
      <c r="I559" s="452" t="s">
        <v>938</v>
      </c>
      <c r="J559" s="452" t="s">
        <v>939</v>
      </c>
      <c r="K559" s="452" t="s">
        <v>940</v>
      </c>
      <c r="L559" s="452" t="s">
        <v>26</v>
      </c>
      <c r="M559" s="452" t="s">
        <v>420</v>
      </c>
      <c r="N559" s="452">
        <v>94107.0</v>
      </c>
      <c r="P559" s="452">
        <v>37.75053</v>
      </c>
      <c r="Q559" s="452">
        <v>-122.39635</v>
      </c>
      <c r="U559" s="452" t="s">
        <v>253</v>
      </c>
      <c r="V559" s="452" t="s">
        <v>938</v>
      </c>
      <c r="W559" s="452" t="s">
        <v>940</v>
      </c>
      <c r="X559" s="452" t="s">
        <v>26</v>
      </c>
      <c r="Y559" s="452" t="s">
        <v>420</v>
      </c>
      <c r="Z559" s="452" t="s">
        <v>752</v>
      </c>
      <c r="AA559" s="452">
        <v>45922.0</v>
      </c>
      <c r="AB559" s="452" t="s">
        <v>941</v>
      </c>
      <c r="AC559" s="452" t="s">
        <v>5056</v>
      </c>
      <c r="AD559" s="452">
        <v>24.0</v>
      </c>
    </row>
    <row r="560" ht="15.75" customHeight="1">
      <c r="A560" s="452">
        <v>5213.0</v>
      </c>
      <c r="B560" s="452" t="s">
        <v>149</v>
      </c>
      <c r="C560" s="452" t="s">
        <v>37</v>
      </c>
      <c r="D560" s="452" t="s">
        <v>331</v>
      </c>
      <c r="F560" s="452" t="s">
        <v>331</v>
      </c>
      <c r="G560" s="452" t="s">
        <v>51</v>
      </c>
      <c r="H560" s="452" t="s">
        <v>40</v>
      </c>
      <c r="I560" s="452" t="s">
        <v>1084</v>
      </c>
      <c r="J560" s="452" t="s">
        <v>322</v>
      </c>
      <c r="K560" s="452" t="s">
        <v>1085</v>
      </c>
      <c r="L560" s="452" t="s">
        <v>42</v>
      </c>
      <c r="M560" s="452" t="s">
        <v>420</v>
      </c>
      <c r="U560" s="452" t="s">
        <v>331</v>
      </c>
      <c r="V560" s="452" t="s">
        <v>1084</v>
      </c>
      <c r="Y560" s="452" t="s">
        <v>1086</v>
      </c>
      <c r="Z560" s="452" t="s">
        <v>752</v>
      </c>
      <c r="AA560" s="452">
        <v>45922.0</v>
      </c>
      <c r="AB560" s="452" t="s">
        <v>1087</v>
      </c>
      <c r="AC560" s="452" t="s">
        <v>1089</v>
      </c>
      <c r="AD560" s="452">
        <v>29.0</v>
      </c>
      <c r="AE560" s="452" t="s">
        <v>1088</v>
      </c>
    </row>
    <row r="561" ht="15.75" customHeight="1">
      <c r="A561" s="452">
        <v>5214.0</v>
      </c>
      <c r="B561" s="452" t="s">
        <v>36</v>
      </c>
      <c r="C561" s="452" t="s">
        <v>37</v>
      </c>
      <c r="D561" s="452" t="s">
        <v>265</v>
      </c>
      <c r="F561" s="452" t="s">
        <v>265</v>
      </c>
      <c r="G561" s="452" t="s">
        <v>51</v>
      </c>
      <c r="H561" s="452" t="s">
        <v>40</v>
      </c>
      <c r="I561" s="452" t="s">
        <v>1105</v>
      </c>
      <c r="J561" s="452" t="s">
        <v>1106</v>
      </c>
      <c r="K561" s="452" t="s">
        <v>1107</v>
      </c>
      <c r="L561" s="452" t="s">
        <v>248</v>
      </c>
      <c r="M561" s="452" t="s">
        <v>420</v>
      </c>
      <c r="N561" s="452">
        <v>1752.0</v>
      </c>
      <c r="O561" s="452" t="s">
        <v>1108</v>
      </c>
      <c r="P561" s="452">
        <v>42.32255</v>
      </c>
      <c r="Q561" s="452">
        <v>-71.59052</v>
      </c>
      <c r="U561" s="452" t="s">
        <v>265</v>
      </c>
      <c r="V561" s="452" t="s">
        <v>1105</v>
      </c>
      <c r="W561" s="452" t="s">
        <v>1109</v>
      </c>
      <c r="X561" s="452" t="s">
        <v>266</v>
      </c>
      <c r="Y561" s="452" t="s">
        <v>420</v>
      </c>
      <c r="Z561" s="452" t="s">
        <v>752</v>
      </c>
      <c r="AA561" s="452">
        <v>45922.0</v>
      </c>
      <c r="AB561" s="452" t="s">
        <v>1110</v>
      </c>
      <c r="AC561" s="452" t="s">
        <v>1112</v>
      </c>
      <c r="AD561" s="452">
        <v>21.0</v>
      </c>
      <c r="AE561" s="452" t="s">
        <v>1111</v>
      </c>
    </row>
    <row r="562" ht="15.75" customHeight="1">
      <c r="A562" s="452">
        <v>5215.0</v>
      </c>
      <c r="B562" s="452" t="s">
        <v>36</v>
      </c>
      <c r="C562" s="452" t="s">
        <v>37</v>
      </c>
      <c r="D562" s="452" t="s">
        <v>265</v>
      </c>
      <c r="F562" s="452" t="s">
        <v>265</v>
      </c>
      <c r="G562" s="452" t="s">
        <v>51</v>
      </c>
      <c r="H562" s="452" t="s">
        <v>40</v>
      </c>
      <c r="I562" s="452" t="s">
        <v>1105</v>
      </c>
      <c r="J562" s="452" t="s">
        <v>1113</v>
      </c>
      <c r="K562" s="452" t="s">
        <v>1114</v>
      </c>
      <c r="L562" s="452" t="s">
        <v>22</v>
      </c>
      <c r="M562" s="452" t="s">
        <v>618</v>
      </c>
      <c r="N562" s="452" t="s">
        <v>1115</v>
      </c>
      <c r="O562" s="452" t="s">
        <v>1116</v>
      </c>
      <c r="P562" s="452">
        <v>45.46992</v>
      </c>
      <c r="Q562" s="452">
        <v>-73.58235</v>
      </c>
      <c r="U562" s="452" t="s">
        <v>265</v>
      </c>
      <c r="V562" s="452" t="s">
        <v>1105</v>
      </c>
      <c r="W562" s="452" t="s">
        <v>1109</v>
      </c>
      <c r="X562" s="452" t="s">
        <v>266</v>
      </c>
      <c r="Y562" s="452" t="s">
        <v>420</v>
      </c>
      <c r="Z562" s="452" t="s">
        <v>752</v>
      </c>
      <c r="AA562" s="452">
        <v>45922.0</v>
      </c>
      <c r="AB562" s="452" t="s">
        <v>1110</v>
      </c>
      <c r="AC562" s="452" t="s">
        <v>1112</v>
      </c>
      <c r="AD562" s="452">
        <v>21.0</v>
      </c>
      <c r="AE562" s="452" t="s">
        <v>1111</v>
      </c>
    </row>
    <row r="563" ht="15.75" customHeight="1">
      <c r="A563" s="452">
        <v>5216.0</v>
      </c>
      <c r="B563" s="452" t="s">
        <v>36</v>
      </c>
      <c r="C563" s="452" t="s">
        <v>37</v>
      </c>
      <c r="D563" s="452" t="s">
        <v>265</v>
      </c>
      <c r="F563" s="452" t="s">
        <v>265</v>
      </c>
      <c r="G563" s="452" t="s">
        <v>51</v>
      </c>
      <c r="H563" s="452" t="s">
        <v>40</v>
      </c>
      <c r="I563" s="452" t="s">
        <v>1105</v>
      </c>
      <c r="J563" s="452" t="s">
        <v>1117</v>
      </c>
      <c r="K563" s="452" t="s">
        <v>1109</v>
      </c>
      <c r="L563" s="452" t="s">
        <v>266</v>
      </c>
      <c r="M563" s="452" t="s">
        <v>420</v>
      </c>
      <c r="N563" s="452">
        <v>3801.0</v>
      </c>
      <c r="O563" s="452" t="s">
        <v>1118</v>
      </c>
      <c r="P563" s="452">
        <v>43.08076</v>
      </c>
      <c r="Q563" s="452">
        <v>-70.79753</v>
      </c>
      <c r="U563" s="452" t="s">
        <v>265</v>
      </c>
      <c r="V563" s="452" t="s">
        <v>1105</v>
      </c>
      <c r="W563" s="452" t="s">
        <v>1109</v>
      </c>
      <c r="X563" s="452" t="s">
        <v>266</v>
      </c>
      <c r="Y563" s="452" t="s">
        <v>420</v>
      </c>
      <c r="Z563" s="452" t="s">
        <v>752</v>
      </c>
      <c r="AA563" s="452">
        <v>45922.0</v>
      </c>
      <c r="AB563" s="452" t="s">
        <v>1110</v>
      </c>
      <c r="AC563" s="452" t="s">
        <v>1112</v>
      </c>
      <c r="AD563" s="452">
        <v>21.0</v>
      </c>
      <c r="AE563" s="452" t="s">
        <v>1111</v>
      </c>
    </row>
    <row r="564" ht="15.75" customHeight="1">
      <c r="A564" s="452">
        <v>5217.0</v>
      </c>
      <c r="B564" s="452" t="s">
        <v>36</v>
      </c>
      <c r="C564" s="452" t="s">
        <v>37</v>
      </c>
      <c r="D564" s="452" t="s">
        <v>265</v>
      </c>
      <c r="F564" s="452" t="s">
        <v>265</v>
      </c>
      <c r="G564" s="452" t="s">
        <v>51</v>
      </c>
      <c r="H564" s="452" t="s">
        <v>40</v>
      </c>
      <c r="I564" s="452" t="s">
        <v>1105</v>
      </c>
      <c r="J564" s="452" t="s">
        <v>1119</v>
      </c>
      <c r="K564" s="452" t="s">
        <v>1120</v>
      </c>
      <c r="L564" s="452" t="s">
        <v>228</v>
      </c>
      <c r="M564" s="452" t="s">
        <v>420</v>
      </c>
      <c r="N564" s="452">
        <v>5855.0</v>
      </c>
      <c r="O564" s="452" t="s">
        <v>1121</v>
      </c>
      <c r="P564" s="452">
        <v>44.94436</v>
      </c>
      <c r="Q564" s="452">
        <v>-72.18204</v>
      </c>
      <c r="U564" s="452" t="s">
        <v>265</v>
      </c>
      <c r="V564" s="452" t="s">
        <v>1105</v>
      </c>
      <c r="W564" s="452" t="s">
        <v>1109</v>
      </c>
      <c r="X564" s="452" t="s">
        <v>266</v>
      </c>
      <c r="Y564" s="452" t="s">
        <v>420</v>
      </c>
      <c r="Z564" s="452" t="s">
        <v>752</v>
      </c>
      <c r="AA564" s="452">
        <v>45922.0</v>
      </c>
      <c r="AB564" s="452" t="s">
        <v>1110</v>
      </c>
      <c r="AC564" s="452" t="s">
        <v>1112</v>
      </c>
      <c r="AD564" s="452">
        <v>21.0</v>
      </c>
      <c r="AE564" s="452" t="s">
        <v>1111</v>
      </c>
    </row>
    <row r="565" ht="15.75" customHeight="1">
      <c r="A565" s="452">
        <v>5218.0</v>
      </c>
      <c r="B565" s="452" t="s">
        <v>36</v>
      </c>
      <c r="C565" s="452" t="s">
        <v>37</v>
      </c>
      <c r="D565" s="452" t="s">
        <v>268</v>
      </c>
      <c r="F565" s="452" t="s">
        <v>1150</v>
      </c>
      <c r="G565" s="452" t="s">
        <v>51</v>
      </c>
      <c r="H565" s="452" t="s">
        <v>40</v>
      </c>
      <c r="I565" s="452" t="s">
        <v>1147</v>
      </c>
      <c r="J565" s="452" t="s">
        <v>1159</v>
      </c>
      <c r="K565" s="452" t="s">
        <v>1160</v>
      </c>
      <c r="L565" s="452" t="s">
        <v>26</v>
      </c>
      <c r="M565" s="452" t="s">
        <v>420</v>
      </c>
      <c r="N565" s="452">
        <v>94538.0</v>
      </c>
      <c r="O565" s="452" t="s">
        <v>1161</v>
      </c>
      <c r="P565" s="452">
        <v>37.4639</v>
      </c>
      <c r="Q565" s="452">
        <v>-121.92495</v>
      </c>
      <c r="R565" s="452">
        <v>200.0</v>
      </c>
      <c r="U565" s="452" t="s">
        <v>1150</v>
      </c>
      <c r="V565" s="452" t="s">
        <v>1151</v>
      </c>
      <c r="W565" s="452" t="s">
        <v>1152</v>
      </c>
      <c r="X565" s="452" t="s">
        <v>1153</v>
      </c>
      <c r="Y565" s="452" t="s">
        <v>1154</v>
      </c>
      <c r="Z565" s="452" t="s">
        <v>752</v>
      </c>
      <c r="AA565" s="452">
        <v>45922.0</v>
      </c>
      <c r="AB565" s="452" t="s">
        <v>1162</v>
      </c>
      <c r="AC565" s="452" t="s">
        <v>5057</v>
      </c>
      <c r="AD565" s="452">
        <v>32.0</v>
      </c>
    </row>
    <row r="566" ht="15.75" customHeight="1">
      <c r="A566" s="452">
        <v>5219.0</v>
      </c>
      <c r="B566" s="452" t="s">
        <v>36</v>
      </c>
      <c r="C566" s="452" t="s">
        <v>37</v>
      </c>
      <c r="D566" s="452" t="s">
        <v>269</v>
      </c>
      <c r="F566" s="452" t="s">
        <v>269</v>
      </c>
      <c r="G566" s="452" t="s">
        <v>51</v>
      </c>
      <c r="H566" s="452" t="s">
        <v>40</v>
      </c>
      <c r="I566" s="452" t="s">
        <v>1164</v>
      </c>
      <c r="J566" s="452" t="s">
        <v>1165</v>
      </c>
      <c r="K566" s="452" t="s">
        <v>1166</v>
      </c>
      <c r="L566" s="452" t="s">
        <v>60</v>
      </c>
      <c r="M566" s="452" t="s">
        <v>420</v>
      </c>
      <c r="N566" s="452">
        <v>37813.0</v>
      </c>
      <c r="O566" s="452" t="s">
        <v>1167</v>
      </c>
      <c r="P566" s="452">
        <v>36.24573</v>
      </c>
      <c r="Q566" s="452">
        <v>-83.21285</v>
      </c>
      <c r="U566" s="452" t="s">
        <v>269</v>
      </c>
      <c r="V566" s="452" t="s">
        <v>1164</v>
      </c>
      <c r="W566" s="452" t="s">
        <v>1166</v>
      </c>
      <c r="X566" s="452" t="s">
        <v>60</v>
      </c>
      <c r="Y566" s="452" t="s">
        <v>420</v>
      </c>
      <c r="Z566" s="452" t="s">
        <v>752</v>
      </c>
      <c r="AA566" s="452">
        <v>45922.0</v>
      </c>
      <c r="AB566" s="452" t="s">
        <v>1164</v>
      </c>
      <c r="AC566" s="452" t="s">
        <v>1168</v>
      </c>
      <c r="AD566" s="452">
        <v>29.0</v>
      </c>
    </row>
    <row r="567" ht="15.75" customHeight="1">
      <c r="A567" s="452">
        <v>5220.0</v>
      </c>
      <c r="B567" s="452" t="s">
        <v>149</v>
      </c>
      <c r="C567" s="452" t="s">
        <v>37</v>
      </c>
      <c r="D567" s="452" t="s">
        <v>334</v>
      </c>
      <c r="F567" s="452" t="s">
        <v>334</v>
      </c>
      <c r="G567" s="452" t="s">
        <v>51</v>
      </c>
      <c r="H567" s="452" t="s">
        <v>40</v>
      </c>
      <c r="I567" s="452" t="s">
        <v>1200</v>
      </c>
      <c r="K567" s="452" t="s">
        <v>1201</v>
      </c>
      <c r="L567" s="452" t="s">
        <v>879</v>
      </c>
      <c r="M567" s="452" t="s">
        <v>618</v>
      </c>
      <c r="U567" s="452" t="s">
        <v>1202</v>
      </c>
      <c r="V567" s="452" t="s">
        <v>1200</v>
      </c>
      <c r="W567" s="452" t="s">
        <v>1203</v>
      </c>
      <c r="X567" s="452" t="s">
        <v>1204</v>
      </c>
      <c r="Y567" s="452" t="s">
        <v>1205</v>
      </c>
      <c r="Z567" s="452" t="s">
        <v>752</v>
      </c>
      <c r="AA567" s="452">
        <v>45922.0</v>
      </c>
      <c r="AB567" s="452" t="s">
        <v>1206</v>
      </c>
      <c r="AC567" s="452" t="s">
        <v>1208</v>
      </c>
      <c r="AD567" s="452">
        <v>27.0</v>
      </c>
      <c r="AE567" s="452" t="s">
        <v>1207</v>
      </c>
    </row>
    <row r="568" ht="15.75" customHeight="1">
      <c r="A568" s="452">
        <v>5221.0</v>
      </c>
      <c r="B568" s="452" t="s">
        <v>36</v>
      </c>
      <c r="C568" s="452" t="s">
        <v>37</v>
      </c>
      <c r="D568" s="452" t="s">
        <v>276</v>
      </c>
      <c r="F568" s="452" t="s">
        <v>276</v>
      </c>
      <c r="G568" s="452" t="s">
        <v>51</v>
      </c>
      <c r="H568" s="452" t="s">
        <v>40</v>
      </c>
      <c r="I568" s="452" t="s">
        <v>1272</v>
      </c>
      <c r="J568" s="452" t="s">
        <v>1273</v>
      </c>
      <c r="K568" s="452" t="s">
        <v>1274</v>
      </c>
      <c r="L568" s="452" t="s">
        <v>86</v>
      </c>
      <c r="M568" s="452" t="s">
        <v>420</v>
      </c>
      <c r="N568" s="452">
        <v>60517.0</v>
      </c>
      <c r="O568" s="452" t="s">
        <v>1275</v>
      </c>
      <c r="P568" s="452">
        <v>41.69678</v>
      </c>
      <c r="Q568" s="452">
        <v>-88.01215</v>
      </c>
      <c r="R568" s="452">
        <v>1000.0</v>
      </c>
      <c r="U568" s="452" t="s">
        <v>276</v>
      </c>
      <c r="V568" s="452" t="s">
        <v>1272</v>
      </c>
      <c r="W568" s="452" t="s">
        <v>1274</v>
      </c>
      <c r="X568" s="452" t="s">
        <v>86</v>
      </c>
      <c r="Y568" s="452" t="s">
        <v>420</v>
      </c>
      <c r="Z568" s="452" t="s">
        <v>752</v>
      </c>
      <c r="AA568" s="452">
        <v>45922.0</v>
      </c>
      <c r="AB568" s="452" t="s">
        <v>1276</v>
      </c>
      <c r="AC568" s="452" t="s">
        <v>1277</v>
      </c>
      <c r="AD568" s="452">
        <v>27.0</v>
      </c>
    </row>
    <row r="569" ht="15.75" customHeight="1">
      <c r="A569" s="452">
        <v>5222.0</v>
      </c>
      <c r="B569" s="452" t="s">
        <v>36</v>
      </c>
      <c r="C569" s="452" t="s">
        <v>37</v>
      </c>
      <c r="D569" s="452" t="s">
        <v>281</v>
      </c>
      <c r="F569" s="452" t="s">
        <v>281</v>
      </c>
      <c r="G569" s="452" t="s">
        <v>51</v>
      </c>
      <c r="H569" s="452" t="s">
        <v>40</v>
      </c>
      <c r="I569" s="452" t="s">
        <v>1406</v>
      </c>
      <c r="J569" s="452" t="s">
        <v>1407</v>
      </c>
      <c r="K569" s="452" t="s">
        <v>1231</v>
      </c>
      <c r="L569" s="452" t="s">
        <v>127</v>
      </c>
      <c r="M569" s="452" t="s">
        <v>420</v>
      </c>
      <c r="N569" s="452">
        <v>28273.0</v>
      </c>
      <c r="O569" s="452" t="s">
        <v>1408</v>
      </c>
      <c r="P569" s="452">
        <v>35.13692</v>
      </c>
      <c r="Q569" s="452">
        <v>-80.91387</v>
      </c>
      <c r="U569" s="452" t="s">
        <v>281</v>
      </c>
      <c r="V569" s="452" t="s">
        <v>1406</v>
      </c>
      <c r="W569" s="452" t="s">
        <v>1231</v>
      </c>
      <c r="X569" s="452" t="s">
        <v>127</v>
      </c>
      <c r="Y569" s="452" t="s">
        <v>420</v>
      </c>
      <c r="Z569" s="452" t="s">
        <v>752</v>
      </c>
      <c r="AA569" s="452">
        <v>45922.0</v>
      </c>
      <c r="AB569" s="452" t="s">
        <v>1406</v>
      </c>
      <c r="AC569" s="452" t="s">
        <v>1409</v>
      </c>
      <c r="AD569" s="452">
        <v>19.0</v>
      </c>
    </row>
    <row r="570" ht="15.75" customHeight="1">
      <c r="A570" s="452">
        <v>5223.0</v>
      </c>
      <c r="B570" s="452" t="s">
        <v>36</v>
      </c>
      <c r="C570" s="452" t="s">
        <v>37</v>
      </c>
      <c r="D570" s="452" t="s">
        <v>282</v>
      </c>
      <c r="F570" s="452" t="s">
        <v>282</v>
      </c>
      <c r="G570" s="452" t="s">
        <v>51</v>
      </c>
      <c r="H570" s="452" t="s">
        <v>40</v>
      </c>
      <c r="I570" s="452" t="s">
        <v>1410</v>
      </c>
      <c r="J570" s="452" t="s">
        <v>1411</v>
      </c>
      <c r="K570" s="452" t="s">
        <v>1412</v>
      </c>
      <c r="L570" s="452" t="s">
        <v>26</v>
      </c>
      <c r="M570" s="452" t="s">
        <v>420</v>
      </c>
      <c r="N570" s="452">
        <v>94903.0</v>
      </c>
      <c r="O570" s="452" t="s">
        <v>1413</v>
      </c>
      <c r="P570" s="452">
        <v>37.99893</v>
      </c>
      <c r="Q570" s="452">
        <v>-122.54758</v>
      </c>
      <c r="U570" s="452" t="s">
        <v>282</v>
      </c>
      <c r="V570" s="452" t="s">
        <v>1410</v>
      </c>
      <c r="W570" s="452" t="s">
        <v>1412</v>
      </c>
      <c r="X570" s="452" t="s">
        <v>26</v>
      </c>
      <c r="Y570" s="452" t="s">
        <v>420</v>
      </c>
      <c r="Z570" s="452" t="s">
        <v>752</v>
      </c>
      <c r="AA570" s="452">
        <v>45922.0</v>
      </c>
      <c r="AB570" s="452" t="s">
        <v>1410</v>
      </c>
      <c r="AC570" s="452" t="s">
        <v>1414</v>
      </c>
      <c r="AD570" s="452">
        <v>25.0</v>
      </c>
    </row>
    <row r="571" ht="15.75" customHeight="1">
      <c r="A571" s="452">
        <v>5224.0</v>
      </c>
      <c r="B571" s="452" t="s">
        <v>36</v>
      </c>
      <c r="C571" s="452" t="s">
        <v>37</v>
      </c>
      <c r="D571" s="452" t="s">
        <v>144</v>
      </c>
      <c r="F571" s="452" t="s">
        <v>144</v>
      </c>
      <c r="G571" s="452" t="s">
        <v>51</v>
      </c>
      <c r="H571" s="452" t="s">
        <v>40</v>
      </c>
      <c r="I571" s="452" t="s">
        <v>1449</v>
      </c>
      <c r="J571" s="452" t="s">
        <v>1450</v>
      </c>
      <c r="K571" s="452" t="s">
        <v>1451</v>
      </c>
      <c r="L571" s="452" t="s">
        <v>145</v>
      </c>
      <c r="M571" s="452" t="s">
        <v>420</v>
      </c>
      <c r="N571" s="452">
        <v>35188.0</v>
      </c>
      <c r="P571" s="452">
        <v>33.19821</v>
      </c>
      <c r="Q571" s="452">
        <v>-87.18233</v>
      </c>
      <c r="U571" s="452" t="s">
        <v>144</v>
      </c>
      <c r="V571" s="452" t="s">
        <v>1449</v>
      </c>
      <c r="W571" s="452" t="s">
        <v>782</v>
      </c>
      <c r="X571" s="452" t="s">
        <v>145</v>
      </c>
      <c r="Y571" s="452" t="s">
        <v>420</v>
      </c>
      <c r="Z571" s="452" t="s">
        <v>752</v>
      </c>
      <c r="AA571" s="452">
        <v>45922.0</v>
      </c>
      <c r="AB571" s="452" t="s">
        <v>1449</v>
      </c>
      <c r="AC571" s="452" t="s">
        <v>1452</v>
      </c>
      <c r="AD571" s="452">
        <v>31.0</v>
      </c>
    </row>
    <row r="572" ht="15.75" customHeight="1">
      <c r="A572" s="452">
        <v>5225.0</v>
      </c>
      <c r="B572" s="452" t="s">
        <v>36</v>
      </c>
      <c r="C572" s="452" t="s">
        <v>37</v>
      </c>
      <c r="D572" s="452" t="s">
        <v>286</v>
      </c>
      <c r="F572" s="452" t="s">
        <v>286</v>
      </c>
      <c r="G572" s="452" t="s">
        <v>51</v>
      </c>
      <c r="H572" s="452" t="s">
        <v>40</v>
      </c>
      <c r="I572" s="452" t="s">
        <v>1468</v>
      </c>
      <c r="K572" s="452" t="s">
        <v>1469</v>
      </c>
      <c r="L572" s="452" t="s">
        <v>114</v>
      </c>
      <c r="M572" s="452" t="s">
        <v>420</v>
      </c>
      <c r="O572" s="452" t="s">
        <v>1470</v>
      </c>
      <c r="U572" s="452" t="s">
        <v>286</v>
      </c>
      <c r="V572" s="452" t="s">
        <v>1468</v>
      </c>
      <c r="W572" s="452" t="s">
        <v>1471</v>
      </c>
      <c r="X572" s="452" t="s">
        <v>114</v>
      </c>
      <c r="Y572" s="452" t="s">
        <v>420</v>
      </c>
      <c r="Z572" s="452" t="s">
        <v>752</v>
      </c>
      <c r="AA572" s="452">
        <v>45923.0</v>
      </c>
      <c r="AB572" s="452" t="s">
        <v>1468</v>
      </c>
      <c r="AC572" s="452" t="s">
        <v>1472</v>
      </c>
      <c r="AD572" s="452">
        <v>30.0</v>
      </c>
    </row>
    <row r="573" ht="15.75" customHeight="1">
      <c r="A573" s="452">
        <v>5226.0</v>
      </c>
      <c r="B573" s="452" t="s">
        <v>36</v>
      </c>
      <c r="C573" s="452" t="s">
        <v>37</v>
      </c>
      <c r="D573" s="452" t="s">
        <v>287</v>
      </c>
      <c r="F573" s="452" t="s">
        <v>287</v>
      </c>
      <c r="G573" s="452" t="s">
        <v>51</v>
      </c>
      <c r="H573" s="452" t="s">
        <v>40</v>
      </c>
      <c r="I573" s="452" t="s">
        <v>1479</v>
      </c>
      <c r="J573" s="452" t="s">
        <v>906</v>
      </c>
      <c r="K573" s="452" t="s">
        <v>907</v>
      </c>
      <c r="L573" s="452" t="s">
        <v>26</v>
      </c>
      <c r="M573" s="452" t="s">
        <v>420</v>
      </c>
      <c r="N573" s="452">
        <v>92831.0</v>
      </c>
      <c r="P573" s="452">
        <v>33.86815</v>
      </c>
      <c r="Q573" s="452">
        <v>-117.90122</v>
      </c>
      <c r="U573" s="452" t="s">
        <v>287</v>
      </c>
      <c r="V573" s="452" t="s">
        <v>1479</v>
      </c>
      <c r="W573" s="452" t="s">
        <v>1480</v>
      </c>
      <c r="X573" s="452" t="s">
        <v>26</v>
      </c>
      <c r="Y573" s="452" t="s">
        <v>420</v>
      </c>
      <c r="Z573" s="452" t="s">
        <v>752</v>
      </c>
      <c r="AA573" s="452">
        <v>45923.0</v>
      </c>
      <c r="AB573" s="452" t="s">
        <v>1481</v>
      </c>
      <c r="AC573" s="452" t="s">
        <v>1482</v>
      </c>
      <c r="AD573" s="452">
        <v>27.0</v>
      </c>
      <c r="AE573" s="452" t="s">
        <v>910</v>
      </c>
    </row>
    <row r="574" ht="15.75" customHeight="1">
      <c r="A574" s="452">
        <v>5227.0</v>
      </c>
      <c r="B574" s="452" t="s">
        <v>36</v>
      </c>
      <c r="C574" s="452" t="s">
        <v>37</v>
      </c>
      <c r="D574" s="452" t="s">
        <v>251</v>
      </c>
      <c r="E574" s="452" t="s">
        <v>1209</v>
      </c>
      <c r="F574" s="452" t="s">
        <v>251</v>
      </c>
      <c r="G574" s="452" t="s">
        <v>51</v>
      </c>
      <c r="H574" s="452" t="s">
        <v>40</v>
      </c>
      <c r="I574" s="452" t="s">
        <v>905</v>
      </c>
      <c r="J574" s="452" t="s">
        <v>906</v>
      </c>
      <c r="K574" s="452" t="s">
        <v>907</v>
      </c>
      <c r="L574" s="452" t="s">
        <v>26</v>
      </c>
      <c r="M574" s="452" t="s">
        <v>420</v>
      </c>
      <c r="N574" s="452">
        <v>92831.0</v>
      </c>
      <c r="P574" s="452">
        <v>33.86815</v>
      </c>
      <c r="Q574" s="452">
        <v>-117.90122</v>
      </c>
      <c r="U574" s="452" t="s">
        <v>251</v>
      </c>
      <c r="V574" s="452" t="s">
        <v>905</v>
      </c>
      <c r="W574" s="452" t="s">
        <v>908</v>
      </c>
      <c r="X574" s="452" t="s">
        <v>42</v>
      </c>
      <c r="Y574" s="452" t="s">
        <v>420</v>
      </c>
      <c r="Z574" s="452" t="s">
        <v>752</v>
      </c>
      <c r="AA574" s="452">
        <v>45923.0</v>
      </c>
      <c r="AB574" s="452" t="s">
        <v>909</v>
      </c>
      <c r="AC574" s="452" t="s">
        <v>5058</v>
      </c>
      <c r="AD574" s="452">
        <v>30.0</v>
      </c>
      <c r="AE574" s="452" t="s">
        <v>910</v>
      </c>
    </row>
    <row r="575" ht="15.75" customHeight="1">
      <c r="A575" s="452">
        <v>5228.0</v>
      </c>
      <c r="B575" s="452" t="s">
        <v>36</v>
      </c>
      <c r="C575" s="452" t="s">
        <v>37</v>
      </c>
      <c r="D575" s="452" t="s">
        <v>300</v>
      </c>
      <c r="F575" s="452" t="s">
        <v>300</v>
      </c>
      <c r="G575" s="452" t="s">
        <v>51</v>
      </c>
      <c r="H575" s="452" t="s">
        <v>40</v>
      </c>
      <c r="I575" s="452" t="s">
        <v>1660</v>
      </c>
      <c r="J575" s="452" t="s">
        <v>1661</v>
      </c>
      <c r="K575" s="452" t="s">
        <v>587</v>
      </c>
      <c r="L575" s="452" t="s">
        <v>26</v>
      </c>
      <c r="M575" s="452" t="s">
        <v>420</v>
      </c>
      <c r="N575" s="452">
        <v>92109.0</v>
      </c>
      <c r="P575" s="452">
        <v>32.80351</v>
      </c>
      <c r="Q575" s="452">
        <v>-117.215</v>
      </c>
      <c r="U575" s="452" t="s">
        <v>300</v>
      </c>
      <c r="V575" s="452" t="s">
        <v>1660</v>
      </c>
      <c r="W575" s="452" t="s">
        <v>587</v>
      </c>
      <c r="X575" s="452" t="s">
        <v>26</v>
      </c>
      <c r="Y575" s="452" t="s">
        <v>420</v>
      </c>
      <c r="Z575" s="452" t="s">
        <v>752</v>
      </c>
      <c r="AA575" s="452">
        <v>45923.0</v>
      </c>
      <c r="AB575" s="452" t="s">
        <v>1660</v>
      </c>
      <c r="AC575" s="452" t="s">
        <v>1662</v>
      </c>
      <c r="AD575" s="452">
        <v>27.0</v>
      </c>
    </row>
    <row r="576" ht="15.75" customHeight="1">
      <c r="A576" s="452">
        <v>5229.0</v>
      </c>
      <c r="B576" s="452" t="s">
        <v>36</v>
      </c>
      <c r="C576" s="452" t="s">
        <v>37</v>
      </c>
      <c r="D576" s="452" t="s">
        <v>302</v>
      </c>
      <c r="F576" s="452" t="s">
        <v>302</v>
      </c>
      <c r="G576" s="452" t="s">
        <v>51</v>
      </c>
      <c r="H576" s="452" t="s">
        <v>40</v>
      </c>
      <c r="I576" s="452" t="s">
        <v>1709</v>
      </c>
      <c r="J576" s="452" t="s">
        <v>1710</v>
      </c>
      <c r="K576" s="452" t="s">
        <v>677</v>
      </c>
      <c r="L576" s="452" t="s">
        <v>80</v>
      </c>
      <c r="M576" s="452" t="s">
        <v>420</v>
      </c>
      <c r="N576" s="452">
        <v>23452.0</v>
      </c>
      <c r="O576" s="452" t="s">
        <v>1711</v>
      </c>
      <c r="P576" s="452">
        <v>36.81875</v>
      </c>
      <c r="Q576" s="452">
        <v>-76.06414</v>
      </c>
      <c r="R576" s="452">
        <v>2700.0</v>
      </c>
      <c r="U576" s="452" t="s">
        <v>302</v>
      </c>
      <c r="V576" s="452" t="s">
        <v>1709</v>
      </c>
      <c r="W576" s="452" t="s">
        <v>677</v>
      </c>
      <c r="X576" s="452" t="s">
        <v>80</v>
      </c>
      <c r="Y576" s="452" t="s">
        <v>420</v>
      </c>
      <c r="Z576" s="452" t="s">
        <v>752</v>
      </c>
      <c r="AA576" s="452">
        <v>45923.0</v>
      </c>
      <c r="AB576" s="452" t="s">
        <v>1709</v>
      </c>
      <c r="AC576" s="452" t="s">
        <v>1712</v>
      </c>
      <c r="AD576" s="452">
        <v>28.0</v>
      </c>
    </row>
    <row r="577" ht="15.75" customHeight="1">
      <c r="A577" s="452">
        <v>5230.0</v>
      </c>
      <c r="B577" s="452" t="s">
        <v>36</v>
      </c>
      <c r="C577" s="452" t="s">
        <v>37</v>
      </c>
      <c r="D577" s="452" t="s">
        <v>303</v>
      </c>
      <c r="F577" s="452" t="s">
        <v>303</v>
      </c>
      <c r="G577" s="452" t="s">
        <v>51</v>
      </c>
      <c r="H577" s="452" t="s">
        <v>40</v>
      </c>
      <c r="I577" s="452" t="s">
        <v>1735</v>
      </c>
      <c r="J577" s="452" t="s">
        <v>1736</v>
      </c>
      <c r="K577" s="452" t="s">
        <v>1737</v>
      </c>
      <c r="L577" s="452" t="s">
        <v>304</v>
      </c>
      <c r="M577" s="452" t="s">
        <v>651</v>
      </c>
      <c r="N577" s="452">
        <v>66679.0</v>
      </c>
      <c r="P577" s="452">
        <v>25.78276</v>
      </c>
      <c r="Q577" s="452">
        <v>-100.05355</v>
      </c>
      <c r="U577" s="452" t="s">
        <v>303</v>
      </c>
      <c r="V577" s="452" t="s">
        <v>1735</v>
      </c>
      <c r="Y577" s="452" t="s">
        <v>1256</v>
      </c>
      <c r="Z577" s="452" t="s">
        <v>752</v>
      </c>
      <c r="AA577" s="452">
        <v>45923.0</v>
      </c>
      <c r="AB577" s="452" t="s">
        <v>1735</v>
      </c>
      <c r="AC577" s="452" t="s">
        <v>1738</v>
      </c>
      <c r="AD577" s="452">
        <v>26.0</v>
      </c>
    </row>
    <row r="578" ht="15.75" customHeight="1">
      <c r="A578" s="452">
        <v>5231.0</v>
      </c>
      <c r="B578" s="452" t="s">
        <v>149</v>
      </c>
      <c r="C578" s="452" t="s">
        <v>37</v>
      </c>
      <c r="D578" s="452" t="s">
        <v>346</v>
      </c>
      <c r="F578" s="452" t="s">
        <v>346</v>
      </c>
      <c r="G578" s="452" t="s">
        <v>51</v>
      </c>
      <c r="H578" s="452" t="s">
        <v>40</v>
      </c>
      <c r="I578" s="452" t="s">
        <v>1739</v>
      </c>
      <c r="J578" s="452" t="s">
        <v>1740</v>
      </c>
      <c r="K578" s="452" t="s">
        <v>1741</v>
      </c>
      <c r="L578" s="452" t="s">
        <v>127</v>
      </c>
      <c r="M578" s="452" t="s">
        <v>420</v>
      </c>
      <c r="N578" s="452">
        <v>27302.0</v>
      </c>
      <c r="O578" s="452" t="s">
        <v>1742</v>
      </c>
      <c r="P578" s="452">
        <v>36.05902</v>
      </c>
      <c r="Q578" s="452">
        <v>-79.33072</v>
      </c>
      <c r="U578" s="452" t="s">
        <v>1743</v>
      </c>
      <c r="V578" s="452" t="s">
        <v>1744</v>
      </c>
      <c r="W578" s="452" t="s">
        <v>1745</v>
      </c>
      <c r="X578" s="452" t="s">
        <v>1746</v>
      </c>
      <c r="Y578" s="452" t="s">
        <v>1747</v>
      </c>
      <c r="Z578" s="452" t="s">
        <v>752</v>
      </c>
      <c r="AA578" s="452">
        <v>45923.0</v>
      </c>
      <c r="AB578" s="452" t="s">
        <v>1748</v>
      </c>
      <c r="AC578" s="452" t="s">
        <v>1750</v>
      </c>
      <c r="AD578" s="452">
        <v>31.0</v>
      </c>
      <c r="AE578" s="452" t="s">
        <v>1749</v>
      </c>
    </row>
    <row r="579" ht="15.75" customHeight="1">
      <c r="A579" s="452">
        <v>5232.0</v>
      </c>
      <c r="B579" s="452" t="s">
        <v>36</v>
      </c>
      <c r="C579" s="452" t="s">
        <v>37</v>
      </c>
      <c r="D579" s="452" t="s">
        <v>148</v>
      </c>
      <c r="F579" s="452" t="s">
        <v>148</v>
      </c>
      <c r="G579" s="452" t="s">
        <v>51</v>
      </c>
      <c r="H579" s="452" t="s">
        <v>40</v>
      </c>
      <c r="I579" s="452" t="s">
        <v>1800</v>
      </c>
      <c r="J579" s="452" t="s">
        <v>1801</v>
      </c>
      <c r="K579" s="452" t="s">
        <v>1802</v>
      </c>
      <c r="L579" s="452" t="s">
        <v>78</v>
      </c>
      <c r="M579" s="452" t="s">
        <v>420</v>
      </c>
      <c r="N579" s="452">
        <v>40324.0</v>
      </c>
      <c r="O579" s="452" t="s">
        <v>1803</v>
      </c>
      <c r="P579" s="452">
        <v>38.26258</v>
      </c>
      <c r="Q579" s="452">
        <v>-84.5318</v>
      </c>
      <c r="U579" s="452" t="s">
        <v>148</v>
      </c>
      <c r="V579" s="452" t="s">
        <v>1804</v>
      </c>
      <c r="W579" s="452" t="s">
        <v>867</v>
      </c>
      <c r="X579" s="452" t="s">
        <v>95</v>
      </c>
      <c r="Y579" s="452" t="s">
        <v>420</v>
      </c>
      <c r="Z579" s="452" t="s">
        <v>752</v>
      </c>
      <c r="AA579" s="452">
        <v>45923.0</v>
      </c>
      <c r="AB579" s="452" t="s">
        <v>1805</v>
      </c>
      <c r="AC579" s="452" t="s">
        <v>1806</v>
      </c>
      <c r="AD579" s="452">
        <v>30.0</v>
      </c>
    </row>
    <row r="580" ht="15.75" customHeight="1">
      <c r="A580" s="452">
        <v>5233.0</v>
      </c>
      <c r="B580" s="452" t="s">
        <v>149</v>
      </c>
      <c r="C580" s="452" t="s">
        <v>37</v>
      </c>
      <c r="D580" s="452" t="s">
        <v>349</v>
      </c>
      <c r="F580" s="452" t="s">
        <v>349</v>
      </c>
      <c r="G580" s="452" t="s">
        <v>51</v>
      </c>
      <c r="H580" s="452" t="s">
        <v>40</v>
      </c>
      <c r="I580" s="452" t="s">
        <v>1826</v>
      </c>
      <c r="J580" s="452" t="s">
        <v>322</v>
      </c>
      <c r="K580" s="452" t="s">
        <v>1827</v>
      </c>
      <c r="L580" s="452" t="s">
        <v>32</v>
      </c>
      <c r="M580" s="452" t="s">
        <v>420</v>
      </c>
      <c r="U580" s="452" t="s">
        <v>349</v>
      </c>
      <c r="V580" s="452" t="s">
        <v>1826</v>
      </c>
      <c r="W580" s="452" t="s">
        <v>936</v>
      </c>
      <c r="X580" s="452" t="s">
        <v>32</v>
      </c>
      <c r="Y580" s="452" t="s">
        <v>420</v>
      </c>
      <c r="Z580" s="452" t="s">
        <v>752</v>
      </c>
      <c r="AA580" s="452">
        <v>45923.0</v>
      </c>
      <c r="AB580" s="452" t="s">
        <v>1826</v>
      </c>
      <c r="AC580" s="452" t="s">
        <v>1829</v>
      </c>
      <c r="AD580" s="452">
        <v>26.0</v>
      </c>
      <c r="AE580" s="452" t="s">
        <v>1828</v>
      </c>
    </row>
    <row r="581" ht="15.75" customHeight="1">
      <c r="A581" s="452">
        <v>5234.0</v>
      </c>
      <c r="B581" s="452" t="s">
        <v>36</v>
      </c>
      <c r="C581" s="452" t="s">
        <v>37</v>
      </c>
      <c r="D581" s="452" t="s">
        <v>310</v>
      </c>
      <c r="F581" s="452" t="s">
        <v>310</v>
      </c>
      <c r="G581" s="452" t="s">
        <v>51</v>
      </c>
      <c r="H581" s="452" t="s">
        <v>40</v>
      </c>
      <c r="I581" s="452" t="s">
        <v>1830</v>
      </c>
      <c r="J581" s="452" t="s">
        <v>1835</v>
      </c>
      <c r="K581" s="452" t="s">
        <v>1302</v>
      </c>
      <c r="L581" s="452" t="s">
        <v>106</v>
      </c>
      <c r="M581" s="452" t="s">
        <v>420</v>
      </c>
      <c r="N581" s="452">
        <v>14513.0</v>
      </c>
      <c r="O581" s="452" t="s">
        <v>1832</v>
      </c>
      <c r="P581" s="452">
        <v>43.02623</v>
      </c>
      <c r="Q581" s="452">
        <v>-77.09007</v>
      </c>
      <c r="U581" s="452" t="s">
        <v>310</v>
      </c>
      <c r="V581" s="452" t="s">
        <v>1830</v>
      </c>
      <c r="W581" s="452" t="s">
        <v>1302</v>
      </c>
      <c r="X581" s="452" t="s">
        <v>106</v>
      </c>
      <c r="Y581" s="452" t="s">
        <v>420</v>
      </c>
      <c r="Z581" s="452" t="s">
        <v>752</v>
      </c>
      <c r="AA581" s="452">
        <v>45923.0</v>
      </c>
      <c r="AB581" s="452" t="s">
        <v>1830</v>
      </c>
      <c r="AC581" s="452" t="s">
        <v>1834</v>
      </c>
      <c r="AD581" s="452">
        <v>22.0</v>
      </c>
    </row>
    <row r="582" ht="15.75" customHeight="1">
      <c r="A582" s="452">
        <v>5235.0</v>
      </c>
      <c r="B582" s="452" t="s">
        <v>149</v>
      </c>
      <c r="C582" s="452" t="s">
        <v>37</v>
      </c>
      <c r="D582" s="452" t="s">
        <v>350</v>
      </c>
      <c r="F582" s="452" t="s">
        <v>350</v>
      </c>
      <c r="G582" s="452" t="s">
        <v>51</v>
      </c>
      <c r="H582" s="452" t="s">
        <v>40</v>
      </c>
      <c r="I582" s="452" t="s">
        <v>1919</v>
      </c>
      <c r="J582" s="452" t="s">
        <v>322</v>
      </c>
      <c r="K582" s="452" t="s">
        <v>1920</v>
      </c>
      <c r="L582" s="452" t="s">
        <v>243</v>
      </c>
      <c r="U582" s="452" t="s">
        <v>350</v>
      </c>
      <c r="V582" s="452" t="s">
        <v>1919</v>
      </c>
      <c r="W582" s="452" t="s">
        <v>1920</v>
      </c>
      <c r="X582" s="452" t="s">
        <v>243</v>
      </c>
      <c r="Y582" s="452" t="s">
        <v>420</v>
      </c>
      <c r="Z582" s="452" t="s">
        <v>752</v>
      </c>
      <c r="AA582" s="452">
        <v>45923.0</v>
      </c>
      <c r="AB582" s="452" t="s">
        <v>1921</v>
      </c>
      <c r="AC582" s="452" t="s">
        <v>5059</v>
      </c>
      <c r="AD582" s="452">
        <v>29.0</v>
      </c>
      <c r="AE582" s="452" t="s">
        <v>1922</v>
      </c>
    </row>
    <row r="583" ht="15.75" customHeight="1">
      <c r="A583" s="452">
        <v>5236.0</v>
      </c>
      <c r="B583" s="452" t="s">
        <v>36</v>
      </c>
      <c r="C583" s="452" t="s">
        <v>37</v>
      </c>
      <c r="D583" s="452" t="s">
        <v>5060</v>
      </c>
      <c r="F583" s="452" t="s">
        <v>5060</v>
      </c>
      <c r="G583" s="452" t="s">
        <v>51</v>
      </c>
      <c r="H583" s="452" t="s">
        <v>40</v>
      </c>
      <c r="I583" s="452" t="s">
        <v>1853</v>
      </c>
      <c r="J583" s="452" t="s">
        <v>1854</v>
      </c>
      <c r="K583" s="452" t="s">
        <v>1855</v>
      </c>
      <c r="L583" s="452" t="s">
        <v>60</v>
      </c>
      <c r="M583" s="452" t="s">
        <v>420</v>
      </c>
      <c r="N583" s="452">
        <v>37416.0</v>
      </c>
      <c r="P583" s="452">
        <v>35.08444</v>
      </c>
      <c r="Q583" s="452">
        <v>-85.14512</v>
      </c>
      <c r="U583" s="452" t="s">
        <v>5060</v>
      </c>
      <c r="V583" s="452" t="s">
        <v>1853</v>
      </c>
      <c r="W583" s="452" t="s">
        <v>1856</v>
      </c>
      <c r="X583" s="452" t="s">
        <v>80</v>
      </c>
      <c r="Y583" s="452" t="s">
        <v>420</v>
      </c>
      <c r="Z583" s="452" t="s">
        <v>752</v>
      </c>
      <c r="AA583" s="452">
        <v>45923.0</v>
      </c>
      <c r="AB583" s="452" t="s">
        <v>1857</v>
      </c>
      <c r="AC583" s="452" t="s">
        <v>1858</v>
      </c>
      <c r="AD583" s="452">
        <v>30.0</v>
      </c>
    </row>
    <row r="584" ht="15.75" customHeight="1">
      <c r="A584" s="452">
        <v>5237.0</v>
      </c>
      <c r="B584" s="452" t="s">
        <v>36</v>
      </c>
      <c r="C584" s="452" t="s">
        <v>37</v>
      </c>
      <c r="D584" s="452" t="s">
        <v>315</v>
      </c>
      <c r="F584" s="452" t="s">
        <v>315</v>
      </c>
      <c r="G584" s="452" t="s">
        <v>51</v>
      </c>
      <c r="H584" s="452" t="s">
        <v>40</v>
      </c>
      <c r="I584" s="452" t="s">
        <v>1859</v>
      </c>
      <c r="J584" s="452" t="s">
        <v>1860</v>
      </c>
      <c r="K584" s="452" t="s">
        <v>1861</v>
      </c>
      <c r="L584" s="452" t="s">
        <v>1385</v>
      </c>
      <c r="M584" s="452" t="s">
        <v>618</v>
      </c>
      <c r="N584" s="452" t="s">
        <v>1862</v>
      </c>
      <c r="O584" s="452" t="s">
        <v>1863</v>
      </c>
      <c r="P584" s="452">
        <v>45.24702</v>
      </c>
      <c r="Q584" s="452">
        <v>-73.78755</v>
      </c>
      <c r="U584" s="452" t="s">
        <v>5061</v>
      </c>
      <c r="V584" s="452" t="s">
        <v>1859</v>
      </c>
      <c r="W584" s="452" t="s">
        <v>1861</v>
      </c>
      <c r="X584" s="452" t="s">
        <v>1385</v>
      </c>
      <c r="Y584" s="452" t="s">
        <v>618</v>
      </c>
      <c r="Z584" s="452" t="s">
        <v>752</v>
      </c>
      <c r="AA584" s="452">
        <v>45923.0</v>
      </c>
      <c r="AB584" s="452" t="s">
        <v>1859</v>
      </c>
      <c r="AC584" s="452" t="s">
        <v>1864</v>
      </c>
      <c r="AD584" s="452">
        <v>29.0</v>
      </c>
    </row>
    <row r="585" ht="15.75" customHeight="1">
      <c r="A585" s="452">
        <v>5238.0</v>
      </c>
      <c r="B585" s="452" t="s">
        <v>36</v>
      </c>
      <c r="C585" s="452" t="s">
        <v>37</v>
      </c>
      <c r="D585" s="452" t="s">
        <v>317</v>
      </c>
      <c r="F585" s="452" t="s">
        <v>317</v>
      </c>
      <c r="G585" s="452" t="s">
        <v>51</v>
      </c>
      <c r="H585" s="452" t="s">
        <v>40</v>
      </c>
      <c r="I585" s="452" t="s">
        <v>1874</v>
      </c>
      <c r="J585" s="452" t="s">
        <v>1875</v>
      </c>
      <c r="K585" s="452" t="s">
        <v>1868</v>
      </c>
      <c r="L585" s="452" t="s">
        <v>93</v>
      </c>
      <c r="M585" s="452" t="s">
        <v>420</v>
      </c>
      <c r="N585" s="452">
        <v>29651.0</v>
      </c>
      <c r="P585" s="452">
        <v>34.90963</v>
      </c>
      <c r="Q585" s="452">
        <v>-82.22217</v>
      </c>
      <c r="U585" s="452" t="s">
        <v>317</v>
      </c>
      <c r="V585" s="452" t="s">
        <v>1874</v>
      </c>
      <c r="W585" s="452" t="s">
        <v>1869</v>
      </c>
      <c r="Y585" s="452" t="s">
        <v>763</v>
      </c>
      <c r="Z585" s="452" t="s">
        <v>752</v>
      </c>
      <c r="AA585" s="452">
        <v>45923.0</v>
      </c>
      <c r="AB585" s="452" t="s">
        <v>1876</v>
      </c>
      <c r="AC585" s="452" t="s">
        <v>5062</v>
      </c>
      <c r="AD585" s="452">
        <v>30.0</v>
      </c>
    </row>
    <row r="586" ht="15.75" customHeight="1">
      <c r="A586" s="452">
        <v>5239.0</v>
      </c>
      <c r="B586" s="452" t="s">
        <v>36</v>
      </c>
      <c r="C586" s="452" t="s">
        <v>37</v>
      </c>
      <c r="D586" s="452" t="s">
        <v>313</v>
      </c>
      <c r="E586" s="452" t="s">
        <v>812</v>
      </c>
      <c r="F586" s="452" t="s">
        <v>313</v>
      </c>
      <c r="G586" s="452" t="s">
        <v>118</v>
      </c>
      <c r="H586" s="452" t="s">
        <v>40</v>
      </c>
      <c r="I586" s="452" t="s">
        <v>1846</v>
      </c>
      <c r="J586" s="452" t="s">
        <v>1847</v>
      </c>
      <c r="K586" s="452" t="s">
        <v>1848</v>
      </c>
      <c r="L586" s="452" t="s">
        <v>26</v>
      </c>
      <c r="M586" s="452" t="s">
        <v>420</v>
      </c>
      <c r="N586" s="452">
        <v>90245.0</v>
      </c>
      <c r="O586" s="452" t="s">
        <v>1849</v>
      </c>
      <c r="P586" s="452">
        <v>33.9215</v>
      </c>
      <c r="Q586" s="452">
        <v>118.397</v>
      </c>
      <c r="R586" s="452">
        <v>20.0</v>
      </c>
      <c r="S586" s="452">
        <v>12.0</v>
      </c>
      <c r="T586" s="452" t="s">
        <v>2120</v>
      </c>
      <c r="U586" s="452" t="s">
        <v>313</v>
      </c>
      <c r="V586" s="452" t="s">
        <v>1846</v>
      </c>
      <c r="W586" s="452" t="s">
        <v>1848</v>
      </c>
      <c r="X586" s="452" t="s">
        <v>26</v>
      </c>
      <c r="Y586" s="452" t="s">
        <v>420</v>
      </c>
      <c r="Z586" s="452" t="s">
        <v>486</v>
      </c>
      <c r="AA586" s="452">
        <v>45924.0</v>
      </c>
      <c r="AB586" s="452" t="s">
        <v>454</v>
      </c>
      <c r="AC586" s="452" t="s">
        <v>5063</v>
      </c>
      <c r="AD586" s="452">
        <v>26.0</v>
      </c>
      <c r="AF586" s="452" t="s">
        <v>1851</v>
      </c>
      <c r="AG586" s="452" t="s">
        <v>1852</v>
      </c>
      <c r="AH586" s="452" t="s">
        <v>1849</v>
      </c>
    </row>
    <row r="587" ht="15.75" customHeight="1">
      <c r="A587" s="452">
        <v>7001.0</v>
      </c>
      <c r="B587" s="452" t="s">
        <v>158</v>
      </c>
      <c r="C587" s="452" t="s">
        <v>5064</v>
      </c>
      <c r="D587" s="452" t="s">
        <v>5065</v>
      </c>
      <c r="E587" s="452" t="s">
        <v>1209</v>
      </c>
      <c r="F587" s="452" t="s">
        <v>5066</v>
      </c>
      <c r="G587" s="452" t="s">
        <v>5067</v>
      </c>
      <c r="H587" s="452" t="s">
        <v>2757</v>
      </c>
      <c r="I587" s="452" t="s">
        <v>5068</v>
      </c>
      <c r="J587" s="452" t="s">
        <v>5069</v>
      </c>
      <c r="K587" s="452" t="s">
        <v>5070</v>
      </c>
      <c r="L587" s="452" t="s">
        <v>248</v>
      </c>
      <c r="M587" s="452" t="s">
        <v>420</v>
      </c>
      <c r="N587" s="452">
        <v>2139.0</v>
      </c>
      <c r="O587" s="452" t="s">
        <v>5071</v>
      </c>
      <c r="P587" s="452">
        <v>42.3604747455975</v>
      </c>
      <c r="Q587" s="452">
        <v>-71.1042837122748</v>
      </c>
      <c r="R587" s="452">
        <v>110.0</v>
      </c>
      <c r="U587" s="452" t="s">
        <v>5072</v>
      </c>
      <c r="V587" s="452" t="s">
        <v>5068</v>
      </c>
      <c r="W587" s="452" t="s">
        <v>5070</v>
      </c>
      <c r="X587" s="452" t="s">
        <v>248</v>
      </c>
      <c r="Y587" s="452" t="s">
        <v>420</v>
      </c>
      <c r="Z587" s="452" t="s">
        <v>498</v>
      </c>
      <c r="AA587" s="452">
        <v>44891.0</v>
      </c>
      <c r="AB587" s="452" t="s">
        <v>5073</v>
      </c>
      <c r="AC587" s="452" t="s">
        <v>5074</v>
      </c>
      <c r="AD587" s="452">
        <v>25.0</v>
      </c>
      <c r="AE587" s="452" t="s">
        <v>5075</v>
      </c>
      <c r="AJ587" s="452" t="s">
        <v>5076</v>
      </c>
    </row>
    <row r="588" ht="15.75" customHeight="1">
      <c r="A588" s="452">
        <v>7002.0</v>
      </c>
      <c r="B588" s="452" t="s">
        <v>36</v>
      </c>
      <c r="C588" s="452" t="s">
        <v>5064</v>
      </c>
      <c r="D588" s="452" t="s">
        <v>5077</v>
      </c>
      <c r="E588" s="452" t="s">
        <v>1209</v>
      </c>
      <c r="F588" s="452" t="s">
        <v>5077</v>
      </c>
      <c r="G588" s="452" t="s">
        <v>5067</v>
      </c>
      <c r="H588" s="452" t="s">
        <v>5078</v>
      </c>
      <c r="I588" s="452" t="s">
        <v>5079</v>
      </c>
      <c r="J588" s="452" t="s">
        <v>5080</v>
      </c>
      <c r="K588" s="452" t="s">
        <v>5081</v>
      </c>
      <c r="L588" s="452" t="s">
        <v>179</v>
      </c>
      <c r="M588" s="452" t="s">
        <v>420</v>
      </c>
      <c r="N588" s="452">
        <v>15857.0</v>
      </c>
      <c r="O588" s="452" t="s">
        <v>5082</v>
      </c>
      <c r="P588" s="452">
        <v>41.4223612857193</v>
      </c>
      <c r="Q588" s="452">
        <v>-78.5221627797592</v>
      </c>
      <c r="R588" s="452">
        <v>53.0</v>
      </c>
      <c r="U588" s="452" t="s">
        <v>5077</v>
      </c>
      <c r="V588" s="452" t="s">
        <v>5079</v>
      </c>
      <c r="W588" s="452" t="s">
        <v>5081</v>
      </c>
      <c r="X588" s="452" t="s">
        <v>179</v>
      </c>
      <c r="Y588" s="452" t="s">
        <v>420</v>
      </c>
      <c r="Z588" s="452" t="s">
        <v>498</v>
      </c>
      <c r="AB588" s="452" t="s">
        <v>5083</v>
      </c>
      <c r="AC588" s="452" t="s">
        <v>5084</v>
      </c>
      <c r="AD588" s="452">
        <v>22.0</v>
      </c>
      <c r="AE588" s="452" t="s">
        <v>5085</v>
      </c>
      <c r="AF588" s="452" t="s">
        <v>5086</v>
      </c>
      <c r="AH588" s="452" t="s">
        <v>5082</v>
      </c>
      <c r="AK588" s="452" t="s">
        <v>5087</v>
      </c>
    </row>
    <row r="589" ht="15.75" customHeight="1">
      <c r="A589" s="452">
        <v>7003.0</v>
      </c>
      <c r="B589" s="452" t="s">
        <v>36</v>
      </c>
      <c r="C589" s="452" t="s">
        <v>5064</v>
      </c>
      <c r="D589" s="452" t="s">
        <v>5088</v>
      </c>
      <c r="E589" s="452" t="s">
        <v>812</v>
      </c>
      <c r="F589" s="452" t="s">
        <v>5089</v>
      </c>
      <c r="G589" s="452" t="s">
        <v>5067</v>
      </c>
      <c r="H589" s="452" t="s">
        <v>5090</v>
      </c>
      <c r="I589" s="452" t="s">
        <v>5091</v>
      </c>
      <c r="J589" s="452" t="s">
        <v>5092</v>
      </c>
      <c r="K589" s="452" t="s">
        <v>5093</v>
      </c>
      <c r="L589" s="452" t="s">
        <v>250</v>
      </c>
      <c r="M589" s="452" t="s">
        <v>420</v>
      </c>
      <c r="N589" s="452">
        <v>7039.0</v>
      </c>
      <c r="O589" s="452" t="s">
        <v>5094</v>
      </c>
      <c r="P589" s="452">
        <v>40.8093757641221</v>
      </c>
      <c r="Q589" s="452">
        <v>-74.3426637025521</v>
      </c>
      <c r="R589" s="452">
        <v>25.0</v>
      </c>
      <c r="S589" s="452">
        <v>2000.0</v>
      </c>
      <c r="T589" s="452" t="s">
        <v>5095</v>
      </c>
      <c r="U589" s="452" t="s">
        <v>5089</v>
      </c>
      <c r="V589" s="452" t="s">
        <v>5091</v>
      </c>
      <c r="W589" s="452" t="s">
        <v>5093</v>
      </c>
      <c r="X589" s="452" t="s">
        <v>250</v>
      </c>
      <c r="Y589" s="452" t="s">
        <v>420</v>
      </c>
      <c r="Z589" s="452" t="s">
        <v>498</v>
      </c>
      <c r="AA589" s="452">
        <v>44867.0</v>
      </c>
      <c r="AB589" s="452" t="s">
        <v>5096</v>
      </c>
      <c r="AC589" s="452" t="s">
        <v>5097</v>
      </c>
      <c r="AD589" s="452">
        <v>24.0</v>
      </c>
      <c r="AJ589" s="452" t="s">
        <v>5098</v>
      </c>
    </row>
    <row r="590" ht="15.75" customHeight="1">
      <c r="A590" s="452">
        <v>7004.0</v>
      </c>
      <c r="B590" s="452" t="s">
        <v>36</v>
      </c>
      <c r="C590" s="452" t="s">
        <v>5064</v>
      </c>
      <c r="D590" s="452" t="s">
        <v>5088</v>
      </c>
      <c r="E590" s="452" t="s">
        <v>812</v>
      </c>
      <c r="F590" s="452" t="s">
        <v>5089</v>
      </c>
      <c r="G590" s="452" t="s">
        <v>5067</v>
      </c>
      <c r="H590" s="452" t="s">
        <v>5090</v>
      </c>
      <c r="I590" s="452" t="s">
        <v>5091</v>
      </c>
      <c r="J590" s="452" t="s">
        <v>5099</v>
      </c>
      <c r="K590" s="452" t="s">
        <v>1769</v>
      </c>
      <c r="L590" s="452" t="s">
        <v>49</v>
      </c>
      <c r="M590" s="452" t="s">
        <v>420</v>
      </c>
      <c r="N590" s="452">
        <v>89431.0</v>
      </c>
      <c r="O590" s="452" t="s">
        <v>5094</v>
      </c>
      <c r="P590" s="452">
        <v>39.5182894793563</v>
      </c>
      <c r="Q590" s="452">
        <v>-119.736535731432</v>
      </c>
      <c r="R590" s="452">
        <v>21.0</v>
      </c>
      <c r="S590" s="452">
        <v>2000.0</v>
      </c>
      <c r="T590" s="452" t="s">
        <v>5095</v>
      </c>
      <c r="U590" s="452" t="s">
        <v>5089</v>
      </c>
      <c r="V590" s="452" t="s">
        <v>5091</v>
      </c>
      <c r="W590" s="452" t="s">
        <v>5093</v>
      </c>
      <c r="X590" s="452" t="s">
        <v>250</v>
      </c>
      <c r="Y590" s="452" t="s">
        <v>420</v>
      </c>
      <c r="Z590" s="452" t="s">
        <v>498</v>
      </c>
      <c r="AA590" s="452">
        <v>44867.0</v>
      </c>
      <c r="AB590" s="452" t="s">
        <v>5096</v>
      </c>
      <c r="AC590" s="452" t="s">
        <v>5100</v>
      </c>
      <c r="AD590" s="452">
        <v>17.0</v>
      </c>
      <c r="AJ590" s="452" t="s">
        <v>5098</v>
      </c>
    </row>
    <row r="591" ht="15.75" customHeight="1">
      <c r="A591" s="452">
        <v>7005.0</v>
      </c>
      <c r="B591" s="452" t="s">
        <v>149</v>
      </c>
      <c r="C591" s="452" t="s">
        <v>5064</v>
      </c>
      <c r="D591" s="452" t="s">
        <v>5101</v>
      </c>
      <c r="E591" s="452" t="s">
        <v>812</v>
      </c>
      <c r="F591" s="452" t="s">
        <v>5101</v>
      </c>
      <c r="G591" s="452" t="s">
        <v>5067</v>
      </c>
      <c r="H591" s="452" t="s">
        <v>5102</v>
      </c>
      <c r="I591" s="452" t="s">
        <v>5103</v>
      </c>
      <c r="J591" s="452" t="s">
        <v>5104</v>
      </c>
      <c r="K591" s="452" t="s">
        <v>5105</v>
      </c>
      <c r="L591" s="452" t="s">
        <v>224</v>
      </c>
      <c r="M591" s="452" t="s">
        <v>420</v>
      </c>
      <c r="N591" s="452">
        <v>53593.0</v>
      </c>
      <c r="O591" s="452" t="s">
        <v>5106</v>
      </c>
      <c r="P591" s="452">
        <v>42.9789237059309</v>
      </c>
      <c r="Q591" s="452">
        <v>-89.5077523598009</v>
      </c>
      <c r="R591" s="452" t="s">
        <v>5107</v>
      </c>
      <c r="U591" s="452" t="s">
        <v>5101</v>
      </c>
      <c r="V591" s="452" t="s">
        <v>5103</v>
      </c>
      <c r="W591" s="452" t="s">
        <v>5105</v>
      </c>
      <c r="X591" s="452" t="s">
        <v>224</v>
      </c>
      <c r="Y591" s="452" t="s">
        <v>420</v>
      </c>
      <c r="Z591" s="452" t="s">
        <v>498</v>
      </c>
      <c r="AA591" s="452">
        <v>45584.0</v>
      </c>
      <c r="AB591" s="452" t="s">
        <v>454</v>
      </c>
      <c r="AC591" s="452" t="s">
        <v>5108</v>
      </c>
      <c r="AD591" s="452">
        <v>18.0</v>
      </c>
      <c r="AF591" s="452" t="s">
        <v>5109</v>
      </c>
      <c r="AH591" s="452" t="s">
        <v>5110</v>
      </c>
      <c r="AK591" s="452" t="s">
        <v>5111</v>
      </c>
      <c r="AL591" s="452" t="s">
        <v>5112</v>
      </c>
    </row>
    <row r="592" ht="15.75" customHeight="1">
      <c r="A592" s="452">
        <v>7006.0</v>
      </c>
      <c r="B592" s="452" t="s">
        <v>36</v>
      </c>
      <c r="C592" s="452" t="s">
        <v>5064</v>
      </c>
      <c r="D592" s="452" t="s">
        <v>5113</v>
      </c>
      <c r="E592" s="452" t="s">
        <v>812</v>
      </c>
      <c r="F592" s="452" t="s">
        <v>5114</v>
      </c>
      <c r="G592" s="452" t="s">
        <v>5115</v>
      </c>
      <c r="H592" s="452" t="s">
        <v>5116</v>
      </c>
      <c r="I592" s="452" t="s">
        <v>5117</v>
      </c>
      <c r="J592" s="452" t="s">
        <v>5118</v>
      </c>
      <c r="K592" s="452" t="s">
        <v>5119</v>
      </c>
      <c r="L592" s="452" t="s">
        <v>70</v>
      </c>
      <c r="M592" s="452" t="s">
        <v>420</v>
      </c>
      <c r="N592" s="452">
        <v>85281.0</v>
      </c>
      <c r="O592" s="452" t="s">
        <v>5120</v>
      </c>
      <c r="P592" s="452">
        <v>33.421293176038</v>
      </c>
      <c r="Q592" s="452">
        <v>-111.972561475773</v>
      </c>
      <c r="R592" s="452">
        <v>30.0</v>
      </c>
      <c r="U592" s="452" t="s">
        <v>5121</v>
      </c>
      <c r="V592" s="452" t="s">
        <v>5117</v>
      </c>
      <c r="W592" s="452" t="s">
        <v>5119</v>
      </c>
      <c r="X592" s="452" t="s">
        <v>70</v>
      </c>
      <c r="Y592" s="452" t="s">
        <v>420</v>
      </c>
      <c r="Z592" s="452" t="s">
        <v>498</v>
      </c>
      <c r="AA592" s="452">
        <v>44434.0</v>
      </c>
      <c r="AB592" s="452" t="s">
        <v>454</v>
      </c>
      <c r="AC592" s="452" t="s">
        <v>5122</v>
      </c>
      <c r="AD592" s="452">
        <v>22.0</v>
      </c>
      <c r="AE592" s="452" t="s">
        <v>5123</v>
      </c>
      <c r="AJ592" s="452" t="s">
        <v>5124</v>
      </c>
    </row>
    <row r="593" ht="15.75" customHeight="1">
      <c r="A593" s="452">
        <v>7007.0</v>
      </c>
      <c r="B593" s="452" t="s">
        <v>36</v>
      </c>
      <c r="C593" s="452" t="s">
        <v>5064</v>
      </c>
      <c r="D593" s="452" t="s">
        <v>5125</v>
      </c>
      <c r="E593" s="452" t="s">
        <v>812</v>
      </c>
      <c r="F593" s="452" t="s">
        <v>5125</v>
      </c>
      <c r="G593" s="452" t="s">
        <v>5067</v>
      </c>
      <c r="H593" s="452" t="s">
        <v>5126</v>
      </c>
      <c r="I593" s="452" t="s">
        <v>5127</v>
      </c>
      <c r="J593" s="452" t="s">
        <v>5128</v>
      </c>
      <c r="K593" s="452" t="s">
        <v>5129</v>
      </c>
      <c r="L593" s="452" t="s">
        <v>224</v>
      </c>
      <c r="M593" s="452" t="s">
        <v>420</v>
      </c>
      <c r="N593" s="452">
        <v>53005.0</v>
      </c>
      <c r="O593" s="452" t="s">
        <v>5130</v>
      </c>
      <c r="P593" s="452">
        <v>43.0822049936078</v>
      </c>
      <c r="Q593" s="452">
        <v>-88.0702804920654</v>
      </c>
      <c r="R593" s="452">
        <v>7.0</v>
      </c>
      <c r="U593" s="452" t="s">
        <v>5131</v>
      </c>
      <c r="V593" s="452" t="s">
        <v>5127</v>
      </c>
      <c r="W593" s="452" t="s">
        <v>5132</v>
      </c>
      <c r="Y593" s="452" t="s">
        <v>659</v>
      </c>
      <c r="Z593" s="452" t="s">
        <v>498</v>
      </c>
      <c r="AA593" s="452">
        <v>45340.0</v>
      </c>
      <c r="AB593" s="452" t="s">
        <v>5133</v>
      </c>
      <c r="AC593" s="452" t="s">
        <v>5134</v>
      </c>
      <c r="AD593" s="452">
        <v>30.0</v>
      </c>
      <c r="AF593" s="452" t="s">
        <v>5135</v>
      </c>
      <c r="AK593" s="452" t="s">
        <v>5136</v>
      </c>
    </row>
    <row r="594" ht="15.75" customHeight="1">
      <c r="A594" s="452">
        <v>7008.0</v>
      </c>
      <c r="B594" s="452" t="s">
        <v>158</v>
      </c>
      <c r="C594" s="452" t="s">
        <v>5064</v>
      </c>
      <c r="D594" s="452" t="s">
        <v>5137</v>
      </c>
      <c r="E594" s="452" t="s">
        <v>1209</v>
      </c>
      <c r="F594" s="452" t="s">
        <v>5138</v>
      </c>
      <c r="G594" s="452" t="s">
        <v>5067</v>
      </c>
      <c r="H594" s="452" t="s">
        <v>5139</v>
      </c>
      <c r="I594" s="452" t="s">
        <v>5140</v>
      </c>
      <c r="J594" s="452" t="s">
        <v>5141</v>
      </c>
      <c r="K594" s="452" t="s">
        <v>2248</v>
      </c>
      <c r="L594" s="452" t="s">
        <v>248</v>
      </c>
      <c r="M594" s="452" t="s">
        <v>420</v>
      </c>
      <c r="N594" s="452">
        <v>1821.0</v>
      </c>
      <c r="O594" s="452" t="s">
        <v>5142</v>
      </c>
      <c r="P594" s="452">
        <v>42.5442393483127</v>
      </c>
      <c r="Q594" s="452">
        <v>-71.278937188362</v>
      </c>
      <c r="R594" s="452">
        <v>50.0</v>
      </c>
      <c r="S594" s="452">
        <v>400.0</v>
      </c>
      <c r="T594" s="452" t="s">
        <v>2120</v>
      </c>
      <c r="U594" s="452" t="s">
        <v>5137</v>
      </c>
      <c r="V594" s="452" t="s">
        <v>5140</v>
      </c>
      <c r="W594" s="452" t="s">
        <v>5143</v>
      </c>
      <c r="X594" s="452" t="s">
        <v>248</v>
      </c>
      <c r="Y594" s="452" t="s">
        <v>420</v>
      </c>
      <c r="Z594" s="452" t="s">
        <v>498</v>
      </c>
      <c r="AA594" s="452">
        <v>45289.0</v>
      </c>
      <c r="AB594" s="452" t="s">
        <v>5144</v>
      </c>
      <c r="AC594" s="452" t="s">
        <v>5145</v>
      </c>
      <c r="AD594" s="452">
        <v>14.0</v>
      </c>
      <c r="AF594" s="452" t="s">
        <v>5146</v>
      </c>
      <c r="AH594" s="452" t="s">
        <v>5147</v>
      </c>
      <c r="AJ594" s="452" t="s">
        <v>5148</v>
      </c>
      <c r="AK594" s="452" t="s">
        <v>5149</v>
      </c>
    </row>
    <row r="595" ht="15.75" customHeight="1">
      <c r="A595" s="452">
        <v>7009.0</v>
      </c>
      <c r="B595" s="452" t="s">
        <v>36</v>
      </c>
      <c r="C595" s="452" t="s">
        <v>5064</v>
      </c>
      <c r="D595" s="452" t="s">
        <v>5150</v>
      </c>
      <c r="E595" s="452" t="s">
        <v>1209</v>
      </c>
      <c r="F595" s="452" t="s">
        <v>5151</v>
      </c>
      <c r="G595" s="452" t="s">
        <v>5152</v>
      </c>
      <c r="H595" s="452" t="s">
        <v>5153</v>
      </c>
      <c r="I595" s="452" t="s">
        <v>5154</v>
      </c>
      <c r="J595" s="452" t="s">
        <v>5155</v>
      </c>
      <c r="K595" s="452" t="s">
        <v>723</v>
      </c>
      <c r="L595" s="452" t="s">
        <v>224</v>
      </c>
      <c r="M595" s="452" t="s">
        <v>420</v>
      </c>
      <c r="N595" s="452">
        <v>53223.0</v>
      </c>
      <c r="O595" s="452" t="s">
        <v>5156</v>
      </c>
      <c r="P595" s="452">
        <v>43.1792114205203</v>
      </c>
      <c r="Q595" s="452">
        <v>-87.9798147539673</v>
      </c>
      <c r="R595" s="452">
        <v>10.0</v>
      </c>
      <c r="U595" s="452" t="s">
        <v>5150</v>
      </c>
      <c r="V595" s="452" t="s">
        <v>5154</v>
      </c>
      <c r="W595" s="452" t="s">
        <v>723</v>
      </c>
      <c r="X595" s="452" t="s">
        <v>224</v>
      </c>
      <c r="Y595" s="452" t="s">
        <v>420</v>
      </c>
      <c r="Z595" s="452" t="s">
        <v>498</v>
      </c>
      <c r="AA595" s="452">
        <v>45336.0</v>
      </c>
      <c r="AB595" s="452" t="s">
        <v>5157</v>
      </c>
      <c r="AC595" s="452" t="s">
        <v>5158</v>
      </c>
      <c r="AD595" s="452">
        <v>30.0</v>
      </c>
      <c r="AF595" s="452" t="s">
        <v>5159</v>
      </c>
      <c r="AH595" s="452" t="s">
        <v>5156</v>
      </c>
      <c r="AK595" s="452" t="s">
        <v>5160</v>
      </c>
    </row>
    <row r="596" ht="15.75" customHeight="1">
      <c r="A596" s="452">
        <v>7010.0</v>
      </c>
      <c r="B596" s="452" t="s">
        <v>36</v>
      </c>
      <c r="C596" s="452" t="s">
        <v>5064</v>
      </c>
      <c r="D596" s="452" t="s">
        <v>5161</v>
      </c>
      <c r="E596" s="452" t="s">
        <v>812</v>
      </c>
      <c r="F596" s="452" t="s">
        <v>5161</v>
      </c>
      <c r="G596" s="452" t="s">
        <v>5115</v>
      </c>
      <c r="H596" s="452" t="s">
        <v>5116</v>
      </c>
      <c r="I596" s="452" t="s">
        <v>5162</v>
      </c>
      <c r="J596" s="452" t="s">
        <v>5163</v>
      </c>
      <c r="K596" s="452" t="s">
        <v>5164</v>
      </c>
      <c r="L596" s="452" t="s">
        <v>95</v>
      </c>
      <c r="M596" s="452" t="s">
        <v>420</v>
      </c>
      <c r="N596" s="452">
        <v>77845.0</v>
      </c>
      <c r="O596" s="452" t="s">
        <v>5165</v>
      </c>
      <c r="P596" s="452">
        <v>30.5275488817091</v>
      </c>
      <c r="Q596" s="452">
        <v>-96.2148776318468</v>
      </c>
      <c r="R596" s="452">
        <v>67.0</v>
      </c>
      <c r="U596" s="452" t="s">
        <v>5161</v>
      </c>
      <c r="V596" s="452" t="s">
        <v>5162</v>
      </c>
      <c r="W596" s="452" t="s">
        <v>5164</v>
      </c>
      <c r="X596" s="452" t="s">
        <v>95</v>
      </c>
      <c r="Y596" s="452" t="s">
        <v>420</v>
      </c>
      <c r="AB596" s="452" t="s">
        <v>5166</v>
      </c>
      <c r="AC596" s="452" t="s">
        <v>5167</v>
      </c>
      <c r="AD596" s="452">
        <v>24.0</v>
      </c>
      <c r="AJ596" s="452" t="s">
        <v>5168</v>
      </c>
    </row>
    <row r="597" ht="15.75" customHeight="1">
      <c r="A597" s="452">
        <v>7011.0</v>
      </c>
      <c r="B597" s="452" t="s">
        <v>36</v>
      </c>
      <c r="C597" s="452" t="s">
        <v>5064</v>
      </c>
      <c r="D597" s="452" t="s">
        <v>5161</v>
      </c>
      <c r="E597" s="452" t="s">
        <v>812</v>
      </c>
      <c r="F597" s="452" t="s">
        <v>5161</v>
      </c>
      <c r="G597" s="452" t="s">
        <v>5115</v>
      </c>
      <c r="H597" s="452" t="s">
        <v>5169</v>
      </c>
      <c r="I597" s="452" t="s">
        <v>5162</v>
      </c>
      <c r="J597" s="452" t="s">
        <v>5163</v>
      </c>
      <c r="K597" s="452" t="s">
        <v>5164</v>
      </c>
      <c r="L597" s="452" t="s">
        <v>95</v>
      </c>
      <c r="M597" s="452" t="s">
        <v>420</v>
      </c>
      <c r="N597" s="452">
        <v>77845.0</v>
      </c>
      <c r="O597" s="452" t="s">
        <v>5165</v>
      </c>
      <c r="P597" s="452">
        <v>30.5275488817091</v>
      </c>
      <c r="Q597" s="452">
        <v>-96.2148776318468</v>
      </c>
      <c r="R597" s="452">
        <v>66.0</v>
      </c>
      <c r="U597" s="452" t="s">
        <v>5161</v>
      </c>
      <c r="V597" s="452" t="s">
        <v>5162</v>
      </c>
      <c r="W597" s="452" t="s">
        <v>5164</v>
      </c>
      <c r="X597" s="452" t="s">
        <v>95</v>
      </c>
      <c r="Y597" s="452" t="s">
        <v>420</v>
      </c>
      <c r="AB597" s="452" t="s">
        <v>5166</v>
      </c>
      <c r="AC597" s="452" t="s">
        <v>5167</v>
      </c>
      <c r="AD597" s="452">
        <v>24.0</v>
      </c>
      <c r="AJ597" s="452" t="s">
        <v>5168</v>
      </c>
    </row>
    <row r="598" ht="15.75" customHeight="1">
      <c r="A598" s="452">
        <v>7012.0</v>
      </c>
      <c r="B598" s="452" t="s">
        <v>36</v>
      </c>
      <c r="C598" s="452" t="s">
        <v>5064</v>
      </c>
      <c r="D598" s="452" t="s">
        <v>5170</v>
      </c>
      <c r="E598" s="452" t="s">
        <v>812</v>
      </c>
      <c r="F598" s="452" t="s">
        <v>5170</v>
      </c>
      <c r="G598" s="452" t="s">
        <v>5067</v>
      </c>
      <c r="H598" s="452" t="s">
        <v>5171</v>
      </c>
      <c r="I598" s="452" t="s">
        <v>5172</v>
      </c>
      <c r="J598" s="452" t="s">
        <v>5173</v>
      </c>
      <c r="K598" s="452" t="s">
        <v>5174</v>
      </c>
      <c r="L598" s="452" t="s">
        <v>224</v>
      </c>
      <c r="M598" s="452" t="s">
        <v>420</v>
      </c>
      <c r="N598" s="452">
        <v>54311.0</v>
      </c>
      <c r="O598" s="452" t="s">
        <v>5175</v>
      </c>
      <c r="P598" s="452">
        <v>44.4820028585656</v>
      </c>
      <c r="Q598" s="452">
        <v>-87.9265347269891</v>
      </c>
      <c r="R598" s="452">
        <v>40.0</v>
      </c>
      <c r="U598" s="452" t="s">
        <v>5170</v>
      </c>
      <c r="V598" s="452" t="s">
        <v>5172</v>
      </c>
      <c r="W598" s="452" t="s">
        <v>5174</v>
      </c>
      <c r="X598" s="452" t="s">
        <v>224</v>
      </c>
      <c r="Y598" s="452" t="s">
        <v>420</v>
      </c>
      <c r="Z598" s="452" t="s">
        <v>498</v>
      </c>
      <c r="AB598" s="452" t="s">
        <v>5176</v>
      </c>
      <c r="AC598" s="452" t="s">
        <v>5177</v>
      </c>
      <c r="AD598" s="452">
        <v>30.0</v>
      </c>
      <c r="AF598" s="452" t="s">
        <v>5178</v>
      </c>
      <c r="AH598" s="452" t="s">
        <v>5179</v>
      </c>
      <c r="AK598" s="452" t="s">
        <v>5180</v>
      </c>
    </row>
    <row r="599" ht="15.75" customHeight="1">
      <c r="A599" s="452">
        <v>7013.0</v>
      </c>
      <c r="B599" s="452" t="s">
        <v>36</v>
      </c>
      <c r="C599" s="452" t="s">
        <v>5064</v>
      </c>
      <c r="D599" s="452" t="s">
        <v>5181</v>
      </c>
      <c r="E599" s="452" t="s">
        <v>812</v>
      </c>
      <c r="F599" s="452" t="s">
        <v>5181</v>
      </c>
      <c r="G599" s="452" t="s">
        <v>5067</v>
      </c>
      <c r="H599" s="452" t="s">
        <v>5182</v>
      </c>
      <c r="I599" s="452" t="s">
        <v>5183</v>
      </c>
      <c r="J599" s="452" t="s">
        <v>5184</v>
      </c>
      <c r="K599" s="452" t="s">
        <v>2015</v>
      </c>
      <c r="L599" s="452" t="s">
        <v>70</v>
      </c>
      <c r="M599" s="452" t="s">
        <v>420</v>
      </c>
      <c r="N599" s="452">
        <v>85741.0</v>
      </c>
      <c r="O599" s="452" t="s">
        <v>5185</v>
      </c>
      <c r="P599" s="452">
        <v>32.3326022203942</v>
      </c>
      <c r="Q599" s="452">
        <v>-111.056210373951</v>
      </c>
      <c r="R599" s="452">
        <v>133.0</v>
      </c>
      <c r="U599" s="452" t="s">
        <v>5181</v>
      </c>
      <c r="V599" s="452" t="s">
        <v>5183</v>
      </c>
      <c r="W599" s="452" t="s">
        <v>5186</v>
      </c>
      <c r="X599" s="452" t="s">
        <v>70</v>
      </c>
      <c r="Y599" s="452" t="s">
        <v>420</v>
      </c>
      <c r="AB599" s="452" t="s">
        <v>5187</v>
      </c>
      <c r="AC599" s="452" t="s">
        <v>5188</v>
      </c>
      <c r="AD599" s="452">
        <v>23.0</v>
      </c>
      <c r="AJ599" s="452" t="s">
        <v>5183</v>
      </c>
    </row>
    <row r="600" ht="15.75" customHeight="1">
      <c r="A600" s="452">
        <v>7014.0</v>
      </c>
      <c r="B600" s="452" t="s">
        <v>36</v>
      </c>
      <c r="C600" s="452" t="s">
        <v>5064</v>
      </c>
      <c r="D600" s="452" t="s">
        <v>5189</v>
      </c>
      <c r="E600" s="452" t="s">
        <v>1209</v>
      </c>
      <c r="F600" s="452" t="s">
        <v>5189</v>
      </c>
      <c r="G600" s="452" t="s">
        <v>5067</v>
      </c>
      <c r="H600" s="452" t="s">
        <v>5190</v>
      </c>
      <c r="I600" s="452" t="s">
        <v>5191</v>
      </c>
      <c r="J600" s="452" t="s">
        <v>5192</v>
      </c>
      <c r="K600" s="452" t="s">
        <v>5193</v>
      </c>
      <c r="L600" s="452" t="s">
        <v>42</v>
      </c>
      <c r="M600" s="452" t="s">
        <v>420</v>
      </c>
      <c r="N600" s="452">
        <v>48601.0</v>
      </c>
      <c r="O600" s="452" t="s">
        <v>5194</v>
      </c>
      <c r="P600" s="452">
        <v>43.4000891630309</v>
      </c>
      <c r="Q600" s="452">
        <v>-83.9522800190041</v>
      </c>
      <c r="R600" s="452">
        <v>986.0</v>
      </c>
      <c r="U600" s="452" t="s">
        <v>5189</v>
      </c>
      <c r="V600" s="452" t="s">
        <v>5191</v>
      </c>
      <c r="W600" s="452" t="s">
        <v>5193</v>
      </c>
      <c r="X600" s="452" t="s">
        <v>224</v>
      </c>
      <c r="Y600" s="452" t="s">
        <v>420</v>
      </c>
      <c r="Z600" s="452" t="s">
        <v>498</v>
      </c>
      <c r="AA600" s="452">
        <v>45300.0</v>
      </c>
      <c r="AB600" s="452" t="s">
        <v>5195</v>
      </c>
      <c r="AC600" s="452" t="s">
        <v>5196</v>
      </c>
      <c r="AD600" s="452">
        <v>20.0</v>
      </c>
      <c r="AJ600" s="452" t="s">
        <v>5191</v>
      </c>
    </row>
    <row r="601" ht="15.75" customHeight="1">
      <c r="A601" s="452">
        <v>7015.0</v>
      </c>
      <c r="B601" s="452" t="s">
        <v>36</v>
      </c>
      <c r="C601" s="452" t="s">
        <v>5064</v>
      </c>
      <c r="D601" s="452" t="s">
        <v>5197</v>
      </c>
      <c r="E601" s="452" t="s">
        <v>1209</v>
      </c>
      <c r="F601" s="452" t="s">
        <v>5197</v>
      </c>
      <c r="G601" s="452" t="s">
        <v>5198</v>
      </c>
      <c r="H601" s="452" t="s">
        <v>5115</v>
      </c>
      <c r="I601" s="452" t="s">
        <v>5199</v>
      </c>
      <c r="J601" s="452" t="s">
        <v>5200</v>
      </c>
      <c r="K601" s="452" t="s">
        <v>5201</v>
      </c>
      <c r="L601" s="452" t="s">
        <v>60</v>
      </c>
      <c r="M601" s="452" t="s">
        <v>420</v>
      </c>
      <c r="N601" s="452">
        <v>37923.0</v>
      </c>
      <c r="O601" s="452" t="s">
        <v>5202</v>
      </c>
      <c r="P601" s="452">
        <v>35.9207714530607</v>
      </c>
      <c r="Q601" s="452">
        <v>-84.0835732159988</v>
      </c>
      <c r="R601" s="452">
        <v>12.0</v>
      </c>
      <c r="U601" s="452" t="s">
        <v>5197</v>
      </c>
      <c r="V601" s="452" t="s">
        <v>5199</v>
      </c>
      <c r="W601" s="452" t="s">
        <v>5203</v>
      </c>
      <c r="X601" s="452" t="s">
        <v>5204</v>
      </c>
      <c r="Y601" s="452" t="s">
        <v>1077</v>
      </c>
      <c r="Z601" s="452" t="s">
        <v>486</v>
      </c>
      <c r="AA601" s="452">
        <v>45688.0</v>
      </c>
      <c r="AB601" s="452" t="s">
        <v>454</v>
      </c>
      <c r="AC601" s="452" t="s">
        <v>5205</v>
      </c>
      <c r="AD601" s="452">
        <v>29.0</v>
      </c>
      <c r="AF601" s="452" t="s">
        <v>5206</v>
      </c>
      <c r="AH601" s="452" t="s">
        <v>5207</v>
      </c>
      <c r="AK601" s="452" t="s">
        <v>5208</v>
      </c>
    </row>
    <row r="602" ht="15.75" customHeight="1">
      <c r="A602" s="452">
        <v>7016.0</v>
      </c>
      <c r="B602" s="452" t="s">
        <v>36</v>
      </c>
      <c r="C602" s="452" t="s">
        <v>5064</v>
      </c>
      <c r="D602" s="452" t="s">
        <v>5209</v>
      </c>
      <c r="E602" s="452" t="s">
        <v>1209</v>
      </c>
      <c r="F602" s="452" t="s">
        <v>5209</v>
      </c>
      <c r="G602" s="452" t="s">
        <v>5115</v>
      </c>
      <c r="H602" s="452" t="s">
        <v>5116</v>
      </c>
      <c r="I602" s="452" t="s">
        <v>5210</v>
      </c>
      <c r="J602" s="452" t="s">
        <v>5211</v>
      </c>
      <c r="K602" s="452" t="s">
        <v>826</v>
      </c>
      <c r="L602" s="452" t="s">
        <v>130</v>
      </c>
      <c r="M602" s="452" t="s">
        <v>420</v>
      </c>
      <c r="N602" s="452">
        <v>63123.0</v>
      </c>
      <c r="O602" s="452" t="s">
        <v>5212</v>
      </c>
      <c r="P602" s="452">
        <v>38.5251907956961</v>
      </c>
      <c r="Q602" s="452">
        <v>-90.3328943154947</v>
      </c>
      <c r="R602" s="452">
        <v>46.0</v>
      </c>
      <c r="U602" s="452" t="s">
        <v>5213</v>
      </c>
      <c r="V602" s="452" t="s">
        <v>5214</v>
      </c>
      <c r="W602" s="452" t="s">
        <v>5215</v>
      </c>
      <c r="X602" s="452" t="s">
        <v>5105</v>
      </c>
      <c r="Y602" s="452" t="s">
        <v>5216</v>
      </c>
      <c r="Z602" s="452" t="s">
        <v>498</v>
      </c>
      <c r="AA602" s="452">
        <v>44434.0</v>
      </c>
      <c r="AB602" s="452" t="s">
        <v>5217</v>
      </c>
      <c r="AC602" s="452" t="s">
        <v>5218</v>
      </c>
      <c r="AD602" s="452">
        <v>24.0</v>
      </c>
      <c r="AJ602" s="452" t="s">
        <v>5219</v>
      </c>
    </row>
    <row r="603" ht="15.75" customHeight="1">
      <c r="A603" s="452">
        <v>7017.0</v>
      </c>
      <c r="B603" s="452" t="s">
        <v>36</v>
      </c>
      <c r="C603" s="452" t="s">
        <v>5064</v>
      </c>
      <c r="D603" s="452" t="s">
        <v>5209</v>
      </c>
      <c r="E603" s="452" t="s">
        <v>1209</v>
      </c>
      <c r="F603" s="452" t="s">
        <v>5209</v>
      </c>
      <c r="G603" s="452" t="s">
        <v>5115</v>
      </c>
      <c r="H603" s="452" t="s">
        <v>5169</v>
      </c>
      <c r="I603" s="452" t="s">
        <v>5210</v>
      </c>
      <c r="J603" s="452" t="s">
        <v>5211</v>
      </c>
      <c r="K603" s="452" t="s">
        <v>826</v>
      </c>
      <c r="L603" s="452" t="s">
        <v>130</v>
      </c>
      <c r="M603" s="452" t="s">
        <v>420</v>
      </c>
      <c r="N603" s="452">
        <v>63123.0</v>
      </c>
      <c r="O603" s="452" t="s">
        <v>5212</v>
      </c>
      <c r="P603" s="452">
        <v>38.5251907956961</v>
      </c>
      <c r="Q603" s="452">
        <v>-90.3328943154947</v>
      </c>
      <c r="R603" s="452">
        <v>46.0</v>
      </c>
      <c r="U603" s="452" t="s">
        <v>5213</v>
      </c>
      <c r="V603" s="452" t="s">
        <v>5214</v>
      </c>
      <c r="W603" s="452" t="s">
        <v>5215</v>
      </c>
      <c r="X603" s="452" t="s">
        <v>5105</v>
      </c>
      <c r="Y603" s="452" t="s">
        <v>5216</v>
      </c>
      <c r="Z603" s="452" t="s">
        <v>498</v>
      </c>
      <c r="AA603" s="452">
        <v>44434.0</v>
      </c>
      <c r="AB603" s="452" t="s">
        <v>5217</v>
      </c>
      <c r="AC603" s="452" t="s">
        <v>5218</v>
      </c>
      <c r="AD603" s="452">
        <v>24.0</v>
      </c>
      <c r="AJ603" s="452" t="s">
        <v>5219</v>
      </c>
    </row>
    <row r="604" ht="15.75" customHeight="1">
      <c r="A604" s="452">
        <v>7018.0</v>
      </c>
      <c r="B604" s="452" t="s">
        <v>36</v>
      </c>
      <c r="C604" s="452" t="s">
        <v>5064</v>
      </c>
      <c r="D604" s="452" t="s">
        <v>5220</v>
      </c>
      <c r="E604" s="452" t="s">
        <v>812</v>
      </c>
      <c r="F604" s="452" t="s">
        <v>5220</v>
      </c>
      <c r="G604" s="452" t="s">
        <v>5067</v>
      </c>
      <c r="H604" s="452" t="s">
        <v>5221</v>
      </c>
      <c r="I604" s="452" t="s">
        <v>5222</v>
      </c>
      <c r="J604" s="452" t="s">
        <v>5223</v>
      </c>
      <c r="K604" s="452" t="s">
        <v>5224</v>
      </c>
      <c r="L604" s="452" t="s">
        <v>127</v>
      </c>
      <c r="M604" s="452" t="s">
        <v>420</v>
      </c>
      <c r="N604" s="452">
        <v>27263.0</v>
      </c>
      <c r="O604" s="452" t="s">
        <v>5225</v>
      </c>
      <c r="P604" s="452">
        <v>35.9383643514909</v>
      </c>
      <c r="Q604" s="452">
        <v>-79.9684187143291</v>
      </c>
      <c r="U604" s="452" t="s">
        <v>5220</v>
      </c>
      <c r="V604" s="452" t="s">
        <v>5222</v>
      </c>
      <c r="W604" s="452" t="s">
        <v>5226</v>
      </c>
      <c r="X604" s="452" t="s">
        <v>86</v>
      </c>
      <c r="Y604" s="452" t="s">
        <v>420</v>
      </c>
      <c r="AB604" s="452" t="s">
        <v>5227</v>
      </c>
      <c r="AC604" s="452" t="s">
        <v>5228</v>
      </c>
      <c r="AD604" s="452">
        <v>19.0</v>
      </c>
      <c r="AJ604" s="452" t="s">
        <v>5222</v>
      </c>
    </row>
    <row r="605" ht="15.75" customHeight="1">
      <c r="A605" s="452">
        <v>7019.0</v>
      </c>
      <c r="B605" s="452" t="s">
        <v>36</v>
      </c>
      <c r="C605" s="452" t="s">
        <v>5064</v>
      </c>
      <c r="D605" s="452" t="s">
        <v>5229</v>
      </c>
      <c r="E605" s="452" t="s">
        <v>812</v>
      </c>
      <c r="F605" s="452" t="s">
        <v>5229</v>
      </c>
      <c r="G605" s="452" t="s">
        <v>5152</v>
      </c>
      <c r="H605" s="452" t="s">
        <v>5230</v>
      </c>
      <c r="I605" s="452" t="s">
        <v>5231</v>
      </c>
      <c r="J605" s="452" t="s">
        <v>5232</v>
      </c>
      <c r="K605" s="452" t="s">
        <v>5233</v>
      </c>
      <c r="L605" s="452" t="s">
        <v>1443</v>
      </c>
      <c r="M605" s="452" t="s">
        <v>420</v>
      </c>
      <c r="N605" s="452">
        <v>55441.0</v>
      </c>
      <c r="O605" s="452" t="s">
        <v>5234</v>
      </c>
      <c r="P605" s="452">
        <v>44.9907352998209</v>
      </c>
      <c r="Q605" s="452">
        <v>-93.4478725477519</v>
      </c>
      <c r="R605" s="452">
        <v>4.0</v>
      </c>
      <c r="S605" s="452">
        <v>0.0</v>
      </c>
      <c r="U605" s="452" t="s">
        <v>5229</v>
      </c>
      <c r="V605" s="452" t="s">
        <v>5231</v>
      </c>
      <c r="W605" s="452" t="s">
        <v>5233</v>
      </c>
      <c r="X605" s="452" t="s">
        <v>1443</v>
      </c>
      <c r="Y605" s="452" t="s">
        <v>420</v>
      </c>
      <c r="Z605" s="452" t="s">
        <v>498</v>
      </c>
      <c r="AA605" s="452">
        <v>45336.0</v>
      </c>
      <c r="AB605" s="452" t="s">
        <v>5157</v>
      </c>
      <c r="AC605" s="452" t="s">
        <v>5235</v>
      </c>
      <c r="AD605" s="452">
        <v>30.0</v>
      </c>
      <c r="AF605" s="452" t="s">
        <v>5236</v>
      </c>
      <c r="AH605" s="452" t="s">
        <v>5237</v>
      </c>
      <c r="AK605" s="452" t="s">
        <v>5238</v>
      </c>
    </row>
    <row r="606" ht="15.75" customHeight="1">
      <c r="A606" s="452">
        <v>7020.0</v>
      </c>
      <c r="B606" s="452" t="s">
        <v>36</v>
      </c>
      <c r="C606" s="452" t="s">
        <v>5064</v>
      </c>
      <c r="D606" s="452" t="s">
        <v>5239</v>
      </c>
      <c r="E606" s="452" t="s">
        <v>1209</v>
      </c>
      <c r="F606" s="452" t="s">
        <v>5240</v>
      </c>
      <c r="G606" s="452" t="s">
        <v>5067</v>
      </c>
      <c r="H606" s="452" t="s">
        <v>5241</v>
      </c>
      <c r="I606" s="452" t="s">
        <v>5242</v>
      </c>
      <c r="J606" s="452" t="s">
        <v>5243</v>
      </c>
      <c r="K606" s="452" t="s">
        <v>677</v>
      </c>
      <c r="L606" s="452" t="s">
        <v>80</v>
      </c>
      <c r="M606" s="452" t="s">
        <v>420</v>
      </c>
      <c r="N606" s="452">
        <v>23452.0</v>
      </c>
      <c r="O606" s="452" t="s">
        <v>5244</v>
      </c>
      <c r="P606" s="452">
        <v>36.8271094345011</v>
      </c>
      <c r="Q606" s="452">
        <v>-76.0642429891693</v>
      </c>
      <c r="R606" s="452">
        <v>500.0</v>
      </c>
      <c r="U606" s="452" t="s">
        <v>5239</v>
      </c>
      <c r="V606" s="452" t="s">
        <v>5242</v>
      </c>
      <c r="W606" s="452" t="s">
        <v>5245</v>
      </c>
      <c r="X606" s="452" t="s">
        <v>5246</v>
      </c>
      <c r="Y606" s="452" t="s">
        <v>659</v>
      </c>
      <c r="Z606" s="452" t="s">
        <v>498</v>
      </c>
      <c r="AA606" s="452">
        <v>44426.0</v>
      </c>
      <c r="AB606" s="452" t="s">
        <v>5247</v>
      </c>
      <c r="AC606" s="452" t="s">
        <v>5248</v>
      </c>
      <c r="AD606" s="452">
        <v>21.0</v>
      </c>
      <c r="AJ606" s="452" t="s">
        <v>5249</v>
      </c>
    </row>
    <row r="607" ht="15.75" customHeight="1">
      <c r="A607" s="452">
        <v>7021.0</v>
      </c>
      <c r="B607" s="452" t="s">
        <v>36</v>
      </c>
      <c r="C607" s="452" t="s">
        <v>5064</v>
      </c>
      <c r="D607" s="452" t="s">
        <v>5239</v>
      </c>
      <c r="E607" s="452" t="s">
        <v>1209</v>
      </c>
      <c r="F607" s="452" t="s">
        <v>5240</v>
      </c>
      <c r="G607" s="452" t="s">
        <v>5067</v>
      </c>
      <c r="H607" s="452" t="s">
        <v>5241</v>
      </c>
      <c r="I607" s="452" t="s">
        <v>5242</v>
      </c>
      <c r="J607" s="452" t="s">
        <v>5250</v>
      </c>
      <c r="K607" s="452" t="s">
        <v>1377</v>
      </c>
      <c r="L607" s="452" t="s">
        <v>95</v>
      </c>
      <c r="M607" s="452" t="s">
        <v>420</v>
      </c>
      <c r="N607" s="452">
        <v>78753.0</v>
      </c>
      <c r="O607" s="452" t="s">
        <v>5251</v>
      </c>
      <c r="P607" s="452">
        <v>30.4125137913643</v>
      </c>
      <c r="Q607" s="452">
        <v>-97.645902029821</v>
      </c>
      <c r="U607" s="452" t="s">
        <v>5239</v>
      </c>
      <c r="V607" s="452" t="s">
        <v>5242</v>
      </c>
      <c r="W607" s="452" t="s">
        <v>5245</v>
      </c>
      <c r="X607" s="452" t="s">
        <v>5246</v>
      </c>
      <c r="Y607" s="452" t="s">
        <v>659</v>
      </c>
      <c r="Z607" s="452" t="s">
        <v>498</v>
      </c>
      <c r="AA607" s="452">
        <v>44430.0</v>
      </c>
      <c r="AB607" s="452" t="s">
        <v>454</v>
      </c>
      <c r="AC607" s="452" t="s">
        <v>5248</v>
      </c>
      <c r="AD607" s="452">
        <v>21.0</v>
      </c>
      <c r="AJ607" s="452" t="s">
        <v>5249</v>
      </c>
    </row>
    <row r="608" ht="15.75" customHeight="1">
      <c r="A608" s="452">
        <v>7022.0</v>
      </c>
      <c r="B608" s="452" t="s">
        <v>36</v>
      </c>
      <c r="C608" s="452" t="s">
        <v>5064</v>
      </c>
      <c r="D608" s="452" t="s">
        <v>5239</v>
      </c>
      <c r="E608" s="452" t="s">
        <v>1209</v>
      </c>
      <c r="F608" s="452" t="s">
        <v>5240</v>
      </c>
      <c r="G608" s="452" t="s">
        <v>5067</v>
      </c>
      <c r="H608" s="452" t="s">
        <v>5241</v>
      </c>
      <c r="I608" s="452" t="s">
        <v>5242</v>
      </c>
      <c r="J608" s="452" t="s">
        <v>5252</v>
      </c>
      <c r="K608" s="452" t="s">
        <v>794</v>
      </c>
      <c r="L608" s="452" t="s">
        <v>243</v>
      </c>
      <c r="M608" s="452" t="s">
        <v>420</v>
      </c>
      <c r="N608" s="452">
        <v>97230.0</v>
      </c>
      <c r="O608" s="452" t="s">
        <v>5253</v>
      </c>
      <c r="P608" s="452">
        <v>45.5603216574161</v>
      </c>
      <c r="Q608" s="452">
        <v>-122.526539758192</v>
      </c>
      <c r="U608" s="452" t="s">
        <v>5239</v>
      </c>
      <c r="V608" s="452" t="s">
        <v>5242</v>
      </c>
      <c r="W608" s="452" t="s">
        <v>5245</v>
      </c>
      <c r="X608" s="452" t="s">
        <v>5246</v>
      </c>
      <c r="Y608" s="452" t="s">
        <v>659</v>
      </c>
      <c r="Z608" s="452" t="s">
        <v>498</v>
      </c>
      <c r="AA608" s="452">
        <v>44430.0</v>
      </c>
      <c r="AB608" s="452" t="s">
        <v>454</v>
      </c>
      <c r="AC608" s="452" t="s">
        <v>5248</v>
      </c>
      <c r="AD608" s="452">
        <v>21.0</v>
      </c>
      <c r="AJ608" s="452" t="s">
        <v>5249</v>
      </c>
    </row>
    <row r="609" ht="15.75" customHeight="1">
      <c r="A609" s="452">
        <v>7023.0</v>
      </c>
      <c r="B609" s="452" t="s">
        <v>36</v>
      </c>
      <c r="C609" s="452" t="s">
        <v>5064</v>
      </c>
      <c r="D609" s="452" t="s">
        <v>5254</v>
      </c>
      <c r="E609" s="452" t="s">
        <v>812</v>
      </c>
      <c r="F609" s="452" t="s">
        <v>5255</v>
      </c>
      <c r="G609" s="452" t="s">
        <v>5256</v>
      </c>
      <c r="H609" s="452" t="s">
        <v>5257</v>
      </c>
      <c r="I609" s="452" t="s">
        <v>5258</v>
      </c>
      <c r="J609" s="452" t="s">
        <v>5259</v>
      </c>
      <c r="K609" s="452" t="s">
        <v>5260</v>
      </c>
      <c r="L609" s="452" t="s">
        <v>1443</v>
      </c>
      <c r="M609" s="452" t="s">
        <v>420</v>
      </c>
      <c r="N609" s="452">
        <v>55369.0</v>
      </c>
      <c r="O609" s="452" t="s">
        <v>5261</v>
      </c>
      <c r="P609" s="452">
        <v>45.0670572344156</v>
      </c>
      <c r="Q609" s="452">
        <v>-93.4414514038564</v>
      </c>
      <c r="R609" s="452">
        <v>200.0</v>
      </c>
      <c r="U609" s="452" t="s">
        <v>5262</v>
      </c>
      <c r="V609" s="452" t="s">
        <v>5263</v>
      </c>
      <c r="W609" s="452" t="s">
        <v>5264</v>
      </c>
      <c r="X609" s="452" t="s">
        <v>786</v>
      </c>
      <c r="Y609" s="452" t="s">
        <v>659</v>
      </c>
      <c r="Z609" s="452" t="s">
        <v>498</v>
      </c>
      <c r="AA609" s="452">
        <v>45584.0</v>
      </c>
      <c r="AB609" s="452" t="s">
        <v>5265</v>
      </c>
      <c r="AC609" s="452" t="s">
        <v>5266</v>
      </c>
      <c r="AD609" s="452">
        <v>27.0</v>
      </c>
      <c r="AE609" s="452" t="s">
        <v>5267</v>
      </c>
      <c r="AH609" s="452" t="s">
        <v>5261</v>
      </c>
      <c r="AL609" s="452" t="s">
        <v>5268</v>
      </c>
    </row>
    <row r="610" ht="15.75" customHeight="1">
      <c r="A610" s="452">
        <v>7024.0</v>
      </c>
      <c r="B610" s="452" t="s">
        <v>36</v>
      </c>
      <c r="C610" s="452" t="s">
        <v>5064</v>
      </c>
      <c r="D610" s="452" t="s">
        <v>5269</v>
      </c>
      <c r="E610" s="452" t="s">
        <v>812</v>
      </c>
      <c r="F610" s="452" t="s">
        <v>5269</v>
      </c>
      <c r="G610" s="452" t="s">
        <v>5115</v>
      </c>
      <c r="H610" s="452" t="s">
        <v>5270</v>
      </c>
      <c r="I610" s="452" t="s">
        <v>5271</v>
      </c>
      <c r="J610" s="452" t="s">
        <v>5272</v>
      </c>
      <c r="K610" s="452" t="s">
        <v>5273</v>
      </c>
      <c r="L610" s="452" t="s">
        <v>26</v>
      </c>
      <c r="M610" s="452" t="s">
        <v>420</v>
      </c>
      <c r="N610" s="452">
        <v>92618.0</v>
      </c>
      <c r="O610" s="452" t="s">
        <v>5274</v>
      </c>
      <c r="P610" s="452">
        <v>33.64919</v>
      </c>
      <c r="Q610" s="452">
        <v>-117.71199</v>
      </c>
      <c r="R610" s="452">
        <v>15.0</v>
      </c>
      <c r="U610" s="452" t="s">
        <v>5269</v>
      </c>
      <c r="V610" s="452" t="s">
        <v>5271</v>
      </c>
      <c r="W610" s="452" t="s">
        <v>5275</v>
      </c>
      <c r="Y610" s="452" t="s">
        <v>1096</v>
      </c>
      <c r="Z610" s="452" t="s">
        <v>498</v>
      </c>
      <c r="AA610" s="452">
        <v>44774.0</v>
      </c>
      <c r="AB610" s="452" t="s">
        <v>5276</v>
      </c>
      <c r="AC610" s="452" t="s">
        <v>5277</v>
      </c>
      <c r="AD610" s="452">
        <v>27.0</v>
      </c>
      <c r="AJ610" s="452" t="s">
        <v>5278</v>
      </c>
    </row>
    <row r="611" ht="15.75" customHeight="1">
      <c r="A611" s="452">
        <v>7025.0</v>
      </c>
      <c r="B611" s="452" t="s">
        <v>36</v>
      </c>
      <c r="C611" s="452" t="s">
        <v>5064</v>
      </c>
      <c r="D611" s="452" t="s">
        <v>5279</v>
      </c>
      <c r="E611" s="452" t="s">
        <v>812</v>
      </c>
      <c r="F611" s="452" t="s">
        <v>5280</v>
      </c>
      <c r="G611" s="452" t="s">
        <v>5115</v>
      </c>
      <c r="H611" s="452" t="s">
        <v>5281</v>
      </c>
      <c r="I611" s="452" t="s">
        <v>5282</v>
      </c>
      <c r="J611" s="452" t="s">
        <v>5283</v>
      </c>
      <c r="K611" s="452" t="s">
        <v>1178</v>
      </c>
      <c r="L611" s="452" t="s">
        <v>42</v>
      </c>
      <c r="M611" s="452" t="s">
        <v>420</v>
      </c>
      <c r="N611" s="452">
        <v>48326.0</v>
      </c>
      <c r="O611" s="452" t="s">
        <v>5284</v>
      </c>
      <c r="P611" s="452">
        <v>42.6705161842757</v>
      </c>
      <c r="Q611" s="452">
        <v>-83.2424944594704</v>
      </c>
      <c r="R611" s="452">
        <v>11.0</v>
      </c>
      <c r="U611" s="452" t="s">
        <v>5285</v>
      </c>
      <c r="V611" s="452" t="s">
        <v>5282</v>
      </c>
      <c r="W611" s="452" t="s">
        <v>5286</v>
      </c>
      <c r="X611" s="452" t="s">
        <v>42</v>
      </c>
      <c r="Y611" s="452" t="s">
        <v>420</v>
      </c>
      <c r="Z611" s="452" t="s">
        <v>498</v>
      </c>
      <c r="AA611" s="452">
        <v>44766.0</v>
      </c>
      <c r="AB611" s="452" t="s">
        <v>5287</v>
      </c>
      <c r="AC611" s="452" t="s">
        <v>5288</v>
      </c>
      <c r="AD611" s="452">
        <v>27.0</v>
      </c>
      <c r="AE611" s="452" t="s">
        <v>5289</v>
      </c>
      <c r="AJ611" s="452" t="s">
        <v>5290</v>
      </c>
    </row>
    <row r="612" ht="15.75" customHeight="1">
      <c r="A612" s="452">
        <v>7026.0</v>
      </c>
      <c r="B612" s="452" t="s">
        <v>36</v>
      </c>
      <c r="C612" s="452" t="s">
        <v>5064</v>
      </c>
      <c r="D612" s="452" t="s">
        <v>5291</v>
      </c>
      <c r="E612" s="452" t="s">
        <v>812</v>
      </c>
      <c r="F612" s="452" t="s">
        <v>5292</v>
      </c>
      <c r="G612" s="452" t="s">
        <v>5067</v>
      </c>
      <c r="H612" s="452" t="s">
        <v>5293</v>
      </c>
      <c r="I612" s="452" t="s">
        <v>5294</v>
      </c>
      <c r="J612" s="452" t="s">
        <v>5295</v>
      </c>
      <c r="K612" s="452" t="s">
        <v>5296</v>
      </c>
      <c r="L612" s="452" t="s">
        <v>5297</v>
      </c>
      <c r="M612" s="452" t="s">
        <v>420</v>
      </c>
      <c r="N612" s="452">
        <v>13069.0</v>
      </c>
      <c r="O612" s="452" t="s">
        <v>5298</v>
      </c>
      <c r="P612" s="452">
        <v>43.3274476778496</v>
      </c>
      <c r="Q612" s="452">
        <v>-76.4184820883196</v>
      </c>
      <c r="R612" s="452">
        <v>100.0</v>
      </c>
      <c r="U612" s="452" t="s">
        <v>5291</v>
      </c>
      <c r="V612" s="452" t="s">
        <v>5294</v>
      </c>
      <c r="W612" s="452" t="s">
        <v>5299</v>
      </c>
      <c r="X612" s="452" t="s">
        <v>2472</v>
      </c>
      <c r="Y612" s="452" t="s">
        <v>420</v>
      </c>
      <c r="Z612" s="452" t="s">
        <v>498</v>
      </c>
      <c r="AA612" s="452">
        <v>44930.0</v>
      </c>
      <c r="AB612" s="452" t="s">
        <v>454</v>
      </c>
      <c r="AC612" s="452" t="s">
        <v>5300</v>
      </c>
      <c r="AD612" s="452">
        <v>24.0</v>
      </c>
      <c r="AF612" s="452" t="s">
        <v>5301</v>
      </c>
      <c r="AH612" s="452" t="s">
        <v>5302</v>
      </c>
      <c r="AJ612" s="452" t="s">
        <v>454</v>
      </c>
      <c r="AK612" s="452" t="s">
        <v>5303</v>
      </c>
    </row>
    <row r="613" ht="15.75" customHeight="1">
      <c r="A613" s="452">
        <v>7027.0</v>
      </c>
      <c r="B613" s="452" t="s">
        <v>36</v>
      </c>
      <c r="C613" s="452" t="s">
        <v>5064</v>
      </c>
      <c r="D613" s="452" t="s">
        <v>5304</v>
      </c>
      <c r="E613" s="452" t="s">
        <v>1209</v>
      </c>
      <c r="F613" s="452" t="s">
        <v>5304</v>
      </c>
      <c r="G613" s="452" t="s">
        <v>5115</v>
      </c>
      <c r="H613" s="452" t="s">
        <v>5116</v>
      </c>
      <c r="I613" s="452" t="s">
        <v>5305</v>
      </c>
      <c r="J613" s="452" t="s">
        <v>5306</v>
      </c>
      <c r="K613" s="452" t="s">
        <v>5307</v>
      </c>
      <c r="L613" s="452" t="s">
        <v>2472</v>
      </c>
      <c r="M613" s="452" t="s">
        <v>420</v>
      </c>
      <c r="N613" s="452">
        <v>6484.0</v>
      </c>
      <c r="O613" s="452" t="s">
        <v>5308</v>
      </c>
      <c r="P613" s="452">
        <v>41.2950381604857</v>
      </c>
      <c r="Q613" s="452">
        <v>-73.0797635662802</v>
      </c>
      <c r="R613" s="452">
        <v>12.0</v>
      </c>
      <c r="U613" s="452" t="s">
        <v>5309</v>
      </c>
      <c r="V613" s="452" t="s">
        <v>5305</v>
      </c>
      <c r="W613" s="452" t="s">
        <v>5310</v>
      </c>
      <c r="X613" s="452" t="s">
        <v>4745</v>
      </c>
      <c r="Y613" s="452" t="s">
        <v>659</v>
      </c>
      <c r="Z613" s="452" t="s">
        <v>498</v>
      </c>
      <c r="AA613" s="452">
        <v>44435.0</v>
      </c>
      <c r="AB613" s="452" t="s">
        <v>454</v>
      </c>
      <c r="AC613" s="452" t="s">
        <v>5311</v>
      </c>
      <c r="AD613" s="452">
        <v>26.0</v>
      </c>
      <c r="AJ613" s="452" t="s">
        <v>5312</v>
      </c>
    </row>
    <row r="614" ht="15.75" customHeight="1">
      <c r="A614" s="452">
        <v>7028.0</v>
      </c>
      <c r="B614" s="452" t="s">
        <v>36</v>
      </c>
      <c r="C614" s="452" t="s">
        <v>5064</v>
      </c>
      <c r="D614" s="452" t="s">
        <v>5304</v>
      </c>
      <c r="E614" s="452" t="s">
        <v>1209</v>
      </c>
      <c r="F614" s="452" t="s">
        <v>5304</v>
      </c>
      <c r="G614" s="452" t="s">
        <v>5067</v>
      </c>
      <c r="H614" s="452" t="s">
        <v>5313</v>
      </c>
      <c r="I614" s="452" t="s">
        <v>5305</v>
      </c>
      <c r="J614" s="452" t="s">
        <v>5306</v>
      </c>
      <c r="K614" s="452" t="s">
        <v>5307</v>
      </c>
      <c r="L614" s="452" t="s">
        <v>2472</v>
      </c>
      <c r="M614" s="452" t="s">
        <v>420</v>
      </c>
      <c r="N614" s="452">
        <v>6484.0</v>
      </c>
      <c r="O614" s="452" t="s">
        <v>5308</v>
      </c>
      <c r="P614" s="452">
        <v>41.2950381604857</v>
      </c>
      <c r="Q614" s="452">
        <v>-73.0797635662802</v>
      </c>
      <c r="R614" s="452">
        <v>12.0</v>
      </c>
      <c r="U614" s="452" t="s">
        <v>5309</v>
      </c>
      <c r="V614" s="452" t="s">
        <v>5305</v>
      </c>
      <c r="W614" s="452" t="s">
        <v>5310</v>
      </c>
      <c r="X614" s="452" t="s">
        <v>4745</v>
      </c>
      <c r="Y614" s="452" t="s">
        <v>659</v>
      </c>
      <c r="Z614" s="452" t="s">
        <v>498</v>
      </c>
      <c r="AA614" s="452">
        <v>44773.0</v>
      </c>
      <c r="AB614" s="452" t="s">
        <v>5314</v>
      </c>
      <c r="AC614" s="452" t="s">
        <v>5315</v>
      </c>
      <c r="AD614" s="452">
        <v>26.0</v>
      </c>
      <c r="AJ614" s="452" t="s">
        <v>5312</v>
      </c>
    </row>
    <row r="615" ht="15.75" customHeight="1">
      <c r="A615" s="452">
        <v>7029.0</v>
      </c>
      <c r="B615" s="452" t="s">
        <v>36</v>
      </c>
      <c r="C615" s="452" t="s">
        <v>5064</v>
      </c>
      <c r="D615" s="452" t="s">
        <v>5304</v>
      </c>
      <c r="E615" s="452" t="s">
        <v>1209</v>
      </c>
      <c r="F615" s="452" t="s">
        <v>5304</v>
      </c>
      <c r="G615" s="452" t="s">
        <v>5067</v>
      </c>
      <c r="H615" s="452" t="s">
        <v>5316</v>
      </c>
      <c r="I615" s="452" t="s">
        <v>5305</v>
      </c>
      <c r="J615" s="452" t="s">
        <v>5306</v>
      </c>
      <c r="K615" s="452" t="s">
        <v>5307</v>
      </c>
      <c r="L615" s="452" t="s">
        <v>2472</v>
      </c>
      <c r="M615" s="452" t="s">
        <v>420</v>
      </c>
      <c r="N615" s="452">
        <v>6484.0</v>
      </c>
      <c r="O615" s="452" t="s">
        <v>5308</v>
      </c>
      <c r="P615" s="452">
        <v>41.2950381604857</v>
      </c>
      <c r="Q615" s="452">
        <v>-73.0797635662802</v>
      </c>
      <c r="R615" s="452">
        <v>12.0</v>
      </c>
      <c r="U615" s="452" t="s">
        <v>5309</v>
      </c>
      <c r="V615" s="452" t="s">
        <v>5305</v>
      </c>
      <c r="W615" s="452" t="s">
        <v>5310</v>
      </c>
      <c r="X615" s="452" t="s">
        <v>4745</v>
      </c>
      <c r="Y615" s="452" t="s">
        <v>659</v>
      </c>
      <c r="Z615" s="452" t="s">
        <v>498</v>
      </c>
      <c r="AA615" s="452">
        <v>44773.0</v>
      </c>
      <c r="AB615" s="452" t="s">
        <v>5314</v>
      </c>
      <c r="AC615" s="452" t="s">
        <v>5315</v>
      </c>
      <c r="AD615" s="452">
        <v>26.0</v>
      </c>
      <c r="AJ615" s="452" t="s">
        <v>5312</v>
      </c>
    </row>
    <row r="616" ht="15.75" customHeight="1">
      <c r="A616" s="452">
        <v>7030.0</v>
      </c>
      <c r="B616" s="452" t="s">
        <v>36</v>
      </c>
      <c r="C616" s="452" t="s">
        <v>5064</v>
      </c>
      <c r="D616" s="452" t="s">
        <v>5304</v>
      </c>
      <c r="E616" s="452" t="s">
        <v>1209</v>
      </c>
      <c r="F616" s="452" t="s">
        <v>5304</v>
      </c>
      <c r="G616" s="452" t="s">
        <v>5067</v>
      </c>
      <c r="H616" s="452" t="s">
        <v>5317</v>
      </c>
      <c r="I616" s="452" t="s">
        <v>5305</v>
      </c>
      <c r="J616" s="452" t="s">
        <v>5306</v>
      </c>
      <c r="K616" s="452" t="s">
        <v>5307</v>
      </c>
      <c r="L616" s="452" t="s">
        <v>2472</v>
      </c>
      <c r="M616" s="452" t="s">
        <v>420</v>
      </c>
      <c r="N616" s="452">
        <v>6484.0</v>
      </c>
      <c r="O616" s="452" t="s">
        <v>5308</v>
      </c>
      <c r="P616" s="452">
        <v>41.2950381604857</v>
      </c>
      <c r="Q616" s="452">
        <v>-73.0797635662802</v>
      </c>
      <c r="R616" s="452">
        <v>12.0</v>
      </c>
      <c r="U616" s="452" t="s">
        <v>5309</v>
      </c>
      <c r="V616" s="452" t="s">
        <v>5305</v>
      </c>
      <c r="W616" s="452" t="s">
        <v>5310</v>
      </c>
      <c r="X616" s="452" t="s">
        <v>4745</v>
      </c>
      <c r="Y616" s="452" t="s">
        <v>659</v>
      </c>
      <c r="Z616" s="452" t="s">
        <v>498</v>
      </c>
      <c r="AA616" s="452">
        <v>44773.0</v>
      </c>
      <c r="AB616" s="452" t="s">
        <v>5314</v>
      </c>
      <c r="AC616" s="452" t="s">
        <v>5315</v>
      </c>
      <c r="AD616" s="452">
        <v>26.0</v>
      </c>
      <c r="AJ616" s="452" t="s">
        <v>5312</v>
      </c>
    </row>
    <row r="617" ht="15.75" customHeight="1">
      <c r="A617" s="452">
        <v>7031.0</v>
      </c>
      <c r="B617" s="452" t="s">
        <v>36</v>
      </c>
      <c r="C617" s="452" t="s">
        <v>5064</v>
      </c>
      <c r="D617" s="452" t="s">
        <v>5304</v>
      </c>
      <c r="E617" s="452" t="s">
        <v>1209</v>
      </c>
      <c r="F617" s="452" t="s">
        <v>5304</v>
      </c>
      <c r="G617" s="452" t="s">
        <v>5067</v>
      </c>
      <c r="H617" s="452" t="s">
        <v>5318</v>
      </c>
      <c r="I617" s="452" t="s">
        <v>5305</v>
      </c>
      <c r="J617" s="452" t="s">
        <v>5306</v>
      </c>
      <c r="K617" s="452" t="s">
        <v>5307</v>
      </c>
      <c r="L617" s="452" t="s">
        <v>2472</v>
      </c>
      <c r="M617" s="452" t="s">
        <v>420</v>
      </c>
      <c r="N617" s="452">
        <v>6484.0</v>
      </c>
      <c r="O617" s="452" t="s">
        <v>5308</v>
      </c>
      <c r="P617" s="452">
        <v>41.2950381604857</v>
      </c>
      <c r="Q617" s="452">
        <v>-73.0797635662802</v>
      </c>
      <c r="R617" s="452">
        <v>12.0</v>
      </c>
      <c r="U617" s="452" t="s">
        <v>5309</v>
      </c>
      <c r="V617" s="452" t="s">
        <v>5305</v>
      </c>
      <c r="W617" s="452" t="s">
        <v>5310</v>
      </c>
      <c r="X617" s="452" t="s">
        <v>4745</v>
      </c>
      <c r="Y617" s="452" t="s">
        <v>659</v>
      </c>
      <c r="Z617" s="452" t="s">
        <v>498</v>
      </c>
      <c r="AA617" s="452">
        <v>44773.0</v>
      </c>
      <c r="AB617" s="452" t="s">
        <v>5314</v>
      </c>
      <c r="AC617" s="452" t="s">
        <v>5311</v>
      </c>
      <c r="AD617" s="452">
        <v>26.0</v>
      </c>
      <c r="AJ617" s="452" t="s">
        <v>5312</v>
      </c>
    </row>
    <row r="618" ht="15.75" customHeight="1">
      <c r="A618" s="452">
        <v>7032.0</v>
      </c>
      <c r="B618" s="452" t="s">
        <v>36</v>
      </c>
      <c r="C618" s="452" t="s">
        <v>5064</v>
      </c>
      <c r="D618" s="452" t="s">
        <v>5304</v>
      </c>
      <c r="E618" s="452" t="s">
        <v>1209</v>
      </c>
      <c r="F618" s="452" t="s">
        <v>5304</v>
      </c>
      <c r="G618" s="452" t="s">
        <v>5067</v>
      </c>
      <c r="H618" s="452" t="s">
        <v>5319</v>
      </c>
      <c r="I618" s="452" t="s">
        <v>5305</v>
      </c>
      <c r="J618" s="452" t="s">
        <v>5306</v>
      </c>
      <c r="K618" s="452" t="s">
        <v>5307</v>
      </c>
      <c r="L618" s="452" t="s">
        <v>2472</v>
      </c>
      <c r="M618" s="452" t="s">
        <v>420</v>
      </c>
      <c r="N618" s="452">
        <v>6484.0</v>
      </c>
      <c r="O618" s="452" t="s">
        <v>5308</v>
      </c>
      <c r="P618" s="452">
        <v>41.2950381604857</v>
      </c>
      <c r="Q618" s="452">
        <v>-73.0797635662802</v>
      </c>
      <c r="R618" s="452">
        <v>12.0</v>
      </c>
      <c r="U618" s="452" t="s">
        <v>5309</v>
      </c>
      <c r="V618" s="452" t="s">
        <v>5305</v>
      </c>
      <c r="W618" s="452" t="s">
        <v>5310</v>
      </c>
      <c r="X618" s="452" t="s">
        <v>4745</v>
      </c>
      <c r="Y618" s="452" t="s">
        <v>659</v>
      </c>
      <c r="Z618" s="452" t="s">
        <v>498</v>
      </c>
      <c r="AA618" s="452">
        <v>44773.0</v>
      </c>
      <c r="AB618" s="452" t="s">
        <v>5314</v>
      </c>
      <c r="AC618" s="452" t="s">
        <v>5315</v>
      </c>
      <c r="AD618" s="452">
        <v>26.0</v>
      </c>
      <c r="AJ618" s="452" t="s">
        <v>5312</v>
      </c>
    </row>
    <row r="619" ht="15.75" customHeight="1">
      <c r="A619" s="452">
        <v>7033.0</v>
      </c>
      <c r="B619" s="452" t="s">
        <v>36</v>
      </c>
      <c r="C619" s="452" t="s">
        <v>5064</v>
      </c>
      <c r="D619" s="452" t="s">
        <v>5304</v>
      </c>
      <c r="E619" s="452" t="s">
        <v>1209</v>
      </c>
      <c r="F619" s="452" t="s">
        <v>5304</v>
      </c>
      <c r="G619" s="452" t="s">
        <v>5067</v>
      </c>
      <c r="H619" s="452" t="s">
        <v>5241</v>
      </c>
      <c r="I619" s="452" t="s">
        <v>5305</v>
      </c>
      <c r="J619" s="452" t="s">
        <v>5306</v>
      </c>
      <c r="K619" s="452" t="s">
        <v>5307</v>
      </c>
      <c r="L619" s="452" t="s">
        <v>2472</v>
      </c>
      <c r="M619" s="452" t="s">
        <v>420</v>
      </c>
      <c r="N619" s="452">
        <v>6484.0</v>
      </c>
      <c r="O619" s="452" t="s">
        <v>5308</v>
      </c>
      <c r="P619" s="452">
        <v>41.2950381604857</v>
      </c>
      <c r="Q619" s="452">
        <v>-73.0797635662802</v>
      </c>
      <c r="R619" s="452">
        <v>12.0</v>
      </c>
      <c r="U619" s="452" t="s">
        <v>5309</v>
      </c>
      <c r="V619" s="452" t="s">
        <v>5305</v>
      </c>
      <c r="W619" s="452" t="s">
        <v>5310</v>
      </c>
      <c r="X619" s="452" t="s">
        <v>4745</v>
      </c>
      <c r="Y619" s="452" t="s">
        <v>659</v>
      </c>
      <c r="Z619" s="452" t="s">
        <v>498</v>
      </c>
      <c r="AA619" s="452">
        <v>44773.0</v>
      </c>
      <c r="AB619" s="452" t="s">
        <v>5314</v>
      </c>
      <c r="AC619" s="452" t="s">
        <v>5311</v>
      </c>
      <c r="AD619" s="452">
        <v>26.0</v>
      </c>
      <c r="AJ619" s="452" t="s">
        <v>5312</v>
      </c>
    </row>
    <row r="620" ht="15.75" customHeight="1">
      <c r="A620" s="452">
        <v>7034.0</v>
      </c>
      <c r="B620" s="452" t="s">
        <v>36</v>
      </c>
      <c r="C620" s="452" t="s">
        <v>5064</v>
      </c>
      <c r="D620" s="452" t="s">
        <v>5304</v>
      </c>
      <c r="E620" s="452" t="s">
        <v>1209</v>
      </c>
      <c r="F620" s="452" t="s">
        <v>5304</v>
      </c>
      <c r="G620" s="452" t="s">
        <v>5067</v>
      </c>
      <c r="H620" s="452" t="s">
        <v>5320</v>
      </c>
      <c r="I620" s="452" t="s">
        <v>5305</v>
      </c>
      <c r="J620" s="452" t="s">
        <v>5306</v>
      </c>
      <c r="K620" s="452" t="s">
        <v>5307</v>
      </c>
      <c r="L620" s="452" t="s">
        <v>2472</v>
      </c>
      <c r="M620" s="452" t="s">
        <v>420</v>
      </c>
      <c r="N620" s="452">
        <v>6484.0</v>
      </c>
      <c r="O620" s="452" t="s">
        <v>5308</v>
      </c>
      <c r="P620" s="452">
        <v>41.2950381604857</v>
      </c>
      <c r="Q620" s="452">
        <v>-73.0797635662802</v>
      </c>
      <c r="R620" s="452">
        <v>12.0</v>
      </c>
      <c r="U620" s="452" t="s">
        <v>5309</v>
      </c>
      <c r="V620" s="452" t="s">
        <v>5305</v>
      </c>
      <c r="W620" s="452" t="s">
        <v>5310</v>
      </c>
      <c r="X620" s="452" t="s">
        <v>4745</v>
      </c>
      <c r="Y620" s="452" t="s">
        <v>659</v>
      </c>
      <c r="Z620" s="452" t="s">
        <v>498</v>
      </c>
      <c r="AA620" s="452">
        <v>44773.0</v>
      </c>
      <c r="AB620" s="452" t="s">
        <v>5314</v>
      </c>
      <c r="AC620" s="452" t="s">
        <v>5311</v>
      </c>
      <c r="AD620" s="452">
        <v>26.0</v>
      </c>
      <c r="AJ620" s="452" t="s">
        <v>5312</v>
      </c>
    </row>
    <row r="621" ht="15.75" customHeight="1">
      <c r="A621" s="452">
        <v>7035.0</v>
      </c>
      <c r="B621" s="452" t="s">
        <v>36</v>
      </c>
      <c r="C621" s="452" t="s">
        <v>5064</v>
      </c>
      <c r="D621" s="452" t="s">
        <v>5321</v>
      </c>
      <c r="E621" s="452" t="s">
        <v>1209</v>
      </c>
      <c r="F621" s="452" t="s">
        <v>5321</v>
      </c>
      <c r="G621" s="452" t="s">
        <v>5067</v>
      </c>
      <c r="H621" s="452" t="s">
        <v>5322</v>
      </c>
      <c r="I621" s="452" t="s">
        <v>5323</v>
      </c>
      <c r="J621" s="452" t="s">
        <v>5324</v>
      </c>
      <c r="K621" s="452" t="s">
        <v>5325</v>
      </c>
      <c r="L621" s="452" t="s">
        <v>1443</v>
      </c>
      <c r="M621" s="452" t="s">
        <v>420</v>
      </c>
      <c r="N621" s="452">
        <v>55431.0</v>
      </c>
      <c r="O621" s="452" t="s">
        <v>5326</v>
      </c>
      <c r="P621" s="452">
        <v>44.8342187020342</v>
      </c>
      <c r="Q621" s="452">
        <v>-93.2972244153405</v>
      </c>
      <c r="R621" s="452">
        <v>20.0</v>
      </c>
      <c r="U621" s="452" t="s">
        <v>5321</v>
      </c>
      <c r="V621" s="452" t="s">
        <v>5327</v>
      </c>
      <c r="W621" s="452" t="s">
        <v>5325</v>
      </c>
      <c r="X621" s="452" t="s">
        <v>1443</v>
      </c>
      <c r="Y621" s="452" t="s">
        <v>420</v>
      </c>
      <c r="Z621" s="452" t="s">
        <v>498</v>
      </c>
      <c r="AA621" s="452">
        <v>45412.0</v>
      </c>
      <c r="AB621" s="452" t="s">
        <v>5328</v>
      </c>
      <c r="AC621" s="452" t="s">
        <v>5329</v>
      </c>
      <c r="AD621" s="452">
        <v>28.0</v>
      </c>
      <c r="AF621" s="452" t="s">
        <v>5330</v>
      </c>
      <c r="AH621" s="452" t="s">
        <v>5331</v>
      </c>
      <c r="AJ621" s="452" t="s">
        <v>5327</v>
      </c>
      <c r="AK621" s="452" t="s">
        <v>5332</v>
      </c>
    </row>
    <row r="622" ht="15.75" customHeight="1">
      <c r="A622" s="452">
        <v>7036.0</v>
      </c>
      <c r="B622" s="452" t="s">
        <v>36</v>
      </c>
      <c r="C622" s="452" t="s">
        <v>5064</v>
      </c>
      <c r="D622" s="452" t="s">
        <v>5333</v>
      </c>
      <c r="E622" s="452" t="s">
        <v>812</v>
      </c>
      <c r="F622" s="452" t="s">
        <v>5334</v>
      </c>
      <c r="G622" s="452" t="s">
        <v>5067</v>
      </c>
      <c r="H622" s="452" t="s">
        <v>5335</v>
      </c>
      <c r="I622" s="452" t="s">
        <v>5336</v>
      </c>
      <c r="J622" s="452" t="s">
        <v>5337</v>
      </c>
      <c r="K622" s="452" t="s">
        <v>2278</v>
      </c>
      <c r="L622" s="452" t="s">
        <v>127</v>
      </c>
      <c r="M622" s="452" t="s">
        <v>420</v>
      </c>
      <c r="N622" s="452">
        <v>27560.0</v>
      </c>
      <c r="O622" s="452" t="s">
        <v>5338</v>
      </c>
      <c r="P622" s="452">
        <v>35.8284107707915</v>
      </c>
      <c r="Q622" s="452">
        <v>-78.8216172045421</v>
      </c>
      <c r="U622" s="452" t="s">
        <v>5339</v>
      </c>
      <c r="V622" s="452" t="s">
        <v>5336</v>
      </c>
      <c r="W622" s="452" t="s">
        <v>2278</v>
      </c>
      <c r="X622" s="452" t="s">
        <v>127</v>
      </c>
      <c r="Y622" s="452" t="s">
        <v>420</v>
      </c>
      <c r="Z622" s="452" t="s">
        <v>498</v>
      </c>
      <c r="AA622" s="452">
        <v>44801.0</v>
      </c>
      <c r="AB622" s="452" t="s">
        <v>5340</v>
      </c>
      <c r="AC622" s="452" t="s">
        <v>5341</v>
      </c>
      <c r="AD622" s="452">
        <v>16.0</v>
      </c>
      <c r="AJ622" s="452" t="s">
        <v>5336</v>
      </c>
    </row>
    <row r="623" ht="15.75" customHeight="1">
      <c r="A623" s="452">
        <v>7037.0</v>
      </c>
      <c r="B623" s="452" t="s">
        <v>36</v>
      </c>
      <c r="C623" s="452" t="s">
        <v>5064</v>
      </c>
      <c r="D623" s="452" t="s">
        <v>5342</v>
      </c>
      <c r="E623" s="452" t="s">
        <v>1209</v>
      </c>
      <c r="F623" s="452" t="s">
        <v>5343</v>
      </c>
      <c r="G623" s="452" t="s">
        <v>5115</v>
      </c>
      <c r="H623" s="452" t="s">
        <v>5344</v>
      </c>
      <c r="I623" s="452" t="s">
        <v>5345</v>
      </c>
      <c r="J623" s="452" t="s">
        <v>5346</v>
      </c>
      <c r="K623" s="452" t="s">
        <v>5347</v>
      </c>
      <c r="L623" s="452" t="s">
        <v>42</v>
      </c>
      <c r="M623" s="452" t="s">
        <v>420</v>
      </c>
      <c r="N623" s="452">
        <v>48360.0</v>
      </c>
      <c r="P623" s="452">
        <v>42.7271762007549</v>
      </c>
      <c r="Q623" s="452">
        <v>-83.2437039332615</v>
      </c>
      <c r="R623" s="452">
        <v>20.0</v>
      </c>
      <c r="U623" s="452" t="s">
        <v>5342</v>
      </c>
      <c r="V623" s="452" t="s">
        <v>5345</v>
      </c>
      <c r="W623" s="452" t="s">
        <v>5348</v>
      </c>
      <c r="X623" s="452" t="s">
        <v>5349</v>
      </c>
      <c r="Y623" s="452" t="s">
        <v>2098</v>
      </c>
      <c r="Z623" s="452" t="s">
        <v>498</v>
      </c>
      <c r="AA623" s="452">
        <v>44891.0</v>
      </c>
      <c r="AB623" s="452" t="s">
        <v>5350</v>
      </c>
      <c r="AC623" s="452" t="s">
        <v>5351</v>
      </c>
      <c r="AD623" s="452">
        <v>22.0</v>
      </c>
      <c r="AE623" s="452" t="s">
        <v>5352</v>
      </c>
      <c r="AJ623" s="452" t="s">
        <v>5353</v>
      </c>
    </row>
    <row r="624" ht="15.75" customHeight="1">
      <c r="A624" s="452">
        <v>7038.0</v>
      </c>
      <c r="B624" s="452" t="s">
        <v>36</v>
      </c>
      <c r="C624" s="452" t="s">
        <v>5064</v>
      </c>
      <c r="D624" s="452" t="s">
        <v>5354</v>
      </c>
      <c r="E624" s="452" t="s">
        <v>1209</v>
      </c>
      <c r="F624" s="452" t="s">
        <v>5355</v>
      </c>
      <c r="G624" s="452" t="s">
        <v>5067</v>
      </c>
      <c r="H624" s="452" t="s">
        <v>5221</v>
      </c>
      <c r="I624" s="452" t="s">
        <v>5356</v>
      </c>
      <c r="J624" s="452" t="s">
        <v>5357</v>
      </c>
      <c r="K624" s="452" t="s">
        <v>5358</v>
      </c>
      <c r="L624" s="452" t="s">
        <v>224</v>
      </c>
      <c r="M624" s="452" t="s">
        <v>420</v>
      </c>
      <c r="N624" s="452">
        <v>54156.0</v>
      </c>
      <c r="O624" s="452" t="s">
        <v>5359</v>
      </c>
      <c r="P624" s="452">
        <v>44.4224807464422</v>
      </c>
      <c r="Q624" s="452">
        <v>-88.0601591854855</v>
      </c>
      <c r="R624" s="452">
        <v>230.0</v>
      </c>
      <c r="U624" s="452" t="s">
        <v>5355</v>
      </c>
      <c r="V624" s="452" t="s">
        <v>5356</v>
      </c>
      <c r="W624" s="452" t="s">
        <v>5358</v>
      </c>
      <c r="X624" s="452" t="s">
        <v>224</v>
      </c>
      <c r="Y624" s="452" t="s">
        <v>420</v>
      </c>
      <c r="Z624" s="452" t="s">
        <v>498</v>
      </c>
      <c r="AA624" s="452">
        <v>44778.0</v>
      </c>
      <c r="AB624" s="452" t="s">
        <v>5360</v>
      </c>
      <c r="AC624" s="452" t="s">
        <v>5361</v>
      </c>
      <c r="AD624" s="452">
        <v>20.0</v>
      </c>
      <c r="AE624" s="452" t="s">
        <v>5362</v>
      </c>
      <c r="AJ624" s="452" t="s">
        <v>5356</v>
      </c>
    </row>
    <row r="625" ht="15.75" customHeight="1">
      <c r="A625" s="452">
        <v>7039.0</v>
      </c>
      <c r="B625" s="452" t="s">
        <v>36</v>
      </c>
      <c r="C625" s="452" t="s">
        <v>5064</v>
      </c>
      <c r="D625" s="452" t="s">
        <v>5354</v>
      </c>
      <c r="E625" s="452" t="s">
        <v>1209</v>
      </c>
      <c r="F625" s="452" t="s">
        <v>5355</v>
      </c>
      <c r="G625" s="452" t="s">
        <v>5067</v>
      </c>
      <c r="H625" s="452" t="s">
        <v>5363</v>
      </c>
      <c r="I625" s="452" t="s">
        <v>5356</v>
      </c>
      <c r="J625" s="452" t="s">
        <v>5357</v>
      </c>
      <c r="K625" s="452" t="s">
        <v>5358</v>
      </c>
      <c r="L625" s="452" t="s">
        <v>224</v>
      </c>
      <c r="M625" s="452" t="s">
        <v>420</v>
      </c>
      <c r="N625" s="452">
        <v>54156.0</v>
      </c>
      <c r="O625" s="452" t="s">
        <v>5359</v>
      </c>
      <c r="P625" s="452">
        <v>44.4224807464422</v>
      </c>
      <c r="Q625" s="452">
        <v>-88.0601591854855</v>
      </c>
      <c r="R625" s="452">
        <v>230.0</v>
      </c>
      <c r="U625" s="452" t="s">
        <v>5355</v>
      </c>
      <c r="V625" s="452" t="s">
        <v>5356</v>
      </c>
      <c r="W625" s="452" t="s">
        <v>5358</v>
      </c>
      <c r="X625" s="452" t="s">
        <v>224</v>
      </c>
      <c r="Y625" s="452" t="s">
        <v>420</v>
      </c>
      <c r="Z625" s="452" t="s">
        <v>498</v>
      </c>
      <c r="AA625" s="452">
        <v>44778.0</v>
      </c>
      <c r="AB625" s="452" t="s">
        <v>5360</v>
      </c>
      <c r="AC625" s="452" t="s">
        <v>5361</v>
      </c>
      <c r="AD625" s="452">
        <v>20.0</v>
      </c>
      <c r="AE625" s="452" t="s">
        <v>5364</v>
      </c>
      <c r="AJ625" s="452" t="s">
        <v>5356</v>
      </c>
    </row>
    <row r="626" ht="15.75" customHeight="1">
      <c r="A626" s="452">
        <v>7040.0</v>
      </c>
      <c r="B626" s="452" t="s">
        <v>36</v>
      </c>
      <c r="C626" s="452" t="s">
        <v>5064</v>
      </c>
      <c r="D626" s="452" t="s">
        <v>5365</v>
      </c>
      <c r="E626" s="452" t="s">
        <v>1209</v>
      </c>
      <c r="F626" s="452" t="s">
        <v>5366</v>
      </c>
      <c r="G626" s="452" t="s">
        <v>5367</v>
      </c>
      <c r="H626" s="452" t="s">
        <v>5368</v>
      </c>
      <c r="I626" s="452" t="s">
        <v>820</v>
      </c>
      <c r="J626" s="452" t="s">
        <v>5369</v>
      </c>
      <c r="K626" s="452" t="s">
        <v>832</v>
      </c>
      <c r="L626" s="452" t="s">
        <v>130</v>
      </c>
      <c r="M626" s="452" t="s">
        <v>420</v>
      </c>
      <c r="N626" s="452">
        <v>64801.0</v>
      </c>
      <c r="O626" s="452" t="s">
        <v>837</v>
      </c>
      <c r="P626" s="452">
        <v>37.0947259206022</v>
      </c>
      <c r="Q626" s="452">
        <v>-94.5283795272526</v>
      </c>
      <c r="R626" s="452">
        <v>750.0</v>
      </c>
      <c r="U626" s="452" t="s">
        <v>5366</v>
      </c>
      <c r="V626" s="452" t="s">
        <v>820</v>
      </c>
      <c r="W626" s="452" t="s">
        <v>826</v>
      </c>
      <c r="X626" s="452" t="s">
        <v>130</v>
      </c>
      <c r="Y626" s="452" t="s">
        <v>420</v>
      </c>
      <c r="Z626" s="452" t="s">
        <v>498</v>
      </c>
      <c r="AA626" s="452">
        <v>44778.0</v>
      </c>
      <c r="AB626" s="452" t="s">
        <v>5370</v>
      </c>
      <c r="AC626" s="452" t="s">
        <v>829</v>
      </c>
      <c r="AD626" s="452">
        <v>23.0</v>
      </c>
      <c r="AE626" s="452" t="s">
        <v>5371</v>
      </c>
      <c r="AJ626" s="452" t="s">
        <v>820</v>
      </c>
    </row>
    <row r="627" ht="15.75" customHeight="1">
      <c r="A627" s="452">
        <v>7041.0</v>
      </c>
      <c r="B627" s="452" t="s">
        <v>36</v>
      </c>
      <c r="C627" s="452" t="s">
        <v>5064</v>
      </c>
      <c r="D627" s="452" t="s">
        <v>5372</v>
      </c>
      <c r="E627" s="452" t="s">
        <v>812</v>
      </c>
      <c r="F627" s="452" t="s">
        <v>5373</v>
      </c>
      <c r="G627" s="452" t="s">
        <v>5067</v>
      </c>
      <c r="H627" s="452" t="s">
        <v>5241</v>
      </c>
      <c r="I627" s="452" t="s">
        <v>5374</v>
      </c>
      <c r="J627" s="452" t="s">
        <v>5375</v>
      </c>
      <c r="K627" s="452" t="s">
        <v>5376</v>
      </c>
      <c r="L627" s="452" t="s">
        <v>243</v>
      </c>
      <c r="M627" s="452" t="s">
        <v>420</v>
      </c>
      <c r="N627" s="452">
        <v>97124.0</v>
      </c>
      <c r="O627" s="452" t="s">
        <v>5377</v>
      </c>
      <c r="P627" s="452">
        <v>45.5650443141549</v>
      </c>
      <c r="Q627" s="452">
        <v>-122.910318002456</v>
      </c>
      <c r="R627" s="452">
        <v>250.0</v>
      </c>
      <c r="U627" s="452" t="s">
        <v>5378</v>
      </c>
      <c r="V627" s="452" t="s">
        <v>5379</v>
      </c>
      <c r="W627" s="452" t="s">
        <v>5380</v>
      </c>
      <c r="X627" s="452" t="s">
        <v>761</v>
      </c>
      <c r="Y627" s="452" t="s">
        <v>763</v>
      </c>
      <c r="Z627" s="452" t="s">
        <v>498</v>
      </c>
      <c r="AA627" s="452">
        <v>44766.0</v>
      </c>
      <c r="AB627" s="452" t="s">
        <v>5381</v>
      </c>
      <c r="AC627" s="452" t="s">
        <v>5382</v>
      </c>
      <c r="AD627" s="452">
        <v>17.0</v>
      </c>
      <c r="AE627" s="452" t="s">
        <v>5383</v>
      </c>
      <c r="AJ627" s="452" t="s">
        <v>5374</v>
      </c>
    </row>
    <row r="628" ht="15.75" customHeight="1">
      <c r="A628" s="452">
        <v>7042.0</v>
      </c>
      <c r="B628" s="452" t="s">
        <v>36</v>
      </c>
      <c r="C628" s="452" t="s">
        <v>5064</v>
      </c>
      <c r="D628" s="452" t="s">
        <v>5384</v>
      </c>
      <c r="E628" s="452" t="s">
        <v>812</v>
      </c>
      <c r="F628" s="452" t="s">
        <v>5385</v>
      </c>
      <c r="G628" s="452" t="s">
        <v>5067</v>
      </c>
      <c r="H628" s="452" t="s">
        <v>5386</v>
      </c>
      <c r="I628" s="452" t="s">
        <v>5387</v>
      </c>
      <c r="J628" s="452" t="s">
        <v>5388</v>
      </c>
      <c r="K628" s="452" t="s">
        <v>5389</v>
      </c>
      <c r="L628" s="452" t="s">
        <v>243</v>
      </c>
      <c r="M628" s="452" t="s">
        <v>420</v>
      </c>
      <c r="N628" s="452">
        <v>97355.0</v>
      </c>
      <c r="O628" s="452" t="s">
        <v>5390</v>
      </c>
      <c r="P628" s="452">
        <v>44.5490523678093</v>
      </c>
      <c r="Q628" s="452">
        <v>-122.919762207686</v>
      </c>
      <c r="R628" s="452">
        <v>170.0</v>
      </c>
      <c r="U628" s="452" t="s">
        <v>5384</v>
      </c>
      <c r="V628" s="452" t="s">
        <v>5391</v>
      </c>
      <c r="W628" s="452" t="s">
        <v>5389</v>
      </c>
      <c r="X628" s="452" t="s">
        <v>243</v>
      </c>
      <c r="Y628" s="452" t="s">
        <v>420</v>
      </c>
      <c r="Z628" s="452" t="s">
        <v>498</v>
      </c>
      <c r="AA628" s="452">
        <v>45095.0</v>
      </c>
      <c r="AB628" s="452" t="s">
        <v>5392</v>
      </c>
      <c r="AC628" s="452" t="s">
        <v>5393</v>
      </c>
      <c r="AD628" s="452">
        <v>24.0</v>
      </c>
      <c r="AE628" s="452" t="s">
        <v>5394</v>
      </c>
      <c r="AJ628" s="452" t="s">
        <v>5395</v>
      </c>
    </row>
    <row r="629" ht="15.75" customHeight="1">
      <c r="A629" s="452">
        <v>7043.0</v>
      </c>
      <c r="B629" s="452" t="s">
        <v>36</v>
      </c>
      <c r="C629" s="452" t="s">
        <v>5064</v>
      </c>
      <c r="D629" s="452" t="s">
        <v>5396</v>
      </c>
      <c r="E629" s="452" t="s">
        <v>812</v>
      </c>
      <c r="F629" s="452" t="s">
        <v>5396</v>
      </c>
      <c r="G629" s="452" t="s">
        <v>5067</v>
      </c>
      <c r="H629" s="452" t="s">
        <v>5397</v>
      </c>
      <c r="I629" s="452" t="s">
        <v>5398</v>
      </c>
      <c r="J629" s="452" t="s">
        <v>5399</v>
      </c>
      <c r="K629" s="452" t="s">
        <v>5400</v>
      </c>
      <c r="L629" s="452" t="s">
        <v>194</v>
      </c>
      <c r="M629" s="452" t="s">
        <v>420</v>
      </c>
      <c r="N629" s="452">
        <v>20878.0</v>
      </c>
      <c r="O629" s="452" t="s">
        <v>5401</v>
      </c>
      <c r="P629" s="452">
        <v>39.1467452389285</v>
      </c>
      <c r="Q629" s="452">
        <v>-77.2315810888488</v>
      </c>
      <c r="R629" s="452">
        <v>150.0</v>
      </c>
      <c r="U629" s="452" t="s">
        <v>5396</v>
      </c>
      <c r="V629" s="452" t="s">
        <v>5402</v>
      </c>
      <c r="W629" s="452" t="s">
        <v>1880</v>
      </c>
      <c r="X629" s="452" t="s">
        <v>179</v>
      </c>
      <c r="Y629" s="452" t="s">
        <v>420</v>
      </c>
      <c r="Z629" s="452" t="s">
        <v>478</v>
      </c>
      <c r="AB629" s="452" t="s">
        <v>5403</v>
      </c>
      <c r="AC629" s="452" t="s">
        <v>5404</v>
      </c>
      <c r="AD629" s="452">
        <v>25.0</v>
      </c>
      <c r="AE629" s="452" t="s">
        <v>5405</v>
      </c>
      <c r="AJ629" s="452" t="s">
        <v>5406</v>
      </c>
      <c r="AK629" s="452" t="s">
        <v>5407</v>
      </c>
    </row>
    <row r="630" ht="15.75" customHeight="1">
      <c r="A630" s="452">
        <v>7044.0</v>
      </c>
      <c r="B630" s="452" t="s">
        <v>36</v>
      </c>
      <c r="C630" s="452" t="s">
        <v>5064</v>
      </c>
      <c r="D630" s="452" t="s">
        <v>5408</v>
      </c>
      <c r="E630" s="452" t="s">
        <v>1209</v>
      </c>
      <c r="F630" s="452" t="s">
        <v>5409</v>
      </c>
      <c r="G630" s="452" t="s">
        <v>5410</v>
      </c>
      <c r="H630" s="452" t="s">
        <v>5411</v>
      </c>
      <c r="I630" s="452" t="s">
        <v>5412</v>
      </c>
      <c r="J630" s="452" t="s">
        <v>5413</v>
      </c>
      <c r="K630" s="452" t="s">
        <v>5414</v>
      </c>
      <c r="L630" s="452" t="s">
        <v>32</v>
      </c>
      <c r="M630" s="452" t="s">
        <v>420</v>
      </c>
      <c r="N630" s="452">
        <v>45039.0</v>
      </c>
      <c r="P630" s="452">
        <v>39.3253651574149</v>
      </c>
      <c r="Q630" s="452">
        <v>-84.2850167750421</v>
      </c>
      <c r="R630" s="452">
        <v>150.0</v>
      </c>
      <c r="U630" s="452" t="s">
        <v>5409</v>
      </c>
      <c r="V630" s="452" t="s">
        <v>5415</v>
      </c>
      <c r="AB630" s="452" t="s">
        <v>5416</v>
      </c>
      <c r="AC630" s="452" t="s">
        <v>5417</v>
      </c>
      <c r="AD630" s="452">
        <v>27.0</v>
      </c>
    </row>
    <row r="631" ht="15.75" customHeight="1">
      <c r="A631" s="452">
        <v>7045.0</v>
      </c>
      <c r="B631" s="452" t="s">
        <v>36</v>
      </c>
      <c r="C631" s="452" t="s">
        <v>5064</v>
      </c>
      <c r="D631" s="452" t="s">
        <v>5418</v>
      </c>
      <c r="E631" s="452" t="s">
        <v>812</v>
      </c>
      <c r="F631" s="452" t="s">
        <v>4579</v>
      </c>
      <c r="G631" s="452" t="s">
        <v>5067</v>
      </c>
      <c r="H631" s="452" t="s">
        <v>5419</v>
      </c>
      <c r="I631" s="452" t="s">
        <v>5420</v>
      </c>
      <c r="J631" s="452" t="s">
        <v>5421</v>
      </c>
      <c r="K631" s="452" t="s">
        <v>5422</v>
      </c>
      <c r="L631" s="452" t="s">
        <v>5423</v>
      </c>
      <c r="M631" s="452" t="s">
        <v>420</v>
      </c>
      <c r="N631" s="452">
        <v>29356.0</v>
      </c>
      <c r="O631" s="452" t="s">
        <v>5424</v>
      </c>
      <c r="P631" s="452">
        <v>35.1245878566772</v>
      </c>
      <c r="Q631" s="452">
        <v>-82.312263284438</v>
      </c>
      <c r="U631" s="452" t="s">
        <v>5418</v>
      </c>
      <c r="V631" s="452" t="s">
        <v>5420</v>
      </c>
      <c r="W631" s="452" t="s">
        <v>5422</v>
      </c>
      <c r="X631" s="452" t="s">
        <v>93</v>
      </c>
      <c r="Y631" s="452" t="s">
        <v>420</v>
      </c>
      <c r="Z631" s="452" t="s">
        <v>498</v>
      </c>
      <c r="AB631" s="452" t="s">
        <v>5425</v>
      </c>
      <c r="AC631" s="452" t="s">
        <v>5426</v>
      </c>
      <c r="AD631" s="452">
        <v>28.0</v>
      </c>
      <c r="AF631" s="452" t="s">
        <v>5427</v>
      </c>
      <c r="AH631" s="452" t="s">
        <v>5424</v>
      </c>
      <c r="AK631" s="452" t="s">
        <v>5428</v>
      </c>
    </row>
    <row r="632" ht="15.75" customHeight="1">
      <c r="A632" s="452">
        <v>7046.0</v>
      </c>
      <c r="B632" s="452" t="s">
        <v>36</v>
      </c>
      <c r="C632" s="452" t="s">
        <v>5064</v>
      </c>
      <c r="D632" s="452" t="s">
        <v>5429</v>
      </c>
      <c r="E632" s="452" t="s">
        <v>812</v>
      </c>
      <c r="F632" s="452" t="s">
        <v>5429</v>
      </c>
      <c r="G632" s="452" t="s">
        <v>5067</v>
      </c>
      <c r="H632" s="452" t="s">
        <v>5430</v>
      </c>
      <c r="I632" s="452" t="s">
        <v>5431</v>
      </c>
      <c r="J632" s="452" t="s">
        <v>5432</v>
      </c>
      <c r="K632" s="452" t="s">
        <v>5233</v>
      </c>
      <c r="L632" s="452" t="s">
        <v>248</v>
      </c>
      <c r="M632" s="452" t="s">
        <v>420</v>
      </c>
      <c r="N632" s="452">
        <v>2360.0</v>
      </c>
      <c r="O632" s="452" t="s">
        <v>5433</v>
      </c>
      <c r="P632" s="452">
        <v>41.9547466251354</v>
      </c>
      <c r="Q632" s="452">
        <v>-70.7015457902459</v>
      </c>
      <c r="R632" s="452">
        <v>20.0</v>
      </c>
      <c r="U632" s="452" t="s">
        <v>5434</v>
      </c>
      <c r="V632" s="452" t="s">
        <v>5431</v>
      </c>
      <c r="W632" s="452" t="s">
        <v>5233</v>
      </c>
      <c r="X632" s="452" t="s">
        <v>248</v>
      </c>
      <c r="Y632" s="452" t="s">
        <v>420</v>
      </c>
      <c r="Z632" s="452" t="s">
        <v>498</v>
      </c>
      <c r="AA632" s="452">
        <v>45300.0</v>
      </c>
      <c r="AB632" s="452" t="s">
        <v>5435</v>
      </c>
      <c r="AC632" s="452" t="s">
        <v>5436</v>
      </c>
      <c r="AD632" s="452">
        <v>22.0</v>
      </c>
    </row>
    <row r="633" ht="15.75" customHeight="1">
      <c r="A633" s="452">
        <v>7047.0</v>
      </c>
      <c r="B633" s="452" t="s">
        <v>36</v>
      </c>
      <c r="C633" s="452" t="s">
        <v>5064</v>
      </c>
      <c r="D633" s="452" t="s">
        <v>181</v>
      </c>
      <c r="E633" s="452" t="s">
        <v>1209</v>
      </c>
      <c r="F633" s="452" t="s">
        <v>181</v>
      </c>
      <c r="G633" s="452" t="s">
        <v>5067</v>
      </c>
      <c r="H633" s="452" t="s">
        <v>5221</v>
      </c>
      <c r="I633" s="452" t="s">
        <v>2270</v>
      </c>
      <c r="J633" s="452" t="s">
        <v>2271</v>
      </c>
      <c r="K633" s="452" t="s">
        <v>2272</v>
      </c>
      <c r="L633" s="452" t="s">
        <v>114</v>
      </c>
      <c r="M633" s="452" t="s">
        <v>420</v>
      </c>
      <c r="N633" s="452">
        <v>80241.0</v>
      </c>
      <c r="O633" s="452" t="s">
        <v>2273</v>
      </c>
      <c r="P633" s="452">
        <v>39.9204246777996</v>
      </c>
      <c r="Q633" s="452">
        <v>-104.98311545595</v>
      </c>
      <c r="R633" s="452">
        <v>50.0</v>
      </c>
      <c r="U633" s="452" t="s">
        <v>181</v>
      </c>
      <c r="V633" s="452" t="s">
        <v>2270</v>
      </c>
      <c r="W633" s="452" t="s">
        <v>2272</v>
      </c>
      <c r="X633" s="452" t="s">
        <v>114</v>
      </c>
      <c r="Y633" s="452" t="s">
        <v>420</v>
      </c>
      <c r="Z633" s="452" t="s">
        <v>498</v>
      </c>
      <c r="AA633" s="452">
        <v>44778.0</v>
      </c>
      <c r="AB633" s="452" t="s">
        <v>5437</v>
      </c>
      <c r="AC633" s="452" t="s">
        <v>5438</v>
      </c>
      <c r="AD633" s="452">
        <v>24.0</v>
      </c>
      <c r="AE633" s="452" t="s">
        <v>5439</v>
      </c>
      <c r="AJ633" s="452" t="s">
        <v>2270</v>
      </c>
    </row>
    <row r="634" ht="15.75" customHeight="1">
      <c r="A634" s="452">
        <v>7048.0</v>
      </c>
      <c r="B634" s="452" t="s">
        <v>36</v>
      </c>
      <c r="C634" s="452" t="s">
        <v>5064</v>
      </c>
      <c r="D634" s="452" t="s">
        <v>5440</v>
      </c>
      <c r="E634" s="452" t="s">
        <v>1209</v>
      </c>
      <c r="F634" s="452" t="s">
        <v>5441</v>
      </c>
      <c r="G634" s="452" t="s">
        <v>5067</v>
      </c>
      <c r="H634" s="452" t="s">
        <v>5221</v>
      </c>
      <c r="I634" s="452" t="s">
        <v>5442</v>
      </c>
      <c r="J634" s="452" t="s">
        <v>5443</v>
      </c>
      <c r="K634" s="452" t="s">
        <v>5444</v>
      </c>
      <c r="L634" s="452" t="s">
        <v>1443</v>
      </c>
      <c r="M634" s="452" t="s">
        <v>420</v>
      </c>
      <c r="N634" s="452">
        <v>55303.0</v>
      </c>
      <c r="O634" s="452" t="s">
        <v>5445</v>
      </c>
      <c r="P634" s="452">
        <v>45.2404494517574</v>
      </c>
      <c r="Q634" s="452">
        <v>-93.4800623777844</v>
      </c>
      <c r="R634" s="452">
        <v>115.0</v>
      </c>
      <c r="U634" s="452" t="s">
        <v>5446</v>
      </c>
      <c r="V634" s="452" t="s">
        <v>5447</v>
      </c>
      <c r="W634" s="452" t="s">
        <v>5444</v>
      </c>
      <c r="X634" s="452" t="s">
        <v>1443</v>
      </c>
      <c r="Y634" s="452" t="s">
        <v>420</v>
      </c>
      <c r="Z634" s="452" t="s">
        <v>498</v>
      </c>
      <c r="AA634" s="452">
        <v>44778.0</v>
      </c>
      <c r="AB634" s="452" t="s">
        <v>5448</v>
      </c>
      <c r="AC634" s="452" t="s">
        <v>5449</v>
      </c>
      <c r="AD634" s="452">
        <v>26.0</v>
      </c>
      <c r="AE634" s="452" t="s">
        <v>5450</v>
      </c>
      <c r="AJ634" s="452" t="s">
        <v>5451</v>
      </c>
    </row>
    <row r="635" ht="15.75" customHeight="1">
      <c r="A635" s="452">
        <v>7049.0</v>
      </c>
      <c r="B635" s="452" t="s">
        <v>36</v>
      </c>
      <c r="C635" s="452" t="s">
        <v>5064</v>
      </c>
      <c r="D635" s="452" t="s">
        <v>5440</v>
      </c>
      <c r="E635" s="452" t="s">
        <v>1209</v>
      </c>
      <c r="F635" s="452" t="s">
        <v>5452</v>
      </c>
      <c r="G635" s="452" t="s">
        <v>5067</v>
      </c>
      <c r="H635" s="452" t="s">
        <v>5221</v>
      </c>
      <c r="I635" s="452" t="s">
        <v>5442</v>
      </c>
      <c r="J635" s="452" t="s">
        <v>5453</v>
      </c>
      <c r="K635" s="452" t="s">
        <v>5454</v>
      </c>
      <c r="L635" s="452" t="s">
        <v>179</v>
      </c>
      <c r="M635" s="452" t="s">
        <v>420</v>
      </c>
      <c r="N635" s="452">
        <v>18848.0</v>
      </c>
      <c r="O635" s="452" t="s">
        <v>5455</v>
      </c>
      <c r="P635" s="452">
        <v>41.7961163453049</v>
      </c>
      <c r="Q635" s="452">
        <v>-76.4685413890266</v>
      </c>
      <c r="R635" s="452">
        <v>23.0</v>
      </c>
      <c r="U635" s="452" t="s">
        <v>5446</v>
      </c>
      <c r="V635" s="452" t="s">
        <v>5447</v>
      </c>
      <c r="W635" s="452" t="s">
        <v>5444</v>
      </c>
      <c r="X635" s="452" t="s">
        <v>1443</v>
      </c>
      <c r="Y635" s="452" t="s">
        <v>420</v>
      </c>
      <c r="Z635" s="452" t="s">
        <v>498</v>
      </c>
      <c r="AA635" s="452">
        <v>44778.0</v>
      </c>
      <c r="AB635" s="452" t="s">
        <v>5448</v>
      </c>
      <c r="AC635" s="452" t="s">
        <v>5449</v>
      </c>
      <c r="AD635" s="452">
        <v>26.0</v>
      </c>
      <c r="AE635" s="452" t="s">
        <v>5456</v>
      </c>
      <c r="AJ635" s="452" t="s">
        <v>5451</v>
      </c>
    </row>
    <row r="636" ht="15.75" customHeight="1">
      <c r="A636" s="452">
        <v>7050.0</v>
      </c>
      <c r="B636" s="452" t="s">
        <v>36</v>
      </c>
      <c r="C636" s="452" t="s">
        <v>5064</v>
      </c>
      <c r="D636" s="452" t="s">
        <v>5457</v>
      </c>
      <c r="E636" s="452" t="s">
        <v>1209</v>
      </c>
      <c r="F636" s="452" t="s">
        <v>5458</v>
      </c>
      <c r="G636" s="452" t="s">
        <v>5152</v>
      </c>
      <c r="H636" s="452" t="s">
        <v>5459</v>
      </c>
      <c r="I636" s="452" t="s">
        <v>5460</v>
      </c>
      <c r="J636" s="452" t="s">
        <v>5461</v>
      </c>
      <c r="K636" s="452" t="s">
        <v>5462</v>
      </c>
      <c r="L636" s="452" t="s">
        <v>86</v>
      </c>
      <c r="M636" s="452" t="s">
        <v>420</v>
      </c>
      <c r="N636" s="452">
        <v>60173.0</v>
      </c>
      <c r="P636" s="452">
        <v>42.0363197876881</v>
      </c>
      <c r="Q636" s="452">
        <v>-88.0344202423278</v>
      </c>
      <c r="U636" s="452" t="s">
        <v>5463</v>
      </c>
      <c r="V636" s="452" t="s">
        <v>5460</v>
      </c>
      <c r="W636" s="452" t="s">
        <v>5464</v>
      </c>
      <c r="X636" s="452" t="s">
        <v>5465</v>
      </c>
      <c r="Y636" s="452" t="s">
        <v>1347</v>
      </c>
      <c r="Z636" s="452" t="s">
        <v>498</v>
      </c>
      <c r="AB636" s="452" t="s">
        <v>5460</v>
      </c>
      <c r="AC636" s="452" t="s">
        <v>5466</v>
      </c>
      <c r="AD636" s="452">
        <v>30.0</v>
      </c>
    </row>
    <row r="637" ht="15.75" customHeight="1">
      <c r="A637" s="452">
        <v>7051.0</v>
      </c>
      <c r="B637" s="452" t="s">
        <v>36</v>
      </c>
      <c r="C637" s="452" t="s">
        <v>5064</v>
      </c>
      <c r="D637" s="452" t="s">
        <v>5467</v>
      </c>
      <c r="E637" s="452" t="s">
        <v>812</v>
      </c>
      <c r="F637" s="452" t="s">
        <v>5467</v>
      </c>
      <c r="G637" s="452" t="s">
        <v>5067</v>
      </c>
      <c r="H637" s="452" t="s">
        <v>5468</v>
      </c>
      <c r="I637" s="452" t="s">
        <v>5469</v>
      </c>
      <c r="J637" s="452" t="s">
        <v>5470</v>
      </c>
      <c r="K637" s="452" t="s">
        <v>5471</v>
      </c>
      <c r="L637" s="452" t="s">
        <v>250</v>
      </c>
      <c r="M637" s="452" t="s">
        <v>420</v>
      </c>
      <c r="N637" s="452">
        <v>8551.0</v>
      </c>
      <c r="O637" s="452" t="s">
        <v>5472</v>
      </c>
      <c r="P637" s="452">
        <v>40.4028798502011</v>
      </c>
      <c r="Q637" s="452">
        <v>-74.8538765448781</v>
      </c>
      <c r="R637" s="452">
        <v>15.0</v>
      </c>
      <c r="U637" s="452" t="s">
        <v>5467</v>
      </c>
      <c r="V637" s="452" t="s">
        <v>5469</v>
      </c>
      <c r="W637" s="452" t="s">
        <v>5471</v>
      </c>
      <c r="X637" s="452" t="s">
        <v>250</v>
      </c>
      <c r="Y637" s="452" t="s">
        <v>420</v>
      </c>
      <c r="Z637" s="452" t="s">
        <v>498</v>
      </c>
      <c r="AA637" s="452">
        <v>44778.0</v>
      </c>
      <c r="AB637" s="452" t="s">
        <v>5473</v>
      </c>
      <c r="AC637" s="452" t="s">
        <v>5474</v>
      </c>
      <c r="AD637" s="452">
        <v>30.0</v>
      </c>
      <c r="AE637" s="452" t="s">
        <v>5475</v>
      </c>
      <c r="AJ637" s="452" t="s">
        <v>5476</v>
      </c>
    </row>
    <row r="638" ht="15.75" customHeight="1">
      <c r="A638" s="452">
        <v>7052.0</v>
      </c>
      <c r="B638" s="452" t="s">
        <v>36</v>
      </c>
      <c r="C638" s="452" t="s">
        <v>5064</v>
      </c>
      <c r="D638" s="452" t="s">
        <v>5477</v>
      </c>
      <c r="E638" s="452" t="s">
        <v>1209</v>
      </c>
      <c r="F638" s="452" t="s">
        <v>5478</v>
      </c>
      <c r="G638" s="452" t="s">
        <v>5067</v>
      </c>
      <c r="H638" s="452" t="s">
        <v>5319</v>
      </c>
      <c r="I638" s="452" t="s">
        <v>5479</v>
      </c>
      <c r="J638" s="452" t="s">
        <v>5480</v>
      </c>
      <c r="K638" s="452" t="s">
        <v>689</v>
      </c>
      <c r="L638" s="452" t="s">
        <v>195</v>
      </c>
      <c r="M638" s="452" t="s">
        <v>420</v>
      </c>
      <c r="N638" s="452">
        <v>34232.0</v>
      </c>
      <c r="O638" s="452" t="s">
        <v>5481</v>
      </c>
      <c r="P638" s="452">
        <v>27.3230535416643</v>
      </c>
      <c r="Q638" s="452">
        <v>-82.4491165404968</v>
      </c>
      <c r="R638" s="452">
        <v>108.0</v>
      </c>
      <c r="U638" s="452" t="s">
        <v>5482</v>
      </c>
      <c r="V638" s="452" t="s">
        <v>5479</v>
      </c>
      <c r="W638" s="452" t="s">
        <v>689</v>
      </c>
      <c r="X638" s="452" t="s">
        <v>195</v>
      </c>
      <c r="Y638" s="452" t="s">
        <v>420</v>
      </c>
      <c r="Z638" s="452" t="s">
        <v>498</v>
      </c>
      <c r="AA638" s="452">
        <v>44801.0</v>
      </c>
      <c r="AB638" s="452" t="s">
        <v>5483</v>
      </c>
      <c r="AC638" s="452" t="s">
        <v>5484</v>
      </c>
      <c r="AD638" s="452">
        <v>28.0</v>
      </c>
      <c r="AJ638" s="452" t="s">
        <v>5485</v>
      </c>
    </row>
    <row r="639" ht="15.75" customHeight="1">
      <c r="A639" s="452">
        <v>7053.0</v>
      </c>
      <c r="B639" s="452" t="s">
        <v>36</v>
      </c>
      <c r="C639" s="452" t="s">
        <v>5064</v>
      </c>
      <c r="D639" s="452" t="s">
        <v>272</v>
      </c>
      <c r="E639" s="452" t="s">
        <v>812</v>
      </c>
      <c r="F639" s="452" t="s">
        <v>272</v>
      </c>
      <c r="G639" s="452" t="s">
        <v>5067</v>
      </c>
      <c r="H639" s="452" t="s">
        <v>5486</v>
      </c>
      <c r="I639" s="452" t="s">
        <v>1227</v>
      </c>
      <c r="J639" s="452" t="s">
        <v>5487</v>
      </c>
      <c r="K639" s="452" t="s">
        <v>1231</v>
      </c>
      <c r="L639" s="452" t="s">
        <v>127</v>
      </c>
      <c r="M639" s="452" t="s">
        <v>420</v>
      </c>
      <c r="N639" s="452">
        <v>28202.0</v>
      </c>
      <c r="O639" s="452" t="s">
        <v>1230</v>
      </c>
      <c r="P639" s="452">
        <v>35.2241414389552</v>
      </c>
      <c r="Q639" s="452">
        <v>-80.8513576482484</v>
      </c>
      <c r="R639" s="452">
        <v>1300.0</v>
      </c>
      <c r="U639" s="452" t="s">
        <v>272</v>
      </c>
      <c r="V639" s="452" t="s">
        <v>1227</v>
      </c>
      <c r="W639" s="452" t="s">
        <v>1231</v>
      </c>
      <c r="X639" s="452" t="s">
        <v>127</v>
      </c>
      <c r="Y639" s="452" t="s">
        <v>420</v>
      </c>
      <c r="Z639" s="452" t="s">
        <v>498</v>
      </c>
      <c r="AA639" s="452">
        <v>45295.0</v>
      </c>
      <c r="AB639" s="452" t="s">
        <v>5488</v>
      </c>
      <c r="AC639" s="452" t="s">
        <v>5489</v>
      </c>
      <c r="AD639" s="452">
        <v>22.0</v>
      </c>
      <c r="AF639" s="452" t="s">
        <v>4766</v>
      </c>
      <c r="AH639" s="452" t="s">
        <v>5490</v>
      </c>
      <c r="AJ639" s="452" t="s">
        <v>1234</v>
      </c>
      <c r="AK639" s="452" t="s">
        <v>4767</v>
      </c>
    </row>
    <row r="640" ht="15.75" customHeight="1">
      <c r="A640" s="452">
        <v>7054.0</v>
      </c>
      <c r="B640" s="452" t="s">
        <v>36</v>
      </c>
      <c r="C640" s="452" t="s">
        <v>5064</v>
      </c>
      <c r="D640" s="452" t="s">
        <v>5491</v>
      </c>
      <c r="E640" s="452" t="s">
        <v>812</v>
      </c>
      <c r="F640" s="452" t="s">
        <v>5491</v>
      </c>
      <c r="G640" s="452" t="s">
        <v>5152</v>
      </c>
      <c r="H640" s="452" t="s">
        <v>5492</v>
      </c>
      <c r="I640" s="452" t="s">
        <v>5493</v>
      </c>
      <c r="J640" s="452" t="s">
        <v>5494</v>
      </c>
      <c r="K640" s="452" t="s">
        <v>2987</v>
      </c>
      <c r="L640" s="452" t="s">
        <v>101</v>
      </c>
      <c r="M640" s="452" t="s">
        <v>420</v>
      </c>
      <c r="N640" s="452">
        <v>66202.0</v>
      </c>
      <c r="O640" s="452" t="s">
        <v>5495</v>
      </c>
      <c r="P640" s="452">
        <v>39.0344166127302</v>
      </c>
      <c r="Q640" s="452">
        <v>-94.6698927772697</v>
      </c>
      <c r="R640" s="452">
        <v>200.0</v>
      </c>
      <c r="U640" s="452" t="s">
        <v>5496</v>
      </c>
      <c r="V640" s="452" t="s">
        <v>5497</v>
      </c>
      <c r="W640" s="452" t="s">
        <v>2987</v>
      </c>
      <c r="X640" s="452" t="s">
        <v>101</v>
      </c>
      <c r="Y640" s="452" t="s">
        <v>420</v>
      </c>
      <c r="Z640" s="452" t="s">
        <v>498</v>
      </c>
      <c r="AC640" s="452" t="s">
        <v>5498</v>
      </c>
      <c r="AD640" s="452">
        <v>30.0</v>
      </c>
      <c r="AJ640" s="452" t="s">
        <v>5493</v>
      </c>
    </row>
    <row r="641" ht="15.75" customHeight="1">
      <c r="A641" s="452">
        <v>7055.0</v>
      </c>
      <c r="B641" s="452" t="s">
        <v>36</v>
      </c>
      <c r="C641" s="452" t="s">
        <v>5064</v>
      </c>
      <c r="D641" s="452" t="s">
        <v>5499</v>
      </c>
      <c r="E641" s="452" t="s">
        <v>1209</v>
      </c>
      <c r="F641" s="452" t="s">
        <v>5499</v>
      </c>
      <c r="G641" s="452" t="s">
        <v>5067</v>
      </c>
      <c r="H641" s="452" t="s">
        <v>5500</v>
      </c>
      <c r="I641" s="452" t="s">
        <v>5501</v>
      </c>
      <c r="J641" s="452" t="s">
        <v>5502</v>
      </c>
      <c r="K641" s="452" t="s">
        <v>1009</v>
      </c>
      <c r="L641" s="452" t="s">
        <v>145</v>
      </c>
      <c r="M641" s="452" t="s">
        <v>420</v>
      </c>
      <c r="N641" s="452">
        <v>35217.0</v>
      </c>
      <c r="O641" s="452" t="s">
        <v>5503</v>
      </c>
      <c r="P641" s="452">
        <v>33.6371103996907</v>
      </c>
      <c r="Q641" s="452">
        <v>-86.7297011739168</v>
      </c>
      <c r="R641" s="452">
        <v>28.0</v>
      </c>
      <c r="U641" s="452" t="s">
        <v>5499</v>
      </c>
      <c r="V641" s="452" t="s">
        <v>5501</v>
      </c>
      <c r="W641" s="452" t="s">
        <v>1009</v>
      </c>
      <c r="X641" s="452" t="s">
        <v>145</v>
      </c>
      <c r="Y641" s="452" t="s">
        <v>420</v>
      </c>
      <c r="Z641" s="452" t="s">
        <v>498</v>
      </c>
      <c r="AA641" s="452">
        <v>44778.0</v>
      </c>
      <c r="AB641" s="452" t="s">
        <v>5504</v>
      </c>
      <c r="AC641" s="452" t="s">
        <v>5505</v>
      </c>
      <c r="AD641" s="452">
        <v>27.0</v>
      </c>
      <c r="AJ641" s="452" t="s">
        <v>5501</v>
      </c>
    </row>
    <row r="642" ht="15.75" customHeight="1">
      <c r="A642" s="452">
        <v>7056.0</v>
      </c>
      <c r="B642" s="452" t="s">
        <v>36</v>
      </c>
      <c r="C642" s="452" t="s">
        <v>5064</v>
      </c>
      <c r="D642" s="452" t="s">
        <v>5499</v>
      </c>
      <c r="E642" s="452" t="s">
        <v>1209</v>
      </c>
      <c r="F642" s="452" t="s">
        <v>5499</v>
      </c>
      <c r="G642" s="452" t="s">
        <v>5067</v>
      </c>
      <c r="H642" s="452" t="s">
        <v>5221</v>
      </c>
      <c r="I642" s="452" t="s">
        <v>5501</v>
      </c>
      <c r="J642" s="452" t="s">
        <v>5502</v>
      </c>
      <c r="K642" s="452" t="s">
        <v>1009</v>
      </c>
      <c r="L642" s="452" t="s">
        <v>145</v>
      </c>
      <c r="M642" s="452" t="s">
        <v>420</v>
      </c>
      <c r="N642" s="452">
        <v>35217.0</v>
      </c>
      <c r="O642" s="452" t="s">
        <v>5506</v>
      </c>
      <c r="P642" s="452">
        <v>33.6371103996907</v>
      </c>
      <c r="Q642" s="452">
        <v>-86.7297011739168</v>
      </c>
      <c r="R642" s="452">
        <v>28.0</v>
      </c>
      <c r="U642" s="452" t="s">
        <v>5499</v>
      </c>
      <c r="V642" s="452" t="s">
        <v>5501</v>
      </c>
      <c r="W642" s="452" t="s">
        <v>1009</v>
      </c>
      <c r="X642" s="452" t="s">
        <v>145</v>
      </c>
      <c r="Y642" s="452" t="s">
        <v>420</v>
      </c>
      <c r="Z642" s="452" t="s">
        <v>498</v>
      </c>
      <c r="AA642" s="452">
        <v>44778.0</v>
      </c>
      <c r="AB642" s="452" t="s">
        <v>5504</v>
      </c>
      <c r="AC642" s="452" t="s">
        <v>5505</v>
      </c>
      <c r="AD642" s="452">
        <v>27.0</v>
      </c>
      <c r="AJ642" s="452" t="s">
        <v>5501</v>
      </c>
    </row>
    <row r="643" ht="15.75" customHeight="1">
      <c r="A643" s="452">
        <v>7057.0</v>
      </c>
      <c r="B643" s="452" t="s">
        <v>36</v>
      </c>
      <c r="C643" s="452" t="s">
        <v>5064</v>
      </c>
      <c r="D643" s="452" t="s">
        <v>5499</v>
      </c>
      <c r="E643" s="452" t="s">
        <v>1209</v>
      </c>
      <c r="F643" s="452" t="s">
        <v>5499</v>
      </c>
      <c r="G643" s="452" t="s">
        <v>5067</v>
      </c>
      <c r="H643" s="452" t="s">
        <v>5313</v>
      </c>
      <c r="I643" s="452" t="s">
        <v>5501</v>
      </c>
      <c r="J643" s="452" t="s">
        <v>5502</v>
      </c>
      <c r="K643" s="452" t="s">
        <v>1009</v>
      </c>
      <c r="L643" s="452" t="s">
        <v>145</v>
      </c>
      <c r="M643" s="452" t="s">
        <v>420</v>
      </c>
      <c r="N643" s="452">
        <v>35218.0</v>
      </c>
      <c r="O643" s="452" t="s">
        <v>5506</v>
      </c>
      <c r="P643" s="452">
        <v>33.6371103996907</v>
      </c>
      <c r="Q643" s="452">
        <v>-86.7297011739168</v>
      </c>
      <c r="R643" s="452">
        <v>28.0</v>
      </c>
      <c r="U643" s="452" t="s">
        <v>5499</v>
      </c>
      <c r="V643" s="452" t="s">
        <v>5501</v>
      </c>
      <c r="W643" s="452" t="s">
        <v>1009</v>
      </c>
      <c r="X643" s="452" t="s">
        <v>145</v>
      </c>
      <c r="Y643" s="452" t="s">
        <v>420</v>
      </c>
      <c r="Z643" s="452" t="s">
        <v>498</v>
      </c>
      <c r="AA643" s="452">
        <v>44778.0</v>
      </c>
      <c r="AB643" s="452" t="s">
        <v>5504</v>
      </c>
      <c r="AC643" s="452" t="s">
        <v>5505</v>
      </c>
      <c r="AD643" s="452">
        <v>27.0</v>
      </c>
      <c r="AJ643" s="452" t="s">
        <v>5501</v>
      </c>
    </row>
    <row r="644" ht="15.75" customHeight="1">
      <c r="A644" s="452">
        <v>7058.0</v>
      </c>
      <c r="B644" s="452" t="s">
        <v>158</v>
      </c>
      <c r="C644" s="452" t="s">
        <v>5064</v>
      </c>
      <c r="D644" s="452" t="s">
        <v>5507</v>
      </c>
      <c r="E644" s="452" t="s">
        <v>1209</v>
      </c>
      <c r="F644" s="452" t="s">
        <v>5507</v>
      </c>
      <c r="G644" s="452" t="s">
        <v>5067</v>
      </c>
      <c r="H644" s="452" t="s">
        <v>5221</v>
      </c>
      <c r="I644" s="452" t="s">
        <v>5508</v>
      </c>
      <c r="J644" s="452" t="s">
        <v>5509</v>
      </c>
      <c r="K644" s="452" t="s">
        <v>1238</v>
      </c>
      <c r="L644" s="452" t="s">
        <v>42</v>
      </c>
      <c r="M644" s="452" t="s">
        <v>420</v>
      </c>
      <c r="N644" s="452">
        <v>48084.0</v>
      </c>
      <c r="O644" s="452" t="s">
        <v>5510</v>
      </c>
      <c r="P644" s="452">
        <v>42.5491193458056</v>
      </c>
      <c r="Q644" s="452">
        <v>-83.1537510889995</v>
      </c>
      <c r="R644" s="452">
        <v>10.0</v>
      </c>
      <c r="U644" s="452" t="s">
        <v>5507</v>
      </c>
      <c r="V644" s="452" t="s">
        <v>5511</v>
      </c>
      <c r="W644" s="452" t="s">
        <v>1238</v>
      </c>
      <c r="X644" s="452" t="s">
        <v>42</v>
      </c>
      <c r="Y644" s="452" t="s">
        <v>420</v>
      </c>
      <c r="Z644" s="452" t="s">
        <v>498</v>
      </c>
      <c r="AA644" s="452">
        <v>44801.0</v>
      </c>
      <c r="AB644" s="452" t="s">
        <v>5512</v>
      </c>
      <c r="AC644" s="452" t="s">
        <v>5513</v>
      </c>
      <c r="AD644" s="452">
        <v>17.0</v>
      </c>
      <c r="AE644" s="452" t="s">
        <v>5514</v>
      </c>
      <c r="AJ644" s="452" t="s">
        <v>5515</v>
      </c>
    </row>
    <row r="645" ht="15.75" customHeight="1">
      <c r="A645" s="452">
        <v>7059.0</v>
      </c>
      <c r="B645" s="452" t="s">
        <v>36</v>
      </c>
      <c r="C645" s="452" t="s">
        <v>5064</v>
      </c>
      <c r="D645" s="452" t="s">
        <v>5516</v>
      </c>
      <c r="E645" s="452" t="s">
        <v>812</v>
      </c>
      <c r="F645" s="452" t="s">
        <v>5517</v>
      </c>
      <c r="G645" s="452" t="s">
        <v>5518</v>
      </c>
      <c r="H645" s="452" t="s">
        <v>5519</v>
      </c>
      <c r="I645" s="452" t="s">
        <v>5520</v>
      </c>
      <c r="J645" s="452" t="s">
        <v>5521</v>
      </c>
      <c r="K645" s="452" t="s">
        <v>689</v>
      </c>
      <c r="L645" s="452" t="s">
        <v>195</v>
      </c>
      <c r="M645" s="452" t="s">
        <v>420</v>
      </c>
      <c r="N645" s="452">
        <v>34232.0</v>
      </c>
      <c r="O645" s="452" t="s">
        <v>5522</v>
      </c>
      <c r="P645" s="452">
        <v>27.3353130355082</v>
      </c>
      <c r="Q645" s="452">
        <v>-82.4581779999999</v>
      </c>
      <c r="U645" s="452" t="s">
        <v>5523</v>
      </c>
      <c r="V645" s="452" t="s">
        <v>5520</v>
      </c>
      <c r="W645" s="452" t="s">
        <v>689</v>
      </c>
      <c r="X645" s="452" t="s">
        <v>195</v>
      </c>
      <c r="Y645" s="452" t="s">
        <v>420</v>
      </c>
      <c r="Z645" s="452" t="s">
        <v>498</v>
      </c>
      <c r="AB645" s="452" t="s">
        <v>454</v>
      </c>
      <c r="AC645" s="452" t="s">
        <v>5524</v>
      </c>
      <c r="AD645" s="452">
        <v>31.0</v>
      </c>
      <c r="AF645" s="452" t="s">
        <v>5525</v>
      </c>
      <c r="AH645" s="452">
        <v>6.178175659E9</v>
      </c>
      <c r="AK645" s="452" t="s">
        <v>5526</v>
      </c>
    </row>
    <row r="646" ht="15.75" customHeight="1">
      <c r="A646" s="452">
        <v>7060.0</v>
      </c>
      <c r="B646" s="452" t="s">
        <v>158</v>
      </c>
      <c r="C646" s="452" t="s">
        <v>5064</v>
      </c>
      <c r="D646" s="452" t="s">
        <v>5527</v>
      </c>
      <c r="E646" s="452" t="s">
        <v>1209</v>
      </c>
      <c r="F646" s="452" t="s">
        <v>5528</v>
      </c>
      <c r="G646" s="452" t="s">
        <v>5067</v>
      </c>
      <c r="H646" s="452" t="s">
        <v>5529</v>
      </c>
      <c r="I646" s="452" t="s">
        <v>5530</v>
      </c>
      <c r="J646" s="452" t="s">
        <v>5531</v>
      </c>
      <c r="K646" s="452" t="s">
        <v>5532</v>
      </c>
      <c r="L646" s="452" t="s">
        <v>1443</v>
      </c>
      <c r="M646" s="452" t="s">
        <v>420</v>
      </c>
      <c r="N646" s="452">
        <v>55432.0</v>
      </c>
      <c r="O646" s="452" t="s">
        <v>5533</v>
      </c>
      <c r="P646" s="452">
        <v>45.0672111502816</v>
      </c>
      <c r="Q646" s="452">
        <v>-93.2335388023895</v>
      </c>
      <c r="R646" s="452">
        <v>5.0</v>
      </c>
      <c r="U646" s="452" t="s">
        <v>5534</v>
      </c>
      <c r="V646" s="452" t="s">
        <v>5530</v>
      </c>
      <c r="W646" s="452" t="s">
        <v>5532</v>
      </c>
      <c r="X646" s="452" t="s">
        <v>1443</v>
      </c>
      <c r="Y646" s="452" t="s">
        <v>420</v>
      </c>
      <c r="Z646" s="452" t="s">
        <v>498</v>
      </c>
      <c r="AA646" s="452">
        <v>44892.0</v>
      </c>
      <c r="AB646" s="452" t="s">
        <v>5535</v>
      </c>
      <c r="AC646" s="452" t="s">
        <v>5536</v>
      </c>
      <c r="AD646" s="452">
        <v>11.0</v>
      </c>
      <c r="AJ646" s="452" t="s">
        <v>5530</v>
      </c>
    </row>
    <row r="647" ht="15.75" customHeight="1">
      <c r="A647" s="452">
        <v>7061.0</v>
      </c>
      <c r="B647" s="452" t="s">
        <v>36</v>
      </c>
      <c r="C647" s="452" t="s">
        <v>5064</v>
      </c>
      <c r="D647" s="452" t="s">
        <v>5537</v>
      </c>
      <c r="E647" s="452" t="s">
        <v>1209</v>
      </c>
      <c r="F647" s="452" t="s">
        <v>5538</v>
      </c>
      <c r="G647" s="452" t="s">
        <v>5152</v>
      </c>
      <c r="H647" s="452" t="s">
        <v>5539</v>
      </c>
      <c r="I647" s="452" t="s">
        <v>5540</v>
      </c>
      <c r="J647" s="452" t="s">
        <v>5541</v>
      </c>
      <c r="K647" s="452" t="s">
        <v>5542</v>
      </c>
      <c r="L647" s="452" t="s">
        <v>42</v>
      </c>
      <c r="M647" s="452" t="s">
        <v>420</v>
      </c>
      <c r="N647" s="452">
        <v>49048.0</v>
      </c>
      <c r="P647" s="452">
        <v>42.2464176875604</v>
      </c>
      <c r="Q647" s="452">
        <v>-85.5153510460501</v>
      </c>
      <c r="R647" s="452">
        <v>51.0</v>
      </c>
      <c r="U647" s="452" t="s">
        <v>5537</v>
      </c>
      <c r="V647" s="452" t="s">
        <v>5543</v>
      </c>
      <c r="W647" s="452" t="s">
        <v>5542</v>
      </c>
      <c r="X647" s="452" t="s">
        <v>42</v>
      </c>
      <c r="Y647" s="452" t="s">
        <v>420</v>
      </c>
      <c r="Z647" s="452" t="s">
        <v>498</v>
      </c>
      <c r="AA647" s="452">
        <v>45339.0</v>
      </c>
      <c r="AB647" s="452" t="s">
        <v>454</v>
      </c>
      <c r="AC647" s="452" t="s">
        <v>5544</v>
      </c>
      <c r="AD647" s="452">
        <v>28.0</v>
      </c>
      <c r="AF647" s="452" t="s">
        <v>5545</v>
      </c>
      <c r="AK647" s="452" t="s">
        <v>5546</v>
      </c>
    </row>
    <row r="648" ht="15.75" customHeight="1">
      <c r="A648" s="452">
        <v>7062.0</v>
      </c>
      <c r="B648" s="452" t="s">
        <v>36</v>
      </c>
      <c r="C648" s="452" t="s">
        <v>5064</v>
      </c>
      <c r="D648" s="452" t="s">
        <v>5537</v>
      </c>
      <c r="E648" s="452" t="s">
        <v>1209</v>
      </c>
      <c r="F648" s="452" t="s">
        <v>5538</v>
      </c>
      <c r="G648" s="452" t="s">
        <v>5152</v>
      </c>
      <c r="H648" s="452" t="s">
        <v>5547</v>
      </c>
      <c r="I648" s="452" t="s">
        <v>5540</v>
      </c>
      <c r="J648" s="452" t="s">
        <v>5548</v>
      </c>
      <c r="K648" s="452" t="s">
        <v>5549</v>
      </c>
      <c r="L648" s="452" t="s">
        <v>1443</v>
      </c>
      <c r="M648" s="452" t="s">
        <v>420</v>
      </c>
      <c r="N648" s="452">
        <v>55330.0</v>
      </c>
      <c r="P648" s="452">
        <v>45.3192787520756</v>
      </c>
      <c r="Q648" s="452">
        <v>-93.5600712593727</v>
      </c>
      <c r="R648" s="452">
        <v>25.0</v>
      </c>
      <c r="U648" s="452" t="s">
        <v>5537</v>
      </c>
      <c r="V648" s="452" t="s">
        <v>5543</v>
      </c>
      <c r="W648" s="452" t="s">
        <v>5542</v>
      </c>
      <c r="X648" s="452" t="s">
        <v>42</v>
      </c>
      <c r="Y648" s="452" t="s">
        <v>420</v>
      </c>
      <c r="Z648" s="452" t="s">
        <v>498</v>
      </c>
      <c r="AA648" s="452">
        <v>45339.0</v>
      </c>
      <c r="AB648" s="452" t="s">
        <v>454</v>
      </c>
      <c r="AC648" s="452" t="s">
        <v>5544</v>
      </c>
      <c r="AD648" s="452">
        <v>28.0</v>
      </c>
      <c r="AF648" s="452" t="s">
        <v>5545</v>
      </c>
      <c r="AK648" s="452" t="s">
        <v>5546</v>
      </c>
    </row>
    <row r="649" ht="15.75" customHeight="1">
      <c r="A649" s="452">
        <v>7063.0</v>
      </c>
      <c r="B649" s="452" t="s">
        <v>36</v>
      </c>
      <c r="C649" s="452" t="s">
        <v>5064</v>
      </c>
      <c r="D649" s="452" t="s">
        <v>5537</v>
      </c>
      <c r="E649" s="452" t="s">
        <v>1209</v>
      </c>
      <c r="F649" s="452" t="s">
        <v>5538</v>
      </c>
      <c r="G649" s="452" t="s">
        <v>5152</v>
      </c>
      <c r="H649" s="452" t="s">
        <v>5550</v>
      </c>
      <c r="I649" s="452" t="s">
        <v>5540</v>
      </c>
      <c r="J649" s="452" t="s">
        <v>5551</v>
      </c>
      <c r="K649" s="452" t="s">
        <v>3679</v>
      </c>
      <c r="L649" s="452" t="s">
        <v>95</v>
      </c>
      <c r="M649" s="452" t="s">
        <v>420</v>
      </c>
      <c r="N649" s="452">
        <v>75223.0</v>
      </c>
      <c r="P649" s="452">
        <v>32.7839528522162</v>
      </c>
      <c r="Q649" s="452">
        <v>-96.7618386041742</v>
      </c>
      <c r="R649" s="452">
        <v>18.0</v>
      </c>
      <c r="U649" s="452" t="s">
        <v>5537</v>
      </c>
      <c r="V649" s="452" t="s">
        <v>5543</v>
      </c>
      <c r="W649" s="452" t="s">
        <v>5542</v>
      </c>
      <c r="X649" s="452" t="s">
        <v>42</v>
      </c>
      <c r="Y649" s="452" t="s">
        <v>420</v>
      </c>
      <c r="Z649" s="452" t="s">
        <v>498</v>
      </c>
      <c r="AA649" s="452">
        <v>45339.0</v>
      </c>
      <c r="AB649" s="452" t="s">
        <v>454</v>
      </c>
      <c r="AC649" s="452" t="s">
        <v>5544</v>
      </c>
      <c r="AD649" s="452">
        <v>28.0</v>
      </c>
      <c r="AF649" s="452" t="s">
        <v>5545</v>
      </c>
      <c r="AK649" s="452" t="s">
        <v>5546</v>
      </c>
    </row>
    <row r="650" ht="15.75" customHeight="1">
      <c r="A650" s="452">
        <v>7064.0</v>
      </c>
      <c r="B650" s="452" t="s">
        <v>36</v>
      </c>
      <c r="C650" s="452" t="s">
        <v>5064</v>
      </c>
      <c r="D650" s="452" t="s">
        <v>5552</v>
      </c>
      <c r="E650" s="452" t="s">
        <v>1209</v>
      </c>
      <c r="F650" s="452" t="s">
        <v>5552</v>
      </c>
      <c r="G650" s="452" t="s">
        <v>5152</v>
      </c>
      <c r="H650" s="452" t="s">
        <v>5553</v>
      </c>
      <c r="I650" s="452" t="s">
        <v>5554</v>
      </c>
      <c r="J650" s="452" t="s">
        <v>5555</v>
      </c>
      <c r="K650" s="452" t="s">
        <v>5556</v>
      </c>
      <c r="L650" s="452" t="s">
        <v>179</v>
      </c>
      <c r="M650" s="452" t="s">
        <v>420</v>
      </c>
      <c r="N650" s="452">
        <v>15632.0</v>
      </c>
      <c r="P650" s="452">
        <v>40.3998397804248</v>
      </c>
      <c r="Q650" s="452">
        <v>-79.6136569322658</v>
      </c>
      <c r="U650" s="452" t="s">
        <v>5557</v>
      </c>
      <c r="V650" s="452" t="s">
        <v>5554</v>
      </c>
      <c r="W650" s="452" t="s">
        <v>5558</v>
      </c>
      <c r="X650" s="452" t="s">
        <v>179</v>
      </c>
      <c r="Y650" s="452" t="s">
        <v>420</v>
      </c>
      <c r="Z650" s="452" t="s">
        <v>498</v>
      </c>
      <c r="AA650" s="452">
        <v>45497.0</v>
      </c>
      <c r="AB650" s="452" t="s">
        <v>5559</v>
      </c>
      <c r="AC650" s="452" t="s">
        <v>5560</v>
      </c>
      <c r="AD650" s="452">
        <v>26.0</v>
      </c>
    </row>
    <row r="651" ht="15.75" customHeight="1">
      <c r="A651" s="452">
        <v>7065.0</v>
      </c>
      <c r="B651" s="452" t="s">
        <v>36</v>
      </c>
      <c r="C651" s="452" t="s">
        <v>5064</v>
      </c>
      <c r="D651" s="452" t="s">
        <v>5561</v>
      </c>
      <c r="E651" s="452" t="s">
        <v>1209</v>
      </c>
      <c r="F651" s="452" t="s">
        <v>5561</v>
      </c>
      <c r="G651" s="452" t="s">
        <v>5115</v>
      </c>
      <c r="H651" s="452" t="s">
        <v>2757</v>
      </c>
      <c r="I651" s="452" t="s">
        <v>5562</v>
      </c>
      <c r="J651" s="452" t="s">
        <v>5563</v>
      </c>
      <c r="K651" s="452" t="s">
        <v>759</v>
      </c>
      <c r="L651" s="452" t="s">
        <v>26</v>
      </c>
      <c r="M651" s="452" t="s">
        <v>420</v>
      </c>
      <c r="N651" s="452">
        <v>94608.0</v>
      </c>
      <c r="O651" s="452" t="s">
        <v>5564</v>
      </c>
      <c r="P651" s="452">
        <v>37.8320062339641</v>
      </c>
      <c r="Q651" s="452">
        <v>-122.282006029633</v>
      </c>
      <c r="R651" s="452">
        <v>30.0</v>
      </c>
      <c r="U651" s="452" t="s">
        <v>5561</v>
      </c>
      <c r="V651" s="452" t="s">
        <v>5565</v>
      </c>
      <c r="W651" s="452" t="s">
        <v>759</v>
      </c>
      <c r="X651" s="452" t="s">
        <v>26</v>
      </c>
      <c r="Y651" s="452" t="s">
        <v>420</v>
      </c>
      <c r="Z651" s="452" t="s">
        <v>498</v>
      </c>
      <c r="AA651" s="452">
        <v>44801.0</v>
      </c>
      <c r="AB651" s="452" t="s">
        <v>5566</v>
      </c>
      <c r="AC651" s="452" t="s">
        <v>5567</v>
      </c>
      <c r="AD651" s="452">
        <v>25.0</v>
      </c>
      <c r="AE651" s="452" t="s">
        <v>5568</v>
      </c>
      <c r="AJ651" s="452" t="s">
        <v>5565</v>
      </c>
    </row>
    <row r="652" ht="15.75" customHeight="1">
      <c r="A652" s="452">
        <v>7066.0</v>
      </c>
      <c r="B652" s="452" t="s">
        <v>36</v>
      </c>
      <c r="C652" s="452" t="s">
        <v>5064</v>
      </c>
      <c r="D652" s="452" t="s">
        <v>5569</v>
      </c>
      <c r="E652" s="452" t="s">
        <v>1209</v>
      </c>
      <c r="F652" s="452" t="s">
        <v>5569</v>
      </c>
      <c r="G652" s="452" t="s">
        <v>5067</v>
      </c>
      <c r="H652" s="452" t="s">
        <v>5570</v>
      </c>
      <c r="I652" s="452" t="s">
        <v>5571</v>
      </c>
      <c r="J652" s="452" t="s">
        <v>5572</v>
      </c>
      <c r="K652" s="452" t="s">
        <v>5573</v>
      </c>
      <c r="L652" s="452" t="s">
        <v>4566</v>
      </c>
      <c r="M652" s="452" t="s">
        <v>420</v>
      </c>
      <c r="N652" s="452">
        <v>74107.0</v>
      </c>
      <c r="O652" s="452" t="s">
        <v>5574</v>
      </c>
      <c r="P652" s="452">
        <v>36.1001722303091</v>
      </c>
      <c r="Q652" s="452">
        <v>-96.048643631519</v>
      </c>
      <c r="R652" s="452">
        <v>130.0</v>
      </c>
      <c r="U652" s="452" t="s">
        <v>5575</v>
      </c>
      <c r="V652" s="452" t="s">
        <v>5571</v>
      </c>
      <c r="W652" s="452" t="s">
        <v>5573</v>
      </c>
      <c r="X652" s="452" t="s">
        <v>4566</v>
      </c>
      <c r="Y652" s="452" t="s">
        <v>420</v>
      </c>
      <c r="Z652" s="452" t="s">
        <v>478</v>
      </c>
      <c r="AB652" s="452" t="s">
        <v>5576</v>
      </c>
      <c r="AC652" s="452" t="s">
        <v>5577</v>
      </c>
      <c r="AD652" s="452">
        <v>28.0</v>
      </c>
      <c r="AF652" s="452" t="s">
        <v>5578</v>
      </c>
      <c r="AH652" s="452" t="s">
        <v>5574</v>
      </c>
      <c r="AJ652" s="452" t="s">
        <v>5579</v>
      </c>
      <c r="AK652" s="452" t="s">
        <v>5580</v>
      </c>
    </row>
    <row r="653" ht="15.75" customHeight="1">
      <c r="A653" s="452">
        <v>7067.0</v>
      </c>
      <c r="B653" s="452" t="s">
        <v>36</v>
      </c>
      <c r="C653" s="452" t="s">
        <v>5064</v>
      </c>
      <c r="D653" s="452" t="s">
        <v>5569</v>
      </c>
      <c r="E653" s="452" t="s">
        <v>1209</v>
      </c>
      <c r="F653" s="452" t="s">
        <v>5581</v>
      </c>
      <c r="G653" s="452" t="s">
        <v>5582</v>
      </c>
      <c r="H653" s="452" t="s">
        <v>5583</v>
      </c>
      <c r="I653" s="452" t="s">
        <v>5571</v>
      </c>
      <c r="J653" s="452" t="s">
        <v>5584</v>
      </c>
      <c r="K653" s="452" t="s">
        <v>5584</v>
      </c>
      <c r="L653" s="452" t="s">
        <v>26</v>
      </c>
      <c r="M653" s="452" t="s">
        <v>420</v>
      </c>
      <c r="N653" s="452">
        <v>95131.0</v>
      </c>
      <c r="P653" s="452">
        <v>37.396636701557</v>
      </c>
      <c r="Q653" s="452">
        <v>-121.913564304282</v>
      </c>
      <c r="R653" s="452">
        <v>30.0</v>
      </c>
      <c r="U653" s="452" t="s">
        <v>5575</v>
      </c>
      <c r="V653" s="452" t="s">
        <v>5571</v>
      </c>
      <c r="W653" s="452" t="s">
        <v>5573</v>
      </c>
      <c r="X653" s="452" t="s">
        <v>4566</v>
      </c>
      <c r="Y653" s="452" t="s">
        <v>420</v>
      </c>
      <c r="Z653" s="452" t="s">
        <v>486</v>
      </c>
      <c r="AA653" s="452">
        <v>45689.0</v>
      </c>
      <c r="AB653" s="452" t="s">
        <v>454</v>
      </c>
      <c r="AC653" s="452" t="s">
        <v>5585</v>
      </c>
      <c r="AD653" s="452">
        <v>24.0</v>
      </c>
      <c r="AE653" s="452" t="s">
        <v>5586</v>
      </c>
      <c r="AF653" s="452" t="s">
        <v>5578</v>
      </c>
      <c r="AH653" s="452" t="s">
        <v>5574</v>
      </c>
      <c r="AK653" s="452" t="s">
        <v>5580</v>
      </c>
    </row>
    <row r="654" ht="15.75" customHeight="1">
      <c r="A654" s="452">
        <v>7068.0</v>
      </c>
      <c r="B654" s="452" t="s">
        <v>36</v>
      </c>
      <c r="C654" s="452" t="s">
        <v>5064</v>
      </c>
      <c r="D654" s="452" t="s">
        <v>5587</v>
      </c>
      <c r="E654" s="452" t="s">
        <v>812</v>
      </c>
      <c r="F654" s="452" t="s">
        <v>5587</v>
      </c>
      <c r="G654" s="452" t="s">
        <v>5067</v>
      </c>
      <c r="H654" s="452" t="s">
        <v>5419</v>
      </c>
      <c r="I654" s="452" t="s">
        <v>5588</v>
      </c>
      <c r="J654" s="452" t="s">
        <v>5589</v>
      </c>
      <c r="K654" s="452" t="s">
        <v>5590</v>
      </c>
      <c r="L654" s="452" t="s">
        <v>1724</v>
      </c>
      <c r="M654" s="452" t="s">
        <v>420</v>
      </c>
      <c r="N654" s="452">
        <v>52302.0</v>
      </c>
      <c r="O654" s="452" t="s">
        <v>5591</v>
      </c>
      <c r="P654" s="452">
        <v>42.0291358457551</v>
      </c>
      <c r="Q654" s="452">
        <v>-91.5721824024958</v>
      </c>
      <c r="U654" s="452" t="s">
        <v>5587</v>
      </c>
      <c r="V654" s="452" t="s">
        <v>5588</v>
      </c>
      <c r="W654" s="452" t="s">
        <v>5590</v>
      </c>
      <c r="X654" s="452" t="s">
        <v>1724</v>
      </c>
      <c r="Y654" s="452" t="s">
        <v>420</v>
      </c>
      <c r="AB654" s="452" t="s">
        <v>5592</v>
      </c>
      <c r="AC654" s="452" t="s">
        <v>5593</v>
      </c>
      <c r="AD654" s="452">
        <v>18.0</v>
      </c>
      <c r="AJ654" s="452" t="s">
        <v>5594</v>
      </c>
    </row>
    <row r="655" ht="15.75" customHeight="1">
      <c r="A655" s="452">
        <v>7069.0</v>
      </c>
      <c r="B655" s="452" t="s">
        <v>36</v>
      </c>
      <c r="C655" s="452" t="s">
        <v>5064</v>
      </c>
      <c r="D655" s="452" t="s">
        <v>5587</v>
      </c>
      <c r="E655" s="452" t="s">
        <v>812</v>
      </c>
      <c r="F655" s="452" t="s">
        <v>5587</v>
      </c>
      <c r="G655" s="452" t="s">
        <v>5067</v>
      </c>
      <c r="H655" s="452" t="s">
        <v>5468</v>
      </c>
      <c r="I655" s="452" t="s">
        <v>5588</v>
      </c>
      <c r="J655" s="452" t="s">
        <v>5589</v>
      </c>
      <c r="K655" s="452" t="s">
        <v>5590</v>
      </c>
      <c r="L655" s="452" t="s">
        <v>1724</v>
      </c>
      <c r="M655" s="452" t="s">
        <v>420</v>
      </c>
      <c r="N655" s="452">
        <v>52302.0</v>
      </c>
      <c r="O655" s="452" t="s">
        <v>5591</v>
      </c>
      <c r="P655" s="452">
        <v>42.0291358457551</v>
      </c>
      <c r="Q655" s="452">
        <v>-91.5721824024958</v>
      </c>
      <c r="U655" s="452" t="s">
        <v>5587</v>
      </c>
      <c r="V655" s="452" t="s">
        <v>5588</v>
      </c>
      <c r="W655" s="452" t="s">
        <v>5590</v>
      </c>
      <c r="X655" s="452" t="s">
        <v>1724</v>
      </c>
      <c r="Y655" s="452" t="s">
        <v>420</v>
      </c>
      <c r="AB655" s="452" t="s">
        <v>5592</v>
      </c>
      <c r="AC655" s="452" t="s">
        <v>5593</v>
      </c>
      <c r="AD655" s="452">
        <v>18.0</v>
      </c>
      <c r="AJ655" s="452" t="s">
        <v>5594</v>
      </c>
    </row>
    <row r="656" ht="15.75" customHeight="1">
      <c r="A656" s="452">
        <v>7070.0</v>
      </c>
      <c r="B656" s="452" t="s">
        <v>36</v>
      </c>
      <c r="C656" s="452" t="s">
        <v>5064</v>
      </c>
      <c r="D656" s="452" t="s">
        <v>5595</v>
      </c>
      <c r="E656" s="452" t="s">
        <v>812</v>
      </c>
      <c r="F656" s="452" t="s">
        <v>5596</v>
      </c>
      <c r="G656" s="452" t="s">
        <v>5198</v>
      </c>
      <c r="H656" s="452" t="s">
        <v>5597</v>
      </c>
      <c r="I656" s="452" t="s">
        <v>5598</v>
      </c>
      <c r="J656" s="452" t="s">
        <v>5599</v>
      </c>
      <c r="K656" s="452" t="s">
        <v>5600</v>
      </c>
      <c r="L656" s="452" t="s">
        <v>4566</v>
      </c>
      <c r="M656" s="452" t="s">
        <v>420</v>
      </c>
      <c r="N656" s="452">
        <v>73114.0</v>
      </c>
      <c r="O656" s="452" t="s">
        <v>5601</v>
      </c>
      <c r="P656" s="452">
        <v>35.6079343735602</v>
      </c>
      <c r="Q656" s="452">
        <v>-97.517048117864</v>
      </c>
      <c r="R656" s="452">
        <v>200.0</v>
      </c>
      <c r="U656" s="452" t="s">
        <v>5595</v>
      </c>
      <c r="V656" s="452" t="s">
        <v>5598</v>
      </c>
      <c r="W656" s="452" t="s">
        <v>5602</v>
      </c>
      <c r="X656" s="452" t="s">
        <v>86</v>
      </c>
      <c r="Y656" s="452" t="s">
        <v>420</v>
      </c>
      <c r="Z656" s="452" t="s">
        <v>486</v>
      </c>
      <c r="AA656" s="452">
        <v>45688.0</v>
      </c>
      <c r="AB656" s="452" t="s">
        <v>454</v>
      </c>
      <c r="AC656" s="452" t="s">
        <v>5603</v>
      </c>
      <c r="AD656" s="452">
        <v>24.0</v>
      </c>
      <c r="AF656" s="452" t="s">
        <v>5604</v>
      </c>
      <c r="AH656" s="452" t="s">
        <v>5605</v>
      </c>
      <c r="AK656" s="452" t="s">
        <v>5606</v>
      </c>
    </row>
    <row r="657" ht="15.75" customHeight="1">
      <c r="A657" s="452">
        <v>7071.0</v>
      </c>
      <c r="B657" s="452" t="s">
        <v>36</v>
      </c>
      <c r="C657" s="452" t="s">
        <v>5064</v>
      </c>
      <c r="D657" s="452" t="s">
        <v>5595</v>
      </c>
      <c r="E657" s="452" t="s">
        <v>812</v>
      </c>
      <c r="F657" s="452" t="s">
        <v>5607</v>
      </c>
      <c r="G657" s="452" t="s">
        <v>5198</v>
      </c>
      <c r="H657" s="452" t="s">
        <v>5597</v>
      </c>
      <c r="I657" s="452" t="s">
        <v>5598</v>
      </c>
      <c r="J657" s="452" t="s">
        <v>5608</v>
      </c>
      <c r="K657" s="452" t="s">
        <v>5609</v>
      </c>
      <c r="L657" s="452" t="s">
        <v>224</v>
      </c>
      <c r="M657" s="452" t="s">
        <v>420</v>
      </c>
      <c r="N657" s="452">
        <v>54956.0</v>
      </c>
      <c r="O657" s="452" t="s">
        <v>5610</v>
      </c>
      <c r="P657" s="452">
        <v>44.1571937279287</v>
      </c>
      <c r="Q657" s="452">
        <v>-88.4935941345964</v>
      </c>
      <c r="R657" s="452">
        <v>100.0</v>
      </c>
      <c r="U657" s="452" t="s">
        <v>5595</v>
      </c>
      <c r="V657" s="452" t="s">
        <v>5598</v>
      </c>
      <c r="W657" s="452" t="s">
        <v>5602</v>
      </c>
      <c r="X657" s="452" t="s">
        <v>86</v>
      </c>
      <c r="Y657" s="452" t="s">
        <v>420</v>
      </c>
      <c r="Z657" s="452" t="s">
        <v>486</v>
      </c>
      <c r="AA657" s="452">
        <v>45688.0</v>
      </c>
      <c r="AB657" s="452" t="s">
        <v>5611</v>
      </c>
      <c r="AC657" s="452" t="s">
        <v>5603</v>
      </c>
      <c r="AD657" s="452">
        <v>24.0</v>
      </c>
      <c r="AF657" s="452" t="s">
        <v>5604</v>
      </c>
      <c r="AH657" s="452" t="s">
        <v>5605</v>
      </c>
      <c r="AK657" s="452" t="s">
        <v>5606</v>
      </c>
    </row>
    <row r="658" ht="15.75" customHeight="1">
      <c r="A658" s="452">
        <v>7072.0</v>
      </c>
      <c r="B658" s="452" t="s">
        <v>36</v>
      </c>
      <c r="C658" s="452" t="s">
        <v>5064</v>
      </c>
      <c r="D658" s="452" t="s">
        <v>5612</v>
      </c>
      <c r="E658" s="452" t="s">
        <v>1209</v>
      </c>
      <c r="F658" s="452" t="s">
        <v>5612</v>
      </c>
      <c r="G658" s="452" t="s">
        <v>5367</v>
      </c>
      <c r="H658" s="452" t="s">
        <v>5368</v>
      </c>
      <c r="I658" s="452" t="s">
        <v>5613</v>
      </c>
      <c r="J658" s="452" t="s">
        <v>5614</v>
      </c>
      <c r="K658" s="452" t="s">
        <v>5615</v>
      </c>
      <c r="L658" s="452" t="s">
        <v>86</v>
      </c>
      <c r="M658" s="452" t="s">
        <v>420</v>
      </c>
      <c r="N658" s="452">
        <v>60527.0</v>
      </c>
      <c r="O658" s="452" t="s">
        <v>5616</v>
      </c>
      <c r="P658" s="452">
        <v>41.7600906038185</v>
      </c>
      <c r="Q658" s="452">
        <v>-87.9382557448332</v>
      </c>
      <c r="R658" s="452">
        <v>150.0</v>
      </c>
      <c r="U658" s="452" t="s">
        <v>5617</v>
      </c>
      <c r="V658" s="452" t="s">
        <v>5613</v>
      </c>
      <c r="W658" s="452" t="s">
        <v>5615</v>
      </c>
      <c r="X658" s="452" t="s">
        <v>86</v>
      </c>
      <c r="Y658" s="452" t="s">
        <v>420</v>
      </c>
      <c r="Z658" s="452" t="s">
        <v>498</v>
      </c>
      <c r="AA658" s="452">
        <v>44766.0</v>
      </c>
      <c r="AB658" s="452" t="s">
        <v>5618</v>
      </c>
      <c r="AC658" s="452" t="s">
        <v>5619</v>
      </c>
      <c r="AD658" s="452">
        <v>17.0</v>
      </c>
      <c r="AJ658" s="452" t="s">
        <v>5620</v>
      </c>
    </row>
    <row r="659" ht="15.75" customHeight="1">
      <c r="A659" s="452">
        <v>7073.0</v>
      </c>
      <c r="B659" s="452" t="s">
        <v>36</v>
      </c>
      <c r="C659" s="452" t="s">
        <v>5064</v>
      </c>
      <c r="D659" s="452" t="s">
        <v>5612</v>
      </c>
      <c r="E659" s="452" t="s">
        <v>1209</v>
      </c>
      <c r="F659" s="452" t="s">
        <v>5612</v>
      </c>
      <c r="G659" s="452" t="s">
        <v>5367</v>
      </c>
      <c r="H659" s="452" t="s">
        <v>5621</v>
      </c>
      <c r="I659" s="452" t="s">
        <v>5613</v>
      </c>
      <c r="J659" s="452" t="s">
        <v>5614</v>
      </c>
      <c r="K659" s="452" t="s">
        <v>5615</v>
      </c>
      <c r="L659" s="452" t="s">
        <v>86</v>
      </c>
      <c r="M659" s="452" t="s">
        <v>420</v>
      </c>
      <c r="N659" s="452">
        <v>60527.0</v>
      </c>
      <c r="O659" s="452" t="s">
        <v>5616</v>
      </c>
      <c r="P659" s="452">
        <v>41.7600906038185</v>
      </c>
      <c r="Q659" s="452">
        <v>-87.9382557448332</v>
      </c>
      <c r="R659" s="452">
        <v>150.0</v>
      </c>
      <c r="U659" s="452" t="s">
        <v>5617</v>
      </c>
      <c r="V659" s="452" t="s">
        <v>5613</v>
      </c>
      <c r="W659" s="452" t="s">
        <v>5615</v>
      </c>
      <c r="X659" s="452" t="s">
        <v>86</v>
      </c>
      <c r="Y659" s="452" t="s">
        <v>420</v>
      </c>
      <c r="Z659" s="452" t="s">
        <v>498</v>
      </c>
      <c r="AA659" s="452">
        <v>44766.0</v>
      </c>
      <c r="AB659" s="452" t="s">
        <v>5618</v>
      </c>
      <c r="AC659" s="452" t="s">
        <v>5622</v>
      </c>
      <c r="AD659" s="452">
        <v>22.0</v>
      </c>
      <c r="AJ659" s="452" t="s">
        <v>5620</v>
      </c>
    </row>
    <row r="660" ht="15.75" customHeight="1">
      <c r="A660" s="452">
        <v>7074.0</v>
      </c>
      <c r="B660" s="452" t="s">
        <v>36</v>
      </c>
      <c r="C660" s="452" t="s">
        <v>5064</v>
      </c>
      <c r="D660" s="452" t="s">
        <v>5612</v>
      </c>
      <c r="E660" s="452" t="s">
        <v>1209</v>
      </c>
      <c r="F660" s="452" t="s">
        <v>5612</v>
      </c>
      <c r="G660" s="452" t="s">
        <v>5367</v>
      </c>
      <c r="H660" s="452" t="s">
        <v>5623</v>
      </c>
      <c r="I660" s="452" t="s">
        <v>5613</v>
      </c>
      <c r="J660" s="452" t="s">
        <v>5614</v>
      </c>
      <c r="K660" s="452" t="s">
        <v>5615</v>
      </c>
      <c r="L660" s="452" t="s">
        <v>86</v>
      </c>
      <c r="M660" s="452" t="s">
        <v>420</v>
      </c>
      <c r="N660" s="452">
        <v>60527.0</v>
      </c>
      <c r="O660" s="452" t="s">
        <v>5616</v>
      </c>
      <c r="P660" s="452">
        <v>41.7600906038185</v>
      </c>
      <c r="Q660" s="452">
        <v>-87.9382557448332</v>
      </c>
      <c r="R660" s="452">
        <v>50.0</v>
      </c>
      <c r="U660" s="452" t="s">
        <v>5617</v>
      </c>
      <c r="V660" s="452" t="s">
        <v>5613</v>
      </c>
      <c r="W660" s="452" t="s">
        <v>5615</v>
      </c>
      <c r="X660" s="452" t="s">
        <v>86</v>
      </c>
      <c r="Y660" s="452" t="s">
        <v>420</v>
      </c>
      <c r="Z660" s="452" t="s">
        <v>498</v>
      </c>
      <c r="AA660" s="452">
        <v>44766.0</v>
      </c>
      <c r="AB660" s="452" t="s">
        <v>5618</v>
      </c>
      <c r="AC660" s="452" t="s">
        <v>5622</v>
      </c>
      <c r="AD660" s="452">
        <v>22.0</v>
      </c>
      <c r="AJ660" s="452" t="s">
        <v>5620</v>
      </c>
    </row>
    <row r="661" ht="15.75" customHeight="1">
      <c r="A661" s="452">
        <v>7075.0</v>
      </c>
      <c r="B661" s="452" t="s">
        <v>36</v>
      </c>
      <c r="C661" s="452" t="s">
        <v>5064</v>
      </c>
      <c r="D661" s="452" t="s">
        <v>5624</v>
      </c>
      <c r="E661" s="452" t="s">
        <v>1209</v>
      </c>
      <c r="F661" s="452" t="s">
        <v>5624</v>
      </c>
      <c r="G661" s="452" t="s">
        <v>5198</v>
      </c>
      <c r="H661" s="452" t="s">
        <v>5625</v>
      </c>
      <c r="I661" s="452" t="s">
        <v>5626</v>
      </c>
      <c r="J661" s="452" t="s">
        <v>5627</v>
      </c>
      <c r="K661" s="452" t="s">
        <v>5462</v>
      </c>
      <c r="L661" s="452" t="s">
        <v>86</v>
      </c>
      <c r="M661" s="452" t="s">
        <v>420</v>
      </c>
      <c r="N661" s="452">
        <v>6013.0</v>
      </c>
      <c r="O661" s="452" t="s">
        <v>5628</v>
      </c>
      <c r="P661" s="452">
        <v>42.0424447501421</v>
      </c>
      <c r="Q661" s="452">
        <v>-88.0431419846557</v>
      </c>
      <c r="R661" s="452">
        <v>5000.0</v>
      </c>
      <c r="U661" s="452" t="s">
        <v>5624</v>
      </c>
      <c r="V661" s="452" t="s">
        <v>5626</v>
      </c>
      <c r="W661" s="452" t="s">
        <v>5462</v>
      </c>
      <c r="X661" s="452" t="s">
        <v>86</v>
      </c>
      <c r="Y661" s="452" t="s">
        <v>420</v>
      </c>
      <c r="Z661" s="452" t="s">
        <v>498</v>
      </c>
      <c r="AA661" s="452">
        <v>45504.0</v>
      </c>
      <c r="AB661" s="452" t="s">
        <v>5626</v>
      </c>
      <c r="AC661" s="452" t="s">
        <v>5629</v>
      </c>
      <c r="AD661" s="452">
        <v>25.0</v>
      </c>
      <c r="AL661" s="452" t="s">
        <v>5630</v>
      </c>
    </row>
    <row r="662" ht="15.75" customHeight="1">
      <c r="A662" s="452">
        <v>7076.0</v>
      </c>
      <c r="B662" s="452" t="s">
        <v>36</v>
      </c>
      <c r="C662" s="452" t="s">
        <v>5064</v>
      </c>
      <c r="D662" s="452" t="s">
        <v>5631</v>
      </c>
      <c r="E662" s="452" t="s">
        <v>812</v>
      </c>
      <c r="F662" s="452" t="s">
        <v>5632</v>
      </c>
      <c r="G662" s="452" t="s">
        <v>5633</v>
      </c>
      <c r="H662" s="452" t="s">
        <v>5634</v>
      </c>
      <c r="I662" s="452" t="s">
        <v>5635</v>
      </c>
      <c r="J662" s="452" t="s">
        <v>5636</v>
      </c>
      <c r="K662" s="452" t="s">
        <v>1377</v>
      </c>
      <c r="L662" s="452" t="s">
        <v>95</v>
      </c>
      <c r="M662" s="452" t="s">
        <v>420</v>
      </c>
      <c r="N662" s="452">
        <v>78757.0</v>
      </c>
      <c r="P662" s="452">
        <v>30.360394007423</v>
      </c>
      <c r="Q662" s="452">
        <v>-97.7421397603813</v>
      </c>
      <c r="R662" s="452">
        <v>10000.0</v>
      </c>
      <c r="U662" s="452" t="s">
        <v>5631</v>
      </c>
      <c r="V662" s="452" t="s">
        <v>5635</v>
      </c>
      <c r="W662" s="452" t="s">
        <v>5637</v>
      </c>
      <c r="X662" s="452" t="s">
        <v>248</v>
      </c>
      <c r="Y662" s="452" t="s">
        <v>420</v>
      </c>
      <c r="Z662" s="452" t="s">
        <v>498</v>
      </c>
      <c r="AB662" s="452" t="s">
        <v>5638</v>
      </c>
      <c r="AC662" s="452" t="s">
        <v>5639</v>
      </c>
      <c r="AD662" s="452">
        <v>25.0</v>
      </c>
      <c r="AE662" s="452" t="s">
        <v>5640</v>
      </c>
      <c r="AJ662" s="452" t="s">
        <v>5641</v>
      </c>
    </row>
    <row r="663" ht="15.75" customHeight="1">
      <c r="A663" s="452">
        <v>7077.0</v>
      </c>
      <c r="B663" s="452" t="s">
        <v>36</v>
      </c>
      <c r="C663" s="452" t="s">
        <v>5064</v>
      </c>
      <c r="D663" s="452" t="s">
        <v>5642</v>
      </c>
      <c r="E663" s="452" t="s">
        <v>812</v>
      </c>
      <c r="F663" s="452" t="s">
        <v>5642</v>
      </c>
      <c r="G663" s="452" t="s">
        <v>5067</v>
      </c>
      <c r="H663" s="452" t="s">
        <v>2757</v>
      </c>
      <c r="I663" s="452" t="s">
        <v>5643</v>
      </c>
      <c r="J663" s="452" t="s">
        <v>5644</v>
      </c>
      <c r="K663" s="452" t="s">
        <v>430</v>
      </c>
      <c r="L663" s="452" t="s">
        <v>26</v>
      </c>
      <c r="M663" s="452" t="s">
        <v>420</v>
      </c>
      <c r="N663" s="452">
        <v>94804.0</v>
      </c>
      <c r="O663" s="452" t="s">
        <v>5645</v>
      </c>
      <c r="P663" s="452">
        <v>37.9201550070719</v>
      </c>
      <c r="Q663" s="452">
        <v>-122.35119301612</v>
      </c>
      <c r="R663" s="452">
        <v>22.0</v>
      </c>
      <c r="U663" s="452" t="s">
        <v>5642</v>
      </c>
      <c r="V663" s="452" t="s">
        <v>5643</v>
      </c>
      <c r="W663" s="452" t="s">
        <v>430</v>
      </c>
      <c r="X663" s="452" t="s">
        <v>26</v>
      </c>
      <c r="Y663" s="452" t="s">
        <v>420</v>
      </c>
      <c r="Z663" s="452" t="s">
        <v>498</v>
      </c>
      <c r="AA663" s="452">
        <v>44413.0</v>
      </c>
      <c r="AB663" s="452" t="s">
        <v>5646</v>
      </c>
      <c r="AC663" s="452" t="s">
        <v>5647</v>
      </c>
      <c r="AD663" s="452">
        <v>25.0</v>
      </c>
      <c r="AJ663" s="452" t="s">
        <v>5648</v>
      </c>
    </row>
    <row r="664" ht="15.75" customHeight="1">
      <c r="A664" s="452">
        <v>7078.0</v>
      </c>
      <c r="B664" s="452" t="s">
        <v>36</v>
      </c>
      <c r="C664" s="452" t="s">
        <v>5064</v>
      </c>
      <c r="D664" s="452" t="s">
        <v>5642</v>
      </c>
      <c r="E664" s="452" t="s">
        <v>812</v>
      </c>
      <c r="F664" s="452" t="s">
        <v>5642</v>
      </c>
      <c r="G664" s="452" t="s">
        <v>5115</v>
      </c>
      <c r="H664" s="452" t="s">
        <v>2757</v>
      </c>
      <c r="I664" s="452" t="s">
        <v>5643</v>
      </c>
      <c r="J664" s="452" t="s">
        <v>5644</v>
      </c>
      <c r="K664" s="452" t="s">
        <v>430</v>
      </c>
      <c r="L664" s="452" t="s">
        <v>26</v>
      </c>
      <c r="M664" s="452" t="s">
        <v>420</v>
      </c>
      <c r="N664" s="452">
        <v>94804.0</v>
      </c>
      <c r="O664" s="452" t="s">
        <v>5645</v>
      </c>
      <c r="P664" s="452">
        <v>37.9201550070719</v>
      </c>
      <c r="Q664" s="452">
        <v>-122.35119301612</v>
      </c>
      <c r="R664" s="452">
        <v>21.0</v>
      </c>
      <c r="U664" s="452" t="s">
        <v>5642</v>
      </c>
      <c r="V664" s="452" t="s">
        <v>5643</v>
      </c>
      <c r="W664" s="452" t="s">
        <v>430</v>
      </c>
      <c r="X664" s="452" t="s">
        <v>26</v>
      </c>
      <c r="Y664" s="452" t="s">
        <v>420</v>
      </c>
      <c r="Z664" s="452" t="s">
        <v>498</v>
      </c>
      <c r="AA664" s="452">
        <v>44413.0</v>
      </c>
      <c r="AB664" s="452" t="s">
        <v>5646</v>
      </c>
      <c r="AC664" s="452" t="s">
        <v>5647</v>
      </c>
      <c r="AD664" s="452">
        <v>25.0</v>
      </c>
      <c r="AJ664" s="452" t="s">
        <v>5648</v>
      </c>
    </row>
    <row r="665" ht="15.75" customHeight="1">
      <c r="A665" s="452">
        <v>7079.0</v>
      </c>
      <c r="B665" s="452" t="s">
        <v>36</v>
      </c>
      <c r="C665" s="452" t="s">
        <v>5064</v>
      </c>
      <c r="D665" s="452" t="s">
        <v>5649</v>
      </c>
      <c r="E665" s="452" t="s">
        <v>812</v>
      </c>
      <c r="F665" s="452" t="s">
        <v>1231</v>
      </c>
      <c r="G665" s="452" t="s">
        <v>5152</v>
      </c>
      <c r="H665" s="452" t="s">
        <v>5650</v>
      </c>
      <c r="I665" s="452" t="s">
        <v>5651</v>
      </c>
      <c r="J665" s="452" t="s">
        <v>5652</v>
      </c>
      <c r="K665" s="452" t="s">
        <v>1231</v>
      </c>
      <c r="L665" s="452" t="s">
        <v>127</v>
      </c>
      <c r="M665" s="452" t="s">
        <v>420</v>
      </c>
      <c r="N665" s="452">
        <v>28216.0</v>
      </c>
      <c r="O665" s="452" t="s">
        <v>5653</v>
      </c>
      <c r="P665" s="452">
        <v>35.2799428404358</v>
      </c>
      <c r="Q665" s="452">
        <v>-80.8772882598853</v>
      </c>
      <c r="R665" s="452">
        <v>60.0</v>
      </c>
      <c r="U665" s="452" t="s">
        <v>5654</v>
      </c>
      <c r="V665" s="452" t="s">
        <v>5655</v>
      </c>
      <c r="W665" s="452" t="s">
        <v>1231</v>
      </c>
      <c r="X665" s="452" t="s">
        <v>127</v>
      </c>
      <c r="Y665" s="452" t="s">
        <v>420</v>
      </c>
      <c r="Z665" s="452" t="s">
        <v>498</v>
      </c>
      <c r="AA665" s="452">
        <v>45289.0</v>
      </c>
      <c r="AB665" s="452" t="s">
        <v>1234</v>
      </c>
      <c r="AC665" s="452" t="s">
        <v>5656</v>
      </c>
      <c r="AD665" s="452">
        <v>25.0</v>
      </c>
    </row>
    <row r="666" ht="15.75" customHeight="1">
      <c r="A666" s="452">
        <v>7080.0</v>
      </c>
      <c r="B666" s="452" t="s">
        <v>36</v>
      </c>
      <c r="C666" s="452" t="s">
        <v>5064</v>
      </c>
      <c r="D666" s="452" t="s">
        <v>5657</v>
      </c>
      <c r="E666" s="452" t="s">
        <v>812</v>
      </c>
      <c r="F666" s="452" t="s">
        <v>1231</v>
      </c>
      <c r="G666" s="452" t="s">
        <v>5152</v>
      </c>
      <c r="H666" s="452" t="s">
        <v>5658</v>
      </c>
      <c r="I666" s="452" t="s">
        <v>5659</v>
      </c>
      <c r="J666" s="452" t="s">
        <v>5652</v>
      </c>
      <c r="K666" s="452" t="s">
        <v>1231</v>
      </c>
      <c r="L666" s="452" t="s">
        <v>127</v>
      </c>
      <c r="M666" s="452" t="s">
        <v>420</v>
      </c>
      <c r="N666" s="452">
        <v>28216.0</v>
      </c>
      <c r="O666" s="452" t="s">
        <v>5660</v>
      </c>
      <c r="P666" s="452">
        <v>35.2799428404358</v>
      </c>
      <c r="Q666" s="452">
        <v>-80.8772882598853</v>
      </c>
      <c r="R666" s="452">
        <v>150.0</v>
      </c>
      <c r="U666" s="452" t="s">
        <v>5654</v>
      </c>
      <c r="V666" s="452" t="s">
        <v>5655</v>
      </c>
      <c r="W666" s="452" t="s">
        <v>1231</v>
      </c>
      <c r="X666" s="452" t="s">
        <v>127</v>
      </c>
      <c r="Y666" s="452" t="s">
        <v>420</v>
      </c>
      <c r="Z666" s="452" t="s">
        <v>498</v>
      </c>
      <c r="AA666" s="452">
        <v>45289.0</v>
      </c>
      <c r="AB666" s="452" t="s">
        <v>1234</v>
      </c>
      <c r="AC666" s="452" t="s">
        <v>5661</v>
      </c>
      <c r="AD666" s="452">
        <v>17.0</v>
      </c>
    </row>
    <row r="667" ht="15.75" customHeight="1">
      <c r="A667" s="452">
        <v>7081.0</v>
      </c>
      <c r="B667" s="452" t="s">
        <v>36</v>
      </c>
      <c r="C667" s="452" t="s">
        <v>5064</v>
      </c>
      <c r="D667" s="452" t="s">
        <v>5662</v>
      </c>
      <c r="E667" s="452" t="s">
        <v>1209</v>
      </c>
      <c r="F667" s="452" t="s">
        <v>5663</v>
      </c>
      <c r="G667" s="452" t="s">
        <v>5067</v>
      </c>
      <c r="H667" s="452" t="s">
        <v>5664</v>
      </c>
      <c r="I667" s="452" t="s">
        <v>5665</v>
      </c>
      <c r="J667" s="452" t="s">
        <v>5666</v>
      </c>
      <c r="K667" s="452" t="s">
        <v>711</v>
      </c>
      <c r="L667" s="452" t="s">
        <v>179</v>
      </c>
      <c r="M667" s="452" t="s">
        <v>420</v>
      </c>
      <c r="N667" s="452">
        <v>19341.0</v>
      </c>
      <c r="O667" s="452" t="s">
        <v>5667</v>
      </c>
      <c r="P667" s="452">
        <v>40.0596416265453</v>
      </c>
      <c r="Q667" s="452">
        <v>-75.6428865450936</v>
      </c>
      <c r="R667" s="452">
        <v>65.0</v>
      </c>
      <c r="U667" s="452" t="s">
        <v>5668</v>
      </c>
      <c r="V667" s="452" t="s">
        <v>5665</v>
      </c>
      <c r="W667" s="452" t="s">
        <v>5669</v>
      </c>
      <c r="X667" s="452" t="s">
        <v>658</v>
      </c>
      <c r="Y667" s="452" t="s">
        <v>659</v>
      </c>
      <c r="Z667" s="452" t="s">
        <v>498</v>
      </c>
      <c r="AA667" s="452">
        <v>45084.0</v>
      </c>
      <c r="AB667" s="452" t="s">
        <v>5670</v>
      </c>
      <c r="AC667" s="452" t="s">
        <v>5671</v>
      </c>
      <c r="AD667" s="452">
        <v>29.0</v>
      </c>
      <c r="AJ667" s="452" t="s">
        <v>5665</v>
      </c>
    </row>
    <row r="668" ht="15.75" customHeight="1">
      <c r="A668" s="452">
        <v>7082.0</v>
      </c>
      <c r="B668" s="452" t="s">
        <v>36</v>
      </c>
      <c r="C668" s="452" t="s">
        <v>5064</v>
      </c>
      <c r="D668" s="452" t="s">
        <v>5672</v>
      </c>
      <c r="E668" s="452" t="s">
        <v>1209</v>
      </c>
      <c r="F668" s="452" t="s">
        <v>5673</v>
      </c>
      <c r="G668" s="452" t="s">
        <v>5115</v>
      </c>
      <c r="H668" s="452" t="s">
        <v>5674</v>
      </c>
      <c r="I668" s="452" t="s">
        <v>5675</v>
      </c>
      <c r="J668" s="452" t="s">
        <v>5676</v>
      </c>
      <c r="K668" s="452" t="s">
        <v>711</v>
      </c>
      <c r="L668" s="452" t="s">
        <v>179</v>
      </c>
      <c r="M668" s="452" t="s">
        <v>420</v>
      </c>
      <c r="N668" s="452">
        <v>19341.0</v>
      </c>
      <c r="O668" s="452" t="s">
        <v>5667</v>
      </c>
      <c r="P668" s="452">
        <v>40.0596416265453</v>
      </c>
      <c r="Q668" s="452">
        <v>-75.6428865450936</v>
      </c>
      <c r="R668" s="452">
        <v>72.0</v>
      </c>
      <c r="U668" s="452" t="s">
        <v>5668</v>
      </c>
      <c r="V668" s="452" t="s">
        <v>5675</v>
      </c>
      <c r="W668" s="452" t="s">
        <v>5669</v>
      </c>
      <c r="X668" s="452" t="s">
        <v>658</v>
      </c>
      <c r="Y668" s="452" t="s">
        <v>659</v>
      </c>
      <c r="Z668" s="452" t="s">
        <v>498</v>
      </c>
      <c r="AA668" s="452">
        <v>45084.0</v>
      </c>
      <c r="AB668" s="452" t="s">
        <v>5670</v>
      </c>
      <c r="AC668" s="452" t="s">
        <v>5677</v>
      </c>
      <c r="AD668" s="452">
        <v>16.0</v>
      </c>
      <c r="AJ668" s="452" t="s">
        <v>5675</v>
      </c>
    </row>
    <row r="669" ht="15.75" customHeight="1">
      <c r="A669" s="452">
        <v>7083.0</v>
      </c>
      <c r="B669" s="452" t="s">
        <v>36</v>
      </c>
      <c r="C669" s="452" t="s">
        <v>5064</v>
      </c>
      <c r="D669" s="452" t="s">
        <v>5678</v>
      </c>
      <c r="E669" s="452" t="s">
        <v>812</v>
      </c>
      <c r="F669" s="452" t="s">
        <v>5679</v>
      </c>
      <c r="G669" s="452" t="s">
        <v>5067</v>
      </c>
      <c r="H669" s="452" t="s">
        <v>5680</v>
      </c>
      <c r="I669" s="452" t="s">
        <v>5681</v>
      </c>
      <c r="J669" s="452" t="s">
        <v>5682</v>
      </c>
      <c r="K669" s="452" t="s">
        <v>5679</v>
      </c>
      <c r="L669" s="452" t="s">
        <v>32</v>
      </c>
      <c r="M669" s="452" t="s">
        <v>420</v>
      </c>
      <c r="N669" s="452">
        <v>43035.0</v>
      </c>
      <c r="O669" s="452" t="s">
        <v>5683</v>
      </c>
      <c r="P669" s="452">
        <v>40.1541289851462</v>
      </c>
      <c r="Q669" s="452">
        <v>-83.0089641293216</v>
      </c>
      <c r="R669" s="452">
        <v>65.0</v>
      </c>
      <c r="U669" s="452" t="s">
        <v>5678</v>
      </c>
      <c r="V669" s="452" t="s">
        <v>5681</v>
      </c>
      <c r="W669" s="452" t="s">
        <v>5679</v>
      </c>
      <c r="X669" s="452" t="s">
        <v>32</v>
      </c>
      <c r="Y669" s="452" t="s">
        <v>420</v>
      </c>
      <c r="Z669" s="452" t="s">
        <v>498</v>
      </c>
      <c r="AA669" s="452">
        <v>44891.0</v>
      </c>
      <c r="AB669" s="452" t="s">
        <v>5684</v>
      </c>
      <c r="AC669" s="452" t="s">
        <v>5685</v>
      </c>
      <c r="AD669" s="452">
        <v>26.0</v>
      </c>
      <c r="AE669" s="452" t="s">
        <v>5686</v>
      </c>
      <c r="AJ669" s="452" t="s">
        <v>5687</v>
      </c>
    </row>
    <row r="670" ht="15.75" customHeight="1">
      <c r="A670" s="452">
        <v>7084.0</v>
      </c>
      <c r="B670" s="452" t="s">
        <v>36</v>
      </c>
      <c r="C670" s="452" t="s">
        <v>5064</v>
      </c>
      <c r="D670" s="452" t="s">
        <v>5688</v>
      </c>
      <c r="E670" s="452" t="s">
        <v>812</v>
      </c>
      <c r="F670" s="452" t="s">
        <v>5688</v>
      </c>
      <c r="G670" s="452" t="s">
        <v>5067</v>
      </c>
      <c r="H670" s="452" t="s">
        <v>5689</v>
      </c>
      <c r="I670" s="452" t="s">
        <v>5690</v>
      </c>
      <c r="J670" s="452" t="s">
        <v>5691</v>
      </c>
      <c r="K670" s="452" t="s">
        <v>536</v>
      </c>
      <c r="L670" s="452" t="s">
        <v>26</v>
      </c>
      <c r="M670" s="452" t="s">
        <v>420</v>
      </c>
      <c r="N670" s="452">
        <v>92010.0</v>
      </c>
      <c r="O670" s="452" t="s">
        <v>5692</v>
      </c>
      <c r="P670" s="452">
        <v>33.1336625455159</v>
      </c>
      <c r="Q670" s="452">
        <v>-117.257091118109</v>
      </c>
      <c r="U670" s="452" t="s">
        <v>5688</v>
      </c>
      <c r="V670" s="452" t="s">
        <v>5690</v>
      </c>
      <c r="W670" s="452" t="s">
        <v>536</v>
      </c>
      <c r="X670" s="452" t="s">
        <v>26</v>
      </c>
      <c r="Y670" s="452" t="s">
        <v>420</v>
      </c>
      <c r="AB670" s="452" t="s">
        <v>5693</v>
      </c>
      <c r="AC670" s="452" t="s">
        <v>5694</v>
      </c>
      <c r="AD670" s="452">
        <v>20.0</v>
      </c>
    </row>
    <row r="671" ht="15.75" customHeight="1">
      <c r="A671" s="452">
        <v>7085.0</v>
      </c>
      <c r="B671" s="452" t="s">
        <v>36</v>
      </c>
      <c r="C671" s="452" t="s">
        <v>5064</v>
      </c>
      <c r="D671" s="452" t="s">
        <v>5695</v>
      </c>
      <c r="E671" s="452" t="s">
        <v>812</v>
      </c>
      <c r="F671" s="452" t="s">
        <v>5696</v>
      </c>
      <c r="G671" s="452" t="s">
        <v>5067</v>
      </c>
      <c r="H671" s="452" t="s">
        <v>5697</v>
      </c>
      <c r="I671" s="452" t="s">
        <v>4230</v>
      </c>
      <c r="J671" s="452" t="s">
        <v>5698</v>
      </c>
      <c r="K671" s="452" t="s">
        <v>5699</v>
      </c>
      <c r="L671" s="452" t="s">
        <v>5700</v>
      </c>
      <c r="M671" s="452" t="s">
        <v>618</v>
      </c>
      <c r="O671" s="452" t="s">
        <v>5701</v>
      </c>
      <c r="P671" s="452">
        <v>44.6611613</v>
      </c>
      <c r="Q671" s="452">
        <v>-63.5426839</v>
      </c>
      <c r="R671" s="452">
        <v>55.0</v>
      </c>
      <c r="U671" s="452" t="s">
        <v>5696</v>
      </c>
      <c r="V671" s="452" t="s">
        <v>5702</v>
      </c>
      <c r="W671" s="452" t="s">
        <v>5699</v>
      </c>
      <c r="X671" s="452" t="s">
        <v>5700</v>
      </c>
      <c r="Y671" s="452" t="s">
        <v>618</v>
      </c>
      <c r="Z671" s="452" t="s">
        <v>498</v>
      </c>
      <c r="AA671" s="452">
        <v>44774.0</v>
      </c>
      <c r="AB671" s="452" t="s">
        <v>5703</v>
      </c>
      <c r="AC671" s="452" t="s">
        <v>5704</v>
      </c>
      <c r="AD671" s="452">
        <v>28.0</v>
      </c>
      <c r="AE671" s="452" t="s">
        <v>5705</v>
      </c>
      <c r="AJ671" s="452" t="s">
        <v>5706</v>
      </c>
    </row>
    <row r="672" ht="15.75" customHeight="1">
      <c r="A672" s="452">
        <v>7086.0</v>
      </c>
      <c r="B672" s="452" t="s">
        <v>36</v>
      </c>
      <c r="C672" s="452" t="s">
        <v>5064</v>
      </c>
      <c r="D672" s="452" t="s">
        <v>5707</v>
      </c>
      <c r="E672" s="452" t="s">
        <v>812</v>
      </c>
      <c r="F672" s="452" t="s">
        <v>5708</v>
      </c>
      <c r="G672" s="452" t="s">
        <v>5067</v>
      </c>
      <c r="H672" s="452" t="s">
        <v>5317</v>
      </c>
      <c r="I672" s="452" t="s">
        <v>5709</v>
      </c>
      <c r="J672" s="452" t="s">
        <v>5710</v>
      </c>
      <c r="K672" s="452" t="s">
        <v>3588</v>
      </c>
      <c r="L672" s="452" t="s">
        <v>114</v>
      </c>
      <c r="M672" s="452" t="s">
        <v>420</v>
      </c>
      <c r="N672" s="452">
        <v>80112.0</v>
      </c>
      <c r="O672" s="452" t="s">
        <v>5711</v>
      </c>
      <c r="P672" s="452">
        <v>39.5819958681116</v>
      </c>
      <c r="Q672" s="452">
        <v>-104.837602031412</v>
      </c>
      <c r="R672" s="452">
        <v>30.0</v>
      </c>
      <c r="U672" s="452" t="s">
        <v>5707</v>
      </c>
      <c r="V672" s="452" t="s">
        <v>5712</v>
      </c>
      <c r="W672" s="452" t="s">
        <v>3588</v>
      </c>
      <c r="X672" s="452" t="s">
        <v>114</v>
      </c>
      <c r="Y672" s="452" t="s">
        <v>420</v>
      </c>
      <c r="Z672" s="452" t="s">
        <v>498</v>
      </c>
      <c r="AA672" s="452">
        <v>44443.0</v>
      </c>
      <c r="AB672" s="452" t="s">
        <v>5713</v>
      </c>
      <c r="AC672" s="452" t="s">
        <v>5714</v>
      </c>
      <c r="AD672" s="452">
        <v>26.0</v>
      </c>
      <c r="AJ672" s="452" t="s">
        <v>5715</v>
      </c>
    </row>
    <row r="673" ht="15.75" customHeight="1">
      <c r="A673" s="452">
        <v>7087.0</v>
      </c>
      <c r="B673" s="452" t="s">
        <v>36</v>
      </c>
      <c r="C673" s="452" t="s">
        <v>5064</v>
      </c>
      <c r="D673" s="452" t="s">
        <v>5716</v>
      </c>
      <c r="E673" s="452" t="s">
        <v>812</v>
      </c>
      <c r="F673" s="452" t="s">
        <v>5716</v>
      </c>
      <c r="G673" s="452" t="s">
        <v>5067</v>
      </c>
      <c r="H673" s="452" t="s">
        <v>5717</v>
      </c>
      <c r="I673" s="452" t="s">
        <v>5718</v>
      </c>
      <c r="J673" s="452" t="s">
        <v>5719</v>
      </c>
      <c r="K673" s="452" t="s">
        <v>5720</v>
      </c>
      <c r="L673" s="452" t="s">
        <v>42</v>
      </c>
      <c r="M673" s="452" t="s">
        <v>420</v>
      </c>
      <c r="N673" s="452">
        <v>49707.0</v>
      </c>
      <c r="O673" s="452" t="s">
        <v>5721</v>
      </c>
      <c r="P673" s="452">
        <v>45.069170884781</v>
      </c>
      <c r="Q673" s="452">
        <v>-83.4396322035671</v>
      </c>
      <c r="R673" s="452">
        <v>15.0</v>
      </c>
      <c r="U673" s="452" t="s">
        <v>5716</v>
      </c>
      <c r="V673" s="452" t="s">
        <v>5718</v>
      </c>
      <c r="W673" s="452" t="s">
        <v>5720</v>
      </c>
      <c r="X673" s="452" t="s">
        <v>42</v>
      </c>
      <c r="Y673" s="452" t="s">
        <v>420</v>
      </c>
      <c r="Z673" s="452" t="s">
        <v>498</v>
      </c>
      <c r="AA673" s="452">
        <v>45340.0</v>
      </c>
      <c r="AC673" s="452" t="s">
        <v>5722</v>
      </c>
      <c r="AD673" s="452">
        <v>26.0</v>
      </c>
      <c r="AF673" s="452" t="s">
        <v>5723</v>
      </c>
      <c r="AK673" s="452" t="s">
        <v>5724</v>
      </c>
    </row>
    <row r="674" ht="15.75" customHeight="1">
      <c r="A674" s="452">
        <v>7088.0</v>
      </c>
      <c r="B674" s="452" t="s">
        <v>36</v>
      </c>
      <c r="C674" s="452" t="s">
        <v>5064</v>
      </c>
      <c r="D674" s="452" t="s">
        <v>5725</v>
      </c>
      <c r="E674" s="452" t="s">
        <v>1209</v>
      </c>
      <c r="F674" s="452" t="s">
        <v>5725</v>
      </c>
      <c r="G674" s="452" t="s">
        <v>5726</v>
      </c>
      <c r="H674" s="452" t="s">
        <v>5727</v>
      </c>
      <c r="I674" s="452" t="s">
        <v>5728</v>
      </c>
      <c r="J674" s="452" t="s">
        <v>5729</v>
      </c>
      <c r="K674" s="452" t="s">
        <v>5730</v>
      </c>
      <c r="L674" s="452" t="s">
        <v>2472</v>
      </c>
      <c r="M674" s="452" t="s">
        <v>420</v>
      </c>
      <c r="N674" s="452">
        <v>6795.0</v>
      </c>
      <c r="O674" s="452" t="s">
        <v>5731</v>
      </c>
      <c r="P674" s="452">
        <v>41.61621</v>
      </c>
      <c r="Q674" s="452">
        <v>-73.09599</v>
      </c>
      <c r="R674" s="452">
        <v>30.0</v>
      </c>
      <c r="U674" s="452" t="s">
        <v>5725</v>
      </c>
      <c r="V674" s="452" t="s">
        <v>5728</v>
      </c>
      <c r="W674" s="452" t="s">
        <v>5730</v>
      </c>
      <c r="X674" s="452" t="s">
        <v>2472</v>
      </c>
      <c r="Y674" s="452" t="s">
        <v>420</v>
      </c>
      <c r="Z674" s="452" t="s">
        <v>498</v>
      </c>
      <c r="AB674" s="452" t="s">
        <v>5728</v>
      </c>
      <c r="AC674" s="452" t="s">
        <v>5732</v>
      </c>
      <c r="AD674" s="452">
        <v>22.0</v>
      </c>
      <c r="AE674" s="452" t="s">
        <v>5733</v>
      </c>
      <c r="AJ674" s="452" t="s">
        <v>5728</v>
      </c>
      <c r="AL674" s="452" t="s">
        <v>5734</v>
      </c>
    </row>
    <row r="675" ht="15.75" customHeight="1">
      <c r="A675" s="452">
        <v>7089.0</v>
      </c>
      <c r="B675" s="452" t="s">
        <v>36</v>
      </c>
      <c r="C675" s="452" t="s">
        <v>5064</v>
      </c>
      <c r="D675" s="452" t="s">
        <v>5735</v>
      </c>
      <c r="E675" s="452" t="s">
        <v>1209</v>
      </c>
      <c r="F675" s="452" t="s">
        <v>5736</v>
      </c>
      <c r="G675" s="452" t="s">
        <v>5152</v>
      </c>
      <c r="H675" s="452" t="s">
        <v>5737</v>
      </c>
      <c r="I675" s="452" t="s">
        <v>5738</v>
      </c>
      <c r="J675" s="452" t="s">
        <v>5739</v>
      </c>
      <c r="K675" s="452" t="s">
        <v>5740</v>
      </c>
      <c r="L675" s="452" t="s">
        <v>195</v>
      </c>
      <c r="M675" s="452" t="s">
        <v>420</v>
      </c>
      <c r="N675" s="452">
        <v>33431.0</v>
      </c>
      <c r="O675" s="452" t="s">
        <v>5741</v>
      </c>
      <c r="P675" s="452">
        <v>26.3699445762137</v>
      </c>
      <c r="Q675" s="452">
        <v>-80.1286399044167</v>
      </c>
      <c r="R675" s="452">
        <v>10.0</v>
      </c>
      <c r="S675" s="452">
        <v>20.0</v>
      </c>
      <c r="T675" s="452" t="s">
        <v>5742</v>
      </c>
      <c r="U675" s="452" t="s">
        <v>5743</v>
      </c>
      <c r="V675" s="452" t="s">
        <v>5744</v>
      </c>
      <c r="W675" s="452" t="s">
        <v>5745</v>
      </c>
      <c r="Y675" s="452" t="s">
        <v>2301</v>
      </c>
      <c r="Z675" s="452" t="s">
        <v>498</v>
      </c>
      <c r="AA675" s="452">
        <v>45340.0</v>
      </c>
      <c r="AC675" s="452" t="s">
        <v>5746</v>
      </c>
      <c r="AD675" s="452">
        <v>11.0</v>
      </c>
      <c r="AF675" s="452" t="s">
        <v>5747</v>
      </c>
      <c r="AK675" s="452" t="s">
        <v>5748</v>
      </c>
    </row>
    <row r="676" ht="15.75" customHeight="1">
      <c r="A676" s="452">
        <v>7090.0</v>
      </c>
      <c r="B676" s="452" t="s">
        <v>36</v>
      </c>
      <c r="C676" s="452" t="s">
        <v>5064</v>
      </c>
      <c r="D676" s="452" t="s">
        <v>5749</v>
      </c>
      <c r="E676" s="452" t="s">
        <v>812</v>
      </c>
      <c r="F676" s="452" t="s">
        <v>5750</v>
      </c>
      <c r="G676" s="452" t="s">
        <v>5067</v>
      </c>
      <c r="H676" s="452" t="s">
        <v>5751</v>
      </c>
      <c r="I676" s="452" t="s">
        <v>5752</v>
      </c>
      <c r="J676" s="452" t="s">
        <v>5753</v>
      </c>
      <c r="K676" s="452" t="s">
        <v>5754</v>
      </c>
      <c r="L676" s="452" t="s">
        <v>86</v>
      </c>
      <c r="M676" s="452" t="s">
        <v>420</v>
      </c>
      <c r="N676" s="452">
        <v>60124.0</v>
      </c>
      <c r="O676" s="452" t="s">
        <v>5755</v>
      </c>
      <c r="P676" s="452">
        <v>42.0900095218178</v>
      </c>
      <c r="Q676" s="452">
        <v>-88.3408250190748</v>
      </c>
      <c r="U676" s="452" t="s">
        <v>5756</v>
      </c>
      <c r="V676" s="452" t="s">
        <v>5752</v>
      </c>
      <c r="W676" s="452" t="s">
        <v>5757</v>
      </c>
      <c r="Y676" s="452" t="s">
        <v>659</v>
      </c>
      <c r="Z676" s="452" t="s">
        <v>498</v>
      </c>
      <c r="AA676" s="452">
        <v>45289.0</v>
      </c>
      <c r="AB676" s="452" t="s">
        <v>5758</v>
      </c>
      <c r="AC676" s="452" t="s">
        <v>5759</v>
      </c>
      <c r="AD676" s="452">
        <v>23.0</v>
      </c>
    </row>
    <row r="677" ht="15.75" customHeight="1">
      <c r="A677" s="452">
        <v>7091.0</v>
      </c>
      <c r="B677" s="452" t="s">
        <v>36</v>
      </c>
      <c r="C677" s="452" t="s">
        <v>5064</v>
      </c>
      <c r="D677" s="452" t="s">
        <v>5760</v>
      </c>
      <c r="E677" s="452" t="s">
        <v>812</v>
      </c>
      <c r="F677" s="452" t="s">
        <v>5761</v>
      </c>
      <c r="G677" s="452" t="s">
        <v>5152</v>
      </c>
      <c r="H677" s="452" t="s">
        <v>5762</v>
      </c>
      <c r="I677" s="452" t="s">
        <v>5763</v>
      </c>
      <c r="J677" s="452" t="s">
        <v>5764</v>
      </c>
      <c r="K677" s="452" t="s">
        <v>1229</v>
      </c>
      <c r="L677" s="452" t="s">
        <v>95</v>
      </c>
      <c r="M677" s="452" t="s">
        <v>420</v>
      </c>
      <c r="N677" s="452">
        <v>77080.0</v>
      </c>
      <c r="O677" s="452" t="s">
        <v>5765</v>
      </c>
      <c r="P677" s="452">
        <v>29.8332667803718</v>
      </c>
      <c r="Q677" s="452">
        <v>-95.5151790754564</v>
      </c>
      <c r="R677" s="452">
        <v>30.0</v>
      </c>
      <c r="U677" s="452" t="s">
        <v>5760</v>
      </c>
      <c r="V677" s="452" t="s">
        <v>5763</v>
      </c>
      <c r="W677" s="452" t="s">
        <v>1229</v>
      </c>
      <c r="X677" s="452" t="s">
        <v>95</v>
      </c>
      <c r="Y677" s="452" t="s">
        <v>420</v>
      </c>
      <c r="Z677" s="452" t="s">
        <v>498</v>
      </c>
      <c r="AA677" s="452">
        <v>45336.0</v>
      </c>
      <c r="AB677" s="452" t="s">
        <v>5157</v>
      </c>
      <c r="AC677" s="452" t="s">
        <v>5766</v>
      </c>
      <c r="AD677" s="452">
        <v>20.0</v>
      </c>
      <c r="AF677" s="452" t="s">
        <v>5767</v>
      </c>
      <c r="AH677" s="452" t="s">
        <v>5768</v>
      </c>
      <c r="AK677" s="452" t="s">
        <v>5769</v>
      </c>
    </row>
    <row r="678" ht="15.75" customHeight="1">
      <c r="A678" s="452">
        <v>7092.0</v>
      </c>
      <c r="B678" s="452" t="s">
        <v>36</v>
      </c>
      <c r="C678" s="452" t="s">
        <v>5064</v>
      </c>
      <c r="D678" s="452" t="s">
        <v>5770</v>
      </c>
      <c r="E678" s="452" t="s">
        <v>1209</v>
      </c>
      <c r="F678" s="452" t="s">
        <v>5770</v>
      </c>
      <c r="G678" s="452" t="s">
        <v>5067</v>
      </c>
      <c r="H678" s="452" t="s">
        <v>2757</v>
      </c>
      <c r="I678" s="452" t="s">
        <v>5771</v>
      </c>
      <c r="J678" s="452" t="s">
        <v>5772</v>
      </c>
      <c r="K678" s="452" t="s">
        <v>5773</v>
      </c>
      <c r="L678" s="452" t="s">
        <v>179</v>
      </c>
      <c r="M678" s="452" t="s">
        <v>420</v>
      </c>
      <c r="N678" s="452">
        <v>18106.0</v>
      </c>
      <c r="O678" s="452" t="s">
        <v>5774</v>
      </c>
      <c r="P678" s="452">
        <v>40.587011672912</v>
      </c>
      <c r="Q678" s="452">
        <v>-75.5975424611629</v>
      </c>
      <c r="R678" s="452">
        <v>60.0</v>
      </c>
      <c r="U678" s="452" t="s">
        <v>5770</v>
      </c>
      <c r="V678" s="452" t="s">
        <v>5771</v>
      </c>
      <c r="W678" s="452" t="s">
        <v>5773</v>
      </c>
      <c r="X678" s="452" t="s">
        <v>179</v>
      </c>
      <c r="Y678" s="452" t="s">
        <v>420</v>
      </c>
      <c r="Z678" s="452" t="s">
        <v>498</v>
      </c>
      <c r="AA678" s="452">
        <v>45289.0</v>
      </c>
      <c r="AB678" s="452" t="s">
        <v>5775</v>
      </c>
      <c r="AC678" s="452" t="s">
        <v>5776</v>
      </c>
      <c r="AD678" s="452">
        <v>30.0</v>
      </c>
      <c r="AE678" s="452" t="s">
        <v>5777</v>
      </c>
    </row>
    <row r="679" ht="15.75" customHeight="1">
      <c r="A679" s="452">
        <v>7093.0</v>
      </c>
      <c r="B679" s="452" t="s">
        <v>36</v>
      </c>
      <c r="C679" s="452" t="s">
        <v>5064</v>
      </c>
      <c r="D679" s="452" t="s">
        <v>5770</v>
      </c>
      <c r="E679" s="452" t="s">
        <v>1209</v>
      </c>
      <c r="F679" s="452" t="s">
        <v>5770</v>
      </c>
      <c r="G679" s="452" t="s">
        <v>5067</v>
      </c>
      <c r="H679" s="452" t="s">
        <v>2757</v>
      </c>
      <c r="I679" s="452" t="s">
        <v>5771</v>
      </c>
      <c r="J679" s="452" t="s">
        <v>5778</v>
      </c>
      <c r="K679" s="452" t="s">
        <v>5779</v>
      </c>
      <c r="L679" s="452" t="s">
        <v>141</v>
      </c>
      <c r="M679" s="452" t="s">
        <v>420</v>
      </c>
      <c r="N679" s="452">
        <v>30117.0</v>
      </c>
      <c r="O679" s="452" t="s">
        <v>5780</v>
      </c>
      <c r="P679" s="452">
        <v>33.5782146827242</v>
      </c>
      <c r="Q679" s="452">
        <v>-85.0429807326204</v>
      </c>
      <c r="R679" s="452">
        <v>20.0</v>
      </c>
      <c r="U679" s="452" t="s">
        <v>5770</v>
      </c>
      <c r="V679" s="452" t="s">
        <v>5771</v>
      </c>
      <c r="W679" s="452" t="s">
        <v>5773</v>
      </c>
      <c r="X679" s="452" t="s">
        <v>179</v>
      </c>
      <c r="Y679" s="452" t="s">
        <v>420</v>
      </c>
      <c r="Z679" s="452" t="s">
        <v>498</v>
      </c>
      <c r="AA679" s="452">
        <v>45289.0</v>
      </c>
      <c r="AB679" s="452" t="s">
        <v>5775</v>
      </c>
      <c r="AC679" s="452" t="s">
        <v>5776</v>
      </c>
      <c r="AD679" s="452">
        <v>30.0</v>
      </c>
      <c r="AE679" s="452" t="s">
        <v>5777</v>
      </c>
    </row>
    <row r="680" ht="15.75" customHeight="1">
      <c r="A680" s="452">
        <v>7094.0</v>
      </c>
      <c r="B680" s="452" t="s">
        <v>36</v>
      </c>
      <c r="C680" s="452" t="s">
        <v>5064</v>
      </c>
      <c r="D680" s="452" t="s">
        <v>5770</v>
      </c>
      <c r="E680" s="452" t="s">
        <v>1209</v>
      </c>
      <c r="F680" s="452" t="s">
        <v>5770</v>
      </c>
      <c r="G680" s="452" t="s">
        <v>5067</v>
      </c>
      <c r="H680" s="452" t="s">
        <v>2757</v>
      </c>
      <c r="I680" s="452" t="s">
        <v>5771</v>
      </c>
      <c r="J680" s="452" t="s">
        <v>5781</v>
      </c>
      <c r="K680" s="452" t="s">
        <v>5782</v>
      </c>
      <c r="L680" s="452" t="s">
        <v>78</v>
      </c>
      <c r="M680" s="452" t="s">
        <v>420</v>
      </c>
      <c r="N680" s="452">
        <v>42351.0</v>
      </c>
      <c r="O680" s="452" t="s">
        <v>5783</v>
      </c>
      <c r="P680" s="452">
        <v>37.9127115039411</v>
      </c>
      <c r="Q680" s="452">
        <v>-86.9024959036096</v>
      </c>
      <c r="R680" s="452">
        <v>20.0</v>
      </c>
      <c r="U680" s="452" t="s">
        <v>5770</v>
      </c>
      <c r="V680" s="452" t="s">
        <v>5771</v>
      </c>
      <c r="W680" s="452" t="s">
        <v>5773</v>
      </c>
      <c r="X680" s="452" t="s">
        <v>179</v>
      </c>
      <c r="Y680" s="452" t="s">
        <v>420</v>
      </c>
      <c r="Z680" s="452" t="s">
        <v>498</v>
      </c>
      <c r="AA680" s="452">
        <v>45289.0</v>
      </c>
      <c r="AB680" s="452" t="s">
        <v>5775</v>
      </c>
      <c r="AC680" s="452" t="s">
        <v>5776</v>
      </c>
      <c r="AD680" s="452">
        <v>30.0</v>
      </c>
      <c r="AE680" s="452" t="s">
        <v>5777</v>
      </c>
    </row>
    <row r="681" ht="15.75" customHeight="1">
      <c r="A681" s="452">
        <v>7095.0</v>
      </c>
      <c r="B681" s="452" t="s">
        <v>36</v>
      </c>
      <c r="C681" s="452" t="s">
        <v>5064</v>
      </c>
      <c r="D681" s="452" t="s">
        <v>5770</v>
      </c>
      <c r="E681" s="452" t="s">
        <v>1209</v>
      </c>
      <c r="F681" s="452" t="s">
        <v>5770</v>
      </c>
      <c r="G681" s="452" t="s">
        <v>5067</v>
      </c>
      <c r="H681" s="452" t="s">
        <v>2757</v>
      </c>
      <c r="I681" s="452" t="s">
        <v>5771</v>
      </c>
      <c r="J681" s="452" t="s">
        <v>5784</v>
      </c>
      <c r="K681" s="452" t="s">
        <v>3521</v>
      </c>
      <c r="L681" s="452" t="s">
        <v>3504</v>
      </c>
      <c r="M681" s="452" t="s">
        <v>420</v>
      </c>
      <c r="N681" s="452">
        <v>71854.0</v>
      </c>
      <c r="O681" s="452" t="s">
        <v>5785</v>
      </c>
      <c r="P681" s="452">
        <v>33.442521229946</v>
      </c>
      <c r="Q681" s="452">
        <v>-93.9987756326255</v>
      </c>
      <c r="R681" s="452">
        <v>20.0</v>
      </c>
      <c r="U681" s="452" t="s">
        <v>5770</v>
      </c>
      <c r="V681" s="452" t="s">
        <v>5771</v>
      </c>
      <c r="W681" s="452" t="s">
        <v>5773</v>
      </c>
      <c r="X681" s="452" t="s">
        <v>179</v>
      </c>
      <c r="Y681" s="452" t="s">
        <v>420</v>
      </c>
      <c r="Z681" s="452" t="s">
        <v>498</v>
      </c>
      <c r="AA681" s="452">
        <v>45289.0</v>
      </c>
      <c r="AB681" s="452" t="s">
        <v>5775</v>
      </c>
      <c r="AC681" s="452" t="s">
        <v>5776</v>
      </c>
      <c r="AD681" s="452">
        <v>30.0</v>
      </c>
      <c r="AE681" s="452" t="s">
        <v>5777</v>
      </c>
    </row>
    <row r="682" ht="15.75" customHeight="1">
      <c r="A682" s="452">
        <v>7096.0</v>
      </c>
      <c r="B682" s="452" t="s">
        <v>36</v>
      </c>
      <c r="C682" s="452" t="s">
        <v>5064</v>
      </c>
      <c r="D682" s="452" t="s">
        <v>5786</v>
      </c>
      <c r="E682" s="452" t="s">
        <v>812</v>
      </c>
      <c r="F682" s="452" t="s">
        <v>5786</v>
      </c>
      <c r="G682" s="452" t="s">
        <v>5067</v>
      </c>
      <c r="H682" s="452" t="s">
        <v>5317</v>
      </c>
      <c r="I682" s="452" t="s">
        <v>5787</v>
      </c>
      <c r="J682" s="452" t="s">
        <v>5788</v>
      </c>
      <c r="K682" s="452" t="s">
        <v>5789</v>
      </c>
      <c r="L682" s="452" t="s">
        <v>5297</v>
      </c>
      <c r="M682" s="452" t="s">
        <v>420</v>
      </c>
      <c r="N682" s="452">
        <v>10165.0</v>
      </c>
      <c r="O682" s="452" t="s">
        <v>5790</v>
      </c>
      <c r="P682" s="452">
        <v>40.7522322995039</v>
      </c>
      <c r="Q682" s="452">
        <v>-73.9786003853438</v>
      </c>
      <c r="U682" s="452" t="s">
        <v>5791</v>
      </c>
      <c r="V682" s="452" t="s">
        <v>5787</v>
      </c>
      <c r="W682" s="452" t="s">
        <v>5789</v>
      </c>
      <c r="X682" s="452" t="s">
        <v>106</v>
      </c>
      <c r="Y682" s="452" t="s">
        <v>420</v>
      </c>
      <c r="Z682" s="452" t="s">
        <v>498</v>
      </c>
      <c r="AA682" s="452">
        <v>44801.0</v>
      </c>
      <c r="AB682" s="452" t="s">
        <v>5792</v>
      </c>
      <c r="AC682" s="452" t="s">
        <v>5793</v>
      </c>
      <c r="AD682" s="452">
        <v>28.0</v>
      </c>
      <c r="AJ682" s="452" t="s">
        <v>5787</v>
      </c>
    </row>
    <row r="683" ht="15.75" customHeight="1">
      <c r="A683" s="452">
        <v>7097.0</v>
      </c>
      <c r="B683" s="452" t="s">
        <v>36</v>
      </c>
      <c r="C683" s="452" t="s">
        <v>5064</v>
      </c>
      <c r="D683" s="452" t="s">
        <v>5786</v>
      </c>
      <c r="E683" s="452" t="s">
        <v>812</v>
      </c>
      <c r="F683" s="452" t="s">
        <v>5786</v>
      </c>
      <c r="G683" s="452" t="s">
        <v>5067</v>
      </c>
      <c r="H683" s="452" t="s">
        <v>5319</v>
      </c>
      <c r="I683" s="452" t="s">
        <v>5787</v>
      </c>
      <c r="J683" s="452" t="s">
        <v>5788</v>
      </c>
      <c r="K683" s="452" t="s">
        <v>5789</v>
      </c>
      <c r="L683" s="452" t="s">
        <v>5297</v>
      </c>
      <c r="M683" s="452" t="s">
        <v>420</v>
      </c>
      <c r="N683" s="452">
        <v>10165.0</v>
      </c>
      <c r="O683" s="452" t="s">
        <v>5790</v>
      </c>
      <c r="P683" s="452">
        <v>40.7522322995039</v>
      </c>
      <c r="Q683" s="452">
        <v>-73.9786003853438</v>
      </c>
      <c r="U683" s="452" t="s">
        <v>5791</v>
      </c>
      <c r="V683" s="452" t="s">
        <v>5787</v>
      </c>
      <c r="W683" s="452" t="s">
        <v>5789</v>
      </c>
      <c r="X683" s="452" t="s">
        <v>106</v>
      </c>
      <c r="Y683" s="452" t="s">
        <v>420</v>
      </c>
      <c r="Z683" s="452" t="s">
        <v>498</v>
      </c>
      <c r="AA683" s="452">
        <v>44801.0</v>
      </c>
      <c r="AB683" s="452" t="s">
        <v>5792</v>
      </c>
      <c r="AC683" s="452" t="s">
        <v>5793</v>
      </c>
      <c r="AD683" s="452">
        <v>28.0</v>
      </c>
      <c r="AJ683" s="452" t="s">
        <v>5787</v>
      </c>
    </row>
    <row r="684" ht="15.75" customHeight="1">
      <c r="A684" s="452">
        <v>7098.0</v>
      </c>
      <c r="B684" s="452" t="s">
        <v>36</v>
      </c>
      <c r="C684" s="452" t="s">
        <v>5064</v>
      </c>
      <c r="D684" s="452" t="s">
        <v>5786</v>
      </c>
      <c r="E684" s="452" t="s">
        <v>812</v>
      </c>
      <c r="F684" s="452" t="s">
        <v>5786</v>
      </c>
      <c r="G684" s="452" t="s">
        <v>5067</v>
      </c>
      <c r="H684" s="452" t="s">
        <v>5318</v>
      </c>
      <c r="I684" s="452" t="s">
        <v>5787</v>
      </c>
      <c r="J684" s="452" t="s">
        <v>5788</v>
      </c>
      <c r="K684" s="452" t="s">
        <v>5789</v>
      </c>
      <c r="L684" s="452" t="s">
        <v>5297</v>
      </c>
      <c r="M684" s="452" t="s">
        <v>420</v>
      </c>
      <c r="N684" s="452">
        <v>10165.0</v>
      </c>
      <c r="O684" s="452" t="s">
        <v>5790</v>
      </c>
      <c r="P684" s="452">
        <v>40.7522322995039</v>
      </c>
      <c r="Q684" s="452">
        <v>-73.9786003853438</v>
      </c>
      <c r="U684" s="452" t="s">
        <v>5791</v>
      </c>
      <c r="V684" s="452" t="s">
        <v>5787</v>
      </c>
      <c r="W684" s="452" t="s">
        <v>5789</v>
      </c>
      <c r="X684" s="452" t="s">
        <v>106</v>
      </c>
      <c r="Y684" s="452" t="s">
        <v>420</v>
      </c>
      <c r="Z684" s="452" t="s">
        <v>498</v>
      </c>
      <c r="AA684" s="452">
        <v>44801.0</v>
      </c>
      <c r="AB684" s="452" t="s">
        <v>5792</v>
      </c>
      <c r="AC684" s="452" t="s">
        <v>5793</v>
      </c>
      <c r="AD684" s="452">
        <v>28.0</v>
      </c>
      <c r="AJ684" s="452" t="s">
        <v>5787</v>
      </c>
    </row>
    <row r="685" ht="15.75" customHeight="1">
      <c r="A685" s="452">
        <v>7099.0</v>
      </c>
      <c r="B685" s="452" t="s">
        <v>36</v>
      </c>
      <c r="C685" s="452" t="s">
        <v>5064</v>
      </c>
      <c r="D685" s="452" t="s">
        <v>5786</v>
      </c>
      <c r="E685" s="452" t="s">
        <v>812</v>
      </c>
      <c r="F685" s="452" t="s">
        <v>5786</v>
      </c>
      <c r="G685" s="452" t="s">
        <v>5067</v>
      </c>
      <c r="H685" s="452" t="s">
        <v>5316</v>
      </c>
      <c r="I685" s="452" t="s">
        <v>5787</v>
      </c>
      <c r="J685" s="452" t="s">
        <v>5788</v>
      </c>
      <c r="K685" s="452" t="s">
        <v>5789</v>
      </c>
      <c r="L685" s="452" t="s">
        <v>5297</v>
      </c>
      <c r="M685" s="452" t="s">
        <v>420</v>
      </c>
      <c r="N685" s="452">
        <v>10165.0</v>
      </c>
      <c r="O685" s="452" t="s">
        <v>5790</v>
      </c>
      <c r="P685" s="452">
        <v>40.7522322995039</v>
      </c>
      <c r="Q685" s="452">
        <v>-73.9786003853438</v>
      </c>
      <c r="U685" s="452" t="s">
        <v>5791</v>
      </c>
      <c r="V685" s="452" t="s">
        <v>5787</v>
      </c>
      <c r="W685" s="452" t="s">
        <v>5789</v>
      </c>
      <c r="X685" s="452" t="s">
        <v>106</v>
      </c>
      <c r="Y685" s="452" t="s">
        <v>420</v>
      </c>
      <c r="Z685" s="452" t="s">
        <v>498</v>
      </c>
      <c r="AA685" s="452">
        <v>44801.0</v>
      </c>
      <c r="AB685" s="452" t="s">
        <v>5792</v>
      </c>
      <c r="AC685" s="452" t="s">
        <v>5793</v>
      </c>
      <c r="AD685" s="452">
        <v>28.0</v>
      </c>
      <c r="AJ685" s="452" t="s">
        <v>5787</v>
      </c>
    </row>
    <row r="686" ht="15.75" customHeight="1">
      <c r="A686" s="452">
        <v>7100.0</v>
      </c>
      <c r="B686" s="452" t="s">
        <v>36</v>
      </c>
      <c r="C686" s="452" t="s">
        <v>5064</v>
      </c>
      <c r="D686" s="452" t="s">
        <v>5786</v>
      </c>
      <c r="E686" s="452" t="s">
        <v>812</v>
      </c>
      <c r="F686" s="452" t="s">
        <v>5786</v>
      </c>
      <c r="G686" s="452" t="s">
        <v>5067</v>
      </c>
      <c r="H686" s="452" t="s">
        <v>5419</v>
      </c>
      <c r="I686" s="452" t="s">
        <v>5787</v>
      </c>
      <c r="J686" s="452" t="s">
        <v>5788</v>
      </c>
      <c r="K686" s="452" t="s">
        <v>5789</v>
      </c>
      <c r="L686" s="452" t="s">
        <v>5297</v>
      </c>
      <c r="M686" s="452" t="s">
        <v>420</v>
      </c>
      <c r="N686" s="452">
        <v>10165.0</v>
      </c>
      <c r="O686" s="452" t="s">
        <v>5790</v>
      </c>
      <c r="P686" s="452">
        <v>40.7522322995039</v>
      </c>
      <c r="Q686" s="452">
        <v>-73.9786003853438</v>
      </c>
      <c r="U686" s="452" t="s">
        <v>5791</v>
      </c>
      <c r="V686" s="452" t="s">
        <v>5787</v>
      </c>
      <c r="W686" s="452" t="s">
        <v>5789</v>
      </c>
      <c r="X686" s="452" t="s">
        <v>106</v>
      </c>
      <c r="Y686" s="452" t="s">
        <v>420</v>
      </c>
      <c r="Z686" s="452" t="s">
        <v>498</v>
      </c>
      <c r="AA686" s="452">
        <v>44801.0</v>
      </c>
      <c r="AB686" s="452" t="s">
        <v>5792</v>
      </c>
      <c r="AC686" s="452" t="s">
        <v>5793</v>
      </c>
      <c r="AD686" s="452">
        <v>28.0</v>
      </c>
      <c r="AJ686" s="452" t="s">
        <v>5787</v>
      </c>
    </row>
    <row r="687" ht="15.75" customHeight="1">
      <c r="A687" s="452">
        <v>7101.0</v>
      </c>
      <c r="B687" s="452" t="s">
        <v>36</v>
      </c>
      <c r="C687" s="452" t="s">
        <v>5064</v>
      </c>
      <c r="D687" s="452" t="s">
        <v>5786</v>
      </c>
      <c r="E687" s="452" t="s">
        <v>812</v>
      </c>
      <c r="F687" s="452" t="s">
        <v>5786</v>
      </c>
      <c r="G687" s="452" t="s">
        <v>5067</v>
      </c>
      <c r="H687" s="452" t="s">
        <v>5794</v>
      </c>
      <c r="I687" s="452" t="s">
        <v>5787</v>
      </c>
      <c r="J687" s="452" t="s">
        <v>5788</v>
      </c>
      <c r="K687" s="452" t="s">
        <v>5789</v>
      </c>
      <c r="L687" s="452" t="s">
        <v>5297</v>
      </c>
      <c r="M687" s="452" t="s">
        <v>420</v>
      </c>
      <c r="N687" s="452">
        <v>10165.0</v>
      </c>
      <c r="O687" s="452" t="s">
        <v>5790</v>
      </c>
      <c r="P687" s="452">
        <v>40.7522322995039</v>
      </c>
      <c r="Q687" s="452">
        <v>-73.9786003853438</v>
      </c>
      <c r="U687" s="452" t="s">
        <v>5791</v>
      </c>
      <c r="V687" s="452" t="s">
        <v>5787</v>
      </c>
      <c r="W687" s="452" t="s">
        <v>5789</v>
      </c>
      <c r="X687" s="452" t="s">
        <v>106</v>
      </c>
      <c r="Y687" s="452" t="s">
        <v>420</v>
      </c>
      <c r="AB687" s="452" t="s">
        <v>5792</v>
      </c>
      <c r="AC687" s="452" t="s">
        <v>5793</v>
      </c>
      <c r="AD687" s="452">
        <v>28.0</v>
      </c>
      <c r="AJ687" s="452" t="s">
        <v>5787</v>
      </c>
    </row>
    <row r="688" ht="15.75" customHeight="1">
      <c r="A688" s="452">
        <v>7102.0</v>
      </c>
      <c r="B688" s="452" t="s">
        <v>36</v>
      </c>
      <c r="C688" s="452" t="s">
        <v>5064</v>
      </c>
      <c r="D688" s="452" t="s">
        <v>5795</v>
      </c>
      <c r="E688" s="452" t="s">
        <v>812</v>
      </c>
      <c r="F688" s="452" t="s">
        <v>5796</v>
      </c>
      <c r="G688" s="452" t="s">
        <v>5067</v>
      </c>
      <c r="H688" s="452" t="s">
        <v>2757</v>
      </c>
      <c r="I688" s="452" t="s">
        <v>5797</v>
      </c>
      <c r="J688" s="452" t="s">
        <v>5798</v>
      </c>
      <c r="K688" s="452" t="s">
        <v>5799</v>
      </c>
      <c r="L688" s="452" t="s">
        <v>130</v>
      </c>
      <c r="M688" s="452" t="s">
        <v>420</v>
      </c>
      <c r="N688" s="452">
        <v>64153.0</v>
      </c>
      <c r="O688" s="452" t="s">
        <v>5800</v>
      </c>
      <c r="P688" s="452">
        <v>39.2876073221929</v>
      </c>
      <c r="Q688" s="452">
        <v>-94.6717484737499</v>
      </c>
      <c r="R688" s="452">
        <v>113.0</v>
      </c>
      <c r="U688" s="452" t="s">
        <v>5795</v>
      </c>
      <c r="V688" s="452" t="s">
        <v>5797</v>
      </c>
      <c r="W688" s="452" t="s">
        <v>4160</v>
      </c>
      <c r="X688" s="452" t="s">
        <v>4161</v>
      </c>
      <c r="Y688" s="452" t="s">
        <v>659</v>
      </c>
      <c r="Z688" s="452" t="s">
        <v>498</v>
      </c>
      <c r="AB688" s="452" t="s">
        <v>5801</v>
      </c>
      <c r="AC688" s="452" t="s">
        <v>5802</v>
      </c>
      <c r="AD688" s="452">
        <v>31.0</v>
      </c>
      <c r="AE688" s="452" t="s">
        <v>5803</v>
      </c>
      <c r="AJ688" s="452" t="s">
        <v>5804</v>
      </c>
    </row>
    <row r="689" ht="15.75" customHeight="1">
      <c r="A689" s="452">
        <v>7103.0</v>
      </c>
      <c r="B689" s="452" t="s">
        <v>36</v>
      </c>
      <c r="C689" s="452" t="s">
        <v>5064</v>
      </c>
      <c r="D689" s="452" t="s">
        <v>5795</v>
      </c>
      <c r="E689" s="452" t="s">
        <v>812</v>
      </c>
      <c r="F689" s="452" t="s">
        <v>609</v>
      </c>
      <c r="G689" s="452" t="s">
        <v>5067</v>
      </c>
      <c r="H689" s="452" t="s">
        <v>2757</v>
      </c>
      <c r="I689" s="452" t="s">
        <v>5797</v>
      </c>
      <c r="J689" s="452" t="s">
        <v>5805</v>
      </c>
      <c r="K689" s="452" t="s">
        <v>609</v>
      </c>
      <c r="L689" s="452" t="s">
        <v>224</v>
      </c>
      <c r="M689" s="452" t="s">
        <v>420</v>
      </c>
      <c r="N689" s="452">
        <v>53190.0</v>
      </c>
      <c r="O689" s="452" t="s">
        <v>5806</v>
      </c>
      <c r="P689" s="452">
        <v>42.8329277400927</v>
      </c>
      <c r="Q689" s="452">
        <v>-88.7161436947966</v>
      </c>
      <c r="U689" s="452" t="s">
        <v>5795</v>
      </c>
      <c r="V689" s="452" t="s">
        <v>5797</v>
      </c>
      <c r="W689" s="452" t="s">
        <v>4160</v>
      </c>
      <c r="X689" s="452" t="s">
        <v>4161</v>
      </c>
      <c r="Y689" s="452" t="s">
        <v>659</v>
      </c>
      <c r="Z689" s="452" t="s">
        <v>498</v>
      </c>
      <c r="AB689" s="452" t="s">
        <v>5807</v>
      </c>
      <c r="AC689" s="452" t="s">
        <v>5802</v>
      </c>
      <c r="AD689" s="452">
        <v>31.0</v>
      </c>
      <c r="AE689" s="452" t="s">
        <v>5808</v>
      </c>
      <c r="AJ689" s="452" t="s">
        <v>5804</v>
      </c>
    </row>
    <row r="690" ht="15.75" customHeight="1">
      <c r="A690" s="452">
        <v>7104.0</v>
      </c>
      <c r="B690" s="452" t="s">
        <v>36</v>
      </c>
      <c r="C690" s="452" t="s">
        <v>5064</v>
      </c>
      <c r="D690" s="452" t="s">
        <v>5809</v>
      </c>
      <c r="E690" s="452" t="s">
        <v>1209</v>
      </c>
      <c r="F690" s="452" t="s">
        <v>5809</v>
      </c>
      <c r="G690" s="452" t="s">
        <v>5067</v>
      </c>
      <c r="H690" s="452" t="s">
        <v>5810</v>
      </c>
      <c r="I690" s="452" t="s">
        <v>5811</v>
      </c>
      <c r="J690" s="452" t="s">
        <v>5812</v>
      </c>
      <c r="K690" s="452" t="s">
        <v>5813</v>
      </c>
      <c r="L690" s="452" t="s">
        <v>2006</v>
      </c>
      <c r="M690" s="452" t="s">
        <v>420</v>
      </c>
      <c r="N690" s="452">
        <v>59701.0</v>
      </c>
      <c r="O690" s="452" t="s">
        <v>5814</v>
      </c>
      <c r="P690" s="452">
        <v>46.0144477865818</v>
      </c>
      <c r="Q690" s="452">
        <v>-112.535320573523</v>
      </c>
      <c r="R690" s="452">
        <v>30.0</v>
      </c>
      <c r="U690" s="452" t="s">
        <v>5815</v>
      </c>
      <c r="V690" s="452" t="s">
        <v>5816</v>
      </c>
      <c r="W690" s="452" t="s">
        <v>5813</v>
      </c>
      <c r="X690" s="452" t="s">
        <v>2006</v>
      </c>
      <c r="Y690" s="452" t="s">
        <v>420</v>
      </c>
      <c r="Z690" s="452" t="s">
        <v>498</v>
      </c>
      <c r="AA690" s="452">
        <v>44801.0</v>
      </c>
      <c r="AB690" s="452" t="s">
        <v>5817</v>
      </c>
      <c r="AC690" s="452" t="s">
        <v>5818</v>
      </c>
      <c r="AD690" s="452">
        <v>29.0</v>
      </c>
      <c r="AJ690" s="452" t="s">
        <v>5819</v>
      </c>
    </row>
    <row r="691" ht="15.75" customHeight="1">
      <c r="A691" s="452">
        <v>7105.0</v>
      </c>
      <c r="B691" s="452" t="s">
        <v>36</v>
      </c>
      <c r="C691" s="452" t="s">
        <v>5064</v>
      </c>
      <c r="D691" s="452" t="s">
        <v>5820</v>
      </c>
      <c r="E691" s="452" t="s">
        <v>1209</v>
      </c>
      <c r="F691" s="452" t="s">
        <v>5821</v>
      </c>
      <c r="G691" s="452" t="s">
        <v>5822</v>
      </c>
      <c r="H691" s="452" t="s">
        <v>5823</v>
      </c>
      <c r="I691" s="452" t="s">
        <v>5824</v>
      </c>
      <c r="J691" s="452" t="s">
        <v>5825</v>
      </c>
      <c r="K691" s="452" t="s">
        <v>5826</v>
      </c>
      <c r="L691" s="452" t="s">
        <v>70</v>
      </c>
      <c r="M691" s="452" t="s">
        <v>420</v>
      </c>
      <c r="N691" s="452">
        <v>85224.0</v>
      </c>
      <c r="O691" s="452" t="s">
        <v>5827</v>
      </c>
      <c r="P691" s="452">
        <v>33.30372</v>
      </c>
      <c r="Q691" s="452">
        <v>-111.8796</v>
      </c>
      <c r="R691" s="452">
        <v>2000.0</v>
      </c>
      <c r="U691" s="452" t="s">
        <v>5820</v>
      </c>
      <c r="V691" s="452" t="s">
        <v>5824</v>
      </c>
      <c r="W691" s="452" t="s">
        <v>5826</v>
      </c>
      <c r="X691" s="452" t="s">
        <v>95</v>
      </c>
      <c r="Y691" s="452" t="s">
        <v>420</v>
      </c>
      <c r="Z691" s="452" t="s">
        <v>498</v>
      </c>
      <c r="AB691" s="452" t="s">
        <v>5824</v>
      </c>
      <c r="AC691" s="452" t="s">
        <v>5828</v>
      </c>
      <c r="AD691" s="452">
        <v>26.0</v>
      </c>
      <c r="AE691" s="452" t="s">
        <v>5829</v>
      </c>
      <c r="AJ691" s="452" t="s">
        <v>5830</v>
      </c>
      <c r="AL691" s="452" t="s">
        <v>5831</v>
      </c>
    </row>
    <row r="692" ht="15.75" customHeight="1">
      <c r="A692" s="452">
        <v>7106.0</v>
      </c>
      <c r="B692" s="452" t="s">
        <v>36</v>
      </c>
      <c r="C692" s="452" t="s">
        <v>5064</v>
      </c>
      <c r="D692" s="452" t="s">
        <v>5832</v>
      </c>
      <c r="E692" s="452" t="s">
        <v>1209</v>
      </c>
      <c r="F692" s="452" t="s">
        <v>5833</v>
      </c>
      <c r="G692" s="452" t="s">
        <v>5067</v>
      </c>
      <c r="H692" s="452" t="s">
        <v>5834</v>
      </c>
      <c r="I692" s="452" t="s">
        <v>5835</v>
      </c>
      <c r="J692" s="452" t="s">
        <v>5836</v>
      </c>
      <c r="K692" s="452" t="s">
        <v>2334</v>
      </c>
      <c r="L692" s="452" t="s">
        <v>141</v>
      </c>
      <c r="M692" s="452" t="s">
        <v>420</v>
      </c>
      <c r="N692" s="452">
        <v>31405.0</v>
      </c>
      <c r="O692" s="452" t="s">
        <v>5837</v>
      </c>
      <c r="P692" s="452">
        <v>32.0566941082001</v>
      </c>
      <c r="Q692" s="452">
        <v>-81.1466340608238</v>
      </c>
      <c r="R692" s="452">
        <v>50.0</v>
      </c>
      <c r="U692" s="452" t="s">
        <v>5833</v>
      </c>
      <c r="V692" s="452" t="s">
        <v>5835</v>
      </c>
      <c r="W692" s="452" t="s">
        <v>5838</v>
      </c>
      <c r="X692" s="452" t="s">
        <v>106</v>
      </c>
      <c r="Y692" s="452" t="s">
        <v>420</v>
      </c>
      <c r="Z692" s="452" t="s">
        <v>498</v>
      </c>
      <c r="AA692" s="452">
        <v>44892.0</v>
      </c>
      <c r="AB692" s="452" t="s">
        <v>5839</v>
      </c>
      <c r="AC692" s="452" t="s">
        <v>5840</v>
      </c>
      <c r="AD692" s="452">
        <v>28.0</v>
      </c>
      <c r="AJ692" s="452" t="s">
        <v>5841</v>
      </c>
    </row>
    <row r="693" ht="15.75" customHeight="1">
      <c r="A693" s="452">
        <v>7107.0</v>
      </c>
      <c r="B693" s="452" t="s">
        <v>36</v>
      </c>
      <c r="C693" s="452" t="s">
        <v>5064</v>
      </c>
      <c r="D693" s="452" t="s">
        <v>5842</v>
      </c>
      <c r="E693" s="452" t="s">
        <v>1209</v>
      </c>
      <c r="F693" s="452" t="s">
        <v>5833</v>
      </c>
      <c r="G693" s="452" t="s">
        <v>5067</v>
      </c>
      <c r="H693" s="452" t="s">
        <v>5843</v>
      </c>
      <c r="I693" s="452" t="s">
        <v>5835</v>
      </c>
      <c r="J693" s="452" t="s">
        <v>5844</v>
      </c>
      <c r="K693" s="452" t="s">
        <v>5845</v>
      </c>
      <c r="L693" s="452" t="s">
        <v>5297</v>
      </c>
      <c r="M693" s="452" t="s">
        <v>420</v>
      </c>
      <c r="N693" s="452">
        <v>11788.0</v>
      </c>
      <c r="O693" s="452" t="s">
        <v>5837</v>
      </c>
      <c r="P693" s="452">
        <v>40.811040508102</v>
      </c>
      <c r="Q693" s="452">
        <v>-73.2342279730568</v>
      </c>
      <c r="R693" s="452">
        <v>50.0</v>
      </c>
      <c r="U693" s="452" t="s">
        <v>5833</v>
      </c>
      <c r="V693" s="452" t="s">
        <v>5835</v>
      </c>
      <c r="W693" s="452" t="s">
        <v>5838</v>
      </c>
      <c r="X693" s="452" t="s">
        <v>106</v>
      </c>
      <c r="Y693" s="452" t="s">
        <v>420</v>
      </c>
      <c r="Z693" s="452" t="s">
        <v>498</v>
      </c>
      <c r="AA693" s="452">
        <v>44892.0</v>
      </c>
      <c r="AB693" s="452" t="s">
        <v>5839</v>
      </c>
      <c r="AC693" s="452" t="s">
        <v>5840</v>
      </c>
      <c r="AD693" s="452">
        <v>28.0</v>
      </c>
      <c r="AJ693" s="452" t="s">
        <v>5841</v>
      </c>
    </row>
    <row r="694" ht="15.75" customHeight="1">
      <c r="A694" s="452">
        <v>7108.0</v>
      </c>
      <c r="B694" s="452" t="s">
        <v>36</v>
      </c>
      <c r="C694" s="452" t="s">
        <v>5064</v>
      </c>
      <c r="D694" s="452" t="s">
        <v>5846</v>
      </c>
      <c r="E694" s="452" t="s">
        <v>1209</v>
      </c>
      <c r="F694" s="452" t="s">
        <v>5833</v>
      </c>
      <c r="G694" s="452" t="s">
        <v>5067</v>
      </c>
      <c r="H694" s="452" t="s">
        <v>5847</v>
      </c>
      <c r="I694" s="452" t="s">
        <v>5848</v>
      </c>
      <c r="J694" s="452" t="s">
        <v>5849</v>
      </c>
      <c r="K694" s="452" t="s">
        <v>2334</v>
      </c>
      <c r="L694" s="452" t="s">
        <v>141</v>
      </c>
      <c r="M694" s="452" t="s">
        <v>420</v>
      </c>
      <c r="N694" s="452">
        <v>31405.0</v>
      </c>
      <c r="O694" s="452" t="s">
        <v>5837</v>
      </c>
      <c r="P694" s="452">
        <v>32.0566941082001</v>
      </c>
      <c r="Q694" s="452">
        <v>-81.1466340608238</v>
      </c>
      <c r="R694" s="452">
        <v>10.0</v>
      </c>
      <c r="U694" s="452" t="s">
        <v>5833</v>
      </c>
      <c r="V694" s="452" t="s">
        <v>5835</v>
      </c>
      <c r="W694" s="452" t="s">
        <v>5838</v>
      </c>
      <c r="X694" s="452" t="s">
        <v>106</v>
      </c>
      <c r="Y694" s="452" t="s">
        <v>420</v>
      </c>
      <c r="Z694" s="452" t="s">
        <v>498</v>
      </c>
      <c r="AA694" s="452">
        <v>44892.0</v>
      </c>
      <c r="AB694" s="452" t="s">
        <v>5839</v>
      </c>
      <c r="AC694" s="452" t="s">
        <v>5850</v>
      </c>
      <c r="AD694" s="452">
        <v>19.0</v>
      </c>
      <c r="AJ694" s="452" t="s">
        <v>5841</v>
      </c>
    </row>
    <row r="695" ht="15.75" customHeight="1">
      <c r="A695" s="452">
        <v>7109.0</v>
      </c>
      <c r="B695" s="452" t="s">
        <v>36</v>
      </c>
      <c r="C695" s="452" t="s">
        <v>5064</v>
      </c>
      <c r="D695" s="452" t="s">
        <v>5851</v>
      </c>
      <c r="E695" s="452" t="s">
        <v>812</v>
      </c>
      <c r="F695" s="452" t="s">
        <v>5796</v>
      </c>
      <c r="G695" s="452" t="s">
        <v>5067</v>
      </c>
      <c r="H695" s="452" t="s">
        <v>2757</v>
      </c>
      <c r="I695" s="452" t="s">
        <v>5852</v>
      </c>
      <c r="J695" s="452" t="s">
        <v>5798</v>
      </c>
      <c r="K695" s="452" t="s">
        <v>5799</v>
      </c>
      <c r="L695" s="452" t="s">
        <v>130</v>
      </c>
      <c r="M695" s="452" t="s">
        <v>420</v>
      </c>
      <c r="N695" s="452">
        <v>64153.0</v>
      </c>
      <c r="O695" s="452" t="s">
        <v>5800</v>
      </c>
      <c r="P695" s="452">
        <v>39.2876073221929</v>
      </c>
      <c r="Q695" s="452">
        <v>-94.6717484737499</v>
      </c>
      <c r="R695" s="452">
        <v>113.0</v>
      </c>
      <c r="U695" s="452" t="s">
        <v>5851</v>
      </c>
      <c r="V695" s="452" t="s">
        <v>5852</v>
      </c>
      <c r="W695" s="452" t="s">
        <v>4160</v>
      </c>
      <c r="X695" s="452" t="s">
        <v>4161</v>
      </c>
      <c r="Y695" s="452" t="s">
        <v>659</v>
      </c>
      <c r="Z695" s="452" t="s">
        <v>498</v>
      </c>
      <c r="AB695" s="452" t="s">
        <v>5853</v>
      </c>
      <c r="AC695" s="452" t="s">
        <v>5854</v>
      </c>
      <c r="AD695" s="452">
        <v>28.0</v>
      </c>
      <c r="AE695" s="452" t="s">
        <v>5803</v>
      </c>
      <c r="AJ695" s="452" t="s">
        <v>5804</v>
      </c>
    </row>
    <row r="696" ht="15.75" customHeight="1">
      <c r="A696" s="452">
        <v>7110.0</v>
      </c>
      <c r="B696" s="452" t="s">
        <v>36</v>
      </c>
      <c r="C696" s="452" t="s">
        <v>5064</v>
      </c>
      <c r="D696" s="452" t="s">
        <v>5851</v>
      </c>
      <c r="E696" s="452" t="s">
        <v>812</v>
      </c>
      <c r="F696" s="452" t="s">
        <v>609</v>
      </c>
      <c r="G696" s="452" t="s">
        <v>5067</v>
      </c>
      <c r="H696" s="452" t="s">
        <v>2757</v>
      </c>
      <c r="I696" s="452" t="s">
        <v>5852</v>
      </c>
      <c r="J696" s="452" t="s">
        <v>5805</v>
      </c>
      <c r="K696" s="452" t="s">
        <v>609</v>
      </c>
      <c r="L696" s="452" t="s">
        <v>224</v>
      </c>
      <c r="M696" s="452" t="s">
        <v>420</v>
      </c>
      <c r="N696" s="452">
        <v>53190.0</v>
      </c>
      <c r="O696" s="452" t="s">
        <v>5806</v>
      </c>
      <c r="P696" s="452">
        <v>42.8329277400927</v>
      </c>
      <c r="Q696" s="452">
        <v>-88.7161436947966</v>
      </c>
      <c r="U696" s="452" t="s">
        <v>5851</v>
      </c>
      <c r="V696" s="452" t="s">
        <v>5852</v>
      </c>
      <c r="W696" s="452" t="s">
        <v>4160</v>
      </c>
      <c r="X696" s="452" t="s">
        <v>5855</v>
      </c>
      <c r="Y696" s="452" t="s">
        <v>659</v>
      </c>
      <c r="Z696" s="452" t="s">
        <v>498</v>
      </c>
      <c r="AB696" s="452" t="s">
        <v>5856</v>
      </c>
      <c r="AC696" s="452" t="s">
        <v>5854</v>
      </c>
      <c r="AD696" s="452">
        <v>28.0</v>
      </c>
      <c r="AE696" s="452" t="s">
        <v>5808</v>
      </c>
      <c r="AJ696" s="452" t="s">
        <v>5804</v>
      </c>
    </row>
    <row r="697" ht="15.75" customHeight="1">
      <c r="A697" s="452">
        <v>7111.0</v>
      </c>
      <c r="B697" s="452" t="s">
        <v>36</v>
      </c>
      <c r="C697" s="452" t="s">
        <v>5064</v>
      </c>
      <c r="D697" s="452" t="s">
        <v>5857</v>
      </c>
      <c r="E697" s="452" t="s">
        <v>812</v>
      </c>
      <c r="F697" s="452" t="s">
        <v>5858</v>
      </c>
      <c r="G697" s="452" t="s">
        <v>5067</v>
      </c>
      <c r="H697" s="452" t="s">
        <v>5859</v>
      </c>
      <c r="I697" s="452" t="s">
        <v>5860</v>
      </c>
      <c r="J697" s="452" t="s">
        <v>5861</v>
      </c>
      <c r="K697" s="452" t="s">
        <v>1229</v>
      </c>
      <c r="L697" s="452" t="s">
        <v>95</v>
      </c>
      <c r="M697" s="452" t="s">
        <v>420</v>
      </c>
      <c r="N697" s="452">
        <v>77041.0</v>
      </c>
      <c r="O697" s="452" t="s">
        <v>5862</v>
      </c>
      <c r="P697" s="452">
        <v>29.8648051677432</v>
      </c>
      <c r="Q697" s="452">
        <v>-95.5629692318668</v>
      </c>
      <c r="R697" s="452">
        <v>15.0</v>
      </c>
      <c r="U697" s="452" t="s">
        <v>5857</v>
      </c>
      <c r="V697" s="452" t="s">
        <v>5860</v>
      </c>
      <c r="W697" s="452" t="s">
        <v>1229</v>
      </c>
      <c r="X697" s="452" t="s">
        <v>95</v>
      </c>
      <c r="Y697" s="452" t="s">
        <v>420</v>
      </c>
      <c r="Z697" s="452" t="s">
        <v>498</v>
      </c>
      <c r="AA697" s="452">
        <v>44435.0</v>
      </c>
      <c r="AB697" s="452" t="s">
        <v>5863</v>
      </c>
      <c r="AC697" s="452" t="s">
        <v>5864</v>
      </c>
      <c r="AD697" s="452">
        <v>19.0</v>
      </c>
      <c r="AE697" s="452" t="s">
        <v>5865</v>
      </c>
      <c r="AJ697" s="452" t="s">
        <v>5866</v>
      </c>
    </row>
    <row r="698" ht="15.75" customHeight="1">
      <c r="A698" s="452">
        <v>7112.0</v>
      </c>
      <c r="B698" s="452" t="s">
        <v>36</v>
      </c>
      <c r="C698" s="452" t="s">
        <v>5064</v>
      </c>
      <c r="D698" s="452" t="s">
        <v>5867</v>
      </c>
      <c r="E698" s="452" t="s">
        <v>812</v>
      </c>
      <c r="F698" s="452" t="s">
        <v>5867</v>
      </c>
      <c r="G698" s="452" t="s">
        <v>5152</v>
      </c>
      <c r="H698" s="452" t="s">
        <v>5868</v>
      </c>
      <c r="I698" s="452" t="s">
        <v>5869</v>
      </c>
      <c r="J698" s="452" t="s">
        <v>5870</v>
      </c>
      <c r="K698" s="452" t="s">
        <v>5871</v>
      </c>
      <c r="L698" s="452" t="s">
        <v>70</v>
      </c>
      <c r="M698" s="452" t="s">
        <v>420</v>
      </c>
      <c r="N698" s="452">
        <v>85755.0</v>
      </c>
      <c r="O698" s="452" t="s">
        <v>5872</v>
      </c>
      <c r="P698" s="452">
        <v>32.4290612539993</v>
      </c>
      <c r="Q698" s="452">
        <v>-110.941913285398</v>
      </c>
      <c r="R698" s="452">
        <v>100.0</v>
      </c>
      <c r="U698" s="452" t="s">
        <v>5873</v>
      </c>
      <c r="V698" s="452" t="s">
        <v>5874</v>
      </c>
      <c r="W698" s="452" t="s">
        <v>1602</v>
      </c>
      <c r="X698" s="452" t="s">
        <v>26</v>
      </c>
      <c r="Y698" s="452" t="s">
        <v>420</v>
      </c>
      <c r="Z698" s="452" t="s">
        <v>498</v>
      </c>
      <c r="AA698" s="452">
        <v>45336.0</v>
      </c>
      <c r="AB698" s="452" t="s">
        <v>5157</v>
      </c>
      <c r="AC698" s="452" t="s">
        <v>5875</v>
      </c>
      <c r="AD698" s="452">
        <v>30.0</v>
      </c>
      <c r="AF698" s="452" t="s">
        <v>5876</v>
      </c>
      <c r="AH698" s="452" t="s">
        <v>5877</v>
      </c>
      <c r="AK698" s="452" t="s">
        <v>5878</v>
      </c>
    </row>
    <row r="699" ht="15.75" customHeight="1">
      <c r="A699" s="452">
        <v>7113.0</v>
      </c>
      <c r="B699" s="452" t="s">
        <v>36</v>
      </c>
      <c r="C699" s="452" t="s">
        <v>5064</v>
      </c>
      <c r="D699" s="452" t="s">
        <v>5879</v>
      </c>
      <c r="E699" s="452" t="s">
        <v>1209</v>
      </c>
      <c r="F699" s="452" t="s">
        <v>5879</v>
      </c>
      <c r="G699" s="452" t="s">
        <v>5880</v>
      </c>
      <c r="H699" s="452" t="s">
        <v>5881</v>
      </c>
      <c r="I699" s="452" t="s">
        <v>5882</v>
      </c>
      <c r="J699" s="452" t="s">
        <v>5883</v>
      </c>
      <c r="K699" s="452" t="s">
        <v>5070</v>
      </c>
      <c r="L699" s="452" t="s">
        <v>103</v>
      </c>
      <c r="M699" s="452" t="s">
        <v>618</v>
      </c>
      <c r="O699" s="452" t="s">
        <v>5884</v>
      </c>
      <c r="P699" s="452">
        <v>43.41202</v>
      </c>
      <c r="Q699" s="452">
        <v>-80.3013</v>
      </c>
      <c r="R699" s="452">
        <v>300.0</v>
      </c>
      <c r="U699" s="452" t="s">
        <v>5879</v>
      </c>
      <c r="V699" s="452" t="s">
        <v>5882</v>
      </c>
      <c r="W699" s="452" t="s">
        <v>5070</v>
      </c>
      <c r="X699" s="452" t="s">
        <v>879</v>
      </c>
      <c r="Y699" s="452" t="s">
        <v>618</v>
      </c>
      <c r="Z699" s="452" t="s">
        <v>498</v>
      </c>
      <c r="AB699" s="452" t="s">
        <v>5882</v>
      </c>
      <c r="AC699" s="452" t="s">
        <v>5885</v>
      </c>
      <c r="AD699" s="452">
        <v>16.0</v>
      </c>
      <c r="AH699" s="452" t="s">
        <v>5884</v>
      </c>
      <c r="AJ699" s="452" t="s">
        <v>5882</v>
      </c>
    </row>
    <row r="700" ht="15.75" customHeight="1">
      <c r="A700" s="452">
        <v>7114.0</v>
      </c>
      <c r="B700" s="452" t="s">
        <v>36</v>
      </c>
      <c r="C700" s="452" t="s">
        <v>5064</v>
      </c>
      <c r="D700" s="452" t="s">
        <v>5886</v>
      </c>
      <c r="E700" s="452" t="s">
        <v>812</v>
      </c>
      <c r="F700" s="452" t="s">
        <v>5886</v>
      </c>
      <c r="G700" s="452" t="s">
        <v>5067</v>
      </c>
      <c r="H700" s="452" t="s">
        <v>5317</v>
      </c>
      <c r="I700" s="452" t="s">
        <v>5887</v>
      </c>
      <c r="J700" s="452" t="s">
        <v>5888</v>
      </c>
      <c r="K700" s="452" t="s">
        <v>5889</v>
      </c>
      <c r="L700" s="452" t="s">
        <v>179</v>
      </c>
      <c r="M700" s="452" t="s">
        <v>420</v>
      </c>
      <c r="N700" s="452">
        <v>19380.0</v>
      </c>
      <c r="O700" s="452" t="s">
        <v>5890</v>
      </c>
      <c r="P700" s="452">
        <v>39.9995314806907</v>
      </c>
      <c r="Q700" s="452">
        <v>-75.5881395276967</v>
      </c>
      <c r="R700" s="452">
        <v>30.0</v>
      </c>
      <c r="U700" s="452" t="s">
        <v>5886</v>
      </c>
      <c r="V700" s="452" t="s">
        <v>5887</v>
      </c>
      <c r="W700" s="452" t="s">
        <v>5889</v>
      </c>
      <c r="X700" s="452" t="s">
        <v>179</v>
      </c>
      <c r="Y700" s="452" t="s">
        <v>420</v>
      </c>
      <c r="AB700" s="452" t="s">
        <v>5891</v>
      </c>
      <c r="AC700" s="452" t="s">
        <v>5892</v>
      </c>
      <c r="AD700" s="452">
        <v>20.0</v>
      </c>
      <c r="AJ700" s="452" t="s">
        <v>5887</v>
      </c>
    </row>
    <row r="701" ht="15.75" customHeight="1">
      <c r="A701" s="452">
        <v>7115.0</v>
      </c>
      <c r="B701" s="452" t="s">
        <v>158</v>
      </c>
      <c r="C701" s="452" t="s">
        <v>5064</v>
      </c>
      <c r="D701" s="452" t="s">
        <v>5893</v>
      </c>
      <c r="E701" s="452" t="s">
        <v>812</v>
      </c>
      <c r="F701" s="452" t="s">
        <v>5894</v>
      </c>
      <c r="G701" s="452" t="s">
        <v>5895</v>
      </c>
      <c r="H701" s="452" t="s">
        <v>5896</v>
      </c>
      <c r="I701" s="452" t="s">
        <v>5897</v>
      </c>
      <c r="J701" s="452" t="s">
        <v>5898</v>
      </c>
      <c r="K701" s="452" t="s">
        <v>2433</v>
      </c>
      <c r="L701" s="452" t="s">
        <v>90</v>
      </c>
      <c r="M701" s="452" t="s">
        <v>618</v>
      </c>
      <c r="O701" s="452" t="s">
        <v>5899</v>
      </c>
      <c r="P701" s="452">
        <v>51.1462589747091</v>
      </c>
      <c r="Q701" s="452">
        <v>-114.281480375172</v>
      </c>
      <c r="R701" s="452">
        <v>49.0</v>
      </c>
      <c r="U701" s="452" t="s">
        <v>5900</v>
      </c>
      <c r="V701" s="452" t="s">
        <v>5901</v>
      </c>
      <c r="W701" s="452" t="s">
        <v>2433</v>
      </c>
      <c r="X701" s="452" t="s">
        <v>90</v>
      </c>
      <c r="Y701" s="452" t="s">
        <v>618</v>
      </c>
      <c r="Z701" s="452" t="s">
        <v>498</v>
      </c>
      <c r="AA701" s="452">
        <v>44891.0</v>
      </c>
      <c r="AB701" s="452" t="s">
        <v>5902</v>
      </c>
      <c r="AC701" s="452" t="s">
        <v>5903</v>
      </c>
      <c r="AD701" s="452">
        <v>26.0</v>
      </c>
      <c r="AE701" s="452" t="s">
        <v>5904</v>
      </c>
      <c r="AJ701" s="452" t="s">
        <v>5905</v>
      </c>
    </row>
    <row r="702" ht="15.75" customHeight="1">
      <c r="A702" s="452">
        <v>7116.0</v>
      </c>
      <c r="B702" s="452" t="s">
        <v>36</v>
      </c>
      <c r="C702" s="452" t="s">
        <v>5064</v>
      </c>
      <c r="D702" s="452" t="s">
        <v>5906</v>
      </c>
      <c r="E702" s="452" t="s">
        <v>1209</v>
      </c>
      <c r="F702" s="452" t="s">
        <v>5907</v>
      </c>
      <c r="G702" s="452" t="s">
        <v>5067</v>
      </c>
      <c r="H702" s="452" t="s">
        <v>5908</v>
      </c>
      <c r="I702" s="452" t="s">
        <v>5909</v>
      </c>
      <c r="J702" s="452" t="s">
        <v>5910</v>
      </c>
      <c r="K702" s="452" t="s">
        <v>5911</v>
      </c>
      <c r="L702" s="452" t="s">
        <v>179</v>
      </c>
      <c r="M702" s="452" t="s">
        <v>420</v>
      </c>
      <c r="N702" s="452">
        <v>15108.0</v>
      </c>
      <c r="O702" s="452" t="s">
        <v>5912</v>
      </c>
      <c r="P702" s="452">
        <v>40.4563880253676</v>
      </c>
      <c r="Q702" s="452">
        <v>-80.1765514767028</v>
      </c>
      <c r="R702" s="452">
        <v>70.0</v>
      </c>
      <c r="S702" s="452">
        <v>30.0</v>
      </c>
      <c r="T702" s="452" t="s">
        <v>5913</v>
      </c>
      <c r="U702" s="452" t="s">
        <v>5906</v>
      </c>
      <c r="V702" s="452" t="s">
        <v>5909</v>
      </c>
      <c r="W702" s="452" t="s">
        <v>5911</v>
      </c>
      <c r="X702" s="452" t="s">
        <v>179</v>
      </c>
      <c r="Y702" s="452" t="s">
        <v>420</v>
      </c>
      <c r="Z702" s="452" t="s">
        <v>498</v>
      </c>
      <c r="AA702" s="452">
        <v>45429.0</v>
      </c>
      <c r="AB702" s="452" t="s">
        <v>454</v>
      </c>
      <c r="AC702" s="452" t="s">
        <v>5914</v>
      </c>
      <c r="AD702" s="452">
        <v>23.0</v>
      </c>
      <c r="AF702" s="452" t="s">
        <v>5915</v>
      </c>
      <c r="AH702" s="452" t="s">
        <v>5912</v>
      </c>
      <c r="AJ702" s="452" t="s">
        <v>1234</v>
      </c>
      <c r="AK702" s="452" t="s">
        <v>5916</v>
      </c>
    </row>
    <row r="703" ht="15.75" customHeight="1">
      <c r="A703" s="452">
        <v>7117.0</v>
      </c>
      <c r="B703" s="452" t="s">
        <v>36</v>
      </c>
      <c r="C703" s="452" t="s">
        <v>5064</v>
      </c>
      <c r="D703" s="452" t="s">
        <v>5917</v>
      </c>
      <c r="E703" s="452" t="s">
        <v>812</v>
      </c>
      <c r="F703" s="452" t="s">
        <v>5917</v>
      </c>
      <c r="G703" s="452" t="s">
        <v>5918</v>
      </c>
      <c r="H703" s="452" t="s">
        <v>5919</v>
      </c>
      <c r="I703" s="452" t="s">
        <v>5920</v>
      </c>
      <c r="J703" s="452" t="s">
        <v>5921</v>
      </c>
      <c r="K703" s="452" t="s">
        <v>1398</v>
      </c>
      <c r="L703" s="452" t="s">
        <v>95</v>
      </c>
      <c r="M703" s="452" t="s">
        <v>420</v>
      </c>
      <c r="N703" s="452">
        <v>78681.0</v>
      </c>
      <c r="O703" s="452" t="s">
        <v>5922</v>
      </c>
      <c r="P703" s="452">
        <v>30.5696885288148</v>
      </c>
      <c r="Q703" s="452">
        <v>-97.695865780061</v>
      </c>
      <c r="R703" s="452">
        <v>344.0</v>
      </c>
      <c r="U703" s="452" t="s">
        <v>5917</v>
      </c>
      <c r="V703" s="452" t="s">
        <v>5923</v>
      </c>
      <c r="W703" s="452" t="s">
        <v>4433</v>
      </c>
      <c r="X703" s="452" t="s">
        <v>195</v>
      </c>
      <c r="Y703" s="452" t="s">
        <v>420</v>
      </c>
      <c r="Z703" s="452" t="s">
        <v>498</v>
      </c>
      <c r="AB703" s="452" t="s">
        <v>5924</v>
      </c>
      <c r="AC703" s="452" t="s">
        <v>5925</v>
      </c>
      <c r="AD703" s="452">
        <v>19.0</v>
      </c>
    </row>
    <row r="704" ht="15.75" customHeight="1">
      <c r="A704" s="452">
        <v>7118.0</v>
      </c>
      <c r="B704" s="452" t="s">
        <v>36</v>
      </c>
      <c r="C704" s="452" t="s">
        <v>5064</v>
      </c>
      <c r="D704" s="452" t="s">
        <v>5926</v>
      </c>
      <c r="E704" s="452" t="s">
        <v>1209</v>
      </c>
      <c r="F704" s="452" t="s">
        <v>5926</v>
      </c>
      <c r="G704" s="452" t="s">
        <v>5067</v>
      </c>
      <c r="H704" s="452" t="s">
        <v>5927</v>
      </c>
      <c r="I704" s="452" t="s">
        <v>5928</v>
      </c>
      <c r="J704" s="452" t="s">
        <v>5929</v>
      </c>
      <c r="K704" s="452" t="s">
        <v>5930</v>
      </c>
      <c r="L704" s="452" t="s">
        <v>248</v>
      </c>
      <c r="M704" s="452" t="s">
        <v>420</v>
      </c>
      <c r="N704" s="452">
        <v>1970.0</v>
      </c>
      <c r="O704" s="452" t="s">
        <v>5931</v>
      </c>
      <c r="P704" s="452">
        <v>42.5181011340616</v>
      </c>
      <c r="Q704" s="452">
        <v>-70.8864789179268</v>
      </c>
      <c r="R704" s="452">
        <v>57.0</v>
      </c>
      <c r="U704" s="452" t="s">
        <v>5926</v>
      </c>
      <c r="V704" s="452" t="s">
        <v>5928</v>
      </c>
      <c r="W704" s="452" t="s">
        <v>5930</v>
      </c>
      <c r="X704" s="452" t="s">
        <v>248</v>
      </c>
      <c r="Y704" s="452" t="s">
        <v>420</v>
      </c>
      <c r="AB704" s="452" t="s">
        <v>5932</v>
      </c>
      <c r="AC704" s="452" t="s">
        <v>5933</v>
      </c>
      <c r="AD704" s="452">
        <v>27.0</v>
      </c>
      <c r="AJ704" s="452" t="s">
        <v>5934</v>
      </c>
    </row>
    <row r="705" ht="15.75" customHeight="1">
      <c r="A705" s="452">
        <v>7119.0</v>
      </c>
      <c r="B705" s="452" t="s">
        <v>36</v>
      </c>
      <c r="C705" s="452" t="s">
        <v>5064</v>
      </c>
      <c r="D705" s="452" t="s">
        <v>5935</v>
      </c>
      <c r="E705" s="452" t="s">
        <v>1209</v>
      </c>
      <c r="F705" s="452" t="s">
        <v>5935</v>
      </c>
      <c r="G705" s="452" t="s">
        <v>5198</v>
      </c>
      <c r="H705" s="452" t="s">
        <v>5936</v>
      </c>
      <c r="I705" s="452" t="s">
        <v>5937</v>
      </c>
      <c r="J705" s="452" t="s">
        <v>5938</v>
      </c>
      <c r="K705" s="452" t="s">
        <v>5939</v>
      </c>
      <c r="L705" s="452" t="s">
        <v>127</v>
      </c>
      <c r="M705" s="452" t="s">
        <v>420</v>
      </c>
      <c r="N705" s="452">
        <v>28036.0</v>
      </c>
      <c r="O705" s="452" t="s">
        <v>5940</v>
      </c>
      <c r="P705" s="452">
        <v>35.51239</v>
      </c>
      <c r="Q705" s="452">
        <v>-80.84816</v>
      </c>
      <c r="U705" s="452" t="s">
        <v>5941</v>
      </c>
      <c r="V705" s="452" t="s">
        <v>5942</v>
      </c>
      <c r="W705" s="452" t="s">
        <v>5939</v>
      </c>
      <c r="X705" s="452" t="s">
        <v>127</v>
      </c>
      <c r="Y705" s="452" t="s">
        <v>420</v>
      </c>
      <c r="Z705" s="452" t="s">
        <v>498</v>
      </c>
      <c r="AA705" s="452">
        <v>45498.0</v>
      </c>
      <c r="AB705" s="452" t="s">
        <v>5942</v>
      </c>
      <c r="AC705" s="452" t="s">
        <v>5943</v>
      </c>
      <c r="AD705" s="452">
        <v>24.0</v>
      </c>
      <c r="AE705" s="452" t="s">
        <v>5937</v>
      </c>
      <c r="AJ705" s="452" t="s">
        <v>5942</v>
      </c>
      <c r="AL705" s="452" t="s">
        <v>5944</v>
      </c>
    </row>
    <row r="706" ht="15.75" customHeight="1">
      <c r="A706" s="452">
        <v>7120.0</v>
      </c>
      <c r="B706" s="452" t="s">
        <v>36</v>
      </c>
      <c r="C706" s="452" t="s">
        <v>5064</v>
      </c>
      <c r="D706" s="452" t="s">
        <v>5945</v>
      </c>
      <c r="E706" s="452" t="s">
        <v>1209</v>
      </c>
      <c r="F706" s="452" t="s">
        <v>5946</v>
      </c>
      <c r="G706" s="452" t="s">
        <v>5067</v>
      </c>
      <c r="H706" s="452" t="s">
        <v>5947</v>
      </c>
      <c r="I706" s="452" t="s">
        <v>5948</v>
      </c>
      <c r="J706" s="452" t="s">
        <v>5949</v>
      </c>
      <c r="K706" s="452" t="s">
        <v>5233</v>
      </c>
      <c r="L706" s="452" t="s">
        <v>42</v>
      </c>
      <c r="M706" s="452" t="s">
        <v>420</v>
      </c>
      <c r="N706" s="452">
        <v>48170.0</v>
      </c>
      <c r="O706" s="452" t="s">
        <v>5950</v>
      </c>
      <c r="P706" s="452">
        <v>42.3888473046671</v>
      </c>
      <c r="Q706" s="452">
        <v>-83.5128073269891</v>
      </c>
      <c r="R706" s="452">
        <v>1200.0</v>
      </c>
      <c r="U706" s="452" t="s">
        <v>5945</v>
      </c>
      <c r="V706" s="452" t="s">
        <v>5948</v>
      </c>
      <c r="W706" s="452" t="s">
        <v>507</v>
      </c>
      <c r="X706" s="452" t="s">
        <v>2472</v>
      </c>
      <c r="Y706" s="452" t="s">
        <v>420</v>
      </c>
      <c r="Z706" s="452" t="s">
        <v>498</v>
      </c>
      <c r="AB706" s="452" t="s">
        <v>5951</v>
      </c>
      <c r="AC706" s="452" t="s">
        <v>5952</v>
      </c>
      <c r="AD706" s="452">
        <v>23.0</v>
      </c>
      <c r="AF706" s="452" t="s">
        <v>5953</v>
      </c>
      <c r="AH706" s="452" t="s">
        <v>5954</v>
      </c>
      <c r="AK706" s="452" t="s">
        <v>5955</v>
      </c>
    </row>
    <row r="707" ht="15.75" customHeight="1">
      <c r="A707" s="452">
        <v>7121.0</v>
      </c>
      <c r="B707" s="452" t="s">
        <v>36</v>
      </c>
      <c r="C707" s="452" t="s">
        <v>5064</v>
      </c>
      <c r="D707" s="452" t="s">
        <v>5956</v>
      </c>
      <c r="E707" s="452" t="s">
        <v>1209</v>
      </c>
      <c r="F707" s="452" t="s">
        <v>5956</v>
      </c>
      <c r="G707" s="452" t="s">
        <v>5410</v>
      </c>
      <c r="H707" s="452" t="s">
        <v>5957</v>
      </c>
      <c r="I707" s="452" t="s">
        <v>5958</v>
      </c>
      <c r="J707" s="452" t="s">
        <v>5959</v>
      </c>
      <c r="K707" s="452" t="s">
        <v>3780</v>
      </c>
      <c r="L707" s="452" t="s">
        <v>26</v>
      </c>
      <c r="M707" s="452" t="s">
        <v>420</v>
      </c>
      <c r="N707" s="452">
        <v>95054.0</v>
      </c>
      <c r="P707" s="452">
        <v>37.3883</v>
      </c>
      <c r="Q707" s="452">
        <v>-121.97084</v>
      </c>
      <c r="R707" s="452">
        <v>100.0</v>
      </c>
      <c r="U707" s="452" t="s">
        <v>5956</v>
      </c>
      <c r="V707" s="452" t="s">
        <v>5958</v>
      </c>
      <c r="W707" s="452" t="s">
        <v>3780</v>
      </c>
      <c r="X707" s="452" t="s">
        <v>26</v>
      </c>
      <c r="Y707" s="452" t="s">
        <v>420</v>
      </c>
      <c r="Z707" s="452" t="s">
        <v>498</v>
      </c>
      <c r="AA707" s="452">
        <v>45498.0</v>
      </c>
      <c r="AB707" s="452" t="s">
        <v>5958</v>
      </c>
      <c r="AC707" s="452" t="s">
        <v>5960</v>
      </c>
      <c r="AD707" s="452">
        <v>25.0</v>
      </c>
      <c r="AJ707" s="452" t="s">
        <v>5961</v>
      </c>
      <c r="AL707" s="452" t="s">
        <v>5962</v>
      </c>
    </row>
    <row r="708" ht="15.75" customHeight="1">
      <c r="A708" s="452">
        <v>7122.0</v>
      </c>
      <c r="B708" s="452" t="s">
        <v>36</v>
      </c>
      <c r="C708" s="452" t="s">
        <v>5064</v>
      </c>
      <c r="D708" s="452" t="s">
        <v>5963</v>
      </c>
      <c r="F708" s="452" t="s">
        <v>5963</v>
      </c>
      <c r="G708" s="452" t="s">
        <v>5198</v>
      </c>
      <c r="H708" s="452" t="s">
        <v>5964</v>
      </c>
      <c r="I708" s="452" t="s">
        <v>5965</v>
      </c>
      <c r="J708" s="452" t="s">
        <v>5966</v>
      </c>
      <c r="K708" s="452" t="s">
        <v>5967</v>
      </c>
      <c r="L708" s="452" t="s">
        <v>2472</v>
      </c>
      <c r="M708" s="452" t="s">
        <v>420</v>
      </c>
      <c r="N708" s="452">
        <v>6854.0</v>
      </c>
      <c r="O708" s="452" t="s">
        <v>5968</v>
      </c>
      <c r="P708" s="452">
        <v>41.0797</v>
      </c>
      <c r="Q708" s="452">
        <v>-73.4292</v>
      </c>
      <c r="R708" s="452">
        <v>100.0</v>
      </c>
      <c r="V708" s="452" t="s">
        <v>5965</v>
      </c>
      <c r="W708" s="452" t="s">
        <v>5967</v>
      </c>
      <c r="X708" s="452" t="s">
        <v>2472</v>
      </c>
      <c r="Y708" s="452" t="s">
        <v>420</v>
      </c>
      <c r="Z708" s="452" t="s">
        <v>453</v>
      </c>
      <c r="AA708" s="452">
        <v>45680.0</v>
      </c>
      <c r="AB708" s="452" t="s">
        <v>5969</v>
      </c>
      <c r="AC708" s="452" t="s">
        <v>5970</v>
      </c>
      <c r="AD708" s="452">
        <v>24.0</v>
      </c>
    </row>
    <row r="709" ht="15.75" customHeight="1">
      <c r="A709" s="452">
        <v>7123.0</v>
      </c>
      <c r="B709" s="452" t="s">
        <v>36</v>
      </c>
      <c r="C709" s="452" t="s">
        <v>5064</v>
      </c>
      <c r="D709" s="452" t="s">
        <v>5971</v>
      </c>
      <c r="E709" s="452" t="s">
        <v>812</v>
      </c>
      <c r="F709" s="452" t="s">
        <v>5972</v>
      </c>
      <c r="G709" s="452" t="s">
        <v>5152</v>
      </c>
      <c r="H709" s="452" t="s">
        <v>5973</v>
      </c>
      <c r="I709" s="452" t="s">
        <v>5974</v>
      </c>
      <c r="J709" s="452" t="s">
        <v>5975</v>
      </c>
      <c r="K709" s="452" t="s">
        <v>5193</v>
      </c>
      <c r="L709" s="452" t="s">
        <v>95</v>
      </c>
      <c r="M709" s="452" t="s">
        <v>420</v>
      </c>
      <c r="N709" s="452">
        <v>76131.0</v>
      </c>
      <c r="O709" s="452" t="s">
        <v>5976</v>
      </c>
      <c r="P709" s="452">
        <v>32.8490261602771</v>
      </c>
      <c r="Q709" s="452">
        <v>-97.3465698041715</v>
      </c>
      <c r="R709" s="452">
        <v>5.0</v>
      </c>
      <c r="U709" s="452" t="s">
        <v>5977</v>
      </c>
      <c r="V709" s="452" t="s">
        <v>5978</v>
      </c>
      <c r="W709" s="452" t="s">
        <v>5979</v>
      </c>
      <c r="X709" s="452" t="s">
        <v>130</v>
      </c>
      <c r="Y709" s="452" t="s">
        <v>5216</v>
      </c>
      <c r="Z709" s="452" t="s">
        <v>498</v>
      </c>
      <c r="AA709" s="452">
        <v>45339.0</v>
      </c>
      <c r="AB709" s="452" t="s">
        <v>454</v>
      </c>
      <c r="AC709" s="452" t="s">
        <v>5980</v>
      </c>
      <c r="AD709" s="452">
        <v>21.0</v>
      </c>
      <c r="AF709" s="452" t="s">
        <v>5981</v>
      </c>
      <c r="AK709" s="452" t="s">
        <v>5982</v>
      </c>
    </row>
    <row r="710" ht="15.75" customHeight="1">
      <c r="A710" s="452">
        <v>7124.0</v>
      </c>
      <c r="B710" s="452" t="s">
        <v>36</v>
      </c>
      <c r="C710" s="452" t="s">
        <v>5983</v>
      </c>
      <c r="D710" s="452" t="s">
        <v>5984</v>
      </c>
      <c r="E710" s="452" t="s">
        <v>1209</v>
      </c>
      <c r="F710" s="452" t="s">
        <v>5985</v>
      </c>
      <c r="G710" s="452" t="s">
        <v>5115</v>
      </c>
      <c r="H710" s="452" t="s">
        <v>5986</v>
      </c>
      <c r="I710" s="452" t="s">
        <v>5987</v>
      </c>
      <c r="J710" s="452" t="s">
        <v>5988</v>
      </c>
      <c r="K710" s="452" t="s">
        <v>5989</v>
      </c>
      <c r="L710" s="452" t="s">
        <v>263</v>
      </c>
      <c r="M710" s="452" t="s">
        <v>420</v>
      </c>
      <c r="N710" s="452">
        <v>84042.0</v>
      </c>
      <c r="O710" s="452" t="s">
        <v>5990</v>
      </c>
      <c r="P710" s="452">
        <v>40.3461824494292</v>
      </c>
      <c r="Q710" s="452">
        <v>-111.738226987222</v>
      </c>
      <c r="U710" s="452" t="s">
        <v>5991</v>
      </c>
      <c r="V710" s="452" t="s">
        <v>5992</v>
      </c>
      <c r="W710" s="452" t="s">
        <v>5993</v>
      </c>
      <c r="X710" s="452" t="s">
        <v>248</v>
      </c>
      <c r="Y710" s="452" t="s">
        <v>420</v>
      </c>
      <c r="Z710" s="452" t="s">
        <v>498</v>
      </c>
      <c r="AA710" s="452">
        <v>45474.0</v>
      </c>
      <c r="AB710" s="452" t="s">
        <v>5994</v>
      </c>
      <c r="AC710" s="452" t="s">
        <v>5995</v>
      </c>
      <c r="AD710" s="452">
        <v>15.0</v>
      </c>
      <c r="AJ710" s="452" t="s">
        <v>5996</v>
      </c>
    </row>
    <row r="711" ht="15.75" customHeight="1">
      <c r="A711" s="452">
        <v>7125.0</v>
      </c>
      <c r="B711" s="452" t="s">
        <v>36</v>
      </c>
      <c r="C711" s="452" t="s">
        <v>5983</v>
      </c>
      <c r="D711" s="452" t="s">
        <v>5984</v>
      </c>
      <c r="E711" s="452" t="s">
        <v>1209</v>
      </c>
      <c r="F711" s="452" t="s">
        <v>5997</v>
      </c>
      <c r="G711" s="452" t="s">
        <v>5067</v>
      </c>
      <c r="H711" s="452" t="s">
        <v>5317</v>
      </c>
      <c r="I711" s="452" t="s">
        <v>5987</v>
      </c>
      <c r="J711" s="452" t="s">
        <v>5998</v>
      </c>
      <c r="K711" s="452" t="s">
        <v>5999</v>
      </c>
      <c r="L711" s="452" t="s">
        <v>1443</v>
      </c>
      <c r="M711" s="452" t="s">
        <v>420</v>
      </c>
      <c r="N711" s="452">
        <v>55344.0</v>
      </c>
      <c r="O711" s="452" t="s">
        <v>6000</v>
      </c>
      <c r="P711" s="452">
        <v>44.8650194262879</v>
      </c>
      <c r="Q711" s="452">
        <v>-93.4013293754227</v>
      </c>
      <c r="U711" s="452" t="s">
        <v>5991</v>
      </c>
      <c r="V711" s="452" t="s">
        <v>5992</v>
      </c>
      <c r="W711" s="452" t="s">
        <v>5993</v>
      </c>
      <c r="X711" s="452" t="s">
        <v>248</v>
      </c>
      <c r="Y711" s="452" t="s">
        <v>420</v>
      </c>
      <c r="Z711" s="452" t="s">
        <v>498</v>
      </c>
      <c r="AA711" s="452">
        <v>45474.0</v>
      </c>
      <c r="AB711" s="452" t="s">
        <v>5994</v>
      </c>
      <c r="AC711" s="452" t="s">
        <v>5995</v>
      </c>
      <c r="AD711" s="452">
        <v>15.0</v>
      </c>
      <c r="AJ711" s="452" t="s">
        <v>5996</v>
      </c>
    </row>
    <row r="712" ht="15.75" customHeight="1">
      <c r="A712" s="452">
        <v>7126.0</v>
      </c>
      <c r="B712" s="452" t="s">
        <v>36</v>
      </c>
      <c r="C712" s="452" t="s">
        <v>5983</v>
      </c>
      <c r="D712" s="452" t="s">
        <v>5984</v>
      </c>
      <c r="E712" s="452" t="s">
        <v>1209</v>
      </c>
      <c r="F712" s="452" t="s">
        <v>6001</v>
      </c>
      <c r="G712" s="452" t="s">
        <v>5115</v>
      </c>
      <c r="H712" s="452" t="s">
        <v>5986</v>
      </c>
      <c r="I712" s="452" t="s">
        <v>5987</v>
      </c>
      <c r="J712" s="452" t="s">
        <v>6002</v>
      </c>
      <c r="K712" s="452" t="s">
        <v>6003</v>
      </c>
      <c r="L712" s="452" t="s">
        <v>6004</v>
      </c>
      <c r="M712" s="452" t="s">
        <v>420</v>
      </c>
      <c r="N712" s="452">
        <v>19720.0</v>
      </c>
      <c r="O712" s="452" t="s">
        <v>6005</v>
      </c>
      <c r="P712" s="452">
        <v>39.6822581037309</v>
      </c>
      <c r="Q712" s="452">
        <v>-75.5455447153456</v>
      </c>
      <c r="U712" s="452" t="s">
        <v>5991</v>
      </c>
      <c r="V712" s="452" t="s">
        <v>5992</v>
      </c>
      <c r="W712" s="452" t="s">
        <v>5993</v>
      </c>
      <c r="X712" s="452" t="s">
        <v>248</v>
      </c>
      <c r="Y712" s="452" t="s">
        <v>420</v>
      </c>
      <c r="Z712" s="452" t="s">
        <v>498</v>
      </c>
      <c r="AB712" s="452" t="s">
        <v>6006</v>
      </c>
      <c r="AC712" s="452" t="s">
        <v>6007</v>
      </c>
      <c r="AD712" s="452">
        <v>26.0</v>
      </c>
      <c r="AE712" s="452" t="s">
        <v>6008</v>
      </c>
      <c r="AJ712" s="452" t="s">
        <v>5996</v>
      </c>
    </row>
    <row r="713" ht="15.75" customHeight="1">
      <c r="A713" s="452">
        <v>7127.0</v>
      </c>
      <c r="B713" s="452" t="s">
        <v>36</v>
      </c>
      <c r="C713" s="452" t="s">
        <v>5064</v>
      </c>
      <c r="D713" s="452" t="s">
        <v>6009</v>
      </c>
      <c r="E713" s="452" t="s">
        <v>1209</v>
      </c>
      <c r="F713" s="452" t="s">
        <v>6010</v>
      </c>
      <c r="G713" s="452" t="s">
        <v>5115</v>
      </c>
      <c r="H713" s="452" t="s">
        <v>6011</v>
      </c>
      <c r="I713" s="452" t="s">
        <v>6012</v>
      </c>
      <c r="J713" s="452" t="s">
        <v>6013</v>
      </c>
      <c r="K713" s="452" t="s">
        <v>1229</v>
      </c>
      <c r="L713" s="452" t="s">
        <v>95</v>
      </c>
      <c r="M713" s="452" t="s">
        <v>420</v>
      </c>
      <c r="N713" s="452">
        <v>77073.0</v>
      </c>
      <c r="P713" s="452">
        <v>29.9685242663554</v>
      </c>
      <c r="Q713" s="452">
        <v>-95.3650862</v>
      </c>
      <c r="U713" s="452" t="s">
        <v>6014</v>
      </c>
      <c r="V713" s="452" t="s">
        <v>6015</v>
      </c>
      <c r="W713" s="452" t="s">
        <v>1229</v>
      </c>
      <c r="X713" s="452" t="s">
        <v>95</v>
      </c>
      <c r="Y713" s="452" t="s">
        <v>420</v>
      </c>
      <c r="Z713" s="452" t="s">
        <v>498</v>
      </c>
      <c r="AA713" s="452">
        <v>45300.0</v>
      </c>
      <c r="AC713" s="452" t="s">
        <v>6016</v>
      </c>
      <c r="AD713" s="452">
        <v>17.0</v>
      </c>
      <c r="AJ713" s="452" t="s">
        <v>6012</v>
      </c>
    </row>
    <row r="714" ht="15.75" customHeight="1">
      <c r="A714" s="452">
        <v>7128.0</v>
      </c>
      <c r="B714" s="452" t="s">
        <v>158</v>
      </c>
      <c r="C714" s="452" t="s">
        <v>5064</v>
      </c>
      <c r="D714" s="452" t="s">
        <v>31</v>
      </c>
      <c r="E714" s="452" t="s">
        <v>812</v>
      </c>
      <c r="F714" s="452" t="s">
        <v>2736</v>
      </c>
      <c r="G714" s="452" t="s">
        <v>5067</v>
      </c>
      <c r="H714" s="452" t="s">
        <v>6017</v>
      </c>
      <c r="I714" s="452" t="s">
        <v>2723</v>
      </c>
      <c r="J714" s="452" t="s">
        <v>2738</v>
      </c>
      <c r="K714" s="452" t="s">
        <v>2739</v>
      </c>
      <c r="L714" s="452" t="s">
        <v>32</v>
      </c>
      <c r="M714" s="452" t="s">
        <v>420</v>
      </c>
      <c r="N714" s="452">
        <v>45420.0</v>
      </c>
      <c r="O714" s="452" t="s">
        <v>2740</v>
      </c>
      <c r="P714" s="452">
        <v>39.7154984024517</v>
      </c>
      <c r="Q714" s="452">
        <v>-84.1118245465312</v>
      </c>
      <c r="R714" s="452">
        <v>53.0</v>
      </c>
      <c r="U714" s="452" t="s">
        <v>31</v>
      </c>
      <c r="V714" s="452" t="s">
        <v>2723</v>
      </c>
      <c r="W714" s="452" t="s">
        <v>2726</v>
      </c>
      <c r="X714" s="452" t="s">
        <v>32</v>
      </c>
      <c r="Y714" s="452" t="s">
        <v>420</v>
      </c>
      <c r="Z714" s="452" t="s">
        <v>498</v>
      </c>
      <c r="AA714" s="452">
        <v>44891.0</v>
      </c>
      <c r="AB714" s="452" t="s">
        <v>2741</v>
      </c>
      <c r="AC714" s="452" t="s">
        <v>6018</v>
      </c>
      <c r="AD714" s="452">
        <v>21.0</v>
      </c>
      <c r="AE714" s="452" t="s">
        <v>6019</v>
      </c>
      <c r="AJ714" s="452" t="s">
        <v>6020</v>
      </c>
    </row>
    <row r="715" ht="15.75" customHeight="1">
      <c r="A715" s="452">
        <v>7129.0</v>
      </c>
      <c r="B715" s="452" t="s">
        <v>36</v>
      </c>
      <c r="C715" s="452" t="s">
        <v>5064</v>
      </c>
      <c r="D715" s="452" t="s">
        <v>4990</v>
      </c>
      <c r="E715" s="452" t="s">
        <v>1209</v>
      </c>
      <c r="F715" s="452" t="s">
        <v>4990</v>
      </c>
      <c r="G715" s="452" t="s">
        <v>4991</v>
      </c>
      <c r="H715" s="452" t="s">
        <v>4992</v>
      </c>
      <c r="I715" s="452" t="s">
        <v>4993</v>
      </c>
      <c r="J715" s="452" t="s">
        <v>6021</v>
      </c>
      <c r="K715" s="452" t="s">
        <v>6022</v>
      </c>
      <c r="L715" s="452" t="s">
        <v>72</v>
      </c>
      <c r="M715" s="452" t="s">
        <v>420</v>
      </c>
      <c r="N715" s="452">
        <v>39350.0</v>
      </c>
      <c r="P715" s="452">
        <v>32.7670276173361</v>
      </c>
      <c r="Q715" s="452">
        <v>-89.1207449764803</v>
      </c>
      <c r="R715" s="452">
        <v>3600.0</v>
      </c>
      <c r="U715" s="452" t="s">
        <v>4990</v>
      </c>
      <c r="V715" s="452" t="s">
        <v>4993</v>
      </c>
      <c r="W715" s="452" t="s">
        <v>4994</v>
      </c>
      <c r="X715" s="452" t="s">
        <v>72</v>
      </c>
      <c r="Y715" s="452" t="s">
        <v>420</v>
      </c>
      <c r="Z715" s="452" t="s">
        <v>498</v>
      </c>
      <c r="AB715" s="452" t="s">
        <v>4995</v>
      </c>
      <c r="AC715" s="452" t="s">
        <v>6023</v>
      </c>
      <c r="AD715" s="452">
        <v>30.0</v>
      </c>
      <c r="AE715" s="452" t="s">
        <v>6024</v>
      </c>
      <c r="AJ715" s="452" t="s">
        <v>4993</v>
      </c>
    </row>
    <row r="716" ht="15.75" customHeight="1">
      <c r="A716" s="452">
        <v>7130.0</v>
      </c>
      <c r="B716" s="452" t="s">
        <v>36</v>
      </c>
      <c r="C716" s="452" t="s">
        <v>5064</v>
      </c>
      <c r="D716" s="452" t="s">
        <v>6025</v>
      </c>
      <c r="E716" s="452" t="s">
        <v>812</v>
      </c>
      <c r="F716" s="452" t="s">
        <v>6025</v>
      </c>
      <c r="G716" s="452" t="s">
        <v>5067</v>
      </c>
      <c r="H716" s="452" t="s">
        <v>6026</v>
      </c>
      <c r="I716" s="452" t="s">
        <v>6027</v>
      </c>
      <c r="J716" s="452" t="s">
        <v>6028</v>
      </c>
      <c r="K716" s="452" t="s">
        <v>6029</v>
      </c>
      <c r="L716" s="452" t="s">
        <v>26</v>
      </c>
      <c r="M716" s="452" t="s">
        <v>420</v>
      </c>
      <c r="N716" s="452">
        <v>95605.0</v>
      </c>
      <c r="O716" s="452" t="s">
        <v>6030</v>
      </c>
      <c r="P716" s="452">
        <v>38.5986</v>
      </c>
      <c r="Q716" s="452">
        <v>-121.5395</v>
      </c>
      <c r="R716" s="452">
        <v>30.0</v>
      </c>
      <c r="U716" s="452" t="s">
        <v>6025</v>
      </c>
      <c r="V716" s="452" t="s">
        <v>6027</v>
      </c>
      <c r="W716" s="452" t="s">
        <v>6029</v>
      </c>
      <c r="X716" s="452" t="s">
        <v>26</v>
      </c>
      <c r="Y716" s="452" t="s">
        <v>420</v>
      </c>
      <c r="Z716" s="452" t="s">
        <v>486</v>
      </c>
      <c r="AA716" s="452">
        <v>45692.0</v>
      </c>
      <c r="AB716" s="452" t="s">
        <v>6031</v>
      </c>
      <c r="AC716" s="452" t="s">
        <v>6032</v>
      </c>
      <c r="AD716" s="452">
        <v>15.0</v>
      </c>
    </row>
    <row r="717" ht="15.75" customHeight="1">
      <c r="A717" s="452">
        <v>7131.0</v>
      </c>
      <c r="B717" s="452" t="s">
        <v>36</v>
      </c>
      <c r="C717" s="452" t="s">
        <v>5064</v>
      </c>
      <c r="D717" s="452" t="s">
        <v>6033</v>
      </c>
      <c r="E717" s="452" t="s">
        <v>812</v>
      </c>
      <c r="F717" s="452" t="s">
        <v>6033</v>
      </c>
      <c r="G717" s="452" t="s">
        <v>5115</v>
      </c>
      <c r="H717" s="452" t="s">
        <v>6034</v>
      </c>
      <c r="I717" s="452" t="s">
        <v>6035</v>
      </c>
      <c r="J717" s="452" t="s">
        <v>6036</v>
      </c>
      <c r="K717" s="452" t="s">
        <v>6037</v>
      </c>
      <c r="L717" s="452" t="s">
        <v>248</v>
      </c>
      <c r="M717" s="452" t="s">
        <v>420</v>
      </c>
      <c r="N717" s="452">
        <v>1720.0</v>
      </c>
      <c r="O717" s="452" t="s">
        <v>6038</v>
      </c>
      <c r="P717" s="452">
        <v>42.4851</v>
      </c>
      <c r="Q717" s="452">
        <v>-71.4328</v>
      </c>
      <c r="U717" s="452" t="s">
        <v>6033</v>
      </c>
      <c r="V717" s="452" t="s">
        <v>6035</v>
      </c>
      <c r="W717" s="452" t="s">
        <v>6037</v>
      </c>
      <c r="X717" s="452" t="s">
        <v>248</v>
      </c>
      <c r="Y717" s="452" t="s">
        <v>420</v>
      </c>
      <c r="Z717" s="452" t="s">
        <v>486</v>
      </c>
      <c r="AA717" s="452">
        <v>45692.0</v>
      </c>
      <c r="AB717" s="452" t="s">
        <v>6039</v>
      </c>
      <c r="AC717" s="452" t="s">
        <v>6040</v>
      </c>
      <c r="AD717" s="452">
        <v>9.0</v>
      </c>
    </row>
    <row r="718" ht="15.75" customHeight="1">
      <c r="A718" s="452">
        <v>7132.0</v>
      </c>
      <c r="B718" s="452" t="s">
        <v>36</v>
      </c>
      <c r="C718" s="452" t="s">
        <v>5064</v>
      </c>
      <c r="D718" s="452" t="s">
        <v>6033</v>
      </c>
      <c r="E718" s="452" t="s">
        <v>812</v>
      </c>
      <c r="F718" s="452" t="s">
        <v>6041</v>
      </c>
      <c r="G718" s="452" t="s">
        <v>5367</v>
      </c>
      <c r="H718" s="452" t="s">
        <v>6034</v>
      </c>
      <c r="I718" s="452" t="s">
        <v>6035</v>
      </c>
      <c r="J718" s="452" t="s">
        <v>6042</v>
      </c>
      <c r="K718" s="452" t="s">
        <v>6043</v>
      </c>
      <c r="L718" s="452" t="s">
        <v>42</v>
      </c>
      <c r="M718" s="452" t="s">
        <v>420</v>
      </c>
      <c r="N718" s="452">
        <v>48846.0</v>
      </c>
      <c r="O718" s="452" t="s">
        <v>6044</v>
      </c>
      <c r="P718" s="452">
        <v>42.9873</v>
      </c>
      <c r="Q718" s="452">
        <v>-85.0711</v>
      </c>
      <c r="U718" s="452" t="s">
        <v>6033</v>
      </c>
      <c r="V718" s="452" t="s">
        <v>6035</v>
      </c>
      <c r="W718" s="452" t="s">
        <v>6037</v>
      </c>
      <c r="X718" s="452" t="s">
        <v>248</v>
      </c>
      <c r="Y718" s="452" t="s">
        <v>420</v>
      </c>
      <c r="Z718" s="452" t="s">
        <v>486</v>
      </c>
      <c r="AA718" s="452">
        <v>45692.0</v>
      </c>
      <c r="AB718" s="452" t="s">
        <v>6039</v>
      </c>
      <c r="AC718" s="452" t="s">
        <v>6040</v>
      </c>
      <c r="AD718" s="452">
        <v>9.0</v>
      </c>
    </row>
    <row r="719" ht="15.75" customHeight="1">
      <c r="A719" s="452">
        <v>7133.0</v>
      </c>
      <c r="B719" s="452" t="s">
        <v>36</v>
      </c>
      <c r="C719" s="452" t="s">
        <v>5064</v>
      </c>
      <c r="D719" s="452" t="s">
        <v>6033</v>
      </c>
      <c r="E719" s="452" t="s">
        <v>812</v>
      </c>
      <c r="F719" s="452" t="s">
        <v>6045</v>
      </c>
      <c r="G719" s="452" t="s">
        <v>5367</v>
      </c>
      <c r="H719" s="452" t="s">
        <v>6034</v>
      </c>
      <c r="I719" s="452" t="s">
        <v>6035</v>
      </c>
      <c r="J719" s="452" t="s">
        <v>6046</v>
      </c>
      <c r="K719" s="452" t="s">
        <v>3780</v>
      </c>
      <c r="L719" s="452" t="s">
        <v>26</v>
      </c>
      <c r="M719" s="452" t="s">
        <v>420</v>
      </c>
      <c r="N719" s="452">
        <v>95050.0</v>
      </c>
      <c r="P719" s="452">
        <v>37.3481353699112</v>
      </c>
      <c r="Q719" s="452">
        <v>-121.949766488942</v>
      </c>
      <c r="U719" s="452" t="s">
        <v>6033</v>
      </c>
      <c r="V719" s="452" t="s">
        <v>6035</v>
      </c>
      <c r="W719" s="452" t="s">
        <v>6037</v>
      </c>
      <c r="X719" s="452" t="s">
        <v>248</v>
      </c>
      <c r="Y719" s="452" t="s">
        <v>420</v>
      </c>
      <c r="Z719" s="452" t="s">
        <v>486</v>
      </c>
      <c r="AA719" s="452">
        <v>45692.0</v>
      </c>
      <c r="AB719" s="452" t="s">
        <v>6039</v>
      </c>
      <c r="AC719" s="452" t="s">
        <v>6040</v>
      </c>
      <c r="AD719" s="452">
        <v>9.0</v>
      </c>
    </row>
    <row r="720" ht="15.75" customHeight="1">
      <c r="A720" s="452">
        <v>7134.0</v>
      </c>
      <c r="B720" s="452" t="s">
        <v>36</v>
      </c>
      <c r="C720" s="452" t="s">
        <v>5064</v>
      </c>
      <c r="D720" s="452" t="s">
        <v>6047</v>
      </c>
      <c r="E720" s="452" t="s">
        <v>812</v>
      </c>
      <c r="F720" s="452" t="s">
        <v>6047</v>
      </c>
      <c r="G720" s="452" t="s">
        <v>5067</v>
      </c>
      <c r="H720" s="452" t="s">
        <v>6048</v>
      </c>
      <c r="I720" s="452" t="s">
        <v>6049</v>
      </c>
      <c r="J720" s="452" t="s">
        <v>6050</v>
      </c>
      <c r="K720" s="452" t="s">
        <v>5679</v>
      </c>
      <c r="L720" s="452" t="s">
        <v>32</v>
      </c>
      <c r="M720" s="452" t="s">
        <v>420</v>
      </c>
      <c r="N720" s="452">
        <v>43035.0</v>
      </c>
      <c r="O720" s="452" t="s">
        <v>6051</v>
      </c>
      <c r="P720" s="452">
        <v>40.185530122632</v>
      </c>
      <c r="Q720" s="452">
        <v>-83.0125702423285</v>
      </c>
      <c r="R720" s="452">
        <v>140.0</v>
      </c>
      <c r="U720" s="452" t="s">
        <v>6052</v>
      </c>
      <c r="V720" s="452" t="s">
        <v>6053</v>
      </c>
      <c r="W720" s="452" t="s">
        <v>5070</v>
      </c>
      <c r="X720" s="452" t="s">
        <v>879</v>
      </c>
      <c r="Y720" s="452" t="s">
        <v>618</v>
      </c>
      <c r="Z720" s="452" t="s">
        <v>486</v>
      </c>
      <c r="AA720" s="452">
        <v>45692.0</v>
      </c>
      <c r="AB720" s="452" t="s">
        <v>6054</v>
      </c>
      <c r="AC720" s="452" t="s">
        <v>6055</v>
      </c>
      <c r="AD720" s="452">
        <v>13.0</v>
      </c>
    </row>
    <row r="721" ht="15.75" customHeight="1">
      <c r="A721" s="452">
        <v>7135.0</v>
      </c>
      <c r="B721" s="452" t="s">
        <v>36</v>
      </c>
      <c r="C721" s="452" t="s">
        <v>5064</v>
      </c>
      <c r="D721" s="452" t="s">
        <v>6047</v>
      </c>
      <c r="E721" s="452" t="s">
        <v>812</v>
      </c>
      <c r="F721" s="452" t="s">
        <v>6056</v>
      </c>
      <c r="G721" s="452" t="s">
        <v>5410</v>
      </c>
      <c r="H721" s="452" t="s">
        <v>5762</v>
      </c>
      <c r="I721" s="452" t="s">
        <v>6049</v>
      </c>
      <c r="J721" s="452" t="s">
        <v>6057</v>
      </c>
      <c r="K721" s="452" t="s">
        <v>6058</v>
      </c>
      <c r="L721" s="452" t="s">
        <v>86</v>
      </c>
      <c r="M721" s="452" t="s">
        <v>420</v>
      </c>
      <c r="N721" s="452">
        <v>60008.0</v>
      </c>
      <c r="O721" s="452" t="s">
        <v>6059</v>
      </c>
      <c r="P721" s="452">
        <v>42.0657</v>
      </c>
      <c r="Q721" s="452">
        <v>-88.0189</v>
      </c>
      <c r="U721" s="452" t="s">
        <v>6052</v>
      </c>
      <c r="V721" s="452" t="s">
        <v>6053</v>
      </c>
      <c r="W721" s="452" t="s">
        <v>5070</v>
      </c>
      <c r="X721" s="452" t="s">
        <v>879</v>
      </c>
      <c r="Y721" s="452" t="s">
        <v>618</v>
      </c>
      <c r="Z721" s="452" t="s">
        <v>486</v>
      </c>
      <c r="AA721" s="452">
        <v>45693.0</v>
      </c>
      <c r="AB721" s="452" t="s">
        <v>6060</v>
      </c>
      <c r="AC721" s="452" t="s">
        <v>6055</v>
      </c>
      <c r="AD721" s="452">
        <v>13.0</v>
      </c>
    </row>
    <row r="722" ht="15.75" customHeight="1">
      <c r="A722" s="452">
        <v>7136.0</v>
      </c>
      <c r="B722" s="452" t="s">
        <v>36</v>
      </c>
      <c r="C722" s="452" t="s">
        <v>5064</v>
      </c>
      <c r="D722" s="452" t="s">
        <v>6061</v>
      </c>
      <c r="E722" s="452" t="s">
        <v>812</v>
      </c>
      <c r="F722" s="452" t="s">
        <v>6062</v>
      </c>
      <c r="G722" s="452" t="s">
        <v>5067</v>
      </c>
      <c r="H722" s="452" t="s">
        <v>6063</v>
      </c>
      <c r="I722" s="452" t="s">
        <v>6064</v>
      </c>
      <c r="J722" s="452" t="s">
        <v>6065</v>
      </c>
      <c r="K722" s="452" t="s">
        <v>6066</v>
      </c>
      <c r="L722" s="452" t="s">
        <v>32</v>
      </c>
      <c r="M722" s="452" t="s">
        <v>420</v>
      </c>
      <c r="N722" s="452">
        <v>43074.0</v>
      </c>
      <c r="O722" s="452" t="s">
        <v>6067</v>
      </c>
      <c r="P722" s="452">
        <v>40.2426</v>
      </c>
      <c r="Q722" s="452">
        <v>-82.8607</v>
      </c>
      <c r="U722" s="452" t="s">
        <v>6068</v>
      </c>
      <c r="V722" s="452" t="s">
        <v>6064</v>
      </c>
      <c r="W722" s="452" t="s">
        <v>6066</v>
      </c>
      <c r="X722" s="452" t="s">
        <v>32</v>
      </c>
      <c r="Y722" s="452" t="s">
        <v>420</v>
      </c>
      <c r="Z722" s="452" t="s">
        <v>486</v>
      </c>
      <c r="AA722" s="452">
        <v>45698.0</v>
      </c>
      <c r="AB722" s="452" t="s">
        <v>6069</v>
      </c>
      <c r="AC722" s="452" t="s">
        <v>6070</v>
      </c>
      <c r="AD722" s="452">
        <v>13.0</v>
      </c>
    </row>
    <row r="723" ht="15.75" customHeight="1">
      <c r="A723" s="452">
        <v>7137.0</v>
      </c>
      <c r="B723" s="452" t="s">
        <v>36</v>
      </c>
      <c r="C723" s="452" t="s">
        <v>5064</v>
      </c>
      <c r="D723" s="452" t="s">
        <v>6071</v>
      </c>
      <c r="E723" s="452" t="s">
        <v>812</v>
      </c>
      <c r="F723" s="452" t="s">
        <v>6072</v>
      </c>
      <c r="G723" s="452" t="s">
        <v>5067</v>
      </c>
      <c r="H723" s="452" t="s">
        <v>6073</v>
      </c>
      <c r="I723" s="452" t="s">
        <v>6074</v>
      </c>
      <c r="J723" s="452" t="s">
        <v>6075</v>
      </c>
      <c r="K723" s="452" t="s">
        <v>6076</v>
      </c>
      <c r="L723" s="452" t="s">
        <v>127</v>
      </c>
      <c r="M723" s="452" t="s">
        <v>420</v>
      </c>
      <c r="N723" s="452">
        <v>27215.0</v>
      </c>
      <c r="O723" s="452" t="s">
        <v>6077</v>
      </c>
      <c r="P723" s="452">
        <v>36.0682</v>
      </c>
      <c r="Q723" s="452">
        <v>-79.5114</v>
      </c>
      <c r="U723" s="452" t="s">
        <v>6078</v>
      </c>
      <c r="V723" s="452" t="s">
        <v>6079</v>
      </c>
      <c r="W723" s="452" t="s">
        <v>1880</v>
      </c>
      <c r="X723" s="452" t="s">
        <v>179</v>
      </c>
      <c r="Y723" s="452" t="s">
        <v>420</v>
      </c>
      <c r="Z723" s="452" t="s">
        <v>486</v>
      </c>
      <c r="AA723" s="452">
        <v>45867.0</v>
      </c>
      <c r="AB723" s="452" t="s">
        <v>6080</v>
      </c>
      <c r="AC723" s="452" t="s">
        <v>6081</v>
      </c>
      <c r="AD723" s="452">
        <v>19.0</v>
      </c>
      <c r="AE723" s="452" t="s">
        <v>6082</v>
      </c>
    </row>
    <row r="724" ht="15.75" customHeight="1">
      <c r="A724" s="452">
        <v>7138.0</v>
      </c>
      <c r="B724" s="452" t="s">
        <v>36</v>
      </c>
      <c r="C724" s="452" t="s">
        <v>5064</v>
      </c>
      <c r="D724" s="452" t="s">
        <v>6083</v>
      </c>
      <c r="E724" s="452" t="s">
        <v>812</v>
      </c>
      <c r="F724" s="452" t="s">
        <v>6084</v>
      </c>
      <c r="G724" s="452" t="s">
        <v>5067</v>
      </c>
      <c r="H724" s="452" t="s">
        <v>6085</v>
      </c>
      <c r="I724" s="452" t="s">
        <v>6086</v>
      </c>
      <c r="J724" s="452" t="s">
        <v>6087</v>
      </c>
      <c r="K724" s="452" t="s">
        <v>1049</v>
      </c>
      <c r="L724" s="452" t="s">
        <v>42</v>
      </c>
      <c r="M724" s="452" t="s">
        <v>420</v>
      </c>
      <c r="N724" s="452">
        <v>48126.0</v>
      </c>
      <c r="O724" s="452" t="s">
        <v>6088</v>
      </c>
      <c r="P724" s="452">
        <v>42.3222</v>
      </c>
      <c r="Q724" s="452">
        <v>-83.1763</v>
      </c>
      <c r="U724" s="452" t="s">
        <v>6083</v>
      </c>
      <c r="V724" s="452" t="s">
        <v>6086</v>
      </c>
      <c r="W724" s="452" t="s">
        <v>1049</v>
      </c>
      <c r="X724" s="452" t="s">
        <v>42</v>
      </c>
      <c r="Y724" s="452" t="s">
        <v>420</v>
      </c>
      <c r="Z724" s="452" t="s">
        <v>486</v>
      </c>
      <c r="AA724" s="452">
        <v>45872.0</v>
      </c>
      <c r="AB724" s="452" t="s">
        <v>6089</v>
      </c>
      <c r="AC724" s="452" t="s">
        <v>6090</v>
      </c>
      <c r="AD724" s="452">
        <v>28.0</v>
      </c>
    </row>
    <row r="725" ht="15.75" customHeight="1">
      <c r="A725" s="452">
        <v>7139.0</v>
      </c>
      <c r="B725" s="452" t="s">
        <v>36</v>
      </c>
      <c r="C725" s="452" t="s">
        <v>5064</v>
      </c>
      <c r="D725" s="452" t="s">
        <v>6091</v>
      </c>
      <c r="E725" s="452" t="s">
        <v>812</v>
      </c>
      <c r="F725" s="452" t="s">
        <v>6092</v>
      </c>
      <c r="G725" s="452" t="s">
        <v>5067</v>
      </c>
      <c r="H725" s="452" t="s">
        <v>5317</v>
      </c>
      <c r="I725" s="452" t="s">
        <v>6093</v>
      </c>
      <c r="J725" s="452" t="s">
        <v>6094</v>
      </c>
      <c r="K725" s="452" t="s">
        <v>4937</v>
      </c>
      <c r="L725" s="452" t="s">
        <v>86</v>
      </c>
      <c r="M725" s="452" t="s">
        <v>420</v>
      </c>
      <c r="N725" s="452">
        <v>60103.0</v>
      </c>
      <c r="O725" s="452" t="s">
        <v>6095</v>
      </c>
      <c r="P725" s="452">
        <v>41.9868</v>
      </c>
      <c r="Q725" s="452">
        <v>-88.2255</v>
      </c>
      <c r="U725" s="452" t="s">
        <v>6096</v>
      </c>
      <c r="V725" s="452" t="s">
        <v>6097</v>
      </c>
      <c r="W725" s="452" t="s">
        <v>6098</v>
      </c>
      <c r="Y725" s="452" t="s">
        <v>659</v>
      </c>
      <c r="Z725" s="452" t="s">
        <v>486</v>
      </c>
      <c r="AA725" s="452">
        <v>45872.0</v>
      </c>
      <c r="AB725" s="452" t="s">
        <v>454</v>
      </c>
      <c r="AC725" s="452" t="s">
        <v>6099</v>
      </c>
      <c r="AD725" s="452">
        <v>27.0</v>
      </c>
      <c r="AF725" s="452" t="s">
        <v>6100</v>
      </c>
      <c r="AH725" s="452" t="s">
        <v>6101</v>
      </c>
      <c r="AK725" s="452" t="s">
        <v>6102</v>
      </c>
    </row>
    <row r="726" ht="15.75" customHeight="1">
      <c r="A726" s="452">
        <v>7140.0</v>
      </c>
      <c r="B726" s="452" t="s">
        <v>36</v>
      </c>
      <c r="C726" s="452" t="s">
        <v>5064</v>
      </c>
      <c r="D726" s="452" t="s">
        <v>6103</v>
      </c>
      <c r="E726" s="452" t="s">
        <v>1209</v>
      </c>
      <c r="F726" s="452" t="s">
        <v>6103</v>
      </c>
      <c r="G726" s="452" t="s">
        <v>5067</v>
      </c>
      <c r="H726" s="452" t="s">
        <v>6104</v>
      </c>
      <c r="I726" s="452" t="s">
        <v>6105</v>
      </c>
      <c r="J726" s="452" t="s">
        <v>6106</v>
      </c>
      <c r="K726" s="452" t="s">
        <v>6107</v>
      </c>
      <c r="L726" s="452" t="s">
        <v>86</v>
      </c>
      <c r="M726" s="452" t="s">
        <v>420</v>
      </c>
      <c r="N726" s="452">
        <v>60139.0</v>
      </c>
      <c r="O726" s="452" t="s">
        <v>6108</v>
      </c>
      <c r="P726" s="452">
        <v>41.9218</v>
      </c>
      <c r="Q726" s="452">
        <v>-88.0837</v>
      </c>
      <c r="U726" s="452" t="s">
        <v>6103</v>
      </c>
      <c r="V726" s="452" t="s">
        <v>6105</v>
      </c>
      <c r="W726" s="452" t="s">
        <v>6107</v>
      </c>
      <c r="X726" s="452" t="s">
        <v>86</v>
      </c>
      <c r="Y726" s="452" t="s">
        <v>420</v>
      </c>
      <c r="Z726" s="452" t="s">
        <v>486</v>
      </c>
      <c r="AA726" s="452">
        <v>45872.0</v>
      </c>
      <c r="AB726" s="452" t="s">
        <v>6109</v>
      </c>
      <c r="AC726" s="452" t="s">
        <v>6110</v>
      </c>
      <c r="AD726" s="452">
        <v>23.0</v>
      </c>
      <c r="AE726" s="452" t="s">
        <v>6111</v>
      </c>
      <c r="AF726" s="452" t="s">
        <v>6112</v>
      </c>
      <c r="AH726" s="452" t="s">
        <v>6113</v>
      </c>
      <c r="AK726" s="452" t="s">
        <v>6114</v>
      </c>
    </row>
    <row r="727" ht="15.75" customHeight="1">
      <c r="A727" s="452">
        <v>7141.0</v>
      </c>
      <c r="B727" s="452" t="s">
        <v>36</v>
      </c>
      <c r="C727" s="452" t="s">
        <v>5064</v>
      </c>
      <c r="D727" s="452" t="s">
        <v>6115</v>
      </c>
      <c r="E727" s="452" t="s">
        <v>812</v>
      </c>
      <c r="F727" s="452" t="s">
        <v>6116</v>
      </c>
      <c r="G727" s="452" t="s">
        <v>5067</v>
      </c>
      <c r="H727" s="452" t="s">
        <v>6117</v>
      </c>
      <c r="I727" s="452" t="s">
        <v>6118</v>
      </c>
      <c r="J727" s="452" t="s">
        <v>6119</v>
      </c>
      <c r="K727" s="452" t="s">
        <v>6120</v>
      </c>
      <c r="L727" s="452" t="s">
        <v>141</v>
      </c>
      <c r="M727" s="452" t="s">
        <v>420</v>
      </c>
      <c r="N727" s="452">
        <v>30071.0</v>
      </c>
      <c r="O727" s="452" t="s">
        <v>6121</v>
      </c>
      <c r="P727" s="452">
        <v>33.9315</v>
      </c>
      <c r="Q727" s="452">
        <v>-84.2238</v>
      </c>
      <c r="R727" s="452">
        <v>2.0</v>
      </c>
      <c r="U727" s="452" t="s">
        <v>6122</v>
      </c>
      <c r="V727" s="452" t="s">
        <v>6118</v>
      </c>
      <c r="W727" s="452" t="s">
        <v>1175</v>
      </c>
      <c r="Y727" s="452" t="s">
        <v>467</v>
      </c>
      <c r="Z727" s="452" t="s">
        <v>486</v>
      </c>
      <c r="AA727" s="452">
        <v>45872.0</v>
      </c>
      <c r="AB727" s="452" t="s">
        <v>6123</v>
      </c>
      <c r="AC727" s="452" t="s">
        <v>6124</v>
      </c>
      <c r="AD727" s="452">
        <v>21.0</v>
      </c>
      <c r="AF727" s="452" t="s">
        <v>6125</v>
      </c>
      <c r="AH727" s="452" t="s">
        <v>6121</v>
      </c>
      <c r="AK727" s="452" t="s">
        <v>6126</v>
      </c>
    </row>
    <row r="728" ht="15.75" customHeight="1">
      <c r="A728" s="452">
        <v>7142.0</v>
      </c>
      <c r="B728" s="452" t="s">
        <v>36</v>
      </c>
      <c r="C728" s="452" t="s">
        <v>5064</v>
      </c>
      <c r="D728" s="452" t="s">
        <v>6127</v>
      </c>
      <c r="E728" s="452" t="s">
        <v>812</v>
      </c>
      <c r="F728" s="452" t="s">
        <v>6092</v>
      </c>
      <c r="G728" s="452" t="s">
        <v>5067</v>
      </c>
      <c r="H728" s="452" t="s">
        <v>6128</v>
      </c>
      <c r="I728" s="452" t="s">
        <v>6129</v>
      </c>
      <c r="J728" s="452" t="s">
        <v>6130</v>
      </c>
      <c r="K728" s="452" t="s">
        <v>1838</v>
      </c>
      <c r="L728" s="452" t="s">
        <v>80</v>
      </c>
      <c r="M728" s="452" t="s">
        <v>420</v>
      </c>
      <c r="N728" s="452">
        <v>23603.0</v>
      </c>
      <c r="O728" s="452" t="s">
        <v>6131</v>
      </c>
      <c r="P728" s="452">
        <v>37.1132</v>
      </c>
      <c r="Q728" s="452">
        <v>-76.5319</v>
      </c>
      <c r="R728" s="452">
        <v>50.0</v>
      </c>
      <c r="S728" s="452">
        <v>10.0</v>
      </c>
      <c r="T728" s="452" t="s">
        <v>23</v>
      </c>
      <c r="U728" s="452" t="s">
        <v>6132</v>
      </c>
      <c r="V728" s="452" t="s">
        <v>6129</v>
      </c>
      <c r="W728" s="452" t="s">
        <v>6133</v>
      </c>
      <c r="X728" s="452" t="s">
        <v>658</v>
      </c>
      <c r="Y728" s="452" t="s">
        <v>659</v>
      </c>
      <c r="Z728" s="452" t="s">
        <v>486</v>
      </c>
      <c r="AA728" s="452">
        <v>45873.0</v>
      </c>
      <c r="AB728" s="452" t="s">
        <v>454</v>
      </c>
      <c r="AC728" s="452" t="s">
        <v>6134</v>
      </c>
      <c r="AD728" s="452">
        <v>28.0</v>
      </c>
      <c r="AF728" s="452" t="s">
        <v>6135</v>
      </c>
      <c r="AH728" s="452" t="s">
        <v>6136</v>
      </c>
      <c r="AK728" s="452" t="s">
        <v>6137</v>
      </c>
    </row>
    <row r="729" ht="15.75" customHeight="1">
      <c r="A729" s="452">
        <v>7143.0</v>
      </c>
      <c r="B729" s="452" t="s">
        <v>36</v>
      </c>
      <c r="C729" s="452" t="s">
        <v>5064</v>
      </c>
      <c r="D729" s="452" t="s">
        <v>6138</v>
      </c>
      <c r="E729" s="452" t="s">
        <v>812</v>
      </c>
      <c r="F729" s="452" t="s">
        <v>6138</v>
      </c>
      <c r="G729" s="452" t="s">
        <v>5821</v>
      </c>
      <c r="H729" s="452" t="s">
        <v>6139</v>
      </c>
      <c r="I729" s="452" t="s">
        <v>6140</v>
      </c>
      <c r="J729" s="452" t="s">
        <v>6141</v>
      </c>
      <c r="K729" s="452" t="s">
        <v>6142</v>
      </c>
      <c r="L729" s="452" t="s">
        <v>64</v>
      </c>
      <c r="M729" s="452" t="s">
        <v>420</v>
      </c>
      <c r="N729" s="452">
        <v>46060.0</v>
      </c>
      <c r="O729" s="452" t="s">
        <v>6143</v>
      </c>
      <c r="P729" s="452">
        <v>40.00831</v>
      </c>
      <c r="Q729" s="452">
        <v>-85.98932</v>
      </c>
      <c r="R729" s="452">
        <v>869.0</v>
      </c>
      <c r="U729" s="452" t="s">
        <v>6138</v>
      </c>
      <c r="V729" s="452" t="s">
        <v>6140</v>
      </c>
      <c r="W729" s="452" t="s">
        <v>6142</v>
      </c>
      <c r="X729" s="452" t="s">
        <v>64</v>
      </c>
      <c r="Y729" s="452" t="s">
        <v>420</v>
      </c>
      <c r="Z729" s="452" t="s">
        <v>6144</v>
      </c>
      <c r="AB729" s="452" t="s">
        <v>6140</v>
      </c>
      <c r="AC729" s="452" t="s">
        <v>6145</v>
      </c>
      <c r="AD729" s="452">
        <v>19.0</v>
      </c>
      <c r="AJ729" s="452" t="s">
        <v>6146</v>
      </c>
    </row>
    <row r="730" ht="15.75" customHeight="1">
      <c r="A730" s="452">
        <v>8001.0</v>
      </c>
      <c r="B730" s="452" t="s">
        <v>36</v>
      </c>
      <c r="C730" s="452" t="s">
        <v>6147</v>
      </c>
      <c r="D730" s="452" t="s">
        <v>216</v>
      </c>
      <c r="E730" s="452" t="s">
        <v>812</v>
      </c>
      <c r="G730" s="452" t="s">
        <v>6148</v>
      </c>
      <c r="H730" s="452" t="s">
        <v>6149</v>
      </c>
      <c r="I730" s="452" t="s">
        <v>6150</v>
      </c>
      <c r="J730" s="452" t="s">
        <v>429</v>
      </c>
      <c r="K730" s="452" t="s">
        <v>430</v>
      </c>
      <c r="L730" s="452" t="s">
        <v>26</v>
      </c>
      <c r="M730" s="452" t="s">
        <v>420</v>
      </c>
      <c r="N730" s="452">
        <v>94804.0</v>
      </c>
      <c r="O730" s="452" t="s">
        <v>431</v>
      </c>
      <c r="P730" s="452">
        <v>37.9208482060344</v>
      </c>
      <c r="Q730" s="452">
        <v>-122.352250245024</v>
      </c>
      <c r="R730" s="452">
        <v>30.0</v>
      </c>
      <c r="U730" s="452" t="s">
        <v>216</v>
      </c>
      <c r="V730" s="452" t="s">
        <v>6151</v>
      </c>
      <c r="W730" s="452" t="s">
        <v>430</v>
      </c>
      <c r="X730" s="452" t="s">
        <v>26</v>
      </c>
      <c r="Y730" s="452" t="s">
        <v>420</v>
      </c>
      <c r="Z730" s="452" t="s">
        <v>498</v>
      </c>
      <c r="AA730" s="452">
        <v>44773.0</v>
      </c>
      <c r="AB730" s="452" t="s">
        <v>433</v>
      </c>
      <c r="AC730" s="452" t="s">
        <v>6152</v>
      </c>
      <c r="AD730" s="452">
        <v>27.0</v>
      </c>
      <c r="AE730" s="452" t="s">
        <v>6153</v>
      </c>
    </row>
    <row r="731" ht="15.75" customHeight="1">
      <c r="A731" s="452">
        <v>8002.0</v>
      </c>
      <c r="B731" s="452" t="s">
        <v>36</v>
      </c>
      <c r="C731" s="452" t="s">
        <v>6147</v>
      </c>
      <c r="D731" s="452" t="s">
        <v>6154</v>
      </c>
      <c r="E731" s="452" t="s">
        <v>1209</v>
      </c>
      <c r="G731" s="452" t="s">
        <v>6155</v>
      </c>
      <c r="H731" s="452" t="s">
        <v>6156</v>
      </c>
      <c r="I731" s="452" t="s">
        <v>6157</v>
      </c>
      <c r="J731" s="452" t="s">
        <v>6158</v>
      </c>
      <c r="K731" s="452" t="s">
        <v>5773</v>
      </c>
      <c r="L731" s="452" t="s">
        <v>179</v>
      </c>
      <c r="M731" s="452" t="s">
        <v>420</v>
      </c>
      <c r="N731" s="452" t="s">
        <v>6159</v>
      </c>
      <c r="O731" s="452" t="s">
        <v>6160</v>
      </c>
      <c r="P731" s="452">
        <v>40.5600524929362</v>
      </c>
      <c r="Q731" s="452">
        <v>-75.5797966025607</v>
      </c>
      <c r="U731" s="452" t="s">
        <v>6154</v>
      </c>
      <c r="V731" s="452" t="s">
        <v>6157</v>
      </c>
      <c r="W731" s="452" t="s">
        <v>5773</v>
      </c>
      <c r="X731" s="452" t="s">
        <v>179</v>
      </c>
      <c r="Y731" s="452" t="s">
        <v>420</v>
      </c>
      <c r="Z731" s="452" t="s">
        <v>498</v>
      </c>
      <c r="AA731" s="452">
        <v>44801.0</v>
      </c>
      <c r="AB731" s="452" t="s">
        <v>6161</v>
      </c>
      <c r="AC731" s="452" t="s">
        <v>6162</v>
      </c>
      <c r="AD731" s="452">
        <v>26.0</v>
      </c>
      <c r="AE731" s="452" t="s">
        <v>6163</v>
      </c>
      <c r="AH731" s="452">
        <v>0.0</v>
      </c>
    </row>
    <row r="732" ht="15.75" customHeight="1">
      <c r="A732" s="452">
        <v>8003.0</v>
      </c>
      <c r="B732" s="452" t="s">
        <v>36</v>
      </c>
      <c r="C732" s="452" t="s">
        <v>6147</v>
      </c>
      <c r="D732" s="452" t="s">
        <v>6164</v>
      </c>
      <c r="E732" s="452" t="s">
        <v>1209</v>
      </c>
      <c r="G732" s="452" t="s">
        <v>6155</v>
      </c>
      <c r="H732" s="452" t="s">
        <v>6156</v>
      </c>
      <c r="I732" s="452" t="s">
        <v>6165</v>
      </c>
      <c r="J732" s="452" t="s">
        <v>6166</v>
      </c>
      <c r="K732" s="452" t="s">
        <v>6167</v>
      </c>
      <c r="L732" s="452" t="s">
        <v>179</v>
      </c>
      <c r="M732" s="452" t="s">
        <v>420</v>
      </c>
      <c r="N732" s="452" t="s">
        <v>6168</v>
      </c>
      <c r="O732" s="452" t="s">
        <v>6169</v>
      </c>
      <c r="P732" s="452">
        <v>40.0419988835124</v>
      </c>
      <c r="Q732" s="452">
        <v>-75.3607170522942</v>
      </c>
      <c r="U732" s="452" t="s">
        <v>6170</v>
      </c>
      <c r="V732" s="452" t="s">
        <v>6171</v>
      </c>
      <c r="W732" s="452" t="s">
        <v>6172</v>
      </c>
      <c r="X732" s="452" t="s">
        <v>6173</v>
      </c>
      <c r="Y732" s="452" t="s">
        <v>1077</v>
      </c>
      <c r="Z732" s="452" t="s">
        <v>498</v>
      </c>
      <c r="AA732" s="452">
        <v>44773.0</v>
      </c>
      <c r="AB732" s="452" t="s">
        <v>6174</v>
      </c>
      <c r="AC732" s="452" t="s">
        <v>6175</v>
      </c>
      <c r="AD732" s="452">
        <v>24.0</v>
      </c>
      <c r="AE732" s="452" t="s">
        <v>6176</v>
      </c>
    </row>
    <row r="733" ht="15.75" customHeight="1">
      <c r="A733" s="452">
        <v>8004.0</v>
      </c>
      <c r="B733" s="452" t="s">
        <v>36</v>
      </c>
      <c r="C733" s="452" t="s">
        <v>6147</v>
      </c>
      <c r="D733" s="452" t="s">
        <v>6177</v>
      </c>
      <c r="E733" s="452" t="s">
        <v>1209</v>
      </c>
      <c r="G733" s="452" t="s">
        <v>6178</v>
      </c>
      <c r="H733" s="452" t="s">
        <v>6179</v>
      </c>
      <c r="I733" s="452" t="s">
        <v>6180</v>
      </c>
      <c r="J733" s="452" t="s">
        <v>6181</v>
      </c>
      <c r="K733" s="452" t="s">
        <v>6182</v>
      </c>
      <c r="L733" s="452" t="s">
        <v>179</v>
      </c>
      <c r="M733" s="452" t="s">
        <v>420</v>
      </c>
      <c r="N733" s="452">
        <v>19032.0</v>
      </c>
      <c r="O733" s="452" t="s">
        <v>6183</v>
      </c>
      <c r="P733" s="452">
        <v>39.8897901005718</v>
      </c>
      <c r="Q733" s="452">
        <v>-75.2776020023457</v>
      </c>
      <c r="R733" s="452">
        <v>2.0</v>
      </c>
      <c r="U733" s="452" t="s">
        <v>6177</v>
      </c>
      <c r="V733" s="452" t="s">
        <v>6180</v>
      </c>
      <c r="W733" s="452" t="s">
        <v>4994</v>
      </c>
      <c r="X733" s="452" t="s">
        <v>179</v>
      </c>
      <c r="Y733" s="452" t="s">
        <v>420</v>
      </c>
      <c r="Z733" s="452" t="s">
        <v>445</v>
      </c>
      <c r="AA733" s="452">
        <v>45324.0</v>
      </c>
      <c r="AB733" s="452" t="s">
        <v>6184</v>
      </c>
      <c r="AC733" s="452" t="s">
        <v>6185</v>
      </c>
      <c r="AD733" s="452">
        <v>25.0</v>
      </c>
      <c r="AF733" s="452" t="s">
        <v>6186</v>
      </c>
      <c r="AH733" s="452" t="s">
        <v>6183</v>
      </c>
      <c r="AK733" s="452" t="s">
        <v>6187</v>
      </c>
    </row>
    <row r="734" ht="15.75" customHeight="1">
      <c r="A734" s="452">
        <v>8005.0</v>
      </c>
      <c r="B734" s="452" t="s">
        <v>36</v>
      </c>
      <c r="C734" s="452" t="s">
        <v>2757</v>
      </c>
      <c r="D734" s="452" t="s">
        <v>6188</v>
      </c>
      <c r="E734" s="452" t="s">
        <v>1209</v>
      </c>
      <c r="G734" s="452" t="s">
        <v>6189</v>
      </c>
      <c r="H734" s="452" t="s">
        <v>6190</v>
      </c>
      <c r="I734" s="452" t="s">
        <v>6191</v>
      </c>
      <c r="J734" s="452" t="s">
        <v>6192</v>
      </c>
      <c r="K734" s="452" t="s">
        <v>6193</v>
      </c>
      <c r="L734" s="452" t="s">
        <v>95</v>
      </c>
      <c r="M734" s="452" t="s">
        <v>420</v>
      </c>
      <c r="N734" s="452">
        <v>75165.0</v>
      </c>
      <c r="O734" s="452" t="s">
        <v>6194</v>
      </c>
      <c r="P734" s="452">
        <v>32.4680875257093</v>
      </c>
      <c r="Q734" s="452">
        <v>-96.8378104613622</v>
      </c>
      <c r="R734" s="452">
        <v>200.0</v>
      </c>
      <c r="U734" s="452" t="s">
        <v>6188</v>
      </c>
      <c r="V734" s="452" t="s">
        <v>6191</v>
      </c>
      <c r="W734" s="452" t="s">
        <v>6193</v>
      </c>
      <c r="X734" s="452" t="s">
        <v>95</v>
      </c>
      <c r="Y734" s="452" t="s">
        <v>420</v>
      </c>
      <c r="Z734" s="452" t="s">
        <v>3464</v>
      </c>
      <c r="AA734" s="452" t="s">
        <v>6195</v>
      </c>
      <c r="AB734" s="452" t="s">
        <v>6191</v>
      </c>
      <c r="AC734" s="452" t="s">
        <v>6196</v>
      </c>
      <c r="AD734" s="452">
        <v>25.0</v>
      </c>
      <c r="AH734" s="452">
        <v>0.0</v>
      </c>
    </row>
    <row r="735" ht="15.75" customHeight="1">
      <c r="A735" s="452">
        <v>8006.0</v>
      </c>
      <c r="B735" s="452" t="s">
        <v>36</v>
      </c>
      <c r="C735" s="452" t="s">
        <v>6147</v>
      </c>
      <c r="D735" s="452" t="s">
        <v>6197</v>
      </c>
      <c r="E735" s="452" t="s">
        <v>1209</v>
      </c>
      <c r="G735" s="452" t="s">
        <v>6148</v>
      </c>
      <c r="H735" s="452" t="s">
        <v>6198</v>
      </c>
      <c r="I735" s="452" t="s">
        <v>6199</v>
      </c>
      <c r="J735" s="452" t="s">
        <v>6200</v>
      </c>
      <c r="K735" s="452" t="s">
        <v>908</v>
      </c>
      <c r="L735" s="452" t="s">
        <v>42</v>
      </c>
      <c r="M735" s="452" t="s">
        <v>420</v>
      </c>
      <c r="N735" s="452">
        <v>48108.0</v>
      </c>
      <c r="O735" s="452" t="s">
        <v>6201</v>
      </c>
      <c r="P735" s="452">
        <v>44.31</v>
      </c>
      <c r="Q735" s="452">
        <v>-85.6</v>
      </c>
      <c r="R735" s="452">
        <v>200.0</v>
      </c>
      <c r="U735" s="452" t="s">
        <v>6202</v>
      </c>
      <c r="V735" s="452" t="s">
        <v>6199</v>
      </c>
      <c r="W735" s="452" t="s">
        <v>908</v>
      </c>
      <c r="X735" s="452" t="s">
        <v>42</v>
      </c>
      <c r="Y735" s="452" t="s">
        <v>420</v>
      </c>
      <c r="Z735" s="452" t="s">
        <v>445</v>
      </c>
      <c r="AA735" s="452">
        <v>45299.0</v>
      </c>
      <c r="AB735" s="452" t="s">
        <v>6203</v>
      </c>
      <c r="AC735" s="452" t="s">
        <v>6204</v>
      </c>
      <c r="AD735" s="452">
        <v>23.0</v>
      </c>
    </row>
    <row r="736" ht="15.75" customHeight="1">
      <c r="A736" s="452">
        <v>8007.0</v>
      </c>
      <c r="B736" s="452" t="s">
        <v>36</v>
      </c>
      <c r="C736" s="452" t="s">
        <v>6147</v>
      </c>
      <c r="D736" s="452" t="s">
        <v>4684</v>
      </c>
      <c r="E736" s="452" t="s">
        <v>1209</v>
      </c>
      <c r="G736" s="452" t="s">
        <v>6205</v>
      </c>
      <c r="H736" s="452" t="s">
        <v>6206</v>
      </c>
      <c r="I736" s="452" t="s">
        <v>4686</v>
      </c>
      <c r="J736" s="452" t="s">
        <v>6207</v>
      </c>
      <c r="K736" s="452" t="s">
        <v>719</v>
      </c>
      <c r="L736" s="452" t="s">
        <v>42</v>
      </c>
      <c r="M736" s="452" t="s">
        <v>420</v>
      </c>
      <c r="N736" s="452">
        <v>49423.0</v>
      </c>
      <c r="O736" s="452" t="s">
        <v>4688</v>
      </c>
      <c r="P736" s="452">
        <v>42.77548416</v>
      </c>
      <c r="Q736" s="452">
        <v>-86.13</v>
      </c>
      <c r="R736" s="452">
        <v>1080.0</v>
      </c>
      <c r="U736" s="452" t="s">
        <v>4684</v>
      </c>
      <c r="V736" s="452" t="s">
        <v>6208</v>
      </c>
      <c r="W736" s="452" t="s">
        <v>6209</v>
      </c>
      <c r="X736" s="452" t="s">
        <v>42</v>
      </c>
      <c r="Y736" s="452" t="s">
        <v>420</v>
      </c>
      <c r="Z736" s="452" t="s">
        <v>3365</v>
      </c>
      <c r="AA736" s="452">
        <v>45148.0</v>
      </c>
      <c r="AB736" s="452" t="s">
        <v>6210</v>
      </c>
      <c r="AC736" s="452" t="s">
        <v>6211</v>
      </c>
      <c r="AD736" s="452">
        <v>22.0</v>
      </c>
      <c r="AE736" s="452" t="s">
        <v>6212</v>
      </c>
      <c r="AH736" s="452">
        <v>0.0</v>
      </c>
    </row>
    <row r="737" ht="15.75" customHeight="1">
      <c r="A737" s="452">
        <v>8008.0</v>
      </c>
      <c r="B737" s="452" t="s">
        <v>36</v>
      </c>
      <c r="C737" s="452" t="s">
        <v>6147</v>
      </c>
      <c r="D737" s="452" t="s">
        <v>6213</v>
      </c>
      <c r="E737" s="452" t="s">
        <v>812</v>
      </c>
      <c r="G737" s="452" t="s">
        <v>6214</v>
      </c>
      <c r="H737" s="452" t="s">
        <v>6215</v>
      </c>
      <c r="I737" s="452" t="s">
        <v>6216</v>
      </c>
      <c r="J737" s="452" t="s">
        <v>1402</v>
      </c>
      <c r="K737" s="452" t="s">
        <v>1403</v>
      </c>
      <c r="L737" s="452" t="s">
        <v>248</v>
      </c>
      <c r="M737" s="452" t="s">
        <v>420</v>
      </c>
      <c r="N737" s="452" t="s">
        <v>6217</v>
      </c>
      <c r="O737" s="452" t="s">
        <v>6218</v>
      </c>
      <c r="P737" s="452">
        <v>42.6034605288663</v>
      </c>
      <c r="Q737" s="452">
        <v>-71.2827850152931</v>
      </c>
      <c r="R737" s="452">
        <v>151.0</v>
      </c>
      <c r="U737" s="452" t="s">
        <v>1389</v>
      </c>
      <c r="V737" s="452" t="s">
        <v>1390</v>
      </c>
      <c r="W737" s="452" t="s">
        <v>1392</v>
      </c>
      <c r="X737" s="452" t="s">
        <v>49</v>
      </c>
      <c r="Y737" s="452" t="s">
        <v>420</v>
      </c>
      <c r="Z737" s="452" t="s">
        <v>498</v>
      </c>
      <c r="AA737" s="452">
        <v>44773.0</v>
      </c>
      <c r="AB737" s="452" t="s">
        <v>6219</v>
      </c>
      <c r="AC737" s="452" t="s">
        <v>6220</v>
      </c>
      <c r="AD737" s="452">
        <v>24.0</v>
      </c>
    </row>
    <row r="738" ht="15.75" customHeight="1">
      <c r="A738" s="452">
        <v>8009.0</v>
      </c>
      <c r="B738" s="452" t="s">
        <v>36</v>
      </c>
      <c r="C738" s="452" t="s">
        <v>6147</v>
      </c>
      <c r="D738" s="452" t="s">
        <v>6221</v>
      </c>
      <c r="E738" s="452" t="s">
        <v>812</v>
      </c>
      <c r="G738" s="452" t="s">
        <v>6222</v>
      </c>
      <c r="H738" s="452" t="s">
        <v>6223</v>
      </c>
      <c r="I738" s="452" t="s">
        <v>6224</v>
      </c>
      <c r="J738" s="452" t="s">
        <v>6225</v>
      </c>
      <c r="K738" s="452" t="s">
        <v>551</v>
      </c>
      <c r="L738" s="452" t="s">
        <v>26</v>
      </c>
      <c r="M738" s="452" t="s">
        <v>420</v>
      </c>
      <c r="N738" s="452">
        <v>95129.0</v>
      </c>
      <c r="O738" s="452" t="s">
        <v>6226</v>
      </c>
      <c r="P738" s="452">
        <v>37.3031681806029</v>
      </c>
      <c r="Q738" s="452">
        <v>-121.97923555767</v>
      </c>
      <c r="R738" s="452">
        <v>12.0</v>
      </c>
      <c r="U738" s="452" t="s">
        <v>6221</v>
      </c>
      <c r="V738" s="452" t="s">
        <v>6224</v>
      </c>
      <c r="W738" s="452" t="s">
        <v>551</v>
      </c>
      <c r="X738" s="452" t="s">
        <v>26</v>
      </c>
      <c r="Y738" s="452" t="s">
        <v>420</v>
      </c>
      <c r="Z738" s="452" t="s">
        <v>453</v>
      </c>
      <c r="AA738" s="452">
        <v>45432.0</v>
      </c>
      <c r="AB738" s="452" t="s">
        <v>6227</v>
      </c>
      <c r="AC738" s="452" t="s">
        <v>6228</v>
      </c>
      <c r="AD738" s="452">
        <v>30.0</v>
      </c>
      <c r="AF738" s="452" t="s">
        <v>6229</v>
      </c>
      <c r="AH738" s="452" t="s">
        <v>6230</v>
      </c>
      <c r="AJ738" s="452" t="s">
        <v>454</v>
      </c>
      <c r="AK738" s="452" t="s">
        <v>6231</v>
      </c>
    </row>
    <row r="739" ht="15.75" customHeight="1">
      <c r="A739" s="452">
        <v>8010.0</v>
      </c>
      <c r="B739" s="452" t="s">
        <v>36</v>
      </c>
      <c r="C739" s="452" t="s">
        <v>6147</v>
      </c>
      <c r="D739" s="452" t="s">
        <v>6232</v>
      </c>
      <c r="E739" s="452" t="s">
        <v>812</v>
      </c>
      <c r="G739" s="452" t="s">
        <v>6178</v>
      </c>
      <c r="H739" s="452" t="s">
        <v>6233</v>
      </c>
      <c r="I739" s="452" t="s">
        <v>6234</v>
      </c>
      <c r="J739" s="452" t="s">
        <v>6235</v>
      </c>
      <c r="K739" s="452" t="s">
        <v>6236</v>
      </c>
      <c r="L739" s="452" t="s">
        <v>26</v>
      </c>
      <c r="M739" s="452" t="s">
        <v>420</v>
      </c>
      <c r="N739" s="452">
        <v>94588.0</v>
      </c>
      <c r="O739" s="452" t="s">
        <v>6237</v>
      </c>
      <c r="P739" s="452">
        <v>37.6862348611562</v>
      </c>
      <c r="Q739" s="452">
        <v>-121.871676944964</v>
      </c>
      <c r="R739" s="452">
        <v>23.0</v>
      </c>
      <c r="U739" s="452" t="s">
        <v>6232</v>
      </c>
      <c r="V739" s="452" t="s">
        <v>6234</v>
      </c>
      <c r="W739" s="452" t="s">
        <v>6236</v>
      </c>
      <c r="X739" s="452" t="s">
        <v>26</v>
      </c>
      <c r="Y739" s="452" t="s">
        <v>420</v>
      </c>
      <c r="Z739" s="452" t="s">
        <v>498</v>
      </c>
      <c r="AA739" s="452">
        <v>44773.0</v>
      </c>
      <c r="AB739" s="452" t="s">
        <v>6238</v>
      </c>
      <c r="AC739" s="452" t="s">
        <v>6239</v>
      </c>
      <c r="AD739" s="452">
        <v>22.0</v>
      </c>
    </row>
    <row r="740" ht="15.75" customHeight="1">
      <c r="A740" s="452">
        <v>8011.0</v>
      </c>
      <c r="B740" s="452" t="s">
        <v>36</v>
      </c>
      <c r="C740" s="452" t="s">
        <v>6147</v>
      </c>
      <c r="D740" s="452" t="s">
        <v>6240</v>
      </c>
      <c r="E740" s="452" t="s">
        <v>1209</v>
      </c>
      <c r="G740" s="452" t="s">
        <v>6178</v>
      </c>
      <c r="H740" s="452" t="s">
        <v>6241</v>
      </c>
      <c r="I740" s="452" t="s">
        <v>6242</v>
      </c>
      <c r="J740" s="452" t="s">
        <v>6243</v>
      </c>
      <c r="K740" s="452" t="s">
        <v>1265</v>
      </c>
      <c r="L740" s="452" t="s">
        <v>64</v>
      </c>
      <c r="M740" s="452" t="s">
        <v>420</v>
      </c>
      <c r="N740" s="452">
        <v>47449.0</v>
      </c>
      <c r="O740" s="452" t="s">
        <v>6244</v>
      </c>
      <c r="P740" s="452">
        <v>38.904496165527</v>
      </c>
      <c r="Q740" s="452">
        <v>-86.9192733152321</v>
      </c>
      <c r="R740" s="452">
        <v>12.0</v>
      </c>
      <c r="U740" s="452" t="s">
        <v>6240</v>
      </c>
      <c r="V740" s="452" t="s">
        <v>6242</v>
      </c>
      <c r="W740" s="452" t="s">
        <v>1265</v>
      </c>
      <c r="X740" s="452" t="s">
        <v>64</v>
      </c>
      <c r="Y740" s="452" t="s">
        <v>420</v>
      </c>
      <c r="Z740" s="452" t="s">
        <v>498</v>
      </c>
      <c r="AA740" s="452">
        <v>44773.0</v>
      </c>
      <c r="AB740" s="452" t="s">
        <v>6245</v>
      </c>
      <c r="AC740" s="452" t="s">
        <v>6246</v>
      </c>
      <c r="AD740" s="452">
        <v>28.0</v>
      </c>
    </row>
    <row r="741" ht="15.75" customHeight="1">
      <c r="A741" s="452">
        <v>8012.0</v>
      </c>
      <c r="B741" s="452" t="s">
        <v>36</v>
      </c>
      <c r="C741" s="452" t="s">
        <v>6147</v>
      </c>
      <c r="D741" s="452" t="s">
        <v>6247</v>
      </c>
      <c r="E741" s="452" t="s">
        <v>812</v>
      </c>
      <c r="G741" s="452" t="s">
        <v>6148</v>
      </c>
      <c r="H741" s="452" t="s">
        <v>6248</v>
      </c>
      <c r="I741" s="452" t="s">
        <v>6249</v>
      </c>
      <c r="J741" s="452" t="s">
        <v>6250</v>
      </c>
      <c r="K741" s="452" t="s">
        <v>6251</v>
      </c>
      <c r="L741" s="452" t="s">
        <v>26</v>
      </c>
      <c r="M741" s="452" t="s">
        <v>420</v>
      </c>
      <c r="N741" s="452">
        <v>95662.0</v>
      </c>
      <c r="O741" s="452" t="s">
        <v>6252</v>
      </c>
      <c r="P741" s="452">
        <v>38.6724683773982</v>
      </c>
      <c r="Q741" s="452">
        <v>-121.41509570033</v>
      </c>
      <c r="R741" s="452">
        <v>30.0</v>
      </c>
      <c r="U741" s="452" t="s">
        <v>6247</v>
      </c>
      <c r="V741" s="452" t="s">
        <v>6249</v>
      </c>
      <c r="W741" s="452" t="s">
        <v>6253</v>
      </c>
      <c r="X741" s="452" t="s">
        <v>26</v>
      </c>
      <c r="Y741" s="452" t="s">
        <v>420</v>
      </c>
      <c r="Z741" s="452" t="s">
        <v>498</v>
      </c>
      <c r="AA741" s="452">
        <v>44437.0</v>
      </c>
      <c r="AB741" s="452" t="s">
        <v>6254</v>
      </c>
      <c r="AC741" s="452" t="s">
        <v>6255</v>
      </c>
      <c r="AD741" s="452">
        <v>19.0</v>
      </c>
      <c r="AE741" s="452" t="s">
        <v>6256</v>
      </c>
      <c r="AJ741" s="452" t="s">
        <v>6257</v>
      </c>
    </row>
    <row r="742" ht="15.75" customHeight="1">
      <c r="A742" s="452">
        <v>8013.0</v>
      </c>
      <c r="B742" s="452" t="s">
        <v>149</v>
      </c>
      <c r="C742" s="452" t="s">
        <v>6147</v>
      </c>
      <c r="D742" s="452" t="s">
        <v>6258</v>
      </c>
      <c r="E742" s="452" t="s">
        <v>1209</v>
      </c>
      <c r="G742" s="452" t="s">
        <v>6259</v>
      </c>
      <c r="H742" s="452" t="s">
        <v>6260</v>
      </c>
      <c r="I742" s="452" t="s">
        <v>6261</v>
      </c>
      <c r="J742" s="452" t="s">
        <v>6262</v>
      </c>
      <c r="K742" s="452" t="s">
        <v>6263</v>
      </c>
      <c r="L742" s="452" t="s">
        <v>80</v>
      </c>
      <c r="M742" s="452" t="s">
        <v>420</v>
      </c>
      <c r="N742" s="452">
        <v>20190.0</v>
      </c>
      <c r="O742" s="452" t="s">
        <v>6264</v>
      </c>
      <c r="P742" s="452">
        <v>38.9545956201196</v>
      </c>
      <c r="Q742" s="452">
        <v>-77.3574773903999</v>
      </c>
      <c r="U742" s="452" t="s">
        <v>6258</v>
      </c>
      <c r="V742" s="452" t="s">
        <v>6261</v>
      </c>
      <c r="W742" s="452" t="s">
        <v>6263</v>
      </c>
      <c r="X742" s="452" t="s">
        <v>80</v>
      </c>
      <c r="Y742" s="452" t="s">
        <v>420</v>
      </c>
      <c r="Z742" s="452" t="s">
        <v>498</v>
      </c>
      <c r="AA742" s="452">
        <v>45289.0</v>
      </c>
      <c r="AB742" s="452" t="s">
        <v>6265</v>
      </c>
      <c r="AC742" s="452" t="s">
        <v>6266</v>
      </c>
      <c r="AD742" s="452">
        <v>24.0</v>
      </c>
      <c r="AE742" s="452" t="s">
        <v>6267</v>
      </c>
    </row>
    <row r="743" ht="15.75" customHeight="1">
      <c r="A743" s="452">
        <v>8014.0</v>
      </c>
      <c r="B743" s="452" t="s">
        <v>36</v>
      </c>
      <c r="C743" s="452" t="s">
        <v>6147</v>
      </c>
      <c r="D743" s="452" t="s">
        <v>6268</v>
      </c>
      <c r="E743" s="452" t="s">
        <v>812</v>
      </c>
      <c r="G743" s="452" t="s">
        <v>6148</v>
      </c>
      <c r="H743" s="452" t="s">
        <v>6269</v>
      </c>
      <c r="I743" s="452" t="s">
        <v>6270</v>
      </c>
      <c r="J743" s="452" t="s">
        <v>6271</v>
      </c>
      <c r="K743" s="452" t="s">
        <v>6272</v>
      </c>
      <c r="L743" s="452" t="s">
        <v>248</v>
      </c>
      <c r="M743" s="452" t="s">
        <v>420</v>
      </c>
      <c r="N743" s="452" t="s">
        <v>6273</v>
      </c>
      <c r="O743" s="452" t="s">
        <v>6274</v>
      </c>
      <c r="P743" s="452">
        <v>42.6245266777294</v>
      </c>
      <c r="Q743" s="452">
        <v>-71.3512877449076</v>
      </c>
      <c r="R743" s="452">
        <v>6.0</v>
      </c>
      <c r="U743" s="452" t="s">
        <v>6268</v>
      </c>
      <c r="V743" s="452" t="s">
        <v>6275</v>
      </c>
      <c r="W743" s="452" t="s">
        <v>6272</v>
      </c>
      <c r="X743" s="452" t="s">
        <v>248</v>
      </c>
      <c r="Y743" s="452" t="s">
        <v>420</v>
      </c>
      <c r="Z743" s="452" t="s">
        <v>498</v>
      </c>
      <c r="AA743" s="452">
        <v>44773.0</v>
      </c>
      <c r="AB743" s="452" t="s">
        <v>6276</v>
      </c>
      <c r="AC743" s="452" t="s">
        <v>6277</v>
      </c>
      <c r="AD743" s="452">
        <v>19.0</v>
      </c>
      <c r="AE743" s="452" t="s">
        <v>6278</v>
      </c>
      <c r="AJ743" s="452" t="s">
        <v>6279</v>
      </c>
    </row>
    <row r="744" ht="15.75" customHeight="1">
      <c r="A744" s="452">
        <v>8015.0</v>
      </c>
      <c r="B744" s="452" t="s">
        <v>36</v>
      </c>
      <c r="C744" s="452" t="s">
        <v>6147</v>
      </c>
      <c r="D744" s="452" t="s">
        <v>5209</v>
      </c>
      <c r="E744" s="452" t="s">
        <v>1209</v>
      </c>
      <c r="G744" s="452" t="s">
        <v>6280</v>
      </c>
      <c r="H744" s="452" t="s">
        <v>6281</v>
      </c>
      <c r="I744" s="452" t="s">
        <v>5210</v>
      </c>
      <c r="J744" s="452" t="s">
        <v>5211</v>
      </c>
      <c r="K744" s="452" t="s">
        <v>826</v>
      </c>
      <c r="L744" s="452" t="s">
        <v>130</v>
      </c>
      <c r="M744" s="452" t="s">
        <v>420</v>
      </c>
      <c r="N744" s="452">
        <v>63123.0</v>
      </c>
      <c r="O744" s="452" t="s">
        <v>5212</v>
      </c>
      <c r="P744" s="452">
        <v>38.5251907956961</v>
      </c>
      <c r="Q744" s="452">
        <v>-90.3328943154947</v>
      </c>
      <c r="R744" s="452">
        <v>92.0</v>
      </c>
      <c r="U744" s="452" t="s">
        <v>5213</v>
      </c>
      <c r="V744" s="452" t="s">
        <v>5214</v>
      </c>
      <c r="W744" s="452" t="s">
        <v>5215</v>
      </c>
      <c r="X744" s="452" t="s">
        <v>5105</v>
      </c>
      <c r="Y744" s="452" t="s">
        <v>5216</v>
      </c>
      <c r="Z744" s="452" t="s">
        <v>498</v>
      </c>
      <c r="AA744" s="452">
        <v>44773.0</v>
      </c>
      <c r="AB744" s="452" t="s">
        <v>5217</v>
      </c>
      <c r="AC744" s="452" t="s">
        <v>5218</v>
      </c>
      <c r="AD744" s="452">
        <v>24.0</v>
      </c>
      <c r="AE744" s="452" t="s">
        <v>6282</v>
      </c>
      <c r="AJ744" s="452" t="s">
        <v>5219</v>
      </c>
    </row>
    <row r="745" ht="15.75" customHeight="1">
      <c r="A745" s="452">
        <v>8016.0</v>
      </c>
      <c r="B745" s="452" t="s">
        <v>36</v>
      </c>
      <c r="C745" s="452" t="s">
        <v>6147</v>
      </c>
      <c r="D745" s="452" t="s">
        <v>6283</v>
      </c>
      <c r="E745" s="452" t="s">
        <v>812</v>
      </c>
      <c r="G745" s="452" t="s">
        <v>6259</v>
      </c>
      <c r="H745" s="452" t="s">
        <v>6284</v>
      </c>
      <c r="I745" s="452" t="s">
        <v>6285</v>
      </c>
      <c r="J745" s="452" t="s">
        <v>6286</v>
      </c>
      <c r="K745" s="452" t="s">
        <v>2987</v>
      </c>
      <c r="L745" s="452" t="s">
        <v>101</v>
      </c>
      <c r="M745" s="452" t="s">
        <v>420</v>
      </c>
      <c r="N745" s="452">
        <v>66211.0</v>
      </c>
      <c r="O745" s="452" t="s">
        <v>6287</v>
      </c>
      <c r="P745" s="452">
        <v>38.9247503481698</v>
      </c>
      <c r="Q745" s="452">
        <v>-94.6556028720377</v>
      </c>
      <c r="V745" s="452" t="s">
        <v>6285</v>
      </c>
      <c r="W745" s="452" t="s">
        <v>2987</v>
      </c>
      <c r="X745" s="452" t="s">
        <v>101</v>
      </c>
      <c r="Y745" s="452" t="s">
        <v>420</v>
      </c>
      <c r="Z745" s="452" t="s">
        <v>498</v>
      </c>
      <c r="AA745" s="452">
        <v>44434.0</v>
      </c>
      <c r="AB745" s="452" t="s">
        <v>6288</v>
      </c>
      <c r="AC745" s="452" t="s">
        <v>6289</v>
      </c>
      <c r="AD745" s="452">
        <v>21.0</v>
      </c>
      <c r="AJ745" s="452" t="s">
        <v>6290</v>
      </c>
    </row>
    <row r="746" ht="15.75" customHeight="1">
      <c r="A746" s="452">
        <v>8017.0</v>
      </c>
      <c r="B746" s="452" t="s">
        <v>36</v>
      </c>
      <c r="C746" s="452" t="s">
        <v>6147</v>
      </c>
      <c r="D746" s="452" t="s">
        <v>6291</v>
      </c>
      <c r="E746" s="452" t="s">
        <v>1209</v>
      </c>
      <c r="G746" s="452" t="s">
        <v>6178</v>
      </c>
      <c r="H746" s="452" t="s">
        <v>6292</v>
      </c>
      <c r="I746" s="452" t="s">
        <v>6293</v>
      </c>
      <c r="J746" s="452" t="s">
        <v>6294</v>
      </c>
      <c r="K746" s="452" t="s">
        <v>6295</v>
      </c>
      <c r="L746" s="452" t="s">
        <v>6296</v>
      </c>
      <c r="M746" s="452" t="s">
        <v>420</v>
      </c>
      <c r="N746" s="452" t="s">
        <v>6297</v>
      </c>
      <c r="O746" s="452" t="s">
        <v>6298</v>
      </c>
      <c r="P746" s="452">
        <v>38.9029777126128</v>
      </c>
      <c r="Q746" s="452">
        <v>-77.0378260035949</v>
      </c>
      <c r="R746" s="452">
        <v>5.0</v>
      </c>
      <c r="U746" s="452" t="s">
        <v>6299</v>
      </c>
      <c r="V746" s="452" t="s">
        <v>6293</v>
      </c>
      <c r="W746" s="452" t="s">
        <v>5789</v>
      </c>
      <c r="X746" s="452" t="s">
        <v>106</v>
      </c>
      <c r="Y746" s="452" t="s">
        <v>5789</v>
      </c>
      <c r="Z746" s="452" t="s">
        <v>498</v>
      </c>
      <c r="AA746" s="452">
        <v>44781.0</v>
      </c>
      <c r="AB746" s="452" t="s">
        <v>6300</v>
      </c>
      <c r="AC746" s="452" t="s">
        <v>6301</v>
      </c>
      <c r="AD746" s="452">
        <v>26.0</v>
      </c>
      <c r="AE746" s="452" t="s">
        <v>6302</v>
      </c>
      <c r="AJ746" s="452" t="s">
        <v>6293</v>
      </c>
    </row>
    <row r="747" ht="15.75" customHeight="1">
      <c r="A747" s="452">
        <v>8018.0</v>
      </c>
      <c r="B747" s="452" t="s">
        <v>36</v>
      </c>
      <c r="C747" s="452" t="s">
        <v>2757</v>
      </c>
      <c r="D747" s="452" t="s">
        <v>6303</v>
      </c>
      <c r="E747" s="452" t="s">
        <v>812</v>
      </c>
      <c r="G747" s="452" t="s">
        <v>6304</v>
      </c>
      <c r="H747" s="452" t="s">
        <v>6305</v>
      </c>
      <c r="I747" s="452" t="s">
        <v>6306</v>
      </c>
      <c r="J747" s="452" t="s">
        <v>6307</v>
      </c>
      <c r="K747" s="452" t="s">
        <v>936</v>
      </c>
      <c r="L747" s="452" t="s">
        <v>32</v>
      </c>
      <c r="M747" s="452" t="s">
        <v>420</v>
      </c>
      <c r="N747" s="452">
        <v>44481.0</v>
      </c>
      <c r="O747" s="452" t="s">
        <v>6308</v>
      </c>
      <c r="P747" s="452">
        <v>41.2360302</v>
      </c>
      <c r="Q747" s="452">
        <v>-80.8185412</v>
      </c>
      <c r="R747" s="452">
        <v>10.0</v>
      </c>
      <c r="U747" s="452" t="s">
        <v>6309</v>
      </c>
      <c r="V747" s="452" t="s">
        <v>6306</v>
      </c>
      <c r="W747" s="452" t="s">
        <v>6310</v>
      </c>
      <c r="X747" s="452" t="s">
        <v>32</v>
      </c>
      <c r="Y747" s="452" t="s">
        <v>6311</v>
      </c>
      <c r="Z747" s="452" t="s">
        <v>486</v>
      </c>
      <c r="AA747" s="452">
        <v>45597.0</v>
      </c>
      <c r="AB747" s="452" t="s">
        <v>6306</v>
      </c>
      <c r="AC747" s="452" t="s">
        <v>6312</v>
      </c>
      <c r="AD747" s="452">
        <v>24.0</v>
      </c>
      <c r="AK747" s="452" t="s">
        <v>6313</v>
      </c>
    </row>
    <row r="748" ht="15.75" customHeight="1">
      <c r="A748" s="452">
        <v>8019.0</v>
      </c>
      <c r="B748" s="452" t="s">
        <v>36</v>
      </c>
      <c r="C748" s="452" t="s">
        <v>6147</v>
      </c>
      <c r="D748" s="452" t="s">
        <v>6314</v>
      </c>
      <c r="E748" s="452" t="s">
        <v>1209</v>
      </c>
      <c r="G748" s="452" t="s">
        <v>6280</v>
      </c>
      <c r="H748" s="452" t="s">
        <v>6315</v>
      </c>
      <c r="I748" s="452" t="s">
        <v>6316</v>
      </c>
      <c r="J748" s="452" t="s">
        <v>6317</v>
      </c>
      <c r="K748" s="452" t="s">
        <v>1109</v>
      </c>
      <c r="L748" s="452" t="s">
        <v>266</v>
      </c>
      <c r="M748" s="452" t="s">
        <v>420</v>
      </c>
      <c r="N748" s="452" t="s">
        <v>6318</v>
      </c>
      <c r="O748" s="452" t="s">
        <v>6319</v>
      </c>
      <c r="P748" s="452">
        <v>43.0764634258551</v>
      </c>
      <c r="Q748" s="452">
        <v>-70.8010818872176</v>
      </c>
      <c r="R748" s="452">
        <v>98.0</v>
      </c>
      <c r="U748" s="452" t="s">
        <v>6320</v>
      </c>
      <c r="V748" s="452" t="s">
        <v>6321</v>
      </c>
      <c r="W748" s="452" t="s">
        <v>6322</v>
      </c>
      <c r="X748" s="452" t="s">
        <v>658</v>
      </c>
      <c r="Y748" s="452" t="s">
        <v>659</v>
      </c>
      <c r="Z748" s="452" t="s">
        <v>498</v>
      </c>
      <c r="AA748" s="452">
        <v>44773.0</v>
      </c>
      <c r="AB748" s="452" t="s">
        <v>6323</v>
      </c>
      <c r="AC748" s="452" t="s">
        <v>6324</v>
      </c>
      <c r="AD748" s="452">
        <v>25.0</v>
      </c>
      <c r="AJ748" s="452" t="s">
        <v>6325</v>
      </c>
    </row>
    <row r="749" ht="15.75" customHeight="1">
      <c r="A749" s="452">
        <v>8020.0</v>
      </c>
      <c r="B749" s="452" t="s">
        <v>36</v>
      </c>
      <c r="C749" s="452" t="s">
        <v>6147</v>
      </c>
      <c r="D749" s="452" t="s">
        <v>5239</v>
      </c>
      <c r="E749" s="452" t="s">
        <v>1209</v>
      </c>
      <c r="G749" s="452" t="s">
        <v>6280</v>
      </c>
      <c r="H749" s="452" t="s">
        <v>6326</v>
      </c>
      <c r="I749" s="452" t="s">
        <v>5242</v>
      </c>
      <c r="J749" s="452" t="s">
        <v>5243</v>
      </c>
      <c r="K749" s="452" t="s">
        <v>677</v>
      </c>
      <c r="L749" s="452" t="s">
        <v>80</v>
      </c>
      <c r="M749" s="452" t="s">
        <v>420</v>
      </c>
      <c r="N749" s="452">
        <v>23452.0</v>
      </c>
      <c r="O749" s="452" t="s">
        <v>5244</v>
      </c>
      <c r="P749" s="452">
        <v>36.8271094345011</v>
      </c>
      <c r="Q749" s="452">
        <v>-76.0642429891693</v>
      </c>
      <c r="R749" s="452" t="s">
        <v>6327</v>
      </c>
      <c r="U749" s="452" t="s">
        <v>5239</v>
      </c>
      <c r="V749" s="452" t="s">
        <v>5242</v>
      </c>
      <c r="W749" s="452" t="s">
        <v>5245</v>
      </c>
      <c r="X749" s="452" t="s">
        <v>5246</v>
      </c>
      <c r="Y749" s="452" t="s">
        <v>659</v>
      </c>
      <c r="Z749" s="452" t="s">
        <v>498</v>
      </c>
      <c r="AA749" s="452">
        <v>44426.0</v>
      </c>
      <c r="AB749" s="452" t="s">
        <v>454</v>
      </c>
      <c r="AC749" s="452" t="s">
        <v>5248</v>
      </c>
      <c r="AD749" s="452">
        <v>21.0</v>
      </c>
      <c r="AJ749" s="452" t="s">
        <v>5249</v>
      </c>
    </row>
    <row r="750" ht="15.75" customHeight="1">
      <c r="A750" s="452">
        <v>8021.0</v>
      </c>
      <c r="B750" s="452" t="s">
        <v>36</v>
      </c>
      <c r="C750" s="452" t="s">
        <v>6147</v>
      </c>
      <c r="D750" s="452" t="s">
        <v>5239</v>
      </c>
      <c r="E750" s="452" t="s">
        <v>1209</v>
      </c>
      <c r="G750" s="452" t="s">
        <v>6280</v>
      </c>
      <c r="H750" s="452" t="s">
        <v>6326</v>
      </c>
      <c r="I750" s="452" t="s">
        <v>5242</v>
      </c>
      <c r="J750" s="452" t="s">
        <v>5250</v>
      </c>
      <c r="K750" s="452" t="s">
        <v>1377</v>
      </c>
      <c r="L750" s="452" t="s">
        <v>95</v>
      </c>
      <c r="M750" s="452" t="s">
        <v>420</v>
      </c>
      <c r="N750" s="452">
        <v>78753.0</v>
      </c>
      <c r="O750" s="452" t="s">
        <v>5251</v>
      </c>
      <c r="P750" s="452">
        <v>30.4125137913643</v>
      </c>
      <c r="Q750" s="452">
        <v>-97.645902029821</v>
      </c>
      <c r="R750" s="452">
        <v>150.0</v>
      </c>
      <c r="U750" s="452" t="s">
        <v>5239</v>
      </c>
      <c r="V750" s="452" t="s">
        <v>5242</v>
      </c>
      <c r="W750" s="452" t="s">
        <v>5245</v>
      </c>
      <c r="X750" s="452" t="s">
        <v>5246</v>
      </c>
      <c r="Y750" s="452" t="s">
        <v>659</v>
      </c>
      <c r="Z750" s="452" t="s">
        <v>498</v>
      </c>
      <c r="AA750" s="452">
        <v>44430.0</v>
      </c>
      <c r="AB750" s="452" t="s">
        <v>454</v>
      </c>
      <c r="AC750" s="452" t="s">
        <v>5248</v>
      </c>
      <c r="AD750" s="452">
        <v>21.0</v>
      </c>
      <c r="AJ750" s="452" t="s">
        <v>5249</v>
      </c>
    </row>
    <row r="751" ht="15.75" customHeight="1">
      <c r="A751" s="452">
        <v>8022.0</v>
      </c>
      <c r="B751" s="452" t="s">
        <v>36</v>
      </c>
      <c r="C751" s="452" t="s">
        <v>6147</v>
      </c>
      <c r="D751" s="452" t="s">
        <v>5239</v>
      </c>
      <c r="E751" s="452" t="s">
        <v>1209</v>
      </c>
      <c r="G751" s="452" t="s">
        <v>6280</v>
      </c>
      <c r="H751" s="452" t="s">
        <v>6326</v>
      </c>
      <c r="I751" s="452" t="s">
        <v>5242</v>
      </c>
      <c r="J751" s="452" t="s">
        <v>5252</v>
      </c>
      <c r="K751" s="452" t="s">
        <v>794</v>
      </c>
      <c r="L751" s="452" t="s">
        <v>243</v>
      </c>
      <c r="M751" s="452" t="s">
        <v>420</v>
      </c>
      <c r="N751" s="452">
        <v>97230.0</v>
      </c>
      <c r="O751" s="452" t="s">
        <v>5253</v>
      </c>
      <c r="P751" s="452">
        <v>45.5603216574161</v>
      </c>
      <c r="Q751" s="452">
        <v>-122.526539758192</v>
      </c>
      <c r="R751" s="452">
        <v>150.0</v>
      </c>
      <c r="U751" s="452" t="s">
        <v>5239</v>
      </c>
      <c r="V751" s="452" t="s">
        <v>5242</v>
      </c>
      <c r="W751" s="452" t="s">
        <v>5245</v>
      </c>
      <c r="X751" s="452" t="s">
        <v>5246</v>
      </c>
      <c r="Y751" s="452" t="s">
        <v>659</v>
      </c>
      <c r="Z751" s="452" t="s">
        <v>498</v>
      </c>
      <c r="AA751" s="452">
        <v>44430.0</v>
      </c>
      <c r="AB751" s="452" t="s">
        <v>454</v>
      </c>
      <c r="AC751" s="452" t="s">
        <v>5248</v>
      </c>
      <c r="AD751" s="452">
        <v>21.0</v>
      </c>
      <c r="AJ751" s="452" t="s">
        <v>5249</v>
      </c>
    </row>
    <row r="752" ht="15.75" customHeight="1">
      <c r="A752" s="452">
        <v>8023.0</v>
      </c>
      <c r="B752" s="452" t="s">
        <v>158</v>
      </c>
      <c r="C752" s="452" t="s">
        <v>6147</v>
      </c>
      <c r="D752" s="452" t="s">
        <v>6328</v>
      </c>
      <c r="E752" s="452" t="s">
        <v>812</v>
      </c>
      <c r="G752" s="452" t="s">
        <v>6329</v>
      </c>
      <c r="H752" s="452" t="s">
        <v>6330</v>
      </c>
      <c r="I752" s="452" t="s">
        <v>6331</v>
      </c>
      <c r="J752" s="452" t="s">
        <v>6332</v>
      </c>
      <c r="K752" s="452" t="s">
        <v>6333</v>
      </c>
      <c r="L752" s="452" t="s">
        <v>106</v>
      </c>
      <c r="M752" s="452" t="s">
        <v>420</v>
      </c>
      <c r="N752" s="452">
        <v>13850.0</v>
      </c>
      <c r="O752" s="452" t="s">
        <v>6334</v>
      </c>
      <c r="P752" s="452">
        <v>42.0947451543331</v>
      </c>
      <c r="Q752" s="452">
        <v>-75.9600228734428</v>
      </c>
      <c r="R752" s="452">
        <v>22.0</v>
      </c>
      <c r="U752" s="452" t="s">
        <v>6328</v>
      </c>
      <c r="V752" s="452" t="s">
        <v>6331</v>
      </c>
      <c r="W752" s="452" t="s">
        <v>6333</v>
      </c>
      <c r="X752" s="452" t="s">
        <v>106</v>
      </c>
      <c r="Y752" s="452" t="s">
        <v>420</v>
      </c>
      <c r="Z752" s="452" t="s">
        <v>498</v>
      </c>
      <c r="AA752" s="452">
        <v>44773.0</v>
      </c>
      <c r="AB752" s="452" t="s">
        <v>6335</v>
      </c>
      <c r="AC752" s="452" t="s">
        <v>6336</v>
      </c>
      <c r="AD752" s="452">
        <v>18.0</v>
      </c>
      <c r="AE752" s="452" t="s">
        <v>6337</v>
      </c>
      <c r="AJ752" s="452" t="s">
        <v>6331</v>
      </c>
    </row>
    <row r="753" ht="15.75" customHeight="1">
      <c r="A753" s="452">
        <v>8024.0</v>
      </c>
      <c r="B753" s="452" t="s">
        <v>36</v>
      </c>
      <c r="C753" s="452" t="s">
        <v>6147</v>
      </c>
      <c r="D753" s="452" t="s">
        <v>6338</v>
      </c>
      <c r="E753" s="452" t="s">
        <v>812</v>
      </c>
      <c r="G753" s="452" t="s">
        <v>6339</v>
      </c>
      <c r="H753" s="452" t="s">
        <v>6340</v>
      </c>
      <c r="I753" s="452" t="s">
        <v>6341</v>
      </c>
      <c r="J753" s="452" t="s">
        <v>6342</v>
      </c>
      <c r="K753" s="452" t="s">
        <v>6343</v>
      </c>
      <c r="L753" s="452" t="s">
        <v>22</v>
      </c>
      <c r="M753" s="452" t="s">
        <v>618</v>
      </c>
      <c r="N753" s="452" t="s">
        <v>6344</v>
      </c>
      <c r="O753" s="452" t="s">
        <v>6345</v>
      </c>
      <c r="P753" s="452">
        <v>45.3960647510696</v>
      </c>
      <c r="Q753" s="452">
        <v>-71.9742607312135</v>
      </c>
      <c r="R753" s="452">
        <v>22.0</v>
      </c>
      <c r="U753" s="452" t="s">
        <v>6338</v>
      </c>
      <c r="V753" s="452" t="s">
        <v>6341</v>
      </c>
      <c r="W753" s="452" t="s">
        <v>6343</v>
      </c>
      <c r="X753" s="452" t="s">
        <v>22</v>
      </c>
      <c r="Y753" s="452" t="s">
        <v>618</v>
      </c>
      <c r="Z753" s="452" t="s">
        <v>498</v>
      </c>
      <c r="AA753" s="452">
        <v>44773.0</v>
      </c>
      <c r="AB753" s="452" t="s">
        <v>6346</v>
      </c>
      <c r="AC753" s="452" t="s">
        <v>6347</v>
      </c>
      <c r="AD753" s="452">
        <v>13.0</v>
      </c>
      <c r="AE753" s="452" t="s">
        <v>6337</v>
      </c>
      <c r="AJ753" s="452" t="s">
        <v>6348</v>
      </c>
    </row>
    <row r="754" ht="15.75" customHeight="1">
      <c r="A754" s="452">
        <v>8025.0</v>
      </c>
      <c r="B754" s="452" t="s">
        <v>36</v>
      </c>
      <c r="C754" s="452" t="s">
        <v>2757</v>
      </c>
      <c r="D754" s="452" t="s">
        <v>6349</v>
      </c>
      <c r="E754" s="452" t="s">
        <v>1209</v>
      </c>
      <c r="G754" s="452" t="s">
        <v>6189</v>
      </c>
      <c r="H754" s="452" t="s">
        <v>6350</v>
      </c>
      <c r="I754" s="452" t="s">
        <v>6351</v>
      </c>
      <c r="J754" s="452" t="s">
        <v>6352</v>
      </c>
      <c r="K754" s="452" t="s">
        <v>6353</v>
      </c>
      <c r="L754" s="452" t="s">
        <v>80</v>
      </c>
      <c r="M754" s="452" t="s">
        <v>420</v>
      </c>
      <c r="N754" s="452">
        <v>22042.0</v>
      </c>
      <c r="O754" s="452" t="s">
        <v>6354</v>
      </c>
      <c r="P754" s="452">
        <v>38.8732854347342</v>
      </c>
      <c r="Q754" s="452">
        <v>-77.2182409999999</v>
      </c>
      <c r="R754" s="452">
        <v>200.0</v>
      </c>
      <c r="U754" s="452" t="s">
        <v>6349</v>
      </c>
      <c r="V754" s="452" t="s">
        <v>6355</v>
      </c>
      <c r="W754" s="452" t="s">
        <v>6353</v>
      </c>
      <c r="X754" s="452" t="s">
        <v>6356</v>
      </c>
      <c r="Y754" s="452" t="s">
        <v>420</v>
      </c>
      <c r="Z754" s="452" t="s">
        <v>6357</v>
      </c>
      <c r="AA754" s="452">
        <v>45475.0</v>
      </c>
      <c r="AB754" s="452" t="s">
        <v>6358</v>
      </c>
      <c r="AC754" s="452" t="s">
        <v>6359</v>
      </c>
      <c r="AD754" s="452">
        <v>29.0</v>
      </c>
      <c r="AH754" s="452">
        <v>0.0</v>
      </c>
    </row>
    <row r="755" ht="15.75" customHeight="1">
      <c r="A755" s="452">
        <v>8026.0</v>
      </c>
      <c r="B755" s="452" t="s">
        <v>36</v>
      </c>
      <c r="C755" s="452" t="s">
        <v>6147</v>
      </c>
      <c r="D755" s="452" t="s">
        <v>6360</v>
      </c>
      <c r="E755" s="452" t="s">
        <v>1209</v>
      </c>
      <c r="G755" s="452" t="s">
        <v>6178</v>
      </c>
      <c r="H755" s="452" t="s">
        <v>6361</v>
      </c>
      <c r="I755" s="452" t="s">
        <v>6362</v>
      </c>
      <c r="J755" s="452" t="s">
        <v>6363</v>
      </c>
      <c r="K755" s="452" t="s">
        <v>5779</v>
      </c>
      <c r="L755" s="452" t="s">
        <v>95</v>
      </c>
      <c r="M755" s="452" t="s">
        <v>420</v>
      </c>
      <c r="N755" s="452">
        <v>75006.0</v>
      </c>
      <c r="O755" s="452" t="s">
        <v>6364</v>
      </c>
      <c r="P755" s="452">
        <v>32.9447506601141</v>
      </c>
      <c r="Q755" s="452">
        <v>-96.9218895469828</v>
      </c>
      <c r="R755" s="452">
        <v>750.0</v>
      </c>
      <c r="U755" s="452" t="s">
        <v>6360</v>
      </c>
      <c r="V755" s="452" t="s">
        <v>6362</v>
      </c>
      <c r="W755" s="452" t="s">
        <v>5779</v>
      </c>
      <c r="X755" s="452" t="s">
        <v>95</v>
      </c>
      <c r="Y755" s="452" t="s">
        <v>420</v>
      </c>
      <c r="Z755" s="452" t="s">
        <v>498</v>
      </c>
      <c r="AA755" s="452">
        <v>44801.0</v>
      </c>
      <c r="AB755" s="452" t="s">
        <v>6365</v>
      </c>
      <c r="AC755" s="452" t="s">
        <v>6366</v>
      </c>
      <c r="AD755" s="452">
        <v>19.0</v>
      </c>
      <c r="AE755" s="452" t="s">
        <v>6367</v>
      </c>
      <c r="AJ755" s="452" t="s">
        <v>6368</v>
      </c>
    </row>
    <row r="756" ht="15.75" customHeight="1">
      <c r="A756" s="452">
        <v>8027.0</v>
      </c>
      <c r="B756" s="452" t="s">
        <v>36</v>
      </c>
      <c r="C756" s="452" t="s">
        <v>6147</v>
      </c>
      <c r="D756" s="452" t="s">
        <v>6369</v>
      </c>
      <c r="E756" s="452" t="s">
        <v>812</v>
      </c>
      <c r="G756" s="452" t="s">
        <v>6178</v>
      </c>
      <c r="H756" s="452" t="s">
        <v>6370</v>
      </c>
      <c r="I756" s="452" t="s">
        <v>6371</v>
      </c>
      <c r="J756" s="452" t="s">
        <v>6372</v>
      </c>
      <c r="K756" s="452" t="s">
        <v>6373</v>
      </c>
      <c r="L756" s="452" t="s">
        <v>60</v>
      </c>
      <c r="M756" s="452" t="s">
        <v>420</v>
      </c>
      <c r="N756" s="452">
        <v>37404.0</v>
      </c>
      <c r="O756" s="452" t="s">
        <v>6374</v>
      </c>
      <c r="P756" s="452">
        <v>35.039288782713</v>
      </c>
      <c r="Q756" s="452">
        <v>-85.286898760536</v>
      </c>
      <c r="R756" s="452">
        <v>8.0</v>
      </c>
      <c r="U756" s="452" t="s">
        <v>6369</v>
      </c>
      <c r="V756" s="452" t="s">
        <v>6371</v>
      </c>
      <c r="W756" s="452" t="s">
        <v>6373</v>
      </c>
      <c r="X756" s="452" t="s">
        <v>60</v>
      </c>
      <c r="Y756" s="452" t="s">
        <v>420</v>
      </c>
      <c r="Z756" s="452" t="s">
        <v>498</v>
      </c>
      <c r="AA756" s="452">
        <v>44773.0</v>
      </c>
      <c r="AB756" s="452" t="s">
        <v>6375</v>
      </c>
      <c r="AC756" s="452" t="s">
        <v>6376</v>
      </c>
      <c r="AD756" s="452">
        <v>14.0</v>
      </c>
      <c r="AE756" s="452" t="s">
        <v>6377</v>
      </c>
      <c r="AJ756" s="452" t="s">
        <v>6371</v>
      </c>
    </row>
    <row r="757" ht="15.75" customHeight="1">
      <c r="A757" s="452">
        <v>8028.0</v>
      </c>
      <c r="B757" s="452" t="s">
        <v>36</v>
      </c>
      <c r="C757" s="452" t="s">
        <v>6147</v>
      </c>
      <c r="D757" s="452" t="s">
        <v>6378</v>
      </c>
      <c r="E757" s="452" t="s">
        <v>1209</v>
      </c>
      <c r="G757" s="452" t="s">
        <v>6148</v>
      </c>
      <c r="H757" s="452" t="s">
        <v>6379</v>
      </c>
      <c r="I757" s="452" t="s">
        <v>6380</v>
      </c>
      <c r="J757" s="452" t="s">
        <v>6381</v>
      </c>
      <c r="K757" s="452" t="s">
        <v>2664</v>
      </c>
      <c r="L757" s="452" t="s">
        <v>103</v>
      </c>
      <c r="M757" s="452" t="s">
        <v>618</v>
      </c>
      <c r="N757" s="452" t="s">
        <v>6382</v>
      </c>
      <c r="O757" s="452" t="s">
        <v>6383</v>
      </c>
      <c r="P757" s="452">
        <v>43.712429869161</v>
      </c>
      <c r="Q757" s="452">
        <v>-79.5722054613343</v>
      </c>
      <c r="R757" s="452">
        <v>1778.0</v>
      </c>
      <c r="U757" s="452" t="s">
        <v>6378</v>
      </c>
      <c r="V757" s="452" t="s">
        <v>6380</v>
      </c>
      <c r="W757" s="452" t="s">
        <v>2664</v>
      </c>
      <c r="X757" s="452" t="s">
        <v>103</v>
      </c>
      <c r="Y757" s="452" t="s">
        <v>618</v>
      </c>
      <c r="Z757" s="452" t="s">
        <v>498</v>
      </c>
      <c r="AA757" s="452">
        <v>44773.0</v>
      </c>
      <c r="AB757" s="452" t="s">
        <v>6384</v>
      </c>
      <c r="AC757" s="452" t="s">
        <v>6385</v>
      </c>
      <c r="AD757" s="452">
        <v>14.0</v>
      </c>
      <c r="AE757" s="452" t="s">
        <v>6386</v>
      </c>
      <c r="AJ757" s="452" t="s">
        <v>6387</v>
      </c>
    </row>
    <row r="758" ht="15.75" customHeight="1">
      <c r="A758" s="452">
        <v>8029.0</v>
      </c>
      <c r="B758" s="452" t="s">
        <v>36</v>
      </c>
      <c r="C758" s="452" t="s">
        <v>6147</v>
      </c>
      <c r="D758" s="452" t="s">
        <v>6388</v>
      </c>
      <c r="E758" s="452" t="s">
        <v>1209</v>
      </c>
      <c r="G758" s="452" t="s">
        <v>6189</v>
      </c>
      <c r="H758" s="452" t="s">
        <v>6189</v>
      </c>
      <c r="I758" s="452" t="s">
        <v>6389</v>
      </c>
      <c r="J758" s="452" t="s">
        <v>6390</v>
      </c>
      <c r="K758" s="452" t="s">
        <v>4994</v>
      </c>
      <c r="L758" s="452" t="s">
        <v>179</v>
      </c>
      <c r="M758" s="452" t="s">
        <v>420</v>
      </c>
      <c r="N758" s="452">
        <v>19102.0</v>
      </c>
      <c r="O758" s="452" t="s">
        <v>6391</v>
      </c>
      <c r="P758" s="452">
        <v>39.9496823753476</v>
      </c>
      <c r="Q758" s="452">
        <v>-75.1672770008344</v>
      </c>
      <c r="R758" s="452">
        <v>327.0</v>
      </c>
      <c r="U758" s="452" t="s">
        <v>6388</v>
      </c>
      <c r="V758" s="452" t="s">
        <v>6389</v>
      </c>
      <c r="W758" s="452" t="s">
        <v>4994</v>
      </c>
      <c r="X758" s="452" t="s">
        <v>179</v>
      </c>
      <c r="Y758" s="452" t="s">
        <v>420</v>
      </c>
      <c r="Z758" s="452" t="s">
        <v>498</v>
      </c>
      <c r="AA758" s="452">
        <v>44773.0</v>
      </c>
      <c r="AB758" s="452" t="s">
        <v>6392</v>
      </c>
      <c r="AC758" s="452" t="s">
        <v>6393</v>
      </c>
      <c r="AD758" s="452">
        <v>20.0</v>
      </c>
      <c r="AJ758" s="452" t="s">
        <v>6394</v>
      </c>
    </row>
    <row r="759" ht="15.75" customHeight="1">
      <c r="A759" s="452">
        <v>8030.0</v>
      </c>
      <c r="B759" s="452" t="s">
        <v>36</v>
      </c>
      <c r="C759" s="452" t="s">
        <v>6147</v>
      </c>
      <c r="D759" s="452" t="s">
        <v>5304</v>
      </c>
      <c r="E759" s="452" t="s">
        <v>1209</v>
      </c>
      <c r="G759" s="452" t="s">
        <v>6148</v>
      </c>
      <c r="H759" s="452" t="s">
        <v>6395</v>
      </c>
      <c r="I759" s="452" t="s">
        <v>5305</v>
      </c>
      <c r="J759" s="452" t="s">
        <v>6396</v>
      </c>
      <c r="K759" s="452" t="s">
        <v>5307</v>
      </c>
      <c r="L759" s="452" t="s">
        <v>2472</v>
      </c>
      <c r="M759" s="452" t="s">
        <v>420</v>
      </c>
      <c r="N759" s="452" t="s">
        <v>6397</v>
      </c>
      <c r="O759" s="452" t="s">
        <v>5308</v>
      </c>
      <c r="P759" s="452">
        <v>41.2948285793742</v>
      </c>
      <c r="Q759" s="452">
        <v>-73.0801605325651</v>
      </c>
      <c r="R759" s="452">
        <v>86.0</v>
      </c>
      <c r="U759" s="452" t="s">
        <v>6398</v>
      </c>
      <c r="V759" s="452" t="s">
        <v>5305</v>
      </c>
      <c r="W759" s="452" t="s">
        <v>5310</v>
      </c>
      <c r="X759" s="452" t="s">
        <v>4745</v>
      </c>
      <c r="Y759" s="452" t="s">
        <v>659</v>
      </c>
      <c r="Z759" s="452" t="s">
        <v>498</v>
      </c>
      <c r="AA759" s="452">
        <v>44773.0</v>
      </c>
      <c r="AB759" s="452" t="s">
        <v>5314</v>
      </c>
      <c r="AC759" s="452" t="s">
        <v>5315</v>
      </c>
      <c r="AD759" s="452">
        <v>26.0</v>
      </c>
      <c r="AJ759" s="452" t="s">
        <v>5312</v>
      </c>
    </row>
    <row r="760" ht="15.75" customHeight="1">
      <c r="A760" s="452">
        <v>8031.0</v>
      </c>
      <c r="B760" s="452" t="s">
        <v>36</v>
      </c>
      <c r="C760" s="452" t="s">
        <v>2757</v>
      </c>
      <c r="D760" s="452" t="s">
        <v>6399</v>
      </c>
      <c r="E760" s="452" t="s">
        <v>1209</v>
      </c>
      <c r="G760" s="452" t="s">
        <v>6189</v>
      </c>
      <c r="H760" s="452" t="s">
        <v>6400</v>
      </c>
      <c r="I760" s="452" t="s">
        <v>6401</v>
      </c>
      <c r="J760" s="452" t="s">
        <v>6402</v>
      </c>
      <c r="K760" s="452" t="s">
        <v>4742</v>
      </c>
      <c r="L760" s="452" t="s">
        <v>42</v>
      </c>
      <c r="M760" s="452" t="s">
        <v>420</v>
      </c>
      <c r="N760" s="452">
        <v>49512.0</v>
      </c>
      <c r="O760" s="452" t="s">
        <v>6403</v>
      </c>
      <c r="P760" s="452">
        <v>42.896253575896</v>
      </c>
      <c r="Q760" s="452">
        <v>-85.5351296730108</v>
      </c>
      <c r="R760" s="452">
        <v>100.0</v>
      </c>
      <c r="U760" s="452" t="s">
        <v>6404</v>
      </c>
      <c r="V760" s="452" t="s">
        <v>6401</v>
      </c>
      <c r="W760" s="452" t="s">
        <v>6405</v>
      </c>
      <c r="X760" s="452" t="s">
        <v>6406</v>
      </c>
      <c r="Y760" s="452" t="s">
        <v>4076</v>
      </c>
      <c r="Z760" s="452" t="s">
        <v>6407</v>
      </c>
      <c r="AA760" s="452" t="s">
        <v>6408</v>
      </c>
      <c r="AB760" s="452" t="s">
        <v>6401</v>
      </c>
      <c r="AC760" s="452" t="s">
        <v>6409</v>
      </c>
      <c r="AD760" s="452">
        <v>21.0</v>
      </c>
      <c r="AE760" s="452" t="s">
        <v>6410</v>
      </c>
      <c r="AF760" s="452" t="s">
        <v>6411</v>
      </c>
      <c r="AH760" s="452" t="s">
        <v>6412</v>
      </c>
      <c r="AJ760" s="452" t="s">
        <v>454</v>
      </c>
      <c r="AK760" s="452" t="s">
        <v>6413</v>
      </c>
    </row>
    <row r="761" ht="15.75" customHeight="1">
      <c r="A761" s="452">
        <v>8032.0</v>
      </c>
      <c r="B761" s="452" t="s">
        <v>36</v>
      </c>
      <c r="C761" s="452" t="s">
        <v>6147</v>
      </c>
      <c r="D761" s="452" t="s">
        <v>849</v>
      </c>
      <c r="E761" s="452" t="s">
        <v>812</v>
      </c>
      <c r="G761" s="452" t="s">
        <v>6414</v>
      </c>
      <c r="H761" s="452" t="s">
        <v>6415</v>
      </c>
      <c r="I761" s="452" t="s">
        <v>6416</v>
      </c>
      <c r="J761" s="452" t="s">
        <v>2167</v>
      </c>
      <c r="K761" s="452" t="s">
        <v>2168</v>
      </c>
      <c r="L761" s="452" t="s">
        <v>179</v>
      </c>
      <c r="M761" s="452" t="s">
        <v>420</v>
      </c>
      <c r="N761" s="452">
        <v>16803.0</v>
      </c>
      <c r="O761" s="452" t="s">
        <v>2169</v>
      </c>
      <c r="P761" s="452">
        <v>40.778839494848</v>
      </c>
      <c r="Q761" s="452">
        <v>-77.8949966581389</v>
      </c>
      <c r="R761" s="452">
        <v>18.0</v>
      </c>
      <c r="U761" s="452" t="s">
        <v>849</v>
      </c>
      <c r="V761" s="452" t="s">
        <v>6416</v>
      </c>
      <c r="W761" s="452" t="s">
        <v>2168</v>
      </c>
      <c r="X761" s="452" t="s">
        <v>179</v>
      </c>
      <c r="Y761" s="452" t="s">
        <v>420</v>
      </c>
      <c r="Z761" s="452" t="s">
        <v>498</v>
      </c>
      <c r="AA761" s="452">
        <v>44773.0</v>
      </c>
      <c r="AB761" s="452" t="s">
        <v>6417</v>
      </c>
      <c r="AC761" s="452" t="s">
        <v>6418</v>
      </c>
      <c r="AD761" s="452">
        <v>22.0</v>
      </c>
      <c r="AJ761" s="452" t="s">
        <v>2174</v>
      </c>
    </row>
    <row r="762" ht="15.75" customHeight="1">
      <c r="A762" s="452">
        <v>8033.0</v>
      </c>
      <c r="B762" s="452" t="s">
        <v>36</v>
      </c>
      <c r="C762" s="452" t="s">
        <v>6147</v>
      </c>
      <c r="D762" s="452" t="s">
        <v>6419</v>
      </c>
      <c r="E762" s="452" t="s">
        <v>1209</v>
      </c>
      <c r="G762" s="452" t="s">
        <v>6420</v>
      </c>
      <c r="H762" s="452" t="s">
        <v>6421</v>
      </c>
      <c r="I762" s="452" t="s">
        <v>6422</v>
      </c>
      <c r="J762" s="452" t="s">
        <v>6423</v>
      </c>
      <c r="K762" s="452" t="s">
        <v>6424</v>
      </c>
      <c r="L762" s="452" t="s">
        <v>64</v>
      </c>
      <c r="M762" s="452" t="s">
        <v>420</v>
      </c>
      <c r="N762" s="452">
        <v>46140.0</v>
      </c>
      <c r="O762" s="452" t="s">
        <v>6425</v>
      </c>
      <c r="P762" s="452">
        <v>39.8091899048488</v>
      </c>
      <c r="Q762" s="452">
        <v>-85.7743271467485</v>
      </c>
      <c r="R762" s="452">
        <v>4.0</v>
      </c>
      <c r="U762" s="452" t="s">
        <v>6419</v>
      </c>
      <c r="V762" s="452" t="s">
        <v>6422</v>
      </c>
      <c r="W762" s="452" t="s">
        <v>6426</v>
      </c>
      <c r="X762" s="452" t="s">
        <v>64</v>
      </c>
      <c r="Y762" s="452" t="s">
        <v>420</v>
      </c>
      <c r="Z762" s="452" t="s">
        <v>498</v>
      </c>
      <c r="AA762" s="452">
        <v>44773.0</v>
      </c>
      <c r="AB762" s="452" t="s">
        <v>6427</v>
      </c>
      <c r="AC762" s="452" t="s">
        <v>6428</v>
      </c>
      <c r="AD762" s="452">
        <v>27.0</v>
      </c>
      <c r="AJ762" s="452" t="s">
        <v>6429</v>
      </c>
    </row>
    <row r="763" ht="15.75" customHeight="1">
      <c r="A763" s="452">
        <v>8034.0</v>
      </c>
      <c r="B763" s="452" t="s">
        <v>36</v>
      </c>
      <c r="C763" s="452" t="s">
        <v>6147</v>
      </c>
      <c r="D763" s="452" t="s">
        <v>6430</v>
      </c>
      <c r="E763" s="452" t="s">
        <v>1209</v>
      </c>
      <c r="G763" s="452" t="s">
        <v>6148</v>
      </c>
      <c r="H763" s="452" t="s">
        <v>6421</v>
      </c>
      <c r="I763" s="452" t="s">
        <v>6431</v>
      </c>
      <c r="J763" s="452" t="s">
        <v>6432</v>
      </c>
      <c r="K763" s="452" t="s">
        <v>3679</v>
      </c>
      <c r="L763" s="452" t="s">
        <v>95</v>
      </c>
      <c r="M763" s="452" t="s">
        <v>420</v>
      </c>
      <c r="N763" s="452">
        <v>75247.0</v>
      </c>
      <c r="O763" s="452" t="s">
        <v>6433</v>
      </c>
      <c r="P763" s="452">
        <v>32.8050824766596</v>
      </c>
      <c r="Q763" s="452">
        <v>-96.8683789127304</v>
      </c>
      <c r="R763" s="452">
        <v>32.0</v>
      </c>
      <c r="U763" s="452" t="s">
        <v>6430</v>
      </c>
      <c r="V763" s="452" t="s">
        <v>6434</v>
      </c>
      <c r="W763" s="452" t="s">
        <v>3679</v>
      </c>
      <c r="X763" s="452" t="s">
        <v>95</v>
      </c>
      <c r="Y763" s="452" t="s">
        <v>420</v>
      </c>
      <c r="Z763" s="452" t="s">
        <v>498</v>
      </c>
      <c r="AA763" s="452">
        <v>44773.0</v>
      </c>
      <c r="AB763" s="452" t="s">
        <v>6435</v>
      </c>
      <c r="AC763" s="452" t="s">
        <v>6436</v>
      </c>
      <c r="AD763" s="452">
        <v>25.0</v>
      </c>
      <c r="AE763" s="452" t="s">
        <v>6437</v>
      </c>
      <c r="AJ763" s="452" t="s">
        <v>6438</v>
      </c>
    </row>
    <row r="764" ht="15.75" customHeight="1">
      <c r="A764" s="452">
        <v>8035.0</v>
      </c>
      <c r="B764" s="452" t="s">
        <v>36</v>
      </c>
      <c r="C764" s="452" t="s">
        <v>2757</v>
      </c>
      <c r="D764" s="452" t="s">
        <v>6439</v>
      </c>
      <c r="E764" s="452" t="s">
        <v>812</v>
      </c>
      <c r="G764" s="452" t="s">
        <v>6440</v>
      </c>
      <c r="H764" s="452" t="s">
        <v>6441</v>
      </c>
      <c r="I764" s="452" t="s">
        <v>6442</v>
      </c>
      <c r="J764" s="452" t="s">
        <v>6443</v>
      </c>
      <c r="K764" s="452" t="s">
        <v>841</v>
      </c>
      <c r="L764" s="452" t="s">
        <v>127</v>
      </c>
      <c r="M764" s="452" t="s">
        <v>420</v>
      </c>
      <c r="N764" s="452">
        <v>27601.0</v>
      </c>
      <c r="O764" s="452" t="s">
        <v>6444</v>
      </c>
      <c r="P764" s="452">
        <v>35.7786679</v>
      </c>
      <c r="Q764" s="452">
        <v>-78.6396987</v>
      </c>
      <c r="U764" s="452" t="s">
        <v>6439</v>
      </c>
      <c r="V764" s="452" t="s">
        <v>6445</v>
      </c>
      <c r="W764" s="452" t="s">
        <v>841</v>
      </c>
      <c r="X764" s="452" t="s">
        <v>127</v>
      </c>
      <c r="Y764" s="452" t="s">
        <v>420</v>
      </c>
      <c r="Z764" s="452" t="s">
        <v>486</v>
      </c>
      <c r="AA764" s="452">
        <v>45597.0</v>
      </c>
      <c r="AB764" s="452" t="s">
        <v>6446</v>
      </c>
      <c r="AC764" s="452" t="s">
        <v>6447</v>
      </c>
      <c r="AD764" s="452">
        <v>32.0</v>
      </c>
    </row>
    <row r="765" ht="15.75" customHeight="1">
      <c r="A765" s="452">
        <v>8036.0</v>
      </c>
      <c r="B765" s="452" t="s">
        <v>36</v>
      </c>
      <c r="C765" s="452" t="s">
        <v>6147</v>
      </c>
      <c r="D765" s="452" t="s">
        <v>6448</v>
      </c>
      <c r="E765" s="452" t="s">
        <v>1209</v>
      </c>
      <c r="G765" s="452" t="s">
        <v>6189</v>
      </c>
      <c r="H765" s="452" t="s">
        <v>6449</v>
      </c>
      <c r="I765" s="452" t="s">
        <v>6450</v>
      </c>
      <c r="J765" s="452" t="s">
        <v>6451</v>
      </c>
      <c r="K765" s="452" t="s">
        <v>4370</v>
      </c>
      <c r="L765" s="452" t="s">
        <v>32</v>
      </c>
      <c r="M765" s="452" t="s">
        <v>420</v>
      </c>
      <c r="N765" s="452">
        <v>45202.0</v>
      </c>
      <c r="O765" s="452" t="s">
        <v>6452</v>
      </c>
      <c r="P765" s="452">
        <v>39.1080170086905</v>
      </c>
      <c r="Q765" s="452">
        <v>-84.5191065423297</v>
      </c>
      <c r="R765" s="452">
        <v>50.0</v>
      </c>
      <c r="U765" s="452" t="s">
        <v>6448</v>
      </c>
      <c r="V765" s="452" t="s">
        <v>6453</v>
      </c>
      <c r="W765" s="452" t="s">
        <v>6448</v>
      </c>
      <c r="X765" s="452" t="s">
        <v>32</v>
      </c>
      <c r="Y765" s="452" t="s">
        <v>420</v>
      </c>
      <c r="Z765" s="452" t="s">
        <v>453</v>
      </c>
      <c r="AA765" s="452">
        <v>45491.0</v>
      </c>
      <c r="AB765" s="452" t="s">
        <v>6453</v>
      </c>
      <c r="AC765" s="452" t="s">
        <v>6454</v>
      </c>
      <c r="AD765" s="452">
        <v>28.0</v>
      </c>
      <c r="AH765" s="452">
        <v>0.0</v>
      </c>
    </row>
    <row r="766" ht="15.75" customHeight="1">
      <c r="A766" s="452">
        <v>8037.0</v>
      </c>
      <c r="B766" s="452" t="s">
        <v>36</v>
      </c>
      <c r="C766" s="452" t="s">
        <v>6147</v>
      </c>
      <c r="D766" s="452" t="s">
        <v>6455</v>
      </c>
      <c r="E766" s="452" t="s">
        <v>1209</v>
      </c>
      <c r="G766" s="452" t="s">
        <v>6148</v>
      </c>
      <c r="H766" s="452" t="s">
        <v>6456</v>
      </c>
      <c r="I766" s="452" t="s">
        <v>6457</v>
      </c>
      <c r="J766" s="452" t="s">
        <v>6458</v>
      </c>
      <c r="K766" s="452" t="s">
        <v>1509</v>
      </c>
      <c r="L766" s="452" t="s">
        <v>70</v>
      </c>
      <c r="M766" s="452" t="s">
        <v>420</v>
      </c>
      <c r="N766" s="452">
        <v>85034.0</v>
      </c>
      <c r="O766" s="452" t="s">
        <v>6459</v>
      </c>
      <c r="P766" s="452">
        <v>33.4481599285233</v>
      </c>
      <c r="Q766" s="452">
        <v>-112.052661675537</v>
      </c>
      <c r="R766" s="452">
        <v>9.0</v>
      </c>
      <c r="U766" s="452" t="s">
        <v>6460</v>
      </c>
      <c r="V766" s="452" t="s">
        <v>6457</v>
      </c>
      <c r="W766" s="452" t="s">
        <v>1509</v>
      </c>
      <c r="X766" s="452" t="s">
        <v>70</v>
      </c>
      <c r="Y766" s="452" t="s">
        <v>420</v>
      </c>
      <c r="Z766" s="452" t="s">
        <v>498</v>
      </c>
      <c r="AA766" s="452">
        <v>44773.0</v>
      </c>
      <c r="AB766" s="452" t="s">
        <v>6461</v>
      </c>
      <c r="AC766" s="452" t="s">
        <v>6462</v>
      </c>
      <c r="AD766" s="452">
        <v>20.0</v>
      </c>
      <c r="AJ766" s="452" t="s">
        <v>6463</v>
      </c>
    </row>
    <row r="767" ht="15.75" customHeight="1">
      <c r="A767" s="452">
        <v>8038.0</v>
      </c>
      <c r="B767" s="452" t="s">
        <v>36</v>
      </c>
      <c r="C767" s="452" t="s">
        <v>6147</v>
      </c>
      <c r="D767" s="452" t="s">
        <v>6464</v>
      </c>
      <c r="E767" s="452" t="s">
        <v>812</v>
      </c>
      <c r="G767" s="452" t="s">
        <v>6178</v>
      </c>
      <c r="H767" s="452" t="s">
        <v>6395</v>
      </c>
      <c r="I767" s="452" t="s">
        <v>6465</v>
      </c>
      <c r="J767" s="452" t="s">
        <v>6466</v>
      </c>
      <c r="K767" s="452" t="s">
        <v>1848</v>
      </c>
      <c r="L767" s="452" t="s">
        <v>26</v>
      </c>
      <c r="M767" s="452" t="s">
        <v>420</v>
      </c>
      <c r="N767" s="452">
        <v>90245.0</v>
      </c>
      <c r="O767" s="452" t="s">
        <v>6467</v>
      </c>
      <c r="P767" s="452">
        <v>33.9172931189338</v>
      </c>
      <c r="Q767" s="452">
        <v>-118.403524535679</v>
      </c>
      <c r="U767" s="452" t="s">
        <v>6464</v>
      </c>
      <c r="V767" s="452" t="s">
        <v>6465</v>
      </c>
      <c r="W767" s="452" t="s">
        <v>1848</v>
      </c>
      <c r="X767" s="452" t="s">
        <v>26</v>
      </c>
      <c r="Y767" s="452" t="s">
        <v>420</v>
      </c>
      <c r="Z767" s="452" t="s">
        <v>486</v>
      </c>
      <c r="AA767" s="452">
        <v>45601.0</v>
      </c>
      <c r="AB767" s="452" t="s">
        <v>6468</v>
      </c>
      <c r="AC767" s="452" t="s">
        <v>6469</v>
      </c>
      <c r="AD767" s="452">
        <v>14.0</v>
      </c>
      <c r="AE767" s="452" t="s">
        <v>6470</v>
      </c>
      <c r="AK767" s="452" t="s">
        <v>6471</v>
      </c>
    </row>
    <row r="768" ht="15.75" customHeight="1">
      <c r="A768" s="452">
        <v>8039.0</v>
      </c>
      <c r="B768" s="452" t="s">
        <v>36</v>
      </c>
      <c r="C768" s="452" t="s">
        <v>2757</v>
      </c>
      <c r="D768" s="452" t="s">
        <v>6472</v>
      </c>
      <c r="E768" s="452" t="s">
        <v>1209</v>
      </c>
      <c r="G768" s="452" t="s">
        <v>6178</v>
      </c>
      <c r="H768" s="452" t="s">
        <v>6473</v>
      </c>
      <c r="I768" s="452" t="s">
        <v>6474</v>
      </c>
      <c r="J768" s="452" t="s">
        <v>6475</v>
      </c>
      <c r="K768" s="452" t="s">
        <v>6476</v>
      </c>
      <c r="L768" s="452" t="s">
        <v>26</v>
      </c>
      <c r="M768" s="452" t="s">
        <v>420</v>
      </c>
      <c r="N768" s="452">
        <v>94304.0</v>
      </c>
      <c r="O768" s="452" t="s">
        <v>6477</v>
      </c>
      <c r="P768" s="452">
        <v>37.39718</v>
      </c>
      <c r="Q768" s="452">
        <v>-122.14459</v>
      </c>
      <c r="R768" s="452" t="s">
        <v>6478</v>
      </c>
      <c r="U768" s="452" t="s">
        <v>6472</v>
      </c>
      <c r="V768" s="452" t="s">
        <v>6474</v>
      </c>
      <c r="W768" s="452" t="s">
        <v>6479</v>
      </c>
      <c r="X768" s="452" t="s">
        <v>26</v>
      </c>
      <c r="Y768" s="452" t="s">
        <v>420</v>
      </c>
      <c r="Z768" s="452" t="s">
        <v>752</v>
      </c>
      <c r="AA768" s="452">
        <v>45497.0</v>
      </c>
      <c r="AB768" s="452" t="s">
        <v>6474</v>
      </c>
      <c r="AC768" s="452" t="s">
        <v>6480</v>
      </c>
      <c r="AD768" s="452">
        <v>17.0</v>
      </c>
      <c r="AH768" s="452">
        <v>0.0</v>
      </c>
      <c r="AI768" s="452" t="s">
        <v>6481</v>
      </c>
      <c r="AJ768" s="452" t="s">
        <v>6482</v>
      </c>
    </row>
    <row r="769" ht="15.75" customHeight="1">
      <c r="A769" s="452">
        <v>8040.0</v>
      </c>
      <c r="B769" s="452" t="s">
        <v>36</v>
      </c>
      <c r="C769" s="452" t="s">
        <v>6147</v>
      </c>
      <c r="D769" s="452" t="s">
        <v>247</v>
      </c>
      <c r="E769" s="452" t="s">
        <v>812</v>
      </c>
      <c r="G769" s="452" t="s">
        <v>6178</v>
      </c>
      <c r="H769" s="452" t="s">
        <v>6483</v>
      </c>
      <c r="I769" s="452" t="s">
        <v>6484</v>
      </c>
      <c r="J769" s="452" t="s">
        <v>6485</v>
      </c>
      <c r="K769" s="452" t="s">
        <v>862</v>
      </c>
      <c r="L769" s="452" t="s">
        <v>248</v>
      </c>
      <c r="M769" s="452" t="s">
        <v>420</v>
      </c>
      <c r="N769" s="452" t="s">
        <v>863</v>
      </c>
      <c r="O769" s="452" t="s">
        <v>6486</v>
      </c>
      <c r="P769" s="452">
        <v>41.9043793460572</v>
      </c>
      <c r="Q769" s="452">
        <v>-71.0245526022847</v>
      </c>
      <c r="R769" s="452">
        <v>120.0</v>
      </c>
      <c r="U769" s="452" t="s">
        <v>865</v>
      </c>
      <c r="V769" s="452" t="s">
        <v>6487</v>
      </c>
      <c r="W769" s="452" t="s">
        <v>867</v>
      </c>
      <c r="X769" s="452" t="s">
        <v>95</v>
      </c>
      <c r="Y769" s="452" t="s">
        <v>420</v>
      </c>
      <c r="Z769" s="452" t="s">
        <v>498</v>
      </c>
      <c r="AA769" s="452">
        <v>44773.0</v>
      </c>
      <c r="AB769" s="452" t="s">
        <v>6488</v>
      </c>
      <c r="AC769" s="452" t="s">
        <v>6489</v>
      </c>
      <c r="AD769" s="452">
        <v>22.0</v>
      </c>
      <c r="AE769" s="452" t="s">
        <v>6490</v>
      </c>
      <c r="AJ769" s="452" t="s">
        <v>6491</v>
      </c>
    </row>
    <row r="770" ht="15.75" customHeight="1">
      <c r="A770" s="452">
        <v>8041.0</v>
      </c>
      <c r="B770" s="452" t="s">
        <v>36</v>
      </c>
      <c r="C770" s="452" t="s">
        <v>6147</v>
      </c>
      <c r="D770" s="452" t="s">
        <v>247</v>
      </c>
      <c r="E770" s="452" t="s">
        <v>812</v>
      </c>
      <c r="G770" s="452" t="s">
        <v>6259</v>
      </c>
      <c r="H770" s="452" t="s">
        <v>6492</v>
      </c>
      <c r="I770" s="452" t="s">
        <v>6487</v>
      </c>
      <c r="J770" s="452" t="s">
        <v>6485</v>
      </c>
      <c r="K770" s="452" t="s">
        <v>862</v>
      </c>
      <c r="L770" s="452" t="s">
        <v>248</v>
      </c>
      <c r="M770" s="452" t="s">
        <v>420</v>
      </c>
      <c r="N770" s="452" t="s">
        <v>863</v>
      </c>
      <c r="O770" s="452" t="s">
        <v>6486</v>
      </c>
      <c r="P770" s="452">
        <v>41.9043793460572</v>
      </c>
      <c r="Q770" s="452">
        <v>-71.0245526022847</v>
      </c>
      <c r="R770" s="452">
        <v>120.0</v>
      </c>
      <c r="U770" s="452" t="s">
        <v>865</v>
      </c>
      <c r="V770" s="452" t="s">
        <v>6487</v>
      </c>
      <c r="W770" s="452" t="s">
        <v>867</v>
      </c>
      <c r="X770" s="452" t="s">
        <v>95</v>
      </c>
      <c r="Y770" s="452" t="s">
        <v>420</v>
      </c>
      <c r="Z770" s="452" t="s">
        <v>498</v>
      </c>
      <c r="AA770" s="452">
        <v>44773.0</v>
      </c>
      <c r="AB770" s="452" t="s">
        <v>6488</v>
      </c>
      <c r="AC770" s="452" t="s">
        <v>6489</v>
      </c>
      <c r="AD770" s="452">
        <v>22.0</v>
      </c>
      <c r="AE770" s="452" t="s">
        <v>6490</v>
      </c>
      <c r="AJ770" s="452" t="s">
        <v>6491</v>
      </c>
    </row>
    <row r="771" ht="15.75" customHeight="1">
      <c r="A771" s="452">
        <v>8042.0</v>
      </c>
      <c r="B771" s="452" t="s">
        <v>36</v>
      </c>
      <c r="C771" s="452" t="s">
        <v>2757</v>
      </c>
      <c r="D771" s="452" t="s">
        <v>6493</v>
      </c>
      <c r="E771" s="452" t="s">
        <v>1209</v>
      </c>
      <c r="G771" s="452" t="s">
        <v>6189</v>
      </c>
      <c r="H771" s="452" t="s">
        <v>6494</v>
      </c>
      <c r="I771" s="452" t="s">
        <v>6495</v>
      </c>
      <c r="J771" s="452" t="s">
        <v>6496</v>
      </c>
      <c r="K771" s="452" t="s">
        <v>576</v>
      </c>
      <c r="L771" s="452" t="s">
        <v>26</v>
      </c>
      <c r="M771" s="452" t="s">
        <v>420</v>
      </c>
      <c r="N771" s="452">
        <v>92626.0</v>
      </c>
      <c r="O771" s="452" t="s">
        <v>6497</v>
      </c>
      <c r="P771" s="452">
        <v>33.6990913933498</v>
      </c>
      <c r="Q771" s="452">
        <v>-117.928577744663</v>
      </c>
      <c r="R771" s="452">
        <v>50.0</v>
      </c>
      <c r="U771" s="452" t="s">
        <v>6493</v>
      </c>
      <c r="V771" s="452" t="s">
        <v>6495</v>
      </c>
      <c r="W771" s="452" t="s">
        <v>576</v>
      </c>
      <c r="X771" s="452" t="s">
        <v>26</v>
      </c>
      <c r="Y771" s="452" t="s">
        <v>420</v>
      </c>
      <c r="Z771" s="452" t="s">
        <v>453</v>
      </c>
      <c r="AA771" s="452">
        <v>45491.0</v>
      </c>
      <c r="AB771" s="452" t="s">
        <v>6495</v>
      </c>
      <c r="AC771" s="452" t="s">
        <v>6498</v>
      </c>
      <c r="AD771" s="452">
        <v>23.0</v>
      </c>
      <c r="AH771" s="452">
        <v>0.0</v>
      </c>
    </row>
    <row r="772" ht="15.75" customHeight="1">
      <c r="A772" s="452">
        <v>8043.0</v>
      </c>
      <c r="B772" s="452" t="s">
        <v>36</v>
      </c>
      <c r="C772" s="452" t="s">
        <v>6147</v>
      </c>
      <c r="D772" s="452" t="s">
        <v>6499</v>
      </c>
      <c r="E772" s="452" t="s">
        <v>812</v>
      </c>
      <c r="G772" s="452" t="s">
        <v>6148</v>
      </c>
      <c r="H772" s="452" t="s">
        <v>6421</v>
      </c>
      <c r="I772" s="452" t="s">
        <v>6500</v>
      </c>
      <c r="J772" s="452" t="s">
        <v>6501</v>
      </c>
      <c r="K772" s="452" t="s">
        <v>6502</v>
      </c>
      <c r="L772" s="452" t="s">
        <v>141</v>
      </c>
      <c r="M772" s="452" t="s">
        <v>420</v>
      </c>
      <c r="N772" s="452" t="s">
        <v>6503</v>
      </c>
      <c r="O772" s="452" t="s">
        <v>6504</v>
      </c>
      <c r="P772" s="452">
        <v>34.2602968204765</v>
      </c>
      <c r="Q772" s="452">
        <v>-83.867918216228</v>
      </c>
      <c r="R772" s="452">
        <v>26.0</v>
      </c>
      <c r="U772" s="452" t="s">
        <v>6499</v>
      </c>
      <c r="V772" s="452" t="s">
        <v>6500</v>
      </c>
      <c r="W772" s="452" t="s">
        <v>6502</v>
      </c>
      <c r="X772" s="452" t="s">
        <v>141</v>
      </c>
      <c r="Y772" s="452" t="s">
        <v>420</v>
      </c>
      <c r="Z772" s="452" t="s">
        <v>498</v>
      </c>
      <c r="AA772" s="452">
        <v>44773.0</v>
      </c>
      <c r="AB772" s="452" t="s">
        <v>6505</v>
      </c>
      <c r="AC772" s="452" t="s">
        <v>6506</v>
      </c>
      <c r="AD772" s="452">
        <v>14.0</v>
      </c>
      <c r="AJ772" s="452" t="s">
        <v>6507</v>
      </c>
    </row>
    <row r="773" ht="15.75" customHeight="1">
      <c r="A773" s="452">
        <v>8044.0</v>
      </c>
      <c r="B773" s="452" t="s">
        <v>36</v>
      </c>
      <c r="C773" s="452" t="s">
        <v>6147</v>
      </c>
      <c r="D773" s="452" t="s">
        <v>6508</v>
      </c>
      <c r="E773" s="452" t="s">
        <v>1209</v>
      </c>
      <c r="G773" s="452" t="s">
        <v>6148</v>
      </c>
      <c r="H773" s="452" t="s">
        <v>6509</v>
      </c>
      <c r="I773" s="452" t="s">
        <v>6510</v>
      </c>
      <c r="J773" s="452" t="s">
        <v>6511</v>
      </c>
      <c r="K773" s="452" t="s">
        <v>6512</v>
      </c>
      <c r="L773" s="452" t="s">
        <v>32</v>
      </c>
      <c r="M773" s="452" t="s">
        <v>420</v>
      </c>
      <c r="N773" s="452" t="s">
        <v>6513</v>
      </c>
      <c r="O773" s="452" t="s">
        <v>6514</v>
      </c>
      <c r="P773" s="452">
        <v>40.3275380260448</v>
      </c>
      <c r="Q773" s="452">
        <v>-83.0719780313882</v>
      </c>
      <c r="R773" s="452">
        <v>30.0</v>
      </c>
      <c r="U773" s="452" t="s">
        <v>6515</v>
      </c>
      <c r="V773" s="452" t="s">
        <v>6510</v>
      </c>
      <c r="W773" s="452" t="s">
        <v>6512</v>
      </c>
      <c r="X773" s="452" t="s">
        <v>32</v>
      </c>
      <c r="Y773" s="452" t="s">
        <v>420</v>
      </c>
      <c r="Z773" s="452" t="s">
        <v>498</v>
      </c>
      <c r="AA773" s="452">
        <v>44773.0</v>
      </c>
      <c r="AB773" s="452" t="s">
        <v>6516</v>
      </c>
      <c r="AC773" s="452" t="s">
        <v>6517</v>
      </c>
      <c r="AD773" s="452">
        <v>26.0</v>
      </c>
      <c r="AE773" s="452" t="s">
        <v>6518</v>
      </c>
      <c r="AJ773" s="452" t="s">
        <v>6519</v>
      </c>
    </row>
    <row r="774" ht="15.75" customHeight="1">
      <c r="A774" s="452">
        <v>8045.0</v>
      </c>
      <c r="B774" s="452" t="s">
        <v>36</v>
      </c>
      <c r="C774" s="452" t="s">
        <v>6147</v>
      </c>
      <c r="D774" s="452" t="s">
        <v>2198</v>
      </c>
      <c r="E774" s="452" t="s">
        <v>1209</v>
      </c>
      <c r="G774" s="452" t="s">
        <v>6520</v>
      </c>
      <c r="H774" s="452" t="s">
        <v>6520</v>
      </c>
      <c r="I774" s="452" t="s">
        <v>6521</v>
      </c>
      <c r="J774" s="452" t="s">
        <v>6522</v>
      </c>
      <c r="K774" s="452" t="s">
        <v>497</v>
      </c>
      <c r="L774" s="452" t="s">
        <v>179</v>
      </c>
      <c r="M774" s="452" t="s">
        <v>420</v>
      </c>
      <c r="N774" s="452" t="s">
        <v>6523</v>
      </c>
      <c r="O774" s="452" t="s">
        <v>6524</v>
      </c>
      <c r="P774" s="452">
        <v>40.3701514119056</v>
      </c>
      <c r="Q774" s="452">
        <v>-75.9656866342066</v>
      </c>
      <c r="U774" s="452" t="s">
        <v>2198</v>
      </c>
      <c r="V774" s="452" t="s">
        <v>6521</v>
      </c>
      <c r="W774" s="452" t="s">
        <v>497</v>
      </c>
      <c r="X774" s="452" t="s">
        <v>179</v>
      </c>
      <c r="Y774" s="452" t="s">
        <v>420</v>
      </c>
      <c r="Z774" s="452" t="s">
        <v>498</v>
      </c>
      <c r="AA774" s="452">
        <v>44773.0</v>
      </c>
      <c r="AB774" s="452" t="s">
        <v>6525</v>
      </c>
      <c r="AC774" s="452" t="s">
        <v>6526</v>
      </c>
      <c r="AD774" s="452">
        <v>19.0</v>
      </c>
      <c r="AJ774" s="452" t="s">
        <v>6527</v>
      </c>
    </row>
    <row r="775" ht="15.75" customHeight="1">
      <c r="A775" s="452">
        <v>8046.0</v>
      </c>
      <c r="B775" s="452" t="s">
        <v>36</v>
      </c>
      <c r="C775" s="452" t="s">
        <v>6147</v>
      </c>
      <c r="D775" s="452" t="s">
        <v>6528</v>
      </c>
      <c r="E775" s="452" t="s">
        <v>812</v>
      </c>
      <c r="G775" s="452" t="s">
        <v>6529</v>
      </c>
      <c r="H775" s="452" t="s">
        <v>6530</v>
      </c>
      <c r="I775" s="452" t="s">
        <v>6531</v>
      </c>
      <c r="J775" s="452" t="s">
        <v>6532</v>
      </c>
      <c r="K775" s="452" t="s">
        <v>6533</v>
      </c>
      <c r="L775" s="452" t="s">
        <v>248</v>
      </c>
      <c r="M775" s="452" t="s">
        <v>420</v>
      </c>
      <c r="N775" s="452" t="s">
        <v>6534</v>
      </c>
      <c r="O775" s="452" t="s">
        <v>6535</v>
      </c>
      <c r="P775" s="452">
        <v>41.71962</v>
      </c>
      <c r="Q775" s="452">
        <v>-70.9653508025789</v>
      </c>
      <c r="R775" s="452">
        <v>120.0</v>
      </c>
      <c r="U775" s="452" t="s">
        <v>6528</v>
      </c>
      <c r="V775" s="452" t="s">
        <v>6531</v>
      </c>
      <c r="W775" s="452" t="s">
        <v>6533</v>
      </c>
      <c r="X775" s="452" t="s">
        <v>248</v>
      </c>
      <c r="Y775" s="452" t="s">
        <v>420</v>
      </c>
      <c r="Z775" s="452" t="s">
        <v>498</v>
      </c>
      <c r="AA775" s="452">
        <v>44773.0</v>
      </c>
      <c r="AB775" s="452" t="s">
        <v>6536</v>
      </c>
      <c r="AC775" s="452" t="s">
        <v>6537</v>
      </c>
      <c r="AD775" s="452">
        <v>22.0</v>
      </c>
      <c r="AJ775" s="452" t="s">
        <v>6538</v>
      </c>
    </row>
    <row r="776" ht="15.75" customHeight="1">
      <c r="A776" s="452">
        <v>8047.0</v>
      </c>
      <c r="B776" s="452" t="s">
        <v>36</v>
      </c>
      <c r="C776" s="452" t="s">
        <v>6147</v>
      </c>
      <c r="D776" s="452" t="s">
        <v>6539</v>
      </c>
      <c r="E776" s="452" t="s">
        <v>1209</v>
      </c>
      <c r="G776" s="452" t="s">
        <v>6178</v>
      </c>
      <c r="H776" s="452" t="s">
        <v>6540</v>
      </c>
      <c r="I776" s="452" t="s">
        <v>6541</v>
      </c>
      <c r="J776" s="452" t="s">
        <v>6542</v>
      </c>
      <c r="K776" s="452" t="s">
        <v>4712</v>
      </c>
      <c r="L776" s="452" t="s">
        <v>26</v>
      </c>
      <c r="M776" s="452" t="s">
        <v>420</v>
      </c>
      <c r="N776" s="452">
        <v>94025.0</v>
      </c>
      <c r="O776" s="452" t="s">
        <v>6543</v>
      </c>
      <c r="P776" s="452">
        <v>37.481239</v>
      </c>
      <c r="Q776" s="452">
        <v>-122.173807</v>
      </c>
      <c r="R776" s="452">
        <v>1200.0</v>
      </c>
      <c r="U776" s="452" t="s">
        <v>6544</v>
      </c>
      <c r="V776" s="452" t="s">
        <v>6541</v>
      </c>
      <c r="W776" s="452" t="s">
        <v>4712</v>
      </c>
      <c r="X776" s="452" t="s">
        <v>26</v>
      </c>
      <c r="Y776" s="452" t="s">
        <v>420</v>
      </c>
      <c r="Z776" s="452" t="s">
        <v>498</v>
      </c>
      <c r="AA776" s="452">
        <v>44773.0</v>
      </c>
      <c r="AB776" s="452" t="s">
        <v>6545</v>
      </c>
      <c r="AC776" s="452" t="s">
        <v>6546</v>
      </c>
      <c r="AD776" s="452">
        <v>22.0</v>
      </c>
      <c r="AE776" s="452" t="s">
        <v>6547</v>
      </c>
      <c r="AJ776" s="452" t="s">
        <v>6548</v>
      </c>
    </row>
    <row r="777" ht="15.75" customHeight="1">
      <c r="A777" s="452">
        <v>8048.0</v>
      </c>
      <c r="B777" s="452" t="s">
        <v>36</v>
      </c>
      <c r="C777" s="452" t="s">
        <v>6147</v>
      </c>
      <c r="D777" s="452" t="s">
        <v>181</v>
      </c>
      <c r="E777" s="452" t="s">
        <v>1209</v>
      </c>
      <c r="G777" s="452" t="s">
        <v>6529</v>
      </c>
      <c r="H777" s="452" t="s">
        <v>6549</v>
      </c>
      <c r="I777" s="452" t="s">
        <v>2270</v>
      </c>
      <c r="J777" s="452" t="s">
        <v>6550</v>
      </c>
      <c r="K777" s="452" t="s">
        <v>2272</v>
      </c>
      <c r="L777" s="452" t="s">
        <v>114</v>
      </c>
      <c r="M777" s="452" t="s">
        <v>420</v>
      </c>
      <c r="N777" s="452">
        <v>80241.0</v>
      </c>
      <c r="O777" s="452" t="s">
        <v>2273</v>
      </c>
      <c r="P777" s="452">
        <v>39.9205234177517</v>
      </c>
      <c r="Q777" s="452">
        <v>-104.983330033033</v>
      </c>
      <c r="R777" s="452">
        <v>54.0</v>
      </c>
      <c r="U777" s="452" t="s">
        <v>181</v>
      </c>
      <c r="V777" s="452" t="s">
        <v>2270</v>
      </c>
      <c r="W777" s="452" t="s">
        <v>2272</v>
      </c>
      <c r="X777" s="452" t="s">
        <v>114</v>
      </c>
      <c r="Y777" s="452" t="s">
        <v>420</v>
      </c>
      <c r="Z777" s="452" t="s">
        <v>498</v>
      </c>
      <c r="AA777" s="452">
        <v>44773.0</v>
      </c>
      <c r="AB777" s="452" t="s">
        <v>6551</v>
      </c>
      <c r="AC777" s="452" t="s">
        <v>6552</v>
      </c>
      <c r="AD777" s="452">
        <v>20.0</v>
      </c>
      <c r="AJ777" s="452" t="s">
        <v>2270</v>
      </c>
    </row>
    <row r="778" ht="15.75" customHeight="1">
      <c r="A778" s="452">
        <v>8049.0</v>
      </c>
      <c r="B778" s="452" t="s">
        <v>36</v>
      </c>
      <c r="C778" s="452" t="s">
        <v>2757</v>
      </c>
      <c r="D778" s="452" t="s">
        <v>6553</v>
      </c>
      <c r="E778" s="452" t="s">
        <v>812</v>
      </c>
      <c r="G778" s="452" t="s">
        <v>6554</v>
      </c>
      <c r="H778" s="452" t="s">
        <v>6305</v>
      </c>
      <c r="I778" s="452" t="s">
        <v>6555</v>
      </c>
      <c r="J778" s="452" t="s">
        <v>6556</v>
      </c>
      <c r="K778" s="452" t="s">
        <v>6142</v>
      </c>
      <c r="L778" s="452" t="s">
        <v>6557</v>
      </c>
      <c r="M778" s="452" t="s">
        <v>420</v>
      </c>
      <c r="N778" s="452">
        <v>46060.0</v>
      </c>
      <c r="P778" s="452">
        <v>40.0247023369769</v>
      </c>
      <c r="Q778" s="452">
        <v>-85.9825823576702</v>
      </c>
      <c r="U778" s="452" t="s">
        <v>6553</v>
      </c>
      <c r="V778" s="452" t="s">
        <v>6555</v>
      </c>
      <c r="W778" s="452" t="s">
        <v>6142</v>
      </c>
      <c r="X778" s="452" t="s">
        <v>6557</v>
      </c>
      <c r="Y778" s="452" t="s">
        <v>420</v>
      </c>
      <c r="Z778" s="452" t="s">
        <v>3464</v>
      </c>
      <c r="AA778" s="452" t="s">
        <v>6558</v>
      </c>
      <c r="AB778" s="452" t="s">
        <v>6555</v>
      </c>
      <c r="AC778" s="452" t="s">
        <v>6559</v>
      </c>
      <c r="AD778" s="452">
        <v>28.0</v>
      </c>
      <c r="AF778" s="452" t="s">
        <v>6560</v>
      </c>
      <c r="AH778" s="452" t="s">
        <v>6561</v>
      </c>
      <c r="AK778" s="452" t="s">
        <v>6562</v>
      </c>
    </row>
    <row r="779" ht="15.75" customHeight="1">
      <c r="A779" s="452">
        <v>8050.0</v>
      </c>
      <c r="B779" s="452" t="s">
        <v>36</v>
      </c>
      <c r="C779" s="452" t="s">
        <v>2757</v>
      </c>
      <c r="D779" s="452" t="s">
        <v>6563</v>
      </c>
      <c r="E779" s="452" t="s">
        <v>812</v>
      </c>
      <c r="G779" s="452" t="s">
        <v>6189</v>
      </c>
      <c r="H779" s="452" t="s">
        <v>6564</v>
      </c>
      <c r="I779" s="452" t="s">
        <v>6565</v>
      </c>
      <c r="J779" s="452" t="s">
        <v>6566</v>
      </c>
      <c r="K779" s="452" t="s">
        <v>1575</v>
      </c>
      <c r="L779" s="452" t="s">
        <v>26</v>
      </c>
      <c r="M779" s="452" t="s">
        <v>420</v>
      </c>
      <c r="N779" s="452">
        <v>91745.0</v>
      </c>
      <c r="O779" s="452" t="s">
        <v>6567</v>
      </c>
      <c r="P779" s="452">
        <v>34.02045</v>
      </c>
      <c r="Q779" s="452">
        <v>-117.97798</v>
      </c>
      <c r="R779" s="452" t="s">
        <v>6568</v>
      </c>
      <c r="U779" s="452" t="s">
        <v>6563</v>
      </c>
      <c r="V779" s="452" t="s">
        <v>6565</v>
      </c>
      <c r="W779" s="452" t="s">
        <v>1575</v>
      </c>
      <c r="X779" s="452" t="s">
        <v>26</v>
      </c>
      <c r="Y779" s="452" t="s">
        <v>420</v>
      </c>
      <c r="Z779" s="452" t="s">
        <v>752</v>
      </c>
      <c r="AA779" s="452">
        <v>45497.0</v>
      </c>
      <c r="AB779" s="452" t="s">
        <v>6565</v>
      </c>
      <c r="AC779" s="452" t="s">
        <v>6569</v>
      </c>
      <c r="AD779" s="452">
        <v>29.0</v>
      </c>
      <c r="AH779" s="452">
        <v>0.0</v>
      </c>
      <c r="AI779" s="452" t="s">
        <v>6570</v>
      </c>
      <c r="AJ779" s="452" t="s">
        <v>6571</v>
      </c>
    </row>
    <row r="780" ht="15.75" customHeight="1">
      <c r="A780" s="452">
        <v>8051.0</v>
      </c>
      <c r="B780" s="452" t="s">
        <v>36</v>
      </c>
      <c r="C780" s="452" t="s">
        <v>6147</v>
      </c>
      <c r="D780" s="452" t="s">
        <v>1169</v>
      </c>
      <c r="E780" s="452" t="s">
        <v>812</v>
      </c>
      <c r="G780" s="452" t="s">
        <v>6259</v>
      </c>
      <c r="H780" s="452" t="s">
        <v>6572</v>
      </c>
      <c r="I780" s="452" t="s">
        <v>6573</v>
      </c>
      <c r="J780" s="452" t="s">
        <v>1171</v>
      </c>
      <c r="K780" s="452" t="s">
        <v>1172</v>
      </c>
      <c r="L780" s="452" t="s">
        <v>141</v>
      </c>
      <c r="M780" s="452" t="s">
        <v>420</v>
      </c>
      <c r="N780" s="452">
        <v>30076.0</v>
      </c>
      <c r="O780" s="452" t="s">
        <v>1173</v>
      </c>
      <c r="P780" s="452">
        <v>34.0625855775804</v>
      </c>
      <c r="Q780" s="452">
        <v>-84.315704417357</v>
      </c>
      <c r="R780" s="452">
        <v>33.0</v>
      </c>
      <c r="U780" s="452" t="s">
        <v>1174</v>
      </c>
      <c r="V780" s="452" t="s">
        <v>6574</v>
      </c>
      <c r="W780" s="452" t="s">
        <v>1175</v>
      </c>
      <c r="X780" s="452" t="s">
        <v>1175</v>
      </c>
      <c r="Y780" s="452" t="s">
        <v>467</v>
      </c>
      <c r="Z780" s="452" t="s">
        <v>498</v>
      </c>
      <c r="AA780" s="452">
        <v>44773.0</v>
      </c>
      <c r="AB780" s="452" t="s">
        <v>6575</v>
      </c>
      <c r="AC780" s="452" t="s">
        <v>6576</v>
      </c>
      <c r="AD780" s="452">
        <v>19.0</v>
      </c>
      <c r="AJ780" s="452" t="s">
        <v>6573</v>
      </c>
    </row>
    <row r="781" ht="15.75" customHeight="1">
      <c r="A781" s="452">
        <v>8052.0</v>
      </c>
      <c r="B781" s="452" t="s">
        <v>36</v>
      </c>
      <c r="C781" s="452" t="s">
        <v>6147</v>
      </c>
      <c r="D781" s="452" t="s">
        <v>6577</v>
      </c>
      <c r="E781" s="452" t="s">
        <v>812</v>
      </c>
      <c r="G781" s="452" t="s">
        <v>6178</v>
      </c>
      <c r="H781" s="452" t="s">
        <v>6578</v>
      </c>
      <c r="I781" s="452" t="s">
        <v>6579</v>
      </c>
      <c r="J781" s="452" t="s">
        <v>6580</v>
      </c>
      <c r="K781" s="452" t="s">
        <v>6581</v>
      </c>
      <c r="L781" s="452" t="s">
        <v>114</v>
      </c>
      <c r="M781" s="452" t="s">
        <v>420</v>
      </c>
      <c r="N781" s="452">
        <v>80302.0</v>
      </c>
      <c r="O781" s="452" t="s">
        <v>6582</v>
      </c>
      <c r="P781" s="452">
        <v>40.0177348123312</v>
      </c>
      <c r="Q781" s="452">
        <v>-105.277602404533</v>
      </c>
      <c r="R781" s="452">
        <v>164.0</v>
      </c>
      <c r="U781" s="452" t="s">
        <v>6577</v>
      </c>
      <c r="V781" s="452" t="s">
        <v>6579</v>
      </c>
      <c r="W781" s="452" t="s">
        <v>6583</v>
      </c>
      <c r="X781" s="452" t="s">
        <v>114</v>
      </c>
      <c r="Y781" s="452" t="s">
        <v>420</v>
      </c>
      <c r="Z781" s="452" t="s">
        <v>498</v>
      </c>
      <c r="AA781" s="452">
        <v>44773.0</v>
      </c>
      <c r="AB781" s="452" t="s">
        <v>6584</v>
      </c>
      <c r="AC781" s="452" t="s">
        <v>6585</v>
      </c>
      <c r="AD781" s="452">
        <v>24.0</v>
      </c>
      <c r="AJ781" s="452" t="s">
        <v>6586</v>
      </c>
    </row>
    <row r="782" ht="15.75" customHeight="1">
      <c r="A782" s="452">
        <v>8053.0</v>
      </c>
      <c r="B782" s="452" t="s">
        <v>36</v>
      </c>
      <c r="C782" s="452" t="s">
        <v>6147</v>
      </c>
      <c r="D782" s="452" t="s">
        <v>6587</v>
      </c>
      <c r="E782" s="452" t="s">
        <v>812</v>
      </c>
      <c r="G782" s="452" t="s">
        <v>6588</v>
      </c>
      <c r="H782" s="452" t="s">
        <v>6589</v>
      </c>
      <c r="I782" s="452" t="s">
        <v>6590</v>
      </c>
      <c r="J782" s="452" t="s">
        <v>6591</v>
      </c>
      <c r="K782" s="452" t="s">
        <v>6592</v>
      </c>
      <c r="L782" s="452" t="s">
        <v>26</v>
      </c>
      <c r="M782" s="452" t="s">
        <v>420</v>
      </c>
      <c r="N782" s="452">
        <v>90630.0</v>
      </c>
      <c r="O782" s="452" t="s">
        <v>6593</v>
      </c>
      <c r="P782" s="452">
        <v>33.8010482965866</v>
      </c>
      <c r="Q782" s="452">
        <v>-118.027727288786</v>
      </c>
      <c r="R782" s="452">
        <v>6.0</v>
      </c>
      <c r="U782" s="452" t="s">
        <v>6594</v>
      </c>
      <c r="V782" s="452" t="s">
        <v>6590</v>
      </c>
      <c r="W782" s="452" t="s">
        <v>631</v>
      </c>
      <c r="Y782" s="452" t="s">
        <v>5033</v>
      </c>
      <c r="Z782" s="452" t="s">
        <v>6595</v>
      </c>
      <c r="AA782" s="452" t="s">
        <v>6596</v>
      </c>
      <c r="AB782" s="452" t="s">
        <v>6597</v>
      </c>
      <c r="AC782" s="452" t="s">
        <v>6598</v>
      </c>
      <c r="AD782" s="452">
        <v>23.0</v>
      </c>
      <c r="AH782" s="452">
        <v>0.0</v>
      </c>
      <c r="AJ782" s="452" t="s">
        <v>6599</v>
      </c>
      <c r="AK782" s="452" t="s">
        <v>6600</v>
      </c>
    </row>
    <row r="783" ht="15.75" customHeight="1">
      <c r="A783" s="452">
        <v>8054.0</v>
      </c>
      <c r="B783" s="452" t="s">
        <v>36</v>
      </c>
      <c r="C783" s="452" t="s">
        <v>2757</v>
      </c>
      <c r="D783" s="452" t="s">
        <v>6601</v>
      </c>
      <c r="E783" s="452" t="s">
        <v>812</v>
      </c>
      <c r="G783" s="452" t="s">
        <v>6602</v>
      </c>
      <c r="H783" s="452" t="s">
        <v>6603</v>
      </c>
      <c r="I783" s="452" t="s">
        <v>6604</v>
      </c>
      <c r="J783" s="452" t="s">
        <v>6605</v>
      </c>
      <c r="K783" s="452" t="s">
        <v>6606</v>
      </c>
      <c r="L783" s="452" t="s">
        <v>248</v>
      </c>
      <c r="M783" s="452" t="s">
        <v>420</v>
      </c>
      <c r="N783" s="452">
        <v>2143.0</v>
      </c>
      <c r="O783" s="452" t="s">
        <v>6607</v>
      </c>
      <c r="P783" s="452">
        <v>42.3818847761887</v>
      </c>
      <c r="Q783" s="452">
        <v>-71.1028152865054</v>
      </c>
      <c r="U783" s="452" t="s">
        <v>6608</v>
      </c>
      <c r="V783" s="452" t="s">
        <v>6604</v>
      </c>
      <c r="W783" s="452" t="s">
        <v>2474</v>
      </c>
      <c r="X783" s="452" t="s">
        <v>248</v>
      </c>
      <c r="Y783" s="452" t="s">
        <v>420</v>
      </c>
      <c r="Z783" s="452" t="s">
        <v>453</v>
      </c>
      <c r="AA783" s="452">
        <v>45440.0</v>
      </c>
      <c r="AB783" s="452" t="s">
        <v>454</v>
      </c>
      <c r="AC783" s="452" t="s">
        <v>6609</v>
      </c>
      <c r="AD783" s="452">
        <v>28.0</v>
      </c>
      <c r="AE783" s="452" t="s">
        <v>4164</v>
      </c>
      <c r="AF783" s="452" t="s">
        <v>6610</v>
      </c>
      <c r="AH783" s="452" t="s">
        <v>6611</v>
      </c>
      <c r="AJ783" s="452" t="s">
        <v>454</v>
      </c>
      <c r="AK783" s="452" t="s">
        <v>6612</v>
      </c>
    </row>
    <row r="784" ht="15.75" customHeight="1">
      <c r="A784" s="452">
        <v>8055.0</v>
      </c>
      <c r="B784" s="452" t="s">
        <v>36</v>
      </c>
      <c r="C784" s="452" t="s">
        <v>6147</v>
      </c>
      <c r="D784" s="452" t="s">
        <v>6613</v>
      </c>
      <c r="E784" s="452" t="s">
        <v>812</v>
      </c>
      <c r="G784" s="452" t="s">
        <v>6529</v>
      </c>
      <c r="H784" s="452" t="s">
        <v>6614</v>
      </c>
      <c r="I784" s="452" t="s">
        <v>6615</v>
      </c>
      <c r="J784" s="452" t="s">
        <v>6616</v>
      </c>
      <c r="K784" s="452" t="s">
        <v>6617</v>
      </c>
      <c r="L784" s="452" t="s">
        <v>195</v>
      </c>
      <c r="M784" s="452" t="s">
        <v>420</v>
      </c>
      <c r="N784" s="452">
        <v>33702.0</v>
      </c>
      <c r="O784" s="452" t="s">
        <v>6618</v>
      </c>
      <c r="P784" s="452">
        <v>27.8591842436183</v>
      </c>
      <c r="Q784" s="452">
        <v>-82.6459873452243</v>
      </c>
      <c r="R784" s="452">
        <v>400.0</v>
      </c>
      <c r="U784" s="452" t="s">
        <v>6619</v>
      </c>
      <c r="V784" s="452" t="s">
        <v>6615</v>
      </c>
      <c r="W784" s="452" t="s">
        <v>6617</v>
      </c>
      <c r="X784" s="452" t="s">
        <v>195</v>
      </c>
      <c r="Y784" s="452" t="s">
        <v>420</v>
      </c>
      <c r="Z784" s="452" t="s">
        <v>498</v>
      </c>
      <c r="AA784" s="452">
        <v>44443.0</v>
      </c>
      <c r="AB784" s="452" t="s">
        <v>6620</v>
      </c>
      <c r="AC784" s="452" t="s">
        <v>6621</v>
      </c>
      <c r="AD784" s="452">
        <v>26.0</v>
      </c>
      <c r="AE784" s="452" t="s">
        <v>6622</v>
      </c>
      <c r="AJ784" s="452" t="s">
        <v>6623</v>
      </c>
    </row>
    <row r="785" ht="15.75" customHeight="1">
      <c r="A785" s="452">
        <v>8056.0</v>
      </c>
      <c r="B785" s="452" t="s">
        <v>36</v>
      </c>
      <c r="C785" s="452" t="s">
        <v>6147</v>
      </c>
      <c r="D785" s="452" t="s">
        <v>6624</v>
      </c>
      <c r="E785" s="452" t="s">
        <v>812</v>
      </c>
      <c r="G785" s="452" t="s">
        <v>6520</v>
      </c>
      <c r="H785" s="452" t="s">
        <v>6520</v>
      </c>
      <c r="I785" s="452" t="s">
        <v>6625</v>
      </c>
      <c r="K785" s="452" t="s">
        <v>1990</v>
      </c>
      <c r="L785" s="452" t="s">
        <v>93</v>
      </c>
      <c r="M785" s="452" t="s">
        <v>420</v>
      </c>
      <c r="P785" s="452">
        <v>34.1951896405759</v>
      </c>
      <c r="Q785" s="452">
        <v>-79.7667950770181</v>
      </c>
      <c r="R785" s="452">
        <v>200.0</v>
      </c>
      <c r="U785" s="452" t="s">
        <v>6624</v>
      </c>
      <c r="V785" s="452" t="s">
        <v>6625</v>
      </c>
      <c r="W785" s="452" t="s">
        <v>6626</v>
      </c>
      <c r="X785" s="452" t="s">
        <v>6627</v>
      </c>
      <c r="Y785" s="452" t="s">
        <v>844</v>
      </c>
      <c r="Z785" s="452" t="s">
        <v>498</v>
      </c>
      <c r="AA785" s="452">
        <v>44773.0</v>
      </c>
      <c r="AB785" s="452" t="s">
        <v>6628</v>
      </c>
      <c r="AC785" s="452" t="s">
        <v>6629</v>
      </c>
      <c r="AD785" s="452">
        <v>22.0</v>
      </c>
      <c r="AE785" s="452" t="s">
        <v>6630</v>
      </c>
      <c r="AJ785" s="452" t="s">
        <v>6631</v>
      </c>
    </row>
    <row r="786" ht="15.75" customHeight="1">
      <c r="A786" s="452">
        <v>8057.0</v>
      </c>
      <c r="B786" s="452" t="s">
        <v>36</v>
      </c>
      <c r="C786" s="452" t="s">
        <v>6147</v>
      </c>
      <c r="D786" s="452" t="s">
        <v>6632</v>
      </c>
      <c r="E786" s="452" t="s">
        <v>812</v>
      </c>
      <c r="G786" s="452" t="s">
        <v>6529</v>
      </c>
      <c r="H786" s="452" t="s">
        <v>6633</v>
      </c>
      <c r="I786" s="452" t="s">
        <v>6634</v>
      </c>
      <c r="J786" s="452" t="s">
        <v>6635</v>
      </c>
      <c r="K786" s="452" t="s">
        <v>6636</v>
      </c>
      <c r="L786" s="452" t="s">
        <v>3695</v>
      </c>
      <c r="M786" s="452" t="s">
        <v>420</v>
      </c>
      <c r="N786" s="452">
        <v>70776.0</v>
      </c>
      <c r="O786" s="452" t="s">
        <v>6637</v>
      </c>
      <c r="P786" s="452">
        <v>30.2354258845347</v>
      </c>
      <c r="Q786" s="452">
        <v>-91.0988245467769</v>
      </c>
      <c r="R786" s="452">
        <v>227.0</v>
      </c>
      <c r="U786" s="452" t="s">
        <v>6632</v>
      </c>
      <c r="V786" s="452" t="s">
        <v>6634</v>
      </c>
      <c r="W786" s="452" t="s">
        <v>6638</v>
      </c>
      <c r="X786" s="452" t="s">
        <v>248</v>
      </c>
      <c r="Y786" s="452" t="s">
        <v>420</v>
      </c>
      <c r="Z786" s="452" t="s">
        <v>498</v>
      </c>
      <c r="AA786" s="452">
        <v>44773.0</v>
      </c>
      <c r="AB786" s="452" t="s">
        <v>6639</v>
      </c>
      <c r="AC786" s="452" t="s">
        <v>6640</v>
      </c>
      <c r="AD786" s="452">
        <v>23.0</v>
      </c>
      <c r="AJ786" s="452" t="s">
        <v>6634</v>
      </c>
    </row>
    <row r="787" ht="15.75" customHeight="1">
      <c r="A787" s="452">
        <v>8058.0</v>
      </c>
      <c r="B787" s="452" t="s">
        <v>36</v>
      </c>
      <c r="C787" s="452" t="s">
        <v>6147</v>
      </c>
      <c r="D787" s="452" t="s">
        <v>6641</v>
      </c>
      <c r="E787" s="452" t="s">
        <v>812</v>
      </c>
      <c r="G787" s="452" t="s">
        <v>6259</v>
      </c>
      <c r="H787" s="452" t="s">
        <v>6642</v>
      </c>
      <c r="I787" s="452" t="s">
        <v>6643</v>
      </c>
      <c r="J787" s="452" t="s">
        <v>6644</v>
      </c>
      <c r="K787" s="452" t="s">
        <v>1398</v>
      </c>
      <c r="L787" s="452" t="s">
        <v>95</v>
      </c>
      <c r="M787" s="452" t="s">
        <v>420</v>
      </c>
      <c r="N787" s="452">
        <v>78665.0</v>
      </c>
      <c r="O787" s="452" t="s">
        <v>1399</v>
      </c>
      <c r="P787" s="452">
        <v>30.5532440009543</v>
      </c>
      <c r="Q787" s="452">
        <v>-97.683485175848</v>
      </c>
      <c r="R787" s="452">
        <v>375.0</v>
      </c>
      <c r="U787" s="452" t="s">
        <v>6641</v>
      </c>
      <c r="V787" s="452" t="s">
        <v>6643</v>
      </c>
      <c r="W787" s="452" t="s">
        <v>6645</v>
      </c>
      <c r="X787" s="452" t="s">
        <v>6646</v>
      </c>
      <c r="Y787" s="452" t="s">
        <v>6647</v>
      </c>
      <c r="Z787" s="452" t="s">
        <v>498</v>
      </c>
      <c r="AA787" s="452">
        <v>44773.0</v>
      </c>
      <c r="AB787" s="452" t="s">
        <v>6648</v>
      </c>
      <c r="AC787" s="452" t="s">
        <v>6649</v>
      </c>
      <c r="AD787" s="452">
        <v>28.0</v>
      </c>
      <c r="AE787" s="452" t="s">
        <v>6650</v>
      </c>
      <c r="AJ787" s="452" t="s">
        <v>6643</v>
      </c>
    </row>
    <row r="788" ht="15.75" customHeight="1">
      <c r="A788" s="452">
        <v>8059.0</v>
      </c>
      <c r="B788" s="452" t="s">
        <v>36</v>
      </c>
      <c r="C788" s="452" t="s">
        <v>6147</v>
      </c>
      <c r="D788" s="452" t="s">
        <v>6651</v>
      </c>
      <c r="E788" s="452" t="s">
        <v>812</v>
      </c>
      <c r="G788" s="452" t="s">
        <v>6178</v>
      </c>
      <c r="H788" s="452" t="s">
        <v>6652</v>
      </c>
      <c r="I788" s="452" t="s">
        <v>6653</v>
      </c>
      <c r="J788" s="452" t="s">
        <v>6654</v>
      </c>
      <c r="K788" s="452" t="s">
        <v>2474</v>
      </c>
      <c r="L788" s="452" t="s">
        <v>248</v>
      </c>
      <c r="M788" s="452" t="s">
        <v>420</v>
      </c>
      <c r="N788" s="452" t="s">
        <v>6655</v>
      </c>
      <c r="O788" s="452" t="s">
        <v>6656</v>
      </c>
      <c r="P788" s="452">
        <v>42.3556293196541</v>
      </c>
      <c r="Q788" s="452">
        <v>-71.0575910449185</v>
      </c>
      <c r="R788" s="452">
        <v>133.0</v>
      </c>
      <c r="U788" s="452" t="s">
        <v>6651</v>
      </c>
      <c r="V788" s="452" t="s">
        <v>6653</v>
      </c>
      <c r="W788" s="452" t="s">
        <v>2474</v>
      </c>
      <c r="X788" s="452" t="s">
        <v>248</v>
      </c>
      <c r="Y788" s="452" t="s">
        <v>420</v>
      </c>
      <c r="Z788" s="452" t="s">
        <v>498</v>
      </c>
      <c r="AA788" s="452">
        <v>44773.0</v>
      </c>
      <c r="AB788" s="452" t="s">
        <v>6657</v>
      </c>
      <c r="AC788" s="452" t="s">
        <v>6658</v>
      </c>
      <c r="AD788" s="452">
        <v>15.0</v>
      </c>
      <c r="AJ788" s="452" t="s">
        <v>6653</v>
      </c>
    </row>
    <row r="789" ht="15.75" customHeight="1">
      <c r="A789" s="452">
        <v>8060.0</v>
      </c>
      <c r="B789" s="452" t="s">
        <v>36</v>
      </c>
      <c r="C789" s="452" t="s">
        <v>6147</v>
      </c>
      <c r="D789" s="452" t="s">
        <v>6651</v>
      </c>
      <c r="E789" s="452" t="s">
        <v>812</v>
      </c>
      <c r="G789" s="452" t="s">
        <v>6178</v>
      </c>
      <c r="H789" s="452" t="s">
        <v>6652</v>
      </c>
      <c r="I789" s="452" t="s">
        <v>6653</v>
      </c>
      <c r="J789" s="452" t="s">
        <v>6659</v>
      </c>
      <c r="K789" s="452" t="s">
        <v>5789</v>
      </c>
      <c r="L789" s="452" t="s">
        <v>106</v>
      </c>
      <c r="M789" s="452" t="s">
        <v>420</v>
      </c>
      <c r="N789" s="452">
        <v>10022.0</v>
      </c>
      <c r="O789" s="452" t="s">
        <v>6660</v>
      </c>
      <c r="P789" s="452">
        <v>40.7614027017966</v>
      </c>
      <c r="Q789" s="452">
        <v>-73.9694633314894</v>
      </c>
      <c r="R789" s="452">
        <v>133.0</v>
      </c>
      <c r="U789" s="452" t="s">
        <v>6651</v>
      </c>
      <c r="V789" s="452" t="s">
        <v>6653</v>
      </c>
      <c r="W789" s="452" t="s">
        <v>2474</v>
      </c>
      <c r="X789" s="452" t="s">
        <v>248</v>
      </c>
      <c r="Y789" s="452" t="s">
        <v>420</v>
      </c>
      <c r="Z789" s="452" t="s">
        <v>498</v>
      </c>
      <c r="AA789" s="452">
        <v>44773.0</v>
      </c>
      <c r="AB789" s="452" t="s">
        <v>6661</v>
      </c>
      <c r="AC789" s="452" t="s">
        <v>6658</v>
      </c>
      <c r="AD789" s="452">
        <v>15.0</v>
      </c>
      <c r="AJ789" s="452" t="s">
        <v>6653</v>
      </c>
    </row>
    <row r="790" ht="15.75" customHeight="1">
      <c r="A790" s="452">
        <v>8061.0</v>
      </c>
      <c r="B790" s="452" t="s">
        <v>36</v>
      </c>
      <c r="C790" s="452" t="s">
        <v>6147</v>
      </c>
      <c r="D790" s="452" t="s">
        <v>6662</v>
      </c>
      <c r="E790" s="452" t="s">
        <v>1209</v>
      </c>
      <c r="G790" s="452" t="s">
        <v>6280</v>
      </c>
      <c r="H790" s="452" t="s">
        <v>6663</v>
      </c>
      <c r="I790" s="452" t="s">
        <v>6664</v>
      </c>
      <c r="J790" s="452" t="s">
        <v>6665</v>
      </c>
      <c r="K790" s="452" t="s">
        <v>6666</v>
      </c>
      <c r="L790" s="452" t="s">
        <v>6667</v>
      </c>
      <c r="M790" s="452" t="s">
        <v>420</v>
      </c>
      <c r="N790" s="452" t="s">
        <v>6668</v>
      </c>
      <c r="O790" s="452" t="s">
        <v>6669</v>
      </c>
      <c r="P790" s="452">
        <v>41.5510538447439</v>
      </c>
      <c r="Q790" s="452">
        <v>-71.5114829043629</v>
      </c>
      <c r="R790" s="452">
        <v>12.0</v>
      </c>
      <c r="U790" s="452" t="s">
        <v>6670</v>
      </c>
      <c r="V790" s="452" t="s">
        <v>6664</v>
      </c>
      <c r="W790" s="452" t="s">
        <v>6671</v>
      </c>
      <c r="X790" s="452" t="s">
        <v>786</v>
      </c>
      <c r="Y790" s="452" t="s">
        <v>659</v>
      </c>
      <c r="Z790" s="452" t="s">
        <v>498</v>
      </c>
      <c r="AA790" s="452">
        <v>44773.0</v>
      </c>
      <c r="AB790" s="452" t="s">
        <v>6672</v>
      </c>
      <c r="AC790" s="452" t="s">
        <v>6673</v>
      </c>
      <c r="AD790" s="452">
        <v>24.0</v>
      </c>
      <c r="AJ790" s="452" t="s">
        <v>6674</v>
      </c>
    </row>
    <row r="791" ht="15.75" customHeight="1">
      <c r="A791" s="452">
        <v>8062.0</v>
      </c>
      <c r="B791" s="452" t="s">
        <v>36</v>
      </c>
      <c r="C791" s="452" t="s">
        <v>6147</v>
      </c>
      <c r="D791" s="452" t="s">
        <v>6675</v>
      </c>
      <c r="E791" s="452" t="s">
        <v>812</v>
      </c>
      <c r="G791" s="452" t="s">
        <v>6148</v>
      </c>
      <c r="H791" s="452" t="s">
        <v>6421</v>
      </c>
      <c r="I791" s="452" t="s">
        <v>6676</v>
      </c>
      <c r="J791" s="452" t="s">
        <v>6677</v>
      </c>
      <c r="K791" s="452" t="s">
        <v>6678</v>
      </c>
      <c r="L791" s="452" t="s">
        <v>179</v>
      </c>
      <c r="M791" s="452" t="s">
        <v>420</v>
      </c>
      <c r="N791" s="452">
        <v>19438.0</v>
      </c>
      <c r="O791" s="452" t="s">
        <v>6679</v>
      </c>
      <c r="P791" s="452">
        <v>40.2675709495136</v>
      </c>
      <c r="Q791" s="452">
        <v>-75.3641592888427</v>
      </c>
      <c r="R791" s="452">
        <v>25.0</v>
      </c>
      <c r="U791" s="452" t="s">
        <v>6675</v>
      </c>
      <c r="V791" s="452" t="s">
        <v>6676</v>
      </c>
      <c r="W791" s="452" t="s">
        <v>6678</v>
      </c>
      <c r="X791" s="452" t="s">
        <v>179</v>
      </c>
      <c r="Y791" s="452" t="s">
        <v>420</v>
      </c>
      <c r="Z791" s="452" t="s">
        <v>498</v>
      </c>
      <c r="AA791" s="452">
        <v>44773.0</v>
      </c>
      <c r="AB791" s="452" t="s">
        <v>6680</v>
      </c>
      <c r="AC791" s="452" t="s">
        <v>6681</v>
      </c>
      <c r="AD791" s="452">
        <v>24.0</v>
      </c>
      <c r="AE791" s="452" t="s">
        <v>6682</v>
      </c>
      <c r="AJ791" s="452" t="s">
        <v>6683</v>
      </c>
    </row>
    <row r="792" ht="15.75" customHeight="1">
      <c r="A792" s="452">
        <v>8063.0</v>
      </c>
      <c r="B792" s="452" t="s">
        <v>36</v>
      </c>
      <c r="C792" s="452" t="s">
        <v>2757</v>
      </c>
      <c r="D792" s="452" t="s">
        <v>6684</v>
      </c>
      <c r="E792" s="452" t="s">
        <v>1209</v>
      </c>
      <c r="G792" s="452" t="s">
        <v>6178</v>
      </c>
      <c r="H792" s="452" t="s">
        <v>6685</v>
      </c>
      <c r="I792" s="452" t="s">
        <v>6686</v>
      </c>
      <c r="J792" s="452" t="s">
        <v>6687</v>
      </c>
      <c r="K792" s="452" t="s">
        <v>4813</v>
      </c>
      <c r="L792" s="452" t="s">
        <v>114</v>
      </c>
      <c r="M792" s="452" t="s">
        <v>420</v>
      </c>
      <c r="N792" s="452">
        <v>80401.0</v>
      </c>
      <c r="P792" s="452">
        <v>39.71154</v>
      </c>
      <c r="Q792" s="452">
        <v>-105.25036</v>
      </c>
      <c r="R792" s="452">
        <v>1.0</v>
      </c>
      <c r="U792" s="452" t="s">
        <v>6684</v>
      </c>
      <c r="V792" s="452" t="s">
        <v>6686</v>
      </c>
      <c r="W792" s="452" t="s">
        <v>4813</v>
      </c>
      <c r="X792" s="452" t="s">
        <v>114</v>
      </c>
      <c r="Y792" s="452" t="s">
        <v>420</v>
      </c>
      <c r="Z792" s="452" t="s">
        <v>752</v>
      </c>
      <c r="AA792" s="452">
        <v>45497.0</v>
      </c>
      <c r="AB792" s="452" t="s">
        <v>6686</v>
      </c>
      <c r="AC792" s="452" t="s">
        <v>6688</v>
      </c>
      <c r="AD792" s="452">
        <v>32.0</v>
      </c>
      <c r="AH792" s="452">
        <v>0.0</v>
      </c>
      <c r="AI792" s="452" t="s">
        <v>6689</v>
      </c>
      <c r="AJ792" s="452" t="s">
        <v>6690</v>
      </c>
    </row>
    <row r="793" ht="15.75" customHeight="1">
      <c r="A793" s="452">
        <v>8064.0</v>
      </c>
      <c r="B793" s="452" t="s">
        <v>36</v>
      </c>
      <c r="C793" s="452" t="s">
        <v>6147</v>
      </c>
      <c r="D793" s="452" t="s">
        <v>6691</v>
      </c>
      <c r="E793" s="452" t="s">
        <v>812</v>
      </c>
      <c r="G793" s="452" t="s">
        <v>6148</v>
      </c>
      <c r="H793" s="452" t="s">
        <v>6692</v>
      </c>
      <c r="I793" s="452" t="s">
        <v>6693</v>
      </c>
      <c r="J793" s="452" t="s">
        <v>6694</v>
      </c>
      <c r="K793" s="452" t="s">
        <v>6695</v>
      </c>
      <c r="L793" s="452" t="s">
        <v>243</v>
      </c>
      <c r="M793" s="452" t="s">
        <v>420</v>
      </c>
      <c r="N793" s="452" t="s">
        <v>6696</v>
      </c>
      <c r="O793" s="452" t="s">
        <v>6697</v>
      </c>
      <c r="P793" s="452">
        <v>45.4747298424386</v>
      </c>
      <c r="Q793" s="452">
        <v>-122.777659602374</v>
      </c>
      <c r="R793" s="452">
        <v>25.0</v>
      </c>
      <c r="U793" s="452" t="s">
        <v>6691</v>
      </c>
      <c r="V793" s="452" t="s">
        <v>6693</v>
      </c>
      <c r="W793" s="452" t="s">
        <v>6695</v>
      </c>
      <c r="X793" s="452" t="s">
        <v>243</v>
      </c>
      <c r="Y793" s="452" t="s">
        <v>420</v>
      </c>
      <c r="Z793" s="452" t="s">
        <v>498</v>
      </c>
      <c r="AA793" s="452">
        <v>44773.0</v>
      </c>
      <c r="AB793" s="452" t="s">
        <v>6698</v>
      </c>
      <c r="AC793" s="452" t="s">
        <v>6699</v>
      </c>
      <c r="AD793" s="452">
        <v>20.0</v>
      </c>
      <c r="AJ793" s="452" t="s">
        <v>6693</v>
      </c>
    </row>
    <row r="794" ht="15.75" customHeight="1">
      <c r="A794" s="452">
        <v>8065.0</v>
      </c>
      <c r="B794" s="452" t="s">
        <v>36</v>
      </c>
      <c r="C794" s="452" t="s">
        <v>6147</v>
      </c>
      <c r="D794" s="452" t="s">
        <v>6700</v>
      </c>
      <c r="E794" s="452" t="s">
        <v>812</v>
      </c>
      <c r="G794" s="452" t="s">
        <v>6529</v>
      </c>
      <c r="H794" s="452" t="s">
        <v>6701</v>
      </c>
      <c r="I794" s="452" t="s">
        <v>6702</v>
      </c>
      <c r="J794" s="452" t="s">
        <v>6703</v>
      </c>
      <c r="K794" s="452" t="s">
        <v>3760</v>
      </c>
      <c r="L794" s="452" t="s">
        <v>86</v>
      </c>
      <c r="M794" s="452" t="s">
        <v>420</v>
      </c>
      <c r="N794" s="452">
        <v>60641.0</v>
      </c>
      <c r="O794" s="452" t="s">
        <v>6704</v>
      </c>
      <c r="P794" s="452">
        <v>41.9394193472731</v>
      </c>
      <c r="Q794" s="452">
        <v>-87.7358074737369</v>
      </c>
      <c r="R794" s="452">
        <v>675.0</v>
      </c>
      <c r="U794" s="452" t="s">
        <v>6700</v>
      </c>
      <c r="V794" s="452" t="s">
        <v>6702</v>
      </c>
      <c r="W794" s="452" t="s">
        <v>3760</v>
      </c>
      <c r="X794" s="452" t="s">
        <v>86</v>
      </c>
      <c r="Y794" s="452" t="s">
        <v>420</v>
      </c>
      <c r="Z794" s="452" t="s">
        <v>498</v>
      </c>
      <c r="AA794" s="452">
        <v>44773.0</v>
      </c>
      <c r="AB794" s="452" t="s">
        <v>6705</v>
      </c>
      <c r="AC794" s="452" t="s">
        <v>6706</v>
      </c>
      <c r="AD794" s="452">
        <v>30.0</v>
      </c>
      <c r="AJ794" s="452" t="s">
        <v>6707</v>
      </c>
    </row>
    <row r="795" ht="15.75" customHeight="1">
      <c r="A795" s="452">
        <v>8066.0</v>
      </c>
      <c r="B795" s="452" t="s">
        <v>36</v>
      </c>
      <c r="C795" s="452" t="s">
        <v>6147</v>
      </c>
      <c r="D795" s="452" t="s">
        <v>5657</v>
      </c>
      <c r="E795" s="452" t="s">
        <v>812</v>
      </c>
      <c r="G795" s="452" t="s">
        <v>6205</v>
      </c>
      <c r="H795" s="452" t="s">
        <v>6708</v>
      </c>
      <c r="I795" s="452" t="s">
        <v>6709</v>
      </c>
      <c r="J795" s="452" t="s">
        <v>5652</v>
      </c>
      <c r="K795" s="452" t="s">
        <v>1231</v>
      </c>
      <c r="L795" s="452" t="s">
        <v>127</v>
      </c>
      <c r="M795" s="452" t="s">
        <v>420</v>
      </c>
      <c r="N795" s="452">
        <v>28216.0</v>
      </c>
      <c r="O795" s="452" t="s">
        <v>5660</v>
      </c>
      <c r="P795" s="452">
        <v>35.2799428404358</v>
      </c>
      <c r="Q795" s="452">
        <v>-80.8772882598853</v>
      </c>
      <c r="R795" s="452">
        <v>153.0</v>
      </c>
      <c r="U795" s="452" t="s">
        <v>5654</v>
      </c>
      <c r="V795" s="452" t="s">
        <v>5655</v>
      </c>
      <c r="W795" s="452" t="s">
        <v>1231</v>
      </c>
      <c r="X795" s="452" t="s">
        <v>127</v>
      </c>
      <c r="Y795" s="452" t="s">
        <v>420</v>
      </c>
      <c r="Z795" s="452" t="s">
        <v>498</v>
      </c>
      <c r="AA795" s="452">
        <v>45289.0</v>
      </c>
      <c r="AB795" s="452" t="s">
        <v>454</v>
      </c>
      <c r="AC795" s="452" t="s">
        <v>6710</v>
      </c>
      <c r="AD795" s="452">
        <v>24.0</v>
      </c>
    </row>
    <row r="796" ht="15.75" customHeight="1">
      <c r="A796" s="452">
        <v>8067.0</v>
      </c>
      <c r="B796" s="452" t="s">
        <v>36</v>
      </c>
      <c r="C796" s="452" t="s">
        <v>6147</v>
      </c>
      <c r="D796" s="452" t="s">
        <v>6711</v>
      </c>
      <c r="E796" s="452" t="s">
        <v>812</v>
      </c>
      <c r="G796" s="452" t="s">
        <v>6529</v>
      </c>
      <c r="H796" s="452" t="s">
        <v>6712</v>
      </c>
      <c r="I796" s="452" t="s">
        <v>6713</v>
      </c>
      <c r="J796" s="452" t="s">
        <v>6714</v>
      </c>
      <c r="K796" s="452" t="s">
        <v>6715</v>
      </c>
      <c r="L796" s="452" t="s">
        <v>250</v>
      </c>
      <c r="M796" s="452" t="s">
        <v>420</v>
      </c>
      <c r="N796" s="452" t="s">
        <v>6716</v>
      </c>
      <c r="O796" s="452" t="s">
        <v>6717</v>
      </c>
      <c r="P796" s="452">
        <v>40.5429457108711</v>
      </c>
      <c r="Q796" s="452">
        <v>-74.5515411422707</v>
      </c>
      <c r="R796" s="452">
        <v>20.0</v>
      </c>
      <c r="U796" s="452" t="s">
        <v>6711</v>
      </c>
      <c r="V796" s="452" t="s">
        <v>6713</v>
      </c>
      <c r="W796" s="452" t="s">
        <v>6715</v>
      </c>
      <c r="X796" s="452" t="s">
        <v>250</v>
      </c>
      <c r="Y796" s="452" t="s">
        <v>420</v>
      </c>
      <c r="Z796" s="452" t="s">
        <v>498</v>
      </c>
      <c r="AA796" s="452">
        <v>44773.0</v>
      </c>
      <c r="AB796" s="452" t="s">
        <v>6718</v>
      </c>
      <c r="AC796" s="452" t="s">
        <v>6719</v>
      </c>
      <c r="AD796" s="452">
        <v>29.0</v>
      </c>
      <c r="AE796" s="452" t="s">
        <v>6720</v>
      </c>
      <c r="AJ796" s="452" t="s">
        <v>6721</v>
      </c>
    </row>
    <row r="797" ht="15.75" customHeight="1">
      <c r="A797" s="452">
        <v>8068.0</v>
      </c>
      <c r="B797" s="452" t="s">
        <v>36</v>
      </c>
      <c r="C797" s="452" t="s">
        <v>6147</v>
      </c>
      <c r="D797" s="452" t="s">
        <v>6711</v>
      </c>
      <c r="E797" s="452" t="s">
        <v>812</v>
      </c>
      <c r="G797" s="452" t="s">
        <v>6148</v>
      </c>
      <c r="H797" s="452" t="s">
        <v>6722</v>
      </c>
      <c r="I797" s="452" t="s">
        <v>6713</v>
      </c>
      <c r="J797" s="452" t="s">
        <v>6714</v>
      </c>
      <c r="K797" s="452" t="s">
        <v>6715</v>
      </c>
      <c r="L797" s="452" t="s">
        <v>250</v>
      </c>
      <c r="M797" s="452" t="s">
        <v>420</v>
      </c>
      <c r="N797" s="452" t="s">
        <v>6716</v>
      </c>
      <c r="O797" s="452" t="s">
        <v>6717</v>
      </c>
      <c r="P797" s="452">
        <v>40.5429334813027</v>
      </c>
      <c r="Q797" s="452">
        <v>-74.5515626006942</v>
      </c>
      <c r="R797" s="452">
        <v>20.0</v>
      </c>
      <c r="U797" s="452" t="s">
        <v>6711</v>
      </c>
      <c r="V797" s="452" t="s">
        <v>6713</v>
      </c>
      <c r="W797" s="452" t="s">
        <v>6715</v>
      </c>
      <c r="X797" s="452" t="s">
        <v>250</v>
      </c>
      <c r="Y797" s="452" t="s">
        <v>420</v>
      </c>
      <c r="Z797" s="452" t="s">
        <v>498</v>
      </c>
      <c r="AA797" s="452">
        <v>44773.0</v>
      </c>
      <c r="AB797" s="452" t="s">
        <v>6718</v>
      </c>
      <c r="AC797" s="452" t="s">
        <v>6719</v>
      </c>
      <c r="AD797" s="452">
        <v>29.0</v>
      </c>
      <c r="AJ797" s="452" t="s">
        <v>6721</v>
      </c>
    </row>
    <row r="798" ht="15.75" customHeight="1">
      <c r="A798" s="452">
        <v>8069.0</v>
      </c>
      <c r="B798" s="452" t="s">
        <v>36</v>
      </c>
      <c r="C798" s="452" t="s">
        <v>6147</v>
      </c>
      <c r="D798" s="452" t="s">
        <v>5672</v>
      </c>
      <c r="E798" s="452" t="s">
        <v>1209</v>
      </c>
      <c r="G798" s="452" t="s">
        <v>6205</v>
      </c>
      <c r="H798" s="452" t="s">
        <v>6723</v>
      </c>
      <c r="I798" s="452" t="s">
        <v>6724</v>
      </c>
      <c r="J798" s="452" t="s">
        <v>5676</v>
      </c>
      <c r="K798" s="452" t="s">
        <v>711</v>
      </c>
      <c r="L798" s="452" t="s">
        <v>179</v>
      </c>
      <c r="M798" s="452" t="s">
        <v>420</v>
      </c>
      <c r="N798" s="452" t="s">
        <v>6725</v>
      </c>
      <c r="O798" s="452" t="s">
        <v>5667</v>
      </c>
      <c r="P798" s="452">
        <v>40.0596416265453</v>
      </c>
      <c r="Q798" s="452">
        <v>-75.6428865450936</v>
      </c>
      <c r="R798" s="452">
        <v>72.0</v>
      </c>
      <c r="U798" s="452" t="s">
        <v>5668</v>
      </c>
      <c r="V798" s="452" t="s">
        <v>6726</v>
      </c>
      <c r="W798" s="452" t="s">
        <v>5669</v>
      </c>
      <c r="X798" s="452" t="s">
        <v>658</v>
      </c>
      <c r="Y798" s="452" t="s">
        <v>659</v>
      </c>
      <c r="Z798" s="452" t="s">
        <v>498</v>
      </c>
      <c r="AA798" s="452">
        <v>45084.0</v>
      </c>
      <c r="AB798" s="452" t="s">
        <v>5670</v>
      </c>
      <c r="AC798" s="452" t="s">
        <v>5677</v>
      </c>
      <c r="AD798" s="452">
        <v>16.0</v>
      </c>
      <c r="AJ798" s="452" t="s">
        <v>6727</v>
      </c>
    </row>
    <row r="799" ht="15.75" customHeight="1">
      <c r="A799" s="452">
        <v>8070.0</v>
      </c>
      <c r="B799" s="452" t="s">
        <v>36</v>
      </c>
      <c r="C799" s="452" t="s">
        <v>6147</v>
      </c>
      <c r="D799" s="452" t="s">
        <v>6728</v>
      </c>
      <c r="E799" s="452" t="s">
        <v>1209</v>
      </c>
      <c r="G799" s="452" t="s">
        <v>6178</v>
      </c>
      <c r="H799" s="452" t="s">
        <v>6729</v>
      </c>
      <c r="I799" s="452" t="s">
        <v>6730</v>
      </c>
      <c r="J799" s="452" t="s">
        <v>6731</v>
      </c>
      <c r="K799" s="452" t="s">
        <v>6076</v>
      </c>
      <c r="L799" s="452" t="s">
        <v>248</v>
      </c>
      <c r="M799" s="452" t="s">
        <v>420</v>
      </c>
      <c r="N799" s="452" t="s">
        <v>6732</v>
      </c>
      <c r="P799" s="452">
        <v>42.4878225812522</v>
      </c>
      <c r="Q799" s="452">
        <v>-71.2211441048997</v>
      </c>
      <c r="R799" s="452">
        <v>42.0</v>
      </c>
      <c r="U799" s="452" t="s">
        <v>5668</v>
      </c>
      <c r="V799" s="452" t="s">
        <v>6726</v>
      </c>
      <c r="W799" s="452" t="s">
        <v>5669</v>
      </c>
      <c r="X799" s="452" t="s">
        <v>658</v>
      </c>
      <c r="Y799" s="452" t="s">
        <v>659</v>
      </c>
      <c r="Z799" s="452" t="s">
        <v>498</v>
      </c>
      <c r="AA799" s="452">
        <v>45084.0</v>
      </c>
      <c r="AB799" s="452" t="s">
        <v>5670</v>
      </c>
      <c r="AC799" s="452" t="s">
        <v>6733</v>
      </c>
      <c r="AD799" s="452">
        <v>27.0</v>
      </c>
      <c r="AJ799" s="452" t="s">
        <v>6727</v>
      </c>
    </row>
    <row r="800" ht="15.75" customHeight="1">
      <c r="A800" s="452">
        <v>8071.0</v>
      </c>
      <c r="B800" s="452" t="s">
        <v>36</v>
      </c>
      <c r="C800" s="452" t="s">
        <v>2757</v>
      </c>
      <c r="D800" s="452" t="s">
        <v>6734</v>
      </c>
      <c r="E800" s="452" t="s">
        <v>812</v>
      </c>
      <c r="G800" s="452" t="s">
        <v>6735</v>
      </c>
      <c r="H800" s="452" t="s">
        <v>6736</v>
      </c>
      <c r="I800" s="452" t="s">
        <v>6737</v>
      </c>
      <c r="J800" s="452" t="s">
        <v>6738</v>
      </c>
      <c r="K800" s="452" t="s">
        <v>1548</v>
      </c>
      <c r="L800" s="452" t="s">
        <v>26</v>
      </c>
      <c r="M800" s="452" t="s">
        <v>420</v>
      </c>
      <c r="N800" s="452">
        <v>94704.0</v>
      </c>
      <c r="O800" s="452" t="s">
        <v>6739</v>
      </c>
      <c r="P800" s="452">
        <v>37.869597876584</v>
      </c>
      <c r="Q800" s="452">
        <v>-122.266301</v>
      </c>
      <c r="R800" s="452" t="s">
        <v>6568</v>
      </c>
      <c r="U800" s="452" t="s">
        <v>6740</v>
      </c>
      <c r="V800" s="452" t="s">
        <v>6741</v>
      </c>
      <c r="W800" s="452" t="s">
        <v>1548</v>
      </c>
      <c r="X800" s="452" t="s">
        <v>26</v>
      </c>
      <c r="Y800" s="452" t="s">
        <v>6311</v>
      </c>
      <c r="Z800" s="452" t="s">
        <v>752</v>
      </c>
      <c r="AA800" s="452">
        <v>45496.0</v>
      </c>
      <c r="AB800" s="452" t="s">
        <v>6742</v>
      </c>
      <c r="AC800" s="452" t="s">
        <v>6743</v>
      </c>
      <c r="AD800" s="452">
        <v>27.0</v>
      </c>
      <c r="AI800" s="452" t="s">
        <v>6744</v>
      </c>
      <c r="AJ800" s="452" t="s">
        <v>6745</v>
      </c>
    </row>
    <row r="801" ht="15.75" customHeight="1">
      <c r="A801" s="452">
        <v>8072.0</v>
      </c>
      <c r="B801" s="452" t="s">
        <v>36</v>
      </c>
      <c r="C801" s="452" t="s">
        <v>2757</v>
      </c>
      <c r="D801" s="452" t="s">
        <v>6746</v>
      </c>
      <c r="E801" s="452" t="s">
        <v>1209</v>
      </c>
      <c r="G801" s="452" t="s">
        <v>6747</v>
      </c>
      <c r="H801" s="452" t="s">
        <v>2952</v>
      </c>
      <c r="I801" s="452" t="s">
        <v>6748</v>
      </c>
      <c r="J801" s="452" t="s">
        <v>6749</v>
      </c>
      <c r="K801" s="452" t="s">
        <v>2664</v>
      </c>
      <c r="L801" s="452" t="s">
        <v>103</v>
      </c>
      <c r="M801" s="452" t="s">
        <v>618</v>
      </c>
      <c r="N801" s="452" t="s">
        <v>6750</v>
      </c>
      <c r="O801" s="452" t="s">
        <v>6751</v>
      </c>
      <c r="P801" s="452">
        <v>43.64679</v>
      </c>
      <c r="Q801" s="452">
        <v>-79.37874</v>
      </c>
      <c r="R801" s="452" t="s">
        <v>6752</v>
      </c>
      <c r="U801" s="452" t="s">
        <v>6746</v>
      </c>
      <c r="V801" s="452" t="s">
        <v>6748</v>
      </c>
      <c r="W801" s="452" t="s">
        <v>2664</v>
      </c>
      <c r="X801" s="452" t="s">
        <v>103</v>
      </c>
      <c r="Y801" s="452" t="s">
        <v>618</v>
      </c>
      <c r="Z801" s="452" t="s">
        <v>752</v>
      </c>
      <c r="AA801" s="452">
        <v>45497.0</v>
      </c>
      <c r="AB801" s="452" t="s">
        <v>6748</v>
      </c>
      <c r="AC801" s="452" t="s">
        <v>6753</v>
      </c>
      <c r="AD801" s="452">
        <v>21.0</v>
      </c>
      <c r="AH801" s="452">
        <v>0.0</v>
      </c>
      <c r="AI801" s="452" t="s">
        <v>6754</v>
      </c>
      <c r="AJ801" s="452" t="s">
        <v>6755</v>
      </c>
    </row>
    <row r="802" ht="15.75" customHeight="1">
      <c r="A802" s="452">
        <v>8073.0</v>
      </c>
      <c r="B802" s="452" t="s">
        <v>36</v>
      </c>
      <c r="C802" s="452" t="s">
        <v>2757</v>
      </c>
      <c r="D802" s="452" t="s">
        <v>6756</v>
      </c>
      <c r="E802" s="452" t="s">
        <v>1209</v>
      </c>
      <c r="G802" s="452" t="s">
        <v>6329</v>
      </c>
      <c r="H802" s="452" t="s">
        <v>6757</v>
      </c>
      <c r="I802" s="452" t="s">
        <v>6758</v>
      </c>
      <c r="J802" s="452" t="s">
        <v>6759</v>
      </c>
      <c r="K802" s="452" t="s">
        <v>5789</v>
      </c>
      <c r="L802" s="452" t="s">
        <v>106</v>
      </c>
      <c r="M802" s="452" t="s">
        <v>420</v>
      </c>
      <c r="N802" s="452">
        <v>10019.0</v>
      </c>
      <c r="P802" s="452">
        <v>40.7631145167164</v>
      </c>
      <c r="Q802" s="452">
        <v>-73.9824932592327</v>
      </c>
      <c r="R802" s="452">
        <v>200.0</v>
      </c>
      <c r="U802" s="452" t="s">
        <v>6756</v>
      </c>
      <c r="V802" s="452" t="s">
        <v>6758</v>
      </c>
      <c r="W802" s="452" t="s">
        <v>5789</v>
      </c>
      <c r="X802" s="452" t="s">
        <v>106</v>
      </c>
      <c r="Y802" s="452" t="s">
        <v>420</v>
      </c>
      <c r="Z802" s="452" t="s">
        <v>6357</v>
      </c>
      <c r="AA802" s="452" t="s">
        <v>6760</v>
      </c>
      <c r="AB802" s="452" t="s">
        <v>6758</v>
      </c>
      <c r="AC802" s="452" t="s">
        <v>6761</v>
      </c>
      <c r="AD802" s="452">
        <v>20.0</v>
      </c>
      <c r="AE802" s="452" t="s">
        <v>6762</v>
      </c>
      <c r="AI802" s="452" t="s">
        <v>6763</v>
      </c>
    </row>
    <row r="803" ht="15.75" customHeight="1">
      <c r="A803" s="452">
        <v>8074.0</v>
      </c>
      <c r="B803" s="452" t="s">
        <v>36</v>
      </c>
      <c r="C803" s="452" t="s">
        <v>6147</v>
      </c>
      <c r="D803" s="452" t="s">
        <v>6764</v>
      </c>
      <c r="E803" s="452" t="s">
        <v>1209</v>
      </c>
      <c r="G803" s="452" t="s">
        <v>6148</v>
      </c>
      <c r="H803" s="452" t="s">
        <v>6765</v>
      </c>
      <c r="I803" s="452" t="s">
        <v>6766</v>
      </c>
      <c r="J803" s="452" t="s">
        <v>6767</v>
      </c>
      <c r="K803" s="452" t="s">
        <v>6768</v>
      </c>
      <c r="L803" s="452" t="s">
        <v>32</v>
      </c>
      <c r="M803" s="452" t="s">
        <v>420</v>
      </c>
      <c r="N803" s="452">
        <v>44128.0</v>
      </c>
      <c r="O803" s="452" t="s">
        <v>6769</v>
      </c>
      <c r="P803" s="452">
        <v>41.4369157144802</v>
      </c>
      <c r="Q803" s="452">
        <v>-81.491966916366</v>
      </c>
      <c r="R803" s="452">
        <v>60.0</v>
      </c>
      <c r="U803" s="452" t="s">
        <v>6764</v>
      </c>
      <c r="V803" s="452" t="s">
        <v>6766</v>
      </c>
      <c r="W803" s="452" t="s">
        <v>6768</v>
      </c>
      <c r="X803" s="452" t="s">
        <v>32</v>
      </c>
      <c r="Y803" s="452" t="s">
        <v>420</v>
      </c>
      <c r="Z803" s="452" t="s">
        <v>498</v>
      </c>
      <c r="AA803" s="452">
        <v>44773.0</v>
      </c>
      <c r="AB803" s="452" t="s">
        <v>6770</v>
      </c>
      <c r="AC803" s="452" t="s">
        <v>6771</v>
      </c>
      <c r="AD803" s="452">
        <v>27.0</v>
      </c>
      <c r="AE803" s="452" t="s">
        <v>6772</v>
      </c>
      <c r="AJ803" s="452" t="s">
        <v>6773</v>
      </c>
    </row>
    <row r="804" ht="15.75" customHeight="1">
      <c r="A804" s="452">
        <v>8075.0</v>
      </c>
      <c r="B804" s="452" t="s">
        <v>36</v>
      </c>
      <c r="C804" s="452" t="s">
        <v>6147</v>
      </c>
      <c r="D804" s="452" t="s">
        <v>4875</v>
      </c>
      <c r="E804" s="452" t="s">
        <v>1209</v>
      </c>
      <c r="G804" s="452" t="s">
        <v>6259</v>
      </c>
      <c r="H804" s="452" t="s">
        <v>6774</v>
      </c>
      <c r="I804" s="452" t="s">
        <v>6775</v>
      </c>
      <c r="J804" s="452" t="s">
        <v>4877</v>
      </c>
      <c r="K804" s="452" t="s">
        <v>4878</v>
      </c>
      <c r="L804" s="452" t="s">
        <v>103</v>
      </c>
      <c r="M804" s="452" t="s">
        <v>618</v>
      </c>
      <c r="N804" s="452" t="s">
        <v>4879</v>
      </c>
      <c r="O804" s="452" t="s">
        <v>4880</v>
      </c>
      <c r="P804" s="452" t="s">
        <v>6776</v>
      </c>
      <c r="Q804" s="452">
        <v>-80.5377642776282</v>
      </c>
      <c r="R804" s="452">
        <v>60.0</v>
      </c>
      <c r="U804" s="452" t="s">
        <v>4881</v>
      </c>
      <c r="V804" s="452" t="s">
        <v>6775</v>
      </c>
      <c r="W804" s="452" t="s">
        <v>3980</v>
      </c>
      <c r="X804" s="452" t="s">
        <v>26</v>
      </c>
      <c r="Y804" s="452" t="s">
        <v>420</v>
      </c>
      <c r="Z804" s="452" t="s">
        <v>498</v>
      </c>
      <c r="AA804" s="452">
        <v>44773.0</v>
      </c>
      <c r="AB804" s="452" t="s">
        <v>6777</v>
      </c>
      <c r="AC804" s="452" t="s">
        <v>6778</v>
      </c>
      <c r="AD804" s="452">
        <v>21.0</v>
      </c>
      <c r="AE804" s="452" t="s">
        <v>6779</v>
      </c>
      <c r="AJ804" s="452" t="s">
        <v>6780</v>
      </c>
    </row>
    <row r="805" ht="15.75" customHeight="1">
      <c r="A805" s="452">
        <v>8076.0</v>
      </c>
      <c r="B805" s="452" t="s">
        <v>36</v>
      </c>
      <c r="C805" s="452" t="s">
        <v>6147</v>
      </c>
      <c r="D805" s="452" t="s">
        <v>4875</v>
      </c>
      <c r="E805" s="452" t="s">
        <v>1209</v>
      </c>
      <c r="G805" s="452" t="s">
        <v>6259</v>
      </c>
      <c r="H805" s="452" t="s">
        <v>6774</v>
      </c>
      <c r="I805" s="452" t="s">
        <v>6775</v>
      </c>
      <c r="J805" s="452" t="s">
        <v>6781</v>
      </c>
      <c r="K805" s="452" t="s">
        <v>3980</v>
      </c>
      <c r="L805" s="452" t="s">
        <v>26</v>
      </c>
      <c r="M805" s="452" t="s">
        <v>420</v>
      </c>
      <c r="N805" s="452">
        <v>94089.0</v>
      </c>
      <c r="O805" s="452" t="s">
        <v>6782</v>
      </c>
      <c r="P805" s="452" t="s">
        <v>6776</v>
      </c>
      <c r="Q805" s="452">
        <v>-121.991784381747</v>
      </c>
      <c r="R805" s="452">
        <v>60.0</v>
      </c>
      <c r="U805" s="452" t="s">
        <v>4881</v>
      </c>
      <c r="V805" s="452" t="s">
        <v>6775</v>
      </c>
      <c r="W805" s="452" t="s">
        <v>3980</v>
      </c>
      <c r="X805" s="452" t="s">
        <v>26</v>
      </c>
      <c r="Y805" s="452" t="s">
        <v>420</v>
      </c>
      <c r="Z805" s="452" t="s">
        <v>498</v>
      </c>
      <c r="AA805" s="452">
        <v>44773.0</v>
      </c>
      <c r="AB805" s="452" t="s">
        <v>6777</v>
      </c>
      <c r="AC805" s="452" t="s">
        <v>6778</v>
      </c>
      <c r="AD805" s="452">
        <v>21.0</v>
      </c>
      <c r="AE805" s="452" t="s">
        <v>6779</v>
      </c>
      <c r="AJ805" s="452" t="s">
        <v>6780</v>
      </c>
    </row>
    <row r="806" ht="15.75" customHeight="1">
      <c r="A806" s="452">
        <v>8077.0</v>
      </c>
      <c r="B806" s="452" t="s">
        <v>36</v>
      </c>
      <c r="C806" s="452" t="s">
        <v>2757</v>
      </c>
      <c r="D806" s="452" t="s">
        <v>6783</v>
      </c>
      <c r="E806" s="452" t="s">
        <v>1209</v>
      </c>
      <c r="G806" s="452" t="s">
        <v>6784</v>
      </c>
      <c r="H806" s="452" t="s">
        <v>6785</v>
      </c>
      <c r="I806" s="452" t="s">
        <v>6786</v>
      </c>
      <c r="J806" s="452" t="s">
        <v>6787</v>
      </c>
      <c r="K806" s="452" t="s">
        <v>4572</v>
      </c>
      <c r="L806" s="452" t="s">
        <v>248</v>
      </c>
      <c r="M806" s="452" t="s">
        <v>420</v>
      </c>
      <c r="N806" s="452">
        <v>1887.0</v>
      </c>
      <c r="O806" s="452" t="s">
        <v>6788</v>
      </c>
      <c r="P806" s="452">
        <v>42.59572</v>
      </c>
      <c r="Q806" s="452">
        <v>-71.15097</v>
      </c>
      <c r="R806" s="452" t="s">
        <v>6789</v>
      </c>
      <c r="U806" s="452" t="s">
        <v>6783</v>
      </c>
      <c r="V806" s="452" t="s">
        <v>6786</v>
      </c>
      <c r="W806" s="452" t="s">
        <v>4572</v>
      </c>
      <c r="X806" s="452" t="s">
        <v>248</v>
      </c>
      <c r="Y806" s="452" t="s">
        <v>420</v>
      </c>
      <c r="Z806" s="452" t="s">
        <v>1840</v>
      </c>
      <c r="AA806" s="452" t="s">
        <v>6790</v>
      </c>
      <c r="AB806" s="452" t="s">
        <v>6791</v>
      </c>
      <c r="AC806" s="452" t="s">
        <v>6792</v>
      </c>
      <c r="AD806" s="452">
        <v>27.0</v>
      </c>
      <c r="AE806" s="452" t="s">
        <v>6793</v>
      </c>
      <c r="AH806" s="452">
        <v>0.0</v>
      </c>
      <c r="AI806" s="452" t="s">
        <v>6794</v>
      </c>
      <c r="AJ806" s="452" t="s">
        <v>6795</v>
      </c>
    </row>
    <row r="807" ht="15.75" customHeight="1">
      <c r="A807" s="452">
        <v>8078.0</v>
      </c>
      <c r="B807" s="452" t="s">
        <v>36</v>
      </c>
      <c r="C807" s="452" t="s">
        <v>2757</v>
      </c>
      <c r="D807" s="452" t="s">
        <v>6796</v>
      </c>
      <c r="E807" s="452" t="s">
        <v>1209</v>
      </c>
      <c r="G807" s="452" t="s">
        <v>6797</v>
      </c>
      <c r="H807" s="452" t="s">
        <v>6798</v>
      </c>
      <c r="I807" s="452" t="s">
        <v>6799</v>
      </c>
      <c r="J807" s="452" t="s">
        <v>6800</v>
      </c>
      <c r="K807" s="452" t="s">
        <v>1160</v>
      </c>
      <c r="L807" s="452" t="s">
        <v>26</v>
      </c>
      <c r="M807" s="452" t="s">
        <v>420</v>
      </c>
      <c r="N807" s="452">
        <v>94538.0</v>
      </c>
      <c r="O807" s="452" t="s">
        <v>6801</v>
      </c>
      <c r="P807" s="452">
        <v>37.47575</v>
      </c>
      <c r="Q807" s="452">
        <v>-121.94483</v>
      </c>
      <c r="R807" s="452">
        <v>83.0</v>
      </c>
      <c r="U807" s="452" t="s">
        <v>6796</v>
      </c>
      <c r="V807" s="452" t="s">
        <v>6799</v>
      </c>
      <c r="W807" s="452" t="s">
        <v>1160</v>
      </c>
      <c r="X807" s="452" t="s">
        <v>26</v>
      </c>
      <c r="Y807" s="452" t="s">
        <v>420</v>
      </c>
      <c r="Z807" s="452" t="s">
        <v>752</v>
      </c>
      <c r="AA807" s="452">
        <v>45505.0</v>
      </c>
      <c r="AB807" s="452" t="s">
        <v>6799</v>
      </c>
      <c r="AC807" s="452" t="s">
        <v>6802</v>
      </c>
      <c r="AD807" s="452">
        <v>28.0</v>
      </c>
      <c r="AE807" s="452" t="s">
        <v>6803</v>
      </c>
      <c r="AH807" s="452">
        <v>0.0</v>
      </c>
      <c r="AI807" s="452" t="s">
        <v>6804</v>
      </c>
      <c r="AJ807" s="452" t="s">
        <v>6805</v>
      </c>
    </row>
    <row r="808" ht="15.75" customHeight="1">
      <c r="A808" s="452">
        <v>8079.0</v>
      </c>
      <c r="B808" s="452" t="s">
        <v>36</v>
      </c>
      <c r="C808" s="452" t="s">
        <v>2757</v>
      </c>
      <c r="D808" s="452" t="s">
        <v>6806</v>
      </c>
      <c r="E808" s="452" t="s">
        <v>1209</v>
      </c>
      <c r="G808" s="452" t="s">
        <v>6807</v>
      </c>
      <c r="H808" s="452" t="s">
        <v>6808</v>
      </c>
      <c r="I808" s="452" t="s">
        <v>6809</v>
      </c>
      <c r="J808" s="452" t="s">
        <v>6810</v>
      </c>
      <c r="K808" s="452" t="s">
        <v>888</v>
      </c>
      <c r="L808" s="452" t="s">
        <v>453</v>
      </c>
      <c r="M808" s="452" t="s">
        <v>420</v>
      </c>
      <c r="N808" s="452">
        <v>29601.0</v>
      </c>
      <c r="O808" s="452" t="s">
        <v>6811</v>
      </c>
      <c r="P808" s="452">
        <v>34.8512048449836</v>
      </c>
      <c r="Q808" s="452">
        <v>-82.3992534785347</v>
      </c>
      <c r="R808" s="452">
        <v>60.0</v>
      </c>
      <c r="U808" s="452" t="s">
        <v>6812</v>
      </c>
      <c r="V808" s="452" t="s">
        <v>6813</v>
      </c>
      <c r="W808" s="452" t="s">
        <v>785</v>
      </c>
      <c r="Y808" s="452" t="s">
        <v>659</v>
      </c>
      <c r="Z808" s="452" t="s">
        <v>453</v>
      </c>
      <c r="AA808" s="452">
        <v>45504.0</v>
      </c>
      <c r="AC808" s="452" t="s">
        <v>6814</v>
      </c>
      <c r="AD808" s="452">
        <v>29.0</v>
      </c>
      <c r="AF808" s="452" t="s">
        <v>6815</v>
      </c>
      <c r="AH808" s="452" t="s">
        <v>6811</v>
      </c>
      <c r="AJ808" s="452" t="s">
        <v>454</v>
      </c>
      <c r="AK808" s="452" t="s">
        <v>6816</v>
      </c>
    </row>
    <row r="809" ht="15.75" customHeight="1">
      <c r="A809" s="452">
        <v>8080.0</v>
      </c>
      <c r="B809" s="452" t="s">
        <v>36</v>
      </c>
      <c r="C809" s="452" t="s">
        <v>6147</v>
      </c>
      <c r="D809" s="452" t="s">
        <v>5735</v>
      </c>
      <c r="E809" s="452" t="s">
        <v>1209</v>
      </c>
      <c r="G809" s="452" t="s">
        <v>6817</v>
      </c>
      <c r="H809" s="452" t="s">
        <v>6818</v>
      </c>
      <c r="I809" s="452" t="s">
        <v>5738</v>
      </c>
      <c r="J809" s="452" t="s">
        <v>5739</v>
      </c>
      <c r="K809" s="452" t="s">
        <v>5740</v>
      </c>
      <c r="L809" s="452" t="s">
        <v>195</v>
      </c>
      <c r="M809" s="452" t="s">
        <v>420</v>
      </c>
      <c r="N809" s="452">
        <v>33431.0</v>
      </c>
      <c r="O809" s="452" t="s">
        <v>5741</v>
      </c>
      <c r="P809" s="452">
        <v>26.3699445762137</v>
      </c>
      <c r="Q809" s="452">
        <v>-80.1286399044167</v>
      </c>
      <c r="R809" s="452">
        <v>10.0</v>
      </c>
      <c r="U809" s="452" t="s">
        <v>5743</v>
      </c>
      <c r="V809" s="452" t="s">
        <v>5744</v>
      </c>
      <c r="W809" s="452" t="s">
        <v>5745</v>
      </c>
      <c r="Y809" s="452" t="s">
        <v>2301</v>
      </c>
      <c r="Z809" s="452" t="s">
        <v>498</v>
      </c>
      <c r="AA809" s="452">
        <v>45340.0</v>
      </c>
      <c r="AB809" s="452" t="s">
        <v>454</v>
      </c>
      <c r="AC809" s="452" t="s">
        <v>6819</v>
      </c>
      <c r="AD809" s="452">
        <v>11.0</v>
      </c>
      <c r="AF809" s="452" t="s">
        <v>5747</v>
      </c>
      <c r="AH809" s="452">
        <v>2.0</v>
      </c>
      <c r="AK809" s="452" t="s">
        <v>5748</v>
      </c>
    </row>
    <row r="810" ht="15.75" customHeight="1">
      <c r="A810" s="452">
        <v>8081.0</v>
      </c>
      <c r="B810" s="452" t="s">
        <v>36</v>
      </c>
      <c r="C810" s="452" t="s">
        <v>2757</v>
      </c>
      <c r="D810" s="452" t="s">
        <v>6820</v>
      </c>
      <c r="E810" s="452" t="s">
        <v>812</v>
      </c>
      <c r="G810" s="452" t="s">
        <v>6821</v>
      </c>
      <c r="H810" s="452" t="s">
        <v>6822</v>
      </c>
      <c r="I810" s="452" t="s">
        <v>6823</v>
      </c>
      <c r="J810" s="452" t="s">
        <v>6824</v>
      </c>
      <c r="K810" s="452" t="s">
        <v>602</v>
      </c>
      <c r="L810" s="452" t="s">
        <v>26</v>
      </c>
      <c r="M810" s="452" t="s">
        <v>420</v>
      </c>
      <c r="N810" s="452">
        <v>95814.0</v>
      </c>
      <c r="O810" s="452" t="s">
        <v>6825</v>
      </c>
      <c r="P810" s="452">
        <v>38.57836</v>
      </c>
      <c r="Q810" s="452">
        <v>-121.50265</v>
      </c>
      <c r="R810" s="452" t="s">
        <v>6826</v>
      </c>
      <c r="U810" s="452" t="s">
        <v>6820</v>
      </c>
      <c r="V810" s="452" t="s">
        <v>6823</v>
      </c>
      <c r="W810" s="452" t="s">
        <v>5310</v>
      </c>
      <c r="Y810" s="452" t="s">
        <v>659</v>
      </c>
      <c r="Z810" s="452" t="s">
        <v>752</v>
      </c>
      <c r="AA810" s="452">
        <v>45505.0</v>
      </c>
      <c r="AB810" s="452" t="s">
        <v>6823</v>
      </c>
      <c r="AC810" s="452" t="s">
        <v>6827</v>
      </c>
      <c r="AD810" s="452">
        <v>24.0</v>
      </c>
      <c r="AH810" s="452">
        <v>0.0</v>
      </c>
      <c r="AJ810" s="452" t="s">
        <v>6823</v>
      </c>
    </row>
    <row r="811" ht="15.75" customHeight="1">
      <c r="A811" s="452">
        <v>8082.0</v>
      </c>
      <c r="B811" s="452" t="s">
        <v>149</v>
      </c>
      <c r="C811" s="452" t="s">
        <v>6147</v>
      </c>
      <c r="D811" s="452" t="s">
        <v>6828</v>
      </c>
      <c r="E811" s="452" t="s">
        <v>812</v>
      </c>
      <c r="G811" s="452" t="s">
        <v>6178</v>
      </c>
      <c r="H811" s="452" t="s">
        <v>6829</v>
      </c>
      <c r="I811" s="452" t="s">
        <v>6830</v>
      </c>
      <c r="J811" s="452" t="s">
        <v>6831</v>
      </c>
      <c r="K811" s="452" t="s">
        <v>6832</v>
      </c>
      <c r="L811" s="452" t="s">
        <v>127</v>
      </c>
      <c r="M811" s="452" t="s">
        <v>420</v>
      </c>
      <c r="N811" s="452" t="s">
        <v>6833</v>
      </c>
      <c r="O811" s="452" t="s">
        <v>6834</v>
      </c>
      <c r="P811" s="452">
        <v>35.1227220567453</v>
      </c>
      <c r="Q811" s="452">
        <v>-80.7508335482529</v>
      </c>
      <c r="U811" s="452" t="s">
        <v>6828</v>
      </c>
      <c r="V811" s="452" t="s">
        <v>6830</v>
      </c>
      <c r="W811" s="452" t="s">
        <v>6832</v>
      </c>
      <c r="X811" s="452" t="s">
        <v>127</v>
      </c>
      <c r="Y811" s="452" t="s">
        <v>420</v>
      </c>
      <c r="Z811" s="452" t="s">
        <v>445</v>
      </c>
      <c r="AA811" s="452">
        <v>45336.0</v>
      </c>
      <c r="AB811" s="452" t="s">
        <v>454</v>
      </c>
      <c r="AC811" s="452" t="s">
        <v>6835</v>
      </c>
      <c r="AD811" s="452">
        <v>28.0</v>
      </c>
      <c r="AF811" s="452" t="s">
        <v>6836</v>
      </c>
      <c r="AH811" s="452" t="s">
        <v>6834</v>
      </c>
      <c r="AK811" s="452" t="s">
        <v>6837</v>
      </c>
    </row>
    <row r="812" ht="15.75" customHeight="1">
      <c r="A812" s="452">
        <v>8083.0</v>
      </c>
      <c r="B812" s="452" t="s">
        <v>36</v>
      </c>
      <c r="C812" s="452" t="s">
        <v>6147</v>
      </c>
      <c r="D812" s="452" t="s">
        <v>6838</v>
      </c>
      <c r="E812" s="452" t="s">
        <v>812</v>
      </c>
      <c r="G812" s="452" t="s">
        <v>6529</v>
      </c>
      <c r="H812" s="452" t="s">
        <v>6839</v>
      </c>
      <c r="I812" s="452" t="s">
        <v>6840</v>
      </c>
      <c r="J812" s="452" t="s">
        <v>6841</v>
      </c>
      <c r="K812" s="452" t="s">
        <v>444</v>
      </c>
      <c r="L812" s="452" t="s">
        <v>32</v>
      </c>
      <c r="M812" s="452" t="s">
        <v>420</v>
      </c>
      <c r="N812" s="452">
        <v>43229.0</v>
      </c>
      <c r="O812" s="452" t="s">
        <v>6842</v>
      </c>
      <c r="P812" s="452">
        <v>40.1010885782903</v>
      </c>
      <c r="Q812" s="452">
        <v>-82.9918327728795</v>
      </c>
      <c r="R812" s="452">
        <v>5.0</v>
      </c>
      <c r="U812" s="452" t="s">
        <v>6838</v>
      </c>
      <c r="V812" s="452" t="s">
        <v>6840</v>
      </c>
      <c r="W812" s="452" t="s">
        <v>444</v>
      </c>
      <c r="X812" s="452" t="s">
        <v>32</v>
      </c>
      <c r="Y812" s="452" t="s">
        <v>420</v>
      </c>
      <c r="Z812" s="452" t="s">
        <v>498</v>
      </c>
      <c r="AA812" s="452">
        <v>44773.0</v>
      </c>
      <c r="AB812" s="452" t="s">
        <v>6843</v>
      </c>
      <c r="AC812" s="452" t="s">
        <v>6844</v>
      </c>
      <c r="AD812" s="452">
        <v>26.0</v>
      </c>
      <c r="AJ812" s="452" t="s">
        <v>6845</v>
      </c>
    </row>
    <row r="813" ht="15.75" customHeight="1">
      <c r="A813" s="452">
        <v>8084.0</v>
      </c>
      <c r="B813" s="452" t="s">
        <v>36</v>
      </c>
      <c r="C813" s="452" t="s">
        <v>2757</v>
      </c>
      <c r="D813" s="452" t="s">
        <v>6846</v>
      </c>
      <c r="E813" s="452" t="s">
        <v>1209</v>
      </c>
      <c r="G813" s="452" t="s">
        <v>6847</v>
      </c>
      <c r="H813" s="452" t="s">
        <v>6848</v>
      </c>
      <c r="I813" s="452" t="s">
        <v>6849</v>
      </c>
      <c r="J813" s="452" t="s">
        <v>6850</v>
      </c>
      <c r="K813" s="452" t="s">
        <v>6424</v>
      </c>
      <c r="L813" s="452" t="s">
        <v>64</v>
      </c>
      <c r="M813" s="452" t="s">
        <v>420</v>
      </c>
      <c r="N813" s="452">
        <v>46140.0</v>
      </c>
      <c r="O813" s="452" t="s">
        <v>6851</v>
      </c>
      <c r="P813" s="452">
        <v>39.81292</v>
      </c>
      <c r="Q813" s="452">
        <v>-85.77756</v>
      </c>
      <c r="R813" s="452" t="s">
        <v>6568</v>
      </c>
      <c r="U813" s="452" t="s">
        <v>6846</v>
      </c>
      <c r="V813" s="452" t="s">
        <v>6849</v>
      </c>
      <c r="W813" s="452" t="s">
        <v>6426</v>
      </c>
      <c r="X813" s="452" t="s">
        <v>64</v>
      </c>
      <c r="Y813" s="452" t="s">
        <v>420</v>
      </c>
      <c r="Z813" s="452" t="s">
        <v>1840</v>
      </c>
      <c r="AA813" s="452" t="s">
        <v>6852</v>
      </c>
      <c r="AB813" s="452" t="s">
        <v>6849</v>
      </c>
      <c r="AC813" s="452" t="s">
        <v>6853</v>
      </c>
      <c r="AD813" s="452">
        <v>35.0</v>
      </c>
      <c r="AH813" s="452">
        <v>0.0</v>
      </c>
      <c r="AI813" s="452" t="s">
        <v>6854</v>
      </c>
      <c r="AJ813" s="452" t="s">
        <v>6849</v>
      </c>
    </row>
    <row r="814" ht="15.75" customHeight="1">
      <c r="A814" s="452">
        <v>8085.0</v>
      </c>
      <c r="B814" s="452" t="s">
        <v>36</v>
      </c>
      <c r="C814" s="452" t="s">
        <v>6147</v>
      </c>
      <c r="D814" s="452" t="s">
        <v>6855</v>
      </c>
      <c r="E814" s="452" t="s">
        <v>1209</v>
      </c>
      <c r="G814" s="452" t="s">
        <v>6856</v>
      </c>
      <c r="H814" s="452" t="s">
        <v>6857</v>
      </c>
      <c r="I814" s="452" t="s">
        <v>6858</v>
      </c>
      <c r="J814" s="452" t="s">
        <v>6859</v>
      </c>
      <c r="K814" s="452" t="s">
        <v>6860</v>
      </c>
      <c r="L814" s="452" t="s">
        <v>42</v>
      </c>
      <c r="M814" s="452" t="s">
        <v>420</v>
      </c>
      <c r="N814" s="452">
        <v>48075.0</v>
      </c>
      <c r="O814" s="452" t="s">
        <v>6861</v>
      </c>
      <c r="P814" s="452">
        <v>42.4775356505224</v>
      </c>
      <c r="Q814" s="452">
        <v>-83.2448132423297</v>
      </c>
      <c r="U814" s="452" t="s">
        <v>6862</v>
      </c>
      <c r="V814" s="452" t="s">
        <v>6858</v>
      </c>
      <c r="W814" s="452" t="s">
        <v>6863</v>
      </c>
      <c r="X814" s="452" t="s">
        <v>42</v>
      </c>
      <c r="Y814" s="452" t="s">
        <v>420</v>
      </c>
      <c r="Z814" s="452" t="s">
        <v>6357</v>
      </c>
      <c r="AA814" s="452" t="s">
        <v>6864</v>
      </c>
      <c r="AB814" s="452" t="s">
        <v>454</v>
      </c>
      <c r="AC814" s="452" t="s">
        <v>6865</v>
      </c>
      <c r="AD814" s="452">
        <v>30.0</v>
      </c>
      <c r="AF814" s="452" t="s">
        <v>6866</v>
      </c>
      <c r="AH814" s="452" t="s">
        <v>6861</v>
      </c>
      <c r="AK814" s="452" t="s">
        <v>6867</v>
      </c>
    </row>
    <row r="815" ht="15.75" customHeight="1">
      <c r="A815" s="452">
        <v>8086.0</v>
      </c>
      <c r="B815" s="452" t="s">
        <v>36</v>
      </c>
      <c r="C815" s="452" t="s">
        <v>6147</v>
      </c>
      <c r="D815" s="452" t="s">
        <v>6868</v>
      </c>
      <c r="E815" s="452" t="s">
        <v>1209</v>
      </c>
      <c r="G815" s="452" t="s">
        <v>6148</v>
      </c>
      <c r="H815" s="452" t="s">
        <v>6869</v>
      </c>
      <c r="I815" s="452" t="s">
        <v>6870</v>
      </c>
      <c r="J815" s="452" t="s">
        <v>6871</v>
      </c>
      <c r="K815" s="452" t="s">
        <v>6695</v>
      </c>
      <c r="L815" s="452" t="s">
        <v>243</v>
      </c>
      <c r="M815" s="452" t="s">
        <v>420</v>
      </c>
      <c r="N815" s="452">
        <v>97008.0</v>
      </c>
      <c r="O815" s="452" t="s">
        <v>6872</v>
      </c>
      <c r="P815" s="452">
        <v>45.4607085562118</v>
      </c>
      <c r="Q815" s="452">
        <v>-122.788447915953</v>
      </c>
      <c r="R815" s="452">
        <v>11.0</v>
      </c>
      <c r="U815" s="452" t="s">
        <v>6873</v>
      </c>
      <c r="V815" s="452" t="s">
        <v>6870</v>
      </c>
      <c r="W815" s="452" t="s">
        <v>6695</v>
      </c>
      <c r="X815" s="452" t="s">
        <v>243</v>
      </c>
      <c r="Y815" s="452" t="s">
        <v>420</v>
      </c>
      <c r="Z815" s="452" t="s">
        <v>498</v>
      </c>
      <c r="AA815" s="452">
        <v>44773.0</v>
      </c>
      <c r="AB815" s="452" t="s">
        <v>6874</v>
      </c>
      <c r="AC815" s="452" t="s">
        <v>6875</v>
      </c>
      <c r="AD815" s="452">
        <v>26.0</v>
      </c>
      <c r="AJ815" s="452" t="s">
        <v>6870</v>
      </c>
    </row>
    <row r="816" ht="15.75" customHeight="1">
      <c r="A816" s="452">
        <v>8087.0</v>
      </c>
      <c r="B816" s="452" t="s">
        <v>36</v>
      </c>
      <c r="C816" s="452" t="s">
        <v>6147</v>
      </c>
      <c r="D816" s="452" t="s">
        <v>6868</v>
      </c>
      <c r="E816" s="452" t="s">
        <v>1209</v>
      </c>
      <c r="G816" s="452" t="s">
        <v>6178</v>
      </c>
      <c r="H816" s="452" t="s">
        <v>6876</v>
      </c>
      <c r="I816" s="452" t="s">
        <v>6870</v>
      </c>
      <c r="J816" s="452" t="s">
        <v>6871</v>
      </c>
      <c r="K816" s="452" t="s">
        <v>6695</v>
      </c>
      <c r="L816" s="452" t="s">
        <v>243</v>
      </c>
      <c r="M816" s="452" t="s">
        <v>420</v>
      </c>
      <c r="N816" s="452">
        <v>97008.0</v>
      </c>
      <c r="O816" s="452" t="s">
        <v>6872</v>
      </c>
      <c r="P816" s="452">
        <v>45.460753707316</v>
      </c>
      <c r="Q816" s="452">
        <v>-122.788480102375</v>
      </c>
      <c r="R816" s="452">
        <v>11.0</v>
      </c>
      <c r="U816" s="452" t="s">
        <v>6873</v>
      </c>
      <c r="V816" s="452" t="s">
        <v>6870</v>
      </c>
      <c r="W816" s="452" t="s">
        <v>6695</v>
      </c>
      <c r="X816" s="452" t="s">
        <v>243</v>
      </c>
      <c r="Y816" s="452" t="s">
        <v>420</v>
      </c>
      <c r="Z816" s="452" t="s">
        <v>498</v>
      </c>
      <c r="AA816" s="452">
        <v>44773.0</v>
      </c>
      <c r="AB816" s="452" t="s">
        <v>6874</v>
      </c>
      <c r="AC816" s="452" t="s">
        <v>6875</v>
      </c>
      <c r="AD816" s="452">
        <v>26.0</v>
      </c>
      <c r="AJ816" s="452" t="s">
        <v>6870</v>
      </c>
    </row>
    <row r="817" ht="15.75" customHeight="1">
      <c r="A817" s="452">
        <v>8088.0</v>
      </c>
      <c r="B817" s="452" t="s">
        <v>36</v>
      </c>
      <c r="C817" s="452" t="s">
        <v>6147</v>
      </c>
      <c r="D817" s="452" t="s">
        <v>6877</v>
      </c>
      <c r="E817" s="452" t="s">
        <v>812</v>
      </c>
      <c r="G817" s="452" t="s">
        <v>6189</v>
      </c>
      <c r="H817" s="452" t="s">
        <v>6189</v>
      </c>
      <c r="I817" s="452" t="s">
        <v>6878</v>
      </c>
      <c r="J817" s="452" t="s">
        <v>6879</v>
      </c>
      <c r="K817" s="452" t="s">
        <v>6880</v>
      </c>
      <c r="L817" s="452" t="s">
        <v>195</v>
      </c>
      <c r="M817" s="452" t="s">
        <v>420</v>
      </c>
      <c r="N817" s="452" t="s">
        <v>6881</v>
      </c>
      <c r="P817" s="452">
        <v>25.7613819840229</v>
      </c>
      <c r="Q817" s="452">
        <v>-80.1910379875975</v>
      </c>
      <c r="R817" s="452">
        <v>18.0</v>
      </c>
      <c r="U817" s="452" t="s">
        <v>6877</v>
      </c>
      <c r="V817" s="452" t="s">
        <v>6878</v>
      </c>
      <c r="W817" s="452" t="s">
        <v>6880</v>
      </c>
      <c r="X817" s="452" t="s">
        <v>195</v>
      </c>
      <c r="Y817" s="452" t="s">
        <v>420</v>
      </c>
      <c r="Z817" s="452" t="s">
        <v>498</v>
      </c>
      <c r="AA817" s="452">
        <v>44773.0</v>
      </c>
      <c r="AB817" s="452" t="s">
        <v>6882</v>
      </c>
      <c r="AC817" s="452" t="s">
        <v>6883</v>
      </c>
      <c r="AD817" s="452">
        <v>30.0</v>
      </c>
      <c r="AJ817" s="452" t="s">
        <v>6878</v>
      </c>
    </row>
    <row r="818" ht="15.75" customHeight="1">
      <c r="A818" s="452">
        <v>8089.0</v>
      </c>
      <c r="B818" s="452" t="s">
        <v>36</v>
      </c>
      <c r="C818" s="452" t="s">
        <v>6147</v>
      </c>
      <c r="D818" s="452" t="s">
        <v>6884</v>
      </c>
      <c r="E818" s="452" t="s">
        <v>812</v>
      </c>
      <c r="G818" s="452" t="s">
        <v>6885</v>
      </c>
      <c r="H818" s="452" t="s">
        <v>6886</v>
      </c>
      <c r="I818" s="452" t="s">
        <v>6887</v>
      </c>
      <c r="J818" s="452" t="s">
        <v>6888</v>
      </c>
      <c r="K818" s="452" t="s">
        <v>6889</v>
      </c>
      <c r="L818" s="452" t="s">
        <v>6890</v>
      </c>
      <c r="M818" s="452" t="s">
        <v>420</v>
      </c>
      <c r="N818" s="452">
        <v>82930.0</v>
      </c>
      <c r="O818" s="452" t="s">
        <v>6891</v>
      </c>
      <c r="P818" s="452">
        <v>41.2832344896866</v>
      </c>
      <c r="Q818" s="452">
        <v>-110.97371385767</v>
      </c>
      <c r="R818" s="452">
        <v>500.0</v>
      </c>
      <c r="U818" s="452" t="s">
        <v>6892</v>
      </c>
      <c r="V818" s="452" t="s">
        <v>6893</v>
      </c>
      <c r="W818" s="452" t="s">
        <v>6894</v>
      </c>
      <c r="X818" s="452" t="s">
        <v>6890</v>
      </c>
      <c r="Y818" s="452" t="s">
        <v>420</v>
      </c>
      <c r="Z818" s="452" t="s">
        <v>453</v>
      </c>
      <c r="AA818" s="452">
        <v>45440.0</v>
      </c>
      <c r="AB818" s="452" t="s">
        <v>454</v>
      </c>
      <c r="AC818" s="452" t="s">
        <v>6895</v>
      </c>
      <c r="AD818" s="452">
        <v>15.0</v>
      </c>
      <c r="AF818" s="452" t="s">
        <v>6896</v>
      </c>
      <c r="AH818" s="452" t="s">
        <v>6897</v>
      </c>
      <c r="AJ818" s="452" t="s">
        <v>454</v>
      </c>
      <c r="AK818" s="452" t="s">
        <v>6898</v>
      </c>
    </row>
    <row r="819" ht="15.75" customHeight="1">
      <c r="A819" s="452">
        <v>8090.0</v>
      </c>
      <c r="B819" s="452" t="s">
        <v>36</v>
      </c>
      <c r="C819" s="452" t="s">
        <v>6147</v>
      </c>
      <c r="D819" s="452" t="s">
        <v>6899</v>
      </c>
      <c r="E819" s="452" t="s">
        <v>1209</v>
      </c>
      <c r="G819" s="452" t="s">
        <v>6189</v>
      </c>
      <c r="H819" s="452" t="s">
        <v>6900</v>
      </c>
      <c r="I819" s="452" t="s">
        <v>6901</v>
      </c>
      <c r="J819" s="452" t="s">
        <v>6902</v>
      </c>
      <c r="K819" s="452" t="s">
        <v>5462</v>
      </c>
      <c r="L819" s="452" t="s">
        <v>86</v>
      </c>
      <c r="M819" s="452" t="s">
        <v>420</v>
      </c>
      <c r="N819" s="452">
        <v>60173.0</v>
      </c>
      <c r="O819" s="452" t="s">
        <v>6903</v>
      </c>
      <c r="P819" s="452">
        <v>42.0520610776124</v>
      </c>
      <c r="Q819" s="452">
        <v>-88.0321578583157</v>
      </c>
      <c r="R819" s="452">
        <v>10.0</v>
      </c>
      <c r="U819" s="452" t="s">
        <v>6899</v>
      </c>
      <c r="V819" s="452" t="s">
        <v>6901</v>
      </c>
      <c r="W819" s="452" t="s">
        <v>5462</v>
      </c>
      <c r="X819" s="452" t="s">
        <v>86</v>
      </c>
      <c r="Y819" s="452" t="s">
        <v>420</v>
      </c>
      <c r="Z819" s="452" t="s">
        <v>498</v>
      </c>
      <c r="AA819" s="452">
        <v>44773.0</v>
      </c>
      <c r="AB819" s="452" t="s">
        <v>6904</v>
      </c>
      <c r="AC819" s="452" t="s">
        <v>6905</v>
      </c>
      <c r="AD819" s="452">
        <v>28.0</v>
      </c>
      <c r="AJ819" s="452" t="s">
        <v>6906</v>
      </c>
    </row>
    <row r="820" ht="15.75" customHeight="1">
      <c r="A820" s="452">
        <v>8091.0</v>
      </c>
      <c r="B820" s="452" t="s">
        <v>36</v>
      </c>
      <c r="C820" s="452" t="s">
        <v>2757</v>
      </c>
      <c r="D820" s="452" t="s">
        <v>6907</v>
      </c>
      <c r="E820" s="452" t="s">
        <v>812</v>
      </c>
      <c r="G820" s="452" t="s">
        <v>6440</v>
      </c>
      <c r="H820" s="452" t="s">
        <v>6441</v>
      </c>
      <c r="I820" s="452" t="s">
        <v>6908</v>
      </c>
      <c r="J820" s="452" t="s">
        <v>6909</v>
      </c>
      <c r="K820" s="452" t="s">
        <v>884</v>
      </c>
      <c r="L820" s="452" t="s">
        <v>32</v>
      </c>
      <c r="M820" s="452" t="s">
        <v>420</v>
      </c>
      <c r="N820" s="452">
        <v>43604.0</v>
      </c>
      <c r="O820" s="452" t="s">
        <v>6910</v>
      </c>
      <c r="P820" s="452">
        <v>41.634436</v>
      </c>
      <c r="Q820" s="452">
        <v>-83.551385</v>
      </c>
      <c r="R820" s="452">
        <v>30.0</v>
      </c>
      <c r="U820" s="452" t="s">
        <v>6907</v>
      </c>
      <c r="V820" s="452" t="s">
        <v>6908</v>
      </c>
      <c r="W820" s="452" t="s">
        <v>884</v>
      </c>
      <c r="X820" s="452" t="s">
        <v>32</v>
      </c>
      <c r="Y820" s="452" t="s">
        <v>6311</v>
      </c>
      <c r="Z820" s="452" t="s">
        <v>486</v>
      </c>
      <c r="AA820" s="452">
        <v>45597.0</v>
      </c>
      <c r="AB820" s="452" t="s">
        <v>6908</v>
      </c>
      <c r="AC820" s="452" t="s">
        <v>6911</v>
      </c>
      <c r="AD820" s="452">
        <v>25.0</v>
      </c>
    </row>
    <row r="821" ht="15.75" customHeight="1">
      <c r="A821" s="452">
        <v>8092.0</v>
      </c>
      <c r="B821" s="452" t="s">
        <v>36</v>
      </c>
      <c r="C821" s="452" t="s">
        <v>6147</v>
      </c>
      <c r="D821" s="452" t="s">
        <v>6912</v>
      </c>
      <c r="E821" s="452" t="s">
        <v>1209</v>
      </c>
      <c r="G821" s="452" t="s">
        <v>6178</v>
      </c>
      <c r="H821" s="452" t="s">
        <v>6913</v>
      </c>
      <c r="I821" s="452" t="s">
        <v>6914</v>
      </c>
      <c r="J821" s="452" t="s">
        <v>6915</v>
      </c>
      <c r="K821" s="452" t="s">
        <v>6916</v>
      </c>
      <c r="L821" s="452" t="s">
        <v>42</v>
      </c>
      <c r="M821" s="452" t="s">
        <v>420</v>
      </c>
      <c r="N821" s="452">
        <v>48111.0</v>
      </c>
      <c r="O821" s="452" t="s">
        <v>6917</v>
      </c>
      <c r="P821" s="452">
        <v>42.2359891701217</v>
      </c>
      <c r="Q821" s="452">
        <v>-83.4403195144847</v>
      </c>
      <c r="R821" s="452">
        <v>220.0</v>
      </c>
      <c r="U821" s="452" t="s">
        <v>6912</v>
      </c>
      <c r="V821" s="452" t="s">
        <v>6914</v>
      </c>
      <c r="W821" s="452" t="s">
        <v>6918</v>
      </c>
      <c r="X821" s="452" t="s">
        <v>6919</v>
      </c>
      <c r="Y821" s="452" t="s">
        <v>2098</v>
      </c>
      <c r="Z821" s="452" t="s">
        <v>498</v>
      </c>
      <c r="AA821" s="452">
        <v>44773.0</v>
      </c>
      <c r="AB821" s="452" t="s">
        <v>6920</v>
      </c>
      <c r="AC821" s="452" t="s">
        <v>6921</v>
      </c>
      <c r="AD821" s="452">
        <v>32.0</v>
      </c>
      <c r="AJ821" s="452" t="s">
        <v>6922</v>
      </c>
    </row>
    <row r="822" ht="15.75" customHeight="1">
      <c r="A822" s="452">
        <v>8093.0</v>
      </c>
      <c r="B822" s="452" t="s">
        <v>36</v>
      </c>
      <c r="C822" s="452" t="s">
        <v>2757</v>
      </c>
      <c r="D822" s="452" t="s">
        <v>5820</v>
      </c>
      <c r="E822" s="452" t="s">
        <v>1209</v>
      </c>
      <c r="G822" s="452" t="s">
        <v>6807</v>
      </c>
      <c r="H822" s="452" t="s">
        <v>6923</v>
      </c>
      <c r="I822" s="452" t="s">
        <v>5824</v>
      </c>
      <c r="J822" s="452" t="s">
        <v>5825</v>
      </c>
      <c r="K822" s="452" t="s">
        <v>5826</v>
      </c>
      <c r="L822" s="452" t="s">
        <v>70</v>
      </c>
      <c r="M822" s="452" t="s">
        <v>420</v>
      </c>
      <c r="N822" s="452">
        <v>85224.0</v>
      </c>
      <c r="O822" s="452" t="s">
        <v>5827</v>
      </c>
      <c r="P822" s="452">
        <v>33.30372</v>
      </c>
      <c r="Q822" s="452">
        <v>-111.8796</v>
      </c>
      <c r="R822" s="452">
        <v>1000.0</v>
      </c>
      <c r="U822" s="452" t="s">
        <v>5820</v>
      </c>
      <c r="V822" s="452" t="s">
        <v>5824</v>
      </c>
      <c r="W822" s="452" t="s">
        <v>5826</v>
      </c>
      <c r="X822" s="452" t="s">
        <v>95</v>
      </c>
      <c r="Y822" s="452" t="s">
        <v>420</v>
      </c>
      <c r="Z822" s="452" t="s">
        <v>1840</v>
      </c>
      <c r="AA822" s="452" t="s">
        <v>6924</v>
      </c>
      <c r="AB822" s="452" t="s">
        <v>5824</v>
      </c>
      <c r="AC822" s="452" t="s">
        <v>6925</v>
      </c>
      <c r="AD822" s="452">
        <v>24.0</v>
      </c>
      <c r="AH822" s="452">
        <v>0.0</v>
      </c>
      <c r="AI822" s="452" t="s">
        <v>5831</v>
      </c>
      <c r="AJ822" s="452" t="s">
        <v>5830</v>
      </c>
    </row>
    <row r="823" ht="15.75" customHeight="1">
      <c r="A823" s="452">
        <v>8094.0</v>
      </c>
      <c r="B823" s="452" t="s">
        <v>36</v>
      </c>
      <c r="C823" s="452" t="s">
        <v>6147</v>
      </c>
      <c r="D823" s="452" t="s">
        <v>6926</v>
      </c>
      <c r="E823" s="452" t="s">
        <v>812</v>
      </c>
      <c r="G823" s="452" t="s">
        <v>6520</v>
      </c>
      <c r="H823" s="452" t="s">
        <v>6520</v>
      </c>
      <c r="I823" s="452" t="s">
        <v>1609</v>
      </c>
      <c r="J823" s="452" t="s">
        <v>1610</v>
      </c>
      <c r="K823" s="452" t="s">
        <v>1611</v>
      </c>
      <c r="L823" s="452" t="s">
        <v>141</v>
      </c>
      <c r="M823" s="452" t="s">
        <v>420</v>
      </c>
      <c r="N823" s="452">
        <v>31601.0</v>
      </c>
      <c r="O823" s="452" t="s">
        <v>1612</v>
      </c>
      <c r="P823" s="452">
        <v>30.8018188375497</v>
      </c>
      <c r="Q823" s="452">
        <v>-83.2868567164952</v>
      </c>
      <c r="R823" s="452">
        <v>44.0</v>
      </c>
      <c r="U823" s="452" t="s">
        <v>1613</v>
      </c>
      <c r="V823" s="452" t="s">
        <v>1609</v>
      </c>
      <c r="W823" s="452" t="s">
        <v>1614</v>
      </c>
      <c r="X823" s="452" t="s">
        <v>1615</v>
      </c>
      <c r="Y823" s="452" t="s">
        <v>1077</v>
      </c>
      <c r="Z823" s="452" t="s">
        <v>498</v>
      </c>
      <c r="AA823" s="452">
        <v>44773.0</v>
      </c>
      <c r="AB823" s="452" t="s">
        <v>6927</v>
      </c>
      <c r="AC823" s="452" t="s">
        <v>1618</v>
      </c>
      <c r="AD823" s="452">
        <v>27.0</v>
      </c>
      <c r="AE823" s="452" t="s">
        <v>6928</v>
      </c>
      <c r="AJ823" s="452" t="s">
        <v>1619</v>
      </c>
    </row>
    <row r="824" ht="15.75" customHeight="1">
      <c r="A824" s="452">
        <v>8095.0</v>
      </c>
      <c r="B824" s="452" t="s">
        <v>36</v>
      </c>
      <c r="C824" s="452" t="s">
        <v>2757</v>
      </c>
      <c r="D824" s="452" t="s">
        <v>6929</v>
      </c>
      <c r="E824" s="452" t="s">
        <v>1209</v>
      </c>
      <c r="G824" s="452" t="s">
        <v>6807</v>
      </c>
      <c r="H824" s="452" t="s">
        <v>6930</v>
      </c>
      <c r="I824" s="452" t="s">
        <v>6931</v>
      </c>
      <c r="J824" s="452" t="s">
        <v>6932</v>
      </c>
      <c r="K824" s="452" t="s">
        <v>940</v>
      </c>
      <c r="L824" s="452" t="s">
        <v>26</v>
      </c>
      <c r="M824" s="452" t="s">
        <v>420</v>
      </c>
      <c r="N824" s="452">
        <v>94115.0</v>
      </c>
      <c r="O824" s="452" t="s">
        <v>6933</v>
      </c>
      <c r="P824" s="452">
        <v>38.0923691816194</v>
      </c>
      <c r="Q824" s="452">
        <v>-122.419101939763</v>
      </c>
      <c r="R824" s="452">
        <v>5.0</v>
      </c>
      <c r="U824" s="452" t="s">
        <v>6929</v>
      </c>
      <c r="V824" s="452" t="s">
        <v>6931</v>
      </c>
      <c r="W824" s="452" t="s">
        <v>940</v>
      </c>
      <c r="X824" s="452" t="s">
        <v>26</v>
      </c>
      <c r="Y824" s="452" t="s">
        <v>420</v>
      </c>
      <c r="Z824" s="452" t="s">
        <v>1840</v>
      </c>
      <c r="AA824" s="452" t="s">
        <v>6934</v>
      </c>
      <c r="AB824" s="452" t="s">
        <v>6931</v>
      </c>
      <c r="AC824" s="452" t="s">
        <v>6935</v>
      </c>
      <c r="AD824" s="452">
        <v>23.0</v>
      </c>
      <c r="AE824" s="452" t="s">
        <v>6936</v>
      </c>
      <c r="AH824" s="452">
        <v>0.0</v>
      </c>
      <c r="AI824" s="452" t="s">
        <v>6937</v>
      </c>
      <c r="AJ824" s="452" t="s">
        <v>6931</v>
      </c>
    </row>
    <row r="825" ht="15.75" customHeight="1">
      <c r="A825" s="452">
        <v>8096.0</v>
      </c>
      <c r="B825" s="452" t="s">
        <v>36</v>
      </c>
      <c r="C825" s="452" t="s">
        <v>6147</v>
      </c>
      <c r="D825" s="452" t="s">
        <v>6938</v>
      </c>
      <c r="E825" s="452" t="s">
        <v>812</v>
      </c>
      <c r="G825" s="452" t="s">
        <v>6939</v>
      </c>
      <c r="H825" s="452" t="s">
        <v>6421</v>
      </c>
      <c r="I825" s="452" t="s">
        <v>6940</v>
      </c>
      <c r="J825" s="452" t="s">
        <v>6941</v>
      </c>
      <c r="K825" s="452" t="s">
        <v>6942</v>
      </c>
      <c r="L825" s="452" t="s">
        <v>250</v>
      </c>
      <c r="M825" s="452" t="s">
        <v>420</v>
      </c>
      <c r="N825" s="452" t="s">
        <v>6943</v>
      </c>
      <c r="O825" s="452" t="s">
        <v>6944</v>
      </c>
      <c r="P825" s="452">
        <v>40.8172334258352</v>
      </c>
      <c r="Q825" s="452">
        <v>-74.1015528037973</v>
      </c>
      <c r="R825" s="452">
        <v>100.0</v>
      </c>
      <c r="U825" s="452" t="s">
        <v>6945</v>
      </c>
      <c r="V825" s="452" t="s">
        <v>6946</v>
      </c>
      <c r="W825" s="452" t="s">
        <v>6947</v>
      </c>
      <c r="X825" s="452" t="s">
        <v>86</v>
      </c>
      <c r="Y825" s="452" t="s">
        <v>420</v>
      </c>
      <c r="Z825" s="452" t="s">
        <v>498</v>
      </c>
      <c r="AA825" s="452">
        <v>45289.0</v>
      </c>
      <c r="AB825" s="452" t="s">
        <v>6948</v>
      </c>
      <c r="AC825" s="452" t="s">
        <v>6949</v>
      </c>
      <c r="AD825" s="452">
        <v>30.0</v>
      </c>
    </row>
    <row r="826" ht="15.75" customHeight="1">
      <c r="A826" s="452">
        <v>8097.0</v>
      </c>
      <c r="B826" s="452" t="s">
        <v>36</v>
      </c>
      <c r="C826" s="452" t="s">
        <v>6147</v>
      </c>
      <c r="D826" s="452" t="s">
        <v>2605</v>
      </c>
      <c r="E826" s="452" t="s">
        <v>1209</v>
      </c>
      <c r="G826" s="452" t="s">
        <v>6148</v>
      </c>
      <c r="H826" s="452" t="s">
        <v>6421</v>
      </c>
      <c r="I826" s="452" t="s">
        <v>6950</v>
      </c>
      <c r="J826" s="452" t="s">
        <v>2608</v>
      </c>
      <c r="K826" s="452" t="s">
        <v>2015</v>
      </c>
      <c r="L826" s="452" t="s">
        <v>70</v>
      </c>
      <c r="M826" s="452" t="s">
        <v>420</v>
      </c>
      <c r="N826" s="452">
        <v>85756.0</v>
      </c>
      <c r="O826" s="452" t="s">
        <v>2609</v>
      </c>
      <c r="P826" s="452">
        <v>32.1254550894354</v>
      </c>
      <c r="Q826" s="452">
        <v>-110.929678675975</v>
      </c>
      <c r="R826" s="452">
        <v>82.0</v>
      </c>
      <c r="U826" s="452" t="s">
        <v>2605</v>
      </c>
      <c r="V826" s="452" t="s">
        <v>6950</v>
      </c>
      <c r="W826" s="452" t="s">
        <v>2015</v>
      </c>
      <c r="X826" s="452" t="s">
        <v>70</v>
      </c>
      <c r="Y826" s="452" t="s">
        <v>420</v>
      </c>
      <c r="Z826" s="452" t="s">
        <v>498</v>
      </c>
      <c r="AA826" s="452">
        <v>44773.0</v>
      </c>
      <c r="AB826" s="452" t="s">
        <v>6951</v>
      </c>
      <c r="AC826" s="452" t="s">
        <v>6952</v>
      </c>
      <c r="AD826" s="452">
        <v>23.0</v>
      </c>
      <c r="AE826" s="452" t="s">
        <v>6953</v>
      </c>
      <c r="AJ826" s="452" t="s">
        <v>6950</v>
      </c>
    </row>
    <row r="827" ht="15.75" customHeight="1">
      <c r="A827" s="452">
        <v>8098.0</v>
      </c>
      <c r="B827" s="452" t="s">
        <v>36</v>
      </c>
      <c r="C827" s="452" t="s">
        <v>6147</v>
      </c>
      <c r="D827" s="452" t="s">
        <v>6954</v>
      </c>
      <c r="E827" s="452" t="s">
        <v>812</v>
      </c>
      <c r="G827" s="452" t="s">
        <v>6178</v>
      </c>
      <c r="H827" s="452" t="s">
        <v>6955</v>
      </c>
      <c r="I827" s="452" t="s">
        <v>6956</v>
      </c>
      <c r="J827" s="452" t="s">
        <v>6957</v>
      </c>
      <c r="K827" s="452" t="s">
        <v>1114</v>
      </c>
      <c r="L827" s="452" t="s">
        <v>22</v>
      </c>
      <c r="M827" s="452" t="s">
        <v>618</v>
      </c>
      <c r="N827" s="452" t="s">
        <v>6958</v>
      </c>
      <c r="O827" s="452" t="s">
        <v>6959</v>
      </c>
      <c r="P827" s="452">
        <v>45.5571238420848</v>
      </c>
      <c r="Q827" s="452">
        <v>-73.5863731170312</v>
      </c>
      <c r="R827" s="452" t="s">
        <v>420</v>
      </c>
      <c r="U827" s="452" t="s">
        <v>6954</v>
      </c>
      <c r="V827" s="452" t="s">
        <v>6956</v>
      </c>
      <c r="W827" s="452" t="s">
        <v>1114</v>
      </c>
      <c r="X827" s="452" t="s">
        <v>22</v>
      </c>
      <c r="Y827" s="452" t="s">
        <v>618</v>
      </c>
      <c r="Z827" s="452" t="s">
        <v>445</v>
      </c>
      <c r="AA827" s="452">
        <v>45336.0</v>
      </c>
      <c r="AB827" s="452" t="s">
        <v>454</v>
      </c>
      <c r="AC827" s="452" t="s">
        <v>6960</v>
      </c>
      <c r="AD827" s="452">
        <v>30.0</v>
      </c>
      <c r="AF827" s="452" t="s">
        <v>6961</v>
      </c>
      <c r="AH827" s="452" t="s">
        <v>6962</v>
      </c>
      <c r="AK827" s="452" t="s">
        <v>6963</v>
      </c>
    </row>
    <row r="828" ht="15.75" customHeight="1">
      <c r="A828" s="452">
        <v>8099.0</v>
      </c>
      <c r="B828" s="452" t="s">
        <v>36</v>
      </c>
      <c r="C828" s="452" t="s">
        <v>6147</v>
      </c>
      <c r="D828" s="452" t="s">
        <v>6964</v>
      </c>
      <c r="E828" s="452" t="s">
        <v>1209</v>
      </c>
      <c r="G828" s="452" t="s">
        <v>6148</v>
      </c>
      <c r="H828" s="452" t="s">
        <v>6421</v>
      </c>
      <c r="I828" s="452" t="s">
        <v>6965</v>
      </c>
      <c r="J828" s="452" t="s">
        <v>6966</v>
      </c>
      <c r="K828" s="452" t="s">
        <v>908</v>
      </c>
      <c r="L828" s="452" t="s">
        <v>42</v>
      </c>
      <c r="M828" s="452" t="s">
        <v>420</v>
      </c>
      <c r="N828" s="452">
        <v>48108.0</v>
      </c>
      <c r="O828" s="452" t="s">
        <v>6967</v>
      </c>
      <c r="P828" s="452">
        <v>42.2194652442965</v>
      </c>
      <c r="Q828" s="452">
        <v>-83.7323223872524</v>
      </c>
      <c r="U828" s="452" t="s">
        <v>6964</v>
      </c>
      <c r="V828" s="452" t="s">
        <v>6965</v>
      </c>
      <c r="W828" s="452" t="s">
        <v>6968</v>
      </c>
      <c r="X828" s="452" t="s">
        <v>95</v>
      </c>
      <c r="Y828" s="452" t="s">
        <v>420</v>
      </c>
      <c r="Z828" s="452" t="s">
        <v>498</v>
      </c>
      <c r="AA828" s="452">
        <v>44773.0</v>
      </c>
      <c r="AB828" s="452" t="s">
        <v>6969</v>
      </c>
      <c r="AC828" s="452" t="s">
        <v>6970</v>
      </c>
      <c r="AD828" s="452">
        <v>27.0</v>
      </c>
      <c r="AE828" s="452" t="s">
        <v>6971</v>
      </c>
      <c r="AJ828" s="452" t="s">
        <v>6972</v>
      </c>
    </row>
    <row r="829" ht="15.75" customHeight="1">
      <c r="A829" s="452">
        <v>8100.0</v>
      </c>
      <c r="B829" s="452" t="s">
        <v>36</v>
      </c>
      <c r="C829" s="452" t="s">
        <v>6147</v>
      </c>
      <c r="D829" s="452" t="s">
        <v>6973</v>
      </c>
      <c r="E829" s="452" t="s">
        <v>1209</v>
      </c>
      <c r="G829" s="452" t="s">
        <v>6529</v>
      </c>
      <c r="H829" s="452" t="s">
        <v>6974</v>
      </c>
      <c r="I829" s="452" t="s">
        <v>6975</v>
      </c>
      <c r="J829" s="452" t="s">
        <v>6976</v>
      </c>
      <c r="K829" s="452" t="s">
        <v>5600</v>
      </c>
      <c r="L829" s="452" t="s">
        <v>4566</v>
      </c>
      <c r="M829" s="452" t="s">
        <v>420</v>
      </c>
      <c r="N829" s="452">
        <v>73105.0</v>
      </c>
      <c r="O829" s="452" t="s">
        <v>6977</v>
      </c>
      <c r="P829" s="452">
        <v>35.3769275632952</v>
      </c>
      <c r="Q829" s="452">
        <v>-97.5427243623545</v>
      </c>
      <c r="R829" s="452">
        <v>70.0</v>
      </c>
      <c r="U829" s="452" t="s">
        <v>6978</v>
      </c>
      <c r="V829" s="452" t="s">
        <v>6975</v>
      </c>
      <c r="W829" s="452" t="s">
        <v>5600</v>
      </c>
      <c r="X829" s="452" t="s">
        <v>4566</v>
      </c>
      <c r="Y829" s="452" t="s">
        <v>420</v>
      </c>
      <c r="Z829" s="452" t="s">
        <v>498</v>
      </c>
      <c r="AA829" s="452">
        <v>44773.0</v>
      </c>
      <c r="AB829" s="452" t="s">
        <v>6979</v>
      </c>
      <c r="AC829" s="452" t="s">
        <v>6980</v>
      </c>
      <c r="AD829" s="452">
        <v>22.0</v>
      </c>
      <c r="AJ829" s="452" t="s">
        <v>6975</v>
      </c>
    </row>
    <row r="830" ht="15.75" customHeight="1">
      <c r="A830" s="452">
        <v>8101.0</v>
      </c>
      <c r="B830" s="452" t="s">
        <v>36</v>
      </c>
      <c r="C830" s="452" t="s">
        <v>6147</v>
      </c>
      <c r="D830" s="452" t="s">
        <v>6981</v>
      </c>
      <c r="E830" s="452" t="s">
        <v>812</v>
      </c>
      <c r="G830" s="452" t="s">
        <v>6329</v>
      </c>
      <c r="H830" s="452" t="s">
        <v>6982</v>
      </c>
      <c r="I830" s="452" t="s">
        <v>6983</v>
      </c>
      <c r="J830" s="452" t="s">
        <v>6984</v>
      </c>
      <c r="K830" s="452" t="s">
        <v>6985</v>
      </c>
      <c r="L830" s="452" t="s">
        <v>22</v>
      </c>
      <c r="M830" s="452" t="s">
        <v>618</v>
      </c>
      <c r="N830" s="452" t="s">
        <v>6986</v>
      </c>
      <c r="O830" s="452" t="s">
        <v>6987</v>
      </c>
      <c r="P830" s="452">
        <v>45.5715096893633</v>
      </c>
      <c r="Q830" s="452">
        <v>-73.7763737458665</v>
      </c>
      <c r="R830" s="452" t="s">
        <v>618</v>
      </c>
      <c r="U830" s="452" t="s">
        <v>6981</v>
      </c>
      <c r="V830" s="452" t="s">
        <v>6983</v>
      </c>
      <c r="W830" s="452" t="s">
        <v>1114</v>
      </c>
      <c r="X830" s="452" t="s">
        <v>22</v>
      </c>
      <c r="Y830" s="452" t="s">
        <v>618</v>
      </c>
      <c r="Z830" s="452" t="s">
        <v>445</v>
      </c>
      <c r="AA830" s="452">
        <v>45336.0</v>
      </c>
      <c r="AB830" s="452" t="s">
        <v>454</v>
      </c>
      <c r="AC830" s="452" t="s">
        <v>6988</v>
      </c>
      <c r="AD830" s="452">
        <v>21.0</v>
      </c>
      <c r="AF830" s="452" t="s">
        <v>6989</v>
      </c>
      <c r="AH830" s="452" t="s">
        <v>6987</v>
      </c>
      <c r="AK830" s="452" t="s">
        <v>6990</v>
      </c>
    </row>
    <row r="831" ht="15.75" customHeight="1">
      <c r="A831" s="452">
        <v>8102.0</v>
      </c>
      <c r="B831" s="452" t="s">
        <v>36</v>
      </c>
      <c r="C831" s="452" t="s">
        <v>2757</v>
      </c>
      <c r="D831" s="452" t="s">
        <v>5906</v>
      </c>
      <c r="E831" s="452" t="s">
        <v>1209</v>
      </c>
      <c r="G831" s="452" t="s">
        <v>6991</v>
      </c>
      <c r="H831" s="452" t="s">
        <v>6992</v>
      </c>
      <c r="I831" s="452" t="s">
        <v>5909</v>
      </c>
      <c r="J831" s="452" t="s">
        <v>5910</v>
      </c>
      <c r="K831" s="452" t="s">
        <v>5911</v>
      </c>
      <c r="L831" s="452" t="s">
        <v>179</v>
      </c>
      <c r="M831" s="452" t="s">
        <v>420</v>
      </c>
      <c r="N831" s="452">
        <v>15108.0</v>
      </c>
      <c r="O831" s="452" t="s">
        <v>6993</v>
      </c>
      <c r="P831" s="452">
        <v>40.45638</v>
      </c>
      <c r="Q831" s="452">
        <v>-80.17638</v>
      </c>
      <c r="R831" s="452">
        <v>51.0</v>
      </c>
      <c r="U831" s="452" t="s">
        <v>5906</v>
      </c>
      <c r="V831" s="452" t="s">
        <v>5909</v>
      </c>
      <c r="W831" s="452" t="s">
        <v>5911</v>
      </c>
      <c r="X831" s="452" t="s">
        <v>179</v>
      </c>
      <c r="Y831" s="452" t="s">
        <v>420</v>
      </c>
      <c r="Z831" s="452" t="s">
        <v>752</v>
      </c>
      <c r="AA831" s="452">
        <v>45503.0</v>
      </c>
      <c r="AB831" s="452" t="s">
        <v>5909</v>
      </c>
      <c r="AC831" s="452" t="s">
        <v>6994</v>
      </c>
      <c r="AD831" s="452">
        <v>23.0</v>
      </c>
      <c r="AH831" s="452">
        <v>0.0</v>
      </c>
      <c r="AI831" s="452" t="s">
        <v>6995</v>
      </c>
      <c r="AJ831" s="452" t="s">
        <v>6996</v>
      </c>
    </row>
    <row r="832" ht="15.75" customHeight="1">
      <c r="A832" s="452">
        <v>8103.0</v>
      </c>
      <c r="B832" s="452" t="s">
        <v>36</v>
      </c>
      <c r="C832" s="452" t="s">
        <v>2757</v>
      </c>
      <c r="D832" s="452" t="s">
        <v>6997</v>
      </c>
      <c r="E832" s="452" t="s">
        <v>812</v>
      </c>
      <c r="G832" s="452" t="s">
        <v>6998</v>
      </c>
      <c r="H832" s="452" t="s">
        <v>6999</v>
      </c>
      <c r="I832" s="452" t="s">
        <v>7000</v>
      </c>
      <c r="J832" s="452" t="s">
        <v>7001</v>
      </c>
      <c r="K832" s="452" t="s">
        <v>5070</v>
      </c>
      <c r="L832" s="452" t="s">
        <v>248</v>
      </c>
      <c r="M832" s="452" t="s">
        <v>420</v>
      </c>
      <c r="N832" s="452" t="s">
        <v>7002</v>
      </c>
      <c r="O832" s="452" t="s">
        <v>7003</v>
      </c>
      <c r="P832" s="452">
        <v>42.398342484915</v>
      </c>
      <c r="Q832" s="452">
        <v>-71.1500697463413</v>
      </c>
      <c r="R832" s="452">
        <v>5000.0</v>
      </c>
      <c r="U832" s="452" t="s">
        <v>6997</v>
      </c>
      <c r="V832" s="452" t="s">
        <v>7000</v>
      </c>
      <c r="W832" s="452" t="s">
        <v>4467</v>
      </c>
      <c r="Y832" s="452" t="s">
        <v>2301</v>
      </c>
      <c r="Z832" s="452" t="s">
        <v>486</v>
      </c>
      <c r="AA832" s="452">
        <v>45689.0</v>
      </c>
      <c r="AB832" s="452" t="s">
        <v>7004</v>
      </c>
      <c r="AC832" s="452" t="s">
        <v>7005</v>
      </c>
      <c r="AD832" s="452">
        <v>18.0</v>
      </c>
      <c r="AH832" s="452">
        <v>0.0</v>
      </c>
    </row>
    <row r="833" ht="15.75" customHeight="1">
      <c r="A833" s="452">
        <v>8104.0</v>
      </c>
      <c r="B833" s="452" t="s">
        <v>36</v>
      </c>
      <c r="C833" s="452" t="s">
        <v>6147</v>
      </c>
      <c r="D833" s="452" t="s">
        <v>7006</v>
      </c>
      <c r="E833" s="452" t="s">
        <v>812</v>
      </c>
      <c r="G833" s="452" t="s">
        <v>7007</v>
      </c>
      <c r="H833" s="452" t="s">
        <v>7008</v>
      </c>
      <c r="I833" s="452" t="s">
        <v>7009</v>
      </c>
      <c r="J833" s="452" t="s">
        <v>7010</v>
      </c>
      <c r="K833" s="452" t="s">
        <v>7011</v>
      </c>
      <c r="L833" s="452" t="s">
        <v>114</v>
      </c>
      <c r="M833" s="452" t="s">
        <v>420</v>
      </c>
      <c r="N833" s="452">
        <v>80020.0</v>
      </c>
      <c r="O833" s="452" t="s">
        <v>7012</v>
      </c>
      <c r="P833" s="452">
        <v>39.9258598272046</v>
      </c>
      <c r="Q833" s="452">
        <v>-105.09475563118</v>
      </c>
      <c r="R833" s="452">
        <v>5.0</v>
      </c>
      <c r="U833" s="452" t="s">
        <v>7006</v>
      </c>
      <c r="V833" s="452" t="s">
        <v>7009</v>
      </c>
      <c r="W833" s="452" t="s">
        <v>7011</v>
      </c>
      <c r="X833" s="452" t="s">
        <v>114</v>
      </c>
      <c r="Y833" s="452" t="s">
        <v>420</v>
      </c>
      <c r="Z833" s="452" t="s">
        <v>498</v>
      </c>
      <c r="AA833" s="452">
        <v>44773.0</v>
      </c>
      <c r="AB833" s="452" t="s">
        <v>7013</v>
      </c>
      <c r="AC833" s="452" t="s">
        <v>7014</v>
      </c>
      <c r="AD833" s="452">
        <v>29.0</v>
      </c>
      <c r="AE833" s="452" t="s">
        <v>7015</v>
      </c>
      <c r="AJ833" s="452" t="s">
        <v>7016</v>
      </c>
    </row>
    <row r="834" ht="15.75" customHeight="1">
      <c r="A834" s="452">
        <v>8105.0</v>
      </c>
      <c r="B834" s="452" t="s">
        <v>158</v>
      </c>
      <c r="C834" s="452" t="s">
        <v>6147</v>
      </c>
      <c r="D834" s="452" t="s">
        <v>7017</v>
      </c>
      <c r="E834" s="452" t="s">
        <v>812</v>
      </c>
      <c r="G834" s="452" t="s">
        <v>6178</v>
      </c>
      <c r="H834" s="452" t="s">
        <v>7018</v>
      </c>
      <c r="I834" s="452" t="s">
        <v>7019</v>
      </c>
      <c r="J834" s="452" t="s">
        <v>7020</v>
      </c>
      <c r="K834" s="452" t="s">
        <v>908</v>
      </c>
      <c r="L834" s="452" t="s">
        <v>42</v>
      </c>
      <c r="M834" s="452" t="s">
        <v>420</v>
      </c>
      <c r="N834" s="452" t="s">
        <v>7021</v>
      </c>
      <c r="O834" s="452" t="s">
        <v>7022</v>
      </c>
      <c r="P834" s="452">
        <v>42.2260208730191</v>
      </c>
      <c r="Q834" s="452">
        <v>-83.7203236134945</v>
      </c>
      <c r="R834" s="452">
        <v>5.0</v>
      </c>
      <c r="U834" s="452" t="s">
        <v>7017</v>
      </c>
      <c r="V834" s="452" t="s">
        <v>7019</v>
      </c>
      <c r="W834" s="452" t="s">
        <v>908</v>
      </c>
      <c r="X834" s="452" t="s">
        <v>42</v>
      </c>
      <c r="Y834" s="452" t="s">
        <v>420</v>
      </c>
      <c r="Z834" s="452" t="s">
        <v>453</v>
      </c>
      <c r="AA834" s="452">
        <v>45412.0</v>
      </c>
      <c r="AB834" s="452" t="s">
        <v>454</v>
      </c>
      <c r="AC834" s="452" t="s">
        <v>7023</v>
      </c>
      <c r="AD834" s="452">
        <v>26.0</v>
      </c>
      <c r="AF834" s="452" t="s">
        <v>7024</v>
      </c>
      <c r="AH834" s="452" t="s">
        <v>7025</v>
      </c>
      <c r="AK834" s="452" t="s">
        <v>7026</v>
      </c>
    </row>
    <row r="835" ht="15.75" customHeight="1">
      <c r="A835" s="452">
        <v>8106.0</v>
      </c>
      <c r="B835" s="452" t="s">
        <v>36</v>
      </c>
      <c r="C835" s="452" t="s">
        <v>6147</v>
      </c>
      <c r="D835" s="452" t="s">
        <v>7027</v>
      </c>
      <c r="E835" s="452" t="s">
        <v>812</v>
      </c>
      <c r="G835" s="452" t="s">
        <v>6529</v>
      </c>
      <c r="H835" s="452" t="s">
        <v>7028</v>
      </c>
      <c r="I835" s="452" t="s">
        <v>7029</v>
      </c>
      <c r="J835" s="452" t="s">
        <v>7030</v>
      </c>
      <c r="K835" s="452" t="s">
        <v>3780</v>
      </c>
      <c r="L835" s="452" t="s">
        <v>26</v>
      </c>
      <c r="M835" s="452" t="s">
        <v>420</v>
      </c>
      <c r="N835" s="452">
        <v>95054.0</v>
      </c>
      <c r="O835" s="452" t="s">
        <v>7031</v>
      </c>
      <c r="P835" s="452">
        <v>37.3899900093318</v>
      </c>
      <c r="Q835" s="452">
        <v>-121.961028306132</v>
      </c>
      <c r="R835" s="452">
        <v>12.0</v>
      </c>
      <c r="U835" s="452" t="s">
        <v>5945</v>
      </c>
      <c r="V835" s="452" t="s">
        <v>7032</v>
      </c>
      <c r="W835" s="452" t="s">
        <v>7033</v>
      </c>
      <c r="X835" s="452" t="s">
        <v>786</v>
      </c>
      <c r="Y835" s="452" t="s">
        <v>659</v>
      </c>
      <c r="Z835" s="452" t="s">
        <v>486</v>
      </c>
      <c r="AA835" s="452">
        <v>45580.0</v>
      </c>
      <c r="AB835" s="452" t="s">
        <v>454</v>
      </c>
      <c r="AC835" s="452" t="s">
        <v>7034</v>
      </c>
      <c r="AD835" s="452">
        <v>16.0</v>
      </c>
      <c r="AF835" s="452" t="s">
        <v>7035</v>
      </c>
      <c r="AH835" s="452" t="s">
        <v>7036</v>
      </c>
      <c r="AK835" s="452" t="s">
        <v>7037</v>
      </c>
    </row>
    <row r="836" ht="15.75" customHeight="1">
      <c r="A836" s="452">
        <v>8107.0</v>
      </c>
      <c r="B836" s="452" t="s">
        <v>36</v>
      </c>
      <c r="C836" s="452" t="s">
        <v>6147</v>
      </c>
      <c r="D836" s="452" t="s">
        <v>7038</v>
      </c>
      <c r="E836" s="452" t="s">
        <v>1209</v>
      </c>
      <c r="G836" s="452" t="s">
        <v>6148</v>
      </c>
      <c r="H836" s="452" t="s">
        <v>6421</v>
      </c>
      <c r="I836" s="452" t="s">
        <v>7039</v>
      </c>
      <c r="J836" s="452" t="s">
        <v>7040</v>
      </c>
      <c r="K836" s="452" t="s">
        <v>7041</v>
      </c>
      <c r="L836" s="452" t="s">
        <v>86</v>
      </c>
      <c r="M836" s="452" t="s">
        <v>420</v>
      </c>
      <c r="N836" s="452">
        <v>60062.0</v>
      </c>
      <c r="O836" s="452" t="s">
        <v>7042</v>
      </c>
      <c r="P836" s="452">
        <v>42.1463253463234</v>
      </c>
      <c r="Q836" s="452">
        <v>-87.8464252379354</v>
      </c>
      <c r="U836" s="452" t="s">
        <v>7043</v>
      </c>
      <c r="V836" s="452" t="s">
        <v>7039</v>
      </c>
      <c r="W836" s="452" t="s">
        <v>7041</v>
      </c>
      <c r="X836" s="452" t="s">
        <v>86</v>
      </c>
      <c r="Y836" s="452" t="s">
        <v>420</v>
      </c>
      <c r="Z836" s="452" t="s">
        <v>498</v>
      </c>
      <c r="AA836" s="452">
        <v>45289.0</v>
      </c>
      <c r="AB836" s="452" t="s">
        <v>7044</v>
      </c>
      <c r="AC836" s="452" t="s">
        <v>7045</v>
      </c>
      <c r="AD836" s="452">
        <v>30.0</v>
      </c>
      <c r="AE836" s="452" t="s">
        <v>7046</v>
      </c>
    </row>
    <row r="837" ht="15.75" customHeight="1">
      <c r="A837" s="452">
        <v>8108.0</v>
      </c>
      <c r="B837" s="452" t="s">
        <v>55</v>
      </c>
      <c r="C837" s="452" t="s">
        <v>6147</v>
      </c>
      <c r="D837" s="452" t="s">
        <v>7047</v>
      </c>
      <c r="E837" s="452" t="s">
        <v>1209</v>
      </c>
      <c r="G837" s="452" t="s">
        <v>6148</v>
      </c>
      <c r="H837" s="452" t="s">
        <v>6421</v>
      </c>
      <c r="I837" s="452" t="s">
        <v>1853</v>
      </c>
      <c r="J837" s="452" t="s">
        <v>7048</v>
      </c>
      <c r="K837" s="452" t="s">
        <v>1855</v>
      </c>
      <c r="L837" s="452" t="s">
        <v>60</v>
      </c>
      <c r="M837" s="452" t="s">
        <v>420</v>
      </c>
      <c r="N837" s="452">
        <v>37416.0</v>
      </c>
      <c r="O837" s="452" t="s">
        <v>7049</v>
      </c>
      <c r="P837" s="452">
        <v>35.0771</v>
      </c>
      <c r="Q837" s="452">
        <v>-85.13056</v>
      </c>
      <c r="R837" s="452">
        <v>5500.0</v>
      </c>
      <c r="U837" s="452" t="s">
        <v>7050</v>
      </c>
      <c r="V837" s="452" t="s">
        <v>2713</v>
      </c>
      <c r="W837" s="452" t="s">
        <v>2714</v>
      </c>
      <c r="Y837" s="452" t="s">
        <v>659</v>
      </c>
      <c r="Z837" s="452" t="s">
        <v>486</v>
      </c>
      <c r="AA837" s="452">
        <v>45627.0</v>
      </c>
      <c r="AB837" s="452" t="s">
        <v>7051</v>
      </c>
      <c r="AC837" s="452" t="s">
        <v>7052</v>
      </c>
      <c r="AD837" s="452">
        <v>17.0</v>
      </c>
    </row>
    <row r="838" ht="15.75" customHeight="1">
      <c r="A838" s="452">
        <v>8109.0</v>
      </c>
      <c r="B838" s="452" t="s">
        <v>36</v>
      </c>
      <c r="C838" s="452" t="s">
        <v>2757</v>
      </c>
      <c r="D838" s="452" t="s">
        <v>7053</v>
      </c>
      <c r="E838" s="452" t="s">
        <v>1209</v>
      </c>
      <c r="G838" s="452" t="s">
        <v>6178</v>
      </c>
      <c r="H838" s="452" t="s">
        <v>7054</v>
      </c>
      <c r="I838" s="452" t="s">
        <v>7055</v>
      </c>
      <c r="J838" s="452" t="s">
        <v>7056</v>
      </c>
      <c r="K838" s="452" t="s">
        <v>1486</v>
      </c>
      <c r="L838" s="452" t="s">
        <v>26</v>
      </c>
      <c r="M838" s="452" t="s">
        <v>420</v>
      </c>
      <c r="N838" s="452">
        <v>90025.0</v>
      </c>
      <c r="P838" s="452">
        <v>34.047885</v>
      </c>
      <c r="Q838" s="452">
        <v>-118.461418</v>
      </c>
      <c r="R838" s="452">
        <v>60.0</v>
      </c>
      <c r="U838" s="452" t="s">
        <v>7053</v>
      </c>
      <c r="V838" s="452" t="s">
        <v>7055</v>
      </c>
      <c r="W838" s="452" t="s">
        <v>1486</v>
      </c>
      <c r="X838" s="452" t="s">
        <v>26</v>
      </c>
      <c r="Y838" s="452" t="s">
        <v>6311</v>
      </c>
      <c r="Z838" s="452" t="s">
        <v>752</v>
      </c>
      <c r="AA838" s="452">
        <v>45497.0</v>
      </c>
      <c r="AB838" s="452" t="s">
        <v>7055</v>
      </c>
      <c r="AC838" s="452" t="s">
        <v>7057</v>
      </c>
      <c r="AD838" s="452">
        <v>26.0</v>
      </c>
      <c r="AH838" s="452">
        <v>0.0</v>
      </c>
      <c r="AI838" s="452" t="s">
        <v>7058</v>
      </c>
      <c r="AJ838" s="452" t="s">
        <v>7059</v>
      </c>
    </row>
    <row r="839" ht="15.75" customHeight="1">
      <c r="A839" s="452">
        <v>8110.0</v>
      </c>
      <c r="B839" s="452" t="s">
        <v>36</v>
      </c>
      <c r="C839" s="452" t="s">
        <v>6147</v>
      </c>
      <c r="D839" s="452" t="s">
        <v>7060</v>
      </c>
      <c r="E839" s="452" t="s">
        <v>812</v>
      </c>
      <c r="G839" s="452" t="s">
        <v>6178</v>
      </c>
      <c r="H839" s="452" t="s">
        <v>6578</v>
      </c>
      <c r="I839" s="452" t="s">
        <v>7061</v>
      </c>
      <c r="J839" s="452" t="s">
        <v>7062</v>
      </c>
      <c r="K839" s="452" t="s">
        <v>7063</v>
      </c>
      <c r="L839" s="452" t="s">
        <v>194</v>
      </c>
      <c r="M839" s="452" t="s">
        <v>420</v>
      </c>
      <c r="N839" s="452" t="s">
        <v>7064</v>
      </c>
      <c r="O839" s="452" t="s">
        <v>7065</v>
      </c>
      <c r="P839" s="452">
        <v>38.976862502653</v>
      </c>
      <c r="Q839" s="452">
        <v>-76.5030287473098</v>
      </c>
      <c r="R839" s="452">
        <v>380.0</v>
      </c>
      <c r="U839" s="452" t="s">
        <v>7066</v>
      </c>
      <c r="V839" s="452" t="s">
        <v>7067</v>
      </c>
      <c r="W839" s="452" t="s">
        <v>7068</v>
      </c>
      <c r="X839" s="452" t="s">
        <v>250</v>
      </c>
      <c r="Y839" s="452" t="s">
        <v>420</v>
      </c>
      <c r="Z839" s="452" t="s">
        <v>445</v>
      </c>
      <c r="AA839" s="452">
        <v>45336.0</v>
      </c>
      <c r="AB839" s="452" t="s">
        <v>7067</v>
      </c>
      <c r="AC839" s="452" t="s">
        <v>7069</v>
      </c>
      <c r="AD839" s="452">
        <v>30.0</v>
      </c>
    </row>
    <row r="840" ht="15.75" customHeight="1">
      <c r="A840" s="452">
        <v>8111.0</v>
      </c>
      <c r="B840" s="452" t="s">
        <v>36</v>
      </c>
      <c r="C840" s="452" t="s">
        <v>6147</v>
      </c>
      <c r="D840" s="452" t="s">
        <v>7060</v>
      </c>
      <c r="E840" s="452" t="s">
        <v>812</v>
      </c>
      <c r="G840" s="452" t="s">
        <v>6178</v>
      </c>
      <c r="H840" s="452" t="s">
        <v>6578</v>
      </c>
      <c r="I840" s="452" t="s">
        <v>7061</v>
      </c>
      <c r="J840" s="452" t="s">
        <v>7070</v>
      </c>
      <c r="K840" s="452" t="s">
        <v>2474</v>
      </c>
      <c r="L840" s="452" t="s">
        <v>248</v>
      </c>
      <c r="M840" s="452" t="s">
        <v>420</v>
      </c>
      <c r="N840" s="452" t="s">
        <v>7071</v>
      </c>
      <c r="O840" s="452" t="s">
        <v>7072</v>
      </c>
      <c r="P840" s="452">
        <v>42.3542563501806</v>
      </c>
      <c r="Q840" s="452">
        <v>-71.0618417889925</v>
      </c>
      <c r="R840" s="452">
        <v>380.0</v>
      </c>
      <c r="U840" s="452" t="s">
        <v>7066</v>
      </c>
      <c r="V840" s="452" t="s">
        <v>7067</v>
      </c>
      <c r="W840" s="452" t="s">
        <v>7068</v>
      </c>
      <c r="X840" s="452" t="s">
        <v>250</v>
      </c>
      <c r="Y840" s="452" t="s">
        <v>420</v>
      </c>
      <c r="Z840" s="452" t="s">
        <v>445</v>
      </c>
      <c r="AA840" s="452">
        <v>45336.0</v>
      </c>
      <c r="AB840" s="452" t="s">
        <v>7067</v>
      </c>
      <c r="AC840" s="452" t="s">
        <v>7069</v>
      </c>
      <c r="AD840" s="452">
        <v>30.0</v>
      </c>
    </row>
    <row r="841" ht="15.75" customHeight="1">
      <c r="A841" s="452">
        <v>8112.0</v>
      </c>
      <c r="B841" s="452" t="s">
        <v>36</v>
      </c>
      <c r="C841" s="452" t="s">
        <v>6147</v>
      </c>
      <c r="D841" s="452" t="s">
        <v>7060</v>
      </c>
      <c r="E841" s="452" t="s">
        <v>812</v>
      </c>
      <c r="G841" s="452" t="s">
        <v>6178</v>
      </c>
      <c r="H841" s="452" t="s">
        <v>6578</v>
      </c>
      <c r="I841" s="452" t="s">
        <v>7061</v>
      </c>
      <c r="J841" s="452" t="s">
        <v>7073</v>
      </c>
      <c r="K841" s="452" t="s">
        <v>2433</v>
      </c>
      <c r="L841" s="452" t="s">
        <v>90</v>
      </c>
      <c r="M841" s="452" t="s">
        <v>618</v>
      </c>
      <c r="N841" s="452" t="s">
        <v>7074</v>
      </c>
      <c r="O841" s="452" t="s">
        <v>7075</v>
      </c>
      <c r="P841" s="452">
        <v>51.0457253484286</v>
      </c>
      <c r="Q841" s="452">
        <v>-114.069791630997</v>
      </c>
      <c r="R841" s="452">
        <v>380.0</v>
      </c>
      <c r="U841" s="452" t="s">
        <v>7066</v>
      </c>
      <c r="V841" s="452" t="s">
        <v>7067</v>
      </c>
      <c r="W841" s="452" t="s">
        <v>7068</v>
      </c>
      <c r="X841" s="452" t="s">
        <v>250</v>
      </c>
      <c r="Y841" s="452" t="s">
        <v>420</v>
      </c>
      <c r="Z841" s="452" t="s">
        <v>445</v>
      </c>
      <c r="AA841" s="452">
        <v>45336.0</v>
      </c>
      <c r="AB841" s="452" t="s">
        <v>7067</v>
      </c>
      <c r="AC841" s="452" t="s">
        <v>7069</v>
      </c>
      <c r="AD841" s="452">
        <v>30.0</v>
      </c>
    </row>
    <row r="842" ht="15.75" customHeight="1">
      <c r="A842" s="452">
        <v>8113.0</v>
      </c>
      <c r="B842" s="452" t="s">
        <v>36</v>
      </c>
      <c r="C842" s="452" t="s">
        <v>6147</v>
      </c>
      <c r="D842" s="452" t="s">
        <v>7060</v>
      </c>
      <c r="E842" s="452" t="s">
        <v>812</v>
      </c>
      <c r="G842" s="452" t="s">
        <v>6178</v>
      </c>
      <c r="H842" s="452" t="s">
        <v>6578</v>
      </c>
      <c r="I842" s="452" t="s">
        <v>7061</v>
      </c>
      <c r="J842" s="452" t="s">
        <v>7076</v>
      </c>
      <c r="K842" s="452" t="s">
        <v>1229</v>
      </c>
      <c r="L842" s="452" t="s">
        <v>95</v>
      </c>
      <c r="M842" s="452" t="s">
        <v>420</v>
      </c>
      <c r="N842" s="452">
        <v>77057.0</v>
      </c>
      <c r="O842" s="452" t="s">
        <v>7077</v>
      </c>
      <c r="P842" s="452">
        <v>29.7497735814693</v>
      </c>
      <c r="Q842" s="452">
        <v>-95.4819162875088</v>
      </c>
      <c r="R842" s="452">
        <v>380.0</v>
      </c>
      <c r="U842" s="452" t="s">
        <v>7066</v>
      </c>
      <c r="V842" s="452" t="s">
        <v>7067</v>
      </c>
      <c r="W842" s="452" t="s">
        <v>7068</v>
      </c>
      <c r="X842" s="452" t="s">
        <v>250</v>
      </c>
      <c r="Y842" s="452" t="s">
        <v>420</v>
      </c>
      <c r="Z842" s="452" t="s">
        <v>445</v>
      </c>
      <c r="AA842" s="452">
        <v>45336.0</v>
      </c>
      <c r="AB842" s="452" t="s">
        <v>7067</v>
      </c>
      <c r="AC842" s="452" t="s">
        <v>7069</v>
      </c>
      <c r="AD842" s="452">
        <v>30.0</v>
      </c>
    </row>
    <row r="843" ht="15.75" customHeight="1">
      <c r="A843" s="452">
        <v>8114.0</v>
      </c>
      <c r="B843" s="452" t="s">
        <v>36</v>
      </c>
      <c r="C843" s="452" t="s">
        <v>6147</v>
      </c>
      <c r="D843" s="452" t="s">
        <v>7060</v>
      </c>
      <c r="E843" s="452" t="s">
        <v>812</v>
      </c>
      <c r="G843" s="452" t="s">
        <v>6178</v>
      </c>
      <c r="H843" s="452" t="s">
        <v>6578</v>
      </c>
      <c r="I843" s="452" t="s">
        <v>7061</v>
      </c>
      <c r="J843" s="452" t="s">
        <v>7078</v>
      </c>
      <c r="K843" s="452" t="s">
        <v>5789</v>
      </c>
      <c r="L843" s="452" t="s">
        <v>106</v>
      </c>
      <c r="M843" s="452" t="s">
        <v>420</v>
      </c>
      <c r="N843" s="452">
        <v>10018.0</v>
      </c>
      <c r="O843" s="452" t="s">
        <v>7079</v>
      </c>
      <c r="P843" s="452">
        <v>40.7522411197221</v>
      </c>
      <c r="Q843" s="452">
        <v>-73.9823523890461</v>
      </c>
      <c r="R843" s="452">
        <v>380.0</v>
      </c>
      <c r="U843" s="452" t="s">
        <v>7066</v>
      </c>
      <c r="V843" s="452" t="s">
        <v>7067</v>
      </c>
      <c r="W843" s="452" t="s">
        <v>7068</v>
      </c>
      <c r="X843" s="452" t="s">
        <v>250</v>
      </c>
      <c r="Y843" s="452" t="s">
        <v>420</v>
      </c>
      <c r="Z843" s="452" t="s">
        <v>445</v>
      </c>
      <c r="AA843" s="452">
        <v>45336.0</v>
      </c>
      <c r="AB843" s="452" t="s">
        <v>7067</v>
      </c>
      <c r="AC843" s="452" t="s">
        <v>7069</v>
      </c>
      <c r="AD843" s="452">
        <v>30.0</v>
      </c>
    </row>
    <row r="844" ht="15.75" customHeight="1">
      <c r="A844" s="452">
        <v>8115.0</v>
      </c>
      <c r="B844" s="452" t="s">
        <v>36</v>
      </c>
      <c r="C844" s="452" t="s">
        <v>6147</v>
      </c>
      <c r="D844" s="452" t="s">
        <v>7060</v>
      </c>
      <c r="E844" s="452" t="s">
        <v>812</v>
      </c>
      <c r="G844" s="452" t="s">
        <v>6178</v>
      </c>
      <c r="H844" s="452" t="s">
        <v>6578</v>
      </c>
      <c r="I844" s="452" t="s">
        <v>7061</v>
      </c>
      <c r="J844" s="452" t="s">
        <v>7080</v>
      </c>
      <c r="K844" s="452" t="s">
        <v>2664</v>
      </c>
      <c r="L844" s="452" t="s">
        <v>103</v>
      </c>
      <c r="M844" s="452" t="s">
        <v>420</v>
      </c>
      <c r="N844" s="452" t="s">
        <v>7081</v>
      </c>
      <c r="O844" s="452" t="s">
        <v>7082</v>
      </c>
      <c r="P844" s="452">
        <v>43.6705988852144</v>
      </c>
      <c r="Q844" s="452">
        <v>-79.3872820870958</v>
      </c>
      <c r="R844" s="452">
        <v>380.0</v>
      </c>
      <c r="U844" s="452" t="s">
        <v>7066</v>
      </c>
      <c r="V844" s="452" t="s">
        <v>7067</v>
      </c>
      <c r="W844" s="452" t="s">
        <v>7068</v>
      </c>
      <c r="X844" s="452" t="s">
        <v>250</v>
      </c>
      <c r="Y844" s="452" t="s">
        <v>420</v>
      </c>
      <c r="Z844" s="452" t="s">
        <v>445</v>
      </c>
      <c r="AA844" s="452">
        <v>45336.0</v>
      </c>
      <c r="AB844" s="452" t="s">
        <v>7067</v>
      </c>
      <c r="AC844" s="452" t="s">
        <v>7069</v>
      </c>
      <c r="AD844" s="452">
        <v>30.0</v>
      </c>
    </row>
    <row r="845" ht="15.75" customHeight="1">
      <c r="A845" s="452">
        <v>8116.0</v>
      </c>
      <c r="B845" s="452" t="s">
        <v>36</v>
      </c>
      <c r="C845" s="452" t="s">
        <v>2757</v>
      </c>
      <c r="D845" s="452" t="s">
        <v>7083</v>
      </c>
      <c r="E845" s="452" t="s">
        <v>812</v>
      </c>
      <c r="G845" s="452" t="s">
        <v>6178</v>
      </c>
      <c r="H845" s="452" t="s">
        <v>6578</v>
      </c>
      <c r="I845" s="452" t="s">
        <v>7084</v>
      </c>
      <c r="J845" s="452" t="s">
        <v>7085</v>
      </c>
      <c r="K845" s="452" t="s">
        <v>7086</v>
      </c>
      <c r="L845" s="452" t="s">
        <v>179</v>
      </c>
      <c r="M845" s="452" t="s">
        <v>420</v>
      </c>
      <c r="N845" s="452">
        <v>19350.0</v>
      </c>
      <c r="P845" s="452">
        <v>39.793581599316</v>
      </c>
      <c r="Q845" s="452">
        <v>-75.7426394329928</v>
      </c>
      <c r="R845" s="452">
        <v>5.0</v>
      </c>
      <c r="U845" s="452" t="s">
        <v>7083</v>
      </c>
      <c r="V845" s="452" t="s">
        <v>7087</v>
      </c>
      <c r="W845" s="452" t="s">
        <v>6172</v>
      </c>
      <c r="X845" s="452" t="s">
        <v>1615</v>
      </c>
      <c r="Y845" s="452" t="s">
        <v>1077</v>
      </c>
      <c r="Z845" s="452" t="s">
        <v>486</v>
      </c>
      <c r="AA845" s="452">
        <v>45692.0</v>
      </c>
      <c r="AB845" s="452" t="s">
        <v>7084</v>
      </c>
      <c r="AC845" s="452" t="s">
        <v>7088</v>
      </c>
      <c r="AD845" s="452">
        <v>14.0</v>
      </c>
    </row>
    <row r="846" ht="15.75" customHeight="1">
      <c r="A846" s="452">
        <v>8117.0</v>
      </c>
      <c r="B846" s="452" t="s">
        <v>36</v>
      </c>
      <c r="C846" s="452" t="s">
        <v>2757</v>
      </c>
      <c r="D846" s="452" t="s">
        <v>7089</v>
      </c>
      <c r="E846" s="452" t="s">
        <v>812</v>
      </c>
      <c r="G846" s="452" t="s">
        <v>6178</v>
      </c>
      <c r="H846" s="452" t="s">
        <v>7090</v>
      </c>
      <c r="I846" s="452" t="s">
        <v>7091</v>
      </c>
      <c r="J846" s="452" t="s">
        <v>7092</v>
      </c>
      <c r="K846" s="452" t="s">
        <v>4018</v>
      </c>
      <c r="L846" s="452" t="s">
        <v>95</v>
      </c>
      <c r="M846" s="452" t="s">
        <v>420</v>
      </c>
      <c r="N846" s="452">
        <v>75039.0</v>
      </c>
      <c r="O846" s="452" t="s">
        <v>7093</v>
      </c>
      <c r="P846" s="452">
        <v>32.9003585537248</v>
      </c>
      <c r="Q846" s="452">
        <v>-96.9529919179572</v>
      </c>
      <c r="U846" s="452" t="s">
        <v>7094</v>
      </c>
      <c r="V846" s="452" t="s">
        <v>7091</v>
      </c>
      <c r="W846" s="452" t="s">
        <v>4018</v>
      </c>
      <c r="X846" s="452" t="s">
        <v>95</v>
      </c>
      <c r="Y846" s="452" t="s">
        <v>420</v>
      </c>
      <c r="Z846" s="452" t="s">
        <v>486</v>
      </c>
      <c r="AA846" s="452">
        <v>45698.0</v>
      </c>
      <c r="AB846" s="452" t="s">
        <v>7095</v>
      </c>
      <c r="AC846" s="452" t="s">
        <v>7096</v>
      </c>
      <c r="AD846" s="452">
        <v>18.0</v>
      </c>
      <c r="AF846" s="452" t="s">
        <v>7097</v>
      </c>
      <c r="AK846" s="452" t="s">
        <v>7098</v>
      </c>
    </row>
    <row r="847" ht="15.75" customHeight="1">
      <c r="A847" s="452">
        <v>8118.0</v>
      </c>
      <c r="B847" s="452" t="s">
        <v>36</v>
      </c>
      <c r="C847" s="452" t="s">
        <v>2757</v>
      </c>
      <c r="D847" s="452" t="s">
        <v>7099</v>
      </c>
      <c r="E847" s="452" t="s">
        <v>812</v>
      </c>
      <c r="G847" s="452" t="s">
        <v>7100</v>
      </c>
      <c r="H847" s="452" t="s">
        <v>7100</v>
      </c>
      <c r="I847" s="452" t="s">
        <v>7101</v>
      </c>
      <c r="J847" s="452" t="s">
        <v>7102</v>
      </c>
      <c r="K847" s="452" t="s">
        <v>7103</v>
      </c>
      <c r="L847" s="452" t="s">
        <v>7104</v>
      </c>
      <c r="M847" s="452" t="s">
        <v>420</v>
      </c>
      <c r="N847" s="452">
        <v>4084.0</v>
      </c>
      <c r="O847" s="452" t="s">
        <v>7105</v>
      </c>
      <c r="P847" s="452">
        <v>43.749025380892</v>
      </c>
      <c r="Q847" s="452">
        <v>-70.539521813493</v>
      </c>
      <c r="R847" s="452">
        <v>50.0</v>
      </c>
      <c r="U847" s="452" t="s">
        <v>7099</v>
      </c>
      <c r="V847" s="452" t="s">
        <v>7101</v>
      </c>
      <c r="W847" s="452" t="s">
        <v>2474</v>
      </c>
      <c r="X847" s="452" t="s">
        <v>248</v>
      </c>
      <c r="Y847" s="452" t="s">
        <v>420</v>
      </c>
      <c r="Z847" s="452" t="s">
        <v>453</v>
      </c>
      <c r="AA847" s="452">
        <v>45699.0</v>
      </c>
      <c r="AB847" s="452" t="s">
        <v>749</v>
      </c>
      <c r="AC847" s="452" t="s">
        <v>7106</v>
      </c>
      <c r="AD847" s="452">
        <v>32.0</v>
      </c>
    </row>
    <row r="848" ht="15.75" customHeight="1">
      <c r="A848" s="452">
        <v>8119.0</v>
      </c>
      <c r="B848" s="452" t="s">
        <v>36</v>
      </c>
      <c r="C848" s="452" t="s">
        <v>2757</v>
      </c>
      <c r="D848" s="452" t="s">
        <v>7107</v>
      </c>
      <c r="E848" s="452" t="s">
        <v>812</v>
      </c>
      <c r="G848" s="452" t="s">
        <v>7108</v>
      </c>
      <c r="H848" s="452" t="s">
        <v>7108</v>
      </c>
      <c r="I848" s="452" t="s">
        <v>7109</v>
      </c>
      <c r="J848" s="452" t="s">
        <v>7110</v>
      </c>
      <c r="K848" s="452" t="s">
        <v>7111</v>
      </c>
      <c r="L848" s="452" t="s">
        <v>194</v>
      </c>
      <c r="M848" s="452" t="s">
        <v>420</v>
      </c>
      <c r="N848" s="452">
        <v>21045.0</v>
      </c>
      <c r="P848" s="452">
        <v>39.1905316236026</v>
      </c>
      <c r="Q848" s="452">
        <v>-76.8159446846574</v>
      </c>
      <c r="R848" s="452">
        <v>5000.0</v>
      </c>
      <c r="U848" s="452" t="s">
        <v>7107</v>
      </c>
      <c r="V848" s="452" t="s">
        <v>7109</v>
      </c>
      <c r="W848" s="452" t="s">
        <v>7111</v>
      </c>
      <c r="X848" s="452" t="s">
        <v>194</v>
      </c>
      <c r="Y848" s="452" t="s">
        <v>420</v>
      </c>
      <c r="Z848" s="452" t="s">
        <v>453</v>
      </c>
      <c r="AA848" s="452">
        <v>45699.0</v>
      </c>
      <c r="AB848" s="452" t="s">
        <v>749</v>
      </c>
      <c r="AC848" s="452" t="s">
        <v>7112</v>
      </c>
      <c r="AD848" s="452">
        <v>24.0</v>
      </c>
    </row>
    <row r="849" ht="15.75" customHeight="1">
      <c r="A849" s="452">
        <v>8120.0</v>
      </c>
      <c r="B849" s="452" t="s">
        <v>36</v>
      </c>
      <c r="C849" s="452" t="s">
        <v>2757</v>
      </c>
      <c r="D849" s="452" t="s">
        <v>7113</v>
      </c>
      <c r="E849" s="452" t="s">
        <v>812</v>
      </c>
      <c r="G849" s="452" t="s">
        <v>6178</v>
      </c>
      <c r="H849" s="452" t="s">
        <v>6178</v>
      </c>
      <c r="I849" s="452" t="s">
        <v>7114</v>
      </c>
      <c r="K849" s="452" t="s">
        <v>7115</v>
      </c>
      <c r="L849" s="452" t="s">
        <v>26</v>
      </c>
      <c r="M849" s="452" t="s">
        <v>420</v>
      </c>
      <c r="N849" s="452">
        <v>92679.0</v>
      </c>
      <c r="O849" s="452" t="s">
        <v>7116</v>
      </c>
      <c r="R849" s="452">
        <v>50.0</v>
      </c>
      <c r="U849" s="452" t="s">
        <v>7113</v>
      </c>
      <c r="V849" s="452" t="s">
        <v>7114</v>
      </c>
      <c r="W849" s="452" t="s">
        <v>7115</v>
      </c>
      <c r="X849" s="452" t="s">
        <v>26</v>
      </c>
      <c r="Y849" s="452" t="s">
        <v>420</v>
      </c>
      <c r="Z849" s="452" t="s">
        <v>453</v>
      </c>
      <c r="AA849" s="452">
        <v>45699.0</v>
      </c>
      <c r="AB849" s="452" t="s">
        <v>749</v>
      </c>
      <c r="AC849" s="452" t="s">
        <v>7117</v>
      </c>
      <c r="AD849" s="452">
        <v>22.0</v>
      </c>
    </row>
    <row r="850" ht="15.75" customHeight="1">
      <c r="A850" s="452">
        <v>8121.0</v>
      </c>
      <c r="B850" s="452" t="s">
        <v>36</v>
      </c>
      <c r="C850" s="452" t="s">
        <v>2757</v>
      </c>
      <c r="D850" s="452" t="s">
        <v>7118</v>
      </c>
      <c r="E850" s="452" t="s">
        <v>812</v>
      </c>
      <c r="G850" s="452" t="s">
        <v>7119</v>
      </c>
      <c r="H850" s="452" t="s">
        <v>7120</v>
      </c>
      <c r="I850" s="452" t="s">
        <v>7121</v>
      </c>
      <c r="J850" s="452" t="s">
        <v>7122</v>
      </c>
      <c r="K850" s="452" t="s">
        <v>7123</v>
      </c>
      <c r="L850" s="452" t="s">
        <v>26</v>
      </c>
      <c r="M850" s="452" t="s">
        <v>420</v>
      </c>
      <c r="N850" s="452">
        <v>90404.0</v>
      </c>
      <c r="O850" s="452" t="s">
        <v>7124</v>
      </c>
      <c r="P850" s="452">
        <v>34.0253452604994</v>
      </c>
      <c r="Q850" s="452">
        <v>-118.476779460322</v>
      </c>
      <c r="R850" s="452">
        <v>5.0</v>
      </c>
      <c r="U850" s="452" t="s">
        <v>7118</v>
      </c>
      <c r="V850" s="452" t="s">
        <v>7125</v>
      </c>
      <c r="X850" s="452" t="s">
        <v>26</v>
      </c>
      <c r="Y850" s="452" t="s">
        <v>420</v>
      </c>
      <c r="Z850" s="452" t="s">
        <v>453</v>
      </c>
      <c r="AA850" s="452">
        <v>45702.0</v>
      </c>
      <c r="AB850" s="452" t="s">
        <v>7126</v>
      </c>
      <c r="AC850" s="452" t="s">
        <v>7127</v>
      </c>
      <c r="AD850" s="452">
        <v>29.0</v>
      </c>
    </row>
    <row r="851" ht="15.75" customHeight="1">
      <c r="A851" s="452">
        <v>8122.0</v>
      </c>
      <c r="B851" s="452" t="s">
        <v>36</v>
      </c>
      <c r="C851" s="452" t="s">
        <v>2757</v>
      </c>
      <c r="D851" s="452" t="s">
        <v>7128</v>
      </c>
      <c r="E851" s="452" t="s">
        <v>812</v>
      </c>
      <c r="G851" s="452" t="s">
        <v>6817</v>
      </c>
      <c r="H851" s="452" t="s">
        <v>7129</v>
      </c>
      <c r="I851" s="452" t="s">
        <v>7130</v>
      </c>
      <c r="K851" s="452" t="s">
        <v>6968</v>
      </c>
      <c r="L851" s="452" t="s">
        <v>95</v>
      </c>
      <c r="M851" s="452" t="s">
        <v>420</v>
      </c>
      <c r="P851" s="452">
        <v>29.4241</v>
      </c>
      <c r="Q851" s="452">
        <v>-98.4936</v>
      </c>
      <c r="U851" s="452" t="s">
        <v>6078</v>
      </c>
      <c r="V851" s="452" t="s">
        <v>6079</v>
      </c>
      <c r="W851" s="452" t="s">
        <v>1880</v>
      </c>
      <c r="X851" s="452" t="s">
        <v>179</v>
      </c>
      <c r="Y851" s="452" t="s">
        <v>420</v>
      </c>
      <c r="Z851" s="452" t="s">
        <v>486</v>
      </c>
      <c r="AA851" s="452">
        <v>45867.0</v>
      </c>
      <c r="AB851" s="452" t="s">
        <v>7131</v>
      </c>
      <c r="AC851" s="452" t="s">
        <v>6081</v>
      </c>
      <c r="AD851" s="452">
        <v>19.0</v>
      </c>
      <c r="AE851" s="452" t="s">
        <v>7132</v>
      </c>
    </row>
    <row r="852" ht="15.75" customHeight="1">
      <c r="A852" s="452">
        <v>8123.0</v>
      </c>
      <c r="B852" s="452" t="s">
        <v>36</v>
      </c>
      <c r="C852" s="452" t="s">
        <v>2757</v>
      </c>
      <c r="D852" s="452" t="s">
        <v>7133</v>
      </c>
      <c r="E852" s="452" t="s">
        <v>812</v>
      </c>
      <c r="G852" s="452" t="s">
        <v>6178</v>
      </c>
      <c r="H852" s="452" t="s">
        <v>6178</v>
      </c>
      <c r="I852" s="452" t="s">
        <v>7134</v>
      </c>
      <c r="J852" s="452" t="s">
        <v>7135</v>
      </c>
      <c r="K852" s="452" t="s">
        <v>3760</v>
      </c>
      <c r="L852" s="452" t="s">
        <v>86</v>
      </c>
      <c r="M852" s="452" t="s">
        <v>420</v>
      </c>
      <c r="N852" s="452">
        <v>60654.0</v>
      </c>
      <c r="P852" s="452">
        <v>41.889</v>
      </c>
      <c r="Q852" s="452">
        <v>-87.6322</v>
      </c>
      <c r="U852" s="452" t="s">
        <v>7133</v>
      </c>
      <c r="V852" s="452" t="s">
        <v>7134</v>
      </c>
      <c r="W852" s="452" t="s">
        <v>657</v>
      </c>
      <c r="Y852" s="452" t="s">
        <v>659</v>
      </c>
      <c r="Z852" s="452" t="s">
        <v>486</v>
      </c>
      <c r="AA852" s="452">
        <v>45867.0</v>
      </c>
      <c r="AB852" s="452" t="s">
        <v>7136</v>
      </c>
      <c r="AC852" s="452" t="s">
        <v>7137</v>
      </c>
      <c r="AD852" s="452">
        <v>26.0</v>
      </c>
      <c r="AE852" s="452" t="s">
        <v>7138</v>
      </c>
    </row>
    <row r="853" ht="15.75" customHeight="1">
      <c r="A853" s="452">
        <v>8124.0</v>
      </c>
      <c r="B853" s="452" t="s">
        <v>36</v>
      </c>
      <c r="C853" s="452" t="s">
        <v>2757</v>
      </c>
      <c r="D853" s="452" t="s">
        <v>7139</v>
      </c>
      <c r="E853" s="452" t="s">
        <v>812</v>
      </c>
      <c r="G853" s="452" t="s">
        <v>6178</v>
      </c>
      <c r="H853" s="452" t="s">
        <v>6578</v>
      </c>
      <c r="I853" s="452" t="s">
        <v>7140</v>
      </c>
      <c r="M853" s="452" t="s">
        <v>420</v>
      </c>
      <c r="U853" s="452" t="s">
        <v>7139</v>
      </c>
      <c r="V853" s="452" t="s">
        <v>7140</v>
      </c>
      <c r="Z853" s="452" t="s">
        <v>486</v>
      </c>
      <c r="AA853" s="452">
        <v>45867.0</v>
      </c>
      <c r="AB853" s="452" t="s">
        <v>7140</v>
      </c>
      <c r="AC853" s="452" t="s">
        <v>7141</v>
      </c>
      <c r="AD853" s="452">
        <v>23.0</v>
      </c>
    </row>
    <row r="854" ht="15.75" customHeight="1">
      <c r="A854" s="452">
        <v>8125.0</v>
      </c>
      <c r="B854" s="452" t="s">
        <v>36</v>
      </c>
      <c r="C854" s="452" t="s">
        <v>2757</v>
      </c>
      <c r="D854" s="452" t="s">
        <v>7142</v>
      </c>
      <c r="E854" s="452" t="s">
        <v>812</v>
      </c>
      <c r="G854" s="452" t="s">
        <v>6178</v>
      </c>
      <c r="H854" s="452" t="s">
        <v>7143</v>
      </c>
      <c r="I854" s="452" t="s">
        <v>7144</v>
      </c>
      <c r="J854" s="452" t="s">
        <v>7145</v>
      </c>
      <c r="K854" s="452" t="s">
        <v>7146</v>
      </c>
      <c r="L854" s="452" t="s">
        <v>179</v>
      </c>
      <c r="M854" s="452" t="s">
        <v>420</v>
      </c>
      <c r="N854" s="452">
        <v>19442.0</v>
      </c>
      <c r="P854" s="452">
        <v>40.1325</v>
      </c>
      <c r="Q854" s="452">
        <v>-75.5728</v>
      </c>
      <c r="R854" s="452">
        <v>320.0</v>
      </c>
      <c r="U854" s="452" t="s">
        <v>7142</v>
      </c>
      <c r="V854" s="452" t="s">
        <v>7144</v>
      </c>
      <c r="W854" s="452" t="s">
        <v>7146</v>
      </c>
      <c r="X854" s="452" t="s">
        <v>179</v>
      </c>
      <c r="Y854" s="452" t="s">
        <v>420</v>
      </c>
      <c r="Z854" s="452" t="s">
        <v>486</v>
      </c>
      <c r="AA854" s="452">
        <v>45867.0</v>
      </c>
      <c r="AB854" s="452" t="s">
        <v>7147</v>
      </c>
      <c r="AC854" s="452" t="s">
        <v>7148</v>
      </c>
      <c r="AD854" s="452">
        <v>24.0</v>
      </c>
    </row>
    <row r="855" ht="15.75" customHeight="1">
      <c r="A855" s="452">
        <v>8126.0</v>
      </c>
      <c r="B855" s="452" t="s">
        <v>36</v>
      </c>
      <c r="C855" s="452" t="s">
        <v>2757</v>
      </c>
      <c r="D855" s="452" t="s">
        <v>7149</v>
      </c>
      <c r="E855" s="452" t="s">
        <v>812</v>
      </c>
      <c r="G855" s="452" t="s">
        <v>7150</v>
      </c>
      <c r="H855" s="452" t="s">
        <v>7151</v>
      </c>
      <c r="I855" s="452" t="s">
        <v>7152</v>
      </c>
      <c r="J855" s="452" t="s">
        <v>7153</v>
      </c>
      <c r="K855" s="452" t="s">
        <v>7154</v>
      </c>
      <c r="L855" s="452" t="s">
        <v>32</v>
      </c>
      <c r="M855" s="452" t="s">
        <v>420</v>
      </c>
      <c r="N855" s="452">
        <v>43061.0</v>
      </c>
      <c r="O855" s="452" t="s">
        <v>7155</v>
      </c>
      <c r="P855" s="452">
        <v>40.2246</v>
      </c>
      <c r="Q855" s="452">
        <v>-83.1955</v>
      </c>
      <c r="U855" s="452" t="s">
        <v>7149</v>
      </c>
      <c r="V855" s="452" t="s">
        <v>7152</v>
      </c>
      <c r="W855" s="452" t="s">
        <v>7154</v>
      </c>
      <c r="X855" s="452" t="s">
        <v>32</v>
      </c>
      <c r="Y855" s="452" t="s">
        <v>420</v>
      </c>
      <c r="Z855" s="452" t="s">
        <v>486</v>
      </c>
      <c r="AA855" s="452">
        <v>45867.0</v>
      </c>
      <c r="AB855" s="452" t="s">
        <v>7156</v>
      </c>
      <c r="AC855" s="452" t="s">
        <v>7157</v>
      </c>
      <c r="AD855" s="452">
        <v>23.0</v>
      </c>
    </row>
    <row r="856" ht="15.75" customHeight="1">
      <c r="A856" s="452">
        <v>8127.0</v>
      </c>
      <c r="B856" s="452" t="s">
        <v>36</v>
      </c>
      <c r="C856" s="452" t="s">
        <v>2757</v>
      </c>
      <c r="D856" s="452" t="s">
        <v>7158</v>
      </c>
      <c r="E856" s="452" t="s">
        <v>812</v>
      </c>
      <c r="G856" s="452" t="s">
        <v>6178</v>
      </c>
      <c r="H856" s="452" t="s">
        <v>7159</v>
      </c>
      <c r="I856" s="452" t="s">
        <v>7160</v>
      </c>
      <c r="J856" s="452" t="s">
        <v>7161</v>
      </c>
      <c r="K856" s="452" t="s">
        <v>3760</v>
      </c>
      <c r="L856" s="452" t="s">
        <v>86</v>
      </c>
      <c r="M856" s="452" t="s">
        <v>420</v>
      </c>
      <c r="N856" s="452">
        <v>60654.0</v>
      </c>
      <c r="O856" s="452" t="s">
        <v>7162</v>
      </c>
      <c r="P856" s="452">
        <v>41.8893</v>
      </c>
      <c r="Q856" s="452">
        <v>-87.6321</v>
      </c>
      <c r="U856" s="452" t="s">
        <v>7158</v>
      </c>
      <c r="V856" s="452" t="s">
        <v>7160</v>
      </c>
      <c r="W856" s="452" t="s">
        <v>723</v>
      </c>
      <c r="X856" s="452" t="s">
        <v>224</v>
      </c>
      <c r="Y856" s="452" t="s">
        <v>420</v>
      </c>
      <c r="Z856" s="452" t="s">
        <v>486</v>
      </c>
      <c r="AA856" s="452">
        <v>45872.0</v>
      </c>
      <c r="AB856" s="452" t="s">
        <v>7163</v>
      </c>
      <c r="AC856" s="452" t="s">
        <v>7164</v>
      </c>
      <c r="AD856" s="452">
        <v>29.0</v>
      </c>
    </row>
    <row r="857" ht="15.75" customHeight="1">
      <c r="A857" s="452">
        <v>8128.0</v>
      </c>
      <c r="B857" s="452" t="s">
        <v>36</v>
      </c>
      <c r="C857" s="452" t="s">
        <v>2757</v>
      </c>
      <c r="D857" s="452" t="s">
        <v>7165</v>
      </c>
      <c r="E857" s="452" t="s">
        <v>812</v>
      </c>
      <c r="G857" s="452" t="s">
        <v>7150</v>
      </c>
      <c r="H857" s="452" t="s">
        <v>7166</v>
      </c>
      <c r="I857" s="452" t="s">
        <v>7167</v>
      </c>
      <c r="J857" s="452" t="s">
        <v>7168</v>
      </c>
      <c r="K857" s="452" t="s">
        <v>748</v>
      </c>
      <c r="L857" s="452" t="s">
        <v>26</v>
      </c>
      <c r="M857" s="452" t="s">
        <v>420</v>
      </c>
      <c r="N857" s="452">
        <v>94551.0</v>
      </c>
      <c r="O857" s="452" t="s">
        <v>7169</v>
      </c>
      <c r="P857" s="452">
        <v>37.6917</v>
      </c>
      <c r="Q857" s="452">
        <v>-121.7661</v>
      </c>
      <c r="R857" s="452">
        <v>10.0</v>
      </c>
      <c r="U857" s="452" t="s">
        <v>7165</v>
      </c>
      <c r="V857" s="452" t="s">
        <v>7167</v>
      </c>
      <c r="W857" s="452" t="s">
        <v>748</v>
      </c>
      <c r="X857" s="452" t="s">
        <v>26</v>
      </c>
      <c r="Y857" s="452" t="s">
        <v>420</v>
      </c>
      <c r="Z857" s="452" t="s">
        <v>486</v>
      </c>
      <c r="AA857" s="452">
        <v>45872.0</v>
      </c>
      <c r="AB857" s="452" t="s">
        <v>454</v>
      </c>
      <c r="AC857" s="452" t="s">
        <v>7170</v>
      </c>
      <c r="AD857" s="452">
        <v>26.0</v>
      </c>
      <c r="AF857" s="452" t="s">
        <v>7171</v>
      </c>
      <c r="AH857" s="452" t="s">
        <v>7169</v>
      </c>
      <c r="AK857" s="452" t="s">
        <v>7172</v>
      </c>
    </row>
    <row r="858" ht="15.75" customHeight="1">
      <c r="A858" s="452">
        <v>8129.0</v>
      </c>
      <c r="B858" s="452" t="s">
        <v>36</v>
      </c>
      <c r="C858" s="452" t="s">
        <v>2757</v>
      </c>
      <c r="D858" s="452" t="s">
        <v>7173</v>
      </c>
      <c r="E858" s="452" t="s">
        <v>1209</v>
      </c>
      <c r="G858" s="452" t="s">
        <v>7150</v>
      </c>
      <c r="H858" s="452" t="s">
        <v>7174</v>
      </c>
      <c r="I858" s="452" t="s">
        <v>7175</v>
      </c>
      <c r="J858" s="452" t="s">
        <v>7176</v>
      </c>
      <c r="K858" s="452" t="s">
        <v>3760</v>
      </c>
      <c r="L858" s="452" t="s">
        <v>86</v>
      </c>
      <c r="M858" s="452" t="s">
        <v>420</v>
      </c>
      <c r="N858" s="452">
        <v>60601.0</v>
      </c>
      <c r="O858" s="452" t="s">
        <v>7177</v>
      </c>
      <c r="P858" s="452">
        <v>41.8864</v>
      </c>
      <c r="Q858" s="452">
        <v>-87.6226</v>
      </c>
      <c r="U858" s="452" t="s">
        <v>7178</v>
      </c>
      <c r="V858" s="452" t="s">
        <v>7175</v>
      </c>
      <c r="W858" s="452" t="s">
        <v>3760</v>
      </c>
      <c r="X858" s="452" t="s">
        <v>86</v>
      </c>
      <c r="Y858" s="452" t="s">
        <v>420</v>
      </c>
      <c r="Z858" s="452" t="s">
        <v>486</v>
      </c>
      <c r="AA858" s="452">
        <v>45872.0</v>
      </c>
      <c r="AB858" s="452" t="s">
        <v>454</v>
      </c>
      <c r="AC858" s="452" t="s">
        <v>7179</v>
      </c>
      <c r="AD858" s="452">
        <v>25.0</v>
      </c>
      <c r="AF858" s="452" t="s">
        <v>7180</v>
      </c>
      <c r="AH858" s="452" t="s">
        <v>7177</v>
      </c>
      <c r="AK858" s="452" t="s">
        <v>7181</v>
      </c>
    </row>
    <row r="859" ht="15.75" customHeight="1">
      <c r="A859" s="452">
        <v>8130.0</v>
      </c>
      <c r="B859" s="452" t="s">
        <v>36</v>
      </c>
      <c r="C859" s="452" t="s">
        <v>2757</v>
      </c>
      <c r="D859" s="452" t="s">
        <v>7182</v>
      </c>
      <c r="E859" s="452" t="s">
        <v>812</v>
      </c>
      <c r="G859" s="452" t="s">
        <v>7150</v>
      </c>
      <c r="H859" s="452" t="s">
        <v>7183</v>
      </c>
      <c r="I859" s="452" t="s">
        <v>6129</v>
      </c>
      <c r="J859" s="452" t="s">
        <v>6130</v>
      </c>
      <c r="K859" s="452" t="s">
        <v>1838</v>
      </c>
      <c r="L859" s="452" t="s">
        <v>80</v>
      </c>
      <c r="M859" s="452" t="s">
        <v>420</v>
      </c>
      <c r="N859" s="452">
        <v>23603.0</v>
      </c>
      <c r="O859" s="452" t="s">
        <v>6131</v>
      </c>
      <c r="P859" s="452">
        <v>37.1132</v>
      </c>
      <c r="Q859" s="452">
        <v>-76.5319</v>
      </c>
      <c r="R859" s="452">
        <v>50.0</v>
      </c>
      <c r="U859" s="452" t="s">
        <v>7182</v>
      </c>
      <c r="V859" s="452" t="s">
        <v>6129</v>
      </c>
      <c r="W859" s="452" t="s">
        <v>6133</v>
      </c>
      <c r="X859" s="452" t="s">
        <v>658</v>
      </c>
      <c r="Y859" s="452" t="s">
        <v>659</v>
      </c>
      <c r="Z859" s="452" t="s">
        <v>486</v>
      </c>
      <c r="AA859" s="452">
        <v>45873.0</v>
      </c>
      <c r="AB859" s="452" t="s">
        <v>454</v>
      </c>
      <c r="AC859" s="452" t="s">
        <v>6134</v>
      </c>
      <c r="AD859" s="452">
        <v>28.0</v>
      </c>
      <c r="AF859" s="452" t="s">
        <v>6135</v>
      </c>
      <c r="AH859" s="452" t="s">
        <v>6136</v>
      </c>
      <c r="AK859" s="452" t="s">
        <v>6137</v>
      </c>
    </row>
    <row r="860" ht="15.75" customHeight="1">
      <c r="A860" s="452">
        <v>8131.0</v>
      </c>
      <c r="B860" s="452" t="s">
        <v>36</v>
      </c>
      <c r="C860" s="452" t="s">
        <v>2757</v>
      </c>
      <c r="D860" s="452" t="s">
        <v>7184</v>
      </c>
      <c r="E860" s="452" t="s">
        <v>812</v>
      </c>
      <c r="G860" s="452" t="s">
        <v>6178</v>
      </c>
      <c r="H860" s="452" t="s">
        <v>7185</v>
      </c>
      <c r="I860" s="452" t="s">
        <v>7186</v>
      </c>
      <c r="J860" s="452" t="s">
        <v>7187</v>
      </c>
      <c r="K860" s="452" t="s">
        <v>1599</v>
      </c>
      <c r="L860" s="452" t="s">
        <v>141</v>
      </c>
      <c r="M860" s="452" t="s">
        <v>420</v>
      </c>
      <c r="N860" s="452">
        <v>30346.0</v>
      </c>
      <c r="P860" s="452">
        <v>33.9241</v>
      </c>
      <c r="Q860" s="452">
        <v>-84.3411</v>
      </c>
      <c r="U860" s="452" t="s">
        <v>7184</v>
      </c>
      <c r="V860" s="452" t="s">
        <v>7188</v>
      </c>
      <c r="W860" s="452" t="s">
        <v>7189</v>
      </c>
      <c r="Y860" s="452" t="s">
        <v>3098</v>
      </c>
      <c r="Z860" s="452" t="s">
        <v>486</v>
      </c>
      <c r="AA860" s="452">
        <v>45873.0</v>
      </c>
      <c r="AB860" s="452" t="s">
        <v>454</v>
      </c>
      <c r="AC860" s="452" t="s">
        <v>7190</v>
      </c>
      <c r="AD860" s="452">
        <v>30.0</v>
      </c>
      <c r="AF860" s="452" t="s">
        <v>7191</v>
      </c>
      <c r="AH860" s="452" t="s">
        <v>7192</v>
      </c>
      <c r="AK860" s="452" t="s">
        <v>7193</v>
      </c>
    </row>
    <row r="861" ht="15.75" customHeight="1">
      <c r="A861" s="452">
        <v>8132.0</v>
      </c>
      <c r="B861" s="452" t="s">
        <v>149</v>
      </c>
      <c r="C861" s="452" t="s">
        <v>2757</v>
      </c>
      <c r="D861" s="452" t="s">
        <v>7194</v>
      </c>
      <c r="E861" s="452" t="s">
        <v>812</v>
      </c>
      <c r="G861" s="452" t="s">
        <v>7195</v>
      </c>
      <c r="H861" s="452" t="s">
        <v>46</v>
      </c>
      <c r="I861" s="452" t="s">
        <v>7196</v>
      </c>
      <c r="K861" s="452" t="s">
        <v>7197</v>
      </c>
      <c r="L861" s="452" t="s">
        <v>70</v>
      </c>
      <c r="M861" s="452" t="s">
        <v>420</v>
      </c>
      <c r="P861" s="452">
        <v>33.4152</v>
      </c>
      <c r="Q861" s="452">
        <v>-111.8315</v>
      </c>
      <c r="U861" s="452" t="s">
        <v>7194</v>
      </c>
      <c r="V861" s="452" t="s">
        <v>7196</v>
      </c>
      <c r="W861" s="452" t="s">
        <v>1377</v>
      </c>
      <c r="X861" s="452" t="s">
        <v>95</v>
      </c>
      <c r="Y861" s="452" t="s">
        <v>420</v>
      </c>
      <c r="Z861" s="452" t="s">
        <v>486</v>
      </c>
      <c r="AA861" s="452">
        <v>45873.0</v>
      </c>
      <c r="AB861" s="452" t="s">
        <v>7198</v>
      </c>
      <c r="AC861" s="452" t="s">
        <v>7199</v>
      </c>
      <c r="AD861" s="452">
        <v>26.0</v>
      </c>
      <c r="AE861" s="452" t="s">
        <v>7200</v>
      </c>
    </row>
    <row r="862" ht="15.75" customHeight="1">
      <c r="A862" s="452">
        <v>8133.0</v>
      </c>
      <c r="B862" s="452" t="s">
        <v>149</v>
      </c>
      <c r="C862" s="452" t="s">
        <v>2757</v>
      </c>
      <c r="D862" s="452" t="s">
        <v>7194</v>
      </c>
      <c r="E862" s="452" t="s">
        <v>812</v>
      </c>
      <c r="G862" s="452" t="s">
        <v>7195</v>
      </c>
      <c r="H862" s="452" t="s">
        <v>46</v>
      </c>
      <c r="I862" s="452" t="s">
        <v>7196</v>
      </c>
      <c r="J862" s="452" t="s">
        <v>7201</v>
      </c>
      <c r="K862" s="452" t="s">
        <v>7202</v>
      </c>
      <c r="L862" s="452" t="s">
        <v>7203</v>
      </c>
      <c r="M862" s="452" t="s">
        <v>420</v>
      </c>
      <c r="P862" s="452">
        <v>35.0844</v>
      </c>
      <c r="Q862" s="452">
        <v>-106.6504</v>
      </c>
      <c r="U862" s="452" t="s">
        <v>7194</v>
      </c>
      <c r="V862" s="452" t="s">
        <v>7196</v>
      </c>
      <c r="W862" s="452" t="s">
        <v>1377</v>
      </c>
      <c r="X862" s="452" t="s">
        <v>95</v>
      </c>
      <c r="Y862" s="452" t="s">
        <v>420</v>
      </c>
      <c r="Z862" s="452" t="s">
        <v>486</v>
      </c>
      <c r="AA862" s="452">
        <v>45873.0</v>
      </c>
      <c r="AB862" s="452" t="s">
        <v>7204</v>
      </c>
      <c r="AC862" s="452" t="s">
        <v>7199</v>
      </c>
      <c r="AD862" s="452">
        <v>26.0</v>
      </c>
      <c r="AE862" s="452" t="s">
        <v>7205</v>
      </c>
    </row>
    <row r="863" ht="15.75" customHeight="1">
      <c r="A863" s="452">
        <v>8134.0</v>
      </c>
      <c r="B863" s="452" t="s">
        <v>36</v>
      </c>
      <c r="C863" s="452" t="s">
        <v>2757</v>
      </c>
      <c r="D863" s="452" t="s">
        <v>7206</v>
      </c>
      <c r="E863" s="452" t="s">
        <v>812</v>
      </c>
      <c r="G863" s="452" t="s">
        <v>7195</v>
      </c>
      <c r="H863" s="452" t="s">
        <v>46</v>
      </c>
      <c r="I863" s="452" t="s">
        <v>7196</v>
      </c>
      <c r="J863" s="452" t="s">
        <v>7207</v>
      </c>
      <c r="K863" s="452" t="s">
        <v>1057</v>
      </c>
      <c r="L863" s="452" t="s">
        <v>103</v>
      </c>
      <c r="M863" s="452" t="s">
        <v>618</v>
      </c>
      <c r="N863" s="452" t="s">
        <v>7208</v>
      </c>
      <c r="P863" s="452">
        <v>43.4345</v>
      </c>
      <c r="Q863" s="452">
        <v>-79.7214</v>
      </c>
      <c r="U863" s="452" t="s">
        <v>7194</v>
      </c>
      <c r="V863" s="452" t="s">
        <v>7196</v>
      </c>
      <c r="W863" s="452" t="s">
        <v>1377</v>
      </c>
      <c r="X863" s="452" t="s">
        <v>95</v>
      </c>
      <c r="Y863" s="452" t="s">
        <v>420</v>
      </c>
      <c r="Z863" s="452" t="s">
        <v>486</v>
      </c>
      <c r="AA863" s="452">
        <v>45873.0</v>
      </c>
      <c r="AB863" s="452" t="s">
        <v>7204</v>
      </c>
      <c r="AC863" s="452" t="s">
        <v>7199</v>
      </c>
      <c r="AD863" s="452">
        <v>26.0</v>
      </c>
      <c r="AE863" s="452" t="s">
        <v>7209</v>
      </c>
    </row>
    <row r="864" ht="15.75" customHeight="1">
      <c r="A864" s="452">
        <v>8135.0</v>
      </c>
      <c r="B864" s="452" t="s">
        <v>36</v>
      </c>
      <c r="C864" s="452" t="s">
        <v>2757</v>
      </c>
      <c r="D864" s="452" t="s">
        <v>7210</v>
      </c>
      <c r="E864" s="452" t="s">
        <v>812</v>
      </c>
      <c r="G864" s="452" t="s">
        <v>7195</v>
      </c>
      <c r="H864" s="452" t="s">
        <v>46</v>
      </c>
      <c r="I864" s="452" t="s">
        <v>7211</v>
      </c>
      <c r="J864" s="452" t="s">
        <v>7212</v>
      </c>
      <c r="K864" s="452" t="s">
        <v>7213</v>
      </c>
      <c r="L864" s="452" t="s">
        <v>250</v>
      </c>
      <c r="M864" s="452" t="s">
        <v>420</v>
      </c>
      <c r="N864" s="452" t="s">
        <v>7214</v>
      </c>
      <c r="O864" s="452" t="s">
        <v>7215</v>
      </c>
      <c r="P864" s="452">
        <v>40.5401</v>
      </c>
      <c r="Q864" s="452">
        <v>-74.4554</v>
      </c>
      <c r="U864" s="452" t="s">
        <v>7210</v>
      </c>
      <c r="V864" s="452" t="s">
        <v>7211</v>
      </c>
      <c r="W864" s="452" t="s">
        <v>7213</v>
      </c>
      <c r="X864" s="452" t="s">
        <v>250</v>
      </c>
      <c r="Y864" s="452" t="s">
        <v>420</v>
      </c>
      <c r="Z864" s="452" t="s">
        <v>486</v>
      </c>
      <c r="AA864" s="452">
        <v>45873.0</v>
      </c>
      <c r="AB864" s="452" t="s">
        <v>7216</v>
      </c>
      <c r="AC864" s="452" t="s">
        <v>7217</v>
      </c>
      <c r="AD864" s="452">
        <v>27.0</v>
      </c>
    </row>
    <row r="865" ht="15.75" customHeight="1">
      <c r="A865" s="452">
        <v>8136.0</v>
      </c>
      <c r="B865" s="452" t="s">
        <v>36</v>
      </c>
      <c r="C865" s="452" t="s">
        <v>2757</v>
      </c>
      <c r="D865" s="452" t="s">
        <v>7218</v>
      </c>
      <c r="E865" s="452" t="s">
        <v>812</v>
      </c>
      <c r="G865" s="452" t="s">
        <v>7195</v>
      </c>
      <c r="H865" s="452" t="s">
        <v>46</v>
      </c>
      <c r="I865" s="452" t="s">
        <v>7219</v>
      </c>
      <c r="K865" s="452" t="s">
        <v>7220</v>
      </c>
      <c r="L865" s="452" t="s">
        <v>70</v>
      </c>
      <c r="M865" s="452" t="s">
        <v>420</v>
      </c>
      <c r="P865" s="452">
        <v>33.4357</v>
      </c>
      <c r="Q865" s="452">
        <v>-112.3496</v>
      </c>
      <c r="U865" s="452" t="s">
        <v>7218</v>
      </c>
      <c r="V865" s="452" t="s">
        <v>7219</v>
      </c>
      <c r="W865" s="452" t="s">
        <v>7221</v>
      </c>
      <c r="X865" s="452" t="s">
        <v>95</v>
      </c>
      <c r="Y865" s="452" t="s">
        <v>420</v>
      </c>
      <c r="Z865" s="452" t="s">
        <v>486</v>
      </c>
      <c r="AA865" s="452">
        <v>45873.0</v>
      </c>
      <c r="AB865" s="452" t="s">
        <v>7222</v>
      </c>
      <c r="AC865" s="452" t="s">
        <v>7223</v>
      </c>
      <c r="AD865" s="452">
        <v>27.0</v>
      </c>
      <c r="AE865" s="452" t="s">
        <v>7224</v>
      </c>
    </row>
    <row r="866" ht="15.75" customHeight="1">
      <c r="A866" s="452">
        <v>8137.0</v>
      </c>
      <c r="B866" s="452" t="s">
        <v>36</v>
      </c>
      <c r="C866" s="452" t="s">
        <v>2757</v>
      </c>
      <c r="D866" s="452" t="s">
        <v>7225</v>
      </c>
      <c r="E866" s="452" t="s">
        <v>812</v>
      </c>
      <c r="G866" s="452" t="s">
        <v>7195</v>
      </c>
      <c r="H866" s="452" t="s">
        <v>46</v>
      </c>
      <c r="I866" s="452" t="s">
        <v>7226</v>
      </c>
      <c r="K866" s="452" t="s">
        <v>7227</v>
      </c>
      <c r="L866" s="452" t="s">
        <v>26</v>
      </c>
      <c r="M866" s="452" t="s">
        <v>420</v>
      </c>
      <c r="P866" s="452">
        <v>33.6789</v>
      </c>
      <c r="Q866" s="452">
        <v>-117.1522</v>
      </c>
      <c r="U866" s="452" t="s">
        <v>7225</v>
      </c>
      <c r="V866" s="452" t="s">
        <v>7226</v>
      </c>
      <c r="W866" s="452" t="s">
        <v>1229</v>
      </c>
      <c r="X866" s="452" t="s">
        <v>95</v>
      </c>
      <c r="Y866" s="452" t="s">
        <v>420</v>
      </c>
      <c r="Z866" s="452" t="s">
        <v>486</v>
      </c>
      <c r="AA866" s="452">
        <v>45873.0</v>
      </c>
      <c r="AB866" s="452" t="s">
        <v>7222</v>
      </c>
      <c r="AC866" s="452" t="s">
        <v>7228</v>
      </c>
      <c r="AD866" s="452">
        <v>28.0</v>
      </c>
    </row>
    <row r="867" ht="15.75" customHeight="1">
      <c r="A867" s="452">
        <v>8138.0</v>
      </c>
      <c r="B867" s="452" t="s">
        <v>55</v>
      </c>
      <c r="C867" s="452" t="s">
        <v>2757</v>
      </c>
      <c r="D867" s="452" t="s">
        <v>7229</v>
      </c>
      <c r="E867" s="452" t="s">
        <v>812</v>
      </c>
      <c r="G867" s="452" t="s">
        <v>7195</v>
      </c>
      <c r="H867" s="452" t="s">
        <v>46</v>
      </c>
      <c r="I867" s="452" t="s">
        <v>7230</v>
      </c>
      <c r="K867" s="452" t="s">
        <v>7231</v>
      </c>
      <c r="L867" s="452" t="s">
        <v>26</v>
      </c>
      <c r="M867" s="452" t="s">
        <v>420</v>
      </c>
      <c r="P867" s="452">
        <v>32.9628</v>
      </c>
      <c r="Q867" s="452">
        <v>-17.0361</v>
      </c>
      <c r="U867" s="452" t="s">
        <v>7229</v>
      </c>
      <c r="V867" s="452" t="s">
        <v>7230</v>
      </c>
      <c r="W867" s="452" t="s">
        <v>7232</v>
      </c>
      <c r="X867" s="452" t="s">
        <v>70</v>
      </c>
      <c r="Y867" s="452" t="s">
        <v>420</v>
      </c>
      <c r="Z867" s="452" t="s">
        <v>486</v>
      </c>
      <c r="AA867" s="452">
        <v>45873.0</v>
      </c>
      <c r="AB867" s="452" t="s">
        <v>7233</v>
      </c>
      <c r="AC867" s="452" t="s">
        <v>7234</v>
      </c>
      <c r="AD867" s="452">
        <v>22.0</v>
      </c>
      <c r="AE867" s="452" t="s">
        <v>7235</v>
      </c>
    </row>
    <row r="868" ht="15.75" customHeight="1">
      <c r="A868" s="452">
        <v>8139.0</v>
      </c>
      <c r="B868" s="452" t="s">
        <v>149</v>
      </c>
      <c r="C868" s="452" t="s">
        <v>2757</v>
      </c>
      <c r="D868" s="452" t="s">
        <v>7236</v>
      </c>
      <c r="E868" s="452" t="s">
        <v>812</v>
      </c>
      <c r="G868" s="452" t="s">
        <v>7195</v>
      </c>
      <c r="H868" s="452" t="s">
        <v>46</v>
      </c>
      <c r="I868" s="452" t="s">
        <v>7237</v>
      </c>
      <c r="K868" s="452" t="s">
        <v>7238</v>
      </c>
      <c r="L868" s="452" t="s">
        <v>70</v>
      </c>
      <c r="M868" s="452" t="s">
        <v>420</v>
      </c>
      <c r="P868" s="452">
        <v>34.9014</v>
      </c>
      <c r="Q868" s="452">
        <v>-110.111</v>
      </c>
      <c r="U868" s="452" t="s">
        <v>7239</v>
      </c>
      <c r="V868" s="452" t="s">
        <v>7240</v>
      </c>
      <c r="W868" s="452" t="s">
        <v>7241</v>
      </c>
      <c r="X868" s="452" t="s">
        <v>7242</v>
      </c>
      <c r="Y868" s="452" t="s">
        <v>7243</v>
      </c>
      <c r="Z868" s="452" t="s">
        <v>486</v>
      </c>
      <c r="AA868" s="452">
        <v>45873.0</v>
      </c>
      <c r="AB868" s="452" t="s">
        <v>7244</v>
      </c>
      <c r="AC868" s="452" t="s">
        <v>7245</v>
      </c>
      <c r="AD868" s="452">
        <v>42.0</v>
      </c>
      <c r="AE868" s="452" t="s">
        <v>7246</v>
      </c>
    </row>
    <row r="869" ht="15.75" customHeight="1">
      <c r="A869" s="452">
        <v>8140.0</v>
      </c>
      <c r="B869" s="452" t="s">
        <v>149</v>
      </c>
      <c r="C869" s="452" t="s">
        <v>2757</v>
      </c>
      <c r="D869" s="452" t="s">
        <v>7247</v>
      </c>
      <c r="E869" s="452" t="s">
        <v>812</v>
      </c>
      <c r="G869" s="452" t="s">
        <v>7195</v>
      </c>
      <c r="H869" s="452" t="s">
        <v>46</v>
      </c>
      <c r="I869" s="452" t="s">
        <v>7248</v>
      </c>
      <c r="J869" s="452" t="s">
        <v>7249</v>
      </c>
      <c r="K869" s="452" t="s">
        <v>1507</v>
      </c>
      <c r="L869" s="452" t="s">
        <v>70</v>
      </c>
      <c r="M869" s="452" t="s">
        <v>420</v>
      </c>
      <c r="P869" s="452">
        <v>32.9781</v>
      </c>
      <c r="Q869" s="452">
        <v>-111.5173</v>
      </c>
      <c r="U869" s="452" t="s">
        <v>7250</v>
      </c>
      <c r="V869" s="452" t="s">
        <v>7251</v>
      </c>
      <c r="W869" s="452" t="s">
        <v>7252</v>
      </c>
      <c r="Y869" s="452" t="s">
        <v>915</v>
      </c>
      <c r="Z869" s="452" t="s">
        <v>486</v>
      </c>
      <c r="AA869" s="452">
        <v>45873.0</v>
      </c>
      <c r="AB869" s="452" t="s">
        <v>7253</v>
      </c>
      <c r="AC869" s="452" t="s">
        <v>7254</v>
      </c>
      <c r="AD869" s="452">
        <v>26.0</v>
      </c>
      <c r="AE869" s="452" t="s">
        <v>7255</v>
      </c>
    </row>
    <row r="870" ht="15.75" customHeight="1">
      <c r="A870" s="452">
        <v>8141.0</v>
      </c>
      <c r="B870" s="452" t="s">
        <v>36</v>
      </c>
      <c r="C870" s="452" t="s">
        <v>2757</v>
      </c>
      <c r="D870" s="452" t="s">
        <v>7256</v>
      </c>
      <c r="E870" s="452" t="s">
        <v>812</v>
      </c>
      <c r="G870" s="452" t="s">
        <v>6214</v>
      </c>
      <c r="H870" s="452" t="s">
        <v>7257</v>
      </c>
      <c r="I870" s="452" t="s">
        <v>7258</v>
      </c>
      <c r="J870" s="452" t="s">
        <v>7259</v>
      </c>
      <c r="K870" s="452" t="s">
        <v>1085</v>
      </c>
      <c r="L870" s="452" t="s">
        <v>42</v>
      </c>
      <c r="M870" s="452" t="s">
        <v>420</v>
      </c>
      <c r="N870" s="452" t="s">
        <v>7260</v>
      </c>
      <c r="O870" s="452" t="s">
        <v>7261</v>
      </c>
      <c r="P870" s="452">
        <v>42.3218</v>
      </c>
      <c r="Q870" s="452">
        <v>-83.0673</v>
      </c>
      <c r="U870" s="452" t="s">
        <v>7262</v>
      </c>
      <c r="V870" s="452" t="s">
        <v>7263</v>
      </c>
      <c r="W870" s="452" t="s">
        <v>1085</v>
      </c>
      <c r="X870" s="452" t="s">
        <v>42</v>
      </c>
      <c r="Y870" s="452" t="s">
        <v>420</v>
      </c>
      <c r="Z870" s="452" t="s">
        <v>486</v>
      </c>
      <c r="AA870" s="452">
        <v>45876.0</v>
      </c>
      <c r="AB870" s="452" t="s">
        <v>7264</v>
      </c>
      <c r="AC870" s="452" t="s">
        <v>7265</v>
      </c>
      <c r="AD870" s="452">
        <v>22.0</v>
      </c>
      <c r="AE870" s="452" t="s">
        <v>7266</v>
      </c>
      <c r="AF870" s="452" t="s">
        <v>7267</v>
      </c>
      <c r="AH870" s="452" t="s">
        <v>4589</v>
      </c>
      <c r="AK870" s="452" t="s">
        <v>7268</v>
      </c>
    </row>
    <row r="871" ht="15.75" customHeight="1">
      <c r="A871" s="452">
        <v>8142.0</v>
      </c>
      <c r="B871" s="452" t="s">
        <v>36</v>
      </c>
      <c r="C871" s="452" t="s">
        <v>2757</v>
      </c>
      <c r="D871" s="452" t="s">
        <v>7269</v>
      </c>
      <c r="E871" s="452" t="s">
        <v>812</v>
      </c>
      <c r="G871" s="452" t="s">
        <v>6214</v>
      </c>
      <c r="H871" s="452" t="s">
        <v>7270</v>
      </c>
      <c r="I871" s="452" t="s">
        <v>7271</v>
      </c>
      <c r="J871" s="452" t="s">
        <v>7272</v>
      </c>
      <c r="K871" s="452" t="s">
        <v>6860</v>
      </c>
      <c r="L871" s="452" t="s">
        <v>42</v>
      </c>
      <c r="M871" s="452" t="s">
        <v>420</v>
      </c>
      <c r="N871" s="452" t="s">
        <v>7273</v>
      </c>
      <c r="O871" s="452" t="s">
        <v>7274</v>
      </c>
      <c r="P871" s="452">
        <v>42.4678</v>
      </c>
      <c r="Q871" s="452">
        <v>83.221</v>
      </c>
      <c r="R871" s="452">
        <v>250.0</v>
      </c>
      <c r="U871" s="452" t="s">
        <v>7275</v>
      </c>
      <c r="V871" s="452" t="s">
        <v>7276</v>
      </c>
      <c r="W871" s="452" t="s">
        <v>6172</v>
      </c>
      <c r="Y871" s="452" t="s">
        <v>1077</v>
      </c>
      <c r="Z871" s="452" t="s">
        <v>486</v>
      </c>
      <c r="AA871" s="452">
        <v>45924.0</v>
      </c>
      <c r="AB871" s="452" t="s">
        <v>454</v>
      </c>
      <c r="AC871" s="452" t="s">
        <v>7277</v>
      </c>
      <c r="AD871" s="452">
        <v>26.0</v>
      </c>
      <c r="AF871" s="452" t="s">
        <v>7278</v>
      </c>
      <c r="AH871" s="452" t="s">
        <v>7274</v>
      </c>
      <c r="AK871" s="452" t="s">
        <v>7279</v>
      </c>
    </row>
    <row r="872" ht="15.75" customHeight="1">
      <c r="A872" s="452">
        <v>8143.0</v>
      </c>
      <c r="B872" s="452" t="s">
        <v>36</v>
      </c>
      <c r="C872" s="452" t="s">
        <v>2757</v>
      </c>
      <c r="D872" s="452" t="s">
        <v>7280</v>
      </c>
      <c r="E872" s="452" t="s">
        <v>812</v>
      </c>
      <c r="G872" s="452" t="s">
        <v>7150</v>
      </c>
      <c r="H872" s="452" t="s">
        <v>7281</v>
      </c>
      <c r="I872" s="452" t="s">
        <v>7282</v>
      </c>
      <c r="J872" s="452" t="s">
        <v>7283</v>
      </c>
      <c r="K872" s="452" t="s">
        <v>7284</v>
      </c>
      <c r="L872" s="452" t="s">
        <v>95</v>
      </c>
      <c r="M872" s="452" t="s">
        <v>420</v>
      </c>
      <c r="N872" s="452" t="s">
        <v>7285</v>
      </c>
      <c r="O872" s="452" t="s">
        <v>7286</v>
      </c>
      <c r="P872" s="452">
        <v>32.7441</v>
      </c>
      <c r="Q872" s="452">
        <v>97.266</v>
      </c>
      <c r="R872" s="452">
        <v>50.0</v>
      </c>
      <c r="U872" s="452" t="s">
        <v>7280</v>
      </c>
      <c r="V872" s="452" t="s">
        <v>7282</v>
      </c>
      <c r="W872" s="452" t="s">
        <v>1009</v>
      </c>
      <c r="X872" s="452" t="s">
        <v>42</v>
      </c>
      <c r="Y872" s="452" t="s">
        <v>420</v>
      </c>
      <c r="Z872" s="452" t="s">
        <v>486</v>
      </c>
      <c r="AA872" s="452">
        <v>45924.0</v>
      </c>
      <c r="AB872" s="452" t="s">
        <v>454</v>
      </c>
      <c r="AC872" s="452" t="s">
        <v>7287</v>
      </c>
      <c r="AD872" s="452">
        <v>25.0</v>
      </c>
      <c r="AF872" s="452" t="s">
        <v>7288</v>
      </c>
      <c r="AH872" s="452" t="s">
        <v>7286</v>
      </c>
      <c r="AK872" s="452" t="s">
        <v>7289</v>
      </c>
    </row>
    <row r="873" ht="15.75" customHeight="1">
      <c r="A873" s="452">
        <v>8144.0</v>
      </c>
      <c r="B873" s="452" t="s">
        <v>36</v>
      </c>
      <c r="C873" s="452" t="s">
        <v>2757</v>
      </c>
      <c r="D873" s="452" t="s">
        <v>7290</v>
      </c>
      <c r="E873" s="452" t="s">
        <v>812</v>
      </c>
      <c r="G873" s="452" t="s">
        <v>6214</v>
      </c>
      <c r="H873" s="452" t="s">
        <v>7291</v>
      </c>
      <c r="I873" s="452" t="s">
        <v>7292</v>
      </c>
      <c r="J873" s="452" t="s">
        <v>7293</v>
      </c>
      <c r="K873" s="452" t="s">
        <v>6476</v>
      </c>
      <c r="L873" s="452" t="s">
        <v>26</v>
      </c>
      <c r="M873" s="452" t="s">
        <v>420</v>
      </c>
      <c r="N873" s="452" t="s">
        <v>7294</v>
      </c>
      <c r="O873" s="452" t="s">
        <v>7295</v>
      </c>
      <c r="P873" s="452">
        <v>37.4338</v>
      </c>
      <c r="Q873" s="452">
        <v>122.1583</v>
      </c>
      <c r="U873" s="452" t="s">
        <v>7290</v>
      </c>
      <c r="V873" s="452" t="s">
        <v>7292</v>
      </c>
      <c r="W873" s="452" t="s">
        <v>6476</v>
      </c>
      <c r="X873" s="452" t="s">
        <v>26</v>
      </c>
      <c r="Y873" s="452" t="s">
        <v>420</v>
      </c>
      <c r="Z873" s="452" t="s">
        <v>486</v>
      </c>
      <c r="AA873" s="452">
        <v>45924.0</v>
      </c>
      <c r="AB873" s="452" t="s">
        <v>454</v>
      </c>
      <c r="AC873" s="452" t="s">
        <v>7296</v>
      </c>
      <c r="AD873" s="452">
        <v>23.0</v>
      </c>
      <c r="AF873" s="452" t="s">
        <v>7297</v>
      </c>
      <c r="AH873" s="452" t="s">
        <v>7295</v>
      </c>
      <c r="AK873" s="452" t="s">
        <v>7298</v>
      </c>
    </row>
    <row r="874" ht="15.75" customHeight="1">
      <c r="A874" s="452">
        <v>9001.0</v>
      </c>
      <c r="B874" s="452" t="s">
        <v>36</v>
      </c>
      <c r="C874" s="452" t="s">
        <v>7299</v>
      </c>
      <c r="D874" s="452" t="s">
        <v>3654</v>
      </c>
      <c r="E874" s="452" t="s">
        <v>1209</v>
      </c>
      <c r="F874" s="452" t="s">
        <v>7300</v>
      </c>
      <c r="G874" s="452" t="s">
        <v>7301</v>
      </c>
      <c r="H874" s="452" t="s">
        <v>7302</v>
      </c>
      <c r="I874" s="452" t="s">
        <v>7303</v>
      </c>
      <c r="J874" s="452" t="s">
        <v>3659</v>
      </c>
      <c r="K874" s="452" t="s">
        <v>3660</v>
      </c>
      <c r="L874" s="452" t="s">
        <v>248</v>
      </c>
      <c r="M874" s="452" t="s">
        <v>420</v>
      </c>
      <c r="N874" s="452" t="s">
        <v>3661</v>
      </c>
      <c r="O874" s="452" t="s">
        <v>3662</v>
      </c>
      <c r="P874" s="452">
        <v>42.7185658804535</v>
      </c>
      <c r="Q874" s="452">
        <v>-71.114521729457</v>
      </c>
      <c r="R874" s="452">
        <v>11.0</v>
      </c>
      <c r="U874" s="452" t="s">
        <v>3654</v>
      </c>
      <c r="V874" s="452" t="s">
        <v>3658</v>
      </c>
      <c r="W874" s="452" t="s">
        <v>3660</v>
      </c>
      <c r="X874" s="452" t="s">
        <v>248</v>
      </c>
      <c r="Y874" s="452" t="s">
        <v>420</v>
      </c>
      <c r="Z874" s="452" t="s">
        <v>498</v>
      </c>
      <c r="AA874" s="452">
        <v>44443.0</v>
      </c>
      <c r="AB874" s="452" t="s">
        <v>7304</v>
      </c>
      <c r="AC874" s="452" t="s">
        <v>3667</v>
      </c>
      <c r="AD874" s="452">
        <v>25.0</v>
      </c>
    </row>
    <row r="875" ht="15.75" customHeight="1">
      <c r="A875" s="452">
        <v>9002.0</v>
      </c>
      <c r="B875" s="452" t="s">
        <v>36</v>
      </c>
      <c r="C875" s="452" t="s">
        <v>7299</v>
      </c>
      <c r="D875" s="452" t="s">
        <v>3654</v>
      </c>
      <c r="E875" s="452" t="s">
        <v>1209</v>
      </c>
      <c r="F875" s="452" t="s">
        <v>7300</v>
      </c>
      <c r="G875" s="452" t="s">
        <v>7305</v>
      </c>
      <c r="H875" s="452" t="s">
        <v>7306</v>
      </c>
      <c r="I875" s="452" t="s">
        <v>7307</v>
      </c>
      <c r="J875" s="452" t="s">
        <v>3659</v>
      </c>
      <c r="K875" s="452" t="s">
        <v>3660</v>
      </c>
      <c r="L875" s="452" t="s">
        <v>248</v>
      </c>
      <c r="M875" s="452" t="s">
        <v>420</v>
      </c>
      <c r="N875" s="452" t="s">
        <v>3661</v>
      </c>
      <c r="O875" s="452" t="s">
        <v>3662</v>
      </c>
      <c r="P875" s="452">
        <v>42.7185658804535</v>
      </c>
      <c r="Q875" s="452">
        <v>-71.114521729457</v>
      </c>
      <c r="R875" s="452">
        <v>11.0</v>
      </c>
      <c r="U875" s="452" t="s">
        <v>3654</v>
      </c>
      <c r="V875" s="452" t="s">
        <v>3658</v>
      </c>
      <c r="W875" s="452" t="s">
        <v>3660</v>
      </c>
      <c r="X875" s="452" t="s">
        <v>248</v>
      </c>
      <c r="Y875" s="452" t="s">
        <v>420</v>
      </c>
      <c r="Z875" s="452" t="s">
        <v>498</v>
      </c>
      <c r="AA875" s="452">
        <v>44773.0</v>
      </c>
      <c r="AB875" s="452" t="s">
        <v>7304</v>
      </c>
      <c r="AC875" s="452" t="s">
        <v>3667</v>
      </c>
      <c r="AD875" s="452">
        <v>25.0</v>
      </c>
    </row>
    <row r="876" ht="15.75" customHeight="1">
      <c r="A876" s="452">
        <v>9003.0</v>
      </c>
      <c r="B876" s="452" t="s">
        <v>36</v>
      </c>
      <c r="C876" s="452" t="s">
        <v>7299</v>
      </c>
      <c r="D876" s="452" t="s">
        <v>68</v>
      </c>
      <c r="E876" s="452" t="s">
        <v>812</v>
      </c>
      <c r="F876" s="452" t="s">
        <v>1942</v>
      </c>
      <c r="G876" s="452" t="s">
        <v>51</v>
      </c>
      <c r="H876" s="452" t="s">
        <v>7308</v>
      </c>
      <c r="I876" s="452" t="s">
        <v>1945</v>
      </c>
      <c r="J876" s="452" t="s">
        <v>1946</v>
      </c>
      <c r="K876" s="452" t="s">
        <v>1540</v>
      </c>
      <c r="L876" s="452" t="s">
        <v>42</v>
      </c>
      <c r="M876" s="452" t="s">
        <v>420</v>
      </c>
      <c r="N876" s="452">
        <v>48377.0</v>
      </c>
      <c r="O876" s="452" t="s">
        <v>1947</v>
      </c>
      <c r="P876" s="452">
        <v>42.4905518264606</v>
      </c>
      <c r="Q876" s="452">
        <v>-83.4870597421353</v>
      </c>
      <c r="U876" s="452" t="s">
        <v>1948</v>
      </c>
      <c r="V876" s="452" t="s">
        <v>1945</v>
      </c>
      <c r="W876" s="452" t="s">
        <v>1949</v>
      </c>
      <c r="X876" s="452" t="s">
        <v>1950</v>
      </c>
      <c r="Y876" s="452" t="s">
        <v>1154</v>
      </c>
      <c r="Z876" s="452" t="s">
        <v>498</v>
      </c>
      <c r="AA876" s="452">
        <v>44434.0</v>
      </c>
      <c r="AB876" s="452" t="s">
        <v>7309</v>
      </c>
      <c r="AC876" s="452" t="s">
        <v>7310</v>
      </c>
      <c r="AD876" s="452">
        <v>30.0</v>
      </c>
    </row>
    <row r="877" ht="15.75" customHeight="1">
      <c r="A877" s="452">
        <v>9004.0</v>
      </c>
      <c r="B877" s="452" t="s">
        <v>36</v>
      </c>
      <c r="C877" s="452" t="s">
        <v>7299</v>
      </c>
      <c r="D877" s="452" t="s">
        <v>68</v>
      </c>
      <c r="E877" s="452" t="s">
        <v>812</v>
      </c>
      <c r="F877" s="452" t="s">
        <v>7311</v>
      </c>
      <c r="G877" s="452" t="s">
        <v>7305</v>
      </c>
      <c r="H877" s="452" t="s">
        <v>7308</v>
      </c>
      <c r="I877" s="452" t="s">
        <v>1945</v>
      </c>
      <c r="J877" s="452" t="s">
        <v>7312</v>
      </c>
      <c r="K877" s="452" t="s">
        <v>7313</v>
      </c>
      <c r="L877" s="452" t="s">
        <v>248</v>
      </c>
      <c r="M877" s="452" t="s">
        <v>420</v>
      </c>
      <c r="N877" s="452">
        <v>1748.0</v>
      </c>
      <c r="O877" s="452" t="s">
        <v>7314</v>
      </c>
      <c r="P877" s="452">
        <v>42.1988569676244</v>
      </c>
      <c r="Q877" s="452">
        <v>-71.5446920865795</v>
      </c>
      <c r="U877" s="452" t="s">
        <v>1948</v>
      </c>
      <c r="V877" s="452" t="s">
        <v>1945</v>
      </c>
      <c r="W877" s="452" t="s">
        <v>1949</v>
      </c>
      <c r="X877" s="452" t="s">
        <v>1950</v>
      </c>
      <c r="Y877" s="452" t="s">
        <v>1154</v>
      </c>
      <c r="AB877" s="452" t="s">
        <v>7309</v>
      </c>
      <c r="AC877" s="452" t="s">
        <v>7310</v>
      </c>
      <c r="AD877" s="452">
        <v>30.0</v>
      </c>
    </row>
    <row r="878" ht="15.75" customHeight="1">
      <c r="A878" s="452">
        <v>9005.0</v>
      </c>
      <c r="B878" s="452" t="s">
        <v>36</v>
      </c>
      <c r="C878" s="452" t="s">
        <v>7299</v>
      </c>
      <c r="D878" s="452" t="s">
        <v>68</v>
      </c>
      <c r="E878" s="452" t="s">
        <v>812</v>
      </c>
      <c r="F878" s="452" t="s">
        <v>7315</v>
      </c>
      <c r="G878" s="452" t="s">
        <v>7305</v>
      </c>
      <c r="H878" s="452" t="s">
        <v>7308</v>
      </c>
      <c r="I878" s="452" t="s">
        <v>1945</v>
      </c>
      <c r="J878" s="452" t="s">
        <v>7316</v>
      </c>
      <c r="K878" s="452" t="s">
        <v>7317</v>
      </c>
      <c r="L878" s="452" t="s">
        <v>248</v>
      </c>
      <c r="M878" s="452" t="s">
        <v>420</v>
      </c>
      <c r="N878" s="452">
        <v>2451.0</v>
      </c>
      <c r="O878" s="452" t="s">
        <v>7318</v>
      </c>
      <c r="P878" s="452">
        <v>42.3919673025967</v>
      </c>
      <c r="Q878" s="452">
        <v>-71.2687784863195</v>
      </c>
      <c r="U878" s="452" t="s">
        <v>1948</v>
      </c>
      <c r="V878" s="452" t="s">
        <v>1945</v>
      </c>
      <c r="W878" s="452" t="s">
        <v>1949</v>
      </c>
      <c r="X878" s="452" t="s">
        <v>1950</v>
      </c>
      <c r="Y878" s="452" t="s">
        <v>1154</v>
      </c>
      <c r="AB878" s="452" t="s">
        <v>7309</v>
      </c>
      <c r="AC878" s="452" t="s">
        <v>7310</v>
      </c>
      <c r="AD878" s="452">
        <v>30.0</v>
      </c>
    </row>
    <row r="879" ht="15.75" customHeight="1">
      <c r="A879" s="452">
        <v>9006.0</v>
      </c>
      <c r="B879" s="452" t="s">
        <v>36</v>
      </c>
      <c r="C879" s="452" t="s">
        <v>7299</v>
      </c>
      <c r="D879" s="452" t="s">
        <v>7319</v>
      </c>
      <c r="E879" s="452" t="s">
        <v>812</v>
      </c>
      <c r="F879" s="452" t="s">
        <v>7319</v>
      </c>
      <c r="G879" s="452" t="s">
        <v>51</v>
      </c>
      <c r="H879" s="452" t="s">
        <v>7320</v>
      </c>
      <c r="I879" s="452" t="s">
        <v>7321</v>
      </c>
      <c r="J879" s="452" t="s">
        <v>7322</v>
      </c>
      <c r="K879" s="452" t="s">
        <v>7323</v>
      </c>
      <c r="L879" s="452" t="s">
        <v>114</v>
      </c>
      <c r="M879" s="452" t="s">
        <v>420</v>
      </c>
      <c r="N879" s="452">
        <v>80122.0</v>
      </c>
      <c r="O879" s="452" t="s">
        <v>7324</v>
      </c>
      <c r="P879" s="452">
        <v>39.56932</v>
      </c>
      <c r="Q879" s="452">
        <v>-104.8681</v>
      </c>
      <c r="R879" s="452" t="s">
        <v>7325</v>
      </c>
      <c r="U879" s="452" t="s">
        <v>7326</v>
      </c>
      <c r="V879" s="452" t="s">
        <v>7321</v>
      </c>
      <c r="W879" s="452" t="s">
        <v>7327</v>
      </c>
      <c r="X879" s="452" t="s">
        <v>114</v>
      </c>
      <c r="Y879" s="452" t="s">
        <v>420</v>
      </c>
      <c r="Z879" s="452" t="s">
        <v>478</v>
      </c>
      <c r="AA879" s="452" t="s">
        <v>7328</v>
      </c>
      <c r="AB879" s="452" t="s">
        <v>7329</v>
      </c>
      <c r="AC879" s="452" t="s">
        <v>7330</v>
      </c>
      <c r="AD879" s="452">
        <v>22.0</v>
      </c>
      <c r="AF879" s="452" t="s">
        <v>7331</v>
      </c>
      <c r="AG879" s="452" t="s">
        <v>7332</v>
      </c>
      <c r="AH879" s="452" t="s">
        <v>7324</v>
      </c>
    </row>
    <row r="880" ht="15.75" customHeight="1">
      <c r="A880" s="452">
        <v>9007.0</v>
      </c>
      <c r="B880" s="452" t="s">
        <v>36</v>
      </c>
      <c r="C880" s="452" t="s">
        <v>7299</v>
      </c>
      <c r="D880" s="452" t="s">
        <v>3726</v>
      </c>
      <c r="E880" s="452" t="s">
        <v>1209</v>
      </c>
      <c r="F880" s="452" t="s">
        <v>7333</v>
      </c>
      <c r="G880" s="452" t="s">
        <v>7301</v>
      </c>
      <c r="H880" s="452" t="s">
        <v>7334</v>
      </c>
      <c r="I880" s="452" t="s">
        <v>3730</v>
      </c>
      <c r="J880" s="452" t="s">
        <v>7335</v>
      </c>
      <c r="K880" s="452" t="s">
        <v>7336</v>
      </c>
      <c r="L880" s="452" t="s">
        <v>93</v>
      </c>
      <c r="M880" s="452" t="s">
        <v>420</v>
      </c>
      <c r="N880" s="452">
        <v>29483.0</v>
      </c>
      <c r="O880" s="452" t="s">
        <v>7337</v>
      </c>
      <c r="P880" s="452">
        <v>33.0457387067815</v>
      </c>
      <c r="Q880" s="452">
        <v>-80.2131196450969</v>
      </c>
      <c r="R880" s="452">
        <v>110.0</v>
      </c>
      <c r="U880" s="452" t="s">
        <v>7338</v>
      </c>
      <c r="V880" s="452" t="s">
        <v>3730</v>
      </c>
      <c r="W880" s="452" t="s">
        <v>3735</v>
      </c>
      <c r="X880" s="452" t="s">
        <v>106</v>
      </c>
      <c r="Y880" s="452" t="s">
        <v>420</v>
      </c>
      <c r="Z880" s="452" t="s">
        <v>498</v>
      </c>
      <c r="AA880" s="452">
        <v>44801.0</v>
      </c>
      <c r="AB880" s="452" t="s">
        <v>7339</v>
      </c>
      <c r="AC880" s="452" t="s">
        <v>3737</v>
      </c>
      <c r="AD880" s="452">
        <v>27.0</v>
      </c>
      <c r="AE880" s="452" t="s">
        <v>7340</v>
      </c>
    </row>
    <row r="881" ht="15.75" customHeight="1">
      <c r="A881" s="452">
        <v>9008.0</v>
      </c>
      <c r="B881" s="452" t="s">
        <v>36</v>
      </c>
      <c r="C881" s="452" t="s">
        <v>7299</v>
      </c>
      <c r="D881" s="452" t="s">
        <v>221</v>
      </c>
      <c r="E881" s="452" t="s">
        <v>1209</v>
      </c>
      <c r="F881" s="452" t="s">
        <v>7341</v>
      </c>
      <c r="G881" s="452" t="s">
        <v>51</v>
      </c>
      <c r="H881" s="452" t="s">
        <v>7342</v>
      </c>
      <c r="I881" s="452" t="s">
        <v>515</v>
      </c>
      <c r="J881" s="452" t="s">
        <v>5346</v>
      </c>
      <c r="K881" s="452" t="s">
        <v>517</v>
      </c>
      <c r="L881" s="452" t="s">
        <v>42</v>
      </c>
      <c r="M881" s="452" t="s">
        <v>420</v>
      </c>
      <c r="N881" s="452">
        <v>48359.0</v>
      </c>
      <c r="O881" s="452" t="s">
        <v>518</v>
      </c>
      <c r="P881" s="452">
        <v>42.7266560310538</v>
      </c>
      <c r="Q881" s="452">
        <v>-83.2462895824359</v>
      </c>
      <c r="R881" s="452">
        <v>115.0</v>
      </c>
      <c r="U881" s="452" t="s">
        <v>221</v>
      </c>
      <c r="V881" s="452" t="s">
        <v>515</v>
      </c>
      <c r="W881" s="452" t="s">
        <v>517</v>
      </c>
      <c r="X881" s="452" t="s">
        <v>42</v>
      </c>
      <c r="Y881" s="452" t="s">
        <v>420</v>
      </c>
      <c r="Z881" s="452" t="s">
        <v>498</v>
      </c>
      <c r="AA881" s="452">
        <v>44774.0</v>
      </c>
      <c r="AB881" s="452" t="s">
        <v>7343</v>
      </c>
      <c r="AC881" s="452" t="s">
        <v>7344</v>
      </c>
      <c r="AD881" s="452">
        <v>9.0</v>
      </c>
    </row>
    <row r="882" ht="15.75" customHeight="1">
      <c r="A882" s="452">
        <v>9009.0</v>
      </c>
      <c r="B882" s="452" t="s">
        <v>149</v>
      </c>
      <c r="C882" s="452" t="s">
        <v>7299</v>
      </c>
      <c r="D882" s="452" t="s">
        <v>6177</v>
      </c>
      <c r="E882" s="452" t="s">
        <v>1209</v>
      </c>
      <c r="F882" s="452" t="s">
        <v>7345</v>
      </c>
      <c r="G882" s="452" t="s">
        <v>7346</v>
      </c>
      <c r="H882" s="452" t="s">
        <v>7347</v>
      </c>
      <c r="I882" s="452" t="s">
        <v>6180</v>
      </c>
      <c r="K882" s="452" t="s">
        <v>5600</v>
      </c>
      <c r="L882" s="452" t="s">
        <v>4566</v>
      </c>
      <c r="M882" s="452" t="s">
        <v>420</v>
      </c>
      <c r="O882" s="452" t="s">
        <v>6183</v>
      </c>
      <c r="P882" s="452">
        <v>35.4946241610866</v>
      </c>
      <c r="Q882" s="452">
        <v>-97.5726248623837</v>
      </c>
      <c r="R882" s="452">
        <v>20.0</v>
      </c>
      <c r="U882" s="452" t="s">
        <v>6177</v>
      </c>
      <c r="V882" s="452" t="s">
        <v>6180</v>
      </c>
      <c r="W882" s="452" t="s">
        <v>4994</v>
      </c>
      <c r="X882" s="452" t="s">
        <v>179</v>
      </c>
      <c r="Y882" s="452" t="s">
        <v>420</v>
      </c>
      <c r="Z882" s="452" t="s">
        <v>498</v>
      </c>
      <c r="AA882" s="452">
        <v>44891.0</v>
      </c>
      <c r="AB882" s="452" t="s">
        <v>1234</v>
      </c>
      <c r="AC882" s="452" t="s">
        <v>7348</v>
      </c>
      <c r="AD882" s="452">
        <v>18.0</v>
      </c>
      <c r="AE882" s="452" t="s">
        <v>7349</v>
      </c>
    </row>
    <row r="883" ht="15.75" customHeight="1">
      <c r="A883" s="452">
        <v>9010.0</v>
      </c>
      <c r="B883" s="452" t="s">
        <v>36</v>
      </c>
      <c r="C883" s="452" t="s">
        <v>7299</v>
      </c>
      <c r="D883" s="452" t="s">
        <v>159</v>
      </c>
      <c r="E883" s="452" t="s">
        <v>812</v>
      </c>
      <c r="F883" s="452" t="s">
        <v>159</v>
      </c>
      <c r="G883" s="452" t="s">
        <v>7301</v>
      </c>
      <c r="H883" s="452" t="s">
        <v>7350</v>
      </c>
      <c r="I883" s="452" t="s">
        <v>534</v>
      </c>
      <c r="J883" s="452" t="s">
        <v>535</v>
      </c>
      <c r="K883" s="452" t="s">
        <v>536</v>
      </c>
      <c r="L883" s="452" t="s">
        <v>26</v>
      </c>
      <c r="M883" s="452" t="s">
        <v>420</v>
      </c>
      <c r="N883" s="452">
        <v>92008.0</v>
      </c>
      <c r="O883" s="452" t="s">
        <v>537</v>
      </c>
      <c r="P883" s="452">
        <v>33.1318085328693</v>
      </c>
      <c r="Q883" s="452">
        <v>-117.276002289274</v>
      </c>
      <c r="R883" s="452">
        <v>13.0</v>
      </c>
      <c r="U883" s="452" t="s">
        <v>159</v>
      </c>
      <c r="V883" s="452" t="s">
        <v>534</v>
      </c>
      <c r="W883" s="452" t="s">
        <v>536</v>
      </c>
      <c r="X883" s="452" t="s">
        <v>26</v>
      </c>
      <c r="Y883" s="452" t="s">
        <v>420</v>
      </c>
      <c r="Z883" s="452" t="s">
        <v>498</v>
      </c>
      <c r="AA883" s="452">
        <v>44773.0</v>
      </c>
      <c r="AB883" s="452" t="s">
        <v>538</v>
      </c>
      <c r="AC883" s="452" t="s">
        <v>540</v>
      </c>
      <c r="AD883" s="452">
        <v>13.0</v>
      </c>
    </row>
    <row r="884" ht="15.75" customHeight="1">
      <c r="A884" s="452">
        <v>9011.0</v>
      </c>
      <c r="B884" s="452" t="s">
        <v>36</v>
      </c>
      <c r="C884" s="452" t="s">
        <v>7299</v>
      </c>
      <c r="D884" s="452" t="s">
        <v>7351</v>
      </c>
      <c r="E884" s="452" t="s">
        <v>1209</v>
      </c>
      <c r="F884" s="452" t="s">
        <v>7351</v>
      </c>
      <c r="G884" s="452" t="s">
        <v>7352</v>
      </c>
      <c r="H884" s="452" t="s">
        <v>7353</v>
      </c>
      <c r="I884" s="452" t="s">
        <v>7354</v>
      </c>
      <c r="J884" s="452" t="s">
        <v>7355</v>
      </c>
      <c r="K884" s="452" t="s">
        <v>3445</v>
      </c>
      <c r="L884" s="452" t="s">
        <v>3442</v>
      </c>
      <c r="M884" s="452" t="s">
        <v>618</v>
      </c>
      <c r="N884" s="452" t="s">
        <v>7356</v>
      </c>
      <c r="O884" s="452" t="s">
        <v>7357</v>
      </c>
      <c r="P884" s="452">
        <v>49.9159911814359</v>
      </c>
      <c r="Q884" s="452">
        <v>-97.2125548578348</v>
      </c>
      <c r="U884" s="452" t="s">
        <v>4667</v>
      </c>
      <c r="V884" s="452" t="s">
        <v>7354</v>
      </c>
      <c r="W884" s="452" t="s">
        <v>4644</v>
      </c>
      <c r="X884" s="452" t="s">
        <v>2472</v>
      </c>
      <c r="Y884" s="452" t="s">
        <v>420</v>
      </c>
      <c r="Z884" s="452" t="s">
        <v>498</v>
      </c>
      <c r="AA884" s="452">
        <v>44435.0</v>
      </c>
      <c r="AB884" s="452" t="s">
        <v>454</v>
      </c>
      <c r="AC884" s="452" t="s">
        <v>7358</v>
      </c>
      <c r="AD884" s="452">
        <v>32.0</v>
      </c>
    </row>
    <row r="885" ht="15.75" customHeight="1">
      <c r="A885" s="452">
        <v>9012.0</v>
      </c>
      <c r="B885" s="452" t="s">
        <v>36</v>
      </c>
      <c r="C885" s="452" t="s">
        <v>7299</v>
      </c>
      <c r="D885" s="452" t="s">
        <v>2035</v>
      </c>
      <c r="E885" s="452" t="s">
        <v>812</v>
      </c>
      <c r="F885" s="452" t="s">
        <v>2036</v>
      </c>
      <c r="G885" s="452" t="s">
        <v>3690</v>
      </c>
      <c r="H885" s="452" t="s">
        <v>2038</v>
      </c>
      <c r="I885" s="452" t="s">
        <v>2039</v>
      </c>
      <c r="J885" s="452" t="s">
        <v>2040</v>
      </c>
      <c r="K885" s="452" t="s">
        <v>1160</v>
      </c>
      <c r="L885" s="452" t="s">
        <v>26</v>
      </c>
      <c r="M885" s="452" t="s">
        <v>420</v>
      </c>
      <c r="N885" s="452">
        <v>94538.0</v>
      </c>
      <c r="O885" s="452" t="s">
        <v>2041</v>
      </c>
      <c r="P885" s="452">
        <v>37.4682357259831</v>
      </c>
      <c r="Q885" s="452">
        <v>-121.925672668253</v>
      </c>
      <c r="U885" s="452" t="s">
        <v>2042</v>
      </c>
      <c r="V885" s="452" t="s">
        <v>2039</v>
      </c>
      <c r="W885" s="452" t="s">
        <v>1160</v>
      </c>
      <c r="X885" s="452" t="s">
        <v>26</v>
      </c>
      <c r="Y885" s="452" t="s">
        <v>420</v>
      </c>
      <c r="Z885" s="452" t="s">
        <v>498</v>
      </c>
      <c r="AA885" s="452">
        <v>45096.0</v>
      </c>
      <c r="AB885" s="452" t="s">
        <v>7359</v>
      </c>
      <c r="AC885" s="452" t="s">
        <v>2045</v>
      </c>
      <c r="AD885" s="452">
        <v>21.0</v>
      </c>
      <c r="AE885" s="452" t="s">
        <v>7360</v>
      </c>
    </row>
    <row r="886" ht="15.75" customHeight="1">
      <c r="A886" s="452">
        <v>9013.0</v>
      </c>
      <c r="B886" s="452" t="s">
        <v>36</v>
      </c>
      <c r="C886" s="452" t="s">
        <v>7299</v>
      </c>
      <c r="D886" s="452" t="s">
        <v>222</v>
      </c>
      <c r="E886" s="452" t="s">
        <v>1209</v>
      </c>
      <c r="F886" s="452" t="s">
        <v>7361</v>
      </c>
      <c r="G886" s="452" t="s">
        <v>7301</v>
      </c>
      <c r="H886" s="452" t="s">
        <v>7362</v>
      </c>
      <c r="I886" s="452" t="s">
        <v>7363</v>
      </c>
      <c r="J886" s="452" t="s">
        <v>7364</v>
      </c>
      <c r="K886" s="452" t="s">
        <v>565</v>
      </c>
      <c r="L886" s="452" t="s">
        <v>179</v>
      </c>
      <c r="M886" s="452" t="s">
        <v>420</v>
      </c>
      <c r="N886" s="452" t="s">
        <v>7365</v>
      </c>
      <c r="O886" s="452" t="s">
        <v>7366</v>
      </c>
      <c r="P886" s="452">
        <v>40.0961594800163</v>
      </c>
      <c r="Q886" s="452">
        <v>-75.4045197872164</v>
      </c>
      <c r="U886" s="452" t="s">
        <v>222</v>
      </c>
      <c r="V886" s="452" t="s">
        <v>7367</v>
      </c>
      <c r="W886" s="452" t="s">
        <v>565</v>
      </c>
      <c r="X886" s="452" t="s">
        <v>179</v>
      </c>
      <c r="Y886" s="452" t="s">
        <v>420</v>
      </c>
      <c r="Z886" s="452" t="s">
        <v>498</v>
      </c>
      <c r="AA886" s="452">
        <v>44888.0</v>
      </c>
      <c r="AB886" s="452" t="s">
        <v>7368</v>
      </c>
      <c r="AC886" s="452" t="s">
        <v>7369</v>
      </c>
      <c r="AD886" s="452">
        <v>24.0</v>
      </c>
    </row>
    <row r="887" ht="15.75" customHeight="1">
      <c r="A887" s="452">
        <v>9014.0</v>
      </c>
      <c r="B887" s="452" t="s">
        <v>36</v>
      </c>
      <c r="C887" s="452" t="s">
        <v>7299</v>
      </c>
      <c r="D887" s="452" t="s">
        <v>3798</v>
      </c>
      <c r="E887" s="452" t="s">
        <v>1209</v>
      </c>
      <c r="F887" s="452" t="s">
        <v>7370</v>
      </c>
      <c r="G887" s="452" t="s">
        <v>2833</v>
      </c>
      <c r="H887" s="452" t="s">
        <v>7371</v>
      </c>
      <c r="I887" s="452" t="s">
        <v>7372</v>
      </c>
      <c r="J887" s="452" t="s">
        <v>1946</v>
      </c>
      <c r="K887" s="452" t="s">
        <v>1540</v>
      </c>
      <c r="L887" s="452" t="s">
        <v>42</v>
      </c>
      <c r="M887" s="452" t="s">
        <v>420</v>
      </c>
      <c r="N887" s="452">
        <v>48377.0</v>
      </c>
      <c r="P887" s="452">
        <v>42.4905280924895</v>
      </c>
      <c r="Q887" s="452">
        <v>-83.4871241159725</v>
      </c>
      <c r="U887" s="452" t="s">
        <v>7373</v>
      </c>
      <c r="V887" s="452" t="s">
        <v>7374</v>
      </c>
      <c r="W887" s="452" t="s">
        <v>7375</v>
      </c>
      <c r="X887" s="452" t="s">
        <v>248</v>
      </c>
      <c r="Y887" s="452" t="s">
        <v>420</v>
      </c>
      <c r="Z887" s="452" t="s">
        <v>498</v>
      </c>
      <c r="AA887" s="452">
        <v>44435.0</v>
      </c>
      <c r="AB887" s="452" t="s">
        <v>7376</v>
      </c>
      <c r="AC887" s="452" t="s">
        <v>7377</v>
      </c>
      <c r="AD887" s="452">
        <v>23.0</v>
      </c>
    </row>
    <row r="888" ht="15.75" customHeight="1">
      <c r="A888" s="452">
        <v>9015.0</v>
      </c>
      <c r="B888" s="452" t="s">
        <v>36</v>
      </c>
      <c r="C888" s="452" t="s">
        <v>7299</v>
      </c>
      <c r="D888" s="452" t="s">
        <v>3798</v>
      </c>
      <c r="E888" s="452" t="s">
        <v>1209</v>
      </c>
      <c r="F888" s="452" t="s">
        <v>7378</v>
      </c>
      <c r="G888" s="452" t="s">
        <v>2833</v>
      </c>
      <c r="H888" s="452" t="s">
        <v>7379</v>
      </c>
      <c r="I888" s="452" t="s">
        <v>7372</v>
      </c>
      <c r="J888" s="452" t="s">
        <v>7380</v>
      </c>
      <c r="K888" s="452" t="s">
        <v>1372</v>
      </c>
      <c r="L888" s="452" t="s">
        <v>248</v>
      </c>
      <c r="M888" s="452" t="s">
        <v>420</v>
      </c>
      <c r="N888" s="452" t="s">
        <v>7381</v>
      </c>
      <c r="O888" s="452" t="s">
        <v>7382</v>
      </c>
      <c r="P888" s="452">
        <v>42.2753484876352</v>
      </c>
      <c r="Q888" s="452">
        <v>-71.571332387144</v>
      </c>
      <c r="U888" s="452" t="s">
        <v>7373</v>
      </c>
      <c r="V888" s="452" t="s">
        <v>7374</v>
      </c>
      <c r="W888" s="452" t="s">
        <v>7375</v>
      </c>
      <c r="X888" s="452" t="s">
        <v>248</v>
      </c>
      <c r="Y888" s="452" t="s">
        <v>420</v>
      </c>
      <c r="Z888" s="452" t="s">
        <v>498</v>
      </c>
      <c r="AA888" s="452">
        <v>44435.0</v>
      </c>
      <c r="AB888" s="452" t="s">
        <v>7376</v>
      </c>
      <c r="AC888" s="452" t="s">
        <v>7377</v>
      </c>
      <c r="AD888" s="452">
        <v>23.0</v>
      </c>
    </row>
    <row r="889" ht="15.75" customHeight="1">
      <c r="A889" s="452">
        <v>9016.0</v>
      </c>
      <c r="B889" s="452" t="s">
        <v>36</v>
      </c>
      <c r="C889" s="452" t="s">
        <v>7299</v>
      </c>
      <c r="D889" s="452" t="s">
        <v>3798</v>
      </c>
      <c r="E889" s="452" t="s">
        <v>1209</v>
      </c>
      <c r="F889" s="452" t="s">
        <v>7383</v>
      </c>
      <c r="G889" s="452" t="s">
        <v>2833</v>
      </c>
      <c r="H889" s="452" t="s">
        <v>7384</v>
      </c>
      <c r="I889" s="452" t="s">
        <v>7372</v>
      </c>
      <c r="J889" s="452" t="s">
        <v>7385</v>
      </c>
      <c r="K889" s="452" t="s">
        <v>7375</v>
      </c>
      <c r="L889" s="452" t="s">
        <v>248</v>
      </c>
      <c r="M889" s="452" t="s">
        <v>420</v>
      </c>
      <c r="N889" s="452" t="s">
        <v>7386</v>
      </c>
      <c r="P889" s="452">
        <v>42.3142906456154</v>
      </c>
      <c r="Q889" s="452">
        <v>-71.7979260024861</v>
      </c>
      <c r="U889" s="452" t="s">
        <v>7373</v>
      </c>
      <c r="V889" s="452" t="s">
        <v>7374</v>
      </c>
      <c r="W889" s="452" t="s">
        <v>7375</v>
      </c>
      <c r="X889" s="452" t="s">
        <v>248</v>
      </c>
      <c r="Y889" s="452" t="s">
        <v>420</v>
      </c>
      <c r="Z889" s="452" t="s">
        <v>498</v>
      </c>
      <c r="AA889" s="452">
        <v>44435.0</v>
      </c>
      <c r="AB889" s="452" t="s">
        <v>7376</v>
      </c>
      <c r="AC889" s="452" t="s">
        <v>7377</v>
      </c>
      <c r="AD889" s="452">
        <v>23.0</v>
      </c>
    </row>
    <row r="890" ht="15.75" customHeight="1">
      <c r="A890" s="452">
        <v>9017.0</v>
      </c>
      <c r="B890" s="452" t="s">
        <v>36</v>
      </c>
      <c r="C890" s="452" t="s">
        <v>7299</v>
      </c>
      <c r="D890" s="452" t="s">
        <v>3840</v>
      </c>
      <c r="E890" s="452" t="s">
        <v>1209</v>
      </c>
      <c r="F890" s="452" t="s">
        <v>7387</v>
      </c>
      <c r="G890" s="452" t="s">
        <v>7301</v>
      </c>
      <c r="H890" s="452" t="s">
        <v>7388</v>
      </c>
      <c r="I890" s="452" t="s">
        <v>7389</v>
      </c>
      <c r="J890" s="452" t="s">
        <v>7390</v>
      </c>
      <c r="K890" s="452" t="s">
        <v>6768</v>
      </c>
      <c r="L890" s="452" t="s">
        <v>32</v>
      </c>
      <c r="M890" s="452" t="s">
        <v>420</v>
      </c>
      <c r="N890" s="452">
        <v>44122.0</v>
      </c>
      <c r="P890" s="452">
        <v>41.4636528185613</v>
      </c>
      <c r="Q890" s="452">
        <v>-81.5119055314617</v>
      </c>
      <c r="U890" s="452" t="s">
        <v>570</v>
      </c>
      <c r="V890" s="452" t="s">
        <v>7391</v>
      </c>
      <c r="W890" s="452" t="s">
        <v>7392</v>
      </c>
      <c r="X890" s="452" t="s">
        <v>250</v>
      </c>
      <c r="Y890" s="452" t="s">
        <v>420</v>
      </c>
      <c r="AB890" s="452" t="s">
        <v>7393</v>
      </c>
      <c r="AC890" s="452" t="s">
        <v>7394</v>
      </c>
      <c r="AD890" s="452">
        <v>29.0</v>
      </c>
    </row>
    <row r="891" ht="15.75" customHeight="1">
      <c r="A891" s="452">
        <v>9018.0</v>
      </c>
      <c r="B891" s="452" t="s">
        <v>36</v>
      </c>
      <c r="C891" s="452" t="s">
        <v>7299</v>
      </c>
      <c r="D891" s="452" t="s">
        <v>7395</v>
      </c>
      <c r="E891" s="452" t="s">
        <v>1209</v>
      </c>
      <c r="F891" s="452" t="s">
        <v>7396</v>
      </c>
      <c r="G891" s="452" t="s">
        <v>7301</v>
      </c>
      <c r="H891" s="452" t="s">
        <v>7397</v>
      </c>
      <c r="I891" s="452" t="s">
        <v>3900</v>
      </c>
      <c r="J891" s="452" t="s">
        <v>7398</v>
      </c>
      <c r="K891" s="452" t="s">
        <v>2248</v>
      </c>
      <c r="L891" s="452" t="s">
        <v>248</v>
      </c>
      <c r="M891" s="452" t="s">
        <v>420</v>
      </c>
      <c r="N891" s="452" t="s">
        <v>7399</v>
      </c>
      <c r="O891" s="452" t="s">
        <v>7400</v>
      </c>
      <c r="P891" s="452">
        <v>42.5527117589262</v>
      </c>
      <c r="Q891" s="452">
        <v>-71.2782674599367</v>
      </c>
      <c r="R891" s="452">
        <v>300.0</v>
      </c>
      <c r="U891" s="452" t="s">
        <v>7395</v>
      </c>
      <c r="V891" s="452" t="s">
        <v>3900</v>
      </c>
      <c r="W891" s="452" t="s">
        <v>2474</v>
      </c>
      <c r="X891" s="452" t="s">
        <v>248</v>
      </c>
      <c r="Y891" s="452" t="s">
        <v>420</v>
      </c>
      <c r="Z891" s="452" t="s">
        <v>498</v>
      </c>
      <c r="AA891" s="452">
        <v>44425.0</v>
      </c>
      <c r="AB891" s="452" t="s">
        <v>7401</v>
      </c>
      <c r="AC891" s="452" t="s">
        <v>7402</v>
      </c>
      <c r="AD891" s="452">
        <v>17.0</v>
      </c>
      <c r="AE891" s="452" t="s">
        <v>7403</v>
      </c>
      <c r="AJ891" s="452" t="s">
        <v>7404</v>
      </c>
    </row>
    <row r="892" ht="15.75" customHeight="1">
      <c r="A892" s="452">
        <v>9019.0</v>
      </c>
      <c r="B892" s="452" t="s">
        <v>36</v>
      </c>
      <c r="C892" s="452" t="s">
        <v>7299</v>
      </c>
      <c r="D892" s="452" t="s">
        <v>7405</v>
      </c>
      <c r="E892" s="452" t="s">
        <v>812</v>
      </c>
      <c r="F892" s="452" t="s">
        <v>7406</v>
      </c>
      <c r="G892" s="452" t="s">
        <v>118</v>
      </c>
      <c r="H892" s="452" t="s">
        <v>7407</v>
      </c>
      <c r="I892" s="452" t="s">
        <v>7408</v>
      </c>
      <c r="J892" s="452" t="s">
        <v>7409</v>
      </c>
      <c r="K892" s="452" t="s">
        <v>7410</v>
      </c>
      <c r="L892" s="452" t="s">
        <v>2472</v>
      </c>
      <c r="M892" s="452" t="s">
        <v>420</v>
      </c>
      <c r="N892" s="452" t="s">
        <v>7411</v>
      </c>
      <c r="O892" s="452" t="s">
        <v>7412</v>
      </c>
      <c r="P892" s="452">
        <v>41.3840288259434</v>
      </c>
      <c r="Q892" s="452">
        <v>-73.5316960048863</v>
      </c>
      <c r="R892" s="452">
        <v>35.0</v>
      </c>
      <c r="U892" s="452" t="s">
        <v>7413</v>
      </c>
      <c r="V892" s="452" t="s">
        <v>7408</v>
      </c>
      <c r="W892" s="452" t="s">
        <v>7410</v>
      </c>
      <c r="X892" s="452" t="s">
        <v>2472</v>
      </c>
      <c r="Y892" s="452" t="s">
        <v>420</v>
      </c>
      <c r="Z892" s="452" t="s">
        <v>498</v>
      </c>
      <c r="AA892" s="452">
        <v>44773.0</v>
      </c>
      <c r="AB892" s="452" t="s">
        <v>7414</v>
      </c>
      <c r="AC892" s="452" t="s">
        <v>7415</v>
      </c>
      <c r="AD892" s="452">
        <v>30.0</v>
      </c>
      <c r="AE892" s="452" t="s">
        <v>7416</v>
      </c>
    </row>
    <row r="893" ht="15.75" customHeight="1">
      <c r="A893" s="452">
        <v>9020.0</v>
      </c>
      <c r="B893" s="452" t="s">
        <v>36</v>
      </c>
      <c r="C893" s="452" t="s">
        <v>7299</v>
      </c>
      <c r="D893" s="452" t="s">
        <v>7417</v>
      </c>
      <c r="E893" s="452" t="s">
        <v>812</v>
      </c>
      <c r="F893" s="452" t="s">
        <v>7417</v>
      </c>
      <c r="G893" s="452" t="s">
        <v>7418</v>
      </c>
      <c r="H893" s="452" t="s">
        <v>7419</v>
      </c>
      <c r="I893" s="452" t="s">
        <v>2106</v>
      </c>
      <c r="J893" s="452" t="s">
        <v>2107</v>
      </c>
      <c r="K893" s="452" t="s">
        <v>2108</v>
      </c>
      <c r="L893" s="452" t="s">
        <v>42</v>
      </c>
      <c r="M893" s="452" t="s">
        <v>420</v>
      </c>
      <c r="N893" s="452">
        <v>49037.0</v>
      </c>
      <c r="O893" s="452" t="s">
        <v>2109</v>
      </c>
      <c r="P893" s="452">
        <v>42.3357616120662</v>
      </c>
      <c r="Q893" s="452">
        <v>-85.2695060974489</v>
      </c>
      <c r="R893" s="452">
        <v>40.0</v>
      </c>
      <c r="U893" s="452" t="s">
        <v>2110</v>
      </c>
      <c r="V893" s="452" t="s">
        <v>2106</v>
      </c>
      <c r="W893" s="452" t="s">
        <v>2112</v>
      </c>
      <c r="X893" s="452" t="s">
        <v>2113</v>
      </c>
      <c r="Y893" s="452" t="s">
        <v>1154</v>
      </c>
      <c r="Z893" s="452" t="s">
        <v>498</v>
      </c>
      <c r="AA893" s="452">
        <v>45088.0</v>
      </c>
      <c r="AB893" s="452" t="s">
        <v>7420</v>
      </c>
      <c r="AC893" s="452" t="s">
        <v>7421</v>
      </c>
      <c r="AD893" s="452">
        <v>21.0</v>
      </c>
    </row>
    <row r="894" ht="15.75" customHeight="1">
      <c r="A894" s="452">
        <v>9021.0</v>
      </c>
      <c r="B894" s="452" t="s">
        <v>36</v>
      </c>
      <c r="C894" s="452" t="s">
        <v>7299</v>
      </c>
      <c r="D894" s="452" t="s">
        <v>7422</v>
      </c>
      <c r="E894" s="452" t="s">
        <v>1209</v>
      </c>
      <c r="F894" s="452" t="s">
        <v>7422</v>
      </c>
      <c r="G894" s="452" t="s">
        <v>7301</v>
      </c>
      <c r="H894" s="452" t="s">
        <v>7423</v>
      </c>
      <c r="I894" s="452" t="s">
        <v>7424</v>
      </c>
      <c r="J894" s="452" t="s">
        <v>7425</v>
      </c>
      <c r="K894" s="452" t="s">
        <v>7426</v>
      </c>
      <c r="L894" s="452" t="s">
        <v>248</v>
      </c>
      <c r="M894" s="452" t="s">
        <v>420</v>
      </c>
      <c r="N894" s="452" t="s">
        <v>7427</v>
      </c>
      <c r="O894" s="452" t="s">
        <v>7428</v>
      </c>
      <c r="P894" s="452">
        <v>42.4733240142473</v>
      </c>
      <c r="Q894" s="452">
        <v>-71.2569310178242</v>
      </c>
      <c r="R894" s="452">
        <v>13.0</v>
      </c>
      <c r="U894" s="452" t="s">
        <v>7429</v>
      </c>
      <c r="V894" s="452" t="s">
        <v>7424</v>
      </c>
      <c r="W894" s="452" t="s">
        <v>7426</v>
      </c>
      <c r="X894" s="452" t="s">
        <v>248</v>
      </c>
      <c r="Y894" s="452" t="s">
        <v>420</v>
      </c>
      <c r="Z894" s="452" t="s">
        <v>498</v>
      </c>
      <c r="AA894" s="452">
        <v>44773.0</v>
      </c>
      <c r="AB894" s="452" t="s">
        <v>7430</v>
      </c>
      <c r="AC894" s="452" t="s">
        <v>7431</v>
      </c>
      <c r="AD894" s="452">
        <v>30.0</v>
      </c>
      <c r="AE894" s="452" t="s">
        <v>7432</v>
      </c>
    </row>
    <row r="895" ht="15.75" customHeight="1">
      <c r="A895" s="452">
        <v>9022.0</v>
      </c>
      <c r="B895" s="452" t="s">
        <v>149</v>
      </c>
      <c r="C895" s="452" t="s">
        <v>7299</v>
      </c>
      <c r="D895" s="452" t="s">
        <v>7433</v>
      </c>
      <c r="E895" s="452" t="s">
        <v>1209</v>
      </c>
      <c r="F895" s="452" t="s">
        <v>7434</v>
      </c>
      <c r="G895" s="452" t="s">
        <v>7435</v>
      </c>
      <c r="H895" s="452" t="s">
        <v>7436</v>
      </c>
      <c r="J895" s="452" t="s">
        <v>7437</v>
      </c>
      <c r="K895" s="452" t="s">
        <v>7438</v>
      </c>
      <c r="L895" s="452" t="s">
        <v>453</v>
      </c>
      <c r="M895" s="452" t="s">
        <v>420</v>
      </c>
      <c r="N895" s="452">
        <v>57701.0</v>
      </c>
      <c r="O895" s="452" t="s">
        <v>7439</v>
      </c>
      <c r="P895" s="452">
        <v>44.0735998170286</v>
      </c>
      <c r="Q895" s="452">
        <v>-103.204846532751</v>
      </c>
      <c r="R895" s="452">
        <v>20.0</v>
      </c>
      <c r="U895" s="452" t="s">
        <v>7433</v>
      </c>
      <c r="V895" s="452" t="s">
        <v>7440</v>
      </c>
      <c r="W895" s="452" t="s">
        <v>7438</v>
      </c>
      <c r="X895" s="452" t="s">
        <v>453</v>
      </c>
      <c r="Y895" s="452" t="s">
        <v>420</v>
      </c>
      <c r="Z895" s="452" t="s">
        <v>486</v>
      </c>
      <c r="AA895" s="452">
        <v>45580.0</v>
      </c>
      <c r="AC895" s="452" t="s">
        <v>7441</v>
      </c>
      <c r="AD895" s="452">
        <v>32.0</v>
      </c>
      <c r="AE895" s="452" t="s">
        <v>7442</v>
      </c>
      <c r="AF895" s="452" t="s">
        <v>7443</v>
      </c>
      <c r="AG895" s="452" t="s">
        <v>7444</v>
      </c>
      <c r="AH895" s="452" t="s">
        <v>7439</v>
      </c>
      <c r="AJ895" s="452" t="s">
        <v>454</v>
      </c>
    </row>
    <row r="896" ht="15.75" customHeight="1">
      <c r="A896" s="452">
        <v>9023.0</v>
      </c>
      <c r="B896" s="452" t="s">
        <v>36</v>
      </c>
      <c r="C896" s="452" t="s">
        <v>7299</v>
      </c>
      <c r="D896" s="452" t="s">
        <v>7445</v>
      </c>
      <c r="E896" s="452" t="s">
        <v>812</v>
      </c>
      <c r="F896" s="452" t="s">
        <v>7445</v>
      </c>
      <c r="G896" s="452" t="s">
        <v>7352</v>
      </c>
      <c r="H896" s="452" t="s">
        <v>7446</v>
      </c>
      <c r="I896" s="452" t="s">
        <v>6331</v>
      </c>
      <c r="J896" s="452" t="s">
        <v>7447</v>
      </c>
      <c r="K896" s="452" t="s">
        <v>7448</v>
      </c>
      <c r="L896" s="452" t="s">
        <v>106</v>
      </c>
      <c r="M896" s="452" t="s">
        <v>420</v>
      </c>
      <c r="N896" s="452">
        <v>13902.0</v>
      </c>
      <c r="O896" s="452" t="s">
        <v>6334</v>
      </c>
      <c r="P896" s="452">
        <v>42.0895847383564</v>
      </c>
      <c r="Q896" s="452">
        <v>-75.9694089559069</v>
      </c>
      <c r="U896" s="452" t="s">
        <v>7445</v>
      </c>
      <c r="V896" s="452" t="s">
        <v>6331</v>
      </c>
      <c r="W896" s="452" t="s">
        <v>7448</v>
      </c>
      <c r="X896" s="452" t="s">
        <v>106</v>
      </c>
      <c r="Y896" s="452" t="s">
        <v>420</v>
      </c>
      <c r="Z896" s="452" t="s">
        <v>498</v>
      </c>
      <c r="AA896" s="452">
        <v>44443.0</v>
      </c>
      <c r="AB896" s="452" t="s">
        <v>7449</v>
      </c>
      <c r="AC896" s="452" t="s">
        <v>7450</v>
      </c>
      <c r="AD896" s="452">
        <v>21.0</v>
      </c>
      <c r="AE896" s="452" t="s">
        <v>7451</v>
      </c>
    </row>
    <row r="897" ht="15.75" customHeight="1">
      <c r="A897" s="452">
        <v>9024.0</v>
      </c>
      <c r="B897" s="452" t="s">
        <v>36</v>
      </c>
      <c r="C897" s="452" t="s">
        <v>7299</v>
      </c>
      <c r="D897" s="452" t="s">
        <v>7452</v>
      </c>
      <c r="E897" s="452" t="s">
        <v>1209</v>
      </c>
      <c r="F897" s="452" t="s">
        <v>6001</v>
      </c>
      <c r="G897" s="452" t="s">
        <v>7301</v>
      </c>
      <c r="H897" s="452" t="s">
        <v>7453</v>
      </c>
      <c r="I897" s="452" t="s">
        <v>7454</v>
      </c>
      <c r="J897" s="452" t="s">
        <v>7455</v>
      </c>
      <c r="K897" s="452" t="s">
        <v>7456</v>
      </c>
      <c r="L897" s="452" t="s">
        <v>248</v>
      </c>
      <c r="M897" s="452" t="s">
        <v>420</v>
      </c>
      <c r="N897" s="452" t="s">
        <v>7457</v>
      </c>
      <c r="O897" s="452" t="s">
        <v>7458</v>
      </c>
      <c r="P897" s="452">
        <v>42.162293</v>
      </c>
      <c r="Q897" s="452">
        <v>-71.159040192</v>
      </c>
      <c r="R897" s="452">
        <v>6.0</v>
      </c>
      <c r="U897" s="452" t="s">
        <v>7452</v>
      </c>
      <c r="V897" s="452" t="s">
        <v>7459</v>
      </c>
      <c r="W897" s="452" t="s">
        <v>7456</v>
      </c>
      <c r="X897" s="452" t="s">
        <v>248</v>
      </c>
      <c r="Y897" s="452" t="s">
        <v>420</v>
      </c>
      <c r="Z897" s="452" t="s">
        <v>498</v>
      </c>
      <c r="AA897" s="452">
        <v>45084.0</v>
      </c>
      <c r="AB897" s="452" t="s">
        <v>454</v>
      </c>
      <c r="AC897" s="452" t="s">
        <v>7460</v>
      </c>
      <c r="AD897" s="452">
        <v>20.0</v>
      </c>
    </row>
    <row r="898" ht="15.75" customHeight="1">
      <c r="A898" s="452">
        <v>9025.0</v>
      </c>
      <c r="B898" s="452" t="s">
        <v>36</v>
      </c>
      <c r="C898" s="452" t="s">
        <v>7299</v>
      </c>
      <c r="D898" s="452" t="s">
        <v>7461</v>
      </c>
      <c r="E898" s="452" t="s">
        <v>812</v>
      </c>
      <c r="F898" s="452" t="s">
        <v>7462</v>
      </c>
      <c r="G898" s="452" t="s">
        <v>7301</v>
      </c>
      <c r="H898" s="452" t="s">
        <v>7463</v>
      </c>
      <c r="I898" s="452" t="s">
        <v>7464</v>
      </c>
      <c r="J898" s="452" t="s">
        <v>7465</v>
      </c>
      <c r="K898" s="452" t="s">
        <v>1302</v>
      </c>
      <c r="L898" s="452" t="s">
        <v>4213</v>
      </c>
      <c r="M898" s="452" t="s">
        <v>420</v>
      </c>
      <c r="N898" s="452" t="s">
        <v>7466</v>
      </c>
      <c r="O898" s="452" t="s">
        <v>7467</v>
      </c>
      <c r="P898" s="452">
        <v>39.6623002464678</v>
      </c>
      <c r="Q898" s="452">
        <v>-75.7554745295586</v>
      </c>
      <c r="U898" s="452" t="s">
        <v>7468</v>
      </c>
      <c r="V898" s="452" t="s">
        <v>7464</v>
      </c>
      <c r="W898" s="452" t="s">
        <v>4572</v>
      </c>
      <c r="X898" s="452" t="s">
        <v>4213</v>
      </c>
      <c r="Y898" s="452" t="s">
        <v>420</v>
      </c>
      <c r="Z898" s="452" t="s">
        <v>498</v>
      </c>
      <c r="AA898" s="452">
        <v>44443.0</v>
      </c>
      <c r="AB898" s="452" t="s">
        <v>454</v>
      </c>
      <c r="AC898" s="452" t="s">
        <v>7469</v>
      </c>
      <c r="AD898" s="452">
        <v>25.0</v>
      </c>
    </row>
    <row r="899" ht="15.75" customHeight="1">
      <c r="A899" s="452">
        <v>9026.0</v>
      </c>
      <c r="B899" s="452" t="s">
        <v>36</v>
      </c>
      <c r="C899" s="452" t="s">
        <v>7299</v>
      </c>
      <c r="D899" s="452" t="s">
        <v>7470</v>
      </c>
      <c r="E899" s="452" t="s">
        <v>1209</v>
      </c>
      <c r="F899" s="452" t="s">
        <v>7471</v>
      </c>
      <c r="G899" s="452" t="s">
        <v>7352</v>
      </c>
      <c r="H899" s="452" t="s">
        <v>7472</v>
      </c>
      <c r="I899" s="452" t="s">
        <v>7473</v>
      </c>
      <c r="J899" s="452" t="s">
        <v>7474</v>
      </c>
      <c r="K899" s="452" t="s">
        <v>7471</v>
      </c>
      <c r="L899" s="452" t="s">
        <v>42</v>
      </c>
      <c r="M899" s="452" t="s">
        <v>420</v>
      </c>
      <c r="N899" s="452" t="s">
        <v>7475</v>
      </c>
      <c r="O899" s="452" t="s">
        <v>7476</v>
      </c>
      <c r="P899" s="452">
        <v>42.639885019949</v>
      </c>
      <c r="Q899" s="452">
        <v>-83.1728654007279</v>
      </c>
      <c r="R899" s="452">
        <v>30.0</v>
      </c>
      <c r="U899" s="452" t="s">
        <v>7477</v>
      </c>
      <c r="V899" s="452" t="s">
        <v>7473</v>
      </c>
      <c r="W899" s="452" t="s">
        <v>2132</v>
      </c>
      <c r="X899" s="452" t="s">
        <v>1195</v>
      </c>
      <c r="Y899" s="452" t="s">
        <v>1154</v>
      </c>
      <c r="Z899" s="452" t="s">
        <v>498</v>
      </c>
      <c r="AA899" s="452">
        <v>44443.0</v>
      </c>
      <c r="AB899" s="452" t="s">
        <v>7478</v>
      </c>
      <c r="AC899" s="452" t="s">
        <v>2136</v>
      </c>
      <c r="AD899" s="452">
        <v>22.0</v>
      </c>
      <c r="AE899" s="452" t="s">
        <v>7479</v>
      </c>
    </row>
    <row r="900" ht="15.75" customHeight="1">
      <c r="A900" s="452">
        <v>9027.0</v>
      </c>
      <c r="B900" s="452" t="s">
        <v>36</v>
      </c>
      <c r="C900" s="452" t="s">
        <v>7299</v>
      </c>
      <c r="D900" s="452" t="s">
        <v>6369</v>
      </c>
      <c r="E900" s="452" t="s">
        <v>812</v>
      </c>
      <c r="F900" s="452" t="s">
        <v>6369</v>
      </c>
      <c r="G900" s="452" t="s">
        <v>7301</v>
      </c>
      <c r="H900" s="452" t="s">
        <v>7480</v>
      </c>
      <c r="I900" s="452" t="s">
        <v>6371</v>
      </c>
      <c r="J900" s="452" t="s">
        <v>6372</v>
      </c>
      <c r="K900" s="452" t="s">
        <v>6373</v>
      </c>
      <c r="L900" s="452" t="s">
        <v>60</v>
      </c>
      <c r="M900" s="452" t="s">
        <v>420</v>
      </c>
      <c r="N900" s="452">
        <v>37404.0</v>
      </c>
      <c r="O900" s="452" t="s">
        <v>6374</v>
      </c>
      <c r="P900" s="452">
        <v>35.039288782713</v>
      </c>
      <c r="Q900" s="452">
        <v>-85.286898760536</v>
      </c>
      <c r="R900" s="452">
        <v>8.0</v>
      </c>
      <c r="U900" s="452" t="s">
        <v>6369</v>
      </c>
      <c r="V900" s="452" t="s">
        <v>6371</v>
      </c>
      <c r="W900" s="452" t="s">
        <v>6373</v>
      </c>
      <c r="X900" s="452" t="s">
        <v>60</v>
      </c>
      <c r="Y900" s="452" t="s">
        <v>420</v>
      </c>
      <c r="Z900" s="452" t="s">
        <v>498</v>
      </c>
      <c r="AA900" s="452">
        <v>44773.0</v>
      </c>
      <c r="AB900" s="452" t="s">
        <v>7481</v>
      </c>
      <c r="AC900" s="452" t="s">
        <v>6376</v>
      </c>
      <c r="AD900" s="452">
        <v>14.0</v>
      </c>
    </row>
    <row r="901" ht="15.75" customHeight="1">
      <c r="A901" s="452">
        <v>9028.0</v>
      </c>
      <c r="B901" s="452" t="s">
        <v>36</v>
      </c>
      <c r="C901" s="452" t="s">
        <v>7299</v>
      </c>
      <c r="D901" s="452" t="s">
        <v>7482</v>
      </c>
      <c r="E901" s="452" t="s">
        <v>1209</v>
      </c>
      <c r="F901" s="452" t="s">
        <v>7483</v>
      </c>
      <c r="G901" s="452" t="s">
        <v>2757</v>
      </c>
      <c r="H901" s="452" t="s">
        <v>7484</v>
      </c>
      <c r="I901" s="452" t="s">
        <v>7485</v>
      </c>
      <c r="J901" s="452" t="s">
        <v>7486</v>
      </c>
      <c r="K901" s="452" t="s">
        <v>908</v>
      </c>
      <c r="L901" s="452" t="s">
        <v>42</v>
      </c>
      <c r="M901" s="452" t="s">
        <v>420</v>
      </c>
      <c r="N901" s="452">
        <v>48108.0</v>
      </c>
      <c r="O901" s="452" t="s">
        <v>7487</v>
      </c>
      <c r="P901" s="452">
        <v>42.2325871424381</v>
      </c>
      <c r="Q901" s="452">
        <v>-83.7312219295802</v>
      </c>
      <c r="U901" s="452" t="s">
        <v>784</v>
      </c>
      <c r="V901" s="452" t="s">
        <v>780</v>
      </c>
      <c r="W901" s="452" t="s">
        <v>785</v>
      </c>
      <c r="X901" s="452" t="s">
        <v>786</v>
      </c>
      <c r="Y901" s="452" t="s">
        <v>659</v>
      </c>
      <c r="AB901" s="452" t="s">
        <v>7488</v>
      </c>
      <c r="AC901" s="452" t="s">
        <v>7489</v>
      </c>
      <c r="AD901" s="452">
        <v>27.0</v>
      </c>
    </row>
    <row r="902" ht="15.75" customHeight="1">
      <c r="A902" s="452">
        <v>9029.0</v>
      </c>
      <c r="B902" s="452" t="s">
        <v>36</v>
      </c>
      <c r="C902" s="452" t="s">
        <v>7299</v>
      </c>
      <c r="D902" s="452" t="s">
        <v>7482</v>
      </c>
      <c r="E902" s="452" t="s">
        <v>1209</v>
      </c>
      <c r="F902" s="452" t="s">
        <v>7490</v>
      </c>
      <c r="G902" s="452" t="s">
        <v>2757</v>
      </c>
      <c r="H902" s="452" t="s">
        <v>7484</v>
      </c>
      <c r="I902" s="452" t="s">
        <v>7485</v>
      </c>
      <c r="J902" s="452" t="s">
        <v>7491</v>
      </c>
      <c r="K902" s="452" t="s">
        <v>7492</v>
      </c>
      <c r="L902" s="452" t="s">
        <v>26</v>
      </c>
      <c r="M902" s="452" t="s">
        <v>420</v>
      </c>
      <c r="N902" s="452">
        <v>90810.0</v>
      </c>
      <c r="P902" s="452">
        <v>33.8344186951787</v>
      </c>
      <c r="Q902" s="452">
        <v>-118.212247385711</v>
      </c>
      <c r="U902" s="452" t="s">
        <v>784</v>
      </c>
      <c r="V902" s="452" t="s">
        <v>780</v>
      </c>
      <c r="W902" s="452" t="s">
        <v>785</v>
      </c>
      <c r="X902" s="452" t="s">
        <v>786</v>
      </c>
      <c r="Y902" s="452" t="s">
        <v>659</v>
      </c>
      <c r="AB902" s="452" t="s">
        <v>7488</v>
      </c>
      <c r="AC902" s="452" t="s">
        <v>7493</v>
      </c>
      <c r="AD902" s="452">
        <v>27.0</v>
      </c>
    </row>
    <row r="903" ht="15.75" customHeight="1">
      <c r="A903" s="452">
        <v>9030.0</v>
      </c>
      <c r="B903" s="452" t="s">
        <v>36</v>
      </c>
      <c r="C903" s="452" t="s">
        <v>7299</v>
      </c>
      <c r="D903" s="452" t="s">
        <v>7482</v>
      </c>
      <c r="E903" s="452" t="s">
        <v>1209</v>
      </c>
      <c r="F903" s="452" t="s">
        <v>7494</v>
      </c>
      <c r="G903" s="452" t="s">
        <v>2757</v>
      </c>
      <c r="H903" s="452" t="s">
        <v>7495</v>
      </c>
      <c r="I903" s="452" t="s">
        <v>7485</v>
      </c>
      <c r="J903" s="452" t="s">
        <v>7496</v>
      </c>
      <c r="K903" s="452" t="s">
        <v>7497</v>
      </c>
      <c r="L903" s="452" t="s">
        <v>42</v>
      </c>
      <c r="M903" s="452" t="s">
        <v>420</v>
      </c>
      <c r="N903" s="452">
        <v>48239.0</v>
      </c>
      <c r="P903" s="452">
        <v>42.3753428156941</v>
      </c>
      <c r="Q903" s="452">
        <v>-83.2734690160819</v>
      </c>
      <c r="U903" s="452" t="s">
        <v>784</v>
      </c>
      <c r="V903" s="452" t="s">
        <v>780</v>
      </c>
      <c r="W903" s="452" t="s">
        <v>785</v>
      </c>
      <c r="X903" s="452" t="s">
        <v>786</v>
      </c>
      <c r="Y903" s="452" t="s">
        <v>659</v>
      </c>
      <c r="AB903" s="452" t="s">
        <v>7488</v>
      </c>
      <c r="AC903" s="452" t="s">
        <v>7493</v>
      </c>
      <c r="AD903" s="452">
        <v>27.0</v>
      </c>
    </row>
    <row r="904" ht="15.75" customHeight="1">
      <c r="A904" s="452">
        <v>9031.0</v>
      </c>
      <c r="B904" s="452" t="s">
        <v>36</v>
      </c>
      <c r="C904" s="452" t="s">
        <v>7299</v>
      </c>
      <c r="D904" s="452" t="s">
        <v>5291</v>
      </c>
      <c r="E904" s="452" t="s">
        <v>812</v>
      </c>
      <c r="F904" s="452" t="s">
        <v>5292</v>
      </c>
      <c r="G904" s="452" t="s">
        <v>7007</v>
      </c>
      <c r="H904" s="452" t="s">
        <v>7498</v>
      </c>
      <c r="I904" s="452" t="s">
        <v>5294</v>
      </c>
      <c r="J904" s="452" t="s">
        <v>5295</v>
      </c>
      <c r="K904" s="452" t="s">
        <v>5296</v>
      </c>
      <c r="L904" s="452" t="s">
        <v>5297</v>
      </c>
      <c r="M904" s="452" t="s">
        <v>420</v>
      </c>
      <c r="N904" s="452">
        <v>13069.0</v>
      </c>
      <c r="O904" s="452" t="s">
        <v>5298</v>
      </c>
      <c r="P904" s="452">
        <v>43.3274476778496</v>
      </c>
      <c r="Q904" s="452">
        <v>-76.4184820883196</v>
      </c>
      <c r="R904" s="452">
        <v>100.0</v>
      </c>
      <c r="U904" s="452" t="s">
        <v>5291</v>
      </c>
      <c r="V904" s="452" t="s">
        <v>5294</v>
      </c>
      <c r="W904" s="452" t="s">
        <v>5299</v>
      </c>
      <c r="X904" s="452" t="s">
        <v>2472</v>
      </c>
      <c r="Y904" s="452" t="s">
        <v>420</v>
      </c>
      <c r="Z904" s="452" t="s">
        <v>498</v>
      </c>
      <c r="AA904" s="452">
        <v>44930.0</v>
      </c>
      <c r="AB904" s="452" t="s">
        <v>454</v>
      </c>
      <c r="AC904" s="452" t="s">
        <v>7499</v>
      </c>
      <c r="AD904" s="452">
        <v>23.0</v>
      </c>
      <c r="AF904" s="452" t="s">
        <v>5301</v>
      </c>
      <c r="AG904" s="452" t="s">
        <v>5303</v>
      </c>
      <c r="AH904" s="452" t="s">
        <v>5302</v>
      </c>
      <c r="AJ904" s="452" t="s">
        <v>454</v>
      </c>
    </row>
    <row r="905" ht="15.75" customHeight="1">
      <c r="A905" s="452">
        <v>9032.0</v>
      </c>
      <c r="B905" s="452" t="s">
        <v>36</v>
      </c>
      <c r="C905" s="452" t="s">
        <v>7299</v>
      </c>
      <c r="D905" s="452" t="s">
        <v>7500</v>
      </c>
      <c r="E905" s="452" t="s">
        <v>1209</v>
      </c>
      <c r="F905" s="452" t="s">
        <v>7501</v>
      </c>
      <c r="G905" s="452" t="s">
        <v>7352</v>
      </c>
      <c r="H905" s="452" t="s">
        <v>7502</v>
      </c>
      <c r="I905" s="452" t="s">
        <v>7503</v>
      </c>
      <c r="J905" s="452" t="s">
        <v>7504</v>
      </c>
      <c r="K905" s="452" t="s">
        <v>4582</v>
      </c>
      <c r="L905" s="452" t="s">
        <v>106</v>
      </c>
      <c r="M905" s="452" t="s">
        <v>420</v>
      </c>
      <c r="N905" s="452">
        <v>14615.0</v>
      </c>
      <c r="O905" s="452" t="s">
        <v>7505</v>
      </c>
      <c r="P905" s="452">
        <v>43.1973083767688</v>
      </c>
      <c r="Q905" s="452">
        <v>-77.6612757151374</v>
      </c>
      <c r="U905" s="452" t="s">
        <v>7500</v>
      </c>
      <c r="V905" s="452" t="s">
        <v>7503</v>
      </c>
      <c r="W905" s="452" t="s">
        <v>7506</v>
      </c>
      <c r="X905" s="452" t="s">
        <v>7506</v>
      </c>
      <c r="Y905" s="452" t="s">
        <v>7507</v>
      </c>
      <c r="Z905" s="452" t="s">
        <v>498</v>
      </c>
      <c r="AA905" s="452">
        <v>44888.0</v>
      </c>
      <c r="AB905" s="452" t="s">
        <v>7508</v>
      </c>
      <c r="AC905" s="452" t="s">
        <v>7509</v>
      </c>
      <c r="AD905" s="452">
        <v>28.0</v>
      </c>
      <c r="AE905" s="452" t="s">
        <v>7510</v>
      </c>
    </row>
    <row r="906" ht="15.75" customHeight="1">
      <c r="A906" s="452">
        <v>9033.0</v>
      </c>
      <c r="B906" s="452" t="s">
        <v>36</v>
      </c>
      <c r="C906" s="452" t="s">
        <v>7299</v>
      </c>
      <c r="D906" s="452" t="s">
        <v>7511</v>
      </c>
      <c r="E906" s="452" t="s">
        <v>1209</v>
      </c>
      <c r="F906" s="452" t="s">
        <v>7512</v>
      </c>
      <c r="G906" s="452" t="s">
        <v>7301</v>
      </c>
      <c r="H906" s="452" t="s">
        <v>7513</v>
      </c>
      <c r="I906" s="452" t="s">
        <v>7514</v>
      </c>
      <c r="J906" s="452" t="s">
        <v>7515</v>
      </c>
      <c r="K906" s="452" t="s">
        <v>7516</v>
      </c>
      <c r="L906" s="452" t="s">
        <v>42</v>
      </c>
      <c r="M906" s="452" t="s">
        <v>420</v>
      </c>
      <c r="N906" s="452">
        <v>48674.0</v>
      </c>
      <c r="O906" s="452" t="s">
        <v>7517</v>
      </c>
      <c r="P906" s="452">
        <v>43.6152430899301</v>
      </c>
      <c r="Q906" s="452">
        <v>-84.2001620036481</v>
      </c>
      <c r="U906" s="452" t="s">
        <v>7511</v>
      </c>
      <c r="V906" s="452" t="s">
        <v>7514</v>
      </c>
      <c r="W906" s="452" t="s">
        <v>491</v>
      </c>
      <c r="X906" s="452" t="s">
        <v>42</v>
      </c>
      <c r="Y906" s="452" t="s">
        <v>420</v>
      </c>
      <c r="Z906" s="452" t="s">
        <v>7518</v>
      </c>
      <c r="AA906" s="452">
        <v>45336.0</v>
      </c>
      <c r="AB906" s="452" t="s">
        <v>454</v>
      </c>
      <c r="AC906" s="452" t="s">
        <v>7519</v>
      </c>
      <c r="AD906" s="452">
        <v>30.0</v>
      </c>
      <c r="AF906" s="452" t="s">
        <v>7520</v>
      </c>
      <c r="AG906" s="452" t="s">
        <v>7521</v>
      </c>
      <c r="AH906" s="452" t="s">
        <v>7522</v>
      </c>
    </row>
    <row r="907" ht="15.75" customHeight="1">
      <c r="A907" s="452">
        <v>9034.0</v>
      </c>
      <c r="B907" s="452" t="s">
        <v>158</v>
      </c>
      <c r="C907" s="452" t="s">
        <v>7299</v>
      </c>
      <c r="D907" s="452" t="s">
        <v>3011</v>
      </c>
      <c r="E907" s="452" t="s">
        <v>812</v>
      </c>
      <c r="F907" s="452" t="s">
        <v>3011</v>
      </c>
      <c r="G907" s="452" t="s">
        <v>7523</v>
      </c>
      <c r="H907" s="452" t="s">
        <v>7524</v>
      </c>
      <c r="I907" s="452" t="s">
        <v>3014</v>
      </c>
      <c r="J907" s="452" t="s">
        <v>7525</v>
      </c>
      <c r="K907" s="452" t="s">
        <v>2664</v>
      </c>
      <c r="L907" s="452" t="s">
        <v>103</v>
      </c>
      <c r="M907" s="452" t="s">
        <v>618</v>
      </c>
      <c r="N907" s="452" t="s">
        <v>7526</v>
      </c>
      <c r="P907" s="452">
        <v>43.6464666677507</v>
      </c>
      <c r="Q907" s="452">
        <v>-79.3842403039407</v>
      </c>
      <c r="U907" s="452" t="s">
        <v>3011</v>
      </c>
      <c r="V907" s="452" t="s">
        <v>3014</v>
      </c>
      <c r="W907" s="452" t="s">
        <v>2664</v>
      </c>
      <c r="X907" s="452" t="s">
        <v>103</v>
      </c>
      <c r="Y907" s="452" t="s">
        <v>618</v>
      </c>
      <c r="Z907" s="452" t="s">
        <v>486</v>
      </c>
      <c r="AA907" s="452">
        <v>45649.0</v>
      </c>
      <c r="AB907" s="452" t="s">
        <v>7527</v>
      </c>
      <c r="AC907" s="452" t="s">
        <v>7528</v>
      </c>
      <c r="AD907" s="452">
        <v>20.0</v>
      </c>
      <c r="AF907" s="452" t="s">
        <v>7529</v>
      </c>
      <c r="AG907" s="452" t="s">
        <v>7530</v>
      </c>
      <c r="AH907" s="452" t="s">
        <v>7531</v>
      </c>
    </row>
    <row r="908" ht="15.75" customHeight="1">
      <c r="A908" s="452">
        <v>9035.0</v>
      </c>
      <c r="B908" s="452" t="s">
        <v>36</v>
      </c>
      <c r="C908" s="452" t="s">
        <v>7299</v>
      </c>
      <c r="D908" s="452" t="s">
        <v>5365</v>
      </c>
      <c r="E908" s="452" t="s">
        <v>1209</v>
      </c>
      <c r="F908" s="452" t="s">
        <v>7532</v>
      </c>
      <c r="G908" s="452" t="s">
        <v>7352</v>
      </c>
      <c r="H908" s="452" t="s">
        <v>7533</v>
      </c>
      <c r="I908" s="452" t="s">
        <v>820</v>
      </c>
      <c r="J908" s="452" t="s">
        <v>7534</v>
      </c>
      <c r="K908" s="452" t="s">
        <v>7535</v>
      </c>
      <c r="L908" s="452" t="s">
        <v>6667</v>
      </c>
      <c r="M908" s="452" t="s">
        <v>420</v>
      </c>
      <c r="N908" s="452" t="s">
        <v>7536</v>
      </c>
      <c r="O908" s="452" t="s">
        <v>7537</v>
      </c>
      <c r="P908" s="452">
        <v>41.6423131342512</v>
      </c>
      <c r="Q908" s="452">
        <v>-71.4938724888011</v>
      </c>
      <c r="U908" s="452" t="s">
        <v>5366</v>
      </c>
      <c r="V908" s="452" t="s">
        <v>820</v>
      </c>
      <c r="W908" s="452" t="s">
        <v>826</v>
      </c>
      <c r="X908" s="452" t="s">
        <v>130</v>
      </c>
      <c r="Y908" s="452" t="s">
        <v>420</v>
      </c>
      <c r="Z908" s="452" t="s">
        <v>498</v>
      </c>
      <c r="AA908" s="452">
        <v>44415.0</v>
      </c>
      <c r="AB908" s="452" t="s">
        <v>827</v>
      </c>
      <c r="AC908" s="452" t="s">
        <v>829</v>
      </c>
      <c r="AD908" s="452">
        <v>23.0</v>
      </c>
      <c r="AE908" s="452" t="s">
        <v>7538</v>
      </c>
    </row>
    <row r="909" ht="15.75" customHeight="1">
      <c r="A909" s="452">
        <v>9036.0</v>
      </c>
      <c r="B909" s="452" t="s">
        <v>36</v>
      </c>
      <c r="C909" s="452" t="s">
        <v>7299</v>
      </c>
      <c r="D909" s="452" t="s">
        <v>5365</v>
      </c>
      <c r="E909" s="452" t="s">
        <v>1209</v>
      </c>
      <c r="F909" s="452" t="s">
        <v>7315</v>
      </c>
      <c r="G909" s="452" t="s">
        <v>7352</v>
      </c>
      <c r="H909" s="452" t="s">
        <v>7539</v>
      </c>
      <c r="I909" s="452" t="s">
        <v>820</v>
      </c>
      <c r="J909" s="452" t="s">
        <v>7540</v>
      </c>
      <c r="K909" s="452" t="s">
        <v>832</v>
      </c>
      <c r="L909" s="452" t="s">
        <v>130</v>
      </c>
      <c r="M909" s="452" t="s">
        <v>420</v>
      </c>
      <c r="N909" s="452">
        <v>64801.0</v>
      </c>
      <c r="O909" s="452" t="s">
        <v>837</v>
      </c>
      <c r="P909" s="452">
        <v>37.0947259206022</v>
      </c>
      <c r="Q909" s="452">
        <v>-94.5283795272526</v>
      </c>
      <c r="U909" s="452" t="s">
        <v>5366</v>
      </c>
      <c r="V909" s="452" t="s">
        <v>820</v>
      </c>
      <c r="W909" s="452" t="s">
        <v>826</v>
      </c>
      <c r="X909" s="452" t="s">
        <v>130</v>
      </c>
      <c r="Y909" s="452" t="s">
        <v>420</v>
      </c>
      <c r="Z909" s="452" t="s">
        <v>498</v>
      </c>
      <c r="AA909" s="452">
        <v>44415.0</v>
      </c>
      <c r="AB909" s="452" t="s">
        <v>827</v>
      </c>
      <c r="AC909" s="452" t="s">
        <v>829</v>
      </c>
      <c r="AD909" s="452">
        <v>23.0</v>
      </c>
      <c r="AE909" s="452" t="s">
        <v>7538</v>
      </c>
    </row>
    <row r="910" ht="15.75" customHeight="1">
      <c r="A910" s="452">
        <v>9037.0</v>
      </c>
      <c r="B910" s="452" t="s">
        <v>36</v>
      </c>
      <c r="C910" s="452" t="s">
        <v>7299</v>
      </c>
      <c r="D910" s="452" t="s">
        <v>7541</v>
      </c>
      <c r="E910" s="452" t="s">
        <v>1209</v>
      </c>
      <c r="F910" s="452" t="s">
        <v>7542</v>
      </c>
      <c r="G910" s="452" t="s">
        <v>7301</v>
      </c>
      <c r="H910" s="452" t="s">
        <v>7543</v>
      </c>
      <c r="I910" s="452" t="s">
        <v>7544</v>
      </c>
      <c r="J910" s="452" t="s">
        <v>7545</v>
      </c>
      <c r="K910" s="452" t="s">
        <v>1160</v>
      </c>
      <c r="L910" s="452" t="s">
        <v>26</v>
      </c>
      <c r="M910" s="452" t="s">
        <v>420</v>
      </c>
      <c r="N910" s="452">
        <v>94538.0</v>
      </c>
      <c r="O910" s="452" t="s">
        <v>7546</v>
      </c>
      <c r="P910" s="452">
        <v>37.4793780186894</v>
      </c>
      <c r="Q910" s="452">
        <v>-121.944845344742</v>
      </c>
      <c r="R910" s="452">
        <v>20.0</v>
      </c>
      <c r="U910" s="452" t="s">
        <v>7541</v>
      </c>
      <c r="V910" s="452" t="s">
        <v>7544</v>
      </c>
      <c r="W910" s="452" t="s">
        <v>1160</v>
      </c>
      <c r="X910" s="452" t="s">
        <v>26</v>
      </c>
      <c r="Y910" s="452" t="s">
        <v>420</v>
      </c>
      <c r="Z910" s="452" t="s">
        <v>478</v>
      </c>
      <c r="AA910" s="452" t="s">
        <v>7547</v>
      </c>
      <c r="AB910" s="452" t="s">
        <v>7548</v>
      </c>
      <c r="AC910" s="452" t="s">
        <v>7549</v>
      </c>
      <c r="AD910" s="452">
        <v>23.0</v>
      </c>
      <c r="AE910" s="452" t="s">
        <v>7550</v>
      </c>
      <c r="AF910" s="452" t="s">
        <v>7551</v>
      </c>
      <c r="AG910" s="452" t="s">
        <v>7552</v>
      </c>
      <c r="AH910" s="452" t="s">
        <v>7546</v>
      </c>
    </row>
    <row r="911" ht="15.75" customHeight="1">
      <c r="A911" s="452">
        <v>9038.0</v>
      </c>
      <c r="B911" s="452" t="s">
        <v>36</v>
      </c>
      <c r="C911" s="452" t="s">
        <v>7299</v>
      </c>
      <c r="D911" s="452" t="s">
        <v>6472</v>
      </c>
      <c r="E911" s="452" t="s">
        <v>1209</v>
      </c>
      <c r="F911" s="452" t="s">
        <v>7553</v>
      </c>
      <c r="G911" s="452" t="s">
        <v>2757</v>
      </c>
      <c r="H911" s="452" t="s">
        <v>7554</v>
      </c>
      <c r="I911" s="452" t="s">
        <v>6474</v>
      </c>
      <c r="J911" s="452" t="s">
        <v>6475</v>
      </c>
      <c r="K911" s="452" t="s">
        <v>7555</v>
      </c>
      <c r="L911" s="452" t="s">
        <v>26</v>
      </c>
      <c r="M911" s="452" t="s">
        <v>420</v>
      </c>
      <c r="N911" s="452">
        <v>94304.0</v>
      </c>
      <c r="O911" s="452" t="s">
        <v>6477</v>
      </c>
      <c r="P911" s="452">
        <v>37.3971380429012</v>
      </c>
      <c r="Q911" s="452">
        <v>-122.145676969036</v>
      </c>
      <c r="U911" s="452" t="s">
        <v>7553</v>
      </c>
      <c r="V911" s="452" t="s">
        <v>6474</v>
      </c>
      <c r="W911" s="452" t="s">
        <v>6476</v>
      </c>
      <c r="X911" s="452" t="s">
        <v>26</v>
      </c>
      <c r="Y911" s="452" t="s">
        <v>420</v>
      </c>
      <c r="Z911" s="452" t="s">
        <v>498</v>
      </c>
      <c r="AA911" s="452">
        <v>44443.0</v>
      </c>
      <c r="AB911" s="452" t="s">
        <v>7556</v>
      </c>
      <c r="AC911" s="452" t="s">
        <v>7557</v>
      </c>
      <c r="AD911" s="452">
        <v>30.0</v>
      </c>
      <c r="AE911" s="452" t="s">
        <v>7558</v>
      </c>
    </row>
    <row r="912" ht="15.75" customHeight="1">
      <c r="A912" s="452">
        <v>9039.0</v>
      </c>
      <c r="B912" s="452" t="s">
        <v>36</v>
      </c>
      <c r="C912" s="452" t="s">
        <v>7299</v>
      </c>
      <c r="D912" s="452" t="s">
        <v>7559</v>
      </c>
      <c r="E912" s="452" t="s">
        <v>812</v>
      </c>
      <c r="F912" s="452" t="s">
        <v>7560</v>
      </c>
      <c r="G912" s="452" t="s">
        <v>7352</v>
      </c>
      <c r="H912" s="452" t="s">
        <v>7561</v>
      </c>
      <c r="I912" s="452" t="s">
        <v>7562</v>
      </c>
      <c r="J912" s="452" t="s">
        <v>7563</v>
      </c>
      <c r="K912" s="452" t="s">
        <v>7564</v>
      </c>
      <c r="L912" s="452" t="s">
        <v>179</v>
      </c>
      <c r="M912" s="452" t="s">
        <v>420</v>
      </c>
      <c r="N912" s="452" t="s">
        <v>7565</v>
      </c>
      <c r="O912" s="452" t="s">
        <v>7566</v>
      </c>
      <c r="P912" s="452">
        <v>40.2283558222579</v>
      </c>
      <c r="Q912" s="452">
        <v>-75.0685495191718</v>
      </c>
      <c r="R912" s="452">
        <v>4.0</v>
      </c>
      <c r="U912" s="452" t="s">
        <v>7559</v>
      </c>
      <c r="V912" s="452" t="s">
        <v>7562</v>
      </c>
      <c r="W912" s="452" t="s">
        <v>7564</v>
      </c>
      <c r="X912" s="452" t="s">
        <v>179</v>
      </c>
      <c r="Y912" s="452" t="s">
        <v>420</v>
      </c>
      <c r="Z912" s="452" t="s">
        <v>7518</v>
      </c>
      <c r="AA912" s="452">
        <v>45336.0</v>
      </c>
      <c r="AB912" s="452" t="s">
        <v>454</v>
      </c>
      <c r="AC912" s="452" t="s">
        <v>7567</v>
      </c>
      <c r="AD912" s="452">
        <v>30.0</v>
      </c>
      <c r="AF912" s="452" t="s">
        <v>7568</v>
      </c>
      <c r="AG912" s="452" t="s">
        <v>7569</v>
      </c>
      <c r="AH912" s="452" t="s">
        <v>7570</v>
      </c>
    </row>
    <row r="913" ht="15.75" customHeight="1">
      <c r="A913" s="452">
        <v>9040.0</v>
      </c>
      <c r="B913" s="452" t="s">
        <v>36</v>
      </c>
      <c r="C913" s="452" t="s">
        <v>7299</v>
      </c>
      <c r="D913" s="452" t="s">
        <v>4727</v>
      </c>
      <c r="E913" s="452" t="s">
        <v>812</v>
      </c>
      <c r="F913" s="452" t="s">
        <v>4727</v>
      </c>
      <c r="G913" s="452" t="s">
        <v>2757</v>
      </c>
      <c r="H913" s="452" t="s">
        <v>7571</v>
      </c>
      <c r="I913" s="452" t="s">
        <v>7572</v>
      </c>
      <c r="K913" s="452" t="s">
        <v>7573</v>
      </c>
      <c r="L913" s="452" t="s">
        <v>103</v>
      </c>
      <c r="M913" s="452" t="s">
        <v>618</v>
      </c>
      <c r="O913" s="452" t="s">
        <v>4732</v>
      </c>
      <c r="P913" s="452">
        <v>43.86036</v>
      </c>
      <c r="Q913" s="452">
        <v>-79.32152</v>
      </c>
      <c r="R913" s="452">
        <v>17.0</v>
      </c>
      <c r="U913" s="452" t="s">
        <v>4727</v>
      </c>
      <c r="V913" s="452" t="s">
        <v>7572</v>
      </c>
      <c r="W913" s="452" t="s">
        <v>2433</v>
      </c>
      <c r="X913" s="452" t="s">
        <v>4733</v>
      </c>
      <c r="Y913" s="452" t="s">
        <v>618</v>
      </c>
      <c r="Z913" s="452" t="s">
        <v>498</v>
      </c>
      <c r="AA913" s="452">
        <v>44890.0</v>
      </c>
      <c r="AB913" s="452" t="s">
        <v>7574</v>
      </c>
      <c r="AC913" s="452" t="s">
        <v>4735</v>
      </c>
      <c r="AD913" s="452">
        <v>23.0</v>
      </c>
      <c r="AE913" s="452" t="s">
        <v>7575</v>
      </c>
    </row>
    <row r="914" ht="15.75" customHeight="1">
      <c r="A914" s="452">
        <v>9041.0</v>
      </c>
      <c r="B914" s="452" t="s">
        <v>36</v>
      </c>
      <c r="C914" s="452" t="s">
        <v>7299</v>
      </c>
      <c r="D914" s="452" t="s">
        <v>3962</v>
      </c>
      <c r="E914" s="452" t="s">
        <v>812</v>
      </c>
      <c r="F914" s="452" t="s">
        <v>3962</v>
      </c>
      <c r="G914" s="452" t="s">
        <v>7352</v>
      </c>
      <c r="H914" s="452" t="s">
        <v>7576</v>
      </c>
      <c r="I914" s="452" t="s">
        <v>3963</v>
      </c>
      <c r="J914" s="452" t="s">
        <v>3964</v>
      </c>
      <c r="K914" s="452" t="s">
        <v>1602</v>
      </c>
      <c r="L914" s="452" t="s">
        <v>26</v>
      </c>
      <c r="M914" s="452" t="s">
        <v>420</v>
      </c>
      <c r="N914" s="452">
        <v>92617.0</v>
      </c>
      <c r="O914" s="452" t="s">
        <v>3965</v>
      </c>
      <c r="P914" s="452">
        <v>33.6428781678857</v>
      </c>
      <c r="Q914" s="452">
        <v>-117.855440272065</v>
      </c>
      <c r="R914" s="452">
        <v>71.0</v>
      </c>
      <c r="U914" s="452" t="s">
        <v>3962</v>
      </c>
      <c r="V914" s="452" t="s">
        <v>3963</v>
      </c>
      <c r="W914" s="452" t="s">
        <v>1602</v>
      </c>
      <c r="X914" s="452" t="s">
        <v>26</v>
      </c>
      <c r="Y914" s="452" t="s">
        <v>420</v>
      </c>
      <c r="Z914" s="452" t="s">
        <v>498</v>
      </c>
      <c r="AA914" s="452">
        <v>44890.0</v>
      </c>
      <c r="AB914" s="452" t="s">
        <v>7577</v>
      </c>
      <c r="AC914" s="452" t="s">
        <v>3968</v>
      </c>
      <c r="AD914" s="452">
        <v>18.0</v>
      </c>
      <c r="AE914" s="452" t="s">
        <v>7578</v>
      </c>
    </row>
    <row r="915" ht="15.75" customHeight="1">
      <c r="A915" s="452">
        <v>9042.0</v>
      </c>
      <c r="B915" s="452" t="s">
        <v>36</v>
      </c>
      <c r="C915" s="452" t="s">
        <v>7299</v>
      </c>
      <c r="D915" s="452" t="s">
        <v>5384</v>
      </c>
      <c r="E915" s="452" t="s">
        <v>812</v>
      </c>
      <c r="F915" s="452" t="s">
        <v>7579</v>
      </c>
      <c r="G915" s="452" t="s">
        <v>7301</v>
      </c>
      <c r="H915" s="452" t="s">
        <v>7580</v>
      </c>
      <c r="I915" s="452" t="s">
        <v>5387</v>
      </c>
      <c r="J915" s="452" t="s">
        <v>5388</v>
      </c>
      <c r="K915" s="452" t="s">
        <v>5389</v>
      </c>
      <c r="L915" s="452" t="s">
        <v>243</v>
      </c>
      <c r="M915" s="452" t="s">
        <v>420</v>
      </c>
      <c r="N915" s="452">
        <v>97355.0</v>
      </c>
      <c r="O915" s="452" t="s">
        <v>7581</v>
      </c>
      <c r="P915" s="452">
        <v>44.5490523678093</v>
      </c>
      <c r="Q915" s="452">
        <v>-122.919762207686</v>
      </c>
      <c r="R915" s="452">
        <v>15.0</v>
      </c>
      <c r="U915" s="452" t="s">
        <v>5384</v>
      </c>
      <c r="V915" s="452" t="s">
        <v>5391</v>
      </c>
      <c r="W915" s="452" t="s">
        <v>5389</v>
      </c>
      <c r="X915" s="452" t="s">
        <v>243</v>
      </c>
      <c r="Y915" s="452" t="s">
        <v>420</v>
      </c>
      <c r="Z915" s="452" t="s">
        <v>498</v>
      </c>
      <c r="AA915" s="452">
        <v>45095.0</v>
      </c>
      <c r="AB915" s="452" t="s">
        <v>5392</v>
      </c>
      <c r="AC915" s="452" t="s">
        <v>7582</v>
      </c>
      <c r="AD915" s="452">
        <v>16.0</v>
      </c>
    </row>
    <row r="916" ht="15.75" customHeight="1">
      <c r="A916" s="452">
        <v>9043.0</v>
      </c>
      <c r="B916" s="452" t="s">
        <v>36</v>
      </c>
      <c r="C916" s="452" t="s">
        <v>7299</v>
      </c>
      <c r="D916" s="452" t="s">
        <v>7583</v>
      </c>
      <c r="E916" s="452" t="s">
        <v>812</v>
      </c>
      <c r="F916" s="452" t="s">
        <v>7584</v>
      </c>
      <c r="G916" s="452" t="s">
        <v>7352</v>
      </c>
      <c r="H916" s="452" t="s">
        <v>7585</v>
      </c>
      <c r="I916" s="452" t="s">
        <v>7586</v>
      </c>
      <c r="J916" s="452" t="s">
        <v>7587</v>
      </c>
      <c r="K916" s="452" t="s">
        <v>7588</v>
      </c>
      <c r="L916" s="452" t="s">
        <v>245</v>
      </c>
      <c r="M916" s="452" t="s">
        <v>618</v>
      </c>
      <c r="N916" s="452" t="s">
        <v>7589</v>
      </c>
      <c r="O916" s="452" t="s">
        <v>7590</v>
      </c>
      <c r="P916" s="452">
        <v>49.2140556231176</v>
      </c>
      <c r="Q916" s="452">
        <v>-122.66600448689</v>
      </c>
      <c r="R916" s="452">
        <v>75.0</v>
      </c>
      <c r="U916" s="452" t="s">
        <v>7591</v>
      </c>
      <c r="V916" s="452" t="s">
        <v>7586</v>
      </c>
      <c r="W916" s="452" t="s">
        <v>7592</v>
      </c>
      <c r="X916" s="452" t="s">
        <v>7592</v>
      </c>
      <c r="Y916" s="452" t="s">
        <v>1096</v>
      </c>
      <c r="Z916" s="452" t="s">
        <v>498</v>
      </c>
      <c r="AA916" s="452">
        <v>44435.0</v>
      </c>
      <c r="AB916" s="452" t="s">
        <v>7593</v>
      </c>
      <c r="AC916" s="452" t="s">
        <v>7594</v>
      </c>
      <c r="AD916" s="452">
        <v>22.0</v>
      </c>
    </row>
    <row r="917" ht="15.75" customHeight="1">
      <c r="A917" s="452">
        <v>9044.0</v>
      </c>
      <c r="B917" s="452" t="s">
        <v>36</v>
      </c>
      <c r="C917" s="452" t="s">
        <v>7299</v>
      </c>
      <c r="D917" s="452" t="s">
        <v>7595</v>
      </c>
      <c r="E917" s="452" t="s">
        <v>812</v>
      </c>
      <c r="F917" s="452" t="s">
        <v>7595</v>
      </c>
      <c r="G917" s="452" t="s">
        <v>7305</v>
      </c>
      <c r="H917" s="452" t="s">
        <v>7596</v>
      </c>
      <c r="I917" s="452" t="s">
        <v>7597</v>
      </c>
      <c r="J917" s="452" t="s">
        <v>7598</v>
      </c>
      <c r="K917" s="452" t="s">
        <v>7599</v>
      </c>
      <c r="L917" s="452" t="s">
        <v>224</v>
      </c>
      <c r="M917" s="452" t="s">
        <v>420</v>
      </c>
      <c r="N917" s="452">
        <v>53080.0</v>
      </c>
      <c r="O917" s="452" t="s">
        <v>7600</v>
      </c>
      <c r="P917" s="452">
        <v>43.3904329996169</v>
      </c>
      <c r="Q917" s="452">
        <v>-87.9511064292216</v>
      </c>
      <c r="R917" s="452">
        <v>5.0</v>
      </c>
      <c r="U917" s="452" t="s">
        <v>7595</v>
      </c>
      <c r="V917" s="452" t="s">
        <v>7597</v>
      </c>
      <c r="W917" s="452" t="s">
        <v>7599</v>
      </c>
      <c r="X917" s="452" t="s">
        <v>224</v>
      </c>
      <c r="Y917" s="452" t="s">
        <v>420</v>
      </c>
      <c r="Z917" s="452" t="s">
        <v>498</v>
      </c>
      <c r="AA917" s="452">
        <v>44435.0</v>
      </c>
      <c r="AB917" s="452" t="s">
        <v>7601</v>
      </c>
      <c r="AC917" s="452" t="s">
        <v>7602</v>
      </c>
      <c r="AD917" s="452">
        <v>17.0</v>
      </c>
    </row>
    <row r="918" ht="15.75" customHeight="1">
      <c r="A918" s="452">
        <v>9045.0</v>
      </c>
      <c r="B918" s="452" t="s">
        <v>36</v>
      </c>
      <c r="C918" s="452" t="s">
        <v>7299</v>
      </c>
      <c r="D918" s="452" t="s">
        <v>7603</v>
      </c>
      <c r="E918" s="452" t="s">
        <v>812</v>
      </c>
      <c r="F918" s="452" t="s">
        <v>7604</v>
      </c>
      <c r="G918" s="452" t="s">
        <v>7352</v>
      </c>
      <c r="H918" s="452" t="s">
        <v>7605</v>
      </c>
      <c r="I918" s="452" t="s">
        <v>7606</v>
      </c>
      <c r="J918" s="452" t="s">
        <v>7607</v>
      </c>
      <c r="K918" s="452" t="s">
        <v>2070</v>
      </c>
      <c r="L918" s="452" t="s">
        <v>26</v>
      </c>
      <c r="M918" s="452" t="s">
        <v>420</v>
      </c>
      <c r="N918" s="452">
        <v>94545.0</v>
      </c>
      <c r="O918" s="452" t="s">
        <v>7608</v>
      </c>
      <c r="P918" s="452">
        <v>37.6408807279311</v>
      </c>
      <c r="Q918" s="452">
        <v>-122.13744191798</v>
      </c>
      <c r="R918" s="452">
        <v>67.0</v>
      </c>
      <c r="U918" s="452" t="s">
        <v>7609</v>
      </c>
      <c r="V918" s="452" t="s">
        <v>7606</v>
      </c>
      <c r="W918" s="452" t="s">
        <v>7610</v>
      </c>
      <c r="X918" s="452" t="s">
        <v>7611</v>
      </c>
      <c r="Y918" s="452" t="s">
        <v>1154</v>
      </c>
      <c r="Z918" s="452" t="s">
        <v>498</v>
      </c>
      <c r="AA918" s="452">
        <v>44779.0</v>
      </c>
      <c r="AB918" s="452" t="s">
        <v>7612</v>
      </c>
      <c r="AC918" s="452" t="s">
        <v>7613</v>
      </c>
      <c r="AD918" s="452">
        <v>29.0</v>
      </c>
    </row>
    <row r="919" ht="15.75" customHeight="1">
      <c r="A919" s="452">
        <v>9046.0</v>
      </c>
      <c r="B919" s="452" t="s">
        <v>36</v>
      </c>
      <c r="C919" s="452" t="s">
        <v>7299</v>
      </c>
      <c r="D919" s="452" t="s">
        <v>7614</v>
      </c>
      <c r="E919" s="452" t="s">
        <v>1209</v>
      </c>
      <c r="F919" s="452" t="s">
        <v>7614</v>
      </c>
      <c r="G919" s="452" t="s">
        <v>7305</v>
      </c>
      <c r="H919" s="452" t="s">
        <v>7615</v>
      </c>
      <c r="I919" s="452" t="s">
        <v>7616</v>
      </c>
      <c r="J919" s="452" t="s">
        <v>1017</v>
      </c>
      <c r="K919" s="452" t="s">
        <v>1690</v>
      </c>
      <c r="L919" s="452" t="s">
        <v>103</v>
      </c>
      <c r="M919" s="452" t="s">
        <v>618</v>
      </c>
      <c r="N919" s="452" t="s">
        <v>1019</v>
      </c>
      <c r="O919" s="452" t="s">
        <v>7617</v>
      </c>
      <c r="P919" s="452">
        <v>42.2883</v>
      </c>
      <c r="Q919" s="452">
        <v>-82.9554</v>
      </c>
      <c r="R919" s="452">
        <v>30.0</v>
      </c>
      <c r="U919" s="452" t="s">
        <v>326</v>
      </c>
      <c r="V919" s="452" t="s">
        <v>1016</v>
      </c>
      <c r="W919" s="452" t="s">
        <v>936</v>
      </c>
      <c r="X919" s="452" t="s">
        <v>42</v>
      </c>
      <c r="Y919" s="452" t="s">
        <v>420</v>
      </c>
      <c r="Z919" s="452" t="s">
        <v>478</v>
      </c>
      <c r="AA919" s="452" t="s">
        <v>7618</v>
      </c>
      <c r="AB919" s="452" t="s">
        <v>454</v>
      </c>
      <c r="AC919" s="452" t="s">
        <v>7619</v>
      </c>
      <c r="AD919" s="452">
        <v>24.0</v>
      </c>
      <c r="AF919" s="452" t="s">
        <v>7620</v>
      </c>
      <c r="AG919" s="452" t="s">
        <v>7621</v>
      </c>
      <c r="AH919" s="452" t="s">
        <v>7622</v>
      </c>
    </row>
    <row r="920" ht="15.75" customHeight="1">
      <c r="A920" s="452">
        <v>9047.0</v>
      </c>
      <c r="B920" s="452" t="s">
        <v>36</v>
      </c>
      <c r="C920" s="452" t="s">
        <v>7299</v>
      </c>
      <c r="D920" s="452" t="s">
        <v>7623</v>
      </c>
      <c r="E920" s="452" t="s">
        <v>812</v>
      </c>
      <c r="F920" s="452" t="s">
        <v>582</v>
      </c>
      <c r="G920" s="452" t="s">
        <v>7301</v>
      </c>
      <c r="H920" s="452" t="s">
        <v>7624</v>
      </c>
      <c r="I920" s="452" t="s">
        <v>1147</v>
      </c>
      <c r="J920" s="452" t="s">
        <v>7625</v>
      </c>
      <c r="K920" s="452" t="s">
        <v>7626</v>
      </c>
      <c r="L920" s="452" t="s">
        <v>32</v>
      </c>
      <c r="M920" s="452" t="s">
        <v>420</v>
      </c>
      <c r="N920" s="452">
        <v>44131.0</v>
      </c>
      <c r="O920" s="452" t="s">
        <v>1161</v>
      </c>
      <c r="P920" s="452">
        <v>41.362788396854</v>
      </c>
      <c r="Q920" s="452">
        <v>-81.6247004854646</v>
      </c>
      <c r="U920" s="452" t="s">
        <v>1150</v>
      </c>
      <c r="V920" s="452" t="s">
        <v>1147</v>
      </c>
      <c r="W920" s="452" t="s">
        <v>1152</v>
      </c>
      <c r="Y920" s="452" t="s">
        <v>1154</v>
      </c>
      <c r="Z920" s="452" t="s">
        <v>498</v>
      </c>
      <c r="AA920" s="452">
        <v>45090.0</v>
      </c>
      <c r="AB920" s="452" t="s">
        <v>7627</v>
      </c>
      <c r="AC920" s="452" t="s">
        <v>1157</v>
      </c>
      <c r="AD920" s="452">
        <v>27.0</v>
      </c>
    </row>
    <row r="921" ht="15.75" customHeight="1">
      <c r="A921" s="452">
        <v>9048.0</v>
      </c>
      <c r="B921" s="452" t="s">
        <v>36</v>
      </c>
      <c r="C921" s="452" t="s">
        <v>7299</v>
      </c>
      <c r="D921" s="452" t="s">
        <v>7623</v>
      </c>
      <c r="E921" s="452" t="s">
        <v>812</v>
      </c>
      <c r="F921" s="452" t="s">
        <v>7628</v>
      </c>
      <c r="G921" s="452" t="s">
        <v>2757</v>
      </c>
      <c r="H921" s="452" t="s">
        <v>7629</v>
      </c>
      <c r="I921" s="452" t="s">
        <v>1147</v>
      </c>
      <c r="J921" s="452" t="s">
        <v>7630</v>
      </c>
      <c r="K921" s="452" t="s">
        <v>1160</v>
      </c>
      <c r="L921" s="452" t="s">
        <v>26</v>
      </c>
      <c r="M921" s="452" t="s">
        <v>420</v>
      </c>
      <c r="N921" s="452">
        <v>94538.0</v>
      </c>
      <c r="O921" s="452" t="s">
        <v>1161</v>
      </c>
      <c r="P921" s="452">
        <v>37.4634510868947</v>
      </c>
      <c r="Q921" s="452">
        <v>-121.925105931478</v>
      </c>
      <c r="U921" s="452" t="s">
        <v>1150</v>
      </c>
      <c r="V921" s="452" t="s">
        <v>1147</v>
      </c>
      <c r="W921" s="452" t="s">
        <v>1152</v>
      </c>
      <c r="Y921" s="452" t="s">
        <v>1154</v>
      </c>
      <c r="Z921" s="452" t="s">
        <v>498</v>
      </c>
      <c r="AA921" s="452">
        <v>45090.0</v>
      </c>
      <c r="AB921" s="452" t="s">
        <v>7627</v>
      </c>
      <c r="AC921" s="452" t="s">
        <v>1157</v>
      </c>
      <c r="AD921" s="452">
        <v>27.0</v>
      </c>
    </row>
    <row r="922" ht="15.75" customHeight="1">
      <c r="A922" s="452">
        <v>9049.0</v>
      </c>
      <c r="B922" s="452" t="s">
        <v>36</v>
      </c>
      <c r="C922" s="452" t="s">
        <v>7299</v>
      </c>
      <c r="D922" s="452" t="s">
        <v>7631</v>
      </c>
      <c r="E922" s="452" t="s">
        <v>812</v>
      </c>
      <c r="F922" s="452" t="s">
        <v>82</v>
      </c>
      <c r="G922" s="452" t="s">
        <v>7305</v>
      </c>
      <c r="H922" s="452" t="s">
        <v>7632</v>
      </c>
      <c r="I922" s="452" t="s">
        <v>1147</v>
      </c>
      <c r="J922" s="452" t="s">
        <v>7625</v>
      </c>
      <c r="K922" s="452" t="s">
        <v>7626</v>
      </c>
      <c r="L922" s="452" t="s">
        <v>32</v>
      </c>
      <c r="M922" s="452" t="s">
        <v>420</v>
      </c>
      <c r="N922" s="452">
        <v>44131.0</v>
      </c>
      <c r="O922" s="452" t="s">
        <v>1161</v>
      </c>
      <c r="P922" s="452">
        <v>41.3628165803349</v>
      </c>
      <c r="Q922" s="452">
        <v>-81.6246146547495</v>
      </c>
      <c r="U922" s="452" t="s">
        <v>1150</v>
      </c>
      <c r="V922" s="452" t="s">
        <v>1147</v>
      </c>
      <c r="W922" s="452" t="s">
        <v>1152</v>
      </c>
      <c r="Y922" s="452" t="s">
        <v>1154</v>
      </c>
      <c r="Z922" s="452" t="s">
        <v>498</v>
      </c>
      <c r="AA922" s="452">
        <v>45090.0</v>
      </c>
      <c r="AB922" s="452" t="s">
        <v>7633</v>
      </c>
      <c r="AC922" s="452" t="s">
        <v>1157</v>
      </c>
      <c r="AD922" s="452">
        <v>27.0</v>
      </c>
    </row>
    <row r="923" ht="15.75" customHeight="1">
      <c r="A923" s="452">
        <v>9050.0</v>
      </c>
      <c r="B923" s="452" t="s">
        <v>36</v>
      </c>
      <c r="C923" s="452" t="s">
        <v>7299</v>
      </c>
      <c r="D923" s="452" t="s">
        <v>7634</v>
      </c>
      <c r="E923" s="452" t="s">
        <v>1209</v>
      </c>
      <c r="F923" s="452" t="s">
        <v>7634</v>
      </c>
      <c r="G923" s="452" t="s">
        <v>7352</v>
      </c>
      <c r="H923" s="452" t="s">
        <v>7635</v>
      </c>
      <c r="I923" s="452" t="s">
        <v>7636</v>
      </c>
      <c r="J923" s="452" t="s">
        <v>7637</v>
      </c>
      <c r="K923" s="452" t="s">
        <v>4582</v>
      </c>
      <c r="L923" s="452" t="s">
        <v>106</v>
      </c>
      <c r="M923" s="452" t="s">
        <v>420</v>
      </c>
      <c r="N923" s="452">
        <v>14615.0</v>
      </c>
      <c r="P923" s="452">
        <v>43.2019623062887</v>
      </c>
      <c r="Q923" s="452">
        <v>-77.6290250761921</v>
      </c>
      <c r="R923" s="452">
        <v>77.0</v>
      </c>
      <c r="U923" s="452" t="s">
        <v>7638</v>
      </c>
      <c r="V923" s="452" t="s">
        <v>7636</v>
      </c>
      <c r="W923" s="452" t="s">
        <v>4582</v>
      </c>
      <c r="X923" s="452" t="s">
        <v>106</v>
      </c>
      <c r="Y923" s="452" t="s">
        <v>420</v>
      </c>
      <c r="Z923" s="452" t="s">
        <v>498</v>
      </c>
      <c r="AA923" s="452">
        <v>44434.0</v>
      </c>
      <c r="AB923" s="452" t="s">
        <v>7639</v>
      </c>
      <c r="AC923" s="452" t="s">
        <v>7640</v>
      </c>
      <c r="AD923" s="452">
        <v>19.0</v>
      </c>
    </row>
    <row r="924" ht="15.75" customHeight="1">
      <c r="A924" s="452">
        <v>9051.0</v>
      </c>
      <c r="B924" s="452" t="s">
        <v>36</v>
      </c>
      <c r="C924" s="452" t="s">
        <v>7299</v>
      </c>
      <c r="D924" s="452" t="s">
        <v>7641</v>
      </c>
      <c r="E924" s="452" t="s">
        <v>812</v>
      </c>
      <c r="F924" s="452" t="s">
        <v>7642</v>
      </c>
      <c r="G924" s="452" t="s">
        <v>2757</v>
      </c>
      <c r="H924" s="452" t="s">
        <v>7643</v>
      </c>
      <c r="I924" s="452" t="s">
        <v>4051</v>
      </c>
      <c r="J924" s="452" t="s">
        <v>7644</v>
      </c>
      <c r="K924" s="452" t="s">
        <v>4053</v>
      </c>
      <c r="L924" s="452" t="s">
        <v>297</v>
      </c>
      <c r="M924" s="452" t="s">
        <v>420</v>
      </c>
      <c r="N924" s="452">
        <v>98072.0</v>
      </c>
      <c r="O924" s="452" t="s">
        <v>4054</v>
      </c>
      <c r="P924" s="452">
        <v>47.7820486812281</v>
      </c>
      <c r="Q924" s="452">
        <v>-122.154355802288</v>
      </c>
      <c r="R924" s="452">
        <v>50.0</v>
      </c>
      <c r="U924" s="452" t="s">
        <v>4055</v>
      </c>
      <c r="V924" s="452" t="s">
        <v>4051</v>
      </c>
      <c r="W924" s="452" t="s">
        <v>4053</v>
      </c>
      <c r="X924" s="452" t="s">
        <v>297</v>
      </c>
      <c r="Y924" s="452" t="s">
        <v>420</v>
      </c>
      <c r="Z924" s="452" t="s">
        <v>498</v>
      </c>
      <c r="AA924" s="452">
        <v>44435.0</v>
      </c>
      <c r="AB924" s="452" t="s">
        <v>7645</v>
      </c>
      <c r="AC924" s="452" t="s">
        <v>7646</v>
      </c>
      <c r="AD924" s="452">
        <v>24.0</v>
      </c>
    </row>
    <row r="925" ht="15.75" customHeight="1">
      <c r="A925" s="452">
        <v>9052.0</v>
      </c>
      <c r="B925" s="452" t="s">
        <v>36</v>
      </c>
      <c r="C925" s="452" t="s">
        <v>7299</v>
      </c>
      <c r="D925" s="452" t="s">
        <v>7641</v>
      </c>
      <c r="E925" s="452" t="s">
        <v>812</v>
      </c>
      <c r="F925" s="452" t="s">
        <v>7647</v>
      </c>
      <c r="G925" s="452" t="s">
        <v>7352</v>
      </c>
      <c r="H925" s="452" t="s">
        <v>7648</v>
      </c>
      <c r="I925" s="452" t="s">
        <v>4051</v>
      </c>
      <c r="J925" s="452" t="s">
        <v>7649</v>
      </c>
      <c r="K925" s="452" t="s">
        <v>4147</v>
      </c>
      <c r="L925" s="452" t="s">
        <v>297</v>
      </c>
      <c r="M925" s="452" t="s">
        <v>420</v>
      </c>
      <c r="N925" s="452">
        <v>98837.0</v>
      </c>
      <c r="O925" s="452" t="s">
        <v>4054</v>
      </c>
      <c r="P925" s="452">
        <v>47.1358935602418</v>
      </c>
      <c r="Q925" s="452">
        <v>-119.199546358134</v>
      </c>
      <c r="R925" s="452">
        <v>6.0</v>
      </c>
      <c r="U925" s="452" t="s">
        <v>4055</v>
      </c>
      <c r="V925" s="452" t="s">
        <v>4051</v>
      </c>
      <c r="W925" s="452" t="s">
        <v>4053</v>
      </c>
      <c r="X925" s="452" t="s">
        <v>297</v>
      </c>
      <c r="Y925" s="452" t="s">
        <v>420</v>
      </c>
      <c r="Z925" s="452" t="s">
        <v>498</v>
      </c>
      <c r="AA925" s="452">
        <v>44435.0</v>
      </c>
      <c r="AB925" s="452" t="s">
        <v>7650</v>
      </c>
      <c r="AC925" s="452" t="s">
        <v>7646</v>
      </c>
      <c r="AD925" s="452">
        <v>24.0</v>
      </c>
      <c r="AE925" s="452" t="s">
        <v>7651</v>
      </c>
    </row>
    <row r="926" ht="15.75" customHeight="1">
      <c r="A926" s="452">
        <v>9053.0</v>
      </c>
      <c r="B926" s="452" t="s">
        <v>36</v>
      </c>
      <c r="C926" s="452" t="s">
        <v>7299</v>
      </c>
      <c r="D926" s="452" t="s">
        <v>7652</v>
      </c>
      <c r="E926" s="452" t="s">
        <v>812</v>
      </c>
      <c r="F926" s="452" t="s">
        <v>7653</v>
      </c>
      <c r="G926" s="452" t="s">
        <v>7305</v>
      </c>
      <c r="H926" s="452" t="s">
        <v>7654</v>
      </c>
      <c r="I926" s="452" t="s">
        <v>7655</v>
      </c>
      <c r="J926" s="452" t="s">
        <v>7656</v>
      </c>
      <c r="K926" s="452" t="s">
        <v>4813</v>
      </c>
      <c r="L926" s="452" t="s">
        <v>114</v>
      </c>
      <c r="M926" s="452" t="s">
        <v>420</v>
      </c>
      <c r="N926" s="452">
        <v>80503.0</v>
      </c>
      <c r="O926" s="452" t="s">
        <v>7657</v>
      </c>
      <c r="P926" s="452">
        <v>39.7809370359961</v>
      </c>
      <c r="Q926" s="452">
        <v>-105.166260060363</v>
      </c>
      <c r="R926" s="452">
        <v>100.0</v>
      </c>
      <c r="U926" s="452" t="s">
        <v>7658</v>
      </c>
      <c r="V926" s="452" t="s">
        <v>7655</v>
      </c>
      <c r="W926" s="452" t="s">
        <v>4813</v>
      </c>
      <c r="X926" s="452" t="s">
        <v>114</v>
      </c>
      <c r="Y926" s="452" t="s">
        <v>420</v>
      </c>
      <c r="Z926" s="452" t="s">
        <v>498</v>
      </c>
      <c r="AA926" s="452">
        <v>44425.0</v>
      </c>
      <c r="AB926" s="452" t="s">
        <v>7659</v>
      </c>
      <c r="AC926" s="452" t="s">
        <v>7660</v>
      </c>
      <c r="AD926" s="452">
        <v>26.0</v>
      </c>
      <c r="AE926" s="452" t="s">
        <v>7661</v>
      </c>
    </row>
    <row r="927" ht="15.75" customHeight="1">
      <c r="A927" s="452">
        <v>9054.0</v>
      </c>
      <c r="B927" s="452" t="s">
        <v>36</v>
      </c>
      <c r="C927" s="452" t="s">
        <v>7299</v>
      </c>
      <c r="D927" s="452" t="s">
        <v>273</v>
      </c>
      <c r="E927" s="452" t="s">
        <v>812</v>
      </c>
      <c r="F927" s="452" t="s">
        <v>1235</v>
      </c>
      <c r="G927" s="452" t="s">
        <v>7352</v>
      </c>
      <c r="H927" s="452" t="s">
        <v>7662</v>
      </c>
      <c r="I927" s="452" t="s">
        <v>1236</v>
      </c>
      <c r="J927" s="452" t="s">
        <v>1237</v>
      </c>
      <c r="K927" s="452" t="s">
        <v>1238</v>
      </c>
      <c r="L927" s="452" t="s">
        <v>42</v>
      </c>
      <c r="M927" s="452" t="s">
        <v>420</v>
      </c>
      <c r="N927" s="452" t="s">
        <v>1239</v>
      </c>
      <c r="O927" s="452" t="s">
        <v>1240</v>
      </c>
      <c r="P927" s="452">
        <v>42.5395873128289</v>
      </c>
      <c r="Q927" s="452">
        <v>-83.0968963288351</v>
      </c>
      <c r="R927" s="452">
        <v>25.0</v>
      </c>
      <c r="U927" s="452" t="s">
        <v>273</v>
      </c>
      <c r="V927" s="452" t="s">
        <v>1236</v>
      </c>
      <c r="W927" s="452" t="s">
        <v>1238</v>
      </c>
      <c r="X927" s="452" t="s">
        <v>42</v>
      </c>
      <c r="Y927" s="452" t="s">
        <v>420</v>
      </c>
      <c r="Z927" s="452" t="s">
        <v>1196</v>
      </c>
      <c r="AA927" s="452" t="s">
        <v>7663</v>
      </c>
      <c r="AB927" s="452" t="s">
        <v>454</v>
      </c>
      <c r="AC927" s="452" t="s">
        <v>7664</v>
      </c>
      <c r="AD927" s="452">
        <v>30.0</v>
      </c>
      <c r="AF927" s="452" t="s">
        <v>1242</v>
      </c>
      <c r="AG927" s="452" t="s">
        <v>1243</v>
      </c>
      <c r="AH927" s="452" t="s">
        <v>1244</v>
      </c>
    </row>
    <row r="928" ht="15.75" customHeight="1">
      <c r="A928" s="452">
        <v>9055.0</v>
      </c>
      <c r="B928" s="452" t="s">
        <v>36</v>
      </c>
      <c r="C928" s="452" t="s">
        <v>7299</v>
      </c>
      <c r="D928" s="452" t="s">
        <v>7665</v>
      </c>
      <c r="E928" s="452" t="s">
        <v>812</v>
      </c>
      <c r="F928" s="452" t="s">
        <v>7666</v>
      </c>
      <c r="G928" s="452" t="s">
        <v>7301</v>
      </c>
      <c r="H928" s="452" t="s">
        <v>6633</v>
      </c>
      <c r="I928" s="452" t="s">
        <v>7667</v>
      </c>
      <c r="J928" s="452" t="s">
        <v>7668</v>
      </c>
      <c r="K928" s="452" t="s">
        <v>551</v>
      </c>
      <c r="L928" s="452" t="s">
        <v>26</v>
      </c>
      <c r="M928" s="452" t="s">
        <v>420</v>
      </c>
      <c r="N928" s="452">
        <v>95120.0</v>
      </c>
      <c r="O928" s="452" t="s">
        <v>7669</v>
      </c>
      <c r="P928" s="452">
        <v>37.2105942896738</v>
      </c>
      <c r="Q928" s="452">
        <v>-121.807170901206</v>
      </c>
      <c r="U928" s="452" t="s">
        <v>7665</v>
      </c>
      <c r="V928" s="452" t="s">
        <v>7667</v>
      </c>
      <c r="W928" s="452" t="s">
        <v>7670</v>
      </c>
      <c r="X928" s="452" t="s">
        <v>106</v>
      </c>
      <c r="Y928" s="452" t="s">
        <v>420</v>
      </c>
      <c r="AB928" s="452" t="s">
        <v>7671</v>
      </c>
      <c r="AC928" s="452" t="s">
        <v>7672</v>
      </c>
      <c r="AD928" s="452">
        <v>25.0</v>
      </c>
    </row>
    <row r="929" ht="15.75" customHeight="1">
      <c r="A929" s="452">
        <v>9056.0</v>
      </c>
      <c r="B929" s="452" t="s">
        <v>158</v>
      </c>
      <c r="C929" s="452" t="s">
        <v>7299</v>
      </c>
      <c r="D929" s="452" t="s">
        <v>7673</v>
      </c>
      <c r="E929" s="452" t="s">
        <v>1209</v>
      </c>
      <c r="F929" s="452" t="s">
        <v>7674</v>
      </c>
      <c r="G929" s="452" t="s">
        <v>7301</v>
      </c>
      <c r="H929" s="452" t="s">
        <v>7675</v>
      </c>
      <c r="I929" s="452" t="s">
        <v>7676</v>
      </c>
      <c r="J929" s="452" t="s">
        <v>7677</v>
      </c>
      <c r="K929" s="452" t="s">
        <v>4878</v>
      </c>
      <c r="L929" s="452" t="s">
        <v>103</v>
      </c>
      <c r="M929" s="452" t="s">
        <v>618</v>
      </c>
      <c r="N929" s="452" t="s">
        <v>7678</v>
      </c>
      <c r="O929" s="452" t="s">
        <v>7679</v>
      </c>
      <c r="P929" s="452">
        <v>43.4558572453906</v>
      </c>
      <c r="Q929" s="452">
        <v>-80.561956761329</v>
      </c>
      <c r="R929" s="452">
        <v>30.0</v>
      </c>
      <c r="U929" s="452" t="s">
        <v>7673</v>
      </c>
      <c r="V929" s="452" t="s">
        <v>7676</v>
      </c>
      <c r="W929" s="452" t="s">
        <v>4878</v>
      </c>
      <c r="X929" s="452" t="s">
        <v>103</v>
      </c>
      <c r="Y929" s="452" t="s">
        <v>618</v>
      </c>
      <c r="Z929" s="452" t="s">
        <v>7518</v>
      </c>
      <c r="AA929" s="452">
        <v>45336.0</v>
      </c>
      <c r="AB929" s="452" t="s">
        <v>454</v>
      </c>
      <c r="AC929" s="452" t="s">
        <v>7680</v>
      </c>
      <c r="AD929" s="452">
        <v>29.0</v>
      </c>
      <c r="AF929" s="452" t="s">
        <v>7681</v>
      </c>
      <c r="AG929" s="452" t="s">
        <v>7682</v>
      </c>
      <c r="AH929" s="452" t="s">
        <v>7683</v>
      </c>
    </row>
    <row r="930" ht="15.75" customHeight="1">
      <c r="A930" s="452">
        <v>9057.0</v>
      </c>
      <c r="B930" s="452" t="s">
        <v>36</v>
      </c>
      <c r="C930" s="452" t="s">
        <v>7299</v>
      </c>
      <c r="D930" s="452" t="s">
        <v>7684</v>
      </c>
      <c r="E930" s="452" t="s">
        <v>812</v>
      </c>
      <c r="F930" s="452" t="s">
        <v>7685</v>
      </c>
      <c r="G930" s="452" t="s">
        <v>7686</v>
      </c>
      <c r="H930" s="452" t="s">
        <v>7687</v>
      </c>
      <c r="J930" s="452" t="s">
        <v>7688</v>
      </c>
      <c r="K930" s="452" t="s">
        <v>7689</v>
      </c>
      <c r="L930" s="452" t="s">
        <v>26</v>
      </c>
      <c r="M930" s="452" t="s">
        <v>420</v>
      </c>
      <c r="N930" s="452">
        <v>92201.0</v>
      </c>
      <c r="O930" s="452" t="s">
        <v>7690</v>
      </c>
      <c r="P930" s="452">
        <v>33.6988654938256</v>
      </c>
      <c r="Q930" s="452">
        <v>-116.220003732546</v>
      </c>
      <c r="R930" s="452">
        <v>12.0</v>
      </c>
      <c r="U930" s="452" t="s">
        <v>7684</v>
      </c>
      <c r="W930" s="452" t="s">
        <v>7689</v>
      </c>
      <c r="X930" s="452" t="s">
        <v>70</v>
      </c>
      <c r="Y930" s="452" t="s">
        <v>420</v>
      </c>
      <c r="Z930" s="452" t="s">
        <v>1196</v>
      </c>
      <c r="AA930" s="452" t="s">
        <v>7691</v>
      </c>
      <c r="AC930" s="452" t="s">
        <v>7692</v>
      </c>
      <c r="AD930" s="452">
        <v>27.0</v>
      </c>
      <c r="AF930" s="452" t="s">
        <v>7693</v>
      </c>
      <c r="AG930" s="452" t="s">
        <v>7694</v>
      </c>
      <c r="AH930" s="452" t="s">
        <v>7695</v>
      </c>
      <c r="AJ930" s="452" t="s">
        <v>454</v>
      </c>
    </row>
    <row r="931" ht="15.75" customHeight="1">
      <c r="A931" s="452">
        <v>9058.0</v>
      </c>
      <c r="B931" s="452" t="s">
        <v>158</v>
      </c>
      <c r="C931" s="452" t="s">
        <v>7299</v>
      </c>
      <c r="D931" s="452" t="s">
        <v>7696</v>
      </c>
      <c r="E931" s="452" t="s">
        <v>812</v>
      </c>
      <c r="F931" s="452" t="s">
        <v>7696</v>
      </c>
      <c r="G931" s="452" t="s">
        <v>51</v>
      </c>
      <c r="H931" s="452" t="s">
        <v>7697</v>
      </c>
      <c r="I931" s="452" t="s">
        <v>7698</v>
      </c>
      <c r="J931" s="452" t="s">
        <v>7699</v>
      </c>
      <c r="K931" s="452" t="s">
        <v>3588</v>
      </c>
      <c r="L931" s="452" t="s">
        <v>114</v>
      </c>
      <c r="M931" s="452" t="s">
        <v>420</v>
      </c>
      <c r="N931" s="452">
        <v>80112.0</v>
      </c>
      <c r="O931" s="452" t="s">
        <v>7700</v>
      </c>
      <c r="P931" s="452">
        <v>39.5911671937492</v>
      </c>
      <c r="Q931" s="452">
        <v>-104.872291566754</v>
      </c>
      <c r="U931" s="452" t="s">
        <v>7696</v>
      </c>
      <c r="V931" s="452" t="s">
        <v>7698</v>
      </c>
      <c r="W931" s="452" t="s">
        <v>3588</v>
      </c>
      <c r="X931" s="452" t="s">
        <v>114</v>
      </c>
      <c r="Y931" s="452" t="s">
        <v>420</v>
      </c>
      <c r="Z931" s="452" t="s">
        <v>486</v>
      </c>
      <c r="AA931" s="452">
        <v>45689.0</v>
      </c>
      <c r="AB931" s="452" t="s">
        <v>7701</v>
      </c>
      <c r="AC931" s="452" t="s">
        <v>7702</v>
      </c>
      <c r="AD931" s="452">
        <v>25.0</v>
      </c>
      <c r="AE931" s="452" t="s">
        <v>7703</v>
      </c>
    </row>
    <row r="932" ht="15.75" customHeight="1">
      <c r="A932" s="452">
        <v>9059.0</v>
      </c>
      <c r="B932" s="452" t="s">
        <v>36</v>
      </c>
      <c r="C932" s="452" t="s">
        <v>7299</v>
      </c>
      <c r="D932" s="452" t="s">
        <v>7704</v>
      </c>
      <c r="E932" s="452" t="s">
        <v>812</v>
      </c>
      <c r="F932" s="452" t="s">
        <v>7704</v>
      </c>
      <c r="G932" s="452" t="s">
        <v>7352</v>
      </c>
      <c r="H932" s="452" t="s">
        <v>7705</v>
      </c>
      <c r="I932" s="452" t="s">
        <v>7706</v>
      </c>
      <c r="J932" s="452" t="s">
        <v>7707</v>
      </c>
      <c r="K932" s="452" t="s">
        <v>7708</v>
      </c>
      <c r="L932" s="452" t="s">
        <v>114</v>
      </c>
      <c r="M932" s="452" t="s">
        <v>420</v>
      </c>
      <c r="N932" s="452">
        <v>80127.0</v>
      </c>
      <c r="O932" s="452" t="s">
        <v>7709</v>
      </c>
      <c r="P932" s="452">
        <v>39.5692339168925</v>
      </c>
      <c r="Q932" s="452">
        <v>-105.12648145852</v>
      </c>
      <c r="R932" s="452">
        <v>13.0</v>
      </c>
      <c r="U932" s="452" t="s">
        <v>7704</v>
      </c>
      <c r="V932" s="452" t="s">
        <v>7706</v>
      </c>
      <c r="W932" s="452" t="s">
        <v>7708</v>
      </c>
      <c r="X932" s="452" t="s">
        <v>114</v>
      </c>
      <c r="Y932" s="452" t="s">
        <v>420</v>
      </c>
      <c r="Z932" s="452" t="s">
        <v>498</v>
      </c>
      <c r="AA932" s="452">
        <v>44434.0</v>
      </c>
      <c r="AB932" s="452" t="s">
        <v>7710</v>
      </c>
      <c r="AC932" s="452" t="s">
        <v>7711</v>
      </c>
      <c r="AD932" s="452">
        <v>31.0</v>
      </c>
      <c r="AE932" s="452" t="s">
        <v>7712</v>
      </c>
    </row>
    <row r="933" ht="15.75" customHeight="1">
      <c r="A933" s="452">
        <v>9060.0</v>
      </c>
      <c r="B933" s="452" t="s">
        <v>158</v>
      </c>
      <c r="C933" s="452" t="s">
        <v>7299</v>
      </c>
      <c r="D933" s="452" t="s">
        <v>7713</v>
      </c>
      <c r="E933" s="452" t="s">
        <v>1209</v>
      </c>
      <c r="F933" s="452" t="s">
        <v>7714</v>
      </c>
      <c r="G933" s="452" t="s">
        <v>7715</v>
      </c>
      <c r="H933" s="452" t="s">
        <v>7716</v>
      </c>
      <c r="I933" s="452" t="s">
        <v>5530</v>
      </c>
      <c r="J933" s="452" t="s">
        <v>7717</v>
      </c>
      <c r="K933" s="452" t="s">
        <v>5532</v>
      </c>
      <c r="L933" s="452" t="s">
        <v>1443</v>
      </c>
      <c r="M933" s="452" t="s">
        <v>420</v>
      </c>
      <c r="N933" s="452" t="s">
        <v>7718</v>
      </c>
      <c r="O933" s="452" t="s">
        <v>5533</v>
      </c>
      <c r="P933" s="452">
        <v>45.0671389118048</v>
      </c>
      <c r="Q933" s="452">
        <v>-93.2334461007192</v>
      </c>
      <c r="R933" s="452">
        <v>3.0</v>
      </c>
      <c r="U933" s="452" t="s">
        <v>7713</v>
      </c>
      <c r="V933" s="452" t="s">
        <v>5530</v>
      </c>
      <c r="W933" s="452" t="s">
        <v>5532</v>
      </c>
      <c r="X933" s="452" t="s">
        <v>1443</v>
      </c>
      <c r="Y933" s="452" t="s">
        <v>420</v>
      </c>
      <c r="Z933" s="452" t="s">
        <v>498</v>
      </c>
      <c r="AA933" s="452">
        <v>45087.0</v>
      </c>
      <c r="AB933" s="452" t="s">
        <v>7719</v>
      </c>
      <c r="AC933" s="452" t="s">
        <v>7720</v>
      </c>
      <c r="AD933" s="452">
        <v>16.0</v>
      </c>
    </row>
    <row r="934" ht="15.75" customHeight="1">
      <c r="A934" s="452">
        <v>9061.0</v>
      </c>
      <c r="B934" s="452" t="s">
        <v>36</v>
      </c>
      <c r="C934" s="452" t="s">
        <v>7299</v>
      </c>
      <c r="D934" s="452" t="s">
        <v>7721</v>
      </c>
      <c r="E934" s="452" t="s">
        <v>812</v>
      </c>
      <c r="F934" s="452" t="s">
        <v>7722</v>
      </c>
      <c r="G934" s="452" t="s">
        <v>51</v>
      </c>
      <c r="H934" s="452" t="s">
        <v>7723</v>
      </c>
      <c r="I934" s="452" t="s">
        <v>7724</v>
      </c>
      <c r="J934" s="452" t="s">
        <v>7725</v>
      </c>
      <c r="K934" s="452" t="s">
        <v>4582</v>
      </c>
      <c r="L934" s="452" t="s">
        <v>106</v>
      </c>
      <c r="M934" s="452" t="s">
        <v>420</v>
      </c>
      <c r="N934" s="452">
        <v>14652.0</v>
      </c>
      <c r="O934" s="452" t="s">
        <v>7726</v>
      </c>
      <c r="P934" s="452">
        <v>43.1970045639429</v>
      </c>
      <c r="Q934" s="452">
        <v>-77.6301765545742</v>
      </c>
      <c r="U934" s="452" t="s">
        <v>7721</v>
      </c>
      <c r="V934" s="452" t="s">
        <v>7727</v>
      </c>
      <c r="W934" s="452" t="s">
        <v>4582</v>
      </c>
      <c r="X934" s="452" t="s">
        <v>106</v>
      </c>
      <c r="Y934" s="452" t="s">
        <v>420</v>
      </c>
      <c r="Z934" s="452" t="s">
        <v>498</v>
      </c>
      <c r="AA934" s="452">
        <v>44416.0</v>
      </c>
      <c r="AB934" s="452" t="s">
        <v>7728</v>
      </c>
      <c r="AC934" s="452" t="s">
        <v>7729</v>
      </c>
      <c r="AD934" s="452">
        <v>29.0</v>
      </c>
    </row>
    <row r="935" ht="15.75" customHeight="1">
      <c r="A935" s="452">
        <v>9062.0</v>
      </c>
      <c r="B935" s="452" t="s">
        <v>36</v>
      </c>
      <c r="C935" s="452" t="s">
        <v>7299</v>
      </c>
      <c r="D935" s="452" t="s">
        <v>7730</v>
      </c>
      <c r="E935" s="452" t="s">
        <v>812</v>
      </c>
      <c r="F935" s="452" t="s">
        <v>4579</v>
      </c>
      <c r="G935" s="452" t="s">
        <v>7301</v>
      </c>
      <c r="H935" s="452" t="s">
        <v>7731</v>
      </c>
      <c r="I935" s="452" t="s">
        <v>6634</v>
      </c>
      <c r="J935" s="452" t="s">
        <v>7732</v>
      </c>
      <c r="K935" s="452" t="s">
        <v>7317</v>
      </c>
      <c r="L935" s="452" t="s">
        <v>248</v>
      </c>
      <c r="M935" s="452" t="s">
        <v>420</v>
      </c>
      <c r="N935" s="452" t="s">
        <v>7733</v>
      </c>
      <c r="O935" s="452" t="s">
        <v>7734</v>
      </c>
      <c r="P935" s="452">
        <v>42.4065399425438</v>
      </c>
      <c r="Q935" s="452">
        <v>-71.2725397736471</v>
      </c>
      <c r="U935" s="452" t="s">
        <v>6632</v>
      </c>
      <c r="V935" s="452" t="s">
        <v>6634</v>
      </c>
      <c r="W935" s="452" t="s">
        <v>7317</v>
      </c>
      <c r="X935" s="452" t="s">
        <v>248</v>
      </c>
      <c r="Y935" s="452" t="s">
        <v>420</v>
      </c>
      <c r="Z935" s="452" t="s">
        <v>498</v>
      </c>
      <c r="AA935" s="452">
        <v>44435.0</v>
      </c>
      <c r="AB935" s="452" t="s">
        <v>7735</v>
      </c>
      <c r="AC935" s="452" t="s">
        <v>7736</v>
      </c>
      <c r="AD935" s="452">
        <v>21.0</v>
      </c>
      <c r="AE935" s="452" t="s">
        <v>2767</v>
      </c>
    </row>
    <row r="936" ht="15.75" customHeight="1">
      <c r="A936" s="452">
        <v>9063.0</v>
      </c>
      <c r="B936" s="452" t="s">
        <v>36</v>
      </c>
      <c r="C936" s="452" t="s">
        <v>7299</v>
      </c>
      <c r="D936" s="452" t="s">
        <v>7730</v>
      </c>
      <c r="E936" s="452" t="s">
        <v>812</v>
      </c>
      <c r="F936" s="452" t="s">
        <v>7737</v>
      </c>
      <c r="G936" s="452" t="s">
        <v>7301</v>
      </c>
      <c r="H936" s="452" t="s">
        <v>7731</v>
      </c>
      <c r="I936" s="452" t="s">
        <v>6634</v>
      </c>
      <c r="J936" s="452" t="s">
        <v>7738</v>
      </c>
      <c r="K936" s="452" t="s">
        <v>4140</v>
      </c>
      <c r="L936" s="452" t="s">
        <v>3695</v>
      </c>
      <c r="M936" s="452" t="s">
        <v>420</v>
      </c>
      <c r="N936" s="452">
        <v>70776.0</v>
      </c>
      <c r="O936" s="452" t="s">
        <v>7734</v>
      </c>
      <c r="P936" s="452">
        <v>30.2358444518862</v>
      </c>
      <c r="Q936" s="452">
        <v>-91.0995973893481</v>
      </c>
      <c r="U936" s="452" t="s">
        <v>6632</v>
      </c>
      <c r="V936" s="452" t="s">
        <v>6634</v>
      </c>
      <c r="W936" s="452" t="s">
        <v>7317</v>
      </c>
      <c r="X936" s="452" t="s">
        <v>248</v>
      </c>
      <c r="Y936" s="452" t="s">
        <v>420</v>
      </c>
      <c r="Z936" s="452" t="s">
        <v>498</v>
      </c>
      <c r="AA936" s="452">
        <v>44435.0</v>
      </c>
      <c r="AB936" s="452" t="s">
        <v>7735</v>
      </c>
      <c r="AC936" s="452" t="s">
        <v>7736</v>
      </c>
      <c r="AD936" s="452">
        <v>21.0</v>
      </c>
      <c r="AE936" s="452" t="s">
        <v>7739</v>
      </c>
    </row>
    <row r="937" ht="15.75" customHeight="1">
      <c r="A937" s="452">
        <v>9064.0</v>
      </c>
      <c r="B937" s="452" t="s">
        <v>36</v>
      </c>
      <c r="C937" s="452" t="s">
        <v>7299</v>
      </c>
      <c r="D937" s="452" t="s">
        <v>7740</v>
      </c>
      <c r="E937" s="452" t="s">
        <v>812</v>
      </c>
      <c r="F937" s="452" t="s">
        <v>7741</v>
      </c>
      <c r="G937" s="452" t="s">
        <v>51</v>
      </c>
      <c r="H937" s="452" t="s">
        <v>7742</v>
      </c>
      <c r="I937" s="452" t="s">
        <v>1356</v>
      </c>
      <c r="J937" s="452" t="s">
        <v>7743</v>
      </c>
      <c r="K937" s="452" t="s">
        <v>1238</v>
      </c>
      <c r="L937" s="452" t="s">
        <v>42</v>
      </c>
      <c r="M937" s="452" t="s">
        <v>420</v>
      </c>
      <c r="N937" s="452">
        <v>48083.0</v>
      </c>
      <c r="O937" s="452" t="s">
        <v>7744</v>
      </c>
      <c r="P937" s="452">
        <v>42.5440737429668</v>
      </c>
      <c r="Q937" s="452">
        <v>-83.1109337025825</v>
      </c>
      <c r="R937" s="452">
        <v>170.0</v>
      </c>
      <c r="U937" s="452" t="s">
        <v>7745</v>
      </c>
      <c r="V937" s="452" t="s">
        <v>4122</v>
      </c>
      <c r="W937" s="452" t="s">
        <v>631</v>
      </c>
      <c r="X937" s="452" t="s">
        <v>1204</v>
      </c>
      <c r="Y937" s="452" t="s">
        <v>1256</v>
      </c>
      <c r="Z937" s="452" t="s">
        <v>498</v>
      </c>
      <c r="AA937" s="452">
        <v>44414.0</v>
      </c>
      <c r="AB937" s="452" t="s">
        <v>7746</v>
      </c>
      <c r="AC937" s="452" t="s">
        <v>4602</v>
      </c>
      <c r="AD937" s="452">
        <v>29.0</v>
      </c>
      <c r="AE937" s="452" t="s">
        <v>7747</v>
      </c>
    </row>
    <row r="938" ht="15.75" customHeight="1">
      <c r="A938" s="452">
        <v>9065.0</v>
      </c>
      <c r="B938" s="452" t="s">
        <v>36</v>
      </c>
      <c r="C938" s="452" t="s">
        <v>7299</v>
      </c>
      <c r="D938" s="452" t="s">
        <v>7748</v>
      </c>
      <c r="E938" s="452" t="s">
        <v>812</v>
      </c>
      <c r="F938" s="452" t="s">
        <v>7748</v>
      </c>
      <c r="G938" s="452" t="s">
        <v>7305</v>
      </c>
      <c r="H938" s="452" t="s">
        <v>7749</v>
      </c>
      <c r="I938" s="452" t="s">
        <v>6676</v>
      </c>
      <c r="J938" s="452" t="s">
        <v>7750</v>
      </c>
      <c r="K938" s="452" t="s">
        <v>6678</v>
      </c>
      <c r="L938" s="452" t="s">
        <v>179</v>
      </c>
      <c r="M938" s="452" t="s">
        <v>420</v>
      </c>
      <c r="N938" s="452">
        <v>19438.0</v>
      </c>
      <c r="O938" s="452" t="s">
        <v>6679</v>
      </c>
      <c r="P938" s="452">
        <v>40.2676691870779</v>
      </c>
      <c r="Q938" s="452">
        <v>-75.3640949160467</v>
      </c>
      <c r="R938" s="452">
        <v>25.0</v>
      </c>
      <c r="U938" s="452" t="s">
        <v>7748</v>
      </c>
      <c r="V938" s="452" t="s">
        <v>6676</v>
      </c>
      <c r="W938" s="452" t="s">
        <v>6678</v>
      </c>
      <c r="X938" s="452" t="s">
        <v>179</v>
      </c>
      <c r="Y938" s="452" t="s">
        <v>420</v>
      </c>
      <c r="Z938" s="452" t="s">
        <v>498</v>
      </c>
      <c r="AA938" s="452">
        <v>44437.0</v>
      </c>
      <c r="AB938" s="452" t="s">
        <v>7751</v>
      </c>
      <c r="AC938" s="452" t="s">
        <v>7752</v>
      </c>
      <c r="AD938" s="452">
        <v>19.0</v>
      </c>
      <c r="AE938" s="452" t="s">
        <v>6682</v>
      </c>
    </row>
    <row r="939" ht="15.75" customHeight="1">
      <c r="A939" s="452">
        <v>9066.0</v>
      </c>
      <c r="B939" s="452" t="s">
        <v>36</v>
      </c>
      <c r="C939" s="452" t="s">
        <v>7299</v>
      </c>
      <c r="D939" s="452" t="s">
        <v>7753</v>
      </c>
      <c r="E939" s="452" t="s">
        <v>812</v>
      </c>
      <c r="F939" s="452" t="s">
        <v>7754</v>
      </c>
      <c r="G939" s="452" t="s">
        <v>7305</v>
      </c>
      <c r="H939" s="452" t="s">
        <v>7755</v>
      </c>
      <c r="I939" s="452" t="s">
        <v>7756</v>
      </c>
      <c r="J939" s="452" t="s">
        <v>7757</v>
      </c>
      <c r="K939" s="452" t="s">
        <v>7758</v>
      </c>
      <c r="L939" s="452" t="s">
        <v>194</v>
      </c>
      <c r="M939" s="452" t="s">
        <v>420</v>
      </c>
      <c r="N939" s="452">
        <v>21666.0</v>
      </c>
      <c r="O939" s="452" t="s">
        <v>7759</v>
      </c>
      <c r="P939" s="452">
        <v>38.987132740466</v>
      </c>
      <c r="Q939" s="452">
        <v>-76.3197710465524</v>
      </c>
      <c r="R939" s="452">
        <v>100.0</v>
      </c>
      <c r="U939" s="452" t="s">
        <v>7753</v>
      </c>
      <c r="V939" s="452" t="s">
        <v>7756</v>
      </c>
      <c r="W939" s="452" t="s">
        <v>7758</v>
      </c>
      <c r="X939" s="452" t="s">
        <v>194</v>
      </c>
      <c r="Y939" s="452" t="s">
        <v>420</v>
      </c>
      <c r="Z939" s="452" t="s">
        <v>498</v>
      </c>
      <c r="AA939" s="452">
        <v>44437.0</v>
      </c>
      <c r="AB939" s="452" t="s">
        <v>7760</v>
      </c>
      <c r="AC939" s="452" t="s">
        <v>7761</v>
      </c>
      <c r="AD939" s="452">
        <v>26.0</v>
      </c>
    </row>
    <row r="940" ht="15.75" customHeight="1">
      <c r="A940" s="452">
        <v>9067.0</v>
      </c>
      <c r="B940" s="452" t="s">
        <v>36</v>
      </c>
      <c r="C940" s="452" t="s">
        <v>7299</v>
      </c>
      <c r="D940" s="452" t="s">
        <v>4175</v>
      </c>
      <c r="E940" s="452" t="s">
        <v>1209</v>
      </c>
      <c r="F940" s="452" t="s">
        <v>7762</v>
      </c>
      <c r="G940" s="452" t="s">
        <v>3927</v>
      </c>
      <c r="H940" s="452" t="s">
        <v>7763</v>
      </c>
      <c r="I940" s="452" t="s">
        <v>4177</v>
      </c>
      <c r="J940" s="452" t="s">
        <v>7764</v>
      </c>
      <c r="K940" s="452" t="s">
        <v>4183</v>
      </c>
      <c r="L940" s="452" t="s">
        <v>245</v>
      </c>
      <c r="M940" s="452" t="s">
        <v>618</v>
      </c>
      <c r="N940" s="452" t="s">
        <v>7765</v>
      </c>
      <c r="O940" s="452" t="s">
        <v>7766</v>
      </c>
      <c r="P940" s="452">
        <v>49.2515430075717</v>
      </c>
      <c r="Q940" s="452">
        <v>-122.913917302232</v>
      </c>
      <c r="R940" s="452">
        <v>45.0</v>
      </c>
      <c r="U940" s="452" t="s">
        <v>4182</v>
      </c>
      <c r="V940" s="452" t="s">
        <v>4177</v>
      </c>
      <c r="W940" s="452" t="s">
        <v>4183</v>
      </c>
      <c r="X940" s="452" t="s">
        <v>245</v>
      </c>
      <c r="Y940" s="452" t="s">
        <v>618</v>
      </c>
      <c r="Z940" s="452" t="s">
        <v>498</v>
      </c>
      <c r="AA940" s="452">
        <v>45094.0</v>
      </c>
      <c r="AB940" s="452" t="s">
        <v>7767</v>
      </c>
      <c r="AC940" s="452" t="s">
        <v>7768</v>
      </c>
      <c r="AD940" s="452">
        <v>26.0</v>
      </c>
      <c r="AE940" s="452" t="s">
        <v>7769</v>
      </c>
    </row>
    <row r="941" ht="15.75" customHeight="1">
      <c r="A941" s="452">
        <v>9068.0</v>
      </c>
      <c r="B941" s="452" t="s">
        <v>158</v>
      </c>
      <c r="C941" s="452" t="s">
        <v>7299</v>
      </c>
      <c r="D941" s="452" t="s">
        <v>4187</v>
      </c>
      <c r="E941" s="452" t="s">
        <v>812</v>
      </c>
      <c r="F941" s="452" t="s">
        <v>7770</v>
      </c>
      <c r="G941" s="452" t="s">
        <v>7305</v>
      </c>
      <c r="H941" s="452" t="s">
        <v>6839</v>
      </c>
      <c r="I941" s="452" t="s">
        <v>4189</v>
      </c>
      <c r="J941" s="452" t="s">
        <v>7771</v>
      </c>
      <c r="K941" s="452" t="s">
        <v>3760</v>
      </c>
      <c r="L941" s="452" t="s">
        <v>86</v>
      </c>
      <c r="M941" s="452" t="s">
        <v>420</v>
      </c>
      <c r="N941" s="452">
        <v>60642.0</v>
      </c>
      <c r="O941" s="452" t="s">
        <v>4191</v>
      </c>
      <c r="P941" s="452">
        <v>41.8893121485521</v>
      </c>
      <c r="Q941" s="452">
        <v>-87.6629349157771</v>
      </c>
      <c r="R941" s="452">
        <v>33.0</v>
      </c>
      <c r="U941" s="452" t="s">
        <v>4187</v>
      </c>
      <c r="V941" s="452" t="s">
        <v>4189</v>
      </c>
      <c r="W941" s="452" t="s">
        <v>3760</v>
      </c>
      <c r="X941" s="452" t="s">
        <v>86</v>
      </c>
      <c r="Y941" s="452" t="s">
        <v>420</v>
      </c>
      <c r="Z941" s="452" t="s">
        <v>498</v>
      </c>
      <c r="AA941" s="452">
        <v>45092.0</v>
      </c>
      <c r="AB941" s="452" t="s">
        <v>7772</v>
      </c>
      <c r="AC941" s="452" t="s">
        <v>7773</v>
      </c>
      <c r="AD941" s="452">
        <v>7.0</v>
      </c>
    </row>
    <row r="942" ht="15.75" customHeight="1">
      <c r="A942" s="452">
        <v>9069.0</v>
      </c>
      <c r="B942" s="452" t="s">
        <v>36</v>
      </c>
      <c r="C942" s="452" t="s">
        <v>7299</v>
      </c>
      <c r="D942" s="452" t="s">
        <v>2468</v>
      </c>
      <c r="E942" s="452" t="s">
        <v>812</v>
      </c>
      <c r="F942" s="452" t="s">
        <v>2468</v>
      </c>
      <c r="G942" s="452" t="s">
        <v>7301</v>
      </c>
      <c r="H942" s="452" t="s">
        <v>7774</v>
      </c>
      <c r="I942" s="452" t="s">
        <v>4860</v>
      </c>
      <c r="J942" s="452" t="s">
        <v>7775</v>
      </c>
      <c r="K942" s="452" t="s">
        <v>2474</v>
      </c>
      <c r="L942" s="452" t="s">
        <v>248</v>
      </c>
      <c r="M942" s="452" t="s">
        <v>420</v>
      </c>
      <c r="N942" s="452" t="s">
        <v>4862</v>
      </c>
      <c r="O942" s="452" t="s">
        <v>4863</v>
      </c>
      <c r="P942" s="452">
        <v>42.3446340233316</v>
      </c>
      <c r="Q942" s="452">
        <v>-71.0310592017393</v>
      </c>
      <c r="R942" s="452">
        <v>74.0</v>
      </c>
      <c r="U942" s="452" t="s">
        <v>2468</v>
      </c>
      <c r="V942" s="452" t="s">
        <v>4860</v>
      </c>
      <c r="W942" s="452" t="s">
        <v>2474</v>
      </c>
      <c r="X942" s="452" t="s">
        <v>248</v>
      </c>
      <c r="Y942" s="452" t="s">
        <v>420</v>
      </c>
      <c r="Z942" s="452" t="s">
        <v>498</v>
      </c>
      <c r="AA942" s="452">
        <v>44779.0</v>
      </c>
      <c r="AB942" s="452" t="s">
        <v>7776</v>
      </c>
      <c r="AC942" s="452" t="s">
        <v>7777</v>
      </c>
      <c r="AD942" s="452">
        <v>23.0</v>
      </c>
    </row>
    <row r="943" ht="15.75" customHeight="1">
      <c r="A943" s="452">
        <v>9070.0</v>
      </c>
      <c r="B943" s="452" t="s">
        <v>36</v>
      </c>
      <c r="C943" s="452" t="s">
        <v>7299</v>
      </c>
      <c r="D943" s="452" t="s">
        <v>360</v>
      </c>
      <c r="E943" s="452" t="s">
        <v>1209</v>
      </c>
      <c r="F943" s="452" t="s">
        <v>7778</v>
      </c>
      <c r="G943" s="452" t="s">
        <v>7352</v>
      </c>
      <c r="H943" s="452" t="s">
        <v>7779</v>
      </c>
      <c r="I943" s="452" t="s">
        <v>1496</v>
      </c>
      <c r="J943" s="452" t="s">
        <v>2478</v>
      </c>
      <c r="K943" s="452" t="s">
        <v>908</v>
      </c>
      <c r="L943" s="452" t="s">
        <v>42</v>
      </c>
      <c r="M943" s="452" t="s">
        <v>420</v>
      </c>
      <c r="N943" s="452">
        <v>48108.0</v>
      </c>
      <c r="O943" s="452" t="s">
        <v>1498</v>
      </c>
      <c r="P943" s="452">
        <v>42.288748284035</v>
      </c>
      <c r="Q943" s="452">
        <v>-83.8472355621151</v>
      </c>
      <c r="R943" s="452">
        <v>134.0</v>
      </c>
      <c r="U943" s="452" t="s">
        <v>360</v>
      </c>
      <c r="V943" s="452" t="s">
        <v>1496</v>
      </c>
      <c r="W943" s="452" t="s">
        <v>1499</v>
      </c>
      <c r="X943" s="452" t="s">
        <v>86</v>
      </c>
      <c r="Y943" s="452" t="s">
        <v>420</v>
      </c>
      <c r="Z943" s="452" t="s">
        <v>498</v>
      </c>
      <c r="AA943" s="452">
        <v>44416.0</v>
      </c>
      <c r="AB943" s="452" t="s">
        <v>7780</v>
      </c>
      <c r="AC943" s="452" t="s">
        <v>1501</v>
      </c>
      <c r="AD943" s="452">
        <v>29.0</v>
      </c>
    </row>
    <row r="944" ht="15.75" customHeight="1">
      <c r="A944" s="452">
        <v>9071.0</v>
      </c>
      <c r="B944" s="452" t="s">
        <v>36</v>
      </c>
      <c r="C944" s="452" t="s">
        <v>7299</v>
      </c>
      <c r="D944" s="452" t="s">
        <v>5649</v>
      </c>
      <c r="E944" s="452" t="s">
        <v>812</v>
      </c>
      <c r="F944" s="452" t="s">
        <v>1231</v>
      </c>
      <c r="G944" s="452" t="s">
        <v>5152</v>
      </c>
      <c r="H944" s="452" t="s">
        <v>5650</v>
      </c>
      <c r="I944" s="452" t="s">
        <v>5651</v>
      </c>
      <c r="J944" s="452" t="s">
        <v>5652</v>
      </c>
      <c r="K944" s="452" t="s">
        <v>1231</v>
      </c>
      <c r="L944" s="452" t="s">
        <v>127</v>
      </c>
      <c r="M944" s="452" t="s">
        <v>420</v>
      </c>
      <c r="N944" s="452">
        <v>28216.0</v>
      </c>
      <c r="O944" s="452" t="s">
        <v>5653</v>
      </c>
      <c r="P944" s="452">
        <v>35.2799428404358</v>
      </c>
      <c r="Q944" s="452">
        <v>-80.8772882598853</v>
      </c>
      <c r="R944" s="452">
        <v>60.0</v>
      </c>
      <c r="U944" s="452" t="s">
        <v>5654</v>
      </c>
      <c r="V944" s="452" t="s">
        <v>5655</v>
      </c>
      <c r="W944" s="452" t="s">
        <v>1231</v>
      </c>
      <c r="X944" s="452" t="s">
        <v>127</v>
      </c>
      <c r="Y944" s="452" t="s">
        <v>420</v>
      </c>
      <c r="Z944" s="452" t="s">
        <v>498</v>
      </c>
      <c r="AA944" s="452">
        <v>45289.0</v>
      </c>
      <c r="AB944" s="452" t="s">
        <v>1234</v>
      </c>
      <c r="AC944" s="452" t="s">
        <v>7781</v>
      </c>
      <c r="AD944" s="452">
        <v>25.0</v>
      </c>
    </row>
    <row r="945" ht="15.75" customHeight="1">
      <c r="A945" s="452">
        <v>9072.0</v>
      </c>
      <c r="B945" s="452" t="s">
        <v>36</v>
      </c>
      <c r="C945" s="452" t="s">
        <v>7299</v>
      </c>
      <c r="D945" s="452" t="s">
        <v>6711</v>
      </c>
      <c r="E945" s="452" t="s">
        <v>812</v>
      </c>
      <c r="F945" s="452" t="s">
        <v>7782</v>
      </c>
      <c r="G945" s="452" t="s">
        <v>7301</v>
      </c>
      <c r="H945" s="452" t="s">
        <v>7774</v>
      </c>
      <c r="I945" s="452" t="s">
        <v>6713</v>
      </c>
      <c r="J945" s="452" t="s">
        <v>7783</v>
      </c>
      <c r="K945" s="452" t="s">
        <v>6715</v>
      </c>
      <c r="L945" s="452" t="s">
        <v>250</v>
      </c>
      <c r="M945" s="452" t="s">
        <v>420</v>
      </c>
      <c r="N945" s="452" t="s">
        <v>6716</v>
      </c>
      <c r="O945" s="452" t="s">
        <v>6717</v>
      </c>
      <c r="P945" s="452">
        <v>40.5428845629964</v>
      </c>
      <c r="Q945" s="452">
        <v>-74.5516055161547</v>
      </c>
      <c r="R945" s="452">
        <v>20.0</v>
      </c>
      <c r="U945" s="452" t="s">
        <v>6711</v>
      </c>
      <c r="V945" s="452" t="s">
        <v>6713</v>
      </c>
      <c r="W945" s="452" t="s">
        <v>6715</v>
      </c>
      <c r="X945" s="452" t="s">
        <v>250</v>
      </c>
      <c r="Y945" s="452" t="s">
        <v>420</v>
      </c>
      <c r="Z945" s="452" t="s">
        <v>498</v>
      </c>
      <c r="AA945" s="452">
        <v>44430.0</v>
      </c>
      <c r="AB945" s="452" t="s">
        <v>6718</v>
      </c>
      <c r="AC945" s="452" t="s">
        <v>7784</v>
      </c>
      <c r="AD945" s="452">
        <v>30.0</v>
      </c>
    </row>
    <row r="946" ht="15.75" customHeight="1">
      <c r="A946" s="452">
        <v>9073.0</v>
      </c>
      <c r="B946" s="452" t="s">
        <v>36</v>
      </c>
      <c r="C946" s="452" t="s">
        <v>7299</v>
      </c>
      <c r="D946" s="452" t="s">
        <v>7785</v>
      </c>
      <c r="E946" s="452" t="s">
        <v>1209</v>
      </c>
      <c r="F946" s="452" t="s">
        <v>7786</v>
      </c>
      <c r="G946" s="452" t="s">
        <v>5067</v>
      </c>
      <c r="H946" s="452" t="s">
        <v>7787</v>
      </c>
      <c r="I946" s="452" t="s">
        <v>6730</v>
      </c>
      <c r="J946" s="452" t="s">
        <v>6731</v>
      </c>
      <c r="K946" s="452" t="s">
        <v>6076</v>
      </c>
      <c r="L946" s="452" t="s">
        <v>248</v>
      </c>
      <c r="M946" s="452" t="s">
        <v>420</v>
      </c>
      <c r="N946" s="452" t="s">
        <v>6732</v>
      </c>
      <c r="P946" s="452">
        <v>42.4878225812522</v>
      </c>
      <c r="Q946" s="452">
        <v>-71.2211441048997</v>
      </c>
      <c r="R946" s="452">
        <v>42.0</v>
      </c>
      <c r="U946" s="452" t="s">
        <v>5668</v>
      </c>
      <c r="V946" s="452" t="s">
        <v>6726</v>
      </c>
      <c r="W946" s="452" t="s">
        <v>5669</v>
      </c>
      <c r="X946" s="452" t="s">
        <v>658</v>
      </c>
      <c r="Y946" s="452" t="s">
        <v>659</v>
      </c>
      <c r="Z946" s="452" t="s">
        <v>498</v>
      </c>
      <c r="AA946" s="452">
        <v>45084.0</v>
      </c>
      <c r="AB946" s="452" t="s">
        <v>5670</v>
      </c>
      <c r="AC946" s="452" t="s">
        <v>7788</v>
      </c>
      <c r="AD946" s="452">
        <v>29.0</v>
      </c>
    </row>
    <row r="947" ht="15.75" customHeight="1">
      <c r="A947" s="452">
        <v>9074.0</v>
      </c>
      <c r="B947" s="452" t="s">
        <v>36</v>
      </c>
      <c r="C947" s="452" t="s">
        <v>7299</v>
      </c>
      <c r="D947" s="452" t="s">
        <v>5662</v>
      </c>
      <c r="E947" s="452" t="s">
        <v>1209</v>
      </c>
      <c r="F947" s="452" t="s">
        <v>5663</v>
      </c>
      <c r="G947" s="452" t="s">
        <v>5067</v>
      </c>
      <c r="H947" s="452" t="s">
        <v>7789</v>
      </c>
      <c r="I947" s="452" t="s">
        <v>6730</v>
      </c>
      <c r="J947" s="452" t="s">
        <v>5666</v>
      </c>
      <c r="K947" s="452" t="s">
        <v>711</v>
      </c>
      <c r="L947" s="452" t="s">
        <v>179</v>
      </c>
      <c r="M947" s="452" t="s">
        <v>420</v>
      </c>
      <c r="N947" s="452" t="s">
        <v>6725</v>
      </c>
      <c r="O947" s="452" t="s">
        <v>5667</v>
      </c>
      <c r="P947" s="452">
        <v>40.0596416265453</v>
      </c>
      <c r="Q947" s="452">
        <v>-75.6428865450936</v>
      </c>
      <c r="R947" s="452">
        <v>65.0</v>
      </c>
      <c r="U947" s="452" t="s">
        <v>5668</v>
      </c>
      <c r="V947" s="452" t="s">
        <v>6726</v>
      </c>
      <c r="W947" s="452" t="s">
        <v>5669</v>
      </c>
      <c r="X947" s="452" t="s">
        <v>658</v>
      </c>
      <c r="Y947" s="452" t="s">
        <v>659</v>
      </c>
      <c r="Z947" s="452" t="s">
        <v>498</v>
      </c>
      <c r="AA947" s="452">
        <v>45084.0</v>
      </c>
      <c r="AB947" s="452" t="s">
        <v>5670</v>
      </c>
      <c r="AC947" s="452" t="s">
        <v>5671</v>
      </c>
      <c r="AD947" s="452">
        <v>29.0</v>
      </c>
    </row>
    <row r="948" ht="15.75" customHeight="1">
      <c r="A948" s="452">
        <v>9075.0</v>
      </c>
      <c r="B948" s="452" t="s">
        <v>36</v>
      </c>
      <c r="C948" s="452" t="s">
        <v>7299</v>
      </c>
      <c r="D948" s="452" t="s">
        <v>5678</v>
      </c>
      <c r="E948" s="452" t="s">
        <v>812</v>
      </c>
      <c r="F948" s="452" t="s">
        <v>5679</v>
      </c>
      <c r="G948" s="452" t="s">
        <v>7301</v>
      </c>
      <c r="H948" s="452" t="s">
        <v>7790</v>
      </c>
      <c r="I948" s="452" t="s">
        <v>7791</v>
      </c>
      <c r="J948" s="452" t="s">
        <v>5682</v>
      </c>
      <c r="K948" s="452" t="s">
        <v>5679</v>
      </c>
      <c r="L948" s="452" t="s">
        <v>32</v>
      </c>
      <c r="M948" s="452" t="s">
        <v>420</v>
      </c>
      <c r="N948" s="452">
        <v>43035.0</v>
      </c>
      <c r="O948" s="452" t="s">
        <v>5683</v>
      </c>
      <c r="P948" s="452">
        <v>40.1541289851462</v>
      </c>
      <c r="Q948" s="452">
        <v>-83.0089641293216</v>
      </c>
      <c r="R948" s="452">
        <v>65.0</v>
      </c>
      <c r="U948" s="452" t="s">
        <v>5678</v>
      </c>
      <c r="V948" s="452" t="s">
        <v>7791</v>
      </c>
      <c r="W948" s="452" t="s">
        <v>5679</v>
      </c>
      <c r="X948" s="452" t="s">
        <v>32</v>
      </c>
      <c r="Y948" s="452" t="s">
        <v>420</v>
      </c>
      <c r="Z948" s="452" t="s">
        <v>498</v>
      </c>
      <c r="AA948" s="452">
        <v>44891.0</v>
      </c>
      <c r="AB948" s="452" t="s">
        <v>5684</v>
      </c>
      <c r="AC948" s="452" t="s">
        <v>7792</v>
      </c>
      <c r="AD948" s="452">
        <v>26.0</v>
      </c>
      <c r="AE948" s="452" t="s">
        <v>7793</v>
      </c>
    </row>
    <row r="949" ht="15.75" customHeight="1">
      <c r="A949" s="452">
        <v>9076.0</v>
      </c>
      <c r="B949" s="452" t="s">
        <v>36</v>
      </c>
      <c r="C949" s="452" t="s">
        <v>7299</v>
      </c>
      <c r="D949" s="452" t="s">
        <v>7794</v>
      </c>
      <c r="E949" s="452" t="s">
        <v>1209</v>
      </c>
      <c r="F949" s="452" t="s">
        <v>7795</v>
      </c>
      <c r="G949" s="452" t="s">
        <v>2757</v>
      </c>
      <c r="H949" s="452" t="s">
        <v>6913</v>
      </c>
      <c r="I949" s="452" t="s">
        <v>7796</v>
      </c>
      <c r="J949" s="452" t="s">
        <v>7797</v>
      </c>
      <c r="K949" s="452" t="s">
        <v>4689</v>
      </c>
      <c r="L949" s="452" t="s">
        <v>42</v>
      </c>
      <c r="M949" s="452" t="s">
        <v>420</v>
      </c>
      <c r="N949" s="452">
        <v>48333.0</v>
      </c>
      <c r="O949" s="452" t="s">
        <v>7798</v>
      </c>
      <c r="P949" s="452">
        <v>42.4938621520941</v>
      </c>
      <c r="Q949" s="452">
        <v>-83.4249231313159</v>
      </c>
      <c r="R949" s="452">
        <v>1200.0</v>
      </c>
      <c r="U949" s="452" t="s">
        <v>7799</v>
      </c>
      <c r="V949" s="452" t="s">
        <v>7800</v>
      </c>
      <c r="W949" s="452" t="s">
        <v>7801</v>
      </c>
      <c r="X949" s="452" t="s">
        <v>466</v>
      </c>
      <c r="Y949" s="452" t="s">
        <v>467</v>
      </c>
      <c r="Z949" s="452" t="s">
        <v>498</v>
      </c>
      <c r="AA949" s="452">
        <v>44430.0</v>
      </c>
      <c r="AB949" s="452" t="s">
        <v>454</v>
      </c>
      <c r="AC949" s="452" t="s">
        <v>7802</v>
      </c>
      <c r="AD949" s="452">
        <v>22.0</v>
      </c>
    </row>
    <row r="950" ht="15.75" customHeight="1">
      <c r="A950" s="452">
        <v>9077.0</v>
      </c>
      <c r="B950" s="452" t="s">
        <v>36</v>
      </c>
      <c r="C950" s="452" t="s">
        <v>7299</v>
      </c>
      <c r="D950" s="452" t="s">
        <v>6756</v>
      </c>
      <c r="E950" s="452" t="s">
        <v>1209</v>
      </c>
      <c r="F950" s="452" t="s">
        <v>6756</v>
      </c>
      <c r="I950" s="452" t="s">
        <v>7803</v>
      </c>
      <c r="J950" s="452" t="s">
        <v>6759</v>
      </c>
      <c r="K950" s="452" t="s">
        <v>5789</v>
      </c>
      <c r="L950" s="452" t="s">
        <v>106</v>
      </c>
      <c r="M950" s="452" t="s">
        <v>420</v>
      </c>
      <c r="N950" s="452">
        <v>10019.0</v>
      </c>
      <c r="P950" s="452">
        <v>40.7631145167164</v>
      </c>
      <c r="Q950" s="452">
        <v>-73.9824932592327</v>
      </c>
      <c r="R950" s="452">
        <v>200.0</v>
      </c>
      <c r="U950" s="452" t="s">
        <v>6756</v>
      </c>
      <c r="V950" s="452" t="s">
        <v>7803</v>
      </c>
      <c r="W950" s="452" t="s">
        <v>5789</v>
      </c>
      <c r="X950" s="452" t="s">
        <v>106</v>
      </c>
      <c r="Y950" s="452" t="s">
        <v>420</v>
      </c>
      <c r="Z950" s="452" t="s">
        <v>453</v>
      </c>
      <c r="AA950" s="452">
        <v>45504.0</v>
      </c>
      <c r="AB950" s="452" t="s">
        <v>7803</v>
      </c>
      <c r="AC950" s="452" t="s">
        <v>7804</v>
      </c>
      <c r="AD950" s="452">
        <v>18.0</v>
      </c>
      <c r="AE950" s="452" t="s">
        <v>6762</v>
      </c>
      <c r="AI950" s="452" t="s">
        <v>6763</v>
      </c>
    </row>
    <row r="951" ht="15.75" customHeight="1">
      <c r="A951" s="452">
        <v>9078.0</v>
      </c>
      <c r="B951" s="452" t="s">
        <v>36</v>
      </c>
      <c r="C951" s="452" t="s">
        <v>7299</v>
      </c>
      <c r="D951" s="452" t="s">
        <v>7805</v>
      </c>
      <c r="E951" s="452" t="s">
        <v>1209</v>
      </c>
      <c r="F951" s="452" t="s">
        <v>7805</v>
      </c>
      <c r="G951" s="452" t="s">
        <v>7301</v>
      </c>
      <c r="H951" s="452" t="s">
        <v>7806</v>
      </c>
      <c r="I951" s="452" t="s">
        <v>7807</v>
      </c>
      <c r="J951" s="452" t="s">
        <v>7808</v>
      </c>
      <c r="K951" s="452" t="s">
        <v>956</v>
      </c>
      <c r="L951" s="452" t="s">
        <v>250</v>
      </c>
      <c r="M951" s="452" t="s">
        <v>420</v>
      </c>
      <c r="N951" s="452" t="s">
        <v>7809</v>
      </c>
      <c r="O951" s="452" t="s">
        <v>7810</v>
      </c>
      <c r="P951" s="452">
        <v>40.5564503202964</v>
      </c>
      <c r="Q951" s="452">
        <v>-74.5782063980478</v>
      </c>
      <c r="U951" s="452" t="s">
        <v>7805</v>
      </c>
      <c r="V951" s="452" t="s">
        <v>7807</v>
      </c>
      <c r="W951" s="452" t="s">
        <v>7811</v>
      </c>
      <c r="X951" s="452" t="s">
        <v>7812</v>
      </c>
      <c r="Y951" s="452" t="s">
        <v>7813</v>
      </c>
      <c r="Z951" s="452" t="s">
        <v>498</v>
      </c>
      <c r="AA951" s="452">
        <v>45304.0</v>
      </c>
      <c r="AB951" s="452" t="s">
        <v>454</v>
      </c>
      <c r="AC951" s="452" t="s">
        <v>7814</v>
      </c>
      <c r="AD951" s="452">
        <v>28.0</v>
      </c>
      <c r="AF951" s="452" t="s">
        <v>7815</v>
      </c>
      <c r="AG951" s="452" t="s">
        <v>7816</v>
      </c>
      <c r="AH951" s="452" t="s">
        <v>7817</v>
      </c>
      <c r="AJ951" s="452" t="s">
        <v>7807</v>
      </c>
    </row>
    <row r="952" ht="15.75" customHeight="1">
      <c r="A952" s="452">
        <v>9079.0</v>
      </c>
      <c r="B952" s="452" t="s">
        <v>36</v>
      </c>
      <c r="C952" s="452" t="s">
        <v>7299</v>
      </c>
      <c r="D952" s="452" t="s">
        <v>7818</v>
      </c>
      <c r="E952" s="452" t="s">
        <v>812</v>
      </c>
      <c r="F952" s="452" t="s">
        <v>7819</v>
      </c>
      <c r="G952" s="452" t="s">
        <v>7301</v>
      </c>
      <c r="H952" s="452" t="s">
        <v>7820</v>
      </c>
      <c r="I952" s="452" t="s">
        <v>7821</v>
      </c>
      <c r="J952" s="452" t="s">
        <v>7822</v>
      </c>
      <c r="K952" s="452" t="s">
        <v>7823</v>
      </c>
      <c r="L952" s="452" t="s">
        <v>5700</v>
      </c>
      <c r="M952" s="452" t="s">
        <v>618</v>
      </c>
      <c r="N952" s="452" t="s">
        <v>7824</v>
      </c>
      <c r="P952" s="452">
        <v>44.716466072816</v>
      </c>
      <c r="Q952" s="452">
        <v>-63.6031465347291</v>
      </c>
      <c r="U952" s="452" t="s">
        <v>4229</v>
      </c>
      <c r="V952" s="452" t="s">
        <v>7821</v>
      </c>
      <c r="W952" s="452" t="s">
        <v>2997</v>
      </c>
      <c r="X952" s="452" t="s">
        <v>4235</v>
      </c>
      <c r="Y952" s="452" t="s">
        <v>1086</v>
      </c>
      <c r="Z952" s="452" t="s">
        <v>498</v>
      </c>
      <c r="AA952" s="452">
        <v>45091.0</v>
      </c>
      <c r="AB952" s="452" t="s">
        <v>7825</v>
      </c>
      <c r="AC952" s="452" t="s">
        <v>7826</v>
      </c>
      <c r="AD952" s="452">
        <v>18.0</v>
      </c>
      <c r="AE952" s="452" t="s">
        <v>7827</v>
      </c>
    </row>
    <row r="953" ht="15.75" customHeight="1">
      <c r="A953" s="452">
        <v>9080.0</v>
      </c>
      <c r="B953" s="452" t="s">
        <v>36</v>
      </c>
      <c r="C953" s="452" t="s">
        <v>7299</v>
      </c>
      <c r="D953" s="452" t="s">
        <v>6764</v>
      </c>
      <c r="E953" s="452" t="s">
        <v>1209</v>
      </c>
      <c r="F953" s="452" t="s">
        <v>7828</v>
      </c>
      <c r="G953" s="452" t="s">
        <v>7352</v>
      </c>
      <c r="H953" s="452" t="s">
        <v>7829</v>
      </c>
      <c r="I953" s="452" t="s">
        <v>6766</v>
      </c>
      <c r="J953" s="452" t="s">
        <v>7830</v>
      </c>
      <c r="K953" s="452" t="s">
        <v>6768</v>
      </c>
      <c r="L953" s="452" t="s">
        <v>32</v>
      </c>
      <c r="M953" s="452" t="s">
        <v>420</v>
      </c>
      <c r="N953" s="452">
        <v>44128.0</v>
      </c>
      <c r="O953" s="452" t="s">
        <v>7831</v>
      </c>
      <c r="P953" s="452">
        <v>41.4392397254497</v>
      </c>
      <c r="Q953" s="452">
        <v>-81.5502681464794</v>
      </c>
      <c r="R953" s="452">
        <v>60.0</v>
      </c>
      <c r="U953" s="452" t="s">
        <v>6764</v>
      </c>
      <c r="V953" s="452" t="s">
        <v>6766</v>
      </c>
      <c r="W953" s="452" t="s">
        <v>7832</v>
      </c>
      <c r="X953" s="452" t="s">
        <v>32</v>
      </c>
      <c r="Y953" s="452" t="s">
        <v>420</v>
      </c>
      <c r="Z953" s="452" t="s">
        <v>498</v>
      </c>
      <c r="AA953" s="452">
        <v>44773.0</v>
      </c>
      <c r="AB953" s="452" t="s">
        <v>6770</v>
      </c>
      <c r="AC953" s="452" t="s">
        <v>7833</v>
      </c>
      <c r="AD953" s="452">
        <v>27.0</v>
      </c>
    </row>
    <row r="954" ht="15.75" customHeight="1">
      <c r="A954" s="452">
        <v>9081.0</v>
      </c>
      <c r="B954" s="452" t="s">
        <v>158</v>
      </c>
      <c r="C954" s="452" t="s">
        <v>7299</v>
      </c>
      <c r="D954" s="452" t="s">
        <v>7834</v>
      </c>
      <c r="E954" s="452" t="s">
        <v>7835</v>
      </c>
      <c r="F954" s="452" t="s">
        <v>7834</v>
      </c>
      <c r="G954" s="452" t="s">
        <v>2757</v>
      </c>
      <c r="H954" s="452" t="s">
        <v>7484</v>
      </c>
      <c r="I954" s="452" t="s">
        <v>7836</v>
      </c>
      <c r="J954" s="452" t="s">
        <v>7837</v>
      </c>
      <c r="K954" s="452" t="s">
        <v>708</v>
      </c>
      <c r="L954" s="452" t="s">
        <v>248</v>
      </c>
      <c r="M954" s="452" t="s">
        <v>420</v>
      </c>
      <c r="N954" s="452" t="s">
        <v>7838</v>
      </c>
      <c r="O954" s="452" t="s">
        <v>7839</v>
      </c>
      <c r="P954" s="452">
        <v>42.5048133999196</v>
      </c>
      <c r="Q954" s="452">
        <v>-71.2430593040067</v>
      </c>
      <c r="U954" s="452" t="s">
        <v>7834</v>
      </c>
      <c r="V954" s="452" t="s">
        <v>7836</v>
      </c>
      <c r="W954" s="452" t="s">
        <v>5070</v>
      </c>
      <c r="Y954" s="452" t="s">
        <v>2098</v>
      </c>
      <c r="Z954" s="452" t="s">
        <v>486</v>
      </c>
      <c r="AA954" s="452">
        <v>45689.0</v>
      </c>
      <c r="AB954" s="452" t="s">
        <v>7840</v>
      </c>
      <c r="AC954" s="452" t="s">
        <v>7841</v>
      </c>
      <c r="AD954" s="452">
        <v>27.0</v>
      </c>
    </row>
    <row r="955" ht="15.75" customHeight="1">
      <c r="A955" s="452">
        <v>9082.0</v>
      </c>
      <c r="B955" s="452" t="s">
        <v>36</v>
      </c>
      <c r="C955" s="452" t="s">
        <v>7299</v>
      </c>
      <c r="D955" s="452" t="s">
        <v>7842</v>
      </c>
      <c r="E955" s="452" t="s">
        <v>812</v>
      </c>
      <c r="F955" s="452" t="s">
        <v>7842</v>
      </c>
      <c r="G955" s="452" t="s">
        <v>2833</v>
      </c>
      <c r="H955" s="452" t="s">
        <v>7843</v>
      </c>
      <c r="I955" s="452" t="s">
        <v>7844</v>
      </c>
      <c r="J955" s="452" t="s">
        <v>7845</v>
      </c>
      <c r="K955" s="452" t="s">
        <v>7555</v>
      </c>
      <c r="L955" s="452" t="s">
        <v>26</v>
      </c>
      <c r="M955" s="452" t="s">
        <v>420</v>
      </c>
      <c r="N955" s="452">
        <v>94304.0</v>
      </c>
      <c r="P955" s="452">
        <v>37.4186592240647</v>
      </c>
      <c r="Q955" s="452">
        <v>-122.147846038534</v>
      </c>
      <c r="R955" s="452">
        <v>45.0</v>
      </c>
      <c r="U955" s="452" t="s">
        <v>7842</v>
      </c>
      <c r="V955" s="452" t="s">
        <v>7844</v>
      </c>
      <c r="W955" s="452" t="s">
        <v>6476</v>
      </c>
      <c r="X955" s="452" t="s">
        <v>26</v>
      </c>
      <c r="Y955" s="452" t="s">
        <v>420</v>
      </c>
      <c r="AB955" s="452" t="s">
        <v>7846</v>
      </c>
      <c r="AC955" s="452" t="s">
        <v>7847</v>
      </c>
      <c r="AD955" s="452">
        <v>26.0</v>
      </c>
    </row>
    <row r="956" ht="15.75" customHeight="1">
      <c r="A956" s="452">
        <v>9083.0</v>
      </c>
      <c r="B956" s="452" t="s">
        <v>36</v>
      </c>
      <c r="C956" s="452" t="s">
        <v>7299</v>
      </c>
      <c r="D956" s="452" t="s">
        <v>7848</v>
      </c>
      <c r="E956" s="452" t="s">
        <v>1209</v>
      </c>
      <c r="F956" s="452" t="s">
        <v>7849</v>
      </c>
      <c r="G956" s="452" t="s">
        <v>2833</v>
      </c>
      <c r="H956" s="452" t="s">
        <v>7850</v>
      </c>
      <c r="I956" s="452" t="s">
        <v>7851</v>
      </c>
      <c r="J956" s="452" t="s">
        <v>7852</v>
      </c>
      <c r="K956" s="452" t="s">
        <v>7853</v>
      </c>
      <c r="L956" s="452" t="s">
        <v>243</v>
      </c>
      <c r="M956" s="452" t="s">
        <v>420</v>
      </c>
      <c r="N956" s="452">
        <v>97703.0</v>
      </c>
      <c r="O956" s="452" t="s">
        <v>7854</v>
      </c>
      <c r="P956" s="452">
        <v>44.0956184101795</v>
      </c>
      <c r="Q956" s="452">
        <v>-121.30634383126</v>
      </c>
      <c r="R956" s="452">
        <v>6.0</v>
      </c>
      <c r="U956" s="452" t="s">
        <v>7848</v>
      </c>
      <c r="V956" s="452" t="s">
        <v>7851</v>
      </c>
      <c r="W956" s="452" t="s">
        <v>7853</v>
      </c>
      <c r="X956" s="452" t="s">
        <v>243</v>
      </c>
      <c r="Y956" s="452" t="s">
        <v>420</v>
      </c>
      <c r="Z956" s="452" t="s">
        <v>498</v>
      </c>
      <c r="AA956" s="452">
        <v>44779.0</v>
      </c>
      <c r="AB956" s="452" t="s">
        <v>7855</v>
      </c>
      <c r="AC956" s="452" t="s">
        <v>7856</v>
      </c>
      <c r="AD956" s="452">
        <v>23.0</v>
      </c>
      <c r="AE956" s="452" t="s">
        <v>7857</v>
      </c>
    </row>
    <row r="957" ht="15.75" customHeight="1">
      <c r="A957" s="452">
        <v>9084.0</v>
      </c>
      <c r="B957" s="452" t="s">
        <v>36</v>
      </c>
      <c r="C957" s="452" t="s">
        <v>7299</v>
      </c>
      <c r="D957" s="452" t="s">
        <v>7858</v>
      </c>
      <c r="E957" s="452" t="s">
        <v>812</v>
      </c>
      <c r="F957" s="452" t="s">
        <v>4188</v>
      </c>
      <c r="G957" s="452" t="s">
        <v>7859</v>
      </c>
      <c r="H957" s="452" t="s">
        <v>7860</v>
      </c>
      <c r="I957" s="452" t="s">
        <v>7861</v>
      </c>
      <c r="J957" s="452" t="s">
        <v>7862</v>
      </c>
      <c r="K957" s="452" t="s">
        <v>7863</v>
      </c>
      <c r="L957" s="452" t="s">
        <v>263</v>
      </c>
      <c r="M957" s="452" t="s">
        <v>420</v>
      </c>
      <c r="N957" s="452">
        <v>84098.0</v>
      </c>
      <c r="P957" s="452">
        <v>40.7483996911779</v>
      </c>
      <c r="Q957" s="452">
        <v>-111.563123520367</v>
      </c>
      <c r="R957" s="452">
        <v>10.0</v>
      </c>
      <c r="U957" s="452" t="s">
        <v>7864</v>
      </c>
      <c r="V957" s="452" t="s">
        <v>7861</v>
      </c>
      <c r="W957" s="452" t="s">
        <v>7863</v>
      </c>
      <c r="X957" s="452" t="s">
        <v>263</v>
      </c>
      <c r="Y957" s="452" t="s">
        <v>420</v>
      </c>
      <c r="Z957" s="452" t="s">
        <v>498</v>
      </c>
      <c r="AA957" s="452">
        <v>45092.0</v>
      </c>
      <c r="AB957" s="452" t="s">
        <v>7865</v>
      </c>
      <c r="AC957" s="452" t="s">
        <v>7866</v>
      </c>
      <c r="AD957" s="452">
        <v>23.0</v>
      </c>
    </row>
    <row r="958" ht="15.75" customHeight="1">
      <c r="A958" s="452">
        <v>9085.0</v>
      </c>
      <c r="B958" s="452" t="s">
        <v>36</v>
      </c>
      <c r="C958" s="452" t="s">
        <v>7299</v>
      </c>
      <c r="D958" s="452" t="s">
        <v>7867</v>
      </c>
      <c r="E958" s="452" t="s">
        <v>812</v>
      </c>
      <c r="F958" s="452" t="s">
        <v>7867</v>
      </c>
      <c r="G958" s="452" t="s">
        <v>7301</v>
      </c>
      <c r="H958" s="452" t="s">
        <v>7868</v>
      </c>
      <c r="I958" s="452" t="s">
        <v>6840</v>
      </c>
      <c r="J958" s="452" t="s">
        <v>6841</v>
      </c>
      <c r="K958" s="452" t="s">
        <v>444</v>
      </c>
      <c r="L958" s="452" t="s">
        <v>32</v>
      </c>
      <c r="M958" s="452" t="s">
        <v>420</v>
      </c>
      <c r="N958" s="452">
        <v>43229.0</v>
      </c>
      <c r="O958" s="452" t="s">
        <v>6842</v>
      </c>
      <c r="P958" s="452">
        <v>40.1010885782903</v>
      </c>
      <c r="Q958" s="452">
        <v>-82.9918327728795</v>
      </c>
      <c r="R958" s="452">
        <v>5.0</v>
      </c>
      <c r="U958" s="452" t="s">
        <v>6838</v>
      </c>
      <c r="V958" s="452" t="s">
        <v>6840</v>
      </c>
      <c r="W958" s="452" t="s">
        <v>444</v>
      </c>
      <c r="X958" s="452" t="s">
        <v>32</v>
      </c>
      <c r="Y958" s="452" t="s">
        <v>420</v>
      </c>
      <c r="Z958" s="452" t="s">
        <v>498</v>
      </c>
      <c r="AA958" s="452">
        <v>44773.0</v>
      </c>
      <c r="AB958" s="452" t="s">
        <v>6843</v>
      </c>
      <c r="AC958" s="452" t="s">
        <v>6844</v>
      </c>
      <c r="AD958" s="452">
        <v>26.0</v>
      </c>
    </row>
    <row r="959" ht="15.75" customHeight="1">
      <c r="A959" s="452">
        <v>9086.0</v>
      </c>
      <c r="B959" s="452" t="s">
        <v>36</v>
      </c>
      <c r="C959" s="452" t="s">
        <v>7299</v>
      </c>
      <c r="D959" s="452" t="s">
        <v>7869</v>
      </c>
      <c r="E959" s="452" t="s">
        <v>1209</v>
      </c>
      <c r="F959" s="452" t="s">
        <v>7870</v>
      </c>
      <c r="G959" s="452" t="s">
        <v>7301</v>
      </c>
      <c r="H959" s="452" t="s">
        <v>7871</v>
      </c>
      <c r="I959" s="452" t="s">
        <v>7872</v>
      </c>
      <c r="J959" s="452" t="s">
        <v>7873</v>
      </c>
      <c r="K959" s="452" t="s">
        <v>7874</v>
      </c>
      <c r="L959" s="452" t="s">
        <v>4566</v>
      </c>
      <c r="M959" s="452" t="s">
        <v>420</v>
      </c>
      <c r="N959" s="452">
        <v>74003.0</v>
      </c>
      <c r="O959" s="452" t="s">
        <v>7875</v>
      </c>
      <c r="P959" s="452">
        <v>36.751349287227</v>
      </c>
      <c r="Q959" s="452">
        <v>-96.0027322468689</v>
      </c>
      <c r="R959" s="452">
        <v>1300.0</v>
      </c>
      <c r="U959" s="452" t="s">
        <v>7869</v>
      </c>
      <c r="V959" s="452" t="s">
        <v>7872</v>
      </c>
      <c r="W959" s="452" t="s">
        <v>1229</v>
      </c>
      <c r="X959" s="452" t="s">
        <v>95</v>
      </c>
      <c r="Y959" s="452" t="s">
        <v>420</v>
      </c>
      <c r="Z959" s="452" t="s">
        <v>498</v>
      </c>
      <c r="AA959" s="452">
        <v>44801.0</v>
      </c>
      <c r="AB959" s="452" t="s">
        <v>7876</v>
      </c>
      <c r="AC959" s="452" t="s">
        <v>7877</v>
      </c>
      <c r="AD959" s="452">
        <v>24.0</v>
      </c>
      <c r="AE959" s="452" t="s">
        <v>7878</v>
      </c>
    </row>
    <row r="960" ht="15.75" customHeight="1">
      <c r="A960" s="452">
        <v>9087.0</v>
      </c>
      <c r="B960" s="452" t="s">
        <v>36</v>
      </c>
      <c r="C960" s="452" t="s">
        <v>7299</v>
      </c>
      <c r="D960" s="452" t="s">
        <v>7879</v>
      </c>
      <c r="E960" s="452" t="s">
        <v>812</v>
      </c>
      <c r="F960" s="452" t="s">
        <v>7880</v>
      </c>
      <c r="G960" s="452" t="s">
        <v>7301</v>
      </c>
      <c r="H960" s="452" t="s">
        <v>7436</v>
      </c>
      <c r="I960" s="452" t="s">
        <v>7881</v>
      </c>
      <c r="J960" s="452" t="s">
        <v>7882</v>
      </c>
      <c r="K960" s="452" t="s">
        <v>4572</v>
      </c>
      <c r="L960" s="452" t="s">
        <v>248</v>
      </c>
      <c r="M960" s="452" t="s">
        <v>420</v>
      </c>
      <c r="N960" s="452" t="s">
        <v>7883</v>
      </c>
      <c r="P960" s="452">
        <v>42.6051099537444</v>
      </c>
      <c r="Q960" s="452">
        <v>-71.158055460148</v>
      </c>
      <c r="U960" s="452" t="s">
        <v>7884</v>
      </c>
      <c r="V960" s="452" t="s">
        <v>7885</v>
      </c>
      <c r="W960" s="452" t="s">
        <v>5637</v>
      </c>
      <c r="X960" s="452" t="s">
        <v>248</v>
      </c>
      <c r="Y960" s="452" t="s">
        <v>420</v>
      </c>
      <c r="Z960" s="452" t="s">
        <v>498</v>
      </c>
      <c r="AA960" s="452">
        <v>44435.0</v>
      </c>
      <c r="AB960" s="452" t="s">
        <v>7886</v>
      </c>
      <c r="AC960" s="452" t="s">
        <v>7887</v>
      </c>
      <c r="AD960" s="452">
        <v>28.0</v>
      </c>
      <c r="AE960" s="452" t="s">
        <v>7888</v>
      </c>
    </row>
    <row r="961" ht="15.75" customHeight="1">
      <c r="A961" s="452">
        <v>9088.0</v>
      </c>
      <c r="B961" s="452" t="s">
        <v>36</v>
      </c>
      <c r="C961" s="452" t="s">
        <v>7299</v>
      </c>
      <c r="D961" s="452" t="s">
        <v>7879</v>
      </c>
      <c r="E961" s="452" t="s">
        <v>812</v>
      </c>
      <c r="F961" s="452" t="s">
        <v>7880</v>
      </c>
      <c r="G961" s="452" t="s">
        <v>7305</v>
      </c>
      <c r="H961" s="452" t="s">
        <v>7889</v>
      </c>
      <c r="I961" s="452" t="s">
        <v>7881</v>
      </c>
      <c r="J961" s="452" t="s">
        <v>7882</v>
      </c>
      <c r="K961" s="452" t="s">
        <v>4572</v>
      </c>
      <c r="L961" s="452" t="s">
        <v>248</v>
      </c>
      <c r="M961" s="452" t="s">
        <v>420</v>
      </c>
      <c r="N961" s="452" t="s">
        <v>7883</v>
      </c>
      <c r="P961" s="452">
        <v>42.6051099537444</v>
      </c>
      <c r="Q961" s="452">
        <v>-71.158055460148</v>
      </c>
      <c r="U961" s="452" t="s">
        <v>7884</v>
      </c>
      <c r="V961" s="452" t="s">
        <v>7885</v>
      </c>
      <c r="W961" s="452" t="s">
        <v>5637</v>
      </c>
      <c r="X961" s="452" t="s">
        <v>248</v>
      </c>
      <c r="Y961" s="452" t="s">
        <v>420</v>
      </c>
      <c r="Z961" s="452" t="s">
        <v>498</v>
      </c>
      <c r="AA961" s="452">
        <v>44435.0</v>
      </c>
      <c r="AB961" s="452" t="s">
        <v>7886</v>
      </c>
      <c r="AC961" s="452" t="s">
        <v>7887</v>
      </c>
      <c r="AD961" s="452">
        <v>28.0</v>
      </c>
    </row>
    <row r="962" ht="15.75" customHeight="1">
      <c r="A962" s="452">
        <v>9089.0</v>
      </c>
      <c r="B962" s="452" t="s">
        <v>36</v>
      </c>
      <c r="C962" s="452" t="s">
        <v>7299</v>
      </c>
      <c r="D962" s="452" t="s">
        <v>6868</v>
      </c>
      <c r="E962" s="452" t="s">
        <v>1209</v>
      </c>
      <c r="F962" s="452" t="s">
        <v>7890</v>
      </c>
      <c r="G962" s="452" t="s">
        <v>7305</v>
      </c>
      <c r="H962" s="452" t="s">
        <v>7891</v>
      </c>
      <c r="I962" s="452" t="s">
        <v>6870</v>
      </c>
      <c r="J962" s="452" t="s">
        <v>6871</v>
      </c>
      <c r="K962" s="452" t="s">
        <v>6695</v>
      </c>
      <c r="L962" s="452" t="s">
        <v>243</v>
      </c>
      <c r="M962" s="452" t="s">
        <v>420</v>
      </c>
      <c r="N962" s="452">
        <v>97008.0</v>
      </c>
      <c r="O962" s="452" t="s">
        <v>6872</v>
      </c>
      <c r="P962" s="452">
        <v>45.4607838080255</v>
      </c>
      <c r="Q962" s="452">
        <v>-122.788426458281</v>
      </c>
      <c r="R962" s="452">
        <v>11.0</v>
      </c>
      <c r="U962" s="452" t="s">
        <v>6873</v>
      </c>
      <c r="V962" s="452" t="s">
        <v>6870</v>
      </c>
      <c r="W962" s="452" t="s">
        <v>6695</v>
      </c>
      <c r="X962" s="452" t="s">
        <v>243</v>
      </c>
      <c r="Y962" s="452" t="s">
        <v>420</v>
      </c>
      <c r="Z962" s="452" t="s">
        <v>498</v>
      </c>
      <c r="AA962" s="452">
        <v>44773.0</v>
      </c>
      <c r="AB962" s="452" t="s">
        <v>6874</v>
      </c>
      <c r="AC962" s="452" t="s">
        <v>7892</v>
      </c>
      <c r="AD962" s="452">
        <v>17.0</v>
      </c>
    </row>
    <row r="963" ht="15.75" customHeight="1">
      <c r="A963" s="452">
        <v>9090.0</v>
      </c>
      <c r="B963" s="452" t="s">
        <v>158</v>
      </c>
      <c r="C963" s="452" t="s">
        <v>7299</v>
      </c>
      <c r="D963" s="452" t="s">
        <v>7893</v>
      </c>
      <c r="E963" s="452" t="s">
        <v>1209</v>
      </c>
      <c r="F963" s="452" t="s">
        <v>7894</v>
      </c>
      <c r="G963" s="452" t="s">
        <v>118</v>
      </c>
      <c r="H963" s="452" t="s">
        <v>7895</v>
      </c>
      <c r="I963" s="452" t="s">
        <v>7896</v>
      </c>
      <c r="J963" s="452" t="s">
        <v>7897</v>
      </c>
      <c r="K963" s="452" t="s">
        <v>7898</v>
      </c>
      <c r="L963" s="452" t="s">
        <v>114</v>
      </c>
      <c r="M963" s="452" t="s">
        <v>420</v>
      </c>
      <c r="N963" s="452">
        <v>80526.0</v>
      </c>
      <c r="O963" s="452" t="s">
        <v>7899</v>
      </c>
      <c r="P963" s="452">
        <v>40.55647</v>
      </c>
      <c r="Q963" s="452">
        <v>-105.08838</v>
      </c>
      <c r="R963" s="452">
        <v>30.0</v>
      </c>
      <c r="U963" s="452" t="s">
        <v>7900</v>
      </c>
      <c r="V963" s="452" t="s">
        <v>7896</v>
      </c>
      <c r="W963" s="452" t="s">
        <v>7898</v>
      </c>
      <c r="X963" s="452" t="s">
        <v>114</v>
      </c>
      <c r="Y963" s="452" t="s">
        <v>420</v>
      </c>
      <c r="Z963" s="452" t="s">
        <v>1840</v>
      </c>
      <c r="AA963" s="452">
        <v>45504.0</v>
      </c>
      <c r="AB963" s="452" t="s">
        <v>7896</v>
      </c>
      <c r="AC963" s="452" t="s">
        <v>7901</v>
      </c>
      <c r="AD963" s="452">
        <v>30.0</v>
      </c>
      <c r="AJ963" s="452" t="s">
        <v>7896</v>
      </c>
    </row>
    <row r="964" ht="15.75" customHeight="1">
      <c r="A964" s="452">
        <v>9091.0</v>
      </c>
      <c r="B964" s="452" t="s">
        <v>36</v>
      </c>
      <c r="C964" s="452" t="s">
        <v>7299</v>
      </c>
      <c r="D964" s="452" t="s">
        <v>294</v>
      </c>
      <c r="E964" s="452" t="s">
        <v>812</v>
      </c>
      <c r="F964" s="452" t="s">
        <v>294</v>
      </c>
      <c r="G964" s="452" t="s">
        <v>51</v>
      </c>
      <c r="H964" s="452" t="s">
        <v>7342</v>
      </c>
      <c r="I964" s="452" t="s">
        <v>1565</v>
      </c>
      <c r="J964" s="452" t="s">
        <v>7902</v>
      </c>
      <c r="K964" s="452" t="s">
        <v>1568</v>
      </c>
      <c r="L964" s="452" t="s">
        <v>26</v>
      </c>
      <c r="M964" s="452" t="s">
        <v>420</v>
      </c>
      <c r="N964" s="452">
        <v>94010.0</v>
      </c>
      <c r="O964" s="452" t="s">
        <v>1567</v>
      </c>
      <c r="P964" s="452">
        <v>37.5974814881116</v>
      </c>
      <c r="Q964" s="452">
        <v>-122.38028596031</v>
      </c>
      <c r="U964" s="452" t="s">
        <v>294</v>
      </c>
      <c r="V964" s="452" t="s">
        <v>1565</v>
      </c>
      <c r="W964" s="452" t="s">
        <v>1568</v>
      </c>
      <c r="X964" s="452" t="s">
        <v>26</v>
      </c>
      <c r="Y964" s="452" t="s">
        <v>420</v>
      </c>
      <c r="AB964" s="452" t="s">
        <v>7903</v>
      </c>
      <c r="AC964" s="452" t="s">
        <v>7904</v>
      </c>
      <c r="AD964" s="452">
        <v>26.0</v>
      </c>
    </row>
    <row r="965" ht="15.75" customHeight="1">
      <c r="A965" s="452">
        <v>9092.0</v>
      </c>
      <c r="B965" s="452" t="s">
        <v>158</v>
      </c>
      <c r="C965" s="452" t="s">
        <v>7299</v>
      </c>
      <c r="D965" s="452" t="s">
        <v>7905</v>
      </c>
      <c r="E965" s="452" t="s">
        <v>1209</v>
      </c>
      <c r="F965" s="452" t="s">
        <v>7905</v>
      </c>
      <c r="G965" s="452" t="s">
        <v>118</v>
      </c>
      <c r="H965" s="452" t="s">
        <v>7906</v>
      </c>
      <c r="I965" s="452" t="s">
        <v>7907</v>
      </c>
      <c r="J965" s="452" t="s">
        <v>7908</v>
      </c>
      <c r="K965" s="452" t="s">
        <v>7909</v>
      </c>
      <c r="L965" s="452" t="s">
        <v>248</v>
      </c>
      <c r="M965" s="452" t="s">
        <v>420</v>
      </c>
      <c r="N965" s="452">
        <v>2129.0</v>
      </c>
      <c r="O965" s="452" t="s">
        <v>7910</v>
      </c>
      <c r="P965" s="452">
        <v>42.38166</v>
      </c>
      <c r="Q965" s="452">
        <v>-71.0801</v>
      </c>
      <c r="R965" s="452">
        <v>30.0</v>
      </c>
      <c r="U965" s="452" t="s">
        <v>7905</v>
      </c>
      <c r="V965" s="452" t="s">
        <v>7907</v>
      </c>
      <c r="W965" s="452" t="s">
        <v>7909</v>
      </c>
      <c r="X965" s="452" t="s">
        <v>248</v>
      </c>
      <c r="Y965" s="452" t="s">
        <v>420</v>
      </c>
      <c r="Z965" s="452" t="s">
        <v>1840</v>
      </c>
      <c r="AA965" s="452">
        <v>45504.0</v>
      </c>
      <c r="AB965" s="452" t="s">
        <v>7907</v>
      </c>
      <c r="AC965" s="452" t="s">
        <v>7911</v>
      </c>
      <c r="AD965" s="452">
        <v>24.0</v>
      </c>
      <c r="AI965" s="452" t="s">
        <v>7912</v>
      </c>
      <c r="AJ965" s="452" t="s">
        <v>7913</v>
      </c>
    </row>
    <row r="966" ht="15.75" customHeight="1">
      <c r="A966" s="452">
        <v>9093.0</v>
      </c>
      <c r="B966" s="452" t="s">
        <v>158</v>
      </c>
      <c r="C966" s="452" t="s">
        <v>7299</v>
      </c>
      <c r="D966" s="452" t="s">
        <v>7914</v>
      </c>
      <c r="E966" s="452" t="s">
        <v>812</v>
      </c>
      <c r="F966" s="452" t="s">
        <v>7914</v>
      </c>
      <c r="G966" s="452" t="s">
        <v>7301</v>
      </c>
      <c r="H966" s="452" t="s">
        <v>7915</v>
      </c>
      <c r="I966" s="452" t="s">
        <v>7916</v>
      </c>
      <c r="J966" s="452" t="s">
        <v>7917</v>
      </c>
      <c r="K966" s="452" t="s">
        <v>1880</v>
      </c>
      <c r="L966" s="452" t="s">
        <v>179</v>
      </c>
      <c r="M966" s="452" t="s">
        <v>420</v>
      </c>
      <c r="N966" s="452">
        <v>15213.0</v>
      </c>
      <c r="P966" s="452">
        <v>40.4433496444127</v>
      </c>
      <c r="Q966" s="452">
        <v>-79.9428284464504</v>
      </c>
      <c r="R966" s="452">
        <v>3.0</v>
      </c>
      <c r="U966" s="452" t="s">
        <v>7914</v>
      </c>
      <c r="V966" s="452" t="s">
        <v>7916</v>
      </c>
      <c r="W966" s="452" t="s">
        <v>1880</v>
      </c>
      <c r="X966" s="452" t="s">
        <v>179</v>
      </c>
      <c r="Y966" s="452" t="s">
        <v>420</v>
      </c>
      <c r="Z966" s="452" t="s">
        <v>486</v>
      </c>
      <c r="AA966" s="452">
        <v>45689.0</v>
      </c>
      <c r="AB966" s="452" t="s">
        <v>7918</v>
      </c>
      <c r="AC966" s="452" t="s">
        <v>7919</v>
      </c>
      <c r="AD966" s="452">
        <v>28.0</v>
      </c>
      <c r="AE966" s="452" t="s">
        <v>7920</v>
      </c>
      <c r="AG966" s="452" t="s">
        <v>7921</v>
      </c>
    </row>
    <row r="967" ht="15.75" customHeight="1">
      <c r="A967" s="452">
        <v>9094.0</v>
      </c>
      <c r="B967" s="452" t="s">
        <v>36</v>
      </c>
      <c r="C967" s="452" t="s">
        <v>7299</v>
      </c>
      <c r="D967" s="452" t="s">
        <v>7922</v>
      </c>
      <c r="E967" s="452" t="s">
        <v>812</v>
      </c>
      <c r="F967" s="452" t="s">
        <v>5867</v>
      </c>
      <c r="G967" s="452" t="s">
        <v>7352</v>
      </c>
      <c r="H967" s="452" t="s">
        <v>7923</v>
      </c>
      <c r="I967" s="452" t="s">
        <v>7924</v>
      </c>
      <c r="J967" s="452" t="s">
        <v>5870</v>
      </c>
      <c r="K967" s="452" t="s">
        <v>5871</v>
      </c>
      <c r="L967" s="452" t="s">
        <v>70</v>
      </c>
      <c r="M967" s="452" t="s">
        <v>420</v>
      </c>
      <c r="N967" s="452" t="s">
        <v>7925</v>
      </c>
      <c r="O967" s="452" t="s">
        <v>7926</v>
      </c>
      <c r="P967" s="452">
        <v>32.4290794329828</v>
      </c>
      <c r="Q967" s="452">
        <v>-110.941795244664</v>
      </c>
      <c r="R967" s="452" t="s">
        <v>7927</v>
      </c>
      <c r="U967" s="452" t="s">
        <v>5873</v>
      </c>
      <c r="V967" s="452" t="s">
        <v>5874</v>
      </c>
      <c r="W967" s="452" t="s">
        <v>6768</v>
      </c>
      <c r="X967" s="452" t="s">
        <v>32</v>
      </c>
      <c r="Y967" s="452" t="s">
        <v>420</v>
      </c>
      <c r="Z967" s="452" t="s">
        <v>7518</v>
      </c>
      <c r="AA967" s="452">
        <v>45336.0</v>
      </c>
      <c r="AB967" s="452" t="s">
        <v>454</v>
      </c>
      <c r="AC967" s="452" t="s">
        <v>7928</v>
      </c>
      <c r="AD967" s="452">
        <v>27.0</v>
      </c>
      <c r="AF967" s="452" t="s">
        <v>5876</v>
      </c>
      <c r="AG967" s="452" t="s">
        <v>7929</v>
      </c>
      <c r="AH967" s="452" t="s">
        <v>5877</v>
      </c>
    </row>
    <row r="968" ht="15.75" customHeight="1">
      <c r="A968" s="452">
        <v>9095.0</v>
      </c>
      <c r="B968" s="452" t="s">
        <v>36</v>
      </c>
      <c r="C968" s="452" t="s">
        <v>7299</v>
      </c>
      <c r="D968" s="452" t="s">
        <v>7930</v>
      </c>
      <c r="E968" s="452" t="s">
        <v>812</v>
      </c>
      <c r="F968" s="452" t="s">
        <v>7930</v>
      </c>
      <c r="G968" s="452" t="s">
        <v>7352</v>
      </c>
      <c r="H968" s="452" t="s">
        <v>7931</v>
      </c>
      <c r="I968" s="452" t="s">
        <v>7932</v>
      </c>
      <c r="J968" s="452" t="s">
        <v>7933</v>
      </c>
      <c r="K968" s="452" t="s">
        <v>994</v>
      </c>
      <c r="L968" s="452" t="s">
        <v>248</v>
      </c>
      <c r="M968" s="452" t="s">
        <v>420</v>
      </c>
      <c r="N968" s="452" t="s">
        <v>7934</v>
      </c>
      <c r="O968" s="452" t="s">
        <v>7935</v>
      </c>
      <c r="P968" s="452">
        <v>42.5115221011942</v>
      </c>
      <c r="Q968" s="452">
        <v>-71.1377838424218</v>
      </c>
      <c r="R968" s="452">
        <v>70.0</v>
      </c>
      <c r="U968" s="452" t="s">
        <v>7930</v>
      </c>
      <c r="V968" s="452" t="s">
        <v>7932</v>
      </c>
      <c r="W968" s="452" t="s">
        <v>809</v>
      </c>
      <c r="X968" s="452" t="s">
        <v>809</v>
      </c>
      <c r="Y968" s="452" t="s">
        <v>420</v>
      </c>
      <c r="Z968" s="452" t="s">
        <v>498</v>
      </c>
      <c r="AA968" s="452">
        <v>44891.0</v>
      </c>
      <c r="AB968" s="452" t="s">
        <v>7936</v>
      </c>
      <c r="AC968" s="452" t="s">
        <v>7937</v>
      </c>
      <c r="AD968" s="452">
        <v>15.0</v>
      </c>
      <c r="AE968" s="452" t="s">
        <v>7938</v>
      </c>
    </row>
    <row r="969" ht="15.75" customHeight="1">
      <c r="A969" s="452">
        <v>9096.0</v>
      </c>
      <c r="B969" s="452" t="s">
        <v>36</v>
      </c>
      <c r="C969" s="452" t="s">
        <v>7299</v>
      </c>
      <c r="D969" s="452" t="s">
        <v>7939</v>
      </c>
      <c r="E969" s="452" t="s">
        <v>1209</v>
      </c>
      <c r="F969" s="452" t="s">
        <v>7940</v>
      </c>
      <c r="G969" s="452" t="s">
        <v>7941</v>
      </c>
      <c r="I969" s="452" t="s">
        <v>6140</v>
      </c>
      <c r="J969" s="452" t="s">
        <v>7942</v>
      </c>
      <c r="K969" s="452" t="s">
        <v>6142</v>
      </c>
      <c r="L969" s="452" t="s">
        <v>64</v>
      </c>
      <c r="M969" s="452" t="s">
        <v>420</v>
      </c>
      <c r="N969" s="452">
        <v>46060.0</v>
      </c>
      <c r="O969" s="452" t="s">
        <v>6143</v>
      </c>
      <c r="P969" s="452">
        <v>40.0080861094713</v>
      </c>
      <c r="Q969" s="452">
        <v>-85.9895641441757</v>
      </c>
      <c r="R969" s="452">
        <v>100.0</v>
      </c>
      <c r="U969" s="452" t="s">
        <v>7943</v>
      </c>
      <c r="V969" s="452" t="s">
        <v>6140</v>
      </c>
      <c r="W969" s="452" t="s">
        <v>6142</v>
      </c>
      <c r="X969" s="452" t="s">
        <v>64</v>
      </c>
      <c r="Y969" s="452" t="s">
        <v>420</v>
      </c>
      <c r="Z969" s="452" t="s">
        <v>453</v>
      </c>
      <c r="AA969" s="452">
        <v>45412.0</v>
      </c>
      <c r="AB969" s="452" t="s">
        <v>454</v>
      </c>
      <c r="AC969" s="452" t="s">
        <v>7944</v>
      </c>
      <c r="AD969" s="452">
        <v>24.0</v>
      </c>
      <c r="AE969" s="452" t="s">
        <v>4164</v>
      </c>
      <c r="AF969" s="452" t="s">
        <v>7945</v>
      </c>
      <c r="AG969" s="452" t="s">
        <v>7946</v>
      </c>
      <c r="AH969" s="452" t="s">
        <v>7947</v>
      </c>
    </row>
    <row r="970" ht="15.75" customHeight="1">
      <c r="A970" s="452">
        <v>9097.0</v>
      </c>
      <c r="B970" s="452" t="s">
        <v>36</v>
      </c>
      <c r="C970" s="452" t="s">
        <v>7299</v>
      </c>
      <c r="D970" s="452" t="s">
        <v>7948</v>
      </c>
      <c r="E970" s="452" t="s">
        <v>812</v>
      </c>
      <c r="F970" s="452" t="s">
        <v>7948</v>
      </c>
      <c r="G970" s="452" t="s">
        <v>2833</v>
      </c>
      <c r="H970" s="452" t="s">
        <v>7949</v>
      </c>
      <c r="I970" s="452" t="s">
        <v>7950</v>
      </c>
      <c r="J970" s="452" t="s">
        <v>7951</v>
      </c>
      <c r="K970" s="452" t="s">
        <v>587</v>
      </c>
      <c r="L970" s="452" t="s">
        <v>26</v>
      </c>
      <c r="M970" s="452" t="s">
        <v>420</v>
      </c>
      <c r="N970" s="452">
        <v>92121.0</v>
      </c>
      <c r="O970" s="452" t="s">
        <v>7952</v>
      </c>
      <c r="P970" s="452">
        <v>32.8902573789555</v>
      </c>
      <c r="Q970" s="452">
        <v>-117.180714921941</v>
      </c>
      <c r="U970" s="452" t="s">
        <v>7948</v>
      </c>
      <c r="V970" s="452" t="s">
        <v>7950</v>
      </c>
      <c r="W970" s="452" t="s">
        <v>587</v>
      </c>
      <c r="X970" s="452" t="s">
        <v>26</v>
      </c>
      <c r="Y970" s="452" t="s">
        <v>420</v>
      </c>
      <c r="Z970" s="452" t="s">
        <v>486</v>
      </c>
      <c r="AA970" s="452">
        <v>45689.0</v>
      </c>
      <c r="AB970" s="452" t="s">
        <v>7953</v>
      </c>
      <c r="AC970" s="452" t="s">
        <v>7954</v>
      </c>
      <c r="AD970" s="452">
        <v>28.0</v>
      </c>
      <c r="AE970" s="452" t="s">
        <v>7955</v>
      </c>
    </row>
    <row r="971" ht="15.75" customHeight="1">
      <c r="A971" s="452">
        <v>9098.0</v>
      </c>
      <c r="B971" s="452" t="s">
        <v>36</v>
      </c>
      <c r="C971" s="452" t="s">
        <v>7299</v>
      </c>
      <c r="D971" s="452" t="s">
        <v>7956</v>
      </c>
      <c r="E971" s="452" t="s">
        <v>1209</v>
      </c>
      <c r="F971" s="452" t="s">
        <v>7956</v>
      </c>
      <c r="G971" s="452" t="s">
        <v>7301</v>
      </c>
      <c r="H971" s="452" t="s">
        <v>7957</v>
      </c>
      <c r="I971" s="452" t="s">
        <v>7958</v>
      </c>
      <c r="J971" s="452" t="s">
        <v>7959</v>
      </c>
      <c r="K971" s="452" t="s">
        <v>888</v>
      </c>
      <c r="L971" s="452" t="s">
        <v>93</v>
      </c>
      <c r="M971" s="452" t="s">
        <v>420</v>
      </c>
      <c r="N971" s="452">
        <v>29615.0</v>
      </c>
      <c r="O971" s="452" t="s">
        <v>7960</v>
      </c>
      <c r="P971" s="452">
        <v>34.8525179765191</v>
      </c>
      <c r="Q971" s="452">
        <v>-82.2536794163634</v>
      </c>
      <c r="R971" s="452">
        <v>10.0</v>
      </c>
      <c r="U971" s="452" t="s">
        <v>7956</v>
      </c>
      <c r="V971" s="452" t="s">
        <v>7958</v>
      </c>
      <c r="W971" s="452" t="s">
        <v>888</v>
      </c>
      <c r="X971" s="452" t="s">
        <v>93</v>
      </c>
      <c r="Y971" s="452" t="s">
        <v>420</v>
      </c>
      <c r="Z971" s="452" t="s">
        <v>498</v>
      </c>
      <c r="AA971" s="452">
        <v>44773.0</v>
      </c>
      <c r="AB971" s="452" t="s">
        <v>7961</v>
      </c>
      <c r="AC971" s="452" t="s">
        <v>7962</v>
      </c>
      <c r="AD971" s="452">
        <v>29.0</v>
      </c>
      <c r="AE971" s="452" t="s">
        <v>7963</v>
      </c>
    </row>
    <row r="972" ht="15.75" customHeight="1">
      <c r="A972" s="452">
        <v>9099.0</v>
      </c>
      <c r="B972" s="452" t="s">
        <v>36</v>
      </c>
      <c r="C972" s="452" t="s">
        <v>7299</v>
      </c>
      <c r="D972" s="452" t="s">
        <v>6964</v>
      </c>
      <c r="E972" s="452" t="s">
        <v>1209</v>
      </c>
      <c r="F972" s="452" t="s">
        <v>7964</v>
      </c>
      <c r="G972" s="452" t="s">
        <v>7965</v>
      </c>
      <c r="H972" s="452" t="s">
        <v>7054</v>
      </c>
      <c r="I972" s="452" t="s">
        <v>6965</v>
      </c>
      <c r="J972" s="452" t="s">
        <v>6966</v>
      </c>
      <c r="K972" s="452" t="s">
        <v>908</v>
      </c>
      <c r="L972" s="452" t="s">
        <v>42</v>
      </c>
      <c r="M972" s="452" t="s">
        <v>420</v>
      </c>
      <c r="N972" s="452">
        <v>48108.0</v>
      </c>
      <c r="O972" s="452" t="s">
        <v>6967</v>
      </c>
      <c r="P972" s="452">
        <v>42.2194334622002</v>
      </c>
      <c r="Q972" s="452">
        <v>-83.7322902007449</v>
      </c>
      <c r="U972" s="452" t="s">
        <v>6964</v>
      </c>
      <c r="V972" s="452" t="s">
        <v>6965</v>
      </c>
      <c r="W972" s="452" t="s">
        <v>6968</v>
      </c>
      <c r="X972" s="452" t="s">
        <v>95</v>
      </c>
      <c r="Y972" s="452" t="s">
        <v>420</v>
      </c>
      <c r="Z972" s="452" t="s">
        <v>498</v>
      </c>
      <c r="AA972" s="452">
        <v>44773.0</v>
      </c>
      <c r="AB972" s="452" t="s">
        <v>6969</v>
      </c>
      <c r="AC972" s="452" t="s">
        <v>6970</v>
      </c>
      <c r="AD972" s="452">
        <v>27.0</v>
      </c>
      <c r="AE972" s="452" t="s">
        <v>7966</v>
      </c>
    </row>
    <row r="973" ht="15.75" customHeight="1">
      <c r="A973" s="452">
        <v>9100.0</v>
      </c>
      <c r="B973" s="452" t="s">
        <v>158</v>
      </c>
      <c r="C973" s="452" t="s">
        <v>7299</v>
      </c>
      <c r="D973" s="452" t="s">
        <v>7967</v>
      </c>
      <c r="E973" s="452" t="s">
        <v>1209</v>
      </c>
      <c r="F973" s="452" t="s">
        <v>7968</v>
      </c>
      <c r="G973" s="452" t="s">
        <v>118</v>
      </c>
      <c r="H973" s="452" t="s">
        <v>7320</v>
      </c>
      <c r="I973" s="452" t="s">
        <v>7969</v>
      </c>
      <c r="J973" s="452" t="s">
        <v>7970</v>
      </c>
      <c r="K973" s="452" t="s">
        <v>7971</v>
      </c>
      <c r="L973" s="452" t="s">
        <v>263</v>
      </c>
      <c r="M973" s="452" t="s">
        <v>420</v>
      </c>
      <c r="N973" s="452">
        <v>84104.0</v>
      </c>
      <c r="O973" s="452" t="s">
        <v>7972</v>
      </c>
      <c r="P973" s="452">
        <v>40.7296</v>
      </c>
      <c r="Q973" s="452">
        <v>-111.96673</v>
      </c>
      <c r="R973" s="452">
        <v>30.0</v>
      </c>
      <c r="U973" s="452" t="s">
        <v>7967</v>
      </c>
      <c r="V973" s="452" t="s">
        <v>7969</v>
      </c>
      <c r="W973" s="452" t="s">
        <v>7971</v>
      </c>
      <c r="X973" s="452" t="s">
        <v>263</v>
      </c>
      <c r="Y973" s="452" t="s">
        <v>420</v>
      </c>
      <c r="Z973" s="452" t="s">
        <v>1840</v>
      </c>
      <c r="AA973" s="452" t="s">
        <v>6934</v>
      </c>
      <c r="AB973" s="452" t="s">
        <v>7969</v>
      </c>
      <c r="AC973" s="452" t="s">
        <v>7973</v>
      </c>
      <c r="AD973" s="452">
        <v>22.0</v>
      </c>
      <c r="AI973" s="452" t="s">
        <v>7974</v>
      </c>
      <c r="AJ973" s="452" t="s">
        <v>7975</v>
      </c>
    </row>
    <row r="974" ht="15.75" customHeight="1">
      <c r="A974" s="452">
        <v>9101.0</v>
      </c>
      <c r="B974" s="452" t="s">
        <v>36</v>
      </c>
      <c r="C974" s="452" t="s">
        <v>7299</v>
      </c>
      <c r="D974" s="452" t="s">
        <v>7976</v>
      </c>
      <c r="E974" s="452" t="s">
        <v>1209</v>
      </c>
      <c r="F974" s="452" t="s">
        <v>7976</v>
      </c>
      <c r="G974" s="452" t="s">
        <v>7523</v>
      </c>
      <c r="H974" s="452" t="s">
        <v>7977</v>
      </c>
      <c r="I974" s="452" t="s">
        <v>7978</v>
      </c>
      <c r="J974" s="452" t="s">
        <v>7979</v>
      </c>
      <c r="K974" s="452" t="s">
        <v>7980</v>
      </c>
      <c r="L974" s="452" t="s">
        <v>250</v>
      </c>
      <c r="M974" s="452" t="s">
        <v>420</v>
      </c>
      <c r="N974" s="452">
        <v>8103.0</v>
      </c>
      <c r="O974" s="452" t="s">
        <v>7981</v>
      </c>
      <c r="P974" s="452">
        <v>39.94298</v>
      </c>
      <c r="Q974" s="452">
        <v>-75.1084</v>
      </c>
      <c r="U974" s="452" t="s">
        <v>7976</v>
      </c>
      <c r="V974" s="452" t="s">
        <v>7978</v>
      </c>
      <c r="W974" s="452" t="s">
        <v>7980</v>
      </c>
      <c r="X974" s="452" t="s">
        <v>250</v>
      </c>
      <c r="Y974" s="452" t="s">
        <v>420</v>
      </c>
      <c r="Z974" s="452" t="s">
        <v>1840</v>
      </c>
      <c r="AA974" s="452" t="s">
        <v>7982</v>
      </c>
      <c r="AB974" s="452" t="s">
        <v>7978</v>
      </c>
      <c r="AC974" s="452" t="s">
        <v>7983</v>
      </c>
      <c r="AD974" s="452">
        <v>11.0</v>
      </c>
      <c r="AI974" s="452" t="s">
        <v>7984</v>
      </c>
      <c r="AJ974" s="452" t="s">
        <v>7985</v>
      </c>
    </row>
    <row r="975" ht="15.75" customHeight="1">
      <c r="A975" s="452">
        <v>9102.0</v>
      </c>
      <c r="B975" s="452" t="s">
        <v>36</v>
      </c>
      <c r="C975" s="452" t="s">
        <v>7299</v>
      </c>
      <c r="D975" s="452" t="s">
        <v>4374</v>
      </c>
      <c r="E975" s="452" t="s">
        <v>812</v>
      </c>
      <c r="F975" s="452" t="s">
        <v>7986</v>
      </c>
      <c r="G975" s="452" t="s">
        <v>7301</v>
      </c>
      <c r="H975" s="452" t="s">
        <v>7987</v>
      </c>
      <c r="I975" s="452" t="s">
        <v>7988</v>
      </c>
      <c r="J975" s="452" t="s">
        <v>4377</v>
      </c>
      <c r="K975" s="452" t="s">
        <v>4378</v>
      </c>
      <c r="L975" s="452" t="s">
        <v>86</v>
      </c>
      <c r="M975" s="452" t="s">
        <v>420</v>
      </c>
      <c r="N975" s="452">
        <v>60638.0</v>
      </c>
      <c r="O975" s="452" t="s">
        <v>4385</v>
      </c>
      <c r="P975" s="452">
        <v>41.7733441106208</v>
      </c>
      <c r="Q975" s="452">
        <v>-87.7522463440063</v>
      </c>
      <c r="U975" s="452" t="s">
        <v>4374</v>
      </c>
      <c r="V975" s="452" t="s">
        <v>4376</v>
      </c>
      <c r="W975" s="452" t="s">
        <v>3760</v>
      </c>
      <c r="X975" s="452" t="s">
        <v>86</v>
      </c>
      <c r="Y975" s="452" t="s">
        <v>420</v>
      </c>
      <c r="AB975" s="452" t="s">
        <v>7989</v>
      </c>
      <c r="AC975" s="452" t="s">
        <v>4381</v>
      </c>
      <c r="AD975" s="452">
        <v>18.0</v>
      </c>
    </row>
    <row r="976" ht="15.75" customHeight="1">
      <c r="A976" s="452">
        <v>9103.0</v>
      </c>
      <c r="B976" s="452" t="s">
        <v>36</v>
      </c>
      <c r="C976" s="452" t="s">
        <v>7299</v>
      </c>
      <c r="D976" s="452" t="s">
        <v>7990</v>
      </c>
      <c r="E976" s="452" t="s">
        <v>1209</v>
      </c>
      <c r="F976" s="452" t="s">
        <v>7990</v>
      </c>
      <c r="G976" s="452" t="s">
        <v>7991</v>
      </c>
      <c r="H976" s="452" t="s">
        <v>7419</v>
      </c>
      <c r="I976" s="452" t="s">
        <v>7992</v>
      </c>
      <c r="J976" s="452" t="s">
        <v>7993</v>
      </c>
      <c r="K976" s="452" t="s">
        <v>7994</v>
      </c>
      <c r="L976" s="452" t="s">
        <v>114</v>
      </c>
      <c r="M976" s="452" t="s">
        <v>420</v>
      </c>
      <c r="N976" s="452">
        <v>80033.0</v>
      </c>
      <c r="O976" s="452" t="s">
        <v>7995</v>
      </c>
      <c r="P976" s="452">
        <v>39.79151</v>
      </c>
      <c r="Q976" s="452">
        <v>-105.13686</v>
      </c>
      <c r="R976" s="452">
        <v>115.0</v>
      </c>
      <c r="U976" s="452" t="s">
        <v>7990</v>
      </c>
      <c r="V976" s="452" t="s">
        <v>7992</v>
      </c>
      <c r="W976" s="452" t="s">
        <v>7994</v>
      </c>
      <c r="X976" s="452" t="s">
        <v>114</v>
      </c>
      <c r="Y976" s="452" t="s">
        <v>420</v>
      </c>
      <c r="Z976" s="452" t="s">
        <v>1840</v>
      </c>
      <c r="AA976" s="452" t="s">
        <v>7996</v>
      </c>
      <c r="AB976" s="452" t="s">
        <v>7992</v>
      </c>
      <c r="AC976" s="452" t="s">
        <v>7997</v>
      </c>
      <c r="AD976" s="452">
        <v>24.0</v>
      </c>
      <c r="AJ976" s="452" t="s">
        <v>7992</v>
      </c>
    </row>
    <row r="977" ht="15.75" customHeight="1">
      <c r="A977" s="452">
        <v>9104.0</v>
      </c>
      <c r="B977" s="452" t="s">
        <v>36</v>
      </c>
      <c r="C977" s="452" t="s">
        <v>7299</v>
      </c>
      <c r="D977" s="452" t="s">
        <v>7998</v>
      </c>
      <c r="E977" s="452" t="s">
        <v>1209</v>
      </c>
      <c r="F977" s="452" t="s">
        <v>7999</v>
      </c>
      <c r="G977" s="452" t="s">
        <v>7301</v>
      </c>
      <c r="H977" s="452" t="s">
        <v>8000</v>
      </c>
      <c r="I977" s="452" t="s">
        <v>8001</v>
      </c>
      <c r="J977" s="452" t="s">
        <v>8002</v>
      </c>
      <c r="K977" s="452" t="s">
        <v>5573</v>
      </c>
      <c r="L977" s="452" t="s">
        <v>4566</v>
      </c>
      <c r="M977" s="452" t="s">
        <v>420</v>
      </c>
      <c r="N977" s="452">
        <v>74120.0</v>
      </c>
      <c r="O977" s="452" t="s">
        <v>8003</v>
      </c>
      <c r="P977" s="452">
        <v>36.1594108779728</v>
      </c>
      <c r="Q977" s="452">
        <v>-95.9861081026813</v>
      </c>
      <c r="R977" s="452">
        <v>15.0</v>
      </c>
      <c r="U977" s="452" t="s">
        <v>8004</v>
      </c>
      <c r="V977" s="452" t="s">
        <v>8001</v>
      </c>
      <c r="W977" s="452" t="s">
        <v>5573</v>
      </c>
      <c r="X977" s="452" t="s">
        <v>4566</v>
      </c>
      <c r="Y977" s="452" t="s">
        <v>420</v>
      </c>
      <c r="Z977" s="452" t="s">
        <v>498</v>
      </c>
      <c r="AA977" s="452">
        <v>44773.0</v>
      </c>
      <c r="AB977" s="452" t="s">
        <v>8005</v>
      </c>
      <c r="AC977" s="452" t="s">
        <v>8006</v>
      </c>
      <c r="AD977" s="452">
        <v>28.0</v>
      </c>
      <c r="AE977" s="452" t="s">
        <v>8007</v>
      </c>
    </row>
    <row r="978" ht="15.75" customHeight="1">
      <c r="A978" s="452">
        <v>9105.0</v>
      </c>
      <c r="B978" s="452" t="s">
        <v>158</v>
      </c>
      <c r="C978" s="452" t="s">
        <v>7299</v>
      </c>
      <c r="D978" s="452" t="s">
        <v>7998</v>
      </c>
      <c r="E978" s="452" t="s">
        <v>1209</v>
      </c>
      <c r="F978" s="452" t="s">
        <v>8008</v>
      </c>
      <c r="G978" s="452" t="s">
        <v>7301</v>
      </c>
      <c r="H978" s="452" t="s">
        <v>8009</v>
      </c>
      <c r="I978" s="452" t="s">
        <v>8001</v>
      </c>
      <c r="J978" s="452" t="s">
        <v>8010</v>
      </c>
      <c r="K978" s="452" t="s">
        <v>5573</v>
      </c>
      <c r="L978" s="452" t="s">
        <v>4566</v>
      </c>
      <c r="M978" s="452" t="s">
        <v>420</v>
      </c>
      <c r="N978" s="452">
        <v>74103.0</v>
      </c>
      <c r="O978" s="452" t="s">
        <v>8003</v>
      </c>
      <c r="P978" s="452">
        <v>36.1523478230174</v>
      </c>
      <c r="Q978" s="452">
        <v>-95.9936874694446</v>
      </c>
      <c r="R978" s="452">
        <v>29.0</v>
      </c>
      <c r="U978" s="452" t="s">
        <v>8004</v>
      </c>
      <c r="V978" s="452" t="s">
        <v>8001</v>
      </c>
      <c r="W978" s="452" t="s">
        <v>5573</v>
      </c>
      <c r="X978" s="452" t="s">
        <v>4566</v>
      </c>
      <c r="Y978" s="452" t="s">
        <v>420</v>
      </c>
      <c r="Z978" s="452" t="s">
        <v>486</v>
      </c>
      <c r="AA978" s="452">
        <v>45584.0</v>
      </c>
      <c r="AC978" s="452" t="s">
        <v>8011</v>
      </c>
      <c r="AD978" s="452">
        <v>15.0</v>
      </c>
      <c r="AF978" s="452" t="s">
        <v>8012</v>
      </c>
      <c r="AG978" s="452" t="s">
        <v>8013</v>
      </c>
      <c r="AH978" s="452" t="s">
        <v>8003</v>
      </c>
      <c r="AI978" s="452" t="s">
        <v>8014</v>
      </c>
      <c r="AJ978" s="452" t="s">
        <v>454</v>
      </c>
    </row>
    <row r="979" ht="15.75" customHeight="1">
      <c r="A979" s="452">
        <v>9106.0</v>
      </c>
      <c r="B979" s="452" t="s">
        <v>36</v>
      </c>
      <c r="C979" s="452" t="s">
        <v>7299</v>
      </c>
      <c r="D979" s="452" t="s">
        <v>8015</v>
      </c>
      <c r="E979" s="452" t="s">
        <v>812</v>
      </c>
      <c r="F979" s="452" t="s">
        <v>8016</v>
      </c>
      <c r="G979" s="452" t="s">
        <v>7301</v>
      </c>
      <c r="H979" s="452" t="s">
        <v>7054</v>
      </c>
      <c r="I979" s="452" t="s">
        <v>8017</v>
      </c>
      <c r="J979" s="452" t="s">
        <v>8018</v>
      </c>
      <c r="K979" s="452" t="s">
        <v>4312</v>
      </c>
      <c r="L979" s="452" t="s">
        <v>90</v>
      </c>
      <c r="M979" s="452" t="s">
        <v>618</v>
      </c>
      <c r="N979" s="452" t="s">
        <v>8019</v>
      </c>
      <c r="O979" s="452" t="s">
        <v>8020</v>
      </c>
      <c r="P979" s="452">
        <v>53.7217938593031</v>
      </c>
      <c r="Q979" s="452">
        <v>-113.189926469313</v>
      </c>
      <c r="U979" s="452" t="s">
        <v>4465</v>
      </c>
      <c r="V979" s="452" t="s">
        <v>8017</v>
      </c>
      <c r="W979" s="452" t="s">
        <v>4467</v>
      </c>
      <c r="X979" s="452" t="s">
        <v>4468</v>
      </c>
      <c r="Y979" s="452" t="s">
        <v>2301</v>
      </c>
      <c r="Z979" s="452" t="s">
        <v>498</v>
      </c>
      <c r="AA979" s="452">
        <v>44424.0</v>
      </c>
      <c r="AB979" s="452" t="s">
        <v>8021</v>
      </c>
      <c r="AC979" s="452" t="s">
        <v>8022</v>
      </c>
      <c r="AD979" s="452">
        <v>21.0</v>
      </c>
      <c r="AE979" s="452" t="s">
        <v>8023</v>
      </c>
    </row>
    <row r="980" ht="15.75" customHeight="1">
      <c r="A980" s="452">
        <v>9107.0</v>
      </c>
      <c r="B980" s="452" t="s">
        <v>36</v>
      </c>
      <c r="C980" s="452" t="s">
        <v>7299</v>
      </c>
      <c r="D980" s="452" t="s">
        <v>8024</v>
      </c>
      <c r="E980" s="452" t="s">
        <v>1209</v>
      </c>
      <c r="F980" s="452" t="s">
        <v>8025</v>
      </c>
      <c r="G980" s="452" t="s">
        <v>7301</v>
      </c>
      <c r="H980" s="452" t="s">
        <v>8026</v>
      </c>
      <c r="I980" s="452" t="s">
        <v>8027</v>
      </c>
      <c r="J980" s="452" t="s">
        <v>8028</v>
      </c>
      <c r="K980" s="452" t="s">
        <v>1178</v>
      </c>
      <c r="L980" s="452" t="s">
        <v>42</v>
      </c>
      <c r="M980" s="452" t="s">
        <v>420</v>
      </c>
      <c r="N980" s="452">
        <v>48326.0</v>
      </c>
      <c r="O980" s="452" t="s">
        <v>8029</v>
      </c>
      <c r="P980" s="452">
        <v>42.6760524357397</v>
      </c>
      <c r="Q980" s="452">
        <v>-83.2443406656988</v>
      </c>
      <c r="U980" s="452" t="s">
        <v>4465</v>
      </c>
      <c r="V980" s="452" t="s">
        <v>8017</v>
      </c>
      <c r="W980" s="452" t="s">
        <v>4467</v>
      </c>
      <c r="X980" s="452" t="s">
        <v>4468</v>
      </c>
      <c r="Y980" s="452" t="s">
        <v>2301</v>
      </c>
      <c r="Z980" s="452" t="s">
        <v>498</v>
      </c>
      <c r="AA980" s="452">
        <v>44424.0</v>
      </c>
      <c r="AB980" s="452" t="s">
        <v>8030</v>
      </c>
      <c r="AC980" s="452" t="s">
        <v>8022</v>
      </c>
      <c r="AD980" s="452">
        <v>21.0</v>
      </c>
      <c r="AE980" s="452" t="s">
        <v>8031</v>
      </c>
    </row>
    <row r="981" ht="15.75" customHeight="1">
      <c r="A981" s="452">
        <v>9108.0</v>
      </c>
      <c r="B981" s="452" t="s">
        <v>36</v>
      </c>
      <c r="C981" s="452" t="s">
        <v>7299</v>
      </c>
      <c r="D981" s="452" t="s">
        <v>8032</v>
      </c>
      <c r="E981" s="452" t="s">
        <v>812</v>
      </c>
      <c r="F981" s="452" t="s">
        <v>8033</v>
      </c>
      <c r="G981" s="452" t="s">
        <v>7301</v>
      </c>
      <c r="H981" s="452" t="s">
        <v>7774</v>
      </c>
      <c r="I981" s="452" t="s">
        <v>8034</v>
      </c>
      <c r="J981" s="452" t="s">
        <v>8035</v>
      </c>
      <c r="K981" s="452" t="s">
        <v>1114</v>
      </c>
      <c r="L981" s="452" t="s">
        <v>22</v>
      </c>
      <c r="M981" s="452" t="s">
        <v>618</v>
      </c>
      <c r="N981" s="452" t="s">
        <v>8036</v>
      </c>
      <c r="O981" s="452" t="s">
        <v>8037</v>
      </c>
      <c r="P981" s="452">
        <v>45.5028529292372</v>
      </c>
      <c r="Q981" s="452">
        <v>-73.6147628581944</v>
      </c>
      <c r="U981" s="452" t="s">
        <v>8038</v>
      </c>
      <c r="V981" s="452" t="s">
        <v>8039</v>
      </c>
      <c r="W981" s="452" t="s">
        <v>1114</v>
      </c>
      <c r="X981" s="452" t="s">
        <v>22</v>
      </c>
      <c r="Y981" s="452" t="s">
        <v>618</v>
      </c>
      <c r="AB981" s="452" t="s">
        <v>8040</v>
      </c>
      <c r="AC981" s="452" t="s">
        <v>8041</v>
      </c>
      <c r="AD981" s="452">
        <v>29.0</v>
      </c>
    </row>
    <row r="982" ht="15.75" customHeight="1">
      <c r="A982" s="452">
        <v>9109.0</v>
      </c>
      <c r="B982" s="452" t="s">
        <v>36</v>
      </c>
      <c r="C982" s="452" t="s">
        <v>7299</v>
      </c>
      <c r="D982" s="452" t="s">
        <v>8042</v>
      </c>
      <c r="E982" s="452" t="s">
        <v>1209</v>
      </c>
      <c r="F982" s="452" t="s">
        <v>8042</v>
      </c>
      <c r="G982" s="452" t="s">
        <v>7352</v>
      </c>
      <c r="H982" s="452" t="s">
        <v>8043</v>
      </c>
      <c r="I982" s="452" t="s">
        <v>8044</v>
      </c>
      <c r="J982" s="452" t="s">
        <v>8045</v>
      </c>
      <c r="K982" s="452" t="s">
        <v>1160</v>
      </c>
      <c r="L982" s="452" t="s">
        <v>26</v>
      </c>
      <c r="M982" s="452" t="s">
        <v>420</v>
      </c>
      <c r="N982" s="452">
        <v>94538.0</v>
      </c>
      <c r="O982" s="452" t="s">
        <v>8046</v>
      </c>
      <c r="P982" s="452">
        <v>37.5066325229175</v>
      </c>
      <c r="Q982" s="452">
        <v>-121.948693516133</v>
      </c>
      <c r="R982" s="452">
        <v>5.0</v>
      </c>
      <c r="U982" s="452" t="s">
        <v>8042</v>
      </c>
      <c r="V982" s="452" t="s">
        <v>8044</v>
      </c>
      <c r="W982" s="452" t="s">
        <v>1160</v>
      </c>
      <c r="X982" s="452" t="s">
        <v>26</v>
      </c>
      <c r="Y982" s="452" t="s">
        <v>420</v>
      </c>
      <c r="Z982" s="452" t="s">
        <v>478</v>
      </c>
      <c r="AA982" s="452" t="s">
        <v>8047</v>
      </c>
      <c r="AB982" s="452" t="s">
        <v>8048</v>
      </c>
      <c r="AC982" s="452" t="s">
        <v>8049</v>
      </c>
      <c r="AD982" s="452">
        <v>25.0</v>
      </c>
      <c r="AF982" s="452" t="s">
        <v>8050</v>
      </c>
      <c r="AG982" s="452" t="s">
        <v>8051</v>
      </c>
      <c r="AH982" s="452" t="s">
        <v>8046</v>
      </c>
    </row>
    <row r="983" ht="15.75" customHeight="1">
      <c r="A983" s="452">
        <v>9110.0</v>
      </c>
      <c r="B983" s="452" t="s">
        <v>36</v>
      </c>
      <c r="C983" s="452" t="s">
        <v>7299</v>
      </c>
      <c r="D983" s="452" t="s">
        <v>4502</v>
      </c>
      <c r="E983" s="452" t="s">
        <v>812</v>
      </c>
      <c r="G983" s="452" t="s">
        <v>7301</v>
      </c>
      <c r="H983" s="452" t="s">
        <v>7774</v>
      </c>
      <c r="I983" s="452" t="s">
        <v>8052</v>
      </c>
      <c r="J983" s="452" t="s">
        <v>8053</v>
      </c>
      <c r="K983" s="452" t="s">
        <v>587</v>
      </c>
      <c r="L983" s="452" t="s">
        <v>26</v>
      </c>
      <c r="M983" s="452" t="s">
        <v>420</v>
      </c>
      <c r="N983" s="452">
        <v>92121.0</v>
      </c>
      <c r="O983" s="452" t="s">
        <v>4507</v>
      </c>
      <c r="P983" s="452">
        <v>32.8903614818859</v>
      </c>
      <c r="Q983" s="452">
        <v>-117.182207958757</v>
      </c>
      <c r="U983" s="452" t="s">
        <v>8054</v>
      </c>
      <c r="V983" s="452" t="s">
        <v>8052</v>
      </c>
      <c r="W983" s="452" t="s">
        <v>587</v>
      </c>
      <c r="X983" s="452" t="s">
        <v>26</v>
      </c>
      <c r="Y983" s="452" t="s">
        <v>420</v>
      </c>
      <c r="AB983" s="452" t="s">
        <v>8055</v>
      </c>
      <c r="AC983" s="452" t="s">
        <v>8056</v>
      </c>
      <c r="AD983" s="452">
        <v>27.0</v>
      </c>
    </row>
    <row r="984" ht="15.75" customHeight="1">
      <c r="A984" s="452">
        <v>9111.0</v>
      </c>
      <c r="B984" s="452" t="s">
        <v>36</v>
      </c>
      <c r="C984" s="452" t="s">
        <v>7299</v>
      </c>
      <c r="D984" s="452" t="s">
        <v>202</v>
      </c>
      <c r="E984" s="452" t="s">
        <v>812</v>
      </c>
      <c r="F984" s="452" t="s">
        <v>8057</v>
      </c>
      <c r="G984" s="452" t="s">
        <v>7301</v>
      </c>
      <c r="H984" s="452" t="s">
        <v>8058</v>
      </c>
      <c r="I984" s="452" t="s">
        <v>1887</v>
      </c>
      <c r="J984" s="452" t="s">
        <v>8059</v>
      </c>
      <c r="K984" s="452" t="s">
        <v>1178</v>
      </c>
      <c r="L984" s="452" t="s">
        <v>42</v>
      </c>
      <c r="M984" s="452" t="s">
        <v>420</v>
      </c>
      <c r="N984" s="452">
        <v>48326.0</v>
      </c>
      <c r="O984" s="452" t="s">
        <v>1889</v>
      </c>
      <c r="P984" s="452">
        <v>42.6553478978256</v>
      </c>
      <c r="Q984" s="452">
        <v>-83.2493962887695</v>
      </c>
      <c r="U984" s="452" t="s">
        <v>1890</v>
      </c>
      <c r="V984" s="452" t="s">
        <v>1887</v>
      </c>
      <c r="W984" s="452" t="s">
        <v>491</v>
      </c>
      <c r="X984" s="452" t="s">
        <v>42</v>
      </c>
      <c r="Y984" s="452" t="s">
        <v>420</v>
      </c>
      <c r="Z984" s="452" t="s">
        <v>498</v>
      </c>
      <c r="AA984" s="452">
        <v>44414.0</v>
      </c>
      <c r="AB984" s="452" t="s">
        <v>8060</v>
      </c>
      <c r="AC984" s="452" t="s">
        <v>8061</v>
      </c>
      <c r="AD984" s="452">
        <v>25.0</v>
      </c>
    </row>
    <row r="985" ht="15.75" customHeight="1">
      <c r="A985" s="452">
        <v>9112.0</v>
      </c>
      <c r="B985" s="452" t="s">
        <v>36</v>
      </c>
      <c r="C985" s="452" t="s">
        <v>7299</v>
      </c>
      <c r="D985" s="452" t="s">
        <v>8062</v>
      </c>
      <c r="E985" s="452" t="s">
        <v>812</v>
      </c>
      <c r="F985" s="452" t="s">
        <v>8062</v>
      </c>
      <c r="G985" s="452" t="s">
        <v>7352</v>
      </c>
      <c r="H985" s="452" t="s">
        <v>8063</v>
      </c>
      <c r="I985" s="452" t="s">
        <v>8064</v>
      </c>
      <c r="J985" s="452" t="s">
        <v>8065</v>
      </c>
      <c r="K985" s="452" t="s">
        <v>8066</v>
      </c>
      <c r="L985" s="452" t="s">
        <v>248</v>
      </c>
      <c r="M985" s="452" t="s">
        <v>420</v>
      </c>
      <c r="N985" s="452" t="s">
        <v>8067</v>
      </c>
      <c r="O985" s="452" t="s">
        <v>8068</v>
      </c>
      <c r="P985" s="452">
        <v>41.6805888869868</v>
      </c>
      <c r="Q985" s="452">
        <v>-71.126901716</v>
      </c>
      <c r="U985" s="452" t="s">
        <v>8069</v>
      </c>
      <c r="V985" s="452" t="s">
        <v>8064</v>
      </c>
      <c r="W985" s="452" t="s">
        <v>8066</v>
      </c>
      <c r="X985" s="452" t="s">
        <v>248</v>
      </c>
      <c r="Y985" s="452" t="s">
        <v>420</v>
      </c>
      <c r="Z985" s="452" t="s">
        <v>498</v>
      </c>
      <c r="AA985" s="452">
        <v>44437.0</v>
      </c>
      <c r="AB985" s="452" t="s">
        <v>8070</v>
      </c>
      <c r="AC985" s="452" t="s">
        <v>8071</v>
      </c>
      <c r="AD985" s="452">
        <v>29.0</v>
      </c>
    </row>
    <row r="986" ht="15.75" customHeight="1">
      <c r="A986" s="452">
        <v>9113.0</v>
      </c>
      <c r="B986" s="452" t="s">
        <v>36</v>
      </c>
      <c r="C986" s="452" t="s">
        <v>7299</v>
      </c>
      <c r="D986" s="452" t="s">
        <v>8072</v>
      </c>
      <c r="E986" s="452" t="s">
        <v>812</v>
      </c>
      <c r="F986" s="452" t="s">
        <v>8072</v>
      </c>
      <c r="G986" s="452" t="s">
        <v>8073</v>
      </c>
      <c r="H986" s="452" t="s">
        <v>8074</v>
      </c>
      <c r="I986" s="452" t="s">
        <v>8075</v>
      </c>
      <c r="J986" s="452" t="s">
        <v>8076</v>
      </c>
      <c r="K986" s="452" t="s">
        <v>1036</v>
      </c>
      <c r="L986" s="452" t="s">
        <v>26</v>
      </c>
      <c r="M986" s="452" t="s">
        <v>420</v>
      </c>
      <c r="N986" s="452">
        <v>92081.0</v>
      </c>
      <c r="P986" s="452">
        <v>33.1416891556217</v>
      </c>
      <c r="Q986" s="452">
        <v>-117.239258097554</v>
      </c>
      <c r="R986" s="452">
        <v>30.0</v>
      </c>
      <c r="U986" s="452" t="s">
        <v>8072</v>
      </c>
      <c r="V986" s="452" t="s">
        <v>8075</v>
      </c>
      <c r="W986" s="452" t="s">
        <v>1036</v>
      </c>
      <c r="X986" s="452" t="s">
        <v>26</v>
      </c>
      <c r="Y986" s="452" t="s">
        <v>420</v>
      </c>
      <c r="Z986" s="452" t="s">
        <v>486</v>
      </c>
      <c r="AA986" s="452">
        <v>45692.0</v>
      </c>
      <c r="AB986" s="452" t="s">
        <v>8077</v>
      </c>
      <c r="AC986" s="452" t="s">
        <v>8078</v>
      </c>
      <c r="AD986" s="452">
        <v>29.0</v>
      </c>
    </row>
    <row r="987" ht="15.75" customHeight="1">
      <c r="A987" s="452">
        <v>9114.0</v>
      </c>
      <c r="B987" s="452" t="s">
        <v>158</v>
      </c>
      <c r="C987" s="452" t="s">
        <v>7299</v>
      </c>
      <c r="D987" s="452" t="s">
        <v>8079</v>
      </c>
      <c r="E987" s="452" t="s">
        <v>812</v>
      </c>
      <c r="F987" s="452" t="s">
        <v>8080</v>
      </c>
      <c r="G987" s="452" t="s">
        <v>7523</v>
      </c>
      <c r="H987" s="452" t="s">
        <v>7054</v>
      </c>
      <c r="I987" s="452" t="s">
        <v>8081</v>
      </c>
      <c r="J987" s="452" t="s">
        <v>8082</v>
      </c>
      <c r="K987" s="452" t="s">
        <v>908</v>
      </c>
      <c r="L987" s="452" t="s">
        <v>42</v>
      </c>
      <c r="M987" s="452" t="s">
        <v>420</v>
      </c>
      <c r="N987" s="452">
        <v>48103.0</v>
      </c>
      <c r="P987" s="452">
        <v>42.2763295783702</v>
      </c>
      <c r="Q987" s="452">
        <v>-83.7540334371955</v>
      </c>
      <c r="R987" s="452">
        <v>3.0</v>
      </c>
      <c r="V987" s="452" t="s">
        <v>8081</v>
      </c>
      <c r="W987" s="452" t="s">
        <v>908</v>
      </c>
      <c r="X987" s="452" t="s">
        <v>42</v>
      </c>
      <c r="Y987" s="452" t="s">
        <v>420</v>
      </c>
      <c r="Z987" s="452" t="s">
        <v>486</v>
      </c>
      <c r="AA987" s="452">
        <v>45692.0</v>
      </c>
      <c r="AB987" s="452" t="s">
        <v>8083</v>
      </c>
      <c r="AC987" s="452" t="s">
        <v>8084</v>
      </c>
      <c r="AD987" s="452">
        <v>22.0</v>
      </c>
    </row>
    <row r="988" ht="15.75" customHeight="1">
      <c r="A988" s="452">
        <v>9115.0</v>
      </c>
      <c r="B988" s="452" t="s">
        <v>149</v>
      </c>
      <c r="C988" s="452" t="s">
        <v>7299</v>
      </c>
      <c r="D988" s="452" t="s">
        <v>8085</v>
      </c>
      <c r="E988" s="452" t="s">
        <v>812</v>
      </c>
      <c r="F988" s="452" t="s">
        <v>8086</v>
      </c>
      <c r="G988" s="452" t="s">
        <v>7523</v>
      </c>
      <c r="H988" s="452" t="s">
        <v>7054</v>
      </c>
      <c r="I988" s="452" t="s">
        <v>8087</v>
      </c>
      <c r="J988" s="452" t="s">
        <v>8088</v>
      </c>
      <c r="K988" s="452" t="s">
        <v>4325</v>
      </c>
      <c r="L988" s="452" t="s">
        <v>26</v>
      </c>
      <c r="M988" s="452" t="s">
        <v>420</v>
      </c>
      <c r="N988" s="452">
        <v>94502.0</v>
      </c>
      <c r="O988" s="452" t="s">
        <v>8089</v>
      </c>
      <c r="P988" s="452">
        <v>37.7307812793357</v>
      </c>
      <c r="Q988" s="452">
        <v>-122.241775545448</v>
      </c>
      <c r="R988" s="452">
        <v>51.0</v>
      </c>
      <c r="U988" s="452" t="s">
        <v>8085</v>
      </c>
      <c r="V988" s="452" t="s">
        <v>8087</v>
      </c>
      <c r="W988" s="452" t="s">
        <v>4325</v>
      </c>
      <c r="X988" s="452" t="s">
        <v>26</v>
      </c>
      <c r="Y988" s="452" t="s">
        <v>420</v>
      </c>
      <c r="Z988" s="452" t="s">
        <v>486</v>
      </c>
      <c r="AA988" s="452">
        <v>45692.0</v>
      </c>
      <c r="AB988" s="452" t="s">
        <v>8090</v>
      </c>
      <c r="AC988" s="452" t="s">
        <v>8091</v>
      </c>
      <c r="AD988" s="452">
        <v>12.0</v>
      </c>
      <c r="AE988" s="452" t="s">
        <v>8092</v>
      </c>
    </row>
    <row r="989" ht="15.75" customHeight="1">
      <c r="A989" s="452">
        <v>9116.0</v>
      </c>
      <c r="B989" s="452" t="s">
        <v>158</v>
      </c>
      <c r="C989" s="452" t="s">
        <v>7299</v>
      </c>
      <c r="D989" s="452" t="s">
        <v>8093</v>
      </c>
      <c r="E989" s="452" t="s">
        <v>812</v>
      </c>
      <c r="F989" s="452" t="s">
        <v>8093</v>
      </c>
      <c r="G989" s="452" t="s">
        <v>7523</v>
      </c>
      <c r="H989" s="452" t="s">
        <v>8094</v>
      </c>
      <c r="I989" s="452" t="s">
        <v>8095</v>
      </c>
      <c r="J989" s="452" t="s">
        <v>8096</v>
      </c>
      <c r="K989" s="452" t="s">
        <v>1181</v>
      </c>
      <c r="L989" s="452" t="s">
        <v>26</v>
      </c>
      <c r="M989" s="452" t="s">
        <v>420</v>
      </c>
      <c r="N989" s="452">
        <v>94041.0</v>
      </c>
      <c r="O989" s="452" t="s">
        <v>8097</v>
      </c>
      <c r="P989" s="452">
        <v>37.3937</v>
      </c>
      <c r="Q989" s="452">
        <v>-122.0808</v>
      </c>
      <c r="U989" s="452" t="s">
        <v>8093</v>
      </c>
      <c r="V989" s="452" t="s">
        <v>8095</v>
      </c>
      <c r="W989" s="452" t="s">
        <v>1181</v>
      </c>
      <c r="X989" s="452" t="s">
        <v>26</v>
      </c>
      <c r="Y989" s="452" t="s">
        <v>420</v>
      </c>
      <c r="Z989" s="452" t="s">
        <v>486</v>
      </c>
      <c r="AA989" s="452">
        <v>45692.0</v>
      </c>
      <c r="AB989" s="452" t="s">
        <v>8098</v>
      </c>
      <c r="AC989" s="452" t="s">
        <v>8099</v>
      </c>
      <c r="AD989" s="452">
        <v>14.0</v>
      </c>
    </row>
    <row r="990" ht="15.75" customHeight="1">
      <c r="A990" s="452">
        <v>9117.0</v>
      </c>
      <c r="B990" s="452" t="s">
        <v>149</v>
      </c>
      <c r="C990" s="452" t="s">
        <v>7299</v>
      </c>
      <c r="D990" s="452" t="s">
        <v>8100</v>
      </c>
      <c r="E990" s="452" t="s">
        <v>812</v>
      </c>
      <c r="F990" s="452" t="s">
        <v>8101</v>
      </c>
      <c r="G990" s="452" t="s">
        <v>7301</v>
      </c>
      <c r="H990" s="452" t="s">
        <v>8102</v>
      </c>
      <c r="I990" s="452" t="s">
        <v>8103</v>
      </c>
      <c r="K990" s="452" t="s">
        <v>8104</v>
      </c>
      <c r="L990" s="452" t="s">
        <v>95</v>
      </c>
      <c r="M990" s="452" t="s">
        <v>420</v>
      </c>
      <c r="P990" s="452">
        <v>31.128630955584</v>
      </c>
      <c r="Q990" s="452">
        <v>-97.4714982771433</v>
      </c>
      <c r="U990" s="452" t="s">
        <v>8100</v>
      </c>
      <c r="V990" s="452" t="s">
        <v>8103</v>
      </c>
      <c r="W990" s="452" t="s">
        <v>8105</v>
      </c>
      <c r="Y990" s="452" t="s">
        <v>2300</v>
      </c>
      <c r="Z990" s="452" t="s">
        <v>486</v>
      </c>
      <c r="AA990" s="452">
        <v>45692.0</v>
      </c>
      <c r="AB990" s="452" t="s">
        <v>8106</v>
      </c>
      <c r="AC990" s="452" t="s">
        <v>8107</v>
      </c>
      <c r="AD990" s="452">
        <v>10.0</v>
      </c>
      <c r="AE990" s="452" t="s">
        <v>8108</v>
      </c>
    </row>
    <row r="991" ht="15.75" customHeight="1">
      <c r="A991" s="452">
        <v>9118.0</v>
      </c>
      <c r="B991" s="452" t="s">
        <v>36</v>
      </c>
      <c r="C991" s="452" t="s">
        <v>7299</v>
      </c>
      <c r="D991" s="452" t="s">
        <v>8109</v>
      </c>
      <c r="E991" s="452" t="s">
        <v>812</v>
      </c>
      <c r="F991" s="452" t="s">
        <v>8110</v>
      </c>
      <c r="G991" s="452" t="s">
        <v>7523</v>
      </c>
      <c r="H991" s="452" t="s">
        <v>8094</v>
      </c>
      <c r="I991" s="452" t="s">
        <v>8111</v>
      </c>
      <c r="J991" s="452" t="s">
        <v>8112</v>
      </c>
      <c r="K991" s="452" t="s">
        <v>8113</v>
      </c>
      <c r="L991" s="452" t="s">
        <v>228</v>
      </c>
      <c r="M991" s="452" t="s">
        <v>420</v>
      </c>
      <c r="N991" s="452" t="s">
        <v>8114</v>
      </c>
      <c r="O991" s="452" t="s">
        <v>597</v>
      </c>
      <c r="P991" s="452">
        <v>44.834704173955</v>
      </c>
      <c r="Q991" s="452">
        <v>-73.0761165153428</v>
      </c>
      <c r="U991" s="452" t="s">
        <v>8109</v>
      </c>
      <c r="V991" s="452" t="s">
        <v>8111</v>
      </c>
      <c r="W991" s="452" t="s">
        <v>595</v>
      </c>
      <c r="X991" s="452" t="s">
        <v>228</v>
      </c>
      <c r="Y991" s="452" t="s">
        <v>420</v>
      </c>
      <c r="Z991" s="452" t="s">
        <v>486</v>
      </c>
      <c r="AA991" s="452">
        <v>45698.0</v>
      </c>
      <c r="AB991" s="452" t="s">
        <v>8115</v>
      </c>
      <c r="AC991" s="452" t="s">
        <v>8116</v>
      </c>
      <c r="AD991" s="452">
        <v>13.0</v>
      </c>
    </row>
    <row r="992" ht="15.75" customHeight="1">
      <c r="A992" s="452">
        <v>9119.0</v>
      </c>
      <c r="B992" s="452" t="s">
        <v>36</v>
      </c>
      <c r="C992" s="452" t="s">
        <v>7299</v>
      </c>
      <c r="D992" s="452" t="s">
        <v>8117</v>
      </c>
      <c r="F992" s="452" t="s">
        <v>8117</v>
      </c>
      <c r="G992" s="452" t="s">
        <v>7523</v>
      </c>
      <c r="H992" s="452" t="s">
        <v>8118</v>
      </c>
      <c r="I992" s="452" t="s">
        <v>8119</v>
      </c>
      <c r="J992" s="452" t="s">
        <v>8120</v>
      </c>
      <c r="K992" s="452" t="s">
        <v>1741</v>
      </c>
      <c r="L992" s="452" t="s">
        <v>127</v>
      </c>
      <c r="M992" s="452" t="s">
        <v>420</v>
      </c>
      <c r="N992" s="452">
        <v>27302.0</v>
      </c>
      <c r="O992" s="452" t="s">
        <v>8121</v>
      </c>
      <c r="P992" s="452">
        <v>36.0788194529105</v>
      </c>
      <c r="Q992" s="452">
        <v>-79.3006127041776</v>
      </c>
      <c r="R992" s="452">
        <v>200.0</v>
      </c>
      <c r="U992" s="452" t="s">
        <v>8117</v>
      </c>
      <c r="V992" s="452" t="s">
        <v>8119</v>
      </c>
      <c r="W992" s="452" t="s">
        <v>1741</v>
      </c>
      <c r="X992" s="452" t="s">
        <v>127</v>
      </c>
      <c r="Y992" s="452" t="s">
        <v>420</v>
      </c>
      <c r="Z992" s="452" t="s">
        <v>453</v>
      </c>
      <c r="AA992" s="452">
        <v>45702.0</v>
      </c>
      <c r="AB992" s="452" t="s">
        <v>7126</v>
      </c>
      <c r="AC992" s="452" t="s">
        <v>8122</v>
      </c>
      <c r="AD992" s="452">
        <v>30.0</v>
      </c>
    </row>
    <row r="993" ht="15.75" customHeight="1">
      <c r="A993" s="452">
        <v>9120.0</v>
      </c>
      <c r="B993" s="452" t="s">
        <v>158</v>
      </c>
      <c r="C993" s="452" t="s">
        <v>7299</v>
      </c>
      <c r="D993" s="452" t="s">
        <v>8123</v>
      </c>
      <c r="F993" s="452" t="s">
        <v>8123</v>
      </c>
      <c r="G993" s="452" t="s">
        <v>7523</v>
      </c>
      <c r="H993" s="452" t="s">
        <v>8124</v>
      </c>
      <c r="I993" s="452" t="s">
        <v>8125</v>
      </c>
      <c r="J993" s="452" t="s">
        <v>8126</v>
      </c>
      <c r="K993" s="452" t="s">
        <v>8127</v>
      </c>
      <c r="L993" s="452" t="s">
        <v>26</v>
      </c>
      <c r="M993" s="452" t="s">
        <v>420</v>
      </c>
      <c r="N993" s="452">
        <v>91790.0</v>
      </c>
      <c r="O993" s="452" t="s">
        <v>8128</v>
      </c>
      <c r="P993" s="452">
        <v>34.0908839600418</v>
      </c>
      <c r="Q993" s="452">
        <v>-117.94562911961</v>
      </c>
      <c r="R993" s="452">
        <v>460.0</v>
      </c>
      <c r="U993" s="452" t="s">
        <v>8129</v>
      </c>
      <c r="V993" s="452" t="s">
        <v>8130</v>
      </c>
      <c r="W993" s="452" t="s">
        <v>8127</v>
      </c>
      <c r="X993" s="452" t="s">
        <v>26</v>
      </c>
      <c r="Y993" s="452" t="s">
        <v>420</v>
      </c>
      <c r="Z993" s="452" t="s">
        <v>453</v>
      </c>
      <c r="AA993" s="452">
        <v>45702.0</v>
      </c>
      <c r="AB993" s="452" t="s">
        <v>7126</v>
      </c>
      <c r="AC993" s="452" t="s">
        <v>8131</v>
      </c>
      <c r="AD993" s="452">
        <v>23.0</v>
      </c>
    </row>
    <row r="994" ht="15.75" customHeight="1">
      <c r="A994" s="452">
        <v>9121.0</v>
      </c>
      <c r="B994" s="452" t="s">
        <v>36</v>
      </c>
      <c r="C994" s="452" t="s">
        <v>2757</v>
      </c>
      <c r="D994" s="452" t="s">
        <v>8132</v>
      </c>
      <c r="E994" s="452" t="s">
        <v>812</v>
      </c>
      <c r="F994" s="452" t="s">
        <v>8133</v>
      </c>
      <c r="G994" s="452" t="s">
        <v>7523</v>
      </c>
      <c r="H994" s="452" t="s">
        <v>8134</v>
      </c>
      <c r="I994" s="452" t="s">
        <v>8135</v>
      </c>
      <c r="J994" s="452" t="s">
        <v>8136</v>
      </c>
      <c r="K994" s="452" t="s">
        <v>7111</v>
      </c>
      <c r="L994" s="452" t="s">
        <v>93</v>
      </c>
      <c r="M994" s="452" t="s">
        <v>420</v>
      </c>
      <c r="N994" s="452">
        <v>29201.0</v>
      </c>
      <c r="P994" s="452">
        <v>34.0041</v>
      </c>
      <c r="Q994" s="452">
        <v>-81.0354</v>
      </c>
      <c r="U994" s="452" t="s">
        <v>8137</v>
      </c>
      <c r="V994" s="452" t="s">
        <v>8138</v>
      </c>
      <c r="W994" s="452" t="s">
        <v>7111</v>
      </c>
      <c r="X994" s="452" t="s">
        <v>93</v>
      </c>
      <c r="Y994" s="452" t="s">
        <v>420</v>
      </c>
      <c r="Z994" s="452" t="s">
        <v>486</v>
      </c>
      <c r="AA994" s="452">
        <v>45867.0</v>
      </c>
      <c r="AB994" s="452" t="s">
        <v>8139</v>
      </c>
      <c r="AC994" s="452" t="s">
        <v>8140</v>
      </c>
      <c r="AD994" s="452">
        <v>25.0</v>
      </c>
      <c r="AE994" s="452" t="s">
        <v>8141</v>
      </c>
    </row>
    <row r="995" ht="15.75" customHeight="1">
      <c r="A995" s="452">
        <v>9122.0</v>
      </c>
      <c r="B995" s="452" t="s">
        <v>158</v>
      </c>
      <c r="C995" s="452" t="s">
        <v>7299</v>
      </c>
      <c r="D995" s="452" t="s">
        <v>8142</v>
      </c>
      <c r="E995" s="452" t="s">
        <v>812</v>
      </c>
      <c r="F995" s="452" t="s">
        <v>8143</v>
      </c>
      <c r="G995" s="452" t="s">
        <v>7523</v>
      </c>
      <c r="H995" s="452" t="s">
        <v>8144</v>
      </c>
      <c r="I995" s="452" t="s">
        <v>8145</v>
      </c>
      <c r="J995" s="452" t="s">
        <v>8146</v>
      </c>
      <c r="K995" s="452" t="s">
        <v>8147</v>
      </c>
      <c r="L995" s="452" t="s">
        <v>60</v>
      </c>
      <c r="M995" s="452" t="s">
        <v>420</v>
      </c>
      <c r="N995" s="452">
        <v>37616.0</v>
      </c>
      <c r="O995" s="452" t="s">
        <v>8148</v>
      </c>
      <c r="P995" s="452">
        <v>36.1953</v>
      </c>
      <c r="Q995" s="452">
        <v>-82.8685</v>
      </c>
      <c r="R995" s="452">
        <v>4.0</v>
      </c>
      <c r="U995" s="452" t="s">
        <v>8149</v>
      </c>
      <c r="V995" s="452" t="s">
        <v>8150</v>
      </c>
      <c r="W995" s="452" t="s">
        <v>4742</v>
      </c>
      <c r="X995" s="452" t="s">
        <v>42</v>
      </c>
      <c r="Y995" s="452" t="s">
        <v>420</v>
      </c>
      <c r="Z995" s="452" t="s">
        <v>486</v>
      </c>
      <c r="AA995" s="452">
        <v>45872.0</v>
      </c>
      <c r="AB995" s="452" t="s">
        <v>8151</v>
      </c>
      <c r="AC995" s="452" t="s">
        <v>8152</v>
      </c>
      <c r="AD995" s="452">
        <v>26.0</v>
      </c>
      <c r="AF995" s="452" t="s">
        <v>8153</v>
      </c>
      <c r="AG995" s="452" t="s">
        <v>8154</v>
      </c>
      <c r="AH995" s="452" t="s">
        <v>8155</v>
      </c>
    </row>
    <row r="996" ht="15.75" customHeight="1">
      <c r="A996" s="452">
        <v>9123.0</v>
      </c>
      <c r="B996" s="452" t="s">
        <v>158</v>
      </c>
      <c r="C996" s="452" t="s">
        <v>7299</v>
      </c>
      <c r="D996" s="452" t="s">
        <v>8156</v>
      </c>
      <c r="E996" s="452" t="s">
        <v>812</v>
      </c>
      <c r="F996" s="452" t="s">
        <v>4579</v>
      </c>
      <c r="G996" s="452" t="s">
        <v>7523</v>
      </c>
      <c r="H996" s="452" t="s">
        <v>8157</v>
      </c>
      <c r="I996" s="452" t="s">
        <v>8158</v>
      </c>
      <c r="J996" s="452" t="s">
        <v>8159</v>
      </c>
      <c r="K996" s="452" t="s">
        <v>8160</v>
      </c>
      <c r="L996" s="452" t="s">
        <v>250</v>
      </c>
      <c r="M996" s="452" t="s">
        <v>420</v>
      </c>
      <c r="N996" s="452" t="s">
        <v>8161</v>
      </c>
      <c r="O996" s="452" t="s">
        <v>8162</v>
      </c>
      <c r="P996" s="452">
        <v>40.3475</v>
      </c>
      <c r="Q996" s="452">
        <v>-74.6214</v>
      </c>
      <c r="U996" s="452" t="s">
        <v>8156</v>
      </c>
      <c r="V996" s="452" t="s">
        <v>8158</v>
      </c>
      <c r="W996" s="452" t="s">
        <v>8160</v>
      </c>
      <c r="X996" s="452" t="s">
        <v>250</v>
      </c>
      <c r="Y996" s="452" t="s">
        <v>420</v>
      </c>
      <c r="Z996" s="452" t="s">
        <v>486</v>
      </c>
      <c r="AA996" s="452">
        <v>45872.0</v>
      </c>
      <c r="AB996" s="452" t="s">
        <v>454</v>
      </c>
      <c r="AC996" s="452" t="s">
        <v>8163</v>
      </c>
      <c r="AD996" s="452">
        <v>23.0</v>
      </c>
      <c r="AF996" s="452" t="s">
        <v>8164</v>
      </c>
      <c r="AG996" s="452" t="s">
        <v>8165</v>
      </c>
      <c r="AH996" s="452" t="s">
        <v>8166</v>
      </c>
    </row>
    <row r="997" ht="15.75" customHeight="1">
      <c r="A997" s="452">
        <v>9124.0</v>
      </c>
      <c r="B997" s="452" t="s">
        <v>158</v>
      </c>
      <c r="C997" s="452" t="s">
        <v>7299</v>
      </c>
      <c r="D997" s="452" t="s">
        <v>8167</v>
      </c>
      <c r="E997" s="452" t="s">
        <v>812</v>
      </c>
      <c r="F997" s="452" t="s">
        <v>8168</v>
      </c>
      <c r="G997" s="452" t="s">
        <v>8169</v>
      </c>
      <c r="H997" s="452" t="s">
        <v>8170</v>
      </c>
      <c r="I997" s="452" t="s">
        <v>8171</v>
      </c>
      <c r="J997" s="452" t="s">
        <v>8172</v>
      </c>
      <c r="K997" s="452" t="s">
        <v>1568</v>
      </c>
      <c r="L997" s="452" t="s">
        <v>26</v>
      </c>
      <c r="M997" s="452" t="s">
        <v>420</v>
      </c>
      <c r="N997" s="452" t="s">
        <v>8173</v>
      </c>
      <c r="O997" s="452" t="s">
        <v>8174</v>
      </c>
      <c r="P997" s="452">
        <v>37.5927</v>
      </c>
      <c r="Q997" s="452">
        <v>-122.3653</v>
      </c>
      <c r="R997" s="452">
        <v>8.0</v>
      </c>
      <c r="U997" s="452" t="s">
        <v>8167</v>
      </c>
      <c r="V997" s="452" t="s">
        <v>8171</v>
      </c>
      <c r="W997" s="452" t="s">
        <v>1568</v>
      </c>
      <c r="X997" s="452" t="s">
        <v>26</v>
      </c>
      <c r="Y997" s="452" t="s">
        <v>420</v>
      </c>
      <c r="Z997" s="452" t="s">
        <v>486</v>
      </c>
      <c r="AA997" s="452">
        <v>45872.0</v>
      </c>
      <c r="AB997" s="452" t="s">
        <v>8175</v>
      </c>
      <c r="AC997" s="452" t="s">
        <v>8176</v>
      </c>
      <c r="AD997" s="452">
        <v>25.0</v>
      </c>
      <c r="AF997" s="452" t="s">
        <v>8177</v>
      </c>
      <c r="AG997" s="452" t="s">
        <v>8178</v>
      </c>
      <c r="AH997" s="452" t="s">
        <v>8174</v>
      </c>
    </row>
    <row r="998" ht="15.75" customHeight="1">
      <c r="A998" s="452">
        <v>9125.0</v>
      </c>
      <c r="B998" s="452" t="s">
        <v>158</v>
      </c>
      <c r="C998" s="452" t="s">
        <v>7299</v>
      </c>
      <c r="D998" s="452" t="s">
        <v>8179</v>
      </c>
      <c r="E998" s="452" t="s">
        <v>812</v>
      </c>
      <c r="F998" s="452" t="s">
        <v>8180</v>
      </c>
      <c r="G998" s="452" t="s">
        <v>7523</v>
      </c>
      <c r="H998" s="452" t="s">
        <v>8181</v>
      </c>
      <c r="I998" s="452" t="s">
        <v>8182</v>
      </c>
      <c r="J998" s="452" t="s">
        <v>8183</v>
      </c>
      <c r="K998" s="452" t="s">
        <v>8184</v>
      </c>
      <c r="L998" s="452" t="s">
        <v>114</v>
      </c>
      <c r="M998" s="452" t="s">
        <v>420</v>
      </c>
      <c r="N998" s="452" t="s">
        <v>8185</v>
      </c>
      <c r="O998" s="452" t="s">
        <v>8186</v>
      </c>
      <c r="P998" s="452">
        <v>39.5492</v>
      </c>
      <c r="Q998" s="452">
        <v>-107.3248</v>
      </c>
      <c r="R998" s="452">
        <v>4.0</v>
      </c>
      <c r="U998" s="452" t="s">
        <v>8179</v>
      </c>
      <c r="V998" s="452" t="s">
        <v>8182</v>
      </c>
      <c r="W998" s="452" t="s">
        <v>8184</v>
      </c>
      <c r="X998" s="452" t="s">
        <v>114</v>
      </c>
      <c r="Y998" s="452" t="s">
        <v>420</v>
      </c>
      <c r="Z998" s="452" t="s">
        <v>486</v>
      </c>
      <c r="AA998" s="452">
        <v>45873.0</v>
      </c>
      <c r="AB998" s="452" t="s">
        <v>8187</v>
      </c>
      <c r="AC998" s="452" t="s">
        <v>8188</v>
      </c>
      <c r="AD998" s="452">
        <v>24.0</v>
      </c>
      <c r="AE998" s="452" t="s">
        <v>8189</v>
      </c>
      <c r="AF998" s="452" t="s">
        <v>8190</v>
      </c>
      <c r="AG998" s="452" t="s">
        <v>8191</v>
      </c>
      <c r="AH998" s="452" t="s">
        <v>8192</v>
      </c>
    </row>
    <row r="999" ht="15.75" customHeight="1">
      <c r="A999" s="452">
        <v>9126.0</v>
      </c>
      <c r="B999" s="452" t="s">
        <v>36</v>
      </c>
      <c r="C999" s="452" t="s">
        <v>7299</v>
      </c>
      <c r="D999" s="452" t="s">
        <v>8193</v>
      </c>
      <c r="E999" s="452" t="s">
        <v>812</v>
      </c>
      <c r="F999" s="452" t="s">
        <v>8194</v>
      </c>
      <c r="G999" s="452" t="s">
        <v>7523</v>
      </c>
      <c r="H999" s="452" t="s">
        <v>8195</v>
      </c>
      <c r="I999" s="452" t="s">
        <v>886</v>
      </c>
      <c r="J999" s="452" t="s">
        <v>8196</v>
      </c>
      <c r="K999" s="452" t="s">
        <v>888</v>
      </c>
      <c r="L999" s="452" t="s">
        <v>93</v>
      </c>
      <c r="M999" s="452" t="s">
        <v>420</v>
      </c>
      <c r="N999" s="452" t="s">
        <v>8197</v>
      </c>
      <c r="O999" s="452" t="s">
        <v>889</v>
      </c>
      <c r="P999" s="452">
        <v>34.7956</v>
      </c>
      <c r="Q999" s="452">
        <v>-82.42</v>
      </c>
      <c r="U999" s="452" t="s">
        <v>890</v>
      </c>
      <c r="V999" s="452" t="s">
        <v>891</v>
      </c>
      <c r="W999" s="452" t="s">
        <v>892</v>
      </c>
      <c r="X999" s="452" t="s">
        <v>893</v>
      </c>
      <c r="Y999" s="452" t="s">
        <v>420</v>
      </c>
      <c r="Z999" s="452" t="s">
        <v>486</v>
      </c>
      <c r="AA999" s="452">
        <v>45873.0</v>
      </c>
      <c r="AB999" s="452" t="s">
        <v>454</v>
      </c>
      <c r="AC999" s="452" t="s">
        <v>4998</v>
      </c>
      <c r="AD999" s="452">
        <v>23.0</v>
      </c>
      <c r="AF999" s="452" t="s">
        <v>896</v>
      </c>
      <c r="AG999" s="452" t="s">
        <v>8198</v>
      </c>
      <c r="AH999" s="452" t="s">
        <v>8199</v>
      </c>
    </row>
    <row r="1000" ht="15.75" customHeight="1">
      <c r="A1000" s="452">
        <v>9127.0</v>
      </c>
      <c r="B1000" s="452" t="s">
        <v>36</v>
      </c>
      <c r="C1000" s="452" t="s">
        <v>7299</v>
      </c>
      <c r="D1000" s="452" t="s">
        <v>277</v>
      </c>
      <c r="E1000" s="452" t="s">
        <v>812</v>
      </c>
      <c r="F1000" s="452" t="s">
        <v>8200</v>
      </c>
      <c r="G1000" s="452" t="s">
        <v>7523</v>
      </c>
      <c r="H1000" s="452" t="s">
        <v>8201</v>
      </c>
      <c r="I1000" s="452" t="s">
        <v>1308</v>
      </c>
      <c r="J1000" s="452" t="s">
        <v>8202</v>
      </c>
      <c r="K1000" s="452" t="s">
        <v>8203</v>
      </c>
      <c r="L1000" s="452" t="s">
        <v>26</v>
      </c>
      <c r="M1000" s="452" t="s">
        <v>420</v>
      </c>
      <c r="N1000" s="452" t="s">
        <v>8204</v>
      </c>
      <c r="O1000" s="452" t="s">
        <v>8205</v>
      </c>
      <c r="P1000" s="452">
        <v>37.5513</v>
      </c>
      <c r="Q1000" s="452">
        <v>-122.2519</v>
      </c>
      <c r="U1000" s="452" t="s">
        <v>277</v>
      </c>
      <c r="V1000" s="452" t="s">
        <v>1308</v>
      </c>
      <c r="W1000" s="452" t="s">
        <v>1312</v>
      </c>
      <c r="X1000" s="452" t="s">
        <v>26</v>
      </c>
      <c r="Y1000" s="452" t="s">
        <v>420</v>
      </c>
      <c r="Z1000" s="452" t="s">
        <v>486</v>
      </c>
      <c r="AA1000" s="452">
        <v>45873.0</v>
      </c>
      <c r="AB1000" s="452" t="s">
        <v>8206</v>
      </c>
      <c r="AC1000" s="452" t="s">
        <v>5009</v>
      </c>
      <c r="AD1000" s="452">
        <v>17.0</v>
      </c>
      <c r="AE1000" s="452" t="s">
        <v>8207</v>
      </c>
    </row>
    <row r="1001" ht="15.75" customHeight="1">
      <c r="A1001" s="452">
        <v>9128.0</v>
      </c>
      <c r="B1001" s="452" t="s">
        <v>158</v>
      </c>
      <c r="C1001" s="452" t="s">
        <v>7299</v>
      </c>
      <c r="D1001" s="452" t="s">
        <v>8208</v>
      </c>
      <c r="E1001" s="452" t="s">
        <v>812</v>
      </c>
      <c r="F1001" s="452" t="s">
        <v>8208</v>
      </c>
      <c r="G1001" s="452" t="s">
        <v>7523</v>
      </c>
      <c r="H1001" s="452" t="s">
        <v>8094</v>
      </c>
      <c r="I1001" s="452" t="s">
        <v>8209</v>
      </c>
      <c r="J1001" s="452" t="s">
        <v>8210</v>
      </c>
      <c r="K1001" s="452" t="s">
        <v>1181</v>
      </c>
      <c r="L1001" s="452" t="s">
        <v>26</v>
      </c>
      <c r="M1001" s="452" t="s">
        <v>420</v>
      </c>
      <c r="N1001" s="452" t="s">
        <v>8211</v>
      </c>
      <c r="P1001" s="452">
        <v>37.4147</v>
      </c>
      <c r="Q1001" s="452">
        <v>-122.0492</v>
      </c>
      <c r="R1001" s="452">
        <v>650.0</v>
      </c>
      <c r="U1001" s="452" t="s">
        <v>8208</v>
      </c>
      <c r="V1001" s="452" t="s">
        <v>8209</v>
      </c>
      <c r="W1001" s="452" t="s">
        <v>1181</v>
      </c>
      <c r="X1001" s="452" t="s">
        <v>26</v>
      </c>
      <c r="Y1001" s="452" t="s">
        <v>420</v>
      </c>
      <c r="Z1001" s="452" t="s">
        <v>486</v>
      </c>
      <c r="AA1001" s="452">
        <v>45876.0</v>
      </c>
      <c r="AB1001" s="452" t="s">
        <v>8212</v>
      </c>
      <c r="AC1001" s="452" t="s">
        <v>8213</v>
      </c>
      <c r="AD1001" s="452">
        <v>25.0</v>
      </c>
      <c r="AE1001" s="452" t="s">
        <v>8214</v>
      </c>
    </row>
    <row r="1002" ht="15.75" customHeight="1">
      <c r="A1002" s="452">
        <v>9129.0</v>
      </c>
      <c r="B1002" s="452" t="s">
        <v>158</v>
      </c>
      <c r="C1002" s="452" t="s">
        <v>7299</v>
      </c>
      <c r="D1002" s="452" t="s">
        <v>8208</v>
      </c>
      <c r="E1002" s="452" t="s">
        <v>812</v>
      </c>
      <c r="F1002" s="452" t="s">
        <v>8215</v>
      </c>
      <c r="G1002" s="452" t="s">
        <v>7523</v>
      </c>
      <c r="H1002" s="452" t="s">
        <v>8094</v>
      </c>
      <c r="I1002" s="452" t="s">
        <v>8209</v>
      </c>
      <c r="K1002" s="452" t="s">
        <v>1114</v>
      </c>
      <c r="L1002" s="452" t="s">
        <v>22</v>
      </c>
      <c r="M1002" s="452" t="s">
        <v>618</v>
      </c>
      <c r="P1002" s="452">
        <v>45.5019</v>
      </c>
      <c r="Q1002" s="452">
        <v>-73.5674</v>
      </c>
      <c r="U1002" s="452" t="s">
        <v>8208</v>
      </c>
      <c r="V1002" s="452" t="s">
        <v>8209</v>
      </c>
      <c r="W1002" s="452" t="s">
        <v>1181</v>
      </c>
      <c r="X1002" s="452" t="s">
        <v>26</v>
      </c>
      <c r="Y1002" s="452" t="s">
        <v>420</v>
      </c>
      <c r="Z1002" s="452" t="s">
        <v>486</v>
      </c>
      <c r="AA1002" s="452">
        <v>45876.0</v>
      </c>
      <c r="AB1002" s="452" t="s">
        <v>8212</v>
      </c>
      <c r="AC1002" s="452" t="s">
        <v>8213</v>
      </c>
      <c r="AD1002" s="452">
        <v>25.0</v>
      </c>
    </row>
    <row r="1003" ht="15.75" customHeight="1">
      <c r="A1003" s="452">
        <v>9130.0</v>
      </c>
      <c r="B1003" s="452" t="s">
        <v>158</v>
      </c>
      <c r="C1003" s="452" t="s">
        <v>7299</v>
      </c>
      <c r="D1003" s="452" t="s">
        <v>8216</v>
      </c>
      <c r="E1003" s="452" t="s">
        <v>812</v>
      </c>
      <c r="F1003" s="452" t="s">
        <v>8217</v>
      </c>
      <c r="G1003" s="452" t="s">
        <v>7523</v>
      </c>
      <c r="H1003" s="452" t="s">
        <v>8218</v>
      </c>
      <c r="I1003" s="452" t="s">
        <v>8219</v>
      </c>
      <c r="J1003" s="452" t="s">
        <v>8220</v>
      </c>
      <c r="K1003" s="452" t="s">
        <v>7555</v>
      </c>
      <c r="L1003" s="452" t="s">
        <v>26</v>
      </c>
      <c r="M1003" s="452" t="s">
        <v>420</v>
      </c>
      <c r="N1003" s="452" t="s">
        <v>7294</v>
      </c>
      <c r="O1003" s="452" t="s">
        <v>8221</v>
      </c>
      <c r="P1003" s="452">
        <v>37.4456620491932</v>
      </c>
      <c r="Q1003" s="452">
        <v>-122.162720146496</v>
      </c>
      <c r="U1003" s="452" t="s">
        <v>8216</v>
      </c>
      <c r="V1003" s="452" t="s">
        <v>8219</v>
      </c>
      <c r="W1003" s="452" t="s">
        <v>1869</v>
      </c>
      <c r="Y1003" s="452" t="s">
        <v>763</v>
      </c>
      <c r="Z1003" s="452" t="s">
        <v>486</v>
      </c>
      <c r="AA1003" s="452">
        <v>45876.0</v>
      </c>
      <c r="AB1003" s="452" t="s">
        <v>8222</v>
      </c>
      <c r="AC1003" s="452" t="s">
        <v>8223</v>
      </c>
      <c r="AD1003" s="452">
        <v>17.0</v>
      </c>
      <c r="AE1003" s="452" t="s">
        <v>8224</v>
      </c>
    </row>
    <row r="1004" ht="15.75" customHeight="1">
      <c r="A1004" s="452">
        <v>9131.0</v>
      </c>
      <c r="B1004" s="452" t="s">
        <v>158</v>
      </c>
      <c r="C1004" s="452" t="s">
        <v>7299</v>
      </c>
      <c r="D1004" s="452" t="s">
        <v>5065</v>
      </c>
      <c r="E1004" s="452" t="s">
        <v>1209</v>
      </c>
      <c r="F1004" s="452" t="s">
        <v>8225</v>
      </c>
      <c r="G1004" s="452" t="s">
        <v>7523</v>
      </c>
      <c r="H1004" s="452" t="s">
        <v>8226</v>
      </c>
      <c r="I1004" s="452" t="s">
        <v>8227</v>
      </c>
      <c r="J1004" s="452" t="s">
        <v>5069</v>
      </c>
      <c r="K1004" s="452" t="s">
        <v>5070</v>
      </c>
      <c r="L1004" s="452" t="s">
        <v>248</v>
      </c>
      <c r="M1004" s="452" t="s">
        <v>420</v>
      </c>
      <c r="N1004" s="452" t="s">
        <v>8228</v>
      </c>
      <c r="O1004" s="452" t="s">
        <v>5071</v>
      </c>
      <c r="P1004" s="452">
        <v>42.3604747455975</v>
      </c>
      <c r="Q1004" s="452">
        <v>-71.1042837122748</v>
      </c>
      <c r="R1004" s="452">
        <v>150.0</v>
      </c>
      <c r="U1004" s="452" t="s">
        <v>5072</v>
      </c>
      <c r="V1004" s="452" t="s">
        <v>8227</v>
      </c>
      <c r="W1004" s="452" t="s">
        <v>5070</v>
      </c>
      <c r="X1004" s="452" t="s">
        <v>248</v>
      </c>
      <c r="Y1004" s="452" t="s">
        <v>420</v>
      </c>
      <c r="Z1004" s="452" t="s">
        <v>486</v>
      </c>
      <c r="AA1004" s="452">
        <v>45883.0</v>
      </c>
      <c r="AB1004" s="452" t="s">
        <v>8229</v>
      </c>
      <c r="AC1004" s="452" t="s">
        <v>8230</v>
      </c>
      <c r="AD1004" s="452">
        <v>23.0</v>
      </c>
      <c r="AE1004" s="452" t="s">
        <v>8231</v>
      </c>
    </row>
    <row r="1005" ht="15.75" customHeight="1">
      <c r="A1005" s="452">
        <v>10001.0</v>
      </c>
      <c r="B1005" s="452" t="s">
        <v>36</v>
      </c>
      <c r="D1005" s="452" t="s">
        <v>8232</v>
      </c>
      <c r="E1005" s="452" t="s">
        <v>1209</v>
      </c>
      <c r="G1005" s="452" t="s">
        <v>8233</v>
      </c>
      <c r="H1005" s="452" t="s">
        <v>8234</v>
      </c>
      <c r="I1005" s="452" t="s">
        <v>6199</v>
      </c>
      <c r="J1005" s="452" t="s">
        <v>8235</v>
      </c>
      <c r="K1005" s="452" t="s">
        <v>908</v>
      </c>
      <c r="L1005" s="452" t="s">
        <v>42</v>
      </c>
      <c r="M1005" s="452" t="s">
        <v>420</v>
      </c>
      <c r="N1005" s="452">
        <v>48108.0</v>
      </c>
      <c r="O1005" s="452" t="s">
        <v>8236</v>
      </c>
      <c r="P1005" s="452">
        <v>42.2195049718984</v>
      </c>
      <c r="Q1005" s="452">
        <v>-83.7323223869307</v>
      </c>
      <c r="U1005" s="452" t="s">
        <v>8237</v>
      </c>
      <c r="V1005" s="452" t="s">
        <v>6199</v>
      </c>
      <c r="W1005" s="452" t="s">
        <v>551</v>
      </c>
      <c r="X1005" s="452" t="s">
        <v>26</v>
      </c>
      <c r="Y1005" s="452" t="s">
        <v>420</v>
      </c>
      <c r="Z1005" s="452" t="s">
        <v>498</v>
      </c>
      <c r="AA1005" s="452">
        <v>44435.0</v>
      </c>
      <c r="AB1005" s="452" t="s">
        <v>8238</v>
      </c>
      <c r="AC1005" s="452" t="s">
        <v>8239</v>
      </c>
      <c r="AD1005" s="452">
        <v>28.0</v>
      </c>
      <c r="AE1005" s="452" t="s">
        <v>8240</v>
      </c>
      <c r="AM1005" s="452" t="s">
        <v>8241</v>
      </c>
    </row>
    <row r="1006" ht="15.75" customHeight="1">
      <c r="A1006" s="452">
        <v>10002.0</v>
      </c>
      <c r="B1006" s="452" t="s">
        <v>36</v>
      </c>
      <c r="D1006" s="452" t="s">
        <v>8242</v>
      </c>
      <c r="E1006" s="452" t="s">
        <v>812</v>
      </c>
      <c r="G1006" s="452" t="s">
        <v>8233</v>
      </c>
      <c r="H1006" s="452" t="s">
        <v>8243</v>
      </c>
      <c r="I1006" s="452" t="s">
        <v>8244</v>
      </c>
      <c r="J1006" s="452" t="s">
        <v>8245</v>
      </c>
      <c r="K1006" s="452" t="s">
        <v>2474</v>
      </c>
      <c r="L1006" s="452" t="s">
        <v>248</v>
      </c>
      <c r="M1006" s="452" t="s">
        <v>420</v>
      </c>
      <c r="N1006" s="452">
        <v>2108.0</v>
      </c>
      <c r="O1006" s="452" t="s">
        <v>8246</v>
      </c>
      <c r="P1006" s="452">
        <v>42.3586084071555</v>
      </c>
      <c r="Q1006" s="452">
        <v>-71.0584231325522</v>
      </c>
      <c r="R1006" s="452">
        <v>3.0</v>
      </c>
      <c r="U1006" s="452" t="s">
        <v>8247</v>
      </c>
      <c r="V1006" s="452" t="s">
        <v>8244</v>
      </c>
      <c r="W1006" s="452" t="s">
        <v>5310</v>
      </c>
      <c r="X1006" s="452" t="s">
        <v>8248</v>
      </c>
      <c r="Y1006" s="452" t="s">
        <v>8249</v>
      </c>
      <c r="Z1006" s="452" t="s">
        <v>498</v>
      </c>
      <c r="AA1006" s="452">
        <v>45289.0</v>
      </c>
      <c r="AB1006" s="452" t="s">
        <v>8250</v>
      </c>
      <c r="AC1006" s="452" t="s">
        <v>8251</v>
      </c>
      <c r="AD1006" s="452">
        <v>15.0</v>
      </c>
      <c r="AM1006" s="452" t="s">
        <v>8241</v>
      </c>
    </row>
    <row r="1007" ht="15.75" customHeight="1">
      <c r="A1007" s="452">
        <v>10003.0</v>
      </c>
      <c r="B1007" s="452" t="s">
        <v>36</v>
      </c>
      <c r="D1007" s="452" t="s">
        <v>8252</v>
      </c>
      <c r="E1007" s="452" t="s">
        <v>812</v>
      </c>
      <c r="G1007" s="452" t="s">
        <v>8233</v>
      </c>
      <c r="H1007" s="452" t="s">
        <v>8243</v>
      </c>
      <c r="I1007" s="452" t="s">
        <v>8244</v>
      </c>
      <c r="J1007" s="452" t="s">
        <v>8253</v>
      </c>
      <c r="K1007" s="452" t="s">
        <v>2005</v>
      </c>
      <c r="L1007" s="452" t="s">
        <v>2006</v>
      </c>
      <c r="M1007" s="452" t="s">
        <v>420</v>
      </c>
      <c r="N1007" s="452">
        <v>59771.0</v>
      </c>
      <c r="O1007" s="452" t="s">
        <v>8246</v>
      </c>
      <c r="P1007" s="452">
        <v>45.6802988710438</v>
      </c>
      <c r="Q1007" s="452">
        <v>-111.040000056496</v>
      </c>
      <c r="R1007" s="452">
        <v>1.0</v>
      </c>
      <c r="U1007" s="452" t="s">
        <v>8247</v>
      </c>
      <c r="V1007" s="452" t="s">
        <v>8244</v>
      </c>
      <c r="W1007" s="452" t="s">
        <v>5310</v>
      </c>
      <c r="X1007" s="452" t="s">
        <v>8248</v>
      </c>
      <c r="Y1007" s="452" t="s">
        <v>8249</v>
      </c>
      <c r="Z1007" s="452" t="s">
        <v>498</v>
      </c>
      <c r="AA1007" s="452">
        <v>45289.0</v>
      </c>
      <c r="AB1007" s="452" t="s">
        <v>8250</v>
      </c>
      <c r="AC1007" s="452" t="s">
        <v>8251</v>
      </c>
      <c r="AD1007" s="452">
        <v>15.0</v>
      </c>
      <c r="AM1007" s="452" t="s">
        <v>8241</v>
      </c>
    </row>
    <row r="1008" ht="15.75" customHeight="1">
      <c r="A1008" s="452">
        <v>10004.0</v>
      </c>
      <c r="B1008" s="452" t="s">
        <v>36</v>
      </c>
      <c r="D1008" s="452" t="s">
        <v>8254</v>
      </c>
      <c r="E1008" s="452" t="s">
        <v>1209</v>
      </c>
      <c r="G1008" s="452" t="s">
        <v>8233</v>
      </c>
      <c r="H1008" s="452" t="s">
        <v>8255</v>
      </c>
      <c r="I1008" s="452" t="s">
        <v>8256</v>
      </c>
      <c r="J1008" s="452" t="s">
        <v>8257</v>
      </c>
      <c r="K1008" s="452" t="s">
        <v>4572</v>
      </c>
      <c r="L1008" s="452" t="s">
        <v>248</v>
      </c>
      <c r="M1008" s="452" t="s">
        <v>420</v>
      </c>
      <c r="N1008" s="452" t="s">
        <v>7883</v>
      </c>
      <c r="P1008" s="452">
        <v>42.5298192855993</v>
      </c>
      <c r="Q1008" s="452">
        <v>-71.1440729217109</v>
      </c>
      <c r="U1008" s="452" t="s">
        <v>8258</v>
      </c>
      <c r="V1008" s="452" t="s">
        <v>8256</v>
      </c>
      <c r="W1008" s="452" t="s">
        <v>4572</v>
      </c>
      <c r="X1008" s="452" t="s">
        <v>248</v>
      </c>
      <c r="Y1008" s="452" t="s">
        <v>420</v>
      </c>
      <c r="Z1008" s="452" t="s">
        <v>445</v>
      </c>
      <c r="AA1008" s="452">
        <v>45528.0</v>
      </c>
      <c r="AC1008" s="452" t="s">
        <v>8259</v>
      </c>
      <c r="AD1008" s="452">
        <v>18.0</v>
      </c>
      <c r="AE1008" s="452" t="s">
        <v>8260</v>
      </c>
      <c r="AM1008" s="452" t="s">
        <v>8241</v>
      </c>
    </row>
    <row r="1009" ht="15.75" customHeight="1">
      <c r="A1009" s="452">
        <v>10005.0</v>
      </c>
      <c r="B1009" s="452" t="s">
        <v>36</v>
      </c>
      <c r="D1009" s="452" t="s">
        <v>8261</v>
      </c>
      <c r="E1009" s="452" t="s">
        <v>812</v>
      </c>
      <c r="G1009" s="452" t="s">
        <v>8233</v>
      </c>
      <c r="H1009" s="452" t="s">
        <v>8262</v>
      </c>
      <c r="I1009" s="452" t="s">
        <v>8263</v>
      </c>
      <c r="J1009" s="452" t="s">
        <v>8264</v>
      </c>
      <c r="K1009" s="452" t="s">
        <v>8265</v>
      </c>
      <c r="L1009" s="452" t="s">
        <v>179</v>
      </c>
      <c r="M1009" s="452" t="s">
        <v>420</v>
      </c>
      <c r="N1009" s="452">
        <v>15317.0</v>
      </c>
      <c r="O1009" s="452" t="s">
        <v>8266</v>
      </c>
      <c r="P1009" s="452">
        <v>40.2719789123464</v>
      </c>
      <c r="Q1009" s="452">
        <v>-80.165964951091</v>
      </c>
      <c r="U1009" s="452" t="s">
        <v>8267</v>
      </c>
      <c r="V1009" s="452" t="s">
        <v>8263</v>
      </c>
      <c r="W1009" s="452" t="s">
        <v>8265</v>
      </c>
      <c r="X1009" s="452" t="s">
        <v>179</v>
      </c>
      <c r="Y1009" s="452" t="s">
        <v>420</v>
      </c>
      <c r="Z1009" s="452" t="s">
        <v>498</v>
      </c>
      <c r="AA1009" s="452">
        <v>44376.0</v>
      </c>
      <c r="AB1009" s="452" t="s">
        <v>8268</v>
      </c>
      <c r="AC1009" s="452" t="s">
        <v>8269</v>
      </c>
      <c r="AD1009" s="452">
        <v>14.0</v>
      </c>
      <c r="AE1009" s="452" t="s">
        <v>8270</v>
      </c>
      <c r="AJ1009" s="452" t="s">
        <v>8271</v>
      </c>
      <c r="AM1009" s="452" t="s">
        <v>8241</v>
      </c>
    </row>
    <row r="1010" ht="15.75" customHeight="1">
      <c r="A1010" s="452">
        <v>10006.0</v>
      </c>
      <c r="B1010" s="452" t="s">
        <v>36</v>
      </c>
      <c r="D1010" s="452" t="s">
        <v>8272</v>
      </c>
      <c r="E1010" s="452" t="s">
        <v>812</v>
      </c>
      <c r="G1010" s="452" t="s">
        <v>8233</v>
      </c>
      <c r="H1010" s="452" t="s">
        <v>8273</v>
      </c>
      <c r="I1010" s="452" t="s">
        <v>8274</v>
      </c>
      <c r="J1010" s="452" t="s">
        <v>8275</v>
      </c>
      <c r="K1010" s="452" t="s">
        <v>6581</v>
      </c>
      <c r="L1010" s="452" t="s">
        <v>114</v>
      </c>
      <c r="M1010" s="452" t="s">
        <v>420</v>
      </c>
      <c r="N1010" s="452">
        <v>80302.0</v>
      </c>
      <c r="O1010" s="452" t="s">
        <v>8276</v>
      </c>
      <c r="P1010" s="452">
        <v>40.0165842478424</v>
      </c>
      <c r="Q1010" s="452">
        <v>-105.280159075577</v>
      </c>
      <c r="R1010" s="452">
        <v>40.0</v>
      </c>
      <c r="U1010" s="452" t="s">
        <v>8272</v>
      </c>
      <c r="V1010" s="452" t="s">
        <v>8274</v>
      </c>
      <c r="W1010" s="452" t="s">
        <v>6581</v>
      </c>
      <c r="X1010" s="452" t="s">
        <v>114</v>
      </c>
      <c r="Y1010" s="452" t="s">
        <v>420</v>
      </c>
      <c r="Z1010" s="452" t="s">
        <v>498</v>
      </c>
      <c r="AA1010" s="452">
        <v>44779.0</v>
      </c>
      <c r="AB1010" s="452" t="s">
        <v>8277</v>
      </c>
      <c r="AC1010" s="452" t="s">
        <v>8278</v>
      </c>
      <c r="AD1010" s="452">
        <v>26.0</v>
      </c>
      <c r="AE1010" s="452" t="s">
        <v>8279</v>
      </c>
      <c r="AJ1010" s="452" t="s">
        <v>8280</v>
      </c>
      <c r="AM1010" s="452" t="s">
        <v>8241</v>
      </c>
    </row>
    <row r="1011" ht="15.75" customHeight="1">
      <c r="A1011" s="452">
        <v>10007.0</v>
      </c>
      <c r="B1011" s="452" t="s">
        <v>36</v>
      </c>
      <c r="D1011" s="452" t="s">
        <v>5209</v>
      </c>
      <c r="E1011" s="452" t="s">
        <v>1209</v>
      </c>
      <c r="G1011" s="452" t="s">
        <v>8233</v>
      </c>
      <c r="H1011" s="452" t="s">
        <v>8281</v>
      </c>
      <c r="I1011" s="452" t="s">
        <v>5210</v>
      </c>
      <c r="J1011" s="452" t="s">
        <v>5211</v>
      </c>
      <c r="K1011" s="452" t="s">
        <v>826</v>
      </c>
      <c r="L1011" s="452" t="s">
        <v>130</v>
      </c>
      <c r="M1011" s="452" t="s">
        <v>420</v>
      </c>
      <c r="N1011" s="452">
        <v>63123.0</v>
      </c>
      <c r="O1011" s="452" t="s">
        <v>5212</v>
      </c>
      <c r="P1011" s="452">
        <v>38.5251907956961</v>
      </c>
      <c r="Q1011" s="452">
        <v>-90.3328943154947</v>
      </c>
      <c r="R1011" s="452">
        <v>92.0</v>
      </c>
      <c r="U1011" s="452" t="s">
        <v>5213</v>
      </c>
      <c r="V1011" s="452" t="s">
        <v>5214</v>
      </c>
      <c r="W1011" s="452" t="s">
        <v>5215</v>
      </c>
      <c r="X1011" s="452" t="s">
        <v>5105</v>
      </c>
      <c r="Y1011" s="452" t="s">
        <v>5216</v>
      </c>
      <c r="Z1011" s="452" t="s">
        <v>498</v>
      </c>
      <c r="AA1011" s="452">
        <v>44376.0</v>
      </c>
      <c r="AB1011" s="452" t="s">
        <v>8282</v>
      </c>
      <c r="AC1011" s="452" t="s">
        <v>8283</v>
      </c>
      <c r="AD1011" s="452">
        <v>16.0</v>
      </c>
      <c r="AE1011" s="452" t="s">
        <v>8284</v>
      </c>
      <c r="AJ1011" s="452" t="s">
        <v>5219</v>
      </c>
      <c r="AM1011" s="452" t="s">
        <v>8241</v>
      </c>
    </row>
    <row r="1012" ht="15.75" customHeight="1">
      <c r="A1012" s="452">
        <v>10008.0</v>
      </c>
      <c r="B1012" s="452" t="s">
        <v>36</v>
      </c>
      <c r="D1012" s="452" t="s">
        <v>8285</v>
      </c>
      <c r="E1012" s="452" t="s">
        <v>812</v>
      </c>
      <c r="G1012" s="452" t="s">
        <v>8286</v>
      </c>
      <c r="H1012" s="452" t="s">
        <v>8287</v>
      </c>
      <c r="I1012" s="452" t="s">
        <v>8288</v>
      </c>
      <c r="J1012" s="452" t="s">
        <v>8289</v>
      </c>
      <c r="K1012" s="452" t="s">
        <v>8290</v>
      </c>
      <c r="L1012" s="452" t="s">
        <v>2472</v>
      </c>
      <c r="M1012" s="452" t="s">
        <v>420</v>
      </c>
      <c r="N1012" s="452" t="s">
        <v>8291</v>
      </c>
      <c r="O1012" s="452" t="s">
        <v>8292</v>
      </c>
      <c r="R1012" s="452">
        <v>36.0</v>
      </c>
      <c r="U1012" s="452" t="s">
        <v>8285</v>
      </c>
      <c r="V1012" s="452" t="s">
        <v>8288</v>
      </c>
      <c r="W1012" s="452" t="s">
        <v>8290</v>
      </c>
      <c r="X1012" s="452" t="s">
        <v>2472</v>
      </c>
      <c r="Y1012" s="452" t="s">
        <v>420</v>
      </c>
      <c r="Z1012" s="452" t="s">
        <v>498</v>
      </c>
      <c r="AA1012" s="452">
        <v>44779.0</v>
      </c>
      <c r="AB1012" s="452" t="s">
        <v>8293</v>
      </c>
      <c r="AC1012" s="452" t="s">
        <v>8294</v>
      </c>
      <c r="AD1012" s="452">
        <v>12.0</v>
      </c>
      <c r="AE1012" s="452" t="s">
        <v>8295</v>
      </c>
      <c r="AJ1012" s="452" t="s">
        <v>8296</v>
      </c>
      <c r="AM1012" s="452" t="s">
        <v>8241</v>
      </c>
    </row>
    <row r="1013" ht="15.75" customHeight="1">
      <c r="A1013" s="452">
        <v>10009.0</v>
      </c>
      <c r="B1013" s="452" t="s">
        <v>36</v>
      </c>
      <c r="D1013" s="452" t="s">
        <v>8297</v>
      </c>
      <c r="E1013" s="452" t="s">
        <v>1209</v>
      </c>
      <c r="G1013" s="452" t="s">
        <v>8233</v>
      </c>
      <c r="H1013" s="452" t="s">
        <v>8298</v>
      </c>
      <c r="I1013" s="452" t="s">
        <v>8299</v>
      </c>
      <c r="J1013" s="452" t="s">
        <v>8300</v>
      </c>
      <c r="K1013" s="452" t="s">
        <v>940</v>
      </c>
      <c r="L1013" s="452" t="s">
        <v>26</v>
      </c>
      <c r="M1013" s="452" t="s">
        <v>420</v>
      </c>
      <c r="N1013" s="452">
        <v>94108.0</v>
      </c>
      <c r="R1013" s="452">
        <v>10.0</v>
      </c>
      <c r="U1013" s="452" t="s">
        <v>8297</v>
      </c>
      <c r="V1013" s="452" t="s">
        <v>8299</v>
      </c>
      <c r="W1013" s="452" t="s">
        <v>940</v>
      </c>
      <c r="X1013" s="452" t="s">
        <v>26</v>
      </c>
      <c r="Y1013" s="452" t="s">
        <v>420</v>
      </c>
      <c r="Z1013" s="452" t="s">
        <v>1196</v>
      </c>
      <c r="AA1013" s="452">
        <v>45475.0</v>
      </c>
      <c r="AC1013" s="452" t="s">
        <v>8301</v>
      </c>
      <c r="AD1013" s="452">
        <v>20.0</v>
      </c>
      <c r="AH1013" s="452">
        <v>0.0</v>
      </c>
      <c r="AJ1013" s="452" t="s">
        <v>8299</v>
      </c>
      <c r="AM1013" s="452" t="s">
        <v>8241</v>
      </c>
    </row>
    <row r="1014" ht="15.75" customHeight="1">
      <c r="A1014" s="452">
        <v>10010.0</v>
      </c>
      <c r="B1014" s="452" t="s">
        <v>36</v>
      </c>
      <c r="D1014" s="452" t="s">
        <v>8302</v>
      </c>
      <c r="E1014" s="452" t="s">
        <v>812</v>
      </c>
      <c r="G1014" s="452" t="s">
        <v>8233</v>
      </c>
      <c r="H1014" s="452" t="s">
        <v>8303</v>
      </c>
      <c r="I1014" s="452" t="s">
        <v>8304</v>
      </c>
      <c r="J1014" s="452" t="s">
        <v>8305</v>
      </c>
      <c r="K1014" s="452" t="s">
        <v>6076</v>
      </c>
      <c r="L1014" s="452" t="s">
        <v>248</v>
      </c>
      <c r="M1014" s="452" t="s">
        <v>420</v>
      </c>
      <c r="N1014" s="452" t="s">
        <v>6732</v>
      </c>
      <c r="O1014" s="452" t="s">
        <v>8306</v>
      </c>
      <c r="P1014" s="452">
        <v>42.4853888589263</v>
      </c>
      <c r="Q1014" s="452">
        <v>-71.2120859872416</v>
      </c>
      <c r="R1014" s="452">
        <v>20.0</v>
      </c>
      <c r="U1014" s="452" t="s">
        <v>8302</v>
      </c>
      <c r="V1014" s="452" t="s">
        <v>8304</v>
      </c>
      <c r="W1014" s="452" t="s">
        <v>761</v>
      </c>
      <c r="X1014" s="452" t="s">
        <v>8307</v>
      </c>
      <c r="Y1014" s="452" t="s">
        <v>763</v>
      </c>
      <c r="Z1014" s="452" t="s">
        <v>498</v>
      </c>
      <c r="AA1014" s="452">
        <v>44779.0</v>
      </c>
      <c r="AB1014" s="452" t="s">
        <v>8308</v>
      </c>
      <c r="AC1014" s="452" t="s">
        <v>8309</v>
      </c>
      <c r="AD1014" s="452">
        <v>10.0</v>
      </c>
      <c r="AE1014" s="452" t="s">
        <v>8310</v>
      </c>
      <c r="AJ1014" s="452" t="s">
        <v>8304</v>
      </c>
      <c r="AM1014" s="452" t="s">
        <v>8241</v>
      </c>
    </row>
    <row r="1015" ht="15.75" customHeight="1">
      <c r="A1015" s="452">
        <v>10011.0</v>
      </c>
      <c r="B1015" s="452" t="s">
        <v>36</v>
      </c>
      <c r="D1015" s="452" t="s">
        <v>8311</v>
      </c>
      <c r="E1015" s="452" t="s">
        <v>1209</v>
      </c>
      <c r="G1015" s="452" t="s">
        <v>8233</v>
      </c>
      <c r="H1015" s="452" t="s">
        <v>8312</v>
      </c>
      <c r="I1015" s="452" t="s">
        <v>8313</v>
      </c>
      <c r="J1015" s="452" t="s">
        <v>8314</v>
      </c>
      <c r="K1015" s="452" t="s">
        <v>8315</v>
      </c>
      <c r="L1015" s="452" t="s">
        <v>26</v>
      </c>
      <c r="M1015" s="452" t="s">
        <v>420</v>
      </c>
      <c r="N1015" s="452">
        <v>94133.0</v>
      </c>
      <c r="R1015" s="452">
        <v>10.0</v>
      </c>
      <c r="U1015" s="452" t="s">
        <v>8311</v>
      </c>
      <c r="V1015" s="452" t="s">
        <v>8313</v>
      </c>
      <c r="W1015" s="452" t="s">
        <v>8315</v>
      </c>
      <c r="X1015" s="452" t="s">
        <v>26</v>
      </c>
      <c r="Y1015" s="452" t="s">
        <v>420</v>
      </c>
      <c r="Z1015" s="452" t="s">
        <v>3464</v>
      </c>
      <c r="AB1015" s="452" t="s">
        <v>8313</v>
      </c>
      <c r="AC1015" s="452" t="s">
        <v>8316</v>
      </c>
      <c r="AD1015" s="452">
        <v>27.0</v>
      </c>
      <c r="AF1015" s="452" t="s">
        <v>8317</v>
      </c>
      <c r="AG1015" s="452" t="s">
        <v>8318</v>
      </c>
      <c r="AH1015" s="452" t="s">
        <v>8319</v>
      </c>
      <c r="AJ1015" s="452" t="s">
        <v>8313</v>
      </c>
      <c r="AM1015" s="452" t="s">
        <v>8241</v>
      </c>
    </row>
    <row r="1016" ht="15.75" customHeight="1">
      <c r="A1016" s="452">
        <v>10012.0</v>
      </c>
      <c r="B1016" s="452" t="s">
        <v>36</v>
      </c>
      <c r="D1016" s="452" t="s">
        <v>8320</v>
      </c>
      <c r="E1016" s="452" t="s">
        <v>812</v>
      </c>
      <c r="G1016" s="452" t="s">
        <v>8233</v>
      </c>
      <c r="H1016" s="452" t="s">
        <v>8321</v>
      </c>
      <c r="I1016" s="452" t="s">
        <v>8322</v>
      </c>
      <c r="J1016" s="452" t="s">
        <v>8323</v>
      </c>
      <c r="K1016" s="452" t="s">
        <v>7317</v>
      </c>
      <c r="L1016" s="452" t="s">
        <v>248</v>
      </c>
      <c r="M1016" s="452" t="s">
        <v>420</v>
      </c>
      <c r="N1016" s="452" t="s">
        <v>7733</v>
      </c>
      <c r="O1016" s="452" t="s">
        <v>8324</v>
      </c>
      <c r="P1016" s="452">
        <v>42.4021928941314</v>
      </c>
      <c r="Q1016" s="452">
        <v>-71.2588570025882</v>
      </c>
      <c r="R1016" s="452">
        <v>6670.0</v>
      </c>
      <c r="U1016" s="452" t="s">
        <v>8325</v>
      </c>
      <c r="V1016" s="452" t="s">
        <v>8322</v>
      </c>
      <c r="W1016" s="452" t="s">
        <v>8326</v>
      </c>
      <c r="X1016" s="452" t="s">
        <v>1615</v>
      </c>
      <c r="Y1016" s="452" t="s">
        <v>1077</v>
      </c>
      <c r="Z1016" s="452" t="s">
        <v>498</v>
      </c>
      <c r="AA1016" s="452">
        <v>44376.0</v>
      </c>
      <c r="AB1016" s="452" t="s">
        <v>8327</v>
      </c>
      <c r="AC1016" s="452" t="s">
        <v>8328</v>
      </c>
      <c r="AD1016" s="452">
        <v>29.0</v>
      </c>
      <c r="AE1016" s="452" t="s">
        <v>8329</v>
      </c>
      <c r="AJ1016" s="452" t="s">
        <v>8330</v>
      </c>
      <c r="AM1016" s="452" t="s">
        <v>8241</v>
      </c>
    </row>
    <row r="1017" ht="15.75" customHeight="1">
      <c r="A1017" s="452">
        <v>10013.0</v>
      </c>
      <c r="B1017" s="452" t="s">
        <v>36</v>
      </c>
      <c r="D1017" s="452" t="s">
        <v>8331</v>
      </c>
      <c r="E1017" s="452" t="s">
        <v>1209</v>
      </c>
      <c r="G1017" s="452" t="s">
        <v>8233</v>
      </c>
      <c r="H1017" s="452" t="s">
        <v>8332</v>
      </c>
      <c r="I1017" s="452" t="s">
        <v>8333</v>
      </c>
      <c r="J1017" s="452" t="s">
        <v>8334</v>
      </c>
      <c r="K1017" s="452" t="s">
        <v>878</v>
      </c>
      <c r="L1017" s="452" t="s">
        <v>103</v>
      </c>
      <c r="M1017" s="452" t="s">
        <v>618</v>
      </c>
      <c r="N1017" s="452" t="s">
        <v>8335</v>
      </c>
      <c r="O1017" s="452" t="s">
        <v>8336</v>
      </c>
      <c r="P1017" s="452">
        <v>43.6223485453282</v>
      </c>
      <c r="Q1017" s="452">
        <v>-79.6679303564139</v>
      </c>
      <c r="R1017" s="452">
        <v>63.0</v>
      </c>
      <c r="U1017" s="452" t="s">
        <v>8331</v>
      </c>
      <c r="V1017" s="452" t="s">
        <v>8333</v>
      </c>
      <c r="W1017" s="452" t="s">
        <v>878</v>
      </c>
      <c r="X1017" s="452" t="s">
        <v>103</v>
      </c>
      <c r="Y1017" s="452" t="s">
        <v>618</v>
      </c>
      <c r="Z1017" s="452" t="s">
        <v>498</v>
      </c>
      <c r="AA1017" s="452">
        <v>44801.0</v>
      </c>
      <c r="AB1017" s="452" t="s">
        <v>8337</v>
      </c>
      <c r="AC1017" s="452" t="s">
        <v>8338</v>
      </c>
      <c r="AD1017" s="452">
        <v>30.0</v>
      </c>
      <c r="AJ1017" s="452" t="s">
        <v>8339</v>
      </c>
      <c r="AM1017" s="452" t="s">
        <v>8241</v>
      </c>
    </row>
    <row r="1018" ht="15.75" customHeight="1">
      <c r="A1018" s="452">
        <v>10014.0</v>
      </c>
      <c r="B1018" s="452" t="s">
        <v>36</v>
      </c>
      <c r="D1018" s="452" t="s">
        <v>8331</v>
      </c>
      <c r="E1018" s="452" t="s">
        <v>1209</v>
      </c>
      <c r="G1018" s="452" t="s">
        <v>8233</v>
      </c>
      <c r="H1018" s="452" t="s">
        <v>8332</v>
      </c>
      <c r="I1018" s="452" t="s">
        <v>8333</v>
      </c>
      <c r="J1018" s="452" t="s">
        <v>8340</v>
      </c>
      <c r="K1018" s="452" t="s">
        <v>8341</v>
      </c>
      <c r="L1018" s="452" t="s">
        <v>95</v>
      </c>
      <c r="M1018" s="452" t="s">
        <v>420</v>
      </c>
      <c r="N1018" s="452" t="s">
        <v>8342</v>
      </c>
      <c r="O1018" s="452" t="s">
        <v>8336</v>
      </c>
      <c r="P1018" s="452">
        <v>33.1100919215183</v>
      </c>
      <c r="Q1018" s="452">
        <v>-96.817264202796</v>
      </c>
      <c r="R1018" s="452">
        <v>97.0</v>
      </c>
      <c r="U1018" s="452" t="s">
        <v>8331</v>
      </c>
      <c r="V1018" s="452" t="s">
        <v>8333</v>
      </c>
      <c r="W1018" s="452" t="s">
        <v>878</v>
      </c>
      <c r="X1018" s="452" t="s">
        <v>103</v>
      </c>
      <c r="Y1018" s="452" t="s">
        <v>618</v>
      </c>
      <c r="Z1018" s="452" t="s">
        <v>498</v>
      </c>
      <c r="AA1018" s="452">
        <v>44801.0</v>
      </c>
      <c r="AB1018" s="452" t="s">
        <v>8343</v>
      </c>
      <c r="AC1018" s="452" t="s">
        <v>8338</v>
      </c>
      <c r="AD1018" s="452">
        <v>30.0</v>
      </c>
      <c r="AJ1018" s="452" t="s">
        <v>8339</v>
      </c>
      <c r="AM1018" s="452" t="s">
        <v>8241</v>
      </c>
    </row>
    <row r="1019" ht="15.75" customHeight="1">
      <c r="A1019" s="452">
        <v>10015.0</v>
      </c>
      <c r="B1019" s="452" t="s">
        <v>36</v>
      </c>
      <c r="D1019" s="452" t="s">
        <v>8344</v>
      </c>
      <c r="E1019" s="452" t="s">
        <v>812</v>
      </c>
      <c r="G1019" s="452" t="s">
        <v>8233</v>
      </c>
      <c r="H1019" s="452" t="s">
        <v>8345</v>
      </c>
      <c r="I1019" s="452" t="s">
        <v>8346</v>
      </c>
      <c r="J1019" s="452" t="s">
        <v>8347</v>
      </c>
      <c r="K1019" s="452" t="s">
        <v>5233</v>
      </c>
      <c r="L1019" s="452" t="s">
        <v>42</v>
      </c>
      <c r="M1019" s="452" t="s">
        <v>420</v>
      </c>
      <c r="N1019" s="452">
        <v>48170.0</v>
      </c>
      <c r="O1019" s="452" t="s">
        <v>8348</v>
      </c>
      <c r="P1019" s="452">
        <v>42.3914713653717</v>
      </c>
      <c r="Q1019" s="452">
        <v>-83.484952400738</v>
      </c>
      <c r="R1019" s="452">
        <v>124.0</v>
      </c>
      <c r="U1019" s="452" t="s">
        <v>8349</v>
      </c>
      <c r="V1019" s="452" t="s">
        <v>8350</v>
      </c>
      <c r="W1019" s="452" t="s">
        <v>657</v>
      </c>
      <c r="X1019" s="452" t="s">
        <v>658</v>
      </c>
      <c r="Y1019" s="452" t="s">
        <v>659</v>
      </c>
      <c r="Z1019" s="452" t="s">
        <v>498</v>
      </c>
      <c r="AA1019" s="452">
        <v>44376.0</v>
      </c>
      <c r="AB1019" s="452" t="s">
        <v>8351</v>
      </c>
      <c r="AC1019" s="452" t="s">
        <v>8352</v>
      </c>
      <c r="AD1019" s="452">
        <v>29.0</v>
      </c>
      <c r="AE1019" s="452" t="s">
        <v>8353</v>
      </c>
      <c r="AJ1019" s="452" t="s">
        <v>8346</v>
      </c>
      <c r="AM1019" s="452" t="s">
        <v>8241</v>
      </c>
    </row>
    <row r="1020" ht="15.75" customHeight="1">
      <c r="A1020" s="452">
        <v>10016.0</v>
      </c>
      <c r="B1020" s="452" t="s">
        <v>36</v>
      </c>
      <c r="D1020" s="452" t="s">
        <v>8354</v>
      </c>
      <c r="E1020" s="452" t="s">
        <v>812</v>
      </c>
      <c r="G1020" s="452" t="s">
        <v>8233</v>
      </c>
      <c r="H1020" s="452" t="s">
        <v>8355</v>
      </c>
      <c r="I1020" s="452" t="s">
        <v>8356</v>
      </c>
      <c r="J1020" s="452" t="s">
        <v>8357</v>
      </c>
      <c r="K1020" s="452" t="s">
        <v>8358</v>
      </c>
      <c r="L1020" s="452" t="s">
        <v>86</v>
      </c>
      <c r="M1020" s="452" t="s">
        <v>420</v>
      </c>
      <c r="N1020" s="452">
        <v>60559.0</v>
      </c>
      <c r="O1020" s="452" t="s">
        <v>8359</v>
      </c>
      <c r="P1020" s="452">
        <v>41.8205111122759</v>
      </c>
      <c r="Q1020" s="452">
        <v>-87.9613408756265</v>
      </c>
      <c r="R1020" s="452">
        <v>114.0</v>
      </c>
      <c r="U1020" s="452" t="s">
        <v>8360</v>
      </c>
      <c r="V1020" s="452" t="s">
        <v>8361</v>
      </c>
      <c r="W1020" s="452" t="s">
        <v>8358</v>
      </c>
      <c r="X1020" s="452" t="s">
        <v>86</v>
      </c>
      <c r="Y1020" s="452" t="s">
        <v>420</v>
      </c>
      <c r="Z1020" s="452" t="s">
        <v>498</v>
      </c>
      <c r="AA1020" s="452">
        <v>44376.0</v>
      </c>
      <c r="AB1020" s="452" t="s">
        <v>8362</v>
      </c>
      <c r="AC1020" s="452" t="s">
        <v>8363</v>
      </c>
      <c r="AD1020" s="452">
        <v>23.0</v>
      </c>
      <c r="AE1020" s="452" t="s">
        <v>8364</v>
      </c>
      <c r="AJ1020" s="452" t="s">
        <v>8356</v>
      </c>
      <c r="AM1020" s="452" t="s">
        <v>8241</v>
      </c>
    </row>
    <row r="1021" ht="15.75" customHeight="1">
      <c r="A1021" s="452">
        <v>10017.0</v>
      </c>
      <c r="B1021" s="452" t="s">
        <v>36</v>
      </c>
      <c r="D1021" s="452" t="s">
        <v>8365</v>
      </c>
      <c r="E1021" s="452" t="s">
        <v>812</v>
      </c>
      <c r="G1021" s="452" t="s">
        <v>8286</v>
      </c>
      <c r="H1021" s="452" t="s">
        <v>8366</v>
      </c>
      <c r="I1021" s="452" t="s">
        <v>8367</v>
      </c>
      <c r="J1021" s="452" t="s">
        <v>8368</v>
      </c>
      <c r="K1021" s="452" t="s">
        <v>6666</v>
      </c>
      <c r="L1021" s="452" t="s">
        <v>6667</v>
      </c>
      <c r="M1021" s="452" t="s">
        <v>420</v>
      </c>
      <c r="N1021" s="452" t="s">
        <v>6668</v>
      </c>
      <c r="P1021" s="452">
        <v>41.5884704912468</v>
      </c>
      <c r="Q1021" s="452">
        <v>-71.4301652614292</v>
      </c>
      <c r="R1021" s="452">
        <v>150.0</v>
      </c>
      <c r="U1021" s="452" t="s">
        <v>8369</v>
      </c>
      <c r="V1021" s="452" t="s">
        <v>8370</v>
      </c>
      <c r="W1021" s="452" t="s">
        <v>761</v>
      </c>
      <c r="Y1021" s="452" t="s">
        <v>763</v>
      </c>
      <c r="Z1021" s="452" t="s">
        <v>498</v>
      </c>
      <c r="AA1021" s="452">
        <v>45339.0</v>
      </c>
      <c r="AB1021" s="452" t="s">
        <v>8371</v>
      </c>
      <c r="AC1021" s="452" t="s">
        <v>8372</v>
      </c>
      <c r="AD1021" s="452">
        <v>30.0</v>
      </c>
      <c r="AF1021" s="452" t="s">
        <v>8373</v>
      </c>
      <c r="AG1021" s="452" t="s">
        <v>8374</v>
      </c>
      <c r="AM1021" s="452" t="s">
        <v>8241</v>
      </c>
    </row>
    <row r="1022" ht="15.75" customHeight="1">
      <c r="A1022" s="452">
        <v>10018.0</v>
      </c>
      <c r="B1022" s="452" t="s">
        <v>36</v>
      </c>
      <c r="D1022" s="452" t="s">
        <v>272</v>
      </c>
      <c r="E1022" s="452" t="s">
        <v>812</v>
      </c>
      <c r="G1022" s="452" t="s">
        <v>8286</v>
      </c>
      <c r="H1022" s="452" t="s">
        <v>8375</v>
      </c>
      <c r="I1022" s="452" t="s">
        <v>1227</v>
      </c>
      <c r="J1022" s="452" t="s">
        <v>1228</v>
      </c>
      <c r="K1022" s="452" t="s">
        <v>1229</v>
      </c>
      <c r="L1022" s="452" t="s">
        <v>95</v>
      </c>
      <c r="M1022" s="452" t="s">
        <v>420</v>
      </c>
      <c r="N1022" s="452">
        <v>28202.0</v>
      </c>
      <c r="O1022" s="452" t="s">
        <v>1230</v>
      </c>
      <c r="P1022" s="452">
        <v>29.7424134917134</v>
      </c>
      <c r="Q1022" s="452">
        <v>-95.5604759466238</v>
      </c>
      <c r="R1022" s="452">
        <v>850.0</v>
      </c>
      <c r="U1022" s="452" t="s">
        <v>272</v>
      </c>
      <c r="V1022" s="452" t="s">
        <v>1227</v>
      </c>
      <c r="W1022" s="452" t="s">
        <v>1231</v>
      </c>
      <c r="X1022" s="452" t="s">
        <v>127</v>
      </c>
      <c r="Y1022" s="452" t="s">
        <v>420</v>
      </c>
      <c r="Z1022" s="452" t="s">
        <v>498</v>
      </c>
      <c r="AA1022" s="452">
        <v>45295.0</v>
      </c>
      <c r="AB1022" s="452" t="s">
        <v>1232</v>
      </c>
      <c r="AC1022" s="452" t="s">
        <v>1233</v>
      </c>
      <c r="AD1022" s="452">
        <v>27.0</v>
      </c>
      <c r="AF1022" s="452" t="s">
        <v>4766</v>
      </c>
      <c r="AG1022" s="452" t="s">
        <v>4767</v>
      </c>
      <c r="AH1022" s="452" t="s">
        <v>4768</v>
      </c>
      <c r="AJ1022" s="452" t="s">
        <v>1234</v>
      </c>
      <c r="AM1022" s="452" t="s">
        <v>8241</v>
      </c>
    </row>
    <row r="1023" ht="15.75" customHeight="1">
      <c r="A1023" s="452">
        <v>10019.0</v>
      </c>
      <c r="B1023" s="452" t="s">
        <v>36</v>
      </c>
      <c r="D1023" s="452" t="s">
        <v>8376</v>
      </c>
      <c r="E1023" s="452" t="s">
        <v>812</v>
      </c>
      <c r="G1023" s="452" t="s">
        <v>8377</v>
      </c>
      <c r="H1023" s="452" t="s">
        <v>8378</v>
      </c>
      <c r="I1023" s="452" t="s">
        <v>8379</v>
      </c>
      <c r="J1023" s="452" t="s">
        <v>8380</v>
      </c>
      <c r="K1023" s="452" t="s">
        <v>1229</v>
      </c>
      <c r="L1023" s="452" t="s">
        <v>95</v>
      </c>
      <c r="M1023" s="452" t="s">
        <v>420</v>
      </c>
      <c r="N1023" s="452">
        <v>77079.0</v>
      </c>
      <c r="O1023" s="452" t="s">
        <v>8381</v>
      </c>
      <c r="P1023" s="452">
        <v>29.7830858456773</v>
      </c>
      <c r="Q1023" s="452">
        <v>-95.630669310974</v>
      </c>
      <c r="R1023" s="452">
        <v>2400.0</v>
      </c>
      <c r="U1023" s="452" t="s">
        <v>8382</v>
      </c>
      <c r="V1023" s="452" t="s">
        <v>8379</v>
      </c>
      <c r="W1023" s="452" t="s">
        <v>3039</v>
      </c>
      <c r="X1023" s="452" t="s">
        <v>3039</v>
      </c>
      <c r="Y1023" s="452" t="s">
        <v>2098</v>
      </c>
      <c r="Z1023" s="452" t="s">
        <v>498</v>
      </c>
      <c r="AA1023" s="452">
        <v>44376.0</v>
      </c>
      <c r="AB1023" s="452" t="s">
        <v>8383</v>
      </c>
      <c r="AC1023" s="452" t="s">
        <v>8384</v>
      </c>
      <c r="AD1023" s="452">
        <v>22.0</v>
      </c>
      <c r="AE1023" s="452" t="s">
        <v>8385</v>
      </c>
      <c r="AJ1023" s="452" t="s">
        <v>8386</v>
      </c>
      <c r="AM1023" s="452" t="s">
        <v>8241</v>
      </c>
    </row>
    <row r="1024" ht="15.75" customHeight="1">
      <c r="A1024" s="452">
        <v>10020.0</v>
      </c>
      <c r="B1024" s="452" t="s">
        <v>36</v>
      </c>
      <c r="D1024" s="452" t="s">
        <v>8387</v>
      </c>
      <c r="E1024" s="452" t="s">
        <v>812</v>
      </c>
      <c r="G1024" s="452" t="s">
        <v>8233</v>
      </c>
      <c r="H1024" s="452" t="s">
        <v>8388</v>
      </c>
      <c r="I1024" s="452" t="s">
        <v>8389</v>
      </c>
      <c r="J1024" s="452" t="s">
        <v>8390</v>
      </c>
      <c r="K1024" s="452" t="s">
        <v>6968</v>
      </c>
      <c r="L1024" s="452" t="s">
        <v>95</v>
      </c>
      <c r="M1024" s="452" t="s">
        <v>420</v>
      </c>
      <c r="N1024" s="452">
        <v>78229.0</v>
      </c>
      <c r="O1024" s="452" t="s">
        <v>8391</v>
      </c>
      <c r="P1024" s="452">
        <v>29.5030420970786</v>
      </c>
      <c r="Q1024" s="452">
        <v>-98.5569709758734</v>
      </c>
      <c r="R1024" s="452">
        <v>8.0</v>
      </c>
      <c r="U1024" s="452" t="s">
        <v>8392</v>
      </c>
      <c r="V1024" s="452" t="s">
        <v>8389</v>
      </c>
      <c r="W1024" s="452" t="s">
        <v>6968</v>
      </c>
      <c r="X1024" s="452" t="s">
        <v>95</v>
      </c>
      <c r="Y1024" s="452" t="s">
        <v>420</v>
      </c>
      <c r="Z1024" s="452" t="s">
        <v>498</v>
      </c>
      <c r="AA1024" s="452">
        <v>44779.0</v>
      </c>
      <c r="AB1024" s="452" t="s">
        <v>8393</v>
      </c>
      <c r="AC1024" s="452" t="s">
        <v>8394</v>
      </c>
      <c r="AD1024" s="452">
        <v>18.0</v>
      </c>
      <c r="AE1024" s="452" t="s">
        <v>8395</v>
      </c>
      <c r="AJ1024" s="452" t="s">
        <v>8389</v>
      </c>
      <c r="AM1024" s="452" t="s">
        <v>8241</v>
      </c>
    </row>
    <row r="1025" ht="15.75" customHeight="1">
      <c r="A1025" s="452">
        <v>10021.0</v>
      </c>
      <c r="B1025" s="452" t="s">
        <v>36</v>
      </c>
      <c r="D1025" s="452" t="s">
        <v>8396</v>
      </c>
      <c r="E1025" s="452" t="s">
        <v>812</v>
      </c>
      <c r="G1025" s="452" t="s">
        <v>8233</v>
      </c>
      <c r="H1025" s="452" t="s">
        <v>8397</v>
      </c>
      <c r="I1025" s="452" t="s">
        <v>8398</v>
      </c>
      <c r="J1025" s="452" t="s">
        <v>8399</v>
      </c>
      <c r="K1025" s="452" t="s">
        <v>4878</v>
      </c>
      <c r="L1025" s="452" t="s">
        <v>103</v>
      </c>
      <c r="M1025" s="452" t="s">
        <v>618</v>
      </c>
      <c r="N1025" s="452" t="s">
        <v>8400</v>
      </c>
      <c r="O1025" s="452" t="s">
        <v>8401</v>
      </c>
      <c r="P1025" s="452">
        <v>43.5061068404711</v>
      </c>
      <c r="Q1025" s="452">
        <v>-80.547734002543</v>
      </c>
      <c r="R1025" s="452">
        <v>142.0</v>
      </c>
      <c r="U1025" s="452" t="s">
        <v>8396</v>
      </c>
      <c r="V1025" s="452" t="s">
        <v>8402</v>
      </c>
      <c r="W1025" s="452" t="s">
        <v>4878</v>
      </c>
      <c r="X1025" s="452" t="s">
        <v>103</v>
      </c>
      <c r="Y1025" s="452" t="s">
        <v>618</v>
      </c>
      <c r="Z1025" s="452" t="s">
        <v>498</v>
      </c>
      <c r="AA1025" s="452">
        <v>44376.0</v>
      </c>
      <c r="AB1025" s="452" t="s">
        <v>8403</v>
      </c>
      <c r="AC1025" s="452" t="s">
        <v>8404</v>
      </c>
      <c r="AD1025" s="452">
        <v>21.0</v>
      </c>
      <c r="AE1025" s="452" t="s">
        <v>8405</v>
      </c>
      <c r="AJ1025" s="452" t="s">
        <v>8406</v>
      </c>
      <c r="AM1025" s="452" t="s">
        <v>8241</v>
      </c>
    </row>
    <row r="1026" ht="15.75" customHeight="1">
      <c r="A1026" s="452">
        <v>10022.0</v>
      </c>
      <c r="B1026" s="452" t="s">
        <v>36</v>
      </c>
      <c r="D1026" s="452" t="s">
        <v>8407</v>
      </c>
      <c r="E1026" s="452" t="s">
        <v>812</v>
      </c>
      <c r="G1026" s="452" t="s">
        <v>8233</v>
      </c>
      <c r="H1026" s="452" t="s">
        <v>8408</v>
      </c>
      <c r="I1026" s="452" t="s">
        <v>8409</v>
      </c>
      <c r="J1026" s="452" t="s">
        <v>8410</v>
      </c>
      <c r="K1026" s="452" t="s">
        <v>8411</v>
      </c>
      <c r="L1026" s="452" t="s">
        <v>248</v>
      </c>
      <c r="M1026" s="452" t="s">
        <v>420</v>
      </c>
      <c r="N1026" s="452" t="s">
        <v>8412</v>
      </c>
      <c r="O1026" s="452" t="s">
        <v>8413</v>
      </c>
      <c r="P1026" s="452">
        <v>42.2994847336963</v>
      </c>
      <c r="Q1026" s="452">
        <v>-71.3508418179356</v>
      </c>
      <c r="R1026" s="452">
        <v>4200.0</v>
      </c>
      <c r="U1026" s="452" t="s">
        <v>8407</v>
      </c>
      <c r="V1026" s="452" t="s">
        <v>8414</v>
      </c>
      <c r="W1026" s="452" t="s">
        <v>8411</v>
      </c>
      <c r="X1026" s="452" t="s">
        <v>248</v>
      </c>
      <c r="Y1026" s="452" t="s">
        <v>420</v>
      </c>
      <c r="Z1026" s="452" t="s">
        <v>498</v>
      </c>
      <c r="AA1026" s="452">
        <v>44376.0</v>
      </c>
      <c r="AB1026" s="452" t="s">
        <v>8415</v>
      </c>
      <c r="AC1026" s="452" t="s">
        <v>8416</v>
      </c>
      <c r="AD1026" s="452">
        <v>30.0</v>
      </c>
      <c r="AJ1026" s="452" t="s">
        <v>8409</v>
      </c>
      <c r="AM1026" s="452" t="s">
        <v>8241</v>
      </c>
    </row>
    <row r="1027" ht="15.75" customHeight="1">
      <c r="A1027" s="452">
        <v>10023.0</v>
      </c>
      <c r="B1027" s="452" t="s">
        <v>36</v>
      </c>
      <c r="D1027" s="452" t="s">
        <v>8417</v>
      </c>
      <c r="E1027" s="452" t="s">
        <v>812</v>
      </c>
      <c r="G1027" s="452" t="s">
        <v>8233</v>
      </c>
      <c r="H1027" s="452" t="s">
        <v>8418</v>
      </c>
      <c r="I1027" s="452" t="s">
        <v>8419</v>
      </c>
      <c r="J1027" s="452" t="s">
        <v>8420</v>
      </c>
      <c r="K1027" s="452" t="s">
        <v>6581</v>
      </c>
      <c r="L1027" s="452" t="s">
        <v>114</v>
      </c>
      <c r="M1027" s="452" t="s">
        <v>420</v>
      </c>
      <c r="N1027" s="452">
        <v>80302.0</v>
      </c>
      <c r="P1027" s="452">
        <v>40.0143288800338</v>
      </c>
      <c r="Q1027" s="452">
        <v>-105.294417239727</v>
      </c>
      <c r="R1027" s="452">
        <v>25.0</v>
      </c>
      <c r="U1027" s="452" t="s">
        <v>8417</v>
      </c>
      <c r="V1027" s="452" t="s">
        <v>8419</v>
      </c>
      <c r="W1027" s="452" t="s">
        <v>6581</v>
      </c>
      <c r="X1027" s="452" t="s">
        <v>114</v>
      </c>
      <c r="Y1027" s="452" t="s">
        <v>420</v>
      </c>
      <c r="Z1027" s="452" t="s">
        <v>8421</v>
      </c>
      <c r="AB1027" s="452" t="s">
        <v>8422</v>
      </c>
      <c r="AC1027" s="452" t="s">
        <v>8423</v>
      </c>
      <c r="AD1027" s="452">
        <v>11.0</v>
      </c>
      <c r="AF1027" s="452" t="s">
        <v>8424</v>
      </c>
      <c r="AG1027" s="452" t="s">
        <v>8425</v>
      </c>
      <c r="AH1027" s="452" t="s">
        <v>8426</v>
      </c>
      <c r="AJ1027" s="452" t="s">
        <v>8427</v>
      </c>
      <c r="AM1027" s="452" t="s">
        <v>8241</v>
      </c>
    </row>
    <row r="1028" ht="15.75" customHeight="1">
      <c r="A1028" s="452">
        <v>10024.0</v>
      </c>
      <c r="B1028" s="452" t="s">
        <v>36</v>
      </c>
      <c r="D1028" s="452" t="s">
        <v>8428</v>
      </c>
      <c r="E1028" s="452" t="s">
        <v>812</v>
      </c>
      <c r="G1028" s="452" t="s">
        <v>8233</v>
      </c>
      <c r="H1028" s="452" t="s">
        <v>8429</v>
      </c>
      <c r="I1028" s="452" t="s">
        <v>8430</v>
      </c>
      <c r="J1028" s="452" t="s">
        <v>8431</v>
      </c>
      <c r="K1028" s="452" t="s">
        <v>908</v>
      </c>
      <c r="L1028" s="452" t="s">
        <v>42</v>
      </c>
      <c r="M1028" s="452" t="s">
        <v>420</v>
      </c>
      <c r="N1028" s="452">
        <v>48104.0</v>
      </c>
      <c r="O1028" s="452" t="s">
        <v>8432</v>
      </c>
      <c r="P1028" s="452">
        <v>42.2840073150643</v>
      </c>
      <c r="Q1028" s="452">
        <v>-83.7479026295782</v>
      </c>
      <c r="R1028" s="452">
        <v>100.0</v>
      </c>
      <c r="U1028" s="452" t="s">
        <v>8428</v>
      </c>
      <c r="V1028" s="452" t="s">
        <v>8430</v>
      </c>
      <c r="W1028" s="452" t="s">
        <v>8433</v>
      </c>
      <c r="X1028" s="452" t="s">
        <v>8434</v>
      </c>
      <c r="Y1028" s="452" t="s">
        <v>763</v>
      </c>
      <c r="Z1028" s="452" t="s">
        <v>498</v>
      </c>
      <c r="AA1028" s="452">
        <v>44435.0</v>
      </c>
      <c r="AB1028" s="452" t="s">
        <v>8435</v>
      </c>
      <c r="AC1028" s="452" t="s">
        <v>8436</v>
      </c>
      <c r="AD1028" s="452">
        <v>21.0</v>
      </c>
      <c r="AE1028" s="452" t="s">
        <v>8437</v>
      </c>
      <c r="AJ1028" s="452" t="s">
        <v>8438</v>
      </c>
      <c r="AM1028" s="452" t="s">
        <v>8241</v>
      </c>
    </row>
    <row r="1029" ht="15.75" customHeight="1">
      <c r="A1029" s="452">
        <v>10025.0</v>
      </c>
      <c r="B1029" s="452" t="s">
        <v>36</v>
      </c>
      <c r="D1029" s="452" t="s">
        <v>8439</v>
      </c>
      <c r="E1029" s="452" t="s">
        <v>1209</v>
      </c>
      <c r="G1029" s="452" t="s">
        <v>6807</v>
      </c>
      <c r="H1029" s="452" t="s">
        <v>8233</v>
      </c>
      <c r="I1029" s="452" t="s">
        <v>8440</v>
      </c>
      <c r="J1029" s="452" t="s">
        <v>8441</v>
      </c>
      <c r="K1029" s="452" t="s">
        <v>3780</v>
      </c>
      <c r="L1029" s="452" t="s">
        <v>26</v>
      </c>
      <c r="M1029" s="452" t="s">
        <v>420</v>
      </c>
      <c r="N1029" s="452">
        <v>95050.0</v>
      </c>
      <c r="O1029" s="452" t="s">
        <v>8442</v>
      </c>
      <c r="P1029" s="452">
        <v>37.37086</v>
      </c>
      <c r="Q1029" s="452">
        <v>-121.94488</v>
      </c>
      <c r="R1029" s="452">
        <v>365.0</v>
      </c>
      <c r="U1029" s="452" t="s">
        <v>8443</v>
      </c>
      <c r="V1029" s="452" t="s">
        <v>8440</v>
      </c>
      <c r="W1029" s="452" t="s">
        <v>3780</v>
      </c>
      <c r="X1029" s="452" t="s">
        <v>26</v>
      </c>
      <c r="Y1029" s="452" t="s">
        <v>420</v>
      </c>
      <c r="Z1029" s="452" t="s">
        <v>1840</v>
      </c>
      <c r="AB1029" s="452" t="s">
        <v>8440</v>
      </c>
      <c r="AC1029" s="452" t="s">
        <v>8444</v>
      </c>
      <c r="AD1029" s="452">
        <v>29.0</v>
      </c>
      <c r="AE1029" s="452" t="s">
        <v>8445</v>
      </c>
      <c r="AH1029" s="452">
        <v>0.0</v>
      </c>
      <c r="AI1029" s="452" t="s">
        <v>8446</v>
      </c>
      <c r="AJ1029" s="452" t="s">
        <v>8440</v>
      </c>
      <c r="AM1029" s="452" t="s">
        <v>8241</v>
      </c>
    </row>
    <row r="1030" ht="15.75" customHeight="1">
      <c r="A1030" s="452">
        <v>10026.0</v>
      </c>
      <c r="B1030" s="452" t="s">
        <v>36</v>
      </c>
      <c r="D1030" s="452" t="s">
        <v>8447</v>
      </c>
      <c r="E1030" s="452" t="s">
        <v>812</v>
      </c>
      <c r="G1030" s="452" t="s">
        <v>8233</v>
      </c>
      <c r="H1030" s="452" t="s">
        <v>8448</v>
      </c>
      <c r="I1030" s="452" t="s">
        <v>8449</v>
      </c>
      <c r="J1030" s="452" t="s">
        <v>8450</v>
      </c>
      <c r="K1030" s="452" t="s">
        <v>551</v>
      </c>
      <c r="L1030" s="452" t="s">
        <v>26</v>
      </c>
      <c r="M1030" s="452" t="s">
        <v>420</v>
      </c>
      <c r="N1030" s="452">
        <v>95131.0</v>
      </c>
      <c r="O1030" s="452" t="s">
        <v>8451</v>
      </c>
      <c r="P1030" s="452">
        <v>37.382518307822</v>
      </c>
      <c r="Q1030" s="452">
        <v>-121.918740518012</v>
      </c>
      <c r="R1030" s="452">
        <v>41.0</v>
      </c>
      <c r="U1030" s="452" t="s">
        <v>8447</v>
      </c>
      <c r="V1030" s="452" t="s">
        <v>8449</v>
      </c>
      <c r="W1030" s="452" t="s">
        <v>551</v>
      </c>
      <c r="X1030" s="452" t="s">
        <v>26</v>
      </c>
      <c r="Y1030" s="452" t="s">
        <v>420</v>
      </c>
      <c r="Z1030" s="452" t="s">
        <v>498</v>
      </c>
      <c r="AA1030" s="452">
        <v>44801.0</v>
      </c>
      <c r="AB1030" s="452" t="s">
        <v>8452</v>
      </c>
      <c r="AC1030" s="452" t="s">
        <v>8453</v>
      </c>
      <c r="AD1030" s="452">
        <v>26.0</v>
      </c>
      <c r="AE1030" s="452" t="s">
        <v>8454</v>
      </c>
      <c r="AJ1030" s="452" t="s">
        <v>8455</v>
      </c>
      <c r="AM1030" s="452" t="s">
        <v>8241</v>
      </c>
    </row>
    <row r="1031" ht="15.75" customHeight="1">
      <c r="A1031" s="452">
        <v>10027.0</v>
      </c>
      <c r="B1031" s="452" t="s">
        <v>36</v>
      </c>
      <c r="D1031" s="452" t="s">
        <v>8456</v>
      </c>
      <c r="E1031" s="452" t="s">
        <v>1209</v>
      </c>
      <c r="G1031" s="452" t="s">
        <v>8233</v>
      </c>
      <c r="H1031" s="452" t="s">
        <v>8457</v>
      </c>
      <c r="I1031" s="452" t="s">
        <v>8458</v>
      </c>
      <c r="J1031" s="452" t="s">
        <v>8459</v>
      </c>
      <c r="K1031" s="452" t="s">
        <v>8460</v>
      </c>
      <c r="L1031" s="452" t="s">
        <v>141</v>
      </c>
      <c r="M1031" s="452" t="s">
        <v>420</v>
      </c>
      <c r="N1031" s="452">
        <v>30097.0</v>
      </c>
      <c r="O1031" s="452" t="s">
        <v>8461</v>
      </c>
      <c r="P1031" s="452">
        <v>34.0626480132992</v>
      </c>
      <c r="Q1031" s="452">
        <v>-84.1729828181142</v>
      </c>
      <c r="R1031" s="452">
        <v>1000.0</v>
      </c>
      <c r="U1031" s="452" t="s">
        <v>8462</v>
      </c>
      <c r="V1031" s="452" t="s">
        <v>8458</v>
      </c>
      <c r="W1031" s="452" t="s">
        <v>8463</v>
      </c>
      <c r="X1031" s="452" t="s">
        <v>26</v>
      </c>
      <c r="Y1031" s="452" t="s">
        <v>420</v>
      </c>
      <c r="Z1031" s="452" t="s">
        <v>498</v>
      </c>
      <c r="AA1031" s="452">
        <v>44801.0</v>
      </c>
      <c r="AB1031" s="452" t="s">
        <v>8464</v>
      </c>
      <c r="AC1031" s="452" t="s">
        <v>8465</v>
      </c>
      <c r="AD1031" s="452">
        <v>12.0</v>
      </c>
      <c r="AE1031" s="452" t="s">
        <v>8466</v>
      </c>
      <c r="AJ1031" s="452" t="s">
        <v>8467</v>
      </c>
      <c r="AM1031" s="452" t="s">
        <v>8241</v>
      </c>
    </row>
    <row r="1032" ht="15.75" customHeight="1">
      <c r="A1032" s="452">
        <v>10028.0</v>
      </c>
      <c r="B1032" s="452" t="s">
        <v>36</v>
      </c>
      <c r="D1032" s="452" t="s">
        <v>8468</v>
      </c>
      <c r="E1032" s="452" t="s">
        <v>812</v>
      </c>
      <c r="G1032" s="452" t="s">
        <v>8233</v>
      </c>
      <c r="H1032" s="452" t="s">
        <v>8469</v>
      </c>
      <c r="I1032" s="452" t="s">
        <v>8470</v>
      </c>
      <c r="J1032" s="452" t="s">
        <v>8471</v>
      </c>
      <c r="K1032" s="452" t="s">
        <v>6476</v>
      </c>
      <c r="L1032" s="452" t="s">
        <v>26</v>
      </c>
      <c r="M1032" s="452" t="s">
        <v>420</v>
      </c>
      <c r="N1032" s="452">
        <v>94301.0</v>
      </c>
      <c r="P1032" s="452">
        <v>37.4421048231057</v>
      </c>
      <c r="Q1032" s="452">
        <v>-122.160281215923</v>
      </c>
      <c r="R1032" s="452">
        <v>286.0</v>
      </c>
      <c r="U1032" s="452" t="s">
        <v>8468</v>
      </c>
      <c r="V1032" s="452" t="s">
        <v>8470</v>
      </c>
      <c r="W1032" s="452" t="s">
        <v>6476</v>
      </c>
      <c r="X1032" s="452" t="s">
        <v>26</v>
      </c>
      <c r="Y1032" s="452" t="s">
        <v>420</v>
      </c>
      <c r="Z1032" s="452" t="s">
        <v>486</v>
      </c>
      <c r="AA1032" s="452">
        <v>45689.0</v>
      </c>
      <c r="AB1032" s="452" t="s">
        <v>8472</v>
      </c>
      <c r="AC1032" s="452" t="s">
        <v>8473</v>
      </c>
      <c r="AD1032" s="452">
        <v>19.0</v>
      </c>
      <c r="AM1032" s="452" t="s">
        <v>8241</v>
      </c>
    </row>
    <row r="1033" ht="15.75" customHeight="1">
      <c r="A1033" s="452">
        <v>10029.0</v>
      </c>
      <c r="B1033" s="452" t="s">
        <v>36</v>
      </c>
      <c r="D1033" s="452" t="s">
        <v>8474</v>
      </c>
      <c r="E1033" s="452" t="s">
        <v>812</v>
      </c>
      <c r="G1033" s="452" t="s">
        <v>8233</v>
      </c>
      <c r="H1033" s="452" t="s">
        <v>8475</v>
      </c>
      <c r="I1033" s="452" t="s">
        <v>8476</v>
      </c>
      <c r="J1033" s="452" t="s">
        <v>8477</v>
      </c>
      <c r="K1033" s="452" t="s">
        <v>5789</v>
      </c>
      <c r="L1033" s="452" t="s">
        <v>106</v>
      </c>
      <c r="M1033" s="452" t="s">
        <v>420</v>
      </c>
      <c r="N1033" s="452">
        <v>10013.0</v>
      </c>
      <c r="O1033" s="452" t="s">
        <v>8478</v>
      </c>
      <c r="P1033" s="452">
        <v>40.7201959452772</v>
      </c>
      <c r="Q1033" s="452">
        <v>-74.006121717883</v>
      </c>
      <c r="R1033" s="452">
        <v>14.0</v>
      </c>
      <c r="U1033" s="452" t="s">
        <v>8474</v>
      </c>
      <c r="V1033" s="452" t="s">
        <v>8476</v>
      </c>
      <c r="W1033" s="452" t="s">
        <v>5789</v>
      </c>
      <c r="X1033" s="452" t="s">
        <v>106</v>
      </c>
      <c r="Y1033" s="452" t="s">
        <v>420</v>
      </c>
      <c r="Z1033" s="452" t="s">
        <v>498</v>
      </c>
      <c r="AA1033" s="452">
        <v>44779.0</v>
      </c>
      <c r="AB1033" s="452" t="s">
        <v>8479</v>
      </c>
      <c r="AC1033" s="452" t="s">
        <v>8480</v>
      </c>
      <c r="AD1033" s="452">
        <v>29.0</v>
      </c>
      <c r="AE1033" s="452" t="s">
        <v>8481</v>
      </c>
      <c r="AJ1033" s="452" t="s">
        <v>8482</v>
      </c>
      <c r="AM1033" s="452" t="s">
        <v>8241</v>
      </c>
    </row>
    <row r="1034" ht="15.75" customHeight="1">
      <c r="A1034" s="452">
        <v>10030.0</v>
      </c>
      <c r="B1034" s="452" t="s">
        <v>36</v>
      </c>
      <c r="D1034" s="452" t="s">
        <v>8483</v>
      </c>
      <c r="E1034" s="452" t="s">
        <v>812</v>
      </c>
      <c r="G1034" s="452" t="s">
        <v>8233</v>
      </c>
      <c r="H1034" s="452" t="s">
        <v>8484</v>
      </c>
      <c r="I1034" s="452" t="s">
        <v>8485</v>
      </c>
      <c r="J1034" s="452" t="s">
        <v>8486</v>
      </c>
      <c r="K1034" s="452" t="s">
        <v>6295</v>
      </c>
      <c r="L1034" s="452" t="s">
        <v>6296</v>
      </c>
      <c r="M1034" s="452" t="s">
        <v>420</v>
      </c>
      <c r="N1034" s="452">
        <v>20001.0</v>
      </c>
      <c r="O1034" s="452" t="s">
        <v>8487</v>
      </c>
      <c r="P1034" s="452">
        <v>38.8947753838136</v>
      </c>
      <c r="Q1034" s="452">
        <v>-77.0112376027253</v>
      </c>
      <c r="U1034" s="452" t="s">
        <v>8488</v>
      </c>
      <c r="V1034" s="452" t="s">
        <v>8489</v>
      </c>
      <c r="W1034" s="452" t="s">
        <v>657</v>
      </c>
      <c r="X1034" s="452" t="s">
        <v>658</v>
      </c>
      <c r="Y1034" s="452" t="s">
        <v>659</v>
      </c>
      <c r="Z1034" s="452" t="s">
        <v>498</v>
      </c>
      <c r="AA1034" s="452">
        <v>44376.0</v>
      </c>
      <c r="AB1034" s="452" t="s">
        <v>8490</v>
      </c>
      <c r="AC1034" s="452" t="s">
        <v>8491</v>
      </c>
      <c r="AD1034" s="452">
        <v>30.0</v>
      </c>
      <c r="AE1034" s="452" t="s">
        <v>8492</v>
      </c>
      <c r="AJ1034" s="452" t="s">
        <v>8493</v>
      </c>
      <c r="AM1034" s="452" t="s">
        <v>8241</v>
      </c>
    </row>
    <row r="1035" ht="15.75" customHeight="1">
      <c r="A1035" s="452">
        <v>10031.0</v>
      </c>
      <c r="B1035" s="452" t="s">
        <v>36</v>
      </c>
      <c r="D1035" s="452" t="s">
        <v>8494</v>
      </c>
      <c r="E1035" s="452" t="s">
        <v>812</v>
      </c>
      <c r="G1035" s="452" t="s">
        <v>8233</v>
      </c>
      <c r="H1035" s="452" t="s">
        <v>8495</v>
      </c>
      <c r="I1035" s="452" t="s">
        <v>8496</v>
      </c>
      <c r="J1035" s="452" t="s">
        <v>8497</v>
      </c>
      <c r="K1035" s="452" t="s">
        <v>3760</v>
      </c>
      <c r="L1035" s="452" t="s">
        <v>86</v>
      </c>
      <c r="M1035" s="452" t="s">
        <v>420</v>
      </c>
      <c r="N1035" s="452">
        <v>60601.0</v>
      </c>
      <c r="O1035" s="452" t="s">
        <v>8498</v>
      </c>
      <c r="P1035" s="452">
        <v>41.8849812584167</v>
      </c>
      <c r="Q1035" s="452">
        <v>-87.6249607043378</v>
      </c>
      <c r="R1035" s="452">
        <v>100.0</v>
      </c>
      <c r="U1035" s="452" t="s">
        <v>8494</v>
      </c>
      <c r="V1035" s="452" t="s">
        <v>8496</v>
      </c>
      <c r="W1035" s="452" t="s">
        <v>657</v>
      </c>
      <c r="Y1035" s="452" t="s">
        <v>659</v>
      </c>
      <c r="Z1035" s="452" t="s">
        <v>1840</v>
      </c>
      <c r="AB1035" s="452" t="s">
        <v>8499</v>
      </c>
      <c r="AC1035" s="452" t="s">
        <v>8500</v>
      </c>
      <c r="AD1035" s="452">
        <v>29.0</v>
      </c>
      <c r="AE1035" s="452" t="s">
        <v>8501</v>
      </c>
      <c r="AH1035" s="452">
        <v>0.0</v>
      </c>
      <c r="AI1035" s="452" t="s">
        <v>8502</v>
      </c>
      <c r="AJ1035" s="452" t="s">
        <v>8503</v>
      </c>
      <c r="AM1035" s="452" t="s">
        <v>8241</v>
      </c>
    </row>
    <row r="1036" ht="15.75" customHeight="1">
      <c r="A1036" s="452">
        <v>10032.0</v>
      </c>
      <c r="B1036" s="452" t="s">
        <v>36</v>
      </c>
      <c r="D1036" s="452" t="s">
        <v>8504</v>
      </c>
      <c r="E1036" s="452" t="s">
        <v>1209</v>
      </c>
      <c r="G1036" s="452" t="s">
        <v>8233</v>
      </c>
      <c r="H1036" s="452" t="s">
        <v>8298</v>
      </c>
      <c r="I1036" s="452" t="s">
        <v>8505</v>
      </c>
      <c r="J1036" s="452" t="s">
        <v>8506</v>
      </c>
      <c r="K1036" s="452" t="s">
        <v>8507</v>
      </c>
      <c r="L1036" s="452" t="s">
        <v>26</v>
      </c>
      <c r="M1036" s="452" t="s">
        <v>420</v>
      </c>
      <c r="N1036" s="452">
        <v>95014.0</v>
      </c>
      <c r="O1036" s="452" t="s">
        <v>8508</v>
      </c>
      <c r="P1036" s="452">
        <v>37.3219783202398</v>
      </c>
      <c r="Q1036" s="452">
        <v>-122.035032416159</v>
      </c>
      <c r="R1036" s="452">
        <v>28.0</v>
      </c>
      <c r="U1036" s="452" t="s">
        <v>8504</v>
      </c>
      <c r="V1036" s="452" t="s">
        <v>8505</v>
      </c>
      <c r="W1036" s="452" t="s">
        <v>8509</v>
      </c>
      <c r="X1036" s="452" t="s">
        <v>26</v>
      </c>
      <c r="Y1036" s="452" t="s">
        <v>420</v>
      </c>
      <c r="Z1036" s="452" t="s">
        <v>498</v>
      </c>
      <c r="AA1036" s="452">
        <v>44801.0</v>
      </c>
      <c r="AB1036" s="452" t="s">
        <v>8510</v>
      </c>
      <c r="AC1036" s="452" t="s">
        <v>8511</v>
      </c>
      <c r="AD1036" s="452">
        <v>30.0</v>
      </c>
      <c r="AE1036" s="452" t="s">
        <v>8512</v>
      </c>
      <c r="AJ1036" s="452" t="s">
        <v>8513</v>
      </c>
      <c r="AM1036" s="452" t="s">
        <v>8241</v>
      </c>
    </row>
    <row r="1037" ht="15.75" customHeight="1">
      <c r="A1037" s="452">
        <v>10033.0</v>
      </c>
      <c r="B1037" s="452" t="s">
        <v>36</v>
      </c>
      <c r="D1037" s="452" t="s">
        <v>8514</v>
      </c>
      <c r="E1037" s="452" t="s">
        <v>812</v>
      </c>
      <c r="G1037" s="452" t="s">
        <v>8233</v>
      </c>
      <c r="H1037" s="452" t="s">
        <v>4706</v>
      </c>
      <c r="I1037" s="452" t="s">
        <v>8515</v>
      </c>
      <c r="J1037" s="452" t="s">
        <v>8516</v>
      </c>
      <c r="K1037" s="452" t="s">
        <v>8517</v>
      </c>
      <c r="L1037" s="452" t="s">
        <v>297</v>
      </c>
      <c r="M1037" s="452" t="s">
        <v>420</v>
      </c>
      <c r="N1037" s="452">
        <v>98105.0</v>
      </c>
      <c r="O1037" s="452" t="s">
        <v>8518</v>
      </c>
      <c r="P1037" s="452">
        <v>47.6639</v>
      </c>
      <c r="Q1037" s="452">
        <v>-122.2906</v>
      </c>
      <c r="U1037" s="452" t="s">
        <v>8514</v>
      </c>
      <c r="V1037" s="452" t="s">
        <v>8515</v>
      </c>
      <c r="W1037" s="452" t="s">
        <v>8517</v>
      </c>
      <c r="X1037" s="452" t="s">
        <v>297</v>
      </c>
      <c r="Y1037" s="452" t="s">
        <v>420</v>
      </c>
      <c r="Z1037" s="452" t="s">
        <v>486</v>
      </c>
      <c r="AA1037" s="452">
        <v>45692.0</v>
      </c>
      <c r="AB1037" s="452" t="s">
        <v>8519</v>
      </c>
      <c r="AC1037" s="452" t="s">
        <v>8520</v>
      </c>
      <c r="AD1037" s="452">
        <v>11.0</v>
      </c>
      <c r="AM1037" s="452" t="s">
        <v>8241</v>
      </c>
    </row>
    <row r="1038" ht="15.75" customHeight="1">
      <c r="A1038" s="452">
        <v>10034.0</v>
      </c>
      <c r="B1038" s="452" t="s">
        <v>36</v>
      </c>
      <c r="D1038" s="452" t="s">
        <v>8521</v>
      </c>
      <c r="E1038" s="452" t="s">
        <v>812</v>
      </c>
      <c r="G1038" s="452" t="s">
        <v>8233</v>
      </c>
      <c r="H1038" s="452" t="s">
        <v>8522</v>
      </c>
      <c r="I1038" s="452" t="s">
        <v>8523</v>
      </c>
      <c r="J1038" s="452" t="s">
        <v>8524</v>
      </c>
      <c r="K1038" s="452" t="s">
        <v>6476</v>
      </c>
      <c r="L1038" s="452" t="s">
        <v>26</v>
      </c>
      <c r="M1038" s="452" t="s">
        <v>420</v>
      </c>
      <c r="N1038" s="452">
        <v>94302.0</v>
      </c>
      <c r="P1038" s="452">
        <v>37.4459707305293</v>
      </c>
      <c r="Q1038" s="452">
        <v>-122.159238417772</v>
      </c>
      <c r="U1038" s="452" t="s">
        <v>8521</v>
      </c>
      <c r="V1038" s="452" t="s">
        <v>8523</v>
      </c>
      <c r="W1038" s="452" t="s">
        <v>6476</v>
      </c>
      <c r="X1038" s="452" t="s">
        <v>26</v>
      </c>
      <c r="Y1038" s="452" t="s">
        <v>420</v>
      </c>
      <c r="Z1038" s="452" t="s">
        <v>486</v>
      </c>
      <c r="AA1038" s="452">
        <v>45692.0</v>
      </c>
      <c r="AB1038" s="452" t="s">
        <v>8525</v>
      </c>
      <c r="AC1038" s="452" t="s">
        <v>8526</v>
      </c>
      <c r="AD1038" s="452">
        <v>13.0</v>
      </c>
      <c r="AM1038" s="452" t="s">
        <v>8241</v>
      </c>
    </row>
    <row r="1039" ht="15.75" customHeight="1">
      <c r="A1039" s="452">
        <v>10035.0</v>
      </c>
      <c r="B1039" s="452" t="s">
        <v>36</v>
      </c>
      <c r="D1039" s="452" t="s">
        <v>8527</v>
      </c>
      <c r="I1039" s="452" t="s">
        <v>8528</v>
      </c>
      <c r="J1039" s="452" t="s">
        <v>8529</v>
      </c>
      <c r="K1039" s="452" t="s">
        <v>8530</v>
      </c>
      <c r="L1039" s="452" t="s">
        <v>26</v>
      </c>
      <c r="M1039" s="452" t="s">
        <v>420</v>
      </c>
      <c r="N1039" s="452">
        <v>94114.0</v>
      </c>
      <c r="P1039" s="452">
        <v>37.765046479002</v>
      </c>
      <c r="Q1039" s="452">
        <v>-122.432047632932</v>
      </c>
      <c r="R1039" s="452">
        <v>7.0</v>
      </c>
      <c r="U1039" s="452" t="s">
        <v>8527</v>
      </c>
      <c r="V1039" s="452" t="s">
        <v>8528</v>
      </c>
      <c r="W1039" s="452" t="s">
        <v>8531</v>
      </c>
      <c r="X1039" s="452" t="s">
        <v>26</v>
      </c>
      <c r="Y1039" s="452" t="s">
        <v>420</v>
      </c>
      <c r="Z1039" s="452" t="s">
        <v>453</v>
      </c>
      <c r="AA1039" s="452">
        <v>45702.0</v>
      </c>
      <c r="AB1039" s="452" t="s">
        <v>7126</v>
      </c>
      <c r="AC1039" s="452" t="s">
        <v>8532</v>
      </c>
      <c r="AD1039" s="452">
        <v>30.0</v>
      </c>
      <c r="AM1039" s="452" t="s">
        <v>8241</v>
      </c>
    </row>
    <row r="1040" ht="15.75" customHeight="1">
      <c r="A1040" s="452">
        <v>10036.0</v>
      </c>
      <c r="B1040" s="452" t="s">
        <v>36</v>
      </c>
      <c r="D1040" s="452" t="s">
        <v>8533</v>
      </c>
      <c r="E1040" s="452" t="s">
        <v>812</v>
      </c>
      <c r="G1040" s="452" t="s">
        <v>8233</v>
      </c>
      <c r="H1040" s="452" t="s">
        <v>8534</v>
      </c>
      <c r="I1040" s="452" t="s">
        <v>8535</v>
      </c>
      <c r="J1040" s="452" t="s">
        <v>8536</v>
      </c>
      <c r="K1040" s="452" t="s">
        <v>940</v>
      </c>
      <c r="L1040" s="452" t="s">
        <v>26</v>
      </c>
      <c r="M1040" s="452" t="s">
        <v>420</v>
      </c>
      <c r="N1040" s="452">
        <v>94111.0</v>
      </c>
      <c r="O1040" s="452" t="s">
        <v>8537</v>
      </c>
      <c r="P1040" s="452">
        <v>37.7944</v>
      </c>
      <c r="Q1040" s="452">
        <v>122.3991</v>
      </c>
      <c r="U1040" s="452" t="s">
        <v>8533</v>
      </c>
      <c r="V1040" s="452" t="s">
        <v>8535</v>
      </c>
      <c r="W1040" s="452" t="s">
        <v>8531</v>
      </c>
      <c r="X1040" s="452" t="s">
        <v>26</v>
      </c>
      <c r="Y1040" s="452" t="s">
        <v>420</v>
      </c>
      <c r="Z1040" s="452" t="s">
        <v>486</v>
      </c>
      <c r="AA1040" s="452">
        <v>45924.0</v>
      </c>
      <c r="AB1040" s="452" t="s">
        <v>454</v>
      </c>
      <c r="AC1040" s="452" t="s">
        <v>8538</v>
      </c>
      <c r="AD1040" s="452">
        <v>28.0</v>
      </c>
      <c r="AF1040" s="452" t="s">
        <v>8539</v>
      </c>
      <c r="AG1040" s="452" t="s">
        <v>8540</v>
      </c>
      <c r="AH1040" s="452" t="s">
        <v>8537</v>
      </c>
      <c r="AM1040" s="452" t="s">
        <v>8241</v>
      </c>
    </row>
    <row r="1041" ht="15.75" customHeight="1">
      <c r="A1041" s="452">
        <v>11001.0</v>
      </c>
      <c r="B1041" s="452" t="s">
        <v>36</v>
      </c>
      <c r="C1041" s="452" t="s">
        <v>19</v>
      </c>
      <c r="D1041" s="452" t="s">
        <v>8541</v>
      </c>
      <c r="E1041" s="452" t="s">
        <v>812</v>
      </c>
      <c r="G1041" s="452" t="s">
        <v>8542</v>
      </c>
      <c r="H1041" s="452" t="s">
        <v>8543</v>
      </c>
      <c r="I1041" s="452" t="s">
        <v>8544</v>
      </c>
      <c r="J1041" s="452" t="s">
        <v>8545</v>
      </c>
      <c r="K1041" s="452" t="s">
        <v>8546</v>
      </c>
      <c r="L1041" s="452" t="s">
        <v>8547</v>
      </c>
      <c r="M1041" s="452" t="s">
        <v>420</v>
      </c>
      <c r="N1041" s="452">
        <v>91745.0</v>
      </c>
      <c r="O1041" s="452" t="s">
        <v>8548</v>
      </c>
      <c r="P1041" s="452">
        <v>34.00302559335</v>
      </c>
      <c r="Q1041" s="452">
        <v>-117.944598374862</v>
      </c>
      <c r="R1041" s="452">
        <v>100.0</v>
      </c>
      <c r="U1041" s="452" t="s">
        <v>8541</v>
      </c>
      <c r="V1041" s="452" t="s">
        <v>8544</v>
      </c>
      <c r="W1041" s="452" t="s">
        <v>1575</v>
      </c>
      <c r="X1041" s="452" t="s">
        <v>26</v>
      </c>
      <c r="Y1041" s="452" t="s">
        <v>420</v>
      </c>
      <c r="Z1041" s="452" t="s">
        <v>1196</v>
      </c>
      <c r="AB1041" s="452" t="s">
        <v>8544</v>
      </c>
      <c r="AC1041" s="452" t="s">
        <v>8549</v>
      </c>
      <c r="AD1041" s="452">
        <v>22.0</v>
      </c>
    </row>
    <row r="1042" ht="15.75" customHeight="1">
      <c r="A1042" s="452">
        <v>11002.0</v>
      </c>
      <c r="B1042" s="452" t="s">
        <v>36</v>
      </c>
      <c r="C1042" s="452" t="s">
        <v>19</v>
      </c>
      <c r="D1042" s="452" t="s">
        <v>8550</v>
      </c>
      <c r="E1042" s="452" t="s">
        <v>812</v>
      </c>
      <c r="G1042" s="452" t="s">
        <v>8551</v>
      </c>
      <c r="H1042" s="452" t="s">
        <v>8552</v>
      </c>
      <c r="I1042" s="452" t="s">
        <v>8553</v>
      </c>
      <c r="J1042" s="452" t="s">
        <v>8554</v>
      </c>
      <c r="K1042" s="452" t="s">
        <v>2015</v>
      </c>
      <c r="L1042" s="452" t="s">
        <v>70</v>
      </c>
      <c r="M1042" s="452" t="s">
        <v>420</v>
      </c>
      <c r="N1042" s="452">
        <v>85706.0</v>
      </c>
      <c r="O1042" s="452" t="s">
        <v>8555</v>
      </c>
      <c r="P1042" s="452">
        <v>32.1352199284445</v>
      </c>
      <c r="Q1042" s="452">
        <v>-110.919397829804</v>
      </c>
      <c r="R1042" s="452">
        <v>13.0</v>
      </c>
      <c r="U1042" s="452" t="s">
        <v>8556</v>
      </c>
      <c r="V1042" s="452" t="s">
        <v>8553</v>
      </c>
      <c r="W1042" s="452" t="s">
        <v>2015</v>
      </c>
      <c r="X1042" s="452" t="s">
        <v>70</v>
      </c>
      <c r="Y1042" s="452" t="s">
        <v>420</v>
      </c>
      <c r="Z1042" s="452" t="s">
        <v>498</v>
      </c>
      <c r="AA1042" s="452">
        <v>44867.0</v>
      </c>
      <c r="AB1042" s="452" t="s">
        <v>8557</v>
      </c>
      <c r="AC1042" s="452" t="s">
        <v>8558</v>
      </c>
      <c r="AD1042" s="452">
        <v>27.0</v>
      </c>
      <c r="AJ1042" s="452" t="s">
        <v>8559</v>
      </c>
    </row>
    <row r="1043" ht="15.75" customHeight="1">
      <c r="A1043" s="452">
        <v>11003.0</v>
      </c>
      <c r="B1043" s="452" t="s">
        <v>36</v>
      </c>
      <c r="C1043" s="452" t="s">
        <v>19</v>
      </c>
      <c r="D1043" s="452" t="s">
        <v>8550</v>
      </c>
      <c r="E1043" s="452" t="s">
        <v>812</v>
      </c>
      <c r="G1043" s="452" t="s">
        <v>8560</v>
      </c>
      <c r="H1043" s="452" t="s">
        <v>8561</v>
      </c>
      <c r="I1043" s="452" t="s">
        <v>8553</v>
      </c>
      <c r="J1043" s="452" t="s">
        <v>8554</v>
      </c>
      <c r="K1043" s="452" t="s">
        <v>2015</v>
      </c>
      <c r="L1043" s="452" t="s">
        <v>70</v>
      </c>
      <c r="M1043" s="452" t="s">
        <v>420</v>
      </c>
      <c r="N1043" s="452">
        <v>85706.0</v>
      </c>
      <c r="O1043" s="452" t="s">
        <v>8555</v>
      </c>
      <c r="P1043" s="452">
        <v>32.1352199284445</v>
      </c>
      <c r="Q1043" s="452">
        <v>-110.919397829804</v>
      </c>
      <c r="R1043" s="452">
        <v>13.0</v>
      </c>
      <c r="U1043" s="452" t="s">
        <v>8556</v>
      </c>
      <c r="V1043" s="452" t="s">
        <v>8553</v>
      </c>
      <c r="W1043" s="452" t="s">
        <v>2015</v>
      </c>
      <c r="X1043" s="452" t="s">
        <v>70</v>
      </c>
      <c r="Y1043" s="452" t="s">
        <v>420</v>
      </c>
      <c r="Z1043" s="452" t="s">
        <v>498</v>
      </c>
      <c r="AA1043" s="452">
        <v>44867.0</v>
      </c>
      <c r="AB1043" s="452" t="s">
        <v>8557</v>
      </c>
      <c r="AC1043" s="452" t="s">
        <v>8558</v>
      </c>
      <c r="AD1043" s="452">
        <v>27.0</v>
      </c>
      <c r="AJ1043" s="452" t="s">
        <v>8559</v>
      </c>
    </row>
    <row r="1044" ht="15.75" customHeight="1">
      <c r="A1044" s="452">
        <v>11004.0</v>
      </c>
      <c r="B1044" s="452" t="s">
        <v>36</v>
      </c>
      <c r="C1044" s="452" t="s">
        <v>19</v>
      </c>
      <c r="D1044" s="452" t="s">
        <v>7858</v>
      </c>
      <c r="E1044" s="452" t="s">
        <v>812</v>
      </c>
      <c r="G1044" s="452" t="s">
        <v>7859</v>
      </c>
      <c r="H1044" s="452" t="s">
        <v>7860</v>
      </c>
      <c r="I1044" s="452" t="s">
        <v>7861</v>
      </c>
      <c r="J1044" s="452" t="s">
        <v>7862</v>
      </c>
      <c r="K1044" s="452" t="s">
        <v>7863</v>
      </c>
      <c r="L1044" s="452" t="s">
        <v>263</v>
      </c>
      <c r="M1044" s="452" t="s">
        <v>420</v>
      </c>
      <c r="N1044" s="452">
        <v>84098.0</v>
      </c>
      <c r="P1044" s="452">
        <v>40.7483996911779</v>
      </c>
      <c r="Q1044" s="452">
        <v>-111.563123520367</v>
      </c>
      <c r="R1044" s="452">
        <v>10.0</v>
      </c>
      <c r="U1044" s="452" t="s">
        <v>7864</v>
      </c>
      <c r="V1044" s="452" t="s">
        <v>7861</v>
      </c>
      <c r="W1044" s="452" t="s">
        <v>7863</v>
      </c>
      <c r="X1044" s="452" t="s">
        <v>263</v>
      </c>
      <c r="Y1044" s="452" t="s">
        <v>420</v>
      </c>
      <c r="Z1044" s="452" t="s">
        <v>498</v>
      </c>
      <c r="AA1044" s="452">
        <v>45092.0</v>
      </c>
      <c r="AB1044" s="452" t="s">
        <v>7865</v>
      </c>
      <c r="AC1044" s="452" t="s">
        <v>8562</v>
      </c>
      <c r="AD1044" s="452">
        <v>19.0</v>
      </c>
      <c r="AJ1044" s="452" t="s">
        <v>8563</v>
      </c>
    </row>
    <row r="1045" ht="15.75" customHeight="1">
      <c r="A1045" s="452">
        <v>11005.0</v>
      </c>
      <c r="B1045" s="452" t="s">
        <v>36</v>
      </c>
      <c r="C1045" s="452" t="s">
        <v>2757</v>
      </c>
      <c r="D1045" s="452" t="s">
        <v>8564</v>
      </c>
      <c r="E1045" s="452" t="s">
        <v>812</v>
      </c>
      <c r="G1045" s="452" t="s">
        <v>8565</v>
      </c>
      <c r="H1045" s="452" t="s">
        <v>8566</v>
      </c>
      <c r="I1045" s="452" t="s">
        <v>5214</v>
      </c>
      <c r="J1045" s="452" t="s">
        <v>5211</v>
      </c>
      <c r="K1045" s="452" t="s">
        <v>826</v>
      </c>
      <c r="L1045" s="452" t="s">
        <v>130</v>
      </c>
      <c r="M1045" s="452" t="s">
        <v>420</v>
      </c>
      <c r="N1045" s="452">
        <v>63123.0</v>
      </c>
      <c r="O1045" s="452" t="s">
        <v>5212</v>
      </c>
      <c r="P1045" s="452">
        <v>38.5252950416572</v>
      </c>
      <c r="Q1045" s="452">
        <v>-90.332958793254</v>
      </c>
      <c r="R1045" s="452">
        <v>2.0</v>
      </c>
      <c r="U1045" s="452" t="s">
        <v>5213</v>
      </c>
      <c r="V1045" s="452" t="s">
        <v>5214</v>
      </c>
      <c r="W1045" s="452" t="s">
        <v>5105</v>
      </c>
      <c r="X1045" s="452" t="s">
        <v>8567</v>
      </c>
      <c r="Y1045" s="452" t="s">
        <v>5216</v>
      </c>
      <c r="Z1045" s="452" t="s">
        <v>498</v>
      </c>
      <c r="AA1045" s="452">
        <v>45092.0</v>
      </c>
      <c r="AC1045" s="452" t="s">
        <v>8568</v>
      </c>
      <c r="AD1045" s="452">
        <v>26.0</v>
      </c>
      <c r="AJ1045" s="452" t="s">
        <v>8569</v>
      </c>
    </row>
    <row r="1046" ht="15.75" customHeight="1">
      <c r="A1046" s="452">
        <v>11006.0</v>
      </c>
      <c r="B1046" s="452" t="s">
        <v>36</v>
      </c>
      <c r="C1046" s="452" t="s">
        <v>2757</v>
      </c>
      <c r="D1046" s="452" t="s">
        <v>8570</v>
      </c>
      <c r="E1046" s="452" t="s">
        <v>812</v>
      </c>
      <c r="G1046" s="452" t="s">
        <v>8565</v>
      </c>
      <c r="H1046" s="452" t="s">
        <v>8571</v>
      </c>
      <c r="I1046" s="452" t="s">
        <v>8572</v>
      </c>
      <c r="J1046" s="452" t="s">
        <v>8573</v>
      </c>
      <c r="K1046" s="452" t="s">
        <v>8574</v>
      </c>
      <c r="L1046" s="452" t="s">
        <v>263</v>
      </c>
      <c r="M1046" s="452" t="s">
        <v>420</v>
      </c>
      <c r="N1046" s="452">
        <v>84092.0</v>
      </c>
      <c r="O1046" s="452" t="s">
        <v>8575</v>
      </c>
      <c r="P1046" s="452">
        <v>40.5651593289916</v>
      </c>
      <c r="Q1046" s="452">
        <v>-111.828788093254</v>
      </c>
      <c r="R1046" s="452">
        <v>1.0</v>
      </c>
      <c r="U1046" s="452" t="s">
        <v>8576</v>
      </c>
      <c r="V1046" s="452" t="s">
        <v>8572</v>
      </c>
      <c r="W1046" s="452" t="s">
        <v>8577</v>
      </c>
      <c r="X1046" s="452" t="s">
        <v>8577</v>
      </c>
      <c r="Y1046" s="452" t="s">
        <v>3098</v>
      </c>
      <c r="Z1046" s="452" t="s">
        <v>498</v>
      </c>
      <c r="AA1046" s="452">
        <v>45092.0</v>
      </c>
      <c r="AB1046" s="452" t="s">
        <v>8578</v>
      </c>
      <c r="AC1046" s="452" t="s">
        <v>8579</v>
      </c>
      <c r="AD1046" s="452">
        <v>19.0</v>
      </c>
      <c r="AJ1046" s="452" t="s">
        <v>8580</v>
      </c>
    </row>
    <row r="1047" ht="15.75" customHeight="1">
      <c r="A1047" s="452">
        <v>11007.0</v>
      </c>
      <c r="B1047" s="452" t="s">
        <v>36</v>
      </c>
      <c r="C1047" s="452" t="s">
        <v>19</v>
      </c>
      <c r="D1047" s="452" t="s">
        <v>8581</v>
      </c>
      <c r="E1047" s="452" t="s">
        <v>1209</v>
      </c>
      <c r="G1047" s="452" t="s">
        <v>6633</v>
      </c>
      <c r="H1047" s="452" t="s">
        <v>6633</v>
      </c>
      <c r="I1047" s="452" t="s">
        <v>8582</v>
      </c>
      <c r="J1047" s="452" t="s">
        <v>8583</v>
      </c>
      <c r="K1047" s="452" t="s">
        <v>8584</v>
      </c>
      <c r="L1047" s="452" t="s">
        <v>22</v>
      </c>
      <c r="M1047" s="452" t="s">
        <v>618</v>
      </c>
      <c r="N1047" s="452" t="s">
        <v>8585</v>
      </c>
      <c r="O1047" s="452" t="s">
        <v>8586</v>
      </c>
      <c r="P1047" s="452">
        <v>45.4456782769939</v>
      </c>
      <c r="Q1047" s="452">
        <v>-73.8750202868265</v>
      </c>
      <c r="R1047" s="452">
        <v>20.0</v>
      </c>
      <c r="U1047" s="452" t="s">
        <v>8587</v>
      </c>
      <c r="V1047" s="452" t="s">
        <v>8582</v>
      </c>
      <c r="W1047" s="452" t="s">
        <v>8584</v>
      </c>
      <c r="X1047" s="452" t="s">
        <v>22</v>
      </c>
      <c r="Y1047" s="452" t="s">
        <v>618</v>
      </c>
      <c r="Z1047" s="452" t="s">
        <v>498</v>
      </c>
      <c r="AA1047" s="452">
        <v>44430.0</v>
      </c>
      <c r="AB1047" s="452" t="s">
        <v>8588</v>
      </c>
      <c r="AC1047" s="452" t="s">
        <v>8589</v>
      </c>
      <c r="AD1047" s="452">
        <v>21.0</v>
      </c>
      <c r="AJ1047" s="452" t="s">
        <v>8590</v>
      </c>
    </row>
    <row r="1048" ht="15.75" customHeight="1">
      <c r="A1048" s="452">
        <v>11008.0</v>
      </c>
      <c r="B1048" s="452" t="s">
        <v>36</v>
      </c>
      <c r="C1048" s="452" t="s">
        <v>19</v>
      </c>
      <c r="D1048" s="452" t="s">
        <v>8581</v>
      </c>
      <c r="E1048" s="452" t="s">
        <v>1209</v>
      </c>
      <c r="G1048" s="452" t="s">
        <v>571</v>
      </c>
      <c r="H1048" s="452" t="s">
        <v>1980</v>
      </c>
      <c r="I1048" s="452" t="s">
        <v>8582</v>
      </c>
      <c r="J1048" s="452" t="s">
        <v>8583</v>
      </c>
      <c r="K1048" s="452" t="s">
        <v>8584</v>
      </c>
      <c r="L1048" s="452" t="s">
        <v>22</v>
      </c>
      <c r="M1048" s="452" t="s">
        <v>618</v>
      </c>
      <c r="N1048" s="452" t="s">
        <v>8585</v>
      </c>
      <c r="O1048" s="452" t="s">
        <v>8586</v>
      </c>
      <c r="P1048" s="452">
        <v>45.4456782769939</v>
      </c>
      <c r="Q1048" s="452">
        <v>-73.8750202868265</v>
      </c>
      <c r="R1048" s="452">
        <v>20.0</v>
      </c>
      <c r="U1048" s="452" t="s">
        <v>8587</v>
      </c>
      <c r="V1048" s="452" t="s">
        <v>8582</v>
      </c>
      <c r="W1048" s="452" t="s">
        <v>8584</v>
      </c>
      <c r="X1048" s="452" t="s">
        <v>22</v>
      </c>
      <c r="Y1048" s="452" t="s">
        <v>618</v>
      </c>
      <c r="Z1048" s="452" t="s">
        <v>498</v>
      </c>
      <c r="AA1048" s="452">
        <v>44430.0</v>
      </c>
      <c r="AB1048" s="452" t="s">
        <v>8588</v>
      </c>
      <c r="AC1048" s="452" t="s">
        <v>8589</v>
      </c>
      <c r="AD1048" s="452">
        <v>21.0</v>
      </c>
      <c r="AJ1048" s="452" t="s">
        <v>8590</v>
      </c>
    </row>
    <row r="1049" ht="15.75" customHeight="1">
      <c r="A1049" s="452">
        <v>11009.0</v>
      </c>
      <c r="B1049" s="452" t="s">
        <v>36</v>
      </c>
      <c r="C1049" s="452" t="s">
        <v>19</v>
      </c>
      <c r="D1049" s="452" t="s">
        <v>8581</v>
      </c>
      <c r="E1049" s="452" t="s">
        <v>1209</v>
      </c>
      <c r="G1049" s="452" t="s">
        <v>571</v>
      </c>
      <c r="H1049" s="452" t="s">
        <v>2118</v>
      </c>
      <c r="I1049" s="452" t="s">
        <v>8582</v>
      </c>
      <c r="J1049" s="452" t="s">
        <v>8583</v>
      </c>
      <c r="K1049" s="452" t="s">
        <v>8584</v>
      </c>
      <c r="L1049" s="452" t="s">
        <v>22</v>
      </c>
      <c r="M1049" s="452" t="s">
        <v>618</v>
      </c>
      <c r="N1049" s="452" t="s">
        <v>8585</v>
      </c>
      <c r="O1049" s="452" t="s">
        <v>8586</v>
      </c>
      <c r="P1049" s="452">
        <v>45.4456782769939</v>
      </c>
      <c r="Q1049" s="452">
        <v>-73.8750202868265</v>
      </c>
      <c r="R1049" s="452">
        <v>20.0</v>
      </c>
      <c r="U1049" s="452" t="s">
        <v>8587</v>
      </c>
      <c r="V1049" s="452" t="s">
        <v>8582</v>
      </c>
      <c r="W1049" s="452" t="s">
        <v>8584</v>
      </c>
      <c r="X1049" s="452" t="s">
        <v>22</v>
      </c>
      <c r="Y1049" s="452" t="s">
        <v>618</v>
      </c>
      <c r="Z1049" s="452" t="s">
        <v>498</v>
      </c>
      <c r="AA1049" s="452">
        <v>44430.0</v>
      </c>
      <c r="AB1049" s="452" t="s">
        <v>8588</v>
      </c>
      <c r="AC1049" s="452" t="s">
        <v>8589</v>
      </c>
      <c r="AD1049" s="452">
        <v>21.0</v>
      </c>
      <c r="AJ1049" s="452" t="s">
        <v>8590</v>
      </c>
    </row>
    <row r="1050" ht="15.75" customHeight="1">
      <c r="A1050" s="452">
        <v>11010.0</v>
      </c>
      <c r="B1050" s="452" t="s">
        <v>36</v>
      </c>
      <c r="C1050" s="452" t="s">
        <v>19</v>
      </c>
      <c r="D1050" s="452" t="s">
        <v>8581</v>
      </c>
      <c r="E1050" s="452" t="s">
        <v>1209</v>
      </c>
      <c r="G1050" s="452" t="s">
        <v>571</v>
      </c>
      <c r="H1050" s="452" t="s">
        <v>8591</v>
      </c>
      <c r="I1050" s="452" t="s">
        <v>8582</v>
      </c>
      <c r="J1050" s="452" t="s">
        <v>8583</v>
      </c>
      <c r="K1050" s="452" t="s">
        <v>8584</v>
      </c>
      <c r="L1050" s="452" t="s">
        <v>22</v>
      </c>
      <c r="M1050" s="452" t="s">
        <v>618</v>
      </c>
      <c r="N1050" s="452" t="s">
        <v>8585</v>
      </c>
      <c r="O1050" s="452" t="s">
        <v>8586</v>
      </c>
      <c r="P1050" s="452">
        <v>45.4456782769939</v>
      </c>
      <c r="Q1050" s="452">
        <v>-73.8750202868265</v>
      </c>
      <c r="R1050" s="452">
        <v>20.0</v>
      </c>
      <c r="U1050" s="452" t="s">
        <v>8587</v>
      </c>
      <c r="V1050" s="452" t="s">
        <v>8582</v>
      </c>
      <c r="W1050" s="452" t="s">
        <v>8584</v>
      </c>
      <c r="X1050" s="452" t="s">
        <v>22</v>
      </c>
      <c r="Y1050" s="452" t="s">
        <v>618</v>
      </c>
      <c r="Z1050" s="452" t="s">
        <v>498</v>
      </c>
      <c r="AA1050" s="452">
        <v>44430.0</v>
      </c>
      <c r="AB1050" s="452" t="s">
        <v>8588</v>
      </c>
      <c r="AC1050" s="452" t="s">
        <v>8589</v>
      </c>
      <c r="AD1050" s="452">
        <v>21.0</v>
      </c>
      <c r="AJ1050" s="452" t="s">
        <v>8590</v>
      </c>
    </row>
    <row r="1051" ht="15.75" customHeight="1">
      <c r="A1051" s="452">
        <v>11011.0</v>
      </c>
      <c r="B1051" s="452" t="s">
        <v>36</v>
      </c>
      <c r="C1051" s="452" t="s">
        <v>19</v>
      </c>
      <c r="D1051" s="452" t="s">
        <v>8581</v>
      </c>
      <c r="E1051" s="452" t="s">
        <v>1209</v>
      </c>
      <c r="G1051" s="452" t="s">
        <v>571</v>
      </c>
      <c r="H1051" s="452" t="s">
        <v>2162</v>
      </c>
      <c r="I1051" s="452" t="s">
        <v>8582</v>
      </c>
      <c r="J1051" s="452" t="s">
        <v>8583</v>
      </c>
      <c r="K1051" s="452" t="s">
        <v>8584</v>
      </c>
      <c r="L1051" s="452" t="s">
        <v>22</v>
      </c>
      <c r="M1051" s="452" t="s">
        <v>618</v>
      </c>
      <c r="N1051" s="452" t="s">
        <v>8585</v>
      </c>
      <c r="O1051" s="452" t="s">
        <v>8586</v>
      </c>
      <c r="P1051" s="452">
        <v>45.4456782769939</v>
      </c>
      <c r="Q1051" s="452">
        <v>-73.8750202868265</v>
      </c>
      <c r="R1051" s="452">
        <v>20.0</v>
      </c>
      <c r="U1051" s="452" t="s">
        <v>8587</v>
      </c>
      <c r="V1051" s="452" t="s">
        <v>8582</v>
      </c>
      <c r="W1051" s="452" t="s">
        <v>8584</v>
      </c>
      <c r="X1051" s="452" t="s">
        <v>22</v>
      </c>
      <c r="Y1051" s="452" t="s">
        <v>618</v>
      </c>
      <c r="Z1051" s="452" t="s">
        <v>498</v>
      </c>
      <c r="AA1051" s="452">
        <v>44430.0</v>
      </c>
      <c r="AB1051" s="452" t="s">
        <v>8588</v>
      </c>
      <c r="AC1051" s="452" t="s">
        <v>8589</v>
      </c>
      <c r="AD1051" s="452">
        <v>21.0</v>
      </c>
      <c r="AJ1051" s="452" t="s">
        <v>8590</v>
      </c>
    </row>
    <row r="1052" ht="15.75" customHeight="1">
      <c r="A1052" s="452">
        <v>11012.0</v>
      </c>
      <c r="B1052" s="452" t="s">
        <v>36</v>
      </c>
      <c r="C1052" s="452" t="s">
        <v>19</v>
      </c>
      <c r="D1052" s="452" t="s">
        <v>8581</v>
      </c>
      <c r="E1052" s="452" t="s">
        <v>1209</v>
      </c>
      <c r="G1052" s="452" t="s">
        <v>2781</v>
      </c>
      <c r="H1052" s="452" t="s">
        <v>3766</v>
      </c>
      <c r="I1052" s="452" t="s">
        <v>8582</v>
      </c>
      <c r="J1052" s="452" t="s">
        <v>8583</v>
      </c>
      <c r="K1052" s="452" t="s">
        <v>8584</v>
      </c>
      <c r="L1052" s="452" t="s">
        <v>22</v>
      </c>
      <c r="M1052" s="452" t="s">
        <v>618</v>
      </c>
      <c r="N1052" s="452" t="s">
        <v>8585</v>
      </c>
      <c r="O1052" s="452" t="s">
        <v>8586</v>
      </c>
      <c r="P1052" s="452">
        <v>45.4456782769939</v>
      </c>
      <c r="Q1052" s="452">
        <v>-73.8750202868265</v>
      </c>
      <c r="R1052" s="452">
        <v>20.0</v>
      </c>
      <c r="U1052" s="452" t="s">
        <v>8587</v>
      </c>
      <c r="V1052" s="452" t="s">
        <v>8582</v>
      </c>
      <c r="W1052" s="452" t="s">
        <v>8584</v>
      </c>
      <c r="X1052" s="452" t="s">
        <v>22</v>
      </c>
      <c r="Y1052" s="452" t="s">
        <v>618</v>
      </c>
      <c r="Z1052" s="452" t="s">
        <v>498</v>
      </c>
      <c r="AA1052" s="452">
        <v>44430.0</v>
      </c>
      <c r="AB1052" s="452" t="s">
        <v>8588</v>
      </c>
      <c r="AC1052" s="452" t="s">
        <v>8589</v>
      </c>
      <c r="AD1052" s="452">
        <v>21.0</v>
      </c>
      <c r="AJ1052" s="452" t="s">
        <v>8590</v>
      </c>
    </row>
    <row r="1053" ht="15.75" customHeight="1">
      <c r="A1053" s="452">
        <v>11013.0</v>
      </c>
      <c r="B1053" s="452" t="s">
        <v>36</v>
      </c>
      <c r="C1053" s="452" t="s">
        <v>37</v>
      </c>
      <c r="D1053" s="452" t="s">
        <v>8592</v>
      </c>
      <c r="E1053" s="452" t="s">
        <v>1209</v>
      </c>
      <c r="G1053" s="452" t="s">
        <v>5855</v>
      </c>
      <c r="H1053" s="452" t="s">
        <v>8593</v>
      </c>
      <c r="I1053" s="452" t="s">
        <v>8594</v>
      </c>
      <c r="J1053" s="452" t="s">
        <v>8595</v>
      </c>
      <c r="K1053" s="452" t="s">
        <v>8596</v>
      </c>
      <c r="L1053" s="452" t="s">
        <v>86</v>
      </c>
      <c r="M1053" s="452" t="s">
        <v>420</v>
      </c>
      <c r="N1053" s="452">
        <v>60515.0</v>
      </c>
      <c r="O1053" s="452" t="s">
        <v>8597</v>
      </c>
      <c r="P1053" s="452">
        <v>41.8328471324666</v>
      </c>
      <c r="Q1053" s="452">
        <v>-88.005195915935</v>
      </c>
      <c r="R1053" s="452">
        <v>5000.0</v>
      </c>
      <c r="U1053" s="452" t="s">
        <v>8598</v>
      </c>
      <c r="V1053" s="452" t="s">
        <v>8594</v>
      </c>
      <c r="W1053" s="452" t="s">
        <v>8599</v>
      </c>
      <c r="X1053" s="452" t="s">
        <v>86</v>
      </c>
      <c r="Y1053" s="452" t="s">
        <v>420</v>
      </c>
      <c r="Z1053" s="452" t="s">
        <v>3464</v>
      </c>
      <c r="AB1053" s="452" t="s">
        <v>8600</v>
      </c>
      <c r="AC1053" s="452" t="s">
        <v>8601</v>
      </c>
      <c r="AD1053" s="452">
        <v>24.0</v>
      </c>
      <c r="AE1053" s="452" t="s">
        <v>8602</v>
      </c>
      <c r="AJ1053" s="452" t="s">
        <v>8594</v>
      </c>
    </row>
    <row r="1054" ht="15.75" customHeight="1">
      <c r="A1054" s="452">
        <v>11014.0</v>
      </c>
      <c r="B1054" s="452" t="s">
        <v>36</v>
      </c>
      <c r="C1054" s="452" t="s">
        <v>19</v>
      </c>
      <c r="D1054" s="452" t="s">
        <v>8603</v>
      </c>
      <c r="E1054" s="452" t="s">
        <v>812</v>
      </c>
      <c r="G1054" s="452" t="s">
        <v>1285</v>
      </c>
      <c r="H1054" s="452" t="s">
        <v>2162</v>
      </c>
      <c r="I1054" s="452" t="s">
        <v>8604</v>
      </c>
      <c r="J1054" s="452" t="s">
        <v>8605</v>
      </c>
      <c r="K1054" s="452" t="s">
        <v>8606</v>
      </c>
      <c r="L1054" s="452" t="s">
        <v>1338</v>
      </c>
      <c r="M1054" s="452" t="s">
        <v>420</v>
      </c>
      <c r="N1054" s="452">
        <v>83858.0</v>
      </c>
      <c r="O1054" s="452" t="s">
        <v>8607</v>
      </c>
      <c r="P1054" s="452">
        <v>47.7995294478045</v>
      </c>
      <c r="Q1054" s="452">
        <v>-116.890487086329</v>
      </c>
      <c r="R1054" s="452">
        <v>20.0</v>
      </c>
      <c r="U1054" s="452" t="s">
        <v>8603</v>
      </c>
      <c r="V1054" s="452" t="s">
        <v>8604</v>
      </c>
      <c r="W1054" s="452" t="s">
        <v>8606</v>
      </c>
      <c r="X1054" s="452" t="s">
        <v>1338</v>
      </c>
      <c r="Y1054" s="452" t="s">
        <v>420</v>
      </c>
      <c r="Z1054" s="452" t="s">
        <v>498</v>
      </c>
      <c r="AA1054" s="452">
        <v>44435.0</v>
      </c>
      <c r="AB1054" s="452" t="s">
        <v>8608</v>
      </c>
      <c r="AC1054" s="452" t="s">
        <v>8609</v>
      </c>
      <c r="AD1054" s="452">
        <v>28.0</v>
      </c>
      <c r="AE1054" s="452" t="s">
        <v>8610</v>
      </c>
    </row>
    <row r="1055" ht="15.75" customHeight="1">
      <c r="A1055" s="452">
        <v>11015.0</v>
      </c>
      <c r="B1055" s="452" t="s">
        <v>36</v>
      </c>
      <c r="C1055" s="452" t="s">
        <v>19</v>
      </c>
      <c r="D1055" s="452" t="s">
        <v>8603</v>
      </c>
      <c r="E1055" s="452" t="s">
        <v>812</v>
      </c>
      <c r="G1055" s="452" t="s">
        <v>2012</v>
      </c>
      <c r="H1055" s="452" t="s">
        <v>1944</v>
      </c>
      <c r="I1055" s="452" t="s">
        <v>8604</v>
      </c>
      <c r="J1055" s="452" t="s">
        <v>8605</v>
      </c>
      <c r="K1055" s="452" t="s">
        <v>8606</v>
      </c>
      <c r="L1055" s="452" t="s">
        <v>1338</v>
      </c>
      <c r="M1055" s="452" t="s">
        <v>420</v>
      </c>
      <c r="N1055" s="452">
        <v>83858.0</v>
      </c>
      <c r="O1055" s="452" t="s">
        <v>8607</v>
      </c>
      <c r="P1055" s="452">
        <v>47.7995294478045</v>
      </c>
      <c r="Q1055" s="452">
        <v>-116.890487086329</v>
      </c>
      <c r="R1055" s="452">
        <v>20.0</v>
      </c>
      <c r="U1055" s="452" t="s">
        <v>8603</v>
      </c>
      <c r="V1055" s="452" t="s">
        <v>8604</v>
      </c>
      <c r="W1055" s="452" t="s">
        <v>8606</v>
      </c>
      <c r="X1055" s="452" t="s">
        <v>1338</v>
      </c>
      <c r="Y1055" s="452" t="s">
        <v>420</v>
      </c>
      <c r="Z1055" s="452" t="s">
        <v>498</v>
      </c>
      <c r="AA1055" s="452">
        <v>44435.0</v>
      </c>
      <c r="AB1055" s="452" t="s">
        <v>8608</v>
      </c>
      <c r="AC1055" s="452" t="s">
        <v>8609</v>
      </c>
      <c r="AD1055" s="452">
        <v>28.0</v>
      </c>
      <c r="AE1055" s="452" t="s">
        <v>8610</v>
      </c>
    </row>
    <row r="1056" ht="15.75" customHeight="1">
      <c r="A1056" s="452">
        <v>11016.0</v>
      </c>
      <c r="B1056" s="452" t="s">
        <v>36</v>
      </c>
      <c r="C1056" s="452" t="s">
        <v>19</v>
      </c>
      <c r="D1056" s="452" t="s">
        <v>8603</v>
      </c>
      <c r="E1056" s="452" t="s">
        <v>812</v>
      </c>
      <c r="G1056" s="452" t="s">
        <v>1483</v>
      </c>
      <c r="H1056" s="452" t="s">
        <v>1980</v>
      </c>
      <c r="I1056" s="452" t="s">
        <v>8604</v>
      </c>
      <c r="J1056" s="452" t="s">
        <v>8605</v>
      </c>
      <c r="K1056" s="452" t="s">
        <v>8606</v>
      </c>
      <c r="L1056" s="452" t="s">
        <v>1338</v>
      </c>
      <c r="M1056" s="452" t="s">
        <v>420</v>
      </c>
      <c r="N1056" s="452">
        <v>83858.0</v>
      </c>
      <c r="O1056" s="452" t="s">
        <v>8607</v>
      </c>
      <c r="P1056" s="452">
        <v>47.7995294478045</v>
      </c>
      <c r="Q1056" s="452">
        <v>-116.890487086329</v>
      </c>
      <c r="R1056" s="452">
        <v>20.0</v>
      </c>
      <c r="U1056" s="452" t="s">
        <v>8603</v>
      </c>
      <c r="V1056" s="452" t="s">
        <v>8604</v>
      </c>
      <c r="W1056" s="452" t="s">
        <v>8606</v>
      </c>
      <c r="X1056" s="452" t="s">
        <v>1338</v>
      </c>
      <c r="Y1056" s="452" t="s">
        <v>420</v>
      </c>
      <c r="Z1056" s="452" t="s">
        <v>498</v>
      </c>
      <c r="AA1056" s="452">
        <v>44435.0</v>
      </c>
      <c r="AB1056" s="452" t="s">
        <v>8608</v>
      </c>
      <c r="AC1056" s="452" t="s">
        <v>8609</v>
      </c>
      <c r="AD1056" s="452">
        <v>28.0</v>
      </c>
      <c r="AE1056" s="452" t="s">
        <v>8610</v>
      </c>
    </row>
    <row r="1057" ht="15.75" customHeight="1">
      <c r="A1057" s="452">
        <v>11017.0</v>
      </c>
      <c r="B1057" s="452" t="s">
        <v>36</v>
      </c>
      <c r="C1057" s="452" t="s">
        <v>19</v>
      </c>
      <c r="D1057" s="452" t="s">
        <v>8603</v>
      </c>
      <c r="E1057" s="452" t="s">
        <v>812</v>
      </c>
      <c r="G1057" s="452" t="s">
        <v>1483</v>
      </c>
      <c r="H1057" s="452" t="s">
        <v>8591</v>
      </c>
      <c r="I1057" s="452" t="s">
        <v>8604</v>
      </c>
      <c r="J1057" s="452" t="s">
        <v>8605</v>
      </c>
      <c r="K1057" s="452" t="s">
        <v>8606</v>
      </c>
      <c r="L1057" s="452" t="s">
        <v>1338</v>
      </c>
      <c r="M1057" s="452" t="s">
        <v>420</v>
      </c>
      <c r="N1057" s="452">
        <v>83858.0</v>
      </c>
      <c r="O1057" s="452" t="s">
        <v>8607</v>
      </c>
      <c r="P1057" s="452">
        <v>47.7995294478045</v>
      </c>
      <c r="Q1057" s="452">
        <v>-116.890487086329</v>
      </c>
      <c r="R1057" s="452">
        <v>20.0</v>
      </c>
      <c r="U1057" s="452" t="s">
        <v>8603</v>
      </c>
      <c r="V1057" s="452" t="s">
        <v>8604</v>
      </c>
      <c r="W1057" s="452" t="s">
        <v>8606</v>
      </c>
      <c r="X1057" s="452" t="s">
        <v>1338</v>
      </c>
      <c r="Y1057" s="452" t="s">
        <v>420</v>
      </c>
      <c r="Z1057" s="452" t="s">
        <v>498</v>
      </c>
      <c r="AA1057" s="452">
        <v>44435.0</v>
      </c>
      <c r="AB1057" s="452" t="s">
        <v>8608</v>
      </c>
      <c r="AC1057" s="452" t="s">
        <v>8609</v>
      </c>
      <c r="AD1057" s="452">
        <v>28.0</v>
      </c>
      <c r="AE1057" s="452" t="s">
        <v>8610</v>
      </c>
    </row>
    <row r="1058" ht="15.75" customHeight="1">
      <c r="A1058" s="452">
        <v>11018.0</v>
      </c>
      <c r="B1058" s="452" t="s">
        <v>36</v>
      </c>
      <c r="C1058" s="452" t="s">
        <v>19</v>
      </c>
      <c r="D1058" s="452" t="s">
        <v>8603</v>
      </c>
      <c r="E1058" s="452" t="s">
        <v>812</v>
      </c>
      <c r="G1058" s="452" t="s">
        <v>1483</v>
      </c>
      <c r="H1058" s="452" t="s">
        <v>2162</v>
      </c>
      <c r="I1058" s="452" t="s">
        <v>8604</v>
      </c>
      <c r="J1058" s="452" t="s">
        <v>8605</v>
      </c>
      <c r="K1058" s="452" t="s">
        <v>8606</v>
      </c>
      <c r="L1058" s="452" t="s">
        <v>1338</v>
      </c>
      <c r="M1058" s="452" t="s">
        <v>420</v>
      </c>
      <c r="N1058" s="452">
        <v>83858.0</v>
      </c>
      <c r="O1058" s="452" t="s">
        <v>8607</v>
      </c>
      <c r="P1058" s="452">
        <v>47.7995294478045</v>
      </c>
      <c r="Q1058" s="452">
        <v>-116.890487086329</v>
      </c>
      <c r="R1058" s="452">
        <v>20.0</v>
      </c>
      <c r="U1058" s="452" t="s">
        <v>8603</v>
      </c>
      <c r="V1058" s="452" t="s">
        <v>8604</v>
      </c>
      <c r="W1058" s="452" t="s">
        <v>8606</v>
      </c>
      <c r="X1058" s="452" t="s">
        <v>1338</v>
      </c>
      <c r="Y1058" s="452" t="s">
        <v>420</v>
      </c>
      <c r="Z1058" s="452" t="s">
        <v>498</v>
      </c>
      <c r="AA1058" s="452">
        <v>44435.0</v>
      </c>
      <c r="AB1058" s="452" t="s">
        <v>8608</v>
      </c>
      <c r="AC1058" s="452" t="s">
        <v>8609</v>
      </c>
      <c r="AD1058" s="452">
        <v>28.0</v>
      </c>
      <c r="AE1058" s="452" t="s">
        <v>8610</v>
      </c>
    </row>
    <row r="1059" ht="15.75" customHeight="1">
      <c r="A1059" s="452">
        <v>11019.0</v>
      </c>
      <c r="B1059" s="452" t="s">
        <v>36</v>
      </c>
      <c r="C1059" s="452" t="s">
        <v>19</v>
      </c>
      <c r="D1059" s="452" t="s">
        <v>8603</v>
      </c>
      <c r="E1059" s="452" t="s">
        <v>812</v>
      </c>
      <c r="G1059" s="452" t="s">
        <v>1483</v>
      </c>
      <c r="H1059" s="452" t="s">
        <v>1944</v>
      </c>
      <c r="I1059" s="452" t="s">
        <v>8604</v>
      </c>
      <c r="J1059" s="452" t="s">
        <v>8605</v>
      </c>
      <c r="K1059" s="452" t="s">
        <v>8606</v>
      </c>
      <c r="L1059" s="452" t="s">
        <v>1338</v>
      </c>
      <c r="M1059" s="452" t="s">
        <v>420</v>
      </c>
      <c r="N1059" s="452">
        <v>83858.0</v>
      </c>
      <c r="O1059" s="452" t="s">
        <v>8607</v>
      </c>
      <c r="P1059" s="452">
        <v>47.7995294478045</v>
      </c>
      <c r="Q1059" s="452">
        <v>-116.890487086329</v>
      </c>
      <c r="R1059" s="452">
        <v>20.0</v>
      </c>
      <c r="U1059" s="452" t="s">
        <v>8603</v>
      </c>
      <c r="V1059" s="452" t="s">
        <v>8604</v>
      </c>
      <c r="W1059" s="452" t="s">
        <v>8606</v>
      </c>
      <c r="X1059" s="452" t="s">
        <v>1338</v>
      </c>
      <c r="Y1059" s="452" t="s">
        <v>420</v>
      </c>
      <c r="Z1059" s="452" t="s">
        <v>498</v>
      </c>
      <c r="AA1059" s="452">
        <v>44435.0</v>
      </c>
      <c r="AB1059" s="452" t="s">
        <v>8608</v>
      </c>
      <c r="AC1059" s="452" t="s">
        <v>8609</v>
      </c>
      <c r="AD1059" s="452">
        <v>28.0</v>
      </c>
      <c r="AE1059" s="452" t="s">
        <v>8610</v>
      </c>
    </row>
    <row r="1060" ht="15.75" customHeight="1">
      <c r="A1060" s="452">
        <v>11020.0</v>
      </c>
      <c r="B1060" s="452" t="s">
        <v>36</v>
      </c>
      <c r="C1060" s="452" t="s">
        <v>19</v>
      </c>
      <c r="D1060" s="452" t="s">
        <v>8603</v>
      </c>
      <c r="E1060" s="452" t="s">
        <v>812</v>
      </c>
      <c r="G1060" s="452" t="s">
        <v>8611</v>
      </c>
      <c r="H1060" s="452" t="s">
        <v>8612</v>
      </c>
      <c r="I1060" s="452" t="s">
        <v>8604</v>
      </c>
      <c r="J1060" s="452" t="s">
        <v>8605</v>
      </c>
      <c r="K1060" s="452" t="s">
        <v>8606</v>
      </c>
      <c r="L1060" s="452" t="s">
        <v>1338</v>
      </c>
      <c r="M1060" s="452" t="s">
        <v>420</v>
      </c>
      <c r="N1060" s="452">
        <v>83858.0</v>
      </c>
      <c r="O1060" s="452" t="s">
        <v>8607</v>
      </c>
      <c r="P1060" s="452">
        <v>47.7995294478045</v>
      </c>
      <c r="Q1060" s="452">
        <v>-116.890487086329</v>
      </c>
      <c r="R1060" s="452">
        <v>20.0</v>
      </c>
      <c r="U1060" s="452" t="s">
        <v>8603</v>
      </c>
      <c r="V1060" s="452" t="s">
        <v>8604</v>
      </c>
      <c r="W1060" s="452" t="s">
        <v>8606</v>
      </c>
      <c r="X1060" s="452" t="s">
        <v>1338</v>
      </c>
      <c r="Y1060" s="452" t="s">
        <v>420</v>
      </c>
      <c r="Z1060" s="452" t="s">
        <v>498</v>
      </c>
      <c r="AA1060" s="452">
        <v>44435.0</v>
      </c>
      <c r="AB1060" s="452" t="s">
        <v>8608</v>
      </c>
      <c r="AC1060" s="452" t="s">
        <v>8609</v>
      </c>
      <c r="AD1060" s="452">
        <v>28.0</v>
      </c>
      <c r="AE1060" s="452" t="s">
        <v>8610</v>
      </c>
    </row>
    <row r="1061" ht="15.75" customHeight="1">
      <c r="A1061" s="452">
        <v>11021.0</v>
      </c>
      <c r="B1061" s="452" t="s">
        <v>36</v>
      </c>
      <c r="C1061" s="452" t="s">
        <v>19</v>
      </c>
      <c r="D1061" s="452" t="s">
        <v>4975</v>
      </c>
      <c r="E1061" s="452" t="s">
        <v>812</v>
      </c>
      <c r="G1061" s="452" t="s">
        <v>2086</v>
      </c>
      <c r="H1061" s="452" t="s">
        <v>1944</v>
      </c>
      <c r="I1061" s="452" t="s">
        <v>4976</v>
      </c>
      <c r="J1061" s="452" t="s">
        <v>4977</v>
      </c>
      <c r="K1061" s="452" t="s">
        <v>4978</v>
      </c>
      <c r="L1061" s="452" t="s">
        <v>26</v>
      </c>
      <c r="M1061" s="452" t="s">
        <v>420</v>
      </c>
      <c r="N1061" s="452">
        <v>92688.0</v>
      </c>
      <c r="O1061" s="452" t="s">
        <v>8613</v>
      </c>
      <c r="P1061" s="452">
        <v>33.6370993943881</v>
      </c>
      <c r="Q1061" s="452">
        <v>-117.602319545141</v>
      </c>
      <c r="R1061" s="452">
        <v>30.0</v>
      </c>
      <c r="U1061" s="452" t="s">
        <v>4980</v>
      </c>
      <c r="V1061" s="452" t="s">
        <v>4981</v>
      </c>
      <c r="W1061" s="452" t="s">
        <v>4978</v>
      </c>
      <c r="X1061" s="452" t="s">
        <v>26</v>
      </c>
      <c r="Y1061" s="452" t="s">
        <v>420</v>
      </c>
      <c r="Z1061" s="452" t="s">
        <v>498</v>
      </c>
      <c r="AA1061" s="452">
        <v>44435.0</v>
      </c>
      <c r="AB1061" s="452" t="s">
        <v>8614</v>
      </c>
      <c r="AC1061" s="452" t="s">
        <v>8615</v>
      </c>
      <c r="AD1061" s="452">
        <v>23.0</v>
      </c>
      <c r="AJ1061" s="452" t="s">
        <v>4984</v>
      </c>
    </row>
    <row r="1062" ht="15.75" customHeight="1">
      <c r="A1062" s="452">
        <v>12001.0</v>
      </c>
      <c r="B1062" s="452" t="s">
        <v>36</v>
      </c>
      <c r="C1062" s="452" t="s">
        <v>2757</v>
      </c>
      <c r="D1062" s="452" t="s">
        <v>8616</v>
      </c>
      <c r="E1062" s="452" t="s">
        <v>1209</v>
      </c>
      <c r="G1062" s="452" t="s">
        <v>7159</v>
      </c>
      <c r="H1062" s="452" t="s">
        <v>8617</v>
      </c>
      <c r="I1062" s="452" t="s">
        <v>8618</v>
      </c>
      <c r="J1062" s="452" t="s">
        <v>8619</v>
      </c>
      <c r="K1062" s="452" t="s">
        <v>3039</v>
      </c>
      <c r="M1062" s="452" t="s">
        <v>2098</v>
      </c>
      <c r="N1062" s="452" t="s">
        <v>8620</v>
      </c>
      <c r="U1062" s="452" t="s">
        <v>8616</v>
      </c>
      <c r="V1062" s="452" t="s">
        <v>8618</v>
      </c>
      <c r="W1062" s="452" t="s">
        <v>3039</v>
      </c>
      <c r="X1062" s="452" t="s">
        <v>2098</v>
      </c>
      <c r="Y1062" s="452" t="s">
        <v>2098</v>
      </c>
      <c r="AB1062" s="452" t="s">
        <v>8621</v>
      </c>
      <c r="AC1062" s="452" t="s">
        <v>8622</v>
      </c>
      <c r="AD1062" s="452">
        <v>30.0</v>
      </c>
      <c r="AK1062" s="452" t="s">
        <v>8623</v>
      </c>
    </row>
    <row r="1063" ht="15.75" customHeight="1">
      <c r="A1063" s="452">
        <v>12002.0</v>
      </c>
      <c r="B1063" s="452" t="s">
        <v>36</v>
      </c>
      <c r="C1063" s="452" t="s">
        <v>2757</v>
      </c>
      <c r="D1063" s="452" t="s">
        <v>8624</v>
      </c>
      <c r="E1063" s="452" t="s">
        <v>1209</v>
      </c>
      <c r="G1063" s="452" t="s">
        <v>8625</v>
      </c>
      <c r="H1063" s="452" t="s">
        <v>8626</v>
      </c>
      <c r="I1063" s="452" t="s">
        <v>8627</v>
      </c>
      <c r="J1063" s="452" t="s">
        <v>8628</v>
      </c>
      <c r="K1063" s="452" t="s">
        <v>1509</v>
      </c>
      <c r="L1063" s="452" t="s">
        <v>70</v>
      </c>
      <c r="M1063" s="452" t="s">
        <v>420</v>
      </c>
      <c r="N1063" s="452">
        <v>85016.0</v>
      </c>
      <c r="O1063" s="452">
        <v>6.0270719E9</v>
      </c>
      <c r="P1063" s="452">
        <v>33.508058</v>
      </c>
      <c r="Q1063" s="452">
        <v>-112.0288193</v>
      </c>
      <c r="R1063" s="452">
        <v>4000.0</v>
      </c>
      <c r="U1063" s="452" t="s">
        <v>8629</v>
      </c>
      <c r="V1063" s="452" t="s">
        <v>8627</v>
      </c>
      <c r="W1063" s="452" t="s">
        <v>8630</v>
      </c>
      <c r="X1063" s="452" t="s">
        <v>26</v>
      </c>
      <c r="Y1063" s="452" t="s">
        <v>6311</v>
      </c>
      <c r="AB1063" s="452" t="s">
        <v>8621</v>
      </c>
      <c r="AC1063" s="452" t="s">
        <v>8631</v>
      </c>
      <c r="AD1063" s="452">
        <v>30.0</v>
      </c>
      <c r="AK1063" s="452" t="s">
        <v>8632</v>
      </c>
    </row>
    <row r="1064" ht="15.75" customHeight="1">
      <c r="A1064" s="452">
        <v>12003.0</v>
      </c>
      <c r="B1064" s="452" t="s">
        <v>36</v>
      </c>
      <c r="C1064" s="452" t="s">
        <v>2757</v>
      </c>
      <c r="D1064" s="452" t="s">
        <v>8633</v>
      </c>
      <c r="E1064" s="452" t="s">
        <v>1209</v>
      </c>
      <c r="G1064" s="452" t="s">
        <v>8634</v>
      </c>
      <c r="H1064" s="452" t="s">
        <v>8635</v>
      </c>
      <c r="I1064" s="452" t="s">
        <v>8636</v>
      </c>
      <c r="J1064" s="452" t="s">
        <v>8637</v>
      </c>
      <c r="K1064" s="452" t="s">
        <v>8638</v>
      </c>
      <c r="L1064" s="452" t="s">
        <v>80</v>
      </c>
      <c r="M1064" s="452" t="s">
        <v>420</v>
      </c>
      <c r="N1064" s="452">
        <v>20110.0</v>
      </c>
      <c r="O1064" s="452" t="s">
        <v>8639</v>
      </c>
      <c r="P1064" s="452">
        <v>38.7515982</v>
      </c>
      <c r="Q1064" s="452">
        <v>-77.4727528</v>
      </c>
      <c r="R1064" s="452">
        <v>25.0</v>
      </c>
      <c r="U1064" s="452" t="s">
        <v>8633</v>
      </c>
      <c r="V1064" s="452" t="s">
        <v>8636</v>
      </c>
      <c r="W1064" s="452" t="s">
        <v>8638</v>
      </c>
      <c r="X1064" s="452" t="s">
        <v>80</v>
      </c>
      <c r="Y1064" s="452" t="s">
        <v>6311</v>
      </c>
      <c r="AB1064" s="452" t="s">
        <v>8621</v>
      </c>
      <c r="AC1064" s="452" t="s">
        <v>8640</v>
      </c>
      <c r="AD1064" s="452">
        <v>16.0</v>
      </c>
      <c r="AE1064" s="452" t="s">
        <v>8641</v>
      </c>
      <c r="AJ1064" s="452" t="s">
        <v>8642</v>
      </c>
      <c r="AK1064" s="452" t="s">
        <v>8643</v>
      </c>
    </row>
    <row r="1065" ht="15.75" customHeight="1">
      <c r="A1065" s="452">
        <v>12004.0</v>
      </c>
      <c r="B1065" s="452" t="s">
        <v>36</v>
      </c>
      <c r="C1065" s="452" t="s">
        <v>2757</v>
      </c>
      <c r="D1065" s="452" t="s">
        <v>8644</v>
      </c>
      <c r="E1065" s="452" t="s">
        <v>1209</v>
      </c>
      <c r="G1065" s="452" t="s">
        <v>6440</v>
      </c>
      <c r="H1065" s="452" t="s">
        <v>6736</v>
      </c>
      <c r="I1065" s="452" t="s">
        <v>8645</v>
      </c>
      <c r="J1065" s="452" t="s">
        <v>8646</v>
      </c>
      <c r="K1065" s="452" t="s">
        <v>8647</v>
      </c>
      <c r="L1065" s="452" t="s">
        <v>78</v>
      </c>
      <c r="M1065" s="452" t="s">
        <v>420</v>
      </c>
      <c r="N1065" s="452">
        <v>42141.0</v>
      </c>
      <c r="O1065" s="452" t="s">
        <v>8648</v>
      </c>
      <c r="P1065" s="452">
        <v>36.995319</v>
      </c>
      <c r="Q1065" s="452">
        <v>-85.91186</v>
      </c>
      <c r="U1065" s="452" t="s">
        <v>8644</v>
      </c>
      <c r="V1065" s="452" t="s">
        <v>8645</v>
      </c>
      <c r="W1065" s="452" t="s">
        <v>8647</v>
      </c>
      <c r="X1065" s="452" t="s">
        <v>78</v>
      </c>
      <c r="Y1065" s="452" t="s">
        <v>420</v>
      </c>
      <c r="AB1065" s="452" t="s">
        <v>8649</v>
      </c>
      <c r="AC1065" s="452" t="s">
        <v>8650</v>
      </c>
      <c r="AD1065" s="452">
        <v>25.0</v>
      </c>
    </row>
    <row r="1066" ht="15.75" customHeight="1">
      <c r="A1066" s="452">
        <v>12005.0</v>
      </c>
      <c r="B1066" s="452" t="s">
        <v>36</v>
      </c>
      <c r="C1066" s="452" t="s">
        <v>2757</v>
      </c>
      <c r="D1066" s="452" t="s">
        <v>8651</v>
      </c>
      <c r="E1066" s="452" t="s">
        <v>1209</v>
      </c>
      <c r="G1066" s="452" t="s">
        <v>8652</v>
      </c>
      <c r="H1066" s="452" t="s">
        <v>8653</v>
      </c>
      <c r="I1066" s="452" t="s">
        <v>8654</v>
      </c>
      <c r="J1066" s="452" t="s">
        <v>8655</v>
      </c>
      <c r="K1066" s="452" t="s">
        <v>940</v>
      </c>
      <c r="L1066" s="452" t="s">
        <v>26</v>
      </c>
      <c r="M1066" s="452" t="s">
        <v>420</v>
      </c>
      <c r="N1066" s="452">
        <v>94102.0</v>
      </c>
      <c r="O1066" s="452" t="s">
        <v>8656</v>
      </c>
      <c r="P1066" s="452">
        <v>37.779476</v>
      </c>
      <c r="Q1066" s="452">
        <v>-122.414482</v>
      </c>
      <c r="R1066" s="452">
        <v>133.0</v>
      </c>
      <c r="U1066" s="452" t="s">
        <v>8657</v>
      </c>
      <c r="V1066" s="452" t="s">
        <v>8654</v>
      </c>
      <c r="W1066" s="452" t="s">
        <v>3039</v>
      </c>
      <c r="X1066" s="452" t="s">
        <v>8658</v>
      </c>
      <c r="Y1066" s="452" t="s">
        <v>2098</v>
      </c>
      <c r="AB1066" s="452" t="s">
        <v>8659</v>
      </c>
      <c r="AC1066" s="452" t="s">
        <v>8660</v>
      </c>
      <c r="AD1066" s="452">
        <v>23.0</v>
      </c>
      <c r="AE1066" s="452" t="s">
        <v>8661</v>
      </c>
      <c r="AJ1066" s="452" t="s">
        <v>8662</v>
      </c>
    </row>
    <row r="1067" ht="15.75" customHeight="1">
      <c r="A1067" s="452">
        <v>12006.0</v>
      </c>
      <c r="B1067" s="452" t="s">
        <v>36</v>
      </c>
      <c r="C1067" s="452" t="s">
        <v>2757</v>
      </c>
      <c r="D1067" s="452" t="s">
        <v>8663</v>
      </c>
      <c r="E1067" s="452" t="s">
        <v>1209</v>
      </c>
      <c r="G1067" s="452" t="s">
        <v>8664</v>
      </c>
      <c r="H1067" s="452" t="s">
        <v>8665</v>
      </c>
      <c r="I1067" s="452" t="s">
        <v>8666</v>
      </c>
      <c r="J1067" s="452" t="s">
        <v>8667</v>
      </c>
      <c r="K1067" s="452" t="s">
        <v>1499</v>
      </c>
      <c r="L1067" s="452" t="s">
        <v>86</v>
      </c>
      <c r="M1067" s="452" t="s">
        <v>420</v>
      </c>
      <c r="N1067" s="452">
        <v>60532.0</v>
      </c>
      <c r="O1067" s="452" t="s">
        <v>8668</v>
      </c>
      <c r="P1067" s="452">
        <v>41.8079173</v>
      </c>
      <c r="Q1067" s="452">
        <v>-88.0555461</v>
      </c>
      <c r="R1067" s="452">
        <v>10.0</v>
      </c>
      <c r="U1067" s="452" t="s">
        <v>8663</v>
      </c>
      <c r="V1067" s="452" t="s">
        <v>8666</v>
      </c>
      <c r="W1067" s="452" t="s">
        <v>1499</v>
      </c>
      <c r="X1067" s="452" t="s">
        <v>86</v>
      </c>
      <c r="Y1067" s="452" t="s">
        <v>6311</v>
      </c>
      <c r="AB1067" s="452" t="s">
        <v>8621</v>
      </c>
      <c r="AC1067" s="452" t="s">
        <v>8669</v>
      </c>
      <c r="AD1067" s="452">
        <v>29.0</v>
      </c>
      <c r="AE1067" s="452" t="s">
        <v>8670</v>
      </c>
    </row>
    <row r="1068" ht="15.75" customHeight="1">
      <c r="A1068" s="452">
        <v>12007.0</v>
      </c>
      <c r="B1068" s="452" t="s">
        <v>36</v>
      </c>
      <c r="C1068" s="452" t="s">
        <v>2757</v>
      </c>
      <c r="D1068" s="452" t="s">
        <v>8671</v>
      </c>
      <c r="E1068" s="452" t="s">
        <v>1209</v>
      </c>
      <c r="G1068" s="452" t="s">
        <v>7159</v>
      </c>
      <c r="H1068" s="452" t="s">
        <v>8617</v>
      </c>
      <c r="I1068" s="452" t="s">
        <v>8672</v>
      </c>
      <c r="J1068" s="452" t="s">
        <v>8673</v>
      </c>
      <c r="K1068" s="452" t="s">
        <v>1085</v>
      </c>
      <c r="L1068" s="452" t="s">
        <v>42</v>
      </c>
      <c r="M1068" s="452" t="s">
        <v>420</v>
      </c>
      <c r="N1068" s="452">
        <v>48226.0</v>
      </c>
      <c r="O1068" s="452" t="s">
        <v>8674</v>
      </c>
      <c r="P1068" s="452">
        <v>42.3284697</v>
      </c>
      <c r="Q1068" s="452">
        <v>-83.0466134</v>
      </c>
      <c r="R1068" s="452">
        <v>235.0</v>
      </c>
      <c r="U1068" s="452" t="s">
        <v>8675</v>
      </c>
      <c r="V1068" s="452" t="s">
        <v>8676</v>
      </c>
      <c r="W1068" s="452" t="s">
        <v>1085</v>
      </c>
      <c r="X1068" s="452" t="s">
        <v>42</v>
      </c>
      <c r="Y1068" s="452" t="s">
        <v>6311</v>
      </c>
      <c r="AB1068" s="452" t="s">
        <v>8621</v>
      </c>
      <c r="AC1068" s="452" t="s">
        <v>8677</v>
      </c>
      <c r="AD1068" s="452">
        <v>29.0</v>
      </c>
      <c r="AE1068" s="452" t="s">
        <v>8678</v>
      </c>
      <c r="AK1068" s="452" t="s">
        <v>8679</v>
      </c>
    </row>
    <row r="1069" ht="15.75" customHeight="1">
      <c r="A1069" s="452">
        <v>12008.0</v>
      </c>
      <c r="B1069" s="452" t="s">
        <v>36</v>
      </c>
      <c r="C1069" s="452" t="s">
        <v>2757</v>
      </c>
      <c r="D1069" s="452" t="s">
        <v>8680</v>
      </c>
      <c r="E1069" s="452" t="s">
        <v>1209</v>
      </c>
      <c r="G1069" s="452" t="s">
        <v>8681</v>
      </c>
      <c r="H1069" s="452" t="s">
        <v>8682</v>
      </c>
      <c r="I1069" s="452" t="s">
        <v>8683</v>
      </c>
      <c r="J1069" s="452" t="s">
        <v>8684</v>
      </c>
      <c r="K1069" s="452" t="s">
        <v>8685</v>
      </c>
      <c r="L1069" s="452" t="s">
        <v>106</v>
      </c>
      <c r="M1069" s="452" t="s">
        <v>420</v>
      </c>
      <c r="N1069" s="452">
        <v>10013.0</v>
      </c>
      <c r="O1069" s="452" t="s">
        <v>8686</v>
      </c>
      <c r="P1069" s="452">
        <v>40.7264774859164</v>
      </c>
      <c r="Q1069" s="452">
        <v>-73.9755673172091</v>
      </c>
      <c r="U1069" s="452" t="s">
        <v>8687</v>
      </c>
      <c r="V1069" s="452" t="s">
        <v>8683</v>
      </c>
      <c r="W1069" s="452" t="s">
        <v>8688</v>
      </c>
      <c r="X1069" s="452" t="s">
        <v>106</v>
      </c>
      <c r="Y1069" s="452" t="s">
        <v>6311</v>
      </c>
      <c r="AB1069" s="452" t="s">
        <v>8621</v>
      </c>
      <c r="AC1069" s="452" t="s">
        <v>8689</v>
      </c>
      <c r="AD1069" s="452">
        <v>17.0</v>
      </c>
    </row>
    <row r="1070" ht="15.75" customHeight="1">
      <c r="A1070" s="452">
        <v>12009.0</v>
      </c>
      <c r="B1070" s="452" t="s">
        <v>36</v>
      </c>
      <c r="C1070" s="452" t="s">
        <v>2757</v>
      </c>
      <c r="D1070" s="452" t="s">
        <v>6388</v>
      </c>
      <c r="E1070" s="452" t="s">
        <v>1209</v>
      </c>
      <c r="G1070" s="452" t="s">
        <v>6178</v>
      </c>
      <c r="H1070" s="452" t="s">
        <v>6305</v>
      </c>
      <c r="I1070" s="452" t="s">
        <v>8690</v>
      </c>
      <c r="J1070" s="452" t="s">
        <v>8691</v>
      </c>
      <c r="K1070" s="452" t="s">
        <v>6022</v>
      </c>
      <c r="L1070" s="452" t="s">
        <v>179</v>
      </c>
      <c r="M1070" s="452" t="s">
        <v>420</v>
      </c>
      <c r="N1070" s="452">
        <v>19102.0</v>
      </c>
      <c r="O1070" s="452" t="s">
        <v>8692</v>
      </c>
      <c r="P1070" s="452">
        <v>39.9489</v>
      </c>
      <c r="Q1070" s="452">
        <v>-75.1661</v>
      </c>
      <c r="R1070" s="452">
        <v>170.0</v>
      </c>
      <c r="U1070" s="452" t="s">
        <v>6388</v>
      </c>
      <c r="V1070" s="452" t="s">
        <v>8690</v>
      </c>
      <c r="W1070" s="452" t="s">
        <v>6022</v>
      </c>
      <c r="X1070" s="452" t="s">
        <v>179</v>
      </c>
      <c r="Y1070" s="452" t="s">
        <v>6311</v>
      </c>
      <c r="AB1070" s="452" t="s">
        <v>8621</v>
      </c>
      <c r="AC1070" s="452" t="s">
        <v>8693</v>
      </c>
      <c r="AD1070" s="452">
        <v>29.0</v>
      </c>
      <c r="AE1070" s="452" t="s">
        <v>8694</v>
      </c>
      <c r="AJ1070" s="452" t="s">
        <v>8695</v>
      </c>
      <c r="AK1070" s="452" t="s">
        <v>8696</v>
      </c>
    </row>
    <row r="1071" ht="15.75" customHeight="1">
      <c r="A1071" s="452">
        <v>12010.0</v>
      </c>
      <c r="B1071" s="452" t="s">
        <v>36</v>
      </c>
      <c r="C1071" s="452" t="s">
        <v>2757</v>
      </c>
      <c r="D1071" s="452" t="s">
        <v>8697</v>
      </c>
      <c r="E1071" s="452" t="s">
        <v>1209</v>
      </c>
      <c r="G1071" s="452" t="s">
        <v>8698</v>
      </c>
      <c r="H1071" s="452" t="s">
        <v>8699</v>
      </c>
      <c r="I1071" s="452" t="s">
        <v>8700</v>
      </c>
      <c r="J1071" s="452" t="s">
        <v>8701</v>
      </c>
      <c r="K1071" s="452" t="s">
        <v>8702</v>
      </c>
      <c r="L1071" s="452" t="s">
        <v>5297</v>
      </c>
      <c r="M1071" s="452" t="s">
        <v>420</v>
      </c>
      <c r="N1071" s="452">
        <v>10022.0</v>
      </c>
      <c r="O1071" s="452" t="s">
        <v>8703</v>
      </c>
      <c r="P1071" s="452">
        <v>40.7626695</v>
      </c>
      <c r="Q1071" s="452">
        <v>-73.9682616</v>
      </c>
      <c r="R1071" s="452">
        <v>25.0</v>
      </c>
      <c r="U1071" s="452" t="s">
        <v>8704</v>
      </c>
      <c r="V1071" s="452" t="s">
        <v>8700</v>
      </c>
      <c r="W1071" s="452" t="s">
        <v>8688</v>
      </c>
      <c r="X1071" s="452" t="s">
        <v>106</v>
      </c>
      <c r="Y1071" s="452" t="s">
        <v>420</v>
      </c>
      <c r="AB1071" s="452" t="s">
        <v>8621</v>
      </c>
      <c r="AC1071" s="452" t="s">
        <v>8705</v>
      </c>
      <c r="AD1071" s="452">
        <v>28.0</v>
      </c>
      <c r="AE1071" s="452" t="s">
        <v>8706</v>
      </c>
      <c r="AJ1071" s="452" t="s">
        <v>8707</v>
      </c>
    </row>
    <row r="1072" ht="15.75" customHeight="1">
      <c r="A1072" s="452">
        <v>12011.0</v>
      </c>
      <c r="B1072" s="452" t="s">
        <v>36</v>
      </c>
      <c r="C1072" s="452" t="s">
        <v>2757</v>
      </c>
      <c r="D1072" s="452" t="s">
        <v>8708</v>
      </c>
      <c r="E1072" s="452" t="s">
        <v>1209</v>
      </c>
      <c r="G1072" s="452" t="s">
        <v>8652</v>
      </c>
      <c r="H1072" s="452" t="s">
        <v>8709</v>
      </c>
      <c r="I1072" s="452" t="s">
        <v>8710</v>
      </c>
      <c r="J1072" s="452" t="s">
        <v>8711</v>
      </c>
      <c r="K1072" s="452" t="s">
        <v>8712</v>
      </c>
      <c r="L1072" s="452" t="s">
        <v>243</v>
      </c>
      <c r="M1072" s="452" t="s">
        <v>420</v>
      </c>
      <c r="N1072" s="452">
        <v>97401.0</v>
      </c>
      <c r="P1072" s="452">
        <v>44.0633319</v>
      </c>
      <c r="Q1072" s="452">
        <v>-123.0904192</v>
      </c>
      <c r="R1072" s="452">
        <v>550.0</v>
      </c>
      <c r="U1072" s="452" t="s">
        <v>8713</v>
      </c>
      <c r="V1072" s="452" t="s">
        <v>8710</v>
      </c>
      <c r="W1072" s="452" t="s">
        <v>8714</v>
      </c>
      <c r="Y1072" s="452" t="s">
        <v>2098</v>
      </c>
      <c r="AB1072" s="452" t="s">
        <v>8621</v>
      </c>
      <c r="AC1072" s="452" t="s">
        <v>8715</v>
      </c>
      <c r="AD1072" s="452">
        <v>28.0</v>
      </c>
      <c r="AE1072" s="452" t="s">
        <v>8716</v>
      </c>
    </row>
    <row r="1073" ht="15.75" customHeight="1">
      <c r="A1073" s="452">
        <v>12012.0</v>
      </c>
      <c r="B1073" s="452" t="s">
        <v>36</v>
      </c>
      <c r="C1073" s="452" t="s">
        <v>2757</v>
      </c>
      <c r="D1073" s="452" t="s">
        <v>8717</v>
      </c>
      <c r="E1073" s="452" t="s">
        <v>1209</v>
      </c>
      <c r="G1073" s="452" t="s">
        <v>6440</v>
      </c>
      <c r="H1073" s="452" t="s">
        <v>6736</v>
      </c>
      <c r="I1073" s="452" t="s">
        <v>8718</v>
      </c>
      <c r="J1073" s="452" t="s">
        <v>8719</v>
      </c>
      <c r="K1073" s="452" t="s">
        <v>1599</v>
      </c>
      <c r="L1073" s="452" t="s">
        <v>141</v>
      </c>
      <c r="M1073" s="452" t="s">
        <v>420</v>
      </c>
      <c r="N1073" s="452">
        <v>30308.0</v>
      </c>
      <c r="O1073" s="452" t="s">
        <v>8720</v>
      </c>
      <c r="P1073" s="452">
        <v>33.776932</v>
      </c>
      <c r="Q1073" s="452">
        <v>-84.38912</v>
      </c>
      <c r="U1073" s="452" t="s">
        <v>8717</v>
      </c>
      <c r="V1073" s="452" t="s">
        <v>8718</v>
      </c>
      <c r="W1073" s="452" t="s">
        <v>1599</v>
      </c>
      <c r="X1073" s="452" t="s">
        <v>141</v>
      </c>
      <c r="Y1073" s="452" t="s">
        <v>6311</v>
      </c>
      <c r="AB1073" s="452" t="s">
        <v>8718</v>
      </c>
      <c r="AC1073" s="452" t="s">
        <v>8721</v>
      </c>
      <c r="AD1073" s="452">
        <v>29.0</v>
      </c>
      <c r="AK1073" s="452" t="s">
        <v>8722</v>
      </c>
    </row>
    <row r="1074" ht="15.75" customHeight="1">
      <c r="A1074" s="452">
        <v>12013.0</v>
      </c>
      <c r="B1074" s="452" t="s">
        <v>36</v>
      </c>
      <c r="C1074" s="452" t="s">
        <v>2757</v>
      </c>
      <c r="D1074" s="452" t="s">
        <v>8723</v>
      </c>
      <c r="E1074" s="452" t="s">
        <v>1209</v>
      </c>
      <c r="G1074" s="452" t="s">
        <v>8724</v>
      </c>
      <c r="H1074" s="452" t="s">
        <v>8724</v>
      </c>
      <c r="I1074" s="452" t="s">
        <v>8725</v>
      </c>
      <c r="J1074" s="452" t="s">
        <v>8726</v>
      </c>
      <c r="K1074" s="452" t="s">
        <v>8727</v>
      </c>
      <c r="L1074" s="452" t="s">
        <v>60</v>
      </c>
      <c r="M1074" s="452" t="s">
        <v>420</v>
      </c>
      <c r="N1074" s="452" t="s">
        <v>8728</v>
      </c>
      <c r="O1074" s="452" t="s">
        <v>8729</v>
      </c>
      <c r="P1074" s="452">
        <v>36.1597899484366</v>
      </c>
      <c r="Q1074" s="452">
        <v>-86.7733322</v>
      </c>
      <c r="U1074" s="452" t="s">
        <v>8723</v>
      </c>
      <c r="V1074" s="452" t="s">
        <v>8725</v>
      </c>
      <c r="W1074" s="452" t="s">
        <v>484</v>
      </c>
      <c r="X1074" s="452" t="s">
        <v>114</v>
      </c>
      <c r="Y1074" s="452" t="s">
        <v>420</v>
      </c>
      <c r="AB1074" s="452" t="s">
        <v>8730</v>
      </c>
      <c r="AC1074" s="452" t="s">
        <v>8731</v>
      </c>
      <c r="AD1074" s="452">
        <v>21.0</v>
      </c>
      <c r="AE1074" s="452" t="s">
        <v>8732</v>
      </c>
      <c r="AF1074" s="452" t="s">
        <v>8733</v>
      </c>
      <c r="AH1074" s="452" t="s">
        <v>8734</v>
      </c>
      <c r="AK1074" s="452" t="s">
        <v>8735</v>
      </c>
    </row>
    <row r="1075" ht="15.75" customHeight="1">
      <c r="A1075" s="452">
        <v>12014.0</v>
      </c>
      <c r="B1075" s="452" t="s">
        <v>36</v>
      </c>
      <c r="C1075" s="452" t="s">
        <v>2757</v>
      </c>
      <c r="D1075" s="452" t="s">
        <v>8736</v>
      </c>
      <c r="E1075" s="452" t="s">
        <v>1209</v>
      </c>
      <c r="G1075" s="452" t="s">
        <v>8737</v>
      </c>
      <c r="H1075" s="452" t="s">
        <v>6305</v>
      </c>
      <c r="I1075" s="452" t="s">
        <v>8738</v>
      </c>
      <c r="J1075" s="452" t="s">
        <v>8739</v>
      </c>
      <c r="K1075" s="452" t="s">
        <v>1880</v>
      </c>
      <c r="L1075" s="452" t="s">
        <v>179</v>
      </c>
      <c r="M1075" s="452" t="s">
        <v>420</v>
      </c>
      <c r="N1075" s="452">
        <v>15212.0</v>
      </c>
      <c r="O1075" s="452" t="s">
        <v>8740</v>
      </c>
      <c r="P1075" s="452">
        <v>40.4459877832236</v>
      </c>
      <c r="Q1075" s="452">
        <v>-80.011022977136</v>
      </c>
      <c r="R1075" s="452">
        <v>5000.0</v>
      </c>
      <c r="U1075" s="452" t="s">
        <v>8736</v>
      </c>
      <c r="V1075" s="452" t="s">
        <v>8741</v>
      </c>
      <c r="W1075" s="452" t="s">
        <v>878</v>
      </c>
      <c r="X1075" s="452" t="s">
        <v>103</v>
      </c>
      <c r="Y1075" s="452" t="s">
        <v>618</v>
      </c>
      <c r="Z1075" s="452" t="s">
        <v>486</v>
      </c>
      <c r="AA1075" s="452">
        <v>45671.0</v>
      </c>
      <c r="AB1075" s="452" t="s">
        <v>8742</v>
      </c>
      <c r="AC1075" s="452" t="s">
        <v>8743</v>
      </c>
      <c r="AD1075" s="452">
        <v>24.0</v>
      </c>
      <c r="AF1075" s="452" t="s">
        <v>8744</v>
      </c>
      <c r="AH1075" s="452" t="s">
        <v>8745</v>
      </c>
      <c r="AK1075" s="452" t="s">
        <v>8746</v>
      </c>
    </row>
    <row r="1076" ht="15.75" customHeight="1">
      <c r="A1076" s="452">
        <v>12015.0</v>
      </c>
      <c r="B1076" s="452" t="s">
        <v>36</v>
      </c>
      <c r="C1076" s="452" t="s">
        <v>2757</v>
      </c>
      <c r="D1076" s="452" t="s">
        <v>8747</v>
      </c>
      <c r="E1076" s="452" t="s">
        <v>1209</v>
      </c>
      <c r="G1076" s="452" t="s">
        <v>8748</v>
      </c>
      <c r="H1076" s="452" t="s">
        <v>8749</v>
      </c>
      <c r="I1076" s="452" t="s">
        <v>8750</v>
      </c>
      <c r="J1076" s="452" t="s">
        <v>8751</v>
      </c>
      <c r="K1076" s="452" t="s">
        <v>6236</v>
      </c>
      <c r="L1076" s="452" t="s">
        <v>26</v>
      </c>
      <c r="M1076" s="452" t="s">
        <v>420</v>
      </c>
      <c r="N1076" s="452">
        <v>94566.0</v>
      </c>
      <c r="P1076" s="452">
        <v>37.6614864</v>
      </c>
      <c r="Q1076" s="452">
        <v>-121.9003346</v>
      </c>
      <c r="V1076" s="452" t="s">
        <v>8750</v>
      </c>
      <c r="W1076" s="452" t="s">
        <v>6236</v>
      </c>
      <c r="X1076" s="452" t="s">
        <v>26</v>
      </c>
      <c r="Y1076" s="452" t="s">
        <v>420</v>
      </c>
      <c r="AB1076" s="452" t="s">
        <v>8752</v>
      </c>
      <c r="AC1076" s="452" t="s">
        <v>8753</v>
      </c>
      <c r="AD1076" s="452">
        <v>10.0</v>
      </c>
    </row>
    <row r="1077" ht="15.75" customHeight="1">
      <c r="A1077" s="452">
        <v>12016.0</v>
      </c>
      <c r="B1077" s="452" t="s">
        <v>36</v>
      </c>
      <c r="C1077" s="452" t="s">
        <v>2757</v>
      </c>
      <c r="D1077" s="452" t="s">
        <v>8754</v>
      </c>
      <c r="E1077" s="452" t="s">
        <v>1209</v>
      </c>
      <c r="G1077" s="452" t="s">
        <v>8755</v>
      </c>
      <c r="H1077" s="452" t="s">
        <v>6736</v>
      </c>
      <c r="I1077" s="452" t="s">
        <v>8756</v>
      </c>
      <c r="J1077" s="452" t="s">
        <v>8757</v>
      </c>
      <c r="K1077" s="452" t="s">
        <v>2237</v>
      </c>
      <c r="L1077" s="452" t="s">
        <v>64</v>
      </c>
      <c r="M1077" s="452" t="s">
        <v>420</v>
      </c>
      <c r="N1077" s="452">
        <v>46204.0</v>
      </c>
      <c r="O1077" s="452" t="s">
        <v>8758</v>
      </c>
      <c r="P1077" s="452">
        <v>39.7675377</v>
      </c>
      <c r="Q1077" s="452">
        <v>-86.1614109</v>
      </c>
      <c r="R1077" s="452">
        <v>75.0</v>
      </c>
      <c r="U1077" s="452" t="s">
        <v>8754</v>
      </c>
      <c r="V1077" s="452" t="s">
        <v>8756</v>
      </c>
      <c r="W1077" s="452" t="s">
        <v>2237</v>
      </c>
      <c r="X1077" s="452" t="s">
        <v>64</v>
      </c>
      <c r="Y1077" s="452" t="s">
        <v>420</v>
      </c>
      <c r="AB1077" s="452" t="s">
        <v>8621</v>
      </c>
      <c r="AC1077" s="452" t="s">
        <v>8759</v>
      </c>
      <c r="AD1077" s="452">
        <v>16.0</v>
      </c>
    </row>
    <row r="1078" ht="15.75" customHeight="1">
      <c r="A1078" s="452">
        <v>12017.0</v>
      </c>
      <c r="B1078" s="452" t="s">
        <v>36</v>
      </c>
      <c r="C1078" s="452" t="s">
        <v>2757</v>
      </c>
      <c r="D1078" s="452" t="s">
        <v>8760</v>
      </c>
      <c r="E1078" s="452" t="s">
        <v>1209</v>
      </c>
      <c r="G1078" s="452" t="s">
        <v>6178</v>
      </c>
      <c r="H1078" s="452" t="s">
        <v>6305</v>
      </c>
      <c r="I1078" s="452" t="s">
        <v>8761</v>
      </c>
      <c r="J1078" s="452" t="s">
        <v>8762</v>
      </c>
      <c r="K1078" s="452" t="s">
        <v>8763</v>
      </c>
      <c r="L1078" s="452" t="s">
        <v>86</v>
      </c>
      <c r="M1078" s="452" t="s">
        <v>420</v>
      </c>
      <c r="N1078" s="452">
        <v>60067.0</v>
      </c>
      <c r="O1078" s="452" t="s">
        <v>8764</v>
      </c>
      <c r="P1078" s="452">
        <v>42.0872924</v>
      </c>
      <c r="Q1078" s="452">
        <v>-88.0678556</v>
      </c>
      <c r="R1078" s="452">
        <v>5.0</v>
      </c>
      <c r="U1078" s="452" t="s">
        <v>8765</v>
      </c>
      <c r="V1078" s="452" t="s">
        <v>8766</v>
      </c>
      <c r="W1078" s="452" t="s">
        <v>8763</v>
      </c>
      <c r="X1078" s="452" t="s">
        <v>86</v>
      </c>
      <c r="Y1078" s="452" t="s">
        <v>6311</v>
      </c>
      <c r="AB1078" s="452" t="s">
        <v>8767</v>
      </c>
      <c r="AC1078" s="452" t="s">
        <v>8768</v>
      </c>
      <c r="AD1078" s="452">
        <v>30.0</v>
      </c>
      <c r="AE1078" s="452" t="s">
        <v>8769</v>
      </c>
      <c r="AJ1078" s="452" t="s">
        <v>8770</v>
      </c>
      <c r="AK1078" s="452" t="s">
        <v>8771</v>
      </c>
    </row>
    <row r="1079" ht="15.75" customHeight="1">
      <c r="A1079" s="452">
        <v>12018.0</v>
      </c>
      <c r="B1079" s="452" t="s">
        <v>36</v>
      </c>
      <c r="C1079" s="452" t="s">
        <v>2757</v>
      </c>
      <c r="D1079" s="452" t="s">
        <v>8772</v>
      </c>
      <c r="E1079" s="452" t="s">
        <v>1209</v>
      </c>
      <c r="G1079" s="452" t="s">
        <v>8773</v>
      </c>
      <c r="H1079" s="452" t="s">
        <v>8774</v>
      </c>
      <c r="I1079" s="452" t="s">
        <v>8775</v>
      </c>
      <c r="J1079" s="452" t="s">
        <v>8776</v>
      </c>
      <c r="K1079" s="452" t="s">
        <v>8777</v>
      </c>
      <c r="L1079" s="452" t="s">
        <v>195</v>
      </c>
      <c r="M1079" s="452" t="s">
        <v>420</v>
      </c>
      <c r="N1079" s="452">
        <v>34228.0</v>
      </c>
      <c r="O1079" s="452" t="s">
        <v>8778</v>
      </c>
      <c r="P1079" s="452">
        <v>27.34595</v>
      </c>
      <c r="Q1079" s="452">
        <v>-82.60466</v>
      </c>
      <c r="U1079" s="452" t="s">
        <v>8772</v>
      </c>
      <c r="V1079" s="452" t="s">
        <v>8775</v>
      </c>
      <c r="W1079" s="452" t="s">
        <v>8777</v>
      </c>
      <c r="X1079" s="452" t="s">
        <v>195</v>
      </c>
      <c r="Y1079" s="452" t="s">
        <v>6311</v>
      </c>
      <c r="AB1079" s="452" t="s">
        <v>8621</v>
      </c>
      <c r="AC1079" s="452" t="s">
        <v>8779</v>
      </c>
      <c r="AD1079" s="452">
        <v>22.0</v>
      </c>
      <c r="AK1079" s="452" t="s">
        <v>8780</v>
      </c>
    </row>
    <row r="1080" ht="15.75" customHeight="1">
      <c r="A1080" s="452">
        <v>12019.0</v>
      </c>
      <c r="B1080" s="452" t="s">
        <v>36</v>
      </c>
      <c r="C1080" s="452" t="s">
        <v>2757</v>
      </c>
      <c r="D1080" s="452" t="s">
        <v>8781</v>
      </c>
      <c r="E1080" s="452" t="s">
        <v>1209</v>
      </c>
      <c r="G1080" s="452" t="s">
        <v>6178</v>
      </c>
      <c r="H1080" s="452" t="s">
        <v>8782</v>
      </c>
      <c r="I1080" s="452" t="s">
        <v>8783</v>
      </c>
      <c r="J1080" s="452" t="s">
        <v>8784</v>
      </c>
      <c r="K1080" s="452" t="s">
        <v>8785</v>
      </c>
      <c r="L1080" s="452" t="s">
        <v>106</v>
      </c>
      <c r="M1080" s="452" t="s">
        <v>420</v>
      </c>
      <c r="N1080" s="452">
        <v>12203.0</v>
      </c>
      <c r="O1080" s="452" t="s">
        <v>8786</v>
      </c>
      <c r="P1080" s="452">
        <v>42.70411</v>
      </c>
      <c r="Q1080" s="452">
        <v>-73.85857</v>
      </c>
      <c r="U1080" s="452" t="s">
        <v>8781</v>
      </c>
      <c r="V1080" s="452" t="s">
        <v>8783</v>
      </c>
      <c r="W1080" s="452" t="s">
        <v>8785</v>
      </c>
      <c r="X1080" s="452" t="s">
        <v>106</v>
      </c>
      <c r="Y1080" s="452" t="s">
        <v>420</v>
      </c>
      <c r="Z1080" s="452" t="s">
        <v>752</v>
      </c>
      <c r="AA1080" s="452">
        <v>45497.0</v>
      </c>
      <c r="AB1080" s="452" t="s">
        <v>8783</v>
      </c>
      <c r="AC1080" s="452" t="s">
        <v>8787</v>
      </c>
      <c r="AD1080" s="452">
        <v>18.0</v>
      </c>
      <c r="AH1080" s="452">
        <v>0.0</v>
      </c>
      <c r="AJ1080" s="452" t="s">
        <v>8788</v>
      </c>
      <c r="AN1080" s="452" t="s">
        <v>8789</v>
      </c>
    </row>
    <row r="1081" ht="15.75" customHeight="1">
      <c r="A1081" s="452">
        <v>12020.0</v>
      </c>
      <c r="B1081" s="452" t="s">
        <v>36</v>
      </c>
      <c r="C1081" s="452" t="s">
        <v>2757</v>
      </c>
      <c r="D1081" s="452" t="s">
        <v>8790</v>
      </c>
      <c r="E1081" s="452" t="s">
        <v>1209</v>
      </c>
      <c r="G1081" s="452" t="s">
        <v>8791</v>
      </c>
      <c r="H1081" s="452" t="s">
        <v>6736</v>
      </c>
      <c r="I1081" s="452" t="s">
        <v>8792</v>
      </c>
      <c r="J1081" s="452" t="s">
        <v>8793</v>
      </c>
      <c r="K1081" s="452" t="s">
        <v>5789</v>
      </c>
      <c r="L1081" s="452" t="s">
        <v>106</v>
      </c>
      <c r="M1081" s="452" t="s">
        <v>420</v>
      </c>
      <c r="N1081" s="452">
        <v>10017.0</v>
      </c>
      <c r="O1081" s="452" t="s">
        <v>8794</v>
      </c>
      <c r="P1081" s="452">
        <v>40.7515623</v>
      </c>
      <c r="Q1081" s="452">
        <v>-73.9774257</v>
      </c>
      <c r="U1081" s="452" t="s">
        <v>8790</v>
      </c>
      <c r="V1081" s="452" t="s">
        <v>8792</v>
      </c>
      <c r="W1081" s="452" t="s">
        <v>5789</v>
      </c>
      <c r="X1081" s="452" t="s">
        <v>106</v>
      </c>
      <c r="Y1081" s="452" t="s">
        <v>6311</v>
      </c>
      <c r="AB1081" s="452" t="s">
        <v>8621</v>
      </c>
      <c r="AC1081" s="452" t="s">
        <v>8795</v>
      </c>
      <c r="AD1081" s="452">
        <v>27.0</v>
      </c>
      <c r="AE1081" s="452" t="s">
        <v>8796</v>
      </c>
      <c r="AJ1081" s="452" t="s">
        <v>8797</v>
      </c>
    </row>
    <row r="1082" ht="15.75" customHeight="1">
      <c r="A1082" s="452">
        <v>12021.0</v>
      </c>
      <c r="B1082" s="452" t="s">
        <v>36</v>
      </c>
      <c r="C1082" s="452" t="s">
        <v>2757</v>
      </c>
      <c r="D1082" s="452" t="s">
        <v>8798</v>
      </c>
      <c r="E1082" s="452" t="s">
        <v>1209</v>
      </c>
      <c r="G1082" s="452" t="s">
        <v>6178</v>
      </c>
      <c r="H1082" s="452" t="s">
        <v>8799</v>
      </c>
      <c r="I1082" s="452" t="s">
        <v>8800</v>
      </c>
      <c r="J1082" s="452" t="s">
        <v>8801</v>
      </c>
      <c r="K1082" s="452" t="s">
        <v>8802</v>
      </c>
      <c r="L1082" s="452" t="s">
        <v>22</v>
      </c>
      <c r="M1082" s="452" t="s">
        <v>618</v>
      </c>
      <c r="N1082" s="452" t="s">
        <v>8803</v>
      </c>
      <c r="O1082" s="452" t="s">
        <v>8804</v>
      </c>
      <c r="P1082" s="452">
        <v>46.797308</v>
      </c>
      <c r="Q1082" s="452">
        <v>-71.302889</v>
      </c>
      <c r="R1082" s="452">
        <v>570.0</v>
      </c>
      <c r="U1082" s="452" t="s">
        <v>8798</v>
      </c>
      <c r="V1082" s="452" t="s">
        <v>8805</v>
      </c>
      <c r="W1082" s="452" t="s">
        <v>8802</v>
      </c>
      <c r="X1082" s="452" t="s">
        <v>22</v>
      </c>
      <c r="Y1082" s="452" t="s">
        <v>618</v>
      </c>
      <c r="AC1082" s="452" t="s">
        <v>8806</v>
      </c>
      <c r="AD1082" s="452">
        <v>30.0</v>
      </c>
      <c r="AE1082" s="452" t="s">
        <v>8807</v>
      </c>
      <c r="AJ1082" s="452" t="s">
        <v>8707</v>
      </c>
      <c r="AK1082" s="452" t="s">
        <v>8808</v>
      </c>
    </row>
    <row r="1083" ht="15.75" customHeight="1">
      <c r="A1083" s="452">
        <v>12022.0</v>
      </c>
      <c r="B1083" s="452" t="s">
        <v>36</v>
      </c>
      <c r="C1083" s="452" t="s">
        <v>2757</v>
      </c>
      <c r="D1083" s="452" t="s">
        <v>8809</v>
      </c>
      <c r="E1083" s="452" t="s">
        <v>1209</v>
      </c>
      <c r="G1083" s="452" t="s">
        <v>8810</v>
      </c>
      <c r="H1083" s="452" t="s">
        <v>8811</v>
      </c>
      <c r="I1083" s="452" t="s">
        <v>8812</v>
      </c>
      <c r="J1083" s="452" t="s">
        <v>8813</v>
      </c>
      <c r="K1083" s="452" t="s">
        <v>8814</v>
      </c>
      <c r="L1083" s="452" t="s">
        <v>70</v>
      </c>
      <c r="M1083" s="452" t="s">
        <v>420</v>
      </c>
      <c r="N1083" s="452">
        <v>85377.0</v>
      </c>
      <c r="O1083" s="452" t="s">
        <v>8815</v>
      </c>
      <c r="P1083" s="452">
        <v>33.8222377</v>
      </c>
      <c r="Q1083" s="452">
        <v>-111.9181668</v>
      </c>
      <c r="R1083" s="452">
        <v>12.0</v>
      </c>
      <c r="U1083" s="452" t="s">
        <v>8809</v>
      </c>
      <c r="V1083" s="452" t="s">
        <v>8812</v>
      </c>
      <c r="W1083" s="452" t="s">
        <v>8814</v>
      </c>
      <c r="X1083" s="452" t="s">
        <v>70</v>
      </c>
      <c r="Y1083" s="452" t="s">
        <v>6311</v>
      </c>
      <c r="AB1083" s="452" t="s">
        <v>8621</v>
      </c>
      <c r="AC1083" s="452" t="s">
        <v>8816</v>
      </c>
      <c r="AD1083" s="452">
        <v>29.0</v>
      </c>
      <c r="AK1083" s="452" t="s">
        <v>8817</v>
      </c>
    </row>
    <row r="1084" ht="15.75" customHeight="1">
      <c r="A1084" s="452">
        <v>12023.0</v>
      </c>
      <c r="B1084" s="452" t="s">
        <v>36</v>
      </c>
      <c r="C1084" s="452" t="s">
        <v>2757</v>
      </c>
      <c r="D1084" s="452" t="s">
        <v>6812</v>
      </c>
      <c r="E1084" s="452" t="s">
        <v>1209</v>
      </c>
      <c r="G1084" s="452" t="s">
        <v>8818</v>
      </c>
      <c r="H1084" s="452" t="s">
        <v>8819</v>
      </c>
      <c r="I1084" s="452" t="s">
        <v>8820</v>
      </c>
      <c r="J1084" s="452" t="s">
        <v>8821</v>
      </c>
      <c r="K1084" s="452" t="s">
        <v>8822</v>
      </c>
      <c r="L1084" s="452" t="s">
        <v>93</v>
      </c>
      <c r="M1084" s="452" t="s">
        <v>420</v>
      </c>
      <c r="N1084" s="452">
        <v>29601.0</v>
      </c>
      <c r="P1084" s="452">
        <v>34.850744</v>
      </c>
      <c r="Q1084" s="452">
        <v>-82.39896</v>
      </c>
      <c r="U1084" s="452" t="s">
        <v>8823</v>
      </c>
      <c r="V1084" s="452" t="s">
        <v>6813</v>
      </c>
      <c r="W1084" s="452" t="s">
        <v>785</v>
      </c>
      <c r="X1084" s="452" t="s">
        <v>659</v>
      </c>
      <c r="Y1084" s="452" t="s">
        <v>659</v>
      </c>
      <c r="AB1084" s="452" t="s">
        <v>8621</v>
      </c>
      <c r="AC1084" s="452" t="s">
        <v>8824</v>
      </c>
      <c r="AD1084" s="452">
        <v>15.0</v>
      </c>
    </row>
    <row r="1085" ht="15.75" customHeight="1">
      <c r="A1085" s="452">
        <v>12024.0</v>
      </c>
      <c r="B1085" s="452" t="s">
        <v>36</v>
      </c>
      <c r="C1085" s="452" t="s">
        <v>2757</v>
      </c>
      <c r="D1085" s="452" t="s">
        <v>8825</v>
      </c>
      <c r="E1085" s="452" t="s">
        <v>1209</v>
      </c>
      <c r="G1085" s="452" t="s">
        <v>8818</v>
      </c>
      <c r="H1085" s="452" t="s">
        <v>6305</v>
      </c>
      <c r="I1085" s="452" t="s">
        <v>6823</v>
      </c>
      <c r="J1085" s="452" t="s">
        <v>6824</v>
      </c>
      <c r="K1085" s="452" t="s">
        <v>602</v>
      </c>
      <c r="L1085" s="452" t="s">
        <v>26</v>
      </c>
      <c r="M1085" s="452" t="s">
        <v>420</v>
      </c>
      <c r="N1085" s="452">
        <v>95814.0</v>
      </c>
      <c r="O1085" s="452" t="s">
        <v>8826</v>
      </c>
      <c r="P1085" s="452">
        <v>38.5784180931992</v>
      </c>
      <c r="Q1085" s="452">
        <v>-121.502585146238</v>
      </c>
      <c r="R1085" s="452">
        <v>12.0</v>
      </c>
      <c r="U1085" s="452" t="s">
        <v>6820</v>
      </c>
      <c r="V1085" s="452" t="s">
        <v>6823</v>
      </c>
      <c r="W1085" s="452" t="s">
        <v>5310</v>
      </c>
      <c r="X1085" s="452" t="s">
        <v>8248</v>
      </c>
      <c r="Y1085" s="452" t="s">
        <v>8249</v>
      </c>
      <c r="Z1085" s="452" t="s">
        <v>498</v>
      </c>
      <c r="AA1085" s="452">
        <v>45289.0</v>
      </c>
      <c r="AB1085" s="452" t="s">
        <v>454</v>
      </c>
      <c r="AC1085" s="452" t="s">
        <v>8827</v>
      </c>
      <c r="AD1085" s="452">
        <v>22.0</v>
      </c>
    </row>
    <row r="1086" ht="15.75" customHeight="1">
      <c r="A1086" s="452">
        <v>12025.0</v>
      </c>
      <c r="B1086" s="452" t="s">
        <v>36</v>
      </c>
      <c r="C1086" s="452" t="s">
        <v>2757</v>
      </c>
      <c r="D1086" s="452" t="s">
        <v>8828</v>
      </c>
      <c r="E1086" s="452" t="s">
        <v>1209</v>
      </c>
      <c r="G1086" s="452" t="s">
        <v>6554</v>
      </c>
      <c r="H1086" s="452" t="s">
        <v>6305</v>
      </c>
      <c r="I1086" s="452" t="s">
        <v>8829</v>
      </c>
      <c r="K1086" s="452" t="s">
        <v>8463</v>
      </c>
      <c r="L1086" s="452" t="s">
        <v>26</v>
      </c>
      <c r="M1086" s="452" t="s">
        <v>420</v>
      </c>
      <c r="N1086" s="452">
        <v>93109.0</v>
      </c>
      <c r="P1086" s="452">
        <v>34.4249213593043</v>
      </c>
      <c r="Q1086" s="452">
        <v>-119.841870399393</v>
      </c>
      <c r="R1086" s="452">
        <v>1.0</v>
      </c>
      <c r="U1086" s="452" t="s">
        <v>8828</v>
      </c>
      <c r="V1086" s="452" t="s">
        <v>8830</v>
      </c>
      <c r="W1086" s="452" t="s">
        <v>8463</v>
      </c>
      <c r="X1086" s="452" t="s">
        <v>26</v>
      </c>
      <c r="Y1086" s="452" t="s">
        <v>420</v>
      </c>
      <c r="Z1086" s="452" t="s">
        <v>486</v>
      </c>
      <c r="AA1086" s="452">
        <v>45689.0</v>
      </c>
      <c r="AB1086" s="452" t="s">
        <v>1032</v>
      </c>
      <c r="AC1086" s="452" t="s">
        <v>8831</v>
      </c>
      <c r="AD1086" s="452">
        <v>25.0</v>
      </c>
      <c r="AK1086" s="452" t="s">
        <v>8832</v>
      </c>
    </row>
    <row r="1087" ht="15.75" customHeight="1">
      <c r="A1087" s="452">
        <v>12026.0</v>
      </c>
      <c r="B1087" s="452" t="s">
        <v>36</v>
      </c>
      <c r="C1087" s="452" t="s">
        <v>2757</v>
      </c>
      <c r="D1087" s="452" t="s">
        <v>8833</v>
      </c>
      <c r="E1087" s="452" t="s">
        <v>1209</v>
      </c>
      <c r="G1087" s="452" t="s">
        <v>6440</v>
      </c>
      <c r="H1087" s="452" t="s">
        <v>6736</v>
      </c>
      <c r="I1087" s="452" t="s">
        <v>8834</v>
      </c>
      <c r="J1087" s="452" t="s">
        <v>8835</v>
      </c>
      <c r="K1087" s="452" t="s">
        <v>8836</v>
      </c>
      <c r="L1087" s="452" t="s">
        <v>22</v>
      </c>
      <c r="M1087" s="452" t="s">
        <v>618</v>
      </c>
      <c r="N1087" s="452" t="s">
        <v>8837</v>
      </c>
      <c r="O1087" s="452" t="s">
        <v>8838</v>
      </c>
      <c r="P1087" s="452">
        <v>48.42775</v>
      </c>
      <c r="Q1087" s="452">
        <v>-71.059319</v>
      </c>
      <c r="U1087" s="452" t="s">
        <v>8833</v>
      </c>
      <c r="V1087" s="452" t="s">
        <v>8834</v>
      </c>
      <c r="W1087" s="452" t="s">
        <v>8839</v>
      </c>
      <c r="X1087" s="452" t="s">
        <v>22</v>
      </c>
      <c r="Y1087" s="452" t="s">
        <v>618</v>
      </c>
      <c r="AB1087" s="452" t="s">
        <v>8834</v>
      </c>
      <c r="AC1087" s="452" t="s">
        <v>8840</v>
      </c>
      <c r="AD1087" s="452">
        <v>18.0</v>
      </c>
    </row>
    <row r="1088" ht="15.75" customHeight="1">
      <c r="A1088" s="452">
        <v>12027.0</v>
      </c>
      <c r="B1088" s="452" t="s">
        <v>36</v>
      </c>
      <c r="C1088" s="452" t="s">
        <v>2757</v>
      </c>
      <c r="D1088" s="452" t="s">
        <v>8841</v>
      </c>
      <c r="E1088" s="452" t="s">
        <v>1209</v>
      </c>
      <c r="G1088" s="452" t="s">
        <v>6178</v>
      </c>
      <c r="H1088" s="452" t="s">
        <v>6305</v>
      </c>
      <c r="I1088" s="452" t="s">
        <v>8842</v>
      </c>
      <c r="J1088" s="452" t="s">
        <v>8843</v>
      </c>
      <c r="K1088" s="452" t="s">
        <v>8463</v>
      </c>
      <c r="L1088" s="452" t="s">
        <v>26</v>
      </c>
      <c r="M1088" s="452" t="s">
        <v>420</v>
      </c>
      <c r="N1088" s="452">
        <v>93108.0</v>
      </c>
      <c r="P1088" s="452">
        <v>34.4224978</v>
      </c>
      <c r="Q1088" s="452">
        <v>-119.6089119</v>
      </c>
      <c r="R1088" s="452">
        <v>2000.0</v>
      </c>
      <c r="U1088" s="452" t="s">
        <v>8844</v>
      </c>
      <c r="V1088" s="452" t="s">
        <v>8842</v>
      </c>
      <c r="W1088" s="452" t="s">
        <v>8463</v>
      </c>
      <c r="X1088" s="452" t="s">
        <v>26</v>
      </c>
      <c r="Y1088" s="452" t="s">
        <v>6311</v>
      </c>
      <c r="AB1088" s="452" t="s">
        <v>8845</v>
      </c>
      <c r="AC1088" s="452" t="s">
        <v>8846</v>
      </c>
      <c r="AD1088" s="452">
        <v>28.0</v>
      </c>
      <c r="AK1088" s="452" t="s">
        <v>8847</v>
      </c>
    </row>
    <row r="1089" ht="15.75" customHeight="1">
      <c r="A1089" s="452">
        <v>12028.0</v>
      </c>
      <c r="B1089" s="452" t="s">
        <v>36</v>
      </c>
      <c r="C1089" s="452" t="s">
        <v>2757</v>
      </c>
      <c r="D1089" s="452" t="s">
        <v>8848</v>
      </c>
      <c r="E1089" s="452" t="s">
        <v>1209</v>
      </c>
      <c r="G1089" s="452" t="s">
        <v>8849</v>
      </c>
      <c r="H1089" s="452" t="s">
        <v>8850</v>
      </c>
      <c r="I1089" s="452" t="s">
        <v>8851</v>
      </c>
      <c r="J1089" s="452" t="s">
        <v>8852</v>
      </c>
      <c r="K1089" s="452" t="s">
        <v>8853</v>
      </c>
      <c r="L1089" s="452" t="s">
        <v>248</v>
      </c>
      <c r="M1089" s="452" t="s">
        <v>420</v>
      </c>
      <c r="N1089" s="452">
        <v>2142.0</v>
      </c>
      <c r="O1089" s="452" t="s">
        <v>8854</v>
      </c>
      <c r="P1089" s="452">
        <v>42.3624933</v>
      </c>
      <c r="Q1089" s="452">
        <v>-71.0834282</v>
      </c>
      <c r="R1089" s="452">
        <v>4.0</v>
      </c>
      <c r="U1089" s="452" t="s">
        <v>8855</v>
      </c>
      <c r="V1089" s="452" t="s">
        <v>8851</v>
      </c>
      <c r="W1089" s="452" t="s">
        <v>5070</v>
      </c>
      <c r="X1089" s="452" t="s">
        <v>248</v>
      </c>
      <c r="Y1089" s="452" t="s">
        <v>6311</v>
      </c>
      <c r="AB1089" s="452" t="s">
        <v>8621</v>
      </c>
      <c r="AC1089" s="452" t="s">
        <v>8856</v>
      </c>
      <c r="AD1089" s="452">
        <v>28.0</v>
      </c>
      <c r="AK1089" s="452" t="s">
        <v>8857</v>
      </c>
    </row>
    <row r="1090" ht="15.75" customHeight="1">
      <c r="A1090" s="452">
        <v>12029.0</v>
      </c>
      <c r="B1090" s="452" t="s">
        <v>36</v>
      </c>
      <c r="C1090" s="452" t="s">
        <v>2757</v>
      </c>
      <c r="D1090" s="452" t="s">
        <v>8858</v>
      </c>
      <c r="E1090" s="452" t="s">
        <v>1209</v>
      </c>
      <c r="G1090" s="452" t="s">
        <v>6554</v>
      </c>
      <c r="H1090" s="452" t="s">
        <v>6305</v>
      </c>
      <c r="I1090" s="452" t="s">
        <v>8859</v>
      </c>
      <c r="J1090" s="452" t="s">
        <v>8860</v>
      </c>
      <c r="K1090" s="452" t="s">
        <v>6916</v>
      </c>
      <c r="L1090" s="452" t="s">
        <v>8861</v>
      </c>
      <c r="M1090" s="452" t="s">
        <v>420</v>
      </c>
      <c r="N1090" s="452">
        <v>48111.0</v>
      </c>
      <c r="O1090" s="452" t="s">
        <v>8862</v>
      </c>
      <c r="P1090" s="452">
        <v>42.236505</v>
      </c>
      <c r="Q1090" s="452">
        <v>-83.439326</v>
      </c>
      <c r="U1090" s="452" t="s">
        <v>8863</v>
      </c>
      <c r="V1090" s="452" t="s">
        <v>8859</v>
      </c>
      <c r="W1090" s="452" t="s">
        <v>6918</v>
      </c>
      <c r="Y1090" s="452" t="s">
        <v>2098</v>
      </c>
      <c r="AB1090" s="452" t="s">
        <v>8864</v>
      </c>
      <c r="AC1090" s="452" t="s">
        <v>8865</v>
      </c>
      <c r="AD1090" s="452">
        <v>17.0</v>
      </c>
      <c r="AK1090" s="452" t="s">
        <v>8866</v>
      </c>
    </row>
    <row r="1091" ht="15.75" customHeight="1">
      <c r="A1091" s="452">
        <v>12030.0</v>
      </c>
      <c r="B1091" s="452" t="s">
        <v>36</v>
      </c>
      <c r="C1091" s="452" t="s">
        <v>2757</v>
      </c>
      <c r="D1091" s="452" t="s">
        <v>8867</v>
      </c>
      <c r="E1091" s="452" t="s">
        <v>1209</v>
      </c>
      <c r="G1091" s="452" t="s">
        <v>8868</v>
      </c>
      <c r="H1091" s="452" t="s">
        <v>8869</v>
      </c>
      <c r="I1091" s="452" t="s">
        <v>8870</v>
      </c>
      <c r="J1091" s="452" t="s">
        <v>8871</v>
      </c>
      <c r="K1091" s="452" t="s">
        <v>5789</v>
      </c>
      <c r="L1091" s="452" t="s">
        <v>106</v>
      </c>
      <c r="M1091" s="452" t="s">
        <v>420</v>
      </c>
      <c r="N1091" s="452">
        <v>10041.0</v>
      </c>
      <c r="O1091" s="452" t="s">
        <v>8872</v>
      </c>
      <c r="P1091" s="452">
        <v>40.703361</v>
      </c>
      <c r="Q1091" s="452">
        <v>-74.009732</v>
      </c>
      <c r="U1091" s="452" t="s">
        <v>8873</v>
      </c>
      <c r="V1091" s="452" t="s">
        <v>8870</v>
      </c>
      <c r="W1091" s="452" t="s">
        <v>5789</v>
      </c>
      <c r="X1091" s="452" t="s">
        <v>106</v>
      </c>
      <c r="Y1091" s="452" t="s">
        <v>6311</v>
      </c>
      <c r="AB1091" s="452" t="s">
        <v>8621</v>
      </c>
      <c r="AC1091" s="452" t="s">
        <v>8874</v>
      </c>
      <c r="AD1091" s="452">
        <v>23.0</v>
      </c>
      <c r="AJ1091" s="452" t="s">
        <v>8870</v>
      </c>
    </row>
    <row r="1092" ht="15.75" customHeight="1">
      <c r="A1092" s="452">
        <v>12031.0</v>
      </c>
      <c r="B1092" s="452" t="s">
        <v>36</v>
      </c>
      <c r="C1092" s="452" t="s">
        <v>2757</v>
      </c>
      <c r="D1092" s="452" t="s">
        <v>8875</v>
      </c>
      <c r="E1092" s="452" t="s">
        <v>1209</v>
      </c>
      <c r="G1092" s="452" t="s">
        <v>8876</v>
      </c>
      <c r="H1092" s="452" t="s">
        <v>8877</v>
      </c>
      <c r="I1092" s="452" t="s">
        <v>8878</v>
      </c>
      <c r="J1092" s="452" t="s">
        <v>8879</v>
      </c>
      <c r="K1092" s="452" t="s">
        <v>8880</v>
      </c>
      <c r="L1092" s="452" t="s">
        <v>179</v>
      </c>
      <c r="M1092" s="452" t="s">
        <v>420</v>
      </c>
      <c r="N1092" s="452">
        <v>15096.0</v>
      </c>
      <c r="O1092" s="452" t="s">
        <v>8881</v>
      </c>
      <c r="P1092" s="452">
        <v>40.67151</v>
      </c>
      <c r="Q1092" s="452">
        <v>-80.10451</v>
      </c>
      <c r="U1092" s="452" t="s">
        <v>8875</v>
      </c>
      <c r="V1092" s="452" t="s">
        <v>8878</v>
      </c>
      <c r="W1092" s="452" t="s">
        <v>8880</v>
      </c>
      <c r="X1092" s="452" t="s">
        <v>179</v>
      </c>
      <c r="Y1092" s="452" t="s">
        <v>6311</v>
      </c>
      <c r="Z1092" s="452" t="s">
        <v>752</v>
      </c>
      <c r="AA1092" s="452">
        <v>45497.0</v>
      </c>
      <c r="AB1092" s="452" t="s">
        <v>8878</v>
      </c>
      <c r="AC1092" s="452" t="s">
        <v>8882</v>
      </c>
      <c r="AD1092" s="452">
        <v>22.0</v>
      </c>
      <c r="AJ1092" s="452" t="s">
        <v>8878</v>
      </c>
      <c r="AN1092" s="452" t="s">
        <v>8883</v>
      </c>
    </row>
    <row r="1093" ht="15.75" customHeight="1">
      <c r="A1093" s="452">
        <v>12032.0</v>
      </c>
      <c r="B1093" s="452" t="s">
        <v>36</v>
      </c>
      <c r="C1093" s="452" t="s">
        <v>2757</v>
      </c>
      <c r="D1093" s="452" t="s">
        <v>8884</v>
      </c>
      <c r="E1093" s="452" t="s">
        <v>1209</v>
      </c>
      <c r="G1093" s="452" t="s">
        <v>6440</v>
      </c>
      <c r="H1093" s="452" t="s">
        <v>6736</v>
      </c>
      <c r="I1093" s="452" t="s">
        <v>8885</v>
      </c>
      <c r="J1093" s="452" t="s">
        <v>8886</v>
      </c>
      <c r="K1093" s="452" t="s">
        <v>7392</v>
      </c>
      <c r="L1093" s="452" t="s">
        <v>250</v>
      </c>
      <c r="M1093" s="452" t="s">
        <v>420</v>
      </c>
      <c r="N1093" s="452">
        <v>8830.0</v>
      </c>
      <c r="O1093" s="452" t="s">
        <v>8887</v>
      </c>
      <c r="P1093" s="452">
        <v>40.5604484</v>
      </c>
      <c r="Q1093" s="452">
        <v>-74.3235315</v>
      </c>
      <c r="U1093" s="452" t="s">
        <v>8488</v>
      </c>
      <c r="V1093" s="452" t="s">
        <v>8888</v>
      </c>
      <c r="W1093" s="452" t="s">
        <v>8889</v>
      </c>
      <c r="X1093" s="452" t="s">
        <v>658</v>
      </c>
      <c r="Y1093" s="452" t="s">
        <v>659</v>
      </c>
      <c r="AB1093" s="452" t="s">
        <v>8890</v>
      </c>
      <c r="AC1093" s="452" t="s">
        <v>8891</v>
      </c>
      <c r="AD1093" s="452">
        <v>14.0</v>
      </c>
      <c r="AJ1093" s="452" t="s">
        <v>8892</v>
      </c>
      <c r="AK1093" s="452" t="s">
        <v>8893</v>
      </c>
    </row>
    <row r="1094" ht="15.75" customHeight="1">
      <c r="A1094" s="452">
        <v>12033.0</v>
      </c>
      <c r="B1094" s="452" t="s">
        <v>36</v>
      </c>
      <c r="C1094" s="452" t="s">
        <v>2757</v>
      </c>
      <c r="D1094" s="452" t="s">
        <v>8894</v>
      </c>
      <c r="E1094" s="452" t="s">
        <v>1209</v>
      </c>
      <c r="G1094" s="452" t="s">
        <v>6178</v>
      </c>
      <c r="H1094" s="452" t="s">
        <v>8895</v>
      </c>
      <c r="I1094" s="452" t="s">
        <v>8896</v>
      </c>
      <c r="J1094" s="452" t="s">
        <v>8897</v>
      </c>
      <c r="K1094" s="452" t="s">
        <v>8898</v>
      </c>
      <c r="L1094" s="452" t="s">
        <v>6296</v>
      </c>
      <c r="M1094" s="452" t="s">
        <v>420</v>
      </c>
      <c r="N1094" s="452">
        <v>20001.0</v>
      </c>
      <c r="O1094" s="452" t="s">
        <v>8899</v>
      </c>
      <c r="P1094" s="452">
        <v>38.89927</v>
      </c>
      <c r="Q1094" s="452">
        <v>-77.01412</v>
      </c>
      <c r="U1094" s="452" t="s">
        <v>8894</v>
      </c>
      <c r="V1094" s="452" t="s">
        <v>8896</v>
      </c>
      <c r="W1094" s="452" t="s">
        <v>8898</v>
      </c>
      <c r="Y1094" s="452" t="s">
        <v>420</v>
      </c>
      <c r="Z1094" s="452" t="s">
        <v>1840</v>
      </c>
      <c r="AB1094" s="452" t="s">
        <v>8900</v>
      </c>
      <c r="AC1094" s="452" t="s">
        <v>8901</v>
      </c>
      <c r="AD1094" s="452">
        <v>20.0</v>
      </c>
      <c r="AH1094" s="452">
        <v>0.0</v>
      </c>
      <c r="AJ1094" s="452" t="s">
        <v>8902</v>
      </c>
    </row>
    <row r="1095" ht="15.75" customHeight="1">
      <c r="A1095" s="452">
        <v>12034.0</v>
      </c>
      <c r="B1095" s="452" t="s">
        <v>36</v>
      </c>
      <c r="C1095" s="452" t="s">
        <v>2757</v>
      </c>
      <c r="D1095" s="452" t="s">
        <v>8903</v>
      </c>
      <c r="E1095" s="452" t="s">
        <v>1209</v>
      </c>
      <c r="G1095" s="452" t="s">
        <v>8904</v>
      </c>
      <c r="H1095" s="452" t="s">
        <v>8617</v>
      </c>
      <c r="I1095" s="452" t="s">
        <v>8905</v>
      </c>
      <c r="J1095" s="452" t="s">
        <v>8906</v>
      </c>
      <c r="K1095" s="452" t="s">
        <v>1509</v>
      </c>
      <c r="L1095" s="452" t="s">
        <v>70</v>
      </c>
      <c r="M1095" s="452" t="s">
        <v>420</v>
      </c>
      <c r="N1095" s="452">
        <v>85004.0</v>
      </c>
      <c r="O1095" s="452" t="s">
        <v>8907</v>
      </c>
      <c r="P1095" s="452">
        <v>33.4480393</v>
      </c>
      <c r="Q1095" s="452">
        <v>-112.0754629</v>
      </c>
      <c r="R1095" s="452">
        <v>1000.0</v>
      </c>
      <c r="U1095" s="452" t="s">
        <v>8903</v>
      </c>
      <c r="V1095" s="452" t="s">
        <v>8905</v>
      </c>
      <c r="W1095" s="452" t="s">
        <v>1509</v>
      </c>
      <c r="X1095" s="452" t="s">
        <v>70</v>
      </c>
      <c r="Y1095" s="452" t="s">
        <v>6311</v>
      </c>
      <c r="AB1095" s="452" t="s">
        <v>8621</v>
      </c>
      <c r="AC1095" s="452" t="s">
        <v>8908</v>
      </c>
      <c r="AD1095" s="452">
        <v>30.0</v>
      </c>
    </row>
    <row r="1096" ht="15.75" customHeight="1">
      <c r="A1096" s="452">
        <v>12035.0</v>
      </c>
      <c r="B1096" s="452" t="s">
        <v>36</v>
      </c>
      <c r="C1096" s="452" t="s">
        <v>2757</v>
      </c>
      <c r="D1096" s="452" t="s">
        <v>8909</v>
      </c>
      <c r="E1096" s="452" t="s">
        <v>1209</v>
      </c>
      <c r="G1096" s="452" t="s">
        <v>6440</v>
      </c>
      <c r="H1096" s="452" t="s">
        <v>6736</v>
      </c>
      <c r="I1096" s="452" t="s">
        <v>8910</v>
      </c>
      <c r="J1096" s="452" t="s">
        <v>8911</v>
      </c>
      <c r="K1096" s="452" t="s">
        <v>8912</v>
      </c>
      <c r="L1096" s="452" t="s">
        <v>78</v>
      </c>
      <c r="M1096" s="452" t="s">
        <v>420</v>
      </c>
      <c r="N1096" s="452">
        <v>40601.0</v>
      </c>
      <c r="O1096" s="452" t="s">
        <v>8913</v>
      </c>
      <c r="P1096" s="452">
        <v>38.2003157</v>
      </c>
      <c r="Q1096" s="452">
        <v>-84.8765982</v>
      </c>
      <c r="U1096" s="452" t="s">
        <v>8909</v>
      </c>
      <c r="V1096" s="452" t="s">
        <v>8910</v>
      </c>
      <c r="W1096" s="452" t="s">
        <v>8912</v>
      </c>
      <c r="X1096" s="452" t="s">
        <v>78</v>
      </c>
      <c r="Y1096" s="452" t="s">
        <v>6311</v>
      </c>
      <c r="AB1096" s="452" t="s">
        <v>8621</v>
      </c>
      <c r="AC1096" s="452" t="s">
        <v>8914</v>
      </c>
      <c r="AD1096" s="452">
        <v>25.0</v>
      </c>
    </row>
    <row r="1097" ht="15.75" customHeight="1">
      <c r="A1097" s="452">
        <v>12036.0</v>
      </c>
      <c r="B1097" s="452" t="s">
        <v>36</v>
      </c>
      <c r="C1097" s="452" t="s">
        <v>2757</v>
      </c>
      <c r="D1097" s="452" t="s">
        <v>8915</v>
      </c>
      <c r="E1097" s="452" t="s">
        <v>1209</v>
      </c>
      <c r="G1097" s="452" t="s">
        <v>8916</v>
      </c>
      <c r="H1097" s="452" t="s">
        <v>8653</v>
      </c>
      <c r="I1097" s="452" t="s">
        <v>8917</v>
      </c>
      <c r="J1097" s="452" t="s">
        <v>8918</v>
      </c>
      <c r="K1097" s="452" t="s">
        <v>940</v>
      </c>
      <c r="L1097" s="452" t="s">
        <v>26</v>
      </c>
      <c r="M1097" s="452" t="s">
        <v>420</v>
      </c>
      <c r="N1097" s="452">
        <v>94104.0</v>
      </c>
      <c r="O1097" s="452" t="s">
        <v>8919</v>
      </c>
      <c r="P1097" s="452">
        <v>37.7933774</v>
      </c>
      <c r="Q1097" s="452">
        <v>-122.4027696</v>
      </c>
      <c r="U1097" s="452" t="s">
        <v>8915</v>
      </c>
      <c r="V1097" s="452" t="s">
        <v>8920</v>
      </c>
      <c r="W1097" s="452" t="s">
        <v>940</v>
      </c>
      <c r="X1097" s="452" t="s">
        <v>26</v>
      </c>
      <c r="Y1097" s="452" t="s">
        <v>6311</v>
      </c>
      <c r="AB1097" s="452" t="s">
        <v>8621</v>
      </c>
      <c r="AC1097" s="452" t="s">
        <v>8921</v>
      </c>
      <c r="AD1097" s="452">
        <v>23.0</v>
      </c>
    </row>
    <row r="1098" ht="15.75" customHeight="1">
      <c r="A1098" s="452">
        <v>12037.0</v>
      </c>
      <c r="B1098" s="452" t="s">
        <v>36</v>
      </c>
      <c r="C1098" s="452" t="s">
        <v>2757</v>
      </c>
      <c r="D1098" s="452" t="s">
        <v>8922</v>
      </c>
      <c r="E1098" s="452" t="s">
        <v>1209</v>
      </c>
      <c r="G1098" s="452" t="s">
        <v>8923</v>
      </c>
      <c r="H1098" s="452" t="s">
        <v>8924</v>
      </c>
      <c r="I1098" s="452" t="s">
        <v>8925</v>
      </c>
      <c r="J1098" s="452" t="s">
        <v>8926</v>
      </c>
      <c r="K1098" s="452" t="s">
        <v>4742</v>
      </c>
      <c r="L1098" s="452" t="s">
        <v>42</v>
      </c>
      <c r="M1098" s="452" t="s">
        <v>420</v>
      </c>
      <c r="N1098" s="452">
        <v>49503.0</v>
      </c>
      <c r="O1098" s="452" t="s">
        <v>8927</v>
      </c>
      <c r="P1098" s="452">
        <v>42.966645</v>
      </c>
      <c r="Q1098" s="452">
        <v>-85.6697779</v>
      </c>
      <c r="R1098" s="452">
        <v>200.0</v>
      </c>
      <c r="U1098" s="452" t="s">
        <v>8922</v>
      </c>
      <c r="V1098" s="452" t="s">
        <v>8925</v>
      </c>
      <c r="W1098" s="452" t="s">
        <v>4742</v>
      </c>
      <c r="X1098" s="452" t="s">
        <v>42</v>
      </c>
      <c r="Y1098" s="452" t="s">
        <v>6311</v>
      </c>
      <c r="AB1098" s="452" t="s">
        <v>8928</v>
      </c>
      <c r="AC1098" s="452" t="s">
        <v>8929</v>
      </c>
      <c r="AD1098" s="452">
        <v>30.0</v>
      </c>
    </row>
    <row r="1099" ht="15.75" customHeight="1">
      <c r="A1099" s="452">
        <v>12038.0</v>
      </c>
      <c r="B1099" s="452" t="s">
        <v>36</v>
      </c>
      <c r="C1099" s="452" t="s">
        <v>2757</v>
      </c>
      <c r="D1099" s="452" t="s">
        <v>8930</v>
      </c>
      <c r="E1099" s="452" t="s">
        <v>1209</v>
      </c>
      <c r="G1099" s="452" t="s">
        <v>6178</v>
      </c>
      <c r="H1099" s="452" t="s">
        <v>6178</v>
      </c>
      <c r="I1099" s="452" t="s">
        <v>8931</v>
      </c>
      <c r="J1099" s="452" t="s">
        <v>8932</v>
      </c>
      <c r="K1099" s="452" t="s">
        <v>8933</v>
      </c>
      <c r="L1099" s="452" t="s">
        <v>114</v>
      </c>
      <c r="M1099" s="452" t="s">
        <v>420</v>
      </c>
      <c r="N1099" s="452">
        <v>81621.0</v>
      </c>
      <c r="O1099" s="452" t="s">
        <v>8934</v>
      </c>
      <c r="P1099" s="452">
        <v>39.3689664752885</v>
      </c>
      <c r="Q1099" s="452">
        <v>-107.038040469314</v>
      </c>
      <c r="R1099" s="452">
        <v>700.0</v>
      </c>
      <c r="U1099" s="452" t="s">
        <v>8930</v>
      </c>
      <c r="V1099" s="452" t="s">
        <v>8935</v>
      </c>
      <c r="W1099" s="452" t="s">
        <v>8933</v>
      </c>
      <c r="X1099" s="452" t="s">
        <v>114</v>
      </c>
      <c r="Y1099" s="452" t="s">
        <v>420</v>
      </c>
      <c r="Z1099" s="452" t="s">
        <v>453</v>
      </c>
      <c r="AA1099" s="452">
        <v>45702.0</v>
      </c>
      <c r="AB1099" s="452" t="s">
        <v>7126</v>
      </c>
      <c r="AC1099" s="452" t="s">
        <v>8936</v>
      </c>
      <c r="AD1099" s="452">
        <v>30.0</v>
      </c>
    </row>
    <row r="1100" ht="15.75" customHeight="1">
      <c r="A1100" s="452">
        <v>3001.0</v>
      </c>
      <c r="B1100" s="452" t="s">
        <v>36</v>
      </c>
      <c r="C1100" s="452" t="s">
        <v>19</v>
      </c>
      <c r="D1100" s="452" t="s">
        <v>8937</v>
      </c>
      <c r="E1100" s="452" t="s">
        <v>812</v>
      </c>
      <c r="F1100" s="452" t="s">
        <v>8937</v>
      </c>
      <c r="G1100" s="452" t="s">
        <v>8938</v>
      </c>
      <c r="H1100" s="452" t="s">
        <v>8939</v>
      </c>
      <c r="I1100" s="452" t="s">
        <v>8940</v>
      </c>
      <c r="J1100" s="452" t="s">
        <v>8941</v>
      </c>
      <c r="K1100" s="452" t="s">
        <v>8509</v>
      </c>
      <c r="L1100" s="452" t="s">
        <v>26</v>
      </c>
      <c r="M1100" s="452" t="s">
        <v>420</v>
      </c>
      <c r="N1100" s="452">
        <v>95014.0</v>
      </c>
      <c r="P1100" s="452">
        <v>37.323662536028</v>
      </c>
      <c r="Q1100" s="452">
        <v>-122.028407830994</v>
      </c>
      <c r="S1100" s="452">
        <v>13400.0</v>
      </c>
      <c r="T1100" s="452" t="s">
        <v>3682</v>
      </c>
      <c r="U1100" s="452" t="s">
        <v>8937</v>
      </c>
      <c r="V1100" s="452" t="s">
        <v>8940</v>
      </c>
      <c r="W1100" s="452" t="s">
        <v>3039</v>
      </c>
      <c r="Y1100" s="452" t="s">
        <v>2098</v>
      </c>
      <c r="Z1100" s="452" t="s">
        <v>1196</v>
      </c>
      <c r="AA1100" s="452" t="s">
        <v>8942</v>
      </c>
      <c r="AB1100" s="452" t="s">
        <v>8943</v>
      </c>
      <c r="AC1100" s="452" t="s">
        <v>8944</v>
      </c>
      <c r="AD1100" s="452">
        <v>27.0</v>
      </c>
      <c r="AJ1100" s="452" t="s">
        <v>8940</v>
      </c>
    </row>
    <row r="1101" ht="15.75" customHeight="1">
      <c r="A1101" s="452">
        <v>3002.0</v>
      </c>
      <c r="B1101" s="452" t="s">
        <v>158</v>
      </c>
      <c r="C1101" s="452" t="s">
        <v>19</v>
      </c>
      <c r="D1101" s="452" t="s">
        <v>8945</v>
      </c>
      <c r="E1101" s="452" t="s">
        <v>812</v>
      </c>
      <c r="F1101" s="452" t="s">
        <v>8946</v>
      </c>
      <c r="G1101" s="452" t="s">
        <v>8947</v>
      </c>
      <c r="H1101" s="452" t="s">
        <v>8948</v>
      </c>
      <c r="I1101" s="452" t="s">
        <v>8949</v>
      </c>
      <c r="J1101" s="452" t="s">
        <v>8554</v>
      </c>
      <c r="K1101" s="452" t="s">
        <v>2015</v>
      </c>
      <c r="L1101" s="452" t="s">
        <v>70</v>
      </c>
      <c r="M1101" s="452" t="s">
        <v>420</v>
      </c>
      <c r="N1101" s="452">
        <v>85706.0</v>
      </c>
      <c r="P1101" s="452">
        <v>32.1352471838158</v>
      </c>
      <c r="Q1101" s="452">
        <v>-110.919408557889</v>
      </c>
      <c r="R1101" s="452">
        <v>11.0</v>
      </c>
      <c r="S1101" s="452">
        <v>10.0</v>
      </c>
      <c r="T1101" s="452" t="s">
        <v>3682</v>
      </c>
      <c r="U1101" s="452" t="s">
        <v>8950</v>
      </c>
      <c r="V1101" s="452" t="s">
        <v>8949</v>
      </c>
      <c r="W1101" s="452" t="s">
        <v>2015</v>
      </c>
      <c r="X1101" s="452" t="s">
        <v>70</v>
      </c>
      <c r="Y1101" s="452" t="s">
        <v>420</v>
      </c>
      <c r="Z1101" s="452" t="s">
        <v>498</v>
      </c>
      <c r="AA1101" s="452">
        <v>44892.0</v>
      </c>
      <c r="AB1101" s="452" t="s">
        <v>8951</v>
      </c>
      <c r="AC1101" s="452" t="s">
        <v>8952</v>
      </c>
      <c r="AD1101" s="452">
        <v>17.0</v>
      </c>
      <c r="AE1101" s="452" t="s">
        <v>8953</v>
      </c>
      <c r="AJ1101" s="452" t="s">
        <v>8954</v>
      </c>
    </row>
    <row r="1102" ht="15.75" customHeight="1">
      <c r="A1102" s="452">
        <v>3003.0</v>
      </c>
      <c r="B1102" s="452" t="s">
        <v>158</v>
      </c>
      <c r="C1102" s="452" t="s">
        <v>19</v>
      </c>
      <c r="D1102" s="452" t="s">
        <v>8955</v>
      </c>
      <c r="E1102" s="452" t="s">
        <v>1209</v>
      </c>
      <c r="F1102" s="452" t="s">
        <v>8956</v>
      </c>
      <c r="G1102" s="452" t="s">
        <v>8957</v>
      </c>
      <c r="H1102" s="452" t="s">
        <v>8958</v>
      </c>
      <c r="I1102" s="452" t="s">
        <v>8959</v>
      </c>
      <c r="J1102" s="452" t="s">
        <v>8960</v>
      </c>
      <c r="K1102" s="452" t="s">
        <v>8961</v>
      </c>
      <c r="L1102" s="452" t="s">
        <v>194</v>
      </c>
      <c r="M1102" s="452" t="s">
        <v>420</v>
      </c>
      <c r="N1102" s="452">
        <v>20742.0</v>
      </c>
      <c r="O1102" s="452" t="s">
        <v>8962</v>
      </c>
      <c r="P1102" s="452">
        <v>38.992705314831</v>
      </c>
      <c r="Q1102" s="452">
        <v>-76.938531547374</v>
      </c>
      <c r="R1102" s="452">
        <v>2.0</v>
      </c>
      <c r="U1102" s="452" t="s">
        <v>8963</v>
      </c>
      <c r="V1102" s="452" t="s">
        <v>8959</v>
      </c>
      <c r="W1102" s="452" t="s">
        <v>8961</v>
      </c>
      <c r="X1102" s="452" t="s">
        <v>194</v>
      </c>
      <c r="Y1102" s="452" t="s">
        <v>420</v>
      </c>
      <c r="Z1102" s="452" t="s">
        <v>498</v>
      </c>
      <c r="AA1102" s="452">
        <v>44888.0</v>
      </c>
      <c r="AB1102" s="452" t="s">
        <v>8964</v>
      </c>
      <c r="AC1102" s="452" t="s">
        <v>8965</v>
      </c>
      <c r="AD1102" s="452">
        <v>19.0</v>
      </c>
      <c r="AE1102" s="452" t="s">
        <v>8966</v>
      </c>
      <c r="AJ1102" s="452" t="s">
        <v>8959</v>
      </c>
    </row>
    <row r="1103" ht="15.75" customHeight="1">
      <c r="A1103" s="452">
        <v>3004.0</v>
      </c>
      <c r="B1103" s="452" t="s">
        <v>36</v>
      </c>
      <c r="C1103" s="452" t="s">
        <v>19</v>
      </c>
      <c r="D1103" s="452" t="s">
        <v>222</v>
      </c>
      <c r="E1103" s="452" t="s">
        <v>1209</v>
      </c>
      <c r="F1103" s="452" t="s">
        <v>8967</v>
      </c>
      <c r="G1103" s="452" t="s">
        <v>8957</v>
      </c>
      <c r="H1103" s="452" t="s">
        <v>8968</v>
      </c>
      <c r="I1103" s="452" t="s">
        <v>7367</v>
      </c>
      <c r="J1103" s="452" t="s">
        <v>8969</v>
      </c>
      <c r="K1103" s="452" t="s">
        <v>8970</v>
      </c>
      <c r="L1103" s="452" t="s">
        <v>78</v>
      </c>
      <c r="M1103" s="452" t="s">
        <v>420</v>
      </c>
      <c r="N1103" s="452">
        <v>42029.0</v>
      </c>
      <c r="O1103" s="452" t="s">
        <v>564</v>
      </c>
      <c r="P1103" s="452">
        <v>37.0497761391485</v>
      </c>
      <c r="Q1103" s="452">
        <v>-88.3662526870826</v>
      </c>
      <c r="R1103" s="452">
        <v>252.0</v>
      </c>
      <c r="U1103" s="452" t="s">
        <v>222</v>
      </c>
      <c r="V1103" s="452" t="s">
        <v>7367</v>
      </c>
      <c r="W1103" s="452" t="s">
        <v>565</v>
      </c>
      <c r="X1103" s="452" t="s">
        <v>179</v>
      </c>
      <c r="Y1103" s="452" t="s">
        <v>420</v>
      </c>
      <c r="Z1103" s="452" t="s">
        <v>498</v>
      </c>
      <c r="AA1103" s="452">
        <v>44776.0</v>
      </c>
      <c r="AB1103" s="452" t="s">
        <v>8971</v>
      </c>
      <c r="AC1103" s="452" t="s">
        <v>8972</v>
      </c>
      <c r="AD1103" s="452">
        <v>18.0</v>
      </c>
      <c r="AJ1103" s="452" t="s">
        <v>8973</v>
      </c>
    </row>
    <row r="1104" ht="15.75" customHeight="1">
      <c r="A1104" s="452">
        <v>3005.0</v>
      </c>
      <c r="B1104" s="452" t="s">
        <v>36</v>
      </c>
      <c r="C1104" s="452" t="s">
        <v>19</v>
      </c>
      <c r="D1104" s="452" t="s">
        <v>222</v>
      </c>
      <c r="E1104" s="452" t="s">
        <v>1209</v>
      </c>
      <c r="F1104" s="452" t="s">
        <v>560</v>
      </c>
      <c r="G1104" s="452" t="s">
        <v>8957</v>
      </c>
      <c r="H1104" s="452" t="s">
        <v>567</v>
      </c>
      <c r="I1104" s="452" t="s">
        <v>7367</v>
      </c>
      <c r="J1104" s="452" t="s">
        <v>562</v>
      </c>
      <c r="K1104" s="452" t="s">
        <v>563</v>
      </c>
      <c r="L1104" s="452" t="s">
        <v>224</v>
      </c>
      <c r="M1104" s="452" t="s">
        <v>420</v>
      </c>
      <c r="N1104" s="452">
        <v>53226.0</v>
      </c>
      <c r="O1104" s="452" t="s">
        <v>8974</v>
      </c>
      <c r="P1104" s="452">
        <v>43.0460964282914</v>
      </c>
      <c r="Q1104" s="452">
        <v>-88.0549381265251</v>
      </c>
      <c r="R1104" s="452">
        <v>270.0</v>
      </c>
      <c r="U1104" s="452" t="s">
        <v>222</v>
      </c>
      <c r="V1104" s="452" t="s">
        <v>7367</v>
      </c>
      <c r="W1104" s="452" t="s">
        <v>565</v>
      </c>
      <c r="X1104" s="452" t="s">
        <v>179</v>
      </c>
      <c r="Y1104" s="452" t="s">
        <v>420</v>
      </c>
      <c r="Z1104" s="452" t="s">
        <v>498</v>
      </c>
      <c r="AA1104" s="452">
        <v>44776.0</v>
      </c>
      <c r="AB1104" s="452" t="s">
        <v>8975</v>
      </c>
      <c r="AC1104" s="452" t="s">
        <v>8972</v>
      </c>
      <c r="AD1104" s="452">
        <v>18.0</v>
      </c>
      <c r="AJ1104" s="452" t="s">
        <v>8973</v>
      </c>
    </row>
    <row r="1105" ht="15.75" customHeight="1">
      <c r="A1105" s="452">
        <v>3006.0</v>
      </c>
      <c r="B1105" s="452" t="s">
        <v>36</v>
      </c>
      <c r="C1105" s="452" t="s">
        <v>19</v>
      </c>
      <c r="D1105" s="452" t="s">
        <v>8976</v>
      </c>
      <c r="E1105" s="452" t="s">
        <v>812</v>
      </c>
      <c r="F1105" s="452" t="s">
        <v>8977</v>
      </c>
      <c r="G1105" s="452" t="s">
        <v>8978</v>
      </c>
      <c r="H1105" s="452" t="s">
        <v>8979</v>
      </c>
      <c r="I1105" s="452" t="s">
        <v>8980</v>
      </c>
      <c r="J1105" s="452" t="s">
        <v>8981</v>
      </c>
      <c r="K1105" s="452" t="s">
        <v>8982</v>
      </c>
      <c r="L1105" s="452" t="s">
        <v>103</v>
      </c>
      <c r="M1105" s="452" t="s">
        <v>618</v>
      </c>
      <c r="N1105" s="452" t="s">
        <v>8983</v>
      </c>
      <c r="O1105" s="452" t="s">
        <v>8984</v>
      </c>
      <c r="P1105" s="452">
        <v>42.94100969929</v>
      </c>
      <c r="Q1105" s="452">
        <v>-82.4224148883643</v>
      </c>
      <c r="R1105" s="452">
        <v>300.0</v>
      </c>
      <c r="U1105" s="452" t="s">
        <v>8977</v>
      </c>
      <c r="V1105" s="452" t="s">
        <v>8980</v>
      </c>
      <c r="W1105" s="452" t="s">
        <v>8985</v>
      </c>
      <c r="X1105" s="452" t="s">
        <v>8986</v>
      </c>
      <c r="Y1105" s="452" t="s">
        <v>7813</v>
      </c>
      <c r="Z1105" s="452" t="s">
        <v>498</v>
      </c>
      <c r="AA1105" s="452">
        <v>45218.0</v>
      </c>
      <c r="AB1105" s="452" t="s">
        <v>8987</v>
      </c>
      <c r="AC1105" s="452" t="s">
        <v>8988</v>
      </c>
      <c r="AD1105" s="452">
        <v>26.0</v>
      </c>
      <c r="AJ1105" s="452" t="s">
        <v>8989</v>
      </c>
    </row>
    <row r="1106" ht="15.75" customHeight="1">
      <c r="A1106" s="452">
        <v>3007.0</v>
      </c>
      <c r="B1106" s="452" t="s">
        <v>149</v>
      </c>
      <c r="C1106" s="452" t="s">
        <v>19</v>
      </c>
      <c r="D1106" s="452" t="s">
        <v>8990</v>
      </c>
      <c r="E1106" s="452" t="s">
        <v>812</v>
      </c>
      <c r="F1106" s="452" t="s">
        <v>8990</v>
      </c>
      <c r="G1106" s="452" t="s">
        <v>8991</v>
      </c>
      <c r="H1106" s="452" t="s">
        <v>8991</v>
      </c>
      <c r="I1106" s="452" t="s">
        <v>8992</v>
      </c>
      <c r="J1106" s="452" t="s">
        <v>8993</v>
      </c>
      <c r="K1106" s="452" t="s">
        <v>8994</v>
      </c>
      <c r="L1106" s="452" t="s">
        <v>103</v>
      </c>
      <c r="M1106" s="452" t="s">
        <v>618</v>
      </c>
      <c r="N1106" s="452" t="s">
        <v>8995</v>
      </c>
      <c r="P1106" s="452">
        <v>42.9548753227423</v>
      </c>
      <c r="Q1106" s="452">
        <v>-79.2116125193237</v>
      </c>
      <c r="U1106" s="452" t="s">
        <v>8996</v>
      </c>
      <c r="V1106" s="452" t="s">
        <v>8992</v>
      </c>
      <c r="W1106" s="452" t="s">
        <v>1213</v>
      </c>
      <c r="X1106" s="452" t="s">
        <v>8997</v>
      </c>
      <c r="Y1106" s="452" t="s">
        <v>467</v>
      </c>
      <c r="Z1106" s="452" t="s">
        <v>486</v>
      </c>
      <c r="AA1106" s="452">
        <v>45689.0</v>
      </c>
      <c r="AB1106" s="452" t="s">
        <v>8998</v>
      </c>
      <c r="AC1106" s="452" t="s">
        <v>8999</v>
      </c>
      <c r="AD1106" s="452">
        <v>22.0</v>
      </c>
      <c r="AE1106" s="452" t="s">
        <v>9000</v>
      </c>
    </row>
    <row r="1107" ht="15.75" customHeight="1">
      <c r="A1107" s="452">
        <v>3008.0</v>
      </c>
      <c r="B1107" s="452" t="s">
        <v>36</v>
      </c>
      <c r="C1107" s="452" t="s">
        <v>19</v>
      </c>
      <c r="D1107" s="452" t="s">
        <v>570</v>
      </c>
      <c r="E1107" s="452" t="s">
        <v>1209</v>
      </c>
      <c r="F1107" s="452" t="s">
        <v>9001</v>
      </c>
      <c r="G1107" s="452" t="s">
        <v>9002</v>
      </c>
      <c r="H1107" s="452" t="s">
        <v>9003</v>
      </c>
      <c r="I1107" s="452" t="s">
        <v>3834</v>
      </c>
      <c r="J1107" s="452" t="s">
        <v>9004</v>
      </c>
      <c r="K1107" s="452" t="s">
        <v>9001</v>
      </c>
      <c r="L1107" s="452" t="s">
        <v>3695</v>
      </c>
      <c r="M1107" s="452" t="s">
        <v>420</v>
      </c>
      <c r="N1107" s="452">
        <v>70734.0</v>
      </c>
      <c r="O1107" s="452" t="s">
        <v>9005</v>
      </c>
      <c r="P1107" s="452">
        <v>30.1901518954691</v>
      </c>
      <c r="Q1107" s="452">
        <v>-91.0115081179418</v>
      </c>
      <c r="R1107" s="452">
        <v>2200.0</v>
      </c>
      <c r="U1107" s="452" t="s">
        <v>570</v>
      </c>
      <c r="V1107" s="452" t="s">
        <v>3834</v>
      </c>
      <c r="W1107" s="452" t="s">
        <v>3835</v>
      </c>
      <c r="X1107" s="452" t="s">
        <v>3835</v>
      </c>
      <c r="Y1107" s="452" t="s">
        <v>659</v>
      </c>
      <c r="Z1107" s="452" t="s">
        <v>498</v>
      </c>
      <c r="AA1107" s="452">
        <v>45090.0</v>
      </c>
      <c r="AB1107" s="452" t="s">
        <v>9006</v>
      </c>
      <c r="AC1107" s="452" t="s">
        <v>3838</v>
      </c>
      <c r="AD1107" s="452">
        <v>29.0</v>
      </c>
      <c r="AE1107" s="452" t="s">
        <v>9007</v>
      </c>
      <c r="AJ1107" s="452" t="s">
        <v>9008</v>
      </c>
    </row>
    <row r="1108" ht="15.75" customHeight="1">
      <c r="A1108" s="452">
        <v>3009.0</v>
      </c>
      <c r="B1108" s="452" t="s">
        <v>36</v>
      </c>
      <c r="C1108" s="452" t="s">
        <v>19</v>
      </c>
      <c r="D1108" s="452" t="s">
        <v>3868</v>
      </c>
      <c r="E1108" s="452" t="s">
        <v>1209</v>
      </c>
      <c r="F1108" s="452" t="s">
        <v>3868</v>
      </c>
      <c r="G1108" s="452" t="s">
        <v>8957</v>
      </c>
      <c r="H1108" s="452" t="s">
        <v>7397</v>
      </c>
      <c r="I1108" s="452" t="s">
        <v>3869</v>
      </c>
      <c r="J1108" s="452" t="s">
        <v>3870</v>
      </c>
      <c r="K1108" s="452" t="s">
        <v>3871</v>
      </c>
      <c r="L1108" s="452" t="s">
        <v>3695</v>
      </c>
      <c r="M1108" s="452" t="s">
        <v>420</v>
      </c>
      <c r="N1108" s="452">
        <v>70522.0</v>
      </c>
      <c r="O1108" s="452" t="s">
        <v>3872</v>
      </c>
      <c r="P1108" s="452">
        <v>29.6820282247209</v>
      </c>
      <c r="Q1108" s="452">
        <v>-91.4563846740518</v>
      </c>
      <c r="R1108" s="452">
        <v>150.0</v>
      </c>
      <c r="U1108" s="452" t="s">
        <v>3868</v>
      </c>
      <c r="V1108" s="452" t="s">
        <v>3869</v>
      </c>
      <c r="W1108" s="452" t="s">
        <v>3873</v>
      </c>
      <c r="X1108" s="452" t="s">
        <v>141</v>
      </c>
      <c r="Y1108" s="452" t="s">
        <v>420</v>
      </c>
      <c r="Z1108" s="452" t="s">
        <v>498</v>
      </c>
      <c r="AA1108" s="452">
        <v>44865.0</v>
      </c>
      <c r="AB1108" s="452" t="s">
        <v>454</v>
      </c>
      <c r="AC1108" s="452" t="s">
        <v>9009</v>
      </c>
      <c r="AD1108" s="452">
        <v>23.0</v>
      </c>
      <c r="AJ1108" s="452" t="s">
        <v>9010</v>
      </c>
    </row>
    <row r="1109" ht="15.75" customHeight="1">
      <c r="A1109" s="452">
        <v>3010.0</v>
      </c>
      <c r="B1109" s="452" t="s">
        <v>36</v>
      </c>
      <c r="C1109" s="452" t="s">
        <v>19</v>
      </c>
      <c r="D1109" s="452" t="s">
        <v>9011</v>
      </c>
      <c r="E1109" s="452" t="s">
        <v>812</v>
      </c>
      <c r="F1109" s="452" t="s">
        <v>9012</v>
      </c>
      <c r="G1109" s="452" t="s">
        <v>8957</v>
      </c>
      <c r="H1109" s="452" t="s">
        <v>7397</v>
      </c>
      <c r="I1109" s="452" t="s">
        <v>9013</v>
      </c>
      <c r="J1109" s="452" t="s">
        <v>9014</v>
      </c>
      <c r="K1109" s="452" t="s">
        <v>1377</v>
      </c>
      <c r="L1109" s="452" t="s">
        <v>95</v>
      </c>
      <c r="M1109" s="452" t="s">
        <v>420</v>
      </c>
      <c r="N1109" s="452">
        <v>78737.0</v>
      </c>
      <c r="O1109" s="452" t="s">
        <v>9015</v>
      </c>
      <c r="P1109" s="452">
        <v>30.2288207508927</v>
      </c>
      <c r="Q1109" s="452">
        <v>-98.0047904025968</v>
      </c>
      <c r="R1109" s="452">
        <v>22.0</v>
      </c>
      <c r="S1109" s="452">
        <v>3.0</v>
      </c>
      <c r="T1109" s="452" t="s">
        <v>9016</v>
      </c>
      <c r="U1109" s="452" t="s">
        <v>9011</v>
      </c>
      <c r="V1109" s="452" t="s">
        <v>9013</v>
      </c>
      <c r="W1109" s="452" t="s">
        <v>9017</v>
      </c>
      <c r="X1109" s="452" t="s">
        <v>95</v>
      </c>
      <c r="Y1109" s="452" t="s">
        <v>420</v>
      </c>
      <c r="Z1109" s="452" t="s">
        <v>498</v>
      </c>
      <c r="AA1109" s="452">
        <v>44776.0</v>
      </c>
      <c r="AB1109" s="452" t="s">
        <v>9018</v>
      </c>
      <c r="AC1109" s="452" t="s">
        <v>9019</v>
      </c>
      <c r="AD1109" s="452">
        <v>21.0</v>
      </c>
      <c r="AJ1109" s="452" t="s">
        <v>9013</v>
      </c>
    </row>
    <row r="1110" ht="15.75" customHeight="1">
      <c r="A1110" s="452">
        <v>3011.0</v>
      </c>
      <c r="B1110" s="452" t="s">
        <v>149</v>
      </c>
      <c r="C1110" s="452" t="s">
        <v>19</v>
      </c>
      <c r="D1110" s="452" t="s">
        <v>9020</v>
      </c>
      <c r="E1110" s="452" t="s">
        <v>812</v>
      </c>
      <c r="F1110" s="452" t="s">
        <v>9020</v>
      </c>
      <c r="G1110" s="452" t="s">
        <v>8991</v>
      </c>
      <c r="H1110" s="452" t="s">
        <v>9021</v>
      </c>
      <c r="I1110" s="452" t="s">
        <v>9022</v>
      </c>
      <c r="K1110" s="452" t="s">
        <v>9023</v>
      </c>
      <c r="L1110" s="452" t="s">
        <v>95</v>
      </c>
      <c r="M1110" s="452" t="s">
        <v>420</v>
      </c>
      <c r="P1110" s="452">
        <v>29.6688963</v>
      </c>
      <c r="Q1110" s="452">
        <v>-95.048923</v>
      </c>
      <c r="Z1110" s="452" t="s">
        <v>1840</v>
      </c>
      <c r="AA1110" s="452">
        <v>45560.0</v>
      </c>
      <c r="AB1110" s="452" t="s">
        <v>2210</v>
      </c>
      <c r="AC1110" s="452" t="s">
        <v>9024</v>
      </c>
      <c r="AD1110" s="452">
        <v>20.0</v>
      </c>
    </row>
    <row r="1111" ht="15.75" customHeight="1">
      <c r="A1111" s="452">
        <v>3012.0</v>
      </c>
      <c r="B1111" s="452" t="s">
        <v>158</v>
      </c>
      <c r="C1111" s="452" t="s">
        <v>19</v>
      </c>
      <c r="D1111" s="452" t="s">
        <v>9025</v>
      </c>
      <c r="E1111" s="452" t="s">
        <v>1209</v>
      </c>
      <c r="F1111" s="452" t="s">
        <v>9026</v>
      </c>
      <c r="G1111" s="452" t="s">
        <v>8947</v>
      </c>
      <c r="H1111" s="452" t="s">
        <v>9027</v>
      </c>
      <c r="I1111" s="452" t="s">
        <v>9028</v>
      </c>
      <c r="J1111" s="452" t="s">
        <v>9029</v>
      </c>
      <c r="K1111" s="452" t="s">
        <v>9030</v>
      </c>
      <c r="L1111" s="452" t="s">
        <v>64</v>
      </c>
      <c r="M1111" s="452" t="s">
        <v>420</v>
      </c>
      <c r="N1111" s="452">
        <v>47449.0</v>
      </c>
      <c r="O1111" s="452" t="s">
        <v>6244</v>
      </c>
      <c r="P1111" s="452">
        <v>38.9044718181803</v>
      </c>
      <c r="Q1111" s="452">
        <v>-86.9193165602899</v>
      </c>
      <c r="R1111" s="452">
        <v>16.0</v>
      </c>
      <c r="U1111" s="452" t="s">
        <v>9025</v>
      </c>
      <c r="V1111" s="452" t="s">
        <v>9028</v>
      </c>
      <c r="W1111" s="452" t="s">
        <v>9031</v>
      </c>
      <c r="X1111" s="452" t="s">
        <v>297</v>
      </c>
      <c r="Y1111" s="452" t="s">
        <v>420</v>
      </c>
      <c r="Z1111" s="452" t="s">
        <v>498</v>
      </c>
      <c r="AA1111" s="452">
        <v>44888.0</v>
      </c>
      <c r="AB1111" s="452" t="s">
        <v>9032</v>
      </c>
      <c r="AC1111" s="452" t="s">
        <v>9033</v>
      </c>
      <c r="AD1111" s="452">
        <v>13.0</v>
      </c>
      <c r="AE1111" s="452" t="s">
        <v>9034</v>
      </c>
      <c r="AJ1111" s="452" t="s">
        <v>9028</v>
      </c>
    </row>
    <row r="1112" ht="15.75" customHeight="1">
      <c r="A1112" s="452">
        <v>3013.0</v>
      </c>
      <c r="B1112" s="452" t="s">
        <v>36</v>
      </c>
      <c r="C1112" s="452" t="s">
        <v>19</v>
      </c>
      <c r="D1112" s="452" t="s">
        <v>7395</v>
      </c>
      <c r="E1112" s="452" t="s">
        <v>1209</v>
      </c>
      <c r="F1112" s="452" t="s">
        <v>3902</v>
      </c>
      <c r="G1112" s="452" t="s">
        <v>8957</v>
      </c>
      <c r="H1112" s="452" t="s">
        <v>9035</v>
      </c>
      <c r="I1112" s="452" t="s">
        <v>3900</v>
      </c>
      <c r="J1112" s="452" t="s">
        <v>3901</v>
      </c>
      <c r="K1112" s="452" t="s">
        <v>3898</v>
      </c>
      <c r="L1112" s="452" t="s">
        <v>95</v>
      </c>
      <c r="M1112" s="452" t="s">
        <v>420</v>
      </c>
      <c r="N1112" s="452">
        <v>79065.0</v>
      </c>
      <c r="O1112" s="452" t="s">
        <v>3903</v>
      </c>
      <c r="P1112" s="452">
        <v>35.5102384491897</v>
      </c>
      <c r="Q1112" s="452">
        <v>-101.014396617812</v>
      </c>
      <c r="R1112" s="452">
        <v>100.0</v>
      </c>
      <c r="U1112" s="452" t="s">
        <v>7395</v>
      </c>
      <c r="V1112" s="452" t="s">
        <v>3900</v>
      </c>
      <c r="W1112" s="452" t="s">
        <v>2474</v>
      </c>
      <c r="X1112" s="452" t="s">
        <v>248</v>
      </c>
      <c r="Y1112" s="452" t="s">
        <v>420</v>
      </c>
      <c r="Z1112" s="452" t="s">
        <v>498</v>
      </c>
      <c r="AA1112" s="452">
        <v>45289.0</v>
      </c>
      <c r="AB1112" s="452" t="s">
        <v>9036</v>
      </c>
      <c r="AC1112" s="452" t="s">
        <v>3904</v>
      </c>
      <c r="AD1112" s="452">
        <v>26.0</v>
      </c>
      <c r="AE1112" s="452" t="s">
        <v>9037</v>
      </c>
    </row>
    <row r="1113" ht="15.75" customHeight="1">
      <c r="A1113" s="452">
        <v>3014.0</v>
      </c>
      <c r="B1113" s="452" t="s">
        <v>149</v>
      </c>
      <c r="C1113" s="452" t="s">
        <v>19</v>
      </c>
      <c r="D1113" s="452" t="s">
        <v>9038</v>
      </c>
      <c r="E1113" s="452" t="s">
        <v>1209</v>
      </c>
      <c r="F1113" s="452" t="s">
        <v>9038</v>
      </c>
      <c r="G1113" s="452" t="s">
        <v>8957</v>
      </c>
      <c r="H1113" s="452" t="s">
        <v>9039</v>
      </c>
      <c r="I1113" s="452" t="s">
        <v>3900</v>
      </c>
      <c r="K1113" s="452" t="s">
        <v>6916</v>
      </c>
      <c r="L1113" s="452" t="s">
        <v>42</v>
      </c>
      <c r="M1113" s="452" t="s">
        <v>420</v>
      </c>
      <c r="P1113" s="452">
        <v>42.27</v>
      </c>
      <c r="Q1113" s="452">
        <v>-83.485153</v>
      </c>
      <c r="Z1113" s="452" t="s">
        <v>1840</v>
      </c>
      <c r="AA1113" s="452">
        <v>45560.0</v>
      </c>
      <c r="AB1113" s="452" t="s">
        <v>2210</v>
      </c>
      <c r="AC1113" s="452" t="s">
        <v>9040</v>
      </c>
      <c r="AD1113" s="452">
        <v>30.0</v>
      </c>
    </row>
    <row r="1114" ht="15.75" customHeight="1">
      <c r="A1114" s="452">
        <v>3015.0</v>
      </c>
      <c r="B1114" s="452" t="s">
        <v>149</v>
      </c>
      <c r="C1114" s="452" t="s">
        <v>19</v>
      </c>
      <c r="D1114" s="452" t="s">
        <v>9041</v>
      </c>
      <c r="E1114" s="452" t="s">
        <v>812</v>
      </c>
      <c r="F1114" s="452" t="s">
        <v>9041</v>
      </c>
      <c r="G1114" s="452" t="s">
        <v>9002</v>
      </c>
      <c r="H1114" s="452" t="s">
        <v>6633</v>
      </c>
      <c r="I1114" s="452" t="s">
        <v>9042</v>
      </c>
      <c r="J1114" s="452" t="s">
        <v>9043</v>
      </c>
      <c r="K1114" s="452" t="s">
        <v>9044</v>
      </c>
      <c r="L1114" s="452" t="s">
        <v>32</v>
      </c>
      <c r="M1114" s="452" t="s">
        <v>420</v>
      </c>
      <c r="P1114" s="452">
        <v>38.6233</v>
      </c>
      <c r="Q1114" s="452">
        <v>-82.5186</v>
      </c>
      <c r="U1114" s="452" t="s">
        <v>9041</v>
      </c>
      <c r="V1114" s="452" t="s">
        <v>9042</v>
      </c>
      <c r="W1114" s="452" t="s">
        <v>9045</v>
      </c>
      <c r="X1114" s="452" t="s">
        <v>9046</v>
      </c>
      <c r="Y1114" s="452" t="s">
        <v>9047</v>
      </c>
      <c r="Z1114" s="452" t="s">
        <v>498</v>
      </c>
      <c r="AA1114" s="452">
        <v>45304.0</v>
      </c>
      <c r="AB1114" s="452" t="s">
        <v>9048</v>
      </c>
      <c r="AC1114" s="452" t="s">
        <v>9049</v>
      </c>
      <c r="AD1114" s="452">
        <v>20.0</v>
      </c>
    </row>
    <row r="1115" ht="15.75" customHeight="1">
      <c r="A1115" s="452">
        <v>3016.0</v>
      </c>
      <c r="B1115" s="452" t="s">
        <v>36</v>
      </c>
      <c r="C1115" s="452" t="s">
        <v>19</v>
      </c>
      <c r="D1115" s="452" t="s">
        <v>9050</v>
      </c>
      <c r="E1115" s="452" t="s">
        <v>1209</v>
      </c>
      <c r="F1115" s="452" t="s">
        <v>9051</v>
      </c>
      <c r="G1115" s="452" t="s">
        <v>8991</v>
      </c>
      <c r="H1115" s="452" t="s">
        <v>8991</v>
      </c>
      <c r="I1115" s="452" t="s">
        <v>9052</v>
      </c>
      <c r="J1115" s="452" t="s">
        <v>9053</v>
      </c>
      <c r="K1115" s="452" t="s">
        <v>1231</v>
      </c>
      <c r="L1115" s="452" t="s">
        <v>127</v>
      </c>
      <c r="M1115" s="452" t="s">
        <v>420</v>
      </c>
      <c r="N1115" s="452">
        <v>28273.0</v>
      </c>
      <c r="O1115" s="452" t="s">
        <v>9054</v>
      </c>
      <c r="P1115" s="452">
        <v>35.1088675784722</v>
      </c>
      <c r="Q1115" s="452">
        <v>-80.9614287459986</v>
      </c>
      <c r="S1115" s="452">
        <v>150.0</v>
      </c>
      <c r="T1115" s="452" t="s">
        <v>9055</v>
      </c>
      <c r="U1115" s="452" t="s">
        <v>9050</v>
      </c>
      <c r="V1115" s="452" t="s">
        <v>9056</v>
      </c>
      <c r="W1115" s="452" t="s">
        <v>1231</v>
      </c>
      <c r="X1115" s="452" t="s">
        <v>127</v>
      </c>
      <c r="Y1115" s="452" t="s">
        <v>420</v>
      </c>
      <c r="Z1115" s="452" t="s">
        <v>498</v>
      </c>
      <c r="AA1115" s="452">
        <v>44776.0</v>
      </c>
      <c r="AB1115" s="452" t="s">
        <v>9057</v>
      </c>
      <c r="AC1115" s="452" t="s">
        <v>9058</v>
      </c>
      <c r="AD1115" s="452">
        <v>30.0</v>
      </c>
    </row>
    <row r="1116" ht="15.75" customHeight="1">
      <c r="A1116" s="452">
        <v>3017.0</v>
      </c>
      <c r="B1116" s="452" t="s">
        <v>36</v>
      </c>
      <c r="C1116" s="452" t="s">
        <v>19</v>
      </c>
      <c r="D1116" s="452" t="s">
        <v>9050</v>
      </c>
      <c r="E1116" s="452" t="s">
        <v>1209</v>
      </c>
      <c r="F1116" s="452" t="s">
        <v>9059</v>
      </c>
      <c r="G1116" s="452" t="s">
        <v>8991</v>
      </c>
      <c r="H1116" s="452" t="s">
        <v>8991</v>
      </c>
      <c r="I1116" s="452" t="s">
        <v>9052</v>
      </c>
      <c r="J1116" s="452" t="s">
        <v>9060</v>
      </c>
      <c r="K1116" s="452" t="s">
        <v>9061</v>
      </c>
      <c r="L1116" s="452" t="s">
        <v>127</v>
      </c>
      <c r="M1116" s="452" t="s">
        <v>420</v>
      </c>
      <c r="N1116" s="452">
        <v>28027.0</v>
      </c>
      <c r="O1116" s="452" t="s">
        <v>9062</v>
      </c>
      <c r="P1116" s="452">
        <v>35.4188516369335</v>
      </c>
      <c r="Q1116" s="452">
        <v>-80.6600789846105</v>
      </c>
      <c r="R1116" s="452">
        <v>336.0</v>
      </c>
      <c r="S1116" s="452">
        <v>60.0</v>
      </c>
      <c r="T1116" s="452" t="s">
        <v>9055</v>
      </c>
      <c r="U1116" s="452" t="s">
        <v>9050</v>
      </c>
      <c r="V1116" s="452" t="s">
        <v>9056</v>
      </c>
      <c r="W1116" s="452" t="s">
        <v>1231</v>
      </c>
      <c r="X1116" s="452" t="s">
        <v>127</v>
      </c>
      <c r="Y1116" s="452" t="s">
        <v>420</v>
      </c>
      <c r="Z1116" s="452" t="s">
        <v>498</v>
      </c>
      <c r="AA1116" s="452">
        <v>44776.0</v>
      </c>
      <c r="AB1116" s="452" t="s">
        <v>9063</v>
      </c>
      <c r="AC1116" s="452" t="s">
        <v>9058</v>
      </c>
      <c r="AD1116" s="452">
        <v>30.0</v>
      </c>
    </row>
    <row r="1117" ht="15.75" customHeight="1">
      <c r="A1117" s="452">
        <v>3018.0</v>
      </c>
      <c r="B1117" s="452" t="s">
        <v>36</v>
      </c>
      <c r="C1117" s="452" t="s">
        <v>19</v>
      </c>
      <c r="D1117" s="452" t="s">
        <v>9064</v>
      </c>
      <c r="E1117" s="452" t="s">
        <v>812</v>
      </c>
      <c r="F1117" s="452" t="s">
        <v>9065</v>
      </c>
      <c r="G1117" s="452" t="s">
        <v>8938</v>
      </c>
      <c r="H1117" s="452" t="s">
        <v>8939</v>
      </c>
      <c r="I1117" s="452" t="s">
        <v>9066</v>
      </c>
      <c r="J1117" s="452" t="s">
        <v>9067</v>
      </c>
      <c r="K1117" s="452" t="s">
        <v>9068</v>
      </c>
      <c r="L1117" s="452" t="s">
        <v>179</v>
      </c>
      <c r="M1117" s="452" t="s">
        <v>420</v>
      </c>
      <c r="N1117" s="452">
        <v>15090.0</v>
      </c>
      <c r="O1117" s="452" t="s">
        <v>9069</v>
      </c>
      <c r="P1117" s="452">
        <v>40.6079039396312</v>
      </c>
      <c r="Q1117" s="452">
        <v>-80.0530455633495</v>
      </c>
      <c r="S1117" s="452">
        <v>50000.0</v>
      </c>
      <c r="T1117" s="452" t="s">
        <v>3682</v>
      </c>
      <c r="U1117" s="452" t="s">
        <v>9064</v>
      </c>
      <c r="V1117" s="452" t="s">
        <v>9070</v>
      </c>
      <c r="W1117" s="452" t="s">
        <v>9071</v>
      </c>
      <c r="X1117" s="452" t="s">
        <v>7592</v>
      </c>
      <c r="Y1117" s="452" t="s">
        <v>1096</v>
      </c>
      <c r="Z1117" s="452" t="s">
        <v>453</v>
      </c>
      <c r="AA1117" s="452">
        <v>45467.0</v>
      </c>
      <c r="AC1117" s="452" t="s">
        <v>9072</v>
      </c>
      <c r="AD1117" s="452">
        <v>26.0</v>
      </c>
    </row>
    <row r="1118" ht="15.75" customHeight="1">
      <c r="A1118" s="452">
        <v>3019.0</v>
      </c>
      <c r="B1118" s="452" t="s">
        <v>36</v>
      </c>
      <c r="C1118" s="452" t="s">
        <v>19</v>
      </c>
      <c r="D1118" s="452" t="s">
        <v>9073</v>
      </c>
      <c r="E1118" s="452" t="s">
        <v>812</v>
      </c>
      <c r="F1118" s="452" t="s">
        <v>9074</v>
      </c>
      <c r="G1118" s="452" t="s">
        <v>9002</v>
      </c>
      <c r="H1118" s="452" t="s">
        <v>6633</v>
      </c>
      <c r="I1118" s="452" t="s">
        <v>9075</v>
      </c>
      <c r="J1118" s="452" t="s">
        <v>9076</v>
      </c>
      <c r="K1118" s="452" t="s">
        <v>6768</v>
      </c>
      <c r="L1118" s="452" t="s">
        <v>32</v>
      </c>
      <c r="M1118" s="452" t="s">
        <v>420</v>
      </c>
      <c r="N1118" s="452">
        <v>44110.0</v>
      </c>
      <c r="O1118" s="452" t="s">
        <v>9077</v>
      </c>
      <c r="P1118" s="452">
        <v>41.5516</v>
      </c>
      <c r="Q1118" s="452">
        <v>-81.569</v>
      </c>
      <c r="R1118" s="452">
        <v>30.0</v>
      </c>
      <c r="U1118" s="452" t="s">
        <v>9078</v>
      </c>
      <c r="V1118" s="452" t="s">
        <v>9075</v>
      </c>
      <c r="W1118" s="452" t="s">
        <v>6768</v>
      </c>
      <c r="X1118" s="452" t="s">
        <v>32</v>
      </c>
      <c r="Y1118" s="452" t="s">
        <v>420</v>
      </c>
      <c r="Z1118" s="452" t="s">
        <v>498</v>
      </c>
      <c r="AA1118" s="452">
        <v>44865.0</v>
      </c>
      <c r="AB1118" s="452" t="s">
        <v>9079</v>
      </c>
      <c r="AC1118" s="452" t="s">
        <v>9080</v>
      </c>
      <c r="AD1118" s="452">
        <v>25.0</v>
      </c>
      <c r="AE1118" s="452" t="s">
        <v>9081</v>
      </c>
      <c r="AJ1118" s="452" t="s">
        <v>9075</v>
      </c>
    </row>
    <row r="1119" ht="15.75" customHeight="1">
      <c r="A1119" s="452">
        <v>3020.0</v>
      </c>
      <c r="B1119" s="452" t="s">
        <v>36</v>
      </c>
      <c r="C1119" s="452" t="s">
        <v>19</v>
      </c>
      <c r="D1119" s="452" t="s">
        <v>9082</v>
      </c>
      <c r="E1119" s="452" t="s">
        <v>1209</v>
      </c>
      <c r="F1119" s="452" t="s">
        <v>9083</v>
      </c>
      <c r="G1119" s="452" t="s">
        <v>8957</v>
      </c>
      <c r="H1119" s="452" t="s">
        <v>7397</v>
      </c>
      <c r="I1119" s="452" t="s">
        <v>9084</v>
      </c>
      <c r="J1119" s="452" t="s">
        <v>9085</v>
      </c>
      <c r="K1119" s="452" t="s">
        <v>9086</v>
      </c>
      <c r="L1119" s="452" t="s">
        <v>145</v>
      </c>
      <c r="M1119" s="452" t="s">
        <v>420</v>
      </c>
      <c r="N1119" s="452">
        <v>35601.0</v>
      </c>
      <c r="O1119" s="452" t="s">
        <v>9087</v>
      </c>
      <c r="P1119" s="452">
        <v>34.6301904109474</v>
      </c>
      <c r="Q1119" s="452">
        <v>-87.0404538912049</v>
      </c>
      <c r="R1119" s="452">
        <v>400.0</v>
      </c>
      <c r="S1119" s="452">
        <v>2000.0</v>
      </c>
      <c r="T1119" s="452" t="s">
        <v>3682</v>
      </c>
      <c r="U1119" s="452" t="s">
        <v>9088</v>
      </c>
      <c r="V1119" s="452" t="s">
        <v>9084</v>
      </c>
      <c r="W1119" s="452" t="s">
        <v>9089</v>
      </c>
      <c r="X1119" s="452" t="s">
        <v>106</v>
      </c>
      <c r="Y1119" s="452" t="s">
        <v>420</v>
      </c>
      <c r="Z1119" s="452" t="s">
        <v>498</v>
      </c>
      <c r="AA1119" s="452">
        <v>44776.0</v>
      </c>
      <c r="AB1119" s="452" t="s">
        <v>9090</v>
      </c>
      <c r="AC1119" s="452" t="s">
        <v>9091</v>
      </c>
      <c r="AD1119" s="452">
        <v>20.0</v>
      </c>
      <c r="AE1119" s="452" t="s">
        <v>9092</v>
      </c>
      <c r="AJ1119" s="452" t="s">
        <v>9093</v>
      </c>
    </row>
    <row r="1120" ht="15.75" customHeight="1">
      <c r="A1120" s="452">
        <v>3021.0</v>
      </c>
      <c r="B1120" s="452" t="s">
        <v>36</v>
      </c>
      <c r="C1120" s="452" t="s">
        <v>19</v>
      </c>
      <c r="D1120" s="452" t="s">
        <v>9094</v>
      </c>
      <c r="E1120" s="452" t="s">
        <v>1209</v>
      </c>
      <c r="F1120" s="452" t="s">
        <v>9095</v>
      </c>
      <c r="G1120" s="452" t="s">
        <v>8938</v>
      </c>
      <c r="H1120" s="452" t="s">
        <v>8939</v>
      </c>
      <c r="I1120" s="452" t="s">
        <v>9096</v>
      </c>
      <c r="J1120" s="452" t="s">
        <v>9097</v>
      </c>
      <c r="K1120" s="452" t="s">
        <v>7980</v>
      </c>
      <c r="L1120" s="452" t="s">
        <v>93</v>
      </c>
      <c r="M1120" s="452" t="s">
        <v>420</v>
      </c>
      <c r="N1120" s="452">
        <v>29020.0</v>
      </c>
      <c r="O1120" s="452" t="s">
        <v>9098</v>
      </c>
      <c r="P1120" s="452">
        <v>34.2452135755931</v>
      </c>
      <c r="Q1120" s="452">
        <v>-80.6371728952935</v>
      </c>
      <c r="R1120" s="452">
        <v>75.0</v>
      </c>
      <c r="S1120" s="452">
        <v>4000.0</v>
      </c>
      <c r="T1120" s="452" t="s">
        <v>3682</v>
      </c>
      <c r="U1120" s="452" t="s">
        <v>9099</v>
      </c>
      <c r="V1120" s="452" t="s">
        <v>9096</v>
      </c>
      <c r="W1120" s="452" t="s">
        <v>7980</v>
      </c>
      <c r="X1120" s="452" t="s">
        <v>93</v>
      </c>
      <c r="Y1120" s="452" t="s">
        <v>420</v>
      </c>
      <c r="Z1120" s="452" t="s">
        <v>453</v>
      </c>
      <c r="AA1120" s="452">
        <v>44776.0</v>
      </c>
      <c r="AB1120" s="452" t="s">
        <v>9100</v>
      </c>
      <c r="AC1120" s="452" t="s">
        <v>9101</v>
      </c>
      <c r="AD1120" s="452">
        <v>22.0</v>
      </c>
      <c r="AF1120" s="452">
        <v>0.0</v>
      </c>
      <c r="AH1120" s="452">
        <v>0.0</v>
      </c>
      <c r="AJ1120" s="452" t="s">
        <v>9096</v>
      </c>
    </row>
    <row r="1121" ht="15.75" customHeight="1">
      <c r="A1121" s="452">
        <v>3022.0</v>
      </c>
      <c r="B1121" s="452" t="s">
        <v>55</v>
      </c>
      <c r="C1121" s="452" t="s">
        <v>19</v>
      </c>
      <c r="D1121" s="452" t="s">
        <v>9094</v>
      </c>
      <c r="E1121" s="452" t="s">
        <v>1209</v>
      </c>
      <c r="F1121" s="452" t="s">
        <v>9094</v>
      </c>
      <c r="G1121" s="452" t="s">
        <v>8938</v>
      </c>
      <c r="H1121" s="452" t="s">
        <v>8939</v>
      </c>
      <c r="I1121" s="452" t="s">
        <v>9096</v>
      </c>
      <c r="J1121" s="452" t="s">
        <v>9102</v>
      </c>
      <c r="K1121" s="452" t="s">
        <v>4855</v>
      </c>
      <c r="L1121" s="452" t="s">
        <v>141</v>
      </c>
      <c r="M1121" s="452" t="s">
        <v>420</v>
      </c>
      <c r="N1121" s="452">
        <v>30906.0</v>
      </c>
      <c r="O1121" s="452" t="s">
        <v>9103</v>
      </c>
      <c r="P1121" s="452">
        <v>33.2843965637129</v>
      </c>
      <c r="Q1121" s="452">
        <v>-81.9556652329892</v>
      </c>
      <c r="S1121" s="452">
        <v>6700.0</v>
      </c>
      <c r="T1121" s="452" t="s">
        <v>3682</v>
      </c>
      <c r="U1121" s="452" t="s">
        <v>9094</v>
      </c>
      <c r="V1121" s="452" t="s">
        <v>9096</v>
      </c>
      <c r="W1121" s="452" t="s">
        <v>7980</v>
      </c>
      <c r="X1121" s="452" t="s">
        <v>93</v>
      </c>
      <c r="Y1121" s="452" t="s">
        <v>420</v>
      </c>
      <c r="Z1121" s="452" t="s">
        <v>453</v>
      </c>
      <c r="AA1121" s="452">
        <v>45467.0</v>
      </c>
      <c r="AB1121" s="452" t="s">
        <v>9104</v>
      </c>
      <c r="AC1121" s="452" t="s">
        <v>9101</v>
      </c>
      <c r="AD1121" s="452">
        <v>22.0</v>
      </c>
      <c r="AE1121" s="452" t="s">
        <v>9105</v>
      </c>
    </row>
    <row r="1122" ht="15.75" customHeight="1">
      <c r="A1122" s="452">
        <v>3023.0</v>
      </c>
      <c r="B1122" s="452" t="s">
        <v>55</v>
      </c>
      <c r="C1122" s="452" t="s">
        <v>19</v>
      </c>
      <c r="D1122" s="452" t="s">
        <v>9106</v>
      </c>
      <c r="E1122" s="452" t="s">
        <v>812</v>
      </c>
      <c r="F1122" s="452" t="s">
        <v>9107</v>
      </c>
      <c r="G1122" s="452" t="s">
        <v>9002</v>
      </c>
      <c r="H1122" s="452" t="s">
        <v>6633</v>
      </c>
      <c r="I1122" s="452" t="s">
        <v>9108</v>
      </c>
      <c r="J1122" s="452" t="s">
        <v>9109</v>
      </c>
      <c r="K1122" s="452" t="s">
        <v>1458</v>
      </c>
      <c r="L1122" s="452" t="s">
        <v>60</v>
      </c>
      <c r="M1122" s="452" t="s">
        <v>420</v>
      </c>
      <c r="N1122" s="452">
        <v>37040.0</v>
      </c>
      <c r="P1122" s="452">
        <v>36.6204936603963</v>
      </c>
      <c r="Q1122" s="452">
        <v>-87.2333818189918</v>
      </c>
      <c r="R1122" s="452">
        <v>68.0</v>
      </c>
      <c r="S1122" s="452">
        <v>80000.0</v>
      </c>
      <c r="T1122" s="452" t="s">
        <v>3682</v>
      </c>
      <c r="U1122" s="452" t="s">
        <v>9110</v>
      </c>
      <c r="V1122" s="452" t="s">
        <v>9108</v>
      </c>
      <c r="W1122" s="452" t="s">
        <v>2620</v>
      </c>
      <c r="X1122" s="452" t="s">
        <v>1204</v>
      </c>
      <c r="Y1122" s="452" t="s">
        <v>1256</v>
      </c>
      <c r="Z1122" s="452" t="s">
        <v>498</v>
      </c>
      <c r="AA1122" s="452">
        <v>45090.0</v>
      </c>
      <c r="AB1122" s="452" t="s">
        <v>9111</v>
      </c>
      <c r="AC1122" s="452" t="s">
        <v>9112</v>
      </c>
      <c r="AD1122" s="452">
        <v>15.0</v>
      </c>
      <c r="AE1122" s="452" t="s">
        <v>9113</v>
      </c>
      <c r="AJ1122" s="452" t="s">
        <v>9114</v>
      </c>
    </row>
    <row r="1123" ht="15.75" customHeight="1">
      <c r="A1123" s="452">
        <v>3024.0</v>
      </c>
      <c r="B1123" s="452" t="s">
        <v>36</v>
      </c>
      <c r="C1123" s="452" t="s">
        <v>19</v>
      </c>
      <c r="D1123" s="452" t="s">
        <v>9115</v>
      </c>
      <c r="E1123" s="452" t="s">
        <v>1209</v>
      </c>
      <c r="F1123" s="452" t="s">
        <v>5343</v>
      </c>
      <c r="G1123" s="452" t="s">
        <v>2757</v>
      </c>
      <c r="H1123" s="452" t="s">
        <v>9116</v>
      </c>
      <c r="I1123" s="452" t="s">
        <v>5345</v>
      </c>
      <c r="J1123" s="452" t="s">
        <v>9117</v>
      </c>
      <c r="K1123" s="452" t="s">
        <v>9118</v>
      </c>
      <c r="L1123" s="452" t="s">
        <v>42</v>
      </c>
      <c r="M1123" s="452" t="s">
        <v>420</v>
      </c>
      <c r="N1123" s="452">
        <v>48067.0</v>
      </c>
      <c r="O1123" s="452" t="s">
        <v>9119</v>
      </c>
      <c r="P1123" s="452">
        <v>42.4884285451677</v>
      </c>
      <c r="Q1123" s="452">
        <v>-83.1445882037093</v>
      </c>
      <c r="U1123" s="452" t="s">
        <v>9120</v>
      </c>
      <c r="V1123" s="452" t="s">
        <v>5345</v>
      </c>
      <c r="W1123" s="452" t="s">
        <v>5348</v>
      </c>
      <c r="Y1123" s="452" t="s">
        <v>2098</v>
      </c>
      <c r="Z1123" s="452" t="s">
        <v>498</v>
      </c>
      <c r="AA1123" s="452">
        <v>45289.0</v>
      </c>
      <c r="AC1123" s="452" t="s">
        <v>9121</v>
      </c>
      <c r="AD1123" s="452">
        <v>26.0</v>
      </c>
    </row>
    <row r="1124" ht="15.75" customHeight="1">
      <c r="A1124" s="452">
        <v>3025.0</v>
      </c>
      <c r="B1124" s="452" t="s">
        <v>36</v>
      </c>
      <c r="C1124" s="452" t="s">
        <v>19</v>
      </c>
      <c r="D1124" s="452" t="s">
        <v>9122</v>
      </c>
      <c r="E1124" s="452" t="s">
        <v>812</v>
      </c>
      <c r="F1124" s="452" t="s">
        <v>9123</v>
      </c>
      <c r="G1124" s="452" t="s">
        <v>9002</v>
      </c>
      <c r="H1124" s="452" t="s">
        <v>6633</v>
      </c>
      <c r="I1124" s="452" t="s">
        <v>9124</v>
      </c>
      <c r="J1124" s="452" t="s">
        <v>9125</v>
      </c>
      <c r="K1124" s="452" t="s">
        <v>2149</v>
      </c>
      <c r="L1124" s="452" t="s">
        <v>60</v>
      </c>
      <c r="M1124" s="452" t="s">
        <v>420</v>
      </c>
      <c r="N1124" s="452">
        <v>37160.0</v>
      </c>
      <c r="P1124" s="452">
        <v>35.5733416000809</v>
      </c>
      <c r="Q1124" s="452">
        <v>-86.4532116957771</v>
      </c>
      <c r="R1124" s="452">
        <v>100.0</v>
      </c>
      <c r="S1124" s="452">
        <v>60000.0</v>
      </c>
      <c r="T1124" s="452" t="s">
        <v>9126</v>
      </c>
      <c r="U1124" s="452" t="s">
        <v>9127</v>
      </c>
      <c r="V1124" s="452" t="s">
        <v>9128</v>
      </c>
      <c r="W1124" s="452" t="s">
        <v>9129</v>
      </c>
      <c r="X1124" s="452" t="s">
        <v>9130</v>
      </c>
      <c r="Y1124" s="452" t="s">
        <v>1256</v>
      </c>
      <c r="Z1124" s="452" t="s">
        <v>2228</v>
      </c>
      <c r="AA1124" s="452" t="s">
        <v>9131</v>
      </c>
      <c r="AB1124" s="452" t="s">
        <v>9132</v>
      </c>
      <c r="AC1124" s="452" t="s">
        <v>9133</v>
      </c>
      <c r="AD1124" s="452">
        <v>26.0</v>
      </c>
      <c r="AE1124" s="452" t="s">
        <v>9134</v>
      </c>
      <c r="AF1124" s="452" t="s">
        <v>9135</v>
      </c>
      <c r="AH1124" s="452" t="s">
        <v>9136</v>
      </c>
      <c r="AK1124" s="452" t="s">
        <v>9137</v>
      </c>
    </row>
    <row r="1125" ht="15.75" customHeight="1">
      <c r="A1125" s="452">
        <v>3026.0</v>
      </c>
      <c r="B1125" s="452" t="s">
        <v>36</v>
      </c>
      <c r="C1125" s="452" t="s">
        <v>19</v>
      </c>
      <c r="D1125" s="452" t="s">
        <v>9138</v>
      </c>
      <c r="E1125" s="452" t="s">
        <v>1209</v>
      </c>
      <c r="F1125" s="452" t="s">
        <v>9139</v>
      </c>
      <c r="G1125" s="452" t="s">
        <v>8957</v>
      </c>
      <c r="H1125" s="452" t="s">
        <v>7397</v>
      </c>
      <c r="I1125" s="452" t="s">
        <v>9140</v>
      </c>
      <c r="J1125" s="452" t="s">
        <v>9141</v>
      </c>
      <c r="K1125" s="452" t="s">
        <v>4572</v>
      </c>
      <c r="L1125" s="452" t="s">
        <v>4213</v>
      </c>
      <c r="M1125" s="452" t="s">
        <v>420</v>
      </c>
      <c r="N1125" s="452">
        <v>19805.0</v>
      </c>
      <c r="O1125" s="452" t="s">
        <v>9142</v>
      </c>
      <c r="P1125" s="452">
        <v>39.7556329860892</v>
      </c>
      <c r="Q1125" s="452">
        <v>-75.6050749295557</v>
      </c>
      <c r="R1125" s="452">
        <v>2700.0</v>
      </c>
      <c r="U1125" s="452" t="s">
        <v>9138</v>
      </c>
      <c r="V1125" s="452" t="s">
        <v>9140</v>
      </c>
      <c r="W1125" s="452" t="s">
        <v>4572</v>
      </c>
      <c r="X1125" s="452" t="s">
        <v>4213</v>
      </c>
      <c r="Y1125" s="452" t="s">
        <v>420</v>
      </c>
      <c r="Z1125" s="452" t="s">
        <v>498</v>
      </c>
      <c r="AA1125" s="452">
        <v>44776.0</v>
      </c>
      <c r="AB1125" s="452" t="s">
        <v>9143</v>
      </c>
      <c r="AC1125" s="452" t="s">
        <v>9144</v>
      </c>
      <c r="AD1125" s="452">
        <v>21.0</v>
      </c>
      <c r="AE1125" s="452" t="s">
        <v>9145</v>
      </c>
      <c r="AJ1125" s="452" t="s">
        <v>9146</v>
      </c>
    </row>
    <row r="1126" ht="15.75" customHeight="1">
      <c r="A1126" s="452">
        <v>3027.0</v>
      </c>
      <c r="B1126" s="452" t="s">
        <v>149</v>
      </c>
      <c r="C1126" s="452" t="s">
        <v>19</v>
      </c>
      <c r="D1126" s="452" t="s">
        <v>9147</v>
      </c>
      <c r="E1126" s="452" t="s">
        <v>812</v>
      </c>
      <c r="F1126" s="452" t="s">
        <v>9148</v>
      </c>
      <c r="G1126" s="452" t="s">
        <v>9002</v>
      </c>
      <c r="H1126" s="452" t="s">
        <v>6633</v>
      </c>
      <c r="I1126" s="452" t="s">
        <v>9149</v>
      </c>
      <c r="J1126" s="452" t="s">
        <v>9150</v>
      </c>
      <c r="K1126" s="452" t="s">
        <v>2617</v>
      </c>
      <c r="L1126" s="452" t="s">
        <v>141</v>
      </c>
      <c r="M1126" s="452" t="s">
        <v>420</v>
      </c>
      <c r="N1126" s="452">
        <v>30529.0</v>
      </c>
      <c r="O1126" s="452" t="s">
        <v>9151</v>
      </c>
      <c r="P1126" s="452">
        <v>34.1737729845799</v>
      </c>
      <c r="Q1126" s="452">
        <v>-83.4361416159946</v>
      </c>
      <c r="R1126" s="452">
        <v>300.0</v>
      </c>
      <c r="S1126" s="452">
        <v>120000.0</v>
      </c>
      <c r="T1126" s="452" t="s">
        <v>3682</v>
      </c>
      <c r="U1126" s="452" t="s">
        <v>9152</v>
      </c>
      <c r="V1126" s="452" t="s">
        <v>9153</v>
      </c>
      <c r="W1126" s="452" t="s">
        <v>9154</v>
      </c>
      <c r="X1126" s="452" t="s">
        <v>9155</v>
      </c>
      <c r="Y1126" s="452" t="s">
        <v>1347</v>
      </c>
      <c r="Z1126" s="452" t="s">
        <v>498</v>
      </c>
      <c r="AA1126" s="452">
        <v>45090.0</v>
      </c>
      <c r="AB1126" s="452" t="s">
        <v>9156</v>
      </c>
      <c r="AC1126" s="452" t="s">
        <v>9157</v>
      </c>
      <c r="AD1126" s="452">
        <v>25.0</v>
      </c>
      <c r="AE1126" s="452" t="s">
        <v>9158</v>
      </c>
      <c r="AJ1126" s="452" t="s">
        <v>9159</v>
      </c>
    </row>
    <row r="1127" ht="15.75" customHeight="1">
      <c r="A1127" s="452">
        <v>3028.0</v>
      </c>
      <c r="B1127" s="452" t="s">
        <v>36</v>
      </c>
      <c r="C1127" s="452" t="s">
        <v>19</v>
      </c>
      <c r="D1127" s="452" t="s">
        <v>9147</v>
      </c>
      <c r="E1127" s="452" t="s">
        <v>812</v>
      </c>
      <c r="F1127" s="452" t="s">
        <v>9148</v>
      </c>
      <c r="G1127" s="452" t="s">
        <v>9002</v>
      </c>
      <c r="H1127" s="452" t="s">
        <v>6633</v>
      </c>
      <c r="I1127" s="452" t="s">
        <v>9160</v>
      </c>
      <c r="J1127" s="452" t="s">
        <v>9150</v>
      </c>
      <c r="K1127" s="452" t="s">
        <v>2617</v>
      </c>
      <c r="L1127" s="452" t="s">
        <v>141</v>
      </c>
      <c r="M1127" s="452" t="s">
        <v>420</v>
      </c>
      <c r="N1127" s="452">
        <v>30529.0</v>
      </c>
      <c r="O1127" s="452" t="s">
        <v>9151</v>
      </c>
      <c r="P1127" s="452">
        <v>34.1737729845799</v>
      </c>
      <c r="Q1127" s="452">
        <v>-83.4361416159946</v>
      </c>
      <c r="R1127" s="452">
        <v>300.0</v>
      </c>
      <c r="S1127" s="452">
        <v>20000.0</v>
      </c>
      <c r="T1127" s="452" t="s">
        <v>3682</v>
      </c>
      <c r="U1127" s="452" t="s">
        <v>9152</v>
      </c>
      <c r="V1127" s="452" t="s">
        <v>9161</v>
      </c>
      <c r="W1127" s="452" t="s">
        <v>9154</v>
      </c>
      <c r="X1127" s="452" t="s">
        <v>9155</v>
      </c>
      <c r="Y1127" s="452" t="s">
        <v>1347</v>
      </c>
      <c r="Z1127" s="452" t="s">
        <v>498</v>
      </c>
      <c r="AA1127" s="452">
        <v>45090.0</v>
      </c>
      <c r="AB1127" s="452" t="s">
        <v>9156</v>
      </c>
      <c r="AC1127" s="452" t="s">
        <v>9157</v>
      </c>
      <c r="AD1127" s="452">
        <v>25.0</v>
      </c>
      <c r="AE1127" s="452" t="s">
        <v>9162</v>
      </c>
      <c r="AJ1127" s="452" t="s">
        <v>9159</v>
      </c>
    </row>
    <row r="1128" ht="15.75" customHeight="1">
      <c r="A1128" s="452">
        <v>3029.0</v>
      </c>
      <c r="B1128" s="452" t="s">
        <v>149</v>
      </c>
      <c r="C1128" s="452" t="s">
        <v>19</v>
      </c>
      <c r="D1128" s="452" t="s">
        <v>9147</v>
      </c>
      <c r="E1128" s="452" t="s">
        <v>812</v>
      </c>
      <c r="F1128" s="452" t="s">
        <v>9163</v>
      </c>
      <c r="G1128" s="452" t="s">
        <v>9002</v>
      </c>
      <c r="H1128" s="452" t="s">
        <v>6633</v>
      </c>
      <c r="I1128" s="452" t="s">
        <v>9164</v>
      </c>
      <c r="L1128" s="452" t="s">
        <v>42</v>
      </c>
      <c r="M1128" s="452" t="s">
        <v>420</v>
      </c>
      <c r="P1128" s="452">
        <v>44.5377330548587</v>
      </c>
      <c r="Q1128" s="452">
        <v>-85.6637832208366</v>
      </c>
      <c r="S1128" s="452">
        <v>60000.0</v>
      </c>
      <c r="T1128" s="452" t="s">
        <v>3682</v>
      </c>
      <c r="U1128" s="452" t="s">
        <v>9152</v>
      </c>
      <c r="V1128" s="452" t="s">
        <v>9161</v>
      </c>
      <c r="W1128" s="452" t="s">
        <v>9154</v>
      </c>
      <c r="X1128" s="452" t="s">
        <v>9155</v>
      </c>
      <c r="Y1128" s="452" t="s">
        <v>1347</v>
      </c>
      <c r="Z1128" s="452" t="s">
        <v>498</v>
      </c>
      <c r="AA1128" s="452">
        <v>45090.0</v>
      </c>
      <c r="AB1128" s="452" t="s">
        <v>9165</v>
      </c>
      <c r="AC1128" s="452" t="s">
        <v>9157</v>
      </c>
      <c r="AD1128" s="452">
        <v>25.0</v>
      </c>
      <c r="AE1128" s="452" t="s">
        <v>9166</v>
      </c>
      <c r="AJ1128" s="452" t="s">
        <v>9159</v>
      </c>
    </row>
    <row r="1129" ht="15.75" customHeight="1">
      <c r="A1129" s="452">
        <v>3030.0</v>
      </c>
      <c r="B1129" s="452" t="s">
        <v>149</v>
      </c>
      <c r="C1129" s="452" t="s">
        <v>19</v>
      </c>
      <c r="D1129" s="452" t="s">
        <v>9147</v>
      </c>
      <c r="E1129" s="452" t="s">
        <v>812</v>
      </c>
      <c r="F1129" s="452" t="s">
        <v>9167</v>
      </c>
      <c r="G1129" s="452" t="s">
        <v>9002</v>
      </c>
      <c r="H1129" s="452" t="s">
        <v>6633</v>
      </c>
      <c r="I1129" s="452" t="s">
        <v>9168</v>
      </c>
      <c r="L1129" s="452" t="s">
        <v>60</v>
      </c>
      <c r="M1129" s="452" t="s">
        <v>420</v>
      </c>
      <c r="P1129" s="452">
        <v>35.8735318205795</v>
      </c>
      <c r="Q1129" s="452">
        <v>-86.5466394700854</v>
      </c>
      <c r="S1129" s="452">
        <v>40000.0</v>
      </c>
      <c r="T1129" s="452" t="s">
        <v>3682</v>
      </c>
      <c r="U1129" s="452" t="s">
        <v>9152</v>
      </c>
      <c r="V1129" s="452" t="s">
        <v>9161</v>
      </c>
      <c r="W1129" s="452" t="s">
        <v>9154</v>
      </c>
      <c r="X1129" s="452" t="s">
        <v>9155</v>
      </c>
      <c r="Y1129" s="452" t="s">
        <v>1347</v>
      </c>
      <c r="Z1129" s="452" t="s">
        <v>498</v>
      </c>
      <c r="AA1129" s="452">
        <v>45090.0</v>
      </c>
      <c r="AB1129" s="452" t="s">
        <v>9165</v>
      </c>
      <c r="AC1129" s="452" t="s">
        <v>9157</v>
      </c>
      <c r="AD1129" s="452">
        <v>25.0</v>
      </c>
      <c r="AE1129" s="452" t="s">
        <v>9169</v>
      </c>
      <c r="AJ1129" s="452" t="s">
        <v>9159</v>
      </c>
    </row>
    <row r="1130" ht="15.75" customHeight="1">
      <c r="A1130" s="452">
        <v>3031.0</v>
      </c>
      <c r="B1130" s="452" t="s">
        <v>149</v>
      </c>
      <c r="C1130" s="452" t="s">
        <v>19</v>
      </c>
      <c r="D1130" s="452" t="s">
        <v>9147</v>
      </c>
      <c r="E1130" s="452" t="s">
        <v>812</v>
      </c>
      <c r="F1130" s="452" t="s">
        <v>9170</v>
      </c>
      <c r="G1130" s="452" t="s">
        <v>9002</v>
      </c>
      <c r="H1130" s="452" t="s">
        <v>6633</v>
      </c>
      <c r="I1130" s="452" t="s">
        <v>9171</v>
      </c>
      <c r="L1130" s="452" t="s">
        <v>78</v>
      </c>
      <c r="M1130" s="452" t="s">
        <v>420</v>
      </c>
      <c r="P1130" s="452">
        <v>38.1138330202389</v>
      </c>
      <c r="Q1130" s="452">
        <v>-84.1851964412817</v>
      </c>
      <c r="S1130" s="452">
        <v>40000.0</v>
      </c>
      <c r="T1130" s="452" t="s">
        <v>3682</v>
      </c>
      <c r="U1130" s="452" t="s">
        <v>9152</v>
      </c>
      <c r="V1130" s="452" t="s">
        <v>9161</v>
      </c>
      <c r="W1130" s="452" t="s">
        <v>9154</v>
      </c>
      <c r="X1130" s="452" t="s">
        <v>9155</v>
      </c>
      <c r="Y1130" s="452" t="s">
        <v>1347</v>
      </c>
      <c r="Z1130" s="452" t="s">
        <v>498</v>
      </c>
      <c r="AA1130" s="452">
        <v>45090.0</v>
      </c>
      <c r="AB1130" s="452" t="s">
        <v>9165</v>
      </c>
      <c r="AC1130" s="452" t="s">
        <v>9157</v>
      </c>
      <c r="AD1130" s="452">
        <v>25.0</v>
      </c>
      <c r="AE1130" s="452" t="s">
        <v>9172</v>
      </c>
      <c r="AJ1130" s="452" t="s">
        <v>9159</v>
      </c>
    </row>
    <row r="1131" ht="15.75" customHeight="1">
      <c r="A1131" s="452">
        <v>3032.0</v>
      </c>
      <c r="B1131" s="452" t="s">
        <v>149</v>
      </c>
      <c r="C1131" s="452" t="s">
        <v>19</v>
      </c>
      <c r="D1131" s="452" t="s">
        <v>9147</v>
      </c>
      <c r="E1131" s="452" t="s">
        <v>812</v>
      </c>
      <c r="F1131" s="452" t="s">
        <v>9173</v>
      </c>
      <c r="G1131" s="452" t="s">
        <v>9002</v>
      </c>
      <c r="H1131" s="452" t="s">
        <v>6633</v>
      </c>
      <c r="I1131" s="452" t="s">
        <v>9174</v>
      </c>
      <c r="L1131" s="452" t="s">
        <v>32</v>
      </c>
      <c r="M1131" s="452" t="s">
        <v>420</v>
      </c>
      <c r="P1131" s="452">
        <v>41.0771370314443</v>
      </c>
      <c r="Q1131" s="452">
        <v>-82.7217654496559</v>
      </c>
      <c r="S1131" s="452">
        <v>20000.0</v>
      </c>
      <c r="T1131" s="452" t="s">
        <v>3682</v>
      </c>
      <c r="U1131" s="452" t="s">
        <v>9152</v>
      </c>
      <c r="V1131" s="452" t="s">
        <v>9161</v>
      </c>
      <c r="W1131" s="452" t="s">
        <v>9154</v>
      </c>
      <c r="X1131" s="452" t="s">
        <v>9155</v>
      </c>
      <c r="Y1131" s="452" t="s">
        <v>1347</v>
      </c>
      <c r="Z1131" s="452" t="s">
        <v>498</v>
      </c>
      <c r="AA1131" s="452">
        <v>45090.0</v>
      </c>
      <c r="AB1131" s="452" t="s">
        <v>9165</v>
      </c>
      <c r="AC1131" s="452" t="s">
        <v>9157</v>
      </c>
      <c r="AD1131" s="452">
        <v>25.0</v>
      </c>
      <c r="AE1131" s="452" t="s">
        <v>9166</v>
      </c>
      <c r="AJ1131" s="452" t="s">
        <v>9159</v>
      </c>
    </row>
    <row r="1132" ht="15.75" customHeight="1">
      <c r="A1132" s="452">
        <v>3033.0</v>
      </c>
      <c r="B1132" s="452" t="s">
        <v>36</v>
      </c>
      <c r="C1132" s="452" t="s">
        <v>19</v>
      </c>
      <c r="D1132" s="452" t="s">
        <v>5384</v>
      </c>
      <c r="E1132" s="452" t="s">
        <v>812</v>
      </c>
      <c r="F1132" s="452" t="s">
        <v>9175</v>
      </c>
      <c r="G1132" s="452" t="s">
        <v>8991</v>
      </c>
      <c r="H1132" s="452" t="s">
        <v>8991</v>
      </c>
      <c r="I1132" s="452" t="s">
        <v>5391</v>
      </c>
      <c r="J1132" s="452" t="s">
        <v>9176</v>
      </c>
      <c r="K1132" s="452" t="s">
        <v>5389</v>
      </c>
      <c r="L1132" s="452" t="s">
        <v>243</v>
      </c>
      <c r="M1132" s="452" t="s">
        <v>420</v>
      </c>
      <c r="N1132" s="452">
        <v>97355.0</v>
      </c>
      <c r="O1132" s="452" t="s">
        <v>7581</v>
      </c>
      <c r="P1132" s="452">
        <v>44.5490523678093</v>
      </c>
      <c r="Q1132" s="452">
        <v>-122.919762207686</v>
      </c>
      <c r="R1132" s="452">
        <v>460.0</v>
      </c>
      <c r="S1132" s="452">
        <v>50.0</v>
      </c>
      <c r="T1132" s="452" t="s">
        <v>3682</v>
      </c>
      <c r="U1132" s="452" t="s">
        <v>5384</v>
      </c>
      <c r="V1132" s="452" t="s">
        <v>5391</v>
      </c>
      <c r="W1132" s="452" t="s">
        <v>5389</v>
      </c>
      <c r="X1132" s="452" t="s">
        <v>243</v>
      </c>
      <c r="Y1132" s="452" t="s">
        <v>420</v>
      </c>
      <c r="Z1132" s="452" t="s">
        <v>498</v>
      </c>
      <c r="AA1132" s="452">
        <v>45095.0</v>
      </c>
      <c r="AB1132" s="452" t="s">
        <v>5392</v>
      </c>
      <c r="AC1132" s="452" t="s">
        <v>9177</v>
      </c>
      <c r="AD1132" s="452">
        <v>18.0</v>
      </c>
      <c r="AE1132" s="452" t="s">
        <v>5394</v>
      </c>
      <c r="AJ1132" s="452" t="s">
        <v>9178</v>
      </c>
    </row>
    <row r="1133" ht="15.75" customHeight="1">
      <c r="A1133" s="452">
        <v>3034.0</v>
      </c>
      <c r="B1133" s="452" t="s">
        <v>149</v>
      </c>
      <c r="C1133" s="452" t="s">
        <v>19</v>
      </c>
      <c r="D1133" s="452" t="s">
        <v>5384</v>
      </c>
      <c r="E1133" s="452" t="s">
        <v>812</v>
      </c>
      <c r="F1133" s="452" t="s">
        <v>9179</v>
      </c>
      <c r="G1133" s="452" t="s">
        <v>8991</v>
      </c>
      <c r="H1133" s="452" t="s">
        <v>8991</v>
      </c>
      <c r="I1133" s="452" t="s">
        <v>5391</v>
      </c>
      <c r="K1133" s="452" t="s">
        <v>9180</v>
      </c>
      <c r="L1133" s="452" t="s">
        <v>64</v>
      </c>
      <c r="M1133" s="452" t="s">
        <v>420</v>
      </c>
      <c r="P1133" s="452">
        <v>39.4803078209464</v>
      </c>
      <c r="Q1133" s="452">
        <v>-87.4117918878823</v>
      </c>
      <c r="S1133" s="452">
        <v>1.0</v>
      </c>
      <c r="T1133" s="452" t="s">
        <v>9181</v>
      </c>
      <c r="U1133" s="452" t="s">
        <v>5384</v>
      </c>
      <c r="V1133" s="452" t="s">
        <v>5391</v>
      </c>
      <c r="W1133" s="452" t="s">
        <v>5389</v>
      </c>
      <c r="X1133" s="452" t="s">
        <v>243</v>
      </c>
      <c r="Y1133" s="452" t="s">
        <v>420</v>
      </c>
      <c r="Z1133" s="452" t="s">
        <v>498</v>
      </c>
      <c r="AA1133" s="452">
        <v>45095.0</v>
      </c>
      <c r="AB1133" s="452" t="s">
        <v>2210</v>
      </c>
      <c r="AC1133" s="452" t="s">
        <v>9177</v>
      </c>
      <c r="AD1133" s="452">
        <v>18.0</v>
      </c>
      <c r="AE1133" s="452" t="s">
        <v>9182</v>
      </c>
      <c r="AJ1133" s="452" t="s">
        <v>9178</v>
      </c>
    </row>
    <row r="1134" ht="15.75" customHeight="1">
      <c r="A1134" s="452">
        <v>3035.0</v>
      </c>
      <c r="B1134" s="452" t="s">
        <v>149</v>
      </c>
      <c r="C1134" s="452" t="s">
        <v>19</v>
      </c>
      <c r="D1134" s="452" t="s">
        <v>5384</v>
      </c>
      <c r="E1134" s="452" t="s">
        <v>812</v>
      </c>
      <c r="F1134" s="452" t="s">
        <v>9183</v>
      </c>
      <c r="G1134" s="452" t="s">
        <v>8991</v>
      </c>
      <c r="H1134" s="452" t="s">
        <v>8991</v>
      </c>
      <c r="I1134" s="452" t="s">
        <v>5391</v>
      </c>
      <c r="K1134" s="452" t="s">
        <v>9180</v>
      </c>
      <c r="L1134" s="452" t="s">
        <v>64</v>
      </c>
      <c r="M1134" s="452" t="s">
        <v>420</v>
      </c>
      <c r="P1134" s="452">
        <v>39.4803078209464</v>
      </c>
      <c r="Q1134" s="452">
        <v>-87.4117918878823</v>
      </c>
      <c r="S1134" s="452">
        <v>2.0</v>
      </c>
      <c r="T1134" s="452" t="s">
        <v>9181</v>
      </c>
      <c r="U1134" s="452" t="s">
        <v>5384</v>
      </c>
      <c r="V1134" s="452" t="s">
        <v>5391</v>
      </c>
      <c r="W1134" s="452" t="s">
        <v>5389</v>
      </c>
      <c r="X1134" s="452" t="s">
        <v>243</v>
      </c>
      <c r="Y1134" s="452" t="s">
        <v>420</v>
      </c>
      <c r="Z1134" s="452" t="s">
        <v>498</v>
      </c>
      <c r="AA1134" s="452">
        <v>45095.0</v>
      </c>
      <c r="AB1134" s="452" t="s">
        <v>9184</v>
      </c>
      <c r="AC1134" s="452" t="s">
        <v>9177</v>
      </c>
      <c r="AD1134" s="452">
        <v>18.0</v>
      </c>
      <c r="AE1134" s="452" t="s">
        <v>9185</v>
      </c>
      <c r="AJ1134" s="452" t="s">
        <v>9178</v>
      </c>
    </row>
    <row r="1135" ht="15.75" customHeight="1">
      <c r="A1135" s="452">
        <v>3036.0</v>
      </c>
      <c r="B1135" s="452" t="s">
        <v>36</v>
      </c>
      <c r="C1135" s="452" t="s">
        <v>19</v>
      </c>
      <c r="D1135" s="452" t="s">
        <v>9186</v>
      </c>
      <c r="E1135" s="452" t="s">
        <v>812</v>
      </c>
      <c r="F1135" s="452" t="s">
        <v>9186</v>
      </c>
      <c r="G1135" s="452" t="s">
        <v>8938</v>
      </c>
      <c r="H1135" s="452" t="s">
        <v>9187</v>
      </c>
      <c r="I1135" s="452" t="s">
        <v>9188</v>
      </c>
      <c r="J1135" s="452" t="s">
        <v>9189</v>
      </c>
      <c r="K1135" s="452" t="s">
        <v>9190</v>
      </c>
      <c r="L1135" s="452" t="s">
        <v>60</v>
      </c>
      <c r="M1135" s="452" t="s">
        <v>420</v>
      </c>
      <c r="N1135" s="452">
        <v>37067.0</v>
      </c>
      <c r="O1135" s="452" t="s">
        <v>9191</v>
      </c>
      <c r="P1135" s="452">
        <v>35.9476638552138</v>
      </c>
      <c r="Q1135" s="452">
        <v>-86.8086941503606</v>
      </c>
      <c r="S1135" s="452">
        <v>10000.0</v>
      </c>
      <c r="T1135" s="452" t="s">
        <v>3682</v>
      </c>
      <c r="U1135" s="452" t="s">
        <v>9186</v>
      </c>
      <c r="V1135" s="452" t="s">
        <v>9192</v>
      </c>
      <c r="W1135" s="452" t="s">
        <v>761</v>
      </c>
      <c r="Y1135" s="452" t="s">
        <v>763</v>
      </c>
      <c r="Z1135" s="452" t="s">
        <v>453</v>
      </c>
      <c r="AA1135" s="452">
        <v>45467.0</v>
      </c>
      <c r="AB1135" s="452" t="s">
        <v>9192</v>
      </c>
      <c r="AC1135" s="452" t="s">
        <v>9193</v>
      </c>
      <c r="AD1135" s="452">
        <v>22.0</v>
      </c>
    </row>
    <row r="1136" ht="15.75" customHeight="1">
      <c r="A1136" s="452">
        <v>3037.0</v>
      </c>
      <c r="B1136" s="452" t="s">
        <v>36</v>
      </c>
      <c r="C1136" s="452" t="s">
        <v>19</v>
      </c>
      <c r="D1136" s="452" t="s">
        <v>9194</v>
      </c>
      <c r="E1136" s="452" t="s">
        <v>812</v>
      </c>
      <c r="F1136" s="452" t="s">
        <v>9195</v>
      </c>
      <c r="G1136" s="452" t="s">
        <v>8957</v>
      </c>
      <c r="H1136" s="452" t="s">
        <v>7397</v>
      </c>
      <c r="I1136" s="452" t="s">
        <v>9196</v>
      </c>
      <c r="J1136" s="452" t="s">
        <v>9197</v>
      </c>
      <c r="K1136" s="452" t="s">
        <v>9198</v>
      </c>
      <c r="L1136" s="452" t="s">
        <v>93</v>
      </c>
      <c r="M1136" s="452" t="s">
        <v>420</v>
      </c>
      <c r="N1136" s="452">
        <v>29841.0</v>
      </c>
      <c r="O1136" s="452" t="s">
        <v>9199</v>
      </c>
      <c r="P1136" s="452">
        <v>33.4774610169082</v>
      </c>
      <c r="Q1136" s="452">
        <v>-81.9317666850472</v>
      </c>
      <c r="U1136" s="452" t="s">
        <v>9194</v>
      </c>
      <c r="V1136" s="452" t="s">
        <v>9200</v>
      </c>
      <c r="W1136" s="452" t="s">
        <v>9201</v>
      </c>
      <c r="X1136" s="452" t="s">
        <v>141</v>
      </c>
      <c r="Y1136" s="452" t="s">
        <v>420</v>
      </c>
      <c r="Z1136" s="452" t="s">
        <v>498</v>
      </c>
      <c r="AA1136" s="452">
        <v>44776.0</v>
      </c>
      <c r="AB1136" s="452" t="s">
        <v>9202</v>
      </c>
      <c r="AC1136" s="452" t="s">
        <v>9203</v>
      </c>
      <c r="AD1136" s="452">
        <v>13.0</v>
      </c>
      <c r="AJ1136" s="452" t="s">
        <v>9204</v>
      </c>
    </row>
    <row r="1137" ht="15.75" customHeight="1">
      <c r="A1137" s="452">
        <v>3038.0</v>
      </c>
      <c r="B1137" s="452" t="s">
        <v>36</v>
      </c>
      <c r="C1137" s="452" t="s">
        <v>19</v>
      </c>
      <c r="D1137" s="452" t="s">
        <v>272</v>
      </c>
      <c r="E1137" s="452" t="s">
        <v>1209</v>
      </c>
      <c r="F1137" s="452" t="s">
        <v>9205</v>
      </c>
      <c r="G1137" s="452" t="s">
        <v>9002</v>
      </c>
      <c r="H1137" s="452" t="s">
        <v>6633</v>
      </c>
      <c r="I1137" s="452" t="s">
        <v>9206</v>
      </c>
      <c r="J1137" s="452" t="s">
        <v>9207</v>
      </c>
      <c r="K1137" s="452" t="s">
        <v>9208</v>
      </c>
      <c r="L1137" s="452" t="s">
        <v>106</v>
      </c>
      <c r="M1137" s="452" t="s">
        <v>420</v>
      </c>
      <c r="N1137" s="452">
        <v>14210.0</v>
      </c>
      <c r="O1137" s="452" t="s">
        <v>9209</v>
      </c>
      <c r="P1137" s="452">
        <v>42.8681620642129</v>
      </c>
      <c r="Q1137" s="452">
        <v>-78.8403631004022</v>
      </c>
      <c r="R1137" s="452">
        <v>170.0</v>
      </c>
      <c r="U1137" s="452" t="s">
        <v>9210</v>
      </c>
      <c r="V1137" s="452" t="s">
        <v>9206</v>
      </c>
      <c r="W1137" s="452" t="s">
        <v>1231</v>
      </c>
      <c r="X1137" s="452" t="s">
        <v>127</v>
      </c>
      <c r="Y1137" s="452" t="s">
        <v>420</v>
      </c>
      <c r="Z1137" s="452" t="s">
        <v>498</v>
      </c>
      <c r="AA1137" s="452">
        <v>44780.0</v>
      </c>
      <c r="AB1137" s="452" t="s">
        <v>9211</v>
      </c>
      <c r="AC1137" s="452" t="s">
        <v>9212</v>
      </c>
      <c r="AD1137" s="452">
        <v>27.0</v>
      </c>
      <c r="AE1137" s="452" t="s">
        <v>9213</v>
      </c>
      <c r="AJ1137" s="452" t="s">
        <v>9214</v>
      </c>
    </row>
    <row r="1138" ht="15.75" customHeight="1">
      <c r="A1138" s="452">
        <v>3039.0</v>
      </c>
      <c r="B1138" s="452" t="s">
        <v>36</v>
      </c>
      <c r="C1138" s="452" t="s">
        <v>19</v>
      </c>
      <c r="D1138" s="452" t="s">
        <v>272</v>
      </c>
      <c r="E1138" s="452" t="s">
        <v>812</v>
      </c>
      <c r="F1138" s="452" t="s">
        <v>272</v>
      </c>
      <c r="G1138" s="452" t="s">
        <v>9002</v>
      </c>
      <c r="H1138" s="452" t="s">
        <v>9215</v>
      </c>
      <c r="I1138" s="452" t="s">
        <v>1227</v>
      </c>
      <c r="J1138" s="452" t="s">
        <v>5487</v>
      </c>
      <c r="K1138" s="452" t="s">
        <v>1231</v>
      </c>
      <c r="L1138" s="452" t="s">
        <v>127</v>
      </c>
      <c r="M1138" s="452" t="s">
        <v>420</v>
      </c>
      <c r="N1138" s="452">
        <v>28202.0</v>
      </c>
      <c r="O1138" s="452" t="s">
        <v>1230</v>
      </c>
      <c r="P1138" s="452">
        <v>35.2241414389552</v>
      </c>
      <c r="Q1138" s="452">
        <v>-80.8513576482484</v>
      </c>
      <c r="R1138" s="452">
        <v>1300.0</v>
      </c>
      <c r="U1138" s="452" t="s">
        <v>272</v>
      </c>
      <c r="V1138" s="452" t="s">
        <v>1227</v>
      </c>
      <c r="W1138" s="452" t="s">
        <v>1231</v>
      </c>
      <c r="X1138" s="452" t="s">
        <v>127</v>
      </c>
      <c r="Y1138" s="452" t="s">
        <v>420</v>
      </c>
      <c r="Z1138" s="452" t="s">
        <v>498</v>
      </c>
      <c r="AA1138" s="452">
        <v>45295.0</v>
      </c>
      <c r="AB1138" s="452" t="s">
        <v>5488</v>
      </c>
      <c r="AC1138" s="452" t="s">
        <v>9212</v>
      </c>
      <c r="AD1138" s="452">
        <v>27.0</v>
      </c>
      <c r="AF1138" s="452" t="s">
        <v>4766</v>
      </c>
      <c r="AJ1138" s="452" t="s">
        <v>1234</v>
      </c>
      <c r="AK1138" s="452" t="s">
        <v>5490</v>
      </c>
    </row>
    <row r="1139" ht="15.75" customHeight="1">
      <c r="A1139" s="452">
        <v>3040.0</v>
      </c>
      <c r="B1139" s="452" t="s">
        <v>149</v>
      </c>
      <c r="C1139" s="452" t="s">
        <v>19</v>
      </c>
      <c r="D1139" s="452" t="s">
        <v>9216</v>
      </c>
      <c r="E1139" s="452" t="s">
        <v>1209</v>
      </c>
      <c r="F1139" s="452" t="s">
        <v>9216</v>
      </c>
      <c r="G1139" s="452" t="s">
        <v>8947</v>
      </c>
      <c r="H1139" s="452" t="s">
        <v>9217</v>
      </c>
      <c r="I1139" s="452" t="s">
        <v>1227</v>
      </c>
      <c r="K1139" s="452" t="s">
        <v>9001</v>
      </c>
      <c r="L1139" s="452" t="s">
        <v>3695</v>
      </c>
      <c r="M1139" s="452" t="s">
        <v>420</v>
      </c>
      <c r="P1139" s="452">
        <v>30.2043633</v>
      </c>
      <c r="Q1139" s="452">
        <v>-91.0226013</v>
      </c>
      <c r="Z1139" s="452" t="s">
        <v>1840</v>
      </c>
      <c r="AA1139" s="452">
        <v>45560.0</v>
      </c>
      <c r="AB1139" s="452" t="s">
        <v>2210</v>
      </c>
      <c r="AC1139" s="452" t="s">
        <v>9218</v>
      </c>
      <c r="AD1139" s="452">
        <v>17.0</v>
      </c>
    </row>
    <row r="1140" ht="15.75" customHeight="1">
      <c r="A1140" s="452">
        <v>3041.0</v>
      </c>
      <c r="B1140" s="452" t="s">
        <v>36</v>
      </c>
      <c r="C1140" s="452" t="s">
        <v>19</v>
      </c>
      <c r="D1140" s="452" t="s">
        <v>9219</v>
      </c>
      <c r="E1140" s="452" t="s">
        <v>1209</v>
      </c>
      <c r="F1140" s="452" t="s">
        <v>9220</v>
      </c>
      <c r="G1140" s="452" t="s">
        <v>9002</v>
      </c>
      <c r="H1140" s="452" t="s">
        <v>9221</v>
      </c>
      <c r="I1140" s="452" t="s">
        <v>9222</v>
      </c>
      <c r="J1140" s="452" t="s">
        <v>9223</v>
      </c>
      <c r="K1140" s="452" t="s">
        <v>9224</v>
      </c>
      <c r="L1140" s="452" t="s">
        <v>95</v>
      </c>
      <c r="M1140" s="452" t="s">
        <v>420</v>
      </c>
      <c r="N1140" s="452">
        <v>77301.0</v>
      </c>
      <c r="O1140" s="452" t="s">
        <v>9225</v>
      </c>
      <c r="P1140" s="452">
        <v>30.3138580726172</v>
      </c>
      <c r="Q1140" s="452">
        <v>-95.388507847018</v>
      </c>
      <c r="R1140" s="452">
        <v>175.0</v>
      </c>
      <c r="S1140" s="452">
        <v>36287.0</v>
      </c>
      <c r="T1140" s="452" t="s">
        <v>3682</v>
      </c>
      <c r="U1140" s="452" t="s">
        <v>9226</v>
      </c>
      <c r="V1140" s="452" t="s">
        <v>9222</v>
      </c>
      <c r="W1140" s="452" t="s">
        <v>7221</v>
      </c>
      <c r="X1140" s="452" t="s">
        <v>95</v>
      </c>
      <c r="Y1140" s="452" t="s">
        <v>420</v>
      </c>
      <c r="Z1140" s="452" t="s">
        <v>9227</v>
      </c>
      <c r="AA1140" s="452" t="s">
        <v>9228</v>
      </c>
      <c r="AB1140" s="452" t="s">
        <v>9229</v>
      </c>
      <c r="AC1140" s="452" t="s">
        <v>9230</v>
      </c>
      <c r="AD1140" s="452">
        <v>29.0</v>
      </c>
      <c r="AE1140" s="452" t="s">
        <v>9231</v>
      </c>
      <c r="AJ1140" s="452" t="s">
        <v>9232</v>
      </c>
    </row>
    <row r="1141" ht="15.75" customHeight="1">
      <c r="A1141" s="452">
        <v>3042.0</v>
      </c>
      <c r="B1141" s="452" t="s">
        <v>36</v>
      </c>
      <c r="C1141" s="452" t="s">
        <v>19</v>
      </c>
      <c r="D1141" s="452" t="s">
        <v>9233</v>
      </c>
      <c r="E1141" s="452" t="s">
        <v>1209</v>
      </c>
      <c r="F1141" s="452" t="s">
        <v>9234</v>
      </c>
      <c r="G1141" s="452" t="s">
        <v>8978</v>
      </c>
      <c r="H1141" s="452" t="s">
        <v>9235</v>
      </c>
      <c r="I1141" s="452" t="s">
        <v>9236</v>
      </c>
      <c r="J1141" s="452" t="s">
        <v>9237</v>
      </c>
      <c r="K1141" s="452" t="s">
        <v>8463</v>
      </c>
      <c r="L1141" s="452" t="s">
        <v>26</v>
      </c>
      <c r="M1141" s="452" t="s">
        <v>420</v>
      </c>
      <c r="N1141" s="452">
        <v>93117.0</v>
      </c>
      <c r="O1141" s="452" t="s">
        <v>9238</v>
      </c>
      <c r="P1141" s="452">
        <v>34.42932256164</v>
      </c>
      <c r="Q1141" s="452">
        <v>-119.824201069318</v>
      </c>
      <c r="R1141" s="452">
        <v>35.0</v>
      </c>
      <c r="U1141" s="452" t="s">
        <v>9239</v>
      </c>
      <c r="V1141" s="452" t="s">
        <v>9240</v>
      </c>
      <c r="Y1141" s="452" t="s">
        <v>809</v>
      </c>
      <c r="Z1141" s="452" t="s">
        <v>1196</v>
      </c>
      <c r="AA1141" s="452" t="s">
        <v>9241</v>
      </c>
      <c r="AB1141" s="452" t="s">
        <v>454</v>
      </c>
      <c r="AC1141" s="452" t="s">
        <v>9242</v>
      </c>
      <c r="AD1141" s="452">
        <v>16.0</v>
      </c>
      <c r="AE1141" s="452" t="s">
        <v>4164</v>
      </c>
      <c r="AF1141" s="452" t="s">
        <v>9243</v>
      </c>
      <c r="AH1141" s="452" t="s">
        <v>9244</v>
      </c>
      <c r="AI1141" s="452" t="s">
        <v>9245</v>
      </c>
      <c r="AJ1141" s="452" t="s">
        <v>454</v>
      </c>
      <c r="AK1141" s="452" t="s">
        <v>9246</v>
      </c>
    </row>
    <row r="1142" ht="15.75" customHeight="1">
      <c r="A1142" s="452">
        <v>3043.0</v>
      </c>
      <c r="B1142" s="452" t="s">
        <v>149</v>
      </c>
      <c r="C1142" s="452" t="s">
        <v>19</v>
      </c>
      <c r="D1142" s="452" t="s">
        <v>7730</v>
      </c>
      <c r="E1142" s="452" t="s">
        <v>812</v>
      </c>
      <c r="F1142" s="452" t="s">
        <v>9247</v>
      </c>
      <c r="G1142" s="452" t="s">
        <v>9002</v>
      </c>
      <c r="H1142" s="452" t="s">
        <v>4138</v>
      </c>
      <c r="I1142" s="452" t="s">
        <v>6634</v>
      </c>
      <c r="J1142" s="452" t="s">
        <v>7738</v>
      </c>
      <c r="K1142" s="452" t="s">
        <v>4140</v>
      </c>
      <c r="L1142" s="452" t="s">
        <v>3695</v>
      </c>
      <c r="M1142" s="452" t="s">
        <v>420</v>
      </c>
      <c r="N1142" s="452">
        <v>70776.0</v>
      </c>
      <c r="O1142" s="452" t="s">
        <v>7734</v>
      </c>
      <c r="P1142" s="452">
        <v>30.2358444518862</v>
      </c>
      <c r="Q1142" s="452">
        <v>-91.0995973893481</v>
      </c>
      <c r="S1142" s="452">
        <v>10000.0</v>
      </c>
      <c r="T1142" s="452" t="s">
        <v>9248</v>
      </c>
      <c r="U1142" s="452" t="s">
        <v>6632</v>
      </c>
      <c r="V1142" s="452" t="s">
        <v>6634</v>
      </c>
      <c r="W1142" s="452" t="s">
        <v>7317</v>
      </c>
      <c r="X1142" s="452" t="s">
        <v>248</v>
      </c>
      <c r="Y1142" s="452" t="s">
        <v>420</v>
      </c>
      <c r="Z1142" s="452" t="s">
        <v>498</v>
      </c>
      <c r="AA1142" s="452">
        <v>44899.0</v>
      </c>
      <c r="AB1142" s="452" t="s">
        <v>9249</v>
      </c>
      <c r="AC1142" s="452" t="s">
        <v>9250</v>
      </c>
      <c r="AD1142" s="452">
        <v>21.0</v>
      </c>
      <c r="AE1142" s="452" t="s">
        <v>9251</v>
      </c>
      <c r="AJ1142" s="452" t="s">
        <v>9252</v>
      </c>
    </row>
    <row r="1143" ht="15.75" customHeight="1">
      <c r="A1143" s="452">
        <v>3044.0</v>
      </c>
      <c r="B1143" s="452" t="s">
        <v>36</v>
      </c>
      <c r="C1143" s="452" t="s">
        <v>19</v>
      </c>
      <c r="D1143" s="452" t="s">
        <v>9253</v>
      </c>
      <c r="E1143" s="452" t="s">
        <v>1209</v>
      </c>
      <c r="F1143" s="452" t="s">
        <v>9253</v>
      </c>
      <c r="G1143" s="452" t="s">
        <v>2781</v>
      </c>
      <c r="H1143" s="452" t="s">
        <v>9254</v>
      </c>
      <c r="I1143" s="452" t="s">
        <v>9255</v>
      </c>
      <c r="J1143" s="452" t="s">
        <v>9256</v>
      </c>
      <c r="K1143" s="452" t="s">
        <v>7573</v>
      </c>
      <c r="L1143" s="452" t="s">
        <v>103</v>
      </c>
      <c r="M1143" s="452" t="s">
        <v>618</v>
      </c>
      <c r="N1143" s="452" t="s">
        <v>9257</v>
      </c>
      <c r="O1143" s="452" t="s">
        <v>9258</v>
      </c>
      <c r="P1143" s="452">
        <v>43.8330878828295</v>
      </c>
      <c r="Q1143" s="452">
        <v>-79.3417379190846</v>
      </c>
      <c r="R1143" s="452">
        <v>50.0</v>
      </c>
      <c r="U1143" s="452" t="s">
        <v>9253</v>
      </c>
      <c r="V1143" s="452" t="s">
        <v>9255</v>
      </c>
      <c r="W1143" s="452" t="s">
        <v>7573</v>
      </c>
      <c r="X1143" s="452" t="s">
        <v>103</v>
      </c>
      <c r="Y1143" s="452" t="s">
        <v>618</v>
      </c>
      <c r="Z1143" s="452" t="s">
        <v>1196</v>
      </c>
      <c r="AA1143" s="452" t="s">
        <v>1197</v>
      </c>
      <c r="AB1143" s="452" t="s">
        <v>9255</v>
      </c>
      <c r="AC1143" s="452" t="s">
        <v>9259</v>
      </c>
      <c r="AD1143" s="452">
        <v>21.0</v>
      </c>
    </row>
    <row r="1144" ht="15.75" customHeight="1">
      <c r="A1144" s="452">
        <v>3045.0</v>
      </c>
      <c r="B1144" s="452" t="s">
        <v>149</v>
      </c>
      <c r="C1144" s="452" t="s">
        <v>19</v>
      </c>
      <c r="D1144" s="452" t="s">
        <v>9260</v>
      </c>
      <c r="E1144" s="452" t="s">
        <v>812</v>
      </c>
      <c r="F1144" s="452" t="s">
        <v>9261</v>
      </c>
      <c r="G1144" s="452" t="s">
        <v>8957</v>
      </c>
      <c r="H1144" s="452" t="s">
        <v>9262</v>
      </c>
      <c r="I1144" s="452" t="s">
        <v>9263</v>
      </c>
      <c r="J1144" s="452" t="s">
        <v>9264</v>
      </c>
      <c r="K1144" s="452" t="s">
        <v>9265</v>
      </c>
      <c r="L1144" s="452" t="s">
        <v>78</v>
      </c>
      <c r="M1144" s="452" t="s">
        <v>420</v>
      </c>
      <c r="P1144" s="452">
        <v>36.7218240664934</v>
      </c>
      <c r="Q1144" s="452">
        <v>-86.5778937936521</v>
      </c>
      <c r="U1144" s="452" t="s">
        <v>9266</v>
      </c>
      <c r="V1144" s="452" t="s">
        <v>9267</v>
      </c>
      <c r="W1144" s="452" t="s">
        <v>1213</v>
      </c>
      <c r="X1144" s="452" t="s">
        <v>9268</v>
      </c>
      <c r="Y1144" s="452" t="s">
        <v>467</v>
      </c>
      <c r="Z1144" s="452" t="s">
        <v>498</v>
      </c>
      <c r="AA1144" s="452">
        <v>45091.0</v>
      </c>
      <c r="AB1144" s="452" t="s">
        <v>9269</v>
      </c>
      <c r="AC1144" s="452" t="s">
        <v>9270</v>
      </c>
      <c r="AD1144" s="452">
        <v>13.0</v>
      </c>
      <c r="AE1144" s="452" t="s">
        <v>9271</v>
      </c>
      <c r="AJ1144" s="452" t="s">
        <v>9272</v>
      </c>
    </row>
    <row r="1145" ht="15.75" customHeight="1">
      <c r="A1145" s="452">
        <v>3046.0</v>
      </c>
      <c r="B1145" s="452" t="s">
        <v>36</v>
      </c>
      <c r="C1145" s="452" t="s">
        <v>19</v>
      </c>
      <c r="D1145" s="452" t="s">
        <v>9273</v>
      </c>
      <c r="E1145" s="452" t="s">
        <v>812</v>
      </c>
      <c r="F1145" s="452" t="s">
        <v>9273</v>
      </c>
      <c r="G1145" s="452" t="s">
        <v>8938</v>
      </c>
      <c r="H1145" s="452" t="s">
        <v>9187</v>
      </c>
      <c r="I1145" s="452" t="s">
        <v>9274</v>
      </c>
      <c r="J1145" s="452" t="s">
        <v>9275</v>
      </c>
      <c r="K1145" s="452" t="s">
        <v>9276</v>
      </c>
      <c r="L1145" s="452" t="s">
        <v>78</v>
      </c>
      <c r="M1145" s="452" t="s">
        <v>420</v>
      </c>
      <c r="N1145" s="452">
        <v>42701.0</v>
      </c>
      <c r="O1145" s="452" t="s">
        <v>9277</v>
      </c>
      <c r="P1145" s="452">
        <v>37.6711058803105</v>
      </c>
      <c r="Q1145" s="452">
        <v>-85.9364583380651</v>
      </c>
      <c r="R1145" s="452">
        <v>122.0</v>
      </c>
      <c r="S1145" s="452">
        <v>36000.0</v>
      </c>
      <c r="T1145" s="452" t="s">
        <v>3682</v>
      </c>
      <c r="U1145" s="452" t="s">
        <v>9278</v>
      </c>
      <c r="V1145" s="452" t="s">
        <v>9279</v>
      </c>
      <c r="W1145" s="452" t="s">
        <v>9280</v>
      </c>
      <c r="X1145" s="452" t="s">
        <v>631</v>
      </c>
      <c r="Y1145" s="452" t="s">
        <v>1347</v>
      </c>
      <c r="Z1145" s="452" t="s">
        <v>1196</v>
      </c>
      <c r="AA1145" s="452" t="s">
        <v>8942</v>
      </c>
      <c r="AC1145" s="452" t="s">
        <v>9281</v>
      </c>
      <c r="AD1145" s="452">
        <v>31.0</v>
      </c>
    </row>
    <row r="1146" ht="15.75" customHeight="1">
      <c r="A1146" s="452">
        <v>3047.0</v>
      </c>
      <c r="B1146" s="452" t="s">
        <v>55</v>
      </c>
      <c r="C1146" s="452" t="s">
        <v>19</v>
      </c>
      <c r="D1146" s="452" t="s">
        <v>9282</v>
      </c>
      <c r="E1146" s="452" t="s">
        <v>812</v>
      </c>
      <c r="F1146" s="452" t="s">
        <v>9282</v>
      </c>
      <c r="G1146" s="452" t="s">
        <v>8991</v>
      </c>
      <c r="H1146" s="452" t="s">
        <v>8991</v>
      </c>
      <c r="I1146" s="452" t="s">
        <v>9283</v>
      </c>
      <c r="J1146" s="452" t="s">
        <v>9284</v>
      </c>
      <c r="K1146" s="452" t="s">
        <v>9285</v>
      </c>
      <c r="L1146" s="452" t="s">
        <v>60</v>
      </c>
      <c r="M1146" s="452" t="s">
        <v>420</v>
      </c>
      <c r="N1146" s="452">
        <v>37686.0</v>
      </c>
      <c r="O1146" s="452" t="s">
        <v>9286</v>
      </c>
      <c r="P1146" s="452">
        <v>36.4346540482851</v>
      </c>
      <c r="Q1146" s="452">
        <v>-82.2906677196735</v>
      </c>
      <c r="T1146" s="452" t="s">
        <v>9287</v>
      </c>
      <c r="U1146" s="452" t="s">
        <v>9288</v>
      </c>
      <c r="V1146" s="452" t="s">
        <v>9289</v>
      </c>
      <c r="W1146" s="452" t="s">
        <v>9285</v>
      </c>
      <c r="X1146" s="452" t="s">
        <v>60</v>
      </c>
      <c r="Y1146" s="452" t="s">
        <v>420</v>
      </c>
      <c r="Z1146" s="452" t="s">
        <v>486</v>
      </c>
      <c r="AA1146" s="452">
        <v>45671.0</v>
      </c>
      <c r="AB1146" s="452" t="s">
        <v>454</v>
      </c>
      <c r="AC1146" s="452" t="s">
        <v>9290</v>
      </c>
      <c r="AD1146" s="452">
        <v>23.0</v>
      </c>
      <c r="AF1146" s="452" t="s">
        <v>9291</v>
      </c>
      <c r="AH1146" s="452" t="s">
        <v>9292</v>
      </c>
      <c r="AI1146" s="452" t="s">
        <v>9293</v>
      </c>
      <c r="AK1146" s="452" t="s">
        <v>9294</v>
      </c>
    </row>
    <row r="1147" ht="15.75" customHeight="1">
      <c r="A1147" s="452">
        <v>3048.0</v>
      </c>
      <c r="B1147" s="452" t="s">
        <v>149</v>
      </c>
      <c r="C1147" s="452" t="s">
        <v>19</v>
      </c>
      <c r="D1147" s="452" t="s">
        <v>367</v>
      </c>
      <c r="E1147" s="452" t="s">
        <v>812</v>
      </c>
      <c r="F1147" s="452" t="s">
        <v>1455</v>
      </c>
      <c r="G1147" s="452" t="s">
        <v>8991</v>
      </c>
      <c r="H1147" s="452" t="s">
        <v>8991</v>
      </c>
      <c r="I1147" s="452" t="s">
        <v>9295</v>
      </c>
      <c r="J1147" s="452" t="s">
        <v>1457</v>
      </c>
      <c r="K1147" s="452" t="s">
        <v>1458</v>
      </c>
      <c r="L1147" s="452" t="s">
        <v>60</v>
      </c>
      <c r="M1147" s="452" t="s">
        <v>420</v>
      </c>
      <c r="N1147" s="452">
        <v>37040.0</v>
      </c>
      <c r="O1147" s="452" t="s">
        <v>9296</v>
      </c>
      <c r="P1147" s="452">
        <v>35.2712885600794</v>
      </c>
      <c r="Q1147" s="452">
        <v>-89.9735354908351</v>
      </c>
      <c r="S1147" s="452">
        <v>10.0</v>
      </c>
      <c r="T1147" s="452" t="s">
        <v>9055</v>
      </c>
      <c r="U1147" s="452" t="s">
        <v>367</v>
      </c>
      <c r="V1147" s="452" t="s">
        <v>9295</v>
      </c>
      <c r="W1147" s="452" t="s">
        <v>1460</v>
      </c>
      <c r="X1147" s="452" t="s">
        <v>95</v>
      </c>
      <c r="Y1147" s="452" t="s">
        <v>420</v>
      </c>
      <c r="Z1147" s="452" t="s">
        <v>498</v>
      </c>
      <c r="AA1147" s="452">
        <v>45096.0</v>
      </c>
      <c r="AB1147" s="452" t="s">
        <v>9297</v>
      </c>
      <c r="AC1147" s="452" t="s">
        <v>9298</v>
      </c>
      <c r="AD1147" s="452">
        <v>16.0</v>
      </c>
      <c r="AE1147" s="452" t="s">
        <v>9299</v>
      </c>
      <c r="AJ1147" s="452" t="s">
        <v>1464</v>
      </c>
    </row>
    <row r="1148" ht="15.75" customHeight="1">
      <c r="A1148" s="452">
        <v>3049.0</v>
      </c>
      <c r="B1148" s="452" t="s">
        <v>149</v>
      </c>
      <c r="C1148" s="452" t="s">
        <v>19</v>
      </c>
      <c r="D1148" s="452" t="s">
        <v>9300</v>
      </c>
      <c r="E1148" s="452" t="s">
        <v>1209</v>
      </c>
      <c r="F1148" s="452" t="s">
        <v>9300</v>
      </c>
      <c r="G1148" s="452" t="s">
        <v>571</v>
      </c>
      <c r="H1148" s="452" t="s">
        <v>9301</v>
      </c>
      <c r="I1148" s="452" t="s">
        <v>4170</v>
      </c>
      <c r="K1148" s="452" t="s">
        <v>9302</v>
      </c>
      <c r="L1148" s="452" t="s">
        <v>42</v>
      </c>
      <c r="M1148" s="452" t="s">
        <v>420</v>
      </c>
      <c r="P1148" s="452">
        <v>43.224194</v>
      </c>
      <c r="Q1148" s="452">
        <v>-86.235809</v>
      </c>
      <c r="Z1148" s="452" t="s">
        <v>1840</v>
      </c>
      <c r="AA1148" s="452">
        <v>45560.0</v>
      </c>
      <c r="AB1148" s="452" t="s">
        <v>2210</v>
      </c>
      <c r="AC1148" s="452" t="s">
        <v>9303</v>
      </c>
      <c r="AD1148" s="452">
        <v>27.0</v>
      </c>
    </row>
    <row r="1149" ht="15.75" customHeight="1">
      <c r="A1149" s="452">
        <v>3050.0</v>
      </c>
      <c r="B1149" s="452" t="s">
        <v>36</v>
      </c>
      <c r="C1149" s="452" t="s">
        <v>19</v>
      </c>
      <c r="D1149" s="452" t="s">
        <v>9304</v>
      </c>
      <c r="E1149" s="452" t="s">
        <v>812</v>
      </c>
      <c r="F1149" s="452" t="s">
        <v>9305</v>
      </c>
      <c r="G1149" s="452" t="s">
        <v>9002</v>
      </c>
      <c r="H1149" s="452" t="s">
        <v>6633</v>
      </c>
      <c r="I1149" s="452" t="s">
        <v>9306</v>
      </c>
      <c r="J1149" s="452" t="s">
        <v>9307</v>
      </c>
      <c r="K1149" s="452" t="s">
        <v>9308</v>
      </c>
      <c r="L1149" s="452" t="s">
        <v>60</v>
      </c>
      <c r="M1149" s="452" t="s">
        <v>420</v>
      </c>
      <c r="N1149" s="452">
        <v>38127.0</v>
      </c>
      <c r="P1149" s="452">
        <v>30.3139229060326</v>
      </c>
      <c r="Q1149" s="452">
        <v>-95.3885507621194</v>
      </c>
      <c r="R1149" s="452">
        <v>350.0</v>
      </c>
      <c r="S1149" s="452">
        <v>30000.0</v>
      </c>
      <c r="T1149" s="452" t="s">
        <v>3682</v>
      </c>
      <c r="U1149" s="452" t="s">
        <v>9309</v>
      </c>
      <c r="V1149" s="452" t="s">
        <v>9310</v>
      </c>
      <c r="W1149" s="452" t="s">
        <v>1213</v>
      </c>
      <c r="X1149" s="452" t="s">
        <v>9311</v>
      </c>
      <c r="Y1149" s="452" t="s">
        <v>467</v>
      </c>
      <c r="Z1149" s="452" t="s">
        <v>498</v>
      </c>
      <c r="AA1149" s="452">
        <v>44780.0</v>
      </c>
      <c r="AB1149" s="452" t="s">
        <v>9312</v>
      </c>
      <c r="AC1149" s="452" t="s">
        <v>9313</v>
      </c>
      <c r="AD1149" s="452">
        <v>29.0</v>
      </c>
      <c r="AE1149" s="452" t="s">
        <v>9314</v>
      </c>
      <c r="AJ1149" s="452" t="s">
        <v>9306</v>
      </c>
    </row>
    <row r="1150" ht="15.75" customHeight="1">
      <c r="A1150" s="452">
        <v>3051.0</v>
      </c>
      <c r="B1150" s="452" t="s">
        <v>149</v>
      </c>
      <c r="C1150" s="452" t="s">
        <v>19</v>
      </c>
      <c r="D1150" s="452" t="s">
        <v>9315</v>
      </c>
      <c r="E1150" s="452" t="s">
        <v>812</v>
      </c>
      <c r="F1150" s="452" t="s">
        <v>9316</v>
      </c>
      <c r="G1150" s="452" t="s">
        <v>2781</v>
      </c>
      <c r="H1150" s="452" t="s">
        <v>7350</v>
      </c>
      <c r="I1150" s="452" t="s">
        <v>4189</v>
      </c>
      <c r="K1150" s="452" t="s">
        <v>9317</v>
      </c>
      <c r="L1150" s="452" t="s">
        <v>42</v>
      </c>
      <c r="M1150" s="452" t="s">
        <v>420</v>
      </c>
      <c r="P1150" s="452">
        <v>43.016193</v>
      </c>
      <c r="Q1150" s="452">
        <v>-83.705521</v>
      </c>
      <c r="Z1150" s="452" t="s">
        <v>1840</v>
      </c>
      <c r="AA1150" s="452">
        <v>45560.0</v>
      </c>
      <c r="AB1150" s="452" t="s">
        <v>2210</v>
      </c>
      <c r="AC1150" s="452" t="s">
        <v>9318</v>
      </c>
      <c r="AD1150" s="452">
        <v>28.0</v>
      </c>
    </row>
    <row r="1151" ht="15.75" customHeight="1">
      <c r="A1151" s="452">
        <v>3052.0</v>
      </c>
      <c r="B1151" s="452" t="s">
        <v>158</v>
      </c>
      <c r="C1151" s="452" t="s">
        <v>19</v>
      </c>
      <c r="D1151" s="452" t="s">
        <v>9319</v>
      </c>
      <c r="E1151" s="452" t="s">
        <v>1209</v>
      </c>
      <c r="F1151" s="452" t="s">
        <v>9319</v>
      </c>
      <c r="G1151" s="452" t="s">
        <v>9002</v>
      </c>
      <c r="H1151" s="452" t="s">
        <v>9320</v>
      </c>
      <c r="I1151" s="452" t="s">
        <v>9321</v>
      </c>
      <c r="J1151" s="452" t="s">
        <v>9322</v>
      </c>
      <c r="K1151" s="452" t="s">
        <v>6968</v>
      </c>
      <c r="L1151" s="452" t="s">
        <v>95</v>
      </c>
      <c r="M1151" s="452" t="s">
        <v>420</v>
      </c>
      <c r="N1151" s="452" t="s">
        <v>9323</v>
      </c>
      <c r="O1151" s="452" t="s">
        <v>9324</v>
      </c>
      <c r="P1151" s="452">
        <v>29.6185996333818</v>
      </c>
      <c r="Q1151" s="452">
        <v>-98.476759848481</v>
      </c>
      <c r="R1151" s="452">
        <v>7.0</v>
      </c>
      <c r="S1151" s="452">
        <v>1.0</v>
      </c>
      <c r="T1151" s="452" t="s">
        <v>3682</v>
      </c>
      <c r="U1151" s="452" t="s">
        <v>9319</v>
      </c>
      <c r="V1151" s="452" t="s">
        <v>9321</v>
      </c>
      <c r="W1151" s="452" t="s">
        <v>9325</v>
      </c>
      <c r="X1151" s="452" t="s">
        <v>95</v>
      </c>
      <c r="Y1151" s="452" t="s">
        <v>420</v>
      </c>
      <c r="Z1151" s="452" t="s">
        <v>2228</v>
      </c>
      <c r="AA1151" s="452" t="s">
        <v>9326</v>
      </c>
      <c r="AB1151" s="452" t="s">
        <v>454</v>
      </c>
      <c r="AC1151" s="452" t="s">
        <v>9327</v>
      </c>
      <c r="AD1151" s="452">
        <v>23.0</v>
      </c>
      <c r="AF1151" s="452" t="s">
        <v>9328</v>
      </c>
      <c r="AH1151" s="452" t="s">
        <v>9329</v>
      </c>
      <c r="AK1151" s="452" t="s">
        <v>9330</v>
      </c>
    </row>
    <row r="1152" ht="15.75" customHeight="1">
      <c r="A1152" s="452">
        <v>3053.0</v>
      </c>
      <c r="B1152" s="452" t="s">
        <v>36</v>
      </c>
      <c r="C1152" s="452" t="s">
        <v>19</v>
      </c>
      <c r="D1152" s="452" t="s">
        <v>9331</v>
      </c>
      <c r="E1152" s="452" t="s">
        <v>1209</v>
      </c>
      <c r="F1152" s="452" t="s">
        <v>9331</v>
      </c>
      <c r="G1152" s="452" t="s">
        <v>2757</v>
      </c>
      <c r="H1152" s="452" t="s">
        <v>9332</v>
      </c>
      <c r="I1152" s="452" t="s">
        <v>7807</v>
      </c>
      <c r="J1152" s="452" t="s">
        <v>9333</v>
      </c>
      <c r="K1152" s="452" t="s">
        <v>9334</v>
      </c>
      <c r="L1152" s="452" t="s">
        <v>145</v>
      </c>
      <c r="M1152" s="452" t="s">
        <v>420</v>
      </c>
      <c r="N1152" s="452" t="s">
        <v>9335</v>
      </c>
      <c r="O1152" s="452" t="s">
        <v>9336</v>
      </c>
      <c r="P1152" s="452">
        <v>30.9684132652942</v>
      </c>
      <c r="Q1152" s="452">
        <v>-88.0267983177402</v>
      </c>
      <c r="R1152" s="452">
        <v>150.0</v>
      </c>
      <c r="U1152" s="452" t="s">
        <v>7805</v>
      </c>
      <c r="V1152" s="452" t="s">
        <v>7807</v>
      </c>
      <c r="W1152" s="452" t="s">
        <v>7811</v>
      </c>
      <c r="X1152" s="452" t="s">
        <v>7812</v>
      </c>
      <c r="Y1152" s="452" t="s">
        <v>7813</v>
      </c>
      <c r="Z1152" s="452" t="s">
        <v>498</v>
      </c>
      <c r="AA1152" s="452">
        <v>45304.0</v>
      </c>
      <c r="AB1152" s="452" t="s">
        <v>9337</v>
      </c>
      <c r="AC1152" s="452" t="s">
        <v>7814</v>
      </c>
      <c r="AD1152" s="452">
        <v>28.0</v>
      </c>
      <c r="AF1152" s="452" t="s">
        <v>9338</v>
      </c>
      <c r="AH1152" s="452" t="s">
        <v>9339</v>
      </c>
      <c r="AJ1152" s="452" t="s">
        <v>7807</v>
      </c>
      <c r="AK1152" s="452" t="s">
        <v>9340</v>
      </c>
    </row>
    <row r="1153" ht="15.75" customHeight="1">
      <c r="A1153" s="452">
        <v>3054.0</v>
      </c>
      <c r="B1153" s="452" t="s">
        <v>36</v>
      </c>
      <c r="C1153" s="452" t="s">
        <v>19</v>
      </c>
      <c r="D1153" s="452" t="s">
        <v>9331</v>
      </c>
      <c r="E1153" s="452" t="s">
        <v>1209</v>
      </c>
      <c r="F1153" s="452" t="s">
        <v>9331</v>
      </c>
      <c r="G1153" s="452" t="s">
        <v>2757</v>
      </c>
      <c r="H1153" s="452" t="s">
        <v>9341</v>
      </c>
      <c r="I1153" s="452" t="s">
        <v>7807</v>
      </c>
      <c r="J1153" s="452" t="s">
        <v>9342</v>
      </c>
      <c r="K1153" s="452" t="s">
        <v>5174</v>
      </c>
      <c r="L1153" s="452" t="s">
        <v>224</v>
      </c>
      <c r="M1153" s="452" t="s">
        <v>420</v>
      </c>
      <c r="N1153" s="452">
        <v>54313.0</v>
      </c>
      <c r="O1153" s="452" t="s">
        <v>9343</v>
      </c>
      <c r="P1153" s="452">
        <v>44.5811075650824</v>
      </c>
      <c r="Q1153" s="452">
        <v>-88.0629016260384</v>
      </c>
      <c r="R1153" s="452">
        <v>30.0</v>
      </c>
      <c r="U1153" s="452" t="s">
        <v>7805</v>
      </c>
      <c r="V1153" s="452" t="s">
        <v>7807</v>
      </c>
      <c r="W1153" s="452" t="s">
        <v>7811</v>
      </c>
      <c r="X1153" s="452" t="s">
        <v>7812</v>
      </c>
      <c r="Y1153" s="452" t="s">
        <v>7813</v>
      </c>
      <c r="Z1153" s="452" t="s">
        <v>498</v>
      </c>
      <c r="AA1153" s="452">
        <v>45304.0</v>
      </c>
      <c r="AB1153" s="452" t="s">
        <v>9344</v>
      </c>
      <c r="AC1153" s="452" t="s">
        <v>7814</v>
      </c>
      <c r="AD1153" s="452">
        <v>28.0</v>
      </c>
      <c r="AE1153" s="452" t="s">
        <v>9345</v>
      </c>
      <c r="AF1153" s="452" t="s">
        <v>9346</v>
      </c>
      <c r="AH1153" s="452" t="s">
        <v>9347</v>
      </c>
      <c r="AJ1153" s="452" t="s">
        <v>7807</v>
      </c>
      <c r="AK1153" s="452" t="s">
        <v>9348</v>
      </c>
    </row>
    <row r="1154" ht="15.75" customHeight="1">
      <c r="A1154" s="452">
        <v>3055.0</v>
      </c>
      <c r="B1154" s="452" t="s">
        <v>36</v>
      </c>
      <c r="C1154" s="452" t="s">
        <v>19</v>
      </c>
      <c r="D1154" s="452" t="s">
        <v>4903</v>
      </c>
      <c r="E1154" s="452" t="s">
        <v>1209</v>
      </c>
      <c r="F1154" s="452" t="s">
        <v>9349</v>
      </c>
      <c r="G1154" s="452" t="s">
        <v>8957</v>
      </c>
      <c r="H1154" s="452" t="s">
        <v>567</v>
      </c>
      <c r="I1154" s="452" t="s">
        <v>9350</v>
      </c>
      <c r="J1154" s="452" t="s">
        <v>9351</v>
      </c>
      <c r="K1154" s="452" t="s">
        <v>9352</v>
      </c>
      <c r="L1154" s="452" t="s">
        <v>179</v>
      </c>
      <c r="M1154" s="452" t="s">
        <v>420</v>
      </c>
      <c r="N1154" s="452">
        <v>16433.0</v>
      </c>
      <c r="O1154" s="452" t="s">
        <v>4907</v>
      </c>
      <c r="P1154" s="452">
        <v>41.7147341501273</v>
      </c>
      <c r="Q1154" s="452">
        <v>-80.1435578887988</v>
      </c>
      <c r="R1154" s="452">
        <v>230.0</v>
      </c>
      <c r="U1154" s="452" t="s">
        <v>4908</v>
      </c>
      <c r="V1154" s="452" t="s">
        <v>9350</v>
      </c>
      <c r="W1154" s="452" t="s">
        <v>4909</v>
      </c>
      <c r="X1154" s="452" t="s">
        <v>127</v>
      </c>
      <c r="Y1154" s="452" t="s">
        <v>420</v>
      </c>
      <c r="Z1154" s="452" t="s">
        <v>498</v>
      </c>
      <c r="AA1154" s="452">
        <v>44780.0</v>
      </c>
      <c r="AB1154" s="452" t="s">
        <v>9353</v>
      </c>
      <c r="AC1154" s="452" t="s">
        <v>9354</v>
      </c>
      <c r="AD1154" s="452">
        <v>23.0</v>
      </c>
      <c r="AJ1154" s="452" t="s">
        <v>4905</v>
      </c>
    </row>
    <row r="1155" ht="15.75" customHeight="1">
      <c r="A1155" s="452">
        <v>3056.0</v>
      </c>
      <c r="B1155" s="452" t="s">
        <v>36</v>
      </c>
      <c r="C1155" s="452" t="s">
        <v>19</v>
      </c>
      <c r="D1155" s="452" t="s">
        <v>9355</v>
      </c>
      <c r="E1155" s="452" t="s">
        <v>1209</v>
      </c>
      <c r="F1155" s="452" t="s">
        <v>9356</v>
      </c>
      <c r="G1155" s="452" t="s">
        <v>8957</v>
      </c>
      <c r="H1155" s="452" t="s">
        <v>2757</v>
      </c>
      <c r="I1155" s="452" t="s">
        <v>9357</v>
      </c>
      <c r="J1155" s="452" t="s">
        <v>9358</v>
      </c>
      <c r="K1155" s="452" t="s">
        <v>1880</v>
      </c>
      <c r="L1155" s="452" t="s">
        <v>179</v>
      </c>
      <c r="M1155" s="452" t="s">
        <v>420</v>
      </c>
      <c r="N1155" s="452">
        <v>15222.0</v>
      </c>
      <c r="O1155" s="452" t="s">
        <v>9359</v>
      </c>
      <c r="P1155" s="452">
        <v>40.4401186806929</v>
      </c>
      <c r="Q1155" s="452">
        <v>-80.0034466160411</v>
      </c>
      <c r="R1155" s="452">
        <v>2573.0</v>
      </c>
      <c r="U1155" s="452" t="s">
        <v>9360</v>
      </c>
      <c r="V1155" s="452" t="s">
        <v>9361</v>
      </c>
      <c r="W1155" s="452" t="s">
        <v>1880</v>
      </c>
      <c r="X1155" s="452" t="s">
        <v>179</v>
      </c>
      <c r="Y1155" s="452" t="s">
        <v>420</v>
      </c>
      <c r="Z1155" s="452" t="s">
        <v>478</v>
      </c>
      <c r="AA1155" s="452" t="s">
        <v>9362</v>
      </c>
      <c r="AB1155" s="452" t="s">
        <v>9363</v>
      </c>
      <c r="AC1155" s="452" t="s">
        <v>9364</v>
      </c>
      <c r="AD1155" s="452">
        <v>15.0</v>
      </c>
      <c r="AE1155" s="452" t="s">
        <v>9365</v>
      </c>
      <c r="AF1155" s="452" t="s">
        <v>9366</v>
      </c>
      <c r="AH1155" s="452" t="s">
        <v>9367</v>
      </c>
      <c r="AJ1155" s="452" t="s">
        <v>9368</v>
      </c>
      <c r="AK1155" s="452" t="s">
        <v>9369</v>
      </c>
    </row>
    <row r="1156" ht="15.75" customHeight="1">
      <c r="A1156" s="452">
        <v>3057.0</v>
      </c>
      <c r="B1156" s="452" t="s">
        <v>36</v>
      </c>
      <c r="C1156" s="452" t="s">
        <v>19</v>
      </c>
      <c r="D1156" s="452" t="s">
        <v>9370</v>
      </c>
      <c r="E1156" s="452" t="s">
        <v>1209</v>
      </c>
      <c r="F1156" s="452" t="s">
        <v>9370</v>
      </c>
      <c r="G1156" s="452" t="s">
        <v>8938</v>
      </c>
      <c r="H1156" s="452" t="s">
        <v>8939</v>
      </c>
      <c r="I1156" s="452" t="s">
        <v>9371</v>
      </c>
      <c r="J1156" s="452" t="s">
        <v>9372</v>
      </c>
      <c r="K1156" s="452" t="s">
        <v>9373</v>
      </c>
      <c r="L1156" s="452" t="s">
        <v>49</v>
      </c>
      <c r="M1156" s="452" t="s">
        <v>420</v>
      </c>
      <c r="N1156" s="452">
        <v>89706.0</v>
      </c>
      <c r="P1156" s="452">
        <v>39.2003197159616</v>
      </c>
      <c r="Q1156" s="452">
        <v>-119.736558077491</v>
      </c>
      <c r="R1156" s="452">
        <v>707.0</v>
      </c>
      <c r="S1156" s="452">
        <v>72000.0</v>
      </c>
      <c r="T1156" s="452" t="s">
        <v>3682</v>
      </c>
      <c r="U1156" s="452" t="s">
        <v>9370</v>
      </c>
      <c r="V1156" s="452" t="s">
        <v>9371</v>
      </c>
      <c r="W1156" s="452" t="s">
        <v>9373</v>
      </c>
      <c r="X1156" s="452" t="s">
        <v>49</v>
      </c>
      <c r="Y1156" s="452" t="s">
        <v>420</v>
      </c>
      <c r="Z1156" s="452" t="s">
        <v>1196</v>
      </c>
      <c r="AA1156" s="452" t="s">
        <v>8942</v>
      </c>
      <c r="AC1156" s="452" t="s">
        <v>9374</v>
      </c>
      <c r="AD1156" s="452">
        <v>30.0</v>
      </c>
      <c r="AJ1156" s="452" t="s">
        <v>9375</v>
      </c>
    </row>
    <row r="1157" ht="15.75" customHeight="1">
      <c r="A1157" s="452">
        <v>3058.0</v>
      </c>
      <c r="B1157" s="452" t="s">
        <v>36</v>
      </c>
      <c r="C1157" s="452" t="s">
        <v>19</v>
      </c>
      <c r="D1157" s="452" t="s">
        <v>2581</v>
      </c>
      <c r="E1157" s="452" t="s">
        <v>812</v>
      </c>
      <c r="F1157" s="452" t="s">
        <v>2582</v>
      </c>
      <c r="G1157" s="452" t="s">
        <v>2757</v>
      </c>
      <c r="H1157" s="452" t="s">
        <v>2583</v>
      </c>
      <c r="I1157" s="452" t="s">
        <v>2584</v>
      </c>
      <c r="J1157" s="452" t="s">
        <v>2585</v>
      </c>
      <c r="K1157" s="452" t="s">
        <v>551</v>
      </c>
      <c r="L1157" s="452" t="s">
        <v>26</v>
      </c>
      <c r="M1157" s="452" t="s">
        <v>420</v>
      </c>
      <c r="N1157" s="452">
        <v>95138.0</v>
      </c>
      <c r="O1157" s="452" t="s">
        <v>2586</v>
      </c>
      <c r="P1157" s="452">
        <v>37.2613744139406</v>
      </c>
      <c r="Q1157" s="452">
        <v>-121.784331857672</v>
      </c>
      <c r="R1157" s="452">
        <v>60.0</v>
      </c>
      <c r="U1157" s="452" t="s">
        <v>2587</v>
      </c>
      <c r="V1157" s="452" t="s">
        <v>2588</v>
      </c>
      <c r="W1157" s="452" t="s">
        <v>551</v>
      </c>
      <c r="X1157" s="452" t="s">
        <v>26</v>
      </c>
      <c r="Y1157" s="452" t="s">
        <v>420</v>
      </c>
      <c r="Z1157" s="452" t="s">
        <v>2589</v>
      </c>
      <c r="AA1157" s="452" t="s">
        <v>9376</v>
      </c>
      <c r="AB1157" s="452" t="s">
        <v>2591</v>
      </c>
      <c r="AC1157" s="452" t="s">
        <v>2593</v>
      </c>
      <c r="AD1157" s="452">
        <v>28.0</v>
      </c>
      <c r="AE1157" s="452" t="s">
        <v>2592</v>
      </c>
      <c r="AF1157" s="452" t="s">
        <v>2594</v>
      </c>
      <c r="AH1157" s="452" t="s">
        <v>2596</v>
      </c>
      <c r="AK1157" s="452" t="s">
        <v>2595</v>
      </c>
    </row>
    <row r="1158" ht="15.75" customHeight="1">
      <c r="A1158" s="452">
        <v>3059.0</v>
      </c>
      <c r="B1158" s="452" t="s">
        <v>36</v>
      </c>
      <c r="C1158" s="452" t="s">
        <v>19</v>
      </c>
      <c r="D1158" s="452" t="s">
        <v>9377</v>
      </c>
      <c r="E1158" s="452" t="s">
        <v>812</v>
      </c>
      <c r="F1158" s="452" t="s">
        <v>9378</v>
      </c>
      <c r="G1158" s="452" t="s">
        <v>8978</v>
      </c>
      <c r="H1158" s="452" t="s">
        <v>9379</v>
      </c>
      <c r="I1158" s="452" t="s">
        <v>9380</v>
      </c>
      <c r="J1158" s="452" t="s">
        <v>9381</v>
      </c>
      <c r="K1158" s="452" t="s">
        <v>9382</v>
      </c>
      <c r="L1158" s="452" t="s">
        <v>248</v>
      </c>
      <c r="M1158" s="452" t="s">
        <v>420</v>
      </c>
      <c r="N1158" s="452" t="s">
        <v>9383</v>
      </c>
      <c r="O1158" s="452" t="s">
        <v>9384</v>
      </c>
      <c r="P1158" s="452">
        <v>42.2444320845953</v>
      </c>
      <c r="Q1158" s="452">
        <v>-71.4341429890105</v>
      </c>
      <c r="S1158" s="452">
        <v>3000.0</v>
      </c>
      <c r="T1158" s="452" t="s">
        <v>3682</v>
      </c>
      <c r="U1158" s="452" t="s">
        <v>9377</v>
      </c>
      <c r="V1158" s="452" t="s">
        <v>9380</v>
      </c>
      <c r="W1158" s="452" t="s">
        <v>9385</v>
      </c>
      <c r="X1158" s="452" t="s">
        <v>658</v>
      </c>
      <c r="Y1158" s="452" t="s">
        <v>659</v>
      </c>
      <c r="Z1158" s="452" t="s">
        <v>498</v>
      </c>
      <c r="AA1158" s="452">
        <v>44797.0</v>
      </c>
      <c r="AB1158" s="452" t="s">
        <v>9386</v>
      </c>
      <c r="AC1158" s="452" t="s">
        <v>9387</v>
      </c>
      <c r="AD1158" s="452">
        <v>27.0</v>
      </c>
      <c r="AJ1158" s="452" t="s">
        <v>9388</v>
      </c>
    </row>
    <row r="1159" ht="15.75" customHeight="1">
      <c r="A1159" s="452">
        <v>3060.0</v>
      </c>
      <c r="B1159" s="452" t="s">
        <v>158</v>
      </c>
      <c r="C1159" s="452" t="s">
        <v>19</v>
      </c>
      <c r="D1159" s="452" t="s">
        <v>9389</v>
      </c>
      <c r="E1159" s="452" t="s">
        <v>812</v>
      </c>
      <c r="F1159" s="452" t="s">
        <v>9389</v>
      </c>
      <c r="G1159" s="452" t="s">
        <v>8991</v>
      </c>
      <c r="H1159" s="452" t="s">
        <v>9390</v>
      </c>
      <c r="I1159" s="452" t="s">
        <v>9391</v>
      </c>
      <c r="J1159" s="452" t="s">
        <v>9392</v>
      </c>
      <c r="K1159" s="452" t="s">
        <v>4325</v>
      </c>
      <c r="L1159" s="452" t="s">
        <v>26</v>
      </c>
      <c r="M1159" s="452" t="s">
        <v>420</v>
      </c>
      <c r="N1159" s="452" t="s">
        <v>9393</v>
      </c>
      <c r="O1159" s="452" t="s">
        <v>9329</v>
      </c>
      <c r="P1159" s="452">
        <v>37.7826873502177</v>
      </c>
      <c r="Q1159" s="452">
        <v>-122.270959939502</v>
      </c>
      <c r="R1159" s="452">
        <v>35.0</v>
      </c>
      <c r="S1159" s="452">
        <v>500000.0</v>
      </c>
      <c r="T1159" s="452" t="s">
        <v>9394</v>
      </c>
      <c r="U1159" s="452" t="s">
        <v>9389</v>
      </c>
      <c r="V1159" s="452" t="s">
        <v>9391</v>
      </c>
      <c r="W1159" s="452" t="s">
        <v>4325</v>
      </c>
      <c r="X1159" s="452" t="s">
        <v>26</v>
      </c>
      <c r="Y1159" s="452" t="s">
        <v>420</v>
      </c>
      <c r="Z1159" s="452" t="s">
        <v>445</v>
      </c>
      <c r="AA1159" s="452">
        <v>45334.0</v>
      </c>
      <c r="AB1159" s="452" t="s">
        <v>454</v>
      </c>
      <c r="AC1159" s="452" t="s">
        <v>9395</v>
      </c>
      <c r="AD1159" s="452">
        <v>26.0</v>
      </c>
      <c r="AF1159" s="452" t="s">
        <v>9396</v>
      </c>
      <c r="AH1159" s="452" t="s">
        <v>9397</v>
      </c>
      <c r="AK1159" s="452" t="s">
        <v>1597</v>
      </c>
    </row>
    <row r="1160" ht="15.75" customHeight="1">
      <c r="A1160" s="452">
        <v>3061.0</v>
      </c>
      <c r="B1160" s="452" t="s">
        <v>149</v>
      </c>
      <c r="C1160" s="452" t="s">
        <v>19</v>
      </c>
      <c r="D1160" s="452" t="s">
        <v>9398</v>
      </c>
      <c r="E1160" s="452" t="s">
        <v>812</v>
      </c>
      <c r="F1160" s="452" t="s">
        <v>9399</v>
      </c>
      <c r="G1160" s="452" t="s">
        <v>2757</v>
      </c>
      <c r="H1160" s="452" t="s">
        <v>3766</v>
      </c>
      <c r="I1160" s="452" t="s">
        <v>3869</v>
      </c>
      <c r="K1160" s="452" t="s">
        <v>9089</v>
      </c>
      <c r="L1160" s="452" t="s">
        <v>93</v>
      </c>
      <c r="M1160" s="452" t="s">
        <v>420</v>
      </c>
      <c r="P1160" s="452">
        <v>33.493317</v>
      </c>
      <c r="Q1160" s="452">
        <v>-80.855415</v>
      </c>
      <c r="Z1160" s="452" t="s">
        <v>1840</v>
      </c>
      <c r="AA1160" s="452">
        <v>45560.0</v>
      </c>
      <c r="AB1160" s="452" t="s">
        <v>2210</v>
      </c>
      <c r="AC1160" s="452" t="s">
        <v>9400</v>
      </c>
      <c r="AD1160" s="452">
        <v>28.0</v>
      </c>
    </row>
    <row r="1161" ht="15.75" customHeight="1">
      <c r="A1161" s="452">
        <v>3062.0</v>
      </c>
      <c r="B1161" s="452" t="s">
        <v>55</v>
      </c>
      <c r="C1161" s="452" t="s">
        <v>19</v>
      </c>
      <c r="D1161" s="452" t="s">
        <v>2628</v>
      </c>
      <c r="E1161" s="452" t="s">
        <v>1209</v>
      </c>
      <c r="F1161" s="452" t="s">
        <v>9401</v>
      </c>
      <c r="G1161" s="452" t="s">
        <v>8947</v>
      </c>
      <c r="H1161" s="452" t="s">
        <v>2757</v>
      </c>
      <c r="I1161" s="452" t="s">
        <v>2629</v>
      </c>
      <c r="J1161" s="452" t="s">
        <v>9402</v>
      </c>
      <c r="K1161" s="452" t="s">
        <v>2272</v>
      </c>
      <c r="L1161" s="452" t="s">
        <v>114</v>
      </c>
      <c r="M1161" s="452" t="s">
        <v>420</v>
      </c>
      <c r="N1161" s="452">
        <v>80023.0</v>
      </c>
      <c r="P1161" s="452">
        <v>39.9706584398314</v>
      </c>
      <c r="Q1161" s="452">
        <v>-104.981365876241</v>
      </c>
      <c r="S1161" s="452">
        <v>30.0</v>
      </c>
      <c r="T1161" s="452" t="s">
        <v>9403</v>
      </c>
      <c r="U1161" s="452" t="s">
        <v>2628</v>
      </c>
      <c r="V1161" s="452" t="s">
        <v>2629</v>
      </c>
      <c r="W1161" s="452" t="s">
        <v>1261</v>
      </c>
      <c r="X1161" s="452" t="s">
        <v>114</v>
      </c>
      <c r="Y1161" s="452" t="s">
        <v>420</v>
      </c>
      <c r="Z1161" s="452" t="s">
        <v>478</v>
      </c>
      <c r="AA1161" s="452" t="s">
        <v>1779</v>
      </c>
      <c r="AB1161" s="452" t="s">
        <v>9404</v>
      </c>
      <c r="AC1161" s="452" t="s">
        <v>9405</v>
      </c>
      <c r="AD1161" s="452">
        <v>18.0</v>
      </c>
      <c r="AE1161" s="452" t="s">
        <v>9406</v>
      </c>
      <c r="AJ1161" s="452" t="s">
        <v>2636</v>
      </c>
    </row>
    <row r="1162" ht="15.75" customHeight="1">
      <c r="A1162" s="452">
        <v>3063.0</v>
      </c>
      <c r="B1162" s="452" t="s">
        <v>149</v>
      </c>
      <c r="C1162" s="452" t="s">
        <v>19</v>
      </c>
      <c r="D1162" s="452" t="s">
        <v>9407</v>
      </c>
      <c r="E1162" s="452" t="s">
        <v>1209</v>
      </c>
      <c r="F1162" s="452" t="s">
        <v>9408</v>
      </c>
      <c r="G1162" s="452" t="s">
        <v>8957</v>
      </c>
      <c r="H1162" s="452" t="s">
        <v>9409</v>
      </c>
      <c r="I1162" s="452" t="s">
        <v>9410</v>
      </c>
      <c r="J1162" s="452" t="s">
        <v>9411</v>
      </c>
      <c r="K1162" s="452" t="s">
        <v>4855</v>
      </c>
      <c r="L1162" s="452" t="s">
        <v>141</v>
      </c>
      <c r="M1162" s="452" t="s">
        <v>420</v>
      </c>
      <c r="N1162" s="452">
        <v>30906.0</v>
      </c>
      <c r="O1162" s="452" t="s">
        <v>9412</v>
      </c>
      <c r="P1162" s="452">
        <v>33.3695688015058</v>
      </c>
      <c r="Q1162" s="452">
        <v>-82.0149720309511</v>
      </c>
      <c r="U1162" s="452" t="s">
        <v>9413</v>
      </c>
      <c r="V1162" s="452" t="s">
        <v>9410</v>
      </c>
      <c r="W1162" s="452" t="s">
        <v>4467</v>
      </c>
      <c r="X1162" s="452" t="s">
        <v>4468</v>
      </c>
      <c r="Y1162" s="452" t="s">
        <v>2301</v>
      </c>
      <c r="Z1162" s="452" t="s">
        <v>498</v>
      </c>
      <c r="AA1162" s="452">
        <v>44899.0</v>
      </c>
      <c r="AB1162" s="452" t="s">
        <v>4242</v>
      </c>
      <c r="AC1162" s="452" t="s">
        <v>9414</v>
      </c>
      <c r="AD1162" s="452">
        <v>28.0</v>
      </c>
      <c r="AE1162" s="452" t="s">
        <v>9415</v>
      </c>
      <c r="AJ1162" s="452" t="s">
        <v>9416</v>
      </c>
    </row>
    <row r="1163" ht="15.75" customHeight="1">
      <c r="A1163" s="452">
        <v>3064.0</v>
      </c>
      <c r="B1163" s="452" t="s">
        <v>36</v>
      </c>
      <c r="C1163" s="452" t="s">
        <v>19</v>
      </c>
      <c r="D1163" s="452" t="s">
        <v>9407</v>
      </c>
      <c r="E1163" s="452" t="s">
        <v>1209</v>
      </c>
      <c r="F1163" s="452" t="s">
        <v>9417</v>
      </c>
      <c r="G1163" s="452" t="s">
        <v>8957</v>
      </c>
      <c r="H1163" s="452" t="s">
        <v>9409</v>
      </c>
      <c r="I1163" s="452" t="s">
        <v>9410</v>
      </c>
      <c r="J1163" s="452" t="s">
        <v>9418</v>
      </c>
      <c r="K1163" s="452" t="s">
        <v>9419</v>
      </c>
      <c r="L1163" s="452" t="s">
        <v>250</v>
      </c>
      <c r="M1163" s="452" t="s">
        <v>420</v>
      </c>
      <c r="N1163" s="452" t="s">
        <v>9420</v>
      </c>
      <c r="O1163" s="452" t="s">
        <v>9421</v>
      </c>
      <c r="P1163" s="452">
        <v>39.8467215526438</v>
      </c>
      <c r="Q1163" s="452">
        <v>-75.2119649596667</v>
      </c>
      <c r="U1163" s="452" t="s">
        <v>9413</v>
      </c>
      <c r="V1163" s="452" t="s">
        <v>9410</v>
      </c>
      <c r="W1163" s="452" t="s">
        <v>4467</v>
      </c>
      <c r="X1163" s="452" t="s">
        <v>4468</v>
      </c>
      <c r="Y1163" s="452" t="s">
        <v>2301</v>
      </c>
      <c r="Z1163" s="452" t="s">
        <v>498</v>
      </c>
      <c r="AA1163" s="452">
        <v>45289.0</v>
      </c>
      <c r="AB1163" s="452" t="s">
        <v>9422</v>
      </c>
      <c r="AC1163" s="452" t="s">
        <v>9414</v>
      </c>
      <c r="AD1163" s="452">
        <v>28.0</v>
      </c>
      <c r="AJ1163" s="452" t="s">
        <v>9416</v>
      </c>
    </row>
    <row r="1164" ht="15.75" customHeight="1">
      <c r="A1164" s="452">
        <v>3065.0</v>
      </c>
      <c r="B1164" s="452" t="s">
        <v>36</v>
      </c>
      <c r="C1164" s="452" t="s">
        <v>19</v>
      </c>
      <c r="D1164" s="452" t="s">
        <v>9423</v>
      </c>
      <c r="E1164" s="452" t="s">
        <v>812</v>
      </c>
      <c r="F1164" s="452" t="s">
        <v>9424</v>
      </c>
      <c r="G1164" s="452" t="s">
        <v>9002</v>
      </c>
      <c r="H1164" s="452" t="s">
        <v>6633</v>
      </c>
      <c r="I1164" s="452" t="s">
        <v>9425</v>
      </c>
      <c r="J1164" s="452" t="s">
        <v>9426</v>
      </c>
      <c r="K1164" s="452" t="s">
        <v>9427</v>
      </c>
      <c r="L1164" s="452" t="s">
        <v>42</v>
      </c>
      <c r="M1164" s="452" t="s">
        <v>420</v>
      </c>
      <c r="N1164" s="452">
        <v>48168.0</v>
      </c>
      <c r="O1164" s="452" t="s">
        <v>9428</v>
      </c>
      <c r="P1164" s="452">
        <v>42.395464082677</v>
      </c>
      <c r="Q1164" s="452">
        <v>-83.5069830537736</v>
      </c>
      <c r="R1164" s="452">
        <v>63.0</v>
      </c>
      <c r="S1164" s="452">
        <v>5000.0</v>
      </c>
      <c r="T1164" s="452" t="s">
        <v>3682</v>
      </c>
      <c r="U1164" s="452" t="s">
        <v>9429</v>
      </c>
      <c r="V1164" s="452" t="s">
        <v>9430</v>
      </c>
      <c r="W1164" s="452" t="s">
        <v>2600</v>
      </c>
      <c r="X1164" s="452" t="s">
        <v>1204</v>
      </c>
      <c r="Y1164" s="452" t="s">
        <v>1347</v>
      </c>
      <c r="Z1164" s="452" t="s">
        <v>498</v>
      </c>
      <c r="AA1164" s="452">
        <v>44780.0</v>
      </c>
      <c r="AB1164" s="452" t="s">
        <v>9431</v>
      </c>
      <c r="AC1164" s="452" t="s">
        <v>9432</v>
      </c>
      <c r="AD1164" s="452">
        <v>26.0</v>
      </c>
      <c r="AE1164" s="452" t="s">
        <v>9433</v>
      </c>
      <c r="AJ1164" s="452" t="s">
        <v>9434</v>
      </c>
    </row>
    <row r="1165" ht="15.75" customHeight="1">
      <c r="A1165" s="452">
        <v>3066.0</v>
      </c>
      <c r="B1165" s="452" t="s">
        <v>158</v>
      </c>
      <c r="C1165" s="452" t="s">
        <v>19</v>
      </c>
      <c r="D1165" s="452" t="s">
        <v>300</v>
      </c>
      <c r="E1165" s="452" t="s">
        <v>1209</v>
      </c>
      <c r="F1165" s="452" t="s">
        <v>300</v>
      </c>
      <c r="G1165" s="452" t="s">
        <v>9002</v>
      </c>
      <c r="H1165" s="452" t="s">
        <v>6633</v>
      </c>
      <c r="I1165" s="452" t="s">
        <v>9435</v>
      </c>
      <c r="J1165" s="452" t="s">
        <v>9436</v>
      </c>
      <c r="K1165" s="452" t="s">
        <v>587</v>
      </c>
      <c r="L1165" s="452" t="s">
        <v>26</v>
      </c>
      <c r="M1165" s="452" t="s">
        <v>420</v>
      </c>
      <c r="N1165" s="452">
        <v>92109.0</v>
      </c>
      <c r="O1165" s="452" t="s">
        <v>9437</v>
      </c>
      <c r="P1165" s="452">
        <v>32.7718687554887</v>
      </c>
      <c r="Q1165" s="452">
        <v>-117.124817409528</v>
      </c>
      <c r="R1165" s="452">
        <v>14.0</v>
      </c>
      <c r="U1165" s="452" t="s">
        <v>300</v>
      </c>
      <c r="V1165" s="452" t="s">
        <v>9435</v>
      </c>
      <c r="W1165" s="452" t="s">
        <v>587</v>
      </c>
      <c r="X1165" s="452" t="s">
        <v>26</v>
      </c>
      <c r="Y1165" s="452" t="s">
        <v>420</v>
      </c>
      <c r="Z1165" s="452" t="s">
        <v>498</v>
      </c>
      <c r="AA1165" s="452">
        <v>44891.0</v>
      </c>
      <c r="AB1165" s="452" t="s">
        <v>9438</v>
      </c>
      <c r="AC1165" s="452" t="s">
        <v>9439</v>
      </c>
      <c r="AD1165" s="452">
        <v>27.0</v>
      </c>
      <c r="AE1165" s="452" t="s">
        <v>9440</v>
      </c>
      <c r="AJ1165" s="452" t="s">
        <v>9441</v>
      </c>
    </row>
    <row r="1166" ht="15.75" customHeight="1">
      <c r="A1166" s="452">
        <v>3067.0</v>
      </c>
      <c r="B1166" s="452" t="s">
        <v>36</v>
      </c>
      <c r="C1166" s="452" t="s">
        <v>19</v>
      </c>
      <c r="D1166" s="452" t="s">
        <v>7468</v>
      </c>
      <c r="E1166" s="452" t="s">
        <v>812</v>
      </c>
      <c r="F1166" s="452" t="s">
        <v>9442</v>
      </c>
      <c r="G1166" s="452" t="s">
        <v>8957</v>
      </c>
      <c r="H1166" s="452" t="s">
        <v>8968</v>
      </c>
      <c r="I1166" s="452" t="s">
        <v>9443</v>
      </c>
      <c r="J1166" s="452" t="s">
        <v>9444</v>
      </c>
      <c r="K1166" s="452" t="s">
        <v>6295</v>
      </c>
      <c r="L1166" s="452" t="s">
        <v>98</v>
      </c>
      <c r="M1166" s="452" t="s">
        <v>420</v>
      </c>
      <c r="N1166" s="452">
        <v>26181.0</v>
      </c>
      <c r="O1166" s="452" t="s">
        <v>9445</v>
      </c>
      <c r="P1166" s="452">
        <v>39.2662046079445</v>
      </c>
      <c r="Q1166" s="452">
        <v>-81.6656442277202</v>
      </c>
      <c r="R1166" s="452">
        <v>1500.0</v>
      </c>
      <c r="U1166" s="452" t="s">
        <v>7468</v>
      </c>
      <c r="V1166" s="452" t="s">
        <v>9443</v>
      </c>
      <c r="W1166" s="452" t="s">
        <v>4572</v>
      </c>
      <c r="X1166" s="452" t="s">
        <v>4213</v>
      </c>
      <c r="Y1166" s="452" t="s">
        <v>420</v>
      </c>
      <c r="Z1166" s="452" t="s">
        <v>498</v>
      </c>
      <c r="AA1166" s="452">
        <v>44780.0</v>
      </c>
      <c r="AB1166" s="452" t="s">
        <v>9446</v>
      </c>
      <c r="AC1166" s="452" t="s">
        <v>9447</v>
      </c>
      <c r="AD1166" s="452">
        <v>28.0</v>
      </c>
      <c r="AJ1166" s="452" t="s">
        <v>9448</v>
      </c>
    </row>
    <row r="1167" ht="15.75" customHeight="1">
      <c r="A1167" s="452">
        <v>3068.0</v>
      </c>
      <c r="B1167" s="452" t="s">
        <v>149</v>
      </c>
      <c r="C1167" s="452" t="s">
        <v>19</v>
      </c>
      <c r="D1167" s="452" t="s">
        <v>9449</v>
      </c>
      <c r="E1167" s="452" t="s">
        <v>1209</v>
      </c>
      <c r="F1167" s="452" t="s">
        <v>9449</v>
      </c>
      <c r="G1167" s="452" t="s">
        <v>9002</v>
      </c>
      <c r="H1167" s="452" t="s">
        <v>9450</v>
      </c>
      <c r="I1167" s="452" t="s">
        <v>9451</v>
      </c>
      <c r="K1167" s="452" t="s">
        <v>9452</v>
      </c>
      <c r="L1167" s="452" t="s">
        <v>95</v>
      </c>
      <c r="M1167" s="452" t="s">
        <v>420</v>
      </c>
      <c r="P1167" s="452">
        <v>29.7583686567861</v>
      </c>
      <c r="Q1167" s="452">
        <v>-95.3656567325646</v>
      </c>
      <c r="Z1167" s="452" t="s">
        <v>1840</v>
      </c>
      <c r="AA1167" s="452">
        <v>45560.0</v>
      </c>
      <c r="AB1167" s="452" t="s">
        <v>2210</v>
      </c>
      <c r="AC1167" s="452" t="s">
        <v>9453</v>
      </c>
      <c r="AD1167" s="452">
        <v>20.0</v>
      </c>
    </row>
    <row r="1168" ht="15.75" customHeight="1">
      <c r="A1168" s="452">
        <v>3069.0</v>
      </c>
      <c r="B1168" s="452" t="s">
        <v>149</v>
      </c>
      <c r="C1168" s="452" t="s">
        <v>19</v>
      </c>
      <c r="D1168" s="452" t="s">
        <v>9454</v>
      </c>
      <c r="E1168" s="452" t="s">
        <v>812</v>
      </c>
      <c r="F1168" s="452" t="s">
        <v>9454</v>
      </c>
      <c r="G1168" s="452" t="s">
        <v>2781</v>
      </c>
      <c r="H1168" s="452" t="s">
        <v>9455</v>
      </c>
      <c r="I1168" s="452" t="s">
        <v>9456</v>
      </c>
      <c r="K1168" s="452" t="s">
        <v>9457</v>
      </c>
      <c r="L1168" s="452" t="s">
        <v>145</v>
      </c>
      <c r="M1168" s="452" t="s">
        <v>420</v>
      </c>
      <c r="P1168" s="452">
        <v>34.7448251</v>
      </c>
      <c r="Q1168" s="452">
        <v>-87.6676856</v>
      </c>
      <c r="Z1168" s="452" t="s">
        <v>1840</v>
      </c>
      <c r="AA1168" s="452">
        <v>45560.0</v>
      </c>
      <c r="AB1168" s="452" t="s">
        <v>2210</v>
      </c>
      <c r="AC1168" s="452" t="s">
        <v>9458</v>
      </c>
      <c r="AD1168" s="452">
        <v>20.0</v>
      </c>
    </row>
    <row r="1169" ht="15.75" customHeight="1">
      <c r="A1169" s="452">
        <v>3070.0</v>
      </c>
      <c r="B1169" s="452" t="s">
        <v>158</v>
      </c>
      <c r="C1169" s="452" t="s">
        <v>19</v>
      </c>
      <c r="D1169" s="452" t="s">
        <v>9459</v>
      </c>
      <c r="E1169" s="452" t="s">
        <v>812</v>
      </c>
      <c r="F1169" s="452" t="s">
        <v>9459</v>
      </c>
      <c r="G1169" s="452" t="s">
        <v>8957</v>
      </c>
      <c r="H1169" s="452" t="s">
        <v>9460</v>
      </c>
      <c r="I1169" s="452" t="s">
        <v>9461</v>
      </c>
      <c r="J1169" s="452" t="s">
        <v>9462</v>
      </c>
      <c r="K1169" s="452" t="s">
        <v>6889</v>
      </c>
      <c r="L1169" s="452" t="s">
        <v>86</v>
      </c>
      <c r="M1169" s="452" t="s">
        <v>420</v>
      </c>
      <c r="N1169" s="452">
        <v>60201.0</v>
      </c>
      <c r="O1169" s="452" t="s">
        <v>9463</v>
      </c>
      <c r="P1169" s="452">
        <v>42.0505541477669</v>
      </c>
      <c r="Q1169" s="452">
        <v>-87.684304686936</v>
      </c>
      <c r="R1169" s="452">
        <v>6.0</v>
      </c>
      <c r="S1169" s="452">
        <v>1.0</v>
      </c>
      <c r="T1169" s="452" t="s">
        <v>3682</v>
      </c>
      <c r="U1169" s="452" t="s">
        <v>9464</v>
      </c>
      <c r="V1169" s="452" t="s">
        <v>9461</v>
      </c>
      <c r="W1169" s="452" t="s">
        <v>6889</v>
      </c>
      <c r="X1169" s="452" t="s">
        <v>86</v>
      </c>
      <c r="Y1169" s="452" t="s">
        <v>420</v>
      </c>
      <c r="Z1169" s="452" t="s">
        <v>498</v>
      </c>
      <c r="AA1169" s="452">
        <v>44891.0</v>
      </c>
      <c r="AB1169" s="452" t="s">
        <v>9465</v>
      </c>
      <c r="AC1169" s="452" t="s">
        <v>9466</v>
      </c>
      <c r="AD1169" s="452">
        <v>18.0</v>
      </c>
      <c r="AJ1169" s="452" t="s">
        <v>9461</v>
      </c>
    </row>
    <row r="1170" ht="15.75" customHeight="1">
      <c r="A1170" s="452">
        <v>3071.0</v>
      </c>
      <c r="B1170" s="452" t="s">
        <v>36</v>
      </c>
      <c r="C1170" s="452" t="s">
        <v>19</v>
      </c>
      <c r="D1170" s="452" t="s">
        <v>9467</v>
      </c>
      <c r="E1170" s="452" t="s">
        <v>812</v>
      </c>
      <c r="F1170" s="452" t="s">
        <v>9467</v>
      </c>
      <c r="G1170" s="452" t="s">
        <v>8938</v>
      </c>
      <c r="H1170" s="452" t="s">
        <v>8939</v>
      </c>
      <c r="I1170" s="452" t="s">
        <v>9468</v>
      </c>
      <c r="J1170" s="452" t="s">
        <v>9469</v>
      </c>
      <c r="K1170" s="452" t="s">
        <v>9470</v>
      </c>
      <c r="L1170" s="452" t="s">
        <v>22</v>
      </c>
      <c r="M1170" s="452" t="s">
        <v>618</v>
      </c>
      <c r="N1170" s="452" t="s">
        <v>9471</v>
      </c>
      <c r="P1170" s="452">
        <v>45.3894145205541</v>
      </c>
      <c r="Q1170" s="452">
        <v>-72.7803102291622</v>
      </c>
      <c r="R1170" s="452">
        <v>250.0</v>
      </c>
      <c r="S1170" s="452">
        <v>25000.0</v>
      </c>
      <c r="T1170" s="452" t="s">
        <v>3682</v>
      </c>
      <c r="U1170" s="452" t="s">
        <v>9472</v>
      </c>
      <c r="V1170" s="452" t="s">
        <v>9473</v>
      </c>
      <c r="W1170" s="452" t="s">
        <v>2601</v>
      </c>
      <c r="X1170" s="452" t="s">
        <v>9474</v>
      </c>
      <c r="Y1170" s="452" t="s">
        <v>1347</v>
      </c>
      <c r="Z1170" s="452" t="s">
        <v>453</v>
      </c>
      <c r="AA1170" s="452">
        <v>45467.0</v>
      </c>
      <c r="AB1170" s="452" t="s">
        <v>9468</v>
      </c>
      <c r="AC1170" s="452" t="s">
        <v>9475</v>
      </c>
      <c r="AD1170" s="452">
        <v>25.0</v>
      </c>
      <c r="AJ1170" s="452" t="s">
        <v>9476</v>
      </c>
    </row>
    <row r="1171" ht="15.75" customHeight="1">
      <c r="A1171" s="452">
        <v>3072.0</v>
      </c>
      <c r="B1171" s="452" t="s">
        <v>149</v>
      </c>
      <c r="C1171" s="452" t="s">
        <v>19</v>
      </c>
      <c r="D1171" s="452" t="s">
        <v>8085</v>
      </c>
      <c r="E1171" s="452" t="s">
        <v>812</v>
      </c>
      <c r="F1171" s="452" t="s">
        <v>8085</v>
      </c>
      <c r="G1171" s="452" t="s">
        <v>9002</v>
      </c>
      <c r="H1171" s="452" t="s">
        <v>6633</v>
      </c>
      <c r="I1171" s="452" t="s">
        <v>8087</v>
      </c>
      <c r="K1171" s="452" t="s">
        <v>1261</v>
      </c>
      <c r="L1171" s="452" t="s">
        <v>78</v>
      </c>
      <c r="M1171" s="452" t="s">
        <v>420</v>
      </c>
      <c r="P1171" s="452">
        <v>38.2360108527282</v>
      </c>
      <c r="Q1171" s="452">
        <v>-85.7804395301401</v>
      </c>
      <c r="R1171" s="452">
        <v>114.0</v>
      </c>
      <c r="S1171" s="452">
        <v>12000.0</v>
      </c>
      <c r="T1171" s="452" t="s">
        <v>3682</v>
      </c>
      <c r="U1171" s="452" t="s">
        <v>8085</v>
      </c>
      <c r="V1171" s="452" t="s">
        <v>8087</v>
      </c>
      <c r="W1171" s="452" t="s">
        <v>4325</v>
      </c>
      <c r="X1171" s="452" t="s">
        <v>26</v>
      </c>
      <c r="Y1171" s="452" t="s">
        <v>420</v>
      </c>
      <c r="Z1171" s="452" t="s">
        <v>486</v>
      </c>
      <c r="AA1171" s="452">
        <v>45692.0</v>
      </c>
      <c r="AB1171" s="452" t="s">
        <v>9477</v>
      </c>
      <c r="AC1171" s="452" t="s">
        <v>8091</v>
      </c>
      <c r="AD1171" s="452">
        <v>12.0</v>
      </c>
    </row>
    <row r="1172" ht="15.75" customHeight="1">
      <c r="A1172" s="452">
        <v>3073.0</v>
      </c>
      <c r="B1172" s="452" t="s">
        <v>36</v>
      </c>
      <c r="C1172" s="452" t="s">
        <v>19</v>
      </c>
      <c r="D1172" s="452" t="s">
        <v>9478</v>
      </c>
      <c r="E1172" s="452" t="s">
        <v>1209</v>
      </c>
      <c r="F1172" s="452" t="s">
        <v>9478</v>
      </c>
      <c r="G1172" s="452" t="s">
        <v>2757</v>
      </c>
      <c r="H1172" s="452" t="s">
        <v>9479</v>
      </c>
      <c r="I1172" s="452" t="s">
        <v>9480</v>
      </c>
      <c r="J1172" s="452" t="s">
        <v>9481</v>
      </c>
      <c r="K1172" s="452" t="s">
        <v>9482</v>
      </c>
      <c r="L1172" s="452" t="s">
        <v>78</v>
      </c>
      <c r="M1172" s="452" t="s">
        <v>420</v>
      </c>
      <c r="N1172" s="452">
        <v>41048.0</v>
      </c>
      <c r="O1172" s="452" t="s">
        <v>9483</v>
      </c>
      <c r="P1172" s="452">
        <v>39.0792728994091</v>
      </c>
      <c r="Q1172" s="452">
        <v>-84.6660802465237</v>
      </c>
      <c r="U1172" s="452" t="s">
        <v>9478</v>
      </c>
      <c r="V1172" s="452" t="s">
        <v>9480</v>
      </c>
      <c r="W1172" s="452" t="s">
        <v>9484</v>
      </c>
      <c r="Y1172" s="452" t="s">
        <v>1077</v>
      </c>
      <c r="Z1172" s="452" t="s">
        <v>486</v>
      </c>
      <c r="AA1172" s="452">
        <v>45692.0</v>
      </c>
      <c r="AB1172" s="452" t="s">
        <v>9485</v>
      </c>
      <c r="AC1172" s="452" t="s">
        <v>9486</v>
      </c>
      <c r="AD1172" s="452">
        <v>12.0</v>
      </c>
    </row>
    <row r="1173" ht="15.75" customHeight="1">
      <c r="A1173" s="452">
        <v>3074.0</v>
      </c>
      <c r="B1173" s="452" t="s">
        <v>36</v>
      </c>
      <c r="C1173" s="452" t="s">
        <v>19</v>
      </c>
      <c r="D1173" s="452" t="s">
        <v>9487</v>
      </c>
      <c r="E1173" s="452" t="s">
        <v>812</v>
      </c>
      <c r="F1173" s="452" t="s">
        <v>9487</v>
      </c>
      <c r="G1173" s="452" t="s">
        <v>2757</v>
      </c>
      <c r="H1173" s="452" t="s">
        <v>9488</v>
      </c>
      <c r="I1173" s="452" t="s">
        <v>8119</v>
      </c>
      <c r="J1173" s="452" t="s">
        <v>9489</v>
      </c>
      <c r="K1173" s="452" t="s">
        <v>9490</v>
      </c>
      <c r="L1173" s="452" t="s">
        <v>26</v>
      </c>
      <c r="M1173" s="452" t="s">
        <v>420</v>
      </c>
      <c r="N1173" s="452">
        <v>90501.0</v>
      </c>
      <c r="O1173" s="452" t="s">
        <v>9491</v>
      </c>
      <c r="P1173" s="452">
        <v>33.8363176083838</v>
      </c>
      <c r="Q1173" s="452">
        <v>-118.31060513144</v>
      </c>
      <c r="U1173" s="452" t="s">
        <v>9492</v>
      </c>
      <c r="V1173" s="452" t="s">
        <v>9493</v>
      </c>
      <c r="W1173" s="452" t="s">
        <v>9494</v>
      </c>
      <c r="Y1173" s="452" t="s">
        <v>809</v>
      </c>
      <c r="Z1173" s="452" t="s">
        <v>486</v>
      </c>
      <c r="AA1173" s="452">
        <v>45698.0</v>
      </c>
      <c r="AB1173" s="452" t="s">
        <v>8119</v>
      </c>
      <c r="AC1173" s="452" t="s">
        <v>9495</v>
      </c>
      <c r="AD1173" s="452">
        <v>23.0</v>
      </c>
    </row>
    <row r="1174" ht="15.75" customHeight="1">
      <c r="A1174" s="452">
        <v>3075.0</v>
      </c>
      <c r="B1174" s="452" t="s">
        <v>149</v>
      </c>
      <c r="C1174" s="452" t="s">
        <v>19</v>
      </c>
      <c r="D1174" s="452" t="s">
        <v>9496</v>
      </c>
      <c r="E1174" s="452" t="s">
        <v>812</v>
      </c>
      <c r="F1174" s="452" t="s">
        <v>9497</v>
      </c>
      <c r="G1174" s="452" t="s">
        <v>8991</v>
      </c>
      <c r="H1174" s="452" t="s">
        <v>8991</v>
      </c>
      <c r="I1174" s="452" t="s">
        <v>9498</v>
      </c>
      <c r="J1174" s="452" t="s">
        <v>9499</v>
      </c>
      <c r="K1174" s="452" t="s">
        <v>484</v>
      </c>
      <c r="L1174" s="452" t="s">
        <v>127</v>
      </c>
      <c r="M1174" s="452" t="s">
        <v>420</v>
      </c>
      <c r="P1174" s="452">
        <v>35.5326</v>
      </c>
      <c r="Q1174" s="452">
        <v>-81.0253</v>
      </c>
      <c r="R1174" s="452">
        <v>545.0</v>
      </c>
      <c r="U1174" s="452" t="s">
        <v>9500</v>
      </c>
      <c r="W1174" s="452" t="s">
        <v>1183</v>
      </c>
      <c r="Y1174" s="452" t="s">
        <v>9047</v>
      </c>
      <c r="Z1174" s="452" t="s">
        <v>486</v>
      </c>
      <c r="AA1174" s="452">
        <v>45867.0</v>
      </c>
      <c r="AB1174" s="452" t="s">
        <v>9501</v>
      </c>
      <c r="AC1174" s="452" t="s">
        <v>9502</v>
      </c>
      <c r="AD1174" s="452">
        <v>25.0</v>
      </c>
      <c r="AE1174" s="452" t="s">
        <v>9503</v>
      </c>
    </row>
    <row r="1175" ht="15.75" customHeight="1">
      <c r="A1175" s="452">
        <v>3076.0</v>
      </c>
      <c r="B1175" s="452" t="s">
        <v>149</v>
      </c>
      <c r="C1175" s="452" t="s">
        <v>19</v>
      </c>
      <c r="D1175" s="452" t="s">
        <v>9504</v>
      </c>
      <c r="E1175" s="452" t="s">
        <v>812</v>
      </c>
      <c r="F1175" s="452" t="s">
        <v>9505</v>
      </c>
      <c r="G1175" s="452" t="s">
        <v>9506</v>
      </c>
      <c r="H1175" s="452" t="s">
        <v>9507</v>
      </c>
      <c r="I1175" s="452" t="s">
        <v>9508</v>
      </c>
      <c r="K1175" s="452" t="s">
        <v>9509</v>
      </c>
      <c r="L1175" s="452" t="s">
        <v>127</v>
      </c>
      <c r="M1175" s="452" t="s">
        <v>420</v>
      </c>
      <c r="P1175" s="452">
        <v>35.8243</v>
      </c>
      <c r="Q1175" s="452">
        <v>-80.2442</v>
      </c>
      <c r="R1175" s="452">
        <v>352.0</v>
      </c>
      <c r="U1175" s="452" t="s">
        <v>9504</v>
      </c>
      <c r="V1175" s="452" t="s">
        <v>9508</v>
      </c>
      <c r="W1175" s="452" t="s">
        <v>1213</v>
      </c>
      <c r="Y1175" s="452" t="s">
        <v>467</v>
      </c>
      <c r="Z1175" s="452" t="s">
        <v>486</v>
      </c>
      <c r="AA1175" s="452">
        <v>45867.0</v>
      </c>
      <c r="AB1175" s="452" t="s">
        <v>9510</v>
      </c>
      <c r="AC1175" s="452" t="s">
        <v>9511</v>
      </c>
      <c r="AD1175" s="452">
        <v>28.0</v>
      </c>
      <c r="AE1175" s="452" t="s">
        <v>9512</v>
      </c>
    </row>
    <row r="1176" ht="15.75" customHeight="1">
      <c r="A1176" s="452">
        <v>3077.0</v>
      </c>
      <c r="B1176" s="452" t="s">
        <v>36</v>
      </c>
      <c r="C1176" s="452" t="s">
        <v>19</v>
      </c>
      <c r="D1176" s="452" t="s">
        <v>7194</v>
      </c>
      <c r="E1176" s="452" t="s">
        <v>812</v>
      </c>
      <c r="F1176" s="452" t="s">
        <v>7194</v>
      </c>
      <c r="G1176" s="452" t="s">
        <v>2757</v>
      </c>
      <c r="H1176" s="452" t="s">
        <v>9513</v>
      </c>
      <c r="I1176" s="452" t="s">
        <v>7196</v>
      </c>
      <c r="J1176" s="452" t="s">
        <v>9514</v>
      </c>
      <c r="K1176" s="452" t="s">
        <v>1377</v>
      </c>
      <c r="L1176" s="452" t="s">
        <v>95</v>
      </c>
      <c r="M1176" s="452" t="s">
        <v>420</v>
      </c>
      <c r="N1176" s="452">
        <v>78758.0</v>
      </c>
      <c r="O1176" s="452" t="s">
        <v>9515</v>
      </c>
      <c r="P1176" s="452">
        <v>30.4026</v>
      </c>
      <c r="Q1176" s="452">
        <v>-97.726</v>
      </c>
      <c r="R1176" s="452">
        <v>175.0</v>
      </c>
      <c r="U1176" s="452" t="s">
        <v>7194</v>
      </c>
      <c r="V1176" s="452" t="s">
        <v>7196</v>
      </c>
      <c r="W1176" s="452" t="s">
        <v>9017</v>
      </c>
      <c r="X1176" s="452" t="s">
        <v>95</v>
      </c>
      <c r="Y1176" s="452" t="s">
        <v>420</v>
      </c>
      <c r="Z1176" s="452" t="s">
        <v>486</v>
      </c>
      <c r="AA1176" s="452">
        <v>45867.0</v>
      </c>
      <c r="AB1176" s="452" t="s">
        <v>9516</v>
      </c>
      <c r="AC1176" s="452" t="s">
        <v>7199</v>
      </c>
      <c r="AD1176" s="452">
        <v>26.0</v>
      </c>
      <c r="AE1176" s="452" t="s">
        <v>9517</v>
      </c>
    </row>
    <row r="1177" ht="15.75" customHeight="1">
      <c r="A1177" s="452">
        <v>3078.0</v>
      </c>
      <c r="B1177" s="452" t="s">
        <v>36</v>
      </c>
      <c r="C1177" s="452" t="s">
        <v>19</v>
      </c>
      <c r="D1177" s="452" t="s">
        <v>7194</v>
      </c>
      <c r="E1177" s="452" t="s">
        <v>812</v>
      </c>
      <c r="F1177" s="452" t="s">
        <v>7194</v>
      </c>
      <c r="G1177" s="452" t="s">
        <v>2757</v>
      </c>
      <c r="H1177" s="452" t="s">
        <v>9513</v>
      </c>
      <c r="I1177" s="452" t="s">
        <v>7196</v>
      </c>
      <c r="J1177" s="452" t="s">
        <v>9518</v>
      </c>
      <c r="K1177" s="452" t="s">
        <v>2664</v>
      </c>
      <c r="L1177" s="452" t="s">
        <v>103</v>
      </c>
      <c r="M1177" s="452" t="s">
        <v>618</v>
      </c>
      <c r="N1177" s="452" t="s">
        <v>9519</v>
      </c>
      <c r="P1177" s="452">
        <v>43.6506</v>
      </c>
      <c r="Q1177" s="452">
        <v>-79.3784</v>
      </c>
      <c r="U1177" s="452" t="s">
        <v>7194</v>
      </c>
      <c r="V1177" s="452" t="s">
        <v>7196</v>
      </c>
      <c r="W1177" s="452" t="s">
        <v>9017</v>
      </c>
      <c r="X1177" s="452" t="s">
        <v>95</v>
      </c>
      <c r="Y1177" s="452" t="s">
        <v>420</v>
      </c>
      <c r="Z1177" s="452" t="s">
        <v>486</v>
      </c>
      <c r="AA1177" s="452">
        <v>45867.0</v>
      </c>
      <c r="AB1177" s="452" t="s">
        <v>9516</v>
      </c>
      <c r="AC1177" s="452" t="s">
        <v>7199</v>
      </c>
      <c r="AD1177" s="452">
        <v>26.0</v>
      </c>
      <c r="AE1177" s="452" t="s">
        <v>9520</v>
      </c>
    </row>
    <row r="1178" ht="15.75" customHeight="1">
      <c r="A1178" s="452">
        <v>3079.0</v>
      </c>
      <c r="B1178" s="452" t="s">
        <v>55</v>
      </c>
      <c r="C1178" s="452" t="s">
        <v>19</v>
      </c>
      <c r="D1178" s="452" t="s">
        <v>9521</v>
      </c>
      <c r="E1178" s="452" t="s">
        <v>812</v>
      </c>
      <c r="F1178" s="452" t="s">
        <v>9522</v>
      </c>
      <c r="G1178" s="452" t="s">
        <v>8978</v>
      </c>
      <c r="H1178" s="452" t="s">
        <v>9523</v>
      </c>
      <c r="I1178" s="452" t="s">
        <v>9524</v>
      </c>
      <c r="K1178" s="452" t="s">
        <v>1653</v>
      </c>
      <c r="L1178" s="452" t="s">
        <v>127</v>
      </c>
      <c r="M1178" s="452" t="s">
        <v>420</v>
      </c>
      <c r="P1178" s="452">
        <v>36.0726</v>
      </c>
      <c r="Q1178" s="452">
        <v>-79.792</v>
      </c>
      <c r="R1178" s="452">
        <v>100.0</v>
      </c>
      <c r="T1178" s="452" t="s">
        <v>9525</v>
      </c>
      <c r="U1178" s="452" t="s">
        <v>9526</v>
      </c>
      <c r="V1178" s="452" t="s">
        <v>9524</v>
      </c>
      <c r="Y1178" s="452" t="s">
        <v>467</v>
      </c>
      <c r="Z1178" s="452" t="s">
        <v>486</v>
      </c>
      <c r="AA1178" s="452">
        <v>45872.0</v>
      </c>
      <c r="AB1178" s="452" t="s">
        <v>9527</v>
      </c>
      <c r="AC1178" s="452" t="s">
        <v>9528</v>
      </c>
      <c r="AD1178" s="452">
        <v>20.0</v>
      </c>
    </row>
    <row r="1179" ht="15.75" customHeight="1">
      <c r="A1179" s="452">
        <v>3080.0</v>
      </c>
      <c r="B1179" s="452" t="s">
        <v>36</v>
      </c>
      <c r="C1179" s="452" t="s">
        <v>19</v>
      </c>
      <c r="D1179" s="452" t="s">
        <v>9529</v>
      </c>
      <c r="E1179" s="452" t="s">
        <v>812</v>
      </c>
      <c r="F1179" s="452" t="s">
        <v>9530</v>
      </c>
      <c r="G1179" s="452" t="s">
        <v>9002</v>
      </c>
      <c r="H1179" s="452" t="s">
        <v>2813</v>
      </c>
      <c r="I1179" s="452" t="s">
        <v>9531</v>
      </c>
      <c r="J1179" s="452" t="s">
        <v>9532</v>
      </c>
      <c r="K1179" s="452" t="s">
        <v>738</v>
      </c>
      <c r="L1179" s="452" t="s">
        <v>26</v>
      </c>
      <c r="M1179" s="452" t="s">
        <v>420</v>
      </c>
      <c r="N1179" s="452">
        <v>94577.0</v>
      </c>
      <c r="O1179" s="452" t="s">
        <v>9533</v>
      </c>
      <c r="P1179" s="452">
        <v>37.7175</v>
      </c>
      <c r="Q1179" s="452">
        <v>-122.1558</v>
      </c>
      <c r="R1179" s="452">
        <v>5.0</v>
      </c>
      <c r="U1179" s="452" t="s">
        <v>9529</v>
      </c>
      <c r="V1179" s="452" t="s">
        <v>9531</v>
      </c>
      <c r="W1179" s="452" t="s">
        <v>738</v>
      </c>
      <c r="X1179" s="452" t="s">
        <v>26</v>
      </c>
      <c r="Y1179" s="452" t="s">
        <v>420</v>
      </c>
      <c r="Z1179" s="452" t="s">
        <v>486</v>
      </c>
      <c r="AA1179" s="452">
        <v>45872.0</v>
      </c>
      <c r="AB1179" s="452" t="s">
        <v>454</v>
      </c>
      <c r="AC1179" s="452" t="s">
        <v>9534</v>
      </c>
      <c r="AD1179" s="452">
        <v>25.0</v>
      </c>
      <c r="AF1179" s="452" t="s">
        <v>9535</v>
      </c>
      <c r="AH1179" s="452" t="s">
        <v>9536</v>
      </c>
      <c r="AK1179" s="452" t="s">
        <v>9537</v>
      </c>
    </row>
    <row r="1180" ht="15.75" customHeight="1">
      <c r="A1180" s="452">
        <v>3081.0</v>
      </c>
      <c r="B1180" s="452" t="s">
        <v>55</v>
      </c>
      <c r="C1180" s="452" t="s">
        <v>19</v>
      </c>
      <c r="D1180" s="452" t="s">
        <v>9538</v>
      </c>
      <c r="E1180" s="452" t="s">
        <v>812</v>
      </c>
      <c r="F1180" s="452" t="s">
        <v>9539</v>
      </c>
      <c r="G1180" s="452" t="s">
        <v>2757</v>
      </c>
      <c r="H1180" s="452" t="s">
        <v>9540</v>
      </c>
      <c r="I1180" s="452" t="s">
        <v>9541</v>
      </c>
      <c r="J1180" s="452" t="s">
        <v>9542</v>
      </c>
      <c r="K1180" s="452" t="s">
        <v>9023</v>
      </c>
      <c r="L1180" s="452" t="s">
        <v>95</v>
      </c>
      <c r="M1180" s="452" t="s">
        <v>420</v>
      </c>
      <c r="N1180" s="452">
        <v>77571.0</v>
      </c>
      <c r="O1180" s="452" t="s">
        <v>9543</v>
      </c>
      <c r="P1180" s="452">
        <v>29.6669</v>
      </c>
      <c r="Q1180" s="452">
        <v>-95.0255</v>
      </c>
      <c r="R1180" s="452">
        <v>20.0</v>
      </c>
      <c r="S1180" s="452">
        <v>15000.0</v>
      </c>
      <c r="T1180" s="452" t="s">
        <v>3682</v>
      </c>
      <c r="U1180" s="452" t="s">
        <v>9538</v>
      </c>
      <c r="V1180" s="452" t="s">
        <v>9541</v>
      </c>
      <c r="W1180" s="452" t="s">
        <v>9544</v>
      </c>
      <c r="X1180" s="452" t="s">
        <v>95</v>
      </c>
      <c r="Y1180" s="452" t="s">
        <v>420</v>
      </c>
      <c r="Z1180" s="452" t="s">
        <v>486</v>
      </c>
      <c r="AA1180" s="452">
        <v>45872.0</v>
      </c>
      <c r="AB1180" s="452" t="s">
        <v>454</v>
      </c>
      <c r="AC1180" s="452" t="s">
        <v>9545</v>
      </c>
      <c r="AD1180" s="452">
        <v>26.0</v>
      </c>
      <c r="AE1180" s="452" t="s">
        <v>9546</v>
      </c>
      <c r="AF1180" s="452" t="s">
        <v>9547</v>
      </c>
      <c r="AH1180" s="452" t="s">
        <v>9548</v>
      </c>
      <c r="AK1180" s="452" t="s">
        <v>9549</v>
      </c>
    </row>
    <row r="1181" ht="15.75" customHeight="1">
      <c r="A1181" s="452">
        <v>3082.0</v>
      </c>
      <c r="B1181" s="452" t="s">
        <v>36</v>
      </c>
      <c r="C1181" s="452" t="s">
        <v>19</v>
      </c>
      <c r="D1181" s="452" t="s">
        <v>9550</v>
      </c>
      <c r="E1181" s="452" t="s">
        <v>1209</v>
      </c>
      <c r="F1181" s="452" t="s">
        <v>9551</v>
      </c>
      <c r="G1181" s="452" t="s">
        <v>8978</v>
      </c>
      <c r="H1181" s="452" t="s">
        <v>567</v>
      </c>
      <c r="I1181" s="452" t="s">
        <v>9552</v>
      </c>
      <c r="J1181" s="452" t="s">
        <v>9553</v>
      </c>
      <c r="K1181" s="452" t="s">
        <v>9554</v>
      </c>
      <c r="L1181" s="452" t="s">
        <v>32</v>
      </c>
      <c r="M1181" s="452" t="s">
        <v>420</v>
      </c>
      <c r="N1181" s="452">
        <v>44077.0</v>
      </c>
      <c r="O1181" s="452" t="s">
        <v>9555</v>
      </c>
      <c r="P1181" s="452">
        <v>41.7277</v>
      </c>
      <c r="Q1181" s="452">
        <v>-81.2435</v>
      </c>
      <c r="U1181" s="452" t="s">
        <v>9556</v>
      </c>
      <c r="V1181" s="452" t="s">
        <v>9557</v>
      </c>
      <c r="W1181" s="452" t="s">
        <v>9558</v>
      </c>
      <c r="X1181" s="452" t="s">
        <v>32</v>
      </c>
      <c r="Y1181" s="452" t="s">
        <v>420</v>
      </c>
      <c r="Z1181" s="452" t="s">
        <v>486</v>
      </c>
      <c r="AA1181" s="452">
        <v>45872.0</v>
      </c>
      <c r="AB1181" s="452" t="s">
        <v>454</v>
      </c>
      <c r="AC1181" s="452" t="s">
        <v>9559</v>
      </c>
      <c r="AD1181" s="452">
        <v>27.0</v>
      </c>
      <c r="AE1181" s="452" t="s">
        <v>9560</v>
      </c>
      <c r="AF1181" s="452" t="s">
        <v>9561</v>
      </c>
      <c r="AH1181" s="452" t="s">
        <v>9562</v>
      </c>
      <c r="AK1181" s="452" t="s">
        <v>9563</v>
      </c>
    </row>
    <row r="1182" ht="15.75" customHeight="1">
      <c r="A1182" s="452">
        <v>3083.0</v>
      </c>
      <c r="B1182" s="452" t="s">
        <v>158</v>
      </c>
      <c r="C1182" s="452" t="s">
        <v>19</v>
      </c>
      <c r="D1182" s="452" t="s">
        <v>9564</v>
      </c>
      <c r="E1182" s="452" t="s">
        <v>812</v>
      </c>
      <c r="F1182" s="452" t="s">
        <v>9565</v>
      </c>
      <c r="G1182" s="452" t="s">
        <v>2757</v>
      </c>
      <c r="H1182" s="452" t="s">
        <v>9566</v>
      </c>
      <c r="I1182" s="452" t="s">
        <v>9567</v>
      </c>
      <c r="J1182" s="452" t="s">
        <v>9568</v>
      </c>
      <c r="K1182" s="452" t="s">
        <v>6880</v>
      </c>
      <c r="L1182" s="452" t="s">
        <v>195</v>
      </c>
      <c r="M1182" s="452" t="s">
        <v>420</v>
      </c>
      <c r="N1182" s="452">
        <v>33130.0</v>
      </c>
      <c r="O1182" s="452" t="s">
        <v>9569</v>
      </c>
      <c r="P1182" s="452">
        <v>25.7743</v>
      </c>
      <c r="Q1182" s="452">
        <v>-80.1937</v>
      </c>
      <c r="R1182" s="452">
        <v>2.0</v>
      </c>
      <c r="U1182" s="452" t="s">
        <v>9565</v>
      </c>
      <c r="V1182" s="452" t="s">
        <v>9567</v>
      </c>
      <c r="W1182" s="452" t="s">
        <v>6880</v>
      </c>
      <c r="X1182" s="452" t="s">
        <v>195</v>
      </c>
      <c r="Y1182" s="452" t="s">
        <v>420</v>
      </c>
      <c r="Z1182" s="452" t="s">
        <v>486</v>
      </c>
      <c r="AA1182" s="452">
        <v>45873.0</v>
      </c>
      <c r="AB1182" s="452" t="s">
        <v>454</v>
      </c>
      <c r="AC1182" s="452" t="s">
        <v>9570</v>
      </c>
      <c r="AD1182" s="452">
        <v>19.0</v>
      </c>
      <c r="AF1182" s="452" t="s">
        <v>9571</v>
      </c>
      <c r="AH1182" s="452" t="s">
        <v>9569</v>
      </c>
      <c r="AK1182" s="452" t="s">
        <v>9572</v>
      </c>
    </row>
    <row r="1183" ht="15.75" customHeight="1">
      <c r="A1183" s="452">
        <v>3084.0</v>
      </c>
      <c r="B1183" s="452" t="s">
        <v>149</v>
      </c>
      <c r="C1183" s="452" t="s">
        <v>19</v>
      </c>
      <c r="D1183" s="452" t="s">
        <v>9573</v>
      </c>
      <c r="E1183" s="452" t="s">
        <v>812</v>
      </c>
      <c r="F1183" s="452" t="s">
        <v>9574</v>
      </c>
      <c r="G1183" s="452" t="s">
        <v>8978</v>
      </c>
      <c r="H1183" s="452" t="s">
        <v>9575</v>
      </c>
      <c r="I1183" s="452" t="s">
        <v>9576</v>
      </c>
      <c r="K1183" s="452" t="s">
        <v>9577</v>
      </c>
      <c r="L1183" s="452" t="s">
        <v>9578</v>
      </c>
      <c r="M1183" s="452" t="s">
        <v>651</v>
      </c>
      <c r="O1183" s="452" t="s">
        <v>9579</v>
      </c>
      <c r="P1183" s="452">
        <v>25.5645</v>
      </c>
      <c r="Q1183" s="452">
        <v>-103.4975</v>
      </c>
      <c r="R1183" s="452">
        <v>1000.0</v>
      </c>
      <c r="U1183" s="452" t="s">
        <v>9580</v>
      </c>
      <c r="V1183" s="452" t="s">
        <v>9576</v>
      </c>
      <c r="W1183" s="452" t="s">
        <v>9581</v>
      </c>
      <c r="Y1183" s="452" t="s">
        <v>1256</v>
      </c>
      <c r="Z1183" s="452" t="s">
        <v>486</v>
      </c>
      <c r="AA1183" s="452">
        <v>45876.0</v>
      </c>
      <c r="AB1183" s="452" t="s">
        <v>9582</v>
      </c>
      <c r="AC1183" s="452" t="s">
        <v>9583</v>
      </c>
      <c r="AD1183" s="452">
        <v>22.0</v>
      </c>
      <c r="AE1183" s="452" t="s">
        <v>9584</v>
      </c>
    </row>
    <row r="1184" ht="15.75" customHeight="1">
      <c r="A1184" s="452">
        <v>3085.0</v>
      </c>
      <c r="B1184" s="452" t="s">
        <v>36</v>
      </c>
      <c r="C1184" s="452" t="s">
        <v>19</v>
      </c>
      <c r="D1184" s="452" t="s">
        <v>9585</v>
      </c>
      <c r="E1184" s="452" t="s">
        <v>812</v>
      </c>
      <c r="F1184" s="452" t="s">
        <v>9586</v>
      </c>
      <c r="G1184" s="452" t="s">
        <v>2757</v>
      </c>
      <c r="H1184" s="452" t="s">
        <v>9587</v>
      </c>
      <c r="I1184" s="452" t="s">
        <v>9588</v>
      </c>
      <c r="J1184" s="452" t="s">
        <v>9589</v>
      </c>
      <c r="K1184" s="452" t="s">
        <v>9590</v>
      </c>
      <c r="L1184" s="452" t="s">
        <v>141</v>
      </c>
      <c r="M1184" s="452" t="s">
        <v>420</v>
      </c>
      <c r="N1184" s="452">
        <v>31324.0</v>
      </c>
      <c r="P1184" s="452">
        <v>31.9324</v>
      </c>
      <c r="Q1184" s="452">
        <v>-81.3026</v>
      </c>
      <c r="R1184" s="452">
        <v>1500.0</v>
      </c>
      <c r="U1184" s="452" t="s">
        <v>1252</v>
      </c>
      <c r="V1184" s="452" t="s">
        <v>1253</v>
      </c>
      <c r="W1184" s="452" t="s">
        <v>631</v>
      </c>
      <c r="Y1184" s="452" t="s">
        <v>1256</v>
      </c>
      <c r="Z1184" s="452" t="s">
        <v>486</v>
      </c>
      <c r="AA1184" s="452">
        <v>45896.0</v>
      </c>
      <c r="AB1184" s="452" t="s">
        <v>9591</v>
      </c>
      <c r="AC1184" s="452" t="s">
        <v>5021</v>
      </c>
      <c r="AD1184" s="452">
        <v>25.0</v>
      </c>
      <c r="AE1184" s="452" t="s">
        <v>9592</v>
      </c>
    </row>
    <row r="1185" ht="15.75" customHeight="1">
      <c r="A1185" s="452">
        <v>3086.0</v>
      </c>
      <c r="B1185" s="452" t="s">
        <v>36</v>
      </c>
      <c r="C1185" s="452" t="s">
        <v>19</v>
      </c>
      <c r="D1185" s="452" t="s">
        <v>9593</v>
      </c>
      <c r="E1185" s="452" t="s">
        <v>812</v>
      </c>
      <c r="F1185" s="452" t="s">
        <v>9594</v>
      </c>
      <c r="G1185" s="452" t="s">
        <v>2757</v>
      </c>
      <c r="H1185" s="452" t="s">
        <v>4676</v>
      </c>
      <c r="I1185" s="452" t="s">
        <v>9595</v>
      </c>
      <c r="J1185" s="452" t="s">
        <v>9596</v>
      </c>
      <c r="K1185" s="452" t="s">
        <v>9597</v>
      </c>
      <c r="L1185" s="452" t="s">
        <v>145</v>
      </c>
      <c r="M1185" s="452" t="s">
        <v>420</v>
      </c>
      <c r="N1185" s="452">
        <v>35563.0</v>
      </c>
      <c r="O1185" s="452" t="s">
        <v>9598</v>
      </c>
      <c r="P1185" s="452">
        <v>33.9660593732824</v>
      </c>
      <c r="Q1185" s="452">
        <v>-87.8987665038657</v>
      </c>
      <c r="U1185" s="452" t="s">
        <v>9593</v>
      </c>
      <c r="V1185" s="452" t="s">
        <v>9595</v>
      </c>
      <c r="W1185" s="452" t="s">
        <v>9599</v>
      </c>
      <c r="X1185" s="452" t="s">
        <v>1443</v>
      </c>
      <c r="Y1185" s="452" t="s">
        <v>420</v>
      </c>
      <c r="Z1185" s="452" t="s">
        <v>423</v>
      </c>
      <c r="AA1185" s="452" t="s">
        <v>670</v>
      </c>
      <c r="AB1185" s="452" t="s">
        <v>9600</v>
      </c>
      <c r="AC1185" s="452" t="s">
        <v>9601</v>
      </c>
      <c r="AD1185" s="452">
        <v>10.0</v>
      </c>
      <c r="AE1185" s="452" t="s">
        <v>9602</v>
      </c>
      <c r="AJ1185" s="452" t="s">
        <v>9603</v>
      </c>
    </row>
    <row r="1186" ht="15.75" customHeight="1">
      <c r="A1186" s="452">
        <v>3087.0</v>
      </c>
      <c r="B1186" s="452" t="s">
        <v>36</v>
      </c>
      <c r="C1186" s="452" t="s">
        <v>19</v>
      </c>
      <c r="D1186" s="452" t="s">
        <v>9593</v>
      </c>
      <c r="E1186" s="452" t="s">
        <v>812</v>
      </c>
      <c r="F1186" s="452" t="s">
        <v>9604</v>
      </c>
      <c r="G1186" s="452" t="s">
        <v>2757</v>
      </c>
      <c r="H1186" s="452" t="s">
        <v>4676</v>
      </c>
      <c r="I1186" s="452" t="s">
        <v>9595</v>
      </c>
      <c r="J1186" s="452" t="s">
        <v>9605</v>
      </c>
      <c r="K1186" s="452" t="s">
        <v>9606</v>
      </c>
      <c r="L1186" s="452" t="s">
        <v>1443</v>
      </c>
      <c r="M1186" s="452" t="s">
        <v>420</v>
      </c>
      <c r="N1186" s="452">
        <v>55016.0</v>
      </c>
      <c r="O1186" s="452" t="s">
        <v>9607</v>
      </c>
      <c r="P1186" s="452">
        <v>44.7944413058236</v>
      </c>
      <c r="Q1186" s="452">
        <v>-92.9134944576041</v>
      </c>
      <c r="U1186" s="452" t="s">
        <v>9593</v>
      </c>
      <c r="V1186" s="452" t="s">
        <v>9595</v>
      </c>
      <c r="W1186" s="452" t="s">
        <v>9599</v>
      </c>
      <c r="X1186" s="452" t="s">
        <v>1443</v>
      </c>
      <c r="Y1186" s="452" t="s">
        <v>420</v>
      </c>
      <c r="Z1186" s="452" t="s">
        <v>423</v>
      </c>
      <c r="AA1186" s="452" t="s">
        <v>670</v>
      </c>
      <c r="AB1186" s="452" t="s">
        <v>9600</v>
      </c>
      <c r="AC1186" s="452" t="s">
        <v>9601</v>
      </c>
      <c r="AD1186" s="452">
        <v>10.0</v>
      </c>
      <c r="AE1186" s="452" t="s">
        <v>9602</v>
      </c>
      <c r="AJ1186" s="452" t="s">
        <v>9603</v>
      </c>
    </row>
    <row r="1187" ht="15.75" customHeight="1">
      <c r="A1187" s="452">
        <v>3088.0</v>
      </c>
      <c r="B1187" s="452" t="s">
        <v>36</v>
      </c>
      <c r="C1187" s="452" t="s">
        <v>19</v>
      </c>
      <c r="D1187" s="452" t="s">
        <v>9593</v>
      </c>
      <c r="E1187" s="452" t="s">
        <v>812</v>
      </c>
      <c r="F1187" s="452" t="s">
        <v>9608</v>
      </c>
      <c r="G1187" s="452" t="s">
        <v>223</v>
      </c>
      <c r="H1187" s="452" t="s">
        <v>4661</v>
      </c>
      <c r="I1187" s="452" t="s">
        <v>9595</v>
      </c>
      <c r="J1187" s="452" t="s">
        <v>9609</v>
      </c>
      <c r="K1187" s="452" t="s">
        <v>9610</v>
      </c>
      <c r="L1187" s="452" t="s">
        <v>130</v>
      </c>
      <c r="M1187" s="452" t="s">
        <v>420</v>
      </c>
      <c r="N1187" s="452">
        <v>65802.0</v>
      </c>
      <c r="O1187" s="452" t="s">
        <v>9611</v>
      </c>
      <c r="P1187" s="452">
        <v>37.2123557132157</v>
      </c>
      <c r="Q1187" s="452">
        <v>-93.2278520154458</v>
      </c>
      <c r="U1187" s="452" t="s">
        <v>9593</v>
      </c>
      <c r="V1187" s="452" t="s">
        <v>9595</v>
      </c>
      <c r="W1187" s="452" t="s">
        <v>9599</v>
      </c>
      <c r="X1187" s="452" t="s">
        <v>1443</v>
      </c>
      <c r="Y1187" s="452" t="s">
        <v>420</v>
      </c>
      <c r="Z1187" s="452" t="s">
        <v>423</v>
      </c>
      <c r="AA1187" s="452" t="s">
        <v>670</v>
      </c>
      <c r="AB1187" s="452" t="s">
        <v>9600</v>
      </c>
      <c r="AC1187" s="452" t="s">
        <v>9601</v>
      </c>
      <c r="AD1187" s="452">
        <v>10.0</v>
      </c>
      <c r="AE1187" s="452" t="s">
        <v>9612</v>
      </c>
      <c r="AJ1187" s="452" t="s">
        <v>9603</v>
      </c>
    </row>
    <row r="1188" ht="15.75" customHeight="1">
      <c r="A1188" s="452">
        <v>3089.0</v>
      </c>
      <c r="B1188" s="452" t="s">
        <v>36</v>
      </c>
      <c r="C1188" s="452" t="s">
        <v>19</v>
      </c>
      <c r="D1188" s="452" t="s">
        <v>7326</v>
      </c>
      <c r="E1188" s="452" t="s">
        <v>812</v>
      </c>
      <c r="F1188" s="452" t="s">
        <v>7326</v>
      </c>
      <c r="G1188" s="452" t="s">
        <v>223</v>
      </c>
      <c r="H1188" s="452" t="s">
        <v>4676</v>
      </c>
      <c r="I1188" s="452" t="s">
        <v>7321</v>
      </c>
      <c r="J1188" s="452" t="s">
        <v>9613</v>
      </c>
      <c r="K1188" s="452" t="s">
        <v>7708</v>
      </c>
      <c r="L1188" s="452" t="s">
        <v>114</v>
      </c>
      <c r="M1188" s="452" t="s">
        <v>420</v>
      </c>
      <c r="N1188" s="452">
        <v>80127.0</v>
      </c>
      <c r="O1188" s="452" t="s">
        <v>9614</v>
      </c>
      <c r="P1188" s="452">
        <v>39.5696757731685</v>
      </c>
      <c r="Q1188" s="452">
        <v>-105.123557758548</v>
      </c>
      <c r="R1188" s="452">
        <v>20.0</v>
      </c>
      <c r="U1188" s="452" t="s">
        <v>7326</v>
      </c>
      <c r="V1188" s="452" t="s">
        <v>7321</v>
      </c>
      <c r="W1188" s="452" t="s">
        <v>7708</v>
      </c>
      <c r="X1188" s="452" t="s">
        <v>114</v>
      </c>
      <c r="Y1188" s="452" t="s">
        <v>420</v>
      </c>
      <c r="Z1188" s="452" t="s">
        <v>478</v>
      </c>
      <c r="AA1188" s="452" t="s">
        <v>479</v>
      </c>
      <c r="AB1188" s="452" t="s">
        <v>9615</v>
      </c>
      <c r="AC1188" s="452" t="s">
        <v>9616</v>
      </c>
      <c r="AD1188" s="452">
        <v>8.0</v>
      </c>
      <c r="AE1188" s="452" t="s">
        <v>9617</v>
      </c>
      <c r="AJ1188" s="452" t="s">
        <v>9618</v>
      </c>
    </row>
  </sheetData>
  <customSheetViews>
    <customSheetView guid="{86565828-124A-476A-88F3-3E6BAA7EC090}" filter="1" showAutoFilter="1">
      <autoFilter ref="$A$1:$AN$1188"/>
      <extLst>
        <ext uri="GoogleSheetsCustomDataVersion1">
          <go:sheetsCustomData xmlns:go="http://customooxmlschemas.google.com/" filterViewId="1123497832"/>
        </ext>
      </extLst>
    </customSheetView>
  </customSheetViews>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57"/>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7.0"/>
    <col customWidth="1" min="2" max="2" width="15.14"/>
    <col customWidth="1" min="3" max="3" width="13.0"/>
    <col customWidth="1" min="4" max="4" width="14.43"/>
    <col customWidth="1" min="5" max="5" width="9.43"/>
    <col customWidth="1" min="6" max="8" width="15.43"/>
    <col customWidth="1" min="9" max="9" width="20.43"/>
    <col customWidth="1" min="10" max="10" width="17.43"/>
    <col customWidth="1" min="11" max="11" width="12.14"/>
    <col customWidth="1" min="12" max="12" width="11.43"/>
    <col customWidth="1" min="13" max="13" width="13.43"/>
    <col customWidth="1" min="14" max="14" width="13.57"/>
    <col customWidth="1" min="15" max="15" width="12.43"/>
    <col customWidth="1" min="16" max="16" width="10.43"/>
    <col customWidth="1" min="17" max="17" width="12.57"/>
    <col customWidth="1" min="18" max="18" width="18.57"/>
    <col customWidth="1" min="19" max="19" width="10.14"/>
    <col customWidth="1" min="20" max="20" width="14.43"/>
    <col customWidth="1" min="21" max="21" width="18.43"/>
    <col customWidth="1" min="22" max="22" width="27.43"/>
    <col customWidth="1" min="23" max="23" width="13.43"/>
    <col customWidth="1" min="24" max="24" width="13.14"/>
    <col customWidth="1" min="25" max="25" width="8.43"/>
    <col customWidth="1" min="26" max="26" width="16.57"/>
    <col customWidth="1" min="27" max="27" width="22.43"/>
    <col customWidth="1" min="28" max="29" width="53.0"/>
    <col customWidth="1" min="30" max="30" width="26.43"/>
    <col customWidth="1" min="31" max="31" width="34.57"/>
    <col customWidth="1" min="32" max="32" width="18.57"/>
    <col customWidth="1" min="33" max="33" width="19.14"/>
    <col customWidth="1" min="34" max="34" width="21.43"/>
    <col customWidth="1" min="35" max="35" width="46.0"/>
    <col customWidth="1" min="36" max="36" width="28.43"/>
    <col customWidth="1" min="37" max="37" width="9.14"/>
    <col customWidth="1" min="38" max="38" width="15.0"/>
    <col customWidth="1" min="39" max="39" width="11.0"/>
    <col customWidth="1" min="40" max="55" width="9.14"/>
  </cols>
  <sheetData>
    <row r="1" ht="11.25" customHeight="1">
      <c r="A1" s="651" t="s">
        <v>1338</v>
      </c>
      <c r="B1" s="319" t="s">
        <v>7</v>
      </c>
      <c r="C1" s="319" t="s">
        <v>8</v>
      </c>
      <c r="D1" s="319" t="s">
        <v>9</v>
      </c>
      <c r="E1" s="319" t="s">
        <v>1936</v>
      </c>
      <c r="F1" s="652" t="s">
        <v>391</v>
      </c>
      <c r="G1" s="319" t="s">
        <v>10</v>
      </c>
      <c r="H1" s="319" t="s">
        <v>11</v>
      </c>
      <c r="I1" s="319" t="s">
        <v>392</v>
      </c>
      <c r="J1" s="319" t="s">
        <v>393</v>
      </c>
      <c r="K1" s="319" t="s">
        <v>394</v>
      </c>
      <c r="L1" s="319" t="s">
        <v>13</v>
      </c>
      <c r="M1" s="319" t="s">
        <v>395</v>
      </c>
      <c r="N1" s="319" t="s">
        <v>396</v>
      </c>
      <c r="O1" s="319" t="s">
        <v>397</v>
      </c>
      <c r="P1" s="653" t="s">
        <v>398</v>
      </c>
      <c r="Q1" s="653" t="s">
        <v>399</v>
      </c>
      <c r="R1" s="321" t="s">
        <v>400</v>
      </c>
      <c r="S1" s="321" t="s">
        <v>14</v>
      </c>
      <c r="T1" s="319" t="s">
        <v>15</v>
      </c>
      <c r="U1" s="319" t="s">
        <v>401</v>
      </c>
      <c r="V1" s="319" t="s">
        <v>402</v>
      </c>
      <c r="W1" s="319" t="s">
        <v>403</v>
      </c>
      <c r="X1" s="319" t="s">
        <v>404</v>
      </c>
      <c r="Y1" s="319" t="s">
        <v>405</v>
      </c>
      <c r="Z1" s="319" t="s">
        <v>22</v>
      </c>
      <c r="AA1" s="322" t="s">
        <v>406</v>
      </c>
      <c r="AB1" s="319" t="s">
        <v>407</v>
      </c>
      <c r="AC1" s="654" t="s">
        <v>409</v>
      </c>
      <c r="AD1" s="655" t="s">
        <v>411</v>
      </c>
      <c r="AE1" s="319" t="s">
        <v>408</v>
      </c>
      <c r="AF1" s="655" t="s">
        <v>412</v>
      </c>
      <c r="AG1" s="655" t="s">
        <v>2873</v>
      </c>
      <c r="AH1" s="655" t="s">
        <v>414</v>
      </c>
      <c r="AI1" s="319" t="s">
        <v>2874</v>
      </c>
      <c r="AJ1" s="656"/>
      <c r="AK1" s="656"/>
      <c r="AL1" s="656"/>
      <c r="AM1" s="656"/>
      <c r="AN1" s="656"/>
      <c r="AO1" s="656"/>
      <c r="AP1" s="656"/>
      <c r="AQ1" s="656"/>
      <c r="AR1" s="656"/>
      <c r="AS1" s="656"/>
      <c r="AT1" s="656"/>
      <c r="AU1" s="656"/>
      <c r="AV1" s="656"/>
      <c r="AW1" s="656"/>
      <c r="AX1" s="656"/>
      <c r="AY1" s="656"/>
      <c r="AZ1" s="656"/>
      <c r="BA1" s="656"/>
      <c r="BB1" s="656"/>
      <c r="BC1" s="656"/>
    </row>
    <row r="2" ht="11.25" customHeight="1">
      <c r="A2" s="326">
        <v>1001.0</v>
      </c>
      <c r="B2" s="535" t="s">
        <v>158</v>
      </c>
      <c r="C2" s="535" t="s">
        <v>2878</v>
      </c>
      <c r="D2" s="490" t="s">
        <v>2879</v>
      </c>
      <c r="E2" s="535" t="s">
        <v>1209</v>
      </c>
      <c r="F2" s="510" t="s">
        <v>2879</v>
      </c>
      <c r="G2" s="535" t="s">
        <v>2880</v>
      </c>
      <c r="H2" s="510" t="s">
        <v>2881</v>
      </c>
      <c r="I2" s="490" t="s">
        <v>2882</v>
      </c>
      <c r="J2" s="490" t="s">
        <v>2883</v>
      </c>
      <c r="K2" s="490" t="s">
        <v>2884</v>
      </c>
      <c r="L2" s="657" t="s">
        <v>26</v>
      </c>
      <c r="M2" s="657" t="s">
        <v>420</v>
      </c>
      <c r="N2" s="657">
        <v>94025.0</v>
      </c>
      <c r="O2" s="535" t="s">
        <v>2885</v>
      </c>
      <c r="P2" s="658">
        <v>37.4780077855233</v>
      </c>
      <c r="Q2" s="658">
        <v>-122.142517453098</v>
      </c>
      <c r="R2" s="659">
        <v>40.0</v>
      </c>
      <c r="S2" s="659"/>
      <c r="T2" s="369"/>
      <c r="U2" s="369" t="s">
        <v>2879</v>
      </c>
      <c r="V2" s="369" t="s">
        <v>2882</v>
      </c>
      <c r="W2" s="657" t="s">
        <v>2879</v>
      </c>
      <c r="X2" s="657" t="s">
        <v>26</v>
      </c>
      <c r="Y2" s="657" t="s">
        <v>420</v>
      </c>
      <c r="Z2" s="657" t="s">
        <v>498</v>
      </c>
      <c r="AA2" s="660">
        <v>45339.0</v>
      </c>
      <c r="AB2" s="490"/>
      <c r="AC2" s="661" t="s">
        <v>2886</v>
      </c>
      <c r="AD2" s="662">
        <f t="shared" ref="AD2:AD18" si="1">IF(LEN(TRIM(AC2))=0,0,LEN(TRIM(AC2))-LEN(SUBSTITUTE(AC2," ",""))+1)</f>
        <v>27</v>
      </c>
      <c r="AE2" s="369"/>
      <c r="AF2" s="491"/>
      <c r="AG2" s="491"/>
      <c r="AH2" s="491"/>
      <c r="AI2" s="663"/>
      <c r="AJ2" s="664"/>
      <c r="AK2" s="664"/>
      <c r="AL2" s="664"/>
      <c r="AM2" s="664"/>
      <c r="AN2" s="664"/>
      <c r="AO2" s="31"/>
      <c r="AP2" s="31"/>
      <c r="AQ2" s="31"/>
      <c r="AR2" s="31"/>
      <c r="AS2" s="31"/>
      <c r="AT2" s="31"/>
      <c r="AU2" s="31"/>
      <c r="AV2" s="31"/>
      <c r="AW2" s="31"/>
      <c r="AX2" s="31"/>
      <c r="AY2" s="31"/>
      <c r="AZ2" s="31"/>
      <c r="BA2" s="31"/>
      <c r="BB2" s="31"/>
      <c r="BC2" s="31"/>
    </row>
    <row r="3" ht="11.25" customHeight="1">
      <c r="A3" s="326">
        <v>1002.0</v>
      </c>
      <c r="B3" s="535" t="s">
        <v>36</v>
      </c>
      <c r="C3" s="535" t="s">
        <v>2878</v>
      </c>
      <c r="D3" s="510" t="s">
        <v>2887</v>
      </c>
      <c r="E3" s="535" t="s">
        <v>1209</v>
      </c>
      <c r="F3" s="510" t="s">
        <v>2888</v>
      </c>
      <c r="G3" s="510" t="s">
        <v>2880</v>
      </c>
      <c r="H3" s="510" t="s">
        <v>2889</v>
      </c>
      <c r="I3" s="665" t="s">
        <v>2890</v>
      </c>
      <c r="J3" s="510" t="s">
        <v>2891</v>
      </c>
      <c r="K3" s="510" t="s">
        <v>2892</v>
      </c>
      <c r="L3" s="657" t="s">
        <v>49</v>
      </c>
      <c r="M3" s="657" t="s">
        <v>420</v>
      </c>
      <c r="N3" s="657">
        <v>89047.0</v>
      </c>
      <c r="O3" s="535" t="s">
        <v>2893</v>
      </c>
      <c r="P3" s="537">
        <v>37.740208</v>
      </c>
      <c r="Q3" s="537">
        <v>-117.792319</v>
      </c>
      <c r="R3" s="666">
        <v>75.0</v>
      </c>
      <c r="S3" s="667">
        <v>940.0</v>
      </c>
      <c r="T3" s="510" t="s">
        <v>2894</v>
      </c>
      <c r="U3" s="522" t="s">
        <v>2895</v>
      </c>
      <c r="V3" s="668" t="s">
        <v>2896</v>
      </c>
      <c r="W3" s="522" t="s">
        <v>1231</v>
      </c>
      <c r="X3" s="657" t="s">
        <v>127</v>
      </c>
      <c r="Y3" s="657" t="s">
        <v>420</v>
      </c>
      <c r="Z3" s="657" t="s">
        <v>498</v>
      </c>
      <c r="AA3" s="660">
        <v>44417.0</v>
      </c>
      <c r="AB3" s="510" t="s">
        <v>2897</v>
      </c>
      <c r="AC3" s="669" t="s">
        <v>2898</v>
      </c>
      <c r="AD3" s="670">
        <f t="shared" si="1"/>
        <v>27</v>
      </c>
      <c r="AE3" s="369" t="s">
        <v>2899</v>
      </c>
      <c r="AF3" s="491"/>
      <c r="AG3" s="491"/>
      <c r="AH3" s="491"/>
      <c r="AI3" s="490"/>
      <c r="AJ3" s="28"/>
      <c r="AK3" s="28"/>
      <c r="AL3" s="28"/>
      <c r="AM3" s="28"/>
      <c r="AN3" s="28"/>
      <c r="AO3" s="28"/>
      <c r="AP3" s="28"/>
      <c r="AQ3" s="28"/>
      <c r="AR3" s="28"/>
      <c r="AS3" s="28"/>
      <c r="AT3" s="28"/>
      <c r="AU3" s="28"/>
      <c r="AV3" s="28"/>
      <c r="AW3" s="28"/>
      <c r="AX3" s="28"/>
      <c r="AY3" s="28"/>
      <c r="AZ3" s="28"/>
      <c r="BA3" s="28"/>
      <c r="BB3" s="28"/>
      <c r="BC3" s="28"/>
    </row>
    <row r="4" ht="141.0" customHeight="1">
      <c r="A4" s="326">
        <v>1003.0</v>
      </c>
      <c r="B4" s="671" t="s">
        <v>36</v>
      </c>
      <c r="C4" s="671" t="s">
        <v>2878</v>
      </c>
      <c r="D4" s="672" t="s">
        <v>2887</v>
      </c>
      <c r="E4" s="671" t="s">
        <v>1209</v>
      </c>
      <c r="F4" s="672" t="s">
        <v>2900</v>
      </c>
      <c r="G4" s="672" t="s">
        <v>2880</v>
      </c>
      <c r="H4" s="672" t="s">
        <v>2901</v>
      </c>
      <c r="I4" s="673" t="s">
        <v>2890</v>
      </c>
      <c r="J4" s="674" t="s">
        <v>2902</v>
      </c>
      <c r="K4" s="674" t="s">
        <v>2903</v>
      </c>
      <c r="L4" s="675" t="s">
        <v>127</v>
      </c>
      <c r="M4" s="675" t="s">
        <v>420</v>
      </c>
      <c r="N4" s="675">
        <v>28086.0</v>
      </c>
      <c r="O4" s="671" t="s">
        <v>2904</v>
      </c>
      <c r="P4" s="676">
        <v>35.2204657358747</v>
      </c>
      <c r="Q4" s="676">
        <v>-81.3416526754922</v>
      </c>
      <c r="R4" s="677">
        <v>170.0</v>
      </c>
      <c r="S4" s="678"/>
      <c r="T4" s="674"/>
      <c r="U4" s="679" t="s">
        <v>2895</v>
      </c>
      <c r="V4" s="680" t="s">
        <v>2890</v>
      </c>
      <c r="W4" s="679" t="s">
        <v>1231</v>
      </c>
      <c r="X4" s="675" t="s">
        <v>127</v>
      </c>
      <c r="Y4" s="675" t="s">
        <v>420</v>
      </c>
      <c r="Z4" s="675" t="s">
        <v>498</v>
      </c>
      <c r="AA4" s="681">
        <v>44417.0</v>
      </c>
      <c r="AB4" s="674" t="s">
        <v>2905</v>
      </c>
      <c r="AC4" s="672" t="s">
        <v>2898</v>
      </c>
      <c r="AD4" s="671">
        <f t="shared" si="1"/>
        <v>27</v>
      </c>
      <c r="AE4" s="674" t="s">
        <v>2906</v>
      </c>
      <c r="AF4" s="491"/>
      <c r="AG4" s="491"/>
      <c r="AH4" s="491"/>
      <c r="AI4" s="490"/>
      <c r="AJ4" s="360"/>
      <c r="AK4" s="360"/>
      <c r="AL4" s="360"/>
      <c r="AM4" s="360"/>
      <c r="AN4" s="360"/>
      <c r="AO4" s="360"/>
      <c r="AP4" s="360"/>
      <c r="AQ4" s="360"/>
      <c r="AR4" s="360"/>
      <c r="AS4" s="360"/>
      <c r="AT4" s="360"/>
      <c r="AU4" s="360"/>
      <c r="AV4" s="360"/>
      <c r="AW4" s="360"/>
      <c r="AX4" s="360"/>
      <c r="AY4" s="360"/>
      <c r="AZ4" s="360"/>
      <c r="BA4" s="360"/>
      <c r="BB4" s="360"/>
      <c r="BC4" s="360"/>
    </row>
    <row r="5" ht="11.25" customHeight="1">
      <c r="A5" s="326">
        <v>1004.0</v>
      </c>
      <c r="B5" s="535" t="s">
        <v>158</v>
      </c>
      <c r="C5" s="535" t="s">
        <v>2878</v>
      </c>
      <c r="D5" s="510" t="s">
        <v>2907</v>
      </c>
      <c r="E5" s="535" t="s">
        <v>812</v>
      </c>
      <c r="F5" s="510" t="s">
        <v>2908</v>
      </c>
      <c r="G5" s="510" t="s">
        <v>2909</v>
      </c>
      <c r="H5" s="510" t="s">
        <v>2910</v>
      </c>
      <c r="I5" s="542" t="s">
        <v>2911</v>
      </c>
      <c r="J5" s="510"/>
      <c r="K5" s="510" t="s">
        <v>2912</v>
      </c>
      <c r="L5" s="657" t="s">
        <v>263</v>
      </c>
      <c r="M5" s="657" t="s">
        <v>420</v>
      </c>
      <c r="N5" s="657">
        <v>84532.0</v>
      </c>
      <c r="O5" s="535" t="s">
        <v>2913</v>
      </c>
      <c r="P5" s="537">
        <v>38.5726947514886</v>
      </c>
      <c r="Q5" s="537">
        <v>-109.547665752765</v>
      </c>
      <c r="R5" s="666">
        <v>5.0</v>
      </c>
      <c r="S5" s="667">
        <v>13000.0</v>
      </c>
      <c r="T5" s="510" t="s">
        <v>2894</v>
      </c>
      <c r="U5" s="510" t="s">
        <v>2907</v>
      </c>
      <c r="V5" s="668" t="s">
        <v>2911</v>
      </c>
      <c r="W5" s="522" t="s">
        <v>2914</v>
      </c>
      <c r="X5" s="657" t="s">
        <v>2915</v>
      </c>
      <c r="Y5" s="657" t="s">
        <v>1086</v>
      </c>
      <c r="Z5" s="657" t="s">
        <v>486</v>
      </c>
      <c r="AA5" s="660">
        <v>45649.0</v>
      </c>
      <c r="AB5" s="510" t="s">
        <v>2916</v>
      </c>
      <c r="AC5" s="674" t="s">
        <v>2917</v>
      </c>
      <c r="AD5" s="682">
        <f t="shared" si="1"/>
        <v>30</v>
      </c>
      <c r="AE5" s="490" t="s">
        <v>2918</v>
      </c>
      <c r="AF5" s="683"/>
      <c r="AG5" s="491"/>
      <c r="AH5" s="336"/>
      <c r="AI5" s="490"/>
      <c r="AJ5" s="28"/>
      <c r="AK5" s="28"/>
      <c r="AL5" s="28"/>
      <c r="AM5" s="28"/>
      <c r="AN5" s="28"/>
      <c r="AO5" s="28"/>
      <c r="AP5" s="28"/>
      <c r="AQ5" s="28"/>
      <c r="AR5" s="28"/>
      <c r="AS5" s="28"/>
      <c r="AT5" s="28"/>
      <c r="AU5" s="28"/>
      <c r="AV5" s="28"/>
      <c r="AW5" s="28"/>
      <c r="AX5" s="28"/>
      <c r="AY5" s="28"/>
      <c r="AZ5" s="28"/>
      <c r="BA5" s="28"/>
      <c r="BB5" s="28"/>
      <c r="BC5" s="28"/>
    </row>
    <row r="6" ht="105.0" customHeight="1">
      <c r="A6" s="326">
        <v>1005.0</v>
      </c>
      <c r="B6" s="535" t="s">
        <v>149</v>
      </c>
      <c r="C6" s="535" t="s">
        <v>2878</v>
      </c>
      <c r="D6" s="510" t="s">
        <v>2919</v>
      </c>
      <c r="E6" s="535" t="s">
        <v>812</v>
      </c>
      <c r="F6" s="510" t="s">
        <v>2920</v>
      </c>
      <c r="G6" s="510" t="s">
        <v>2880</v>
      </c>
      <c r="H6" s="510" t="s">
        <v>2921</v>
      </c>
      <c r="I6" s="522" t="s">
        <v>2922</v>
      </c>
      <c r="J6" s="510" t="s">
        <v>2923</v>
      </c>
      <c r="K6" s="510"/>
      <c r="L6" s="657" t="s">
        <v>22</v>
      </c>
      <c r="M6" s="657" t="s">
        <v>618</v>
      </c>
      <c r="N6" s="657"/>
      <c r="O6" s="535"/>
      <c r="P6" s="684">
        <v>53.536891</v>
      </c>
      <c r="Q6" s="684">
        <v>-80.545652</v>
      </c>
      <c r="R6" s="685" t="s">
        <v>2181</v>
      </c>
      <c r="S6" s="667">
        <v>8100.0</v>
      </c>
      <c r="T6" s="510" t="s">
        <v>2894</v>
      </c>
      <c r="U6" s="522" t="s">
        <v>2919</v>
      </c>
      <c r="V6" s="522" t="s">
        <v>2922</v>
      </c>
      <c r="W6" s="522" t="s">
        <v>2924</v>
      </c>
      <c r="X6" s="657"/>
      <c r="Y6" s="657" t="s">
        <v>844</v>
      </c>
      <c r="Z6" s="657" t="s">
        <v>498</v>
      </c>
      <c r="AA6" s="660">
        <v>44930.0</v>
      </c>
      <c r="AB6" s="510" t="s">
        <v>2925</v>
      </c>
      <c r="AC6" s="661" t="s">
        <v>2926</v>
      </c>
      <c r="AD6" s="535">
        <f t="shared" si="1"/>
        <v>29</v>
      </c>
      <c r="AE6" s="510" t="s">
        <v>2927</v>
      </c>
      <c r="AF6" s="683"/>
      <c r="AG6" s="683"/>
      <c r="AH6" s="683"/>
      <c r="AI6" s="490"/>
      <c r="AJ6" s="28"/>
      <c r="AK6" s="28"/>
      <c r="AL6" s="28"/>
      <c r="AM6" s="28"/>
      <c r="AN6" s="28"/>
      <c r="AO6" s="28"/>
      <c r="AP6" s="28"/>
      <c r="AQ6" s="28"/>
      <c r="AR6" s="28"/>
      <c r="AS6" s="28"/>
      <c r="AT6" s="28"/>
      <c r="AU6" s="28"/>
      <c r="AV6" s="28"/>
      <c r="AW6" s="28"/>
      <c r="AX6" s="28"/>
      <c r="AY6" s="28"/>
      <c r="AZ6" s="28"/>
      <c r="BA6" s="28"/>
      <c r="BB6" s="28"/>
      <c r="BC6" s="28"/>
    </row>
    <row r="7" ht="11.25" customHeight="1">
      <c r="A7" s="326">
        <v>1006.0</v>
      </c>
      <c r="B7" s="535" t="s">
        <v>158</v>
      </c>
      <c r="C7" s="535" t="s">
        <v>2878</v>
      </c>
      <c r="D7" s="510" t="s">
        <v>2928</v>
      </c>
      <c r="E7" s="535" t="s">
        <v>812</v>
      </c>
      <c r="F7" s="510" t="s">
        <v>2929</v>
      </c>
      <c r="G7" s="510" t="s">
        <v>2909</v>
      </c>
      <c r="H7" s="510" t="s">
        <v>2881</v>
      </c>
      <c r="I7" s="542" t="s">
        <v>2930</v>
      </c>
      <c r="J7" s="510" t="s">
        <v>2931</v>
      </c>
      <c r="K7" s="510" t="s">
        <v>2932</v>
      </c>
      <c r="L7" s="657" t="s">
        <v>26</v>
      </c>
      <c r="M7" s="657" t="s">
        <v>420</v>
      </c>
      <c r="N7" s="657">
        <v>92233.0</v>
      </c>
      <c r="O7" s="535"/>
      <c r="P7" s="537">
        <v>33.3358885975826</v>
      </c>
      <c r="Q7" s="537">
        <v>-115.659193774288</v>
      </c>
      <c r="R7" s="666">
        <v>240.0</v>
      </c>
      <c r="S7" s="667">
        <v>90000.0</v>
      </c>
      <c r="T7" s="510" t="s">
        <v>2894</v>
      </c>
      <c r="U7" s="510" t="s">
        <v>2928</v>
      </c>
      <c r="V7" s="668" t="s">
        <v>2930</v>
      </c>
      <c r="W7" s="522" t="s">
        <v>2933</v>
      </c>
      <c r="X7" s="657" t="s">
        <v>1724</v>
      </c>
      <c r="Y7" s="657" t="s">
        <v>420</v>
      </c>
      <c r="Z7" s="657" t="s">
        <v>486</v>
      </c>
      <c r="AA7" s="660">
        <v>45649.0</v>
      </c>
      <c r="AB7" s="510" t="s">
        <v>2934</v>
      </c>
      <c r="AC7" s="490" t="s">
        <v>2935</v>
      </c>
      <c r="AD7" s="686">
        <f t="shared" si="1"/>
        <v>21</v>
      </c>
      <c r="AE7" s="490"/>
      <c r="AF7" s="452" t="s">
        <v>2936</v>
      </c>
      <c r="AG7" s="687" t="s">
        <v>2937</v>
      </c>
      <c r="AH7" s="453" t="s">
        <v>2938</v>
      </c>
      <c r="AI7" s="490" t="s">
        <v>2939</v>
      </c>
      <c r="AJ7" s="28"/>
      <c r="AK7" s="28"/>
      <c r="AL7" s="28"/>
      <c r="AM7" s="28"/>
      <c r="AN7" s="28"/>
      <c r="AO7" s="28"/>
      <c r="AP7" s="28"/>
      <c r="AQ7" s="28"/>
      <c r="AR7" s="28"/>
      <c r="AS7" s="28"/>
      <c r="AT7" s="28"/>
      <c r="AU7" s="28"/>
      <c r="AV7" s="28"/>
      <c r="AW7" s="28"/>
      <c r="AX7" s="28"/>
      <c r="AY7" s="28"/>
      <c r="AZ7" s="28"/>
      <c r="BA7" s="28"/>
      <c r="BB7" s="28"/>
      <c r="BC7" s="28"/>
    </row>
    <row r="8" ht="121.5" customHeight="1">
      <c r="A8" s="326">
        <v>1007.0</v>
      </c>
      <c r="B8" s="490" t="s">
        <v>149</v>
      </c>
      <c r="C8" s="490" t="s">
        <v>2878</v>
      </c>
      <c r="D8" s="490" t="s">
        <v>2940</v>
      </c>
      <c r="E8" s="490" t="s">
        <v>812</v>
      </c>
      <c r="F8" s="490" t="s">
        <v>2941</v>
      </c>
      <c r="G8" s="490" t="s">
        <v>2880</v>
      </c>
      <c r="H8" s="490" t="s">
        <v>2942</v>
      </c>
      <c r="I8" s="688" t="s">
        <v>2943</v>
      </c>
      <c r="J8" s="490"/>
      <c r="K8" s="490" t="s">
        <v>2944</v>
      </c>
      <c r="L8" s="490" t="s">
        <v>103</v>
      </c>
      <c r="M8" s="490" t="s">
        <v>618</v>
      </c>
      <c r="N8" s="490"/>
      <c r="O8" s="490"/>
      <c r="P8" s="689">
        <v>48.476151</v>
      </c>
      <c r="Q8" s="689">
        <v>-81.33084</v>
      </c>
      <c r="R8" s="490">
        <v>34.0</v>
      </c>
      <c r="S8" s="490">
        <v>48000.0</v>
      </c>
      <c r="T8" s="490" t="s">
        <v>2945</v>
      </c>
      <c r="U8" s="490" t="s">
        <v>2946</v>
      </c>
      <c r="V8" s="688" t="s">
        <v>2943</v>
      </c>
      <c r="W8" s="490" t="s">
        <v>2664</v>
      </c>
      <c r="X8" s="535" t="s">
        <v>103</v>
      </c>
      <c r="Y8" s="490" t="s">
        <v>618</v>
      </c>
      <c r="Z8" s="535" t="s">
        <v>498</v>
      </c>
      <c r="AA8" s="690">
        <v>45463.0</v>
      </c>
      <c r="AB8" s="490" t="s">
        <v>2947</v>
      </c>
      <c r="AC8" s="510" t="s">
        <v>2948</v>
      </c>
      <c r="AD8" s="535">
        <f t="shared" si="1"/>
        <v>22</v>
      </c>
      <c r="AE8" s="490" t="s">
        <v>2949</v>
      </c>
      <c r="AF8" s="491"/>
      <c r="AG8" s="491"/>
      <c r="AH8" s="491"/>
      <c r="AI8" s="490"/>
      <c r="AJ8" s="28"/>
      <c r="AK8" s="28"/>
      <c r="AL8" s="28"/>
      <c r="AM8" s="28"/>
      <c r="AN8" s="28"/>
      <c r="AO8" s="28"/>
      <c r="AP8" s="28"/>
      <c r="AQ8" s="28"/>
      <c r="AR8" s="28"/>
      <c r="AS8" s="28"/>
      <c r="AT8" s="28"/>
      <c r="AU8" s="28"/>
      <c r="AV8" s="28"/>
      <c r="AW8" s="28"/>
      <c r="AX8" s="28"/>
      <c r="AY8" s="28"/>
      <c r="AZ8" s="28"/>
      <c r="BA8" s="28"/>
      <c r="BB8" s="28"/>
      <c r="BC8" s="28"/>
    </row>
    <row r="9" ht="11.25" customHeight="1">
      <c r="A9" s="326">
        <v>1008.0</v>
      </c>
      <c r="B9" s="671" t="s">
        <v>149</v>
      </c>
      <c r="C9" s="671" t="s">
        <v>2878</v>
      </c>
      <c r="D9" s="672" t="s">
        <v>2950</v>
      </c>
      <c r="E9" s="671" t="s">
        <v>812</v>
      </c>
      <c r="F9" s="672" t="s">
        <v>2951</v>
      </c>
      <c r="G9" s="510" t="s">
        <v>2880</v>
      </c>
      <c r="H9" s="510" t="s">
        <v>2952</v>
      </c>
      <c r="I9" s="691" t="s">
        <v>2953</v>
      </c>
      <c r="J9" s="672" t="s">
        <v>2954</v>
      </c>
      <c r="K9" s="672" t="s">
        <v>2955</v>
      </c>
      <c r="L9" s="675" t="s">
        <v>22</v>
      </c>
      <c r="M9" s="675" t="s">
        <v>618</v>
      </c>
      <c r="N9" s="675" t="s">
        <v>2956</v>
      </c>
      <c r="O9" s="535"/>
      <c r="P9" s="676">
        <v>61.5616752969521</v>
      </c>
      <c r="Q9" s="676">
        <v>-73.4274795315589</v>
      </c>
      <c r="R9" s="692" t="s">
        <v>2957</v>
      </c>
      <c r="S9" s="667"/>
      <c r="T9" s="510"/>
      <c r="U9" s="672" t="s">
        <v>2950</v>
      </c>
      <c r="V9" s="680" t="s">
        <v>2953</v>
      </c>
      <c r="W9" s="679" t="s">
        <v>1114</v>
      </c>
      <c r="X9" s="675" t="s">
        <v>22</v>
      </c>
      <c r="Y9" s="675" t="s">
        <v>618</v>
      </c>
      <c r="Z9" s="657" t="s">
        <v>486</v>
      </c>
      <c r="AA9" s="660">
        <v>45649.0</v>
      </c>
      <c r="AB9" s="672" t="s">
        <v>2958</v>
      </c>
      <c r="AC9" s="490" t="s">
        <v>2959</v>
      </c>
      <c r="AD9" s="686">
        <f t="shared" si="1"/>
        <v>22</v>
      </c>
      <c r="AE9" s="674"/>
      <c r="AF9" s="683"/>
      <c r="AG9" s="491"/>
      <c r="AH9" s="336"/>
      <c r="AI9" s="490"/>
      <c r="AJ9" s="28"/>
      <c r="AK9" s="28"/>
      <c r="AL9" s="28"/>
      <c r="AM9" s="28"/>
      <c r="AN9" s="28"/>
      <c r="AO9" s="28"/>
      <c r="AP9" s="28"/>
      <c r="AQ9" s="28"/>
      <c r="AR9" s="28"/>
      <c r="AS9" s="28"/>
      <c r="AT9" s="28"/>
      <c r="AU9" s="28"/>
      <c r="AV9" s="28"/>
      <c r="AW9" s="28"/>
      <c r="AX9" s="28"/>
      <c r="AY9" s="28"/>
      <c r="AZ9" s="28"/>
      <c r="BA9" s="28"/>
      <c r="BB9" s="28"/>
      <c r="BC9" s="28"/>
    </row>
    <row r="10" ht="176.25" customHeight="1">
      <c r="A10" s="326">
        <v>1009.0</v>
      </c>
      <c r="B10" s="671" t="s">
        <v>149</v>
      </c>
      <c r="C10" s="671" t="s">
        <v>2878</v>
      </c>
      <c r="D10" s="672" t="s">
        <v>2960</v>
      </c>
      <c r="E10" s="671" t="s">
        <v>812</v>
      </c>
      <c r="F10" s="672" t="s">
        <v>2961</v>
      </c>
      <c r="G10" s="672" t="s">
        <v>2880</v>
      </c>
      <c r="H10" s="672" t="s">
        <v>2889</v>
      </c>
      <c r="I10" s="691" t="s">
        <v>2962</v>
      </c>
      <c r="J10" s="510"/>
      <c r="K10" s="672" t="s">
        <v>2963</v>
      </c>
      <c r="L10" s="675" t="s">
        <v>49</v>
      </c>
      <c r="M10" s="675" t="s">
        <v>420</v>
      </c>
      <c r="N10" s="675">
        <v>89047.0</v>
      </c>
      <c r="O10" s="671"/>
      <c r="P10" s="676">
        <v>37.7525324085565</v>
      </c>
      <c r="Q10" s="676">
        <v>-117.590624526261</v>
      </c>
      <c r="R10" s="692" t="s">
        <v>2964</v>
      </c>
      <c r="S10" s="678">
        <v>27400.0</v>
      </c>
      <c r="T10" s="672" t="s">
        <v>2965</v>
      </c>
      <c r="U10" s="672" t="s">
        <v>2966</v>
      </c>
      <c r="V10" s="691" t="s">
        <v>2962</v>
      </c>
      <c r="W10" s="679" t="s">
        <v>921</v>
      </c>
      <c r="X10" s="675" t="s">
        <v>245</v>
      </c>
      <c r="Y10" s="675" t="s">
        <v>618</v>
      </c>
      <c r="Z10" s="675" t="s">
        <v>498</v>
      </c>
      <c r="AA10" s="681">
        <v>45299.0</v>
      </c>
      <c r="AB10" s="510" t="s">
        <v>2967</v>
      </c>
      <c r="AC10" s="672" t="s">
        <v>2968</v>
      </c>
      <c r="AD10" s="686">
        <f t="shared" si="1"/>
        <v>27</v>
      </c>
      <c r="AE10" s="672" t="s">
        <v>2969</v>
      </c>
      <c r="AF10" s="491"/>
      <c r="AG10" s="491"/>
      <c r="AH10" s="491"/>
      <c r="AI10" s="490"/>
      <c r="AJ10" s="360"/>
      <c r="AK10" s="360"/>
      <c r="AL10" s="360"/>
      <c r="AM10" s="360"/>
      <c r="AN10" s="360"/>
      <c r="AO10" s="360"/>
      <c r="AP10" s="360"/>
      <c r="AQ10" s="360"/>
      <c r="AR10" s="360"/>
      <c r="AS10" s="360"/>
      <c r="AT10" s="360"/>
      <c r="AU10" s="360"/>
      <c r="AV10" s="360"/>
      <c r="AW10" s="360"/>
      <c r="AX10" s="360"/>
      <c r="AY10" s="360"/>
      <c r="AZ10" s="360"/>
      <c r="BA10" s="360"/>
      <c r="BB10" s="360"/>
      <c r="BC10" s="360"/>
    </row>
    <row r="11" ht="144.75" customHeight="1">
      <c r="A11" s="326">
        <v>1010.0</v>
      </c>
      <c r="B11" s="535" t="s">
        <v>158</v>
      </c>
      <c r="C11" s="535" t="s">
        <v>2878</v>
      </c>
      <c r="D11" s="510" t="s">
        <v>2970</v>
      </c>
      <c r="E11" s="535" t="s">
        <v>812</v>
      </c>
      <c r="F11" s="510" t="s">
        <v>2970</v>
      </c>
      <c r="G11" s="510" t="s">
        <v>2880</v>
      </c>
      <c r="H11" s="510" t="s">
        <v>2971</v>
      </c>
      <c r="I11" s="665" t="s">
        <v>2972</v>
      </c>
      <c r="J11" s="510" t="s">
        <v>2973</v>
      </c>
      <c r="K11" s="326" t="s">
        <v>921</v>
      </c>
      <c r="L11" s="326" t="s">
        <v>245</v>
      </c>
      <c r="M11" s="326" t="s">
        <v>618</v>
      </c>
      <c r="N11" s="326" t="s">
        <v>2974</v>
      </c>
      <c r="O11" s="326" t="s">
        <v>2975</v>
      </c>
      <c r="P11" s="693">
        <v>49.2829448373469</v>
      </c>
      <c r="Q11" s="694">
        <v>-123.119156418371</v>
      </c>
      <c r="R11" s="666">
        <v>4.0</v>
      </c>
      <c r="S11" s="667"/>
      <c r="T11" s="510"/>
      <c r="U11" s="326" t="s">
        <v>2976</v>
      </c>
      <c r="V11" s="665" t="s">
        <v>2972</v>
      </c>
      <c r="W11" s="326" t="s">
        <v>2664</v>
      </c>
      <c r="X11" s="326" t="s">
        <v>103</v>
      </c>
      <c r="Y11" s="326" t="s">
        <v>2977</v>
      </c>
      <c r="Z11" s="326" t="s">
        <v>498</v>
      </c>
      <c r="AA11" s="660">
        <v>45463.0</v>
      </c>
      <c r="AB11" s="695" t="s">
        <v>2978</v>
      </c>
      <c r="AC11" s="672" t="s">
        <v>2979</v>
      </c>
      <c r="AD11" s="686">
        <f t="shared" si="1"/>
        <v>28</v>
      </c>
      <c r="AE11" s="476" t="s">
        <v>2980</v>
      </c>
      <c r="AF11" s="491"/>
      <c r="AG11" s="491"/>
      <c r="AH11" s="491"/>
      <c r="AI11" s="490"/>
      <c r="AJ11" s="28"/>
      <c r="AK11" s="28"/>
      <c r="AL11" s="28"/>
      <c r="AM11" s="28"/>
      <c r="AN11" s="28"/>
      <c r="AO11" s="28"/>
      <c r="AP11" s="28"/>
      <c r="AQ11" s="28"/>
      <c r="AR11" s="28"/>
      <c r="AS11" s="28"/>
      <c r="AT11" s="28"/>
      <c r="AU11" s="28"/>
      <c r="AV11" s="28"/>
      <c r="AW11" s="28"/>
      <c r="AX11" s="28"/>
      <c r="AY11" s="28"/>
      <c r="AZ11" s="28"/>
      <c r="BA11" s="28"/>
      <c r="BB11" s="28"/>
      <c r="BC11" s="28"/>
    </row>
    <row r="12" ht="144.75" customHeight="1">
      <c r="A12" s="326">
        <v>1011.0</v>
      </c>
      <c r="B12" s="535" t="s">
        <v>36</v>
      </c>
      <c r="C12" s="535" t="s">
        <v>2878</v>
      </c>
      <c r="D12" s="510" t="s">
        <v>2981</v>
      </c>
      <c r="E12" s="535" t="s">
        <v>812</v>
      </c>
      <c r="F12" s="510" t="s">
        <v>2982</v>
      </c>
      <c r="G12" s="510" t="s">
        <v>2909</v>
      </c>
      <c r="H12" s="510" t="s">
        <v>2881</v>
      </c>
      <c r="I12" s="542" t="s">
        <v>2983</v>
      </c>
      <c r="J12" s="510" t="s">
        <v>2984</v>
      </c>
      <c r="K12" s="510" t="s">
        <v>2985</v>
      </c>
      <c r="L12" s="657" t="s">
        <v>263</v>
      </c>
      <c r="M12" s="657" t="s">
        <v>420</v>
      </c>
      <c r="N12" s="657">
        <v>84404.0</v>
      </c>
      <c r="O12" s="535" t="s">
        <v>2986</v>
      </c>
      <c r="P12" s="537">
        <v>41.2835822648447</v>
      </c>
      <c r="Q12" s="537">
        <v>-112.226727704075</v>
      </c>
      <c r="R12" s="666">
        <v>400.0</v>
      </c>
      <c r="S12" s="667">
        <v>11000.0</v>
      </c>
      <c r="T12" s="510" t="s">
        <v>2894</v>
      </c>
      <c r="U12" s="510" t="s">
        <v>2981</v>
      </c>
      <c r="V12" s="668" t="s">
        <v>2983</v>
      </c>
      <c r="W12" s="522" t="s">
        <v>2987</v>
      </c>
      <c r="X12" s="657" t="s">
        <v>2988</v>
      </c>
      <c r="Y12" s="657" t="s">
        <v>420</v>
      </c>
      <c r="Z12" s="657" t="s">
        <v>486</v>
      </c>
      <c r="AA12" s="660">
        <v>45649.0</v>
      </c>
      <c r="AB12" s="510" t="s">
        <v>2989</v>
      </c>
      <c r="AC12" s="490" t="s">
        <v>2990</v>
      </c>
      <c r="AD12" s="686">
        <f t="shared" si="1"/>
        <v>18</v>
      </c>
      <c r="AE12" s="490" t="s">
        <v>2991</v>
      </c>
      <c r="AF12" s="683"/>
      <c r="AG12" s="491"/>
      <c r="AH12" s="336"/>
      <c r="AI12" s="490"/>
      <c r="AJ12" s="1"/>
      <c r="AK12" s="1"/>
      <c r="AL12" s="1"/>
      <c r="AM12" s="1"/>
      <c r="AN12" s="1"/>
      <c r="AO12" s="1"/>
      <c r="AP12" s="1"/>
      <c r="AQ12" s="1"/>
      <c r="AR12" s="1"/>
      <c r="AS12" s="1"/>
      <c r="AT12" s="1"/>
      <c r="AU12" s="1"/>
      <c r="AV12" s="1"/>
      <c r="AW12" s="1"/>
      <c r="AX12" s="1"/>
      <c r="AY12" s="1"/>
      <c r="AZ12" s="1"/>
      <c r="BA12" s="1"/>
      <c r="BB12" s="1"/>
      <c r="BC12" s="1"/>
    </row>
    <row r="13" ht="144.75" customHeight="1">
      <c r="A13" s="326">
        <v>1012.0</v>
      </c>
      <c r="B13" s="535" t="s">
        <v>158</v>
      </c>
      <c r="C13" s="535" t="s">
        <v>2878</v>
      </c>
      <c r="D13" s="510" t="s">
        <v>2992</v>
      </c>
      <c r="E13" s="535" t="s">
        <v>812</v>
      </c>
      <c r="F13" s="510" t="s">
        <v>2993</v>
      </c>
      <c r="G13" s="510" t="s">
        <v>2880</v>
      </c>
      <c r="H13" s="510" t="s">
        <v>2889</v>
      </c>
      <c r="I13" s="542" t="s">
        <v>2994</v>
      </c>
      <c r="J13" s="510" t="s">
        <v>2995</v>
      </c>
      <c r="K13" s="510" t="s">
        <v>2996</v>
      </c>
      <c r="L13" s="657" t="s">
        <v>26</v>
      </c>
      <c r="M13" s="657" t="s">
        <v>420</v>
      </c>
      <c r="N13" s="657">
        <v>92251.0</v>
      </c>
      <c r="O13" s="535"/>
      <c r="P13" s="537">
        <v>32.848538462018</v>
      </c>
      <c r="Q13" s="537">
        <v>-115.571086418149</v>
      </c>
      <c r="R13" s="666">
        <v>50.0</v>
      </c>
      <c r="S13" s="667">
        <v>5800.0</v>
      </c>
      <c r="T13" s="510" t="s">
        <v>2894</v>
      </c>
      <c r="U13" s="510" t="s">
        <v>2992</v>
      </c>
      <c r="V13" s="668" t="s">
        <v>2994</v>
      </c>
      <c r="W13" s="522" t="s">
        <v>2997</v>
      </c>
      <c r="X13" s="657" t="s">
        <v>2998</v>
      </c>
      <c r="Y13" s="657" t="s">
        <v>1086</v>
      </c>
      <c r="Z13" s="535" t="s">
        <v>498</v>
      </c>
      <c r="AA13" s="660">
        <v>44865.0</v>
      </c>
      <c r="AB13" s="490" t="s">
        <v>2999</v>
      </c>
      <c r="AC13" s="476" t="s">
        <v>3000</v>
      </c>
      <c r="AD13" s="686">
        <f t="shared" si="1"/>
        <v>21</v>
      </c>
      <c r="AE13" s="510" t="s">
        <v>3001</v>
      </c>
      <c r="AF13" s="491"/>
      <c r="AG13" s="491"/>
      <c r="AH13" s="491"/>
      <c r="AI13" s="490"/>
      <c r="AJ13" s="1"/>
      <c r="AK13" s="1"/>
      <c r="AL13" s="1"/>
      <c r="AM13" s="1"/>
      <c r="AN13" s="1"/>
      <c r="AO13" s="1"/>
      <c r="AP13" s="1"/>
      <c r="AQ13" s="1"/>
      <c r="AR13" s="1"/>
      <c r="AS13" s="1"/>
      <c r="AT13" s="1"/>
      <c r="AU13" s="1"/>
      <c r="AV13" s="1"/>
      <c r="AW13" s="1"/>
      <c r="AX13" s="1"/>
      <c r="AY13" s="1"/>
      <c r="AZ13" s="1"/>
      <c r="BA13" s="1"/>
      <c r="BB13" s="1"/>
      <c r="BC13" s="1"/>
    </row>
    <row r="14" ht="11.25" customHeight="1">
      <c r="A14" s="326">
        <v>1013.0</v>
      </c>
      <c r="B14" s="535" t="s">
        <v>149</v>
      </c>
      <c r="C14" s="535" t="s">
        <v>2878</v>
      </c>
      <c r="D14" s="510" t="s">
        <v>3002</v>
      </c>
      <c r="E14" s="535" t="s">
        <v>812</v>
      </c>
      <c r="F14" s="510" t="s">
        <v>3003</v>
      </c>
      <c r="G14" s="510" t="s">
        <v>2880</v>
      </c>
      <c r="H14" s="510" t="s">
        <v>2901</v>
      </c>
      <c r="I14" s="542" t="s">
        <v>3004</v>
      </c>
      <c r="J14" s="510" t="s">
        <v>3005</v>
      </c>
      <c r="K14" s="510" t="s">
        <v>1114</v>
      </c>
      <c r="L14" s="657" t="s">
        <v>22</v>
      </c>
      <c r="M14" s="657" t="s">
        <v>618</v>
      </c>
      <c r="N14" s="657" t="s">
        <v>3006</v>
      </c>
      <c r="O14" s="535" t="s">
        <v>3007</v>
      </c>
      <c r="P14" s="537">
        <v>45.5025415938097</v>
      </c>
      <c r="Q14" s="537">
        <v>-73.5654934021689</v>
      </c>
      <c r="R14" s="685" t="s">
        <v>654</v>
      </c>
      <c r="S14" s="667">
        <v>5727.0</v>
      </c>
      <c r="T14" s="510" t="s">
        <v>2894</v>
      </c>
      <c r="U14" s="510" t="s">
        <v>3002</v>
      </c>
      <c r="V14" s="542" t="s">
        <v>3004</v>
      </c>
      <c r="W14" s="510" t="s">
        <v>1114</v>
      </c>
      <c r="X14" s="657" t="s">
        <v>22</v>
      </c>
      <c r="Y14" s="657" t="s">
        <v>618</v>
      </c>
      <c r="Z14" s="657" t="s">
        <v>498</v>
      </c>
      <c r="AA14" s="660">
        <v>44417.0</v>
      </c>
      <c r="AB14" s="510" t="s">
        <v>3008</v>
      </c>
      <c r="AC14" s="696" t="s">
        <v>3009</v>
      </c>
      <c r="AD14" s="662">
        <f t="shared" si="1"/>
        <v>24</v>
      </c>
      <c r="AE14" s="510" t="s">
        <v>3010</v>
      </c>
      <c r="AF14" s="491"/>
      <c r="AG14" s="491"/>
      <c r="AH14" s="491"/>
      <c r="AI14" s="490"/>
      <c r="AJ14" s="28"/>
      <c r="AK14" s="28"/>
      <c r="AL14" s="28"/>
      <c r="AM14" s="28"/>
      <c r="AN14" s="28"/>
      <c r="AO14" s="28"/>
      <c r="AP14" s="28"/>
      <c r="AQ14" s="28"/>
      <c r="AR14" s="28"/>
      <c r="AS14" s="28"/>
      <c r="AT14" s="28"/>
      <c r="AU14" s="28"/>
      <c r="AV14" s="28"/>
      <c r="AW14" s="28"/>
      <c r="AX14" s="28"/>
      <c r="AY14" s="28"/>
      <c r="AZ14" s="28"/>
      <c r="BA14" s="28"/>
      <c r="BB14" s="28"/>
      <c r="BC14" s="28"/>
    </row>
    <row r="15" ht="11.25" customHeight="1">
      <c r="A15" s="326">
        <v>1014.0</v>
      </c>
      <c r="B15" s="697" t="s">
        <v>36</v>
      </c>
      <c r="C15" s="697" t="s">
        <v>2878</v>
      </c>
      <c r="D15" s="698" t="s">
        <v>3011</v>
      </c>
      <c r="E15" s="697" t="s">
        <v>812</v>
      </c>
      <c r="F15" s="698" t="s">
        <v>3012</v>
      </c>
      <c r="G15" s="698" t="s">
        <v>2421</v>
      </c>
      <c r="H15" s="698" t="s">
        <v>3013</v>
      </c>
      <c r="I15" s="699" t="s">
        <v>3014</v>
      </c>
      <c r="J15" s="698"/>
      <c r="K15" s="698" t="s">
        <v>3015</v>
      </c>
      <c r="L15" s="700" t="s">
        <v>245</v>
      </c>
      <c r="M15" s="700" t="s">
        <v>618</v>
      </c>
      <c r="N15" s="700" t="s">
        <v>3016</v>
      </c>
      <c r="O15" s="697"/>
      <c r="P15" s="701">
        <v>49.5296673163803</v>
      </c>
      <c r="Q15" s="701">
        <v>-117.613206249377</v>
      </c>
      <c r="R15" s="702">
        <v>8.0</v>
      </c>
      <c r="S15" s="703"/>
      <c r="T15" s="698"/>
      <c r="U15" s="698" t="s">
        <v>3011</v>
      </c>
      <c r="V15" s="704" t="s">
        <v>3014</v>
      </c>
      <c r="W15" s="705" t="s">
        <v>2664</v>
      </c>
      <c r="X15" s="700" t="s">
        <v>103</v>
      </c>
      <c r="Y15" s="700" t="s">
        <v>618</v>
      </c>
      <c r="Z15" s="700" t="s">
        <v>486</v>
      </c>
      <c r="AA15" s="706">
        <v>45649.0</v>
      </c>
      <c r="AB15" s="698" t="s">
        <v>3017</v>
      </c>
      <c r="AC15" s="707" t="s">
        <v>3018</v>
      </c>
      <c r="AD15" s="708">
        <f t="shared" si="1"/>
        <v>18</v>
      </c>
      <c r="AE15" s="709" t="s">
        <v>3019</v>
      </c>
      <c r="AF15" s="710"/>
      <c r="AG15" s="711"/>
      <c r="AH15" s="348"/>
      <c r="AI15" s="707"/>
      <c r="AJ15" s="28"/>
      <c r="AK15" s="28"/>
      <c r="AL15" s="28"/>
      <c r="AM15" s="28"/>
      <c r="AN15" s="28"/>
      <c r="AO15" s="28"/>
      <c r="AP15" s="28"/>
      <c r="AQ15" s="28"/>
      <c r="AR15" s="28"/>
      <c r="AS15" s="28"/>
      <c r="AT15" s="28"/>
      <c r="AU15" s="28"/>
      <c r="AV15" s="28"/>
      <c r="AW15" s="28"/>
      <c r="AX15" s="28"/>
      <c r="AY15" s="28"/>
      <c r="AZ15" s="28"/>
      <c r="BA15" s="28"/>
      <c r="BB15" s="28"/>
      <c r="BC15" s="28"/>
    </row>
    <row r="16" ht="11.25" customHeight="1">
      <c r="A16" s="326">
        <v>1015.0</v>
      </c>
      <c r="B16" s="369" t="s">
        <v>163</v>
      </c>
      <c r="C16" s="369" t="s">
        <v>2878</v>
      </c>
      <c r="D16" s="490" t="s">
        <v>3020</v>
      </c>
      <c r="E16" s="369" t="s">
        <v>812</v>
      </c>
      <c r="F16" s="369" t="s">
        <v>3021</v>
      </c>
      <c r="G16" s="510" t="s">
        <v>2880</v>
      </c>
      <c r="H16" s="510" t="s">
        <v>2881</v>
      </c>
      <c r="I16" s="665" t="s">
        <v>3022</v>
      </c>
      <c r="J16" s="369" t="s">
        <v>3023</v>
      </c>
      <c r="K16" s="369" t="s">
        <v>3024</v>
      </c>
      <c r="L16" s="369" t="s">
        <v>26</v>
      </c>
      <c r="M16" s="369" t="s">
        <v>420</v>
      </c>
      <c r="N16" s="369"/>
      <c r="O16" s="535"/>
      <c r="P16" s="369">
        <v>33.313056</v>
      </c>
      <c r="Q16" s="712">
        <v>-115.834444</v>
      </c>
      <c r="R16" s="712" t="s">
        <v>3025</v>
      </c>
      <c r="S16" s="667">
        <v>20000.0</v>
      </c>
      <c r="T16" s="510" t="s">
        <v>3026</v>
      </c>
      <c r="U16" s="369" t="s">
        <v>3020</v>
      </c>
      <c r="V16" s="688" t="s">
        <v>3027</v>
      </c>
      <c r="W16" s="369" t="s">
        <v>536</v>
      </c>
      <c r="X16" s="369" t="s">
        <v>26</v>
      </c>
      <c r="Y16" s="369" t="s">
        <v>420</v>
      </c>
      <c r="Z16" s="657" t="s">
        <v>498</v>
      </c>
      <c r="AA16" s="660">
        <v>45289.0</v>
      </c>
      <c r="AB16" s="688" t="s">
        <v>3028</v>
      </c>
      <c r="AC16" s="696" t="s">
        <v>3029</v>
      </c>
      <c r="AD16" s="662">
        <f t="shared" si="1"/>
        <v>25</v>
      </c>
      <c r="AE16" s="490"/>
      <c r="AF16" s="683"/>
      <c r="AG16" s="683"/>
      <c r="AH16" s="683"/>
      <c r="AI16" s="490"/>
      <c r="AJ16" s="28"/>
      <c r="AK16" s="28"/>
      <c r="AL16" s="28"/>
      <c r="AM16" s="28"/>
      <c r="AN16" s="28"/>
      <c r="AO16" s="28"/>
      <c r="AP16" s="28"/>
      <c r="AQ16" s="28"/>
      <c r="AR16" s="28"/>
      <c r="AS16" s="28"/>
      <c r="AT16" s="28"/>
      <c r="AU16" s="28"/>
      <c r="AV16" s="28"/>
      <c r="AW16" s="28"/>
      <c r="AX16" s="28"/>
      <c r="AY16" s="28"/>
      <c r="AZ16" s="28"/>
      <c r="BA16" s="28"/>
      <c r="BB16" s="28"/>
      <c r="BC16" s="28"/>
    </row>
    <row r="17" ht="11.25" customHeight="1">
      <c r="A17" s="326">
        <v>1016.0</v>
      </c>
      <c r="B17" s="490" t="s">
        <v>149</v>
      </c>
      <c r="C17" s="490" t="s">
        <v>2878</v>
      </c>
      <c r="D17" s="490" t="s">
        <v>3030</v>
      </c>
      <c r="E17" s="490" t="s">
        <v>812</v>
      </c>
      <c r="F17" s="490" t="s">
        <v>3031</v>
      </c>
      <c r="G17" s="490" t="s">
        <v>2880</v>
      </c>
      <c r="H17" s="490" t="s">
        <v>2971</v>
      </c>
      <c r="I17" s="688" t="s">
        <v>3032</v>
      </c>
      <c r="J17" s="510"/>
      <c r="K17" s="490" t="s">
        <v>3033</v>
      </c>
      <c r="L17" s="490" t="s">
        <v>3034</v>
      </c>
      <c r="M17" s="490" t="s">
        <v>618</v>
      </c>
      <c r="N17" s="490" t="s">
        <v>3035</v>
      </c>
      <c r="O17" s="490" t="s">
        <v>3036</v>
      </c>
      <c r="P17" s="689">
        <v>63.54801178</v>
      </c>
      <c r="Q17" s="689">
        <v>-116.7405737</v>
      </c>
      <c r="R17" s="689" t="s">
        <v>3037</v>
      </c>
      <c r="S17" s="490">
        <v>685.0</v>
      </c>
      <c r="T17" s="490" t="s">
        <v>3038</v>
      </c>
      <c r="U17" s="490" t="s">
        <v>3030</v>
      </c>
      <c r="V17" s="688" t="s">
        <v>3032</v>
      </c>
      <c r="W17" s="490" t="s">
        <v>3039</v>
      </c>
      <c r="X17" s="490" t="s">
        <v>103</v>
      </c>
      <c r="Y17" s="490" t="s">
        <v>618</v>
      </c>
      <c r="Z17" s="490" t="s">
        <v>498</v>
      </c>
      <c r="AA17" s="713">
        <v>45289.0</v>
      </c>
      <c r="AB17" s="688" t="s">
        <v>3040</v>
      </c>
      <c r="AC17" s="490" t="s">
        <v>3041</v>
      </c>
      <c r="AD17" s="686">
        <f t="shared" si="1"/>
        <v>26</v>
      </c>
      <c r="AE17" s="490" t="s">
        <v>3042</v>
      </c>
      <c r="AF17" s="491"/>
      <c r="AG17" s="491"/>
      <c r="AH17" s="491"/>
      <c r="AI17" s="369"/>
      <c r="AJ17" s="28"/>
      <c r="AK17" s="28"/>
      <c r="AL17" s="28"/>
      <c r="AM17" s="28"/>
      <c r="AN17" s="28"/>
      <c r="AO17" s="28"/>
      <c r="AP17" s="28"/>
      <c r="AQ17" s="28"/>
      <c r="AR17" s="28"/>
      <c r="AS17" s="28"/>
      <c r="AT17" s="28"/>
      <c r="AU17" s="28"/>
      <c r="AV17" s="28"/>
      <c r="AW17" s="28"/>
      <c r="AX17" s="28"/>
      <c r="AY17" s="28"/>
      <c r="AZ17" s="28"/>
      <c r="BA17" s="28"/>
      <c r="BB17" s="28"/>
      <c r="BC17" s="28"/>
    </row>
    <row r="18" ht="11.25" customHeight="1">
      <c r="A18" s="326">
        <v>1017.0</v>
      </c>
      <c r="B18" s="535" t="s">
        <v>149</v>
      </c>
      <c r="C18" s="535" t="s">
        <v>2878</v>
      </c>
      <c r="D18" s="510" t="s">
        <v>3043</v>
      </c>
      <c r="E18" s="535" t="s">
        <v>812</v>
      </c>
      <c r="F18" s="510" t="s">
        <v>3044</v>
      </c>
      <c r="G18" s="510" t="s">
        <v>2880</v>
      </c>
      <c r="H18" s="510" t="s">
        <v>2942</v>
      </c>
      <c r="I18" s="542" t="s">
        <v>3045</v>
      </c>
      <c r="J18" s="510" t="s">
        <v>3046</v>
      </c>
      <c r="K18" s="510" t="s">
        <v>3047</v>
      </c>
      <c r="L18" s="657" t="s">
        <v>245</v>
      </c>
      <c r="M18" s="657" t="s">
        <v>618</v>
      </c>
      <c r="N18" s="657"/>
      <c r="O18" s="535" t="s">
        <v>3048</v>
      </c>
      <c r="P18" s="537">
        <v>54.4469053009973</v>
      </c>
      <c r="Q18" s="537">
        <v>-124.255666556428</v>
      </c>
      <c r="R18" s="685" t="s">
        <v>1365</v>
      </c>
      <c r="S18" s="667">
        <v>59100.0</v>
      </c>
      <c r="T18" s="510" t="s">
        <v>3049</v>
      </c>
      <c r="U18" s="510" t="s">
        <v>3050</v>
      </c>
      <c r="V18" s="668" t="s">
        <v>3045</v>
      </c>
      <c r="W18" s="522" t="s">
        <v>921</v>
      </c>
      <c r="X18" s="657" t="s">
        <v>245</v>
      </c>
      <c r="Y18" s="657" t="s">
        <v>618</v>
      </c>
      <c r="Z18" s="657" t="s">
        <v>498</v>
      </c>
      <c r="AA18" s="660">
        <v>45095.0</v>
      </c>
      <c r="AB18" s="510" t="s">
        <v>3051</v>
      </c>
      <c r="AC18" s="661" t="s">
        <v>3052</v>
      </c>
      <c r="AD18" s="662">
        <f t="shared" si="1"/>
        <v>30</v>
      </c>
      <c r="AE18" s="510" t="s">
        <v>3053</v>
      </c>
      <c r="AF18" s="369"/>
      <c r="AG18" s="369"/>
      <c r="AH18" s="369"/>
      <c r="AI18" s="369"/>
      <c r="AJ18" s="28"/>
      <c r="AK18" s="28"/>
      <c r="AL18" s="28"/>
      <c r="AM18" s="28"/>
      <c r="AN18" s="28"/>
      <c r="AO18" s="28"/>
      <c r="AP18" s="28"/>
      <c r="AQ18" s="28"/>
      <c r="AR18" s="28"/>
      <c r="AS18" s="28"/>
      <c r="AT18" s="28"/>
      <c r="AU18" s="28"/>
      <c r="AV18" s="28"/>
      <c r="AW18" s="28"/>
      <c r="AX18" s="28"/>
      <c r="AY18" s="28"/>
      <c r="AZ18" s="28"/>
      <c r="BA18" s="28"/>
      <c r="BB18" s="28"/>
      <c r="BC18" s="28"/>
    </row>
    <row r="19" ht="11.25" customHeight="1">
      <c r="A19" s="326">
        <v>1018.0</v>
      </c>
      <c r="B19" s="452" t="s">
        <v>149</v>
      </c>
      <c r="C19" s="452" t="s">
        <v>2878</v>
      </c>
      <c r="D19" s="452" t="s">
        <v>3054</v>
      </c>
      <c r="E19" s="452" t="s">
        <v>812</v>
      </c>
      <c r="F19" s="490" t="s">
        <v>3055</v>
      </c>
      <c r="G19" s="490" t="s">
        <v>2880</v>
      </c>
      <c r="H19" s="490" t="s">
        <v>2921</v>
      </c>
      <c r="I19" s="714" t="s">
        <v>3056</v>
      </c>
      <c r="J19" s="452" t="s">
        <v>3057</v>
      </c>
      <c r="K19" s="452" t="s">
        <v>3057</v>
      </c>
      <c r="L19" s="452" t="s">
        <v>103</v>
      </c>
      <c r="M19" s="452" t="s">
        <v>618</v>
      </c>
      <c r="P19" s="452">
        <v>52.6</v>
      </c>
      <c r="Q19" s="452">
        <v>-93.37</v>
      </c>
      <c r="R19" s="712" t="s">
        <v>3058</v>
      </c>
      <c r="S19" s="452">
        <v>160000.0</v>
      </c>
      <c r="T19" s="490" t="s">
        <v>2894</v>
      </c>
      <c r="U19" s="452" t="s">
        <v>3054</v>
      </c>
      <c r="V19" s="715" t="s">
        <v>3059</v>
      </c>
      <c r="W19" s="452" t="s">
        <v>3060</v>
      </c>
      <c r="X19" s="452" t="s">
        <v>103</v>
      </c>
      <c r="Y19" s="452" t="s">
        <v>3061</v>
      </c>
      <c r="Z19" s="657" t="s">
        <v>498</v>
      </c>
      <c r="AA19" s="713">
        <v>45291.0</v>
      </c>
      <c r="AB19" s="490" t="s">
        <v>3062</v>
      </c>
      <c r="AC19" s="510" t="s">
        <v>3063</v>
      </c>
      <c r="AD19" s="686">
        <f>IF(LEN(TRIM(AC9))=0,0,LEN(TRIM(AC9))-LEN(SUBSTITUTE(AC9," ",""))+1)</f>
        <v>22</v>
      </c>
      <c r="AE19" s="490" t="s">
        <v>3064</v>
      </c>
      <c r="AF19" s="369"/>
      <c r="AG19" s="369"/>
      <c r="AH19" s="369"/>
      <c r="AI19" s="490"/>
      <c r="AJ19" s="28"/>
      <c r="AK19" s="28"/>
      <c r="AL19" s="28"/>
      <c r="AM19" s="28"/>
      <c r="AN19" s="28"/>
      <c r="AO19" s="28"/>
      <c r="AP19" s="28"/>
      <c r="AQ19" s="28"/>
      <c r="AR19" s="28"/>
      <c r="AS19" s="28"/>
      <c r="AT19" s="28"/>
      <c r="AU19" s="28"/>
      <c r="AV19" s="28"/>
      <c r="AW19" s="28"/>
      <c r="AX19" s="28"/>
      <c r="AY19" s="28"/>
      <c r="AZ19" s="28"/>
      <c r="BA19" s="28"/>
      <c r="BB19" s="28"/>
      <c r="BC19" s="28"/>
    </row>
    <row r="20" ht="11.25" customHeight="1">
      <c r="A20" s="326">
        <v>1019.0</v>
      </c>
      <c r="B20" s="716" t="s">
        <v>36</v>
      </c>
      <c r="C20" s="716" t="s">
        <v>2878</v>
      </c>
      <c r="D20" s="717" t="s">
        <v>3065</v>
      </c>
      <c r="E20" s="716" t="s">
        <v>812</v>
      </c>
      <c r="F20" s="718" t="s">
        <v>3066</v>
      </c>
      <c r="G20" s="717" t="s">
        <v>2421</v>
      </c>
      <c r="H20" s="717" t="s">
        <v>3013</v>
      </c>
      <c r="I20" s="718" t="s">
        <v>3067</v>
      </c>
      <c r="J20" s="717"/>
      <c r="K20" s="717" t="s">
        <v>3068</v>
      </c>
      <c r="L20" s="719" t="s">
        <v>103</v>
      </c>
      <c r="M20" s="719" t="s">
        <v>618</v>
      </c>
      <c r="N20" s="719" t="s">
        <v>3069</v>
      </c>
      <c r="O20" s="716" t="s">
        <v>3070</v>
      </c>
      <c r="P20" s="720">
        <v>45.6316667429544</v>
      </c>
      <c r="Q20" s="720">
        <v>-79.1151241592956</v>
      </c>
      <c r="R20" s="721">
        <v>20.0</v>
      </c>
      <c r="S20" s="722">
        <v>48000.0</v>
      </c>
      <c r="T20" s="717" t="s">
        <v>3071</v>
      </c>
      <c r="U20" s="723" t="s">
        <v>3065</v>
      </c>
      <c r="V20" s="718" t="s">
        <v>3067</v>
      </c>
      <c r="W20" s="723" t="s">
        <v>2664</v>
      </c>
      <c r="X20" s="719" t="s">
        <v>103</v>
      </c>
      <c r="Y20" s="719" t="s">
        <v>618</v>
      </c>
      <c r="Z20" s="724" t="s">
        <v>486</v>
      </c>
      <c r="AA20" s="724">
        <v>45688.0</v>
      </c>
      <c r="AB20" s="717" t="s">
        <v>454</v>
      </c>
      <c r="AC20" s="669" t="s">
        <v>3072</v>
      </c>
      <c r="AD20" s="725">
        <f t="shared" ref="AD20:AD94" si="2">IF(LEN(TRIM(AC20))=0,0,LEN(TRIM(AC20))-LEN(SUBSTITUTE(AC20," ",""))+1)</f>
        <v>22</v>
      </c>
      <c r="AE20" s="726" t="s">
        <v>3073</v>
      </c>
      <c r="AF20" s="727" t="s">
        <v>3074</v>
      </c>
      <c r="AG20" s="728" t="s">
        <v>3075</v>
      </c>
      <c r="AH20" s="729" t="s">
        <v>3070</v>
      </c>
      <c r="AI20" s="730"/>
      <c r="AJ20" s="731"/>
      <c r="AK20" s="731"/>
      <c r="AL20" s="731"/>
      <c r="AM20" s="731"/>
      <c r="AN20" s="731"/>
      <c r="AO20" s="731"/>
      <c r="AP20" s="731"/>
      <c r="AQ20" s="731"/>
      <c r="AR20" s="731"/>
      <c r="AS20" s="731"/>
      <c r="AT20" s="731"/>
      <c r="AU20" s="731"/>
      <c r="AV20" s="731"/>
      <c r="AW20" s="731"/>
      <c r="AX20" s="731"/>
      <c r="AY20" s="731"/>
      <c r="AZ20" s="731"/>
      <c r="BA20" s="731"/>
      <c r="BB20" s="731"/>
      <c r="BC20" s="731"/>
    </row>
    <row r="21" ht="162.75" customHeight="1">
      <c r="A21" s="326">
        <v>1020.0</v>
      </c>
      <c r="B21" s="535" t="s">
        <v>36</v>
      </c>
      <c r="C21" s="535" t="s">
        <v>2878</v>
      </c>
      <c r="D21" s="694" t="s">
        <v>3076</v>
      </c>
      <c r="E21" s="535" t="s">
        <v>812</v>
      </c>
      <c r="F21" s="694" t="s">
        <v>3076</v>
      </c>
      <c r="G21" s="510" t="s">
        <v>2880</v>
      </c>
      <c r="H21" s="510" t="s">
        <v>3077</v>
      </c>
      <c r="I21" s="542" t="s">
        <v>3078</v>
      </c>
      <c r="J21" s="510" t="s">
        <v>3079</v>
      </c>
      <c r="K21" s="510" t="s">
        <v>3080</v>
      </c>
      <c r="L21" s="657" t="s">
        <v>60</v>
      </c>
      <c r="M21" s="657" t="s">
        <v>420</v>
      </c>
      <c r="N21" s="657">
        <v>37066.0</v>
      </c>
      <c r="O21" s="535" t="s">
        <v>3081</v>
      </c>
      <c r="P21" s="537">
        <v>36.3722062894531</v>
      </c>
      <c r="Q21" s="537">
        <v>-86.4224575576703</v>
      </c>
      <c r="R21" s="666">
        <v>220.0</v>
      </c>
      <c r="S21" s="667">
        <v>250000.0</v>
      </c>
      <c r="T21" s="510" t="s">
        <v>3082</v>
      </c>
      <c r="U21" s="510" t="s">
        <v>3083</v>
      </c>
      <c r="V21" s="668" t="s">
        <v>3078</v>
      </c>
      <c r="W21" s="657" t="s">
        <v>3039</v>
      </c>
      <c r="X21" s="657"/>
      <c r="Y21" s="657" t="s">
        <v>2098</v>
      </c>
      <c r="Z21" s="657" t="s">
        <v>453</v>
      </c>
      <c r="AA21" s="660">
        <v>45429.0</v>
      </c>
      <c r="AB21" s="510" t="s">
        <v>454</v>
      </c>
      <c r="AC21" s="732" t="s">
        <v>3084</v>
      </c>
      <c r="AD21" s="686">
        <f t="shared" si="2"/>
        <v>30</v>
      </c>
      <c r="AE21" s="491"/>
      <c r="AF21" s="694" t="s">
        <v>3085</v>
      </c>
      <c r="AG21" s="694" t="s">
        <v>3086</v>
      </c>
      <c r="AH21" s="694" t="s">
        <v>3087</v>
      </c>
      <c r="AI21" s="490"/>
      <c r="AJ21" s="28"/>
      <c r="AK21" s="28"/>
      <c r="AL21" s="28"/>
      <c r="AM21" s="28"/>
      <c r="AN21" s="28"/>
      <c r="AO21" s="28"/>
      <c r="AP21" s="28"/>
      <c r="AQ21" s="28"/>
      <c r="AR21" s="28"/>
      <c r="AS21" s="28"/>
      <c r="AT21" s="28"/>
      <c r="AU21" s="28"/>
      <c r="AV21" s="28"/>
      <c r="AW21" s="28"/>
      <c r="AX21" s="28"/>
      <c r="AY21" s="28"/>
      <c r="AZ21" s="28"/>
      <c r="BA21" s="28"/>
      <c r="BB21" s="28"/>
      <c r="BC21" s="28"/>
    </row>
    <row r="22" ht="11.25" customHeight="1">
      <c r="A22" s="326">
        <v>1021.0</v>
      </c>
      <c r="B22" s="671" t="s">
        <v>36</v>
      </c>
      <c r="C22" s="671" t="s">
        <v>2878</v>
      </c>
      <c r="D22" s="672" t="s">
        <v>3088</v>
      </c>
      <c r="E22" s="535" t="s">
        <v>1209</v>
      </c>
      <c r="F22" s="672" t="s">
        <v>3089</v>
      </c>
      <c r="G22" s="672" t="s">
        <v>2880</v>
      </c>
      <c r="H22" s="672" t="s">
        <v>2942</v>
      </c>
      <c r="I22" s="673" t="s">
        <v>3090</v>
      </c>
      <c r="J22" s="672" t="s">
        <v>3091</v>
      </c>
      <c r="K22" s="672" t="s">
        <v>3092</v>
      </c>
      <c r="L22" s="675" t="s">
        <v>22</v>
      </c>
      <c r="M22" s="675" t="s">
        <v>618</v>
      </c>
      <c r="N22" s="675" t="s">
        <v>3093</v>
      </c>
      <c r="O22" s="671" t="s">
        <v>3094</v>
      </c>
      <c r="P22" s="676">
        <v>48.2138169140466</v>
      </c>
      <c r="Q22" s="676">
        <v>-78.8283340022725</v>
      </c>
      <c r="R22" s="733">
        <v>640.0</v>
      </c>
      <c r="S22" s="678">
        <v>40000.0</v>
      </c>
      <c r="T22" s="510" t="s">
        <v>3049</v>
      </c>
      <c r="U22" s="679" t="s">
        <v>3088</v>
      </c>
      <c r="V22" s="680" t="s">
        <v>3095</v>
      </c>
      <c r="W22" s="679" t="s">
        <v>3096</v>
      </c>
      <c r="X22" s="675" t="s">
        <v>3097</v>
      </c>
      <c r="Y22" s="657" t="s">
        <v>3098</v>
      </c>
      <c r="Z22" s="675" t="s">
        <v>498</v>
      </c>
      <c r="AA22" s="681">
        <v>44421.0</v>
      </c>
      <c r="AB22" s="672" t="s">
        <v>3099</v>
      </c>
      <c r="AC22" s="734" t="s">
        <v>3100</v>
      </c>
      <c r="AD22" s="716">
        <f t="shared" si="2"/>
        <v>30</v>
      </c>
      <c r="AE22" s="672"/>
      <c r="AF22" s="491"/>
      <c r="AG22" s="491"/>
      <c r="AH22" s="491"/>
      <c r="AI22" s="490"/>
      <c r="AJ22" s="28"/>
      <c r="AK22" s="28"/>
      <c r="AL22" s="28"/>
      <c r="AM22" s="28"/>
      <c r="AN22" s="28"/>
      <c r="AO22" s="28"/>
      <c r="AP22" s="28"/>
      <c r="AQ22" s="28"/>
      <c r="AR22" s="28"/>
      <c r="AS22" s="28"/>
      <c r="AT22" s="28"/>
      <c r="AU22" s="28"/>
      <c r="AV22" s="28"/>
      <c r="AW22" s="28"/>
      <c r="AX22" s="28"/>
      <c r="AY22" s="28"/>
      <c r="AZ22" s="28"/>
      <c r="BA22" s="28"/>
      <c r="BB22" s="28"/>
      <c r="BC22" s="28"/>
    </row>
    <row r="23" ht="106.5" customHeight="1">
      <c r="A23" s="326">
        <v>1022.0</v>
      </c>
      <c r="B23" s="535" t="s">
        <v>36</v>
      </c>
      <c r="C23" s="535" t="s">
        <v>2878</v>
      </c>
      <c r="D23" s="510" t="s">
        <v>3088</v>
      </c>
      <c r="E23" s="535" t="s">
        <v>1209</v>
      </c>
      <c r="F23" s="510" t="s">
        <v>3089</v>
      </c>
      <c r="G23" s="510" t="s">
        <v>2880</v>
      </c>
      <c r="H23" s="510" t="s">
        <v>3101</v>
      </c>
      <c r="I23" s="665" t="s">
        <v>3090</v>
      </c>
      <c r="J23" s="510" t="s">
        <v>3091</v>
      </c>
      <c r="K23" s="510" t="s">
        <v>3092</v>
      </c>
      <c r="L23" s="657" t="s">
        <v>22</v>
      </c>
      <c r="M23" s="657" t="s">
        <v>618</v>
      </c>
      <c r="N23" s="657" t="s">
        <v>3093</v>
      </c>
      <c r="O23" s="535" t="s">
        <v>3094</v>
      </c>
      <c r="P23" s="537">
        <v>48.2138169140466</v>
      </c>
      <c r="Q23" s="537">
        <v>-78.8283340022725</v>
      </c>
      <c r="R23" s="666">
        <v>640.0</v>
      </c>
      <c r="S23" s="667">
        <v>827.0</v>
      </c>
      <c r="T23" s="510" t="s">
        <v>3102</v>
      </c>
      <c r="U23" s="522" t="s">
        <v>3088</v>
      </c>
      <c r="V23" s="668" t="s">
        <v>3095</v>
      </c>
      <c r="W23" s="522" t="s">
        <v>3096</v>
      </c>
      <c r="X23" s="657" t="s">
        <v>3097</v>
      </c>
      <c r="Y23" s="657" t="s">
        <v>3098</v>
      </c>
      <c r="Z23" s="657" t="s">
        <v>498</v>
      </c>
      <c r="AA23" s="660">
        <v>44421.0</v>
      </c>
      <c r="AB23" s="510" t="s">
        <v>3103</v>
      </c>
      <c r="AC23" s="510" t="s">
        <v>3100</v>
      </c>
      <c r="AD23" s="686">
        <f t="shared" si="2"/>
        <v>30</v>
      </c>
      <c r="AE23" s="510" t="s">
        <v>3104</v>
      </c>
      <c r="AF23" s="491"/>
      <c r="AG23" s="491"/>
      <c r="AH23" s="491"/>
      <c r="AI23" s="490"/>
      <c r="AJ23" s="28"/>
      <c r="AK23" s="28"/>
      <c r="AL23" s="28"/>
      <c r="AM23" s="28"/>
      <c r="AN23" s="28"/>
      <c r="AO23" s="28"/>
      <c r="AP23" s="28"/>
      <c r="AQ23" s="28"/>
      <c r="AR23" s="28"/>
      <c r="AS23" s="28"/>
      <c r="AT23" s="28"/>
      <c r="AU23" s="28"/>
      <c r="AV23" s="28"/>
      <c r="AW23" s="28"/>
      <c r="AX23" s="28"/>
      <c r="AY23" s="28"/>
      <c r="AZ23" s="28"/>
      <c r="BA23" s="28"/>
      <c r="BB23" s="28"/>
      <c r="BC23" s="28"/>
    </row>
    <row r="24" ht="11.25" customHeight="1">
      <c r="A24" s="326">
        <v>1023.0</v>
      </c>
      <c r="B24" s="535" t="s">
        <v>36</v>
      </c>
      <c r="C24" s="535" t="s">
        <v>2878</v>
      </c>
      <c r="D24" s="510" t="s">
        <v>3088</v>
      </c>
      <c r="E24" s="535" t="s">
        <v>1209</v>
      </c>
      <c r="F24" s="510" t="s">
        <v>3105</v>
      </c>
      <c r="G24" s="510" t="s">
        <v>2880</v>
      </c>
      <c r="H24" s="510" t="s">
        <v>3106</v>
      </c>
      <c r="I24" s="665" t="s">
        <v>3107</v>
      </c>
      <c r="J24" s="510" t="s">
        <v>3108</v>
      </c>
      <c r="K24" s="510" t="s">
        <v>3109</v>
      </c>
      <c r="L24" s="657" t="s">
        <v>103</v>
      </c>
      <c r="M24" s="657" t="s">
        <v>618</v>
      </c>
      <c r="N24" s="657" t="s">
        <v>3110</v>
      </c>
      <c r="O24" s="535" t="s">
        <v>3111</v>
      </c>
      <c r="P24" s="537">
        <v>46.5869311328918</v>
      </c>
      <c r="Q24" s="537">
        <v>-80.7699224862622</v>
      </c>
      <c r="R24" s="666">
        <v>1200.0</v>
      </c>
      <c r="S24" s="667">
        <v>75695.0</v>
      </c>
      <c r="T24" s="510" t="s">
        <v>3112</v>
      </c>
      <c r="U24" s="522" t="s">
        <v>3088</v>
      </c>
      <c r="V24" s="668" t="s">
        <v>3095</v>
      </c>
      <c r="W24" s="522" t="s">
        <v>3096</v>
      </c>
      <c r="X24" s="657" t="s">
        <v>3097</v>
      </c>
      <c r="Y24" s="657" t="s">
        <v>3098</v>
      </c>
      <c r="Z24" s="657" t="s">
        <v>498</v>
      </c>
      <c r="AA24" s="660">
        <v>44421.0</v>
      </c>
      <c r="AB24" s="510" t="s">
        <v>3113</v>
      </c>
      <c r="AC24" s="669" t="s">
        <v>3100</v>
      </c>
      <c r="AD24" s="716">
        <f t="shared" si="2"/>
        <v>30</v>
      </c>
      <c r="AE24" s="510" t="s">
        <v>3114</v>
      </c>
      <c r="AF24" s="491"/>
      <c r="AG24" s="491"/>
      <c r="AH24" s="491"/>
      <c r="AI24" s="490"/>
      <c r="AJ24" s="28"/>
      <c r="AK24" s="28"/>
      <c r="AL24" s="28"/>
      <c r="AM24" s="28"/>
      <c r="AN24" s="28"/>
      <c r="AO24" s="28"/>
      <c r="AP24" s="28"/>
      <c r="AQ24" s="28"/>
      <c r="AR24" s="28"/>
      <c r="AS24" s="28"/>
      <c r="AT24" s="28"/>
      <c r="AU24" s="28"/>
      <c r="AV24" s="28"/>
      <c r="AW24" s="28"/>
      <c r="AX24" s="28"/>
      <c r="AY24" s="28"/>
      <c r="AZ24" s="28"/>
      <c r="BA24" s="28"/>
      <c r="BB24" s="28"/>
      <c r="BC24" s="28"/>
    </row>
    <row r="25" ht="11.25" customHeight="1">
      <c r="A25" s="326">
        <v>1024.0</v>
      </c>
      <c r="B25" s="535" t="s">
        <v>149</v>
      </c>
      <c r="C25" s="535" t="s">
        <v>2878</v>
      </c>
      <c r="D25" s="510" t="s">
        <v>3115</v>
      </c>
      <c r="E25" s="535" t="s">
        <v>812</v>
      </c>
      <c r="F25" s="510" t="s">
        <v>3116</v>
      </c>
      <c r="G25" s="510" t="s">
        <v>2421</v>
      </c>
      <c r="H25" s="510" t="s">
        <v>3117</v>
      </c>
      <c r="I25" s="542" t="s">
        <v>3118</v>
      </c>
      <c r="J25" s="510"/>
      <c r="K25" s="510" t="s">
        <v>3119</v>
      </c>
      <c r="L25" s="657" t="s">
        <v>3120</v>
      </c>
      <c r="M25" s="657" t="s">
        <v>420</v>
      </c>
      <c r="N25" s="657"/>
      <c r="O25" s="535"/>
      <c r="P25" s="537">
        <v>64.5124320095496</v>
      </c>
      <c r="Q25" s="537">
        <v>-165.426964405191</v>
      </c>
      <c r="R25" s="685" t="s">
        <v>1433</v>
      </c>
      <c r="S25" s="667">
        <f>60000*0.95</f>
        <v>57000</v>
      </c>
      <c r="T25" s="510" t="s">
        <v>3071</v>
      </c>
      <c r="U25" s="522" t="s">
        <v>3115</v>
      </c>
      <c r="V25" s="668" t="s">
        <v>3118</v>
      </c>
      <c r="W25" s="522" t="s">
        <v>3121</v>
      </c>
      <c r="X25" s="657" t="s">
        <v>3120</v>
      </c>
      <c r="Y25" s="657" t="s">
        <v>420</v>
      </c>
      <c r="Z25" s="657" t="s">
        <v>498</v>
      </c>
      <c r="AA25" s="660">
        <v>45095.0</v>
      </c>
      <c r="AB25" s="510" t="s">
        <v>3122</v>
      </c>
      <c r="AC25" s="510" t="s">
        <v>3123</v>
      </c>
      <c r="AD25" s="686">
        <f t="shared" si="2"/>
        <v>22</v>
      </c>
      <c r="AE25" s="510" t="s">
        <v>3124</v>
      </c>
      <c r="AF25" s="491"/>
      <c r="AG25" s="491"/>
      <c r="AH25" s="491"/>
      <c r="AI25" s="490"/>
      <c r="AJ25" s="28"/>
      <c r="AK25" s="28"/>
      <c r="AL25" s="28"/>
      <c r="AM25" s="28"/>
      <c r="AN25" s="28"/>
      <c r="AO25" s="28"/>
      <c r="AP25" s="28"/>
      <c r="AQ25" s="28"/>
      <c r="AR25" s="28"/>
      <c r="AS25" s="28"/>
      <c r="AT25" s="28"/>
      <c r="AU25" s="28"/>
      <c r="AV25" s="28"/>
      <c r="AW25" s="28"/>
      <c r="AX25" s="28"/>
      <c r="AY25" s="28"/>
      <c r="AZ25" s="28"/>
      <c r="BA25" s="28"/>
      <c r="BB25" s="28"/>
      <c r="BC25" s="28"/>
    </row>
    <row r="26" ht="11.25" customHeight="1">
      <c r="A26" s="326">
        <v>1025.0</v>
      </c>
      <c r="B26" s="535" t="s">
        <v>149</v>
      </c>
      <c r="C26" s="535" t="s">
        <v>2878</v>
      </c>
      <c r="D26" s="510" t="s">
        <v>3125</v>
      </c>
      <c r="E26" s="535" t="s">
        <v>812</v>
      </c>
      <c r="F26" s="510" t="s">
        <v>3126</v>
      </c>
      <c r="G26" s="510" t="s">
        <v>2880</v>
      </c>
      <c r="H26" s="510" t="s">
        <v>2921</v>
      </c>
      <c r="I26" s="735" t="s">
        <v>3127</v>
      </c>
      <c r="J26" s="510" t="s">
        <v>3128</v>
      </c>
      <c r="K26" s="510" t="s">
        <v>3129</v>
      </c>
      <c r="L26" s="657" t="s">
        <v>103</v>
      </c>
      <c r="M26" s="657" t="s">
        <v>618</v>
      </c>
      <c r="N26" s="657"/>
      <c r="O26" s="535"/>
      <c r="P26" s="684">
        <v>48.382221</v>
      </c>
      <c r="Q26" s="684">
        <v>-89.2461</v>
      </c>
      <c r="R26" s="666"/>
      <c r="S26" s="667"/>
      <c r="T26" s="510"/>
      <c r="U26" s="510" t="s">
        <v>3125</v>
      </c>
      <c r="V26" s="715" t="s">
        <v>3130</v>
      </c>
      <c r="W26" s="522" t="s">
        <v>3131</v>
      </c>
      <c r="X26" s="657" t="s">
        <v>297</v>
      </c>
      <c r="Y26" s="657" t="s">
        <v>1086</v>
      </c>
      <c r="Z26" s="657" t="s">
        <v>498</v>
      </c>
      <c r="AA26" s="660">
        <v>45305.0</v>
      </c>
      <c r="AB26" s="736" t="s">
        <v>3132</v>
      </c>
      <c r="AC26" s="696" t="s">
        <v>3133</v>
      </c>
      <c r="AD26" s="535">
        <f t="shared" si="2"/>
        <v>24</v>
      </c>
      <c r="AE26" s="510" t="s">
        <v>3134</v>
      </c>
      <c r="AF26" s="491"/>
      <c r="AG26" s="491"/>
      <c r="AH26" s="491"/>
      <c r="AI26" s="490"/>
      <c r="AJ26" s="28"/>
      <c r="AK26" s="28"/>
      <c r="AL26" s="28"/>
      <c r="AM26" s="28"/>
      <c r="AN26" s="28"/>
      <c r="AO26" s="28"/>
      <c r="AP26" s="28"/>
      <c r="AQ26" s="28"/>
      <c r="AR26" s="28"/>
      <c r="AS26" s="28"/>
      <c r="AT26" s="28"/>
      <c r="AU26" s="28"/>
      <c r="AV26" s="28"/>
      <c r="AW26" s="28"/>
      <c r="AX26" s="28"/>
      <c r="AY26" s="28"/>
      <c r="AZ26" s="28"/>
      <c r="BA26" s="28"/>
      <c r="BB26" s="28"/>
      <c r="BC26" s="28"/>
    </row>
    <row r="27" ht="11.25" customHeight="1">
      <c r="A27" s="326">
        <v>1026.0</v>
      </c>
      <c r="B27" s="535" t="s">
        <v>149</v>
      </c>
      <c r="C27" s="535" t="s">
        <v>2878</v>
      </c>
      <c r="D27" s="510" t="s">
        <v>3135</v>
      </c>
      <c r="E27" s="535" t="s">
        <v>812</v>
      </c>
      <c r="F27" s="510" t="s">
        <v>3136</v>
      </c>
      <c r="G27" s="510" t="s">
        <v>2880</v>
      </c>
      <c r="H27" s="510" t="s">
        <v>2942</v>
      </c>
      <c r="I27" s="542" t="s">
        <v>3137</v>
      </c>
      <c r="J27" s="510"/>
      <c r="K27" s="510" t="s">
        <v>3138</v>
      </c>
      <c r="L27" s="657" t="s">
        <v>245</v>
      </c>
      <c r="M27" s="657" t="s">
        <v>618</v>
      </c>
      <c r="N27" s="657" t="s">
        <v>3139</v>
      </c>
      <c r="O27" s="535"/>
      <c r="P27" s="537">
        <v>58.4744105423056</v>
      </c>
      <c r="Q27" s="537">
        <v>-128.852631888223</v>
      </c>
      <c r="R27" s="666">
        <v>9.0</v>
      </c>
      <c r="S27" s="667">
        <v>33000.0</v>
      </c>
      <c r="T27" s="510" t="s">
        <v>3049</v>
      </c>
      <c r="U27" s="510" t="s">
        <v>3140</v>
      </c>
      <c r="V27" s="542" t="s">
        <v>3141</v>
      </c>
      <c r="W27" s="510" t="s">
        <v>3142</v>
      </c>
      <c r="X27" s="535" t="s">
        <v>3143</v>
      </c>
      <c r="Y27" s="535" t="s">
        <v>3144</v>
      </c>
      <c r="Z27" s="657" t="s">
        <v>498</v>
      </c>
      <c r="AA27" s="660">
        <v>45095.0</v>
      </c>
      <c r="AB27" s="510" t="s">
        <v>3145</v>
      </c>
      <c r="AC27" s="717" t="s">
        <v>3146</v>
      </c>
      <c r="AD27" s="716">
        <f t="shared" si="2"/>
        <v>23</v>
      </c>
      <c r="AE27" s="510" t="s">
        <v>3147</v>
      </c>
      <c r="AF27" s="491"/>
      <c r="AG27" s="491"/>
      <c r="AH27" s="491"/>
      <c r="AI27" s="490"/>
      <c r="AJ27" s="28"/>
      <c r="AK27" s="28"/>
      <c r="AL27" s="28"/>
      <c r="AM27" s="28"/>
      <c r="AN27" s="28"/>
      <c r="AO27" s="28"/>
      <c r="AP27" s="28"/>
      <c r="AQ27" s="28"/>
      <c r="AR27" s="28"/>
      <c r="AS27" s="28"/>
      <c r="AT27" s="28"/>
      <c r="AU27" s="28"/>
      <c r="AV27" s="28"/>
      <c r="AW27" s="28"/>
      <c r="AX27" s="28"/>
      <c r="AY27" s="28"/>
      <c r="AZ27" s="28"/>
      <c r="BA27" s="28"/>
      <c r="BB27" s="28"/>
      <c r="BC27" s="28"/>
    </row>
    <row r="28" ht="11.25" customHeight="1">
      <c r="A28" s="326">
        <v>1027.0</v>
      </c>
      <c r="B28" s="535" t="s">
        <v>149</v>
      </c>
      <c r="C28" s="535" t="s">
        <v>2878</v>
      </c>
      <c r="D28" s="510" t="s">
        <v>3135</v>
      </c>
      <c r="E28" s="535" t="s">
        <v>812</v>
      </c>
      <c r="F28" s="510" t="s">
        <v>3136</v>
      </c>
      <c r="G28" s="510" t="s">
        <v>2880</v>
      </c>
      <c r="H28" s="510" t="s">
        <v>3101</v>
      </c>
      <c r="I28" s="542" t="s">
        <v>3137</v>
      </c>
      <c r="J28" s="510"/>
      <c r="K28" s="510" t="s">
        <v>3138</v>
      </c>
      <c r="L28" s="657" t="s">
        <v>245</v>
      </c>
      <c r="M28" s="657" t="s">
        <v>618</v>
      </c>
      <c r="N28" s="657" t="s">
        <v>3139</v>
      </c>
      <c r="O28" s="535"/>
      <c r="P28" s="537">
        <v>58.4744105423056</v>
      </c>
      <c r="Q28" s="537">
        <v>-128.852631888223</v>
      </c>
      <c r="R28" s="666">
        <v>9.0</v>
      </c>
      <c r="S28" s="667">
        <v>1800.0</v>
      </c>
      <c r="T28" s="510" t="s">
        <v>3102</v>
      </c>
      <c r="U28" s="510" t="s">
        <v>3140</v>
      </c>
      <c r="V28" s="542" t="s">
        <v>3141</v>
      </c>
      <c r="W28" s="510" t="s">
        <v>3142</v>
      </c>
      <c r="X28" s="535" t="s">
        <v>3143</v>
      </c>
      <c r="Y28" s="535" t="s">
        <v>3144</v>
      </c>
      <c r="Z28" s="657" t="s">
        <v>498</v>
      </c>
      <c r="AA28" s="660">
        <v>45095.0</v>
      </c>
      <c r="AB28" s="510" t="s">
        <v>3145</v>
      </c>
      <c r="AC28" s="696" t="s">
        <v>3146</v>
      </c>
      <c r="AD28" s="662">
        <f t="shared" si="2"/>
        <v>23</v>
      </c>
      <c r="AE28" s="510" t="s">
        <v>3147</v>
      </c>
      <c r="AF28" s="491"/>
      <c r="AG28" s="491"/>
      <c r="AH28" s="491"/>
      <c r="AI28" s="490"/>
      <c r="AJ28" s="28"/>
      <c r="AK28" s="28"/>
      <c r="AL28" s="28"/>
      <c r="AM28" s="28"/>
      <c r="AN28" s="28"/>
      <c r="AO28" s="28"/>
      <c r="AP28" s="28"/>
      <c r="AQ28" s="28"/>
      <c r="AR28" s="28"/>
      <c r="AS28" s="28"/>
      <c r="AT28" s="28"/>
      <c r="AU28" s="28"/>
      <c r="AV28" s="28"/>
      <c r="AW28" s="28"/>
      <c r="AX28" s="28"/>
      <c r="AY28" s="28"/>
      <c r="AZ28" s="28"/>
      <c r="BA28" s="28"/>
      <c r="BB28" s="28"/>
      <c r="BC28" s="28"/>
    </row>
    <row r="29" ht="11.25" customHeight="1">
      <c r="A29" s="326">
        <v>1028.0</v>
      </c>
      <c r="B29" s="535" t="s">
        <v>36</v>
      </c>
      <c r="C29" s="535" t="s">
        <v>2878</v>
      </c>
      <c r="D29" s="510" t="s">
        <v>3148</v>
      </c>
      <c r="E29" s="535" t="s">
        <v>1209</v>
      </c>
      <c r="F29" s="510" t="s">
        <v>3149</v>
      </c>
      <c r="G29" s="510" t="s">
        <v>2421</v>
      </c>
      <c r="H29" s="510" t="s">
        <v>3150</v>
      </c>
      <c r="I29" s="542" t="s">
        <v>3151</v>
      </c>
      <c r="J29" s="510" t="s">
        <v>3152</v>
      </c>
      <c r="K29" s="510" t="s">
        <v>3153</v>
      </c>
      <c r="L29" s="657" t="s">
        <v>263</v>
      </c>
      <c r="M29" s="657" t="s">
        <v>420</v>
      </c>
      <c r="N29" s="657">
        <v>84601.0</v>
      </c>
      <c r="O29" s="535" t="s">
        <v>3154</v>
      </c>
      <c r="P29" s="537">
        <v>40.2249803208373</v>
      </c>
      <c r="Q29" s="537">
        <v>-111.713837003827</v>
      </c>
      <c r="R29" s="737">
        <v>11.0</v>
      </c>
      <c r="S29" s="667">
        <v>2000.0</v>
      </c>
      <c r="T29" s="522" t="s">
        <v>3155</v>
      </c>
      <c r="U29" s="510" t="s">
        <v>3148</v>
      </c>
      <c r="V29" s="522" t="s">
        <v>3151</v>
      </c>
      <c r="W29" s="510" t="s">
        <v>3153</v>
      </c>
      <c r="X29" s="535" t="s">
        <v>263</v>
      </c>
      <c r="Y29" s="535" t="s">
        <v>420</v>
      </c>
      <c r="Z29" s="657" t="s">
        <v>498</v>
      </c>
      <c r="AA29" s="660">
        <v>45289.0</v>
      </c>
      <c r="AB29" s="510" t="s">
        <v>3156</v>
      </c>
      <c r="AC29" s="717" t="s">
        <v>3157</v>
      </c>
      <c r="AD29" s="716">
        <f t="shared" si="2"/>
        <v>28</v>
      </c>
      <c r="AE29" s="510" t="s">
        <v>3158</v>
      </c>
      <c r="AF29" s="491"/>
      <c r="AG29" s="491"/>
      <c r="AH29" s="491"/>
      <c r="AI29" s="490"/>
      <c r="AJ29" s="28"/>
      <c r="AK29" s="28"/>
      <c r="AL29" s="28"/>
      <c r="AM29" s="28"/>
      <c r="AN29" s="28"/>
      <c r="AO29" s="28"/>
      <c r="AP29" s="28"/>
      <c r="AQ29" s="28"/>
      <c r="AR29" s="28"/>
      <c r="AS29" s="28"/>
      <c r="AT29" s="28"/>
      <c r="AU29" s="28"/>
      <c r="AV29" s="28"/>
      <c r="AW29" s="28"/>
      <c r="AX29" s="28"/>
      <c r="AY29" s="28"/>
      <c r="AZ29" s="28"/>
      <c r="BA29" s="28"/>
      <c r="BB29" s="28"/>
      <c r="BC29" s="28"/>
    </row>
    <row r="30" ht="11.25" customHeight="1">
      <c r="A30" s="326">
        <v>1029.0</v>
      </c>
      <c r="B30" s="671" t="s">
        <v>55</v>
      </c>
      <c r="C30" s="671" t="s">
        <v>2878</v>
      </c>
      <c r="D30" s="672" t="s">
        <v>3159</v>
      </c>
      <c r="E30" s="671" t="s">
        <v>812</v>
      </c>
      <c r="F30" s="672" t="s">
        <v>3160</v>
      </c>
      <c r="G30" s="672" t="s">
        <v>2880</v>
      </c>
      <c r="H30" s="672" t="s">
        <v>3101</v>
      </c>
      <c r="I30" s="691" t="s">
        <v>3161</v>
      </c>
      <c r="J30" s="672"/>
      <c r="K30" s="672" t="s">
        <v>3162</v>
      </c>
      <c r="L30" s="675" t="s">
        <v>1338</v>
      </c>
      <c r="M30" s="675" t="s">
        <v>420</v>
      </c>
      <c r="N30" s="657"/>
      <c r="O30" s="535" t="s">
        <v>3163</v>
      </c>
      <c r="P30" s="676">
        <v>45.1306766849941</v>
      </c>
      <c r="Q30" s="676">
        <v>-114.3615808717</v>
      </c>
      <c r="R30" s="733">
        <v>38.0</v>
      </c>
      <c r="S30" s="678">
        <v>1915.0</v>
      </c>
      <c r="T30" s="510" t="s">
        <v>3049</v>
      </c>
      <c r="U30" s="679" t="s">
        <v>3159</v>
      </c>
      <c r="V30" s="691" t="s">
        <v>3164</v>
      </c>
      <c r="W30" s="679" t="s">
        <v>3165</v>
      </c>
      <c r="X30" s="675" t="s">
        <v>3166</v>
      </c>
      <c r="Y30" s="675" t="s">
        <v>1086</v>
      </c>
      <c r="Z30" s="675" t="s">
        <v>498</v>
      </c>
      <c r="AA30" s="681">
        <v>45092.0</v>
      </c>
      <c r="AB30" s="510" t="s">
        <v>3167</v>
      </c>
      <c r="AC30" s="696" t="s">
        <v>3168</v>
      </c>
      <c r="AD30" s="662">
        <f t="shared" si="2"/>
        <v>28</v>
      </c>
      <c r="AE30" s="510" t="s">
        <v>3169</v>
      </c>
      <c r="AF30" s="491"/>
      <c r="AG30" s="491"/>
      <c r="AH30" s="491"/>
      <c r="AI30" s="490"/>
      <c r="AJ30" s="28"/>
      <c r="AK30" s="28"/>
      <c r="AL30" s="28"/>
      <c r="AM30" s="28"/>
      <c r="AN30" s="28"/>
      <c r="AO30" s="28"/>
      <c r="AP30" s="28"/>
      <c r="AQ30" s="28"/>
      <c r="AR30" s="28"/>
      <c r="AS30" s="28"/>
      <c r="AT30" s="28"/>
      <c r="AU30" s="28"/>
      <c r="AV30" s="28"/>
      <c r="AW30" s="28"/>
      <c r="AX30" s="28"/>
      <c r="AY30" s="28"/>
      <c r="AZ30" s="28"/>
      <c r="BA30" s="28"/>
      <c r="BB30" s="28"/>
      <c r="BC30" s="28"/>
    </row>
    <row r="31" ht="11.25" customHeight="1">
      <c r="A31" s="326">
        <v>1030.0</v>
      </c>
      <c r="B31" s="369" t="s">
        <v>149</v>
      </c>
      <c r="C31" s="369" t="s">
        <v>2878</v>
      </c>
      <c r="D31" s="369" t="s">
        <v>3170</v>
      </c>
      <c r="E31" s="535" t="s">
        <v>812</v>
      </c>
      <c r="F31" s="490" t="s">
        <v>3171</v>
      </c>
      <c r="G31" s="490" t="s">
        <v>2880</v>
      </c>
      <c r="H31" s="490" t="s">
        <v>2881</v>
      </c>
      <c r="I31" s="688" t="s">
        <v>3172</v>
      </c>
      <c r="J31" s="369" t="s">
        <v>3173</v>
      </c>
      <c r="K31" s="369" t="s">
        <v>3174</v>
      </c>
      <c r="L31" s="369" t="s">
        <v>49</v>
      </c>
      <c r="M31" s="369" t="s">
        <v>420</v>
      </c>
      <c r="N31" s="369"/>
      <c r="O31" s="369"/>
      <c r="P31" s="712">
        <v>42.001389</v>
      </c>
      <c r="Q31" s="712">
        <v>-117.996667</v>
      </c>
      <c r="R31" s="369">
        <v>5.0</v>
      </c>
      <c r="S31" s="659">
        <f>21500000/43/5.23</f>
        <v>95602.29446</v>
      </c>
      <c r="T31" s="510" t="s">
        <v>2894</v>
      </c>
      <c r="U31" s="369" t="s">
        <v>3170</v>
      </c>
      <c r="V31" s="688" t="s">
        <v>3172</v>
      </c>
      <c r="W31" s="369" t="s">
        <v>2914</v>
      </c>
      <c r="X31" s="369" t="s">
        <v>2915</v>
      </c>
      <c r="Y31" s="657" t="s">
        <v>1086</v>
      </c>
      <c r="Z31" s="369" t="s">
        <v>498</v>
      </c>
      <c r="AA31" s="690">
        <v>45289.0</v>
      </c>
      <c r="AB31" s="490" t="s">
        <v>3175</v>
      </c>
      <c r="AC31" s="730" t="s">
        <v>3176</v>
      </c>
      <c r="AD31" s="686">
        <f t="shared" si="2"/>
        <v>22</v>
      </c>
      <c r="AE31" s="490" t="s">
        <v>3177</v>
      </c>
      <c r="AF31" s="491"/>
      <c r="AG31" s="491"/>
      <c r="AH31" s="491"/>
      <c r="AI31" s="490"/>
      <c r="AJ31" s="28"/>
      <c r="AK31" s="28"/>
      <c r="AL31" s="28"/>
      <c r="AM31" s="28"/>
      <c r="AN31" s="28"/>
      <c r="AO31" s="28"/>
      <c r="AP31" s="28"/>
      <c r="AQ31" s="28"/>
      <c r="AR31" s="28"/>
      <c r="AS31" s="28"/>
      <c r="AT31" s="28"/>
      <c r="AU31" s="28"/>
      <c r="AV31" s="28"/>
      <c r="AW31" s="28"/>
      <c r="AX31" s="28"/>
      <c r="AY31" s="28"/>
      <c r="AZ31" s="28"/>
      <c r="BA31" s="28"/>
      <c r="BB31" s="28"/>
      <c r="BC31" s="28"/>
    </row>
    <row r="32" ht="11.25" customHeight="1">
      <c r="A32" s="326">
        <v>1031.0</v>
      </c>
      <c r="B32" s="535" t="s">
        <v>149</v>
      </c>
      <c r="C32" s="510" t="s">
        <v>2878</v>
      </c>
      <c r="D32" s="510" t="s">
        <v>3178</v>
      </c>
      <c r="E32" s="535" t="s">
        <v>812</v>
      </c>
      <c r="F32" s="510" t="s">
        <v>3178</v>
      </c>
      <c r="G32" s="510" t="s">
        <v>2880</v>
      </c>
      <c r="H32" s="510" t="s">
        <v>2881</v>
      </c>
      <c r="I32" s="542" t="s">
        <v>3179</v>
      </c>
      <c r="J32" s="510" t="s">
        <v>3180</v>
      </c>
      <c r="K32" s="535" t="s">
        <v>740</v>
      </c>
      <c r="L32" s="510" t="s">
        <v>26</v>
      </c>
      <c r="M32" s="510" t="s">
        <v>420</v>
      </c>
      <c r="N32" s="510">
        <v>94607.0</v>
      </c>
      <c r="O32" s="510" t="s">
        <v>3181</v>
      </c>
      <c r="P32" s="689">
        <v>37.8</v>
      </c>
      <c r="Q32" s="689">
        <v>-122.27</v>
      </c>
      <c r="R32" s="689" t="s">
        <v>2181</v>
      </c>
      <c r="S32" s="689"/>
      <c r="T32" s="510"/>
      <c r="U32" s="510" t="s">
        <v>3178</v>
      </c>
      <c r="V32" s="542" t="s">
        <v>3179</v>
      </c>
      <c r="W32" s="510" t="s">
        <v>740</v>
      </c>
      <c r="X32" s="510" t="s">
        <v>26</v>
      </c>
      <c r="Y32" s="510" t="s">
        <v>420</v>
      </c>
      <c r="Z32" s="510" t="s">
        <v>498</v>
      </c>
      <c r="AA32" s="738">
        <v>44899.0</v>
      </c>
      <c r="AB32" s="510" t="s">
        <v>3182</v>
      </c>
      <c r="AC32" s="696" t="s">
        <v>3183</v>
      </c>
      <c r="AD32" s="662">
        <f t="shared" si="2"/>
        <v>17</v>
      </c>
      <c r="AE32" s="510" t="s">
        <v>3184</v>
      </c>
      <c r="AF32" s="683"/>
      <c r="AG32" s="491"/>
      <c r="AH32" s="491"/>
      <c r="AI32" s="490"/>
      <c r="AJ32" s="28"/>
      <c r="AK32" s="28"/>
      <c r="AL32" s="28"/>
      <c r="AM32" s="28"/>
      <c r="AN32" s="28"/>
      <c r="AO32" s="28"/>
      <c r="AP32" s="28"/>
      <c r="AQ32" s="28"/>
      <c r="AR32" s="28"/>
      <c r="AS32" s="28"/>
      <c r="AT32" s="28"/>
      <c r="AU32" s="28"/>
      <c r="AV32" s="28"/>
      <c r="AW32" s="28"/>
      <c r="AX32" s="28"/>
      <c r="AY32" s="28"/>
      <c r="AZ32" s="28"/>
      <c r="BA32" s="28"/>
      <c r="BB32" s="28"/>
      <c r="BC32" s="28"/>
    </row>
    <row r="33" ht="11.25" customHeight="1">
      <c r="A33" s="326">
        <v>1032.0</v>
      </c>
      <c r="B33" s="535" t="s">
        <v>55</v>
      </c>
      <c r="C33" s="535" t="s">
        <v>2878</v>
      </c>
      <c r="D33" s="510" t="s">
        <v>3185</v>
      </c>
      <c r="E33" s="535" t="s">
        <v>812</v>
      </c>
      <c r="F33" s="510" t="s">
        <v>3186</v>
      </c>
      <c r="G33" s="510" t="s">
        <v>2880</v>
      </c>
      <c r="H33" s="510" t="s">
        <v>2881</v>
      </c>
      <c r="I33" s="542" t="s">
        <v>3187</v>
      </c>
      <c r="J33" s="510" t="s">
        <v>3188</v>
      </c>
      <c r="K33" s="510" t="s">
        <v>3189</v>
      </c>
      <c r="L33" s="657" t="s">
        <v>49</v>
      </c>
      <c r="M33" s="657" t="s">
        <v>420</v>
      </c>
      <c r="N33" s="657"/>
      <c r="O33" s="535" t="s">
        <v>3190</v>
      </c>
      <c r="P33" s="537">
        <v>41.5699754610991</v>
      </c>
      <c r="Q33" s="537">
        <v>-117.785810940654</v>
      </c>
      <c r="R33" s="666">
        <v>65.0</v>
      </c>
      <c r="S33" s="667">
        <v>5640.0</v>
      </c>
      <c r="T33" s="522" t="s">
        <v>2894</v>
      </c>
      <c r="U33" s="510" t="s">
        <v>3191</v>
      </c>
      <c r="V33" s="542" t="s">
        <v>3192</v>
      </c>
      <c r="W33" s="522" t="s">
        <v>921</v>
      </c>
      <c r="X33" s="657" t="s">
        <v>245</v>
      </c>
      <c r="Y33" s="657" t="s">
        <v>618</v>
      </c>
      <c r="Z33" s="657" t="s">
        <v>498</v>
      </c>
      <c r="AA33" s="660">
        <v>45092.0</v>
      </c>
      <c r="AB33" s="510" t="s">
        <v>3193</v>
      </c>
      <c r="AC33" s="717" t="s">
        <v>3194</v>
      </c>
      <c r="AD33" s="686">
        <f t="shared" si="2"/>
        <v>27</v>
      </c>
      <c r="AE33" s="510" t="s">
        <v>3195</v>
      </c>
      <c r="AF33" s="683"/>
      <c r="AG33" s="491"/>
      <c r="AH33" s="491"/>
      <c r="AI33" s="490"/>
      <c r="AJ33" s="28"/>
      <c r="AK33" s="28"/>
      <c r="AL33" s="28"/>
      <c r="AM33" s="28"/>
      <c r="AN33" s="28"/>
      <c r="AO33" s="28"/>
      <c r="AP33" s="28"/>
      <c r="AQ33" s="28"/>
      <c r="AR33" s="28"/>
      <c r="AS33" s="28"/>
      <c r="AT33" s="28"/>
      <c r="AU33" s="28"/>
      <c r="AV33" s="28"/>
      <c r="AW33" s="28"/>
      <c r="AX33" s="28"/>
      <c r="AY33" s="28"/>
      <c r="AZ33" s="28"/>
      <c r="BA33" s="28"/>
      <c r="BB33" s="28"/>
      <c r="BC33" s="28"/>
    </row>
    <row r="34" ht="11.25" customHeight="1">
      <c r="A34" s="326">
        <v>1033.0</v>
      </c>
      <c r="B34" s="716" t="s">
        <v>158</v>
      </c>
      <c r="C34" s="716" t="s">
        <v>2878</v>
      </c>
      <c r="D34" s="717" t="s">
        <v>3196</v>
      </c>
      <c r="E34" s="716" t="s">
        <v>812</v>
      </c>
      <c r="F34" s="717" t="s">
        <v>3197</v>
      </c>
      <c r="G34" s="717" t="s">
        <v>2909</v>
      </c>
      <c r="H34" s="717" t="s">
        <v>3198</v>
      </c>
      <c r="I34" s="739" t="s">
        <v>3199</v>
      </c>
      <c r="J34" s="717"/>
      <c r="K34" s="717" t="s">
        <v>3200</v>
      </c>
      <c r="L34" s="719" t="s">
        <v>90</v>
      </c>
      <c r="M34" s="719" t="s">
        <v>618</v>
      </c>
      <c r="N34" s="719" t="s">
        <v>3201</v>
      </c>
      <c r="O34" s="716"/>
      <c r="P34" s="718">
        <v>54.5</v>
      </c>
      <c r="Q34" s="720">
        <v>-118.5</v>
      </c>
      <c r="R34" s="721">
        <v>4.0</v>
      </c>
      <c r="S34" s="722">
        <v>34005.0</v>
      </c>
      <c r="T34" s="717" t="s">
        <v>2894</v>
      </c>
      <c r="U34" s="717" t="s">
        <v>3196</v>
      </c>
      <c r="V34" s="740" t="s">
        <v>3199</v>
      </c>
      <c r="W34" s="723" t="s">
        <v>2433</v>
      </c>
      <c r="X34" s="719" t="s">
        <v>90</v>
      </c>
      <c r="Y34" s="719" t="s">
        <v>618</v>
      </c>
      <c r="Z34" s="719" t="s">
        <v>486</v>
      </c>
      <c r="AA34" s="724">
        <v>45649.0</v>
      </c>
      <c r="AB34" s="717" t="s">
        <v>3202</v>
      </c>
      <c r="AC34" s="741" t="s">
        <v>3203</v>
      </c>
      <c r="AD34" s="725">
        <f t="shared" si="2"/>
        <v>21</v>
      </c>
      <c r="AE34" s="730" t="s">
        <v>3204</v>
      </c>
      <c r="AF34" s="727"/>
      <c r="AG34" s="742"/>
      <c r="AH34" s="729"/>
      <c r="AI34" s="730"/>
      <c r="AJ34" s="731"/>
      <c r="AK34" s="731"/>
      <c r="AL34" s="731"/>
      <c r="AM34" s="731"/>
      <c r="AN34" s="731"/>
      <c r="AO34" s="731"/>
      <c r="AP34" s="731"/>
      <c r="AQ34" s="731"/>
      <c r="AR34" s="731"/>
      <c r="AS34" s="731"/>
      <c r="AT34" s="731"/>
      <c r="AU34" s="731"/>
      <c r="AV34" s="731"/>
      <c r="AW34" s="731"/>
      <c r="AX34" s="731"/>
      <c r="AY34" s="731"/>
      <c r="AZ34" s="731"/>
      <c r="BA34" s="731"/>
      <c r="BB34" s="731"/>
      <c r="BC34" s="731"/>
    </row>
    <row r="35" ht="11.25" customHeight="1">
      <c r="A35" s="326">
        <v>1034.0</v>
      </c>
      <c r="B35" s="743" t="s">
        <v>158</v>
      </c>
      <c r="C35" s="743" t="s">
        <v>2878</v>
      </c>
      <c r="D35" s="744" t="s">
        <v>3196</v>
      </c>
      <c r="E35" s="743" t="s">
        <v>812</v>
      </c>
      <c r="F35" s="744" t="s">
        <v>3205</v>
      </c>
      <c r="G35" s="744" t="s">
        <v>2909</v>
      </c>
      <c r="H35" s="744" t="s">
        <v>3198</v>
      </c>
      <c r="I35" s="745" t="s">
        <v>3199</v>
      </c>
      <c r="J35" s="744"/>
      <c r="K35" s="744" t="s">
        <v>3206</v>
      </c>
      <c r="L35" s="746" t="s">
        <v>90</v>
      </c>
      <c r="M35" s="746" t="s">
        <v>618</v>
      </c>
      <c r="N35" s="746" t="s">
        <v>3207</v>
      </c>
      <c r="O35" s="743"/>
      <c r="P35" s="747">
        <v>54.4116801652002</v>
      </c>
      <c r="Q35" s="747">
        <v>-116.807765738542</v>
      </c>
      <c r="R35" s="748">
        <v>4.0</v>
      </c>
      <c r="S35" s="749"/>
      <c r="T35" s="744"/>
      <c r="U35" s="744" t="s">
        <v>3196</v>
      </c>
      <c r="V35" s="750" t="s">
        <v>3199</v>
      </c>
      <c r="W35" s="751" t="s">
        <v>2433</v>
      </c>
      <c r="X35" s="746" t="s">
        <v>90</v>
      </c>
      <c r="Y35" s="746" t="s">
        <v>618</v>
      </c>
      <c r="Z35" s="746" t="s">
        <v>486</v>
      </c>
      <c r="AA35" s="752">
        <v>45667.0</v>
      </c>
      <c r="AB35" s="744" t="s">
        <v>3208</v>
      </c>
      <c r="AC35" s="753" t="s">
        <v>3209</v>
      </c>
      <c r="AD35" s="754">
        <f t="shared" si="2"/>
        <v>20</v>
      </c>
      <c r="AE35" s="755" t="s">
        <v>3210</v>
      </c>
      <c r="AF35" s="756"/>
      <c r="AG35" s="757"/>
      <c r="AH35" s="758"/>
      <c r="AI35" s="755"/>
      <c r="AJ35" s="759"/>
      <c r="AK35" s="759"/>
      <c r="AL35" s="759"/>
      <c r="AM35" s="759"/>
      <c r="AN35" s="759"/>
      <c r="AO35" s="759"/>
      <c r="AP35" s="759"/>
      <c r="AQ35" s="759"/>
      <c r="AR35" s="759"/>
      <c r="AS35" s="759"/>
      <c r="AT35" s="759"/>
      <c r="AU35" s="759"/>
      <c r="AV35" s="759"/>
      <c r="AW35" s="759"/>
      <c r="AX35" s="759"/>
      <c r="AY35" s="759"/>
      <c r="AZ35" s="759"/>
      <c r="BA35" s="759"/>
      <c r="BB35" s="759"/>
      <c r="BC35" s="759"/>
    </row>
    <row r="36" ht="11.25" customHeight="1">
      <c r="A36" s="326">
        <v>1035.0</v>
      </c>
      <c r="B36" s="535" t="s">
        <v>36</v>
      </c>
      <c r="C36" s="535" t="s">
        <v>2878</v>
      </c>
      <c r="D36" s="510" t="s">
        <v>3211</v>
      </c>
      <c r="E36" s="535" t="s">
        <v>812</v>
      </c>
      <c r="F36" s="510" t="s">
        <v>3212</v>
      </c>
      <c r="G36" s="510" t="s">
        <v>2880</v>
      </c>
      <c r="H36" s="510" t="s">
        <v>3213</v>
      </c>
      <c r="I36" s="542" t="s">
        <v>3214</v>
      </c>
      <c r="J36" s="510"/>
      <c r="K36" s="510" t="s">
        <v>3215</v>
      </c>
      <c r="L36" s="657" t="s">
        <v>42</v>
      </c>
      <c r="M36" s="657" t="s">
        <v>420</v>
      </c>
      <c r="N36" s="657"/>
      <c r="O36" s="535" t="s">
        <v>3216</v>
      </c>
      <c r="P36" s="537">
        <v>46.7501617056466</v>
      </c>
      <c r="Q36" s="537">
        <v>-87.8999892734919</v>
      </c>
      <c r="R36" s="666">
        <v>200.0</v>
      </c>
      <c r="S36" s="667">
        <v>19000.0</v>
      </c>
      <c r="T36" s="510" t="s">
        <v>3049</v>
      </c>
      <c r="U36" s="522" t="s">
        <v>3211</v>
      </c>
      <c r="V36" s="668" t="s">
        <v>3217</v>
      </c>
      <c r="W36" s="522" t="s">
        <v>2664</v>
      </c>
      <c r="X36" s="657" t="s">
        <v>103</v>
      </c>
      <c r="Y36" s="657" t="s">
        <v>618</v>
      </c>
      <c r="Z36" s="535" t="s">
        <v>498</v>
      </c>
      <c r="AA36" s="660">
        <v>44422.0</v>
      </c>
      <c r="AB36" s="510" t="s">
        <v>3218</v>
      </c>
      <c r="AC36" s="696" t="s">
        <v>3219</v>
      </c>
      <c r="AD36" s="662">
        <f t="shared" si="2"/>
        <v>22</v>
      </c>
      <c r="AE36" s="510" t="s">
        <v>3220</v>
      </c>
      <c r="AF36" s="683"/>
      <c r="AG36" s="491"/>
      <c r="AH36" s="491"/>
      <c r="AI36" s="490"/>
      <c r="AJ36" s="28"/>
      <c r="AK36" s="28"/>
      <c r="AL36" s="28"/>
      <c r="AM36" s="28"/>
      <c r="AN36" s="28"/>
      <c r="AO36" s="28"/>
      <c r="AP36" s="28"/>
      <c r="AQ36" s="28"/>
      <c r="AR36" s="28"/>
      <c r="AS36" s="28"/>
      <c r="AT36" s="28"/>
      <c r="AU36" s="28"/>
      <c r="AV36" s="28"/>
      <c r="AW36" s="28"/>
      <c r="AX36" s="28"/>
      <c r="AY36" s="28"/>
      <c r="AZ36" s="28"/>
      <c r="BA36" s="28"/>
      <c r="BB36" s="28"/>
      <c r="BC36" s="28"/>
    </row>
    <row r="37" ht="11.25" customHeight="1">
      <c r="A37" s="326">
        <v>1036.0</v>
      </c>
      <c r="B37" s="535" t="s">
        <v>36</v>
      </c>
      <c r="C37" s="535" t="s">
        <v>2878</v>
      </c>
      <c r="D37" s="510" t="s">
        <v>3211</v>
      </c>
      <c r="E37" s="535" t="s">
        <v>812</v>
      </c>
      <c r="F37" s="510" t="s">
        <v>3221</v>
      </c>
      <c r="G37" s="510" t="s">
        <v>2880</v>
      </c>
      <c r="H37" s="510" t="s">
        <v>2942</v>
      </c>
      <c r="I37" s="542" t="s">
        <v>3214</v>
      </c>
      <c r="J37" s="510" t="s">
        <v>3222</v>
      </c>
      <c r="K37" s="510" t="s">
        <v>3223</v>
      </c>
      <c r="L37" s="657" t="s">
        <v>42</v>
      </c>
      <c r="M37" s="657" t="s">
        <v>420</v>
      </c>
      <c r="N37" s="657">
        <v>49814.0</v>
      </c>
      <c r="O37" s="535" t="s">
        <v>3216</v>
      </c>
      <c r="P37" s="537">
        <v>46.4840711539452</v>
      </c>
      <c r="Q37" s="537">
        <v>-87.89823601583</v>
      </c>
      <c r="R37" s="666">
        <v>200.0</v>
      </c>
      <c r="S37" s="667">
        <v>19000.0</v>
      </c>
      <c r="T37" s="510" t="s">
        <v>3049</v>
      </c>
      <c r="U37" s="522" t="s">
        <v>3211</v>
      </c>
      <c r="V37" s="668" t="s">
        <v>3217</v>
      </c>
      <c r="W37" s="522" t="s">
        <v>2664</v>
      </c>
      <c r="X37" s="657" t="s">
        <v>103</v>
      </c>
      <c r="Y37" s="657" t="s">
        <v>618</v>
      </c>
      <c r="Z37" s="535" t="s">
        <v>498</v>
      </c>
      <c r="AA37" s="660">
        <v>44422.0</v>
      </c>
      <c r="AB37" s="510" t="s">
        <v>3224</v>
      </c>
      <c r="AC37" s="669" t="s">
        <v>3219</v>
      </c>
      <c r="AD37" s="686">
        <f t="shared" si="2"/>
        <v>22</v>
      </c>
      <c r="AE37" s="510" t="s">
        <v>3225</v>
      </c>
      <c r="AF37" s="683"/>
      <c r="AG37" s="491"/>
      <c r="AH37" s="491"/>
      <c r="AI37" s="490"/>
      <c r="AJ37" s="28"/>
      <c r="AK37" s="28"/>
      <c r="AL37" s="28"/>
      <c r="AM37" s="28"/>
      <c r="AN37" s="28"/>
      <c r="AO37" s="28"/>
      <c r="AP37" s="28"/>
      <c r="AQ37" s="28"/>
      <c r="AR37" s="28"/>
      <c r="AS37" s="28"/>
      <c r="AT37" s="28"/>
      <c r="AU37" s="28"/>
      <c r="AV37" s="28"/>
      <c r="AW37" s="28"/>
      <c r="AX37" s="28"/>
      <c r="AY37" s="28"/>
      <c r="AZ37" s="28"/>
      <c r="BA37" s="28"/>
      <c r="BB37" s="28"/>
      <c r="BC37" s="28"/>
    </row>
    <row r="38" ht="11.25" customHeight="1">
      <c r="A38" s="326">
        <v>1037.0</v>
      </c>
      <c r="B38" s="535" t="s">
        <v>158</v>
      </c>
      <c r="C38" s="535" t="s">
        <v>2878</v>
      </c>
      <c r="D38" s="510" t="s">
        <v>3226</v>
      </c>
      <c r="E38" s="535" t="s">
        <v>812</v>
      </c>
      <c r="F38" s="510" t="s">
        <v>3227</v>
      </c>
      <c r="G38" s="510" t="s">
        <v>2880</v>
      </c>
      <c r="H38" s="510" t="s">
        <v>3228</v>
      </c>
      <c r="I38" s="542" t="s">
        <v>3229</v>
      </c>
      <c r="J38" s="510" t="s">
        <v>3230</v>
      </c>
      <c r="K38" s="510" t="s">
        <v>1473</v>
      </c>
      <c r="L38" s="657" t="s">
        <v>3231</v>
      </c>
      <c r="M38" s="657" t="s">
        <v>618</v>
      </c>
      <c r="N38" s="657"/>
      <c r="O38" s="657" t="s">
        <v>3232</v>
      </c>
      <c r="P38" s="537">
        <v>46.2004262959787</v>
      </c>
      <c r="Q38" s="537">
        <v>-67.6328207176917</v>
      </c>
      <c r="R38" s="666"/>
      <c r="S38" s="667"/>
      <c r="T38" s="510"/>
      <c r="U38" s="522" t="s">
        <v>3226</v>
      </c>
      <c r="V38" s="542" t="s">
        <v>3229</v>
      </c>
      <c r="W38" s="522" t="s">
        <v>3233</v>
      </c>
      <c r="X38" s="657" t="s">
        <v>22</v>
      </c>
      <c r="Y38" s="657" t="s">
        <v>618</v>
      </c>
      <c r="Z38" s="657" t="s">
        <v>498</v>
      </c>
      <c r="AA38" s="660">
        <v>44422.0</v>
      </c>
      <c r="AB38" s="510" t="s">
        <v>3234</v>
      </c>
      <c r="AC38" s="696" t="s">
        <v>3235</v>
      </c>
      <c r="AD38" s="662">
        <f t="shared" si="2"/>
        <v>22</v>
      </c>
      <c r="AE38" s="510" t="s">
        <v>3236</v>
      </c>
      <c r="AF38" s="683"/>
      <c r="AG38" s="491"/>
      <c r="AH38" s="491"/>
      <c r="AI38" s="490"/>
      <c r="AJ38" s="28"/>
      <c r="AK38" s="28"/>
      <c r="AL38" s="28"/>
      <c r="AM38" s="28"/>
      <c r="AN38" s="28"/>
      <c r="AO38" s="28"/>
      <c r="AP38" s="28"/>
      <c r="AQ38" s="28"/>
      <c r="AR38" s="28"/>
      <c r="AS38" s="28"/>
      <c r="AT38" s="28"/>
      <c r="AU38" s="28"/>
      <c r="AV38" s="28"/>
      <c r="AW38" s="28"/>
      <c r="AX38" s="28"/>
      <c r="AY38" s="28"/>
      <c r="AZ38" s="28"/>
      <c r="BA38" s="28"/>
      <c r="BB38" s="28"/>
      <c r="BC38" s="28"/>
    </row>
    <row r="39" ht="11.25" customHeight="1">
      <c r="A39" s="326">
        <v>1038.0</v>
      </c>
      <c r="B39" s="535" t="s">
        <v>158</v>
      </c>
      <c r="C39" s="535" t="s">
        <v>2878</v>
      </c>
      <c r="D39" s="510" t="s">
        <v>3226</v>
      </c>
      <c r="E39" s="535" t="s">
        <v>812</v>
      </c>
      <c r="F39" s="510" t="s">
        <v>3237</v>
      </c>
      <c r="G39" s="510" t="s">
        <v>2421</v>
      </c>
      <c r="H39" s="510" t="s">
        <v>3013</v>
      </c>
      <c r="I39" s="542" t="s">
        <v>3229</v>
      </c>
      <c r="J39" s="510" t="s">
        <v>3238</v>
      </c>
      <c r="K39" s="510" t="s">
        <v>3239</v>
      </c>
      <c r="L39" s="657" t="s">
        <v>22</v>
      </c>
      <c r="M39" s="657" t="s">
        <v>618</v>
      </c>
      <c r="N39" s="657"/>
      <c r="O39" s="657" t="s">
        <v>3232</v>
      </c>
      <c r="P39" s="537">
        <v>46.5492379916424</v>
      </c>
      <c r="Q39" s="537">
        <v>-75.5040143909235</v>
      </c>
      <c r="R39" s="666"/>
      <c r="S39" s="667"/>
      <c r="T39" s="510"/>
      <c r="U39" s="522" t="s">
        <v>3226</v>
      </c>
      <c r="V39" s="542" t="s">
        <v>3229</v>
      </c>
      <c r="W39" s="522" t="s">
        <v>3233</v>
      </c>
      <c r="X39" s="657" t="s">
        <v>22</v>
      </c>
      <c r="Y39" s="657" t="s">
        <v>618</v>
      </c>
      <c r="Z39" s="657" t="s">
        <v>498</v>
      </c>
      <c r="AA39" s="660">
        <v>44422.0</v>
      </c>
      <c r="AB39" s="510" t="s">
        <v>3240</v>
      </c>
      <c r="AC39" s="510" t="s">
        <v>3241</v>
      </c>
      <c r="AD39" s="686">
        <f t="shared" si="2"/>
        <v>23</v>
      </c>
      <c r="AE39" s="510" t="s">
        <v>3242</v>
      </c>
      <c r="AF39" s="683"/>
      <c r="AG39" s="491"/>
      <c r="AH39" s="491"/>
      <c r="AI39" s="490"/>
      <c r="AJ39" s="28"/>
      <c r="AK39" s="28"/>
      <c r="AL39" s="28"/>
      <c r="AM39" s="28"/>
      <c r="AN39" s="28"/>
      <c r="AO39" s="28"/>
      <c r="AP39" s="28"/>
      <c r="AQ39" s="28"/>
      <c r="AR39" s="28"/>
      <c r="AS39" s="28"/>
      <c r="AT39" s="28"/>
      <c r="AU39" s="28"/>
      <c r="AV39" s="28"/>
      <c r="AW39" s="28"/>
      <c r="AX39" s="28"/>
      <c r="AY39" s="28"/>
      <c r="AZ39" s="28"/>
      <c r="BA39" s="28"/>
      <c r="BB39" s="28"/>
      <c r="BC39" s="28"/>
    </row>
    <row r="40" ht="11.25" customHeight="1">
      <c r="A40" s="326">
        <v>1039.0</v>
      </c>
      <c r="B40" s="535" t="s">
        <v>158</v>
      </c>
      <c r="C40" s="535" t="s">
        <v>2878</v>
      </c>
      <c r="D40" s="510" t="s">
        <v>3226</v>
      </c>
      <c r="E40" s="535" t="s">
        <v>812</v>
      </c>
      <c r="F40" s="510" t="s">
        <v>3243</v>
      </c>
      <c r="G40" s="510" t="s">
        <v>2880</v>
      </c>
      <c r="H40" s="510" t="s">
        <v>3228</v>
      </c>
      <c r="I40" s="542" t="s">
        <v>3229</v>
      </c>
      <c r="J40" s="510" t="s">
        <v>3244</v>
      </c>
      <c r="K40" s="510" t="s">
        <v>1451</v>
      </c>
      <c r="L40" s="657" t="s">
        <v>3231</v>
      </c>
      <c r="M40" s="657" t="s">
        <v>618</v>
      </c>
      <c r="N40" s="657"/>
      <c r="O40" s="657" t="s">
        <v>3232</v>
      </c>
      <c r="P40" s="537">
        <v>46.200433721811</v>
      </c>
      <c r="Q40" s="537">
        <v>-67.6327456158406</v>
      </c>
      <c r="R40" s="666">
        <v>223.0</v>
      </c>
      <c r="S40" s="667">
        <v>2000.0</v>
      </c>
      <c r="T40" s="510" t="s">
        <v>3245</v>
      </c>
      <c r="U40" s="522" t="s">
        <v>3226</v>
      </c>
      <c r="V40" s="542" t="s">
        <v>3229</v>
      </c>
      <c r="W40" s="522" t="s">
        <v>3233</v>
      </c>
      <c r="X40" s="657" t="s">
        <v>22</v>
      </c>
      <c r="Y40" s="657" t="s">
        <v>618</v>
      </c>
      <c r="Z40" s="657" t="s">
        <v>498</v>
      </c>
      <c r="AA40" s="660">
        <v>45290.0</v>
      </c>
      <c r="AB40" s="510" t="s">
        <v>3246</v>
      </c>
      <c r="AC40" s="669" t="s">
        <v>3235</v>
      </c>
      <c r="AD40" s="670">
        <f t="shared" si="2"/>
        <v>22</v>
      </c>
      <c r="AE40" s="510" t="s">
        <v>3247</v>
      </c>
      <c r="AF40" s="683"/>
      <c r="AG40" s="491"/>
      <c r="AH40" s="491"/>
      <c r="AI40" s="490"/>
      <c r="AJ40" s="28"/>
      <c r="AK40" s="28"/>
      <c r="AL40" s="28"/>
      <c r="AM40" s="28"/>
      <c r="AN40" s="28"/>
      <c r="AO40" s="28"/>
      <c r="AP40" s="28"/>
      <c r="AQ40" s="28"/>
      <c r="AR40" s="28"/>
      <c r="AS40" s="28"/>
      <c r="AT40" s="28"/>
      <c r="AU40" s="28"/>
      <c r="AV40" s="28"/>
      <c r="AW40" s="28"/>
      <c r="AX40" s="28"/>
      <c r="AY40" s="28"/>
      <c r="AZ40" s="28"/>
      <c r="BA40" s="28"/>
      <c r="BB40" s="28"/>
      <c r="BC40" s="28"/>
    </row>
    <row r="41" ht="11.25" customHeight="1">
      <c r="A41" s="326">
        <v>1040.0</v>
      </c>
      <c r="B41" s="369" t="s">
        <v>149</v>
      </c>
      <c r="C41" s="369" t="s">
        <v>2878</v>
      </c>
      <c r="D41" s="369" t="s">
        <v>3248</v>
      </c>
      <c r="E41" s="369" t="s">
        <v>812</v>
      </c>
      <c r="F41" s="369" t="s">
        <v>3249</v>
      </c>
      <c r="G41" s="490" t="s">
        <v>2421</v>
      </c>
      <c r="H41" s="490" t="s">
        <v>3013</v>
      </c>
      <c r="I41" s="665" t="s">
        <v>3250</v>
      </c>
      <c r="J41" s="369" t="s">
        <v>3251</v>
      </c>
      <c r="K41" s="369" t="s">
        <v>3252</v>
      </c>
      <c r="L41" s="369" t="s">
        <v>22</v>
      </c>
      <c r="M41" s="369" t="s">
        <v>618</v>
      </c>
      <c r="N41" s="657"/>
      <c r="O41" s="535"/>
      <c r="P41" s="712">
        <v>51.1232477</v>
      </c>
      <c r="Q41" s="712">
        <v>-69.064514</v>
      </c>
      <c r="R41" s="369">
        <v>100.0</v>
      </c>
      <c r="S41" s="760">
        <v>51900.0</v>
      </c>
      <c r="T41" s="510" t="s">
        <v>3253</v>
      </c>
      <c r="U41" s="369" t="s">
        <v>3248</v>
      </c>
      <c r="V41" s="688" t="s">
        <v>3254</v>
      </c>
      <c r="W41" s="522" t="s">
        <v>2664</v>
      </c>
      <c r="X41" s="657" t="s">
        <v>103</v>
      </c>
      <c r="Y41" s="657" t="s">
        <v>618</v>
      </c>
      <c r="Z41" s="657" t="s">
        <v>498</v>
      </c>
      <c r="AA41" s="660">
        <v>45290.0</v>
      </c>
      <c r="AB41" s="490" t="s">
        <v>3255</v>
      </c>
      <c r="AC41" s="717" t="s">
        <v>3256</v>
      </c>
      <c r="AD41" s="716">
        <f t="shared" si="2"/>
        <v>24</v>
      </c>
      <c r="AE41" s="510"/>
      <c r="AF41" s="683"/>
      <c r="AG41" s="491"/>
      <c r="AH41" s="491"/>
      <c r="AI41" s="490"/>
      <c r="AJ41" s="28"/>
      <c r="AK41" s="28"/>
      <c r="AL41" s="28"/>
      <c r="AM41" s="28"/>
      <c r="AN41" s="28"/>
      <c r="AO41" s="28"/>
      <c r="AP41" s="28"/>
      <c r="AQ41" s="28"/>
      <c r="AR41" s="28"/>
      <c r="AS41" s="28"/>
      <c r="AT41" s="28"/>
      <c r="AU41" s="28"/>
      <c r="AV41" s="28"/>
      <c r="AW41" s="28"/>
      <c r="AX41" s="28"/>
      <c r="AY41" s="28"/>
      <c r="AZ41" s="28"/>
      <c r="BA41" s="28"/>
      <c r="BB41" s="28"/>
      <c r="BC41" s="28"/>
    </row>
    <row r="42" ht="11.25" customHeight="1">
      <c r="A42" s="326">
        <v>1041.0</v>
      </c>
      <c r="B42" s="535" t="s">
        <v>36</v>
      </c>
      <c r="C42" s="535" t="s">
        <v>2878</v>
      </c>
      <c r="D42" s="510" t="s">
        <v>3257</v>
      </c>
      <c r="E42" s="535" t="s">
        <v>812</v>
      </c>
      <c r="F42" s="510" t="s">
        <v>3258</v>
      </c>
      <c r="G42" s="510" t="s">
        <v>2880</v>
      </c>
      <c r="H42" s="510" t="s">
        <v>3101</v>
      </c>
      <c r="I42" s="542" t="s">
        <v>3259</v>
      </c>
      <c r="J42" s="510" t="s">
        <v>3260</v>
      </c>
      <c r="K42" s="510" t="s">
        <v>3261</v>
      </c>
      <c r="L42" s="657" t="s">
        <v>130</v>
      </c>
      <c r="M42" s="657" t="s">
        <v>420</v>
      </c>
      <c r="N42" s="657">
        <v>63645.0</v>
      </c>
      <c r="O42" s="535"/>
      <c r="P42" s="537">
        <v>37.5650966269463</v>
      </c>
      <c r="Q42" s="537">
        <v>-90.2925894590477</v>
      </c>
      <c r="R42" s="666">
        <v>50.0</v>
      </c>
      <c r="S42" s="667">
        <v>300.0</v>
      </c>
      <c r="T42" s="510" t="s">
        <v>3262</v>
      </c>
      <c r="U42" s="522" t="s">
        <v>3263</v>
      </c>
      <c r="V42" s="542" t="s">
        <v>3264</v>
      </c>
      <c r="W42" s="522" t="s">
        <v>826</v>
      </c>
      <c r="X42" s="657" t="s">
        <v>130</v>
      </c>
      <c r="Y42" s="657" t="s">
        <v>420</v>
      </c>
      <c r="Z42" s="657" t="s">
        <v>498</v>
      </c>
      <c r="AA42" s="660">
        <v>45094.0</v>
      </c>
      <c r="AB42" s="510" t="s">
        <v>3265</v>
      </c>
      <c r="AC42" s="696" t="s">
        <v>3266</v>
      </c>
      <c r="AD42" s="662">
        <f t="shared" si="2"/>
        <v>16</v>
      </c>
      <c r="AE42" s="510" t="s">
        <v>3267</v>
      </c>
      <c r="AF42" s="683"/>
      <c r="AG42" s="491"/>
      <c r="AH42" s="491"/>
      <c r="AI42" s="490"/>
      <c r="AJ42" s="28"/>
      <c r="AK42" s="28"/>
      <c r="AL42" s="28"/>
      <c r="AM42" s="28"/>
      <c r="AN42" s="28"/>
      <c r="AO42" s="28"/>
      <c r="AP42" s="28"/>
      <c r="AQ42" s="28"/>
      <c r="AR42" s="28"/>
      <c r="AS42" s="28"/>
      <c r="AT42" s="28"/>
      <c r="AU42" s="28"/>
      <c r="AV42" s="28"/>
      <c r="AW42" s="28"/>
      <c r="AX42" s="28"/>
      <c r="AY42" s="28"/>
      <c r="AZ42" s="28"/>
      <c r="BA42" s="28"/>
      <c r="BB42" s="28"/>
      <c r="BC42" s="28"/>
    </row>
    <row r="43" ht="11.25" customHeight="1">
      <c r="A43" s="326">
        <v>1042.0</v>
      </c>
      <c r="B43" s="535" t="s">
        <v>36</v>
      </c>
      <c r="C43" s="535" t="s">
        <v>2878</v>
      </c>
      <c r="D43" s="510" t="s">
        <v>3268</v>
      </c>
      <c r="E43" s="535" t="s">
        <v>812</v>
      </c>
      <c r="F43" s="510" t="s">
        <v>3269</v>
      </c>
      <c r="G43" s="510" t="s">
        <v>2880</v>
      </c>
      <c r="H43" s="510" t="s">
        <v>3101</v>
      </c>
      <c r="I43" s="542" t="s">
        <v>3270</v>
      </c>
      <c r="J43" s="510" t="s">
        <v>3271</v>
      </c>
      <c r="K43" s="510" t="s">
        <v>3272</v>
      </c>
      <c r="L43" s="535" t="s">
        <v>3273</v>
      </c>
      <c r="M43" s="535" t="s">
        <v>3274</v>
      </c>
      <c r="N43" s="535"/>
      <c r="O43" s="535"/>
      <c r="P43" s="537">
        <v>20.6577273209431</v>
      </c>
      <c r="Q43" s="537">
        <v>-74.9446926223905</v>
      </c>
      <c r="R43" s="761"/>
      <c r="S43" s="538">
        <v>3800.0</v>
      </c>
      <c r="T43" s="510" t="s">
        <v>3102</v>
      </c>
      <c r="U43" s="510" t="s">
        <v>3275</v>
      </c>
      <c r="V43" s="542" t="s">
        <v>3276</v>
      </c>
      <c r="W43" s="510" t="s">
        <v>2664</v>
      </c>
      <c r="X43" s="535" t="s">
        <v>3277</v>
      </c>
      <c r="Y43" s="535" t="s">
        <v>618</v>
      </c>
      <c r="Z43" s="535" t="s">
        <v>498</v>
      </c>
      <c r="AA43" s="660">
        <v>44422.0</v>
      </c>
      <c r="AB43" s="510" t="s">
        <v>3278</v>
      </c>
      <c r="AC43" s="669" t="s">
        <v>3279</v>
      </c>
      <c r="AD43" s="716">
        <f t="shared" si="2"/>
        <v>28</v>
      </c>
      <c r="AE43" s="510" t="s">
        <v>3280</v>
      </c>
      <c r="AF43" s="683"/>
      <c r="AG43" s="491"/>
      <c r="AH43" s="491"/>
      <c r="AI43" s="490"/>
      <c r="AJ43" s="28"/>
      <c r="AK43" s="28"/>
      <c r="AL43" s="28"/>
      <c r="AM43" s="28"/>
      <c r="AN43" s="28"/>
      <c r="AO43" s="28"/>
      <c r="AP43" s="28"/>
      <c r="AQ43" s="28"/>
      <c r="AR43" s="28"/>
      <c r="AS43" s="28"/>
      <c r="AT43" s="28"/>
      <c r="AU43" s="28"/>
      <c r="AV43" s="28"/>
      <c r="AW43" s="28"/>
      <c r="AX43" s="28"/>
      <c r="AY43" s="28"/>
      <c r="AZ43" s="28"/>
      <c r="BA43" s="28"/>
      <c r="BB43" s="28"/>
      <c r="BC43" s="28"/>
    </row>
    <row r="44" ht="11.25" customHeight="1">
      <c r="A44" s="326">
        <v>1043.0</v>
      </c>
      <c r="B44" s="535" t="s">
        <v>36</v>
      </c>
      <c r="C44" s="535" t="s">
        <v>2878</v>
      </c>
      <c r="D44" s="510" t="s">
        <v>3268</v>
      </c>
      <c r="E44" s="535" t="s">
        <v>812</v>
      </c>
      <c r="F44" s="510" t="s">
        <v>3269</v>
      </c>
      <c r="G44" s="510" t="s">
        <v>2880</v>
      </c>
      <c r="H44" s="510" t="s">
        <v>2942</v>
      </c>
      <c r="I44" s="542" t="s">
        <v>3270</v>
      </c>
      <c r="J44" s="510" t="s">
        <v>3271</v>
      </c>
      <c r="K44" s="510" t="s">
        <v>3272</v>
      </c>
      <c r="L44" s="535" t="s">
        <v>3273</v>
      </c>
      <c r="M44" s="535" t="s">
        <v>3274</v>
      </c>
      <c r="N44" s="535"/>
      <c r="O44" s="535"/>
      <c r="P44" s="537">
        <v>20.6577273209431</v>
      </c>
      <c r="Q44" s="537">
        <v>-74.9446926223905</v>
      </c>
      <c r="R44" s="761"/>
      <c r="S44" s="538">
        <v>35000.0</v>
      </c>
      <c r="T44" s="510" t="s">
        <v>3049</v>
      </c>
      <c r="U44" s="510" t="s">
        <v>3275</v>
      </c>
      <c r="V44" s="542" t="s">
        <v>3276</v>
      </c>
      <c r="W44" s="510" t="s">
        <v>2664</v>
      </c>
      <c r="X44" s="535" t="s">
        <v>103</v>
      </c>
      <c r="Y44" s="535" t="s">
        <v>618</v>
      </c>
      <c r="Z44" s="535" t="s">
        <v>498</v>
      </c>
      <c r="AA44" s="660">
        <v>44422.0</v>
      </c>
      <c r="AB44" s="510" t="s">
        <v>3281</v>
      </c>
      <c r="AC44" s="510" t="s">
        <v>3282</v>
      </c>
      <c r="AD44" s="686">
        <f t="shared" si="2"/>
        <v>17</v>
      </c>
      <c r="AE44" s="510" t="s">
        <v>3280</v>
      </c>
      <c r="AF44" s="683"/>
      <c r="AG44" s="491"/>
      <c r="AH44" s="491"/>
      <c r="AI44" s="490"/>
      <c r="AJ44" s="28"/>
      <c r="AK44" s="28"/>
      <c r="AL44" s="28"/>
      <c r="AM44" s="28"/>
      <c r="AN44" s="28"/>
      <c r="AO44" s="28"/>
      <c r="AP44" s="28"/>
      <c r="AQ44" s="28"/>
      <c r="AR44" s="28"/>
      <c r="AS44" s="28"/>
      <c r="AT44" s="28"/>
      <c r="AU44" s="28"/>
      <c r="AV44" s="28"/>
      <c r="AW44" s="28"/>
      <c r="AX44" s="28"/>
      <c r="AY44" s="28"/>
      <c r="AZ44" s="28"/>
      <c r="BA44" s="28"/>
      <c r="BB44" s="28"/>
      <c r="BC44" s="28"/>
    </row>
    <row r="45" ht="11.25" customHeight="1">
      <c r="A45" s="326">
        <v>1044.0</v>
      </c>
      <c r="B45" s="743" t="s">
        <v>149</v>
      </c>
      <c r="C45" s="743" t="s">
        <v>2878</v>
      </c>
      <c r="D45" s="744" t="s">
        <v>3283</v>
      </c>
      <c r="E45" s="743" t="s">
        <v>812</v>
      </c>
      <c r="F45" s="744" t="s">
        <v>3283</v>
      </c>
      <c r="G45" s="744" t="s">
        <v>2909</v>
      </c>
      <c r="H45" s="744" t="s">
        <v>2881</v>
      </c>
      <c r="I45" s="745" t="s">
        <v>3284</v>
      </c>
      <c r="J45" s="744"/>
      <c r="K45" s="744" t="s">
        <v>2892</v>
      </c>
      <c r="L45" s="746" t="s">
        <v>49</v>
      </c>
      <c r="M45" s="746" t="s">
        <v>420</v>
      </c>
      <c r="N45" s="746">
        <v>89047.0</v>
      </c>
      <c r="O45" s="743"/>
      <c r="P45" s="747">
        <v>37.7546165728547</v>
      </c>
      <c r="Q45" s="747">
        <v>-117.635290760293</v>
      </c>
      <c r="R45" s="748"/>
      <c r="S45" s="749"/>
      <c r="T45" s="744"/>
      <c r="U45" s="744" t="s">
        <v>3285</v>
      </c>
      <c r="V45" s="750" t="s">
        <v>3284</v>
      </c>
      <c r="W45" s="751" t="s">
        <v>1229</v>
      </c>
      <c r="X45" s="746" t="s">
        <v>95</v>
      </c>
      <c r="Y45" s="746" t="s">
        <v>420</v>
      </c>
      <c r="Z45" s="746" t="s">
        <v>486</v>
      </c>
      <c r="AA45" s="752">
        <v>45649.0</v>
      </c>
      <c r="AB45" s="744" t="s">
        <v>3286</v>
      </c>
      <c r="AC45" s="753" t="s">
        <v>3287</v>
      </c>
      <c r="AD45" s="762">
        <f t="shared" si="2"/>
        <v>20</v>
      </c>
      <c r="AE45" s="755" t="s">
        <v>3288</v>
      </c>
      <c r="AF45" s="756"/>
      <c r="AG45" s="757"/>
      <c r="AH45" s="758"/>
      <c r="AI45" s="755"/>
      <c r="AJ45" s="759"/>
      <c r="AK45" s="759"/>
      <c r="AL45" s="759"/>
      <c r="AM45" s="759"/>
      <c r="AN45" s="759"/>
      <c r="AO45" s="759"/>
      <c r="AP45" s="759"/>
      <c r="AQ45" s="759"/>
      <c r="AR45" s="759"/>
      <c r="AS45" s="759"/>
      <c r="AT45" s="759"/>
      <c r="AU45" s="759"/>
      <c r="AV45" s="759"/>
      <c r="AW45" s="759"/>
      <c r="AX45" s="759"/>
      <c r="AY45" s="759"/>
      <c r="AZ45" s="759"/>
      <c r="BA45" s="759"/>
      <c r="BB45" s="759"/>
      <c r="BC45" s="759"/>
    </row>
    <row r="46" ht="11.25" customHeight="1">
      <c r="A46" s="326">
        <v>1045.0</v>
      </c>
      <c r="B46" s="535" t="s">
        <v>149</v>
      </c>
      <c r="C46" s="535" t="s">
        <v>2878</v>
      </c>
      <c r="D46" s="510" t="s">
        <v>3289</v>
      </c>
      <c r="E46" s="535" t="s">
        <v>812</v>
      </c>
      <c r="F46" s="510" t="s">
        <v>3290</v>
      </c>
      <c r="G46" s="510" t="s">
        <v>2880</v>
      </c>
      <c r="H46" s="510" t="s">
        <v>2942</v>
      </c>
      <c r="I46" s="542" t="s">
        <v>3291</v>
      </c>
      <c r="J46" s="510"/>
      <c r="K46" s="510" t="s">
        <v>3292</v>
      </c>
      <c r="L46" s="657" t="s">
        <v>103</v>
      </c>
      <c r="M46" s="657" t="s">
        <v>618</v>
      </c>
      <c r="N46" s="657"/>
      <c r="O46" s="535"/>
      <c r="P46" s="537">
        <v>48.4795864881577</v>
      </c>
      <c r="Q46" s="537">
        <v>-81.3342617185734</v>
      </c>
      <c r="R46" s="666"/>
      <c r="S46" s="667">
        <v>34000.0</v>
      </c>
      <c r="T46" s="510" t="s">
        <v>3049</v>
      </c>
      <c r="U46" s="522" t="s">
        <v>3293</v>
      </c>
      <c r="V46" s="668" t="s">
        <v>3291</v>
      </c>
      <c r="W46" s="522" t="s">
        <v>2664</v>
      </c>
      <c r="X46" s="657" t="s">
        <v>103</v>
      </c>
      <c r="Y46" s="657" t="s">
        <v>618</v>
      </c>
      <c r="Z46" s="657" t="s">
        <v>498</v>
      </c>
      <c r="AA46" s="660">
        <v>45095.0</v>
      </c>
      <c r="AB46" s="510" t="s">
        <v>3294</v>
      </c>
      <c r="AC46" s="510" t="s">
        <v>3295</v>
      </c>
      <c r="AD46" s="716">
        <f t="shared" si="2"/>
        <v>19</v>
      </c>
      <c r="AE46" s="510" t="s">
        <v>3296</v>
      </c>
      <c r="AF46" s="683"/>
      <c r="AG46" s="491"/>
      <c r="AH46" s="491"/>
      <c r="AI46" s="490"/>
      <c r="AJ46" s="28"/>
      <c r="AK46" s="28"/>
      <c r="AL46" s="28"/>
      <c r="AM46" s="28"/>
      <c r="AN46" s="28"/>
      <c r="AO46" s="28"/>
      <c r="AP46" s="28"/>
      <c r="AQ46" s="28"/>
      <c r="AR46" s="28"/>
      <c r="AS46" s="28"/>
      <c r="AT46" s="28"/>
      <c r="AU46" s="28"/>
      <c r="AV46" s="28"/>
      <c r="AW46" s="28"/>
      <c r="AX46" s="28"/>
      <c r="AY46" s="28"/>
      <c r="AZ46" s="28"/>
      <c r="BA46" s="28"/>
      <c r="BB46" s="28"/>
      <c r="BC46" s="28"/>
    </row>
    <row r="47" ht="11.25" customHeight="1">
      <c r="A47" s="326">
        <v>1046.0</v>
      </c>
      <c r="B47" s="535" t="s">
        <v>149</v>
      </c>
      <c r="C47" s="535" t="s">
        <v>2878</v>
      </c>
      <c r="D47" s="510" t="s">
        <v>3289</v>
      </c>
      <c r="E47" s="535" t="s">
        <v>812</v>
      </c>
      <c r="F47" s="510" t="s">
        <v>3290</v>
      </c>
      <c r="G47" s="510" t="s">
        <v>2880</v>
      </c>
      <c r="H47" s="510" t="s">
        <v>3101</v>
      </c>
      <c r="I47" s="542" t="s">
        <v>3291</v>
      </c>
      <c r="J47" s="510"/>
      <c r="K47" s="510" t="s">
        <v>3292</v>
      </c>
      <c r="L47" s="657" t="s">
        <v>103</v>
      </c>
      <c r="M47" s="657" t="s">
        <v>618</v>
      </c>
      <c r="N47" s="657"/>
      <c r="O47" s="535"/>
      <c r="P47" s="537">
        <v>48.4795864881577</v>
      </c>
      <c r="Q47" s="537">
        <v>-81.3342617185734</v>
      </c>
      <c r="R47" s="666"/>
      <c r="S47" s="667"/>
      <c r="T47" s="510"/>
      <c r="U47" s="522" t="s">
        <v>3293</v>
      </c>
      <c r="V47" s="668" t="s">
        <v>3291</v>
      </c>
      <c r="W47" s="522" t="s">
        <v>2664</v>
      </c>
      <c r="X47" s="657" t="s">
        <v>103</v>
      </c>
      <c r="Y47" s="657" t="s">
        <v>618</v>
      </c>
      <c r="Z47" s="657" t="s">
        <v>498</v>
      </c>
      <c r="AA47" s="660">
        <v>45095.0</v>
      </c>
      <c r="AB47" s="510" t="s">
        <v>3294</v>
      </c>
      <c r="AC47" s="669" t="s">
        <v>3295</v>
      </c>
      <c r="AD47" s="670">
        <f t="shared" si="2"/>
        <v>19</v>
      </c>
      <c r="AE47" s="510" t="s">
        <v>3296</v>
      </c>
      <c r="AF47" s="683"/>
      <c r="AG47" s="491"/>
      <c r="AH47" s="491"/>
      <c r="AI47" s="490"/>
      <c r="AJ47" s="28"/>
      <c r="AK47" s="28"/>
      <c r="AL47" s="28"/>
      <c r="AM47" s="28"/>
      <c r="AN47" s="28"/>
      <c r="AO47" s="28"/>
      <c r="AP47" s="28"/>
      <c r="AQ47" s="28"/>
      <c r="AR47" s="28"/>
      <c r="AS47" s="28"/>
      <c r="AT47" s="28"/>
      <c r="AU47" s="28"/>
      <c r="AV47" s="28"/>
      <c r="AW47" s="28"/>
      <c r="AX47" s="28"/>
      <c r="AY47" s="28"/>
      <c r="AZ47" s="28"/>
      <c r="BA47" s="28"/>
      <c r="BB47" s="28"/>
      <c r="BC47" s="28"/>
    </row>
    <row r="48" ht="11.25" customHeight="1">
      <c r="A48" s="326">
        <v>1047.0</v>
      </c>
      <c r="B48" s="716" t="s">
        <v>149</v>
      </c>
      <c r="C48" s="716" t="s">
        <v>2878</v>
      </c>
      <c r="D48" s="717" t="s">
        <v>3297</v>
      </c>
      <c r="E48" s="716" t="s">
        <v>812</v>
      </c>
      <c r="F48" s="717" t="s">
        <v>3298</v>
      </c>
      <c r="G48" s="717" t="s">
        <v>2880</v>
      </c>
      <c r="H48" s="717" t="s">
        <v>2921</v>
      </c>
      <c r="I48" s="739" t="s">
        <v>3299</v>
      </c>
      <c r="J48" s="717" t="s">
        <v>3300</v>
      </c>
      <c r="K48" s="717" t="s">
        <v>3301</v>
      </c>
      <c r="L48" s="719" t="s">
        <v>22</v>
      </c>
      <c r="M48" s="719" t="s">
        <v>618</v>
      </c>
      <c r="N48" s="719"/>
      <c r="O48" s="716" t="s">
        <v>3302</v>
      </c>
      <c r="P48" s="720">
        <v>51.6890209653567</v>
      </c>
      <c r="Q48" s="720">
        <v>-75.8363615592724</v>
      </c>
      <c r="R48" s="721">
        <v>70.0</v>
      </c>
      <c r="S48" s="722">
        <v>5160.0</v>
      </c>
      <c r="T48" s="717" t="s">
        <v>2894</v>
      </c>
      <c r="U48" s="717" t="s">
        <v>3303</v>
      </c>
      <c r="V48" s="739" t="s">
        <v>2922</v>
      </c>
      <c r="W48" s="717" t="s">
        <v>3304</v>
      </c>
      <c r="X48" s="719" t="s">
        <v>22</v>
      </c>
      <c r="Y48" s="716" t="s">
        <v>3305</v>
      </c>
      <c r="Z48" s="716" t="s">
        <v>478</v>
      </c>
      <c r="AA48" s="724">
        <v>45649.0</v>
      </c>
      <c r="AB48" s="717" t="s">
        <v>3306</v>
      </c>
      <c r="AC48" s="717" t="s">
        <v>3307</v>
      </c>
      <c r="AD48" s="763">
        <f t="shared" si="2"/>
        <v>21</v>
      </c>
      <c r="AE48" s="717" t="s">
        <v>3308</v>
      </c>
      <c r="AF48" s="727"/>
      <c r="AG48" s="742"/>
      <c r="AH48" s="742"/>
      <c r="AI48" s="730"/>
      <c r="AJ48" s="731"/>
      <c r="AK48" s="731"/>
      <c r="AL48" s="731"/>
      <c r="AM48" s="731"/>
      <c r="AN48" s="731"/>
      <c r="AO48" s="731"/>
      <c r="AP48" s="731"/>
      <c r="AQ48" s="731"/>
      <c r="AR48" s="731"/>
      <c r="AS48" s="731"/>
      <c r="AT48" s="731"/>
      <c r="AU48" s="731"/>
      <c r="AV48" s="731"/>
      <c r="AW48" s="731"/>
      <c r="AX48" s="731"/>
      <c r="AY48" s="731"/>
      <c r="AZ48" s="731"/>
      <c r="BA48" s="731"/>
      <c r="BB48" s="731"/>
      <c r="BC48" s="731"/>
    </row>
    <row r="49" ht="11.25" customHeight="1">
      <c r="A49" s="326">
        <v>1048.0</v>
      </c>
      <c r="B49" s="535" t="s">
        <v>55</v>
      </c>
      <c r="C49" s="535" t="s">
        <v>2878</v>
      </c>
      <c r="D49" s="510" t="s">
        <v>3309</v>
      </c>
      <c r="E49" s="535" t="s">
        <v>812</v>
      </c>
      <c r="F49" s="510" t="s">
        <v>3310</v>
      </c>
      <c r="G49" s="510" t="s">
        <v>2880</v>
      </c>
      <c r="H49" s="510" t="s">
        <v>2942</v>
      </c>
      <c r="I49" s="542" t="s">
        <v>3311</v>
      </c>
      <c r="J49" s="510" t="s">
        <v>3312</v>
      </c>
      <c r="K49" s="510" t="s">
        <v>3313</v>
      </c>
      <c r="L49" s="657" t="s">
        <v>1443</v>
      </c>
      <c r="M49" s="657" t="s">
        <v>420</v>
      </c>
      <c r="N49" s="657">
        <v>55750.0</v>
      </c>
      <c r="O49" s="535" t="s">
        <v>3314</v>
      </c>
      <c r="P49" s="537">
        <v>47.5872072523286</v>
      </c>
      <c r="Q49" s="537">
        <v>-92.1499613928715</v>
      </c>
      <c r="R49" s="666">
        <v>34.0</v>
      </c>
      <c r="S49" s="667"/>
      <c r="T49" s="510"/>
      <c r="U49" s="510" t="s">
        <v>3315</v>
      </c>
      <c r="V49" s="542" t="s">
        <v>3316</v>
      </c>
      <c r="W49" s="510" t="s">
        <v>3317</v>
      </c>
      <c r="X49" s="535" t="s">
        <v>3318</v>
      </c>
      <c r="Y49" s="535" t="s">
        <v>3319</v>
      </c>
      <c r="Z49" s="657" t="s">
        <v>498</v>
      </c>
      <c r="AA49" s="660">
        <v>45095.0</v>
      </c>
      <c r="AB49" s="510" t="s">
        <v>3320</v>
      </c>
      <c r="AC49" s="696" t="s">
        <v>3321</v>
      </c>
      <c r="AD49" s="662">
        <f t="shared" si="2"/>
        <v>21</v>
      </c>
      <c r="AE49" s="510"/>
      <c r="AF49" s="683"/>
      <c r="AG49" s="491"/>
      <c r="AH49" s="491"/>
      <c r="AI49" s="490"/>
      <c r="AJ49" s="28"/>
      <c r="AK49" s="28"/>
      <c r="AL49" s="28"/>
      <c r="AM49" s="28"/>
      <c r="AN49" s="28"/>
      <c r="AO49" s="28"/>
      <c r="AP49" s="28"/>
      <c r="AQ49" s="28"/>
      <c r="AR49" s="28"/>
      <c r="AS49" s="28"/>
      <c r="AT49" s="28"/>
      <c r="AU49" s="28"/>
      <c r="AV49" s="28"/>
      <c r="AW49" s="28"/>
      <c r="AX49" s="28"/>
      <c r="AY49" s="28"/>
      <c r="AZ49" s="28"/>
      <c r="BA49" s="28"/>
      <c r="BB49" s="28"/>
      <c r="BC49" s="28"/>
    </row>
    <row r="50" ht="11.25" customHeight="1">
      <c r="A50" s="326">
        <v>1049.0</v>
      </c>
      <c r="B50" s="535" t="s">
        <v>158</v>
      </c>
      <c r="C50" s="535" t="s">
        <v>2878</v>
      </c>
      <c r="D50" s="510" t="s">
        <v>3322</v>
      </c>
      <c r="E50" s="535" t="s">
        <v>812</v>
      </c>
      <c r="F50" s="510" t="s">
        <v>3323</v>
      </c>
      <c r="G50" s="510" t="s">
        <v>2880</v>
      </c>
      <c r="H50" s="510" t="s">
        <v>2889</v>
      </c>
      <c r="I50" s="542" t="s">
        <v>3324</v>
      </c>
      <c r="J50" s="510" t="s">
        <v>3325</v>
      </c>
      <c r="K50" s="510" t="s">
        <v>3326</v>
      </c>
      <c r="L50" s="657" t="s">
        <v>22</v>
      </c>
      <c r="M50" s="657" t="s">
        <v>618</v>
      </c>
      <c r="N50" s="657" t="s">
        <v>3327</v>
      </c>
      <c r="O50" s="535" t="s">
        <v>3328</v>
      </c>
      <c r="P50" s="369">
        <v>47.225568</v>
      </c>
      <c r="Q50" s="369">
        <v>-77.786007</v>
      </c>
      <c r="R50" s="666">
        <v>22.0</v>
      </c>
      <c r="S50" s="667">
        <f>2600000000/(30*2205)</f>
        <v>39304.61073</v>
      </c>
      <c r="T50" s="510" t="s">
        <v>3049</v>
      </c>
      <c r="U50" s="510" t="s">
        <v>3329</v>
      </c>
      <c r="V50" s="542" t="s">
        <v>3324</v>
      </c>
      <c r="W50" s="510" t="s">
        <v>3326</v>
      </c>
      <c r="X50" s="657" t="s">
        <v>22</v>
      </c>
      <c r="Y50" s="657" t="s">
        <v>618</v>
      </c>
      <c r="Z50" s="657" t="s">
        <v>498</v>
      </c>
      <c r="AA50" s="660">
        <v>45095.0</v>
      </c>
      <c r="AB50" s="510" t="s">
        <v>3330</v>
      </c>
      <c r="AC50" s="510" t="s">
        <v>3331</v>
      </c>
      <c r="AD50" s="716">
        <f t="shared" si="2"/>
        <v>20</v>
      </c>
      <c r="AE50" s="510" t="s">
        <v>3332</v>
      </c>
      <c r="AF50" s="683"/>
      <c r="AG50" s="491"/>
      <c r="AH50" s="491"/>
      <c r="AI50" s="490"/>
      <c r="AJ50" s="28"/>
      <c r="AK50" s="28"/>
      <c r="AL50" s="28"/>
      <c r="AM50" s="28"/>
      <c r="AN50" s="28"/>
      <c r="AO50" s="28"/>
      <c r="AP50" s="28"/>
      <c r="AQ50" s="28"/>
      <c r="AR50" s="28"/>
      <c r="AS50" s="28"/>
      <c r="AT50" s="28"/>
      <c r="AU50" s="28"/>
      <c r="AV50" s="28"/>
      <c r="AW50" s="28"/>
      <c r="AX50" s="28"/>
      <c r="AY50" s="28"/>
      <c r="AZ50" s="28"/>
      <c r="BA50" s="28"/>
      <c r="BB50" s="28"/>
      <c r="BC50" s="28"/>
    </row>
    <row r="51" ht="11.25" customHeight="1">
      <c r="A51" s="326">
        <v>1050.0</v>
      </c>
      <c r="B51" s="535" t="s">
        <v>158</v>
      </c>
      <c r="C51" s="535" t="s">
        <v>2878</v>
      </c>
      <c r="D51" s="510" t="s">
        <v>3333</v>
      </c>
      <c r="E51" s="535" t="s">
        <v>812</v>
      </c>
      <c r="F51" s="510" t="s">
        <v>3334</v>
      </c>
      <c r="G51" s="510" t="s">
        <v>2880</v>
      </c>
      <c r="H51" s="510" t="s">
        <v>2889</v>
      </c>
      <c r="I51" s="542" t="s">
        <v>3335</v>
      </c>
      <c r="J51" s="510"/>
      <c r="K51" s="510" t="s">
        <v>2963</v>
      </c>
      <c r="L51" s="657" t="s">
        <v>49</v>
      </c>
      <c r="M51" s="657" t="s">
        <v>420</v>
      </c>
      <c r="N51" s="657">
        <v>89047.0</v>
      </c>
      <c r="O51" s="535"/>
      <c r="P51" s="537">
        <v>37.7435</v>
      </c>
      <c r="Q51" s="537">
        <v>-117.5909</v>
      </c>
      <c r="R51" s="666">
        <v>300.0</v>
      </c>
      <c r="S51" s="667"/>
      <c r="T51" s="510"/>
      <c r="U51" s="510" t="s">
        <v>3333</v>
      </c>
      <c r="V51" s="542" t="s">
        <v>3335</v>
      </c>
      <c r="W51" s="510" t="s">
        <v>921</v>
      </c>
      <c r="X51" s="657" t="s">
        <v>245</v>
      </c>
      <c r="Y51" s="657" t="s">
        <v>618</v>
      </c>
      <c r="Z51" s="657" t="s">
        <v>453</v>
      </c>
      <c r="AA51" s="660">
        <v>45412.0</v>
      </c>
      <c r="AB51" s="510" t="s">
        <v>3336</v>
      </c>
      <c r="AC51" s="696" t="s">
        <v>3337</v>
      </c>
      <c r="AD51" s="662">
        <f t="shared" si="2"/>
        <v>21</v>
      </c>
      <c r="AE51" s="510" t="s">
        <v>3338</v>
      </c>
      <c r="AF51" s="683"/>
      <c r="AG51" s="491"/>
      <c r="AH51" s="491"/>
      <c r="AI51" s="490"/>
      <c r="AJ51" s="28"/>
      <c r="AK51" s="28"/>
      <c r="AL51" s="28"/>
      <c r="AM51" s="28"/>
      <c r="AN51" s="28"/>
      <c r="AO51" s="28"/>
      <c r="AP51" s="28"/>
      <c r="AQ51" s="28"/>
      <c r="AR51" s="28"/>
      <c r="AS51" s="28"/>
      <c r="AT51" s="28"/>
      <c r="AU51" s="28"/>
      <c r="AV51" s="28"/>
      <c r="AW51" s="28"/>
      <c r="AX51" s="28"/>
      <c r="AY51" s="28"/>
      <c r="AZ51" s="28"/>
      <c r="BA51" s="28"/>
      <c r="BB51" s="28"/>
      <c r="BC51" s="28"/>
    </row>
    <row r="52" ht="186.0" customHeight="1">
      <c r="A52" s="326">
        <v>1051.0</v>
      </c>
      <c r="B52" s="535" t="s">
        <v>149</v>
      </c>
      <c r="C52" s="535" t="s">
        <v>2878</v>
      </c>
      <c r="D52" s="510" t="s">
        <v>3339</v>
      </c>
      <c r="E52" s="535" t="s">
        <v>812</v>
      </c>
      <c r="F52" s="510" t="s">
        <v>3340</v>
      </c>
      <c r="G52" s="510" t="s">
        <v>3341</v>
      </c>
      <c r="H52" s="510" t="s">
        <v>322</v>
      </c>
      <c r="I52" s="542" t="s">
        <v>3342</v>
      </c>
      <c r="J52" s="510"/>
      <c r="K52" s="510" t="s">
        <v>3343</v>
      </c>
      <c r="L52" s="657" t="s">
        <v>49</v>
      </c>
      <c r="M52" s="657" t="s">
        <v>618</v>
      </c>
      <c r="N52" s="657" t="s">
        <v>3344</v>
      </c>
      <c r="O52" s="535"/>
      <c r="P52" s="537">
        <v>66.835948</v>
      </c>
      <c r="Q52" s="537">
        <v>-108.03087</v>
      </c>
      <c r="R52" s="666">
        <v>5.0</v>
      </c>
      <c r="S52" s="667"/>
      <c r="T52" s="510"/>
      <c r="U52" s="510" t="s">
        <v>3339</v>
      </c>
      <c r="V52" s="542" t="s">
        <v>3342</v>
      </c>
      <c r="W52" s="510" t="s">
        <v>921</v>
      </c>
      <c r="X52" s="657" t="s">
        <v>245</v>
      </c>
      <c r="Y52" s="657" t="s">
        <v>618</v>
      </c>
      <c r="Z52" s="657" t="s">
        <v>486</v>
      </c>
      <c r="AA52" s="660">
        <v>45551.0</v>
      </c>
      <c r="AB52" s="510" t="s">
        <v>3345</v>
      </c>
      <c r="AC52" s="510" t="s">
        <v>3346</v>
      </c>
      <c r="AD52" s="535">
        <f t="shared" si="2"/>
        <v>22</v>
      </c>
      <c r="AE52" s="510" t="s">
        <v>3347</v>
      </c>
      <c r="AF52" s="683"/>
      <c r="AG52" s="491"/>
      <c r="AH52" s="336"/>
      <c r="AI52" s="490"/>
      <c r="AJ52" s="28"/>
      <c r="AK52" s="28"/>
      <c r="AL52" s="28"/>
      <c r="AM52" s="28"/>
      <c r="AN52" s="28"/>
      <c r="AO52" s="28"/>
      <c r="AP52" s="28"/>
      <c r="AQ52" s="28"/>
      <c r="AR52" s="28"/>
      <c r="AS52" s="28"/>
      <c r="AT52" s="28"/>
      <c r="AU52" s="28"/>
      <c r="AV52" s="28"/>
      <c r="AW52" s="28"/>
      <c r="AX52" s="28"/>
      <c r="AY52" s="28"/>
      <c r="AZ52" s="28"/>
      <c r="BA52" s="28"/>
      <c r="BB52" s="28"/>
      <c r="BC52" s="28"/>
    </row>
    <row r="53" ht="11.25" customHeight="1">
      <c r="A53" s="326">
        <v>1052.0</v>
      </c>
      <c r="B53" s="535" t="s">
        <v>55</v>
      </c>
      <c r="C53" s="535" t="s">
        <v>2878</v>
      </c>
      <c r="D53" s="510" t="s">
        <v>3348</v>
      </c>
      <c r="E53" s="535" t="s">
        <v>812</v>
      </c>
      <c r="F53" s="510" t="s">
        <v>3349</v>
      </c>
      <c r="G53" s="510" t="s">
        <v>2421</v>
      </c>
      <c r="H53" s="510" t="s">
        <v>3117</v>
      </c>
      <c r="I53" s="542" t="s">
        <v>3350</v>
      </c>
      <c r="J53" s="510"/>
      <c r="K53" s="510"/>
      <c r="L53" s="657" t="s">
        <v>103</v>
      </c>
      <c r="M53" s="657" t="s">
        <v>618</v>
      </c>
      <c r="N53" s="657" t="s">
        <v>3351</v>
      </c>
      <c r="O53" s="535"/>
      <c r="P53" s="537">
        <v>46.2255399876672</v>
      </c>
      <c r="Q53" s="537">
        <v>-78.0603933885313</v>
      </c>
      <c r="R53" s="666"/>
      <c r="S53" s="667">
        <v>40000.0</v>
      </c>
      <c r="T53" s="510" t="s">
        <v>3352</v>
      </c>
      <c r="U53" s="510" t="s">
        <v>3353</v>
      </c>
      <c r="V53" s="668" t="s">
        <v>3350</v>
      </c>
      <c r="W53" s="522" t="s">
        <v>1727</v>
      </c>
      <c r="X53" s="657" t="s">
        <v>103</v>
      </c>
      <c r="Y53" s="657" t="s">
        <v>618</v>
      </c>
      <c r="Z53" s="657" t="s">
        <v>498</v>
      </c>
      <c r="AA53" s="660">
        <v>45092.0</v>
      </c>
      <c r="AB53" s="510" t="s">
        <v>3354</v>
      </c>
      <c r="AC53" s="669" t="s">
        <v>3355</v>
      </c>
      <c r="AD53" s="670">
        <f t="shared" si="2"/>
        <v>22</v>
      </c>
      <c r="AE53" s="510" t="s">
        <v>3356</v>
      </c>
      <c r="AF53" s="683"/>
      <c r="AG53" s="491"/>
      <c r="AH53" s="491"/>
      <c r="AI53" s="490"/>
      <c r="AJ53" s="28"/>
      <c r="AK53" s="28"/>
      <c r="AL53" s="28"/>
      <c r="AM53" s="28"/>
      <c r="AN53" s="28"/>
      <c r="AO53" s="28"/>
      <c r="AP53" s="28"/>
      <c r="AQ53" s="28"/>
      <c r="AR53" s="28"/>
      <c r="AS53" s="28"/>
      <c r="AT53" s="28"/>
      <c r="AU53" s="28"/>
      <c r="AV53" s="28"/>
      <c r="AW53" s="28"/>
      <c r="AX53" s="28"/>
      <c r="AY53" s="28"/>
      <c r="AZ53" s="28"/>
      <c r="BA53" s="28"/>
      <c r="BB53" s="28"/>
      <c r="BC53" s="28"/>
    </row>
    <row r="54" ht="11.25" customHeight="1">
      <c r="A54" s="326">
        <v>1053.0</v>
      </c>
      <c r="B54" s="535" t="s">
        <v>36</v>
      </c>
      <c r="C54" s="535" t="s">
        <v>2878</v>
      </c>
      <c r="D54" s="510" t="s">
        <v>3348</v>
      </c>
      <c r="E54" s="535" t="s">
        <v>812</v>
      </c>
      <c r="F54" s="510" t="s">
        <v>3357</v>
      </c>
      <c r="G54" s="510" t="s">
        <v>2421</v>
      </c>
      <c r="H54" s="510" t="s">
        <v>3117</v>
      </c>
      <c r="I54" s="542" t="s">
        <v>3350</v>
      </c>
      <c r="J54" s="510" t="s">
        <v>3358</v>
      </c>
      <c r="K54" s="510" t="s">
        <v>3359</v>
      </c>
      <c r="L54" s="657" t="s">
        <v>22</v>
      </c>
      <c r="M54" s="657" t="s">
        <v>618</v>
      </c>
      <c r="N54" s="657" t="s">
        <v>3360</v>
      </c>
      <c r="O54" s="535" t="s">
        <v>3361</v>
      </c>
      <c r="P54" s="537">
        <v>46.3721276101257</v>
      </c>
      <c r="Q54" s="537">
        <v>-75.5289504885918</v>
      </c>
      <c r="R54" s="666"/>
      <c r="S54" s="667">
        <v>15000.0</v>
      </c>
      <c r="T54" s="510" t="s">
        <v>3352</v>
      </c>
      <c r="U54" s="510" t="s">
        <v>3353</v>
      </c>
      <c r="V54" s="668" t="s">
        <v>3350</v>
      </c>
      <c r="W54" s="522" t="s">
        <v>1727</v>
      </c>
      <c r="X54" s="657" t="s">
        <v>103</v>
      </c>
      <c r="Y54" s="657" t="s">
        <v>618</v>
      </c>
      <c r="Z54" s="657" t="s">
        <v>498</v>
      </c>
      <c r="AA54" s="660">
        <v>45092.0</v>
      </c>
      <c r="AB54" s="510" t="s">
        <v>3354</v>
      </c>
      <c r="AC54" s="510" t="s">
        <v>3355</v>
      </c>
      <c r="AD54" s="686">
        <f t="shared" si="2"/>
        <v>22</v>
      </c>
      <c r="AE54" s="510" t="s">
        <v>3362</v>
      </c>
      <c r="AF54" s="683"/>
      <c r="AG54" s="491"/>
      <c r="AH54" s="491"/>
      <c r="AI54" s="490"/>
      <c r="AJ54" s="28"/>
      <c r="AK54" s="28"/>
      <c r="AL54" s="28"/>
      <c r="AM54" s="28"/>
      <c r="AN54" s="28"/>
      <c r="AO54" s="28"/>
      <c r="AP54" s="28"/>
      <c r="AQ54" s="28"/>
      <c r="AR54" s="28"/>
      <c r="AS54" s="28"/>
      <c r="AT54" s="28"/>
      <c r="AU54" s="28"/>
      <c r="AV54" s="28"/>
      <c r="AW54" s="28"/>
      <c r="AX54" s="28"/>
      <c r="AY54" s="28"/>
      <c r="AZ54" s="28"/>
      <c r="BA54" s="28"/>
      <c r="BB54" s="28"/>
      <c r="BC54" s="28"/>
    </row>
    <row r="55" ht="11.25" customHeight="1">
      <c r="A55" s="326">
        <v>1054.0</v>
      </c>
      <c r="B55" s="535" t="s">
        <v>149</v>
      </c>
      <c r="C55" s="535" t="s">
        <v>2878</v>
      </c>
      <c r="D55" s="510" t="s">
        <v>3348</v>
      </c>
      <c r="E55" s="535" t="s">
        <v>812</v>
      </c>
      <c r="F55" s="510" t="s">
        <v>3363</v>
      </c>
      <c r="G55" s="510" t="s">
        <v>2880</v>
      </c>
      <c r="H55" s="510" t="s">
        <v>3364</v>
      </c>
      <c r="I55" s="542" t="s">
        <v>3350</v>
      </c>
      <c r="J55" s="510"/>
      <c r="K55" s="510"/>
      <c r="L55" s="657" t="s">
        <v>348</v>
      </c>
      <c r="M55" s="657" t="s">
        <v>618</v>
      </c>
      <c r="N55" s="657"/>
      <c r="O55" s="535"/>
      <c r="P55" s="452">
        <v>56.352809</v>
      </c>
      <c r="Q55" s="537">
        <v>-62.09372</v>
      </c>
      <c r="R55" s="666"/>
      <c r="S55" s="667"/>
      <c r="T55" s="510"/>
      <c r="U55" s="510" t="s">
        <v>3353</v>
      </c>
      <c r="V55" s="668" t="s">
        <v>3350</v>
      </c>
      <c r="W55" s="522" t="s">
        <v>1727</v>
      </c>
      <c r="X55" s="657" t="s">
        <v>103</v>
      </c>
      <c r="Y55" s="657" t="s">
        <v>618</v>
      </c>
      <c r="Z55" s="657" t="s">
        <v>3365</v>
      </c>
      <c r="AA55" s="660">
        <v>45113.0</v>
      </c>
      <c r="AB55" s="510" t="s">
        <v>3366</v>
      </c>
      <c r="AC55" s="669" t="s">
        <v>3355</v>
      </c>
      <c r="AD55" s="670">
        <f t="shared" si="2"/>
        <v>22</v>
      </c>
      <c r="AE55" s="510" t="s">
        <v>3367</v>
      </c>
      <c r="AF55" s="683"/>
      <c r="AG55" s="491"/>
      <c r="AH55" s="491"/>
      <c r="AI55" s="490"/>
      <c r="AJ55" s="28"/>
      <c r="AK55" s="28"/>
      <c r="AL55" s="28"/>
      <c r="AM55" s="28"/>
      <c r="AN55" s="28"/>
      <c r="AO55" s="28"/>
      <c r="AP55" s="28"/>
      <c r="AQ55" s="28"/>
      <c r="AR55" s="28"/>
      <c r="AS55" s="28"/>
      <c r="AT55" s="28"/>
      <c r="AU55" s="28"/>
      <c r="AV55" s="28"/>
      <c r="AW55" s="28"/>
      <c r="AX55" s="28"/>
      <c r="AY55" s="28"/>
      <c r="AZ55" s="28"/>
      <c r="BA55" s="28"/>
      <c r="BB55" s="28"/>
      <c r="BC55" s="28"/>
    </row>
    <row r="56" ht="11.25" customHeight="1">
      <c r="A56" s="326">
        <v>1055.0</v>
      </c>
      <c r="B56" s="379" t="s">
        <v>158</v>
      </c>
      <c r="C56" s="379" t="s">
        <v>2878</v>
      </c>
      <c r="D56" s="380" t="s">
        <v>3368</v>
      </c>
      <c r="E56" s="379" t="s">
        <v>812</v>
      </c>
      <c r="F56" s="380" t="s">
        <v>3369</v>
      </c>
      <c r="G56" s="380" t="s">
        <v>2421</v>
      </c>
      <c r="H56" s="380" t="s">
        <v>3117</v>
      </c>
      <c r="I56" s="764" t="s">
        <v>3370</v>
      </c>
      <c r="J56" s="380" t="s">
        <v>3371</v>
      </c>
      <c r="K56" s="380" t="s">
        <v>3372</v>
      </c>
      <c r="L56" s="456" t="s">
        <v>22</v>
      </c>
      <c r="M56" s="456" t="s">
        <v>618</v>
      </c>
      <c r="N56" s="456" t="s">
        <v>3373</v>
      </c>
      <c r="O56" s="379" t="s">
        <v>3374</v>
      </c>
      <c r="P56" s="381">
        <v>46.6775</v>
      </c>
      <c r="Q56" s="381">
        <v>-73.9142</v>
      </c>
      <c r="R56" s="765">
        <v>50.0</v>
      </c>
      <c r="S56" s="519">
        <v>106000.0</v>
      </c>
      <c r="T56" s="380" t="s">
        <v>3071</v>
      </c>
      <c r="U56" s="380" t="s">
        <v>3368</v>
      </c>
      <c r="V56" s="385" t="s">
        <v>3375</v>
      </c>
      <c r="W56" s="399" t="s">
        <v>3372</v>
      </c>
      <c r="X56" s="456" t="s">
        <v>22</v>
      </c>
      <c r="Y56" s="456" t="s">
        <v>618</v>
      </c>
      <c r="Z56" s="456" t="s">
        <v>478</v>
      </c>
      <c r="AA56" s="766" t="s">
        <v>9619</v>
      </c>
      <c r="AB56" s="380" t="s">
        <v>3376</v>
      </c>
      <c r="AC56" s="380" t="s">
        <v>3377</v>
      </c>
      <c r="AD56" s="767">
        <f t="shared" si="2"/>
        <v>20</v>
      </c>
      <c r="AE56" s="380" t="s">
        <v>3378</v>
      </c>
      <c r="AF56" s="399" t="s">
        <v>3379</v>
      </c>
      <c r="AG56" s="399" t="s">
        <v>3380</v>
      </c>
      <c r="AH56" s="399" t="s">
        <v>3381</v>
      </c>
      <c r="AI56" s="490"/>
      <c r="AJ56" s="28"/>
      <c r="AK56" s="28"/>
      <c r="AL56" s="28"/>
      <c r="AM56" s="28"/>
      <c r="AN56" s="28"/>
      <c r="AO56" s="28"/>
      <c r="AP56" s="28"/>
      <c r="AQ56" s="28"/>
      <c r="AR56" s="28"/>
      <c r="AS56" s="28"/>
      <c r="AT56" s="28"/>
      <c r="AU56" s="28"/>
      <c r="AV56" s="28"/>
      <c r="AW56" s="28"/>
      <c r="AX56" s="28"/>
      <c r="AY56" s="28"/>
      <c r="AZ56" s="28"/>
      <c r="BA56" s="28"/>
      <c r="BB56" s="28"/>
      <c r="BC56" s="28"/>
    </row>
    <row r="57" ht="11.25" customHeight="1">
      <c r="A57" s="326">
        <v>1056.0</v>
      </c>
      <c r="B57" s="535" t="s">
        <v>149</v>
      </c>
      <c r="C57" s="535" t="s">
        <v>2878</v>
      </c>
      <c r="D57" s="510" t="s">
        <v>3382</v>
      </c>
      <c r="E57" s="535" t="s">
        <v>812</v>
      </c>
      <c r="F57" s="510" t="s">
        <v>3383</v>
      </c>
      <c r="G57" s="510" t="s">
        <v>2880</v>
      </c>
      <c r="H57" s="510" t="s">
        <v>2921</v>
      </c>
      <c r="I57" s="735" t="s">
        <v>3384</v>
      </c>
      <c r="J57" s="490" t="s">
        <v>3385</v>
      </c>
      <c r="K57" s="452" t="s">
        <v>3386</v>
      </c>
      <c r="L57" s="452" t="s">
        <v>22</v>
      </c>
      <c r="M57" s="452" t="s">
        <v>618</v>
      </c>
      <c r="N57" s="657"/>
      <c r="O57" s="535" t="s">
        <v>3387</v>
      </c>
      <c r="P57" s="684">
        <v>53.5205</v>
      </c>
      <c r="Q57" s="684">
        <v>-73.9393</v>
      </c>
      <c r="R57" s="666">
        <v>30.0</v>
      </c>
      <c r="S57" s="667"/>
      <c r="T57" s="510"/>
      <c r="U57" s="510" t="s">
        <v>3382</v>
      </c>
      <c r="V57" s="768" t="s">
        <v>3388</v>
      </c>
      <c r="W57" s="522" t="s">
        <v>921</v>
      </c>
      <c r="X57" s="657" t="s">
        <v>245</v>
      </c>
      <c r="Y57" s="657" t="s">
        <v>618</v>
      </c>
      <c r="Z57" s="657" t="s">
        <v>498</v>
      </c>
      <c r="AA57" s="660">
        <v>45305.0</v>
      </c>
      <c r="AB57" s="510"/>
      <c r="AC57" s="696" t="s">
        <v>3389</v>
      </c>
      <c r="AD57" s="769">
        <f t="shared" si="2"/>
        <v>22</v>
      </c>
      <c r="AE57" s="510"/>
      <c r="AF57" s="683"/>
      <c r="AG57" s="491"/>
      <c r="AH57" s="491"/>
      <c r="AI57" s="490"/>
      <c r="AJ57" s="28"/>
      <c r="AK57" s="28"/>
      <c r="AL57" s="28"/>
      <c r="AM57" s="28"/>
      <c r="AN57" s="28"/>
      <c r="AO57" s="28"/>
      <c r="AP57" s="28"/>
      <c r="AQ57" s="28"/>
      <c r="AR57" s="28"/>
      <c r="AS57" s="28"/>
      <c r="AT57" s="28"/>
      <c r="AU57" s="28"/>
      <c r="AV57" s="28"/>
      <c r="AW57" s="28"/>
      <c r="AX57" s="28"/>
      <c r="AY57" s="28"/>
      <c r="AZ57" s="28"/>
      <c r="BA57" s="28"/>
      <c r="BB57" s="28"/>
      <c r="BC57" s="28"/>
    </row>
    <row r="58" ht="11.25" customHeight="1">
      <c r="A58" s="326">
        <v>1057.0</v>
      </c>
      <c r="B58" s="716" t="s">
        <v>36</v>
      </c>
      <c r="C58" s="716" t="s">
        <v>2878</v>
      </c>
      <c r="D58" s="717" t="s">
        <v>3390</v>
      </c>
      <c r="E58" s="716" t="s">
        <v>812</v>
      </c>
      <c r="F58" s="717" t="s">
        <v>3391</v>
      </c>
      <c r="G58" s="717" t="s">
        <v>2880</v>
      </c>
      <c r="H58" s="717" t="s">
        <v>2910</v>
      </c>
      <c r="I58" s="739" t="s">
        <v>3392</v>
      </c>
      <c r="J58" s="717" t="s">
        <v>3393</v>
      </c>
      <c r="K58" s="717" t="s">
        <v>3394</v>
      </c>
      <c r="L58" s="719" t="s">
        <v>26</v>
      </c>
      <c r="M58" s="719" t="s">
        <v>420</v>
      </c>
      <c r="N58" s="719">
        <v>93516.0</v>
      </c>
      <c r="O58" s="716" t="s">
        <v>3395</v>
      </c>
      <c r="P58" s="720">
        <v>35.1664787692916</v>
      </c>
      <c r="Q58" s="720">
        <v>-117.679300430031</v>
      </c>
      <c r="R58" s="721">
        <v>1000.0</v>
      </c>
      <c r="S58" s="722">
        <v>10000.0</v>
      </c>
      <c r="T58" s="717" t="s">
        <v>2894</v>
      </c>
      <c r="U58" s="717" t="s">
        <v>3390</v>
      </c>
      <c r="V58" s="740" t="s">
        <v>3396</v>
      </c>
      <c r="W58" s="723" t="s">
        <v>3039</v>
      </c>
      <c r="X58" s="719" t="s">
        <v>3397</v>
      </c>
      <c r="Y58" s="719" t="s">
        <v>2098</v>
      </c>
      <c r="Z58" s="719" t="s">
        <v>486</v>
      </c>
      <c r="AA58" s="724">
        <v>45649.0</v>
      </c>
      <c r="AB58" s="739" t="s">
        <v>3398</v>
      </c>
      <c r="AC58" s="730" t="s">
        <v>3399</v>
      </c>
      <c r="AD58" s="763">
        <f t="shared" si="2"/>
        <v>18</v>
      </c>
      <c r="AE58" s="730"/>
      <c r="AF58" s="727"/>
      <c r="AG58" s="742"/>
      <c r="AH58" s="729"/>
      <c r="AI58" s="730"/>
      <c r="AJ58" s="731"/>
      <c r="AK58" s="731"/>
      <c r="AL58" s="731"/>
      <c r="AM58" s="731"/>
      <c r="AN58" s="731"/>
      <c r="AO58" s="731"/>
      <c r="AP58" s="731"/>
      <c r="AQ58" s="731"/>
      <c r="AR58" s="731"/>
      <c r="AS58" s="731"/>
      <c r="AT58" s="731"/>
      <c r="AU58" s="731"/>
      <c r="AV58" s="731"/>
      <c r="AW58" s="731"/>
      <c r="AX58" s="731"/>
      <c r="AY58" s="731"/>
      <c r="AZ58" s="731"/>
      <c r="BA58" s="731"/>
      <c r="BB58" s="731"/>
      <c r="BC58" s="731"/>
    </row>
    <row r="59" ht="11.25" customHeight="1">
      <c r="A59" s="326">
        <v>1058.0</v>
      </c>
      <c r="B59" s="535" t="s">
        <v>149</v>
      </c>
      <c r="C59" s="535" t="s">
        <v>2878</v>
      </c>
      <c r="D59" s="510" t="s">
        <v>3400</v>
      </c>
      <c r="E59" s="535" t="s">
        <v>812</v>
      </c>
      <c r="F59" s="510" t="s">
        <v>3401</v>
      </c>
      <c r="G59" s="510" t="s">
        <v>2880</v>
      </c>
      <c r="H59" s="510" t="s">
        <v>2846</v>
      </c>
      <c r="I59" s="542" t="s">
        <v>3402</v>
      </c>
      <c r="J59" s="510" t="s">
        <v>3403</v>
      </c>
      <c r="K59" s="510" t="s">
        <v>3404</v>
      </c>
      <c r="L59" s="657" t="s">
        <v>22</v>
      </c>
      <c r="M59" s="657" t="s">
        <v>618</v>
      </c>
      <c r="N59" s="657"/>
      <c r="O59" s="535" t="s">
        <v>3405</v>
      </c>
      <c r="P59" s="537">
        <v>48.3270124174763</v>
      </c>
      <c r="Q59" s="537">
        <v>-78.1356329441767</v>
      </c>
      <c r="R59" s="685" t="s">
        <v>3406</v>
      </c>
      <c r="S59" s="667">
        <v>3181.0</v>
      </c>
      <c r="T59" s="510" t="s">
        <v>2894</v>
      </c>
      <c r="U59" s="522" t="s">
        <v>3407</v>
      </c>
      <c r="V59" s="668" t="s">
        <v>3408</v>
      </c>
      <c r="W59" s="522" t="s">
        <v>3409</v>
      </c>
      <c r="X59" s="657" t="s">
        <v>2358</v>
      </c>
      <c r="Y59" s="657" t="s">
        <v>1086</v>
      </c>
      <c r="Z59" s="657" t="s">
        <v>498</v>
      </c>
      <c r="AA59" s="660">
        <v>44422.0</v>
      </c>
      <c r="AB59" s="510" t="s">
        <v>3410</v>
      </c>
      <c r="AC59" s="669" t="s">
        <v>3411</v>
      </c>
      <c r="AD59" s="670">
        <f t="shared" si="2"/>
        <v>28</v>
      </c>
      <c r="AE59" s="510" t="s">
        <v>3412</v>
      </c>
      <c r="AF59" s="683"/>
      <c r="AG59" s="491"/>
      <c r="AH59" s="491"/>
      <c r="AI59" s="490"/>
      <c r="AJ59" s="28"/>
      <c r="AK59" s="28"/>
      <c r="AL59" s="28"/>
      <c r="AM59" s="28"/>
      <c r="AN59" s="28"/>
      <c r="AO59" s="28"/>
      <c r="AP59" s="28"/>
      <c r="AQ59" s="28"/>
      <c r="AR59" s="28"/>
      <c r="AS59" s="28"/>
      <c r="AT59" s="28"/>
      <c r="AU59" s="28"/>
      <c r="AV59" s="28"/>
      <c r="AW59" s="28"/>
      <c r="AX59" s="28"/>
      <c r="AY59" s="28"/>
      <c r="AZ59" s="28"/>
      <c r="BA59" s="28"/>
      <c r="BB59" s="28"/>
      <c r="BC59" s="28"/>
    </row>
    <row r="60" ht="11.25" customHeight="1">
      <c r="A60" s="326">
        <v>1059.0</v>
      </c>
      <c r="B60" s="535" t="s">
        <v>149</v>
      </c>
      <c r="C60" s="535" t="s">
        <v>2878</v>
      </c>
      <c r="D60" s="510" t="s">
        <v>3413</v>
      </c>
      <c r="E60" s="535" t="s">
        <v>812</v>
      </c>
      <c r="F60" s="510" t="s">
        <v>3414</v>
      </c>
      <c r="G60" s="510" t="s">
        <v>2880</v>
      </c>
      <c r="H60" s="510" t="s">
        <v>2889</v>
      </c>
      <c r="I60" s="542" t="s">
        <v>3415</v>
      </c>
      <c r="J60" s="510" t="s">
        <v>3416</v>
      </c>
      <c r="K60" s="510" t="s">
        <v>3417</v>
      </c>
      <c r="L60" s="657" t="s">
        <v>22</v>
      </c>
      <c r="M60" s="657" t="s">
        <v>618</v>
      </c>
      <c r="N60" s="657"/>
      <c r="O60" s="535" t="s">
        <v>3405</v>
      </c>
      <c r="P60" s="537">
        <v>47.6859777310462</v>
      </c>
      <c r="Q60" s="537">
        <v>-78.6486647464719</v>
      </c>
      <c r="R60" s="737"/>
      <c r="S60" s="667"/>
      <c r="T60" s="510"/>
      <c r="U60" s="522" t="s">
        <v>3407</v>
      </c>
      <c r="V60" s="668" t="s">
        <v>3408</v>
      </c>
      <c r="W60" s="522" t="s">
        <v>3409</v>
      </c>
      <c r="X60" s="657" t="s">
        <v>2358</v>
      </c>
      <c r="Y60" s="657" t="s">
        <v>1086</v>
      </c>
      <c r="Z60" s="657" t="s">
        <v>498</v>
      </c>
      <c r="AA60" s="660">
        <v>44422.0</v>
      </c>
      <c r="AB60" s="510" t="s">
        <v>3418</v>
      </c>
      <c r="AC60" s="510" t="s">
        <v>3419</v>
      </c>
      <c r="AD60" s="686">
        <f t="shared" si="2"/>
        <v>22</v>
      </c>
      <c r="AE60" s="510" t="s">
        <v>3420</v>
      </c>
      <c r="AF60" s="683"/>
      <c r="AG60" s="491"/>
      <c r="AH60" s="491"/>
      <c r="AI60" s="490"/>
      <c r="AJ60" s="28"/>
      <c r="AK60" s="28"/>
      <c r="AL60" s="28"/>
      <c r="AM60" s="28"/>
      <c r="AN60" s="28"/>
      <c r="AO60" s="28"/>
      <c r="AP60" s="28"/>
      <c r="AQ60" s="28"/>
      <c r="AR60" s="28"/>
      <c r="AS60" s="28"/>
      <c r="AT60" s="28"/>
      <c r="AU60" s="28"/>
      <c r="AV60" s="28"/>
      <c r="AW60" s="28"/>
      <c r="AX60" s="28"/>
      <c r="AY60" s="28"/>
      <c r="AZ60" s="28"/>
      <c r="BA60" s="28"/>
      <c r="BB60" s="28"/>
      <c r="BC60" s="28"/>
    </row>
    <row r="61" ht="11.25" customHeight="1">
      <c r="A61" s="326">
        <v>1060.0</v>
      </c>
      <c r="B61" s="535" t="s">
        <v>149</v>
      </c>
      <c r="C61" s="535" t="s">
        <v>2878</v>
      </c>
      <c r="D61" s="510" t="s">
        <v>3413</v>
      </c>
      <c r="E61" s="535" t="s">
        <v>812</v>
      </c>
      <c r="F61" s="510" t="s">
        <v>3421</v>
      </c>
      <c r="G61" s="510" t="s">
        <v>2880</v>
      </c>
      <c r="H61" s="510" t="s">
        <v>2921</v>
      </c>
      <c r="I61" s="542" t="s">
        <v>3422</v>
      </c>
      <c r="J61" s="510" t="s">
        <v>3423</v>
      </c>
      <c r="K61" s="510" t="s">
        <v>3424</v>
      </c>
      <c r="L61" s="657" t="s">
        <v>22</v>
      </c>
      <c r="M61" s="657" t="s">
        <v>618</v>
      </c>
      <c r="N61" s="657" t="s">
        <v>3425</v>
      </c>
      <c r="O61" s="535" t="s">
        <v>3426</v>
      </c>
      <c r="P61" s="537">
        <v>48.5915601144316</v>
      </c>
      <c r="Q61" s="537">
        <v>-77.8821213087758</v>
      </c>
      <c r="R61" s="685" t="s">
        <v>3427</v>
      </c>
      <c r="S61" s="667">
        <v>4324.0</v>
      </c>
      <c r="T61" s="510" t="s">
        <v>2894</v>
      </c>
      <c r="U61" s="510" t="s">
        <v>3407</v>
      </c>
      <c r="V61" s="542" t="s">
        <v>3408</v>
      </c>
      <c r="W61" s="510" t="s">
        <v>3409</v>
      </c>
      <c r="X61" s="535" t="s">
        <v>2358</v>
      </c>
      <c r="Y61" s="535" t="s">
        <v>1086</v>
      </c>
      <c r="Z61" s="657" t="s">
        <v>498</v>
      </c>
      <c r="AA61" s="660">
        <v>44890.0</v>
      </c>
      <c r="AB61" s="510" t="s">
        <v>3428</v>
      </c>
      <c r="AC61" s="669" t="s">
        <v>3419</v>
      </c>
      <c r="AD61" s="670">
        <f t="shared" si="2"/>
        <v>22</v>
      </c>
      <c r="AE61" s="510" t="s">
        <v>3429</v>
      </c>
      <c r="AF61" s="683"/>
      <c r="AG61" s="491"/>
      <c r="AH61" s="491"/>
      <c r="AI61" s="490"/>
      <c r="AJ61" s="28"/>
      <c r="AK61" s="28"/>
      <c r="AL61" s="28"/>
      <c r="AM61" s="28"/>
      <c r="AN61" s="28"/>
      <c r="AO61" s="28"/>
      <c r="AP61" s="28"/>
      <c r="AQ61" s="28"/>
      <c r="AR61" s="28"/>
      <c r="AS61" s="28"/>
      <c r="AT61" s="28"/>
      <c r="AU61" s="28"/>
      <c r="AV61" s="28"/>
      <c r="AW61" s="28"/>
      <c r="AX61" s="28"/>
      <c r="AY61" s="28"/>
      <c r="AZ61" s="28"/>
      <c r="BA61" s="28"/>
      <c r="BB61" s="28"/>
      <c r="BC61" s="28"/>
    </row>
    <row r="62" ht="11.25" customHeight="1">
      <c r="A62" s="326">
        <v>1061.0</v>
      </c>
      <c r="B62" s="535" t="s">
        <v>149</v>
      </c>
      <c r="C62" s="535" t="s">
        <v>2878</v>
      </c>
      <c r="D62" s="510" t="s">
        <v>3413</v>
      </c>
      <c r="E62" s="535" t="s">
        <v>812</v>
      </c>
      <c r="F62" s="510" t="s">
        <v>3430</v>
      </c>
      <c r="G62" s="510" t="s">
        <v>2880</v>
      </c>
      <c r="H62" s="510" t="s">
        <v>2846</v>
      </c>
      <c r="I62" s="542" t="s">
        <v>3431</v>
      </c>
      <c r="J62" s="510" t="s">
        <v>3432</v>
      </c>
      <c r="K62" s="510" t="s">
        <v>3385</v>
      </c>
      <c r="L62" s="657" t="s">
        <v>22</v>
      </c>
      <c r="M62" s="657" t="s">
        <v>618</v>
      </c>
      <c r="N62" s="657"/>
      <c r="O62" s="535" t="s">
        <v>3426</v>
      </c>
      <c r="P62" s="537">
        <v>50.424277</v>
      </c>
      <c r="Q62" s="537">
        <v>-74.717904</v>
      </c>
      <c r="R62" s="666"/>
      <c r="S62" s="667"/>
      <c r="T62" s="510"/>
      <c r="U62" s="510" t="s">
        <v>3407</v>
      </c>
      <c r="V62" s="542" t="s">
        <v>3408</v>
      </c>
      <c r="W62" s="510" t="s">
        <v>3409</v>
      </c>
      <c r="X62" s="535" t="s">
        <v>2358</v>
      </c>
      <c r="Y62" s="535" t="s">
        <v>1086</v>
      </c>
      <c r="Z62" s="657" t="s">
        <v>3365</v>
      </c>
      <c r="AA62" s="660">
        <v>45114.0</v>
      </c>
      <c r="AB62" s="510" t="s">
        <v>3431</v>
      </c>
      <c r="AC62" s="510" t="s">
        <v>3419</v>
      </c>
      <c r="AD62" s="686">
        <f t="shared" si="2"/>
        <v>22</v>
      </c>
      <c r="AE62" s="510" t="s">
        <v>3433</v>
      </c>
      <c r="AF62" s="683"/>
      <c r="AG62" s="491"/>
      <c r="AH62" s="491"/>
      <c r="AI62" s="490"/>
      <c r="AJ62" s="28"/>
      <c r="AK62" s="28"/>
      <c r="AL62" s="28"/>
      <c r="AM62" s="28"/>
      <c r="AN62" s="28"/>
      <c r="AO62" s="28"/>
      <c r="AP62" s="28"/>
      <c r="AQ62" s="28"/>
      <c r="AR62" s="28"/>
      <c r="AS62" s="28"/>
      <c r="AT62" s="28"/>
      <c r="AU62" s="28"/>
      <c r="AV62" s="28"/>
      <c r="AW62" s="28"/>
      <c r="AX62" s="28"/>
      <c r="AY62" s="28"/>
      <c r="AZ62" s="28"/>
      <c r="BA62" s="28"/>
      <c r="BB62" s="28"/>
      <c r="BC62" s="28"/>
    </row>
    <row r="63" ht="11.25" customHeight="1">
      <c r="A63" s="326">
        <v>1062.0</v>
      </c>
      <c r="B63" s="535" t="s">
        <v>149</v>
      </c>
      <c r="C63" s="535" t="s">
        <v>2878</v>
      </c>
      <c r="D63" s="510" t="s">
        <v>3413</v>
      </c>
      <c r="E63" s="535" t="s">
        <v>812</v>
      </c>
      <c r="F63" s="510" t="s">
        <v>3434</v>
      </c>
      <c r="G63" s="510" t="s">
        <v>2880</v>
      </c>
      <c r="H63" s="510" t="s">
        <v>2846</v>
      </c>
      <c r="I63" s="542" t="s">
        <v>3435</v>
      </c>
      <c r="J63" s="510" t="s">
        <v>3432</v>
      </c>
      <c r="K63" s="510" t="s">
        <v>3385</v>
      </c>
      <c r="L63" s="657" t="s">
        <v>22</v>
      </c>
      <c r="M63" s="657" t="s">
        <v>618</v>
      </c>
      <c r="N63" s="657"/>
      <c r="O63" s="535" t="s">
        <v>3426</v>
      </c>
      <c r="P63" s="537">
        <v>50.424277</v>
      </c>
      <c r="Q63" s="537">
        <v>-74.717904</v>
      </c>
      <c r="R63" s="666"/>
      <c r="S63" s="667"/>
      <c r="T63" s="510"/>
      <c r="U63" s="510" t="s">
        <v>3407</v>
      </c>
      <c r="V63" s="542" t="s">
        <v>3408</v>
      </c>
      <c r="W63" s="510" t="s">
        <v>3409</v>
      </c>
      <c r="X63" s="535" t="s">
        <v>2358</v>
      </c>
      <c r="Y63" s="535" t="s">
        <v>1086</v>
      </c>
      <c r="Z63" s="657" t="s">
        <v>3365</v>
      </c>
      <c r="AA63" s="660">
        <v>45114.0</v>
      </c>
      <c r="AB63" s="510" t="s">
        <v>3435</v>
      </c>
      <c r="AC63" s="669" t="s">
        <v>3419</v>
      </c>
      <c r="AD63" s="670">
        <f t="shared" si="2"/>
        <v>22</v>
      </c>
      <c r="AE63" s="510" t="s">
        <v>3436</v>
      </c>
      <c r="AF63" s="683"/>
      <c r="AG63" s="491"/>
      <c r="AH63" s="491"/>
      <c r="AI63" s="490"/>
      <c r="AJ63" s="28"/>
      <c r="AK63" s="28"/>
      <c r="AL63" s="28"/>
      <c r="AM63" s="28"/>
      <c r="AN63" s="28"/>
      <c r="AO63" s="28"/>
      <c r="AP63" s="28"/>
      <c r="AQ63" s="28"/>
      <c r="AR63" s="28"/>
      <c r="AS63" s="28"/>
      <c r="AT63" s="28"/>
      <c r="AU63" s="28"/>
      <c r="AV63" s="28"/>
      <c r="AW63" s="28"/>
      <c r="AX63" s="28"/>
      <c r="AY63" s="28"/>
      <c r="AZ63" s="28"/>
      <c r="BA63" s="28"/>
      <c r="BB63" s="28"/>
      <c r="BC63" s="28"/>
    </row>
    <row r="64" ht="11.25" customHeight="1">
      <c r="A64" s="326">
        <v>1063.0</v>
      </c>
      <c r="B64" s="535" t="s">
        <v>158</v>
      </c>
      <c r="C64" s="535" t="s">
        <v>2878</v>
      </c>
      <c r="D64" s="510" t="s">
        <v>3437</v>
      </c>
      <c r="E64" s="535" t="s">
        <v>812</v>
      </c>
      <c r="F64" s="510" t="s">
        <v>3438</v>
      </c>
      <c r="G64" s="510" t="s">
        <v>2880</v>
      </c>
      <c r="H64" s="510" t="s">
        <v>2881</v>
      </c>
      <c r="I64" s="542" t="s">
        <v>3439</v>
      </c>
      <c r="J64" s="510" t="s">
        <v>3440</v>
      </c>
      <c r="K64" s="716" t="s">
        <v>3441</v>
      </c>
      <c r="L64" s="717" t="s">
        <v>3442</v>
      </c>
      <c r="M64" s="770" t="s">
        <v>618</v>
      </c>
      <c r="N64" s="716" t="s">
        <v>3443</v>
      </c>
      <c r="O64" s="716" t="s">
        <v>3444</v>
      </c>
      <c r="P64" s="717">
        <v>53.76</v>
      </c>
      <c r="Q64" s="537">
        <v>-99.0</v>
      </c>
      <c r="R64" s="666">
        <v>10.0</v>
      </c>
      <c r="S64" s="667">
        <v>9600.0</v>
      </c>
      <c r="T64" s="510" t="s">
        <v>2894</v>
      </c>
      <c r="U64" s="510" t="s">
        <v>3437</v>
      </c>
      <c r="V64" s="510" t="s">
        <v>3439</v>
      </c>
      <c r="W64" s="510" t="s">
        <v>3445</v>
      </c>
      <c r="X64" s="510" t="s">
        <v>3442</v>
      </c>
      <c r="Y64" s="510" t="s">
        <v>2977</v>
      </c>
      <c r="Z64" s="510" t="s">
        <v>610</v>
      </c>
      <c r="AA64" s="660">
        <v>44774.0</v>
      </c>
      <c r="AB64" s="510" t="s">
        <v>3446</v>
      </c>
      <c r="AC64" s="696" t="s">
        <v>3447</v>
      </c>
      <c r="AD64" s="686">
        <f t="shared" si="2"/>
        <v>15</v>
      </c>
      <c r="AE64" s="510" t="s">
        <v>3448</v>
      </c>
      <c r="AF64" s="683"/>
      <c r="AG64" s="491"/>
      <c r="AH64" s="491"/>
      <c r="AI64" s="490"/>
      <c r="AJ64" s="28"/>
      <c r="AK64" s="28"/>
      <c r="AL64" s="28"/>
      <c r="AM64" s="28"/>
      <c r="AN64" s="28"/>
      <c r="AO64" s="28"/>
      <c r="AP64" s="28"/>
      <c r="AQ64" s="28"/>
      <c r="AR64" s="28"/>
      <c r="AS64" s="28"/>
      <c r="AT64" s="28"/>
      <c r="AU64" s="28"/>
      <c r="AV64" s="28"/>
      <c r="AW64" s="28"/>
      <c r="AX64" s="28"/>
      <c r="AY64" s="28"/>
      <c r="AZ64" s="28"/>
      <c r="BA64" s="28"/>
      <c r="BB64" s="28"/>
      <c r="BC64" s="28"/>
    </row>
    <row r="65" ht="11.25" customHeight="1">
      <c r="A65" s="326">
        <v>1064.0</v>
      </c>
      <c r="B65" s="535" t="s">
        <v>158</v>
      </c>
      <c r="C65" s="535" t="s">
        <v>2878</v>
      </c>
      <c r="D65" s="510" t="s">
        <v>3437</v>
      </c>
      <c r="E65" s="535" t="s">
        <v>812</v>
      </c>
      <c r="F65" s="510" t="s">
        <v>3449</v>
      </c>
      <c r="G65" s="510" t="s">
        <v>2880</v>
      </c>
      <c r="H65" s="510" t="s">
        <v>2846</v>
      </c>
      <c r="I65" s="510" t="s">
        <v>3450</v>
      </c>
      <c r="J65" s="510" t="s">
        <v>3451</v>
      </c>
      <c r="K65" s="510" t="s">
        <v>3441</v>
      </c>
      <c r="L65" s="510" t="s">
        <v>3442</v>
      </c>
      <c r="M65" s="510" t="s">
        <v>618</v>
      </c>
      <c r="N65" s="510"/>
      <c r="O65" s="510" t="s">
        <v>3452</v>
      </c>
      <c r="P65" s="510">
        <v>53.76</v>
      </c>
      <c r="Q65" s="510">
        <v>-99.0</v>
      </c>
      <c r="R65" s="689">
        <v>10.0</v>
      </c>
      <c r="S65" s="510"/>
      <c r="T65" s="510"/>
      <c r="U65" s="510" t="s">
        <v>3437</v>
      </c>
      <c r="V65" s="510" t="s">
        <v>3439</v>
      </c>
      <c r="W65" s="510" t="s">
        <v>3445</v>
      </c>
      <c r="X65" s="510" t="s">
        <v>3442</v>
      </c>
      <c r="Y65" s="510" t="s">
        <v>2977</v>
      </c>
      <c r="Z65" s="510" t="s">
        <v>3365</v>
      </c>
      <c r="AA65" s="522">
        <v>45114.0</v>
      </c>
      <c r="AB65" s="510" t="s">
        <v>3450</v>
      </c>
      <c r="AC65" s="669" t="s">
        <v>3447</v>
      </c>
      <c r="AD65" s="670">
        <f t="shared" si="2"/>
        <v>15</v>
      </c>
      <c r="AE65" s="510" t="s">
        <v>3453</v>
      </c>
      <c r="AF65" s="683"/>
      <c r="AG65" s="491"/>
      <c r="AH65" s="491"/>
      <c r="AI65" s="490"/>
      <c r="AJ65" s="28"/>
      <c r="AK65" s="28"/>
      <c r="AL65" s="28"/>
      <c r="AM65" s="28"/>
      <c r="AN65" s="28"/>
      <c r="AO65" s="28"/>
      <c r="AP65" s="28"/>
      <c r="AQ65" s="28"/>
      <c r="AR65" s="28"/>
      <c r="AS65" s="28"/>
      <c r="AT65" s="28"/>
      <c r="AU65" s="28"/>
      <c r="AV65" s="28"/>
      <c r="AW65" s="28"/>
      <c r="AX65" s="28"/>
      <c r="AY65" s="28"/>
      <c r="AZ65" s="28"/>
      <c r="BA65" s="28"/>
      <c r="BB65" s="28"/>
      <c r="BC65" s="28"/>
    </row>
    <row r="66" ht="11.25" customHeight="1">
      <c r="A66" s="326">
        <v>1065.0</v>
      </c>
      <c r="B66" s="535" t="s">
        <v>158</v>
      </c>
      <c r="C66" s="535" t="s">
        <v>2878</v>
      </c>
      <c r="D66" s="510" t="s">
        <v>3437</v>
      </c>
      <c r="E66" s="535" t="s">
        <v>812</v>
      </c>
      <c r="F66" s="510" t="s">
        <v>3454</v>
      </c>
      <c r="G66" s="510" t="s">
        <v>2880</v>
      </c>
      <c r="H66" s="510" t="s">
        <v>2846</v>
      </c>
      <c r="I66" s="542" t="s">
        <v>3455</v>
      </c>
      <c r="J66" s="510" t="s">
        <v>3451</v>
      </c>
      <c r="K66" s="510" t="s">
        <v>3441</v>
      </c>
      <c r="L66" s="510" t="s">
        <v>3442</v>
      </c>
      <c r="M66" s="510" t="s">
        <v>618</v>
      </c>
      <c r="N66" s="510"/>
      <c r="O66" s="510" t="s">
        <v>3456</v>
      </c>
      <c r="P66" s="510">
        <v>54.87201</v>
      </c>
      <c r="Q66" s="510" t="str">
        <f>RawMatl[[#This Row],[Facility Workforce]]-100.149549</f>
        <v>#ERROR!</v>
      </c>
      <c r="R66" s="689">
        <v>10.0</v>
      </c>
      <c r="S66" s="667"/>
      <c r="T66" s="510"/>
      <c r="U66" s="510" t="s">
        <v>3437</v>
      </c>
      <c r="V66" s="510" t="s">
        <v>3439</v>
      </c>
      <c r="W66" s="510" t="s">
        <v>3445</v>
      </c>
      <c r="X66" s="510" t="s">
        <v>3442</v>
      </c>
      <c r="Y66" s="510" t="s">
        <v>2977</v>
      </c>
      <c r="Z66" s="510" t="s">
        <v>3365</v>
      </c>
      <c r="AA66" s="522">
        <v>45114.0</v>
      </c>
      <c r="AB66" s="510" t="s">
        <v>3455</v>
      </c>
      <c r="AC66" s="696" t="s">
        <v>3447</v>
      </c>
      <c r="AD66" s="535">
        <f t="shared" si="2"/>
        <v>15</v>
      </c>
      <c r="AE66" s="510" t="s">
        <v>3457</v>
      </c>
      <c r="AF66" s="683"/>
      <c r="AG66" s="491"/>
      <c r="AH66" s="491"/>
      <c r="AI66" s="490"/>
      <c r="AJ66" s="28"/>
      <c r="AK66" s="28"/>
      <c r="AL66" s="28"/>
      <c r="AM66" s="28"/>
      <c r="AN66" s="28"/>
      <c r="AO66" s="28"/>
      <c r="AP66" s="28"/>
      <c r="AQ66" s="28"/>
      <c r="AR66" s="28"/>
      <c r="AS66" s="28"/>
      <c r="AT66" s="28"/>
      <c r="AU66" s="28"/>
      <c r="AV66" s="28"/>
      <c r="AW66" s="28"/>
      <c r="AX66" s="28"/>
      <c r="AY66" s="28"/>
      <c r="AZ66" s="28"/>
      <c r="BA66" s="28"/>
      <c r="BB66" s="28"/>
      <c r="BC66" s="28"/>
    </row>
    <row r="67" ht="11.25" customHeight="1">
      <c r="A67" s="326">
        <v>1066.0</v>
      </c>
      <c r="B67" s="535" t="s">
        <v>36</v>
      </c>
      <c r="C67" s="535" t="s">
        <v>2878</v>
      </c>
      <c r="D67" s="510" t="s">
        <v>3458</v>
      </c>
      <c r="E67" s="535" t="s">
        <v>1209</v>
      </c>
      <c r="F67" s="510" t="s">
        <v>3459</v>
      </c>
      <c r="G67" s="510" t="s">
        <v>2421</v>
      </c>
      <c r="H67" s="510" t="s">
        <v>3460</v>
      </c>
      <c r="I67" s="542" t="s">
        <v>3461</v>
      </c>
      <c r="J67" s="510"/>
      <c r="K67" s="510" t="s">
        <v>3462</v>
      </c>
      <c r="L67" s="657" t="s">
        <v>145</v>
      </c>
      <c r="M67" s="657" t="s">
        <v>420</v>
      </c>
      <c r="N67" s="657">
        <v>35151.0</v>
      </c>
      <c r="O67" s="535"/>
      <c r="P67" s="537">
        <v>32.957258</v>
      </c>
      <c r="Q67" s="537">
        <v>-86.173889</v>
      </c>
      <c r="R67" s="666">
        <v>50.0</v>
      </c>
      <c r="S67" s="667"/>
      <c r="T67" s="510"/>
      <c r="U67" s="510" t="s">
        <v>3458</v>
      </c>
      <c r="V67" s="522" t="s">
        <v>3463</v>
      </c>
      <c r="W67" s="522" t="s">
        <v>921</v>
      </c>
      <c r="X67" s="657" t="s">
        <v>922</v>
      </c>
      <c r="Y67" s="657" t="s">
        <v>618</v>
      </c>
      <c r="Z67" s="660" t="s">
        <v>3464</v>
      </c>
      <c r="AA67" s="660">
        <v>45475.0</v>
      </c>
      <c r="AB67" s="542" t="s">
        <v>3465</v>
      </c>
      <c r="AC67" s="696" t="s">
        <v>3466</v>
      </c>
      <c r="AD67" s="662">
        <f t="shared" si="2"/>
        <v>25</v>
      </c>
      <c r="AE67" s="696" t="s">
        <v>3467</v>
      </c>
      <c r="AF67" s="683"/>
      <c r="AG67" s="489"/>
      <c r="AH67" s="336"/>
      <c r="AI67" s="490"/>
      <c r="AJ67" s="28"/>
      <c r="AK67" s="28"/>
      <c r="AL67" s="28"/>
      <c r="AM67" s="28"/>
      <c r="AN67" s="28"/>
      <c r="AO67" s="28"/>
      <c r="AP67" s="28"/>
      <c r="AQ67" s="28"/>
      <c r="AR67" s="28"/>
      <c r="AS67" s="28"/>
      <c r="AT67" s="28"/>
      <c r="AU67" s="28"/>
      <c r="AV67" s="28"/>
      <c r="AW67" s="28"/>
      <c r="AX67" s="28"/>
      <c r="AY67" s="28"/>
      <c r="AZ67" s="28"/>
      <c r="BA67" s="28"/>
      <c r="BB67" s="28"/>
      <c r="BC67" s="28"/>
    </row>
    <row r="68" ht="11.25" customHeight="1">
      <c r="A68" s="326">
        <v>1067.0</v>
      </c>
      <c r="B68" s="535" t="s">
        <v>36</v>
      </c>
      <c r="C68" s="535" t="s">
        <v>2878</v>
      </c>
      <c r="D68" s="510" t="s">
        <v>3468</v>
      </c>
      <c r="E68" s="535" t="s">
        <v>1209</v>
      </c>
      <c r="F68" s="510" t="s">
        <v>3468</v>
      </c>
      <c r="G68" s="510" t="s">
        <v>3341</v>
      </c>
      <c r="H68" s="510" t="s">
        <v>3469</v>
      </c>
      <c r="I68" s="771" t="s">
        <v>3470</v>
      </c>
      <c r="J68" s="510" t="s">
        <v>3471</v>
      </c>
      <c r="K68" s="510" t="s">
        <v>2015</v>
      </c>
      <c r="L68" s="657" t="s">
        <v>70</v>
      </c>
      <c r="M68" s="657" t="s">
        <v>420</v>
      </c>
      <c r="N68" s="657">
        <v>85718.0</v>
      </c>
      <c r="O68" s="772" t="s">
        <v>3472</v>
      </c>
      <c r="P68" s="537">
        <v>32.28636</v>
      </c>
      <c r="Q68" s="537">
        <v>-110.944512</v>
      </c>
      <c r="R68" s="685">
        <v>100.0</v>
      </c>
      <c r="S68" s="667"/>
      <c r="T68" s="510"/>
      <c r="U68" s="522" t="s">
        <v>3468</v>
      </c>
      <c r="V68" s="773" t="s">
        <v>3473</v>
      </c>
      <c r="W68" s="522" t="s">
        <v>3474</v>
      </c>
      <c r="X68" s="657"/>
      <c r="Y68" s="657" t="s">
        <v>1086</v>
      </c>
      <c r="Z68" s="660" t="s">
        <v>1840</v>
      </c>
      <c r="AA68" s="660">
        <v>45545.0</v>
      </c>
      <c r="AB68" s="771" t="s">
        <v>3473</v>
      </c>
      <c r="AC68" s="510" t="s">
        <v>3475</v>
      </c>
      <c r="AD68" s="535">
        <f t="shared" si="2"/>
        <v>27</v>
      </c>
      <c r="AE68" s="535"/>
      <c r="AF68" s="683"/>
      <c r="AG68" s="489"/>
      <c r="AH68" s="336"/>
      <c r="AI68" s="490" t="s">
        <v>3476</v>
      </c>
      <c r="AJ68" s="28"/>
      <c r="AK68" s="28"/>
      <c r="AL68" s="28"/>
      <c r="AM68" s="28"/>
      <c r="AN68" s="28"/>
      <c r="AO68" s="28"/>
      <c r="AP68" s="28"/>
      <c r="AQ68" s="28"/>
      <c r="AR68" s="28"/>
      <c r="AS68" s="28"/>
      <c r="AT68" s="28"/>
      <c r="AU68" s="28"/>
      <c r="AV68" s="28"/>
      <c r="AW68" s="28"/>
      <c r="AX68" s="28"/>
      <c r="AY68" s="28"/>
      <c r="AZ68" s="28"/>
      <c r="BA68" s="28"/>
      <c r="BB68" s="28"/>
      <c r="BC68" s="28"/>
    </row>
    <row r="69" ht="99.75" customHeight="1">
      <c r="A69" s="326">
        <v>1068.0</v>
      </c>
      <c r="B69" s="535" t="s">
        <v>158</v>
      </c>
      <c r="C69" s="535" t="s">
        <v>2878</v>
      </c>
      <c r="D69" s="510" t="s">
        <v>3477</v>
      </c>
      <c r="E69" s="535" t="s">
        <v>812</v>
      </c>
      <c r="F69" s="510" t="s">
        <v>3478</v>
      </c>
      <c r="G69" s="510" t="s">
        <v>2880</v>
      </c>
      <c r="H69" s="510" t="s">
        <v>3479</v>
      </c>
      <c r="I69" s="688" t="s">
        <v>3480</v>
      </c>
      <c r="J69" s="452" t="s">
        <v>3481</v>
      </c>
      <c r="K69" s="452" t="s">
        <v>3482</v>
      </c>
      <c r="L69" s="657" t="s">
        <v>114</v>
      </c>
      <c r="M69" s="657" t="s">
        <v>420</v>
      </c>
      <c r="N69" s="657">
        <v>80026.0</v>
      </c>
      <c r="O69" s="535" t="s">
        <v>3483</v>
      </c>
      <c r="P69" s="537">
        <v>39.9801037431836</v>
      </c>
      <c r="Q69" s="537">
        <v>-105.068234461818</v>
      </c>
      <c r="R69" s="666">
        <v>100.0</v>
      </c>
      <c r="S69" s="667"/>
      <c r="T69" s="510"/>
      <c r="U69" s="510" t="s">
        <v>3477</v>
      </c>
      <c r="V69" s="665" t="s">
        <v>3480</v>
      </c>
      <c r="W69" s="522" t="s">
        <v>2433</v>
      </c>
      <c r="X69" s="657" t="s">
        <v>90</v>
      </c>
      <c r="Y69" s="657" t="s">
        <v>420</v>
      </c>
      <c r="Z69" s="657" t="s">
        <v>486</v>
      </c>
      <c r="AA69" s="660">
        <v>45584.0</v>
      </c>
      <c r="AB69" s="510" t="s">
        <v>454</v>
      </c>
      <c r="AC69" s="510" t="s">
        <v>3484</v>
      </c>
      <c r="AD69" s="686">
        <f t="shared" si="2"/>
        <v>23</v>
      </c>
      <c r="AE69" s="510"/>
      <c r="AF69" s="452" t="s">
        <v>3485</v>
      </c>
      <c r="AG69" s="452" t="s">
        <v>3486</v>
      </c>
      <c r="AH69" s="453" t="s">
        <v>3483</v>
      </c>
      <c r="AI69" s="490" t="s">
        <v>3487</v>
      </c>
      <c r="AJ69" s="28"/>
      <c r="AK69" s="28"/>
      <c r="AL69" s="28"/>
      <c r="AM69" s="28"/>
      <c r="AN69" s="28"/>
      <c r="AO69" s="28"/>
      <c r="AP69" s="28"/>
      <c r="AQ69" s="28"/>
      <c r="AR69" s="28"/>
      <c r="AS69" s="28"/>
      <c r="AT69" s="28"/>
      <c r="AU69" s="28"/>
      <c r="AV69" s="28"/>
      <c r="AW69" s="28"/>
      <c r="AX69" s="28"/>
      <c r="AY69" s="28"/>
      <c r="AZ69" s="28"/>
      <c r="BA69" s="28"/>
      <c r="BB69" s="28"/>
      <c r="BC69" s="28"/>
    </row>
    <row r="70" ht="11.25" customHeight="1">
      <c r="A70" s="326">
        <v>1069.0</v>
      </c>
      <c r="B70" s="535" t="s">
        <v>158</v>
      </c>
      <c r="C70" s="535" t="s">
        <v>2878</v>
      </c>
      <c r="D70" s="510" t="s">
        <v>3488</v>
      </c>
      <c r="E70" s="535" t="s">
        <v>812</v>
      </c>
      <c r="F70" s="490" t="s">
        <v>3489</v>
      </c>
      <c r="G70" s="510" t="s">
        <v>2880</v>
      </c>
      <c r="H70" s="510" t="s">
        <v>2910</v>
      </c>
      <c r="I70" s="665" t="s">
        <v>3490</v>
      </c>
      <c r="J70" s="510"/>
      <c r="K70" s="452" t="s">
        <v>3491</v>
      </c>
      <c r="L70" s="657" t="s">
        <v>49</v>
      </c>
      <c r="M70" s="657" t="s">
        <v>420</v>
      </c>
      <c r="N70" s="657">
        <v>89801.0</v>
      </c>
      <c r="O70" s="535" t="s">
        <v>3492</v>
      </c>
      <c r="P70" s="537">
        <v>40.832562312263</v>
      </c>
      <c r="Q70" s="537">
        <v>-115.76183264021</v>
      </c>
      <c r="R70" s="666">
        <v>15.0</v>
      </c>
      <c r="S70" s="667"/>
      <c r="T70" s="510"/>
      <c r="U70" s="522" t="s">
        <v>3488</v>
      </c>
      <c r="V70" s="665" t="s">
        <v>3490</v>
      </c>
      <c r="W70" s="522" t="s">
        <v>3493</v>
      </c>
      <c r="X70" s="657" t="s">
        <v>245</v>
      </c>
      <c r="Y70" s="657" t="s">
        <v>618</v>
      </c>
      <c r="Z70" s="660" t="s">
        <v>486</v>
      </c>
      <c r="AA70" s="660">
        <v>45689.0</v>
      </c>
      <c r="AB70" s="510" t="s">
        <v>454</v>
      </c>
      <c r="AC70" s="510" t="s">
        <v>3494</v>
      </c>
      <c r="AD70" s="662">
        <f t="shared" si="2"/>
        <v>15</v>
      </c>
      <c r="AE70" s="489"/>
      <c r="AF70" s="683" t="s">
        <v>3495</v>
      </c>
      <c r="AG70" s="774" t="s">
        <v>3496</v>
      </c>
      <c r="AH70" s="336" t="s">
        <v>3497</v>
      </c>
      <c r="AI70" s="490"/>
      <c r="AJ70" s="28"/>
      <c r="AK70" s="28"/>
      <c r="AL70" s="28"/>
      <c r="AM70" s="28"/>
      <c r="AN70" s="28"/>
      <c r="AO70" s="28"/>
      <c r="AP70" s="28"/>
      <c r="AQ70" s="28"/>
      <c r="AR70" s="28"/>
      <c r="AS70" s="28"/>
      <c r="AT70" s="28"/>
      <c r="AU70" s="28"/>
      <c r="AV70" s="28"/>
      <c r="AW70" s="28"/>
      <c r="AX70" s="28"/>
      <c r="AY70" s="28"/>
      <c r="AZ70" s="28"/>
      <c r="BA70" s="28"/>
      <c r="BB70" s="28"/>
      <c r="BC70" s="28"/>
    </row>
    <row r="71" ht="11.25" customHeight="1">
      <c r="A71" s="326">
        <v>1070.0</v>
      </c>
      <c r="B71" s="535" t="s">
        <v>149</v>
      </c>
      <c r="C71" s="535" t="s">
        <v>2878</v>
      </c>
      <c r="D71" s="510" t="s">
        <v>3498</v>
      </c>
      <c r="E71" s="535" t="s">
        <v>812</v>
      </c>
      <c r="F71" s="510" t="s">
        <v>3499</v>
      </c>
      <c r="G71" s="510" t="s">
        <v>3500</v>
      </c>
      <c r="H71" s="510" t="s">
        <v>3501</v>
      </c>
      <c r="I71" s="542" t="s">
        <v>3502</v>
      </c>
      <c r="J71" s="510"/>
      <c r="K71" s="510" t="s">
        <v>3503</v>
      </c>
      <c r="L71" s="657" t="s">
        <v>3504</v>
      </c>
      <c r="M71" s="657" t="s">
        <v>420</v>
      </c>
      <c r="N71" s="657"/>
      <c r="O71" s="535"/>
      <c r="P71" s="537">
        <v>33.3602</v>
      </c>
      <c r="Q71" s="537">
        <v>-93.5774</v>
      </c>
      <c r="R71" s="685" t="s">
        <v>3037</v>
      </c>
      <c r="S71" s="667"/>
      <c r="T71" s="510"/>
      <c r="U71" s="522"/>
      <c r="V71" s="668" t="s">
        <v>3502</v>
      </c>
      <c r="W71" s="522"/>
      <c r="X71" s="657"/>
      <c r="Y71" s="657"/>
      <c r="Z71" s="660" t="s">
        <v>1840</v>
      </c>
      <c r="AA71" s="660">
        <v>45560.0</v>
      </c>
      <c r="AB71" s="510"/>
      <c r="AC71" s="490" t="s">
        <v>3505</v>
      </c>
      <c r="AD71" s="775">
        <f t="shared" si="2"/>
        <v>29</v>
      </c>
      <c r="AE71" s="489"/>
      <c r="AF71" s="683"/>
      <c r="AG71" s="489"/>
      <c r="AH71" s="336"/>
      <c r="AI71" s="490"/>
      <c r="AJ71" s="1"/>
      <c r="AK71" s="1"/>
      <c r="AL71" s="1"/>
      <c r="AM71" s="1"/>
      <c r="AN71" s="1"/>
      <c r="AO71" s="1"/>
      <c r="AP71" s="1"/>
      <c r="AQ71" s="1"/>
      <c r="AR71" s="1"/>
      <c r="AS71" s="1"/>
      <c r="AT71" s="1"/>
      <c r="AU71" s="1"/>
      <c r="AV71" s="1"/>
      <c r="AW71" s="1"/>
      <c r="AX71" s="1"/>
      <c r="AY71" s="1"/>
      <c r="AZ71" s="1"/>
      <c r="BA71" s="1"/>
      <c r="BB71" s="1"/>
      <c r="BC71" s="1"/>
    </row>
    <row r="72" ht="11.25" customHeight="1">
      <c r="A72" s="326">
        <v>1071.0</v>
      </c>
      <c r="B72" s="535" t="s">
        <v>149</v>
      </c>
      <c r="C72" s="535" t="s">
        <v>2878</v>
      </c>
      <c r="D72" s="510" t="s">
        <v>3506</v>
      </c>
      <c r="E72" s="535" t="s">
        <v>812</v>
      </c>
      <c r="F72" s="510" t="s">
        <v>3507</v>
      </c>
      <c r="G72" s="510" t="s">
        <v>2880</v>
      </c>
      <c r="H72" s="510" t="s">
        <v>2942</v>
      </c>
      <c r="I72" s="542" t="s">
        <v>3508</v>
      </c>
      <c r="J72" s="510"/>
      <c r="K72" s="510" t="s">
        <v>3509</v>
      </c>
      <c r="L72" s="657" t="s">
        <v>3510</v>
      </c>
      <c r="M72" s="657" t="s">
        <v>420</v>
      </c>
      <c r="N72" s="657"/>
      <c r="O72" s="535"/>
      <c r="P72" s="537">
        <v>47.3939151251991</v>
      </c>
      <c r="Q72" s="537">
        <v>-101.787751704907</v>
      </c>
      <c r="R72" s="737">
        <v>45.0</v>
      </c>
      <c r="S72" s="667">
        <v>75000.0</v>
      </c>
      <c r="T72" s="510" t="s">
        <v>3511</v>
      </c>
      <c r="U72" s="510" t="s">
        <v>3512</v>
      </c>
      <c r="V72" s="668" t="s">
        <v>3508</v>
      </c>
      <c r="W72" s="522" t="s">
        <v>3513</v>
      </c>
      <c r="X72" s="657" t="s">
        <v>3514</v>
      </c>
      <c r="Y72" s="657" t="s">
        <v>3515</v>
      </c>
      <c r="Z72" s="522" t="s">
        <v>498</v>
      </c>
      <c r="AA72" s="738">
        <v>44899.0</v>
      </c>
      <c r="AB72" s="510" t="s">
        <v>3516</v>
      </c>
      <c r="AC72" s="669" t="s">
        <v>3517</v>
      </c>
      <c r="AD72" s="716">
        <f t="shared" si="2"/>
        <v>28</v>
      </c>
      <c r="AE72" s="510" t="s">
        <v>3518</v>
      </c>
      <c r="AF72" s="683"/>
      <c r="AG72" s="491"/>
      <c r="AH72" s="491"/>
      <c r="AI72" s="490"/>
      <c r="AJ72" s="28"/>
      <c r="AK72" s="28"/>
      <c r="AL72" s="28"/>
      <c r="AM72" s="28"/>
      <c r="AN72" s="28"/>
      <c r="AO72" s="28"/>
      <c r="AP72" s="28"/>
      <c r="AQ72" s="28"/>
      <c r="AR72" s="28"/>
      <c r="AS72" s="28"/>
      <c r="AT72" s="28"/>
      <c r="AU72" s="28"/>
      <c r="AV72" s="28"/>
      <c r="AW72" s="28"/>
      <c r="AX72" s="28"/>
      <c r="AY72" s="28"/>
      <c r="AZ72" s="28"/>
      <c r="BA72" s="28"/>
      <c r="BB72" s="28"/>
      <c r="BC72" s="28"/>
    </row>
    <row r="73" ht="11.25" customHeight="1">
      <c r="A73" s="326">
        <v>1072.0</v>
      </c>
      <c r="B73" s="535" t="s">
        <v>149</v>
      </c>
      <c r="C73" s="535" t="s">
        <v>2878</v>
      </c>
      <c r="D73" s="510" t="s">
        <v>3519</v>
      </c>
      <c r="E73" s="535" t="s">
        <v>812</v>
      </c>
      <c r="F73" s="510" t="s">
        <v>3519</v>
      </c>
      <c r="G73" s="510" t="s">
        <v>3500</v>
      </c>
      <c r="H73" s="510" t="s">
        <v>3501</v>
      </c>
      <c r="I73" s="542" t="s">
        <v>3520</v>
      </c>
      <c r="J73" s="510"/>
      <c r="K73" s="510" t="s">
        <v>3521</v>
      </c>
      <c r="L73" s="657" t="s">
        <v>95</v>
      </c>
      <c r="M73" s="657" t="s">
        <v>420</v>
      </c>
      <c r="N73" s="657"/>
      <c r="O73" s="535"/>
      <c r="P73" s="537">
        <v>33.4251</v>
      </c>
      <c r="Q73" s="537">
        <v>-94.0477</v>
      </c>
      <c r="R73" s="666">
        <v>8.0</v>
      </c>
      <c r="S73" s="667"/>
      <c r="T73" s="510"/>
      <c r="U73" s="522"/>
      <c r="V73" s="668" t="s">
        <v>3520</v>
      </c>
      <c r="W73" s="522"/>
      <c r="X73" s="657"/>
      <c r="Y73" s="657"/>
      <c r="Z73" s="660" t="s">
        <v>1840</v>
      </c>
      <c r="AA73" s="660">
        <v>45560.0</v>
      </c>
      <c r="AB73" s="510"/>
      <c r="AC73" s="696" t="s">
        <v>3522</v>
      </c>
      <c r="AD73" s="326">
        <f t="shared" si="2"/>
        <v>23</v>
      </c>
      <c r="AE73" s="535"/>
      <c r="AF73" s="683"/>
      <c r="AG73" s="489"/>
      <c r="AH73" s="336"/>
      <c r="AI73" s="490"/>
      <c r="AJ73" s="28"/>
      <c r="AK73" s="28"/>
      <c r="AL73" s="28"/>
      <c r="AM73" s="28"/>
      <c r="AN73" s="28"/>
      <c r="AO73" s="28"/>
      <c r="AP73" s="28"/>
      <c r="AQ73" s="28"/>
      <c r="AR73" s="28"/>
      <c r="AS73" s="28"/>
      <c r="AT73" s="28"/>
      <c r="AU73" s="28"/>
      <c r="AV73" s="28"/>
      <c r="AW73" s="28"/>
      <c r="AX73" s="28"/>
      <c r="AY73" s="28"/>
      <c r="AZ73" s="28"/>
      <c r="BA73" s="28"/>
      <c r="BB73" s="28"/>
      <c r="BC73" s="28"/>
    </row>
    <row r="74" ht="11.25" customHeight="1">
      <c r="A74" s="326">
        <v>1073.0</v>
      </c>
      <c r="B74" s="535" t="s">
        <v>149</v>
      </c>
      <c r="C74" s="535" t="s">
        <v>2878</v>
      </c>
      <c r="D74" s="510" t="s">
        <v>3523</v>
      </c>
      <c r="E74" s="535" t="s">
        <v>1209</v>
      </c>
      <c r="F74" s="510" t="s">
        <v>3524</v>
      </c>
      <c r="G74" s="510" t="s">
        <v>2880</v>
      </c>
      <c r="H74" s="510" t="s">
        <v>2971</v>
      </c>
      <c r="I74" s="542" t="s">
        <v>3525</v>
      </c>
      <c r="J74" s="510" t="s">
        <v>3526</v>
      </c>
      <c r="K74" s="535" t="s">
        <v>3527</v>
      </c>
      <c r="L74" s="535" t="s">
        <v>3527</v>
      </c>
      <c r="M74" s="535" t="s">
        <v>3527</v>
      </c>
      <c r="N74" s="535" t="s">
        <v>3527</v>
      </c>
      <c r="O74" s="535"/>
      <c r="P74" s="776">
        <v>10.48</v>
      </c>
      <c r="Q74" s="776">
        <v>-116.95</v>
      </c>
      <c r="R74" s="666" t="s">
        <v>3528</v>
      </c>
      <c r="S74" s="667">
        <v>10025.0</v>
      </c>
      <c r="T74" s="510" t="s">
        <v>3102</v>
      </c>
      <c r="U74" s="476" t="s">
        <v>3523</v>
      </c>
      <c r="V74" s="542" t="s">
        <v>3525</v>
      </c>
      <c r="W74" s="510" t="s">
        <v>921</v>
      </c>
      <c r="X74" s="535" t="s">
        <v>245</v>
      </c>
      <c r="Y74" s="326" t="s">
        <v>618</v>
      </c>
      <c r="Z74" s="657" t="s">
        <v>498</v>
      </c>
      <c r="AA74" s="660">
        <v>44780.0</v>
      </c>
      <c r="AB74" s="510" t="s">
        <v>3529</v>
      </c>
      <c r="AC74" s="777" t="s">
        <v>3530</v>
      </c>
      <c r="AD74" s="686">
        <f t="shared" si="2"/>
        <v>30</v>
      </c>
      <c r="AE74" s="476" t="s">
        <v>3531</v>
      </c>
      <c r="AF74" s="683"/>
      <c r="AG74" s="491"/>
      <c r="AH74" s="491"/>
      <c r="AI74" s="490"/>
      <c r="AJ74" s="28"/>
      <c r="AK74" s="28"/>
      <c r="AL74" s="28"/>
      <c r="AM74" s="28"/>
      <c r="AN74" s="28"/>
      <c r="AO74" s="28"/>
      <c r="AP74" s="28"/>
      <c r="AQ74" s="28"/>
      <c r="AR74" s="28"/>
      <c r="AS74" s="28"/>
      <c r="AT74" s="28"/>
      <c r="AU74" s="28"/>
      <c r="AV74" s="28"/>
      <c r="AW74" s="28"/>
      <c r="AX74" s="28"/>
      <c r="AY74" s="28"/>
      <c r="AZ74" s="28"/>
      <c r="BA74" s="28"/>
      <c r="BB74" s="28"/>
      <c r="BC74" s="28"/>
    </row>
    <row r="75" ht="91.5" customHeight="1">
      <c r="A75" s="326">
        <v>1074.0</v>
      </c>
      <c r="B75" s="535" t="s">
        <v>149</v>
      </c>
      <c r="C75" s="535" t="s">
        <v>2878</v>
      </c>
      <c r="D75" s="510" t="s">
        <v>3523</v>
      </c>
      <c r="E75" s="535" t="s">
        <v>1209</v>
      </c>
      <c r="F75" s="510" t="s">
        <v>3524</v>
      </c>
      <c r="G75" s="510" t="s">
        <v>2880</v>
      </c>
      <c r="H75" s="510" t="s">
        <v>3213</v>
      </c>
      <c r="I75" s="542" t="s">
        <v>3525</v>
      </c>
      <c r="J75" s="510" t="s">
        <v>3526</v>
      </c>
      <c r="K75" s="535" t="s">
        <v>3527</v>
      </c>
      <c r="L75" s="535" t="s">
        <v>3527</v>
      </c>
      <c r="M75" s="535" t="s">
        <v>3527</v>
      </c>
      <c r="N75" s="535" t="s">
        <v>3527</v>
      </c>
      <c r="O75" s="535"/>
      <c r="P75" s="776">
        <v>10.48</v>
      </c>
      <c r="Q75" s="776">
        <v>-116.95</v>
      </c>
      <c r="R75" s="666" t="s">
        <v>3528</v>
      </c>
      <c r="S75" s="667">
        <v>99500.0</v>
      </c>
      <c r="T75" s="510" t="s">
        <v>3049</v>
      </c>
      <c r="U75" s="476" t="s">
        <v>3523</v>
      </c>
      <c r="V75" s="542" t="s">
        <v>3525</v>
      </c>
      <c r="W75" s="510" t="s">
        <v>921</v>
      </c>
      <c r="X75" s="535" t="s">
        <v>245</v>
      </c>
      <c r="Y75" s="326" t="s">
        <v>618</v>
      </c>
      <c r="Z75" s="657" t="s">
        <v>498</v>
      </c>
      <c r="AA75" s="660">
        <v>44780.0</v>
      </c>
      <c r="AB75" s="510" t="s">
        <v>3529</v>
      </c>
      <c r="AC75" s="778" t="s">
        <v>3530</v>
      </c>
      <c r="AD75" s="770">
        <f t="shared" si="2"/>
        <v>30</v>
      </c>
      <c r="AE75" s="476" t="s">
        <v>3531</v>
      </c>
      <c r="AF75" s="683"/>
      <c r="AG75" s="491"/>
      <c r="AH75" s="491"/>
      <c r="AI75" s="490"/>
      <c r="AJ75" s="28"/>
      <c r="AK75" s="28"/>
      <c r="AL75" s="28"/>
      <c r="AM75" s="28"/>
      <c r="AN75" s="28"/>
      <c r="AO75" s="28"/>
      <c r="AP75" s="28"/>
      <c r="AQ75" s="28"/>
      <c r="AR75" s="28"/>
      <c r="AS75" s="28"/>
      <c r="AT75" s="28"/>
      <c r="AU75" s="28"/>
      <c r="AV75" s="28"/>
      <c r="AW75" s="28"/>
      <c r="AX75" s="28"/>
      <c r="AY75" s="28"/>
      <c r="AZ75" s="28"/>
      <c r="BA75" s="28"/>
      <c r="BB75" s="28"/>
      <c r="BC75" s="28"/>
    </row>
    <row r="76" ht="11.25" customHeight="1">
      <c r="A76" s="326">
        <v>1075.0</v>
      </c>
      <c r="B76" s="535" t="s">
        <v>149</v>
      </c>
      <c r="C76" s="535" t="s">
        <v>2878</v>
      </c>
      <c r="D76" s="779" t="s">
        <v>3523</v>
      </c>
      <c r="E76" s="535" t="s">
        <v>1209</v>
      </c>
      <c r="F76" s="779" t="s">
        <v>3524</v>
      </c>
      <c r="G76" s="510" t="s">
        <v>2880</v>
      </c>
      <c r="H76" s="510" t="s">
        <v>3532</v>
      </c>
      <c r="I76" s="542" t="s">
        <v>3525</v>
      </c>
      <c r="J76" s="510" t="s">
        <v>3526</v>
      </c>
      <c r="K76" s="535" t="s">
        <v>3527</v>
      </c>
      <c r="L76" s="535" t="s">
        <v>3527</v>
      </c>
      <c r="M76" s="535" t="s">
        <v>3527</v>
      </c>
      <c r="N76" s="535" t="s">
        <v>3527</v>
      </c>
      <c r="O76" s="535"/>
      <c r="P76" s="776">
        <v>10.48</v>
      </c>
      <c r="Q76" s="776">
        <v>-116.95</v>
      </c>
      <c r="R76" s="666" t="s">
        <v>1326</v>
      </c>
      <c r="S76" s="667">
        <v>2222000.0</v>
      </c>
      <c r="T76" s="510" t="s">
        <v>3533</v>
      </c>
      <c r="U76" s="476" t="s">
        <v>3523</v>
      </c>
      <c r="V76" s="542" t="s">
        <v>3525</v>
      </c>
      <c r="W76" s="510" t="s">
        <v>921</v>
      </c>
      <c r="X76" s="535" t="s">
        <v>245</v>
      </c>
      <c r="Y76" s="326" t="s">
        <v>618</v>
      </c>
      <c r="Z76" s="657" t="s">
        <v>498</v>
      </c>
      <c r="AA76" s="660">
        <v>44780.0</v>
      </c>
      <c r="AB76" s="510" t="s">
        <v>3529</v>
      </c>
      <c r="AC76" s="780" t="s">
        <v>3530</v>
      </c>
      <c r="AD76" s="686">
        <f t="shared" si="2"/>
        <v>30</v>
      </c>
      <c r="AE76" s="476" t="s">
        <v>3531</v>
      </c>
      <c r="AF76" s="781"/>
      <c r="AG76" s="782"/>
      <c r="AH76" s="782"/>
      <c r="AI76" s="490"/>
      <c r="AJ76" s="28"/>
      <c r="AK76" s="28"/>
      <c r="AL76" s="28"/>
      <c r="AM76" s="28"/>
      <c r="AN76" s="28"/>
      <c r="AO76" s="28"/>
      <c r="AP76" s="28"/>
      <c r="AQ76" s="28"/>
      <c r="AR76" s="28"/>
      <c r="AS76" s="28"/>
      <c r="AT76" s="28"/>
      <c r="AU76" s="28"/>
      <c r="AV76" s="28"/>
      <c r="AW76" s="28"/>
      <c r="AX76" s="28"/>
      <c r="AY76" s="28"/>
      <c r="AZ76" s="28"/>
      <c r="BA76" s="28"/>
      <c r="BB76" s="28"/>
      <c r="BC76" s="28"/>
    </row>
    <row r="77" ht="88.5" customHeight="1">
      <c r="A77" s="326">
        <v>1076.0</v>
      </c>
      <c r="B77" s="535" t="s">
        <v>149</v>
      </c>
      <c r="C77" s="535" t="s">
        <v>2878</v>
      </c>
      <c r="D77" s="510" t="s">
        <v>3523</v>
      </c>
      <c r="E77" s="535" t="s">
        <v>1209</v>
      </c>
      <c r="F77" s="510" t="s">
        <v>3534</v>
      </c>
      <c r="G77" s="510" t="s">
        <v>2880</v>
      </c>
      <c r="H77" s="510" t="s">
        <v>2971</v>
      </c>
      <c r="I77" s="542" t="s">
        <v>3525</v>
      </c>
      <c r="J77" s="510" t="s">
        <v>3535</v>
      </c>
      <c r="K77" s="535" t="s">
        <v>3527</v>
      </c>
      <c r="L77" s="535" t="s">
        <v>3527</v>
      </c>
      <c r="M77" s="535" t="s">
        <v>3527</v>
      </c>
      <c r="N77" s="535" t="s">
        <v>3527</v>
      </c>
      <c r="O77" s="535"/>
      <c r="P77" s="535">
        <v>10.489</v>
      </c>
      <c r="Q77" s="537">
        <v>-118.367</v>
      </c>
      <c r="R77" s="666" t="s">
        <v>3536</v>
      </c>
      <c r="S77" s="667">
        <v>6800.0</v>
      </c>
      <c r="T77" s="510" t="s">
        <v>3102</v>
      </c>
      <c r="U77" s="476" t="s">
        <v>3523</v>
      </c>
      <c r="V77" s="542" t="s">
        <v>3525</v>
      </c>
      <c r="W77" s="510" t="s">
        <v>921</v>
      </c>
      <c r="X77" s="535" t="s">
        <v>245</v>
      </c>
      <c r="Y77" s="326" t="s">
        <v>618</v>
      </c>
      <c r="Z77" s="657" t="s">
        <v>498</v>
      </c>
      <c r="AA77" s="660">
        <v>44780.0</v>
      </c>
      <c r="AB77" s="510" t="s">
        <v>3529</v>
      </c>
      <c r="AC77" s="778" t="s">
        <v>3530</v>
      </c>
      <c r="AD77" s="770">
        <f t="shared" si="2"/>
        <v>30</v>
      </c>
      <c r="AE77" s="476" t="s">
        <v>3537</v>
      </c>
      <c r="AF77" s="683"/>
      <c r="AG77" s="491"/>
      <c r="AH77" s="491"/>
      <c r="AI77" s="490"/>
      <c r="AJ77" s="28"/>
      <c r="AK77" s="28"/>
      <c r="AL77" s="28"/>
      <c r="AM77" s="28"/>
      <c r="AN77" s="28"/>
      <c r="AO77" s="28"/>
      <c r="AP77" s="28"/>
      <c r="AQ77" s="28"/>
      <c r="AR77" s="28"/>
      <c r="AS77" s="28"/>
      <c r="AT77" s="28"/>
      <c r="AU77" s="28"/>
      <c r="AV77" s="28"/>
      <c r="AW77" s="28"/>
      <c r="AX77" s="28"/>
      <c r="AY77" s="28"/>
      <c r="AZ77" s="28"/>
      <c r="BA77" s="28"/>
      <c r="BB77" s="28"/>
      <c r="BC77" s="28"/>
    </row>
    <row r="78" ht="11.25" customHeight="1">
      <c r="A78" s="326">
        <v>1077.0</v>
      </c>
      <c r="B78" s="535" t="s">
        <v>149</v>
      </c>
      <c r="C78" s="535" t="s">
        <v>2878</v>
      </c>
      <c r="D78" s="510" t="s">
        <v>3523</v>
      </c>
      <c r="E78" s="535" t="s">
        <v>1209</v>
      </c>
      <c r="F78" s="510" t="s">
        <v>3534</v>
      </c>
      <c r="G78" s="510" t="s">
        <v>2880</v>
      </c>
      <c r="H78" s="510" t="s">
        <v>3213</v>
      </c>
      <c r="I78" s="542" t="s">
        <v>3525</v>
      </c>
      <c r="J78" s="510" t="s">
        <v>3535</v>
      </c>
      <c r="K78" s="535" t="s">
        <v>3527</v>
      </c>
      <c r="L78" s="535" t="s">
        <v>3527</v>
      </c>
      <c r="M78" s="535" t="s">
        <v>3527</v>
      </c>
      <c r="N78" s="535" t="s">
        <v>3527</v>
      </c>
      <c r="O78" s="535"/>
      <c r="P78" s="537">
        <v>10.489</v>
      </c>
      <c r="Q78" s="537">
        <v>-118.367</v>
      </c>
      <c r="R78" s="666" t="s">
        <v>3538</v>
      </c>
      <c r="S78" s="667">
        <v>67900.0</v>
      </c>
      <c r="T78" s="510" t="s">
        <v>3049</v>
      </c>
      <c r="U78" s="476" t="s">
        <v>3523</v>
      </c>
      <c r="V78" s="542" t="s">
        <v>3525</v>
      </c>
      <c r="W78" s="510" t="s">
        <v>921</v>
      </c>
      <c r="X78" s="535" t="s">
        <v>245</v>
      </c>
      <c r="Y78" s="326" t="s">
        <v>618</v>
      </c>
      <c r="Z78" s="657" t="s">
        <v>498</v>
      </c>
      <c r="AA78" s="660">
        <v>44780.0</v>
      </c>
      <c r="AB78" s="510" t="s">
        <v>3529</v>
      </c>
      <c r="AC78" s="476" t="s">
        <v>3530</v>
      </c>
      <c r="AD78" s="686">
        <f t="shared" si="2"/>
        <v>30</v>
      </c>
      <c r="AE78" s="476" t="s">
        <v>3537</v>
      </c>
      <c r="AF78" s="683"/>
      <c r="AG78" s="491"/>
      <c r="AH78" s="491"/>
      <c r="AI78" s="490"/>
      <c r="AJ78" s="28"/>
      <c r="AK78" s="28"/>
      <c r="AL78" s="28"/>
      <c r="AM78" s="28"/>
      <c r="AN78" s="28"/>
      <c r="AO78" s="28"/>
      <c r="AP78" s="28"/>
      <c r="AQ78" s="28"/>
      <c r="AR78" s="28"/>
      <c r="AS78" s="28"/>
      <c r="AT78" s="28"/>
      <c r="AU78" s="28"/>
      <c r="AV78" s="28"/>
      <c r="AW78" s="28"/>
      <c r="AX78" s="28"/>
      <c r="AY78" s="28"/>
      <c r="AZ78" s="28"/>
      <c r="BA78" s="28"/>
      <c r="BB78" s="28"/>
      <c r="BC78" s="28"/>
    </row>
    <row r="79" ht="11.25" customHeight="1">
      <c r="A79" s="326">
        <v>1078.0</v>
      </c>
      <c r="B79" s="535" t="s">
        <v>149</v>
      </c>
      <c r="C79" s="535" t="s">
        <v>2878</v>
      </c>
      <c r="D79" s="510" t="s">
        <v>3523</v>
      </c>
      <c r="E79" s="535" t="s">
        <v>1209</v>
      </c>
      <c r="F79" s="510" t="s">
        <v>3534</v>
      </c>
      <c r="G79" s="510" t="s">
        <v>2880</v>
      </c>
      <c r="H79" s="510" t="s">
        <v>3532</v>
      </c>
      <c r="I79" s="542" t="s">
        <v>3525</v>
      </c>
      <c r="J79" s="510" t="s">
        <v>3535</v>
      </c>
      <c r="K79" s="535" t="s">
        <v>3527</v>
      </c>
      <c r="L79" s="535" t="s">
        <v>3527</v>
      </c>
      <c r="M79" s="535" t="s">
        <v>3527</v>
      </c>
      <c r="N79" s="535" t="s">
        <v>3527</v>
      </c>
      <c r="O79" s="535"/>
      <c r="P79" s="535">
        <v>10.489</v>
      </c>
      <c r="Q79" s="537">
        <v>-118.367</v>
      </c>
      <c r="R79" s="666" t="s">
        <v>3538</v>
      </c>
      <c r="S79" s="667">
        <v>1515600.0</v>
      </c>
      <c r="T79" s="510" t="s">
        <v>3533</v>
      </c>
      <c r="U79" s="476" t="s">
        <v>3523</v>
      </c>
      <c r="V79" s="542" t="s">
        <v>3525</v>
      </c>
      <c r="W79" s="510" t="s">
        <v>921</v>
      </c>
      <c r="X79" s="535" t="s">
        <v>245</v>
      </c>
      <c r="Y79" s="326" t="s">
        <v>618</v>
      </c>
      <c r="Z79" s="657" t="s">
        <v>498</v>
      </c>
      <c r="AA79" s="660">
        <v>44780.0</v>
      </c>
      <c r="AB79" s="510" t="s">
        <v>3529</v>
      </c>
      <c r="AC79" s="778" t="s">
        <v>3530</v>
      </c>
      <c r="AD79" s="770">
        <f t="shared" si="2"/>
        <v>30</v>
      </c>
      <c r="AE79" s="476" t="s">
        <v>3537</v>
      </c>
      <c r="AF79" s="683"/>
      <c r="AG79" s="491"/>
      <c r="AH79" s="491"/>
      <c r="AI79" s="490"/>
      <c r="AJ79" s="28"/>
      <c r="AK79" s="28"/>
      <c r="AL79" s="28"/>
      <c r="AM79" s="28"/>
      <c r="AN79" s="28"/>
      <c r="AO79" s="28"/>
      <c r="AP79" s="28"/>
      <c r="AQ79" s="28"/>
      <c r="AR79" s="28"/>
      <c r="AS79" s="28"/>
      <c r="AT79" s="28"/>
      <c r="AU79" s="28"/>
      <c r="AV79" s="28"/>
      <c r="AW79" s="28"/>
      <c r="AX79" s="28"/>
      <c r="AY79" s="28"/>
      <c r="AZ79" s="28"/>
      <c r="BA79" s="28"/>
      <c r="BB79" s="28"/>
      <c r="BC79" s="28"/>
    </row>
    <row r="80" ht="45.0" customHeight="1">
      <c r="A80" s="326">
        <v>1079.0</v>
      </c>
      <c r="B80" s="535" t="s">
        <v>149</v>
      </c>
      <c r="C80" s="535" t="s">
        <v>2878</v>
      </c>
      <c r="D80" s="510" t="s">
        <v>3539</v>
      </c>
      <c r="E80" s="535" t="s">
        <v>812</v>
      </c>
      <c r="F80" s="510" t="s">
        <v>3540</v>
      </c>
      <c r="G80" s="510" t="s">
        <v>3341</v>
      </c>
      <c r="H80" s="510" t="s">
        <v>2942</v>
      </c>
      <c r="I80" s="542" t="s">
        <v>3541</v>
      </c>
      <c r="J80" s="510" t="s">
        <v>3542</v>
      </c>
      <c r="K80" s="510" t="s">
        <v>3543</v>
      </c>
      <c r="L80" s="657" t="s">
        <v>1443</v>
      </c>
      <c r="M80" s="657" t="s">
        <v>420</v>
      </c>
      <c r="N80" s="657">
        <v>55731.0</v>
      </c>
      <c r="O80" s="535"/>
      <c r="P80" s="535">
        <v>47.9017170690293</v>
      </c>
      <c r="Q80" s="537">
        <v>-91.8525174764941</v>
      </c>
      <c r="R80" s="685" t="s">
        <v>3544</v>
      </c>
      <c r="S80" s="667"/>
      <c r="T80" s="510"/>
      <c r="U80" s="476" t="s">
        <v>3545</v>
      </c>
      <c r="V80" s="542" t="s">
        <v>3546</v>
      </c>
      <c r="W80" s="510" t="s">
        <v>3547</v>
      </c>
      <c r="X80" s="535" t="s">
        <v>3039</v>
      </c>
      <c r="Y80" s="326" t="s">
        <v>2098</v>
      </c>
      <c r="Z80" s="657" t="s">
        <v>520</v>
      </c>
      <c r="AA80" s="660">
        <v>45524.0</v>
      </c>
      <c r="AB80" s="510" t="s">
        <v>3548</v>
      </c>
      <c r="AC80" s="476" t="s">
        <v>3549</v>
      </c>
      <c r="AD80" s="686">
        <f t="shared" si="2"/>
        <v>19</v>
      </c>
      <c r="AE80" s="476" t="s">
        <v>3550</v>
      </c>
      <c r="AF80" s="683"/>
      <c r="AG80" s="491"/>
      <c r="AH80" s="491"/>
      <c r="AI80" s="490"/>
      <c r="AJ80" s="28"/>
      <c r="AK80" s="28"/>
      <c r="AL80" s="28"/>
      <c r="AM80" s="28"/>
      <c r="AN80" s="28"/>
      <c r="AO80" s="28"/>
      <c r="AP80" s="28"/>
      <c r="AQ80" s="28"/>
      <c r="AR80" s="28"/>
      <c r="AS80" s="28"/>
      <c r="AT80" s="28"/>
      <c r="AU80" s="28"/>
      <c r="AV80" s="28"/>
      <c r="AW80" s="28"/>
      <c r="AX80" s="28"/>
      <c r="AY80" s="28"/>
      <c r="AZ80" s="28"/>
      <c r="BA80" s="28"/>
      <c r="BB80" s="28"/>
      <c r="BC80" s="28"/>
    </row>
    <row r="81" ht="11.25" customHeight="1">
      <c r="A81" s="326">
        <v>1080.0</v>
      </c>
      <c r="B81" s="535" t="s">
        <v>36</v>
      </c>
      <c r="C81" s="535" t="s">
        <v>2878</v>
      </c>
      <c r="D81" s="510" t="s">
        <v>3551</v>
      </c>
      <c r="E81" s="535" t="s">
        <v>812</v>
      </c>
      <c r="F81" s="510" t="s">
        <v>3552</v>
      </c>
      <c r="G81" s="510" t="s">
        <v>2880</v>
      </c>
      <c r="H81" s="510" t="s">
        <v>3101</v>
      </c>
      <c r="I81" s="542" t="s">
        <v>3553</v>
      </c>
      <c r="J81" s="510" t="s">
        <v>3554</v>
      </c>
      <c r="K81" s="510" t="s">
        <v>3555</v>
      </c>
      <c r="L81" s="535" t="s">
        <v>103</v>
      </c>
      <c r="M81" s="657" t="s">
        <v>618</v>
      </c>
      <c r="N81" s="535" t="s">
        <v>3556</v>
      </c>
      <c r="O81" s="535" t="s">
        <v>3557</v>
      </c>
      <c r="P81" s="537">
        <v>46.4774886388054</v>
      </c>
      <c r="Q81" s="537">
        <v>-81.064097430404</v>
      </c>
      <c r="R81" s="761">
        <v>1200.0</v>
      </c>
      <c r="S81" s="538">
        <v>1000.0</v>
      </c>
      <c r="T81" s="510" t="s">
        <v>3102</v>
      </c>
      <c r="U81" s="510" t="s">
        <v>3558</v>
      </c>
      <c r="V81" s="542" t="s">
        <v>3553</v>
      </c>
      <c r="W81" s="510" t="s">
        <v>3559</v>
      </c>
      <c r="X81" s="535" t="s">
        <v>3559</v>
      </c>
      <c r="Y81" s="535" t="s">
        <v>3560</v>
      </c>
      <c r="Z81" s="657" t="s">
        <v>498</v>
      </c>
      <c r="AA81" s="660">
        <v>44425.0</v>
      </c>
      <c r="AB81" s="510" t="s">
        <v>3561</v>
      </c>
      <c r="AC81" s="510" t="s">
        <v>3562</v>
      </c>
      <c r="AD81" s="535">
        <f t="shared" si="2"/>
        <v>26</v>
      </c>
      <c r="AE81" s="510"/>
      <c r="AF81" s="683"/>
      <c r="AG81" s="491"/>
      <c r="AH81" s="491"/>
      <c r="AI81" s="490"/>
      <c r="AJ81" s="28"/>
      <c r="AK81" s="28"/>
      <c r="AL81" s="28"/>
      <c r="AM81" s="28"/>
      <c r="AN81" s="28"/>
      <c r="AO81" s="28"/>
      <c r="AP81" s="28"/>
      <c r="AQ81" s="28"/>
      <c r="AR81" s="28"/>
      <c r="AS81" s="28"/>
      <c r="AT81" s="28"/>
      <c r="AU81" s="28"/>
      <c r="AV81" s="28"/>
      <c r="AW81" s="28"/>
      <c r="AX81" s="28"/>
      <c r="AY81" s="28"/>
      <c r="AZ81" s="28"/>
      <c r="BA81" s="28"/>
      <c r="BB81" s="28"/>
      <c r="BC81" s="28"/>
    </row>
    <row r="82" ht="11.25" customHeight="1">
      <c r="A82" s="326">
        <v>1081.0</v>
      </c>
      <c r="B82" s="535" t="s">
        <v>36</v>
      </c>
      <c r="C82" s="535" t="s">
        <v>2878</v>
      </c>
      <c r="D82" s="510" t="s">
        <v>3551</v>
      </c>
      <c r="E82" s="535" t="s">
        <v>812</v>
      </c>
      <c r="F82" s="510" t="s">
        <v>3563</v>
      </c>
      <c r="G82" s="510" t="s">
        <v>2880</v>
      </c>
      <c r="H82" s="510" t="s">
        <v>3101</v>
      </c>
      <c r="I82" s="542" t="s">
        <v>3564</v>
      </c>
      <c r="J82" s="510" t="s">
        <v>3565</v>
      </c>
      <c r="K82" s="510" t="s">
        <v>3563</v>
      </c>
      <c r="L82" s="535" t="s">
        <v>3442</v>
      </c>
      <c r="M82" s="657" t="s">
        <v>618</v>
      </c>
      <c r="N82" s="535" t="s">
        <v>3566</v>
      </c>
      <c r="O82" s="535" t="s">
        <v>3567</v>
      </c>
      <c r="P82" s="537">
        <v>55.7128881764443</v>
      </c>
      <c r="Q82" s="537">
        <v>-97.8507102994628</v>
      </c>
      <c r="R82" s="510">
        <v>450.0</v>
      </c>
      <c r="S82" s="510">
        <v>800.0</v>
      </c>
      <c r="T82" s="510" t="s">
        <v>3102</v>
      </c>
      <c r="U82" s="510" t="s">
        <v>3558</v>
      </c>
      <c r="V82" s="542" t="s">
        <v>3553</v>
      </c>
      <c r="W82" s="510" t="s">
        <v>3559</v>
      </c>
      <c r="X82" s="535" t="s">
        <v>3559</v>
      </c>
      <c r="Y82" s="535" t="s">
        <v>3560</v>
      </c>
      <c r="Z82" s="535" t="s">
        <v>498</v>
      </c>
      <c r="AA82" s="660">
        <v>44425.0</v>
      </c>
      <c r="AB82" s="510" t="s">
        <v>3568</v>
      </c>
      <c r="AC82" s="510" t="s">
        <v>3562</v>
      </c>
      <c r="AD82" s="686">
        <f t="shared" si="2"/>
        <v>26</v>
      </c>
      <c r="AE82" s="510" t="s">
        <v>3569</v>
      </c>
      <c r="AF82" s="683"/>
      <c r="AG82" s="491"/>
      <c r="AH82" s="491"/>
      <c r="AI82" s="490"/>
      <c r="AJ82" s="28"/>
      <c r="AK82" s="28"/>
      <c r="AL82" s="28"/>
      <c r="AM82" s="28"/>
      <c r="AN82" s="28"/>
      <c r="AO82" s="28"/>
      <c r="AP82" s="28"/>
      <c r="AQ82" s="28"/>
      <c r="AR82" s="28"/>
      <c r="AS82" s="28"/>
      <c r="AT82" s="28"/>
      <c r="AU82" s="28"/>
      <c r="AV82" s="28"/>
      <c r="AW82" s="28"/>
      <c r="AX82" s="28"/>
      <c r="AY82" s="28"/>
      <c r="AZ82" s="28"/>
      <c r="BA82" s="28"/>
      <c r="BB82" s="28"/>
      <c r="BC82" s="28"/>
    </row>
    <row r="83" ht="11.25" customHeight="1">
      <c r="A83" s="326">
        <v>1082.0</v>
      </c>
      <c r="B83" s="535" t="s">
        <v>36</v>
      </c>
      <c r="C83" s="535" t="s">
        <v>2878</v>
      </c>
      <c r="D83" s="510" t="s">
        <v>3551</v>
      </c>
      <c r="E83" s="535" t="s">
        <v>812</v>
      </c>
      <c r="F83" s="510" t="s">
        <v>3570</v>
      </c>
      <c r="G83" s="510" t="s">
        <v>2880</v>
      </c>
      <c r="H83" s="510" t="s">
        <v>3101</v>
      </c>
      <c r="I83" s="542" t="s">
        <v>3564</v>
      </c>
      <c r="J83" s="510" t="s">
        <v>3571</v>
      </c>
      <c r="K83" s="510" t="s">
        <v>3572</v>
      </c>
      <c r="L83" s="535" t="s">
        <v>348</v>
      </c>
      <c r="M83" s="657" t="s">
        <v>618</v>
      </c>
      <c r="N83" s="535" t="s">
        <v>3573</v>
      </c>
      <c r="O83" s="535" t="s">
        <v>3574</v>
      </c>
      <c r="P83" s="537">
        <v>56.4943818645081</v>
      </c>
      <c r="Q83" s="537">
        <v>-62.069510044716</v>
      </c>
      <c r="R83" s="510">
        <v>450.0</v>
      </c>
      <c r="S83" s="510">
        <v>2000.0</v>
      </c>
      <c r="T83" s="510" t="s">
        <v>3102</v>
      </c>
      <c r="U83" s="510" t="s">
        <v>3558</v>
      </c>
      <c r="V83" s="542" t="s">
        <v>3553</v>
      </c>
      <c r="W83" s="510" t="s">
        <v>3559</v>
      </c>
      <c r="X83" s="535" t="s">
        <v>3559</v>
      </c>
      <c r="Y83" s="535" t="s">
        <v>3560</v>
      </c>
      <c r="Z83" s="657" t="s">
        <v>498</v>
      </c>
      <c r="AA83" s="660">
        <v>44425.0</v>
      </c>
      <c r="AB83" s="510" t="s">
        <v>3575</v>
      </c>
      <c r="AC83" s="510" t="s">
        <v>3562</v>
      </c>
      <c r="AD83" s="535">
        <f t="shared" si="2"/>
        <v>26</v>
      </c>
      <c r="AE83" s="510" t="s">
        <v>3576</v>
      </c>
      <c r="AF83" s="683"/>
      <c r="AG83" s="491"/>
      <c r="AH83" s="491"/>
      <c r="AI83" s="490"/>
      <c r="AJ83" s="28"/>
      <c r="AK83" s="28"/>
      <c r="AL83" s="28"/>
      <c r="AM83" s="28"/>
      <c r="AN83" s="28"/>
      <c r="AO83" s="28"/>
      <c r="AP83" s="28"/>
      <c r="AQ83" s="28"/>
      <c r="AR83" s="28"/>
      <c r="AS83" s="28"/>
      <c r="AT83" s="28"/>
      <c r="AU83" s="28"/>
      <c r="AV83" s="28"/>
      <c r="AW83" s="28"/>
      <c r="AX83" s="28"/>
      <c r="AY83" s="28"/>
      <c r="AZ83" s="28"/>
      <c r="BA83" s="28"/>
      <c r="BB83" s="28"/>
      <c r="BC83" s="28"/>
    </row>
    <row r="84" ht="11.25" customHeight="1">
      <c r="A84" s="326">
        <v>1083.0</v>
      </c>
      <c r="B84" s="535" t="s">
        <v>36</v>
      </c>
      <c r="C84" s="535" t="s">
        <v>2878</v>
      </c>
      <c r="D84" s="510" t="s">
        <v>3551</v>
      </c>
      <c r="E84" s="535" t="s">
        <v>812</v>
      </c>
      <c r="F84" s="510" t="s">
        <v>3552</v>
      </c>
      <c r="G84" s="510" t="s">
        <v>2880</v>
      </c>
      <c r="H84" s="510" t="s">
        <v>2942</v>
      </c>
      <c r="I84" s="542" t="s">
        <v>3553</v>
      </c>
      <c r="J84" s="510" t="s">
        <v>3554</v>
      </c>
      <c r="K84" s="510" t="s">
        <v>3555</v>
      </c>
      <c r="L84" s="535" t="s">
        <v>103</v>
      </c>
      <c r="M84" s="657" t="s">
        <v>618</v>
      </c>
      <c r="N84" s="535" t="s">
        <v>3556</v>
      </c>
      <c r="O84" s="535" t="s">
        <v>3557</v>
      </c>
      <c r="P84" s="537">
        <v>46.4774886388054</v>
      </c>
      <c r="Q84" s="537">
        <v>-81.064097430404</v>
      </c>
      <c r="R84" s="510">
        <v>1200.0</v>
      </c>
      <c r="S84" s="510">
        <v>66000.0</v>
      </c>
      <c r="T84" s="510" t="s">
        <v>3049</v>
      </c>
      <c r="U84" s="510" t="s">
        <v>3558</v>
      </c>
      <c r="V84" s="668" t="s">
        <v>3553</v>
      </c>
      <c r="W84" s="510" t="s">
        <v>3559</v>
      </c>
      <c r="X84" s="535" t="s">
        <v>3559</v>
      </c>
      <c r="Y84" s="535" t="s">
        <v>3560</v>
      </c>
      <c r="Z84" s="657" t="s">
        <v>498</v>
      </c>
      <c r="AA84" s="660">
        <v>44425.0</v>
      </c>
      <c r="AB84" s="510" t="s">
        <v>3577</v>
      </c>
      <c r="AC84" s="510" t="s">
        <v>3562</v>
      </c>
      <c r="AD84" s="686">
        <f t="shared" si="2"/>
        <v>26</v>
      </c>
      <c r="AE84" s="510" t="s">
        <v>3578</v>
      </c>
      <c r="AF84" s="683"/>
      <c r="AG84" s="491"/>
      <c r="AH84" s="491"/>
      <c r="AI84" s="490"/>
      <c r="AJ84" s="28"/>
      <c r="AK84" s="28"/>
      <c r="AL84" s="28"/>
      <c r="AM84" s="28"/>
      <c r="AN84" s="28"/>
      <c r="AO84" s="28"/>
      <c r="AP84" s="28"/>
      <c r="AQ84" s="28"/>
      <c r="AR84" s="28"/>
      <c r="AS84" s="28"/>
      <c r="AT84" s="28"/>
      <c r="AU84" s="28"/>
      <c r="AV84" s="28"/>
      <c r="AW84" s="28"/>
      <c r="AX84" s="28"/>
      <c r="AY84" s="28"/>
      <c r="AZ84" s="28"/>
      <c r="BA84" s="28"/>
      <c r="BB84" s="28"/>
      <c r="BC84" s="28"/>
    </row>
    <row r="85" ht="11.25" customHeight="1">
      <c r="A85" s="326">
        <v>1084.0</v>
      </c>
      <c r="B85" s="535" t="s">
        <v>36</v>
      </c>
      <c r="C85" s="535" t="s">
        <v>2878</v>
      </c>
      <c r="D85" s="510" t="s">
        <v>3551</v>
      </c>
      <c r="E85" s="535" t="s">
        <v>812</v>
      </c>
      <c r="F85" s="510" t="s">
        <v>3563</v>
      </c>
      <c r="G85" s="510" t="s">
        <v>2880</v>
      </c>
      <c r="H85" s="510" t="s">
        <v>2942</v>
      </c>
      <c r="I85" s="542" t="s">
        <v>3564</v>
      </c>
      <c r="J85" s="510" t="s">
        <v>3565</v>
      </c>
      <c r="K85" s="510" t="s">
        <v>3563</v>
      </c>
      <c r="L85" s="535" t="s">
        <v>3442</v>
      </c>
      <c r="M85" s="657" t="s">
        <v>618</v>
      </c>
      <c r="N85" s="535" t="s">
        <v>3566</v>
      </c>
      <c r="O85" s="535" t="s">
        <v>3567</v>
      </c>
      <c r="P85" s="537">
        <v>55.7128881764443</v>
      </c>
      <c r="Q85" s="537">
        <v>-97.8507102994628</v>
      </c>
      <c r="R85" s="510">
        <v>450.0</v>
      </c>
      <c r="S85" s="510">
        <v>14800.0</v>
      </c>
      <c r="T85" s="510" t="s">
        <v>3049</v>
      </c>
      <c r="U85" s="510" t="s">
        <v>3558</v>
      </c>
      <c r="V85" s="668" t="s">
        <v>3553</v>
      </c>
      <c r="W85" s="510" t="s">
        <v>3559</v>
      </c>
      <c r="X85" s="535" t="s">
        <v>3559</v>
      </c>
      <c r="Y85" s="535" t="s">
        <v>3560</v>
      </c>
      <c r="Z85" s="535" t="s">
        <v>498</v>
      </c>
      <c r="AA85" s="660">
        <v>44425.0</v>
      </c>
      <c r="AB85" s="510" t="s">
        <v>3579</v>
      </c>
      <c r="AC85" s="476" t="s">
        <v>3580</v>
      </c>
      <c r="AD85" s="326">
        <f t="shared" si="2"/>
        <v>26</v>
      </c>
      <c r="AE85" s="510"/>
      <c r="AF85" s="683"/>
      <c r="AG85" s="491"/>
      <c r="AH85" s="491"/>
      <c r="AI85" s="490"/>
      <c r="AJ85" s="28"/>
      <c r="AK85" s="28"/>
      <c r="AL85" s="28"/>
      <c r="AM85" s="28"/>
      <c r="AN85" s="28"/>
      <c r="AO85" s="28"/>
      <c r="AP85" s="28"/>
      <c r="AQ85" s="28"/>
      <c r="AR85" s="28"/>
      <c r="AS85" s="28"/>
      <c r="AT85" s="28"/>
      <c r="AU85" s="28"/>
      <c r="AV85" s="28"/>
      <c r="AW85" s="28"/>
      <c r="AX85" s="28"/>
      <c r="AY85" s="28"/>
      <c r="AZ85" s="28"/>
      <c r="BA85" s="28"/>
      <c r="BB85" s="28"/>
      <c r="BC85" s="28"/>
    </row>
    <row r="86" ht="46.5" customHeight="1">
      <c r="A86" s="326">
        <v>1085.0</v>
      </c>
      <c r="B86" s="535" t="s">
        <v>36</v>
      </c>
      <c r="C86" s="535" t="s">
        <v>2878</v>
      </c>
      <c r="D86" s="510" t="s">
        <v>3551</v>
      </c>
      <c r="E86" s="535" t="s">
        <v>812</v>
      </c>
      <c r="F86" s="510" t="s">
        <v>3570</v>
      </c>
      <c r="G86" s="510" t="s">
        <v>2880</v>
      </c>
      <c r="H86" s="510" t="s">
        <v>2942</v>
      </c>
      <c r="I86" s="542" t="s">
        <v>3564</v>
      </c>
      <c r="J86" s="510" t="s">
        <v>3571</v>
      </c>
      <c r="K86" s="510" t="s">
        <v>3572</v>
      </c>
      <c r="L86" s="535" t="s">
        <v>348</v>
      </c>
      <c r="M86" s="657" t="s">
        <v>618</v>
      </c>
      <c r="N86" s="535" t="s">
        <v>3573</v>
      </c>
      <c r="O86" s="535" t="s">
        <v>3574</v>
      </c>
      <c r="P86" s="537">
        <v>56.4943818645081</v>
      </c>
      <c r="Q86" s="537">
        <v>-62.069510044716</v>
      </c>
      <c r="R86" s="510">
        <v>450.0</v>
      </c>
      <c r="S86" s="510">
        <v>80000.0</v>
      </c>
      <c r="T86" s="510" t="s">
        <v>3049</v>
      </c>
      <c r="U86" s="510" t="s">
        <v>3558</v>
      </c>
      <c r="V86" s="668" t="s">
        <v>3553</v>
      </c>
      <c r="W86" s="510" t="s">
        <v>3559</v>
      </c>
      <c r="X86" s="535" t="s">
        <v>3559</v>
      </c>
      <c r="Y86" s="535" t="s">
        <v>3560</v>
      </c>
      <c r="Z86" s="535" t="s">
        <v>498</v>
      </c>
      <c r="AA86" s="660">
        <v>44425.0</v>
      </c>
      <c r="AB86" s="510" t="s">
        <v>3581</v>
      </c>
      <c r="AC86" s="510" t="s">
        <v>3580</v>
      </c>
      <c r="AD86" s="686">
        <f t="shared" si="2"/>
        <v>26</v>
      </c>
      <c r="AE86" s="510" t="s">
        <v>3582</v>
      </c>
      <c r="AF86" s="683"/>
      <c r="AG86" s="491"/>
      <c r="AH86" s="491"/>
      <c r="AI86" s="490"/>
      <c r="AJ86" s="28"/>
      <c r="AK86" s="28"/>
      <c r="AL86" s="28"/>
      <c r="AM86" s="28"/>
      <c r="AN86" s="28"/>
      <c r="AO86" s="28"/>
      <c r="AP86" s="28"/>
      <c r="AQ86" s="28"/>
      <c r="AR86" s="28"/>
      <c r="AS86" s="28"/>
      <c r="AT86" s="28"/>
      <c r="AU86" s="28"/>
      <c r="AV86" s="28"/>
      <c r="AW86" s="28"/>
      <c r="AX86" s="28"/>
      <c r="AY86" s="28"/>
      <c r="AZ86" s="28"/>
      <c r="BA86" s="28"/>
      <c r="BB86" s="28"/>
      <c r="BC86" s="28"/>
    </row>
    <row r="87" ht="45.75" customHeight="1">
      <c r="A87" s="326">
        <v>1086.0</v>
      </c>
      <c r="B87" s="535" t="s">
        <v>158</v>
      </c>
      <c r="C87" s="535" t="s">
        <v>2878</v>
      </c>
      <c r="D87" s="510" t="s">
        <v>3583</v>
      </c>
      <c r="E87" s="535" t="s">
        <v>1209</v>
      </c>
      <c r="F87" s="510" t="s">
        <v>3584</v>
      </c>
      <c r="G87" s="510" t="s">
        <v>2421</v>
      </c>
      <c r="H87" s="510" t="s">
        <v>3013</v>
      </c>
      <c r="I87" s="542" t="s">
        <v>3585</v>
      </c>
      <c r="J87" s="510" t="s">
        <v>3586</v>
      </c>
      <c r="K87" s="510" t="s">
        <v>3462</v>
      </c>
      <c r="L87" s="657" t="s">
        <v>145</v>
      </c>
      <c r="M87" s="657" t="s">
        <v>420</v>
      </c>
      <c r="N87" s="657"/>
      <c r="O87" s="535"/>
      <c r="P87" s="537">
        <v>32.8896755477959</v>
      </c>
      <c r="Q87" s="537">
        <v>-86.2203335223391</v>
      </c>
      <c r="R87" s="666">
        <v>15.0</v>
      </c>
      <c r="S87" s="667">
        <v>3700.0</v>
      </c>
      <c r="T87" s="510" t="s">
        <v>3071</v>
      </c>
      <c r="U87" s="510" t="s">
        <v>3583</v>
      </c>
      <c r="V87" s="542" t="s">
        <v>3587</v>
      </c>
      <c r="W87" s="522" t="s">
        <v>3588</v>
      </c>
      <c r="X87" s="657" t="s">
        <v>114</v>
      </c>
      <c r="Y87" s="657" t="s">
        <v>420</v>
      </c>
      <c r="Z87" s="657" t="s">
        <v>498</v>
      </c>
      <c r="AA87" s="660">
        <v>44422.0</v>
      </c>
      <c r="AB87" s="510" t="s">
        <v>3589</v>
      </c>
      <c r="AC87" s="510" t="s">
        <v>3590</v>
      </c>
      <c r="AD87" s="535">
        <f t="shared" si="2"/>
        <v>26</v>
      </c>
      <c r="AE87" s="510" t="s">
        <v>3591</v>
      </c>
      <c r="AF87" s="683"/>
      <c r="AG87" s="491"/>
      <c r="AH87" s="491"/>
      <c r="AI87" s="490"/>
      <c r="AJ87" s="28"/>
      <c r="AK87" s="28"/>
      <c r="AL87" s="28"/>
      <c r="AM87" s="28"/>
      <c r="AN87" s="28"/>
      <c r="AO87" s="28"/>
      <c r="AP87" s="28"/>
      <c r="AQ87" s="28"/>
      <c r="AR87" s="28"/>
      <c r="AS87" s="28"/>
      <c r="AT87" s="28"/>
      <c r="AU87" s="28"/>
      <c r="AV87" s="28"/>
      <c r="AW87" s="28"/>
      <c r="AX87" s="28"/>
      <c r="AY87" s="28"/>
      <c r="AZ87" s="28"/>
      <c r="BA87" s="28"/>
      <c r="BB87" s="28"/>
      <c r="BC87" s="28"/>
    </row>
    <row r="88" ht="48.0" customHeight="1">
      <c r="A88" s="326">
        <v>1087.0</v>
      </c>
      <c r="B88" s="535" t="s">
        <v>158</v>
      </c>
      <c r="C88" s="535" t="s">
        <v>2878</v>
      </c>
      <c r="D88" s="510" t="s">
        <v>3583</v>
      </c>
      <c r="E88" s="535" t="s">
        <v>1209</v>
      </c>
      <c r="F88" s="510" t="s">
        <v>3592</v>
      </c>
      <c r="G88" s="510" t="s">
        <v>2421</v>
      </c>
      <c r="H88" s="510" t="s">
        <v>3013</v>
      </c>
      <c r="I88" s="542" t="s">
        <v>3585</v>
      </c>
      <c r="J88" s="510" t="s">
        <v>3586</v>
      </c>
      <c r="K88" s="510" t="s">
        <v>3593</v>
      </c>
      <c r="L88" s="657" t="s">
        <v>3594</v>
      </c>
      <c r="M88" s="657" t="s">
        <v>420</v>
      </c>
      <c r="N88" s="657"/>
      <c r="O88" s="535"/>
      <c r="P88" s="537">
        <v>32.8404283525322</v>
      </c>
      <c r="Q88" s="537">
        <v>-86.6323510823482</v>
      </c>
      <c r="R88" s="666">
        <v>15.0</v>
      </c>
      <c r="S88" s="667">
        <v>3700.0</v>
      </c>
      <c r="T88" s="510" t="s">
        <v>3071</v>
      </c>
      <c r="U88" s="510" t="s">
        <v>3583</v>
      </c>
      <c r="V88" s="542" t="s">
        <v>3587</v>
      </c>
      <c r="W88" s="522" t="s">
        <v>3588</v>
      </c>
      <c r="X88" s="657" t="s">
        <v>114</v>
      </c>
      <c r="Y88" s="657" t="s">
        <v>420</v>
      </c>
      <c r="Z88" s="657" t="s">
        <v>498</v>
      </c>
      <c r="AA88" s="660">
        <v>44422.0</v>
      </c>
      <c r="AB88" s="510" t="s">
        <v>3595</v>
      </c>
      <c r="AC88" s="510" t="s">
        <v>3590</v>
      </c>
      <c r="AD88" s="686">
        <f t="shared" si="2"/>
        <v>26</v>
      </c>
      <c r="AE88" s="510" t="s">
        <v>3596</v>
      </c>
      <c r="AF88" s="683"/>
      <c r="AG88" s="491"/>
      <c r="AH88" s="491"/>
      <c r="AI88" s="490"/>
      <c r="AJ88" s="28"/>
      <c r="AK88" s="28"/>
      <c r="AL88" s="28"/>
      <c r="AM88" s="28"/>
      <c r="AN88" s="28"/>
      <c r="AO88" s="28"/>
      <c r="AP88" s="28"/>
      <c r="AQ88" s="28"/>
      <c r="AR88" s="28"/>
      <c r="AS88" s="28"/>
      <c r="AT88" s="28"/>
      <c r="AU88" s="28"/>
      <c r="AV88" s="28"/>
      <c r="AW88" s="28"/>
      <c r="AX88" s="28"/>
      <c r="AY88" s="28"/>
      <c r="AZ88" s="28"/>
      <c r="BA88" s="28"/>
      <c r="BB88" s="28"/>
      <c r="BC88" s="28"/>
    </row>
    <row r="89" ht="11.25" customHeight="1">
      <c r="A89" s="326">
        <v>1088.0</v>
      </c>
      <c r="B89" s="535" t="s">
        <v>36</v>
      </c>
      <c r="C89" s="535" t="s">
        <v>2878</v>
      </c>
      <c r="D89" s="510" t="s">
        <v>3597</v>
      </c>
      <c r="E89" s="535" t="s">
        <v>812</v>
      </c>
      <c r="F89" s="510" t="s">
        <v>3597</v>
      </c>
      <c r="G89" s="510" t="s">
        <v>2881</v>
      </c>
      <c r="H89" s="510" t="s">
        <v>2881</v>
      </c>
      <c r="I89" s="542" t="s">
        <v>3598</v>
      </c>
      <c r="J89" s="510" t="s">
        <v>3599</v>
      </c>
      <c r="K89" s="510" t="s">
        <v>3600</v>
      </c>
      <c r="L89" s="657" t="s">
        <v>49</v>
      </c>
      <c r="M89" s="657" t="s">
        <v>420</v>
      </c>
      <c r="N89" s="657">
        <v>89118.0</v>
      </c>
      <c r="O89" s="535" t="s">
        <v>3601</v>
      </c>
      <c r="P89" s="537">
        <v>36.0973881773246</v>
      </c>
      <c r="Q89" s="537">
        <v>-115.192834826986</v>
      </c>
      <c r="R89" s="666">
        <v>200.0</v>
      </c>
      <c r="S89" s="667"/>
      <c r="T89" s="510"/>
      <c r="U89" s="522" t="s">
        <v>3602</v>
      </c>
      <c r="V89" s="668" t="s">
        <v>3603</v>
      </c>
      <c r="W89" s="522"/>
      <c r="X89" s="657"/>
      <c r="Y89" s="657" t="s">
        <v>1154</v>
      </c>
      <c r="Z89" s="660" t="s">
        <v>453</v>
      </c>
      <c r="AA89" s="660">
        <v>45699.0</v>
      </c>
      <c r="AB89" s="783" t="s">
        <v>749</v>
      </c>
      <c r="AC89" s="510" t="s">
        <v>3604</v>
      </c>
      <c r="AD89" s="686">
        <f t="shared" si="2"/>
        <v>24</v>
      </c>
      <c r="AE89" s="489"/>
      <c r="AF89" s="683"/>
      <c r="AG89" s="489"/>
      <c r="AH89" s="336"/>
      <c r="AI89" s="490"/>
      <c r="AJ89" s="28"/>
      <c r="AK89" s="28"/>
      <c r="AL89" s="28"/>
      <c r="AM89" s="28"/>
      <c r="AN89" s="28"/>
      <c r="AO89" s="28"/>
      <c r="AP89" s="28"/>
      <c r="AQ89" s="28"/>
      <c r="AR89" s="28"/>
      <c r="AS89" s="28"/>
      <c r="AT89" s="28"/>
      <c r="AU89" s="28"/>
      <c r="AV89" s="28"/>
      <c r="AW89" s="28"/>
      <c r="AX89" s="28"/>
      <c r="AY89" s="28"/>
      <c r="AZ89" s="28"/>
      <c r="BA89" s="28"/>
      <c r="BB89" s="28"/>
      <c r="BC89" s="28"/>
    </row>
    <row r="90" ht="43.5" customHeight="1">
      <c r="A90" s="326">
        <v>1089.0</v>
      </c>
      <c r="B90" s="379" t="s">
        <v>163</v>
      </c>
      <c r="C90" s="379" t="s">
        <v>2878</v>
      </c>
      <c r="D90" s="380" t="s">
        <v>3605</v>
      </c>
      <c r="E90" s="379" t="s">
        <v>812</v>
      </c>
      <c r="F90" s="380" t="s">
        <v>3606</v>
      </c>
      <c r="G90" s="380" t="s">
        <v>3607</v>
      </c>
      <c r="H90" s="380" t="s">
        <v>3013</v>
      </c>
      <c r="I90" s="508" t="s">
        <v>3608</v>
      </c>
      <c r="J90" s="399" t="s">
        <v>3609</v>
      </c>
      <c r="K90" s="399" t="s">
        <v>3610</v>
      </c>
      <c r="L90" s="456" t="s">
        <v>106</v>
      </c>
      <c r="M90" s="456" t="s">
        <v>420</v>
      </c>
      <c r="N90" s="456">
        <v>13642.0</v>
      </c>
      <c r="O90" s="399" t="s">
        <v>3611</v>
      </c>
      <c r="P90" s="381">
        <v>44.3188690710783</v>
      </c>
      <c r="Q90" s="381">
        <v>-75.3525560459887</v>
      </c>
      <c r="R90" s="765">
        <v>140.0</v>
      </c>
      <c r="S90" s="519">
        <v>1200.0</v>
      </c>
      <c r="T90" s="380" t="s">
        <v>3071</v>
      </c>
      <c r="U90" s="520" t="s">
        <v>3612</v>
      </c>
      <c r="V90" s="508" t="s">
        <v>3608</v>
      </c>
      <c r="W90" s="520" t="s">
        <v>921</v>
      </c>
      <c r="X90" s="456" t="s">
        <v>245</v>
      </c>
      <c r="Y90" s="456" t="s">
        <v>420</v>
      </c>
      <c r="Z90" s="766" t="s">
        <v>486</v>
      </c>
      <c r="AA90" s="766">
        <v>45867.0</v>
      </c>
      <c r="AB90" s="380" t="s">
        <v>3613</v>
      </c>
      <c r="AC90" s="398" t="s">
        <v>9620</v>
      </c>
      <c r="AD90" s="767">
        <f t="shared" si="2"/>
        <v>27</v>
      </c>
      <c r="AE90" s="380" t="s">
        <v>3615</v>
      </c>
      <c r="AF90" s="683"/>
      <c r="AG90" s="489"/>
      <c r="AH90" s="336"/>
      <c r="AI90" s="490"/>
      <c r="AJ90" s="28"/>
      <c r="AK90" s="28"/>
      <c r="AL90" s="28"/>
      <c r="AM90" s="28"/>
      <c r="AN90" s="28"/>
      <c r="AO90" s="28"/>
      <c r="AP90" s="28"/>
      <c r="AQ90" s="28"/>
      <c r="AR90" s="28"/>
      <c r="AS90" s="28"/>
      <c r="AT90" s="28"/>
      <c r="AU90" s="28"/>
      <c r="AV90" s="28"/>
      <c r="AW90" s="28"/>
      <c r="AX90" s="28"/>
      <c r="AY90" s="28"/>
      <c r="AZ90" s="28"/>
      <c r="BA90" s="28"/>
      <c r="BB90" s="28"/>
      <c r="BC90" s="28"/>
    </row>
    <row r="91" ht="62.25" customHeight="1">
      <c r="A91" s="326">
        <v>1090.0</v>
      </c>
      <c r="B91" s="379" t="s">
        <v>163</v>
      </c>
      <c r="C91" s="379" t="s">
        <v>2878</v>
      </c>
      <c r="D91" s="380" t="s">
        <v>3616</v>
      </c>
      <c r="E91" s="379" t="s">
        <v>812</v>
      </c>
      <c r="F91" s="380" t="s">
        <v>3617</v>
      </c>
      <c r="G91" s="380" t="s">
        <v>2881</v>
      </c>
      <c r="H91" s="380" t="s">
        <v>3618</v>
      </c>
      <c r="I91" s="508" t="s">
        <v>3619</v>
      </c>
      <c r="J91" s="392" t="s">
        <v>3620</v>
      </c>
      <c r="K91" s="380"/>
      <c r="L91" s="456" t="s">
        <v>3621</v>
      </c>
      <c r="M91" s="456" t="s">
        <v>420</v>
      </c>
      <c r="N91" s="456"/>
      <c r="O91" s="379" t="s">
        <v>3622</v>
      </c>
      <c r="P91" s="381">
        <v>33.0219427790286</v>
      </c>
      <c r="Q91" s="381">
        <v>-94.0609023253973</v>
      </c>
      <c r="R91" s="765"/>
      <c r="S91" s="519"/>
      <c r="T91" s="380"/>
      <c r="U91" s="520" t="s">
        <v>3623</v>
      </c>
      <c r="V91" s="399" t="s">
        <v>3619</v>
      </c>
      <c r="W91" s="520" t="s">
        <v>1229</v>
      </c>
      <c r="X91" s="456" t="s">
        <v>95</v>
      </c>
      <c r="Y91" s="456" t="s">
        <v>420</v>
      </c>
      <c r="Z91" s="766" t="s">
        <v>486</v>
      </c>
      <c r="AA91" s="766">
        <v>45867.0</v>
      </c>
      <c r="AB91" s="380" t="s">
        <v>3624</v>
      </c>
      <c r="AC91" s="392" t="s">
        <v>9621</v>
      </c>
      <c r="AD91" s="767">
        <f t="shared" si="2"/>
        <v>25</v>
      </c>
      <c r="AE91" s="380"/>
      <c r="AF91" s="683"/>
      <c r="AG91" s="489"/>
      <c r="AH91" s="336"/>
      <c r="AI91" s="490"/>
      <c r="AJ91" s="28"/>
      <c r="AK91" s="28"/>
      <c r="AL91" s="28"/>
      <c r="AM91" s="28"/>
      <c r="AN91" s="28"/>
      <c r="AO91" s="28"/>
      <c r="AP91" s="28"/>
      <c r="AQ91" s="28"/>
      <c r="AR91" s="28"/>
      <c r="AS91" s="28"/>
      <c r="AT91" s="28"/>
      <c r="AU91" s="28"/>
      <c r="AV91" s="28"/>
      <c r="AW91" s="28"/>
      <c r="AX91" s="28"/>
      <c r="AY91" s="28"/>
      <c r="AZ91" s="28"/>
      <c r="BA91" s="28"/>
      <c r="BB91" s="28"/>
      <c r="BC91" s="28"/>
    </row>
    <row r="92" ht="75.75" customHeight="1">
      <c r="A92" s="326">
        <v>1091.0</v>
      </c>
      <c r="B92" s="379" t="s">
        <v>158</v>
      </c>
      <c r="C92" s="379" t="s">
        <v>2878</v>
      </c>
      <c r="D92" s="380" t="s">
        <v>3626</v>
      </c>
      <c r="E92" s="379" t="s">
        <v>812</v>
      </c>
      <c r="F92" s="380" t="s">
        <v>3627</v>
      </c>
      <c r="G92" s="380" t="s">
        <v>3341</v>
      </c>
      <c r="H92" s="380" t="s">
        <v>3628</v>
      </c>
      <c r="I92" s="380" t="s">
        <v>3629</v>
      </c>
      <c r="J92" s="380"/>
      <c r="K92" s="380" t="s">
        <v>3630</v>
      </c>
      <c r="L92" s="456" t="s">
        <v>3120</v>
      </c>
      <c r="M92" s="456" t="s">
        <v>420</v>
      </c>
      <c r="N92" s="456"/>
      <c r="O92" s="379" t="s">
        <v>3631</v>
      </c>
      <c r="P92" s="381">
        <v>63.5236</v>
      </c>
      <c r="Q92" s="381">
        <v>-145.8222</v>
      </c>
      <c r="R92" s="765"/>
      <c r="S92" s="519"/>
      <c r="T92" s="380"/>
      <c r="U92" s="380" t="s">
        <v>3626</v>
      </c>
      <c r="V92" s="520" t="s">
        <v>3629</v>
      </c>
      <c r="W92" s="520" t="s">
        <v>921</v>
      </c>
      <c r="X92" s="456" t="s">
        <v>245</v>
      </c>
      <c r="Y92" s="456" t="s">
        <v>420</v>
      </c>
      <c r="Z92" s="766" t="s">
        <v>486</v>
      </c>
      <c r="AA92" s="766">
        <v>45872.0</v>
      </c>
      <c r="AB92" s="380" t="s">
        <v>3632</v>
      </c>
      <c r="AC92" s="392" t="s">
        <v>3633</v>
      </c>
      <c r="AD92" s="767">
        <f t="shared" si="2"/>
        <v>30</v>
      </c>
      <c r="AE92" s="380" t="s">
        <v>3634</v>
      </c>
      <c r="AF92" s="683"/>
      <c r="AG92" s="489"/>
      <c r="AH92" s="336"/>
      <c r="AI92" s="490"/>
      <c r="AJ92" s="28"/>
      <c r="AK92" s="28"/>
      <c r="AL92" s="28"/>
      <c r="AM92" s="28"/>
      <c r="AN92" s="28"/>
      <c r="AO92" s="28"/>
      <c r="AP92" s="28"/>
      <c r="AQ92" s="28"/>
      <c r="AR92" s="28"/>
      <c r="AS92" s="28"/>
      <c r="AT92" s="28"/>
      <c r="AU92" s="28"/>
      <c r="AV92" s="28"/>
      <c r="AW92" s="28"/>
      <c r="AX92" s="28"/>
      <c r="AY92" s="28"/>
      <c r="AZ92" s="28"/>
      <c r="BA92" s="28"/>
      <c r="BB92" s="28"/>
      <c r="BC92" s="28"/>
    </row>
    <row r="93" ht="62.25" customHeight="1">
      <c r="A93" s="326">
        <v>1092.0</v>
      </c>
      <c r="B93" s="379" t="s">
        <v>158</v>
      </c>
      <c r="C93" s="379" t="s">
        <v>2878</v>
      </c>
      <c r="D93" s="380" t="s">
        <v>3635</v>
      </c>
      <c r="E93" s="379" t="s">
        <v>812</v>
      </c>
      <c r="F93" s="380" t="s">
        <v>3636</v>
      </c>
      <c r="G93" s="380" t="s">
        <v>3341</v>
      </c>
      <c r="H93" s="380" t="s">
        <v>3637</v>
      </c>
      <c r="I93" s="380" t="s">
        <v>3638</v>
      </c>
      <c r="J93" s="380"/>
      <c r="K93" s="380" t="s">
        <v>3639</v>
      </c>
      <c r="L93" s="456" t="s">
        <v>1443</v>
      </c>
      <c r="M93" s="456" t="s">
        <v>420</v>
      </c>
      <c r="N93" s="456"/>
      <c r="O93" s="379" t="s">
        <v>3640</v>
      </c>
      <c r="P93" s="381">
        <v>46.7766</v>
      </c>
      <c r="Q93" s="381">
        <v>-93.9566</v>
      </c>
      <c r="R93" s="765"/>
      <c r="S93" s="519"/>
      <c r="T93" s="380"/>
      <c r="U93" s="380" t="s">
        <v>3635</v>
      </c>
      <c r="V93" s="380" t="s">
        <v>3638</v>
      </c>
      <c r="W93" s="520" t="s">
        <v>2664</v>
      </c>
      <c r="X93" s="456" t="s">
        <v>103</v>
      </c>
      <c r="Y93" s="456" t="s">
        <v>618</v>
      </c>
      <c r="Z93" s="766" t="s">
        <v>486</v>
      </c>
      <c r="AA93" s="766">
        <v>45872.0</v>
      </c>
      <c r="AB93" s="380" t="s">
        <v>3641</v>
      </c>
      <c r="AC93" s="392" t="s">
        <v>3642</v>
      </c>
      <c r="AD93" s="767">
        <f t="shared" si="2"/>
        <v>23</v>
      </c>
      <c r="AE93" s="392" t="s">
        <v>3643</v>
      </c>
      <c r="AF93" s="683"/>
      <c r="AG93" s="489"/>
      <c r="AH93" s="336"/>
      <c r="AI93" s="490"/>
      <c r="AJ93" s="28"/>
      <c r="AK93" s="28"/>
      <c r="AL93" s="28"/>
      <c r="AM93" s="28"/>
      <c r="AN93" s="28"/>
      <c r="AO93" s="28"/>
      <c r="AP93" s="28"/>
      <c r="AQ93" s="28"/>
      <c r="AR93" s="28"/>
      <c r="AS93" s="28"/>
      <c r="AT93" s="28"/>
      <c r="AU93" s="28"/>
      <c r="AV93" s="28"/>
      <c r="AW93" s="28"/>
      <c r="AX93" s="28"/>
      <c r="AY93" s="28"/>
      <c r="AZ93" s="28"/>
      <c r="BA93" s="28"/>
      <c r="BB93" s="28"/>
      <c r="BC93" s="28"/>
    </row>
    <row r="94" ht="66.0" customHeight="1">
      <c r="A94" s="326">
        <v>1093.0</v>
      </c>
      <c r="B94" s="379" t="s">
        <v>158</v>
      </c>
      <c r="C94" s="379" t="s">
        <v>2878</v>
      </c>
      <c r="D94" s="380" t="s">
        <v>3644</v>
      </c>
      <c r="E94" s="379" t="s">
        <v>812</v>
      </c>
      <c r="F94" s="380" t="s">
        <v>3645</v>
      </c>
      <c r="G94" s="380" t="s">
        <v>2881</v>
      </c>
      <c r="H94" s="380" t="s">
        <v>2881</v>
      </c>
      <c r="I94" s="380" t="s">
        <v>3646</v>
      </c>
      <c r="J94" s="380"/>
      <c r="K94" s="380"/>
      <c r="L94" s="456" t="s">
        <v>49</v>
      </c>
      <c r="M94" s="456" t="s">
        <v>420</v>
      </c>
      <c r="N94" s="456"/>
      <c r="O94" s="379"/>
      <c r="P94" s="381"/>
      <c r="Q94" s="381"/>
      <c r="R94" s="765"/>
      <c r="S94" s="519"/>
      <c r="T94" s="380"/>
      <c r="U94" s="380" t="s">
        <v>3647</v>
      </c>
      <c r="V94" s="520" t="s">
        <v>3646</v>
      </c>
      <c r="W94" s="520" t="s">
        <v>3648</v>
      </c>
      <c r="X94" s="456" t="s">
        <v>3649</v>
      </c>
      <c r="Y94" s="456" t="s">
        <v>3650</v>
      </c>
      <c r="Z94" s="766" t="s">
        <v>486</v>
      </c>
      <c r="AA94" s="766">
        <v>45872.0</v>
      </c>
      <c r="AB94" s="380" t="s">
        <v>3651</v>
      </c>
      <c r="AC94" s="392" t="s">
        <v>3652</v>
      </c>
      <c r="AD94" s="767">
        <f t="shared" si="2"/>
        <v>24</v>
      </c>
      <c r="AE94" s="392" t="s">
        <v>3653</v>
      </c>
      <c r="AF94" s="683"/>
      <c r="AG94" s="489"/>
      <c r="AH94" s="336"/>
      <c r="AI94" s="490"/>
      <c r="AJ94" s="28"/>
      <c r="AK94" s="28"/>
      <c r="AL94" s="28"/>
      <c r="AM94" s="28"/>
      <c r="AN94" s="28"/>
      <c r="AO94" s="28"/>
      <c r="AP94" s="28"/>
      <c r="AQ94" s="28"/>
      <c r="AR94" s="28"/>
      <c r="AS94" s="28"/>
      <c r="AT94" s="28"/>
      <c r="AU94" s="28"/>
      <c r="AV94" s="28"/>
      <c r="AW94" s="28"/>
      <c r="AX94" s="28"/>
      <c r="AY94" s="28"/>
      <c r="AZ94" s="28"/>
      <c r="BA94" s="28"/>
      <c r="BB94" s="28"/>
      <c r="BC94" s="28"/>
    </row>
    <row r="95" ht="11.25" customHeight="1">
      <c r="A95" s="557"/>
      <c r="B95" s="558"/>
      <c r="C95" s="558"/>
      <c r="D95" s="360"/>
      <c r="E95" s="31"/>
      <c r="F95" s="10"/>
      <c r="G95" s="360"/>
      <c r="H95" s="360"/>
      <c r="I95" s="360"/>
      <c r="J95" s="360"/>
      <c r="K95" s="360"/>
      <c r="L95" s="558"/>
      <c r="M95" s="558"/>
      <c r="N95" s="558"/>
      <c r="O95" s="784"/>
      <c r="P95" s="785"/>
      <c r="Q95" s="785"/>
      <c r="R95" s="560"/>
      <c r="S95" s="560"/>
      <c r="T95" s="28"/>
      <c r="U95" s="28"/>
      <c r="V95" s="28"/>
      <c r="W95" s="558"/>
      <c r="X95" s="558"/>
      <c r="Y95" s="558"/>
      <c r="Z95" s="561"/>
      <c r="AA95" s="28"/>
      <c r="AB95" s="360"/>
      <c r="AC95" s="360"/>
      <c r="AD95" s="31"/>
      <c r="AE95" s="31"/>
      <c r="AF95" s="31"/>
      <c r="AG95" s="31"/>
      <c r="AH95" s="28"/>
      <c r="AI95" s="360"/>
      <c r="AJ95" s="28"/>
      <c r="AK95" s="28"/>
      <c r="AL95" s="28"/>
      <c r="AM95" s="28"/>
      <c r="AN95" s="28"/>
      <c r="AO95" s="28"/>
      <c r="AP95" s="28"/>
      <c r="AQ95" s="28"/>
      <c r="AR95" s="28"/>
      <c r="AS95" s="28"/>
      <c r="AT95" s="28"/>
      <c r="AU95" s="28"/>
      <c r="AV95" s="28"/>
      <c r="AW95" s="28"/>
      <c r="AX95" s="28"/>
      <c r="AY95" s="28"/>
      <c r="AZ95" s="28"/>
      <c r="BA95" s="28"/>
      <c r="BB95" s="28"/>
      <c r="BC95" s="28"/>
    </row>
    <row r="96" ht="11.25" customHeight="1">
      <c r="A96" s="557"/>
      <c r="B96" s="558"/>
      <c r="C96" s="558"/>
      <c r="D96" s="360"/>
      <c r="E96" s="31"/>
      <c r="F96" s="10"/>
      <c r="G96" s="360"/>
      <c r="H96" s="360"/>
      <c r="I96" s="360"/>
      <c r="J96" s="360"/>
      <c r="K96" s="360"/>
      <c r="L96" s="558"/>
      <c r="M96" s="558"/>
      <c r="N96" s="558"/>
      <c r="O96" s="784"/>
      <c r="P96" s="785"/>
      <c r="Q96" s="785"/>
      <c r="R96" s="560"/>
      <c r="S96" s="560"/>
      <c r="T96" s="28"/>
      <c r="U96" s="28"/>
      <c r="V96" s="28"/>
      <c r="W96" s="558"/>
      <c r="X96" s="558"/>
      <c r="Y96" s="558"/>
      <c r="Z96" s="561"/>
      <c r="AA96" s="28"/>
      <c r="AB96" s="360"/>
      <c r="AC96" s="360"/>
      <c r="AD96" s="31"/>
      <c r="AE96" s="31"/>
      <c r="AF96" s="31"/>
      <c r="AG96" s="31"/>
      <c r="AH96" s="28"/>
      <c r="AI96" s="360"/>
      <c r="AJ96" s="28"/>
      <c r="AK96" s="28"/>
      <c r="AL96" s="28"/>
      <c r="AM96" s="28"/>
      <c r="AN96" s="28"/>
      <c r="AO96" s="28"/>
      <c r="AP96" s="28"/>
      <c r="AQ96" s="28"/>
      <c r="AR96" s="28"/>
      <c r="AS96" s="28"/>
      <c r="AT96" s="28"/>
      <c r="AU96" s="28"/>
      <c r="AV96" s="28"/>
      <c r="AW96" s="28"/>
      <c r="AX96" s="28"/>
      <c r="AY96" s="28"/>
      <c r="AZ96" s="28"/>
      <c r="BA96" s="28"/>
      <c r="BB96" s="28"/>
      <c r="BC96" s="28"/>
    </row>
    <row r="97" ht="11.25" customHeight="1">
      <c r="A97" s="557"/>
      <c r="B97" s="558"/>
      <c r="C97" s="558"/>
      <c r="D97" s="360"/>
      <c r="E97" s="31"/>
      <c r="F97" s="10"/>
      <c r="G97" s="360"/>
      <c r="H97" s="360"/>
      <c r="I97" s="360"/>
      <c r="J97" s="360"/>
      <c r="K97" s="360"/>
      <c r="L97" s="558"/>
      <c r="M97" s="558"/>
      <c r="N97" s="558"/>
      <c r="O97" s="784"/>
      <c r="P97" s="785"/>
      <c r="Q97" s="785"/>
      <c r="R97" s="560"/>
      <c r="S97" s="560"/>
      <c r="T97" s="28"/>
      <c r="U97" s="28"/>
      <c r="V97" s="28"/>
      <c r="W97" s="558"/>
      <c r="X97" s="558"/>
      <c r="Y97" s="558"/>
      <c r="Z97" s="561"/>
      <c r="AA97" s="28"/>
      <c r="AB97" s="360"/>
      <c r="AC97" s="360"/>
      <c r="AD97" s="31"/>
      <c r="AE97" s="31"/>
      <c r="AF97" s="31"/>
      <c r="AG97" s="31"/>
      <c r="AH97" s="28"/>
      <c r="AI97" s="360"/>
      <c r="AJ97" s="28"/>
      <c r="AK97" s="28"/>
      <c r="AL97" s="28"/>
      <c r="AM97" s="28"/>
      <c r="AN97" s="28"/>
      <c r="AO97" s="28"/>
      <c r="AP97" s="28"/>
      <c r="AQ97" s="28"/>
      <c r="AR97" s="28"/>
      <c r="AS97" s="28"/>
      <c r="AT97" s="28"/>
      <c r="AU97" s="28"/>
      <c r="AV97" s="28"/>
      <c r="AW97" s="28"/>
      <c r="AX97" s="28"/>
      <c r="AY97" s="28"/>
      <c r="AZ97" s="28"/>
      <c r="BA97" s="28"/>
      <c r="BB97" s="28"/>
      <c r="BC97" s="28"/>
    </row>
    <row r="98" ht="11.25" customHeight="1">
      <c r="A98" s="557"/>
      <c r="B98" s="558"/>
      <c r="C98" s="558"/>
      <c r="D98" s="360"/>
      <c r="E98" s="31"/>
      <c r="F98" s="10"/>
      <c r="G98" s="360"/>
      <c r="H98" s="360"/>
      <c r="I98" s="360"/>
      <c r="J98" s="360"/>
      <c r="K98" s="360"/>
      <c r="L98" s="558"/>
      <c r="M98" s="558"/>
      <c r="N98" s="558"/>
      <c r="O98" s="784"/>
      <c r="P98" s="785"/>
      <c r="Q98" s="785"/>
      <c r="R98" s="560"/>
      <c r="S98" s="560"/>
      <c r="T98" s="28"/>
      <c r="U98" s="28"/>
      <c r="V98" s="28"/>
      <c r="W98" s="558"/>
      <c r="X98" s="558"/>
      <c r="Y98" s="558"/>
      <c r="Z98" s="561"/>
      <c r="AA98" s="28"/>
      <c r="AB98" s="360"/>
      <c r="AC98" s="360"/>
      <c r="AD98" s="31"/>
      <c r="AE98" s="31"/>
      <c r="AF98" s="31"/>
      <c r="AG98" s="31"/>
      <c r="AH98" s="28"/>
      <c r="AI98" s="360"/>
      <c r="AJ98" s="28"/>
      <c r="AK98" s="28"/>
      <c r="AL98" s="28"/>
      <c r="AM98" s="28"/>
      <c r="AN98" s="28"/>
      <c r="AO98" s="28"/>
      <c r="AP98" s="28"/>
      <c r="AQ98" s="28"/>
      <c r="AR98" s="28"/>
      <c r="AS98" s="28"/>
      <c r="AT98" s="28"/>
      <c r="AU98" s="28"/>
      <c r="AV98" s="28"/>
      <c r="AW98" s="28"/>
      <c r="AX98" s="28"/>
      <c r="AY98" s="28"/>
      <c r="AZ98" s="28"/>
      <c r="BA98" s="28"/>
      <c r="BB98" s="28"/>
      <c r="BC98" s="28"/>
    </row>
    <row r="99" ht="11.25" customHeight="1">
      <c r="A99" s="557"/>
      <c r="B99" s="558"/>
      <c r="C99" s="558"/>
      <c r="D99" s="360"/>
      <c r="E99" s="31"/>
      <c r="F99" s="10"/>
      <c r="G99" s="360"/>
      <c r="H99" s="360"/>
      <c r="I99" s="360"/>
      <c r="J99" s="360"/>
      <c r="K99" s="360"/>
      <c r="L99" s="558"/>
      <c r="M99" s="558"/>
      <c r="N99" s="558"/>
      <c r="O99" s="784"/>
      <c r="P99" s="785"/>
      <c r="Q99" s="785"/>
      <c r="R99" s="560"/>
      <c r="S99" s="560"/>
      <c r="T99" s="28"/>
      <c r="U99" s="28"/>
      <c r="V99" s="28"/>
      <c r="W99" s="558"/>
      <c r="X99" s="558"/>
      <c r="Y99" s="558"/>
      <c r="Z99" s="561"/>
      <c r="AA99" s="28"/>
      <c r="AB99" s="360"/>
      <c r="AC99" s="360"/>
      <c r="AD99" s="31"/>
      <c r="AE99" s="31"/>
      <c r="AF99" s="31"/>
      <c r="AG99" s="31"/>
      <c r="AH99" s="28"/>
      <c r="AI99" s="360"/>
      <c r="AJ99" s="28"/>
      <c r="AK99" s="28"/>
      <c r="AL99" s="28"/>
      <c r="AM99" s="28"/>
      <c r="AN99" s="28"/>
      <c r="AO99" s="28"/>
      <c r="AP99" s="28"/>
      <c r="AQ99" s="28"/>
      <c r="AR99" s="28"/>
      <c r="AS99" s="28"/>
      <c r="AT99" s="28"/>
      <c r="AU99" s="28"/>
      <c r="AV99" s="28"/>
      <c r="AW99" s="28"/>
      <c r="AX99" s="28"/>
      <c r="AY99" s="28"/>
      <c r="AZ99" s="28"/>
      <c r="BA99" s="28"/>
      <c r="BB99" s="28"/>
      <c r="BC99" s="28"/>
    </row>
    <row r="100" ht="11.25" customHeight="1">
      <c r="A100" s="557"/>
      <c r="B100" s="558"/>
      <c r="C100" s="558"/>
      <c r="D100" s="360"/>
      <c r="E100" s="31"/>
      <c r="F100" s="10"/>
      <c r="G100" s="360"/>
      <c r="H100" s="360"/>
      <c r="I100" s="360"/>
      <c r="J100" s="360"/>
      <c r="K100" s="360"/>
      <c r="L100" s="558"/>
      <c r="M100" s="558"/>
      <c r="N100" s="558"/>
      <c r="O100" s="784"/>
      <c r="P100" s="785"/>
      <c r="Q100" s="785"/>
      <c r="R100" s="560"/>
      <c r="S100" s="560"/>
      <c r="T100" s="28"/>
      <c r="U100" s="28"/>
      <c r="V100" s="28"/>
      <c r="W100" s="558"/>
      <c r="X100" s="558"/>
      <c r="Y100" s="558"/>
      <c r="Z100" s="561"/>
      <c r="AA100" s="28"/>
      <c r="AB100" s="360"/>
      <c r="AC100" s="360"/>
      <c r="AD100" s="31"/>
      <c r="AE100" s="31"/>
      <c r="AF100" s="31"/>
      <c r="AG100" s="31"/>
      <c r="AH100" s="28"/>
      <c r="AI100" s="360"/>
      <c r="AJ100" s="28"/>
      <c r="AK100" s="28"/>
      <c r="AL100" s="28"/>
      <c r="AM100" s="28"/>
      <c r="AN100" s="28"/>
      <c r="AO100" s="28"/>
      <c r="AP100" s="28"/>
      <c r="AQ100" s="28"/>
      <c r="AR100" s="28"/>
      <c r="AS100" s="28"/>
      <c r="AT100" s="28"/>
      <c r="AU100" s="28"/>
      <c r="AV100" s="28"/>
      <c r="AW100" s="28"/>
      <c r="AX100" s="28"/>
      <c r="AY100" s="28"/>
      <c r="AZ100" s="28"/>
      <c r="BA100" s="28"/>
      <c r="BB100" s="28"/>
      <c r="BC100" s="28"/>
    </row>
    <row r="101" ht="11.25" customHeight="1">
      <c r="A101" s="557"/>
      <c r="B101" s="558"/>
      <c r="C101" s="558"/>
      <c r="D101" s="360"/>
      <c r="E101" s="31"/>
      <c r="F101" s="10"/>
      <c r="G101" s="360"/>
      <c r="H101" s="360"/>
      <c r="I101" s="360"/>
      <c r="J101" s="360"/>
      <c r="K101" s="360"/>
      <c r="L101" s="558"/>
      <c r="M101" s="558"/>
      <c r="N101" s="558"/>
      <c r="O101" s="784"/>
      <c r="P101" s="785"/>
      <c r="Q101" s="785"/>
      <c r="R101" s="560"/>
      <c r="S101" s="560"/>
      <c r="T101" s="28"/>
      <c r="U101" s="28"/>
      <c r="V101" s="28"/>
      <c r="W101" s="558"/>
      <c r="X101" s="558"/>
      <c r="Y101" s="558"/>
      <c r="Z101" s="561"/>
      <c r="AA101" s="28"/>
      <c r="AB101" s="360"/>
      <c r="AC101" s="360"/>
      <c r="AD101" s="31"/>
      <c r="AE101" s="31"/>
      <c r="AF101" s="31"/>
      <c r="AG101" s="31"/>
      <c r="AH101" s="28"/>
      <c r="AI101" s="360"/>
      <c r="AJ101" s="28"/>
      <c r="AK101" s="28"/>
      <c r="AL101" s="28"/>
      <c r="AM101" s="28"/>
      <c r="AN101" s="28"/>
      <c r="AO101" s="28"/>
      <c r="AP101" s="28"/>
      <c r="AQ101" s="28"/>
      <c r="AR101" s="28"/>
      <c r="AS101" s="28"/>
      <c r="AT101" s="28"/>
      <c r="AU101" s="28"/>
      <c r="AV101" s="28"/>
      <c r="AW101" s="28"/>
      <c r="AX101" s="28"/>
      <c r="AY101" s="28"/>
      <c r="AZ101" s="28"/>
      <c r="BA101" s="28"/>
      <c r="BB101" s="28"/>
      <c r="BC101" s="28"/>
    </row>
    <row r="102" ht="11.25" customHeight="1">
      <c r="A102" s="557"/>
      <c r="B102" s="558"/>
      <c r="C102" s="558"/>
      <c r="D102" s="360"/>
      <c r="E102" s="31"/>
      <c r="F102" s="10"/>
      <c r="G102" s="360"/>
      <c r="H102" s="360"/>
      <c r="I102" s="360"/>
      <c r="J102" s="360"/>
      <c r="K102" s="360"/>
      <c r="L102" s="558"/>
      <c r="M102" s="558"/>
      <c r="N102" s="558"/>
      <c r="O102" s="784"/>
      <c r="P102" s="785"/>
      <c r="Q102" s="785"/>
      <c r="R102" s="560"/>
      <c r="S102" s="560"/>
      <c r="T102" s="28"/>
      <c r="U102" s="28"/>
      <c r="V102" s="28"/>
      <c r="W102" s="558"/>
      <c r="X102" s="558"/>
      <c r="Y102" s="558"/>
      <c r="Z102" s="561"/>
      <c r="AA102" s="28"/>
      <c r="AB102" s="360"/>
      <c r="AC102" s="360"/>
      <c r="AD102" s="31"/>
      <c r="AE102" s="31"/>
      <c r="AF102" s="31"/>
      <c r="AG102" s="31"/>
      <c r="AH102" s="28"/>
      <c r="AI102" s="360"/>
      <c r="AJ102" s="28"/>
      <c r="AK102" s="28"/>
      <c r="AL102" s="28"/>
      <c r="AM102" s="28"/>
      <c r="AN102" s="28"/>
      <c r="AO102" s="28"/>
      <c r="AP102" s="28"/>
      <c r="AQ102" s="28"/>
      <c r="AR102" s="28"/>
      <c r="AS102" s="28"/>
      <c r="AT102" s="28"/>
      <c r="AU102" s="28"/>
      <c r="AV102" s="28"/>
      <c r="AW102" s="28"/>
      <c r="AX102" s="28"/>
      <c r="AY102" s="28"/>
      <c r="AZ102" s="28"/>
      <c r="BA102" s="28"/>
      <c r="BB102" s="28"/>
      <c r="BC102" s="28"/>
    </row>
    <row r="103" ht="11.25" customHeight="1">
      <c r="A103" s="557"/>
      <c r="B103" s="558"/>
      <c r="C103" s="558"/>
      <c r="D103" s="360"/>
      <c r="E103" s="31"/>
      <c r="F103" s="10"/>
      <c r="G103" s="360"/>
      <c r="H103" s="360"/>
      <c r="I103" s="360"/>
      <c r="J103" s="360"/>
      <c r="K103" s="360"/>
      <c r="L103" s="558"/>
      <c r="M103" s="558"/>
      <c r="N103" s="558"/>
      <c r="O103" s="784"/>
      <c r="P103" s="785"/>
      <c r="Q103" s="785"/>
      <c r="R103" s="560"/>
      <c r="S103" s="560"/>
      <c r="T103" s="28"/>
      <c r="U103" s="28"/>
      <c r="V103" s="28"/>
      <c r="W103" s="558"/>
      <c r="X103" s="558"/>
      <c r="Y103" s="558"/>
      <c r="Z103" s="561"/>
      <c r="AA103" s="28"/>
      <c r="AB103" s="360"/>
      <c r="AC103" s="360"/>
      <c r="AD103" s="31"/>
      <c r="AE103" s="31"/>
      <c r="AF103" s="31"/>
      <c r="AG103" s="31"/>
      <c r="AH103" s="28"/>
      <c r="AI103" s="360"/>
      <c r="AJ103" s="28"/>
      <c r="AK103" s="28"/>
      <c r="AL103" s="28"/>
      <c r="AM103" s="28"/>
      <c r="AN103" s="28"/>
      <c r="AO103" s="28"/>
      <c r="AP103" s="28"/>
      <c r="AQ103" s="28"/>
      <c r="AR103" s="28"/>
      <c r="AS103" s="28"/>
      <c r="AT103" s="28"/>
      <c r="AU103" s="28"/>
      <c r="AV103" s="28"/>
      <c r="AW103" s="28"/>
      <c r="AX103" s="28"/>
      <c r="AY103" s="28"/>
      <c r="AZ103" s="28"/>
      <c r="BA103" s="28"/>
      <c r="BB103" s="28"/>
      <c r="BC103" s="28"/>
    </row>
    <row r="104" ht="11.25" customHeight="1">
      <c r="A104" s="557"/>
      <c r="B104" s="558"/>
      <c r="C104" s="558"/>
      <c r="D104" s="360"/>
      <c r="E104" s="31"/>
      <c r="F104" s="10"/>
      <c r="G104" s="360"/>
      <c r="H104" s="360"/>
      <c r="I104" s="360"/>
      <c r="J104" s="360"/>
      <c r="K104" s="360"/>
      <c r="L104" s="558"/>
      <c r="M104" s="558"/>
      <c r="N104" s="558"/>
      <c r="O104" s="784"/>
      <c r="P104" s="785"/>
      <c r="Q104" s="785"/>
      <c r="R104" s="560"/>
      <c r="S104" s="560"/>
      <c r="T104" s="28"/>
      <c r="U104" s="28"/>
      <c r="V104" s="28"/>
      <c r="W104" s="558"/>
      <c r="X104" s="558"/>
      <c r="Y104" s="558"/>
      <c r="Z104" s="561"/>
      <c r="AA104" s="28"/>
      <c r="AB104" s="360"/>
      <c r="AC104" s="360"/>
      <c r="AD104" s="31"/>
      <c r="AE104" s="31"/>
      <c r="AF104" s="31"/>
      <c r="AG104" s="31"/>
      <c r="AH104" s="28"/>
      <c r="AI104" s="360"/>
      <c r="AJ104" s="28"/>
      <c r="AK104" s="28"/>
      <c r="AL104" s="28"/>
      <c r="AM104" s="28"/>
      <c r="AN104" s="28"/>
      <c r="AO104" s="28"/>
      <c r="AP104" s="28"/>
      <c r="AQ104" s="28"/>
      <c r="AR104" s="28"/>
      <c r="AS104" s="28"/>
      <c r="AT104" s="28"/>
      <c r="AU104" s="28"/>
      <c r="AV104" s="28"/>
      <c r="AW104" s="28"/>
      <c r="AX104" s="28"/>
      <c r="AY104" s="28"/>
      <c r="AZ104" s="28"/>
      <c r="BA104" s="28"/>
      <c r="BB104" s="28"/>
      <c r="BC104" s="28"/>
    </row>
    <row r="105" ht="11.25" customHeight="1">
      <c r="A105" s="557"/>
      <c r="B105" s="558"/>
      <c r="C105" s="558"/>
      <c r="D105" s="360"/>
      <c r="E105" s="31"/>
      <c r="F105" s="10"/>
      <c r="G105" s="360"/>
      <c r="H105" s="360"/>
      <c r="I105" s="360"/>
      <c r="J105" s="360"/>
      <c r="K105" s="360"/>
      <c r="L105" s="558"/>
      <c r="M105" s="558"/>
      <c r="N105" s="558"/>
      <c r="O105" s="784"/>
      <c r="P105" s="785"/>
      <c r="Q105" s="785"/>
      <c r="R105" s="560"/>
      <c r="S105" s="560"/>
      <c r="T105" s="28"/>
      <c r="U105" s="28"/>
      <c r="V105" s="28"/>
      <c r="W105" s="558"/>
      <c r="X105" s="558"/>
      <c r="Y105" s="558"/>
      <c r="Z105" s="561"/>
      <c r="AA105" s="28"/>
      <c r="AB105" s="360"/>
      <c r="AC105" s="360"/>
      <c r="AD105" s="31"/>
      <c r="AE105" s="31"/>
      <c r="AF105" s="31"/>
      <c r="AG105" s="31"/>
      <c r="AH105" s="28"/>
      <c r="AI105" s="360"/>
      <c r="AJ105" s="28"/>
      <c r="AK105" s="28"/>
      <c r="AL105" s="28"/>
      <c r="AM105" s="28"/>
      <c r="AN105" s="28"/>
      <c r="AO105" s="28"/>
      <c r="AP105" s="28"/>
      <c r="AQ105" s="28"/>
      <c r="AR105" s="28"/>
      <c r="AS105" s="28"/>
      <c r="AT105" s="28"/>
      <c r="AU105" s="28"/>
      <c r="AV105" s="28"/>
      <c r="AW105" s="28"/>
      <c r="AX105" s="28"/>
      <c r="AY105" s="28"/>
      <c r="AZ105" s="28"/>
      <c r="BA105" s="28"/>
      <c r="BB105" s="28"/>
      <c r="BC105" s="28"/>
    </row>
    <row r="106" ht="11.25" customHeight="1">
      <c r="A106" s="557"/>
      <c r="B106" s="558"/>
      <c r="C106" s="558"/>
      <c r="D106" s="360"/>
      <c r="E106" s="31"/>
      <c r="F106" s="10"/>
      <c r="G106" s="360"/>
      <c r="H106" s="360"/>
      <c r="I106" s="360"/>
      <c r="J106" s="360"/>
      <c r="K106" s="360"/>
      <c r="L106" s="558"/>
      <c r="M106" s="558"/>
      <c r="N106" s="558"/>
      <c r="O106" s="784"/>
      <c r="P106" s="785"/>
      <c r="Q106" s="785"/>
      <c r="R106" s="560"/>
      <c r="S106" s="560"/>
      <c r="T106" s="28"/>
      <c r="U106" s="28"/>
      <c r="V106" s="28"/>
      <c r="W106" s="558"/>
      <c r="X106" s="558"/>
      <c r="Y106" s="558"/>
      <c r="Z106" s="561"/>
      <c r="AA106" s="28"/>
      <c r="AB106" s="360"/>
      <c r="AC106" s="360"/>
      <c r="AD106" s="31"/>
      <c r="AE106" s="31"/>
      <c r="AF106" s="31"/>
      <c r="AG106" s="31"/>
      <c r="AH106" s="28"/>
      <c r="AI106" s="360"/>
      <c r="AJ106" s="28"/>
      <c r="AK106" s="28"/>
      <c r="AL106" s="28"/>
      <c r="AM106" s="28"/>
      <c r="AN106" s="28"/>
      <c r="AO106" s="28"/>
      <c r="AP106" s="28"/>
      <c r="AQ106" s="28"/>
      <c r="AR106" s="28"/>
      <c r="AS106" s="28"/>
      <c r="AT106" s="28"/>
      <c r="AU106" s="28"/>
      <c r="AV106" s="28"/>
      <c r="AW106" s="28"/>
      <c r="AX106" s="28"/>
      <c r="AY106" s="28"/>
      <c r="AZ106" s="28"/>
      <c r="BA106" s="28"/>
      <c r="BB106" s="28"/>
      <c r="BC106" s="28"/>
    </row>
    <row r="107" ht="11.25" customHeight="1">
      <c r="A107" s="557"/>
      <c r="B107" s="558"/>
      <c r="C107" s="558"/>
      <c r="D107" s="360"/>
      <c r="E107" s="31"/>
      <c r="F107" s="10"/>
      <c r="G107" s="360"/>
      <c r="H107" s="360"/>
      <c r="I107" s="360"/>
      <c r="J107" s="360"/>
      <c r="K107" s="360"/>
      <c r="L107" s="558"/>
      <c r="M107" s="558"/>
      <c r="N107" s="558"/>
      <c r="O107" s="784"/>
      <c r="P107" s="785"/>
      <c r="Q107" s="785"/>
      <c r="R107" s="560"/>
      <c r="S107" s="560"/>
      <c r="T107" s="28"/>
      <c r="U107" s="28"/>
      <c r="V107" s="28"/>
      <c r="W107" s="558"/>
      <c r="X107" s="558"/>
      <c r="Y107" s="558"/>
      <c r="Z107" s="561"/>
      <c r="AA107" s="28"/>
      <c r="AB107" s="360"/>
      <c r="AC107" s="360"/>
      <c r="AD107" s="31"/>
      <c r="AE107" s="31"/>
      <c r="AF107" s="31"/>
      <c r="AG107" s="31"/>
      <c r="AH107" s="28"/>
      <c r="AI107" s="360"/>
      <c r="AJ107" s="28"/>
      <c r="AK107" s="28"/>
      <c r="AL107" s="28"/>
      <c r="AM107" s="28"/>
      <c r="AN107" s="28"/>
      <c r="AO107" s="28"/>
      <c r="AP107" s="28"/>
      <c r="AQ107" s="28"/>
      <c r="AR107" s="28"/>
      <c r="AS107" s="28"/>
      <c r="AT107" s="28"/>
      <c r="AU107" s="28"/>
      <c r="AV107" s="28"/>
      <c r="AW107" s="28"/>
      <c r="AX107" s="28"/>
      <c r="AY107" s="28"/>
      <c r="AZ107" s="28"/>
      <c r="BA107" s="28"/>
      <c r="BB107" s="28"/>
      <c r="BC107" s="28"/>
    </row>
    <row r="108" ht="11.25" customHeight="1">
      <c r="A108" s="557"/>
      <c r="B108" s="558"/>
      <c r="C108" s="558"/>
      <c r="D108" s="360"/>
      <c r="E108" s="31"/>
      <c r="F108" s="10"/>
      <c r="G108" s="360"/>
      <c r="H108" s="360"/>
      <c r="I108" s="360"/>
      <c r="J108" s="360"/>
      <c r="K108" s="360"/>
      <c r="L108" s="558"/>
      <c r="M108" s="558"/>
      <c r="N108" s="558"/>
      <c r="O108" s="784"/>
      <c r="P108" s="785"/>
      <c r="Q108" s="785"/>
      <c r="R108" s="560"/>
      <c r="S108" s="560"/>
      <c r="T108" s="28"/>
      <c r="U108" s="28"/>
      <c r="V108" s="28"/>
      <c r="W108" s="558"/>
      <c r="X108" s="558"/>
      <c r="Y108" s="558"/>
      <c r="Z108" s="561"/>
      <c r="AA108" s="28"/>
      <c r="AB108" s="360"/>
      <c r="AC108" s="360"/>
      <c r="AD108" s="31"/>
      <c r="AE108" s="31"/>
      <c r="AF108" s="31"/>
      <c r="AG108" s="31"/>
      <c r="AH108" s="28"/>
      <c r="AI108" s="360"/>
      <c r="AJ108" s="28"/>
      <c r="AK108" s="28"/>
      <c r="AL108" s="28"/>
      <c r="AM108" s="28"/>
      <c r="AN108" s="28"/>
      <c r="AO108" s="28"/>
      <c r="AP108" s="28"/>
      <c r="AQ108" s="28"/>
      <c r="AR108" s="28"/>
      <c r="AS108" s="28"/>
      <c r="AT108" s="28"/>
      <c r="AU108" s="28"/>
      <c r="AV108" s="28"/>
      <c r="AW108" s="28"/>
      <c r="AX108" s="28"/>
      <c r="AY108" s="28"/>
      <c r="AZ108" s="28"/>
      <c r="BA108" s="28"/>
      <c r="BB108" s="28"/>
      <c r="BC108" s="28"/>
    </row>
    <row r="109" ht="11.25" customHeight="1">
      <c r="A109" s="557"/>
      <c r="B109" s="558"/>
      <c r="C109" s="558"/>
      <c r="D109" s="360"/>
      <c r="E109" s="31"/>
      <c r="F109" s="10"/>
      <c r="G109" s="360"/>
      <c r="H109" s="360"/>
      <c r="I109" s="360"/>
      <c r="J109" s="360"/>
      <c r="K109" s="360"/>
      <c r="L109" s="558"/>
      <c r="M109" s="558"/>
      <c r="N109" s="558"/>
      <c r="O109" s="784"/>
      <c r="P109" s="785"/>
      <c r="Q109" s="785"/>
      <c r="R109" s="560"/>
      <c r="S109" s="560"/>
      <c r="T109" s="28"/>
      <c r="U109" s="28"/>
      <c r="V109" s="28"/>
      <c r="W109" s="558"/>
      <c r="X109" s="558"/>
      <c r="Y109" s="558"/>
      <c r="Z109" s="561"/>
      <c r="AA109" s="28"/>
      <c r="AB109" s="360"/>
      <c r="AC109" s="360"/>
      <c r="AD109" s="31"/>
      <c r="AE109" s="31"/>
      <c r="AF109" s="31"/>
      <c r="AG109" s="31"/>
      <c r="AH109" s="28"/>
      <c r="AI109" s="360"/>
      <c r="AJ109" s="28"/>
      <c r="AK109" s="28"/>
      <c r="AL109" s="28"/>
      <c r="AM109" s="28"/>
      <c r="AN109" s="28"/>
      <c r="AO109" s="28"/>
      <c r="AP109" s="28"/>
      <c r="AQ109" s="28"/>
      <c r="AR109" s="28"/>
      <c r="AS109" s="28"/>
      <c r="AT109" s="28"/>
      <c r="AU109" s="28"/>
      <c r="AV109" s="28"/>
      <c r="AW109" s="28"/>
      <c r="AX109" s="28"/>
      <c r="AY109" s="28"/>
      <c r="AZ109" s="28"/>
      <c r="BA109" s="28"/>
      <c r="BB109" s="28"/>
      <c r="BC109" s="28"/>
    </row>
    <row r="110" ht="11.25" customHeight="1">
      <c r="A110" s="557"/>
      <c r="B110" s="558"/>
      <c r="C110" s="558"/>
      <c r="D110" s="360"/>
      <c r="E110" s="31"/>
      <c r="F110" s="10"/>
      <c r="G110" s="360"/>
      <c r="H110" s="360"/>
      <c r="I110" s="360"/>
      <c r="J110" s="360"/>
      <c r="K110" s="360"/>
      <c r="L110" s="558"/>
      <c r="M110" s="558"/>
      <c r="N110" s="558"/>
      <c r="O110" s="784"/>
      <c r="P110" s="785"/>
      <c r="Q110" s="785"/>
      <c r="R110" s="560"/>
      <c r="S110" s="560"/>
      <c r="T110" s="28"/>
      <c r="U110" s="28"/>
      <c r="V110" s="28"/>
      <c r="W110" s="558"/>
      <c r="X110" s="558"/>
      <c r="Y110" s="558"/>
      <c r="Z110" s="561"/>
      <c r="AA110" s="28"/>
      <c r="AB110" s="360"/>
      <c r="AC110" s="360"/>
      <c r="AD110" s="31"/>
      <c r="AE110" s="31"/>
      <c r="AF110" s="31"/>
      <c r="AG110" s="31"/>
      <c r="AH110" s="28"/>
      <c r="AI110" s="360"/>
      <c r="AJ110" s="28"/>
      <c r="AK110" s="28"/>
      <c r="AL110" s="28"/>
      <c r="AM110" s="28"/>
      <c r="AN110" s="28"/>
      <c r="AO110" s="28"/>
      <c r="AP110" s="28"/>
      <c r="AQ110" s="28"/>
      <c r="AR110" s="28"/>
      <c r="AS110" s="28"/>
      <c r="AT110" s="28"/>
      <c r="AU110" s="28"/>
      <c r="AV110" s="28"/>
      <c r="AW110" s="28"/>
      <c r="AX110" s="28"/>
      <c r="AY110" s="28"/>
      <c r="AZ110" s="28"/>
      <c r="BA110" s="28"/>
      <c r="BB110" s="28"/>
      <c r="BC110" s="28"/>
    </row>
    <row r="111" ht="11.25" customHeight="1">
      <c r="A111" s="557"/>
      <c r="B111" s="558"/>
      <c r="C111" s="558"/>
      <c r="D111" s="360"/>
      <c r="E111" s="31"/>
      <c r="F111" s="10"/>
      <c r="G111" s="360"/>
      <c r="H111" s="360"/>
      <c r="I111" s="360"/>
      <c r="J111" s="360"/>
      <c r="K111" s="360"/>
      <c r="L111" s="558"/>
      <c r="M111" s="558"/>
      <c r="N111" s="558"/>
      <c r="O111" s="784"/>
      <c r="P111" s="785"/>
      <c r="Q111" s="785"/>
      <c r="R111" s="560"/>
      <c r="S111" s="560"/>
      <c r="T111" s="28"/>
      <c r="U111" s="28"/>
      <c r="V111" s="28"/>
      <c r="W111" s="558"/>
      <c r="X111" s="558"/>
      <c r="Y111" s="558"/>
      <c r="Z111" s="561"/>
      <c r="AA111" s="28"/>
      <c r="AB111" s="360"/>
      <c r="AC111" s="360"/>
      <c r="AD111" s="31"/>
      <c r="AE111" s="31"/>
      <c r="AF111" s="31"/>
      <c r="AG111" s="31"/>
      <c r="AH111" s="28"/>
      <c r="AI111" s="360"/>
      <c r="AJ111" s="28"/>
      <c r="AK111" s="28"/>
      <c r="AL111" s="28"/>
      <c r="AM111" s="28"/>
      <c r="AN111" s="28"/>
      <c r="AO111" s="28"/>
      <c r="AP111" s="28"/>
      <c r="AQ111" s="28"/>
      <c r="AR111" s="28"/>
      <c r="AS111" s="28"/>
      <c r="AT111" s="28"/>
      <c r="AU111" s="28"/>
      <c r="AV111" s="28"/>
      <c r="AW111" s="28"/>
      <c r="AX111" s="28"/>
      <c r="AY111" s="28"/>
      <c r="AZ111" s="28"/>
      <c r="BA111" s="28"/>
      <c r="BB111" s="28"/>
      <c r="BC111" s="28"/>
    </row>
    <row r="112" ht="11.25" customHeight="1">
      <c r="A112" s="557"/>
      <c r="B112" s="558"/>
      <c r="C112" s="558"/>
      <c r="D112" s="360"/>
      <c r="E112" s="31"/>
      <c r="F112" s="10"/>
      <c r="G112" s="360"/>
      <c r="H112" s="360"/>
      <c r="I112" s="360"/>
      <c r="J112" s="360"/>
      <c r="K112" s="360"/>
      <c r="L112" s="558"/>
      <c r="M112" s="558"/>
      <c r="N112" s="558"/>
      <c r="O112" s="784"/>
      <c r="P112" s="785"/>
      <c r="Q112" s="785"/>
      <c r="R112" s="560"/>
      <c r="S112" s="560"/>
      <c r="T112" s="28"/>
      <c r="U112" s="28"/>
      <c r="V112" s="28"/>
      <c r="W112" s="558"/>
      <c r="X112" s="558"/>
      <c r="Y112" s="558"/>
      <c r="Z112" s="561"/>
      <c r="AA112" s="28"/>
      <c r="AB112" s="360"/>
      <c r="AC112" s="360"/>
      <c r="AD112" s="31"/>
      <c r="AE112" s="31"/>
      <c r="AF112" s="31"/>
      <c r="AG112" s="31"/>
      <c r="AH112" s="28"/>
      <c r="AI112" s="360"/>
      <c r="AJ112" s="28"/>
      <c r="AK112" s="28"/>
      <c r="AL112" s="28"/>
      <c r="AM112" s="28"/>
      <c r="AN112" s="28"/>
      <c r="AO112" s="28"/>
      <c r="AP112" s="28"/>
      <c r="AQ112" s="28"/>
      <c r="AR112" s="28"/>
      <c r="AS112" s="28"/>
      <c r="AT112" s="28"/>
      <c r="AU112" s="28"/>
      <c r="AV112" s="28"/>
      <c r="AW112" s="28"/>
      <c r="AX112" s="28"/>
      <c r="AY112" s="28"/>
      <c r="AZ112" s="28"/>
      <c r="BA112" s="28"/>
      <c r="BB112" s="28"/>
      <c r="BC112" s="28"/>
    </row>
    <row r="113" ht="11.25" customHeight="1">
      <c r="A113" s="557"/>
      <c r="B113" s="558"/>
      <c r="C113" s="558"/>
      <c r="D113" s="360"/>
      <c r="E113" s="31"/>
      <c r="F113" s="10"/>
      <c r="G113" s="360"/>
      <c r="H113" s="360"/>
      <c r="I113" s="360"/>
      <c r="J113" s="360"/>
      <c r="K113" s="360"/>
      <c r="L113" s="558"/>
      <c r="M113" s="558"/>
      <c r="N113" s="558"/>
      <c r="O113" s="784"/>
      <c r="P113" s="785"/>
      <c r="Q113" s="785"/>
      <c r="R113" s="560"/>
      <c r="S113" s="560"/>
      <c r="T113" s="28"/>
      <c r="U113" s="28"/>
      <c r="V113" s="28"/>
      <c r="W113" s="558"/>
      <c r="X113" s="558"/>
      <c r="Y113" s="558"/>
      <c r="Z113" s="561"/>
      <c r="AA113" s="28"/>
      <c r="AB113" s="360"/>
      <c r="AC113" s="360"/>
      <c r="AD113" s="31"/>
      <c r="AE113" s="31"/>
      <c r="AF113" s="31"/>
      <c r="AG113" s="31"/>
      <c r="AH113" s="28"/>
      <c r="AI113" s="360"/>
      <c r="AJ113" s="28"/>
      <c r="AK113" s="28"/>
      <c r="AL113" s="28"/>
      <c r="AM113" s="28"/>
      <c r="AN113" s="28"/>
      <c r="AO113" s="28"/>
      <c r="AP113" s="28"/>
      <c r="AQ113" s="28"/>
      <c r="AR113" s="28"/>
      <c r="AS113" s="28"/>
      <c r="AT113" s="28"/>
      <c r="AU113" s="28"/>
      <c r="AV113" s="28"/>
      <c r="AW113" s="28"/>
      <c r="AX113" s="28"/>
      <c r="AY113" s="28"/>
      <c r="AZ113" s="28"/>
      <c r="BA113" s="28"/>
      <c r="BB113" s="28"/>
      <c r="BC113" s="28"/>
    </row>
    <row r="114" ht="11.25" customHeight="1">
      <c r="A114" s="557"/>
      <c r="B114" s="558"/>
      <c r="C114" s="558"/>
      <c r="D114" s="360"/>
      <c r="E114" s="31"/>
      <c r="F114" s="10"/>
      <c r="G114" s="360"/>
      <c r="H114" s="360"/>
      <c r="I114" s="360"/>
      <c r="J114" s="360"/>
      <c r="K114" s="360"/>
      <c r="L114" s="558"/>
      <c r="M114" s="558"/>
      <c r="N114" s="558"/>
      <c r="O114" s="784"/>
      <c r="P114" s="785"/>
      <c r="Q114" s="785"/>
      <c r="R114" s="560"/>
      <c r="S114" s="560"/>
      <c r="T114" s="28"/>
      <c r="U114" s="28"/>
      <c r="V114" s="28"/>
      <c r="W114" s="558"/>
      <c r="X114" s="558"/>
      <c r="Y114" s="558"/>
      <c r="Z114" s="561"/>
      <c r="AA114" s="28"/>
      <c r="AB114" s="360"/>
      <c r="AC114" s="360"/>
      <c r="AD114" s="31"/>
      <c r="AE114" s="31"/>
      <c r="AF114" s="31"/>
      <c r="AG114" s="31"/>
      <c r="AH114" s="28"/>
      <c r="AI114" s="360"/>
      <c r="AJ114" s="28"/>
      <c r="AK114" s="28"/>
      <c r="AL114" s="28"/>
      <c r="AM114" s="28"/>
      <c r="AN114" s="28"/>
      <c r="AO114" s="28"/>
      <c r="AP114" s="28"/>
      <c r="AQ114" s="28"/>
      <c r="AR114" s="28"/>
      <c r="AS114" s="28"/>
      <c r="AT114" s="28"/>
      <c r="AU114" s="28"/>
      <c r="AV114" s="28"/>
      <c r="AW114" s="28"/>
      <c r="AX114" s="28"/>
      <c r="AY114" s="28"/>
      <c r="AZ114" s="28"/>
      <c r="BA114" s="28"/>
      <c r="BB114" s="28"/>
      <c r="BC114" s="28"/>
    </row>
    <row r="115" ht="11.25" customHeight="1">
      <c r="A115" s="557"/>
      <c r="B115" s="558"/>
      <c r="C115" s="558"/>
      <c r="D115" s="360"/>
      <c r="E115" s="31"/>
      <c r="F115" s="10"/>
      <c r="G115" s="360"/>
      <c r="H115" s="360"/>
      <c r="I115" s="360"/>
      <c r="J115" s="360"/>
      <c r="K115" s="360"/>
      <c r="L115" s="558"/>
      <c r="M115" s="558"/>
      <c r="N115" s="558"/>
      <c r="O115" s="784"/>
      <c r="P115" s="785"/>
      <c r="Q115" s="785"/>
      <c r="R115" s="560"/>
      <c r="S115" s="560"/>
      <c r="T115" s="28"/>
      <c r="U115" s="28"/>
      <c r="V115" s="28"/>
      <c r="W115" s="558"/>
      <c r="X115" s="558"/>
      <c r="Y115" s="558"/>
      <c r="Z115" s="561"/>
      <c r="AA115" s="28"/>
      <c r="AB115" s="360"/>
      <c r="AC115" s="360"/>
      <c r="AD115" s="31"/>
      <c r="AE115" s="31"/>
      <c r="AF115" s="31"/>
      <c r="AG115" s="31"/>
      <c r="AH115" s="28"/>
      <c r="AI115" s="360"/>
      <c r="AJ115" s="28"/>
      <c r="AK115" s="28"/>
      <c r="AL115" s="28"/>
      <c r="AM115" s="28"/>
      <c r="AN115" s="28"/>
      <c r="AO115" s="28"/>
      <c r="AP115" s="28"/>
      <c r="AQ115" s="28"/>
      <c r="AR115" s="28"/>
      <c r="AS115" s="28"/>
      <c r="AT115" s="28"/>
      <c r="AU115" s="28"/>
      <c r="AV115" s="28"/>
      <c r="AW115" s="28"/>
      <c r="AX115" s="28"/>
      <c r="AY115" s="28"/>
      <c r="AZ115" s="28"/>
      <c r="BA115" s="28"/>
      <c r="BB115" s="28"/>
      <c r="BC115" s="28"/>
    </row>
    <row r="116" ht="11.25" customHeight="1">
      <c r="A116" s="557"/>
      <c r="B116" s="558"/>
      <c r="C116" s="558"/>
      <c r="D116" s="360"/>
      <c r="E116" s="31"/>
      <c r="F116" s="10"/>
      <c r="G116" s="360"/>
      <c r="H116" s="360"/>
      <c r="I116" s="360"/>
      <c r="J116" s="360"/>
      <c r="K116" s="360"/>
      <c r="L116" s="558"/>
      <c r="M116" s="558"/>
      <c r="N116" s="558"/>
      <c r="O116" s="784"/>
      <c r="P116" s="785"/>
      <c r="Q116" s="785"/>
      <c r="R116" s="560"/>
      <c r="S116" s="560"/>
      <c r="T116" s="28"/>
      <c r="U116" s="28"/>
      <c r="V116" s="28"/>
      <c r="W116" s="558"/>
      <c r="X116" s="558"/>
      <c r="Y116" s="558"/>
      <c r="Z116" s="561"/>
      <c r="AA116" s="28"/>
      <c r="AB116" s="360"/>
      <c r="AC116" s="360"/>
      <c r="AD116" s="31"/>
      <c r="AE116" s="31"/>
      <c r="AF116" s="31"/>
      <c r="AG116" s="31"/>
      <c r="AH116" s="28"/>
      <c r="AI116" s="360"/>
      <c r="AJ116" s="28"/>
      <c r="AK116" s="28"/>
      <c r="AL116" s="28"/>
      <c r="AM116" s="28"/>
      <c r="AN116" s="28"/>
      <c r="AO116" s="28"/>
      <c r="AP116" s="28"/>
      <c r="AQ116" s="28"/>
      <c r="AR116" s="28"/>
      <c r="AS116" s="28"/>
      <c r="AT116" s="28"/>
      <c r="AU116" s="28"/>
      <c r="AV116" s="28"/>
      <c r="AW116" s="28"/>
      <c r="AX116" s="28"/>
      <c r="AY116" s="28"/>
      <c r="AZ116" s="28"/>
      <c r="BA116" s="28"/>
      <c r="BB116" s="28"/>
      <c r="BC116" s="28"/>
    </row>
    <row r="117" ht="11.25" customHeight="1">
      <c r="A117" s="557"/>
      <c r="B117" s="558"/>
      <c r="C117" s="558"/>
      <c r="D117" s="360"/>
      <c r="E117" s="31"/>
      <c r="F117" s="10"/>
      <c r="G117" s="360"/>
      <c r="H117" s="360"/>
      <c r="I117" s="360"/>
      <c r="J117" s="360"/>
      <c r="K117" s="360"/>
      <c r="L117" s="558"/>
      <c r="M117" s="558"/>
      <c r="N117" s="558"/>
      <c r="O117" s="784"/>
      <c r="P117" s="785"/>
      <c r="Q117" s="785"/>
      <c r="R117" s="560"/>
      <c r="S117" s="560"/>
      <c r="T117" s="28"/>
      <c r="U117" s="28"/>
      <c r="V117" s="28"/>
      <c r="W117" s="558"/>
      <c r="X117" s="558"/>
      <c r="Y117" s="558"/>
      <c r="Z117" s="561"/>
      <c r="AA117" s="28"/>
      <c r="AB117" s="360"/>
      <c r="AC117" s="360"/>
      <c r="AD117" s="31"/>
      <c r="AE117" s="31"/>
      <c r="AF117" s="31"/>
      <c r="AG117" s="31"/>
      <c r="AH117" s="28"/>
      <c r="AI117" s="360"/>
      <c r="AJ117" s="28"/>
      <c r="AK117" s="28"/>
      <c r="AL117" s="28"/>
      <c r="AM117" s="28"/>
      <c r="AN117" s="28"/>
      <c r="AO117" s="28"/>
      <c r="AP117" s="28"/>
      <c r="AQ117" s="28"/>
      <c r="AR117" s="28"/>
      <c r="AS117" s="28"/>
      <c r="AT117" s="28"/>
      <c r="AU117" s="28"/>
      <c r="AV117" s="28"/>
      <c r="AW117" s="28"/>
      <c r="AX117" s="28"/>
      <c r="AY117" s="28"/>
      <c r="AZ117" s="28"/>
      <c r="BA117" s="28"/>
      <c r="BB117" s="28"/>
      <c r="BC117" s="28"/>
    </row>
    <row r="118" ht="11.25" customHeight="1">
      <c r="A118" s="557"/>
      <c r="B118" s="558"/>
      <c r="C118" s="558"/>
      <c r="D118" s="360"/>
      <c r="E118" s="31"/>
      <c r="F118" s="10"/>
      <c r="G118" s="360"/>
      <c r="H118" s="360"/>
      <c r="I118" s="360"/>
      <c r="J118" s="360"/>
      <c r="K118" s="360"/>
      <c r="L118" s="558"/>
      <c r="M118" s="558"/>
      <c r="N118" s="558"/>
      <c r="O118" s="784"/>
      <c r="P118" s="785"/>
      <c r="Q118" s="785"/>
      <c r="R118" s="560"/>
      <c r="S118" s="560"/>
      <c r="T118" s="28"/>
      <c r="U118" s="28"/>
      <c r="V118" s="28"/>
      <c r="W118" s="558"/>
      <c r="X118" s="558"/>
      <c r="Y118" s="558"/>
      <c r="Z118" s="561"/>
      <c r="AA118" s="28"/>
      <c r="AB118" s="360"/>
      <c r="AC118" s="360"/>
      <c r="AD118" s="31"/>
      <c r="AE118" s="31"/>
      <c r="AF118" s="31"/>
      <c r="AG118" s="31"/>
      <c r="AH118" s="28"/>
      <c r="AI118" s="360"/>
      <c r="AJ118" s="28"/>
      <c r="AK118" s="28"/>
      <c r="AL118" s="28"/>
      <c r="AM118" s="28"/>
      <c r="AN118" s="28"/>
      <c r="AO118" s="28"/>
      <c r="AP118" s="28"/>
      <c r="AQ118" s="28"/>
      <c r="AR118" s="28"/>
      <c r="AS118" s="28"/>
      <c r="AT118" s="28"/>
      <c r="AU118" s="28"/>
      <c r="AV118" s="28"/>
      <c r="AW118" s="28"/>
      <c r="AX118" s="28"/>
      <c r="AY118" s="28"/>
      <c r="AZ118" s="28"/>
      <c r="BA118" s="28"/>
      <c r="BB118" s="28"/>
      <c r="BC118" s="28"/>
    </row>
    <row r="119" ht="11.25" customHeight="1">
      <c r="A119" s="557"/>
      <c r="B119" s="558"/>
      <c r="C119" s="558"/>
      <c r="D119" s="360"/>
      <c r="E119" s="31"/>
      <c r="F119" s="10"/>
      <c r="G119" s="360"/>
      <c r="H119" s="360"/>
      <c r="I119" s="360"/>
      <c r="J119" s="360"/>
      <c r="K119" s="360"/>
      <c r="L119" s="558"/>
      <c r="M119" s="558"/>
      <c r="N119" s="558"/>
      <c r="O119" s="784"/>
      <c r="P119" s="785"/>
      <c r="Q119" s="785"/>
      <c r="R119" s="560"/>
      <c r="S119" s="560"/>
      <c r="T119" s="28"/>
      <c r="U119" s="28"/>
      <c r="V119" s="28"/>
      <c r="W119" s="558"/>
      <c r="X119" s="558"/>
      <c r="Y119" s="558"/>
      <c r="Z119" s="561"/>
      <c r="AA119" s="28"/>
      <c r="AB119" s="360"/>
      <c r="AC119" s="360"/>
      <c r="AD119" s="31"/>
      <c r="AE119" s="31"/>
      <c r="AF119" s="31"/>
      <c r="AG119" s="31"/>
      <c r="AH119" s="28"/>
      <c r="AI119" s="360"/>
      <c r="AJ119" s="28"/>
      <c r="AK119" s="28"/>
      <c r="AL119" s="28"/>
      <c r="AM119" s="28"/>
      <c r="AN119" s="28"/>
      <c r="AO119" s="28"/>
      <c r="AP119" s="28"/>
      <c r="AQ119" s="28"/>
      <c r="AR119" s="28"/>
      <c r="AS119" s="28"/>
      <c r="AT119" s="28"/>
      <c r="AU119" s="28"/>
      <c r="AV119" s="28"/>
      <c r="AW119" s="28"/>
      <c r="AX119" s="28"/>
      <c r="AY119" s="28"/>
      <c r="AZ119" s="28"/>
      <c r="BA119" s="28"/>
      <c r="BB119" s="28"/>
      <c r="BC119" s="28"/>
    </row>
    <row r="120" ht="11.25" customHeight="1">
      <c r="A120" s="557"/>
      <c r="B120" s="558"/>
      <c r="C120" s="558"/>
      <c r="D120" s="360"/>
      <c r="E120" s="31"/>
      <c r="F120" s="10"/>
      <c r="G120" s="360"/>
      <c r="H120" s="360"/>
      <c r="I120" s="360"/>
      <c r="J120" s="360"/>
      <c r="K120" s="360"/>
      <c r="L120" s="558"/>
      <c r="M120" s="558"/>
      <c r="N120" s="558"/>
      <c r="O120" s="784"/>
      <c r="P120" s="785"/>
      <c r="Q120" s="785"/>
      <c r="R120" s="560"/>
      <c r="S120" s="560"/>
      <c r="T120" s="28"/>
      <c r="U120" s="28"/>
      <c r="V120" s="28"/>
      <c r="W120" s="558"/>
      <c r="X120" s="558"/>
      <c r="Y120" s="558"/>
      <c r="Z120" s="561"/>
      <c r="AA120" s="28"/>
      <c r="AB120" s="360"/>
      <c r="AC120" s="360"/>
      <c r="AD120" s="31"/>
      <c r="AE120" s="31"/>
      <c r="AF120" s="31"/>
      <c r="AG120" s="31"/>
      <c r="AH120" s="28"/>
      <c r="AI120" s="360"/>
      <c r="AJ120" s="28"/>
      <c r="AK120" s="28"/>
      <c r="AL120" s="28"/>
      <c r="AM120" s="28"/>
      <c r="AN120" s="28"/>
      <c r="AO120" s="28"/>
      <c r="AP120" s="28"/>
      <c r="AQ120" s="28"/>
      <c r="AR120" s="28"/>
      <c r="AS120" s="28"/>
      <c r="AT120" s="28"/>
      <c r="AU120" s="28"/>
      <c r="AV120" s="28"/>
      <c r="AW120" s="28"/>
      <c r="AX120" s="28"/>
      <c r="AY120" s="28"/>
      <c r="AZ120" s="28"/>
      <c r="BA120" s="28"/>
      <c r="BB120" s="28"/>
      <c r="BC120" s="28"/>
    </row>
    <row r="121" ht="11.25" customHeight="1">
      <c r="A121" s="557"/>
      <c r="B121" s="558"/>
      <c r="C121" s="558"/>
      <c r="D121" s="360"/>
      <c r="E121" s="31"/>
      <c r="F121" s="10"/>
      <c r="G121" s="360"/>
      <c r="H121" s="360"/>
      <c r="I121" s="360"/>
      <c r="J121" s="360"/>
      <c r="K121" s="360"/>
      <c r="L121" s="558"/>
      <c r="M121" s="558"/>
      <c r="N121" s="558"/>
      <c r="O121" s="784"/>
      <c r="P121" s="785"/>
      <c r="Q121" s="785"/>
      <c r="R121" s="560"/>
      <c r="S121" s="560"/>
      <c r="T121" s="28"/>
      <c r="U121" s="28"/>
      <c r="V121" s="28"/>
      <c r="W121" s="558"/>
      <c r="X121" s="558"/>
      <c r="Y121" s="558"/>
      <c r="Z121" s="561"/>
      <c r="AA121" s="28"/>
      <c r="AB121" s="360"/>
      <c r="AC121" s="360"/>
      <c r="AD121" s="31"/>
      <c r="AE121" s="31"/>
      <c r="AF121" s="31"/>
      <c r="AG121" s="31"/>
      <c r="AH121" s="28"/>
      <c r="AI121" s="360"/>
      <c r="AJ121" s="28"/>
      <c r="AK121" s="28"/>
      <c r="AL121" s="28"/>
      <c r="AM121" s="28"/>
      <c r="AN121" s="28"/>
      <c r="AO121" s="28"/>
      <c r="AP121" s="28"/>
      <c r="AQ121" s="28"/>
      <c r="AR121" s="28"/>
      <c r="AS121" s="28"/>
      <c r="AT121" s="28"/>
      <c r="AU121" s="28"/>
      <c r="AV121" s="28"/>
      <c r="AW121" s="28"/>
      <c r="AX121" s="28"/>
      <c r="AY121" s="28"/>
      <c r="AZ121" s="28"/>
      <c r="BA121" s="28"/>
      <c r="BB121" s="28"/>
      <c r="BC121" s="28"/>
    </row>
    <row r="122" ht="11.25" customHeight="1">
      <c r="A122" s="557"/>
      <c r="B122" s="558"/>
      <c r="C122" s="558"/>
      <c r="D122" s="360"/>
      <c r="E122" s="31"/>
      <c r="F122" s="10"/>
      <c r="G122" s="360"/>
      <c r="H122" s="360"/>
      <c r="I122" s="360"/>
      <c r="J122" s="360"/>
      <c r="K122" s="360"/>
      <c r="L122" s="558"/>
      <c r="M122" s="558"/>
      <c r="N122" s="558"/>
      <c r="O122" s="784"/>
      <c r="P122" s="785"/>
      <c r="Q122" s="785"/>
      <c r="R122" s="560"/>
      <c r="S122" s="560"/>
      <c r="T122" s="28"/>
      <c r="U122" s="28"/>
      <c r="V122" s="28"/>
      <c r="W122" s="558"/>
      <c r="X122" s="558"/>
      <c r="Y122" s="558"/>
      <c r="Z122" s="561"/>
      <c r="AA122" s="28"/>
      <c r="AB122" s="360"/>
      <c r="AC122" s="360"/>
      <c r="AD122" s="31"/>
      <c r="AE122" s="31"/>
      <c r="AF122" s="31"/>
      <c r="AG122" s="31"/>
      <c r="AH122" s="28"/>
      <c r="AI122" s="360"/>
      <c r="AJ122" s="28"/>
      <c r="AK122" s="28"/>
      <c r="AL122" s="28"/>
      <c r="AM122" s="28"/>
      <c r="AN122" s="28"/>
      <c r="AO122" s="28"/>
      <c r="AP122" s="28"/>
      <c r="AQ122" s="28"/>
      <c r="AR122" s="28"/>
      <c r="AS122" s="28"/>
      <c r="AT122" s="28"/>
      <c r="AU122" s="28"/>
      <c r="AV122" s="28"/>
      <c r="AW122" s="28"/>
      <c r="AX122" s="28"/>
      <c r="AY122" s="28"/>
      <c r="AZ122" s="28"/>
      <c r="BA122" s="28"/>
      <c r="BB122" s="28"/>
      <c r="BC122" s="28"/>
    </row>
    <row r="123" ht="11.25" customHeight="1">
      <c r="A123" s="557"/>
      <c r="B123" s="558"/>
      <c r="C123" s="558"/>
      <c r="D123" s="360"/>
      <c r="E123" s="31"/>
      <c r="F123" s="10"/>
      <c r="G123" s="360"/>
      <c r="H123" s="360"/>
      <c r="I123" s="360"/>
      <c r="J123" s="360"/>
      <c r="K123" s="360"/>
      <c r="L123" s="558"/>
      <c r="M123" s="558"/>
      <c r="N123" s="558"/>
      <c r="O123" s="784"/>
      <c r="P123" s="785"/>
      <c r="Q123" s="785"/>
      <c r="R123" s="560"/>
      <c r="S123" s="560"/>
      <c r="T123" s="28"/>
      <c r="U123" s="28"/>
      <c r="V123" s="28"/>
      <c r="W123" s="558"/>
      <c r="X123" s="558"/>
      <c r="Y123" s="558"/>
      <c r="Z123" s="561"/>
      <c r="AA123" s="28"/>
      <c r="AB123" s="360"/>
      <c r="AC123" s="360"/>
      <c r="AD123" s="31"/>
      <c r="AE123" s="31"/>
      <c r="AF123" s="31"/>
      <c r="AG123" s="31"/>
      <c r="AH123" s="28"/>
      <c r="AI123" s="360"/>
      <c r="AJ123" s="28"/>
      <c r="AK123" s="28"/>
      <c r="AL123" s="28"/>
      <c r="AM123" s="28"/>
      <c r="AN123" s="28"/>
      <c r="AO123" s="28"/>
      <c r="AP123" s="28"/>
      <c r="AQ123" s="28"/>
      <c r="AR123" s="28"/>
      <c r="AS123" s="28"/>
      <c r="AT123" s="28"/>
      <c r="AU123" s="28"/>
      <c r="AV123" s="28"/>
      <c r="AW123" s="28"/>
      <c r="AX123" s="28"/>
      <c r="AY123" s="28"/>
      <c r="AZ123" s="28"/>
      <c r="BA123" s="28"/>
      <c r="BB123" s="28"/>
      <c r="BC123" s="28"/>
    </row>
    <row r="124" ht="11.25" customHeight="1">
      <c r="A124" s="557"/>
      <c r="B124" s="558"/>
      <c r="C124" s="558"/>
      <c r="D124" s="360"/>
      <c r="E124" s="31"/>
      <c r="F124" s="10"/>
      <c r="G124" s="360"/>
      <c r="H124" s="360"/>
      <c r="I124" s="360"/>
      <c r="J124" s="360"/>
      <c r="K124" s="360"/>
      <c r="L124" s="558"/>
      <c r="M124" s="558"/>
      <c r="N124" s="558"/>
      <c r="O124" s="784"/>
      <c r="P124" s="785"/>
      <c r="Q124" s="785"/>
      <c r="R124" s="560"/>
      <c r="S124" s="560"/>
      <c r="T124" s="28"/>
      <c r="U124" s="28"/>
      <c r="V124" s="28"/>
      <c r="W124" s="558"/>
      <c r="X124" s="558"/>
      <c r="Y124" s="558"/>
      <c r="Z124" s="561"/>
      <c r="AA124" s="28"/>
      <c r="AB124" s="360"/>
      <c r="AC124" s="360"/>
      <c r="AD124" s="31"/>
      <c r="AE124" s="31"/>
      <c r="AF124" s="31"/>
      <c r="AG124" s="31"/>
      <c r="AH124" s="28"/>
      <c r="AI124" s="360"/>
      <c r="AJ124" s="28"/>
      <c r="AK124" s="28"/>
      <c r="AL124" s="28"/>
      <c r="AM124" s="28"/>
      <c r="AN124" s="28"/>
      <c r="AO124" s="28"/>
      <c r="AP124" s="28"/>
      <c r="AQ124" s="28"/>
      <c r="AR124" s="28"/>
      <c r="AS124" s="28"/>
      <c r="AT124" s="28"/>
      <c r="AU124" s="28"/>
      <c r="AV124" s="28"/>
      <c r="AW124" s="28"/>
      <c r="AX124" s="28"/>
      <c r="AY124" s="28"/>
      <c r="AZ124" s="28"/>
      <c r="BA124" s="28"/>
      <c r="BB124" s="28"/>
      <c r="BC124" s="28"/>
    </row>
    <row r="125" ht="11.25" customHeight="1">
      <c r="A125" s="557"/>
      <c r="B125" s="558"/>
      <c r="C125" s="558"/>
      <c r="D125" s="360"/>
      <c r="E125" s="31"/>
      <c r="F125" s="10"/>
      <c r="G125" s="360"/>
      <c r="H125" s="360"/>
      <c r="I125" s="360"/>
      <c r="J125" s="360"/>
      <c r="K125" s="360"/>
      <c r="L125" s="558"/>
      <c r="M125" s="558"/>
      <c r="N125" s="558"/>
      <c r="O125" s="784"/>
      <c r="P125" s="785"/>
      <c r="Q125" s="785"/>
      <c r="R125" s="560"/>
      <c r="S125" s="560"/>
      <c r="T125" s="28"/>
      <c r="U125" s="28"/>
      <c r="V125" s="28"/>
      <c r="W125" s="558"/>
      <c r="X125" s="558"/>
      <c r="Y125" s="558"/>
      <c r="Z125" s="561"/>
      <c r="AA125" s="28"/>
      <c r="AB125" s="360"/>
      <c r="AC125" s="360"/>
      <c r="AD125" s="31"/>
      <c r="AE125" s="31"/>
      <c r="AF125" s="31"/>
      <c r="AG125" s="31"/>
      <c r="AH125" s="28"/>
      <c r="AI125" s="360"/>
      <c r="AJ125" s="28"/>
      <c r="AK125" s="28"/>
      <c r="AL125" s="28"/>
      <c r="AM125" s="28"/>
      <c r="AN125" s="28"/>
      <c r="AO125" s="28"/>
      <c r="AP125" s="28"/>
      <c r="AQ125" s="28"/>
      <c r="AR125" s="28"/>
      <c r="AS125" s="28"/>
      <c r="AT125" s="28"/>
      <c r="AU125" s="28"/>
      <c r="AV125" s="28"/>
      <c r="AW125" s="28"/>
      <c r="AX125" s="28"/>
      <c r="AY125" s="28"/>
      <c r="AZ125" s="28"/>
      <c r="BA125" s="28"/>
      <c r="BB125" s="28"/>
      <c r="BC125" s="28"/>
    </row>
    <row r="126" ht="11.25" customHeight="1">
      <c r="A126" s="557"/>
      <c r="B126" s="558"/>
      <c r="C126" s="558"/>
      <c r="D126" s="360"/>
      <c r="E126" s="31"/>
      <c r="F126" s="10"/>
      <c r="G126" s="360"/>
      <c r="H126" s="360"/>
      <c r="I126" s="360"/>
      <c r="J126" s="360"/>
      <c r="K126" s="360"/>
      <c r="L126" s="558"/>
      <c r="M126" s="558"/>
      <c r="N126" s="558"/>
      <c r="O126" s="784"/>
      <c r="P126" s="785"/>
      <c r="Q126" s="785"/>
      <c r="R126" s="560"/>
      <c r="S126" s="560"/>
      <c r="T126" s="28"/>
      <c r="U126" s="28"/>
      <c r="V126" s="28"/>
      <c r="W126" s="558"/>
      <c r="X126" s="558"/>
      <c r="Y126" s="558"/>
      <c r="Z126" s="561"/>
      <c r="AA126" s="28"/>
      <c r="AB126" s="360"/>
      <c r="AC126" s="360"/>
      <c r="AD126" s="31"/>
      <c r="AE126" s="31"/>
      <c r="AF126" s="31"/>
      <c r="AG126" s="31"/>
      <c r="AH126" s="28"/>
      <c r="AI126" s="360"/>
      <c r="AJ126" s="28"/>
      <c r="AK126" s="28"/>
      <c r="AL126" s="28"/>
      <c r="AM126" s="28"/>
      <c r="AN126" s="28"/>
      <c r="AO126" s="28"/>
      <c r="AP126" s="28"/>
      <c r="AQ126" s="28"/>
      <c r="AR126" s="28"/>
      <c r="AS126" s="28"/>
      <c r="AT126" s="28"/>
      <c r="AU126" s="28"/>
      <c r="AV126" s="28"/>
      <c r="AW126" s="28"/>
      <c r="AX126" s="28"/>
      <c r="AY126" s="28"/>
      <c r="AZ126" s="28"/>
      <c r="BA126" s="28"/>
      <c r="BB126" s="28"/>
      <c r="BC126" s="28"/>
    </row>
    <row r="127" ht="11.25" customHeight="1">
      <c r="A127" s="557"/>
      <c r="B127" s="558"/>
      <c r="C127" s="558"/>
      <c r="D127" s="360"/>
      <c r="E127" s="31"/>
      <c r="F127" s="10"/>
      <c r="G127" s="360"/>
      <c r="H127" s="360"/>
      <c r="I127" s="360"/>
      <c r="J127" s="360"/>
      <c r="K127" s="360"/>
      <c r="L127" s="558"/>
      <c r="M127" s="558"/>
      <c r="N127" s="558"/>
      <c r="O127" s="784"/>
      <c r="P127" s="785"/>
      <c r="Q127" s="785"/>
      <c r="R127" s="560"/>
      <c r="S127" s="560"/>
      <c r="T127" s="28"/>
      <c r="U127" s="28"/>
      <c r="V127" s="28"/>
      <c r="W127" s="558"/>
      <c r="X127" s="558"/>
      <c r="Y127" s="558"/>
      <c r="Z127" s="561"/>
      <c r="AA127" s="28"/>
      <c r="AB127" s="360"/>
      <c r="AC127" s="360"/>
      <c r="AD127" s="31"/>
      <c r="AE127" s="31"/>
      <c r="AF127" s="31"/>
      <c r="AG127" s="31"/>
      <c r="AH127" s="28"/>
      <c r="AI127" s="360"/>
      <c r="AJ127" s="28"/>
      <c r="AK127" s="28"/>
      <c r="AL127" s="28"/>
      <c r="AM127" s="28"/>
      <c r="AN127" s="28"/>
      <c r="AO127" s="28"/>
      <c r="AP127" s="28"/>
      <c r="AQ127" s="28"/>
      <c r="AR127" s="28"/>
      <c r="AS127" s="28"/>
      <c r="AT127" s="28"/>
      <c r="AU127" s="28"/>
      <c r="AV127" s="28"/>
      <c r="AW127" s="28"/>
      <c r="AX127" s="28"/>
      <c r="AY127" s="28"/>
      <c r="AZ127" s="28"/>
      <c r="BA127" s="28"/>
      <c r="BB127" s="28"/>
      <c r="BC127" s="28"/>
    </row>
    <row r="128" ht="11.25" customHeight="1">
      <c r="A128" s="557"/>
      <c r="B128" s="558"/>
      <c r="C128" s="558"/>
      <c r="D128" s="360"/>
      <c r="E128" s="31"/>
      <c r="F128" s="10"/>
      <c r="G128" s="360"/>
      <c r="H128" s="360"/>
      <c r="I128" s="360"/>
      <c r="J128" s="360"/>
      <c r="K128" s="360"/>
      <c r="L128" s="558"/>
      <c r="M128" s="558"/>
      <c r="N128" s="558"/>
      <c r="O128" s="784"/>
      <c r="P128" s="785"/>
      <c r="Q128" s="785"/>
      <c r="R128" s="560"/>
      <c r="S128" s="560"/>
      <c r="T128" s="28"/>
      <c r="U128" s="28"/>
      <c r="V128" s="28"/>
      <c r="W128" s="558"/>
      <c r="X128" s="558"/>
      <c r="Y128" s="558"/>
      <c r="Z128" s="561"/>
      <c r="AA128" s="28"/>
      <c r="AB128" s="360"/>
      <c r="AC128" s="360"/>
      <c r="AD128" s="31"/>
      <c r="AE128" s="31"/>
      <c r="AF128" s="31"/>
      <c r="AG128" s="31"/>
      <c r="AH128" s="28"/>
      <c r="AI128" s="360"/>
      <c r="AJ128" s="28"/>
      <c r="AK128" s="28"/>
      <c r="AL128" s="28"/>
      <c r="AM128" s="28"/>
      <c r="AN128" s="28"/>
      <c r="AO128" s="28"/>
      <c r="AP128" s="28"/>
      <c r="AQ128" s="28"/>
      <c r="AR128" s="28"/>
      <c r="AS128" s="28"/>
      <c r="AT128" s="28"/>
      <c r="AU128" s="28"/>
      <c r="AV128" s="28"/>
      <c r="AW128" s="28"/>
      <c r="AX128" s="28"/>
      <c r="AY128" s="28"/>
      <c r="AZ128" s="28"/>
      <c r="BA128" s="28"/>
      <c r="BB128" s="28"/>
      <c r="BC128" s="28"/>
    </row>
    <row r="129" ht="11.25" customHeight="1">
      <c r="A129" s="557"/>
      <c r="B129" s="558"/>
      <c r="C129" s="558"/>
      <c r="D129" s="360"/>
      <c r="E129" s="31"/>
      <c r="F129" s="10"/>
      <c r="G129" s="360"/>
      <c r="H129" s="360"/>
      <c r="I129" s="360"/>
      <c r="J129" s="360"/>
      <c r="K129" s="360"/>
      <c r="L129" s="558"/>
      <c r="M129" s="558"/>
      <c r="N129" s="558"/>
      <c r="O129" s="784"/>
      <c r="P129" s="785"/>
      <c r="Q129" s="785"/>
      <c r="R129" s="560"/>
      <c r="S129" s="560"/>
      <c r="T129" s="28"/>
      <c r="U129" s="28"/>
      <c r="V129" s="28"/>
      <c r="W129" s="558"/>
      <c r="X129" s="558"/>
      <c r="Y129" s="558"/>
      <c r="Z129" s="561"/>
      <c r="AA129" s="28"/>
      <c r="AB129" s="360"/>
      <c r="AC129" s="360"/>
      <c r="AD129" s="31"/>
      <c r="AE129" s="31"/>
      <c r="AF129" s="31"/>
      <c r="AG129" s="31"/>
      <c r="AH129" s="28"/>
      <c r="AI129" s="360"/>
      <c r="AJ129" s="28"/>
      <c r="AK129" s="28"/>
      <c r="AL129" s="28"/>
      <c r="AM129" s="28"/>
      <c r="AN129" s="28"/>
      <c r="AO129" s="28"/>
      <c r="AP129" s="28"/>
      <c r="AQ129" s="28"/>
      <c r="AR129" s="28"/>
      <c r="AS129" s="28"/>
      <c r="AT129" s="28"/>
      <c r="AU129" s="28"/>
      <c r="AV129" s="28"/>
      <c r="AW129" s="28"/>
      <c r="AX129" s="28"/>
      <c r="AY129" s="28"/>
      <c r="AZ129" s="28"/>
      <c r="BA129" s="28"/>
      <c r="BB129" s="28"/>
      <c r="BC129" s="28"/>
    </row>
    <row r="130" ht="11.25" customHeight="1">
      <c r="A130" s="557"/>
      <c r="B130" s="558"/>
      <c r="C130" s="558"/>
      <c r="D130" s="360"/>
      <c r="E130" s="31"/>
      <c r="F130" s="10"/>
      <c r="G130" s="360"/>
      <c r="H130" s="360"/>
      <c r="I130" s="360"/>
      <c r="J130" s="360"/>
      <c r="K130" s="360"/>
      <c r="L130" s="558"/>
      <c r="M130" s="558"/>
      <c r="N130" s="558"/>
      <c r="O130" s="784"/>
      <c r="P130" s="785"/>
      <c r="Q130" s="785"/>
      <c r="R130" s="560"/>
      <c r="S130" s="560"/>
      <c r="T130" s="28"/>
      <c r="U130" s="28"/>
      <c r="V130" s="28"/>
      <c r="W130" s="558"/>
      <c r="X130" s="558"/>
      <c r="Y130" s="558"/>
      <c r="Z130" s="561"/>
      <c r="AA130" s="28"/>
      <c r="AB130" s="360"/>
      <c r="AC130" s="360"/>
      <c r="AD130" s="31"/>
      <c r="AE130" s="31"/>
      <c r="AF130" s="31"/>
      <c r="AG130" s="31"/>
      <c r="AH130" s="28"/>
      <c r="AI130" s="360"/>
      <c r="AJ130" s="28"/>
      <c r="AK130" s="28"/>
      <c r="AL130" s="28"/>
      <c r="AM130" s="28"/>
      <c r="AN130" s="28"/>
      <c r="AO130" s="28"/>
      <c r="AP130" s="28"/>
      <c r="AQ130" s="28"/>
      <c r="AR130" s="28"/>
      <c r="AS130" s="28"/>
      <c r="AT130" s="28"/>
      <c r="AU130" s="28"/>
      <c r="AV130" s="28"/>
      <c r="AW130" s="28"/>
      <c r="AX130" s="28"/>
      <c r="AY130" s="28"/>
      <c r="AZ130" s="28"/>
      <c r="BA130" s="28"/>
      <c r="BB130" s="28"/>
      <c r="BC130" s="28"/>
    </row>
    <row r="131" ht="11.25" customHeight="1">
      <c r="A131" s="557"/>
      <c r="B131" s="558"/>
      <c r="C131" s="558"/>
      <c r="D131" s="360"/>
      <c r="E131" s="31"/>
      <c r="F131" s="10"/>
      <c r="G131" s="360"/>
      <c r="H131" s="360"/>
      <c r="I131" s="360"/>
      <c r="J131" s="360"/>
      <c r="K131" s="360"/>
      <c r="L131" s="558"/>
      <c r="M131" s="558"/>
      <c r="N131" s="558"/>
      <c r="O131" s="784"/>
      <c r="P131" s="785"/>
      <c r="Q131" s="785"/>
      <c r="R131" s="560"/>
      <c r="S131" s="560"/>
      <c r="T131" s="28"/>
      <c r="U131" s="28"/>
      <c r="V131" s="28"/>
      <c r="W131" s="558"/>
      <c r="X131" s="558"/>
      <c r="Y131" s="558"/>
      <c r="Z131" s="561"/>
      <c r="AA131" s="28"/>
      <c r="AB131" s="360"/>
      <c r="AC131" s="360"/>
      <c r="AD131" s="31"/>
      <c r="AE131" s="31"/>
      <c r="AF131" s="31"/>
      <c r="AG131" s="31"/>
      <c r="AH131" s="28"/>
      <c r="AI131" s="360"/>
      <c r="AJ131" s="28"/>
      <c r="AK131" s="28"/>
      <c r="AL131" s="28"/>
      <c r="AM131" s="28"/>
      <c r="AN131" s="28"/>
      <c r="AO131" s="28"/>
      <c r="AP131" s="28"/>
      <c r="AQ131" s="28"/>
      <c r="AR131" s="28"/>
      <c r="AS131" s="28"/>
      <c r="AT131" s="28"/>
      <c r="AU131" s="28"/>
      <c r="AV131" s="28"/>
      <c r="AW131" s="28"/>
      <c r="AX131" s="28"/>
      <c r="AY131" s="28"/>
      <c r="AZ131" s="28"/>
      <c r="BA131" s="28"/>
      <c r="BB131" s="28"/>
      <c r="BC131" s="28"/>
    </row>
    <row r="132" ht="11.25" customHeight="1">
      <c r="A132" s="557"/>
      <c r="B132" s="558"/>
      <c r="C132" s="558"/>
      <c r="D132" s="360"/>
      <c r="E132" s="31"/>
      <c r="F132" s="10"/>
      <c r="G132" s="360"/>
      <c r="H132" s="360"/>
      <c r="I132" s="360"/>
      <c r="J132" s="360"/>
      <c r="K132" s="360"/>
      <c r="L132" s="558"/>
      <c r="M132" s="558"/>
      <c r="N132" s="558"/>
      <c r="O132" s="784"/>
      <c r="P132" s="785"/>
      <c r="Q132" s="785"/>
      <c r="R132" s="560"/>
      <c r="S132" s="560"/>
      <c r="T132" s="28"/>
      <c r="U132" s="28"/>
      <c r="V132" s="28"/>
      <c r="W132" s="558"/>
      <c r="X132" s="558"/>
      <c r="Y132" s="558"/>
      <c r="Z132" s="561"/>
      <c r="AA132" s="28"/>
      <c r="AB132" s="360"/>
      <c r="AC132" s="360"/>
      <c r="AD132" s="31"/>
      <c r="AE132" s="31"/>
      <c r="AF132" s="31"/>
      <c r="AG132" s="31"/>
      <c r="AH132" s="28"/>
      <c r="AI132" s="360"/>
      <c r="AJ132" s="28"/>
      <c r="AK132" s="28"/>
      <c r="AL132" s="28"/>
      <c r="AM132" s="28"/>
      <c r="AN132" s="28"/>
      <c r="AO132" s="28"/>
      <c r="AP132" s="28"/>
      <c r="AQ132" s="28"/>
      <c r="AR132" s="28"/>
      <c r="AS132" s="28"/>
      <c r="AT132" s="28"/>
      <c r="AU132" s="28"/>
      <c r="AV132" s="28"/>
      <c r="AW132" s="28"/>
      <c r="AX132" s="28"/>
      <c r="AY132" s="28"/>
      <c r="AZ132" s="28"/>
      <c r="BA132" s="28"/>
      <c r="BB132" s="28"/>
      <c r="BC132" s="28"/>
    </row>
    <row r="133" ht="11.25" customHeight="1">
      <c r="A133" s="557"/>
      <c r="B133" s="558"/>
      <c r="C133" s="558"/>
      <c r="D133" s="360"/>
      <c r="E133" s="31"/>
      <c r="F133" s="10"/>
      <c r="G133" s="360"/>
      <c r="H133" s="360"/>
      <c r="I133" s="360"/>
      <c r="J133" s="360"/>
      <c r="K133" s="360"/>
      <c r="L133" s="558"/>
      <c r="M133" s="558"/>
      <c r="N133" s="558"/>
      <c r="O133" s="784"/>
      <c r="P133" s="785"/>
      <c r="Q133" s="785"/>
      <c r="R133" s="560"/>
      <c r="S133" s="560"/>
      <c r="T133" s="28"/>
      <c r="U133" s="28"/>
      <c r="V133" s="28"/>
      <c r="W133" s="558"/>
      <c r="X133" s="558"/>
      <c r="Y133" s="558"/>
      <c r="Z133" s="561"/>
      <c r="AA133" s="28"/>
      <c r="AB133" s="360"/>
      <c r="AC133" s="360"/>
      <c r="AD133" s="31"/>
      <c r="AE133" s="31"/>
      <c r="AF133" s="31"/>
      <c r="AG133" s="31"/>
      <c r="AH133" s="28"/>
      <c r="AI133" s="360"/>
      <c r="AJ133" s="28"/>
      <c r="AK133" s="28"/>
      <c r="AL133" s="28"/>
      <c r="AM133" s="28"/>
      <c r="AN133" s="28"/>
      <c r="AO133" s="28"/>
      <c r="AP133" s="28"/>
      <c r="AQ133" s="28"/>
      <c r="AR133" s="28"/>
      <c r="AS133" s="28"/>
      <c r="AT133" s="28"/>
      <c r="AU133" s="28"/>
      <c r="AV133" s="28"/>
      <c r="AW133" s="28"/>
      <c r="AX133" s="28"/>
      <c r="AY133" s="28"/>
      <c r="AZ133" s="28"/>
      <c r="BA133" s="28"/>
      <c r="BB133" s="28"/>
      <c r="BC133" s="28"/>
    </row>
    <row r="134" ht="11.25" customHeight="1">
      <c r="A134" s="557"/>
      <c r="B134" s="558"/>
      <c r="C134" s="558"/>
      <c r="D134" s="360"/>
      <c r="E134" s="31"/>
      <c r="F134" s="10"/>
      <c r="G134" s="360"/>
      <c r="H134" s="360"/>
      <c r="I134" s="360"/>
      <c r="J134" s="360"/>
      <c r="K134" s="360"/>
      <c r="L134" s="558"/>
      <c r="M134" s="558"/>
      <c r="N134" s="558"/>
      <c r="O134" s="784"/>
      <c r="P134" s="785"/>
      <c r="Q134" s="785"/>
      <c r="R134" s="560"/>
      <c r="S134" s="560"/>
      <c r="T134" s="28"/>
      <c r="U134" s="28"/>
      <c r="V134" s="28"/>
      <c r="W134" s="558"/>
      <c r="X134" s="558"/>
      <c r="Y134" s="558"/>
      <c r="Z134" s="561"/>
      <c r="AA134" s="28"/>
      <c r="AB134" s="360"/>
      <c r="AC134" s="360"/>
      <c r="AD134" s="31"/>
      <c r="AE134" s="31"/>
      <c r="AF134" s="31"/>
      <c r="AG134" s="31"/>
      <c r="AH134" s="28"/>
      <c r="AI134" s="360"/>
      <c r="AJ134" s="28"/>
      <c r="AK134" s="28"/>
      <c r="AL134" s="28"/>
      <c r="AM134" s="28"/>
      <c r="AN134" s="28"/>
      <c r="AO134" s="28"/>
      <c r="AP134" s="28"/>
      <c r="AQ134" s="28"/>
      <c r="AR134" s="28"/>
      <c r="AS134" s="28"/>
      <c r="AT134" s="28"/>
      <c r="AU134" s="28"/>
      <c r="AV134" s="28"/>
      <c r="AW134" s="28"/>
      <c r="AX134" s="28"/>
      <c r="AY134" s="28"/>
      <c r="AZ134" s="28"/>
      <c r="BA134" s="28"/>
      <c r="BB134" s="28"/>
      <c r="BC134" s="28"/>
    </row>
    <row r="135" ht="11.25" customHeight="1">
      <c r="A135" s="557"/>
      <c r="B135" s="558"/>
      <c r="C135" s="558"/>
      <c r="D135" s="360"/>
      <c r="E135" s="31"/>
      <c r="F135" s="10"/>
      <c r="G135" s="360"/>
      <c r="H135" s="360"/>
      <c r="I135" s="360"/>
      <c r="J135" s="360"/>
      <c r="K135" s="360"/>
      <c r="L135" s="558"/>
      <c r="M135" s="558"/>
      <c r="N135" s="558"/>
      <c r="O135" s="784"/>
      <c r="P135" s="785"/>
      <c r="Q135" s="785"/>
      <c r="R135" s="560"/>
      <c r="S135" s="560"/>
      <c r="T135" s="28"/>
      <c r="U135" s="28"/>
      <c r="V135" s="28"/>
      <c r="W135" s="558"/>
      <c r="X135" s="558"/>
      <c r="Y135" s="558"/>
      <c r="Z135" s="561"/>
      <c r="AA135" s="28"/>
      <c r="AB135" s="360"/>
      <c r="AC135" s="360"/>
      <c r="AD135" s="31"/>
      <c r="AE135" s="31"/>
      <c r="AF135" s="31"/>
      <c r="AG135" s="31"/>
      <c r="AH135" s="28"/>
      <c r="AI135" s="360"/>
      <c r="AJ135" s="28"/>
      <c r="AK135" s="28"/>
      <c r="AL135" s="28"/>
      <c r="AM135" s="28"/>
      <c r="AN135" s="28"/>
      <c r="AO135" s="28"/>
      <c r="AP135" s="28"/>
      <c r="AQ135" s="28"/>
      <c r="AR135" s="28"/>
      <c r="AS135" s="28"/>
      <c r="AT135" s="28"/>
      <c r="AU135" s="28"/>
      <c r="AV135" s="28"/>
      <c r="AW135" s="28"/>
      <c r="AX135" s="28"/>
      <c r="AY135" s="28"/>
      <c r="AZ135" s="28"/>
      <c r="BA135" s="28"/>
      <c r="BB135" s="28"/>
      <c r="BC135" s="28"/>
    </row>
    <row r="136" ht="11.25" customHeight="1">
      <c r="A136" s="557"/>
      <c r="B136" s="558"/>
      <c r="C136" s="558"/>
      <c r="D136" s="360"/>
      <c r="E136" s="31"/>
      <c r="F136" s="10"/>
      <c r="G136" s="360"/>
      <c r="H136" s="360"/>
      <c r="I136" s="360"/>
      <c r="J136" s="360"/>
      <c r="K136" s="360"/>
      <c r="L136" s="558"/>
      <c r="M136" s="558"/>
      <c r="N136" s="558"/>
      <c r="O136" s="784"/>
      <c r="P136" s="785"/>
      <c r="Q136" s="785"/>
      <c r="R136" s="560"/>
      <c r="S136" s="560"/>
      <c r="T136" s="28"/>
      <c r="U136" s="28"/>
      <c r="V136" s="28"/>
      <c r="W136" s="558"/>
      <c r="X136" s="558"/>
      <c r="Y136" s="558"/>
      <c r="Z136" s="561"/>
      <c r="AA136" s="28"/>
      <c r="AB136" s="360"/>
      <c r="AC136" s="360"/>
      <c r="AD136" s="31"/>
      <c r="AE136" s="31"/>
      <c r="AF136" s="31"/>
      <c r="AG136" s="31"/>
      <c r="AH136" s="28"/>
      <c r="AI136" s="360"/>
      <c r="AJ136" s="28"/>
      <c r="AK136" s="28"/>
      <c r="AL136" s="28"/>
      <c r="AM136" s="28"/>
      <c r="AN136" s="28"/>
      <c r="AO136" s="28"/>
      <c r="AP136" s="28"/>
      <c r="AQ136" s="28"/>
      <c r="AR136" s="28"/>
      <c r="AS136" s="28"/>
      <c r="AT136" s="28"/>
      <c r="AU136" s="28"/>
      <c r="AV136" s="28"/>
      <c r="AW136" s="28"/>
      <c r="AX136" s="28"/>
      <c r="AY136" s="28"/>
      <c r="AZ136" s="28"/>
      <c r="BA136" s="28"/>
      <c r="BB136" s="28"/>
      <c r="BC136" s="28"/>
    </row>
    <row r="137" ht="11.25" customHeight="1">
      <c r="A137" s="557"/>
      <c r="B137" s="558"/>
      <c r="C137" s="558"/>
      <c r="D137" s="360"/>
      <c r="E137" s="31"/>
      <c r="F137" s="10"/>
      <c r="G137" s="360"/>
      <c r="H137" s="360"/>
      <c r="I137" s="360"/>
      <c r="J137" s="360"/>
      <c r="K137" s="360"/>
      <c r="L137" s="558"/>
      <c r="M137" s="558"/>
      <c r="N137" s="558"/>
      <c r="O137" s="784"/>
      <c r="P137" s="785"/>
      <c r="Q137" s="785"/>
      <c r="R137" s="560"/>
      <c r="S137" s="560"/>
      <c r="T137" s="28"/>
      <c r="U137" s="28"/>
      <c r="V137" s="28"/>
      <c r="W137" s="558"/>
      <c r="X137" s="558"/>
      <c r="Y137" s="558"/>
      <c r="Z137" s="561"/>
      <c r="AA137" s="28"/>
      <c r="AB137" s="360"/>
      <c r="AC137" s="360"/>
      <c r="AD137" s="31"/>
      <c r="AE137" s="31"/>
      <c r="AF137" s="31"/>
      <c r="AG137" s="31"/>
      <c r="AH137" s="28"/>
      <c r="AI137" s="360"/>
      <c r="AJ137" s="28"/>
      <c r="AK137" s="28"/>
      <c r="AL137" s="28"/>
      <c r="AM137" s="28"/>
      <c r="AN137" s="28"/>
      <c r="AO137" s="28"/>
      <c r="AP137" s="28"/>
      <c r="AQ137" s="28"/>
      <c r="AR137" s="28"/>
      <c r="AS137" s="28"/>
      <c r="AT137" s="28"/>
      <c r="AU137" s="28"/>
      <c r="AV137" s="28"/>
      <c r="AW137" s="28"/>
      <c r="AX137" s="28"/>
      <c r="AY137" s="28"/>
      <c r="AZ137" s="28"/>
      <c r="BA137" s="28"/>
      <c r="BB137" s="28"/>
      <c r="BC137" s="28"/>
    </row>
    <row r="138" ht="11.25" customHeight="1">
      <c r="A138" s="557"/>
      <c r="B138" s="558"/>
      <c r="C138" s="558"/>
      <c r="D138" s="360"/>
      <c r="E138" s="31"/>
      <c r="F138" s="10"/>
      <c r="G138" s="360"/>
      <c r="H138" s="360"/>
      <c r="I138" s="360"/>
      <c r="J138" s="360"/>
      <c r="K138" s="360"/>
      <c r="L138" s="558"/>
      <c r="M138" s="558"/>
      <c r="N138" s="558"/>
      <c r="O138" s="784"/>
      <c r="P138" s="785"/>
      <c r="Q138" s="785"/>
      <c r="R138" s="560"/>
      <c r="S138" s="560"/>
      <c r="T138" s="28"/>
      <c r="U138" s="28"/>
      <c r="V138" s="28"/>
      <c r="W138" s="558"/>
      <c r="X138" s="558"/>
      <c r="Y138" s="558"/>
      <c r="Z138" s="561"/>
      <c r="AA138" s="28"/>
      <c r="AB138" s="360"/>
      <c r="AC138" s="360"/>
      <c r="AD138" s="31"/>
      <c r="AE138" s="31"/>
      <c r="AF138" s="31"/>
      <c r="AG138" s="31"/>
      <c r="AH138" s="28"/>
      <c r="AI138" s="360"/>
      <c r="AJ138" s="28"/>
      <c r="AK138" s="28"/>
      <c r="AL138" s="28"/>
      <c r="AM138" s="28"/>
      <c r="AN138" s="28"/>
      <c r="AO138" s="28"/>
      <c r="AP138" s="28"/>
      <c r="AQ138" s="28"/>
      <c r="AR138" s="28"/>
      <c r="AS138" s="28"/>
      <c r="AT138" s="28"/>
      <c r="AU138" s="28"/>
      <c r="AV138" s="28"/>
      <c r="AW138" s="28"/>
      <c r="AX138" s="28"/>
      <c r="AY138" s="28"/>
      <c r="AZ138" s="28"/>
      <c r="BA138" s="28"/>
      <c r="BB138" s="28"/>
      <c r="BC138" s="28"/>
    </row>
    <row r="139" ht="11.25" customHeight="1">
      <c r="A139" s="557"/>
      <c r="B139" s="558"/>
      <c r="C139" s="558"/>
      <c r="D139" s="360"/>
      <c r="E139" s="31"/>
      <c r="F139" s="10"/>
      <c r="G139" s="360"/>
      <c r="H139" s="360"/>
      <c r="I139" s="360"/>
      <c r="J139" s="360"/>
      <c r="K139" s="360"/>
      <c r="L139" s="558"/>
      <c r="M139" s="558"/>
      <c r="N139" s="558"/>
      <c r="O139" s="784"/>
      <c r="P139" s="785"/>
      <c r="Q139" s="785"/>
      <c r="R139" s="560"/>
      <c r="S139" s="560"/>
      <c r="T139" s="28"/>
      <c r="U139" s="28"/>
      <c r="V139" s="28"/>
      <c r="W139" s="558"/>
      <c r="X139" s="558"/>
      <c r="Y139" s="558"/>
      <c r="Z139" s="561"/>
      <c r="AA139" s="28"/>
      <c r="AB139" s="360"/>
      <c r="AC139" s="360"/>
      <c r="AD139" s="31"/>
      <c r="AE139" s="31"/>
      <c r="AF139" s="31"/>
      <c r="AG139" s="31"/>
      <c r="AH139" s="28"/>
      <c r="AI139" s="360"/>
      <c r="AJ139" s="28"/>
      <c r="AK139" s="28"/>
      <c r="AL139" s="28"/>
      <c r="AM139" s="28"/>
      <c r="AN139" s="28"/>
      <c r="AO139" s="28"/>
      <c r="AP139" s="28"/>
      <c r="AQ139" s="28"/>
      <c r="AR139" s="28"/>
      <c r="AS139" s="28"/>
      <c r="AT139" s="28"/>
      <c r="AU139" s="28"/>
      <c r="AV139" s="28"/>
      <c r="AW139" s="28"/>
      <c r="AX139" s="28"/>
      <c r="AY139" s="28"/>
      <c r="AZ139" s="28"/>
      <c r="BA139" s="28"/>
      <c r="BB139" s="28"/>
      <c r="BC139" s="28"/>
    </row>
    <row r="140" ht="11.25" customHeight="1">
      <c r="A140" s="557"/>
      <c r="B140" s="558"/>
      <c r="C140" s="558"/>
      <c r="D140" s="360"/>
      <c r="E140" s="31"/>
      <c r="F140" s="10"/>
      <c r="G140" s="360"/>
      <c r="H140" s="360"/>
      <c r="I140" s="360"/>
      <c r="J140" s="360"/>
      <c r="K140" s="360"/>
      <c r="L140" s="558"/>
      <c r="M140" s="558"/>
      <c r="N140" s="558"/>
      <c r="O140" s="784"/>
      <c r="P140" s="785"/>
      <c r="Q140" s="785"/>
      <c r="R140" s="560"/>
      <c r="S140" s="560"/>
      <c r="T140" s="28"/>
      <c r="U140" s="28"/>
      <c r="V140" s="28"/>
      <c r="W140" s="558"/>
      <c r="X140" s="558"/>
      <c r="Y140" s="558"/>
      <c r="Z140" s="561"/>
      <c r="AA140" s="28"/>
      <c r="AB140" s="360"/>
      <c r="AC140" s="360"/>
      <c r="AD140" s="31"/>
      <c r="AE140" s="31"/>
      <c r="AF140" s="31"/>
      <c r="AG140" s="31"/>
      <c r="AH140" s="28"/>
      <c r="AI140" s="360"/>
      <c r="AJ140" s="28"/>
      <c r="AK140" s="28"/>
      <c r="AL140" s="28"/>
      <c r="AM140" s="28"/>
      <c r="AN140" s="28"/>
      <c r="AO140" s="28"/>
      <c r="AP140" s="28"/>
      <c r="AQ140" s="28"/>
      <c r="AR140" s="28"/>
      <c r="AS140" s="28"/>
      <c r="AT140" s="28"/>
      <c r="AU140" s="28"/>
      <c r="AV140" s="28"/>
      <c r="AW140" s="28"/>
      <c r="AX140" s="28"/>
      <c r="AY140" s="28"/>
      <c r="AZ140" s="28"/>
      <c r="BA140" s="28"/>
      <c r="BB140" s="28"/>
      <c r="BC140" s="28"/>
    </row>
    <row r="141" ht="11.25" customHeight="1">
      <c r="A141" s="557"/>
      <c r="B141" s="558"/>
      <c r="C141" s="558"/>
      <c r="D141" s="360"/>
      <c r="E141" s="31"/>
      <c r="F141" s="10"/>
      <c r="G141" s="360"/>
      <c r="H141" s="360"/>
      <c r="I141" s="360"/>
      <c r="J141" s="360"/>
      <c r="K141" s="360"/>
      <c r="L141" s="558"/>
      <c r="M141" s="558"/>
      <c r="N141" s="558"/>
      <c r="O141" s="784"/>
      <c r="P141" s="785"/>
      <c r="Q141" s="785"/>
      <c r="R141" s="560"/>
      <c r="S141" s="560"/>
      <c r="T141" s="28"/>
      <c r="U141" s="28"/>
      <c r="V141" s="28"/>
      <c r="W141" s="558"/>
      <c r="X141" s="558"/>
      <c r="Y141" s="558"/>
      <c r="Z141" s="561"/>
      <c r="AA141" s="28"/>
      <c r="AB141" s="360"/>
      <c r="AC141" s="360"/>
      <c r="AD141" s="31"/>
      <c r="AE141" s="31"/>
      <c r="AF141" s="31"/>
      <c r="AG141" s="31"/>
      <c r="AH141" s="28"/>
      <c r="AI141" s="360"/>
      <c r="AJ141" s="28"/>
      <c r="AK141" s="28"/>
      <c r="AL141" s="28"/>
      <c r="AM141" s="28"/>
      <c r="AN141" s="28"/>
      <c r="AO141" s="28"/>
      <c r="AP141" s="28"/>
      <c r="AQ141" s="28"/>
      <c r="AR141" s="28"/>
      <c r="AS141" s="28"/>
      <c r="AT141" s="28"/>
      <c r="AU141" s="28"/>
      <c r="AV141" s="28"/>
      <c r="AW141" s="28"/>
      <c r="AX141" s="28"/>
      <c r="AY141" s="28"/>
      <c r="AZ141" s="28"/>
      <c r="BA141" s="28"/>
      <c r="BB141" s="28"/>
      <c r="BC141" s="28"/>
    </row>
    <row r="142" ht="11.25" customHeight="1">
      <c r="A142" s="557"/>
      <c r="B142" s="558"/>
      <c r="C142" s="558"/>
      <c r="D142" s="360"/>
      <c r="E142" s="31"/>
      <c r="F142" s="10"/>
      <c r="G142" s="360"/>
      <c r="H142" s="360"/>
      <c r="I142" s="360"/>
      <c r="J142" s="360"/>
      <c r="K142" s="360"/>
      <c r="L142" s="558"/>
      <c r="M142" s="558"/>
      <c r="N142" s="558"/>
      <c r="O142" s="784"/>
      <c r="P142" s="785"/>
      <c r="Q142" s="785"/>
      <c r="R142" s="560"/>
      <c r="S142" s="560"/>
      <c r="T142" s="28"/>
      <c r="U142" s="28"/>
      <c r="V142" s="28"/>
      <c r="W142" s="558"/>
      <c r="X142" s="558"/>
      <c r="Y142" s="558"/>
      <c r="Z142" s="561"/>
      <c r="AA142" s="28"/>
      <c r="AB142" s="360"/>
      <c r="AC142" s="360"/>
      <c r="AD142" s="31"/>
      <c r="AE142" s="31"/>
      <c r="AF142" s="31"/>
      <c r="AG142" s="31"/>
      <c r="AH142" s="28"/>
      <c r="AI142" s="360"/>
      <c r="AJ142" s="28"/>
      <c r="AK142" s="28"/>
      <c r="AL142" s="28"/>
      <c r="AM142" s="28"/>
      <c r="AN142" s="28"/>
      <c r="AO142" s="28"/>
      <c r="AP142" s="28"/>
      <c r="AQ142" s="28"/>
      <c r="AR142" s="28"/>
      <c r="AS142" s="28"/>
      <c r="AT142" s="28"/>
      <c r="AU142" s="28"/>
      <c r="AV142" s="28"/>
      <c r="AW142" s="28"/>
      <c r="AX142" s="28"/>
      <c r="AY142" s="28"/>
      <c r="AZ142" s="28"/>
      <c r="BA142" s="28"/>
      <c r="BB142" s="28"/>
      <c r="BC142" s="28"/>
    </row>
    <row r="143" ht="11.25" customHeight="1">
      <c r="A143" s="557"/>
      <c r="B143" s="558"/>
      <c r="C143" s="558"/>
      <c r="D143" s="360"/>
      <c r="E143" s="31"/>
      <c r="F143" s="10"/>
      <c r="G143" s="360"/>
      <c r="H143" s="360"/>
      <c r="I143" s="360"/>
      <c r="J143" s="360"/>
      <c r="K143" s="360"/>
      <c r="L143" s="558"/>
      <c r="M143" s="558"/>
      <c r="N143" s="558"/>
      <c r="O143" s="784"/>
      <c r="P143" s="785"/>
      <c r="Q143" s="785"/>
      <c r="R143" s="560"/>
      <c r="S143" s="560"/>
      <c r="T143" s="28"/>
      <c r="U143" s="28"/>
      <c r="V143" s="28"/>
      <c r="W143" s="558"/>
      <c r="X143" s="558"/>
      <c r="Y143" s="558"/>
      <c r="Z143" s="561"/>
      <c r="AA143" s="28"/>
      <c r="AB143" s="360"/>
      <c r="AC143" s="360"/>
      <c r="AD143" s="31"/>
      <c r="AE143" s="31"/>
      <c r="AF143" s="31"/>
      <c r="AG143" s="31"/>
      <c r="AH143" s="28"/>
      <c r="AI143" s="360"/>
      <c r="AJ143" s="28"/>
      <c r="AK143" s="28"/>
      <c r="AL143" s="28"/>
      <c r="AM143" s="28"/>
      <c r="AN143" s="28"/>
      <c r="AO143" s="28"/>
      <c r="AP143" s="28"/>
      <c r="AQ143" s="28"/>
      <c r="AR143" s="28"/>
      <c r="AS143" s="28"/>
      <c r="AT143" s="28"/>
      <c r="AU143" s="28"/>
      <c r="AV143" s="28"/>
      <c r="AW143" s="28"/>
      <c r="AX143" s="28"/>
      <c r="AY143" s="28"/>
      <c r="AZ143" s="28"/>
      <c r="BA143" s="28"/>
      <c r="BB143" s="28"/>
      <c r="BC143" s="28"/>
    </row>
    <row r="144" ht="11.25" customHeight="1">
      <c r="A144" s="557"/>
      <c r="B144" s="558"/>
      <c r="C144" s="558"/>
      <c r="D144" s="360"/>
      <c r="E144" s="31"/>
      <c r="F144" s="10"/>
      <c r="G144" s="360"/>
      <c r="H144" s="360"/>
      <c r="I144" s="360"/>
      <c r="J144" s="360"/>
      <c r="K144" s="360"/>
      <c r="L144" s="558"/>
      <c r="M144" s="558"/>
      <c r="N144" s="558"/>
      <c r="O144" s="784"/>
      <c r="P144" s="785"/>
      <c r="Q144" s="785"/>
      <c r="R144" s="560"/>
      <c r="S144" s="560"/>
      <c r="T144" s="28"/>
      <c r="U144" s="28"/>
      <c r="V144" s="28"/>
      <c r="W144" s="558"/>
      <c r="X144" s="558"/>
      <c r="Y144" s="558"/>
      <c r="Z144" s="561"/>
      <c r="AA144" s="28"/>
      <c r="AB144" s="360"/>
      <c r="AC144" s="360"/>
      <c r="AD144" s="31"/>
      <c r="AE144" s="31"/>
      <c r="AF144" s="31"/>
      <c r="AG144" s="31"/>
      <c r="AH144" s="28"/>
      <c r="AI144" s="360"/>
      <c r="AJ144" s="28"/>
      <c r="AK144" s="28"/>
      <c r="AL144" s="28"/>
      <c r="AM144" s="28"/>
      <c r="AN144" s="28"/>
      <c r="AO144" s="28"/>
      <c r="AP144" s="28"/>
      <c r="AQ144" s="28"/>
      <c r="AR144" s="28"/>
      <c r="AS144" s="28"/>
      <c r="AT144" s="28"/>
      <c r="AU144" s="28"/>
      <c r="AV144" s="28"/>
      <c r="AW144" s="28"/>
      <c r="AX144" s="28"/>
      <c r="AY144" s="28"/>
      <c r="AZ144" s="28"/>
      <c r="BA144" s="28"/>
      <c r="BB144" s="28"/>
      <c r="BC144" s="28"/>
    </row>
    <row r="145" ht="11.25" customHeight="1">
      <c r="A145" s="557"/>
      <c r="B145" s="558"/>
      <c r="C145" s="558"/>
      <c r="D145" s="360"/>
      <c r="E145" s="31"/>
      <c r="F145" s="10"/>
      <c r="G145" s="360"/>
      <c r="H145" s="360"/>
      <c r="I145" s="360"/>
      <c r="J145" s="360"/>
      <c r="K145" s="360"/>
      <c r="L145" s="558"/>
      <c r="M145" s="558"/>
      <c r="N145" s="558"/>
      <c r="O145" s="784"/>
      <c r="P145" s="785"/>
      <c r="Q145" s="785"/>
      <c r="R145" s="560"/>
      <c r="S145" s="560"/>
      <c r="T145" s="28"/>
      <c r="U145" s="28"/>
      <c r="V145" s="28"/>
      <c r="W145" s="558"/>
      <c r="X145" s="558"/>
      <c r="Y145" s="558"/>
      <c r="Z145" s="561"/>
      <c r="AA145" s="28"/>
      <c r="AB145" s="360"/>
      <c r="AC145" s="360"/>
      <c r="AD145" s="31"/>
      <c r="AE145" s="31"/>
      <c r="AF145" s="31"/>
      <c r="AG145" s="31"/>
      <c r="AH145" s="28"/>
      <c r="AI145" s="360"/>
      <c r="AJ145" s="28"/>
      <c r="AK145" s="28"/>
      <c r="AL145" s="28"/>
      <c r="AM145" s="28"/>
      <c r="AN145" s="28"/>
      <c r="AO145" s="28"/>
      <c r="AP145" s="28"/>
      <c r="AQ145" s="28"/>
      <c r="AR145" s="28"/>
      <c r="AS145" s="28"/>
      <c r="AT145" s="28"/>
      <c r="AU145" s="28"/>
      <c r="AV145" s="28"/>
      <c r="AW145" s="28"/>
      <c r="AX145" s="28"/>
      <c r="AY145" s="28"/>
      <c r="AZ145" s="28"/>
      <c r="BA145" s="28"/>
      <c r="BB145" s="28"/>
      <c r="BC145" s="28"/>
    </row>
    <row r="146" ht="11.25" customHeight="1">
      <c r="A146" s="557"/>
      <c r="B146" s="558"/>
      <c r="C146" s="558"/>
      <c r="D146" s="360"/>
      <c r="E146" s="31"/>
      <c r="F146" s="10"/>
      <c r="G146" s="360"/>
      <c r="H146" s="360"/>
      <c r="I146" s="360"/>
      <c r="J146" s="360"/>
      <c r="K146" s="360"/>
      <c r="L146" s="558"/>
      <c r="M146" s="558"/>
      <c r="N146" s="558"/>
      <c r="O146" s="784"/>
      <c r="P146" s="785"/>
      <c r="Q146" s="785"/>
      <c r="R146" s="560"/>
      <c r="S146" s="560"/>
      <c r="T146" s="28"/>
      <c r="U146" s="28"/>
      <c r="V146" s="28"/>
      <c r="W146" s="558"/>
      <c r="X146" s="558"/>
      <c r="Y146" s="558"/>
      <c r="Z146" s="561"/>
      <c r="AA146" s="28"/>
      <c r="AB146" s="360"/>
      <c r="AC146" s="360"/>
      <c r="AD146" s="31"/>
      <c r="AE146" s="31"/>
      <c r="AF146" s="31"/>
      <c r="AG146" s="31"/>
      <c r="AH146" s="28"/>
      <c r="AI146" s="360"/>
      <c r="AJ146" s="28"/>
      <c r="AK146" s="28"/>
      <c r="AL146" s="28"/>
      <c r="AM146" s="28"/>
      <c r="AN146" s="28"/>
      <c r="AO146" s="28"/>
      <c r="AP146" s="28"/>
      <c r="AQ146" s="28"/>
      <c r="AR146" s="28"/>
      <c r="AS146" s="28"/>
      <c r="AT146" s="28"/>
      <c r="AU146" s="28"/>
      <c r="AV146" s="28"/>
      <c r="AW146" s="28"/>
      <c r="AX146" s="28"/>
      <c r="AY146" s="28"/>
      <c r="AZ146" s="28"/>
      <c r="BA146" s="28"/>
      <c r="BB146" s="28"/>
      <c r="BC146" s="28"/>
    </row>
    <row r="147" ht="11.25" customHeight="1">
      <c r="A147" s="557"/>
      <c r="B147" s="558"/>
      <c r="C147" s="558"/>
      <c r="D147" s="360"/>
      <c r="E147" s="31"/>
      <c r="F147" s="10"/>
      <c r="G147" s="360"/>
      <c r="H147" s="360"/>
      <c r="I147" s="360"/>
      <c r="J147" s="360"/>
      <c r="K147" s="360"/>
      <c r="L147" s="558"/>
      <c r="M147" s="558"/>
      <c r="N147" s="558"/>
      <c r="O147" s="784"/>
      <c r="P147" s="785"/>
      <c r="Q147" s="785"/>
      <c r="R147" s="560"/>
      <c r="S147" s="560"/>
      <c r="T147" s="28"/>
      <c r="U147" s="28"/>
      <c r="V147" s="28"/>
      <c r="W147" s="558"/>
      <c r="X147" s="558"/>
      <c r="Y147" s="558"/>
      <c r="Z147" s="561"/>
      <c r="AA147" s="28"/>
      <c r="AB147" s="360"/>
      <c r="AC147" s="360"/>
      <c r="AD147" s="31"/>
      <c r="AE147" s="31"/>
      <c r="AF147" s="31"/>
      <c r="AG147" s="31"/>
      <c r="AH147" s="28"/>
      <c r="AI147" s="360"/>
      <c r="AJ147" s="28"/>
      <c r="AK147" s="28"/>
      <c r="AL147" s="28"/>
      <c r="AM147" s="28"/>
      <c r="AN147" s="28"/>
      <c r="AO147" s="28"/>
      <c r="AP147" s="28"/>
      <c r="AQ147" s="28"/>
      <c r="AR147" s="28"/>
      <c r="AS147" s="28"/>
      <c r="AT147" s="28"/>
      <c r="AU147" s="28"/>
      <c r="AV147" s="28"/>
      <c r="AW147" s="28"/>
      <c r="AX147" s="28"/>
      <c r="AY147" s="28"/>
      <c r="AZ147" s="28"/>
      <c r="BA147" s="28"/>
      <c r="BB147" s="28"/>
      <c r="BC147" s="28"/>
    </row>
    <row r="148" ht="11.25" customHeight="1">
      <c r="A148" s="557"/>
      <c r="B148" s="558"/>
      <c r="C148" s="558"/>
      <c r="D148" s="360"/>
      <c r="E148" s="31"/>
      <c r="F148" s="10"/>
      <c r="G148" s="360"/>
      <c r="H148" s="360"/>
      <c r="I148" s="360"/>
      <c r="J148" s="360"/>
      <c r="K148" s="360"/>
      <c r="L148" s="558"/>
      <c r="M148" s="558"/>
      <c r="N148" s="558"/>
      <c r="O148" s="784"/>
      <c r="P148" s="785"/>
      <c r="Q148" s="785"/>
      <c r="R148" s="560"/>
      <c r="S148" s="560"/>
      <c r="T148" s="28"/>
      <c r="U148" s="28"/>
      <c r="V148" s="28"/>
      <c r="W148" s="558"/>
      <c r="X148" s="558"/>
      <c r="Y148" s="558"/>
      <c r="Z148" s="561"/>
      <c r="AA148" s="28"/>
      <c r="AB148" s="360"/>
      <c r="AC148" s="360"/>
      <c r="AD148" s="31"/>
      <c r="AE148" s="31"/>
      <c r="AF148" s="31"/>
      <c r="AG148" s="31"/>
      <c r="AH148" s="28"/>
      <c r="AI148" s="360"/>
      <c r="AJ148" s="28"/>
      <c r="AK148" s="28"/>
      <c r="AL148" s="28"/>
      <c r="AM148" s="28"/>
      <c r="AN148" s="28"/>
      <c r="AO148" s="28"/>
      <c r="AP148" s="28"/>
      <c r="AQ148" s="28"/>
      <c r="AR148" s="28"/>
      <c r="AS148" s="28"/>
      <c r="AT148" s="28"/>
      <c r="AU148" s="28"/>
      <c r="AV148" s="28"/>
      <c r="AW148" s="28"/>
      <c r="AX148" s="28"/>
      <c r="AY148" s="28"/>
      <c r="AZ148" s="28"/>
      <c r="BA148" s="28"/>
      <c r="BB148" s="28"/>
      <c r="BC148" s="28"/>
    </row>
    <row r="149" ht="11.25" customHeight="1">
      <c r="A149" s="557"/>
      <c r="B149" s="558"/>
      <c r="C149" s="558"/>
      <c r="D149" s="360"/>
      <c r="E149" s="31"/>
      <c r="F149" s="10"/>
      <c r="G149" s="360"/>
      <c r="H149" s="360"/>
      <c r="I149" s="360"/>
      <c r="J149" s="360"/>
      <c r="K149" s="360"/>
      <c r="L149" s="558"/>
      <c r="M149" s="558"/>
      <c r="N149" s="558"/>
      <c r="O149" s="784"/>
      <c r="P149" s="785"/>
      <c r="Q149" s="785"/>
      <c r="R149" s="560"/>
      <c r="S149" s="560"/>
      <c r="T149" s="28"/>
      <c r="U149" s="28"/>
      <c r="V149" s="28"/>
      <c r="W149" s="558"/>
      <c r="X149" s="558"/>
      <c r="Y149" s="558"/>
      <c r="Z149" s="561"/>
      <c r="AA149" s="28"/>
      <c r="AB149" s="360"/>
      <c r="AC149" s="360"/>
      <c r="AD149" s="31"/>
      <c r="AE149" s="31"/>
      <c r="AF149" s="31"/>
      <c r="AG149" s="31"/>
      <c r="AH149" s="28"/>
      <c r="AI149" s="360"/>
      <c r="AJ149" s="28"/>
      <c r="AK149" s="28"/>
      <c r="AL149" s="28"/>
      <c r="AM149" s="28"/>
      <c r="AN149" s="28"/>
      <c r="AO149" s="28"/>
      <c r="AP149" s="28"/>
      <c r="AQ149" s="28"/>
      <c r="AR149" s="28"/>
      <c r="AS149" s="28"/>
      <c r="AT149" s="28"/>
      <c r="AU149" s="28"/>
      <c r="AV149" s="28"/>
      <c r="AW149" s="28"/>
      <c r="AX149" s="28"/>
      <c r="AY149" s="28"/>
      <c r="AZ149" s="28"/>
      <c r="BA149" s="28"/>
      <c r="BB149" s="28"/>
      <c r="BC149" s="28"/>
    </row>
    <row r="150" ht="11.25" customHeight="1">
      <c r="A150" s="557"/>
      <c r="B150" s="558"/>
      <c r="C150" s="558"/>
      <c r="D150" s="360"/>
      <c r="E150" s="31"/>
      <c r="F150" s="10"/>
      <c r="G150" s="360"/>
      <c r="H150" s="360"/>
      <c r="I150" s="360"/>
      <c r="J150" s="360"/>
      <c r="K150" s="360"/>
      <c r="L150" s="558"/>
      <c r="M150" s="558"/>
      <c r="N150" s="558"/>
      <c r="O150" s="784"/>
      <c r="P150" s="785"/>
      <c r="Q150" s="785"/>
      <c r="R150" s="560"/>
      <c r="S150" s="560"/>
      <c r="T150" s="28"/>
      <c r="U150" s="28"/>
      <c r="V150" s="28"/>
      <c r="W150" s="558"/>
      <c r="X150" s="558"/>
      <c r="Y150" s="558"/>
      <c r="Z150" s="561"/>
      <c r="AA150" s="28"/>
      <c r="AB150" s="360"/>
      <c r="AC150" s="360"/>
      <c r="AD150" s="31"/>
      <c r="AE150" s="31"/>
      <c r="AF150" s="31"/>
      <c r="AG150" s="31"/>
      <c r="AH150" s="28"/>
      <c r="AI150" s="360"/>
      <c r="AJ150" s="28"/>
      <c r="AK150" s="28"/>
      <c r="AL150" s="28"/>
      <c r="AM150" s="28"/>
      <c r="AN150" s="28"/>
      <c r="AO150" s="28"/>
      <c r="AP150" s="28"/>
      <c r="AQ150" s="28"/>
      <c r="AR150" s="28"/>
      <c r="AS150" s="28"/>
      <c r="AT150" s="28"/>
      <c r="AU150" s="28"/>
      <c r="AV150" s="28"/>
      <c r="AW150" s="28"/>
      <c r="AX150" s="28"/>
      <c r="AY150" s="28"/>
      <c r="AZ150" s="28"/>
      <c r="BA150" s="28"/>
      <c r="BB150" s="28"/>
      <c r="BC150" s="28"/>
    </row>
    <row r="151" ht="11.25" customHeight="1">
      <c r="A151" s="557"/>
      <c r="B151" s="558"/>
      <c r="C151" s="558"/>
      <c r="D151" s="360"/>
      <c r="E151" s="31"/>
      <c r="F151" s="10"/>
      <c r="G151" s="360"/>
      <c r="H151" s="360"/>
      <c r="I151" s="360"/>
      <c r="J151" s="360"/>
      <c r="K151" s="360"/>
      <c r="L151" s="558"/>
      <c r="M151" s="558"/>
      <c r="N151" s="558"/>
      <c r="O151" s="784"/>
      <c r="P151" s="785"/>
      <c r="Q151" s="785"/>
      <c r="R151" s="560"/>
      <c r="S151" s="560"/>
      <c r="T151" s="28"/>
      <c r="U151" s="28"/>
      <c r="V151" s="28"/>
      <c r="W151" s="558"/>
      <c r="X151" s="558"/>
      <c r="Y151" s="558"/>
      <c r="Z151" s="561"/>
      <c r="AA151" s="28"/>
      <c r="AB151" s="360"/>
      <c r="AC151" s="360"/>
      <c r="AD151" s="31"/>
      <c r="AE151" s="31"/>
      <c r="AF151" s="31"/>
      <c r="AG151" s="31"/>
      <c r="AH151" s="28"/>
      <c r="AI151" s="360"/>
      <c r="AJ151" s="28"/>
      <c r="AK151" s="28"/>
      <c r="AL151" s="28"/>
      <c r="AM151" s="28"/>
      <c r="AN151" s="28"/>
      <c r="AO151" s="28"/>
      <c r="AP151" s="28"/>
      <c r="AQ151" s="28"/>
      <c r="AR151" s="28"/>
      <c r="AS151" s="28"/>
      <c r="AT151" s="28"/>
      <c r="AU151" s="28"/>
      <c r="AV151" s="28"/>
      <c r="AW151" s="28"/>
      <c r="AX151" s="28"/>
      <c r="AY151" s="28"/>
      <c r="AZ151" s="28"/>
      <c r="BA151" s="28"/>
      <c r="BB151" s="28"/>
      <c r="BC151" s="28"/>
    </row>
    <row r="152" ht="11.25" customHeight="1">
      <c r="A152" s="557"/>
      <c r="B152" s="558"/>
      <c r="C152" s="558"/>
      <c r="D152" s="360"/>
      <c r="E152" s="31"/>
      <c r="F152" s="10"/>
      <c r="G152" s="360"/>
      <c r="H152" s="360"/>
      <c r="I152" s="360"/>
      <c r="J152" s="360"/>
      <c r="K152" s="360"/>
      <c r="L152" s="558"/>
      <c r="M152" s="558"/>
      <c r="N152" s="558"/>
      <c r="O152" s="784"/>
      <c r="P152" s="785"/>
      <c r="Q152" s="785"/>
      <c r="R152" s="560"/>
      <c r="S152" s="560"/>
      <c r="T152" s="28"/>
      <c r="U152" s="28"/>
      <c r="V152" s="28"/>
      <c r="W152" s="558"/>
      <c r="X152" s="558"/>
      <c r="Y152" s="558"/>
      <c r="Z152" s="561"/>
      <c r="AA152" s="28"/>
      <c r="AB152" s="360"/>
      <c r="AC152" s="360"/>
      <c r="AD152" s="31"/>
      <c r="AE152" s="31"/>
      <c r="AF152" s="31"/>
      <c r="AG152" s="31"/>
      <c r="AH152" s="28"/>
      <c r="AI152" s="360"/>
      <c r="AJ152" s="28"/>
      <c r="AK152" s="28"/>
      <c r="AL152" s="28"/>
      <c r="AM152" s="28"/>
      <c r="AN152" s="28"/>
      <c r="AO152" s="28"/>
      <c r="AP152" s="28"/>
      <c r="AQ152" s="28"/>
      <c r="AR152" s="28"/>
      <c r="AS152" s="28"/>
      <c r="AT152" s="28"/>
      <c r="AU152" s="28"/>
      <c r="AV152" s="28"/>
      <c r="AW152" s="28"/>
      <c r="AX152" s="28"/>
      <c r="AY152" s="28"/>
      <c r="AZ152" s="28"/>
      <c r="BA152" s="28"/>
      <c r="BB152" s="28"/>
      <c r="BC152" s="28"/>
    </row>
    <row r="153" ht="11.25" customHeight="1">
      <c r="A153" s="557"/>
      <c r="B153" s="558"/>
      <c r="C153" s="558"/>
      <c r="D153" s="360"/>
      <c r="E153" s="31"/>
      <c r="F153" s="10"/>
      <c r="G153" s="360"/>
      <c r="H153" s="360"/>
      <c r="I153" s="360"/>
      <c r="J153" s="360"/>
      <c r="K153" s="360"/>
      <c r="L153" s="558"/>
      <c r="M153" s="558"/>
      <c r="N153" s="558"/>
      <c r="O153" s="784"/>
      <c r="P153" s="785"/>
      <c r="Q153" s="785"/>
      <c r="R153" s="560"/>
      <c r="S153" s="560"/>
      <c r="T153" s="28"/>
      <c r="U153" s="28"/>
      <c r="V153" s="28"/>
      <c r="W153" s="558"/>
      <c r="X153" s="558"/>
      <c r="Y153" s="558"/>
      <c r="Z153" s="561"/>
      <c r="AA153" s="28"/>
      <c r="AB153" s="360"/>
      <c r="AC153" s="360"/>
      <c r="AD153" s="31"/>
      <c r="AE153" s="31"/>
      <c r="AF153" s="31"/>
      <c r="AG153" s="31"/>
      <c r="AH153" s="28"/>
      <c r="AI153" s="360"/>
      <c r="AJ153" s="28"/>
      <c r="AK153" s="28"/>
      <c r="AL153" s="28"/>
      <c r="AM153" s="28"/>
      <c r="AN153" s="28"/>
      <c r="AO153" s="28"/>
      <c r="AP153" s="28"/>
      <c r="AQ153" s="28"/>
      <c r="AR153" s="28"/>
      <c r="AS153" s="28"/>
      <c r="AT153" s="28"/>
      <c r="AU153" s="28"/>
      <c r="AV153" s="28"/>
      <c r="AW153" s="28"/>
      <c r="AX153" s="28"/>
      <c r="AY153" s="28"/>
      <c r="AZ153" s="28"/>
      <c r="BA153" s="28"/>
      <c r="BB153" s="28"/>
      <c r="BC153" s="28"/>
    </row>
    <row r="154" ht="11.25" customHeight="1">
      <c r="A154" s="557"/>
      <c r="B154" s="558"/>
      <c r="C154" s="558"/>
      <c r="D154" s="360"/>
      <c r="E154" s="31"/>
      <c r="F154" s="10"/>
      <c r="G154" s="360"/>
      <c r="H154" s="360"/>
      <c r="I154" s="360"/>
      <c r="J154" s="360"/>
      <c r="K154" s="360"/>
      <c r="L154" s="558"/>
      <c r="M154" s="558"/>
      <c r="N154" s="558"/>
      <c r="O154" s="784"/>
      <c r="P154" s="785"/>
      <c r="Q154" s="785"/>
      <c r="R154" s="560"/>
      <c r="S154" s="560"/>
      <c r="T154" s="28"/>
      <c r="U154" s="28"/>
      <c r="V154" s="28"/>
      <c r="W154" s="558"/>
      <c r="X154" s="558"/>
      <c r="Y154" s="558"/>
      <c r="Z154" s="561"/>
      <c r="AA154" s="28"/>
      <c r="AB154" s="360"/>
      <c r="AC154" s="360"/>
      <c r="AD154" s="31"/>
      <c r="AE154" s="31"/>
      <c r="AF154" s="31"/>
      <c r="AG154" s="31"/>
      <c r="AH154" s="28"/>
      <c r="AI154" s="360"/>
      <c r="AJ154" s="28"/>
      <c r="AK154" s="28"/>
      <c r="AL154" s="28"/>
      <c r="AM154" s="28"/>
      <c r="AN154" s="28"/>
      <c r="AO154" s="28"/>
      <c r="AP154" s="28"/>
      <c r="AQ154" s="28"/>
      <c r="AR154" s="28"/>
      <c r="AS154" s="28"/>
      <c r="AT154" s="28"/>
      <c r="AU154" s="28"/>
      <c r="AV154" s="28"/>
      <c r="AW154" s="28"/>
      <c r="AX154" s="28"/>
      <c r="AY154" s="28"/>
      <c r="AZ154" s="28"/>
      <c r="BA154" s="28"/>
      <c r="BB154" s="28"/>
      <c r="BC154" s="28"/>
    </row>
    <row r="155" ht="11.25" customHeight="1">
      <c r="A155" s="557"/>
      <c r="B155" s="558"/>
      <c r="C155" s="558"/>
      <c r="D155" s="360"/>
      <c r="E155" s="31"/>
      <c r="F155" s="10"/>
      <c r="G155" s="360"/>
      <c r="H155" s="360"/>
      <c r="I155" s="360"/>
      <c r="J155" s="360"/>
      <c r="K155" s="360"/>
      <c r="L155" s="558"/>
      <c r="M155" s="558"/>
      <c r="N155" s="558"/>
      <c r="O155" s="784"/>
      <c r="P155" s="785"/>
      <c r="Q155" s="785"/>
      <c r="R155" s="560"/>
      <c r="S155" s="560"/>
      <c r="T155" s="28"/>
      <c r="U155" s="28"/>
      <c r="V155" s="28"/>
      <c r="W155" s="558"/>
      <c r="X155" s="558"/>
      <c r="Y155" s="558"/>
      <c r="Z155" s="561"/>
      <c r="AA155" s="28"/>
      <c r="AB155" s="360"/>
      <c r="AC155" s="360"/>
      <c r="AD155" s="31"/>
      <c r="AE155" s="31"/>
      <c r="AF155" s="31"/>
      <c r="AG155" s="31"/>
      <c r="AH155" s="28"/>
      <c r="AI155" s="360"/>
      <c r="AJ155" s="28"/>
      <c r="AK155" s="28"/>
      <c r="AL155" s="28"/>
      <c r="AM155" s="28"/>
      <c r="AN155" s="28"/>
      <c r="AO155" s="28"/>
      <c r="AP155" s="28"/>
      <c r="AQ155" s="28"/>
      <c r="AR155" s="28"/>
      <c r="AS155" s="28"/>
      <c r="AT155" s="28"/>
      <c r="AU155" s="28"/>
      <c r="AV155" s="28"/>
      <c r="AW155" s="28"/>
      <c r="AX155" s="28"/>
      <c r="AY155" s="28"/>
      <c r="AZ155" s="28"/>
      <c r="BA155" s="28"/>
      <c r="BB155" s="28"/>
      <c r="BC155" s="28"/>
    </row>
    <row r="156" ht="11.25" customHeight="1">
      <c r="A156" s="557"/>
      <c r="B156" s="558"/>
      <c r="C156" s="558"/>
      <c r="D156" s="360"/>
      <c r="E156" s="31"/>
      <c r="F156" s="10"/>
      <c r="G156" s="360"/>
      <c r="H156" s="360"/>
      <c r="I156" s="360"/>
      <c r="J156" s="360"/>
      <c r="K156" s="360"/>
      <c r="L156" s="558"/>
      <c r="M156" s="558"/>
      <c r="N156" s="558"/>
      <c r="O156" s="784"/>
      <c r="P156" s="785"/>
      <c r="Q156" s="785"/>
      <c r="R156" s="560"/>
      <c r="S156" s="560"/>
      <c r="T156" s="28"/>
      <c r="U156" s="28"/>
      <c r="V156" s="28"/>
      <c r="W156" s="558"/>
      <c r="X156" s="558"/>
      <c r="Y156" s="558"/>
      <c r="Z156" s="561"/>
      <c r="AA156" s="28"/>
      <c r="AB156" s="360"/>
      <c r="AC156" s="360"/>
      <c r="AD156" s="31"/>
      <c r="AE156" s="31"/>
      <c r="AF156" s="31"/>
      <c r="AG156" s="31"/>
      <c r="AH156" s="28"/>
      <c r="AI156" s="360"/>
      <c r="AJ156" s="28"/>
      <c r="AK156" s="28"/>
      <c r="AL156" s="28"/>
      <c r="AM156" s="28"/>
      <c r="AN156" s="28"/>
      <c r="AO156" s="28"/>
      <c r="AP156" s="28"/>
      <c r="AQ156" s="28"/>
      <c r="AR156" s="28"/>
      <c r="AS156" s="28"/>
      <c r="AT156" s="28"/>
      <c r="AU156" s="28"/>
      <c r="AV156" s="28"/>
      <c r="AW156" s="28"/>
      <c r="AX156" s="28"/>
      <c r="AY156" s="28"/>
      <c r="AZ156" s="28"/>
      <c r="BA156" s="28"/>
      <c r="BB156" s="28"/>
      <c r="BC156" s="28"/>
    </row>
    <row r="157" ht="11.25" customHeight="1">
      <c r="A157" s="557"/>
      <c r="B157" s="558"/>
      <c r="C157" s="558"/>
      <c r="D157" s="360"/>
      <c r="E157" s="31"/>
      <c r="F157" s="10"/>
      <c r="G157" s="360"/>
      <c r="H157" s="360"/>
      <c r="I157" s="360"/>
      <c r="J157" s="360"/>
      <c r="K157" s="360"/>
      <c r="L157" s="558"/>
      <c r="M157" s="558"/>
      <c r="N157" s="558"/>
      <c r="O157" s="784"/>
      <c r="P157" s="785"/>
      <c r="Q157" s="785"/>
      <c r="R157" s="560"/>
      <c r="S157" s="560"/>
      <c r="T157" s="28"/>
      <c r="U157" s="28"/>
      <c r="V157" s="28"/>
      <c r="W157" s="558"/>
      <c r="X157" s="558"/>
      <c r="Y157" s="558"/>
      <c r="Z157" s="561"/>
      <c r="AA157" s="28"/>
      <c r="AB157" s="360"/>
      <c r="AC157" s="360"/>
      <c r="AD157" s="31"/>
      <c r="AE157" s="31"/>
      <c r="AF157" s="31"/>
      <c r="AG157" s="31"/>
      <c r="AH157" s="28"/>
      <c r="AI157" s="360"/>
      <c r="AJ157" s="28"/>
      <c r="AK157" s="28"/>
      <c r="AL157" s="28"/>
      <c r="AM157" s="28"/>
      <c r="AN157" s="28"/>
      <c r="AO157" s="28"/>
      <c r="AP157" s="28"/>
      <c r="AQ157" s="28"/>
      <c r="AR157" s="28"/>
      <c r="AS157" s="28"/>
      <c r="AT157" s="28"/>
      <c r="AU157" s="28"/>
      <c r="AV157" s="28"/>
      <c r="AW157" s="28"/>
      <c r="AX157" s="28"/>
      <c r="AY157" s="28"/>
      <c r="AZ157" s="28"/>
      <c r="BA157" s="28"/>
      <c r="BB157" s="28"/>
      <c r="BC157" s="28"/>
    </row>
    <row r="158" ht="11.25" customHeight="1">
      <c r="A158" s="557"/>
      <c r="B158" s="558"/>
      <c r="C158" s="558"/>
      <c r="D158" s="360"/>
      <c r="E158" s="31"/>
      <c r="F158" s="10"/>
      <c r="G158" s="360"/>
      <c r="H158" s="360"/>
      <c r="I158" s="360"/>
      <c r="J158" s="360"/>
      <c r="K158" s="360"/>
      <c r="L158" s="558"/>
      <c r="M158" s="558"/>
      <c r="N158" s="558"/>
      <c r="O158" s="784"/>
      <c r="P158" s="785"/>
      <c r="Q158" s="785"/>
      <c r="R158" s="560"/>
      <c r="S158" s="560"/>
      <c r="T158" s="28"/>
      <c r="U158" s="28"/>
      <c r="V158" s="28"/>
      <c r="W158" s="558"/>
      <c r="X158" s="558"/>
      <c r="Y158" s="558"/>
      <c r="Z158" s="561"/>
      <c r="AA158" s="28"/>
      <c r="AB158" s="360"/>
      <c r="AC158" s="360"/>
      <c r="AD158" s="31"/>
      <c r="AE158" s="31"/>
      <c r="AF158" s="31"/>
      <c r="AG158" s="31"/>
      <c r="AH158" s="28"/>
      <c r="AI158" s="360"/>
      <c r="AJ158" s="28"/>
      <c r="AK158" s="28"/>
      <c r="AL158" s="28"/>
      <c r="AM158" s="28"/>
      <c r="AN158" s="28"/>
      <c r="AO158" s="28"/>
      <c r="AP158" s="28"/>
      <c r="AQ158" s="28"/>
      <c r="AR158" s="28"/>
      <c r="AS158" s="28"/>
      <c r="AT158" s="28"/>
      <c r="AU158" s="28"/>
      <c r="AV158" s="28"/>
      <c r="AW158" s="28"/>
      <c r="AX158" s="28"/>
      <c r="AY158" s="28"/>
      <c r="AZ158" s="28"/>
      <c r="BA158" s="28"/>
      <c r="BB158" s="28"/>
      <c r="BC158" s="28"/>
    </row>
    <row r="159" ht="11.25" customHeight="1">
      <c r="A159" s="557"/>
      <c r="B159" s="558"/>
      <c r="C159" s="558"/>
      <c r="D159" s="360"/>
      <c r="E159" s="31"/>
      <c r="F159" s="10"/>
      <c r="G159" s="360"/>
      <c r="H159" s="360"/>
      <c r="I159" s="360"/>
      <c r="J159" s="360"/>
      <c r="K159" s="360"/>
      <c r="L159" s="558"/>
      <c r="M159" s="558"/>
      <c r="N159" s="558"/>
      <c r="O159" s="784"/>
      <c r="P159" s="785"/>
      <c r="Q159" s="785"/>
      <c r="R159" s="560"/>
      <c r="S159" s="560"/>
      <c r="T159" s="28"/>
      <c r="U159" s="28"/>
      <c r="V159" s="28"/>
      <c r="W159" s="558"/>
      <c r="X159" s="558"/>
      <c r="Y159" s="558"/>
      <c r="Z159" s="561"/>
      <c r="AA159" s="28"/>
      <c r="AB159" s="360"/>
      <c r="AC159" s="360"/>
      <c r="AD159" s="31"/>
      <c r="AE159" s="31"/>
      <c r="AF159" s="31"/>
      <c r="AG159" s="31"/>
      <c r="AH159" s="28"/>
      <c r="AI159" s="360"/>
      <c r="AJ159" s="28"/>
      <c r="AK159" s="28"/>
      <c r="AL159" s="28"/>
      <c r="AM159" s="28"/>
      <c r="AN159" s="28"/>
      <c r="AO159" s="28"/>
      <c r="AP159" s="28"/>
      <c r="AQ159" s="28"/>
      <c r="AR159" s="28"/>
      <c r="AS159" s="28"/>
      <c r="AT159" s="28"/>
      <c r="AU159" s="28"/>
      <c r="AV159" s="28"/>
      <c r="AW159" s="28"/>
      <c r="AX159" s="28"/>
      <c r="AY159" s="28"/>
      <c r="AZ159" s="28"/>
      <c r="BA159" s="28"/>
      <c r="BB159" s="28"/>
      <c r="BC159" s="28"/>
    </row>
    <row r="160" ht="11.25" customHeight="1">
      <c r="A160" s="557"/>
      <c r="B160" s="558"/>
      <c r="C160" s="558"/>
      <c r="D160" s="360"/>
      <c r="E160" s="31"/>
      <c r="F160" s="10"/>
      <c r="G160" s="360"/>
      <c r="H160" s="360"/>
      <c r="I160" s="360"/>
      <c r="J160" s="360"/>
      <c r="K160" s="360"/>
      <c r="L160" s="558"/>
      <c r="M160" s="558"/>
      <c r="N160" s="558"/>
      <c r="O160" s="784"/>
      <c r="P160" s="785"/>
      <c r="Q160" s="785"/>
      <c r="R160" s="560"/>
      <c r="S160" s="560"/>
      <c r="T160" s="28"/>
      <c r="U160" s="28"/>
      <c r="V160" s="28"/>
      <c r="W160" s="558"/>
      <c r="X160" s="558"/>
      <c r="Y160" s="558"/>
      <c r="Z160" s="561"/>
      <c r="AA160" s="28"/>
      <c r="AB160" s="360"/>
      <c r="AC160" s="360"/>
      <c r="AD160" s="31"/>
      <c r="AE160" s="31"/>
      <c r="AF160" s="31"/>
      <c r="AG160" s="31"/>
      <c r="AH160" s="28"/>
      <c r="AI160" s="360"/>
      <c r="AJ160" s="28"/>
      <c r="AK160" s="28"/>
      <c r="AL160" s="28"/>
      <c r="AM160" s="28"/>
      <c r="AN160" s="28"/>
      <c r="AO160" s="28"/>
      <c r="AP160" s="28"/>
      <c r="AQ160" s="28"/>
      <c r="AR160" s="28"/>
      <c r="AS160" s="28"/>
      <c r="AT160" s="28"/>
      <c r="AU160" s="28"/>
      <c r="AV160" s="28"/>
      <c r="AW160" s="28"/>
      <c r="AX160" s="28"/>
      <c r="AY160" s="28"/>
      <c r="AZ160" s="28"/>
      <c r="BA160" s="28"/>
      <c r="BB160" s="28"/>
      <c r="BC160" s="28"/>
    </row>
    <row r="161" ht="11.25" customHeight="1">
      <c r="A161" s="557"/>
      <c r="B161" s="558"/>
      <c r="C161" s="558"/>
      <c r="D161" s="360"/>
      <c r="E161" s="31"/>
      <c r="F161" s="10"/>
      <c r="G161" s="360"/>
      <c r="H161" s="360"/>
      <c r="I161" s="360"/>
      <c r="J161" s="360"/>
      <c r="K161" s="360"/>
      <c r="L161" s="558"/>
      <c r="M161" s="558"/>
      <c r="N161" s="558"/>
      <c r="O161" s="784"/>
      <c r="P161" s="785"/>
      <c r="Q161" s="785"/>
      <c r="R161" s="560"/>
      <c r="S161" s="560"/>
      <c r="T161" s="28"/>
      <c r="U161" s="28"/>
      <c r="V161" s="28"/>
      <c r="W161" s="558"/>
      <c r="X161" s="558"/>
      <c r="Y161" s="558"/>
      <c r="Z161" s="561"/>
      <c r="AA161" s="28"/>
      <c r="AB161" s="360"/>
      <c r="AC161" s="360"/>
      <c r="AD161" s="31"/>
      <c r="AE161" s="31"/>
      <c r="AF161" s="31"/>
      <c r="AG161" s="31"/>
      <c r="AH161" s="28"/>
      <c r="AI161" s="360"/>
      <c r="AJ161" s="28"/>
      <c r="AK161" s="28"/>
      <c r="AL161" s="28"/>
      <c r="AM161" s="28"/>
      <c r="AN161" s="28"/>
      <c r="AO161" s="28"/>
      <c r="AP161" s="28"/>
      <c r="AQ161" s="28"/>
      <c r="AR161" s="28"/>
      <c r="AS161" s="28"/>
      <c r="AT161" s="28"/>
      <c r="AU161" s="28"/>
      <c r="AV161" s="28"/>
      <c r="AW161" s="28"/>
      <c r="AX161" s="28"/>
      <c r="AY161" s="28"/>
      <c r="AZ161" s="28"/>
      <c r="BA161" s="28"/>
      <c r="BB161" s="28"/>
      <c r="BC161" s="28"/>
    </row>
    <row r="162" ht="11.25" customHeight="1">
      <c r="A162" s="557"/>
      <c r="B162" s="558"/>
      <c r="C162" s="558"/>
      <c r="D162" s="360"/>
      <c r="E162" s="31"/>
      <c r="F162" s="10"/>
      <c r="G162" s="360"/>
      <c r="H162" s="360"/>
      <c r="I162" s="360"/>
      <c r="J162" s="360"/>
      <c r="K162" s="360"/>
      <c r="L162" s="558"/>
      <c r="M162" s="558"/>
      <c r="N162" s="558"/>
      <c r="O162" s="784"/>
      <c r="P162" s="785"/>
      <c r="Q162" s="785"/>
      <c r="R162" s="560"/>
      <c r="S162" s="560"/>
      <c r="T162" s="28"/>
      <c r="U162" s="28"/>
      <c r="V162" s="28"/>
      <c r="W162" s="558"/>
      <c r="X162" s="558"/>
      <c r="Y162" s="558"/>
      <c r="Z162" s="561"/>
      <c r="AA162" s="28"/>
      <c r="AB162" s="360"/>
      <c r="AC162" s="360"/>
      <c r="AD162" s="31"/>
      <c r="AE162" s="31"/>
      <c r="AF162" s="31"/>
      <c r="AG162" s="31"/>
      <c r="AH162" s="28"/>
      <c r="AI162" s="360"/>
      <c r="AJ162" s="28"/>
      <c r="AK162" s="28"/>
      <c r="AL162" s="28"/>
      <c r="AM162" s="28"/>
      <c r="AN162" s="28"/>
      <c r="AO162" s="28"/>
      <c r="AP162" s="28"/>
      <c r="AQ162" s="28"/>
      <c r="AR162" s="28"/>
      <c r="AS162" s="28"/>
      <c r="AT162" s="28"/>
      <c r="AU162" s="28"/>
      <c r="AV162" s="28"/>
      <c r="AW162" s="28"/>
      <c r="AX162" s="28"/>
      <c r="AY162" s="28"/>
      <c r="AZ162" s="28"/>
      <c r="BA162" s="28"/>
      <c r="BB162" s="28"/>
      <c r="BC162" s="28"/>
    </row>
    <row r="163" ht="11.25" customHeight="1">
      <c r="A163" s="557"/>
      <c r="B163" s="558"/>
      <c r="C163" s="558"/>
      <c r="D163" s="360"/>
      <c r="E163" s="31"/>
      <c r="F163" s="10"/>
      <c r="G163" s="360"/>
      <c r="H163" s="360"/>
      <c r="I163" s="360"/>
      <c r="J163" s="360"/>
      <c r="K163" s="360"/>
      <c r="L163" s="558"/>
      <c r="M163" s="558"/>
      <c r="N163" s="558"/>
      <c r="O163" s="784"/>
      <c r="P163" s="785"/>
      <c r="Q163" s="785"/>
      <c r="R163" s="560"/>
      <c r="S163" s="560"/>
      <c r="T163" s="28"/>
      <c r="U163" s="28"/>
      <c r="V163" s="28"/>
      <c r="W163" s="558"/>
      <c r="X163" s="558"/>
      <c r="Y163" s="558"/>
      <c r="Z163" s="561"/>
      <c r="AA163" s="28"/>
      <c r="AB163" s="360"/>
      <c r="AC163" s="360"/>
      <c r="AD163" s="31"/>
      <c r="AE163" s="31"/>
      <c r="AF163" s="31"/>
      <c r="AG163" s="31"/>
      <c r="AH163" s="28"/>
      <c r="AI163" s="360"/>
      <c r="AJ163" s="28"/>
      <c r="AK163" s="28"/>
      <c r="AL163" s="28"/>
      <c r="AM163" s="28"/>
      <c r="AN163" s="28"/>
      <c r="AO163" s="28"/>
      <c r="AP163" s="28"/>
      <c r="AQ163" s="28"/>
      <c r="AR163" s="28"/>
      <c r="AS163" s="28"/>
      <c r="AT163" s="28"/>
      <c r="AU163" s="28"/>
      <c r="AV163" s="28"/>
      <c r="AW163" s="28"/>
      <c r="AX163" s="28"/>
      <c r="AY163" s="28"/>
      <c r="AZ163" s="28"/>
      <c r="BA163" s="28"/>
      <c r="BB163" s="28"/>
      <c r="BC163" s="28"/>
    </row>
    <row r="164" ht="11.25" customHeight="1">
      <c r="A164" s="557"/>
      <c r="B164" s="558"/>
      <c r="C164" s="558"/>
      <c r="D164" s="360"/>
      <c r="E164" s="31"/>
      <c r="F164" s="10"/>
      <c r="G164" s="360"/>
      <c r="H164" s="360"/>
      <c r="I164" s="360"/>
      <c r="J164" s="360"/>
      <c r="K164" s="360"/>
      <c r="L164" s="558"/>
      <c r="M164" s="558"/>
      <c r="N164" s="558"/>
      <c r="O164" s="784"/>
      <c r="P164" s="785"/>
      <c r="Q164" s="785"/>
      <c r="R164" s="560"/>
      <c r="S164" s="560"/>
      <c r="T164" s="28"/>
      <c r="U164" s="28"/>
      <c r="V164" s="28"/>
      <c r="W164" s="558"/>
      <c r="X164" s="558"/>
      <c r="Y164" s="558"/>
      <c r="Z164" s="561"/>
      <c r="AA164" s="28"/>
      <c r="AB164" s="360"/>
      <c r="AC164" s="360"/>
      <c r="AD164" s="31"/>
      <c r="AE164" s="31"/>
      <c r="AF164" s="31"/>
      <c r="AG164" s="31"/>
      <c r="AH164" s="28"/>
      <c r="AI164" s="360"/>
      <c r="AJ164" s="28"/>
      <c r="AK164" s="28"/>
      <c r="AL164" s="28"/>
      <c r="AM164" s="28"/>
      <c r="AN164" s="28"/>
      <c r="AO164" s="28"/>
      <c r="AP164" s="28"/>
      <c r="AQ164" s="28"/>
      <c r="AR164" s="28"/>
      <c r="AS164" s="28"/>
      <c r="AT164" s="28"/>
      <c r="AU164" s="28"/>
      <c r="AV164" s="28"/>
      <c r="AW164" s="28"/>
      <c r="AX164" s="28"/>
      <c r="AY164" s="28"/>
      <c r="AZ164" s="28"/>
      <c r="BA164" s="28"/>
      <c r="BB164" s="28"/>
      <c r="BC164" s="28"/>
    </row>
    <row r="165" ht="11.25" customHeight="1">
      <c r="A165" s="557"/>
      <c r="B165" s="558"/>
      <c r="C165" s="558"/>
      <c r="D165" s="360"/>
      <c r="E165" s="31"/>
      <c r="F165" s="10"/>
      <c r="G165" s="360"/>
      <c r="H165" s="360"/>
      <c r="I165" s="360"/>
      <c r="J165" s="360"/>
      <c r="K165" s="360"/>
      <c r="L165" s="558"/>
      <c r="M165" s="558"/>
      <c r="N165" s="558"/>
      <c r="O165" s="784"/>
      <c r="P165" s="785"/>
      <c r="Q165" s="785"/>
      <c r="R165" s="560"/>
      <c r="S165" s="560"/>
      <c r="T165" s="28"/>
      <c r="U165" s="28"/>
      <c r="V165" s="28"/>
      <c r="W165" s="558"/>
      <c r="X165" s="558"/>
      <c r="Y165" s="558"/>
      <c r="Z165" s="561"/>
      <c r="AA165" s="28"/>
      <c r="AB165" s="360"/>
      <c r="AC165" s="360"/>
      <c r="AD165" s="31"/>
      <c r="AE165" s="31"/>
      <c r="AF165" s="31"/>
      <c r="AG165" s="31"/>
      <c r="AH165" s="28"/>
      <c r="AI165" s="360"/>
      <c r="AJ165" s="28"/>
      <c r="AK165" s="28"/>
      <c r="AL165" s="28"/>
      <c r="AM165" s="28"/>
      <c r="AN165" s="28"/>
      <c r="AO165" s="28"/>
      <c r="AP165" s="28"/>
      <c r="AQ165" s="28"/>
      <c r="AR165" s="28"/>
      <c r="AS165" s="28"/>
      <c r="AT165" s="28"/>
      <c r="AU165" s="28"/>
      <c r="AV165" s="28"/>
      <c r="AW165" s="28"/>
      <c r="AX165" s="28"/>
      <c r="AY165" s="28"/>
      <c r="AZ165" s="28"/>
      <c r="BA165" s="28"/>
      <c r="BB165" s="28"/>
      <c r="BC165" s="28"/>
    </row>
    <row r="166" ht="11.25" customHeight="1">
      <c r="A166" s="557"/>
      <c r="B166" s="558"/>
      <c r="C166" s="558"/>
      <c r="D166" s="360"/>
      <c r="E166" s="31"/>
      <c r="F166" s="10"/>
      <c r="G166" s="360"/>
      <c r="H166" s="360"/>
      <c r="I166" s="360"/>
      <c r="J166" s="360"/>
      <c r="K166" s="360"/>
      <c r="L166" s="558"/>
      <c r="M166" s="558"/>
      <c r="N166" s="558"/>
      <c r="O166" s="784"/>
      <c r="P166" s="785"/>
      <c r="Q166" s="785"/>
      <c r="R166" s="560"/>
      <c r="S166" s="560"/>
      <c r="T166" s="28"/>
      <c r="U166" s="28"/>
      <c r="V166" s="28"/>
      <c r="W166" s="558"/>
      <c r="X166" s="558"/>
      <c r="Y166" s="558"/>
      <c r="Z166" s="561"/>
      <c r="AA166" s="28"/>
      <c r="AB166" s="360"/>
      <c r="AC166" s="360"/>
      <c r="AD166" s="31"/>
      <c r="AE166" s="31"/>
      <c r="AF166" s="31"/>
      <c r="AG166" s="31"/>
      <c r="AH166" s="28"/>
      <c r="AI166" s="360"/>
      <c r="AJ166" s="28"/>
      <c r="AK166" s="28"/>
      <c r="AL166" s="28"/>
      <c r="AM166" s="28"/>
      <c r="AN166" s="28"/>
      <c r="AO166" s="28"/>
      <c r="AP166" s="28"/>
      <c r="AQ166" s="28"/>
      <c r="AR166" s="28"/>
      <c r="AS166" s="28"/>
      <c r="AT166" s="28"/>
      <c r="AU166" s="28"/>
      <c r="AV166" s="28"/>
      <c r="AW166" s="28"/>
      <c r="AX166" s="28"/>
      <c r="AY166" s="28"/>
      <c r="AZ166" s="28"/>
      <c r="BA166" s="28"/>
      <c r="BB166" s="28"/>
      <c r="BC166" s="28"/>
    </row>
    <row r="167" ht="11.25" customHeight="1">
      <c r="A167" s="557"/>
      <c r="B167" s="558"/>
      <c r="C167" s="558"/>
      <c r="D167" s="360"/>
      <c r="E167" s="31"/>
      <c r="F167" s="10"/>
      <c r="G167" s="360"/>
      <c r="H167" s="360"/>
      <c r="I167" s="360"/>
      <c r="J167" s="360"/>
      <c r="K167" s="360"/>
      <c r="L167" s="558"/>
      <c r="M167" s="558"/>
      <c r="N167" s="558"/>
      <c r="O167" s="784"/>
      <c r="P167" s="785"/>
      <c r="Q167" s="785"/>
      <c r="R167" s="560"/>
      <c r="S167" s="560"/>
      <c r="T167" s="28"/>
      <c r="U167" s="28"/>
      <c r="V167" s="28"/>
      <c r="W167" s="558"/>
      <c r="X167" s="558"/>
      <c r="Y167" s="558"/>
      <c r="Z167" s="561"/>
      <c r="AA167" s="28"/>
      <c r="AB167" s="360"/>
      <c r="AC167" s="360"/>
      <c r="AD167" s="31"/>
      <c r="AE167" s="31"/>
      <c r="AF167" s="31"/>
      <c r="AG167" s="31"/>
      <c r="AH167" s="28"/>
      <c r="AI167" s="360"/>
      <c r="AJ167" s="28"/>
      <c r="AK167" s="28"/>
      <c r="AL167" s="28"/>
      <c r="AM167" s="28"/>
      <c r="AN167" s="28"/>
      <c r="AO167" s="28"/>
      <c r="AP167" s="28"/>
      <c r="AQ167" s="28"/>
      <c r="AR167" s="28"/>
      <c r="AS167" s="28"/>
      <c r="AT167" s="28"/>
      <c r="AU167" s="28"/>
      <c r="AV167" s="28"/>
      <c r="AW167" s="28"/>
      <c r="AX167" s="28"/>
      <c r="AY167" s="28"/>
      <c r="AZ167" s="28"/>
      <c r="BA167" s="28"/>
      <c r="BB167" s="28"/>
      <c r="BC167" s="28"/>
    </row>
    <row r="168" ht="11.25" customHeight="1">
      <c r="A168" s="557"/>
      <c r="B168" s="558"/>
      <c r="C168" s="558"/>
      <c r="D168" s="360"/>
      <c r="E168" s="31"/>
      <c r="F168" s="10"/>
      <c r="G168" s="360"/>
      <c r="H168" s="360"/>
      <c r="I168" s="360"/>
      <c r="J168" s="360"/>
      <c r="K168" s="360"/>
      <c r="L168" s="558"/>
      <c r="M168" s="558"/>
      <c r="N168" s="558"/>
      <c r="O168" s="784"/>
      <c r="P168" s="785"/>
      <c r="Q168" s="785"/>
      <c r="R168" s="560"/>
      <c r="S168" s="560"/>
      <c r="T168" s="28"/>
      <c r="U168" s="28"/>
      <c r="V168" s="28"/>
      <c r="W168" s="558"/>
      <c r="X168" s="558"/>
      <c r="Y168" s="558"/>
      <c r="Z168" s="561"/>
      <c r="AA168" s="28"/>
      <c r="AB168" s="360"/>
      <c r="AC168" s="360"/>
      <c r="AD168" s="31"/>
      <c r="AE168" s="31"/>
      <c r="AF168" s="31"/>
      <c r="AG168" s="31"/>
      <c r="AH168" s="28"/>
      <c r="AI168" s="360"/>
      <c r="AJ168" s="28"/>
      <c r="AK168" s="28"/>
      <c r="AL168" s="28"/>
      <c r="AM168" s="28"/>
      <c r="AN168" s="28"/>
      <c r="AO168" s="28"/>
      <c r="AP168" s="28"/>
      <c r="AQ168" s="28"/>
      <c r="AR168" s="28"/>
      <c r="AS168" s="28"/>
      <c r="AT168" s="28"/>
      <c r="AU168" s="28"/>
      <c r="AV168" s="28"/>
      <c r="AW168" s="28"/>
      <c r="AX168" s="28"/>
      <c r="AY168" s="28"/>
      <c r="AZ168" s="28"/>
      <c r="BA168" s="28"/>
      <c r="BB168" s="28"/>
      <c r="BC168" s="28"/>
    </row>
    <row r="169" ht="11.25" customHeight="1">
      <c r="A169" s="557"/>
      <c r="B169" s="558"/>
      <c r="C169" s="558"/>
      <c r="D169" s="360"/>
      <c r="E169" s="31"/>
      <c r="F169" s="10"/>
      <c r="G169" s="360"/>
      <c r="H169" s="360"/>
      <c r="I169" s="360"/>
      <c r="J169" s="360"/>
      <c r="K169" s="360"/>
      <c r="L169" s="558"/>
      <c r="M169" s="558"/>
      <c r="N169" s="558"/>
      <c r="O169" s="784"/>
      <c r="P169" s="785"/>
      <c r="Q169" s="785"/>
      <c r="R169" s="560"/>
      <c r="S169" s="560"/>
      <c r="T169" s="28"/>
      <c r="U169" s="28"/>
      <c r="V169" s="28"/>
      <c r="W169" s="558"/>
      <c r="X169" s="558"/>
      <c r="Y169" s="558"/>
      <c r="Z169" s="561"/>
      <c r="AA169" s="28"/>
      <c r="AB169" s="360"/>
      <c r="AC169" s="360"/>
      <c r="AD169" s="31"/>
      <c r="AE169" s="31"/>
      <c r="AF169" s="31"/>
      <c r="AG169" s="31"/>
      <c r="AH169" s="28"/>
      <c r="AI169" s="360"/>
      <c r="AJ169" s="28"/>
      <c r="AK169" s="28"/>
      <c r="AL169" s="28"/>
      <c r="AM169" s="28"/>
      <c r="AN169" s="28"/>
      <c r="AO169" s="28"/>
      <c r="AP169" s="28"/>
      <c r="AQ169" s="28"/>
      <c r="AR169" s="28"/>
      <c r="AS169" s="28"/>
      <c r="AT169" s="28"/>
      <c r="AU169" s="28"/>
      <c r="AV169" s="28"/>
      <c r="AW169" s="28"/>
      <c r="AX169" s="28"/>
      <c r="AY169" s="28"/>
      <c r="AZ169" s="28"/>
      <c r="BA169" s="28"/>
      <c r="BB169" s="28"/>
      <c r="BC169" s="28"/>
    </row>
    <row r="170" ht="11.25" customHeight="1">
      <c r="A170" s="557"/>
      <c r="B170" s="558"/>
      <c r="C170" s="558"/>
      <c r="D170" s="360"/>
      <c r="E170" s="31"/>
      <c r="F170" s="10"/>
      <c r="G170" s="360"/>
      <c r="H170" s="360"/>
      <c r="I170" s="360"/>
      <c r="J170" s="360"/>
      <c r="K170" s="360"/>
      <c r="L170" s="558"/>
      <c r="M170" s="558"/>
      <c r="N170" s="558"/>
      <c r="O170" s="784"/>
      <c r="P170" s="785"/>
      <c r="Q170" s="785"/>
      <c r="R170" s="560"/>
      <c r="S170" s="560"/>
      <c r="T170" s="28"/>
      <c r="U170" s="28"/>
      <c r="V170" s="28"/>
      <c r="W170" s="558"/>
      <c r="X170" s="558"/>
      <c r="Y170" s="558"/>
      <c r="Z170" s="561"/>
      <c r="AA170" s="28"/>
      <c r="AB170" s="360"/>
      <c r="AC170" s="360"/>
      <c r="AD170" s="31"/>
      <c r="AE170" s="31"/>
      <c r="AF170" s="31"/>
      <c r="AG170" s="31"/>
      <c r="AH170" s="28"/>
      <c r="AI170" s="360"/>
      <c r="AJ170" s="28"/>
      <c r="AK170" s="28"/>
      <c r="AL170" s="28"/>
      <c r="AM170" s="28"/>
      <c r="AN170" s="28"/>
      <c r="AO170" s="28"/>
      <c r="AP170" s="28"/>
      <c r="AQ170" s="28"/>
      <c r="AR170" s="28"/>
      <c r="AS170" s="28"/>
      <c r="AT170" s="28"/>
      <c r="AU170" s="28"/>
      <c r="AV170" s="28"/>
      <c r="AW170" s="28"/>
      <c r="AX170" s="28"/>
      <c r="AY170" s="28"/>
      <c r="AZ170" s="28"/>
      <c r="BA170" s="28"/>
      <c r="BB170" s="28"/>
      <c r="BC170" s="28"/>
    </row>
    <row r="171" ht="11.25" customHeight="1">
      <c r="A171" s="557"/>
      <c r="B171" s="558"/>
      <c r="C171" s="558"/>
      <c r="D171" s="360"/>
      <c r="E171" s="31"/>
      <c r="F171" s="10"/>
      <c r="G171" s="360"/>
      <c r="H171" s="360"/>
      <c r="I171" s="360"/>
      <c r="J171" s="360"/>
      <c r="K171" s="360"/>
      <c r="L171" s="558"/>
      <c r="M171" s="558"/>
      <c r="N171" s="558"/>
      <c r="O171" s="784"/>
      <c r="P171" s="785"/>
      <c r="Q171" s="785"/>
      <c r="R171" s="560"/>
      <c r="S171" s="560"/>
      <c r="T171" s="28"/>
      <c r="U171" s="28"/>
      <c r="V171" s="28"/>
      <c r="W171" s="558"/>
      <c r="X171" s="558"/>
      <c r="Y171" s="558"/>
      <c r="Z171" s="561"/>
      <c r="AA171" s="28"/>
      <c r="AB171" s="360"/>
      <c r="AC171" s="360"/>
      <c r="AD171" s="31"/>
      <c r="AE171" s="31"/>
      <c r="AF171" s="31"/>
      <c r="AG171" s="31"/>
      <c r="AH171" s="28"/>
      <c r="AI171" s="360"/>
      <c r="AJ171" s="28"/>
      <c r="AK171" s="28"/>
      <c r="AL171" s="28"/>
      <c r="AM171" s="28"/>
      <c r="AN171" s="28"/>
      <c r="AO171" s="28"/>
      <c r="AP171" s="28"/>
      <c r="AQ171" s="28"/>
      <c r="AR171" s="28"/>
      <c r="AS171" s="28"/>
      <c r="AT171" s="28"/>
      <c r="AU171" s="28"/>
      <c r="AV171" s="28"/>
      <c r="AW171" s="28"/>
      <c r="AX171" s="28"/>
      <c r="AY171" s="28"/>
      <c r="AZ171" s="28"/>
      <c r="BA171" s="28"/>
      <c r="BB171" s="28"/>
      <c r="BC171" s="28"/>
    </row>
    <row r="172" ht="11.25" customHeight="1">
      <c r="A172" s="557"/>
      <c r="B172" s="558"/>
      <c r="C172" s="558"/>
      <c r="D172" s="360"/>
      <c r="E172" s="31"/>
      <c r="F172" s="10"/>
      <c r="G172" s="360"/>
      <c r="H172" s="360"/>
      <c r="I172" s="360"/>
      <c r="J172" s="360"/>
      <c r="K172" s="360"/>
      <c r="L172" s="558"/>
      <c r="M172" s="558"/>
      <c r="N172" s="558"/>
      <c r="O172" s="784"/>
      <c r="P172" s="785"/>
      <c r="Q172" s="785"/>
      <c r="R172" s="560"/>
      <c r="S172" s="560"/>
      <c r="T172" s="28"/>
      <c r="U172" s="28"/>
      <c r="V172" s="28"/>
      <c r="W172" s="558"/>
      <c r="X172" s="558"/>
      <c r="Y172" s="558"/>
      <c r="Z172" s="561"/>
      <c r="AA172" s="28"/>
      <c r="AB172" s="360"/>
      <c r="AC172" s="360"/>
      <c r="AD172" s="31"/>
      <c r="AE172" s="31"/>
      <c r="AF172" s="31"/>
      <c r="AG172" s="31"/>
      <c r="AH172" s="28"/>
      <c r="AI172" s="360"/>
      <c r="AJ172" s="28"/>
      <c r="AK172" s="28"/>
      <c r="AL172" s="28"/>
      <c r="AM172" s="28"/>
      <c r="AN172" s="28"/>
      <c r="AO172" s="28"/>
      <c r="AP172" s="28"/>
      <c r="AQ172" s="28"/>
      <c r="AR172" s="28"/>
      <c r="AS172" s="28"/>
      <c r="AT172" s="28"/>
      <c r="AU172" s="28"/>
      <c r="AV172" s="28"/>
      <c r="AW172" s="28"/>
      <c r="AX172" s="28"/>
      <c r="AY172" s="28"/>
      <c r="AZ172" s="28"/>
      <c r="BA172" s="28"/>
      <c r="BB172" s="28"/>
      <c r="BC172" s="28"/>
    </row>
    <row r="173" ht="11.25" customHeight="1">
      <c r="A173" s="557"/>
      <c r="B173" s="558"/>
      <c r="C173" s="558"/>
      <c r="D173" s="360"/>
      <c r="E173" s="31"/>
      <c r="F173" s="10"/>
      <c r="G173" s="360"/>
      <c r="H173" s="360"/>
      <c r="I173" s="360"/>
      <c r="J173" s="360"/>
      <c r="K173" s="360"/>
      <c r="L173" s="558"/>
      <c r="M173" s="558"/>
      <c r="N173" s="558"/>
      <c r="O173" s="784"/>
      <c r="P173" s="785"/>
      <c r="Q173" s="785"/>
      <c r="R173" s="560"/>
      <c r="S173" s="560"/>
      <c r="T173" s="28"/>
      <c r="U173" s="28"/>
      <c r="V173" s="28"/>
      <c r="W173" s="558"/>
      <c r="X173" s="558"/>
      <c r="Y173" s="558"/>
      <c r="Z173" s="561"/>
      <c r="AA173" s="28"/>
      <c r="AB173" s="360"/>
      <c r="AC173" s="360"/>
      <c r="AD173" s="31"/>
      <c r="AE173" s="31"/>
      <c r="AF173" s="31"/>
      <c r="AG173" s="31"/>
      <c r="AH173" s="28"/>
      <c r="AI173" s="360"/>
      <c r="AJ173" s="28"/>
      <c r="AK173" s="28"/>
      <c r="AL173" s="28"/>
      <c r="AM173" s="28"/>
      <c r="AN173" s="28"/>
      <c r="AO173" s="28"/>
      <c r="AP173" s="28"/>
      <c r="AQ173" s="28"/>
      <c r="AR173" s="28"/>
      <c r="AS173" s="28"/>
      <c r="AT173" s="28"/>
      <c r="AU173" s="28"/>
      <c r="AV173" s="28"/>
      <c r="AW173" s="28"/>
      <c r="AX173" s="28"/>
      <c r="AY173" s="28"/>
      <c r="AZ173" s="28"/>
      <c r="BA173" s="28"/>
      <c r="BB173" s="28"/>
      <c r="BC173" s="28"/>
    </row>
    <row r="174" ht="11.25" customHeight="1">
      <c r="A174" s="557"/>
      <c r="B174" s="558"/>
      <c r="C174" s="558"/>
      <c r="D174" s="360"/>
      <c r="E174" s="31"/>
      <c r="F174" s="10"/>
      <c r="G174" s="360"/>
      <c r="H174" s="360"/>
      <c r="I174" s="360"/>
      <c r="J174" s="360"/>
      <c r="K174" s="360"/>
      <c r="L174" s="558"/>
      <c r="M174" s="558"/>
      <c r="N174" s="558"/>
      <c r="O174" s="784"/>
      <c r="P174" s="785"/>
      <c r="Q174" s="785"/>
      <c r="R174" s="560"/>
      <c r="S174" s="560"/>
      <c r="T174" s="28"/>
      <c r="U174" s="28"/>
      <c r="V174" s="28"/>
      <c r="W174" s="558"/>
      <c r="X174" s="558"/>
      <c r="Y174" s="558"/>
      <c r="Z174" s="561"/>
      <c r="AA174" s="28"/>
      <c r="AB174" s="360"/>
      <c r="AC174" s="360"/>
      <c r="AD174" s="31"/>
      <c r="AE174" s="31"/>
      <c r="AF174" s="31"/>
      <c r="AG174" s="31"/>
      <c r="AH174" s="28"/>
      <c r="AI174" s="360"/>
      <c r="AJ174" s="28"/>
      <c r="AK174" s="28"/>
      <c r="AL174" s="28"/>
      <c r="AM174" s="28"/>
      <c r="AN174" s="28"/>
      <c r="AO174" s="28"/>
      <c r="AP174" s="28"/>
      <c r="AQ174" s="28"/>
      <c r="AR174" s="28"/>
      <c r="AS174" s="28"/>
      <c r="AT174" s="28"/>
      <c r="AU174" s="28"/>
      <c r="AV174" s="28"/>
      <c r="AW174" s="28"/>
      <c r="AX174" s="28"/>
      <c r="AY174" s="28"/>
      <c r="AZ174" s="28"/>
      <c r="BA174" s="28"/>
      <c r="BB174" s="28"/>
      <c r="BC174" s="28"/>
    </row>
    <row r="175" ht="11.25" customHeight="1">
      <c r="A175" s="557"/>
      <c r="B175" s="558"/>
      <c r="C175" s="558"/>
      <c r="D175" s="360"/>
      <c r="E175" s="31"/>
      <c r="F175" s="10"/>
      <c r="G175" s="360"/>
      <c r="H175" s="360"/>
      <c r="I175" s="360"/>
      <c r="J175" s="360"/>
      <c r="K175" s="360"/>
      <c r="L175" s="558"/>
      <c r="M175" s="558"/>
      <c r="N175" s="558"/>
      <c r="O175" s="784"/>
      <c r="P175" s="785"/>
      <c r="Q175" s="785"/>
      <c r="R175" s="560"/>
      <c r="S175" s="560"/>
      <c r="T175" s="28"/>
      <c r="U175" s="28"/>
      <c r="V175" s="28"/>
      <c r="W175" s="558"/>
      <c r="X175" s="558"/>
      <c r="Y175" s="558"/>
      <c r="Z175" s="561"/>
      <c r="AA175" s="28"/>
      <c r="AB175" s="360"/>
      <c r="AC175" s="360"/>
      <c r="AD175" s="31"/>
      <c r="AE175" s="31"/>
      <c r="AF175" s="31"/>
      <c r="AG175" s="31"/>
      <c r="AH175" s="28"/>
      <c r="AI175" s="360"/>
      <c r="AJ175" s="28"/>
      <c r="AK175" s="28"/>
      <c r="AL175" s="28"/>
      <c r="AM175" s="28"/>
      <c r="AN175" s="28"/>
      <c r="AO175" s="28"/>
      <c r="AP175" s="28"/>
      <c r="AQ175" s="28"/>
      <c r="AR175" s="28"/>
      <c r="AS175" s="28"/>
      <c r="AT175" s="28"/>
      <c r="AU175" s="28"/>
      <c r="AV175" s="28"/>
      <c r="AW175" s="28"/>
      <c r="AX175" s="28"/>
      <c r="AY175" s="28"/>
      <c r="AZ175" s="28"/>
      <c r="BA175" s="28"/>
      <c r="BB175" s="28"/>
      <c r="BC175" s="28"/>
    </row>
    <row r="176" ht="11.25" customHeight="1">
      <c r="A176" s="557"/>
      <c r="B176" s="558"/>
      <c r="C176" s="558"/>
      <c r="D176" s="360"/>
      <c r="E176" s="31"/>
      <c r="F176" s="10"/>
      <c r="G176" s="360"/>
      <c r="H176" s="360"/>
      <c r="I176" s="360"/>
      <c r="J176" s="360"/>
      <c r="K176" s="360"/>
      <c r="L176" s="558"/>
      <c r="M176" s="558"/>
      <c r="N176" s="558"/>
      <c r="O176" s="784"/>
      <c r="P176" s="785"/>
      <c r="Q176" s="785"/>
      <c r="R176" s="560"/>
      <c r="S176" s="560"/>
      <c r="T176" s="28"/>
      <c r="U176" s="28"/>
      <c r="V176" s="28"/>
      <c r="W176" s="558"/>
      <c r="X176" s="558"/>
      <c r="Y176" s="558"/>
      <c r="Z176" s="561"/>
      <c r="AA176" s="28"/>
      <c r="AB176" s="360"/>
      <c r="AC176" s="360"/>
      <c r="AD176" s="31"/>
      <c r="AE176" s="31"/>
      <c r="AF176" s="31"/>
      <c r="AG176" s="31"/>
      <c r="AH176" s="28"/>
      <c r="AI176" s="360"/>
      <c r="AJ176" s="28"/>
      <c r="AK176" s="28"/>
      <c r="AL176" s="28"/>
      <c r="AM176" s="28"/>
      <c r="AN176" s="28"/>
      <c r="AO176" s="28"/>
      <c r="AP176" s="28"/>
      <c r="AQ176" s="28"/>
      <c r="AR176" s="28"/>
      <c r="AS176" s="28"/>
      <c r="AT176" s="28"/>
      <c r="AU176" s="28"/>
      <c r="AV176" s="28"/>
      <c r="AW176" s="28"/>
      <c r="AX176" s="28"/>
      <c r="AY176" s="28"/>
      <c r="AZ176" s="28"/>
      <c r="BA176" s="28"/>
      <c r="BB176" s="28"/>
      <c r="BC176" s="28"/>
    </row>
    <row r="177" ht="11.25" customHeight="1">
      <c r="A177" s="557"/>
      <c r="B177" s="558"/>
      <c r="C177" s="558"/>
      <c r="D177" s="360"/>
      <c r="E177" s="31"/>
      <c r="F177" s="10"/>
      <c r="G177" s="360"/>
      <c r="H177" s="360"/>
      <c r="I177" s="360"/>
      <c r="J177" s="360"/>
      <c r="K177" s="360"/>
      <c r="L177" s="558"/>
      <c r="M177" s="558"/>
      <c r="N177" s="558"/>
      <c r="O177" s="784"/>
      <c r="P177" s="785"/>
      <c r="Q177" s="785"/>
      <c r="R177" s="560"/>
      <c r="S177" s="560"/>
      <c r="T177" s="28"/>
      <c r="U177" s="28"/>
      <c r="V177" s="28"/>
      <c r="W177" s="558"/>
      <c r="X177" s="558"/>
      <c r="Y177" s="558"/>
      <c r="Z177" s="561"/>
      <c r="AA177" s="28"/>
      <c r="AB177" s="360"/>
      <c r="AC177" s="360"/>
      <c r="AD177" s="31"/>
      <c r="AE177" s="31"/>
      <c r="AF177" s="31"/>
      <c r="AG177" s="31"/>
      <c r="AH177" s="28"/>
      <c r="AI177" s="360"/>
      <c r="AJ177" s="28"/>
      <c r="AK177" s="28"/>
      <c r="AL177" s="28"/>
      <c r="AM177" s="28"/>
      <c r="AN177" s="28"/>
      <c r="AO177" s="28"/>
      <c r="AP177" s="28"/>
      <c r="AQ177" s="28"/>
      <c r="AR177" s="28"/>
      <c r="AS177" s="28"/>
      <c r="AT177" s="28"/>
      <c r="AU177" s="28"/>
      <c r="AV177" s="28"/>
      <c r="AW177" s="28"/>
      <c r="AX177" s="28"/>
      <c r="AY177" s="28"/>
      <c r="AZ177" s="28"/>
      <c r="BA177" s="28"/>
      <c r="BB177" s="28"/>
      <c r="BC177" s="28"/>
    </row>
    <row r="178" ht="11.25" customHeight="1">
      <c r="A178" s="557"/>
      <c r="B178" s="558"/>
      <c r="C178" s="558"/>
      <c r="D178" s="360"/>
      <c r="E178" s="31"/>
      <c r="F178" s="10"/>
      <c r="G178" s="360"/>
      <c r="H178" s="360"/>
      <c r="I178" s="360"/>
      <c r="J178" s="360"/>
      <c r="K178" s="360"/>
      <c r="L178" s="558"/>
      <c r="M178" s="558"/>
      <c r="N178" s="558"/>
      <c r="O178" s="784"/>
      <c r="P178" s="785"/>
      <c r="Q178" s="785"/>
      <c r="R178" s="560"/>
      <c r="S178" s="560"/>
      <c r="T178" s="28"/>
      <c r="U178" s="28"/>
      <c r="V178" s="28"/>
      <c r="W178" s="558"/>
      <c r="X178" s="558"/>
      <c r="Y178" s="558"/>
      <c r="Z178" s="561"/>
      <c r="AA178" s="28"/>
      <c r="AB178" s="360"/>
      <c r="AC178" s="360"/>
      <c r="AD178" s="31"/>
      <c r="AE178" s="31"/>
      <c r="AF178" s="31"/>
      <c r="AG178" s="31"/>
      <c r="AH178" s="28"/>
      <c r="AI178" s="360"/>
      <c r="AJ178" s="28"/>
      <c r="AK178" s="28"/>
      <c r="AL178" s="28"/>
      <c r="AM178" s="28"/>
      <c r="AN178" s="28"/>
      <c r="AO178" s="28"/>
      <c r="AP178" s="28"/>
      <c r="AQ178" s="28"/>
      <c r="AR178" s="28"/>
      <c r="AS178" s="28"/>
      <c r="AT178" s="28"/>
      <c r="AU178" s="28"/>
      <c r="AV178" s="28"/>
      <c r="AW178" s="28"/>
      <c r="AX178" s="28"/>
      <c r="AY178" s="28"/>
      <c r="AZ178" s="28"/>
      <c r="BA178" s="28"/>
      <c r="BB178" s="28"/>
      <c r="BC178" s="28"/>
    </row>
    <row r="179" ht="11.25" customHeight="1">
      <c r="A179" s="557"/>
      <c r="B179" s="558"/>
      <c r="C179" s="558"/>
      <c r="D179" s="360"/>
      <c r="E179" s="31"/>
      <c r="F179" s="10"/>
      <c r="G179" s="360"/>
      <c r="H179" s="360"/>
      <c r="I179" s="360"/>
      <c r="J179" s="360"/>
      <c r="K179" s="360"/>
      <c r="L179" s="558"/>
      <c r="M179" s="558"/>
      <c r="N179" s="558"/>
      <c r="O179" s="784"/>
      <c r="P179" s="785"/>
      <c r="Q179" s="785"/>
      <c r="R179" s="560"/>
      <c r="S179" s="560"/>
      <c r="T179" s="28"/>
      <c r="U179" s="28"/>
      <c r="V179" s="28"/>
      <c r="W179" s="558"/>
      <c r="X179" s="558"/>
      <c r="Y179" s="558"/>
      <c r="Z179" s="561"/>
      <c r="AA179" s="28"/>
      <c r="AB179" s="360"/>
      <c r="AC179" s="360"/>
      <c r="AD179" s="31"/>
      <c r="AE179" s="31"/>
      <c r="AF179" s="31"/>
      <c r="AG179" s="31"/>
      <c r="AH179" s="28"/>
      <c r="AI179" s="360"/>
      <c r="AJ179" s="28"/>
      <c r="AK179" s="28"/>
      <c r="AL179" s="28"/>
      <c r="AM179" s="28"/>
      <c r="AN179" s="28"/>
      <c r="AO179" s="28"/>
      <c r="AP179" s="28"/>
      <c r="AQ179" s="28"/>
      <c r="AR179" s="28"/>
      <c r="AS179" s="28"/>
      <c r="AT179" s="28"/>
      <c r="AU179" s="28"/>
      <c r="AV179" s="28"/>
      <c r="AW179" s="28"/>
      <c r="AX179" s="28"/>
      <c r="AY179" s="28"/>
      <c r="AZ179" s="28"/>
      <c r="BA179" s="28"/>
      <c r="BB179" s="28"/>
      <c r="BC179" s="28"/>
    </row>
    <row r="180" ht="11.25" customHeight="1">
      <c r="A180" s="557"/>
      <c r="B180" s="558"/>
      <c r="C180" s="558"/>
      <c r="D180" s="360"/>
      <c r="E180" s="31"/>
      <c r="F180" s="10"/>
      <c r="G180" s="360"/>
      <c r="H180" s="360"/>
      <c r="I180" s="360"/>
      <c r="J180" s="360"/>
      <c r="K180" s="360"/>
      <c r="L180" s="558"/>
      <c r="M180" s="558"/>
      <c r="N180" s="558"/>
      <c r="O180" s="784"/>
      <c r="P180" s="785"/>
      <c r="Q180" s="785"/>
      <c r="R180" s="560"/>
      <c r="S180" s="560"/>
      <c r="T180" s="28"/>
      <c r="U180" s="28"/>
      <c r="V180" s="28"/>
      <c r="W180" s="558"/>
      <c r="X180" s="558"/>
      <c r="Y180" s="558"/>
      <c r="Z180" s="561"/>
      <c r="AA180" s="28"/>
      <c r="AB180" s="360"/>
      <c r="AC180" s="360"/>
      <c r="AD180" s="31"/>
      <c r="AE180" s="31"/>
      <c r="AF180" s="31"/>
      <c r="AG180" s="31"/>
      <c r="AH180" s="28"/>
      <c r="AI180" s="360"/>
      <c r="AJ180" s="28"/>
      <c r="AK180" s="28"/>
      <c r="AL180" s="28"/>
      <c r="AM180" s="28"/>
      <c r="AN180" s="28"/>
      <c r="AO180" s="28"/>
      <c r="AP180" s="28"/>
      <c r="AQ180" s="28"/>
      <c r="AR180" s="28"/>
      <c r="AS180" s="28"/>
      <c r="AT180" s="28"/>
      <c r="AU180" s="28"/>
      <c r="AV180" s="28"/>
      <c r="AW180" s="28"/>
      <c r="AX180" s="28"/>
      <c r="AY180" s="28"/>
      <c r="AZ180" s="28"/>
      <c r="BA180" s="28"/>
      <c r="BB180" s="28"/>
      <c r="BC180" s="28"/>
    </row>
    <row r="181" ht="11.25" customHeight="1">
      <c r="A181" s="557"/>
      <c r="B181" s="558"/>
      <c r="C181" s="558"/>
      <c r="D181" s="360"/>
      <c r="E181" s="31"/>
      <c r="F181" s="10"/>
      <c r="G181" s="360"/>
      <c r="H181" s="360"/>
      <c r="I181" s="360"/>
      <c r="J181" s="360"/>
      <c r="K181" s="360"/>
      <c r="L181" s="558"/>
      <c r="M181" s="558"/>
      <c r="N181" s="558"/>
      <c r="O181" s="784"/>
      <c r="P181" s="785"/>
      <c r="Q181" s="785"/>
      <c r="R181" s="560"/>
      <c r="S181" s="560"/>
      <c r="T181" s="28"/>
      <c r="U181" s="28"/>
      <c r="V181" s="28"/>
      <c r="W181" s="558"/>
      <c r="X181" s="558"/>
      <c r="Y181" s="558"/>
      <c r="Z181" s="561"/>
      <c r="AA181" s="28"/>
      <c r="AB181" s="360"/>
      <c r="AC181" s="360"/>
      <c r="AD181" s="31"/>
      <c r="AE181" s="31"/>
      <c r="AF181" s="31"/>
      <c r="AG181" s="31"/>
      <c r="AH181" s="28"/>
      <c r="AI181" s="360"/>
      <c r="AJ181" s="28"/>
      <c r="AK181" s="28"/>
      <c r="AL181" s="28"/>
      <c r="AM181" s="28"/>
      <c r="AN181" s="28"/>
      <c r="AO181" s="28"/>
      <c r="AP181" s="28"/>
      <c r="AQ181" s="28"/>
      <c r="AR181" s="28"/>
      <c r="AS181" s="28"/>
      <c r="AT181" s="28"/>
      <c r="AU181" s="28"/>
      <c r="AV181" s="28"/>
      <c r="AW181" s="28"/>
      <c r="AX181" s="28"/>
      <c r="AY181" s="28"/>
      <c r="AZ181" s="28"/>
      <c r="BA181" s="28"/>
      <c r="BB181" s="28"/>
      <c r="BC181" s="28"/>
    </row>
    <row r="182" ht="11.25" customHeight="1">
      <c r="A182" s="557"/>
      <c r="B182" s="558"/>
      <c r="C182" s="558"/>
      <c r="D182" s="360"/>
      <c r="E182" s="31"/>
      <c r="F182" s="10"/>
      <c r="G182" s="360"/>
      <c r="H182" s="360"/>
      <c r="I182" s="360"/>
      <c r="J182" s="360"/>
      <c r="K182" s="360"/>
      <c r="L182" s="558"/>
      <c r="M182" s="558"/>
      <c r="N182" s="558"/>
      <c r="O182" s="784"/>
      <c r="P182" s="785"/>
      <c r="Q182" s="785"/>
      <c r="R182" s="560"/>
      <c r="S182" s="560"/>
      <c r="T182" s="28"/>
      <c r="U182" s="28"/>
      <c r="V182" s="28"/>
      <c r="W182" s="558"/>
      <c r="X182" s="558"/>
      <c r="Y182" s="558"/>
      <c r="Z182" s="561"/>
      <c r="AA182" s="28"/>
      <c r="AB182" s="360"/>
      <c r="AC182" s="360"/>
      <c r="AD182" s="31"/>
      <c r="AE182" s="31"/>
      <c r="AF182" s="31"/>
      <c r="AG182" s="31"/>
      <c r="AH182" s="28"/>
      <c r="AI182" s="360"/>
      <c r="AJ182" s="28"/>
      <c r="AK182" s="28"/>
      <c r="AL182" s="28"/>
      <c r="AM182" s="28"/>
      <c r="AN182" s="28"/>
      <c r="AO182" s="28"/>
      <c r="AP182" s="28"/>
      <c r="AQ182" s="28"/>
      <c r="AR182" s="28"/>
      <c r="AS182" s="28"/>
      <c r="AT182" s="28"/>
      <c r="AU182" s="28"/>
      <c r="AV182" s="28"/>
      <c r="AW182" s="28"/>
      <c r="AX182" s="28"/>
      <c r="AY182" s="28"/>
      <c r="AZ182" s="28"/>
      <c r="BA182" s="28"/>
      <c r="BB182" s="28"/>
      <c r="BC182" s="28"/>
    </row>
    <row r="183" ht="11.25" customHeight="1">
      <c r="A183" s="557"/>
      <c r="B183" s="558"/>
      <c r="C183" s="558"/>
      <c r="D183" s="360"/>
      <c r="E183" s="31"/>
      <c r="F183" s="10"/>
      <c r="G183" s="360"/>
      <c r="H183" s="360"/>
      <c r="I183" s="360"/>
      <c r="J183" s="360"/>
      <c r="K183" s="360"/>
      <c r="L183" s="558"/>
      <c r="M183" s="558"/>
      <c r="N183" s="558"/>
      <c r="O183" s="784"/>
      <c r="P183" s="785"/>
      <c r="Q183" s="785"/>
      <c r="R183" s="560"/>
      <c r="S183" s="560"/>
      <c r="T183" s="28"/>
      <c r="U183" s="28"/>
      <c r="V183" s="28"/>
      <c r="W183" s="558"/>
      <c r="X183" s="558"/>
      <c r="Y183" s="558"/>
      <c r="Z183" s="561"/>
      <c r="AA183" s="28"/>
      <c r="AB183" s="360"/>
      <c r="AC183" s="360"/>
      <c r="AD183" s="31"/>
      <c r="AE183" s="31"/>
      <c r="AF183" s="31"/>
      <c r="AG183" s="31"/>
      <c r="AH183" s="28"/>
      <c r="AI183" s="360"/>
      <c r="AJ183" s="28"/>
      <c r="AK183" s="28"/>
      <c r="AL183" s="28"/>
      <c r="AM183" s="28"/>
      <c r="AN183" s="28"/>
      <c r="AO183" s="28"/>
      <c r="AP183" s="28"/>
      <c r="AQ183" s="28"/>
      <c r="AR183" s="28"/>
      <c r="AS183" s="28"/>
      <c r="AT183" s="28"/>
      <c r="AU183" s="28"/>
      <c r="AV183" s="28"/>
      <c r="AW183" s="28"/>
      <c r="AX183" s="28"/>
      <c r="AY183" s="28"/>
      <c r="AZ183" s="28"/>
      <c r="BA183" s="28"/>
      <c r="BB183" s="28"/>
      <c r="BC183" s="28"/>
    </row>
    <row r="184" ht="11.25" customHeight="1">
      <c r="A184" s="557"/>
      <c r="B184" s="558"/>
      <c r="C184" s="558"/>
      <c r="D184" s="360"/>
      <c r="E184" s="31"/>
      <c r="F184" s="10"/>
      <c r="G184" s="360"/>
      <c r="H184" s="360"/>
      <c r="I184" s="360"/>
      <c r="J184" s="360"/>
      <c r="K184" s="360"/>
      <c r="L184" s="558"/>
      <c r="M184" s="558"/>
      <c r="N184" s="558"/>
      <c r="O184" s="784"/>
      <c r="P184" s="785"/>
      <c r="Q184" s="785"/>
      <c r="R184" s="560"/>
      <c r="S184" s="560"/>
      <c r="T184" s="28"/>
      <c r="U184" s="28"/>
      <c r="V184" s="28"/>
      <c r="W184" s="558"/>
      <c r="X184" s="558"/>
      <c r="Y184" s="558"/>
      <c r="Z184" s="561"/>
      <c r="AA184" s="28"/>
      <c r="AB184" s="360"/>
      <c r="AC184" s="360"/>
      <c r="AD184" s="31"/>
      <c r="AE184" s="31"/>
      <c r="AF184" s="31"/>
      <c r="AG184" s="31"/>
      <c r="AH184" s="28"/>
      <c r="AI184" s="360"/>
      <c r="AJ184" s="28"/>
      <c r="AK184" s="28"/>
      <c r="AL184" s="28"/>
      <c r="AM184" s="28"/>
      <c r="AN184" s="28"/>
      <c r="AO184" s="28"/>
      <c r="AP184" s="28"/>
      <c r="AQ184" s="28"/>
      <c r="AR184" s="28"/>
      <c r="AS184" s="28"/>
      <c r="AT184" s="28"/>
      <c r="AU184" s="28"/>
      <c r="AV184" s="28"/>
      <c r="AW184" s="28"/>
      <c r="AX184" s="28"/>
      <c r="AY184" s="28"/>
      <c r="AZ184" s="28"/>
      <c r="BA184" s="28"/>
      <c r="BB184" s="28"/>
      <c r="BC184" s="28"/>
    </row>
    <row r="185" ht="11.25" customHeight="1">
      <c r="A185" s="557"/>
      <c r="B185" s="558"/>
      <c r="C185" s="558"/>
      <c r="D185" s="360"/>
      <c r="E185" s="31"/>
      <c r="F185" s="10"/>
      <c r="G185" s="360"/>
      <c r="H185" s="360"/>
      <c r="I185" s="360"/>
      <c r="J185" s="360"/>
      <c r="K185" s="360"/>
      <c r="L185" s="558"/>
      <c r="M185" s="558"/>
      <c r="N185" s="558"/>
      <c r="O185" s="784"/>
      <c r="P185" s="785"/>
      <c r="Q185" s="785"/>
      <c r="R185" s="560"/>
      <c r="S185" s="560"/>
      <c r="T185" s="28"/>
      <c r="U185" s="28"/>
      <c r="V185" s="28"/>
      <c r="W185" s="558"/>
      <c r="X185" s="558"/>
      <c r="Y185" s="558"/>
      <c r="Z185" s="561"/>
      <c r="AA185" s="28"/>
      <c r="AB185" s="360"/>
      <c r="AC185" s="360"/>
      <c r="AD185" s="31"/>
      <c r="AE185" s="31"/>
      <c r="AF185" s="31"/>
      <c r="AG185" s="31"/>
      <c r="AH185" s="28"/>
      <c r="AI185" s="360"/>
      <c r="AJ185" s="28"/>
      <c r="AK185" s="28"/>
      <c r="AL185" s="28"/>
      <c r="AM185" s="28"/>
      <c r="AN185" s="28"/>
      <c r="AO185" s="28"/>
      <c r="AP185" s="28"/>
      <c r="AQ185" s="28"/>
      <c r="AR185" s="28"/>
      <c r="AS185" s="28"/>
      <c r="AT185" s="28"/>
      <c r="AU185" s="28"/>
      <c r="AV185" s="28"/>
      <c r="AW185" s="28"/>
      <c r="AX185" s="28"/>
      <c r="AY185" s="28"/>
      <c r="AZ185" s="28"/>
      <c r="BA185" s="28"/>
      <c r="BB185" s="28"/>
      <c r="BC185" s="28"/>
    </row>
    <row r="186" ht="11.25" customHeight="1">
      <c r="A186" s="557"/>
      <c r="B186" s="558"/>
      <c r="C186" s="558"/>
      <c r="D186" s="360"/>
      <c r="E186" s="31"/>
      <c r="F186" s="10"/>
      <c r="G186" s="360"/>
      <c r="H186" s="360"/>
      <c r="I186" s="360"/>
      <c r="J186" s="360"/>
      <c r="K186" s="360"/>
      <c r="L186" s="558"/>
      <c r="M186" s="558"/>
      <c r="N186" s="558"/>
      <c r="O186" s="784"/>
      <c r="P186" s="785"/>
      <c r="Q186" s="785"/>
      <c r="R186" s="560"/>
      <c r="S186" s="560"/>
      <c r="T186" s="28"/>
      <c r="U186" s="28"/>
      <c r="V186" s="28"/>
      <c r="W186" s="558"/>
      <c r="X186" s="558"/>
      <c r="Y186" s="558"/>
      <c r="Z186" s="561"/>
      <c r="AA186" s="28"/>
      <c r="AB186" s="360"/>
      <c r="AC186" s="360"/>
      <c r="AD186" s="31"/>
      <c r="AE186" s="31"/>
      <c r="AF186" s="31"/>
      <c r="AG186" s="31"/>
      <c r="AH186" s="28"/>
      <c r="AI186" s="360"/>
      <c r="AJ186" s="28"/>
      <c r="AK186" s="28"/>
      <c r="AL186" s="28"/>
      <c r="AM186" s="28"/>
      <c r="AN186" s="28"/>
      <c r="AO186" s="28"/>
      <c r="AP186" s="28"/>
      <c r="AQ186" s="28"/>
      <c r="AR186" s="28"/>
      <c r="AS186" s="28"/>
      <c r="AT186" s="28"/>
      <c r="AU186" s="28"/>
      <c r="AV186" s="28"/>
      <c r="AW186" s="28"/>
      <c r="AX186" s="28"/>
      <c r="AY186" s="28"/>
      <c r="AZ186" s="28"/>
      <c r="BA186" s="28"/>
      <c r="BB186" s="28"/>
      <c r="BC186" s="28"/>
    </row>
    <row r="187" ht="11.25" customHeight="1">
      <c r="A187" s="557"/>
      <c r="B187" s="558"/>
      <c r="C187" s="558"/>
      <c r="D187" s="360"/>
      <c r="E187" s="31"/>
      <c r="F187" s="10"/>
      <c r="G187" s="360"/>
      <c r="H187" s="360"/>
      <c r="I187" s="360"/>
      <c r="J187" s="360"/>
      <c r="K187" s="360"/>
      <c r="L187" s="558"/>
      <c r="M187" s="558"/>
      <c r="N187" s="558"/>
      <c r="O187" s="784"/>
      <c r="P187" s="785"/>
      <c r="Q187" s="785"/>
      <c r="R187" s="560"/>
      <c r="S187" s="560"/>
      <c r="T187" s="28"/>
      <c r="U187" s="28"/>
      <c r="V187" s="28"/>
      <c r="W187" s="558"/>
      <c r="X187" s="558"/>
      <c r="Y187" s="558"/>
      <c r="Z187" s="561"/>
      <c r="AA187" s="28"/>
      <c r="AB187" s="360"/>
      <c r="AC187" s="360"/>
      <c r="AD187" s="31"/>
      <c r="AE187" s="31"/>
      <c r="AF187" s="31"/>
      <c r="AG187" s="31"/>
      <c r="AH187" s="28"/>
      <c r="AI187" s="360"/>
      <c r="AJ187" s="28"/>
      <c r="AK187" s="28"/>
      <c r="AL187" s="28"/>
      <c r="AM187" s="28"/>
      <c r="AN187" s="28"/>
      <c r="AO187" s="28"/>
      <c r="AP187" s="28"/>
      <c r="AQ187" s="28"/>
      <c r="AR187" s="28"/>
      <c r="AS187" s="28"/>
      <c r="AT187" s="28"/>
      <c r="AU187" s="28"/>
      <c r="AV187" s="28"/>
      <c r="AW187" s="28"/>
      <c r="AX187" s="28"/>
      <c r="AY187" s="28"/>
      <c r="AZ187" s="28"/>
      <c r="BA187" s="28"/>
      <c r="BB187" s="28"/>
      <c r="BC187" s="28"/>
    </row>
    <row r="188" ht="11.25" customHeight="1">
      <c r="A188" s="557"/>
      <c r="B188" s="558"/>
      <c r="C188" s="558"/>
      <c r="D188" s="360"/>
      <c r="E188" s="31"/>
      <c r="F188" s="10"/>
      <c r="G188" s="360"/>
      <c r="H188" s="360"/>
      <c r="I188" s="360"/>
      <c r="J188" s="360"/>
      <c r="K188" s="360"/>
      <c r="L188" s="558"/>
      <c r="M188" s="558"/>
      <c r="N188" s="558"/>
      <c r="O188" s="784"/>
      <c r="P188" s="785"/>
      <c r="Q188" s="785"/>
      <c r="R188" s="560"/>
      <c r="S188" s="560"/>
      <c r="T188" s="28"/>
      <c r="U188" s="28"/>
      <c r="V188" s="28"/>
      <c r="W188" s="558"/>
      <c r="X188" s="558"/>
      <c r="Y188" s="558"/>
      <c r="Z188" s="561"/>
      <c r="AA188" s="28"/>
      <c r="AB188" s="360"/>
      <c r="AC188" s="360"/>
      <c r="AD188" s="31"/>
      <c r="AE188" s="31"/>
      <c r="AF188" s="31"/>
      <c r="AG188" s="31"/>
      <c r="AH188" s="28"/>
      <c r="AI188" s="360"/>
      <c r="AJ188" s="28"/>
      <c r="AK188" s="28"/>
      <c r="AL188" s="28"/>
      <c r="AM188" s="28"/>
      <c r="AN188" s="28"/>
      <c r="AO188" s="28"/>
      <c r="AP188" s="28"/>
      <c r="AQ188" s="28"/>
      <c r="AR188" s="28"/>
      <c r="AS188" s="28"/>
      <c r="AT188" s="28"/>
      <c r="AU188" s="28"/>
      <c r="AV188" s="28"/>
      <c r="AW188" s="28"/>
      <c r="AX188" s="28"/>
      <c r="AY188" s="28"/>
      <c r="AZ188" s="28"/>
      <c r="BA188" s="28"/>
      <c r="BB188" s="28"/>
      <c r="BC188" s="28"/>
    </row>
    <row r="189" ht="11.25" customHeight="1">
      <c r="A189" s="557"/>
      <c r="B189" s="558"/>
      <c r="C189" s="558"/>
      <c r="D189" s="360"/>
      <c r="E189" s="31"/>
      <c r="F189" s="10"/>
      <c r="G189" s="360"/>
      <c r="H189" s="360"/>
      <c r="I189" s="360"/>
      <c r="J189" s="360"/>
      <c r="K189" s="360"/>
      <c r="L189" s="558"/>
      <c r="M189" s="558"/>
      <c r="N189" s="558"/>
      <c r="O189" s="784"/>
      <c r="P189" s="785"/>
      <c r="Q189" s="785"/>
      <c r="R189" s="560"/>
      <c r="S189" s="560"/>
      <c r="T189" s="28"/>
      <c r="U189" s="28"/>
      <c r="V189" s="28"/>
      <c r="W189" s="558"/>
      <c r="X189" s="558"/>
      <c r="Y189" s="558"/>
      <c r="Z189" s="561"/>
      <c r="AA189" s="28"/>
      <c r="AB189" s="360"/>
      <c r="AC189" s="360"/>
      <c r="AD189" s="31"/>
      <c r="AE189" s="31"/>
      <c r="AF189" s="31"/>
      <c r="AG189" s="31"/>
      <c r="AH189" s="28"/>
      <c r="AI189" s="360"/>
      <c r="AJ189" s="28"/>
      <c r="AK189" s="28"/>
      <c r="AL189" s="28"/>
      <c r="AM189" s="28"/>
      <c r="AN189" s="28"/>
      <c r="AO189" s="28"/>
      <c r="AP189" s="28"/>
      <c r="AQ189" s="28"/>
      <c r="AR189" s="28"/>
      <c r="AS189" s="28"/>
      <c r="AT189" s="28"/>
      <c r="AU189" s="28"/>
      <c r="AV189" s="28"/>
      <c r="AW189" s="28"/>
      <c r="AX189" s="28"/>
      <c r="AY189" s="28"/>
      <c r="AZ189" s="28"/>
      <c r="BA189" s="28"/>
      <c r="BB189" s="28"/>
      <c r="BC189" s="28"/>
    </row>
    <row r="190" ht="11.25" customHeight="1">
      <c r="A190" s="557"/>
      <c r="B190" s="558"/>
      <c r="C190" s="558"/>
      <c r="D190" s="360"/>
      <c r="E190" s="31"/>
      <c r="F190" s="10"/>
      <c r="G190" s="360"/>
      <c r="H190" s="360"/>
      <c r="I190" s="360"/>
      <c r="J190" s="360"/>
      <c r="K190" s="360"/>
      <c r="L190" s="558"/>
      <c r="M190" s="558"/>
      <c r="N190" s="558"/>
      <c r="O190" s="784"/>
      <c r="P190" s="785"/>
      <c r="Q190" s="785"/>
      <c r="R190" s="560"/>
      <c r="S190" s="560"/>
      <c r="T190" s="28"/>
      <c r="U190" s="28"/>
      <c r="V190" s="28"/>
      <c r="W190" s="558"/>
      <c r="X190" s="558"/>
      <c r="Y190" s="558"/>
      <c r="Z190" s="561"/>
      <c r="AA190" s="28"/>
      <c r="AB190" s="360"/>
      <c r="AC190" s="360"/>
      <c r="AD190" s="31"/>
      <c r="AE190" s="31"/>
      <c r="AF190" s="31"/>
      <c r="AG190" s="31"/>
      <c r="AH190" s="28"/>
      <c r="AI190" s="360"/>
      <c r="AJ190" s="28"/>
      <c r="AK190" s="28"/>
      <c r="AL190" s="28"/>
      <c r="AM190" s="28"/>
      <c r="AN190" s="28"/>
      <c r="AO190" s="28"/>
      <c r="AP190" s="28"/>
      <c r="AQ190" s="28"/>
      <c r="AR190" s="28"/>
      <c r="AS190" s="28"/>
      <c r="AT190" s="28"/>
      <c r="AU190" s="28"/>
      <c r="AV190" s="28"/>
      <c r="AW190" s="28"/>
      <c r="AX190" s="28"/>
      <c r="AY190" s="28"/>
      <c r="AZ190" s="28"/>
      <c r="BA190" s="28"/>
      <c r="BB190" s="28"/>
      <c r="BC190" s="28"/>
    </row>
    <row r="191" ht="11.25" customHeight="1">
      <c r="A191" s="557"/>
      <c r="B191" s="558"/>
      <c r="C191" s="558"/>
      <c r="D191" s="360"/>
      <c r="E191" s="31"/>
      <c r="F191" s="10"/>
      <c r="G191" s="360"/>
      <c r="H191" s="360"/>
      <c r="I191" s="360"/>
      <c r="J191" s="360"/>
      <c r="K191" s="360"/>
      <c r="L191" s="558"/>
      <c r="M191" s="558"/>
      <c r="N191" s="558"/>
      <c r="O191" s="784"/>
      <c r="P191" s="785"/>
      <c r="Q191" s="785"/>
      <c r="R191" s="560"/>
      <c r="S191" s="560"/>
      <c r="T191" s="28"/>
      <c r="U191" s="28"/>
      <c r="V191" s="28"/>
      <c r="W191" s="558"/>
      <c r="X191" s="558"/>
      <c r="Y191" s="558"/>
      <c r="Z191" s="561"/>
      <c r="AA191" s="28"/>
      <c r="AB191" s="360"/>
      <c r="AC191" s="360"/>
      <c r="AD191" s="31"/>
      <c r="AE191" s="31"/>
      <c r="AF191" s="31"/>
      <c r="AG191" s="31"/>
      <c r="AH191" s="28"/>
      <c r="AI191" s="360"/>
      <c r="AJ191" s="28"/>
      <c r="AK191" s="28"/>
      <c r="AL191" s="28"/>
      <c r="AM191" s="28"/>
      <c r="AN191" s="28"/>
      <c r="AO191" s="28"/>
      <c r="AP191" s="28"/>
      <c r="AQ191" s="28"/>
      <c r="AR191" s="28"/>
      <c r="AS191" s="28"/>
      <c r="AT191" s="28"/>
      <c r="AU191" s="28"/>
      <c r="AV191" s="28"/>
      <c r="AW191" s="28"/>
      <c r="AX191" s="28"/>
      <c r="AY191" s="28"/>
      <c r="AZ191" s="28"/>
      <c r="BA191" s="28"/>
      <c r="BB191" s="28"/>
      <c r="BC191" s="28"/>
    </row>
    <row r="192" ht="11.25" customHeight="1">
      <c r="A192" s="557"/>
      <c r="B192" s="558"/>
      <c r="C192" s="558"/>
      <c r="D192" s="360"/>
      <c r="E192" s="31"/>
      <c r="F192" s="10"/>
      <c r="G192" s="360"/>
      <c r="H192" s="360"/>
      <c r="I192" s="360"/>
      <c r="J192" s="360"/>
      <c r="K192" s="360"/>
      <c r="L192" s="558"/>
      <c r="M192" s="558"/>
      <c r="N192" s="558"/>
      <c r="O192" s="784"/>
      <c r="P192" s="785"/>
      <c r="Q192" s="785"/>
      <c r="R192" s="560"/>
      <c r="S192" s="560"/>
      <c r="T192" s="28"/>
      <c r="U192" s="28"/>
      <c r="V192" s="28"/>
      <c r="W192" s="558"/>
      <c r="X192" s="558"/>
      <c r="Y192" s="558"/>
      <c r="Z192" s="561"/>
      <c r="AA192" s="28"/>
      <c r="AB192" s="360"/>
      <c r="AC192" s="360"/>
      <c r="AD192" s="31"/>
      <c r="AE192" s="31"/>
      <c r="AF192" s="31"/>
      <c r="AG192" s="31"/>
      <c r="AH192" s="28"/>
      <c r="AI192" s="360"/>
      <c r="AJ192" s="28"/>
      <c r="AK192" s="28"/>
      <c r="AL192" s="28"/>
      <c r="AM192" s="28"/>
      <c r="AN192" s="28"/>
      <c r="AO192" s="28"/>
      <c r="AP192" s="28"/>
      <c r="AQ192" s="28"/>
      <c r="AR192" s="28"/>
      <c r="AS192" s="28"/>
      <c r="AT192" s="28"/>
      <c r="AU192" s="28"/>
      <c r="AV192" s="28"/>
      <c r="AW192" s="28"/>
      <c r="AX192" s="28"/>
      <c r="AY192" s="28"/>
      <c r="AZ192" s="28"/>
      <c r="BA192" s="28"/>
      <c r="BB192" s="28"/>
      <c r="BC192" s="28"/>
    </row>
    <row r="193" ht="11.25" customHeight="1">
      <c r="A193" s="557"/>
      <c r="B193" s="558"/>
      <c r="C193" s="558"/>
      <c r="D193" s="360"/>
      <c r="E193" s="31"/>
      <c r="F193" s="10"/>
      <c r="G193" s="360"/>
      <c r="H193" s="360"/>
      <c r="I193" s="360"/>
      <c r="J193" s="360"/>
      <c r="K193" s="360"/>
      <c r="L193" s="558"/>
      <c r="M193" s="558"/>
      <c r="N193" s="558"/>
      <c r="O193" s="784"/>
      <c r="P193" s="785"/>
      <c r="Q193" s="785"/>
      <c r="R193" s="560"/>
      <c r="S193" s="560"/>
      <c r="T193" s="28"/>
      <c r="U193" s="28"/>
      <c r="V193" s="28"/>
      <c r="W193" s="558"/>
      <c r="X193" s="558"/>
      <c r="Y193" s="558"/>
      <c r="Z193" s="561"/>
      <c r="AA193" s="28"/>
      <c r="AB193" s="360"/>
      <c r="AC193" s="360"/>
      <c r="AD193" s="31"/>
      <c r="AE193" s="31"/>
      <c r="AF193" s="31"/>
      <c r="AG193" s="31"/>
      <c r="AH193" s="28"/>
      <c r="AI193" s="360"/>
      <c r="AJ193" s="28"/>
      <c r="AK193" s="28"/>
      <c r="AL193" s="28"/>
      <c r="AM193" s="28"/>
      <c r="AN193" s="28"/>
      <c r="AO193" s="28"/>
      <c r="AP193" s="28"/>
      <c r="AQ193" s="28"/>
      <c r="AR193" s="28"/>
      <c r="AS193" s="28"/>
      <c r="AT193" s="28"/>
      <c r="AU193" s="28"/>
      <c r="AV193" s="28"/>
      <c r="AW193" s="28"/>
      <c r="AX193" s="28"/>
      <c r="AY193" s="28"/>
      <c r="AZ193" s="28"/>
      <c r="BA193" s="28"/>
      <c r="BB193" s="28"/>
      <c r="BC193" s="28"/>
    </row>
    <row r="194" ht="11.25" customHeight="1">
      <c r="A194" s="557"/>
      <c r="B194" s="558"/>
      <c r="C194" s="558"/>
      <c r="D194" s="360"/>
      <c r="E194" s="31"/>
      <c r="F194" s="10"/>
      <c r="G194" s="360"/>
      <c r="H194" s="360"/>
      <c r="I194" s="360"/>
      <c r="J194" s="360"/>
      <c r="K194" s="360"/>
      <c r="L194" s="558"/>
      <c r="M194" s="558"/>
      <c r="N194" s="558"/>
      <c r="O194" s="784"/>
      <c r="P194" s="785"/>
      <c r="Q194" s="785"/>
      <c r="R194" s="560"/>
      <c r="S194" s="560"/>
      <c r="T194" s="28"/>
      <c r="U194" s="28"/>
      <c r="V194" s="28"/>
      <c r="W194" s="558"/>
      <c r="X194" s="558"/>
      <c r="Y194" s="558"/>
      <c r="Z194" s="561"/>
      <c r="AA194" s="28"/>
      <c r="AB194" s="360"/>
      <c r="AC194" s="360"/>
      <c r="AD194" s="31"/>
      <c r="AE194" s="31"/>
      <c r="AF194" s="31"/>
      <c r="AG194" s="31"/>
      <c r="AH194" s="28"/>
      <c r="AI194" s="360"/>
      <c r="AJ194" s="28"/>
      <c r="AK194" s="28"/>
      <c r="AL194" s="28"/>
      <c r="AM194" s="28"/>
      <c r="AN194" s="28"/>
      <c r="AO194" s="28"/>
      <c r="AP194" s="28"/>
      <c r="AQ194" s="28"/>
      <c r="AR194" s="28"/>
      <c r="AS194" s="28"/>
      <c r="AT194" s="28"/>
      <c r="AU194" s="28"/>
      <c r="AV194" s="28"/>
      <c r="AW194" s="28"/>
      <c r="AX194" s="28"/>
      <c r="AY194" s="28"/>
      <c r="AZ194" s="28"/>
      <c r="BA194" s="28"/>
      <c r="BB194" s="28"/>
      <c r="BC194" s="28"/>
    </row>
    <row r="195" ht="11.25" customHeight="1">
      <c r="A195" s="557"/>
      <c r="B195" s="558"/>
      <c r="C195" s="558"/>
      <c r="D195" s="360"/>
      <c r="E195" s="31"/>
      <c r="F195" s="10"/>
      <c r="G195" s="360"/>
      <c r="H195" s="360"/>
      <c r="I195" s="360"/>
      <c r="J195" s="360"/>
      <c r="K195" s="360"/>
      <c r="L195" s="558"/>
      <c r="M195" s="558"/>
      <c r="N195" s="558"/>
      <c r="O195" s="784"/>
      <c r="P195" s="785"/>
      <c r="Q195" s="785"/>
      <c r="R195" s="560"/>
      <c r="S195" s="560"/>
      <c r="T195" s="28"/>
      <c r="U195" s="28"/>
      <c r="V195" s="28"/>
      <c r="W195" s="558"/>
      <c r="X195" s="558"/>
      <c r="Y195" s="558"/>
      <c r="Z195" s="561"/>
      <c r="AA195" s="28"/>
      <c r="AB195" s="360"/>
      <c r="AC195" s="360"/>
      <c r="AD195" s="31"/>
      <c r="AE195" s="31"/>
      <c r="AF195" s="31"/>
      <c r="AG195" s="31"/>
      <c r="AH195" s="28"/>
      <c r="AI195" s="360"/>
      <c r="AJ195" s="28"/>
      <c r="AK195" s="28"/>
      <c r="AL195" s="28"/>
      <c r="AM195" s="28"/>
      <c r="AN195" s="28"/>
      <c r="AO195" s="28"/>
      <c r="AP195" s="28"/>
      <c r="AQ195" s="28"/>
      <c r="AR195" s="28"/>
      <c r="AS195" s="28"/>
      <c r="AT195" s="28"/>
      <c r="AU195" s="28"/>
      <c r="AV195" s="28"/>
      <c r="AW195" s="28"/>
      <c r="AX195" s="28"/>
      <c r="AY195" s="28"/>
      <c r="AZ195" s="28"/>
      <c r="BA195" s="28"/>
      <c r="BB195" s="28"/>
      <c r="BC195" s="28"/>
    </row>
    <row r="196" ht="11.25" customHeight="1">
      <c r="A196" s="557"/>
      <c r="B196" s="558"/>
      <c r="C196" s="558"/>
      <c r="D196" s="360"/>
      <c r="E196" s="31"/>
      <c r="F196" s="10"/>
      <c r="G196" s="360"/>
      <c r="H196" s="360"/>
      <c r="I196" s="360"/>
      <c r="J196" s="360"/>
      <c r="K196" s="360"/>
      <c r="L196" s="558"/>
      <c r="M196" s="558"/>
      <c r="N196" s="558"/>
      <c r="O196" s="784"/>
      <c r="P196" s="785"/>
      <c r="Q196" s="785"/>
      <c r="R196" s="560"/>
      <c r="S196" s="560"/>
      <c r="T196" s="28"/>
      <c r="U196" s="28"/>
      <c r="V196" s="28"/>
      <c r="W196" s="558"/>
      <c r="X196" s="558"/>
      <c r="Y196" s="558"/>
      <c r="Z196" s="561"/>
      <c r="AA196" s="28"/>
      <c r="AB196" s="360"/>
      <c r="AC196" s="360"/>
      <c r="AD196" s="31"/>
      <c r="AE196" s="31"/>
      <c r="AF196" s="31"/>
      <c r="AG196" s="31"/>
      <c r="AH196" s="28"/>
      <c r="AI196" s="360"/>
      <c r="AJ196" s="28"/>
      <c r="AK196" s="28"/>
      <c r="AL196" s="28"/>
      <c r="AM196" s="28"/>
      <c r="AN196" s="28"/>
      <c r="AO196" s="28"/>
      <c r="AP196" s="28"/>
      <c r="AQ196" s="28"/>
      <c r="AR196" s="28"/>
      <c r="AS196" s="28"/>
      <c r="AT196" s="28"/>
      <c r="AU196" s="28"/>
      <c r="AV196" s="28"/>
      <c r="AW196" s="28"/>
      <c r="AX196" s="28"/>
      <c r="AY196" s="28"/>
      <c r="AZ196" s="28"/>
      <c r="BA196" s="28"/>
      <c r="BB196" s="28"/>
      <c r="BC196" s="28"/>
    </row>
    <row r="197" ht="11.25" customHeight="1">
      <c r="A197" s="557"/>
      <c r="B197" s="558"/>
      <c r="C197" s="558"/>
      <c r="D197" s="360"/>
      <c r="E197" s="31"/>
      <c r="F197" s="10"/>
      <c r="G197" s="360"/>
      <c r="H197" s="360"/>
      <c r="I197" s="360"/>
      <c r="J197" s="360"/>
      <c r="K197" s="360"/>
      <c r="L197" s="558"/>
      <c r="M197" s="558"/>
      <c r="N197" s="558"/>
      <c r="O197" s="784"/>
      <c r="P197" s="785"/>
      <c r="Q197" s="785"/>
      <c r="R197" s="560"/>
      <c r="S197" s="560"/>
      <c r="T197" s="28"/>
      <c r="U197" s="28"/>
      <c r="V197" s="28"/>
      <c r="W197" s="558"/>
      <c r="X197" s="558"/>
      <c r="Y197" s="558"/>
      <c r="Z197" s="561"/>
      <c r="AA197" s="28"/>
      <c r="AB197" s="360"/>
      <c r="AC197" s="360"/>
      <c r="AD197" s="31"/>
      <c r="AE197" s="31"/>
      <c r="AF197" s="31"/>
      <c r="AG197" s="31"/>
      <c r="AH197" s="28"/>
      <c r="AI197" s="360"/>
      <c r="AJ197" s="28"/>
      <c r="AK197" s="28"/>
      <c r="AL197" s="28"/>
      <c r="AM197" s="28"/>
      <c r="AN197" s="28"/>
      <c r="AO197" s="28"/>
      <c r="AP197" s="28"/>
      <c r="AQ197" s="28"/>
      <c r="AR197" s="28"/>
      <c r="AS197" s="28"/>
      <c r="AT197" s="28"/>
      <c r="AU197" s="28"/>
      <c r="AV197" s="28"/>
      <c r="AW197" s="28"/>
      <c r="AX197" s="28"/>
      <c r="AY197" s="28"/>
      <c r="AZ197" s="28"/>
      <c r="BA197" s="28"/>
      <c r="BB197" s="28"/>
      <c r="BC197" s="28"/>
    </row>
    <row r="198" ht="11.25" customHeight="1">
      <c r="A198" s="557"/>
      <c r="B198" s="558"/>
      <c r="C198" s="558"/>
      <c r="D198" s="360"/>
      <c r="E198" s="31"/>
      <c r="F198" s="10"/>
      <c r="G198" s="360"/>
      <c r="H198" s="360"/>
      <c r="I198" s="360"/>
      <c r="J198" s="360"/>
      <c r="K198" s="360"/>
      <c r="L198" s="558"/>
      <c r="M198" s="558"/>
      <c r="N198" s="558"/>
      <c r="O198" s="784"/>
      <c r="P198" s="785"/>
      <c r="Q198" s="785"/>
      <c r="R198" s="560"/>
      <c r="S198" s="560"/>
      <c r="T198" s="28"/>
      <c r="U198" s="28"/>
      <c r="V198" s="28"/>
      <c r="W198" s="558"/>
      <c r="X198" s="558"/>
      <c r="Y198" s="558"/>
      <c r="Z198" s="561"/>
      <c r="AA198" s="28"/>
      <c r="AB198" s="360"/>
      <c r="AC198" s="360"/>
      <c r="AD198" s="31"/>
      <c r="AE198" s="31"/>
      <c r="AF198" s="31"/>
      <c r="AG198" s="31"/>
      <c r="AH198" s="28"/>
      <c r="AI198" s="360"/>
      <c r="AJ198" s="28"/>
      <c r="AK198" s="28"/>
      <c r="AL198" s="28"/>
      <c r="AM198" s="28"/>
      <c r="AN198" s="28"/>
      <c r="AO198" s="28"/>
      <c r="AP198" s="28"/>
      <c r="AQ198" s="28"/>
      <c r="AR198" s="28"/>
      <c r="AS198" s="28"/>
      <c r="AT198" s="28"/>
      <c r="AU198" s="28"/>
      <c r="AV198" s="28"/>
      <c r="AW198" s="28"/>
      <c r="AX198" s="28"/>
      <c r="AY198" s="28"/>
      <c r="AZ198" s="28"/>
      <c r="BA198" s="28"/>
      <c r="BB198" s="28"/>
      <c r="BC198" s="28"/>
    </row>
    <row r="199" ht="11.25" customHeight="1">
      <c r="A199" s="557"/>
      <c r="B199" s="558"/>
      <c r="C199" s="558"/>
      <c r="D199" s="360"/>
      <c r="E199" s="31"/>
      <c r="F199" s="10"/>
      <c r="G199" s="360"/>
      <c r="H199" s="360"/>
      <c r="I199" s="360"/>
      <c r="J199" s="360"/>
      <c r="K199" s="360"/>
      <c r="L199" s="558"/>
      <c r="M199" s="558"/>
      <c r="N199" s="558"/>
      <c r="O199" s="784"/>
      <c r="P199" s="785"/>
      <c r="Q199" s="785"/>
      <c r="R199" s="560"/>
      <c r="S199" s="560"/>
      <c r="T199" s="28"/>
      <c r="U199" s="28"/>
      <c r="V199" s="28"/>
      <c r="W199" s="558"/>
      <c r="X199" s="558"/>
      <c r="Y199" s="558"/>
      <c r="Z199" s="561"/>
      <c r="AA199" s="28"/>
      <c r="AB199" s="360"/>
      <c r="AC199" s="360"/>
      <c r="AD199" s="31"/>
      <c r="AE199" s="31"/>
      <c r="AF199" s="31"/>
      <c r="AG199" s="31"/>
      <c r="AH199" s="28"/>
      <c r="AI199" s="360"/>
      <c r="AJ199" s="28"/>
      <c r="AK199" s="28"/>
      <c r="AL199" s="28"/>
      <c r="AM199" s="28"/>
      <c r="AN199" s="28"/>
      <c r="AO199" s="28"/>
      <c r="AP199" s="28"/>
      <c r="AQ199" s="28"/>
      <c r="AR199" s="28"/>
      <c r="AS199" s="28"/>
      <c r="AT199" s="28"/>
      <c r="AU199" s="28"/>
      <c r="AV199" s="28"/>
      <c r="AW199" s="28"/>
      <c r="AX199" s="28"/>
      <c r="AY199" s="28"/>
      <c r="AZ199" s="28"/>
      <c r="BA199" s="28"/>
      <c r="BB199" s="28"/>
      <c r="BC199" s="28"/>
    </row>
    <row r="200" ht="11.25" customHeight="1">
      <c r="A200" s="557"/>
      <c r="B200" s="558"/>
      <c r="C200" s="558"/>
      <c r="D200" s="360"/>
      <c r="E200" s="31"/>
      <c r="F200" s="10"/>
      <c r="G200" s="360"/>
      <c r="H200" s="360"/>
      <c r="I200" s="360"/>
      <c r="J200" s="360"/>
      <c r="K200" s="360"/>
      <c r="L200" s="558"/>
      <c r="M200" s="558"/>
      <c r="N200" s="558"/>
      <c r="O200" s="784"/>
      <c r="P200" s="785"/>
      <c r="Q200" s="785"/>
      <c r="R200" s="560"/>
      <c r="S200" s="560"/>
      <c r="T200" s="28"/>
      <c r="U200" s="28"/>
      <c r="V200" s="28"/>
      <c r="W200" s="558"/>
      <c r="X200" s="558"/>
      <c r="Y200" s="558"/>
      <c r="Z200" s="561"/>
      <c r="AA200" s="28"/>
      <c r="AB200" s="360"/>
      <c r="AC200" s="360"/>
      <c r="AD200" s="31"/>
      <c r="AE200" s="31"/>
      <c r="AF200" s="31"/>
      <c r="AG200" s="31"/>
      <c r="AH200" s="28"/>
      <c r="AI200" s="360"/>
      <c r="AJ200" s="28"/>
      <c r="AK200" s="28"/>
      <c r="AL200" s="28"/>
      <c r="AM200" s="28"/>
      <c r="AN200" s="28"/>
      <c r="AO200" s="28"/>
      <c r="AP200" s="28"/>
      <c r="AQ200" s="28"/>
      <c r="AR200" s="28"/>
      <c r="AS200" s="28"/>
      <c r="AT200" s="28"/>
      <c r="AU200" s="28"/>
      <c r="AV200" s="28"/>
      <c r="AW200" s="28"/>
      <c r="AX200" s="28"/>
      <c r="AY200" s="28"/>
      <c r="AZ200" s="28"/>
      <c r="BA200" s="28"/>
      <c r="BB200" s="28"/>
      <c r="BC200" s="28"/>
    </row>
    <row r="201" ht="11.25" customHeight="1">
      <c r="A201" s="557"/>
      <c r="B201" s="558"/>
      <c r="C201" s="558"/>
      <c r="D201" s="360"/>
      <c r="E201" s="31"/>
      <c r="F201" s="10"/>
      <c r="G201" s="360"/>
      <c r="H201" s="360"/>
      <c r="I201" s="360"/>
      <c r="J201" s="360"/>
      <c r="K201" s="360"/>
      <c r="L201" s="558"/>
      <c r="M201" s="558"/>
      <c r="N201" s="558"/>
      <c r="O201" s="784"/>
      <c r="P201" s="785"/>
      <c r="Q201" s="785"/>
      <c r="R201" s="560"/>
      <c r="S201" s="560"/>
      <c r="T201" s="28"/>
      <c r="U201" s="28"/>
      <c r="V201" s="28"/>
      <c r="W201" s="558"/>
      <c r="X201" s="558"/>
      <c r="Y201" s="558"/>
      <c r="Z201" s="561"/>
      <c r="AA201" s="28"/>
      <c r="AB201" s="360"/>
      <c r="AC201" s="360"/>
      <c r="AD201" s="31"/>
      <c r="AE201" s="31"/>
      <c r="AF201" s="31"/>
      <c r="AG201" s="31"/>
      <c r="AH201" s="28"/>
      <c r="AI201" s="360"/>
      <c r="AJ201" s="28"/>
      <c r="AK201" s="28"/>
      <c r="AL201" s="28"/>
      <c r="AM201" s="28"/>
      <c r="AN201" s="28"/>
      <c r="AO201" s="28"/>
      <c r="AP201" s="28"/>
      <c r="AQ201" s="28"/>
      <c r="AR201" s="28"/>
      <c r="AS201" s="28"/>
      <c r="AT201" s="28"/>
      <c r="AU201" s="28"/>
      <c r="AV201" s="28"/>
      <c r="AW201" s="28"/>
      <c r="AX201" s="28"/>
      <c r="AY201" s="28"/>
      <c r="AZ201" s="28"/>
      <c r="BA201" s="28"/>
      <c r="BB201" s="28"/>
      <c r="BC201" s="28"/>
    </row>
    <row r="202" ht="11.25" customHeight="1">
      <c r="A202" s="557"/>
      <c r="B202" s="558"/>
      <c r="C202" s="558"/>
      <c r="D202" s="360"/>
      <c r="E202" s="31"/>
      <c r="F202" s="10"/>
      <c r="G202" s="360"/>
      <c r="H202" s="360"/>
      <c r="I202" s="360"/>
      <c r="J202" s="360"/>
      <c r="K202" s="360"/>
      <c r="L202" s="558"/>
      <c r="M202" s="558"/>
      <c r="N202" s="558"/>
      <c r="O202" s="784"/>
      <c r="P202" s="785"/>
      <c r="Q202" s="785"/>
      <c r="R202" s="560"/>
      <c r="S202" s="560"/>
      <c r="T202" s="28"/>
      <c r="U202" s="28"/>
      <c r="V202" s="28"/>
      <c r="W202" s="558"/>
      <c r="X202" s="558"/>
      <c r="Y202" s="558"/>
      <c r="Z202" s="561"/>
      <c r="AA202" s="28"/>
      <c r="AB202" s="360"/>
      <c r="AC202" s="360"/>
      <c r="AD202" s="31"/>
      <c r="AE202" s="31"/>
      <c r="AF202" s="31"/>
      <c r="AG202" s="31"/>
      <c r="AH202" s="28"/>
      <c r="AI202" s="360"/>
      <c r="AJ202" s="28"/>
      <c r="AK202" s="28"/>
      <c r="AL202" s="28"/>
      <c r="AM202" s="28"/>
      <c r="AN202" s="28"/>
      <c r="AO202" s="28"/>
      <c r="AP202" s="28"/>
      <c r="AQ202" s="28"/>
      <c r="AR202" s="28"/>
      <c r="AS202" s="28"/>
      <c r="AT202" s="28"/>
      <c r="AU202" s="28"/>
      <c r="AV202" s="28"/>
      <c r="AW202" s="28"/>
      <c r="AX202" s="28"/>
      <c r="AY202" s="28"/>
      <c r="AZ202" s="28"/>
      <c r="BA202" s="28"/>
      <c r="BB202" s="28"/>
      <c r="BC202" s="28"/>
    </row>
    <row r="203" ht="11.25" customHeight="1">
      <c r="A203" s="557"/>
      <c r="B203" s="558"/>
      <c r="C203" s="558"/>
      <c r="D203" s="360"/>
      <c r="E203" s="31"/>
      <c r="F203" s="10"/>
      <c r="G203" s="360"/>
      <c r="H203" s="360"/>
      <c r="I203" s="360"/>
      <c r="J203" s="360"/>
      <c r="K203" s="360"/>
      <c r="L203" s="558"/>
      <c r="M203" s="558"/>
      <c r="N203" s="558"/>
      <c r="O203" s="784"/>
      <c r="P203" s="785"/>
      <c r="Q203" s="785"/>
      <c r="R203" s="560"/>
      <c r="S203" s="560"/>
      <c r="T203" s="28"/>
      <c r="U203" s="28"/>
      <c r="V203" s="28"/>
      <c r="W203" s="558"/>
      <c r="X203" s="558"/>
      <c r="Y203" s="558"/>
      <c r="Z203" s="561"/>
      <c r="AA203" s="28"/>
      <c r="AB203" s="360"/>
      <c r="AC203" s="360"/>
      <c r="AD203" s="31"/>
      <c r="AE203" s="31"/>
      <c r="AF203" s="31"/>
      <c r="AG203" s="31"/>
      <c r="AH203" s="28"/>
      <c r="AI203" s="360"/>
      <c r="AJ203" s="28"/>
      <c r="AK203" s="28"/>
      <c r="AL203" s="28"/>
      <c r="AM203" s="28"/>
      <c r="AN203" s="28"/>
      <c r="AO203" s="28"/>
      <c r="AP203" s="28"/>
      <c r="AQ203" s="28"/>
      <c r="AR203" s="28"/>
      <c r="AS203" s="28"/>
      <c r="AT203" s="28"/>
      <c r="AU203" s="28"/>
      <c r="AV203" s="28"/>
      <c r="AW203" s="28"/>
      <c r="AX203" s="28"/>
      <c r="AY203" s="28"/>
      <c r="AZ203" s="28"/>
      <c r="BA203" s="28"/>
      <c r="BB203" s="28"/>
      <c r="BC203" s="28"/>
    </row>
    <row r="204" ht="11.25" customHeight="1">
      <c r="A204" s="557"/>
      <c r="B204" s="558"/>
      <c r="C204" s="558"/>
      <c r="D204" s="360"/>
      <c r="E204" s="31"/>
      <c r="F204" s="10"/>
      <c r="G204" s="360"/>
      <c r="H204" s="360"/>
      <c r="I204" s="360"/>
      <c r="J204" s="360"/>
      <c r="K204" s="360"/>
      <c r="L204" s="558"/>
      <c r="M204" s="558"/>
      <c r="N204" s="558"/>
      <c r="O204" s="784"/>
      <c r="P204" s="785"/>
      <c r="Q204" s="785"/>
      <c r="R204" s="560"/>
      <c r="S204" s="560"/>
      <c r="T204" s="28"/>
      <c r="U204" s="28"/>
      <c r="V204" s="28"/>
      <c r="W204" s="558"/>
      <c r="X204" s="558"/>
      <c r="Y204" s="558"/>
      <c r="Z204" s="561"/>
      <c r="AA204" s="28"/>
      <c r="AB204" s="360"/>
      <c r="AC204" s="360"/>
      <c r="AD204" s="31"/>
      <c r="AE204" s="31"/>
      <c r="AF204" s="31"/>
      <c r="AG204" s="31"/>
      <c r="AH204" s="28"/>
      <c r="AI204" s="360"/>
      <c r="AJ204" s="28"/>
      <c r="AK204" s="28"/>
      <c r="AL204" s="28"/>
      <c r="AM204" s="28"/>
      <c r="AN204" s="28"/>
      <c r="AO204" s="28"/>
      <c r="AP204" s="28"/>
      <c r="AQ204" s="28"/>
      <c r="AR204" s="28"/>
      <c r="AS204" s="28"/>
      <c r="AT204" s="28"/>
      <c r="AU204" s="28"/>
      <c r="AV204" s="28"/>
      <c r="AW204" s="28"/>
      <c r="AX204" s="28"/>
      <c r="AY204" s="28"/>
      <c r="AZ204" s="28"/>
      <c r="BA204" s="28"/>
      <c r="BB204" s="28"/>
      <c r="BC204" s="28"/>
    </row>
    <row r="205" ht="11.25" customHeight="1">
      <c r="A205" s="557"/>
      <c r="B205" s="558"/>
      <c r="C205" s="558"/>
      <c r="D205" s="360"/>
      <c r="E205" s="31"/>
      <c r="F205" s="10"/>
      <c r="G205" s="360"/>
      <c r="H205" s="360"/>
      <c r="I205" s="360"/>
      <c r="J205" s="360"/>
      <c r="K205" s="360"/>
      <c r="L205" s="558"/>
      <c r="M205" s="558"/>
      <c r="N205" s="558"/>
      <c r="O205" s="784"/>
      <c r="P205" s="785"/>
      <c r="Q205" s="785"/>
      <c r="R205" s="560"/>
      <c r="S205" s="560"/>
      <c r="T205" s="28"/>
      <c r="U205" s="28"/>
      <c r="V205" s="28"/>
      <c r="W205" s="558"/>
      <c r="X205" s="558"/>
      <c r="Y205" s="558"/>
      <c r="Z205" s="561"/>
      <c r="AA205" s="28"/>
      <c r="AB205" s="360"/>
      <c r="AC205" s="360"/>
      <c r="AD205" s="31"/>
      <c r="AE205" s="31"/>
      <c r="AF205" s="31"/>
      <c r="AG205" s="31"/>
      <c r="AH205" s="28"/>
      <c r="AI205" s="360"/>
      <c r="AJ205" s="28"/>
      <c r="AK205" s="28"/>
      <c r="AL205" s="28"/>
      <c r="AM205" s="28"/>
      <c r="AN205" s="28"/>
      <c r="AO205" s="28"/>
      <c r="AP205" s="28"/>
      <c r="AQ205" s="28"/>
      <c r="AR205" s="28"/>
      <c r="AS205" s="28"/>
      <c r="AT205" s="28"/>
      <c r="AU205" s="28"/>
      <c r="AV205" s="28"/>
      <c r="AW205" s="28"/>
      <c r="AX205" s="28"/>
      <c r="AY205" s="28"/>
      <c r="AZ205" s="28"/>
      <c r="BA205" s="28"/>
      <c r="BB205" s="28"/>
      <c r="BC205" s="28"/>
    </row>
    <row r="206" ht="11.25" customHeight="1">
      <c r="A206" s="557"/>
      <c r="B206" s="558"/>
      <c r="C206" s="558"/>
      <c r="D206" s="360"/>
      <c r="E206" s="31"/>
      <c r="F206" s="10"/>
      <c r="G206" s="360"/>
      <c r="H206" s="360"/>
      <c r="I206" s="360"/>
      <c r="J206" s="360"/>
      <c r="K206" s="360"/>
      <c r="L206" s="558"/>
      <c r="M206" s="558"/>
      <c r="N206" s="558"/>
      <c r="O206" s="784"/>
      <c r="P206" s="785"/>
      <c r="Q206" s="785"/>
      <c r="R206" s="560"/>
      <c r="S206" s="560"/>
      <c r="T206" s="28"/>
      <c r="U206" s="28"/>
      <c r="V206" s="28"/>
      <c r="W206" s="558"/>
      <c r="X206" s="558"/>
      <c r="Y206" s="558"/>
      <c r="Z206" s="561"/>
      <c r="AA206" s="28"/>
      <c r="AB206" s="360"/>
      <c r="AC206" s="360"/>
      <c r="AD206" s="31"/>
      <c r="AE206" s="31"/>
      <c r="AF206" s="31"/>
      <c r="AG206" s="31"/>
      <c r="AH206" s="28"/>
      <c r="AI206" s="360"/>
      <c r="AJ206" s="28"/>
      <c r="AK206" s="28"/>
      <c r="AL206" s="28"/>
      <c r="AM206" s="28"/>
      <c r="AN206" s="28"/>
      <c r="AO206" s="28"/>
      <c r="AP206" s="28"/>
      <c r="AQ206" s="28"/>
      <c r="AR206" s="28"/>
      <c r="AS206" s="28"/>
      <c r="AT206" s="28"/>
      <c r="AU206" s="28"/>
      <c r="AV206" s="28"/>
      <c r="AW206" s="28"/>
      <c r="AX206" s="28"/>
      <c r="AY206" s="28"/>
      <c r="AZ206" s="28"/>
      <c r="BA206" s="28"/>
      <c r="BB206" s="28"/>
      <c r="BC206" s="28"/>
    </row>
    <row r="207" ht="11.25" customHeight="1">
      <c r="A207" s="557"/>
      <c r="B207" s="558"/>
      <c r="C207" s="558"/>
      <c r="D207" s="360"/>
      <c r="E207" s="31"/>
      <c r="F207" s="10"/>
      <c r="G207" s="360"/>
      <c r="H207" s="360"/>
      <c r="I207" s="360"/>
      <c r="J207" s="360"/>
      <c r="K207" s="360"/>
      <c r="L207" s="558"/>
      <c r="M207" s="558"/>
      <c r="N207" s="558"/>
      <c r="O207" s="784"/>
      <c r="P207" s="785"/>
      <c r="Q207" s="785"/>
      <c r="R207" s="560"/>
      <c r="S207" s="560"/>
      <c r="T207" s="28"/>
      <c r="U207" s="28"/>
      <c r="V207" s="28"/>
      <c r="W207" s="558"/>
      <c r="X207" s="558"/>
      <c r="Y207" s="558"/>
      <c r="Z207" s="561"/>
      <c r="AA207" s="28"/>
      <c r="AB207" s="360"/>
      <c r="AC207" s="360"/>
      <c r="AD207" s="31"/>
      <c r="AE207" s="31"/>
      <c r="AF207" s="31"/>
      <c r="AG207" s="31"/>
      <c r="AH207" s="28"/>
      <c r="AI207" s="360"/>
      <c r="AJ207" s="28"/>
      <c r="AK207" s="28"/>
      <c r="AL207" s="28"/>
      <c r="AM207" s="28"/>
      <c r="AN207" s="28"/>
      <c r="AO207" s="28"/>
      <c r="AP207" s="28"/>
      <c r="AQ207" s="28"/>
      <c r="AR207" s="28"/>
      <c r="AS207" s="28"/>
      <c r="AT207" s="28"/>
      <c r="AU207" s="28"/>
      <c r="AV207" s="28"/>
      <c r="AW207" s="28"/>
      <c r="AX207" s="28"/>
      <c r="AY207" s="28"/>
      <c r="AZ207" s="28"/>
      <c r="BA207" s="28"/>
      <c r="BB207" s="28"/>
      <c r="BC207" s="28"/>
    </row>
    <row r="208" ht="11.25" customHeight="1">
      <c r="A208" s="557"/>
      <c r="B208" s="558"/>
      <c r="C208" s="558"/>
      <c r="D208" s="360"/>
      <c r="E208" s="31"/>
      <c r="F208" s="10"/>
      <c r="G208" s="360"/>
      <c r="H208" s="360"/>
      <c r="I208" s="360"/>
      <c r="J208" s="360"/>
      <c r="K208" s="360"/>
      <c r="L208" s="558"/>
      <c r="M208" s="558"/>
      <c r="N208" s="558"/>
      <c r="O208" s="784"/>
      <c r="P208" s="785"/>
      <c r="Q208" s="785"/>
      <c r="R208" s="560"/>
      <c r="S208" s="560"/>
      <c r="T208" s="28"/>
      <c r="U208" s="28"/>
      <c r="V208" s="28"/>
      <c r="W208" s="558"/>
      <c r="X208" s="558"/>
      <c r="Y208" s="558"/>
      <c r="Z208" s="561"/>
      <c r="AA208" s="28"/>
      <c r="AB208" s="360"/>
      <c r="AC208" s="360"/>
      <c r="AD208" s="31"/>
      <c r="AE208" s="31"/>
      <c r="AF208" s="31"/>
      <c r="AG208" s="31"/>
      <c r="AH208" s="28"/>
      <c r="AI208" s="360"/>
      <c r="AJ208" s="28"/>
      <c r="AK208" s="28"/>
      <c r="AL208" s="28"/>
      <c r="AM208" s="28"/>
      <c r="AN208" s="28"/>
      <c r="AO208" s="28"/>
      <c r="AP208" s="28"/>
      <c r="AQ208" s="28"/>
      <c r="AR208" s="28"/>
      <c r="AS208" s="28"/>
      <c r="AT208" s="28"/>
      <c r="AU208" s="28"/>
      <c r="AV208" s="28"/>
      <c r="AW208" s="28"/>
      <c r="AX208" s="28"/>
      <c r="AY208" s="28"/>
      <c r="AZ208" s="28"/>
      <c r="BA208" s="28"/>
      <c r="BB208" s="28"/>
      <c r="BC208" s="28"/>
    </row>
    <row r="209" ht="11.25" customHeight="1">
      <c r="A209" s="557"/>
      <c r="B209" s="558"/>
      <c r="C209" s="558"/>
      <c r="D209" s="360"/>
      <c r="E209" s="31"/>
      <c r="F209" s="10"/>
      <c r="G209" s="360"/>
      <c r="H209" s="360"/>
      <c r="I209" s="360"/>
      <c r="J209" s="360"/>
      <c r="K209" s="360"/>
      <c r="L209" s="558"/>
      <c r="M209" s="558"/>
      <c r="N209" s="558"/>
      <c r="O209" s="784"/>
      <c r="P209" s="785"/>
      <c r="Q209" s="785"/>
      <c r="R209" s="560"/>
      <c r="S209" s="560"/>
      <c r="T209" s="28"/>
      <c r="U209" s="28"/>
      <c r="V209" s="28"/>
      <c r="W209" s="558"/>
      <c r="X209" s="558"/>
      <c r="Y209" s="558"/>
      <c r="Z209" s="561"/>
      <c r="AA209" s="28"/>
      <c r="AB209" s="360"/>
      <c r="AC209" s="360"/>
      <c r="AD209" s="31"/>
      <c r="AE209" s="31"/>
      <c r="AF209" s="31"/>
      <c r="AG209" s="31"/>
      <c r="AH209" s="28"/>
      <c r="AI209" s="360"/>
      <c r="AJ209" s="28"/>
      <c r="AK209" s="28"/>
      <c r="AL209" s="28"/>
      <c r="AM209" s="28"/>
      <c r="AN209" s="28"/>
      <c r="AO209" s="28"/>
      <c r="AP209" s="28"/>
      <c r="AQ209" s="28"/>
      <c r="AR209" s="28"/>
      <c r="AS209" s="28"/>
      <c r="AT209" s="28"/>
      <c r="AU209" s="28"/>
      <c r="AV209" s="28"/>
      <c r="AW209" s="28"/>
      <c r="AX209" s="28"/>
      <c r="AY209" s="28"/>
      <c r="AZ209" s="28"/>
      <c r="BA209" s="28"/>
      <c r="BB209" s="28"/>
      <c r="BC209" s="28"/>
    </row>
    <row r="210" ht="11.25" customHeight="1">
      <c r="A210" s="557"/>
      <c r="B210" s="558"/>
      <c r="C210" s="558"/>
      <c r="D210" s="360"/>
      <c r="E210" s="31"/>
      <c r="F210" s="10"/>
      <c r="G210" s="360"/>
      <c r="H210" s="360"/>
      <c r="I210" s="360"/>
      <c r="J210" s="360"/>
      <c r="K210" s="360"/>
      <c r="L210" s="558"/>
      <c r="M210" s="558"/>
      <c r="N210" s="558"/>
      <c r="O210" s="784"/>
      <c r="P210" s="785"/>
      <c r="Q210" s="785"/>
      <c r="R210" s="560"/>
      <c r="S210" s="560"/>
      <c r="T210" s="28"/>
      <c r="U210" s="28"/>
      <c r="V210" s="28"/>
      <c r="W210" s="558"/>
      <c r="X210" s="558"/>
      <c r="Y210" s="558"/>
      <c r="Z210" s="561"/>
      <c r="AA210" s="28"/>
      <c r="AB210" s="360"/>
      <c r="AC210" s="360"/>
      <c r="AD210" s="31"/>
      <c r="AE210" s="31"/>
      <c r="AF210" s="31"/>
      <c r="AG210" s="31"/>
      <c r="AH210" s="28"/>
      <c r="AI210" s="360"/>
      <c r="AJ210" s="28"/>
      <c r="AK210" s="28"/>
      <c r="AL210" s="28"/>
      <c r="AM210" s="28"/>
      <c r="AN210" s="28"/>
      <c r="AO210" s="28"/>
      <c r="AP210" s="28"/>
      <c r="AQ210" s="28"/>
      <c r="AR210" s="28"/>
      <c r="AS210" s="28"/>
      <c r="AT210" s="28"/>
      <c r="AU210" s="28"/>
      <c r="AV210" s="28"/>
      <c r="AW210" s="28"/>
      <c r="AX210" s="28"/>
      <c r="AY210" s="28"/>
      <c r="AZ210" s="28"/>
      <c r="BA210" s="28"/>
      <c r="BB210" s="28"/>
      <c r="BC210" s="28"/>
    </row>
    <row r="211" ht="11.25" customHeight="1">
      <c r="A211" s="557"/>
      <c r="B211" s="558"/>
      <c r="C211" s="558"/>
      <c r="D211" s="360"/>
      <c r="E211" s="31"/>
      <c r="F211" s="10"/>
      <c r="G211" s="360"/>
      <c r="H211" s="360"/>
      <c r="I211" s="360"/>
      <c r="J211" s="360"/>
      <c r="K211" s="360"/>
      <c r="L211" s="558"/>
      <c r="M211" s="558"/>
      <c r="N211" s="558"/>
      <c r="O211" s="784"/>
      <c r="P211" s="785"/>
      <c r="Q211" s="785"/>
      <c r="R211" s="560"/>
      <c r="S211" s="560"/>
      <c r="T211" s="28"/>
      <c r="U211" s="28"/>
      <c r="V211" s="28"/>
      <c r="W211" s="558"/>
      <c r="X211" s="558"/>
      <c r="Y211" s="558"/>
      <c r="Z211" s="561"/>
      <c r="AA211" s="28"/>
      <c r="AB211" s="360"/>
      <c r="AC211" s="360"/>
      <c r="AD211" s="31"/>
      <c r="AE211" s="31"/>
      <c r="AF211" s="31"/>
      <c r="AG211" s="31"/>
      <c r="AH211" s="28"/>
      <c r="AI211" s="360"/>
      <c r="AJ211" s="28"/>
      <c r="AK211" s="28"/>
      <c r="AL211" s="28"/>
      <c r="AM211" s="28"/>
      <c r="AN211" s="28"/>
      <c r="AO211" s="28"/>
      <c r="AP211" s="28"/>
      <c r="AQ211" s="28"/>
      <c r="AR211" s="28"/>
      <c r="AS211" s="28"/>
      <c r="AT211" s="28"/>
      <c r="AU211" s="28"/>
      <c r="AV211" s="28"/>
      <c r="AW211" s="28"/>
      <c r="AX211" s="28"/>
      <c r="AY211" s="28"/>
      <c r="AZ211" s="28"/>
      <c r="BA211" s="28"/>
      <c r="BB211" s="28"/>
      <c r="BC211" s="28"/>
    </row>
    <row r="212" ht="11.25" customHeight="1">
      <c r="A212" s="557"/>
      <c r="B212" s="558"/>
      <c r="C212" s="558"/>
      <c r="D212" s="360"/>
      <c r="E212" s="31"/>
      <c r="F212" s="10"/>
      <c r="G212" s="360"/>
      <c r="H212" s="360"/>
      <c r="I212" s="360"/>
      <c r="J212" s="360"/>
      <c r="K212" s="360"/>
      <c r="L212" s="558"/>
      <c r="M212" s="558"/>
      <c r="N212" s="558"/>
      <c r="O212" s="784"/>
      <c r="P212" s="785"/>
      <c r="Q212" s="785"/>
      <c r="R212" s="560"/>
      <c r="S212" s="560"/>
      <c r="T212" s="28"/>
      <c r="U212" s="28"/>
      <c r="V212" s="28"/>
      <c r="W212" s="558"/>
      <c r="X212" s="558"/>
      <c r="Y212" s="558"/>
      <c r="Z212" s="561"/>
      <c r="AA212" s="28"/>
      <c r="AB212" s="360"/>
      <c r="AC212" s="360"/>
      <c r="AD212" s="31"/>
      <c r="AE212" s="31"/>
      <c r="AF212" s="31"/>
      <c r="AG212" s="31"/>
      <c r="AH212" s="28"/>
      <c r="AI212" s="360"/>
      <c r="AJ212" s="28"/>
      <c r="AK212" s="28"/>
      <c r="AL212" s="28"/>
      <c r="AM212" s="28"/>
      <c r="AN212" s="28"/>
      <c r="AO212" s="28"/>
      <c r="AP212" s="28"/>
      <c r="AQ212" s="28"/>
      <c r="AR212" s="28"/>
      <c r="AS212" s="28"/>
      <c r="AT212" s="28"/>
      <c r="AU212" s="28"/>
      <c r="AV212" s="28"/>
      <c r="AW212" s="28"/>
      <c r="AX212" s="28"/>
      <c r="AY212" s="28"/>
      <c r="AZ212" s="28"/>
      <c r="BA212" s="28"/>
      <c r="BB212" s="28"/>
      <c r="BC212" s="28"/>
    </row>
    <row r="213" ht="11.25" customHeight="1">
      <c r="A213" s="557"/>
      <c r="B213" s="558"/>
      <c r="C213" s="558"/>
      <c r="D213" s="360"/>
      <c r="E213" s="31"/>
      <c r="F213" s="10"/>
      <c r="G213" s="360"/>
      <c r="H213" s="360"/>
      <c r="I213" s="360"/>
      <c r="J213" s="360"/>
      <c r="K213" s="360"/>
      <c r="L213" s="558"/>
      <c r="M213" s="558"/>
      <c r="N213" s="558"/>
      <c r="O213" s="784"/>
      <c r="P213" s="785"/>
      <c r="Q213" s="785"/>
      <c r="R213" s="560"/>
      <c r="S213" s="560"/>
      <c r="T213" s="28"/>
      <c r="U213" s="28"/>
      <c r="V213" s="28"/>
      <c r="W213" s="558"/>
      <c r="X213" s="558"/>
      <c r="Y213" s="558"/>
      <c r="Z213" s="561"/>
      <c r="AA213" s="28"/>
      <c r="AB213" s="360"/>
      <c r="AC213" s="360"/>
      <c r="AD213" s="31"/>
      <c r="AE213" s="31"/>
      <c r="AF213" s="31"/>
      <c r="AG213" s="31"/>
      <c r="AH213" s="28"/>
      <c r="AI213" s="360"/>
      <c r="AJ213" s="28"/>
      <c r="AK213" s="28"/>
      <c r="AL213" s="28"/>
      <c r="AM213" s="28"/>
      <c r="AN213" s="28"/>
      <c r="AO213" s="28"/>
      <c r="AP213" s="28"/>
      <c r="AQ213" s="28"/>
      <c r="AR213" s="28"/>
      <c r="AS213" s="28"/>
      <c r="AT213" s="28"/>
      <c r="AU213" s="28"/>
      <c r="AV213" s="28"/>
      <c r="AW213" s="28"/>
      <c r="AX213" s="28"/>
      <c r="AY213" s="28"/>
      <c r="AZ213" s="28"/>
      <c r="BA213" s="28"/>
      <c r="BB213" s="28"/>
      <c r="BC213" s="28"/>
    </row>
    <row r="214" ht="11.25" customHeight="1">
      <c r="A214" s="557"/>
      <c r="B214" s="558"/>
      <c r="C214" s="558"/>
      <c r="D214" s="360"/>
      <c r="E214" s="31"/>
      <c r="F214" s="10"/>
      <c r="G214" s="360"/>
      <c r="H214" s="360"/>
      <c r="I214" s="360"/>
      <c r="J214" s="360"/>
      <c r="K214" s="360"/>
      <c r="L214" s="558"/>
      <c r="M214" s="558"/>
      <c r="N214" s="558"/>
      <c r="O214" s="784"/>
      <c r="P214" s="785"/>
      <c r="Q214" s="785"/>
      <c r="R214" s="560"/>
      <c r="S214" s="560"/>
      <c r="T214" s="28"/>
      <c r="U214" s="28"/>
      <c r="V214" s="28"/>
      <c r="W214" s="558"/>
      <c r="X214" s="558"/>
      <c r="Y214" s="558"/>
      <c r="Z214" s="561"/>
      <c r="AA214" s="28"/>
      <c r="AB214" s="360"/>
      <c r="AC214" s="360"/>
      <c r="AD214" s="31"/>
      <c r="AE214" s="31"/>
      <c r="AF214" s="31"/>
      <c r="AG214" s="31"/>
      <c r="AH214" s="28"/>
      <c r="AI214" s="360"/>
      <c r="AJ214" s="28"/>
      <c r="AK214" s="28"/>
      <c r="AL214" s="28"/>
      <c r="AM214" s="28"/>
      <c r="AN214" s="28"/>
      <c r="AO214" s="28"/>
      <c r="AP214" s="28"/>
      <c r="AQ214" s="28"/>
      <c r="AR214" s="28"/>
      <c r="AS214" s="28"/>
      <c r="AT214" s="28"/>
      <c r="AU214" s="28"/>
      <c r="AV214" s="28"/>
      <c r="AW214" s="28"/>
      <c r="AX214" s="28"/>
      <c r="AY214" s="28"/>
      <c r="AZ214" s="28"/>
      <c r="BA214" s="28"/>
      <c r="BB214" s="28"/>
      <c r="BC214" s="28"/>
    </row>
    <row r="215" ht="11.25" customHeight="1">
      <c r="A215" s="557"/>
      <c r="B215" s="558"/>
      <c r="C215" s="558"/>
      <c r="D215" s="360"/>
      <c r="E215" s="31"/>
      <c r="F215" s="10"/>
      <c r="G215" s="360"/>
      <c r="H215" s="360"/>
      <c r="I215" s="360"/>
      <c r="J215" s="360"/>
      <c r="K215" s="360"/>
      <c r="L215" s="558"/>
      <c r="M215" s="558"/>
      <c r="N215" s="558"/>
      <c r="O215" s="784"/>
      <c r="P215" s="785"/>
      <c r="Q215" s="785"/>
      <c r="R215" s="560"/>
      <c r="S215" s="560"/>
      <c r="T215" s="28"/>
      <c r="U215" s="28"/>
      <c r="V215" s="28"/>
      <c r="W215" s="558"/>
      <c r="X215" s="558"/>
      <c r="Y215" s="558"/>
      <c r="Z215" s="561"/>
      <c r="AA215" s="28"/>
      <c r="AB215" s="360"/>
      <c r="AC215" s="360"/>
      <c r="AD215" s="31"/>
      <c r="AE215" s="31"/>
      <c r="AF215" s="31"/>
      <c r="AG215" s="31"/>
      <c r="AH215" s="28"/>
      <c r="AI215" s="360"/>
      <c r="AJ215" s="28"/>
      <c r="AK215" s="28"/>
      <c r="AL215" s="28"/>
      <c r="AM215" s="28"/>
      <c r="AN215" s="28"/>
      <c r="AO215" s="28"/>
      <c r="AP215" s="28"/>
      <c r="AQ215" s="28"/>
      <c r="AR215" s="28"/>
      <c r="AS215" s="28"/>
      <c r="AT215" s="28"/>
      <c r="AU215" s="28"/>
      <c r="AV215" s="28"/>
      <c r="AW215" s="28"/>
      <c r="AX215" s="28"/>
      <c r="AY215" s="28"/>
      <c r="AZ215" s="28"/>
      <c r="BA215" s="28"/>
      <c r="BB215" s="28"/>
      <c r="BC215" s="28"/>
    </row>
    <row r="216" ht="11.25" customHeight="1">
      <c r="A216" s="557"/>
      <c r="B216" s="558"/>
      <c r="C216" s="558"/>
      <c r="D216" s="360"/>
      <c r="E216" s="31"/>
      <c r="F216" s="10"/>
      <c r="G216" s="360"/>
      <c r="H216" s="360"/>
      <c r="I216" s="360"/>
      <c r="J216" s="360"/>
      <c r="K216" s="360"/>
      <c r="L216" s="558"/>
      <c r="M216" s="558"/>
      <c r="N216" s="558"/>
      <c r="O216" s="784"/>
      <c r="P216" s="785"/>
      <c r="Q216" s="785"/>
      <c r="R216" s="560"/>
      <c r="S216" s="560"/>
      <c r="T216" s="28"/>
      <c r="U216" s="28"/>
      <c r="V216" s="28"/>
      <c r="W216" s="558"/>
      <c r="X216" s="558"/>
      <c r="Y216" s="558"/>
      <c r="Z216" s="561"/>
      <c r="AA216" s="28"/>
      <c r="AB216" s="360"/>
      <c r="AC216" s="360"/>
      <c r="AD216" s="31"/>
      <c r="AE216" s="31"/>
      <c r="AF216" s="31"/>
      <c r="AG216" s="31"/>
      <c r="AH216" s="28"/>
      <c r="AI216" s="360"/>
      <c r="AJ216" s="28"/>
      <c r="AK216" s="28"/>
      <c r="AL216" s="28"/>
      <c r="AM216" s="28"/>
      <c r="AN216" s="28"/>
      <c r="AO216" s="28"/>
      <c r="AP216" s="28"/>
      <c r="AQ216" s="28"/>
      <c r="AR216" s="28"/>
      <c r="AS216" s="28"/>
      <c r="AT216" s="28"/>
      <c r="AU216" s="28"/>
      <c r="AV216" s="28"/>
      <c r="AW216" s="28"/>
      <c r="AX216" s="28"/>
      <c r="AY216" s="28"/>
      <c r="AZ216" s="28"/>
      <c r="BA216" s="28"/>
      <c r="BB216" s="28"/>
      <c r="BC216" s="28"/>
    </row>
    <row r="217" ht="11.25" customHeight="1">
      <c r="A217" s="557"/>
      <c r="B217" s="558"/>
      <c r="C217" s="558"/>
      <c r="D217" s="360"/>
      <c r="E217" s="31"/>
      <c r="F217" s="10"/>
      <c r="G217" s="360"/>
      <c r="H217" s="360"/>
      <c r="I217" s="360"/>
      <c r="J217" s="360"/>
      <c r="K217" s="360"/>
      <c r="L217" s="558"/>
      <c r="M217" s="558"/>
      <c r="N217" s="558"/>
      <c r="O217" s="784"/>
      <c r="P217" s="785"/>
      <c r="Q217" s="785"/>
      <c r="R217" s="560"/>
      <c r="S217" s="560"/>
      <c r="T217" s="28"/>
      <c r="U217" s="28"/>
      <c r="V217" s="28"/>
      <c r="W217" s="558"/>
      <c r="X217" s="558"/>
      <c r="Y217" s="558"/>
      <c r="Z217" s="561"/>
      <c r="AA217" s="28"/>
      <c r="AB217" s="360"/>
      <c r="AC217" s="360"/>
      <c r="AD217" s="31"/>
      <c r="AE217" s="31"/>
      <c r="AF217" s="31"/>
      <c r="AG217" s="31"/>
      <c r="AH217" s="28"/>
      <c r="AI217" s="360"/>
      <c r="AJ217" s="28"/>
      <c r="AK217" s="28"/>
      <c r="AL217" s="28"/>
      <c r="AM217" s="28"/>
      <c r="AN217" s="28"/>
      <c r="AO217" s="28"/>
      <c r="AP217" s="28"/>
      <c r="AQ217" s="28"/>
      <c r="AR217" s="28"/>
      <c r="AS217" s="28"/>
      <c r="AT217" s="28"/>
      <c r="AU217" s="28"/>
      <c r="AV217" s="28"/>
      <c r="AW217" s="28"/>
      <c r="AX217" s="28"/>
      <c r="AY217" s="28"/>
      <c r="AZ217" s="28"/>
      <c r="BA217" s="28"/>
      <c r="BB217" s="28"/>
      <c r="BC217" s="28"/>
    </row>
    <row r="218" ht="11.25" customHeight="1">
      <c r="A218" s="557"/>
      <c r="B218" s="558"/>
      <c r="C218" s="558"/>
      <c r="D218" s="360"/>
      <c r="E218" s="31"/>
      <c r="F218" s="10"/>
      <c r="G218" s="360"/>
      <c r="H218" s="360"/>
      <c r="I218" s="360"/>
      <c r="J218" s="360"/>
      <c r="K218" s="360"/>
      <c r="L218" s="558"/>
      <c r="M218" s="558"/>
      <c r="N218" s="558"/>
      <c r="O218" s="784"/>
      <c r="P218" s="785"/>
      <c r="Q218" s="785"/>
      <c r="R218" s="560"/>
      <c r="S218" s="560"/>
      <c r="T218" s="28"/>
      <c r="U218" s="28"/>
      <c r="V218" s="28"/>
      <c r="W218" s="558"/>
      <c r="X218" s="558"/>
      <c r="Y218" s="558"/>
      <c r="Z218" s="561"/>
      <c r="AA218" s="28"/>
      <c r="AB218" s="360"/>
      <c r="AC218" s="360"/>
      <c r="AD218" s="31"/>
      <c r="AE218" s="31"/>
      <c r="AF218" s="31"/>
      <c r="AG218" s="31"/>
      <c r="AH218" s="28"/>
      <c r="AI218" s="360"/>
      <c r="AJ218" s="28"/>
      <c r="AK218" s="28"/>
      <c r="AL218" s="28"/>
      <c r="AM218" s="28"/>
      <c r="AN218" s="28"/>
      <c r="AO218" s="28"/>
      <c r="AP218" s="28"/>
      <c r="AQ218" s="28"/>
      <c r="AR218" s="28"/>
      <c r="AS218" s="28"/>
      <c r="AT218" s="28"/>
      <c r="AU218" s="28"/>
      <c r="AV218" s="28"/>
      <c r="AW218" s="28"/>
      <c r="AX218" s="28"/>
      <c r="AY218" s="28"/>
      <c r="AZ218" s="28"/>
      <c r="BA218" s="28"/>
      <c r="BB218" s="28"/>
      <c r="BC218" s="28"/>
    </row>
    <row r="219" ht="11.25" customHeight="1">
      <c r="A219" s="557"/>
      <c r="B219" s="558"/>
      <c r="C219" s="558"/>
      <c r="D219" s="360"/>
      <c r="E219" s="31"/>
      <c r="F219" s="10"/>
      <c r="G219" s="360"/>
      <c r="H219" s="360"/>
      <c r="I219" s="360"/>
      <c r="J219" s="360"/>
      <c r="K219" s="360"/>
      <c r="L219" s="558"/>
      <c r="M219" s="558"/>
      <c r="N219" s="558"/>
      <c r="O219" s="784"/>
      <c r="P219" s="785"/>
      <c r="Q219" s="785"/>
      <c r="R219" s="560"/>
      <c r="S219" s="560"/>
      <c r="T219" s="28"/>
      <c r="U219" s="28"/>
      <c r="V219" s="28"/>
      <c r="W219" s="558"/>
      <c r="X219" s="558"/>
      <c r="Y219" s="558"/>
      <c r="Z219" s="561"/>
      <c r="AA219" s="28"/>
      <c r="AB219" s="360"/>
      <c r="AC219" s="360"/>
      <c r="AD219" s="31"/>
      <c r="AE219" s="31"/>
      <c r="AF219" s="31"/>
      <c r="AG219" s="31"/>
      <c r="AH219" s="28"/>
      <c r="AI219" s="360"/>
      <c r="AJ219" s="28"/>
      <c r="AK219" s="28"/>
      <c r="AL219" s="28"/>
      <c r="AM219" s="28"/>
      <c r="AN219" s="28"/>
      <c r="AO219" s="28"/>
      <c r="AP219" s="28"/>
      <c r="AQ219" s="28"/>
      <c r="AR219" s="28"/>
      <c r="AS219" s="28"/>
      <c r="AT219" s="28"/>
      <c r="AU219" s="28"/>
      <c r="AV219" s="28"/>
      <c r="AW219" s="28"/>
      <c r="AX219" s="28"/>
      <c r="AY219" s="28"/>
      <c r="AZ219" s="28"/>
      <c r="BA219" s="28"/>
      <c r="BB219" s="28"/>
      <c r="BC219" s="28"/>
    </row>
    <row r="220" ht="11.25" customHeight="1">
      <c r="A220" s="557"/>
      <c r="B220" s="558"/>
      <c r="C220" s="558"/>
      <c r="D220" s="360"/>
      <c r="E220" s="31"/>
      <c r="F220" s="10"/>
      <c r="G220" s="360"/>
      <c r="H220" s="360"/>
      <c r="I220" s="360"/>
      <c r="J220" s="360"/>
      <c r="K220" s="360"/>
      <c r="L220" s="558"/>
      <c r="M220" s="558"/>
      <c r="N220" s="558"/>
      <c r="O220" s="784"/>
      <c r="P220" s="785"/>
      <c r="Q220" s="785"/>
      <c r="R220" s="560"/>
      <c r="S220" s="560"/>
      <c r="T220" s="28"/>
      <c r="U220" s="28"/>
      <c r="V220" s="28"/>
      <c r="W220" s="558"/>
      <c r="X220" s="558"/>
      <c r="Y220" s="558"/>
      <c r="Z220" s="561"/>
      <c r="AA220" s="28"/>
      <c r="AB220" s="360"/>
      <c r="AC220" s="360"/>
      <c r="AD220" s="31"/>
      <c r="AE220" s="31"/>
      <c r="AF220" s="31"/>
      <c r="AG220" s="31"/>
      <c r="AH220" s="28"/>
      <c r="AI220" s="360"/>
      <c r="AJ220" s="28"/>
      <c r="AK220" s="28"/>
      <c r="AL220" s="28"/>
      <c r="AM220" s="28"/>
      <c r="AN220" s="28"/>
      <c r="AO220" s="28"/>
      <c r="AP220" s="28"/>
      <c r="AQ220" s="28"/>
      <c r="AR220" s="28"/>
      <c r="AS220" s="28"/>
      <c r="AT220" s="28"/>
      <c r="AU220" s="28"/>
      <c r="AV220" s="28"/>
      <c r="AW220" s="28"/>
      <c r="AX220" s="28"/>
      <c r="AY220" s="28"/>
      <c r="AZ220" s="28"/>
      <c r="BA220" s="28"/>
      <c r="BB220" s="28"/>
      <c r="BC220" s="28"/>
    </row>
    <row r="221" ht="11.25" customHeight="1">
      <c r="A221" s="557"/>
      <c r="B221" s="558"/>
      <c r="C221" s="558"/>
      <c r="D221" s="360"/>
      <c r="E221" s="31"/>
      <c r="F221" s="10"/>
      <c r="G221" s="360"/>
      <c r="H221" s="360"/>
      <c r="I221" s="360"/>
      <c r="J221" s="360"/>
      <c r="K221" s="360"/>
      <c r="L221" s="558"/>
      <c r="M221" s="558"/>
      <c r="N221" s="558"/>
      <c r="O221" s="784"/>
      <c r="P221" s="785"/>
      <c r="Q221" s="785"/>
      <c r="R221" s="560"/>
      <c r="S221" s="560"/>
      <c r="T221" s="28"/>
      <c r="U221" s="28"/>
      <c r="V221" s="28"/>
      <c r="W221" s="558"/>
      <c r="X221" s="558"/>
      <c r="Y221" s="558"/>
      <c r="Z221" s="561"/>
      <c r="AA221" s="28"/>
      <c r="AB221" s="360"/>
      <c r="AC221" s="360"/>
      <c r="AD221" s="31"/>
      <c r="AE221" s="31"/>
      <c r="AF221" s="31"/>
      <c r="AG221" s="31"/>
      <c r="AH221" s="28"/>
      <c r="AI221" s="360"/>
      <c r="AJ221" s="28"/>
      <c r="AK221" s="28"/>
      <c r="AL221" s="28"/>
      <c r="AM221" s="28"/>
      <c r="AN221" s="28"/>
      <c r="AO221" s="28"/>
      <c r="AP221" s="28"/>
      <c r="AQ221" s="28"/>
      <c r="AR221" s="28"/>
      <c r="AS221" s="28"/>
      <c r="AT221" s="28"/>
      <c r="AU221" s="28"/>
      <c r="AV221" s="28"/>
      <c r="AW221" s="28"/>
      <c r="AX221" s="28"/>
      <c r="AY221" s="28"/>
      <c r="AZ221" s="28"/>
      <c r="BA221" s="28"/>
      <c r="BB221" s="28"/>
      <c r="BC221" s="28"/>
    </row>
    <row r="222" ht="11.25" customHeight="1">
      <c r="A222" s="557"/>
      <c r="B222" s="558"/>
      <c r="C222" s="558"/>
      <c r="D222" s="360"/>
      <c r="E222" s="31"/>
      <c r="F222" s="10"/>
      <c r="G222" s="360"/>
      <c r="H222" s="360"/>
      <c r="I222" s="360"/>
      <c r="J222" s="360"/>
      <c r="K222" s="360"/>
      <c r="L222" s="558"/>
      <c r="M222" s="558"/>
      <c r="N222" s="558"/>
      <c r="O222" s="784"/>
      <c r="P222" s="785"/>
      <c r="Q222" s="785"/>
      <c r="R222" s="560"/>
      <c r="S222" s="560"/>
      <c r="T222" s="28"/>
      <c r="U222" s="28"/>
      <c r="V222" s="28"/>
      <c r="W222" s="558"/>
      <c r="X222" s="558"/>
      <c r="Y222" s="558"/>
      <c r="Z222" s="561"/>
      <c r="AA222" s="28"/>
      <c r="AB222" s="360"/>
      <c r="AC222" s="360"/>
      <c r="AD222" s="31"/>
      <c r="AE222" s="31"/>
      <c r="AF222" s="31"/>
      <c r="AG222" s="31"/>
      <c r="AH222" s="28"/>
      <c r="AI222" s="360"/>
      <c r="AJ222" s="28"/>
      <c r="AK222" s="28"/>
      <c r="AL222" s="28"/>
      <c r="AM222" s="28"/>
      <c r="AN222" s="28"/>
      <c r="AO222" s="28"/>
      <c r="AP222" s="28"/>
      <c r="AQ222" s="28"/>
      <c r="AR222" s="28"/>
      <c r="AS222" s="28"/>
      <c r="AT222" s="28"/>
      <c r="AU222" s="28"/>
      <c r="AV222" s="28"/>
      <c r="AW222" s="28"/>
      <c r="AX222" s="28"/>
      <c r="AY222" s="28"/>
      <c r="AZ222" s="28"/>
      <c r="BA222" s="28"/>
      <c r="BB222" s="28"/>
      <c r="BC222" s="28"/>
    </row>
    <row r="223" ht="11.25" customHeight="1">
      <c r="A223" s="557"/>
      <c r="B223" s="558"/>
      <c r="C223" s="558"/>
      <c r="D223" s="360"/>
      <c r="E223" s="31"/>
      <c r="F223" s="10"/>
      <c r="G223" s="360"/>
      <c r="H223" s="360"/>
      <c r="I223" s="360"/>
      <c r="J223" s="360"/>
      <c r="K223" s="360"/>
      <c r="L223" s="558"/>
      <c r="M223" s="558"/>
      <c r="N223" s="558"/>
      <c r="O223" s="784"/>
      <c r="P223" s="785"/>
      <c r="Q223" s="785"/>
      <c r="R223" s="560"/>
      <c r="S223" s="560"/>
      <c r="T223" s="28"/>
      <c r="U223" s="28"/>
      <c r="V223" s="28"/>
      <c r="W223" s="558"/>
      <c r="X223" s="558"/>
      <c r="Y223" s="558"/>
      <c r="Z223" s="561"/>
      <c r="AA223" s="28"/>
      <c r="AB223" s="360"/>
      <c r="AC223" s="360"/>
      <c r="AD223" s="31"/>
      <c r="AE223" s="31"/>
      <c r="AF223" s="31"/>
      <c r="AG223" s="31"/>
      <c r="AH223" s="28"/>
      <c r="AI223" s="360"/>
      <c r="AJ223" s="28"/>
      <c r="AK223" s="28"/>
      <c r="AL223" s="28"/>
      <c r="AM223" s="28"/>
      <c r="AN223" s="28"/>
      <c r="AO223" s="28"/>
      <c r="AP223" s="28"/>
      <c r="AQ223" s="28"/>
      <c r="AR223" s="28"/>
      <c r="AS223" s="28"/>
      <c r="AT223" s="28"/>
      <c r="AU223" s="28"/>
      <c r="AV223" s="28"/>
      <c r="AW223" s="28"/>
      <c r="AX223" s="28"/>
      <c r="AY223" s="28"/>
      <c r="AZ223" s="28"/>
      <c r="BA223" s="28"/>
      <c r="BB223" s="28"/>
      <c r="BC223" s="28"/>
    </row>
    <row r="224" ht="11.25" customHeight="1">
      <c r="A224" s="557"/>
      <c r="B224" s="558"/>
      <c r="C224" s="558"/>
      <c r="D224" s="360"/>
      <c r="E224" s="31"/>
      <c r="F224" s="10"/>
      <c r="G224" s="360"/>
      <c r="H224" s="360"/>
      <c r="I224" s="360"/>
      <c r="J224" s="360"/>
      <c r="K224" s="360"/>
      <c r="L224" s="558"/>
      <c r="M224" s="558"/>
      <c r="N224" s="558"/>
      <c r="O224" s="784"/>
      <c r="P224" s="785"/>
      <c r="Q224" s="785"/>
      <c r="R224" s="560"/>
      <c r="S224" s="560"/>
      <c r="T224" s="28"/>
      <c r="U224" s="28"/>
      <c r="V224" s="28"/>
      <c r="W224" s="558"/>
      <c r="X224" s="558"/>
      <c r="Y224" s="558"/>
      <c r="Z224" s="561"/>
      <c r="AA224" s="28"/>
      <c r="AB224" s="360"/>
      <c r="AC224" s="360"/>
      <c r="AD224" s="31"/>
      <c r="AE224" s="31"/>
      <c r="AF224" s="31"/>
      <c r="AG224" s="31"/>
      <c r="AH224" s="28"/>
      <c r="AI224" s="360"/>
      <c r="AJ224" s="28"/>
      <c r="AK224" s="28"/>
      <c r="AL224" s="28"/>
      <c r="AM224" s="28"/>
      <c r="AN224" s="28"/>
      <c r="AO224" s="28"/>
      <c r="AP224" s="28"/>
      <c r="AQ224" s="28"/>
      <c r="AR224" s="28"/>
      <c r="AS224" s="28"/>
      <c r="AT224" s="28"/>
      <c r="AU224" s="28"/>
      <c r="AV224" s="28"/>
      <c r="AW224" s="28"/>
      <c r="AX224" s="28"/>
      <c r="AY224" s="28"/>
      <c r="AZ224" s="28"/>
      <c r="BA224" s="28"/>
      <c r="BB224" s="28"/>
      <c r="BC224" s="28"/>
    </row>
    <row r="225" ht="11.25" customHeight="1">
      <c r="A225" s="557"/>
      <c r="B225" s="558"/>
      <c r="C225" s="558"/>
      <c r="D225" s="360"/>
      <c r="E225" s="31"/>
      <c r="F225" s="10"/>
      <c r="G225" s="360"/>
      <c r="H225" s="360"/>
      <c r="I225" s="360"/>
      <c r="J225" s="360"/>
      <c r="K225" s="360"/>
      <c r="L225" s="558"/>
      <c r="M225" s="558"/>
      <c r="N225" s="558"/>
      <c r="O225" s="784"/>
      <c r="P225" s="785"/>
      <c r="Q225" s="785"/>
      <c r="R225" s="560"/>
      <c r="S225" s="560"/>
      <c r="T225" s="28"/>
      <c r="U225" s="28"/>
      <c r="V225" s="28"/>
      <c r="W225" s="558"/>
      <c r="X225" s="558"/>
      <c r="Y225" s="558"/>
      <c r="Z225" s="561"/>
      <c r="AA225" s="28"/>
      <c r="AB225" s="360"/>
      <c r="AC225" s="360"/>
      <c r="AD225" s="31"/>
      <c r="AE225" s="31"/>
      <c r="AF225" s="31"/>
      <c r="AG225" s="31"/>
      <c r="AH225" s="28"/>
      <c r="AI225" s="360"/>
      <c r="AJ225" s="28"/>
      <c r="AK225" s="28"/>
      <c r="AL225" s="28"/>
      <c r="AM225" s="28"/>
      <c r="AN225" s="28"/>
      <c r="AO225" s="28"/>
      <c r="AP225" s="28"/>
      <c r="AQ225" s="28"/>
      <c r="AR225" s="28"/>
      <c r="AS225" s="28"/>
      <c r="AT225" s="28"/>
      <c r="AU225" s="28"/>
      <c r="AV225" s="28"/>
      <c r="AW225" s="28"/>
      <c r="AX225" s="28"/>
      <c r="AY225" s="28"/>
      <c r="AZ225" s="28"/>
      <c r="BA225" s="28"/>
      <c r="BB225" s="28"/>
      <c r="BC225" s="28"/>
    </row>
    <row r="226" ht="11.25" customHeight="1">
      <c r="A226" s="557"/>
      <c r="B226" s="558"/>
      <c r="C226" s="558"/>
      <c r="D226" s="360"/>
      <c r="E226" s="31"/>
      <c r="F226" s="10"/>
      <c r="G226" s="360"/>
      <c r="H226" s="360"/>
      <c r="I226" s="360"/>
      <c r="J226" s="360"/>
      <c r="K226" s="360"/>
      <c r="L226" s="558"/>
      <c r="M226" s="558"/>
      <c r="N226" s="558"/>
      <c r="O226" s="784"/>
      <c r="P226" s="785"/>
      <c r="Q226" s="785"/>
      <c r="R226" s="560"/>
      <c r="S226" s="560"/>
      <c r="T226" s="28"/>
      <c r="U226" s="28"/>
      <c r="V226" s="28"/>
      <c r="W226" s="558"/>
      <c r="X226" s="558"/>
      <c r="Y226" s="558"/>
      <c r="Z226" s="561"/>
      <c r="AA226" s="28"/>
      <c r="AB226" s="360"/>
      <c r="AC226" s="360"/>
      <c r="AD226" s="31"/>
      <c r="AE226" s="31"/>
      <c r="AF226" s="31"/>
      <c r="AG226" s="31"/>
      <c r="AH226" s="28"/>
      <c r="AI226" s="360"/>
      <c r="AJ226" s="28"/>
      <c r="AK226" s="28"/>
      <c r="AL226" s="28"/>
      <c r="AM226" s="28"/>
      <c r="AN226" s="28"/>
      <c r="AO226" s="28"/>
      <c r="AP226" s="28"/>
      <c r="AQ226" s="28"/>
      <c r="AR226" s="28"/>
      <c r="AS226" s="28"/>
      <c r="AT226" s="28"/>
      <c r="AU226" s="28"/>
      <c r="AV226" s="28"/>
      <c r="AW226" s="28"/>
      <c r="AX226" s="28"/>
      <c r="AY226" s="28"/>
      <c r="AZ226" s="28"/>
      <c r="BA226" s="28"/>
      <c r="BB226" s="28"/>
      <c r="BC226" s="28"/>
    </row>
    <row r="227" ht="11.25" customHeight="1">
      <c r="A227" s="557"/>
      <c r="B227" s="558"/>
      <c r="C227" s="558"/>
      <c r="D227" s="360"/>
      <c r="E227" s="31"/>
      <c r="F227" s="10"/>
      <c r="G227" s="360"/>
      <c r="H227" s="360"/>
      <c r="I227" s="360"/>
      <c r="J227" s="360"/>
      <c r="K227" s="360"/>
      <c r="L227" s="558"/>
      <c r="M227" s="558"/>
      <c r="N227" s="558"/>
      <c r="O227" s="784"/>
      <c r="P227" s="785"/>
      <c r="Q227" s="785"/>
      <c r="R227" s="560"/>
      <c r="S227" s="560"/>
      <c r="T227" s="28"/>
      <c r="U227" s="28"/>
      <c r="V227" s="28"/>
      <c r="W227" s="558"/>
      <c r="X227" s="558"/>
      <c r="Y227" s="558"/>
      <c r="Z227" s="561"/>
      <c r="AA227" s="28"/>
      <c r="AB227" s="360"/>
      <c r="AC227" s="360"/>
      <c r="AD227" s="31"/>
      <c r="AE227" s="31"/>
      <c r="AF227" s="31"/>
      <c r="AG227" s="31"/>
      <c r="AH227" s="28"/>
      <c r="AI227" s="360"/>
      <c r="AJ227" s="28"/>
      <c r="AK227" s="28"/>
      <c r="AL227" s="28"/>
      <c r="AM227" s="28"/>
      <c r="AN227" s="28"/>
      <c r="AO227" s="28"/>
      <c r="AP227" s="28"/>
      <c r="AQ227" s="28"/>
      <c r="AR227" s="28"/>
      <c r="AS227" s="28"/>
      <c r="AT227" s="28"/>
      <c r="AU227" s="28"/>
      <c r="AV227" s="28"/>
      <c r="AW227" s="28"/>
      <c r="AX227" s="28"/>
      <c r="AY227" s="28"/>
      <c r="AZ227" s="28"/>
      <c r="BA227" s="28"/>
      <c r="BB227" s="28"/>
      <c r="BC227" s="28"/>
    </row>
    <row r="228" ht="11.25" customHeight="1">
      <c r="A228" s="557"/>
      <c r="B228" s="558"/>
      <c r="C228" s="558"/>
      <c r="D228" s="360"/>
      <c r="E228" s="31"/>
      <c r="F228" s="10"/>
      <c r="G228" s="360"/>
      <c r="H228" s="360"/>
      <c r="I228" s="360"/>
      <c r="J228" s="360"/>
      <c r="K228" s="360"/>
      <c r="L228" s="558"/>
      <c r="M228" s="558"/>
      <c r="N228" s="558"/>
      <c r="O228" s="784"/>
      <c r="P228" s="785"/>
      <c r="Q228" s="785"/>
      <c r="R228" s="560"/>
      <c r="S228" s="560"/>
      <c r="T228" s="28"/>
      <c r="U228" s="28"/>
      <c r="V228" s="28"/>
      <c r="W228" s="558"/>
      <c r="X228" s="558"/>
      <c r="Y228" s="558"/>
      <c r="Z228" s="561"/>
      <c r="AA228" s="28"/>
      <c r="AB228" s="360"/>
      <c r="AC228" s="360"/>
      <c r="AD228" s="31"/>
      <c r="AE228" s="31"/>
      <c r="AF228" s="31"/>
      <c r="AG228" s="31"/>
      <c r="AH228" s="28"/>
      <c r="AI228" s="360"/>
      <c r="AJ228" s="28"/>
      <c r="AK228" s="28"/>
      <c r="AL228" s="28"/>
      <c r="AM228" s="28"/>
      <c r="AN228" s="28"/>
      <c r="AO228" s="28"/>
      <c r="AP228" s="28"/>
      <c r="AQ228" s="28"/>
      <c r="AR228" s="28"/>
      <c r="AS228" s="28"/>
      <c r="AT228" s="28"/>
      <c r="AU228" s="28"/>
      <c r="AV228" s="28"/>
      <c r="AW228" s="28"/>
      <c r="AX228" s="28"/>
      <c r="AY228" s="28"/>
      <c r="AZ228" s="28"/>
      <c r="BA228" s="28"/>
      <c r="BB228" s="28"/>
      <c r="BC228" s="28"/>
    </row>
    <row r="229" ht="11.25" customHeight="1">
      <c r="A229" s="557"/>
      <c r="B229" s="558"/>
      <c r="C229" s="558"/>
      <c r="D229" s="360"/>
      <c r="E229" s="31"/>
      <c r="F229" s="10"/>
      <c r="G229" s="360"/>
      <c r="H229" s="360"/>
      <c r="I229" s="360"/>
      <c r="J229" s="360"/>
      <c r="K229" s="360"/>
      <c r="L229" s="558"/>
      <c r="M229" s="558"/>
      <c r="N229" s="558"/>
      <c r="O229" s="784"/>
      <c r="P229" s="785"/>
      <c r="Q229" s="785"/>
      <c r="R229" s="560"/>
      <c r="S229" s="560"/>
      <c r="T229" s="28"/>
      <c r="U229" s="28"/>
      <c r="V229" s="28"/>
      <c r="W229" s="558"/>
      <c r="X229" s="558"/>
      <c r="Y229" s="558"/>
      <c r="Z229" s="561"/>
      <c r="AA229" s="28"/>
      <c r="AB229" s="360"/>
      <c r="AC229" s="360"/>
      <c r="AD229" s="31"/>
      <c r="AE229" s="31"/>
      <c r="AF229" s="31"/>
      <c r="AG229" s="31"/>
      <c r="AH229" s="28"/>
      <c r="AI229" s="360"/>
      <c r="AJ229" s="28"/>
      <c r="AK229" s="28"/>
      <c r="AL229" s="28"/>
      <c r="AM229" s="28"/>
      <c r="AN229" s="28"/>
      <c r="AO229" s="28"/>
      <c r="AP229" s="28"/>
      <c r="AQ229" s="28"/>
      <c r="AR229" s="28"/>
      <c r="AS229" s="28"/>
      <c r="AT229" s="28"/>
      <c r="AU229" s="28"/>
      <c r="AV229" s="28"/>
      <c r="AW229" s="28"/>
      <c r="AX229" s="28"/>
      <c r="AY229" s="28"/>
      <c r="AZ229" s="28"/>
      <c r="BA229" s="28"/>
      <c r="BB229" s="28"/>
      <c r="BC229" s="28"/>
    </row>
    <row r="230" ht="11.25" customHeight="1">
      <c r="A230" s="557"/>
      <c r="B230" s="558"/>
      <c r="C230" s="558"/>
      <c r="D230" s="360"/>
      <c r="E230" s="31"/>
      <c r="F230" s="10"/>
      <c r="G230" s="360"/>
      <c r="H230" s="360"/>
      <c r="I230" s="360"/>
      <c r="J230" s="360"/>
      <c r="K230" s="360"/>
      <c r="L230" s="558"/>
      <c r="M230" s="558"/>
      <c r="N230" s="558"/>
      <c r="O230" s="784"/>
      <c r="P230" s="785"/>
      <c r="Q230" s="785"/>
      <c r="R230" s="560"/>
      <c r="S230" s="560"/>
      <c r="T230" s="28"/>
      <c r="U230" s="28"/>
      <c r="V230" s="28"/>
      <c r="W230" s="558"/>
      <c r="X230" s="558"/>
      <c r="Y230" s="558"/>
      <c r="Z230" s="561"/>
      <c r="AA230" s="28"/>
      <c r="AB230" s="360"/>
      <c r="AC230" s="360"/>
      <c r="AD230" s="31"/>
      <c r="AE230" s="31"/>
      <c r="AF230" s="31"/>
      <c r="AG230" s="31"/>
      <c r="AH230" s="28"/>
      <c r="AI230" s="360"/>
      <c r="AJ230" s="28"/>
      <c r="AK230" s="28"/>
      <c r="AL230" s="28"/>
      <c r="AM230" s="28"/>
      <c r="AN230" s="28"/>
      <c r="AO230" s="28"/>
      <c r="AP230" s="28"/>
      <c r="AQ230" s="28"/>
      <c r="AR230" s="28"/>
      <c r="AS230" s="28"/>
      <c r="AT230" s="28"/>
      <c r="AU230" s="28"/>
      <c r="AV230" s="28"/>
      <c r="AW230" s="28"/>
      <c r="AX230" s="28"/>
      <c r="AY230" s="28"/>
      <c r="AZ230" s="28"/>
      <c r="BA230" s="28"/>
      <c r="BB230" s="28"/>
      <c r="BC230" s="28"/>
    </row>
    <row r="231" ht="11.25" customHeight="1">
      <c r="A231" s="557"/>
      <c r="B231" s="558"/>
      <c r="C231" s="558"/>
      <c r="D231" s="360"/>
      <c r="E231" s="31"/>
      <c r="F231" s="10"/>
      <c r="G231" s="360"/>
      <c r="H231" s="360"/>
      <c r="I231" s="360"/>
      <c r="J231" s="360"/>
      <c r="K231" s="360"/>
      <c r="L231" s="558"/>
      <c r="M231" s="558"/>
      <c r="N231" s="558"/>
      <c r="O231" s="784"/>
      <c r="P231" s="785"/>
      <c r="Q231" s="785"/>
      <c r="R231" s="560"/>
      <c r="S231" s="560"/>
      <c r="T231" s="28"/>
      <c r="U231" s="28"/>
      <c r="V231" s="28"/>
      <c r="W231" s="558"/>
      <c r="X231" s="558"/>
      <c r="Y231" s="558"/>
      <c r="Z231" s="561"/>
      <c r="AA231" s="28"/>
      <c r="AB231" s="360"/>
      <c r="AC231" s="360"/>
      <c r="AD231" s="31"/>
      <c r="AE231" s="31"/>
      <c r="AF231" s="31"/>
      <c r="AG231" s="31"/>
      <c r="AH231" s="28"/>
      <c r="AI231" s="360"/>
      <c r="AJ231" s="28"/>
      <c r="AK231" s="28"/>
      <c r="AL231" s="28"/>
      <c r="AM231" s="28"/>
      <c r="AN231" s="28"/>
      <c r="AO231" s="28"/>
      <c r="AP231" s="28"/>
      <c r="AQ231" s="28"/>
      <c r="AR231" s="28"/>
      <c r="AS231" s="28"/>
      <c r="AT231" s="28"/>
      <c r="AU231" s="28"/>
      <c r="AV231" s="28"/>
      <c r="AW231" s="28"/>
      <c r="AX231" s="28"/>
      <c r="AY231" s="28"/>
      <c r="AZ231" s="28"/>
      <c r="BA231" s="28"/>
      <c r="BB231" s="28"/>
      <c r="BC231" s="28"/>
    </row>
    <row r="232" ht="11.25" customHeight="1">
      <c r="A232" s="557"/>
      <c r="B232" s="558"/>
      <c r="C232" s="558"/>
      <c r="D232" s="360"/>
      <c r="E232" s="31"/>
      <c r="F232" s="10"/>
      <c r="G232" s="360"/>
      <c r="H232" s="360"/>
      <c r="I232" s="360"/>
      <c r="J232" s="360"/>
      <c r="K232" s="360"/>
      <c r="L232" s="558"/>
      <c r="M232" s="558"/>
      <c r="N232" s="558"/>
      <c r="O232" s="784"/>
      <c r="P232" s="785"/>
      <c r="Q232" s="785"/>
      <c r="R232" s="560"/>
      <c r="S232" s="560"/>
      <c r="T232" s="28"/>
      <c r="U232" s="28"/>
      <c r="V232" s="28"/>
      <c r="W232" s="558"/>
      <c r="X232" s="558"/>
      <c r="Y232" s="558"/>
      <c r="Z232" s="561"/>
      <c r="AA232" s="28"/>
      <c r="AB232" s="360"/>
      <c r="AC232" s="360"/>
      <c r="AD232" s="31"/>
      <c r="AE232" s="31"/>
      <c r="AF232" s="31"/>
      <c r="AG232" s="31"/>
      <c r="AH232" s="28"/>
      <c r="AI232" s="360"/>
      <c r="AJ232" s="28"/>
      <c r="AK232" s="28"/>
      <c r="AL232" s="28"/>
      <c r="AM232" s="28"/>
      <c r="AN232" s="28"/>
      <c r="AO232" s="28"/>
      <c r="AP232" s="28"/>
      <c r="AQ232" s="28"/>
      <c r="AR232" s="28"/>
      <c r="AS232" s="28"/>
      <c r="AT232" s="28"/>
      <c r="AU232" s="28"/>
      <c r="AV232" s="28"/>
      <c r="AW232" s="28"/>
      <c r="AX232" s="28"/>
      <c r="AY232" s="28"/>
      <c r="AZ232" s="28"/>
      <c r="BA232" s="28"/>
      <c r="BB232" s="28"/>
      <c r="BC232" s="28"/>
    </row>
    <row r="233" ht="11.25" customHeight="1">
      <c r="A233" s="557"/>
      <c r="B233" s="558"/>
      <c r="C233" s="558"/>
      <c r="D233" s="360"/>
      <c r="E233" s="31"/>
      <c r="F233" s="10"/>
      <c r="G233" s="360"/>
      <c r="H233" s="360"/>
      <c r="I233" s="360"/>
      <c r="J233" s="360"/>
      <c r="K233" s="360"/>
      <c r="L233" s="558"/>
      <c r="M233" s="558"/>
      <c r="N233" s="558"/>
      <c r="O233" s="784"/>
      <c r="P233" s="785"/>
      <c r="Q233" s="785"/>
      <c r="R233" s="560"/>
      <c r="S233" s="560"/>
      <c r="T233" s="28"/>
      <c r="U233" s="28"/>
      <c r="V233" s="28"/>
      <c r="W233" s="558"/>
      <c r="X233" s="558"/>
      <c r="Y233" s="558"/>
      <c r="Z233" s="561"/>
      <c r="AA233" s="28"/>
      <c r="AB233" s="360"/>
      <c r="AC233" s="360"/>
      <c r="AD233" s="31"/>
      <c r="AE233" s="31"/>
      <c r="AF233" s="31"/>
      <c r="AG233" s="31"/>
      <c r="AH233" s="28"/>
      <c r="AI233" s="360"/>
      <c r="AJ233" s="28"/>
      <c r="AK233" s="28"/>
      <c r="AL233" s="28"/>
      <c r="AM233" s="28"/>
      <c r="AN233" s="28"/>
      <c r="AO233" s="28"/>
      <c r="AP233" s="28"/>
      <c r="AQ233" s="28"/>
      <c r="AR233" s="28"/>
      <c r="AS233" s="28"/>
      <c r="AT233" s="28"/>
      <c r="AU233" s="28"/>
      <c r="AV233" s="28"/>
      <c r="AW233" s="28"/>
      <c r="AX233" s="28"/>
      <c r="AY233" s="28"/>
      <c r="AZ233" s="28"/>
      <c r="BA233" s="28"/>
      <c r="BB233" s="28"/>
      <c r="BC233" s="28"/>
    </row>
    <row r="234" ht="11.25" customHeight="1">
      <c r="A234" s="557"/>
      <c r="B234" s="558"/>
      <c r="C234" s="558"/>
      <c r="D234" s="360"/>
      <c r="E234" s="31"/>
      <c r="F234" s="10"/>
      <c r="G234" s="360"/>
      <c r="H234" s="360"/>
      <c r="I234" s="360"/>
      <c r="J234" s="360"/>
      <c r="K234" s="360"/>
      <c r="L234" s="558"/>
      <c r="M234" s="558"/>
      <c r="N234" s="558"/>
      <c r="O234" s="784"/>
      <c r="P234" s="785"/>
      <c r="Q234" s="785"/>
      <c r="R234" s="560"/>
      <c r="S234" s="560"/>
      <c r="T234" s="28"/>
      <c r="U234" s="28"/>
      <c r="V234" s="28"/>
      <c r="W234" s="558"/>
      <c r="X234" s="558"/>
      <c r="Y234" s="558"/>
      <c r="Z234" s="561"/>
      <c r="AA234" s="28"/>
      <c r="AB234" s="360"/>
      <c r="AC234" s="360"/>
      <c r="AD234" s="31"/>
      <c r="AE234" s="31"/>
      <c r="AF234" s="31"/>
      <c r="AG234" s="31"/>
      <c r="AH234" s="28"/>
      <c r="AI234" s="360"/>
      <c r="AJ234" s="28"/>
      <c r="AK234" s="28"/>
      <c r="AL234" s="28"/>
      <c r="AM234" s="28"/>
      <c r="AN234" s="28"/>
      <c r="AO234" s="28"/>
      <c r="AP234" s="28"/>
      <c r="AQ234" s="28"/>
      <c r="AR234" s="28"/>
      <c r="AS234" s="28"/>
      <c r="AT234" s="28"/>
      <c r="AU234" s="28"/>
      <c r="AV234" s="28"/>
      <c r="AW234" s="28"/>
      <c r="AX234" s="28"/>
      <c r="AY234" s="28"/>
      <c r="AZ234" s="28"/>
      <c r="BA234" s="28"/>
      <c r="BB234" s="28"/>
      <c r="BC234" s="28"/>
    </row>
    <row r="235" ht="11.25" customHeight="1">
      <c r="A235" s="557"/>
      <c r="B235" s="558"/>
      <c r="C235" s="558"/>
      <c r="D235" s="360"/>
      <c r="E235" s="31"/>
      <c r="F235" s="10"/>
      <c r="G235" s="360"/>
      <c r="H235" s="360"/>
      <c r="I235" s="360"/>
      <c r="J235" s="360"/>
      <c r="K235" s="360"/>
      <c r="L235" s="558"/>
      <c r="M235" s="558"/>
      <c r="N235" s="558"/>
      <c r="O235" s="784"/>
      <c r="P235" s="785"/>
      <c r="Q235" s="785"/>
      <c r="R235" s="560"/>
      <c r="S235" s="560"/>
      <c r="T235" s="28"/>
      <c r="U235" s="28"/>
      <c r="V235" s="28"/>
      <c r="W235" s="558"/>
      <c r="X235" s="558"/>
      <c r="Y235" s="558"/>
      <c r="Z235" s="561"/>
      <c r="AA235" s="28"/>
      <c r="AB235" s="360"/>
      <c r="AC235" s="360"/>
      <c r="AD235" s="31"/>
      <c r="AE235" s="31"/>
      <c r="AF235" s="31"/>
      <c r="AG235" s="31"/>
      <c r="AH235" s="28"/>
      <c r="AI235" s="360"/>
      <c r="AJ235" s="28"/>
      <c r="AK235" s="28"/>
      <c r="AL235" s="28"/>
      <c r="AM235" s="28"/>
      <c r="AN235" s="28"/>
      <c r="AO235" s="28"/>
      <c r="AP235" s="28"/>
      <c r="AQ235" s="28"/>
      <c r="AR235" s="28"/>
      <c r="AS235" s="28"/>
      <c r="AT235" s="28"/>
      <c r="AU235" s="28"/>
      <c r="AV235" s="28"/>
      <c r="AW235" s="28"/>
      <c r="AX235" s="28"/>
      <c r="AY235" s="28"/>
      <c r="AZ235" s="28"/>
      <c r="BA235" s="28"/>
      <c r="BB235" s="28"/>
      <c r="BC235" s="28"/>
    </row>
    <row r="236" ht="11.25" customHeight="1">
      <c r="A236" s="557"/>
      <c r="B236" s="558"/>
      <c r="C236" s="558"/>
      <c r="D236" s="360"/>
      <c r="E236" s="31"/>
      <c r="F236" s="10"/>
      <c r="G236" s="360"/>
      <c r="H236" s="360"/>
      <c r="I236" s="360"/>
      <c r="J236" s="360"/>
      <c r="K236" s="360"/>
      <c r="L236" s="558"/>
      <c r="M236" s="558"/>
      <c r="N236" s="558"/>
      <c r="O236" s="784"/>
      <c r="P236" s="785"/>
      <c r="Q236" s="785"/>
      <c r="R236" s="560"/>
      <c r="S236" s="560"/>
      <c r="T236" s="28"/>
      <c r="U236" s="28"/>
      <c r="V236" s="28"/>
      <c r="W236" s="558"/>
      <c r="X236" s="558"/>
      <c r="Y236" s="558"/>
      <c r="Z236" s="561"/>
      <c r="AA236" s="28"/>
      <c r="AB236" s="360"/>
      <c r="AC236" s="360"/>
      <c r="AD236" s="31"/>
      <c r="AE236" s="31"/>
      <c r="AF236" s="31"/>
      <c r="AG236" s="31"/>
      <c r="AH236" s="28"/>
      <c r="AI236" s="360"/>
      <c r="AJ236" s="28"/>
      <c r="AK236" s="28"/>
      <c r="AL236" s="28"/>
      <c r="AM236" s="28"/>
      <c r="AN236" s="28"/>
      <c r="AO236" s="28"/>
      <c r="AP236" s="28"/>
      <c r="AQ236" s="28"/>
      <c r="AR236" s="28"/>
      <c r="AS236" s="28"/>
      <c r="AT236" s="28"/>
      <c r="AU236" s="28"/>
      <c r="AV236" s="28"/>
      <c r="AW236" s="28"/>
      <c r="AX236" s="28"/>
      <c r="AY236" s="28"/>
      <c r="AZ236" s="28"/>
      <c r="BA236" s="28"/>
      <c r="BB236" s="28"/>
      <c r="BC236" s="28"/>
    </row>
    <row r="237" ht="11.25" customHeight="1">
      <c r="A237" s="557"/>
      <c r="B237" s="558"/>
      <c r="C237" s="558"/>
      <c r="D237" s="360"/>
      <c r="E237" s="31"/>
      <c r="F237" s="10"/>
      <c r="G237" s="360"/>
      <c r="H237" s="360"/>
      <c r="I237" s="360"/>
      <c r="J237" s="360"/>
      <c r="K237" s="360"/>
      <c r="L237" s="558"/>
      <c r="M237" s="558"/>
      <c r="N237" s="558"/>
      <c r="O237" s="784"/>
      <c r="P237" s="785"/>
      <c r="Q237" s="785"/>
      <c r="R237" s="560"/>
      <c r="S237" s="560"/>
      <c r="T237" s="28"/>
      <c r="U237" s="28"/>
      <c r="V237" s="28"/>
      <c r="W237" s="558"/>
      <c r="X237" s="558"/>
      <c r="Y237" s="558"/>
      <c r="Z237" s="561"/>
      <c r="AA237" s="28"/>
      <c r="AB237" s="360"/>
      <c r="AC237" s="360"/>
      <c r="AD237" s="31"/>
      <c r="AE237" s="31"/>
      <c r="AF237" s="31"/>
      <c r="AG237" s="31"/>
      <c r="AH237" s="28"/>
      <c r="AI237" s="360"/>
      <c r="AJ237" s="28"/>
      <c r="AK237" s="28"/>
      <c r="AL237" s="28"/>
      <c r="AM237" s="28"/>
      <c r="AN237" s="28"/>
      <c r="AO237" s="28"/>
      <c r="AP237" s="28"/>
      <c r="AQ237" s="28"/>
      <c r="AR237" s="28"/>
      <c r="AS237" s="28"/>
      <c r="AT237" s="28"/>
      <c r="AU237" s="28"/>
      <c r="AV237" s="28"/>
      <c r="AW237" s="28"/>
      <c r="AX237" s="28"/>
      <c r="AY237" s="28"/>
      <c r="AZ237" s="28"/>
      <c r="BA237" s="28"/>
      <c r="BB237" s="28"/>
      <c r="BC237" s="28"/>
    </row>
    <row r="238" ht="11.25" customHeight="1">
      <c r="A238" s="557"/>
      <c r="B238" s="558"/>
      <c r="C238" s="558"/>
      <c r="D238" s="360"/>
      <c r="E238" s="31"/>
      <c r="F238" s="10"/>
      <c r="G238" s="360"/>
      <c r="H238" s="360"/>
      <c r="I238" s="360"/>
      <c r="J238" s="360"/>
      <c r="K238" s="360"/>
      <c r="L238" s="558"/>
      <c r="M238" s="558"/>
      <c r="N238" s="558"/>
      <c r="O238" s="784"/>
      <c r="P238" s="785"/>
      <c r="Q238" s="785"/>
      <c r="R238" s="560"/>
      <c r="S238" s="560"/>
      <c r="T238" s="28"/>
      <c r="U238" s="28"/>
      <c r="V238" s="28"/>
      <c r="W238" s="558"/>
      <c r="X238" s="558"/>
      <c r="Y238" s="558"/>
      <c r="Z238" s="561"/>
      <c r="AA238" s="28"/>
      <c r="AB238" s="360"/>
      <c r="AC238" s="360"/>
      <c r="AD238" s="31"/>
      <c r="AE238" s="31"/>
      <c r="AF238" s="31"/>
      <c r="AG238" s="31"/>
      <c r="AH238" s="28"/>
      <c r="AI238" s="360"/>
      <c r="AJ238" s="28"/>
      <c r="AK238" s="28"/>
      <c r="AL238" s="28"/>
      <c r="AM238" s="28"/>
      <c r="AN238" s="28"/>
      <c r="AO238" s="28"/>
      <c r="AP238" s="28"/>
      <c r="AQ238" s="28"/>
      <c r="AR238" s="28"/>
      <c r="AS238" s="28"/>
      <c r="AT238" s="28"/>
      <c r="AU238" s="28"/>
      <c r="AV238" s="28"/>
      <c r="AW238" s="28"/>
      <c r="AX238" s="28"/>
      <c r="AY238" s="28"/>
      <c r="AZ238" s="28"/>
      <c r="BA238" s="28"/>
      <c r="BB238" s="28"/>
      <c r="BC238" s="28"/>
    </row>
    <row r="239" ht="11.25" customHeight="1">
      <c r="A239" s="557"/>
      <c r="B239" s="558"/>
      <c r="C239" s="558"/>
      <c r="D239" s="360"/>
      <c r="E239" s="31"/>
      <c r="F239" s="10"/>
      <c r="G239" s="360"/>
      <c r="H239" s="360"/>
      <c r="I239" s="360"/>
      <c r="J239" s="360"/>
      <c r="K239" s="360"/>
      <c r="L239" s="558"/>
      <c r="M239" s="558"/>
      <c r="N239" s="558"/>
      <c r="O239" s="784"/>
      <c r="P239" s="785"/>
      <c r="Q239" s="785"/>
      <c r="R239" s="560"/>
      <c r="S239" s="560"/>
      <c r="T239" s="28"/>
      <c r="U239" s="28"/>
      <c r="V239" s="28"/>
      <c r="W239" s="558"/>
      <c r="X239" s="558"/>
      <c r="Y239" s="558"/>
      <c r="Z239" s="561"/>
      <c r="AA239" s="28"/>
      <c r="AB239" s="360"/>
      <c r="AC239" s="360"/>
      <c r="AD239" s="31"/>
      <c r="AE239" s="31"/>
      <c r="AF239" s="31"/>
      <c r="AG239" s="31"/>
      <c r="AH239" s="28"/>
      <c r="AI239" s="360"/>
      <c r="AJ239" s="28"/>
      <c r="AK239" s="28"/>
      <c r="AL239" s="28"/>
      <c r="AM239" s="28"/>
      <c r="AN239" s="28"/>
      <c r="AO239" s="28"/>
      <c r="AP239" s="28"/>
      <c r="AQ239" s="28"/>
      <c r="AR239" s="28"/>
      <c r="AS239" s="28"/>
      <c r="AT239" s="28"/>
      <c r="AU239" s="28"/>
      <c r="AV239" s="28"/>
      <c r="AW239" s="28"/>
      <c r="AX239" s="28"/>
      <c r="AY239" s="28"/>
      <c r="AZ239" s="28"/>
      <c r="BA239" s="28"/>
      <c r="BB239" s="28"/>
      <c r="BC239" s="28"/>
    </row>
    <row r="240" ht="11.25" customHeight="1">
      <c r="A240" s="557"/>
      <c r="B240" s="558"/>
      <c r="C240" s="558"/>
      <c r="D240" s="360"/>
      <c r="E240" s="31"/>
      <c r="F240" s="10"/>
      <c r="G240" s="360"/>
      <c r="H240" s="360"/>
      <c r="I240" s="360"/>
      <c r="J240" s="360"/>
      <c r="K240" s="360"/>
      <c r="L240" s="558"/>
      <c r="M240" s="558"/>
      <c r="N240" s="558"/>
      <c r="O240" s="784"/>
      <c r="P240" s="785"/>
      <c r="Q240" s="785"/>
      <c r="R240" s="560"/>
      <c r="S240" s="560"/>
      <c r="T240" s="28"/>
      <c r="U240" s="28"/>
      <c r="V240" s="28"/>
      <c r="W240" s="558"/>
      <c r="X240" s="558"/>
      <c r="Y240" s="558"/>
      <c r="Z240" s="561"/>
      <c r="AA240" s="28"/>
      <c r="AB240" s="360"/>
      <c r="AC240" s="360"/>
      <c r="AD240" s="31"/>
      <c r="AE240" s="31"/>
      <c r="AF240" s="31"/>
      <c r="AG240" s="31"/>
      <c r="AH240" s="28"/>
      <c r="AI240" s="360"/>
      <c r="AJ240" s="28"/>
      <c r="AK240" s="28"/>
      <c r="AL240" s="28"/>
      <c r="AM240" s="28"/>
      <c r="AN240" s="28"/>
      <c r="AO240" s="28"/>
      <c r="AP240" s="28"/>
      <c r="AQ240" s="28"/>
      <c r="AR240" s="28"/>
      <c r="AS240" s="28"/>
      <c r="AT240" s="28"/>
      <c r="AU240" s="28"/>
      <c r="AV240" s="28"/>
      <c r="AW240" s="28"/>
      <c r="AX240" s="28"/>
      <c r="AY240" s="28"/>
      <c r="AZ240" s="28"/>
      <c r="BA240" s="28"/>
      <c r="BB240" s="28"/>
      <c r="BC240" s="28"/>
    </row>
    <row r="241" ht="11.25" customHeight="1">
      <c r="A241" s="557"/>
      <c r="B241" s="558"/>
      <c r="C241" s="558"/>
      <c r="D241" s="360"/>
      <c r="E241" s="31"/>
      <c r="F241" s="10"/>
      <c r="G241" s="360"/>
      <c r="H241" s="360"/>
      <c r="I241" s="360"/>
      <c r="J241" s="360"/>
      <c r="K241" s="360"/>
      <c r="L241" s="558"/>
      <c r="M241" s="558"/>
      <c r="N241" s="558"/>
      <c r="O241" s="784"/>
      <c r="P241" s="785"/>
      <c r="Q241" s="785"/>
      <c r="R241" s="560"/>
      <c r="S241" s="560"/>
      <c r="T241" s="28"/>
      <c r="U241" s="28"/>
      <c r="V241" s="28"/>
      <c r="W241" s="558"/>
      <c r="X241" s="558"/>
      <c r="Y241" s="558"/>
      <c r="Z241" s="561"/>
      <c r="AA241" s="28"/>
      <c r="AB241" s="360"/>
      <c r="AC241" s="360"/>
      <c r="AD241" s="31"/>
      <c r="AE241" s="31"/>
      <c r="AF241" s="31"/>
      <c r="AG241" s="31"/>
      <c r="AH241" s="28"/>
      <c r="AI241" s="360"/>
      <c r="AJ241" s="28"/>
      <c r="AK241" s="28"/>
      <c r="AL241" s="28"/>
      <c r="AM241" s="28"/>
      <c r="AN241" s="28"/>
      <c r="AO241" s="28"/>
      <c r="AP241" s="28"/>
      <c r="AQ241" s="28"/>
      <c r="AR241" s="28"/>
      <c r="AS241" s="28"/>
      <c r="AT241" s="28"/>
      <c r="AU241" s="28"/>
      <c r="AV241" s="28"/>
      <c r="AW241" s="28"/>
      <c r="AX241" s="28"/>
      <c r="AY241" s="28"/>
      <c r="AZ241" s="28"/>
      <c r="BA241" s="28"/>
      <c r="BB241" s="28"/>
      <c r="BC241" s="28"/>
    </row>
    <row r="242" ht="11.25" customHeight="1">
      <c r="A242" s="557"/>
      <c r="B242" s="558"/>
      <c r="C242" s="558"/>
      <c r="D242" s="360"/>
      <c r="E242" s="31"/>
      <c r="F242" s="10"/>
      <c r="G242" s="360"/>
      <c r="H242" s="360"/>
      <c r="I242" s="360"/>
      <c r="J242" s="360"/>
      <c r="K242" s="360"/>
      <c r="L242" s="558"/>
      <c r="M242" s="558"/>
      <c r="N242" s="558"/>
      <c r="O242" s="784"/>
      <c r="P242" s="785"/>
      <c r="Q242" s="785"/>
      <c r="R242" s="560"/>
      <c r="S242" s="560"/>
      <c r="T242" s="28"/>
      <c r="U242" s="28"/>
      <c r="V242" s="28"/>
      <c r="W242" s="558"/>
      <c r="X242" s="558"/>
      <c r="Y242" s="558"/>
      <c r="Z242" s="561"/>
      <c r="AA242" s="28"/>
      <c r="AB242" s="360"/>
      <c r="AC242" s="360"/>
      <c r="AD242" s="31"/>
      <c r="AE242" s="31"/>
      <c r="AF242" s="31"/>
      <c r="AG242" s="31"/>
      <c r="AH242" s="28"/>
      <c r="AI242" s="360"/>
      <c r="AJ242" s="28"/>
      <c r="AK242" s="28"/>
      <c r="AL242" s="28"/>
      <c r="AM242" s="28"/>
      <c r="AN242" s="28"/>
      <c r="AO242" s="28"/>
      <c r="AP242" s="28"/>
      <c r="AQ242" s="28"/>
      <c r="AR242" s="28"/>
      <c r="AS242" s="28"/>
      <c r="AT242" s="28"/>
      <c r="AU242" s="28"/>
      <c r="AV242" s="28"/>
      <c r="AW242" s="28"/>
      <c r="AX242" s="28"/>
      <c r="AY242" s="28"/>
      <c r="AZ242" s="28"/>
      <c r="BA242" s="28"/>
      <c r="BB242" s="28"/>
      <c r="BC242" s="28"/>
    </row>
    <row r="243" ht="11.25" customHeight="1">
      <c r="A243" s="557"/>
      <c r="B243" s="558"/>
      <c r="C243" s="558"/>
      <c r="D243" s="360"/>
      <c r="E243" s="31"/>
      <c r="F243" s="10"/>
      <c r="G243" s="360"/>
      <c r="H243" s="360"/>
      <c r="I243" s="360"/>
      <c r="J243" s="360"/>
      <c r="K243" s="360"/>
      <c r="L243" s="558"/>
      <c r="M243" s="558"/>
      <c r="N243" s="558"/>
      <c r="O243" s="784"/>
      <c r="P243" s="785"/>
      <c r="Q243" s="785"/>
      <c r="R243" s="560"/>
      <c r="S243" s="560"/>
      <c r="T243" s="28"/>
      <c r="U243" s="28"/>
      <c r="V243" s="28"/>
      <c r="W243" s="558"/>
      <c r="X243" s="558"/>
      <c r="Y243" s="558"/>
      <c r="Z243" s="561"/>
      <c r="AA243" s="28"/>
      <c r="AB243" s="360"/>
      <c r="AC243" s="360"/>
      <c r="AD243" s="31"/>
      <c r="AE243" s="31"/>
      <c r="AF243" s="31"/>
      <c r="AG243" s="31"/>
      <c r="AH243" s="28"/>
      <c r="AI243" s="360"/>
      <c r="AJ243" s="28"/>
      <c r="AK243" s="28"/>
      <c r="AL243" s="28"/>
      <c r="AM243" s="28"/>
      <c r="AN243" s="28"/>
      <c r="AO243" s="28"/>
      <c r="AP243" s="28"/>
      <c r="AQ243" s="28"/>
      <c r="AR243" s="28"/>
      <c r="AS243" s="28"/>
      <c r="AT243" s="28"/>
      <c r="AU243" s="28"/>
      <c r="AV243" s="28"/>
      <c r="AW243" s="28"/>
      <c r="AX243" s="28"/>
      <c r="AY243" s="28"/>
      <c r="AZ243" s="28"/>
      <c r="BA243" s="28"/>
      <c r="BB243" s="28"/>
      <c r="BC243" s="28"/>
    </row>
    <row r="244" ht="11.25" customHeight="1">
      <c r="A244" s="557"/>
      <c r="B244" s="558"/>
      <c r="C244" s="558"/>
      <c r="D244" s="360"/>
      <c r="E244" s="31"/>
      <c r="F244" s="10"/>
      <c r="G244" s="360"/>
      <c r="H244" s="360"/>
      <c r="I244" s="360"/>
      <c r="J244" s="360"/>
      <c r="K244" s="360"/>
      <c r="L244" s="558"/>
      <c r="M244" s="558"/>
      <c r="N244" s="558"/>
      <c r="O244" s="784"/>
      <c r="P244" s="785"/>
      <c r="Q244" s="785"/>
      <c r="R244" s="560"/>
      <c r="S244" s="560"/>
      <c r="T244" s="28"/>
      <c r="U244" s="28"/>
      <c r="V244" s="28"/>
      <c r="W244" s="558"/>
      <c r="X244" s="558"/>
      <c r="Y244" s="558"/>
      <c r="Z244" s="561"/>
      <c r="AA244" s="28"/>
      <c r="AB244" s="360"/>
      <c r="AC244" s="360"/>
      <c r="AD244" s="31"/>
      <c r="AE244" s="31"/>
      <c r="AF244" s="31"/>
      <c r="AG244" s="31"/>
      <c r="AH244" s="28"/>
      <c r="AI244" s="360"/>
      <c r="AJ244" s="28"/>
      <c r="AK244" s="28"/>
      <c r="AL244" s="28"/>
      <c r="AM244" s="28"/>
      <c r="AN244" s="28"/>
      <c r="AO244" s="28"/>
      <c r="AP244" s="28"/>
      <c r="AQ244" s="28"/>
      <c r="AR244" s="28"/>
      <c r="AS244" s="28"/>
      <c r="AT244" s="28"/>
      <c r="AU244" s="28"/>
      <c r="AV244" s="28"/>
      <c r="AW244" s="28"/>
      <c r="AX244" s="28"/>
      <c r="AY244" s="28"/>
      <c r="AZ244" s="28"/>
      <c r="BA244" s="28"/>
      <c r="BB244" s="28"/>
      <c r="BC244" s="28"/>
    </row>
    <row r="245" ht="11.25" customHeight="1">
      <c r="A245" s="557"/>
      <c r="B245" s="558"/>
      <c r="C245" s="558"/>
      <c r="D245" s="360"/>
      <c r="E245" s="31"/>
      <c r="F245" s="10"/>
      <c r="G245" s="360"/>
      <c r="H245" s="360"/>
      <c r="I245" s="360"/>
      <c r="J245" s="360"/>
      <c r="K245" s="360"/>
      <c r="L245" s="558"/>
      <c r="M245" s="558"/>
      <c r="N245" s="558"/>
      <c r="O245" s="784"/>
      <c r="P245" s="785"/>
      <c r="Q245" s="785"/>
      <c r="R245" s="560"/>
      <c r="S245" s="560"/>
      <c r="T245" s="28"/>
      <c r="U245" s="28"/>
      <c r="V245" s="28"/>
      <c r="W245" s="558"/>
      <c r="X245" s="558"/>
      <c r="Y245" s="558"/>
      <c r="Z245" s="561"/>
      <c r="AA245" s="28"/>
      <c r="AB245" s="360"/>
      <c r="AC245" s="360"/>
      <c r="AD245" s="31"/>
      <c r="AE245" s="31"/>
      <c r="AF245" s="31"/>
      <c r="AG245" s="31"/>
      <c r="AH245" s="28"/>
      <c r="AI245" s="360"/>
      <c r="AJ245" s="28"/>
      <c r="AK245" s="28"/>
      <c r="AL245" s="28"/>
      <c r="AM245" s="28"/>
      <c r="AN245" s="28"/>
      <c r="AO245" s="28"/>
      <c r="AP245" s="28"/>
      <c r="AQ245" s="28"/>
      <c r="AR245" s="28"/>
      <c r="AS245" s="28"/>
      <c r="AT245" s="28"/>
      <c r="AU245" s="28"/>
      <c r="AV245" s="28"/>
      <c r="AW245" s="28"/>
      <c r="AX245" s="28"/>
      <c r="AY245" s="28"/>
      <c r="AZ245" s="28"/>
      <c r="BA245" s="28"/>
      <c r="BB245" s="28"/>
      <c r="BC245" s="28"/>
    </row>
    <row r="246" ht="11.25" customHeight="1">
      <c r="A246" s="557"/>
      <c r="B246" s="558"/>
      <c r="C246" s="558"/>
      <c r="D246" s="360"/>
      <c r="E246" s="31"/>
      <c r="F246" s="10"/>
      <c r="G246" s="360"/>
      <c r="H246" s="360"/>
      <c r="I246" s="360"/>
      <c r="J246" s="360"/>
      <c r="K246" s="360"/>
      <c r="L246" s="558"/>
      <c r="M246" s="558"/>
      <c r="N246" s="558"/>
      <c r="O246" s="784"/>
      <c r="P246" s="785"/>
      <c r="Q246" s="785"/>
      <c r="R246" s="560"/>
      <c r="S246" s="560"/>
      <c r="T246" s="28"/>
      <c r="U246" s="28"/>
      <c r="V246" s="28"/>
      <c r="W246" s="558"/>
      <c r="X246" s="558"/>
      <c r="Y246" s="558"/>
      <c r="Z246" s="561"/>
      <c r="AA246" s="28"/>
      <c r="AB246" s="360"/>
      <c r="AC246" s="360"/>
      <c r="AD246" s="31"/>
      <c r="AE246" s="31"/>
      <c r="AF246" s="31"/>
      <c r="AG246" s="31"/>
      <c r="AH246" s="28"/>
      <c r="AI246" s="360"/>
      <c r="AJ246" s="28"/>
      <c r="AK246" s="28"/>
      <c r="AL246" s="28"/>
      <c r="AM246" s="28"/>
      <c r="AN246" s="28"/>
      <c r="AO246" s="28"/>
      <c r="AP246" s="28"/>
      <c r="AQ246" s="28"/>
      <c r="AR246" s="28"/>
      <c r="AS246" s="28"/>
      <c r="AT246" s="28"/>
      <c r="AU246" s="28"/>
      <c r="AV246" s="28"/>
      <c r="AW246" s="28"/>
      <c r="AX246" s="28"/>
      <c r="AY246" s="28"/>
      <c r="AZ246" s="28"/>
      <c r="BA246" s="28"/>
      <c r="BB246" s="28"/>
      <c r="BC246" s="28"/>
    </row>
    <row r="247" ht="11.25" customHeight="1">
      <c r="A247" s="557"/>
      <c r="B247" s="558"/>
      <c r="C247" s="558"/>
      <c r="D247" s="360"/>
      <c r="E247" s="31"/>
      <c r="F247" s="10"/>
      <c r="G247" s="360"/>
      <c r="H247" s="360"/>
      <c r="I247" s="360"/>
      <c r="J247" s="360"/>
      <c r="K247" s="360"/>
      <c r="L247" s="558"/>
      <c r="M247" s="558"/>
      <c r="N247" s="558"/>
      <c r="O247" s="784"/>
      <c r="P247" s="785"/>
      <c r="Q247" s="785"/>
      <c r="R247" s="560"/>
      <c r="S247" s="560"/>
      <c r="T247" s="28"/>
      <c r="U247" s="28"/>
      <c r="V247" s="28"/>
      <c r="W247" s="558"/>
      <c r="X247" s="558"/>
      <c r="Y247" s="558"/>
      <c r="Z247" s="561"/>
      <c r="AA247" s="28"/>
      <c r="AB247" s="360"/>
      <c r="AC247" s="360"/>
      <c r="AD247" s="31"/>
      <c r="AE247" s="31"/>
      <c r="AF247" s="31"/>
      <c r="AG247" s="31"/>
      <c r="AH247" s="28"/>
      <c r="AI247" s="360"/>
      <c r="AJ247" s="28"/>
      <c r="AK247" s="28"/>
      <c r="AL247" s="28"/>
      <c r="AM247" s="28"/>
      <c r="AN247" s="28"/>
      <c r="AO247" s="28"/>
      <c r="AP247" s="28"/>
      <c r="AQ247" s="28"/>
      <c r="AR247" s="28"/>
      <c r="AS247" s="28"/>
      <c r="AT247" s="28"/>
      <c r="AU247" s="28"/>
      <c r="AV247" s="28"/>
      <c r="AW247" s="28"/>
      <c r="AX247" s="28"/>
      <c r="AY247" s="28"/>
      <c r="AZ247" s="28"/>
      <c r="BA247" s="28"/>
      <c r="BB247" s="28"/>
      <c r="BC247" s="28"/>
    </row>
    <row r="248" ht="11.25" customHeight="1">
      <c r="A248" s="557"/>
      <c r="B248" s="558"/>
      <c r="C248" s="558"/>
      <c r="D248" s="360"/>
      <c r="E248" s="31"/>
      <c r="F248" s="10"/>
      <c r="G248" s="360"/>
      <c r="H248" s="360"/>
      <c r="I248" s="360"/>
      <c r="J248" s="360"/>
      <c r="K248" s="360"/>
      <c r="L248" s="558"/>
      <c r="M248" s="558"/>
      <c r="N248" s="558"/>
      <c r="O248" s="784"/>
      <c r="P248" s="785"/>
      <c r="Q248" s="785"/>
      <c r="R248" s="560"/>
      <c r="S248" s="560"/>
      <c r="T248" s="28"/>
      <c r="U248" s="28"/>
      <c r="V248" s="28"/>
      <c r="W248" s="558"/>
      <c r="X248" s="558"/>
      <c r="Y248" s="558"/>
      <c r="Z248" s="561"/>
      <c r="AA248" s="28"/>
      <c r="AB248" s="360"/>
      <c r="AC248" s="360"/>
      <c r="AD248" s="31"/>
      <c r="AE248" s="31"/>
      <c r="AF248" s="31"/>
      <c r="AG248" s="31"/>
      <c r="AH248" s="28"/>
      <c r="AI248" s="360"/>
      <c r="AJ248" s="28"/>
      <c r="AK248" s="28"/>
      <c r="AL248" s="28"/>
      <c r="AM248" s="28"/>
      <c r="AN248" s="28"/>
      <c r="AO248" s="28"/>
      <c r="AP248" s="28"/>
      <c r="AQ248" s="28"/>
      <c r="AR248" s="28"/>
      <c r="AS248" s="28"/>
      <c r="AT248" s="28"/>
      <c r="AU248" s="28"/>
      <c r="AV248" s="28"/>
      <c r="AW248" s="28"/>
      <c r="AX248" s="28"/>
      <c r="AY248" s="28"/>
      <c r="AZ248" s="28"/>
      <c r="BA248" s="28"/>
      <c r="BB248" s="28"/>
      <c r="BC248" s="28"/>
    </row>
    <row r="249" ht="11.25" customHeight="1">
      <c r="A249" s="557"/>
      <c r="B249" s="558"/>
      <c r="C249" s="558"/>
      <c r="D249" s="360"/>
      <c r="E249" s="31"/>
      <c r="F249" s="10"/>
      <c r="G249" s="360"/>
      <c r="H249" s="360"/>
      <c r="I249" s="360"/>
      <c r="J249" s="360"/>
      <c r="K249" s="360"/>
      <c r="L249" s="558"/>
      <c r="M249" s="558"/>
      <c r="N249" s="558"/>
      <c r="O249" s="784"/>
      <c r="P249" s="785"/>
      <c r="Q249" s="785"/>
      <c r="R249" s="560"/>
      <c r="S249" s="560"/>
      <c r="T249" s="28"/>
      <c r="U249" s="28"/>
      <c r="V249" s="28"/>
      <c r="W249" s="558"/>
      <c r="X249" s="558"/>
      <c r="Y249" s="558"/>
      <c r="Z249" s="561"/>
      <c r="AA249" s="28"/>
      <c r="AB249" s="360"/>
      <c r="AC249" s="360"/>
      <c r="AD249" s="31"/>
      <c r="AE249" s="31"/>
      <c r="AF249" s="31"/>
      <c r="AG249" s="31"/>
      <c r="AH249" s="28"/>
      <c r="AI249" s="360"/>
      <c r="AJ249" s="28"/>
      <c r="AK249" s="28"/>
      <c r="AL249" s="28"/>
      <c r="AM249" s="28"/>
      <c r="AN249" s="28"/>
      <c r="AO249" s="28"/>
      <c r="AP249" s="28"/>
      <c r="AQ249" s="28"/>
      <c r="AR249" s="28"/>
      <c r="AS249" s="28"/>
      <c r="AT249" s="28"/>
      <c r="AU249" s="28"/>
      <c r="AV249" s="28"/>
      <c r="AW249" s="28"/>
      <c r="AX249" s="28"/>
      <c r="AY249" s="28"/>
      <c r="AZ249" s="28"/>
      <c r="BA249" s="28"/>
      <c r="BB249" s="28"/>
      <c r="BC249" s="28"/>
    </row>
    <row r="250" ht="11.25" customHeight="1">
      <c r="A250" s="557"/>
      <c r="B250" s="558"/>
      <c r="C250" s="558"/>
      <c r="D250" s="360"/>
      <c r="E250" s="31"/>
      <c r="F250" s="10"/>
      <c r="G250" s="360"/>
      <c r="H250" s="360"/>
      <c r="I250" s="360"/>
      <c r="J250" s="360"/>
      <c r="K250" s="360"/>
      <c r="L250" s="558"/>
      <c r="M250" s="558"/>
      <c r="N250" s="558"/>
      <c r="O250" s="784"/>
      <c r="P250" s="785"/>
      <c r="Q250" s="785"/>
      <c r="R250" s="560"/>
      <c r="S250" s="560"/>
      <c r="T250" s="28"/>
      <c r="U250" s="28"/>
      <c r="V250" s="28"/>
      <c r="W250" s="558"/>
      <c r="X250" s="558"/>
      <c r="Y250" s="558"/>
      <c r="Z250" s="561"/>
      <c r="AA250" s="28"/>
      <c r="AB250" s="360"/>
      <c r="AC250" s="360"/>
      <c r="AD250" s="31"/>
      <c r="AE250" s="31"/>
      <c r="AF250" s="31"/>
      <c r="AG250" s="31"/>
      <c r="AH250" s="28"/>
      <c r="AI250" s="360"/>
      <c r="AJ250" s="28"/>
      <c r="AK250" s="28"/>
      <c r="AL250" s="28"/>
      <c r="AM250" s="28"/>
      <c r="AN250" s="28"/>
      <c r="AO250" s="28"/>
      <c r="AP250" s="28"/>
      <c r="AQ250" s="28"/>
      <c r="AR250" s="28"/>
      <c r="AS250" s="28"/>
      <c r="AT250" s="28"/>
      <c r="AU250" s="28"/>
      <c r="AV250" s="28"/>
      <c r="AW250" s="28"/>
      <c r="AX250" s="28"/>
      <c r="AY250" s="28"/>
      <c r="AZ250" s="28"/>
      <c r="BA250" s="28"/>
      <c r="BB250" s="28"/>
      <c r="BC250" s="28"/>
    </row>
    <row r="251" ht="11.25" customHeight="1">
      <c r="A251" s="557"/>
      <c r="B251" s="558"/>
      <c r="C251" s="558"/>
      <c r="D251" s="360"/>
      <c r="E251" s="31"/>
      <c r="F251" s="10"/>
      <c r="G251" s="360"/>
      <c r="H251" s="360"/>
      <c r="I251" s="360"/>
      <c r="J251" s="360"/>
      <c r="K251" s="360"/>
      <c r="L251" s="558"/>
      <c r="M251" s="558"/>
      <c r="N251" s="558"/>
      <c r="O251" s="784"/>
      <c r="P251" s="785"/>
      <c r="Q251" s="785"/>
      <c r="R251" s="560"/>
      <c r="S251" s="560"/>
      <c r="T251" s="28"/>
      <c r="U251" s="28"/>
      <c r="V251" s="28"/>
      <c r="W251" s="558"/>
      <c r="X251" s="558"/>
      <c r="Y251" s="558"/>
      <c r="Z251" s="561"/>
      <c r="AA251" s="28"/>
      <c r="AB251" s="360"/>
      <c r="AC251" s="360"/>
      <c r="AD251" s="31"/>
      <c r="AE251" s="31"/>
      <c r="AF251" s="31"/>
      <c r="AG251" s="31"/>
      <c r="AH251" s="28"/>
      <c r="AI251" s="360"/>
      <c r="AJ251" s="28"/>
      <c r="AK251" s="28"/>
      <c r="AL251" s="28"/>
      <c r="AM251" s="28"/>
      <c r="AN251" s="28"/>
      <c r="AO251" s="28"/>
      <c r="AP251" s="28"/>
      <c r="AQ251" s="28"/>
      <c r="AR251" s="28"/>
      <c r="AS251" s="28"/>
      <c r="AT251" s="28"/>
      <c r="AU251" s="28"/>
      <c r="AV251" s="28"/>
      <c r="AW251" s="28"/>
      <c r="AX251" s="28"/>
      <c r="AY251" s="28"/>
      <c r="AZ251" s="28"/>
      <c r="BA251" s="28"/>
      <c r="BB251" s="28"/>
      <c r="BC251" s="28"/>
    </row>
    <row r="252" ht="11.25" customHeight="1">
      <c r="A252" s="557"/>
      <c r="B252" s="558"/>
      <c r="C252" s="558"/>
      <c r="D252" s="360"/>
      <c r="E252" s="31"/>
      <c r="F252" s="10"/>
      <c r="G252" s="360"/>
      <c r="H252" s="360"/>
      <c r="I252" s="360"/>
      <c r="J252" s="360"/>
      <c r="K252" s="360"/>
      <c r="L252" s="558"/>
      <c r="M252" s="558"/>
      <c r="N252" s="558"/>
      <c r="O252" s="784"/>
      <c r="P252" s="785"/>
      <c r="Q252" s="785"/>
      <c r="R252" s="560"/>
      <c r="S252" s="560"/>
      <c r="T252" s="28"/>
      <c r="U252" s="28"/>
      <c r="V252" s="28"/>
      <c r="W252" s="558"/>
      <c r="X252" s="558"/>
      <c r="Y252" s="558"/>
      <c r="Z252" s="561"/>
      <c r="AA252" s="28"/>
      <c r="AB252" s="360"/>
      <c r="AC252" s="360"/>
      <c r="AD252" s="31"/>
      <c r="AE252" s="31"/>
      <c r="AF252" s="31"/>
      <c r="AG252" s="31"/>
      <c r="AH252" s="28"/>
      <c r="AI252" s="360"/>
      <c r="AJ252" s="28"/>
      <c r="AK252" s="28"/>
      <c r="AL252" s="28"/>
      <c r="AM252" s="28"/>
      <c r="AN252" s="28"/>
      <c r="AO252" s="28"/>
      <c r="AP252" s="28"/>
      <c r="AQ252" s="28"/>
      <c r="AR252" s="28"/>
      <c r="AS252" s="28"/>
      <c r="AT252" s="28"/>
      <c r="AU252" s="28"/>
      <c r="AV252" s="28"/>
      <c r="AW252" s="28"/>
      <c r="AX252" s="28"/>
      <c r="AY252" s="28"/>
      <c r="AZ252" s="28"/>
      <c r="BA252" s="28"/>
      <c r="BB252" s="28"/>
      <c r="BC252" s="28"/>
    </row>
    <row r="253" ht="11.25" customHeight="1">
      <c r="A253" s="557"/>
      <c r="B253" s="558"/>
      <c r="C253" s="558"/>
      <c r="D253" s="360"/>
      <c r="E253" s="31"/>
      <c r="F253" s="10"/>
      <c r="G253" s="360"/>
      <c r="H253" s="360"/>
      <c r="I253" s="360"/>
      <c r="J253" s="360"/>
      <c r="K253" s="360"/>
      <c r="L253" s="558"/>
      <c r="M253" s="558"/>
      <c r="N253" s="558"/>
      <c r="O253" s="784"/>
      <c r="P253" s="785"/>
      <c r="Q253" s="785"/>
      <c r="R253" s="560"/>
      <c r="S253" s="560"/>
      <c r="T253" s="28"/>
      <c r="U253" s="28"/>
      <c r="V253" s="28"/>
      <c r="W253" s="558"/>
      <c r="X253" s="558"/>
      <c r="Y253" s="558"/>
      <c r="Z253" s="561"/>
      <c r="AA253" s="28"/>
      <c r="AB253" s="360"/>
      <c r="AC253" s="360"/>
      <c r="AD253" s="31"/>
      <c r="AE253" s="31"/>
      <c r="AF253" s="31"/>
      <c r="AG253" s="31"/>
      <c r="AH253" s="28"/>
      <c r="AI253" s="360"/>
      <c r="AJ253" s="28"/>
      <c r="AK253" s="28"/>
      <c r="AL253" s="28"/>
      <c r="AM253" s="28"/>
      <c r="AN253" s="28"/>
      <c r="AO253" s="28"/>
      <c r="AP253" s="28"/>
      <c r="AQ253" s="28"/>
      <c r="AR253" s="28"/>
      <c r="AS253" s="28"/>
      <c r="AT253" s="28"/>
      <c r="AU253" s="28"/>
      <c r="AV253" s="28"/>
      <c r="AW253" s="28"/>
      <c r="AX253" s="28"/>
      <c r="AY253" s="28"/>
      <c r="AZ253" s="28"/>
      <c r="BA253" s="28"/>
      <c r="BB253" s="28"/>
      <c r="BC253" s="28"/>
    </row>
    <row r="254" ht="11.25" customHeight="1">
      <c r="A254" s="557"/>
      <c r="B254" s="558"/>
      <c r="C254" s="558"/>
      <c r="D254" s="360"/>
      <c r="E254" s="31"/>
      <c r="F254" s="10"/>
      <c r="G254" s="360"/>
      <c r="H254" s="360"/>
      <c r="I254" s="360"/>
      <c r="J254" s="360"/>
      <c r="K254" s="360"/>
      <c r="L254" s="558"/>
      <c r="M254" s="558"/>
      <c r="N254" s="558"/>
      <c r="O254" s="784"/>
      <c r="P254" s="785"/>
      <c r="Q254" s="785"/>
      <c r="R254" s="560"/>
      <c r="S254" s="560"/>
      <c r="T254" s="28"/>
      <c r="U254" s="28"/>
      <c r="V254" s="28"/>
      <c r="W254" s="558"/>
      <c r="X254" s="558"/>
      <c r="Y254" s="558"/>
      <c r="Z254" s="561"/>
      <c r="AA254" s="28"/>
      <c r="AB254" s="360"/>
      <c r="AC254" s="360"/>
      <c r="AD254" s="31"/>
      <c r="AE254" s="31"/>
      <c r="AF254" s="31"/>
      <c r="AG254" s="31"/>
      <c r="AH254" s="28"/>
      <c r="AI254" s="360"/>
      <c r="AJ254" s="28"/>
      <c r="AK254" s="28"/>
      <c r="AL254" s="28"/>
      <c r="AM254" s="28"/>
      <c r="AN254" s="28"/>
      <c r="AO254" s="28"/>
      <c r="AP254" s="28"/>
      <c r="AQ254" s="28"/>
      <c r="AR254" s="28"/>
      <c r="AS254" s="28"/>
      <c r="AT254" s="28"/>
      <c r="AU254" s="28"/>
      <c r="AV254" s="28"/>
      <c r="AW254" s="28"/>
      <c r="AX254" s="28"/>
      <c r="AY254" s="28"/>
      <c r="AZ254" s="28"/>
      <c r="BA254" s="28"/>
      <c r="BB254" s="28"/>
      <c r="BC254" s="28"/>
    </row>
    <row r="255" ht="11.25" customHeight="1">
      <c r="A255" s="557"/>
      <c r="B255" s="558"/>
      <c r="C255" s="558"/>
      <c r="D255" s="360"/>
      <c r="E255" s="31"/>
      <c r="F255" s="10"/>
      <c r="G255" s="360"/>
      <c r="H255" s="360"/>
      <c r="I255" s="360"/>
      <c r="J255" s="360"/>
      <c r="K255" s="360"/>
      <c r="L255" s="558"/>
      <c r="M255" s="558"/>
      <c r="N255" s="558"/>
      <c r="O255" s="784"/>
      <c r="P255" s="785"/>
      <c r="Q255" s="785"/>
      <c r="R255" s="560"/>
      <c r="S255" s="560"/>
      <c r="T255" s="28"/>
      <c r="U255" s="28"/>
      <c r="V255" s="28"/>
      <c r="W255" s="558"/>
      <c r="X255" s="558"/>
      <c r="Y255" s="558"/>
      <c r="Z255" s="561"/>
      <c r="AA255" s="28"/>
      <c r="AB255" s="360"/>
      <c r="AC255" s="360"/>
      <c r="AD255" s="31"/>
      <c r="AE255" s="31"/>
      <c r="AF255" s="31"/>
      <c r="AG255" s="31"/>
      <c r="AH255" s="28"/>
      <c r="AI255" s="360"/>
      <c r="AJ255" s="28"/>
      <c r="AK255" s="28"/>
      <c r="AL255" s="28"/>
      <c r="AM255" s="28"/>
      <c r="AN255" s="28"/>
      <c r="AO255" s="28"/>
      <c r="AP255" s="28"/>
      <c r="AQ255" s="28"/>
      <c r="AR255" s="28"/>
      <c r="AS255" s="28"/>
      <c r="AT255" s="28"/>
      <c r="AU255" s="28"/>
      <c r="AV255" s="28"/>
      <c r="AW255" s="28"/>
      <c r="AX255" s="28"/>
      <c r="AY255" s="28"/>
      <c r="AZ255" s="28"/>
      <c r="BA255" s="28"/>
      <c r="BB255" s="28"/>
      <c r="BC255" s="28"/>
    </row>
    <row r="256" ht="11.25" customHeight="1">
      <c r="A256" s="557"/>
      <c r="B256" s="558"/>
      <c r="C256" s="558"/>
      <c r="D256" s="360"/>
      <c r="E256" s="31"/>
      <c r="F256" s="10"/>
      <c r="G256" s="360"/>
      <c r="H256" s="360"/>
      <c r="I256" s="360"/>
      <c r="J256" s="360"/>
      <c r="K256" s="360"/>
      <c r="L256" s="558"/>
      <c r="M256" s="558"/>
      <c r="N256" s="558"/>
      <c r="O256" s="784"/>
      <c r="P256" s="785"/>
      <c r="Q256" s="785"/>
      <c r="R256" s="560"/>
      <c r="S256" s="560"/>
      <c r="T256" s="28"/>
      <c r="U256" s="28"/>
      <c r="V256" s="28"/>
      <c r="W256" s="558"/>
      <c r="X256" s="558"/>
      <c r="Y256" s="558"/>
      <c r="Z256" s="561"/>
      <c r="AA256" s="28"/>
      <c r="AB256" s="360"/>
      <c r="AC256" s="360"/>
      <c r="AD256" s="31"/>
      <c r="AE256" s="31"/>
      <c r="AF256" s="31"/>
      <c r="AG256" s="31"/>
      <c r="AH256" s="28"/>
      <c r="AI256" s="360"/>
      <c r="AJ256" s="28"/>
      <c r="AK256" s="28"/>
      <c r="AL256" s="28"/>
      <c r="AM256" s="28"/>
      <c r="AN256" s="28"/>
      <c r="AO256" s="28"/>
      <c r="AP256" s="28"/>
      <c r="AQ256" s="28"/>
      <c r="AR256" s="28"/>
      <c r="AS256" s="28"/>
      <c r="AT256" s="28"/>
      <c r="AU256" s="28"/>
      <c r="AV256" s="28"/>
      <c r="AW256" s="28"/>
      <c r="AX256" s="28"/>
      <c r="AY256" s="28"/>
      <c r="AZ256" s="28"/>
      <c r="BA256" s="28"/>
      <c r="BB256" s="28"/>
      <c r="BC256" s="28"/>
    </row>
    <row r="257" ht="11.25" customHeight="1">
      <c r="A257" s="557"/>
      <c r="B257" s="558"/>
      <c r="C257" s="558"/>
      <c r="D257" s="360"/>
      <c r="E257" s="31"/>
      <c r="F257" s="10"/>
      <c r="G257" s="360"/>
      <c r="H257" s="360"/>
      <c r="I257" s="360"/>
      <c r="J257" s="360"/>
      <c r="K257" s="360"/>
      <c r="L257" s="558"/>
      <c r="M257" s="558"/>
      <c r="N257" s="558"/>
      <c r="O257" s="784"/>
      <c r="P257" s="785"/>
      <c r="Q257" s="785"/>
      <c r="R257" s="560"/>
      <c r="S257" s="560"/>
      <c r="T257" s="28"/>
      <c r="U257" s="28"/>
      <c r="V257" s="28"/>
      <c r="W257" s="558"/>
      <c r="X257" s="558"/>
      <c r="Y257" s="558"/>
      <c r="Z257" s="561"/>
      <c r="AA257" s="28"/>
      <c r="AB257" s="360"/>
      <c r="AC257" s="360"/>
      <c r="AD257" s="31"/>
      <c r="AE257" s="31"/>
      <c r="AF257" s="31"/>
      <c r="AG257" s="31"/>
      <c r="AH257" s="28"/>
      <c r="AI257" s="360"/>
      <c r="AJ257" s="28"/>
      <c r="AK257" s="28"/>
      <c r="AL257" s="28"/>
      <c r="AM257" s="28"/>
      <c r="AN257" s="28"/>
      <c r="AO257" s="28"/>
      <c r="AP257" s="28"/>
      <c r="AQ257" s="28"/>
      <c r="AR257" s="28"/>
      <c r="AS257" s="28"/>
      <c r="AT257" s="28"/>
      <c r="AU257" s="28"/>
      <c r="AV257" s="28"/>
      <c r="AW257" s="28"/>
      <c r="AX257" s="28"/>
      <c r="AY257" s="28"/>
      <c r="AZ257" s="28"/>
      <c r="BA257" s="28"/>
      <c r="BB257" s="28"/>
      <c r="BC257" s="28"/>
    </row>
    <row r="258" ht="11.25" customHeight="1">
      <c r="A258" s="557"/>
      <c r="B258" s="558"/>
      <c r="C258" s="558"/>
      <c r="D258" s="360"/>
      <c r="E258" s="31"/>
      <c r="F258" s="10"/>
      <c r="G258" s="360"/>
      <c r="H258" s="360"/>
      <c r="I258" s="360"/>
      <c r="J258" s="360"/>
      <c r="K258" s="360"/>
      <c r="L258" s="558"/>
      <c r="M258" s="558"/>
      <c r="N258" s="558"/>
      <c r="O258" s="784"/>
      <c r="P258" s="785"/>
      <c r="Q258" s="785"/>
      <c r="R258" s="560"/>
      <c r="S258" s="560"/>
      <c r="T258" s="28"/>
      <c r="U258" s="28"/>
      <c r="V258" s="28"/>
      <c r="W258" s="558"/>
      <c r="X258" s="558"/>
      <c r="Y258" s="558"/>
      <c r="Z258" s="561"/>
      <c r="AA258" s="28"/>
      <c r="AB258" s="360"/>
      <c r="AC258" s="360"/>
      <c r="AD258" s="31"/>
      <c r="AE258" s="31"/>
      <c r="AF258" s="31"/>
      <c r="AG258" s="31"/>
      <c r="AH258" s="28"/>
      <c r="AI258" s="360"/>
      <c r="AJ258" s="28"/>
      <c r="AK258" s="28"/>
      <c r="AL258" s="28"/>
      <c r="AM258" s="28"/>
      <c r="AN258" s="28"/>
      <c r="AO258" s="28"/>
      <c r="AP258" s="28"/>
      <c r="AQ258" s="28"/>
      <c r="AR258" s="28"/>
      <c r="AS258" s="28"/>
      <c r="AT258" s="28"/>
      <c r="AU258" s="28"/>
      <c r="AV258" s="28"/>
      <c r="AW258" s="28"/>
      <c r="AX258" s="28"/>
      <c r="AY258" s="28"/>
      <c r="AZ258" s="28"/>
      <c r="BA258" s="28"/>
      <c r="BB258" s="28"/>
      <c r="BC258" s="28"/>
    </row>
    <row r="259" ht="11.25" customHeight="1">
      <c r="A259" s="557"/>
      <c r="B259" s="558"/>
      <c r="C259" s="558"/>
      <c r="D259" s="360"/>
      <c r="E259" s="31"/>
      <c r="F259" s="10"/>
      <c r="G259" s="360"/>
      <c r="H259" s="360"/>
      <c r="I259" s="360"/>
      <c r="J259" s="360"/>
      <c r="K259" s="360"/>
      <c r="L259" s="558"/>
      <c r="M259" s="558"/>
      <c r="N259" s="558"/>
      <c r="O259" s="784"/>
      <c r="P259" s="785"/>
      <c r="Q259" s="785"/>
      <c r="R259" s="560"/>
      <c r="S259" s="560"/>
      <c r="T259" s="28"/>
      <c r="U259" s="28"/>
      <c r="V259" s="28"/>
      <c r="W259" s="558"/>
      <c r="X259" s="558"/>
      <c r="Y259" s="558"/>
      <c r="Z259" s="561"/>
      <c r="AA259" s="28"/>
      <c r="AB259" s="360"/>
      <c r="AC259" s="360"/>
      <c r="AD259" s="31"/>
      <c r="AE259" s="31"/>
      <c r="AF259" s="31"/>
      <c r="AG259" s="31"/>
      <c r="AH259" s="28"/>
      <c r="AI259" s="360"/>
      <c r="AJ259" s="28"/>
      <c r="AK259" s="28"/>
      <c r="AL259" s="28"/>
      <c r="AM259" s="28"/>
      <c r="AN259" s="28"/>
      <c r="AO259" s="28"/>
      <c r="AP259" s="28"/>
      <c r="AQ259" s="28"/>
      <c r="AR259" s="28"/>
      <c r="AS259" s="28"/>
      <c r="AT259" s="28"/>
      <c r="AU259" s="28"/>
      <c r="AV259" s="28"/>
      <c r="AW259" s="28"/>
      <c r="AX259" s="28"/>
      <c r="AY259" s="28"/>
      <c r="AZ259" s="28"/>
      <c r="BA259" s="28"/>
      <c r="BB259" s="28"/>
      <c r="BC259" s="28"/>
    </row>
    <row r="260" ht="11.25" customHeight="1">
      <c r="A260" s="557"/>
      <c r="B260" s="558"/>
      <c r="C260" s="558"/>
      <c r="D260" s="360"/>
      <c r="E260" s="31"/>
      <c r="F260" s="10"/>
      <c r="G260" s="360"/>
      <c r="H260" s="360"/>
      <c r="I260" s="360"/>
      <c r="J260" s="360"/>
      <c r="K260" s="360"/>
      <c r="L260" s="558"/>
      <c r="M260" s="558"/>
      <c r="N260" s="558"/>
      <c r="O260" s="784"/>
      <c r="P260" s="785"/>
      <c r="Q260" s="785"/>
      <c r="R260" s="560"/>
      <c r="S260" s="560"/>
      <c r="T260" s="28"/>
      <c r="U260" s="28"/>
      <c r="V260" s="28"/>
      <c r="W260" s="558"/>
      <c r="X260" s="558"/>
      <c r="Y260" s="558"/>
      <c r="Z260" s="561"/>
      <c r="AA260" s="28"/>
      <c r="AB260" s="360"/>
      <c r="AC260" s="360"/>
      <c r="AD260" s="31"/>
      <c r="AE260" s="31"/>
      <c r="AF260" s="31"/>
      <c r="AG260" s="31"/>
      <c r="AH260" s="28"/>
      <c r="AI260" s="360"/>
      <c r="AJ260" s="28"/>
      <c r="AK260" s="28"/>
      <c r="AL260" s="28"/>
      <c r="AM260" s="28"/>
      <c r="AN260" s="28"/>
      <c r="AO260" s="28"/>
      <c r="AP260" s="28"/>
      <c r="AQ260" s="28"/>
      <c r="AR260" s="28"/>
      <c r="AS260" s="28"/>
      <c r="AT260" s="28"/>
      <c r="AU260" s="28"/>
      <c r="AV260" s="28"/>
      <c r="AW260" s="28"/>
      <c r="AX260" s="28"/>
      <c r="AY260" s="28"/>
      <c r="AZ260" s="28"/>
      <c r="BA260" s="28"/>
      <c r="BB260" s="28"/>
      <c r="BC260" s="28"/>
    </row>
    <row r="261" ht="11.25" customHeight="1">
      <c r="A261" s="557"/>
      <c r="B261" s="558"/>
      <c r="C261" s="558"/>
      <c r="D261" s="360"/>
      <c r="E261" s="31"/>
      <c r="F261" s="10"/>
      <c r="G261" s="360"/>
      <c r="H261" s="360"/>
      <c r="I261" s="360"/>
      <c r="J261" s="360"/>
      <c r="K261" s="360"/>
      <c r="L261" s="558"/>
      <c r="M261" s="558"/>
      <c r="N261" s="558"/>
      <c r="O261" s="784"/>
      <c r="P261" s="785"/>
      <c r="Q261" s="785"/>
      <c r="R261" s="560"/>
      <c r="S261" s="560"/>
      <c r="T261" s="28"/>
      <c r="U261" s="28"/>
      <c r="V261" s="28"/>
      <c r="W261" s="558"/>
      <c r="X261" s="558"/>
      <c r="Y261" s="558"/>
      <c r="Z261" s="561"/>
      <c r="AA261" s="28"/>
      <c r="AB261" s="360"/>
      <c r="AC261" s="360"/>
      <c r="AD261" s="31"/>
      <c r="AE261" s="31"/>
      <c r="AF261" s="31"/>
      <c r="AG261" s="31"/>
      <c r="AH261" s="28"/>
      <c r="AI261" s="360"/>
      <c r="AJ261" s="28"/>
      <c r="AK261" s="28"/>
      <c r="AL261" s="28"/>
      <c r="AM261" s="28"/>
      <c r="AN261" s="28"/>
      <c r="AO261" s="28"/>
      <c r="AP261" s="28"/>
      <c r="AQ261" s="28"/>
      <c r="AR261" s="28"/>
      <c r="AS261" s="28"/>
      <c r="AT261" s="28"/>
      <c r="AU261" s="28"/>
      <c r="AV261" s="28"/>
      <c r="AW261" s="28"/>
      <c r="AX261" s="28"/>
      <c r="AY261" s="28"/>
      <c r="AZ261" s="28"/>
      <c r="BA261" s="28"/>
      <c r="BB261" s="28"/>
      <c r="BC261" s="28"/>
    </row>
    <row r="262" ht="11.25" customHeight="1">
      <c r="A262" s="557"/>
      <c r="B262" s="558"/>
      <c r="C262" s="558"/>
      <c r="D262" s="360"/>
      <c r="E262" s="31"/>
      <c r="F262" s="10"/>
      <c r="G262" s="360"/>
      <c r="H262" s="360"/>
      <c r="I262" s="360"/>
      <c r="J262" s="360"/>
      <c r="K262" s="360"/>
      <c r="L262" s="558"/>
      <c r="M262" s="558"/>
      <c r="N262" s="558"/>
      <c r="O262" s="784"/>
      <c r="P262" s="785"/>
      <c r="Q262" s="785"/>
      <c r="R262" s="560"/>
      <c r="S262" s="560"/>
      <c r="T262" s="28"/>
      <c r="U262" s="28"/>
      <c r="V262" s="28"/>
      <c r="W262" s="558"/>
      <c r="X262" s="558"/>
      <c r="Y262" s="558"/>
      <c r="Z262" s="561"/>
      <c r="AA262" s="28"/>
      <c r="AB262" s="360"/>
      <c r="AC262" s="360"/>
      <c r="AD262" s="31"/>
      <c r="AE262" s="31"/>
      <c r="AF262" s="31"/>
      <c r="AG262" s="31"/>
      <c r="AH262" s="28"/>
      <c r="AI262" s="360"/>
      <c r="AJ262" s="28"/>
      <c r="AK262" s="28"/>
      <c r="AL262" s="28"/>
      <c r="AM262" s="28"/>
      <c r="AN262" s="28"/>
      <c r="AO262" s="28"/>
      <c r="AP262" s="28"/>
      <c r="AQ262" s="28"/>
      <c r="AR262" s="28"/>
      <c r="AS262" s="28"/>
      <c r="AT262" s="28"/>
      <c r="AU262" s="28"/>
      <c r="AV262" s="28"/>
      <c r="AW262" s="28"/>
      <c r="AX262" s="28"/>
      <c r="AY262" s="28"/>
      <c r="AZ262" s="28"/>
      <c r="BA262" s="28"/>
      <c r="BB262" s="28"/>
      <c r="BC262" s="28"/>
    </row>
    <row r="263" ht="11.25" customHeight="1">
      <c r="A263" s="557"/>
      <c r="B263" s="558"/>
      <c r="C263" s="558"/>
      <c r="D263" s="360"/>
      <c r="E263" s="31"/>
      <c r="F263" s="10"/>
      <c r="G263" s="360"/>
      <c r="H263" s="360"/>
      <c r="I263" s="360"/>
      <c r="J263" s="360"/>
      <c r="K263" s="360"/>
      <c r="L263" s="558"/>
      <c r="M263" s="558"/>
      <c r="N263" s="558"/>
      <c r="O263" s="784"/>
      <c r="P263" s="785"/>
      <c r="Q263" s="785"/>
      <c r="R263" s="560"/>
      <c r="S263" s="560"/>
      <c r="T263" s="28"/>
      <c r="U263" s="28"/>
      <c r="V263" s="28"/>
      <c r="W263" s="558"/>
      <c r="X263" s="558"/>
      <c r="Y263" s="558"/>
      <c r="Z263" s="561"/>
      <c r="AA263" s="28"/>
      <c r="AB263" s="360"/>
      <c r="AC263" s="360"/>
      <c r="AD263" s="31"/>
      <c r="AE263" s="31"/>
      <c r="AF263" s="31"/>
      <c r="AG263" s="31"/>
      <c r="AH263" s="28"/>
      <c r="AI263" s="360"/>
      <c r="AJ263" s="28"/>
      <c r="AK263" s="28"/>
      <c r="AL263" s="28"/>
      <c r="AM263" s="28"/>
      <c r="AN263" s="28"/>
      <c r="AO263" s="28"/>
      <c r="AP263" s="28"/>
      <c r="AQ263" s="28"/>
      <c r="AR263" s="28"/>
      <c r="AS263" s="28"/>
      <c r="AT263" s="28"/>
      <c r="AU263" s="28"/>
      <c r="AV263" s="28"/>
      <c r="AW263" s="28"/>
      <c r="AX263" s="28"/>
      <c r="AY263" s="28"/>
      <c r="AZ263" s="28"/>
      <c r="BA263" s="28"/>
      <c r="BB263" s="28"/>
      <c r="BC263" s="28"/>
    </row>
    <row r="264" ht="11.25" customHeight="1">
      <c r="A264" s="557"/>
      <c r="B264" s="558"/>
      <c r="C264" s="558"/>
      <c r="D264" s="360"/>
      <c r="E264" s="31"/>
      <c r="F264" s="10"/>
      <c r="G264" s="360"/>
      <c r="H264" s="360"/>
      <c r="I264" s="360"/>
      <c r="J264" s="360"/>
      <c r="K264" s="360"/>
      <c r="L264" s="558"/>
      <c r="M264" s="558"/>
      <c r="N264" s="558"/>
      <c r="O264" s="784"/>
      <c r="P264" s="785"/>
      <c r="Q264" s="785"/>
      <c r="R264" s="560"/>
      <c r="S264" s="560"/>
      <c r="T264" s="28"/>
      <c r="U264" s="28"/>
      <c r="V264" s="28"/>
      <c r="W264" s="558"/>
      <c r="X264" s="558"/>
      <c r="Y264" s="558"/>
      <c r="Z264" s="561"/>
      <c r="AA264" s="28"/>
      <c r="AB264" s="360"/>
      <c r="AC264" s="360"/>
      <c r="AD264" s="31"/>
      <c r="AE264" s="31"/>
      <c r="AF264" s="31"/>
      <c r="AG264" s="31"/>
      <c r="AH264" s="28"/>
      <c r="AI264" s="360"/>
      <c r="AJ264" s="28"/>
      <c r="AK264" s="28"/>
      <c r="AL264" s="28"/>
      <c r="AM264" s="28"/>
      <c r="AN264" s="28"/>
      <c r="AO264" s="28"/>
      <c r="AP264" s="28"/>
      <c r="AQ264" s="28"/>
      <c r="AR264" s="28"/>
      <c r="AS264" s="28"/>
      <c r="AT264" s="28"/>
      <c r="AU264" s="28"/>
      <c r="AV264" s="28"/>
      <c r="AW264" s="28"/>
      <c r="AX264" s="28"/>
      <c r="AY264" s="28"/>
      <c r="AZ264" s="28"/>
      <c r="BA264" s="28"/>
      <c r="BB264" s="28"/>
      <c r="BC264" s="28"/>
    </row>
    <row r="265" ht="11.25" customHeight="1">
      <c r="A265" s="557"/>
      <c r="B265" s="558"/>
      <c r="C265" s="558"/>
      <c r="D265" s="360"/>
      <c r="E265" s="31"/>
      <c r="F265" s="10"/>
      <c r="G265" s="360"/>
      <c r="H265" s="360"/>
      <c r="I265" s="360"/>
      <c r="J265" s="360"/>
      <c r="K265" s="360"/>
      <c r="L265" s="558"/>
      <c r="M265" s="558"/>
      <c r="N265" s="558"/>
      <c r="O265" s="784"/>
      <c r="P265" s="785"/>
      <c r="Q265" s="785"/>
      <c r="R265" s="560"/>
      <c r="S265" s="560"/>
      <c r="T265" s="28"/>
      <c r="U265" s="28"/>
      <c r="V265" s="28"/>
      <c r="W265" s="558"/>
      <c r="X265" s="558"/>
      <c r="Y265" s="558"/>
      <c r="Z265" s="561"/>
      <c r="AA265" s="28"/>
      <c r="AB265" s="360"/>
      <c r="AC265" s="360"/>
      <c r="AD265" s="31"/>
      <c r="AE265" s="31"/>
      <c r="AF265" s="31"/>
      <c r="AG265" s="31"/>
      <c r="AH265" s="28"/>
      <c r="AI265" s="360"/>
      <c r="AJ265" s="28"/>
      <c r="AK265" s="28"/>
      <c r="AL265" s="28"/>
      <c r="AM265" s="28"/>
      <c r="AN265" s="28"/>
      <c r="AO265" s="28"/>
      <c r="AP265" s="28"/>
      <c r="AQ265" s="28"/>
      <c r="AR265" s="28"/>
      <c r="AS265" s="28"/>
      <c r="AT265" s="28"/>
      <c r="AU265" s="28"/>
      <c r="AV265" s="28"/>
      <c r="AW265" s="28"/>
      <c r="AX265" s="28"/>
      <c r="AY265" s="28"/>
      <c r="AZ265" s="28"/>
      <c r="BA265" s="28"/>
      <c r="BB265" s="28"/>
      <c r="BC265" s="28"/>
    </row>
    <row r="266" ht="11.25" customHeight="1">
      <c r="A266" s="557"/>
      <c r="B266" s="558"/>
      <c r="C266" s="558"/>
      <c r="D266" s="360"/>
      <c r="E266" s="31"/>
      <c r="F266" s="10"/>
      <c r="G266" s="360"/>
      <c r="H266" s="360"/>
      <c r="I266" s="360"/>
      <c r="J266" s="360"/>
      <c r="K266" s="360"/>
      <c r="L266" s="558"/>
      <c r="M266" s="558"/>
      <c r="N266" s="558"/>
      <c r="O266" s="784"/>
      <c r="P266" s="785"/>
      <c r="Q266" s="785"/>
      <c r="R266" s="560"/>
      <c r="S266" s="560"/>
      <c r="T266" s="28"/>
      <c r="U266" s="28"/>
      <c r="V266" s="28"/>
      <c r="W266" s="558"/>
      <c r="X266" s="558"/>
      <c r="Y266" s="558"/>
      <c r="Z266" s="561"/>
      <c r="AA266" s="28"/>
      <c r="AB266" s="360"/>
      <c r="AC266" s="360"/>
      <c r="AD266" s="31"/>
      <c r="AE266" s="31"/>
      <c r="AF266" s="31"/>
      <c r="AG266" s="31"/>
      <c r="AH266" s="28"/>
      <c r="AI266" s="360"/>
      <c r="AJ266" s="28"/>
      <c r="AK266" s="28"/>
      <c r="AL266" s="28"/>
      <c r="AM266" s="28"/>
      <c r="AN266" s="28"/>
      <c r="AO266" s="28"/>
      <c r="AP266" s="28"/>
      <c r="AQ266" s="28"/>
      <c r="AR266" s="28"/>
      <c r="AS266" s="28"/>
      <c r="AT266" s="28"/>
      <c r="AU266" s="28"/>
      <c r="AV266" s="28"/>
      <c r="AW266" s="28"/>
      <c r="AX266" s="28"/>
      <c r="AY266" s="28"/>
      <c r="AZ266" s="28"/>
      <c r="BA266" s="28"/>
      <c r="BB266" s="28"/>
      <c r="BC266" s="28"/>
    </row>
    <row r="267" ht="11.25" customHeight="1">
      <c r="A267" s="557"/>
      <c r="B267" s="558"/>
      <c r="C267" s="558"/>
      <c r="D267" s="360"/>
      <c r="E267" s="31"/>
      <c r="F267" s="10"/>
      <c r="G267" s="360"/>
      <c r="H267" s="360"/>
      <c r="I267" s="360"/>
      <c r="J267" s="360"/>
      <c r="K267" s="360"/>
      <c r="L267" s="558"/>
      <c r="M267" s="558"/>
      <c r="N267" s="558"/>
      <c r="O267" s="784"/>
      <c r="P267" s="785"/>
      <c r="Q267" s="785"/>
      <c r="R267" s="560"/>
      <c r="S267" s="560"/>
      <c r="T267" s="28"/>
      <c r="U267" s="28"/>
      <c r="V267" s="28"/>
      <c r="W267" s="558"/>
      <c r="X267" s="558"/>
      <c r="Y267" s="558"/>
      <c r="Z267" s="561"/>
      <c r="AA267" s="28"/>
      <c r="AB267" s="360"/>
      <c r="AC267" s="360"/>
      <c r="AD267" s="31"/>
      <c r="AE267" s="31"/>
      <c r="AF267" s="31"/>
      <c r="AG267" s="31"/>
      <c r="AH267" s="28"/>
      <c r="AI267" s="360"/>
      <c r="AJ267" s="28"/>
      <c r="AK267" s="28"/>
      <c r="AL267" s="28"/>
      <c r="AM267" s="28"/>
      <c r="AN267" s="28"/>
      <c r="AO267" s="28"/>
      <c r="AP267" s="28"/>
      <c r="AQ267" s="28"/>
      <c r="AR267" s="28"/>
      <c r="AS267" s="28"/>
      <c r="AT267" s="28"/>
      <c r="AU267" s="28"/>
      <c r="AV267" s="28"/>
      <c r="AW267" s="28"/>
      <c r="AX267" s="28"/>
      <c r="AY267" s="28"/>
      <c r="AZ267" s="28"/>
      <c r="BA267" s="28"/>
      <c r="BB267" s="28"/>
      <c r="BC267" s="28"/>
    </row>
    <row r="268" ht="11.25" customHeight="1">
      <c r="A268" s="557"/>
      <c r="B268" s="558"/>
      <c r="C268" s="558"/>
      <c r="D268" s="360"/>
      <c r="E268" s="31"/>
      <c r="F268" s="10"/>
      <c r="G268" s="360"/>
      <c r="H268" s="360"/>
      <c r="I268" s="360"/>
      <c r="J268" s="360"/>
      <c r="K268" s="360"/>
      <c r="L268" s="558"/>
      <c r="M268" s="558"/>
      <c r="N268" s="558"/>
      <c r="O268" s="784"/>
      <c r="P268" s="785"/>
      <c r="Q268" s="785"/>
      <c r="R268" s="560"/>
      <c r="S268" s="560"/>
      <c r="T268" s="28"/>
      <c r="U268" s="28"/>
      <c r="V268" s="28"/>
      <c r="W268" s="558"/>
      <c r="X268" s="558"/>
      <c r="Y268" s="558"/>
      <c r="Z268" s="561"/>
      <c r="AA268" s="28"/>
      <c r="AB268" s="360"/>
      <c r="AC268" s="360"/>
      <c r="AD268" s="31"/>
      <c r="AE268" s="31"/>
      <c r="AF268" s="31"/>
      <c r="AG268" s="31"/>
      <c r="AH268" s="28"/>
      <c r="AI268" s="360"/>
      <c r="AJ268" s="28"/>
      <c r="AK268" s="28"/>
      <c r="AL268" s="28"/>
      <c r="AM268" s="28"/>
      <c r="AN268" s="28"/>
      <c r="AO268" s="28"/>
      <c r="AP268" s="28"/>
      <c r="AQ268" s="28"/>
      <c r="AR268" s="28"/>
      <c r="AS268" s="28"/>
      <c r="AT268" s="28"/>
      <c r="AU268" s="28"/>
      <c r="AV268" s="28"/>
      <c r="AW268" s="28"/>
      <c r="AX268" s="28"/>
      <c r="AY268" s="28"/>
      <c r="AZ268" s="28"/>
      <c r="BA268" s="28"/>
      <c r="BB268" s="28"/>
      <c r="BC268" s="28"/>
    </row>
    <row r="269" ht="11.25" customHeight="1">
      <c r="A269" s="557"/>
      <c r="B269" s="558"/>
      <c r="C269" s="558"/>
      <c r="D269" s="360"/>
      <c r="E269" s="31"/>
      <c r="F269" s="10"/>
      <c r="G269" s="360"/>
      <c r="H269" s="360"/>
      <c r="I269" s="360"/>
      <c r="J269" s="360"/>
      <c r="K269" s="360"/>
      <c r="L269" s="558"/>
      <c r="M269" s="558"/>
      <c r="N269" s="558"/>
      <c r="O269" s="784"/>
      <c r="P269" s="785"/>
      <c r="Q269" s="785"/>
      <c r="R269" s="560"/>
      <c r="S269" s="560"/>
      <c r="T269" s="28"/>
      <c r="U269" s="28"/>
      <c r="V269" s="28"/>
      <c r="W269" s="558"/>
      <c r="X269" s="558"/>
      <c r="Y269" s="558"/>
      <c r="Z269" s="561"/>
      <c r="AA269" s="28"/>
      <c r="AB269" s="360"/>
      <c r="AC269" s="360"/>
      <c r="AD269" s="31"/>
      <c r="AE269" s="31"/>
      <c r="AF269" s="31"/>
      <c r="AG269" s="31"/>
      <c r="AH269" s="28"/>
      <c r="AI269" s="360"/>
      <c r="AJ269" s="28"/>
      <c r="AK269" s="28"/>
      <c r="AL269" s="28"/>
      <c r="AM269" s="28"/>
      <c r="AN269" s="28"/>
      <c r="AO269" s="28"/>
      <c r="AP269" s="28"/>
      <c r="AQ269" s="28"/>
      <c r="AR269" s="28"/>
      <c r="AS269" s="28"/>
      <c r="AT269" s="28"/>
      <c r="AU269" s="28"/>
      <c r="AV269" s="28"/>
      <c r="AW269" s="28"/>
      <c r="AX269" s="28"/>
      <c r="AY269" s="28"/>
      <c r="AZ269" s="28"/>
      <c r="BA269" s="28"/>
      <c r="BB269" s="28"/>
      <c r="BC269" s="28"/>
    </row>
    <row r="270" ht="11.25" customHeight="1">
      <c r="A270" s="557"/>
      <c r="B270" s="558"/>
      <c r="C270" s="558"/>
      <c r="D270" s="360"/>
      <c r="E270" s="31"/>
      <c r="F270" s="10"/>
      <c r="G270" s="360"/>
      <c r="H270" s="360"/>
      <c r="I270" s="360"/>
      <c r="J270" s="360"/>
      <c r="K270" s="360"/>
      <c r="L270" s="558"/>
      <c r="M270" s="558"/>
      <c r="N270" s="558"/>
      <c r="O270" s="784"/>
      <c r="P270" s="785"/>
      <c r="Q270" s="785"/>
      <c r="R270" s="560"/>
      <c r="S270" s="560"/>
      <c r="T270" s="28"/>
      <c r="U270" s="28"/>
      <c r="V270" s="28"/>
      <c r="W270" s="558"/>
      <c r="X270" s="558"/>
      <c r="Y270" s="558"/>
      <c r="Z270" s="561"/>
      <c r="AA270" s="28"/>
      <c r="AB270" s="360"/>
      <c r="AC270" s="360"/>
      <c r="AD270" s="31"/>
      <c r="AE270" s="31"/>
      <c r="AF270" s="31"/>
      <c r="AG270" s="31"/>
      <c r="AH270" s="28"/>
      <c r="AI270" s="360"/>
      <c r="AJ270" s="28"/>
      <c r="AK270" s="28"/>
      <c r="AL270" s="28"/>
      <c r="AM270" s="28"/>
      <c r="AN270" s="28"/>
      <c r="AO270" s="28"/>
      <c r="AP270" s="28"/>
      <c r="AQ270" s="28"/>
      <c r="AR270" s="28"/>
      <c r="AS270" s="28"/>
      <c r="AT270" s="28"/>
      <c r="AU270" s="28"/>
      <c r="AV270" s="28"/>
      <c r="AW270" s="28"/>
      <c r="AX270" s="28"/>
      <c r="AY270" s="28"/>
      <c r="AZ270" s="28"/>
      <c r="BA270" s="28"/>
      <c r="BB270" s="28"/>
      <c r="BC270" s="28"/>
    </row>
    <row r="271" ht="11.25" customHeight="1">
      <c r="A271" s="557"/>
      <c r="B271" s="558"/>
      <c r="C271" s="558"/>
      <c r="D271" s="360"/>
      <c r="E271" s="31"/>
      <c r="F271" s="10"/>
      <c r="G271" s="360"/>
      <c r="H271" s="360"/>
      <c r="I271" s="360"/>
      <c r="J271" s="360"/>
      <c r="K271" s="360"/>
      <c r="L271" s="558"/>
      <c r="M271" s="558"/>
      <c r="N271" s="558"/>
      <c r="O271" s="784"/>
      <c r="P271" s="785"/>
      <c r="Q271" s="785"/>
      <c r="R271" s="560"/>
      <c r="S271" s="560"/>
      <c r="T271" s="28"/>
      <c r="U271" s="28"/>
      <c r="V271" s="28"/>
      <c r="W271" s="558"/>
      <c r="X271" s="558"/>
      <c r="Y271" s="558"/>
      <c r="Z271" s="561"/>
      <c r="AA271" s="28"/>
      <c r="AB271" s="360"/>
      <c r="AC271" s="360"/>
      <c r="AD271" s="31"/>
      <c r="AE271" s="31"/>
      <c r="AF271" s="31"/>
      <c r="AG271" s="31"/>
      <c r="AH271" s="28"/>
      <c r="AI271" s="360"/>
      <c r="AJ271" s="28"/>
      <c r="AK271" s="28"/>
      <c r="AL271" s="28"/>
      <c r="AM271" s="28"/>
      <c r="AN271" s="28"/>
      <c r="AO271" s="28"/>
      <c r="AP271" s="28"/>
      <c r="AQ271" s="28"/>
      <c r="AR271" s="28"/>
      <c r="AS271" s="28"/>
      <c r="AT271" s="28"/>
      <c r="AU271" s="28"/>
      <c r="AV271" s="28"/>
      <c r="AW271" s="28"/>
      <c r="AX271" s="28"/>
      <c r="AY271" s="28"/>
      <c r="AZ271" s="28"/>
      <c r="BA271" s="28"/>
      <c r="BB271" s="28"/>
      <c r="BC271" s="28"/>
    </row>
    <row r="272" ht="11.25" customHeight="1">
      <c r="A272" s="557"/>
      <c r="B272" s="558"/>
      <c r="C272" s="558"/>
      <c r="D272" s="360"/>
      <c r="E272" s="31"/>
      <c r="F272" s="10"/>
      <c r="G272" s="360"/>
      <c r="H272" s="360"/>
      <c r="I272" s="360"/>
      <c r="J272" s="360"/>
      <c r="K272" s="360"/>
      <c r="L272" s="558"/>
      <c r="M272" s="558"/>
      <c r="N272" s="558"/>
      <c r="O272" s="784"/>
      <c r="P272" s="785"/>
      <c r="Q272" s="785"/>
      <c r="R272" s="560"/>
      <c r="S272" s="560"/>
      <c r="T272" s="28"/>
      <c r="U272" s="28"/>
      <c r="V272" s="28"/>
      <c r="W272" s="558"/>
      <c r="X272" s="558"/>
      <c r="Y272" s="558"/>
      <c r="Z272" s="561"/>
      <c r="AA272" s="28"/>
      <c r="AB272" s="360"/>
      <c r="AC272" s="360"/>
      <c r="AD272" s="31"/>
      <c r="AE272" s="31"/>
      <c r="AF272" s="31"/>
      <c r="AG272" s="31"/>
      <c r="AH272" s="28"/>
      <c r="AI272" s="360"/>
      <c r="AJ272" s="28"/>
      <c r="AK272" s="28"/>
      <c r="AL272" s="28"/>
      <c r="AM272" s="28"/>
      <c r="AN272" s="28"/>
      <c r="AO272" s="28"/>
      <c r="AP272" s="28"/>
      <c r="AQ272" s="28"/>
      <c r="AR272" s="28"/>
      <c r="AS272" s="28"/>
      <c r="AT272" s="28"/>
      <c r="AU272" s="28"/>
      <c r="AV272" s="28"/>
      <c r="AW272" s="28"/>
      <c r="AX272" s="28"/>
      <c r="AY272" s="28"/>
      <c r="AZ272" s="28"/>
      <c r="BA272" s="28"/>
      <c r="BB272" s="28"/>
      <c r="BC272" s="28"/>
    </row>
    <row r="273" ht="11.25" customHeight="1">
      <c r="A273" s="557"/>
      <c r="B273" s="558"/>
      <c r="C273" s="558"/>
      <c r="D273" s="360"/>
      <c r="E273" s="31"/>
      <c r="F273" s="10"/>
      <c r="G273" s="360"/>
      <c r="H273" s="360"/>
      <c r="I273" s="360"/>
      <c r="J273" s="360"/>
      <c r="K273" s="360"/>
      <c r="L273" s="558"/>
      <c r="M273" s="558"/>
      <c r="N273" s="558"/>
      <c r="O273" s="784"/>
      <c r="P273" s="785"/>
      <c r="Q273" s="785"/>
      <c r="R273" s="560"/>
      <c r="S273" s="560"/>
      <c r="T273" s="28"/>
      <c r="U273" s="28"/>
      <c r="V273" s="28"/>
      <c r="W273" s="558"/>
      <c r="X273" s="558"/>
      <c r="Y273" s="558"/>
      <c r="Z273" s="561"/>
      <c r="AA273" s="28"/>
      <c r="AB273" s="360"/>
      <c r="AC273" s="360"/>
      <c r="AD273" s="31"/>
      <c r="AE273" s="31"/>
      <c r="AF273" s="31"/>
      <c r="AG273" s="31"/>
      <c r="AH273" s="28"/>
      <c r="AI273" s="360"/>
      <c r="AJ273" s="28"/>
      <c r="AK273" s="28"/>
      <c r="AL273" s="28"/>
      <c r="AM273" s="28"/>
      <c r="AN273" s="28"/>
      <c r="AO273" s="28"/>
      <c r="AP273" s="28"/>
      <c r="AQ273" s="28"/>
      <c r="AR273" s="28"/>
      <c r="AS273" s="28"/>
      <c r="AT273" s="28"/>
      <c r="AU273" s="28"/>
      <c r="AV273" s="28"/>
      <c r="AW273" s="28"/>
      <c r="AX273" s="28"/>
      <c r="AY273" s="28"/>
      <c r="AZ273" s="28"/>
      <c r="BA273" s="28"/>
      <c r="BB273" s="28"/>
      <c r="BC273" s="28"/>
    </row>
    <row r="274" ht="11.25" customHeight="1">
      <c r="A274" s="557"/>
      <c r="B274" s="558"/>
      <c r="C274" s="558"/>
      <c r="D274" s="360"/>
      <c r="E274" s="31"/>
      <c r="F274" s="10"/>
      <c r="G274" s="360"/>
      <c r="H274" s="360"/>
      <c r="I274" s="360"/>
      <c r="J274" s="360"/>
      <c r="K274" s="360"/>
      <c r="L274" s="558"/>
      <c r="M274" s="558"/>
      <c r="N274" s="558"/>
      <c r="O274" s="784"/>
      <c r="P274" s="785"/>
      <c r="Q274" s="785"/>
      <c r="R274" s="560"/>
      <c r="S274" s="560"/>
      <c r="T274" s="28"/>
      <c r="U274" s="28"/>
      <c r="V274" s="28"/>
      <c r="W274" s="558"/>
      <c r="X274" s="558"/>
      <c r="Y274" s="558"/>
      <c r="Z274" s="561"/>
      <c r="AA274" s="28"/>
      <c r="AB274" s="360"/>
      <c r="AC274" s="360"/>
      <c r="AD274" s="31"/>
      <c r="AE274" s="31"/>
      <c r="AF274" s="31"/>
      <c r="AG274" s="31"/>
      <c r="AH274" s="28"/>
      <c r="AI274" s="360"/>
      <c r="AJ274" s="28"/>
      <c r="AK274" s="28"/>
      <c r="AL274" s="28"/>
      <c r="AM274" s="28"/>
      <c r="AN274" s="28"/>
      <c r="AO274" s="28"/>
      <c r="AP274" s="28"/>
      <c r="AQ274" s="28"/>
      <c r="AR274" s="28"/>
      <c r="AS274" s="28"/>
      <c r="AT274" s="28"/>
      <c r="AU274" s="28"/>
      <c r="AV274" s="28"/>
      <c r="AW274" s="28"/>
      <c r="AX274" s="28"/>
      <c r="AY274" s="28"/>
      <c r="AZ274" s="28"/>
      <c r="BA274" s="28"/>
      <c r="BB274" s="28"/>
      <c r="BC274" s="28"/>
    </row>
    <row r="275" ht="11.25" customHeight="1">
      <c r="A275" s="557"/>
      <c r="B275" s="558"/>
      <c r="C275" s="558"/>
      <c r="D275" s="360"/>
      <c r="E275" s="31"/>
      <c r="F275" s="10"/>
      <c r="G275" s="360"/>
      <c r="H275" s="360"/>
      <c r="I275" s="360"/>
      <c r="J275" s="360"/>
      <c r="K275" s="360"/>
      <c r="L275" s="558"/>
      <c r="M275" s="558"/>
      <c r="N275" s="558"/>
      <c r="O275" s="784"/>
      <c r="P275" s="785"/>
      <c r="Q275" s="785"/>
      <c r="R275" s="560"/>
      <c r="S275" s="560"/>
      <c r="T275" s="28"/>
      <c r="U275" s="28"/>
      <c r="V275" s="28"/>
      <c r="W275" s="558"/>
      <c r="X275" s="558"/>
      <c r="Y275" s="558"/>
      <c r="Z275" s="561"/>
      <c r="AA275" s="28"/>
      <c r="AB275" s="360"/>
      <c r="AC275" s="360"/>
      <c r="AD275" s="31"/>
      <c r="AE275" s="31"/>
      <c r="AF275" s="31"/>
      <c r="AG275" s="31"/>
      <c r="AH275" s="28"/>
      <c r="AI275" s="360"/>
      <c r="AJ275" s="28"/>
      <c r="AK275" s="28"/>
      <c r="AL275" s="28"/>
      <c r="AM275" s="28"/>
      <c r="AN275" s="28"/>
      <c r="AO275" s="28"/>
      <c r="AP275" s="28"/>
      <c r="AQ275" s="28"/>
      <c r="AR275" s="28"/>
      <c r="AS275" s="28"/>
      <c r="AT275" s="28"/>
      <c r="AU275" s="28"/>
      <c r="AV275" s="28"/>
      <c r="AW275" s="28"/>
      <c r="AX275" s="28"/>
      <c r="AY275" s="28"/>
      <c r="AZ275" s="28"/>
      <c r="BA275" s="28"/>
      <c r="BB275" s="28"/>
      <c r="BC275" s="28"/>
    </row>
    <row r="276" ht="11.25" customHeight="1">
      <c r="A276" s="557"/>
      <c r="B276" s="558"/>
      <c r="C276" s="558"/>
      <c r="D276" s="360"/>
      <c r="E276" s="31"/>
      <c r="F276" s="10"/>
      <c r="G276" s="360"/>
      <c r="H276" s="360"/>
      <c r="I276" s="360"/>
      <c r="J276" s="360"/>
      <c r="K276" s="360"/>
      <c r="L276" s="558"/>
      <c r="M276" s="558"/>
      <c r="N276" s="558"/>
      <c r="O276" s="784"/>
      <c r="P276" s="785"/>
      <c r="Q276" s="785"/>
      <c r="R276" s="560"/>
      <c r="S276" s="560"/>
      <c r="T276" s="28"/>
      <c r="U276" s="28"/>
      <c r="V276" s="28"/>
      <c r="W276" s="558"/>
      <c r="X276" s="558"/>
      <c r="Y276" s="558"/>
      <c r="Z276" s="561"/>
      <c r="AA276" s="28"/>
      <c r="AB276" s="360"/>
      <c r="AC276" s="360"/>
      <c r="AD276" s="31"/>
      <c r="AE276" s="31"/>
      <c r="AF276" s="31"/>
      <c r="AG276" s="31"/>
      <c r="AH276" s="28"/>
      <c r="AI276" s="360"/>
      <c r="AJ276" s="28"/>
      <c r="AK276" s="28"/>
      <c r="AL276" s="28"/>
      <c r="AM276" s="28"/>
      <c r="AN276" s="28"/>
      <c r="AO276" s="28"/>
      <c r="AP276" s="28"/>
      <c r="AQ276" s="28"/>
      <c r="AR276" s="28"/>
      <c r="AS276" s="28"/>
      <c r="AT276" s="28"/>
      <c r="AU276" s="28"/>
      <c r="AV276" s="28"/>
      <c r="AW276" s="28"/>
      <c r="AX276" s="28"/>
      <c r="AY276" s="28"/>
      <c r="AZ276" s="28"/>
      <c r="BA276" s="28"/>
      <c r="BB276" s="28"/>
      <c r="BC276" s="28"/>
    </row>
    <row r="277" ht="11.25" customHeight="1">
      <c r="A277" s="557"/>
      <c r="B277" s="558"/>
      <c r="C277" s="558"/>
      <c r="D277" s="360"/>
      <c r="E277" s="31"/>
      <c r="F277" s="10"/>
      <c r="G277" s="360"/>
      <c r="H277" s="360"/>
      <c r="I277" s="360"/>
      <c r="J277" s="360"/>
      <c r="K277" s="360"/>
      <c r="L277" s="558"/>
      <c r="M277" s="558"/>
      <c r="N277" s="558"/>
      <c r="O277" s="784"/>
      <c r="P277" s="785"/>
      <c r="Q277" s="785"/>
      <c r="R277" s="560"/>
      <c r="S277" s="560"/>
      <c r="T277" s="28"/>
      <c r="U277" s="28"/>
      <c r="V277" s="28"/>
      <c r="W277" s="558"/>
      <c r="X277" s="558"/>
      <c r="Y277" s="558"/>
      <c r="Z277" s="561"/>
      <c r="AA277" s="28"/>
      <c r="AB277" s="360"/>
      <c r="AC277" s="360"/>
      <c r="AD277" s="31"/>
      <c r="AE277" s="31"/>
      <c r="AF277" s="31"/>
      <c r="AG277" s="31"/>
      <c r="AH277" s="28"/>
      <c r="AI277" s="360"/>
      <c r="AJ277" s="28"/>
      <c r="AK277" s="28"/>
      <c r="AL277" s="28"/>
      <c r="AM277" s="28"/>
      <c r="AN277" s="28"/>
      <c r="AO277" s="28"/>
      <c r="AP277" s="28"/>
      <c r="AQ277" s="28"/>
      <c r="AR277" s="28"/>
      <c r="AS277" s="28"/>
      <c r="AT277" s="28"/>
      <c r="AU277" s="28"/>
      <c r="AV277" s="28"/>
      <c r="AW277" s="28"/>
      <c r="AX277" s="28"/>
      <c r="AY277" s="28"/>
      <c r="AZ277" s="28"/>
      <c r="BA277" s="28"/>
      <c r="BB277" s="28"/>
      <c r="BC277" s="28"/>
    </row>
    <row r="278" ht="11.25" customHeight="1">
      <c r="A278" s="557"/>
      <c r="B278" s="558"/>
      <c r="C278" s="558"/>
      <c r="D278" s="360"/>
      <c r="E278" s="31"/>
      <c r="F278" s="10"/>
      <c r="G278" s="360"/>
      <c r="H278" s="360"/>
      <c r="I278" s="360"/>
      <c r="J278" s="360"/>
      <c r="K278" s="360"/>
      <c r="L278" s="558"/>
      <c r="M278" s="558"/>
      <c r="N278" s="558"/>
      <c r="O278" s="784"/>
      <c r="P278" s="785"/>
      <c r="Q278" s="785"/>
      <c r="R278" s="560"/>
      <c r="S278" s="560"/>
      <c r="T278" s="28"/>
      <c r="U278" s="28"/>
      <c r="V278" s="28"/>
      <c r="W278" s="558"/>
      <c r="X278" s="558"/>
      <c r="Y278" s="558"/>
      <c r="Z278" s="561"/>
      <c r="AA278" s="28"/>
      <c r="AB278" s="360"/>
      <c r="AC278" s="360"/>
      <c r="AD278" s="31"/>
      <c r="AE278" s="31"/>
      <c r="AF278" s="31"/>
      <c r="AG278" s="31"/>
      <c r="AH278" s="28"/>
      <c r="AI278" s="360"/>
      <c r="AJ278" s="28"/>
      <c r="AK278" s="28"/>
      <c r="AL278" s="28"/>
      <c r="AM278" s="28"/>
      <c r="AN278" s="28"/>
      <c r="AO278" s="28"/>
      <c r="AP278" s="28"/>
      <c r="AQ278" s="28"/>
      <c r="AR278" s="28"/>
      <c r="AS278" s="28"/>
      <c r="AT278" s="28"/>
      <c r="AU278" s="28"/>
      <c r="AV278" s="28"/>
      <c r="AW278" s="28"/>
      <c r="AX278" s="28"/>
      <c r="AY278" s="28"/>
      <c r="AZ278" s="28"/>
      <c r="BA278" s="28"/>
      <c r="BB278" s="28"/>
      <c r="BC278" s="28"/>
    </row>
    <row r="279" ht="11.25" customHeight="1">
      <c r="A279" s="557"/>
      <c r="B279" s="558"/>
      <c r="C279" s="558"/>
      <c r="D279" s="360"/>
      <c r="E279" s="31"/>
      <c r="F279" s="10"/>
      <c r="G279" s="360"/>
      <c r="H279" s="360"/>
      <c r="I279" s="360"/>
      <c r="J279" s="360"/>
      <c r="K279" s="360"/>
      <c r="L279" s="558"/>
      <c r="M279" s="558"/>
      <c r="N279" s="558"/>
      <c r="O279" s="784"/>
      <c r="P279" s="785"/>
      <c r="Q279" s="785"/>
      <c r="R279" s="560"/>
      <c r="S279" s="560"/>
      <c r="T279" s="28"/>
      <c r="U279" s="28"/>
      <c r="V279" s="28"/>
      <c r="W279" s="558"/>
      <c r="X279" s="558"/>
      <c r="Y279" s="558"/>
      <c r="Z279" s="561"/>
      <c r="AA279" s="28"/>
      <c r="AB279" s="360"/>
      <c r="AC279" s="360"/>
      <c r="AD279" s="31"/>
      <c r="AE279" s="31"/>
      <c r="AF279" s="31"/>
      <c r="AG279" s="31"/>
      <c r="AH279" s="28"/>
      <c r="AI279" s="360"/>
      <c r="AJ279" s="28"/>
      <c r="AK279" s="28"/>
      <c r="AL279" s="28"/>
      <c r="AM279" s="28"/>
      <c r="AN279" s="28"/>
      <c r="AO279" s="28"/>
      <c r="AP279" s="28"/>
      <c r="AQ279" s="28"/>
      <c r="AR279" s="28"/>
      <c r="AS279" s="28"/>
      <c r="AT279" s="28"/>
      <c r="AU279" s="28"/>
      <c r="AV279" s="28"/>
      <c r="AW279" s="28"/>
      <c r="AX279" s="28"/>
      <c r="AY279" s="28"/>
      <c r="AZ279" s="28"/>
      <c r="BA279" s="28"/>
      <c r="BB279" s="28"/>
      <c r="BC279" s="28"/>
    </row>
    <row r="280" ht="11.25" customHeight="1">
      <c r="A280" s="557"/>
      <c r="B280" s="558"/>
      <c r="C280" s="558"/>
      <c r="D280" s="360"/>
      <c r="E280" s="31"/>
      <c r="F280" s="10"/>
      <c r="G280" s="360"/>
      <c r="H280" s="360"/>
      <c r="I280" s="360"/>
      <c r="J280" s="360"/>
      <c r="K280" s="360"/>
      <c r="L280" s="558"/>
      <c r="M280" s="558"/>
      <c r="N280" s="558"/>
      <c r="O280" s="784"/>
      <c r="P280" s="785"/>
      <c r="Q280" s="785"/>
      <c r="R280" s="560"/>
      <c r="S280" s="560"/>
      <c r="T280" s="28"/>
      <c r="U280" s="28"/>
      <c r="V280" s="28"/>
      <c r="W280" s="558"/>
      <c r="X280" s="558"/>
      <c r="Y280" s="558"/>
      <c r="Z280" s="561"/>
      <c r="AA280" s="28"/>
      <c r="AB280" s="360"/>
      <c r="AC280" s="360"/>
      <c r="AD280" s="31"/>
      <c r="AE280" s="31"/>
      <c r="AF280" s="31"/>
      <c r="AG280" s="31"/>
      <c r="AH280" s="28"/>
      <c r="AI280" s="360"/>
      <c r="AJ280" s="28"/>
      <c r="AK280" s="28"/>
      <c r="AL280" s="28"/>
      <c r="AM280" s="28"/>
      <c r="AN280" s="28"/>
      <c r="AO280" s="28"/>
      <c r="AP280" s="28"/>
      <c r="AQ280" s="28"/>
      <c r="AR280" s="28"/>
      <c r="AS280" s="28"/>
      <c r="AT280" s="28"/>
      <c r="AU280" s="28"/>
      <c r="AV280" s="28"/>
      <c r="AW280" s="28"/>
      <c r="AX280" s="28"/>
      <c r="AY280" s="28"/>
      <c r="AZ280" s="28"/>
      <c r="BA280" s="28"/>
      <c r="BB280" s="28"/>
      <c r="BC280" s="28"/>
    </row>
    <row r="281" ht="11.25" customHeight="1">
      <c r="A281" s="557"/>
      <c r="B281" s="558"/>
      <c r="C281" s="558"/>
      <c r="D281" s="360"/>
      <c r="E281" s="31"/>
      <c r="F281" s="10"/>
      <c r="G281" s="360"/>
      <c r="H281" s="360"/>
      <c r="I281" s="360"/>
      <c r="J281" s="360"/>
      <c r="K281" s="360"/>
      <c r="L281" s="558"/>
      <c r="M281" s="558"/>
      <c r="N281" s="558"/>
      <c r="O281" s="784"/>
      <c r="P281" s="785"/>
      <c r="Q281" s="785"/>
      <c r="R281" s="560"/>
      <c r="S281" s="560"/>
      <c r="T281" s="28"/>
      <c r="U281" s="28"/>
      <c r="V281" s="28"/>
      <c r="W281" s="558"/>
      <c r="X281" s="558"/>
      <c r="Y281" s="558"/>
      <c r="Z281" s="561"/>
      <c r="AA281" s="28"/>
      <c r="AB281" s="360"/>
      <c r="AC281" s="360"/>
      <c r="AD281" s="31"/>
      <c r="AE281" s="31"/>
      <c r="AF281" s="31"/>
      <c r="AG281" s="31"/>
      <c r="AH281" s="28"/>
      <c r="AI281" s="360"/>
      <c r="AJ281" s="28"/>
      <c r="AK281" s="28"/>
      <c r="AL281" s="28"/>
      <c r="AM281" s="28"/>
      <c r="AN281" s="28"/>
      <c r="AO281" s="28"/>
      <c r="AP281" s="28"/>
      <c r="AQ281" s="28"/>
      <c r="AR281" s="28"/>
      <c r="AS281" s="28"/>
      <c r="AT281" s="28"/>
      <c r="AU281" s="28"/>
      <c r="AV281" s="28"/>
      <c r="AW281" s="28"/>
      <c r="AX281" s="28"/>
      <c r="AY281" s="28"/>
      <c r="AZ281" s="28"/>
      <c r="BA281" s="28"/>
      <c r="BB281" s="28"/>
      <c r="BC281" s="28"/>
    </row>
    <row r="282" ht="11.25" customHeight="1">
      <c r="A282" s="557"/>
      <c r="B282" s="558"/>
      <c r="C282" s="558"/>
      <c r="D282" s="360"/>
      <c r="E282" s="31"/>
      <c r="F282" s="10"/>
      <c r="G282" s="360"/>
      <c r="H282" s="360"/>
      <c r="I282" s="360"/>
      <c r="J282" s="360"/>
      <c r="K282" s="360"/>
      <c r="L282" s="558"/>
      <c r="M282" s="558"/>
      <c r="N282" s="558"/>
      <c r="O282" s="784"/>
      <c r="P282" s="785"/>
      <c r="Q282" s="785"/>
      <c r="R282" s="560"/>
      <c r="S282" s="560"/>
      <c r="T282" s="28"/>
      <c r="U282" s="28"/>
      <c r="V282" s="28"/>
      <c r="W282" s="558"/>
      <c r="X282" s="558"/>
      <c r="Y282" s="558"/>
      <c r="Z282" s="561"/>
      <c r="AA282" s="28"/>
      <c r="AB282" s="360"/>
      <c r="AC282" s="360"/>
      <c r="AD282" s="31"/>
      <c r="AE282" s="31"/>
      <c r="AF282" s="31"/>
      <c r="AG282" s="31"/>
      <c r="AH282" s="28"/>
      <c r="AI282" s="360"/>
      <c r="AJ282" s="28"/>
      <c r="AK282" s="28"/>
      <c r="AL282" s="28"/>
      <c r="AM282" s="28"/>
      <c r="AN282" s="28"/>
      <c r="AO282" s="28"/>
      <c r="AP282" s="28"/>
      <c r="AQ282" s="28"/>
      <c r="AR282" s="28"/>
      <c r="AS282" s="28"/>
      <c r="AT282" s="28"/>
      <c r="AU282" s="28"/>
      <c r="AV282" s="28"/>
      <c r="AW282" s="28"/>
      <c r="AX282" s="28"/>
      <c r="AY282" s="28"/>
      <c r="AZ282" s="28"/>
      <c r="BA282" s="28"/>
      <c r="BB282" s="28"/>
      <c r="BC282" s="28"/>
    </row>
    <row r="283" ht="11.25" customHeight="1">
      <c r="A283" s="557"/>
      <c r="B283" s="558"/>
      <c r="C283" s="558"/>
      <c r="D283" s="360"/>
      <c r="E283" s="31"/>
      <c r="F283" s="10"/>
      <c r="G283" s="360"/>
      <c r="H283" s="360"/>
      <c r="I283" s="360"/>
      <c r="J283" s="360"/>
      <c r="K283" s="360"/>
      <c r="L283" s="558"/>
      <c r="M283" s="558"/>
      <c r="N283" s="558"/>
      <c r="O283" s="784"/>
      <c r="P283" s="785"/>
      <c r="Q283" s="785"/>
      <c r="R283" s="560"/>
      <c r="S283" s="560"/>
      <c r="T283" s="28"/>
      <c r="U283" s="28"/>
      <c r="V283" s="28"/>
      <c r="W283" s="558"/>
      <c r="X283" s="558"/>
      <c r="Y283" s="558"/>
      <c r="Z283" s="561"/>
      <c r="AA283" s="28"/>
      <c r="AB283" s="360"/>
      <c r="AC283" s="360"/>
      <c r="AD283" s="31"/>
      <c r="AE283" s="31"/>
      <c r="AF283" s="31"/>
      <c r="AG283" s="31"/>
      <c r="AH283" s="28"/>
      <c r="AI283" s="360"/>
      <c r="AJ283" s="28"/>
      <c r="AK283" s="28"/>
      <c r="AL283" s="28"/>
      <c r="AM283" s="28"/>
      <c r="AN283" s="28"/>
      <c r="AO283" s="28"/>
      <c r="AP283" s="28"/>
      <c r="AQ283" s="28"/>
      <c r="AR283" s="28"/>
      <c r="AS283" s="28"/>
      <c r="AT283" s="28"/>
      <c r="AU283" s="28"/>
      <c r="AV283" s="28"/>
      <c r="AW283" s="28"/>
      <c r="AX283" s="28"/>
      <c r="AY283" s="28"/>
      <c r="AZ283" s="28"/>
      <c r="BA283" s="28"/>
      <c r="BB283" s="28"/>
      <c r="BC283" s="28"/>
    </row>
    <row r="284" ht="11.25" customHeight="1">
      <c r="A284" s="557"/>
      <c r="B284" s="558"/>
      <c r="C284" s="558"/>
      <c r="D284" s="360"/>
      <c r="E284" s="31"/>
      <c r="F284" s="10"/>
      <c r="G284" s="360"/>
      <c r="H284" s="360"/>
      <c r="I284" s="360"/>
      <c r="J284" s="360"/>
      <c r="K284" s="360"/>
      <c r="L284" s="558"/>
      <c r="M284" s="558"/>
      <c r="N284" s="558"/>
      <c r="O284" s="784"/>
      <c r="P284" s="785"/>
      <c r="Q284" s="785"/>
      <c r="R284" s="560"/>
      <c r="S284" s="560"/>
      <c r="T284" s="28"/>
      <c r="U284" s="28"/>
      <c r="V284" s="28"/>
      <c r="W284" s="558"/>
      <c r="X284" s="558"/>
      <c r="Y284" s="558"/>
      <c r="Z284" s="561"/>
      <c r="AA284" s="28"/>
      <c r="AB284" s="360"/>
      <c r="AC284" s="360"/>
      <c r="AD284" s="31"/>
      <c r="AE284" s="31"/>
      <c r="AF284" s="31"/>
      <c r="AG284" s="31"/>
      <c r="AH284" s="28"/>
      <c r="AI284" s="360"/>
      <c r="AJ284" s="28"/>
      <c r="AK284" s="28"/>
      <c r="AL284" s="28"/>
      <c r="AM284" s="28"/>
      <c r="AN284" s="28"/>
      <c r="AO284" s="28"/>
      <c r="AP284" s="28"/>
      <c r="AQ284" s="28"/>
      <c r="AR284" s="28"/>
      <c r="AS284" s="28"/>
      <c r="AT284" s="28"/>
      <c r="AU284" s="28"/>
      <c r="AV284" s="28"/>
      <c r="AW284" s="28"/>
      <c r="AX284" s="28"/>
      <c r="AY284" s="28"/>
      <c r="AZ284" s="28"/>
      <c r="BA284" s="28"/>
      <c r="BB284" s="28"/>
      <c r="BC284" s="28"/>
    </row>
    <row r="285" ht="11.25" customHeight="1">
      <c r="A285" s="557"/>
      <c r="B285" s="558"/>
      <c r="C285" s="558"/>
      <c r="D285" s="360"/>
      <c r="E285" s="31"/>
      <c r="F285" s="10"/>
      <c r="G285" s="360"/>
      <c r="H285" s="360"/>
      <c r="I285" s="360"/>
      <c r="J285" s="360"/>
      <c r="K285" s="360"/>
      <c r="L285" s="558"/>
      <c r="M285" s="558"/>
      <c r="N285" s="558"/>
      <c r="O285" s="784"/>
      <c r="P285" s="785"/>
      <c r="Q285" s="785"/>
      <c r="R285" s="560"/>
      <c r="S285" s="560"/>
      <c r="T285" s="28"/>
      <c r="U285" s="28"/>
      <c r="V285" s="28"/>
      <c r="W285" s="558"/>
      <c r="X285" s="558"/>
      <c r="Y285" s="558"/>
      <c r="Z285" s="561"/>
      <c r="AA285" s="28"/>
      <c r="AB285" s="360"/>
      <c r="AC285" s="360"/>
      <c r="AD285" s="31"/>
      <c r="AE285" s="31"/>
      <c r="AF285" s="31"/>
      <c r="AG285" s="31"/>
      <c r="AH285" s="28"/>
      <c r="AI285" s="360"/>
      <c r="AJ285" s="28"/>
      <c r="AK285" s="28"/>
      <c r="AL285" s="28"/>
      <c r="AM285" s="28"/>
      <c r="AN285" s="28"/>
      <c r="AO285" s="28"/>
      <c r="AP285" s="28"/>
      <c r="AQ285" s="28"/>
      <c r="AR285" s="28"/>
      <c r="AS285" s="28"/>
      <c r="AT285" s="28"/>
      <c r="AU285" s="28"/>
      <c r="AV285" s="28"/>
      <c r="AW285" s="28"/>
      <c r="AX285" s="28"/>
      <c r="AY285" s="28"/>
      <c r="AZ285" s="28"/>
      <c r="BA285" s="28"/>
      <c r="BB285" s="28"/>
      <c r="BC285" s="28"/>
    </row>
    <row r="286" ht="11.25" customHeight="1">
      <c r="A286" s="557"/>
      <c r="B286" s="558"/>
      <c r="C286" s="558"/>
      <c r="D286" s="360"/>
      <c r="E286" s="31"/>
      <c r="F286" s="10"/>
      <c r="G286" s="360"/>
      <c r="H286" s="360"/>
      <c r="I286" s="360"/>
      <c r="J286" s="360"/>
      <c r="K286" s="360"/>
      <c r="L286" s="558"/>
      <c r="M286" s="558"/>
      <c r="N286" s="558"/>
      <c r="O286" s="784"/>
      <c r="P286" s="785"/>
      <c r="Q286" s="785"/>
      <c r="R286" s="560"/>
      <c r="S286" s="560"/>
      <c r="T286" s="28"/>
      <c r="U286" s="28"/>
      <c r="V286" s="28"/>
      <c r="W286" s="558"/>
      <c r="X286" s="558"/>
      <c r="Y286" s="558"/>
      <c r="Z286" s="561"/>
      <c r="AA286" s="28"/>
      <c r="AB286" s="360"/>
      <c r="AC286" s="360"/>
      <c r="AD286" s="31"/>
      <c r="AE286" s="31"/>
      <c r="AF286" s="31"/>
      <c r="AG286" s="31"/>
      <c r="AH286" s="28"/>
      <c r="AI286" s="360"/>
      <c r="AJ286" s="28"/>
      <c r="AK286" s="28"/>
      <c r="AL286" s="28"/>
      <c r="AM286" s="28"/>
      <c r="AN286" s="28"/>
      <c r="AO286" s="28"/>
      <c r="AP286" s="28"/>
      <c r="AQ286" s="28"/>
      <c r="AR286" s="28"/>
      <c r="AS286" s="28"/>
      <c r="AT286" s="28"/>
      <c r="AU286" s="28"/>
      <c r="AV286" s="28"/>
      <c r="AW286" s="28"/>
      <c r="AX286" s="28"/>
      <c r="AY286" s="28"/>
      <c r="AZ286" s="28"/>
      <c r="BA286" s="28"/>
      <c r="BB286" s="28"/>
      <c r="BC286" s="28"/>
    </row>
    <row r="287" ht="11.25" customHeight="1">
      <c r="A287" s="557"/>
      <c r="B287" s="558"/>
      <c r="C287" s="558"/>
      <c r="D287" s="360"/>
      <c r="E287" s="31"/>
      <c r="F287" s="10"/>
      <c r="G287" s="360"/>
      <c r="H287" s="360"/>
      <c r="I287" s="360"/>
      <c r="J287" s="360"/>
      <c r="K287" s="360"/>
      <c r="L287" s="558"/>
      <c r="M287" s="558"/>
      <c r="N287" s="558"/>
      <c r="O287" s="784"/>
      <c r="P287" s="785"/>
      <c r="Q287" s="785"/>
      <c r="R287" s="560"/>
      <c r="S287" s="560"/>
      <c r="T287" s="28"/>
      <c r="U287" s="28"/>
      <c r="V287" s="28"/>
      <c r="W287" s="558"/>
      <c r="X287" s="558"/>
      <c r="Y287" s="558"/>
      <c r="Z287" s="561"/>
      <c r="AA287" s="28"/>
      <c r="AB287" s="360"/>
      <c r="AC287" s="360"/>
      <c r="AD287" s="31"/>
      <c r="AE287" s="31"/>
      <c r="AF287" s="31"/>
      <c r="AG287" s="31"/>
      <c r="AH287" s="28"/>
      <c r="AI287" s="360"/>
      <c r="AJ287" s="28"/>
      <c r="AK287" s="28"/>
      <c r="AL287" s="28"/>
      <c r="AM287" s="28"/>
      <c r="AN287" s="28"/>
      <c r="AO287" s="28"/>
      <c r="AP287" s="28"/>
      <c r="AQ287" s="28"/>
      <c r="AR287" s="28"/>
      <c r="AS287" s="28"/>
      <c r="AT287" s="28"/>
      <c r="AU287" s="28"/>
      <c r="AV287" s="28"/>
      <c r="AW287" s="28"/>
      <c r="AX287" s="28"/>
      <c r="AY287" s="28"/>
      <c r="AZ287" s="28"/>
      <c r="BA287" s="28"/>
      <c r="BB287" s="28"/>
      <c r="BC287" s="28"/>
    </row>
    <row r="288" ht="11.25" customHeight="1">
      <c r="A288" s="557"/>
      <c r="B288" s="558"/>
      <c r="C288" s="558"/>
      <c r="D288" s="360"/>
      <c r="E288" s="31"/>
      <c r="F288" s="10"/>
      <c r="G288" s="360"/>
      <c r="H288" s="360"/>
      <c r="I288" s="360"/>
      <c r="J288" s="360"/>
      <c r="K288" s="360"/>
      <c r="L288" s="558"/>
      <c r="M288" s="558"/>
      <c r="N288" s="558"/>
      <c r="O288" s="784"/>
      <c r="P288" s="785"/>
      <c r="Q288" s="785"/>
      <c r="R288" s="560"/>
      <c r="S288" s="560"/>
      <c r="T288" s="28"/>
      <c r="U288" s="28"/>
      <c r="V288" s="28"/>
      <c r="W288" s="558"/>
      <c r="X288" s="558"/>
      <c r="Y288" s="558"/>
      <c r="Z288" s="561"/>
      <c r="AA288" s="28"/>
      <c r="AB288" s="360"/>
      <c r="AC288" s="360"/>
      <c r="AD288" s="31"/>
      <c r="AE288" s="31"/>
      <c r="AF288" s="31"/>
      <c r="AG288" s="31"/>
      <c r="AH288" s="28"/>
      <c r="AI288" s="360"/>
      <c r="AJ288" s="28"/>
      <c r="AK288" s="28"/>
      <c r="AL288" s="28"/>
      <c r="AM288" s="28"/>
      <c r="AN288" s="28"/>
      <c r="AO288" s="28"/>
      <c r="AP288" s="28"/>
      <c r="AQ288" s="28"/>
      <c r="AR288" s="28"/>
      <c r="AS288" s="28"/>
      <c r="AT288" s="28"/>
      <c r="AU288" s="28"/>
      <c r="AV288" s="28"/>
      <c r="AW288" s="28"/>
      <c r="AX288" s="28"/>
      <c r="AY288" s="28"/>
      <c r="AZ288" s="28"/>
      <c r="BA288" s="28"/>
      <c r="BB288" s="28"/>
      <c r="BC288" s="28"/>
    </row>
    <row r="289" ht="11.25" customHeight="1">
      <c r="A289" s="557"/>
      <c r="B289" s="558"/>
      <c r="C289" s="558"/>
      <c r="D289" s="360"/>
      <c r="E289" s="31"/>
      <c r="F289" s="10"/>
      <c r="G289" s="360"/>
      <c r="H289" s="360"/>
      <c r="I289" s="360"/>
      <c r="J289" s="360"/>
      <c r="K289" s="360"/>
      <c r="L289" s="558"/>
      <c r="M289" s="558"/>
      <c r="N289" s="558"/>
      <c r="O289" s="784"/>
      <c r="P289" s="785"/>
      <c r="Q289" s="785"/>
      <c r="R289" s="560"/>
      <c r="S289" s="560"/>
      <c r="T289" s="28"/>
      <c r="U289" s="28"/>
      <c r="V289" s="28"/>
      <c r="W289" s="558"/>
      <c r="X289" s="558"/>
      <c r="Y289" s="558"/>
      <c r="Z289" s="561"/>
      <c r="AA289" s="28"/>
      <c r="AB289" s="360"/>
      <c r="AC289" s="360"/>
      <c r="AD289" s="31"/>
      <c r="AE289" s="31"/>
      <c r="AF289" s="31"/>
      <c r="AG289" s="31"/>
      <c r="AH289" s="28"/>
      <c r="AI289" s="360"/>
      <c r="AJ289" s="28"/>
      <c r="AK289" s="28"/>
      <c r="AL289" s="28"/>
      <c r="AM289" s="28"/>
      <c r="AN289" s="28"/>
      <c r="AO289" s="28"/>
      <c r="AP289" s="28"/>
      <c r="AQ289" s="28"/>
      <c r="AR289" s="28"/>
      <c r="AS289" s="28"/>
      <c r="AT289" s="28"/>
      <c r="AU289" s="28"/>
      <c r="AV289" s="28"/>
      <c r="AW289" s="28"/>
      <c r="AX289" s="28"/>
      <c r="AY289" s="28"/>
      <c r="AZ289" s="28"/>
      <c r="BA289" s="28"/>
      <c r="BB289" s="28"/>
      <c r="BC289" s="28"/>
    </row>
    <row r="290" ht="11.25" customHeight="1">
      <c r="A290" s="557"/>
      <c r="B290" s="558"/>
      <c r="C290" s="558"/>
      <c r="D290" s="360"/>
      <c r="E290" s="31"/>
      <c r="F290" s="10"/>
      <c r="G290" s="360"/>
      <c r="H290" s="360"/>
      <c r="I290" s="360"/>
      <c r="J290" s="360"/>
      <c r="K290" s="360"/>
      <c r="L290" s="558"/>
      <c r="M290" s="558"/>
      <c r="N290" s="558"/>
      <c r="O290" s="784"/>
      <c r="P290" s="785"/>
      <c r="Q290" s="785"/>
      <c r="R290" s="560"/>
      <c r="S290" s="560"/>
      <c r="T290" s="28"/>
      <c r="U290" s="28"/>
      <c r="V290" s="28"/>
      <c r="W290" s="558"/>
      <c r="X290" s="558"/>
      <c r="Y290" s="558"/>
      <c r="Z290" s="561"/>
      <c r="AA290" s="28"/>
      <c r="AB290" s="360"/>
      <c r="AC290" s="360"/>
      <c r="AD290" s="31"/>
      <c r="AE290" s="31"/>
      <c r="AF290" s="31"/>
      <c r="AG290" s="31"/>
      <c r="AH290" s="28"/>
      <c r="AI290" s="360"/>
      <c r="AJ290" s="28"/>
      <c r="AK290" s="28"/>
      <c r="AL290" s="28"/>
      <c r="AM290" s="28"/>
      <c r="AN290" s="28"/>
      <c r="AO290" s="28"/>
      <c r="AP290" s="28"/>
      <c r="AQ290" s="28"/>
      <c r="AR290" s="28"/>
      <c r="AS290" s="28"/>
      <c r="AT290" s="28"/>
      <c r="AU290" s="28"/>
      <c r="AV290" s="28"/>
      <c r="AW290" s="28"/>
      <c r="AX290" s="28"/>
      <c r="AY290" s="28"/>
      <c r="AZ290" s="28"/>
      <c r="BA290" s="28"/>
      <c r="BB290" s="28"/>
      <c r="BC290" s="28"/>
    </row>
    <row r="291" ht="11.25" customHeight="1">
      <c r="A291" s="557"/>
      <c r="B291" s="558"/>
      <c r="C291" s="558"/>
      <c r="D291" s="360"/>
      <c r="E291" s="31"/>
      <c r="F291" s="10"/>
      <c r="G291" s="360"/>
      <c r="H291" s="360"/>
      <c r="I291" s="360"/>
      <c r="J291" s="360"/>
      <c r="K291" s="360"/>
      <c r="L291" s="558"/>
      <c r="M291" s="558"/>
      <c r="N291" s="558"/>
      <c r="O291" s="784"/>
      <c r="P291" s="785"/>
      <c r="Q291" s="785"/>
      <c r="R291" s="560"/>
      <c r="S291" s="560"/>
      <c r="T291" s="28"/>
      <c r="U291" s="28"/>
      <c r="V291" s="28"/>
      <c r="W291" s="558"/>
      <c r="X291" s="558"/>
      <c r="Y291" s="558"/>
      <c r="Z291" s="561"/>
      <c r="AA291" s="28"/>
      <c r="AB291" s="360"/>
      <c r="AC291" s="360"/>
      <c r="AD291" s="31"/>
      <c r="AE291" s="31"/>
      <c r="AF291" s="31"/>
      <c r="AG291" s="31"/>
      <c r="AH291" s="28"/>
      <c r="AI291" s="360"/>
      <c r="AJ291" s="28"/>
      <c r="AK291" s="28"/>
      <c r="AL291" s="28"/>
      <c r="AM291" s="28"/>
      <c r="AN291" s="28"/>
      <c r="AO291" s="28"/>
      <c r="AP291" s="28"/>
      <c r="AQ291" s="28"/>
      <c r="AR291" s="28"/>
      <c r="AS291" s="28"/>
      <c r="AT291" s="28"/>
      <c r="AU291" s="28"/>
      <c r="AV291" s="28"/>
      <c r="AW291" s="28"/>
      <c r="AX291" s="28"/>
      <c r="AY291" s="28"/>
      <c r="AZ291" s="28"/>
      <c r="BA291" s="28"/>
      <c r="BB291" s="28"/>
      <c r="BC291" s="28"/>
    </row>
    <row r="292" ht="11.25" customHeight="1">
      <c r="A292" s="557"/>
      <c r="B292" s="558"/>
      <c r="C292" s="558"/>
      <c r="D292" s="360"/>
      <c r="E292" s="31"/>
      <c r="F292" s="10"/>
      <c r="G292" s="360"/>
      <c r="H292" s="360"/>
      <c r="I292" s="360"/>
      <c r="J292" s="360"/>
      <c r="K292" s="360"/>
      <c r="L292" s="558"/>
      <c r="M292" s="558"/>
      <c r="N292" s="558"/>
      <c r="O292" s="784"/>
      <c r="P292" s="785"/>
      <c r="Q292" s="785"/>
      <c r="R292" s="560"/>
      <c r="S292" s="560"/>
      <c r="T292" s="28"/>
      <c r="U292" s="28"/>
      <c r="V292" s="28"/>
      <c r="W292" s="558"/>
      <c r="X292" s="558"/>
      <c r="Y292" s="558"/>
      <c r="Z292" s="561"/>
      <c r="AA292" s="28"/>
      <c r="AB292" s="360"/>
      <c r="AC292" s="360"/>
      <c r="AD292" s="31"/>
      <c r="AE292" s="31"/>
      <c r="AF292" s="31"/>
      <c r="AG292" s="31"/>
      <c r="AH292" s="28"/>
      <c r="AI292" s="360"/>
      <c r="AJ292" s="28"/>
      <c r="AK292" s="28"/>
      <c r="AL292" s="28"/>
      <c r="AM292" s="28"/>
      <c r="AN292" s="28"/>
      <c r="AO292" s="28"/>
      <c r="AP292" s="28"/>
      <c r="AQ292" s="28"/>
      <c r="AR292" s="28"/>
      <c r="AS292" s="28"/>
      <c r="AT292" s="28"/>
      <c r="AU292" s="28"/>
      <c r="AV292" s="28"/>
      <c r="AW292" s="28"/>
      <c r="AX292" s="28"/>
      <c r="AY292" s="28"/>
      <c r="AZ292" s="28"/>
      <c r="BA292" s="28"/>
      <c r="BB292" s="28"/>
      <c r="BC292" s="28"/>
    </row>
    <row r="293" ht="11.25" customHeight="1">
      <c r="A293" s="557"/>
      <c r="B293" s="558"/>
      <c r="C293" s="558"/>
      <c r="D293" s="360"/>
      <c r="E293" s="31"/>
      <c r="F293" s="10"/>
      <c r="G293" s="360"/>
      <c r="H293" s="360"/>
      <c r="I293" s="360"/>
      <c r="J293" s="360"/>
      <c r="K293" s="360"/>
      <c r="L293" s="558"/>
      <c r="M293" s="558"/>
      <c r="N293" s="558"/>
      <c r="O293" s="784"/>
      <c r="P293" s="785"/>
      <c r="Q293" s="785"/>
      <c r="R293" s="560"/>
      <c r="S293" s="560"/>
      <c r="T293" s="28"/>
      <c r="U293" s="28"/>
      <c r="V293" s="28"/>
      <c r="W293" s="558"/>
      <c r="X293" s="558"/>
      <c r="Y293" s="558"/>
      <c r="Z293" s="561"/>
      <c r="AA293" s="28"/>
      <c r="AB293" s="360"/>
      <c r="AC293" s="360"/>
      <c r="AD293" s="31"/>
      <c r="AE293" s="31"/>
      <c r="AF293" s="31"/>
      <c r="AG293" s="31"/>
      <c r="AH293" s="28"/>
      <c r="AI293" s="360"/>
      <c r="AJ293" s="28"/>
      <c r="AK293" s="28"/>
      <c r="AL293" s="28"/>
      <c r="AM293" s="28"/>
      <c r="AN293" s="28"/>
      <c r="AO293" s="28"/>
      <c r="AP293" s="28"/>
      <c r="AQ293" s="28"/>
      <c r="AR293" s="28"/>
      <c r="AS293" s="28"/>
      <c r="AT293" s="28"/>
      <c r="AU293" s="28"/>
      <c r="AV293" s="28"/>
      <c r="AW293" s="28"/>
      <c r="AX293" s="28"/>
      <c r="AY293" s="28"/>
      <c r="AZ293" s="28"/>
      <c r="BA293" s="28"/>
      <c r="BB293" s="28"/>
      <c r="BC293" s="28"/>
    </row>
    <row r="294" ht="11.25" customHeight="1">
      <c r="A294" s="557"/>
      <c r="B294" s="558"/>
      <c r="C294" s="558"/>
      <c r="D294" s="360"/>
      <c r="E294" s="31"/>
      <c r="F294" s="10"/>
      <c r="G294" s="360"/>
      <c r="H294" s="360"/>
      <c r="I294" s="360"/>
      <c r="J294" s="360"/>
      <c r="K294" s="360"/>
      <c r="L294" s="558"/>
      <c r="M294" s="558"/>
      <c r="N294" s="558"/>
      <c r="O294" s="784"/>
      <c r="P294" s="785"/>
      <c r="Q294" s="785"/>
      <c r="R294" s="560"/>
      <c r="S294" s="560"/>
      <c r="T294" s="28"/>
      <c r="U294" s="28"/>
      <c r="V294" s="28"/>
      <c r="W294" s="558"/>
      <c r="X294" s="558"/>
      <c r="Y294" s="558"/>
      <c r="Z294" s="561"/>
      <c r="AA294" s="28"/>
      <c r="AB294" s="360"/>
      <c r="AC294" s="360"/>
      <c r="AD294" s="31"/>
      <c r="AE294" s="31"/>
      <c r="AF294" s="31"/>
      <c r="AG294" s="31"/>
      <c r="AH294" s="28"/>
      <c r="AI294" s="360"/>
      <c r="AJ294" s="28"/>
      <c r="AK294" s="28"/>
      <c r="AL294" s="28"/>
      <c r="AM294" s="28"/>
      <c r="AN294" s="28"/>
      <c r="AO294" s="28"/>
      <c r="AP294" s="28"/>
      <c r="AQ294" s="28"/>
      <c r="AR294" s="28"/>
      <c r="AS294" s="28"/>
      <c r="AT294" s="28"/>
      <c r="AU294" s="28"/>
      <c r="AV294" s="28"/>
      <c r="AW294" s="28"/>
      <c r="AX294" s="28"/>
      <c r="AY294" s="28"/>
      <c r="AZ294" s="28"/>
      <c r="BA294" s="28"/>
      <c r="BB294" s="28"/>
      <c r="BC294" s="28"/>
    </row>
    <row r="295" ht="11.25" customHeight="1">
      <c r="A295" s="557"/>
      <c r="B295" s="558"/>
      <c r="C295" s="558"/>
      <c r="D295" s="360"/>
      <c r="E295" s="31"/>
      <c r="F295" s="10"/>
      <c r="G295" s="360"/>
      <c r="H295" s="360"/>
      <c r="I295" s="360"/>
      <c r="J295" s="360"/>
      <c r="K295" s="360"/>
      <c r="L295" s="558"/>
      <c r="M295" s="558"/>
      <c r="N295" s="558"/>
      <c r="O295" s="784"/>
      <c r="P295" s="785"/>
      <c r="Q295" s="785"/>
      <c r="R295" s="560"/>
      <c r="S295" s="560"/>
      <c r="T295" s="28"/>
      <c r="U295" s="28"/>
      <c r="V295" s="28"/>
      <c r="W295" s="558"/>
      <c r="X295" s="558"/>
      <c r="Y295" s="558"/>
      <c r="Z295" s="561"/>
      <c r="AA295" s="28"/>
      <c r="AB295" s="360"/>
      <c r="AC295" s="360"/>
      <c r="AD295" s="31"/>
      <c r="AE295" s="31"/>
      <c r="AF295" s="31"/>
      <c r="AG295" s="31"/>
      <c r="AH295" s="28"/>
      <c r="AI295" s="360"/>
      <c r="AJ295" s="28"/>
      <c r="AK295" s="28"/>
      <c r="AL295" s="28"/>
      <c r="AM295" s="28"/>
      <c r="AN295" s="28"/>
      <c r="AO295" s="28"/>
      <c r="AP295" s="28"/>
      <c r="AQ295" s="28"/>
      <c r="AR295" s="28"/>
      <c r="AS295" s="28"/>
      <c r="AT295" s="28"/>
      <c r="AU295" s="28"/>
      <c r="AV295" s="28"/>
      <c r="AW295" s="28"/>
      <c r="AX295" s="28"/>
      <c r="AY295" s="28"/>
      <c r="AZ295" s="28"/>
      <c r="BA295" s="28"/>
      <c r="BB295" s="28"/>
      <c r="BC295" s="28"/>
    </row>
    <row r="296" ht="11.25" customHeight="1">
      <c r="A296" s="557"/>
      <c r="B296" s="558"/>
      <c r="C296" s="558"/>
      <c r="D296" s="360"/>
      <c r="E296" s="31"/>
      <c r="F296" s="10"/>
      <c r="G296" s="360"/>
      <c r="H296" s="360"/>
      <c r="I296" s="360"/>
      <c r="J296" s="360"/>
      <c r="K296" s="360"/>
      <c r="L296" s="558"/>
      <c r="M296" s="558"/>
      <c r="N296" s="558"/>
      <c r="O296" s="784"/>
      <c r="P296" s="785"/>
      <c r="Q296" s="785"/>
      <c r="R296" s="560"/>
      <c r="S296" s="560"/>
      <c r="T296" s="28"/>
      <c r="U296" s="28"/>
      <c r="V296" s="28"/>
      <c r="W296" s="558"/>
      <c r="X296" s="558"/>
      <c r="Y296" s="558"/>
      <c r="Z296" s="561"/>
      <c r="AA296" s="28"/>
      <c r="AB296" s="360"/>
      <c r="AC296" s="360"/>
      <c r="AD296" s="31"/>
      <c r="AE296" s="31"/>
      <c r="AF296" s="31"/>
      <c r="AG296" s="31"/>
      <c r="AH296" s="28"/>
      <c r="AI296" s="360"/>
      <c r="AJ296" s="28"/>
      <c r="AK296" s="28"/>
      <c r="AL296" s="28"/>
      <c r="AM296" s="28"/>
      <c r="AN296" s="28"/>
      <c r="AO296" s="28"/>
      <c r="AP296" s="28"/>
      <c r="AQ296" s="28"/>
      <c r="AR296" s="28"/>
      <c r="AS296" s="28"/>
      <c r="AT296" s="28"/>
      <c r="AU296" s="28"/>
      <c r="AV296" s="28"/>
      <c r="AW296" s="28"/>
      <c r="AX296" s="28"/>
      <c r="AY296" s="28"/>
      <c r="AZ296" s="28"/>
      <c r="BA296" s="28"/>
      <c r="BB296" s="28"/>
      <c r="BC296" s="28"/>
    </row>
    <row r="297" ht="11.25" customHeight="1">
      <c r="A297" s="557"/>
      <c r="B297" s="558"/>
      <c r="C297" s="558"/>
      <c r="D297" s="360"/>
      <c r="E297" s="31"/>
      <c r="F297" s="10"/>
      <c r="G297" s="360"/>
      <c r="H297" s="360"/>
      <c r="I297" s="360"/>
      <c r="J297" s="360"/>
      <c r="K297" s="360"/>
      <c r="L297" s="558"/>
      <c r="M297" s="558"/>
      <c r="N297" s="558"/>
      <c r="O297" s="784"/>
      <c r="P297" s="785"/>
      <c r="Q297" s="785"/>
      <c r="R297" s="560"/>
      <c r="S297" s="560"/>
      <c r="T297" s="28"/>
      <c r="U297" s="28"/>
      <c r="V297" s="28"/>
      <c r="W297" s="558"/>
      <c r="X297" s="558"/>
      <c r="Y297" s="558"/>
      <c r="Z297" s="561"/>
      <c r="AA297" s="28"/>
      <c r="AB297" s="360"/>
      <c r="AC297" s="360"/>
      <c r="AD297" s="31"/>
      <c r="AE297" s="31"/>
      <c r="AF297" s="31"/>
      <c r="AG297" s="31"/>
      <c r="AH297" s="28"/>
      <c r="AI297" s="360"/>
      <c r="AJ297" s="28"/>
      <c r="AK297" s="28"/>
      <c r="AL297" s="28"/>
      <c r="AM297" s="28"/>
      <c r="AN297" s="28"/>
      <c r="AO297" s="28"/>
      <c r="AP297" s="28"/>
      <c r="AQ297" s="28"/>
      <c r="AR297" s="28"/>
      <c r="AS297" s="28"/>
      <c r="AT297" s="28"/>
      <c r="AU297" s="28"/>
      <c r="AV297" s="28"/>
      <c r="AW297" s="28"/>
      <c r="AX297" s="28"/>
      <c r="AY297" s="28"/>
      <c r="AZ297" s="28"/>
      <c r="BA297" s="28"/>
      <c r="BB297" s="28"/>
      <c r="BC297" s="28"/>
    </row>
    <row r="298" ht="11.25" customHeight="1">
      <c r="A298" s="557"/>
      <c r="B298" s="558"/>
      <c r="C298" s="558"/>
      <c r="D298" s="360"/>
      <c r="E298" s="31"/>
      <c r="F298" s="10"/>
      <c r="G298" s="360"/>
      <c r="H298" s="360"/>
      <c r="I298" s="360"/>
      <c r="J298" s="360"/>
      <c r="K298" s="360"/>
      <c r="L298" s="558"/>
      <c r="M298" s="558"/>
      <c r="N298" s="558"/>
      <c r="O298" s="784"/>
      <c r="P298" s="785"/>
      <c r="Q298" s="785"/>
      <c r="R298" s="560"/>
      <c r="S298" s="560"/>
      <c r="T298" s="28"/>
      <c r="U298" s="28"/>
      <c r="V298" s="28"/>
      <c r="W298" s="558"/>
      <c r="X298" s="558"/>
      <c r="Y298" s="558"/>
      <c r="Z298" s="561"/>
      <c r="AA298" s="28"/>
      <c r="AB298" s="360"/>
      <c r="AC298" s="360"/>
      <c r="AD298" s="31"/>
      <c r="AE298" s="31"/>
      <c r="AF298" s="31"/>
      <c r="AG298" s="31"/>
      <c r="AH298" s="28"/>
      <c r="AI298" s="360"/>
      <c r="AJ298" s="28"/>
      <c r="AK298" s="28"/>
      <c r="AL298" s="28"/>
      <c r="AM298" s="28"/>
      <c r="AN298" s="28"/>
      <c r="AO298" s="28"/>
      <c r="AP298" s="28"/>
      <c r="AQ298" s="28"/>
      <c r="AR298" s="28"/>
      <c r="AS298" s="28"/>
      <c r="AT298" s="28"/>
      <c r="AU298" s="28"/>
      <c r="AV298" s="28"/>
      <c r="AW298" s="28"/>
      <c r="AX298" s="28"/>
      <c r="AY298" s="28"/>
      <c r="AZ298" s="28"/>
      <c r="BA298" s="28"/>
      <c r="BB298" s="28"/>
      <c r="BC298" s="28"/>
    </row>
    <row r="299" ht="11.25" customHeight="1">
      <c r="A299" s="557"/>
      <c r="B299" s="558"/>
      <c r="C299" s="558"/>
      <c r="D299" s="360"/>
      <c r="E299" s="31"/>
      <c r="F299" s="10"/>
      <c r="G299" s="360"/>
      <c r="H299" s="360"/>
      <c r="I299" s="360"/>
      <c r="J299" s="360"/>
      <c r="K299" s="360"/>
      <c r="L299" s="558"/>
      <c r="M299" s="558"/>
      <c r="N299" s="558"/>
      <c r="O299" s="784"/>
      <c r="P299" s="785"/>
      <c r="Q299" s="785"/>
      <c r="R299" s="560"/>
      <c r="S299" s="560"/>
      <c r="T299" s="28"/>
      <c r="U299" s="28"/>
      <c r="V299" s="28"/>
      <c r="W299" s="558"/>
      <c r="X299" s="558"/>
      <c r="Y299" s="558"/>
      <c r="Z299" s="561"/>
      <c r="AA299" s="28"/>
      <c r="AB299" s="360"/>
      <c r="AC299" s="360"/>
      <c r="AD299" s="31"/>
      <c r="AE299" s="31"/>
      <c r="AF299" s="31"/>
      <c r="AG299" s="31"/>
      <c r="AH299" s="28"/>
      <c r="AI299" s="360"/>
      <c r="AJ299" s="28"/>
      <c r="AK299" s="28"/>
      <c r="AL299" s="28"/>
      <c r="AM299" s="28"/>
      <c r="AN299" s="28"/>
      <c r="AO299" s="28"/>
      <c r="AP299" s="28"/>
      <c r="AQ299" s="28"/>
      <c r="AR299" s="28"/>
      <c r="AS299" s="28"/>
      <c r="AT299" s="28"/>
      <c r="AU299" s="28"/>
      <c r="AV299" s="28"/>
      <c r="AW299" s="28"/>
      <c r="AX299" s="28"/>
      <c r="AY299" s="28"/>
      <c r="AZ299" s="28"/>
      <c r="BA299" s="28"/>
      <c r="BB299" s="28"/>
      <c r="BC299" s="28"/>
    </row>
    <row r="300" ht="11.25" customHeight="1">
      <c r="A300" s="557"/>
      <c r="B300" s="558"/>
      <c r="C300" s="558"/>
      <c r="D300" s="360"/>
      <c r="E300" s="31"/>
      <c r="F300" s="10"/>
      <c r="G300" s="360"/>
      <c r="H300" s="360"/>
      <c r="I300" s="360"/>
      <c r="J300" s="360"/>
      <c r="K300" s="360"/>
      <c r="L300" s="558"/>
      <c r="M300" s="558"/>
      <c r="N300" s="558"/>
      <c r="O300" s="784"/>
      <c r="P300" s="785"/>
      <c r="Q300" s="785"/>
      <c r="R300" s="560"/>
      <c r="S300" s="560"/>
      <c r="T300" s="28"/>
      <c r="U300" s="28"/>
      <c r="V300" s="28"/>
      <c r="W300" s="558"/>
      <c r="X300" s="558"/>
      <c r="Y300" s="558"/>
      <c r="Z300" s="561"/>
      <c r="AA300" s="28"/>
      <c r="AB300" s="360"/>
      <c r="AC300" s="360"/>
      <c r="AD300" s="31"/>
      <c r="AE300" s="31"/>
      <c r="AF300" s="31"/>
      <c r="AG300" s="31"/>
      <c r="AH300" s="28"/>
      <c r="AI300" s="360"/>
      <c r="AJ300" s="28"/>
      <c r="AK300" s="28"/>
      <c r="AL300" s="28"/>
      <c r="AM300" s="28"/>
      <c r="AN300" s="28"/>
      <c r="AO300" s="28"/>
      <c r="AP300" s="28"/>
      <c r="AQ300" s="28"/>
      <c r="AR300" s="28"/>
      <c r="AS300" s="28"/>
      <c r="AT300" s="28"/>
      <c r="AU300" s="28"/>
      <c r="AV300" s="28"/>
      <c r="AW300" s="28"/>
      <c r="AX300" s="28"/>
      <c r="AY300" s="28"/>
      <c r="AZ300" s="28"/>
      <c r="BA300" s="28"/>
      <c r="BB300" s="28"/>
      <c r="BC300" s="28"/>
    </row>
    <row r="301" ht="11.25" customHeight="1">
      <c r="A301" s="557"/>
      <c r="B301" s="558"/>
      <c r="C301" s="558"/>
      <c r="D301" s="360"/>
      <c r="E301" s="31"/>
      <c r="F301" s="10"/>
      <c r="G301" s="360"/>
      <c r="H301" s="360"/>
      <c r="I301" s="360"/>
      <c r="J301" s="360"/>
      <c r="K301" s="360"/>
      <c r="L301" s="558"/>
      <c r="M301" s="558"/>
      <c r="N301" s="558"/>
      <c r="O301" s="784"/>
      <c r="P301" s="785"/>
      <c r="Q301" s="785"/>
      <c r="R301" s="560"/>
      <c r="S301" s="560"/>
      <c r="T301" s="28"/>
      <c r="U301" s="28"/>
      <c r="V301" s="28"/>
      <c r="W301" s="558"/>
      <c r="X301" s="558"/>
      <c r="Y301" s="558"/>
      <c r="Z301" s="561"/>
      <c r="AA301" s="28"/>
      <c r="AB301" s="360"/>
      <c r="AC301" s="360"/>
      <c r="AD301" s="31"/>
      <c r="AE301" s="31"/>
      <c r="AF301" s="31"/>
      <c r="AG301" s="31"/>
      <c r="AH301" s="28"/>
      <c r="AI301" s="360"/>
      <c r="AJ301" s="28"/>
      <c r="AK301" s="28"/>
      <c r="AL301" s="28"/>
      <c r="AM301" s="28"/>
      <c r="AN301" s="28"/>
      <c r="AO301" s="28"/>
      <c r="AP301" s="28"/>
      <c r="AQ301" s="28"/>
      <c r="AR301" s="28"/>
      <c r="AS301" s="28"/>
      <c r="AT301" s="28"/>
      <c r="AU301" s="28"/>
      <c r="AV301" s="28"/>
      <c r="AW301" s="28"/>
      <c r="AX301" s="28"/>
      <c r="AY301" s="28"/>
      <c r="AZ301" s="28"/>
      <c r="BA301" s="28"/>
      <c r="BB301" s="28"/>
      <c r="BC301" s="28"/>
    </row>
    <row r="302" ht="11.25" customHeight="1">
      <c r="A302" s="557"/>
      <c r="B302" s="558"/>
      <c r="C302" s="558"/>
      <c r="D302" s="360"/>
      <c r="E302" s="31"/>
      <c r="F302" s="10"/>
      <c r="G302" s="360"/>
      <c r="H302" s="360"/>
      <c r="I302" s="360"/>
      <c r="J302" s="360"/>
      <c r="K302" s="360"/>
      <c r="L302" s="558"/>
      <c r="M302" s="558"/>
      <c r="N302" s="558"/>
      <c r="O302" s="784"/>
      <c r="P302" s="785"/>
      <c r="Q302" s="785"/>
      <c r="R302" s="560"/>
      <c r="S302" s="560"/>
      <c r="T302" s="28"/>
      <c r="U302" s="28"/>
      <c r="V302" s="28"/>
      <c r="W302" s="558"/>
      <c r="X302" s="558"/>
      <c r="Y302" s="558"/>
      <c r="Z302" s="561"/>
      <c r="AA302" s="28"/>
      <c r="AB302" s="360"/>
      <c r="AC302" s="360"/>
      <c r="AD302" s="31"/>
      <c r="AE302" s="31"/>
      <c r="AF302" s="31"/>
      <c r="AG302" s="31"/>
      <c r="AH302" s="28"/>
      <c r="AI302" s="360"/>
      <c r="AJ302" s="28"/>
      <c r="AK302" s="28"/>
      <c r="AL302" s="28"/>
      <c r="AM302" s="28"/>
      <c r="AN302" s="28"/>
      <c r="AO302" s="28"/>
      <c r="AP302" s="28"/>
      <c r="AQ302" s="28"/>
      <c r="AR302" s="28"/>
      <c r="AS302" s="28"/>
      <c r="AT302" s="28"/>
      <c r="AU302" s="28"/>
      <c r="AV302" s="28"/>
      <c r="AW302" s="28"/>
      <c r="AX302" s="28"/>
      <c r="AY302" s="28"/>
      <c r="AZ302" s="28"/>
      <c r="BA302" s="28"/>
      <c r="BB302" s="28"/>
      <c r="BC302" s="28"/>
    </row>
    <row r="303" ht="11.25" customHeight="1">
      <c r="A303" s="557"/>
      <c r="B303" s="558"/>
      <c r="C303" s="558"/>
      <c r="D303" s="360"/>
      <c r="E303" s="31"/>
      <c r="F303" s="10"/>
      <c r="G303" s="360"/>
      <c r="H303" s="360"/>
      <c r="I303" s="360"/>
      <c r="J303" s="360"/>
      <c r="K303" s="360"/>
      <c r="L303" s="558"/>
      <c r="M303" s="558"/>
      <c r="N303" s="558"/>
      <c r="O303" s="784"/>
      <c r="P303" s="785"/>
      <c r="Q303" s="785"/>
      <c r="R303" s="560"/>
      <c r="S303" s="560"/>
      <c r="T303" s="28"/>
      <c r="U303" s="28"/>
      <c r="V303" s="28"/>
      <c r="W303" s="558"/>
      <c r="X303" s="558"/>
      <c r="Y303" s="558"/>
      <c r="Z303" s="561"/>
      <c r="AA303" s="28"/>
      <c r="AB303" s="360"/>
      <c r="AC303" s="360"/>
      <c r="AD303" s="31"/>
      <c r="AE303" s="31"/>
      <c r="AF303" s="31"/>
      <c r="AG303" s="31"/>
      <c r="AH303" s="28"/>
      <c r="AI303" s="360"/>
      <c r="AJ303" s="28"/>
      <c r="AK303" s="28"/>
      <c r="AL303" s="28"/>
      <c r="AM303" s="28"/>
      <c r="AN303" s="28"/>
      <c r="AO303" s="28"/>
      <c r="AP303" s="28"/>
      <c r="AQ303" s="28"/>
      <c r="AR303" s="28"/>
      <c r="AS303" s="28"/>
      <c r="AT303" s="28"/>
      <c r="AU303" s="28"/>
      <c r="AV303" s="28"/>
      <c r="AW303" s="28"/>
      <c r="AX303" s="28"/>
      <c r="AY303" s="28"/>
      <c r="AZ303" s="28"/>
      <c r="BA303" s="28"/>
      <c r="BB303" s="28"/>
      <c r="BC303" s="28"/>
    </row>
    <row r="304" ht="11.25" customHeight="1">
      <c r="A304" s="557"/>
      <c r="B304" s="558"/>
      <c r="C304" s="558"/>
      <c r="D304" s="360"/>
      <c r="E304" s="31"/>
      <c r="F304" s="10"/>
      <c r="G304" s="360"/>
      <c r="H304" s="360"/>
      <c r="I304" s="360"/>
      <c r="J304" s="360"/>
      <c r="K304" s="360"/>
      <c r="L304" s="558"/>
      <c r="M304" s="558"/>
      <c r="N304" s="558"/>
      <c r="O304" s="784"/>
      <c r="P304" s="785"/>
      <c r="Q304" s="785"/>
      <c r="R304" s="560"/>
      <c r="S304" s="560"/>
      <c r="T304" s="28"/>
      <c r="U304" s="28"/>
      <c r="V304" s="28"/>
      <c r="W304" s="558"/>
      <c r="X304" s="558"/>
      <c r="Y304" s="558"/>
      <c r="Z304" s="561"/>
      <c r="AA304" s="28"/>
      <c r="AB304" s="360"/>
      <c r="AC304" s="360"/>
      <c r="AD304" s="31"/>
      <c r="AE304" s="31"/>
      <c r="AF304" s="31"/>
      <c r="AG304" s="31"/>
      <c r="AH304" s="28"/>
      <c r="AI304" s="360"/>
      <c r="AJ304" s="28"/>
      <c r="AK304" s="28"/>
      <c r="AL304" s="28"/>
      <c r="AM304" s="28"/>
      <c r="AN304" s="28"/>
      <c r="AO304" s="28"/>
      <c r="AP304" s="28"/>
      <c r="AQ304" s="28"/>
      <c r="AR304" s="28"/>
      <c r="AS304" s="28"/>
      <c r="AT304" s="28"/>
      <c r="AU304" s="28"/>
      <c r="AV304" s="28"/>
      <c r="AW304" s="28"/>
      <c r="AX304" s="28"/>
      <c r="AY304" s="28"/>
      <c r="AZ304" s="28"/>
      <c r="BA304" s="28"/>
      <c r="BB304" s="28"/>
      <c r="BC304" s="28"/>
    </row>
    <row r="305" ht="11.25" customHeight="1">
      <c r="A305" s="557"/>
      <c r="B305" s="558"/>
      <c r="C305" s="558"/>
      <c r="D305" s="360"/>
      <c r="E305" s="31"/>
      <c r="F305" s="10"/>
      <c r="G305" s="360"/>
      <c r="H305" s="360"/>
      <c r="I305" s="360"/>
      <c r="J305" s="360"/>
      <c r="K305" s="360"/>
      <c r="L305" s="558"/>
      <c r="M305" s="558"/>
      <c r="N305" s="558"/>
      <c r="O305" s="784"/>
      <c r="P305" s="785"/>
      <c r="Q305" s="785"/>
      <c r="R305" s="560"/>
      <c r="S305" s="560"/>
      <c r="T305" s="28"/>
      <c r="U305" s="28"/>
      <c r="V305" s="28"/>
      <c r="W305" s="558"/>
      <c r="X305" s="558"/>
      <c r="Y305" s="558"/>
      <c r="Z305" s="561"/>
      <c r="AA305" s="28"/>
      <c r="AB305" s="360"/>
      <c r="AC305" s="360"/>
      <c r="AD305" s="31"/>
      <c r="AE305" s="31"/>
      <c r="AF305" s="31"/>
      <c r="AG305" s="31"/>
      <c r="AH305" s="28"/>
      <c r="AI305" s="360"/>
      <c r="AJ305" s="28"/>
      <c r="AK305" s="28"/>
      <c r="AL305" s="28"/>
      <c r="AM305" s="28"/>
      <c r="AN305" s="28"/>
      <c r="AO305" s="28"/>
      <c r="AP305" s="28"/>
      <c r="AQ305" s="28"/>
      <c r="AR305" s="28"/>
      <c r="AS305" s="28"/>
      <c r="AT305" s="28"/>
      <c r="AU305" s="28"/>
      <c r="AV305" s="28"/>
      <c r="AW305" s="28"/>
      <c r="AX305" s="28"/>
      <c r="AY305" s="28"/>
      <c r="AZ305" s="28"/>
      <c r="BA305" s="28"/>
      <c r="BB305" s="28"/>
      <c r="BC305" s="28"/>
    </row>
    <row r="306" ht="11.25" customHeight="1">
      <c r="A306" s="557"/>
      <c r="B306" s="558"/>
      <c r="C306" s="558"/>
      <c r="D306" s="360"/>
      <c r="E306" s="31"/>
      <c r="F306" s="10"/>
      <c r="G306" s="360"/>
      <c r="H306" s="360"/>
      <c r="I306" s="360"/>
      <c r="J306" s="360"/>
      <c r="K306" s="360"/>
      <c r="L306" s="558"/>
      <c r="M306" s="558"/>
      <c r="N306" s="558"/>
      <c r="O306" s="784"/>
      <c r="P306" s="785"/>
      <c r="Q306" s="785"/>
      <c r="R306" s="560"/>
      <c r="S306" s="560"/>
      <c r="T306" s="28"/>
      <c r="U306" s="28"/>
      <c r="V306" s="28"/>
      <c r="W306" s="558"/>
      <c r="X306" s="558"/>
      <c r="Y306" s="558"/>
      <c r="Z306" s="561"/>
      <c r="AA306" s="28"/>
      <c r="AB306" s="360"/>
      <c r="AC306" s="360"/>
      <c r="AD306" s="31"/>
      <c r="AE306" s="31"/>
      <c r="AF306" s="31"/>
      <c r="AG306" s="31"/>
      <c r="AH306" s="28"/>
      <c r="AI306" s="360"/>
      <c r="AJ306" s="28"/>
      <c r="AK306" s="28"/>
      <c r="AL306" s="28"/>
      <c r="AM306" s="28"/>
      <c r="AN306" s="28"/>
      <c r="AO306" s="28"/>
      <c r="AP306" s="28"/>
      <c r="AQ306" s="28"/>
      <c r="AR306" s="28"/>
      <c r="AS306" s="28"/>
      <c r="AT306" s="28"/>
      <c r="AU306" s="28"/>
      <c r="AV306" s="28"/>
      <c r="AW306" s="28"/>
      <c r="AX306" s="28"/>
      <c r="AY306" s="28"/>
      <c r="AZ306" s="28"/>
      <c r="BA306" s="28"/>
      <c r="BB306" s="28"/>
      <c r="BC306" s="28"/>
    </row>
    <row r="307" ht="11.25" customHeight="1">
      <c r="A307" s="557"/>
      <c r="B307" s="558"/>
      <c r="C307" s="558"/>
      <c r="D307" s="360"/>
      <c r="E307" s="31"/>
      <c r="F307" s="10"/>
      <c r="G307" s="360"/>
      <c r="H307" s="360"/>
      <c r="I307" s="360"/>
      <c r="J307" s="360"/>
      <c r="K307" s="360"/>
      <c r="L307" s="558"/>
      <c r="M307" s="558"/>
      <c r="N307" s="558"/>
      <c r="O307" s="784"/>
      <c r="P307" s="785"/>
      <c r="Q307" s="785"/>
      <c r="R307" s="560"/>
      <c r="S307" s="560"/>
      <c r="T307" s="28"/>
      <c r="U307" s="28"/>
      <c r="V307" s="28"/>
      <c r="W307" s="558"/>
      <c r="X307" s="558"/>
      <c r="Y307" s="558"/>
      <c r="Z307" s="561"/>
      <c r="AA307" s="28"/>
      <c r="AB307" s="360"/>
      <c r="AC307" s="360"/>
      <c r="AD307" s="31"/>
      <c r="AE307" s="31"/>
      <c r="AF307" s="31"/>
      <c r="AG307" s="31"/>
      <c r="AH307" s="28"/>
      <c r="AI307" s="360"/>
      <c r="AJ307" s="28"/>
      <c r="AK307" s="28"/>
      <c r="AL307" s="28"/>
      <c r="AM307" s="28"/>
      <c r="AN307" s="28"/>
      <c r="AO307" s="28"/>
      <c r="AP307" s="28"/>
      <c r="AQ307" s="28"/>
      <c r="AR307" s="28"/>
      <c r="AS307" s="28"/>
      <c r="AT307" s="28"/>
      <c r="AU307" s="28"/>
      <c r="AV307" s="28"/>
      <c r="AW307" s="28"/>
      <c r="AX307" s="28"/>
      <c r="AY307" s="28"/>
      <c r="AZ307" s="28"/>
      <c r="BA307" s="28"/>
      <c r="BB307" s="28"/>
      <c r="BC307" s="28"/>
    </row>
    <row r="308" ht="11.25" customHeight="1">
      <c r="A308" s="557"/>
      <c r="B308" s="558"/>
      <c r="C308" s="558"/>
      <c r="D308" s="360"/>
      <c r="E308" s="31"/>
      <c r="F308" s="10"/>
      <c r="G308" s="360"/>
      <c r="H308" s="360"/>
      <c r="I308" s="360"/>
      <c r="J308" s="360"/>
      <c r="K308" s="360"/>
      <c r="L308" s="558"/>
      <c r="M308" s="558"/>
      <c r="N308" s="558"/>
      <c r="O308" s="784"/>
      <c r="P308" s="785"/>
      <c r="Q308" s="785"/>
      <c r="R308" s="560"/>
      <c r="S308" s="560"/>
      <c r="T308" s="28"/>
      <c r="U308" s="28"/>
      <c r="V308" s="28"/>
      <c r="W308" s="558"/>
      <c r="X308" s="558"/>
      <c r="Y308" s="558"/>
      <c r="Z308" s="561"/>
      <c r="AA308" s="28"/>
      <c r="AB308" s="360"/>
      <c r="AC308" s="360"/>
      <c r="AD308" s="31"/>
      <c r="AE308" s="31"/>
      <c r="AF308" s="31"/>
      <c r="AG308" s="31"/>
      <c r="AH308" s="28"/>
      <c r="AI308" s="360"/>
      <c r="AJ308" s="28"/>
      <c r="AK308" s="28"/>
      <c r="AL308" s="28"/>
      <c r="AM308" s="28"/>
      <c r="AN308" s="28"/>
      <c r="AO308" s="28"/>
      <c r="AP308" s="28"/>
      <c r="AQ308" s="28"/>
      <c r="AR308" s="28"/>
      <c r="AS308" s="28"/>
      <c r="AT308" s="28"/>
      <c r="AU308" s="28"/>
      <c r="AV308" s="28"/>
      <c r="AW308" s="28"/>
      <c r="AX308" s="28"/>
      <c r="AY308" s="28"/>
      <c r="AZ308" s="28"/>
      <c r="BA308" s="28"/>
      <c r="BB308" s="28"/>
      <c r="BC308" s="28"/>
    </row>
    <row r="309" ht="11.25" customHeight="1">
      <c r="A309" s="557"/>
      <c r="B309" s="558"/>
      <c r="C309" s="558"/>
      <c r="D309" s="360"/>
      <c r="E309" s="31"/>
      <c r="F309" s="10"/>
      <c r="G309" s="360"/>
      <c r="H309" s="360"/>
      <c r="I309" s="360"/>
      <c r="J309" s="360"/>
      <c r="K309" s="360"/>
      <c r="L309" s="558"/>
      <c r="M309" s="558"/>
      <c r="N309" s="558"/>
      <c r="O309" s="784"/>
      <c r="P309" s="785"/>
      <c r="Q309" s="785"/>
      <c r="R309" s="560"/>
      <c r="S309" s="560"/>
      <c r="T309" s="28"/>
      <c r="U309" s="28"/>
      <c r="V309" s="28"/>
      <c r="W309" s="558"/>
      <c r="X309" s="558"/>
      <c r="Y309" s="558"/>
      <c r="Z309" s="561"/>
      <c r="AA309" s="28"/>
      <c r="AB309" s="360"/>
      <c r="AC309" s="360"/>
      <c r="AD309" s="31"/>
      <c r="AE309" s="31"/>
      <c r="AF309" s="31"/>
      <c r="AG309" s="31"/>
      <c r="AH309" s="28"/>
      <c r="AI309" s="360"/>
      <c r="AJ309" s="28"/>
      <c r="AK309" s="28"/>
      <c r="AL309" s="28"/>
      <c r="AM309" s="28"/>
      <c r="AN309" s="28"/>
      <c r="AO309" s="28"/>
      <c r="AP309" s="28"/>
      <c r="AQ309" s="28"/>
      <c r="AR309" s="28"/>
      <c r="AS309" s="28"/>
      <c r="AT309" s="28"/>
      <c r="AU309" s="28"/>
      <c r="AV309" s="28"/>
      <c r="AW309" s="28"/>
      <c r="AX309" s="28"/>
      <c r="AY309" s="28"/>
      <c r="AZ309" s="28"/>
      <c r="BA309" s="28"/>
      <c r="BB309" s="28"/>
      <c r="BC309" s="28"/>
    </row>
    <row r="310" ht="11.25" customHeight="1">
      <c r="A310" s="557"/>
      <c r="B310" s="558"/>
      <c r="C310" s="558"/>
      <c r="D310" s="360"/>
      <c r="E310" s="31"/>
      <c r="F310" s="10"/>
      <c r="G310" s="360"/>
      <c r="H310" s="360"/>
      <c r="I310" s="360"/>
      <c r="J310" s="360"/>
      <c r="K310" s="360"/>
      <c r="L310" s="558"/>
      <c r="M310" s="558"/>
      <c r="N310" s="558"/>
      <c r="O310" s="784"/>
      <c r="P310" s="785"/>
      <c r="Q310" s="785"/>
      <c r="R310" s="560"/>
      <c r="S310" s="560"/>
      <c r="T310" s="28"/>
      <c r="U310" s="28"/>
      <c r="V310" s="28"/>
      <c r="W310" s="558"/>
      <c r="X310" s="558"/>
      <c r="Y310" s="558"/>
      <c r="Z310" s="561"/>
      <c r="AA310" s="28"/>
      <c r="AB310" s="360"/>
      <c r="AC310" s="360"/>
      <c r="AD310" s="31"/>
      <c r="AE310" s="31"/>
      <c r="AF310" s="31"/>
      <c r="AG310" s="31"/>
      <c r="AH310" s="28"/>
      <c r="AI310" s="360"/>
      <c r="AJ310" s="28"/>
      <c r="AK310" s="28"/>
      <c r="AL310" s="28"/>
      <c r="AM310" s="28"/>
      <c r="AN310" s="28"/>
      <c r="AO310" s="28"/>
      <c r="AP310" s="28"/>
      <c r="AQ310" s="28"/>
      <c r="AR310" s="28"/>
      <c r="AS310" s="28"/>
      <c r="AT310" s="28"/>
      <c r="AU310" s="28"/>
      <c r="AV310" s="28"/>
      <c r="AW310" s="28"/>
      <c r="AX310" s="28"/>
      <c r="AY310" s="28"/>
      <c r="AZ310" s="28"/>
      <c r="BA310" s="28"/>
      <c r="BB310" s="28"/>
      <c r="BC310" s="28"/>
    </row>
    <row r="311" ht="11.25" customHeight="1">
      <c r="A311" s="557"/>
      <c r="B311" s="558"/>
      <c r="C311" s="558"/>
      <c r="D311" s="360"/>
      <c r="E311" s="31"/>
      <c r="F311" s="10"/>
      <c r="G311" s="360"/>
      <c r="H311" s="360"/>
      <c r="I311" s="360"/>
      <c r="J311" s="360"/>
      <c r="K311" s="360"/>
      <c r="L311" s="558"/>
      <c r="M311" s="558"/>
      <c r="N311" s="558"/>
      <c r="O311" s="784"/>
      <c r="P311" s="785"/>
      <c r="Q311" s="785"/>
      <c r="R311" s="560"/>
      <c r="S311" s="560"/>
      <c r="T311" s="28"/>
      <c r="U311" s="28"/>
      <c r="V311" s="28"/>
      <c r="W311" s="558"/>
      <c r="X311" s="558"/>
      <c r="Y311" s="558"/>
      <c r="Z311" s="561"/>
      <c r="AA311" s="28"/>
      <c r="AB311" s="360"/>
      <c r="AC311" s="360"/>
      <c r="AD311" s="31"/>
      <c r="AE311" s="31"/>
      <c r="AF311" s="31"/>
      <c r="AG311" s="31"/>
      <c r="AH311" s="28"/>
      <c r="AI311" s="360"/>
      <c r="AJ311" s="28"/>
      <c r="AK311" s="28"/>
      <c r="AL311" s="28"/>
      <c r="AM311" s="28"/>
      <c r="AN311" s="28"/>
      <c r="AO311" s="28"/>
      <c r="AP311" s="28"/>
      <c r="AQ311" s="28"/>
      <c r="AR311" s="28"/>
      <c r="AS311" s="28"/>
      <c r="AT311" s="28"/>
      <c r="AU311" s="28"/>
      <c r="AV311" s="28"/>
      <c r="AW311" s="28"/>
      <c r="AX311" s="28"/>
      <c r="AY311" s="28"/>
      <c r="AZ311" s="28"/>
      <c r="BA311" s="28"/>
      <c r="BB311" s="28"/>
      <c r="BC311" s="28"/>
    </row>
    <row r="312" ht="11.25" customHeight="1">
      <c r="A312" s="557"/>
      <c r="B312" s="558"/>
      <c r="C312" s="558"/>
      <c r="D312" s="360"/>
      <c r="E312" s="31"/>
      <c r="F312" s="10"/>
      <c r="G312" s="360"/>
      <c r="H312" s="360"/>
      <c r="I312" s="360"/>
      <c r="J312" s="360"/>
      <c r="K312" s="360"/>
      <c r="L312" s="558"/>
      <c r="M312" s="558"/>
      <c r="N312" s="558"/>
      <c r="O312" s="784"/>
      <c r="P312" s="785"/>
      <c r="Q312" s="785"/>
      <c r="R312" s="560"/>
      <c r="S312" s="560"/>
      <c r="T312" s="28"/>
      <c r="U312" s="28"/>
      <c r="V312" s="28"/>
      <c r="W312" s="558"/>
      <c r="X312" s="558"/>
      <c r="Y312" s="558"/>
      <c r="Z312" s="561"/>
      <c r="AA312" s="28"/>
      <c r="AB312" s="360"/>
      <c r="AC312" s="360"/>
      <c r="AD312" s="31"/>
      <c r="AE312" s="31"/>
      <c r="AF312" s="31"/>
      <c r="AG312" s="31"/>
      <c r="AH312" s="28"/>
      <c r="AI312" s="360"/>
      <c r="AJ312" s="28"/>
      <c r="AK312" s="28"/>
      <c r="AL312" s="28"/>
      <c r="AM312" s="28"/>
      <c r="AN312" s="28"/>
      <c r="AO312" s="28"/>
      <c r="AP312" s="28"/>
      <c r="AQ312" s="28"/>
      <c r="AR312" s="28"/>
      <c r="AS312" s="28"/>
      <c r="AT312" s="28"/>
      <c r="AU312" s="28"/>
      <c r="AV312" s="28"/>
      <c r="AW312" s="28"/>
      <c r="AX312" s="28"/>
      <c r="AY312" s="28"/>
      <c r="AZ312" s="28"/>
      <c r="BA312" s="28"/>
      <c r="BB312" s="28"/>
      <c r="BC312" s="28"/>
    </row>
    <row r="313" ht="11.25" customHeight="1">
      <c r="A313" s="557"/>
      <c r="B313" s="558"/>
      <c r="C313" s="558"/>
      <c r="D313" s="360"/>
      <c r="E313" s="31"/>
      <c r="F313" s="10"/>
      <c r="G313" s="360"/>
      <c r="H313" s="360"/>
      <c r="I313" s="360"/>
      <c r="J313" s="360"/>
      <c r="K313" s="360"/>
      <c r="L313" s="558"/>
      <c r="M313" s="558"/>
      <c r="N313" s="558"/>
      <c r="O313" s="784"/>
      <c r="P313" s="785"/>
      <c r="Q313" s="785"/>
      <c r="R313" s="560"/>
      <c r="S313" s="560"/>
      <c r="T313" s="28"/>
      <c r="U313" s="28"/>
      <c r="V313" s="28"/>
      <c r="W313" s="558"/>
      <c r="X313" s="558"/>
      <c r="Y313" s="558"/>
      <c r="Z313" s="561"/>
      <c r="AA313" s="28"/>
      <c r="AB313" s="360"/>
      <c r="AC313" s="360"/>
      <c r="AD313" s="31"/>
      <c r="AE313" s="31"/>
      <c r="AF313" s="31"/>
      <c r="AG313" s="31"/>
      <c r="AH313" s="28"/>
      <c r="AI313" s="360"/>
      <c r="AJ313" s="28"/>
      <c r="AK313" s="28"/>
      <c r="AL313" s="28"/>
      <c r="AM313" s="28"/>
      <c r="AN313" s="28"/>
      <c r="AO313" s="28"/>
      <c r="AP313" s="28"/>
      <c r="AQ313" s="28"/>
      <c r="AR313" s="28"/>
      <c r="AS313" s="28"/>
      <c r="AT313" s="28"/>
      <c r="AU313" s="28"/>
      <c r="AV313" s="28"/>
      <c r="AW313" s="28"/>
      <c r="AX313" s="28"/>
      <c r="AY313" s="28"/>
      <c r="AZ313" s="28"/>
      <c r="BA313" s="28"/>
      <c r="BB313" s="28"/>
      <c r="BC313" s="28"/>
    </row>
    <row r="314" ht="11.25" customHeight="1">
      <c r="A314" s="557"/>
      <c r="B314" s="558"/>
      <c r="C314" s="558"/>
      <c r="D314" s="360"/>
      <c r="E314" s="31"/>
      <c r="F314" s="10"/>
      <c r="G314" s="360"/>
      <c r="H314" s="360"/>
      <c r="I314" s="360"/>
      <c r="J314" s="360"/>
      <c r="K314" s="360"/>
      <c r="L314" s="558"/>
      <c r="M314" s="558"/>
      <c r="N314" s="558"/>
      <c r="O314" s="784"/>
      <c r="P314" s="785"/>
      <c r="Q314" s="785"/>
      <c r="R314" s="560"/>
      <c r="S314" s="560"/>
      <c r="T314" s="28"/>
      <c r="U314" s="28"/>
      <c r="V314" s="28"/>
      <c r="W314" s="558"/>
      <c r="X314" s="558"/>
      <c r="Y314" s="558"/>
      <c r="Z314" s="561"/>
      <c r="AA314" s="28"/>
      <c r="AB314" s="360"/>
      <c r="AC314" s="360"/>
      <c r="AD314" s="31"/>
      <c r="AE314" s="31"/>
      <c r="AF314" s="31"/>
      <c r="AG314" s="31"/>
      <c r="AH314" s="28"/>
      <c r="AI314" s="360"/>
      <c r="AJ314" s="28"/>
      <c r="AK314" s="28"/>
      <c r="AL314" s="28"/>
      <c r="AM314" s="28"/>
      <c r="AN314" s="28"/>
      <c r="AO314" s="28"/>
      <c r="AP314" s="28"/>
      <c r="AQ314" s="28"/>
      <c r="AR314" s="28"/>
      <c r="AS314" s="28"/>
      <c r="AT314" s="28"/>
      <c r="AU314" s="28"/>
      <c r="AV314" s="28"/>
      <c r="AW314" s="28"/>
      <c r="AX314" s="28"/>
      <c r="AY314" s="28"/>
      <c r="AZ314" s="28"/>
      <c r="BA314" s="28"/>
      <c r="BB314" s="28"/>
      <c r="BC314" s="28"/>
    </row>
    <row r="315" ht="11.25" customHeight="1">
      <c r="A315" s="557"/>
      <c r="B315" s="558"/>
      <c r="C315" s="558"/>
      <c r="D315" s="360"/>
      <c r="E315" s="31"/>
      <c r="F315" s="10"/>
      <c r="G315" s="360"/>
      <c r="H315" s="360"/>
      <c r="I315" s="360"/>
      <c r="J315" s="360"/>
      <c r="K315" s="360"/>
      <c r="L315" s="558"/>
      <c r="M315" s="558"/>
      <c r="N315" s="558"/>
      <c r="O315" s="784"/>
      <c r="P315" s="785"/>
      <c r="Q315" s="785"/>
      <c r="R315" s="560"/>
      <c r="S315" s="560"/>
      <c r="T315" s="28"/>
      <c r="U315" s="28"/>
      <c r="V315" s="28"/>
      <c r="W315" s="558"/>
      <c r="X315" s="558"/>
      <c r="Y315" s="558"/>
      <c r="Z315" s="561"/>
      <c r="AA315" s="28"/>
      <c r="AB315" s="360"/>
      <c r="AC315" s="360"/>
      <c r="AD315" s="31"/>
      <c r="AE315" s="31"/>
      <c r="AF315" s="31"/>
      <c r="AG315" s="31"/>
      <c r="AH315" s="28"/>
      <c r="AI315" s="360"/>
      <c r="AJ315" s="28"/>
      <c r="AK315" s="28"/>
      <c r="AL315" s="28"/>
      <c r="AM315" s="28"/>
      <c r="AN315" s="28"/>
      <c r="AO315" s="28"/>
      <c r="AP315" s="28"/>
      <c r="AQ315" s="28"/>
      <c r="AR315" s="28"/>
      <c r="AS315" s="28"/>
      <c r="AT315" s="28"/>
      <c r="AU315" s="28"/>
      <c r="AV315" s="28"/>
      <c r="AW315" s="28"/>
      <c r="AX315" s="28"/>
      <c r="AY315" s="28"/>
      <c r="AZ315" s="28"/>
      <c r="BA315" s="28"/>
      <c r="BB315" s="28"/>
      <c r="BC315" s="28"/>
    </row>
    <row r="316" ht="11.25" customHeight="1">
      <c r="A316" s="557"/>
      <c r="B316" s="558"/>
      <c r="C316" s="558"/>
      <c r="D316" s="360"/>
      <c r="E316" s="31"/>
      <c r="F316" s="10"/>
      <c r="G316" s="360"/>
      <c r="H316" s="360"/>
      <c r="I316" s="360"/>
      <c r="J316" s="360"/>
      <c r="K316" s="360"/>
      <c r="L316" s="558"/>
      <c r="M316" s="558"/>
      <c r="N316" s="558"/>
      <c r="O316" s="784"/>
      <c r="P316" s="785"/>
      <c r="Q316" s="785"/>
      <c r="R316" s="560"/>
      <c r="S316" s="560"/>
      <c r="T316" s="28"/>
      <c r="U316" s="28"/>
      <c r="V316" s="28"/>
      <c r="W316" s="558"/>
      <c r="X316" s="558"/>
      <c r="Y316" s="558"/>
      <c r="Z316" s="561"/>
      <c r="AA316" s="28"/>
      <c r="AB316" s="360"/>
      <c r="AC316" s="360"/>
      <c r="AD316" s="31"/>
      <c r="AE316" s="31"/>
      <c r="AF316" s="31"/>
      <c r="AG316" s="31"/>
      <c r="AH316" s="28"/>
      <c r="AI316" s="360"/>
      <c r="AJ316" s="28"/>
      <c r="AK316" s="28"/>
      <c r="AL316" s="28"/>
      <c r="AM316" s="28"/>
      <c r="AN316" s="28"/>
      <c r="AO316" s="28"/>
      <c r="AP316" s="28"/>
      <c r="AQ316" s="28"/>
      <c r="AR316" s="28"/>
      <c r="AS316" s="28"/>
      <c r="AT316" s="28"/>
      <c r="AU316" s="28"/>
      <c r="AV316" s="28"/>
      <c r="AW316" s="28"/>
      <c r="AX316" s="28"/>
      <c r="AY316" s="28"/>
      <c r="AZ316" s="28"/>
      <c r="BA316" s="28"/>
      <c r="BB316" s="28"/>
      <c r="BC316" s="28"/>
    </row>
    <row r="317" ht="11.25" customHeight="1">
      <c r="A317" s="557"/>
      <c r="B317" s="558"/>
      <c r="C317" s="558"/>
      <c r="D317" s="360"/>
      <c r="E317" s="31"/>
      <c r="F317" s="10"/>
      <c r="G317" s="360"/>
      <c r="H317" s="360"/>
      <c r="I317" s="360"/>
      <c r="J317" s="360"/>
      <c r="K317" s="360"/>
      <c r="L317" s="558"/>
      <c r="M317" s="558"/>
      <c r="N317" s="558"/>
      <c r="O317" s="784"/>
      <c r="P317" s="785"/>
      <c r="Q317" s="785"/>
      <c r="R317" s="560"/>
      <c r="S317" s="560"/>
      <c r="T317" s="28"/>
      <c r="U317" s="28"/>
      <c r="V317" s="28"/>
      <c r="W317" s="558"/>
      <c r="X317" s="558"/>
      <c r="Y317" s="558"/>
      <c r="Z317" s="561"/>
      <c r="AA317" s="28"/>
      <c r="AB317" s="360"/>
      <c r="AC317" s="360"/>
      <c r="AD317" s="31"/>
      <c r="AE317" s="31"/>
      <c r="AF317" s="31"/>
      <c r="AG317" s="31"/>
      <c r="AH317" s="28"/>
      <c r="AI317" s="360"/>
      <c r="AJ317" s="28"/>
      <c r="AK317" s="28"/>
      <c r="AL317" s="28"/>
      <c r="AM317" s="28"/>
      <c r="AN317" s="28"/>
      <c r="AO317" s="28"/>
      <c r="AP317" s="28"/>
      <c r="AQ317" s="28"/>
      <c r="AR317" s="28"/>
      <c r="AS317" s="28"/>
      <c r="AT317" s="28"/>
      <c r="AU317" s="28"/>
      <c r="AV317" s="28"/>
      <c r="AW317" s="28"/>
      <c r="AX317" s="28"/>
      <c r="AY317" s="28"/>
      <c r="AZ317" s="28"/>
      <c r="BA317" s="28"/>
      <c r="BB317" s="28"/>
      <c r="BC317" s="28"/>
    </row>
    <row r="318" ht="11.25" customHeight="1">
      <c r="A318" s="557"/>
      <c r="B318" s="558"/>
      <c r="C318" s="558"/>
      <c r="D318" s="360"/>
      <c r="E318" s="31"/>
      <c r="F318" s="10"/>
      <c r="G318" s="360"/>
      <c r="H318" s="360"/>
      <c r="I318" s="360"/>
      <c r="J318" s="360"/>
      <c r="K318" s="360"/>
      <c r="L318" s="558"/>
      <c r="M318" s="558"/>
      <c r="N318" s="558"/>
      <c r="O318" s="784"/>
      <c r="P318" s="785"/>
      <c r="Q318" s="785"/>
      <c r="R318" s="560"/>
      <c r="S318" s="560"/>
      <c r="T318" s="28"/>
      <c r="U318" s="28"/>
      <c r="V318" s="28"/>
      <c r="W318" s="558"/>
      <c r="X318" s="558"/>
      <c r="Y318" s="558"/>
      <c r="Z318" s="561"/>
      <c r="AA318" s="28"/>
      <c r="AB318" s="360"/>
      <c r="AC318" s="360"/>
      <c r="AD318" s="31"/>
      <c r="AE318" s="31"/>
      <c r="AF318" s="31"/>
      <c r="AG318" s="31"/>
      <c r="AH318" s="28"/>
      <c r="AI318" s="360"/>
      <c r="AJ318" s="28"/>
      <c r="AK318" s="28"/>
      <c r="AL318" s="28"/>
      <c r="AM318" s="28"/>
      <c r="AN318" s="28"/>
      <c r="AO318" s="28"/>
      <c r="AP318" s="28"/>
      <c r="AQ318" s="28"/>
      <c r="AR318" s="28"/>
      <c r="AS318" s="28"/>
      <c r="AT318" s="28"/>
      <c r="AU318" s="28"/>
      <c r="AV318" s="28"/>
      <c r="AW318" s="28"/>
      <c r="AX318" s="28"/>
      <c r="AY318" s="28"/>
      <c r="AZ318" s="28"/>
      <c r="BA318" s="28"/>
      <c r="BB318" s="28"/>
      <c r="BC318" s="28"/>
    </row>
    <row r="319" ht="11.25" customHeight="1">
      <c r="A319" s="557"/>
      <c r="B319" s="558"/>
      <c r="C319" s="558"/>
      <c r="D319" s="360"/>
      <c r="E319" s="31"/>
      <c r="F319" s="10"/>
      <c r="G319" s="360"/>
      <c r="H319" s="360"/>
      <c r="I319" s="360"/>
      <c r="J319" s="360"/>
      <c r="K319" s="360"/>
      <c r="L319" s="558"/>
      <c r="M319" s="558"/>
      <c r="N319" s="558"/>
      <c r="O319" s="784"/>
      <c r="P319" s="785"/>
      <c r="Q319" s="785"/>
      <c r="R319" s="560"/>
      <c r="S319" s="560"/>
      <c r="T319" s="28"/>
      <c r="U319" s="28"/>
      <c r="V319" s="28"/>
      <c r="W319" s="558"/>
      <c r="X319" s="558"/>
      <c r="Y319" s="558"/>
      <c r="Z319" s="561"/>
      <c r="AA319" s="28"/>
      <c r="AB319" s="360"/>
      <c r="AC319" s="360"/>
      <c r="AD319" s="31"/>
      <c r="AE319" s="31"/>
      <c r="AF319" s="31"/>
      <c r="AG319" s="31"/>
      <c r="AH319" s="28"/>
      <c r="AI319" s="360"/>
      <c r="AJ319" s="28"/>
      <c r="AK319" s="28"/>
      <c r="AL319" s="28"/>
      <c r="AM319" s="28"/>
      <c r="AN319" s="28"/>
      <c r="AO319" s="28"/>
      <c r="AP319" s="28"/>
      <c r="AQ319" s="28"/>
      <c r="AR319" s="28"/>
      <c r="AS319" s="28"/>
      <c r="AT319" s="28"/>
      <c r="AU319" s="28"/>
      <c r="AV319" s="28"/>
      <c r="AW319" s="28"/>
      <c r="AX319" s="28"/>
      <c r="AY319" s="28"/>
      <c r="AZ319" s="28"/>
      <c r="BA319" s="28"/>
      <c r="BB319" s="28"/>
      <c r="BC319" s="28"/>
    </row>
    <row r="320" ht="11.25" customHeight="1">
      <c r="A320" s="557"/>
      <c r="B320" s="558"/>
      <c r="C320" s="558"/>
      <c r="D320" s="360"/>
      <c r="E320" s="31"/>
      <c r="F320" s="10"/>
      <c r="G320" s="360"/>
      <c r="H320" s="360"/>
      <c r="I320" s="360"/>
      <c r="J320" s="360"/>
      <c r="K320" s="360"/>
      <c r="L320" s="558"/>
      <c r="M320" s="558"/>
      <c r="N320" s="558"/>
      <c r="O320" s="784"/>
      <c r="P320" s="785"/>
      <c r="Q320" s="785"/>
      <c r="R320" s="560"/>
      <c r="S320" s="560"/>
      <c r="T320" s="28"/>
      <c r="U320" s="28"/>
      <c r="V320" s="28"/>
      <c r="W320" s="558"/>
      <c r="X320" s="558"/>
      <c r="Y320" s="558"/>
      <c r="Z320" s="561"/>
      <c r="AA320" s="28"/>
      <c r="AB320" s="360"/>
      <c r="AC320" s="360"/>
      <c r="AD320" s="31"/>
      <c r="AE320" s="31"/>
      <c r="AF320" s="31"/>
      <c r="AG320" s="31"/>
      <c r="AH320" s="28"/>
      <c r="AI320" s="360"/>
      <c r="AJ320" s="28"/>
      <c r="AK320" s="28"/>
      <c r="AL320" s="28"/>
      <c r="AM320" s="28"/>
      <c r="AN320" s="28"/>
      <c r="AO320" s="28"/>
      <c r="AP320" s="28"/>
      <c r="AQ320" s="28"/>
      <c r="AR320" s="28"/>
      <c r="AS320" s="28"/>
      <c r="AT320" s="28"/>
      <c r="AU320" s="28"/>
      <c r="AV320" s="28"/>
      <c r="AW320" s="28"/>
      <c r="AX320" s="28"/>
      <c r="AY320" s="28"/>
      <c r="AZ320" s="28"/>
      <c r="BA320" s="28"/>
      <c r="BB320" s="28"/>
      <c r="BC320" s="28"/>
    </row>
    <row r="321" ht="11.25" customHeight="1">
      <c r="A321" s="557"/>
      <c r="B321" s="558"/>
      <c r="C321" s="558"/>
      <c r="D321" s="360"/>
      <c r="E321" s="31"/>
      <c r="F321" s="10"/>
      <c r="G321" s="360"/>
      <c r="H321" s="360"/>
      <c r="I321" s="360"/>
      <c r="J321" s="360"/>
      <c r="K321" s="360"/>
      <c r="L321" s="558"/>
      <c r="M321" s="558"/>
      <c r="N321" s="558"/>
      <c r="O321" s="784"/>
      <c r="P321" s="785"/>
      <c r="Q321" s="785"/>
      <c r="R321" s="560"/>
      <c r="S321" s="560"/>
      <c r="T321" s="28"/>
      <c r="U321" s="28"/>
      <c r="V321" s="28"/>
      <c r="W321" s="558"/>
      <c r="X321" s="558"/>
      <c r="Y321" s="558"/>
      <c r="Z321" s="561"/>
      <c r="AA321" s="28"/>
      <c r="AB321" s="360"/>
      <c r="AC321" s="360"/>
      <c r="AD321" s="31"/>
      <c r="AE321" s="31"/>
      <c r="AF321" s="31"/>
      <c r="AG321" s="31"/>
      <c r="AH321" s="28"/>
      <c r="AI321" s="360"/>
      <c r="AJ321" s="28"/>
      <c r="AK321" s="28"/>
      <c r="AL321" s="28"/>
      <c r="AM321" s="28"/>
      <c r="AN321" s="28"/>
      <c r="AO321" s="28"/>
      <c r="AP321" s="28"/>
      <c r="AQ321" s="28"/>
      <c r="AR321" s="28"/>
      <c r="AS321" s="28"/>
      <c r="AT321" s="28"/>
      <c r="AU321" s="28"/>
      <c r="AV321" s="28"/>
      <c r="AW321" s="28"/>
      <c r="AX321" s="28"/>
      <c r="AY321" s="28"/>
      <c r="AZ321" s="28"/>
      <c r="BA321" s="28"/>
      <c r="BB321" s="28"/>
      <c r="BC321" s="28"/>
    </row>
    <row r="322" ht="11.25" customHeight="1">
      <c r="A322" s="557"/>
      <c r="B322" s="558"/>
      <c r="C322" s="558"/>
      <c r="D322" s="360"/>
      <c r="E322" s="31"/>
      <c r="F322" s="10"/>
      <c r="G322" s="360"/>
      <c r="H322" s="360"/>
      <c r="I322" s="360"/>
      <c r="J322" s="360"/>
      <c r="K322" s="360"/>
      <c r="L322" s="558"/>
      <c r="M322" s="558"/>
      <c r="N322" s="558"/>
      <c r="O322" s="784"/>
      <c r="P322" s="785"/>
      <c r="Q322" s="785"/>
      <c r="R322" s="560"/>
      <c r="S322" s="560"/>
      <c r="T322" s="28"/>
      <c r="U322" s="28"/>
      <c r="V322" s="28"/>
      <c r="W322" s="558"/>
      <c r="X322" s="558"/>
      <c r="Y322" s="558"/>
      <c r="Z322" s="561"/>
      <c r="AA322" s="28"/>
      <c r="AB322" s="360"/>
      <c r="AC322" s="360"/>
      <c r="AD322" s="31"/>
      <c r="AE322" s="31"/>
      <c r="AF322" s="31"/>
      <c r="AG322" s="31"/>
      <c r="AH322" s="28"/>
      <c r="AI322" s="360"/>
      <c r="AJ322" s="28"/>
      <c r="AK322" s="28"/>
      <c r="AL322" s="28"/>
      <c r="AM322" s="28"/>
      <c r="AN322" s="28"/>
      <c r="AO322" s="28"/>
      <c r="AP322" s="28"/>
      <c r="AQ322" s="28"/>
      <c r="AR322" s="28"/>
      <c r="AS322" s="28"/>
      <c r="AT322" s="28"/>
      <c r="AU322" s="28"/>
      <c r="AV322" s="28"/>
      <c r="AW322" s="28"/>
      <c r="AX322" s="28"/>
      <c r="AY322" s="28"/>
      <c r="AZ322" s="28"/>
      <c r="BA322" s="28"/>
      <c r="BB322" s="28"/>
      <c r="BC322" s="28"/>
    </row>
    <row r="323" ht="11.25" customHeight="1">
      <c r="A323" s="557"/>
      <c r="B323" s="558"/>
      <c r="C323" s="558"/>
      <c r="D323" s="360"/>
      <c r="E323" s="31"/>
      <c r="F323" s="10"/>
      <c r="G323" s="360"/>
      <c r="H323" s="360"/>
      <c r="I323" s="360"/>
      <c r="J323" s="360"/>
      <c r="K323" s="360"/>
      <c r="L323" s="558"/>
      <c r="M323" s="558"/>
      <c r="N323" s="558"/>
      <c r="O323" s="784"/>
      <c r="P323" s="785"/>
      <c r="Q323" s="785"/>
      <c r="R323" s="560"/>
      <c r="S323" s="560"/>
      <c r="T323" s="28"/>
      <c r="U323" s="28"/>
      <c r="V323" s="28"/>
      <c r="W323" s="558"/>
      <c r="X323" s="558"/>
      <c r="Y323" s="558"/>
      <c r="Z323" s="561"/>
      <c r="AA323" s="28"/>
      <c r="AB323" s="360"/>
      <c r="AC323" s="360"/>
      <c r="AD323" s="31"/>
      <c r="AE323" s="31"/>
      <c r="AF323" s="31"/>
      <c r="AG323" s="31"/>
      <c r="AH323" s="28"/>
      <c r="AI323" s="360"/>
      <c r="AJ323" s="28"/>
      <c r="AK323" s="28"/>
      <c r="AL323" s="28"/>
      <c r="AM323" s="28"/>
      <c r="AN323" s="28"/>
      <c r="AO323" s="28"/>
      <c r="AP323" s="28"/>
      <c r="AQ323" s="28"/>
      <c r="AR323" s="28"/>
      <c r="AS323" s="28"/>
      <c r="AT323" s="28"/>
      <c r="AU323" s="28"/>
      <c r="AV323" s="28"/>
      <c r="AW323" s="28"/>
      <c r="AX323" s="28"/>
      <c r="AY323" s="28"/>
      <c r="AZ323" s="28"/>
      <c r="BA323" s="28"/>
      <c r="BB323" s="28"/>
      <c r="BC323" s="28"/>
    </row>
    <row r="324" ht="11.25" customHeight="1">
      <c r="A324" s="557"/>
      <c r="B324" s="558"/>
      <c r="C324" s="558"/>
      <c r="D324" s="360"/>
      <c r="E324" s="31"/>
      <c r="F324" s="10"/>
      <c r="G324" s="360"/>
      <c r="H324" s="360"/>
      <c r="I324" s="360"/>
      <c r="J324" s="360"/>
      <c r="K324" s="360"/>
      <c r="L324" s="558"/>
      <c r="M324" s="558"/>
      <c r="N324" s="558"/>
      <c r="O324" s="784"/>
      <c r="P324" s="785"/>
      <c r="Q324" s="785"/>
      <c r="R324" s="560"/>
      <c r="S324" s="560"/>
      <c r="T324" s="28"/>
      <c r="U324" s="28"/>
      <c r="V324" s="28"/>
      <c r="W324" s="558"/>
      <c r="X324" s="558"/>
      <c r="Y324" s="558"/>
      <c r="Z324" s="561"/>
      <c r="AA324" s="28"/>
      <c r="AB324" s="360"/>
      <c r="AC324" s="360"/>
      <c r="AD324" s="31"/>
      <c r="AE324" s="31"/>
      <c r="AF324" s="31"/>
      <c r="AG324" s="31"/>
      <c r="AH324" s="28"/>
      <c r="AI324" s="360"/>
      <c r="AJ324" s="28"/>
      <c r="AK324" s="28"/>
      <c r="AL324" s="28"/>
      <c r="AM324" s="28"/>
      <c r="AN324" s="28"/>
      <c r="AO324" s="28"/>
      <c r="AP324" s="28"/>
      <c r="AQ324" s="28"/>
      <c r="AR324" s="28"/>
      <c r="AS324" s="28"/>
      <c r="AT324" s="28"/>
      <c r="AU324" s="28"/>
      <c r="AV324" s="28"/>
      <c r="AW324" s="28"/>
      <c r="AX324" s="28"/>
      <c r="AY324" s="28"/>
      <c r="AZ324" s="28"/>
      <c r="BA324" s="28"/>
      <c r="BB324" s="28"/>
      <c r="BC324" s="28"/>
    </row>
    <row r="325" ht="11.25" customHeight="1">
      <c r="A325" s="557"/>
      <c r="B325" s="558"/>
      <c r="C325" s="558"/>
      <c r="D325" s="360"/>
      <c r="E325" s="31"/>
      <c r="F325" s="10"/>
      <c r="G325" s="360"/>
      <c r="H325" s="360"/>
      <c r="I325" s="360"/>
      <c r="J325" s="360"/>
      <c r="K325" s="360"/>
      <c r="L325" s="558"/>
      <c r="M325" s="558"/>
      <c r="N325" s="558"/>
      <c r="O325" s="784"/>
      <c r="P325" s="785"/>
      <c r="Q325" s="785"/>
      <c r="R325" s="560"/>
      <c r="S325" s="560"/>
      <c r="T325" s="28"/>
      <c r="U325" s="28"/>
      <c r="V325" s="28"/>
      <c r="W325" s="558"/>
      <c r="X325" s="558"/>
      <c r="Y325" s="558"/>
      <c r="Z325" s="561"/>
      <c r="AA325" s="28"/>
      <c r="AB325" s="360"/>
      <c r="AC325" s="360"/>
      <c r="AD325" s="31"/>
      <c r="AE325" s="31"/>
      <c r="AF325" s="31"/>
      <c r="AG325" s="31"/>
      <c r="AH325" s="28"/>
      <c r="AI325" s="360"/>
      <c r="AJ325" s="28"/>
      <c r="AK325" s="28"/>
      <c r="AL325" s="28"/>
      <c r="AM325" s="28"/>
      <c r="AN325" s="28"/>
      <c r="AO325" s="28"/>
      <c r="AP325" s="28"/>
      <c r="AQ325" s="28"/>
      <c r="AR325" s="28"/>
      <c r="AS325" s="28"/>
      <c r="AT325" s="28"/>
      <c r="AU325" s="28"/>
      <c r="AV325" s="28"/>
      <c r="AW325" s="28"/>
      <c r="AX325" s="28"/>
      <c r="AY325" s="28"/>
      <c r="AZ325" s="28"/>
      <c r="BA325" s="28"/>
      <c r="BB325" s="28"/>
      <c r="BC325" s="28"/>
    </row>
    <row r="326" ht="11.25" customHeight="1">
      <c r="A326" s="557"/>
      <c r="B326" s="558"/>
      <c r="C326" s="558"/>
      <c r="D326" s="360"/>
      <c r="E326" s="31"/>
      <c r="F326" s="10"/>
      <c r="G326" s="360"/>
      <c r="H326" s="360"/>
      <c r="I326" s="360"/>
      <c r="J326" s="360"/>
      <c r="K326" s="360"/>
      <c r="L326" s="558"/>
      <c r="M326" s="558"/>
      <c r="N326" s="558"/>
      <c r="O326" s="784"/>
      <c r="P326" s="785"/>
      <c r="Q326" s="785"/>
      <c r="R326" s="560"/>
      <c r="S326" s="560"/>
      <c r="T326" s="28"/>
      <c r="U326" s="28"/>
      <c r="V326" s="28"/>
      <c r="W326" s="558"/>
      <c r="X326" s="558"/>
      <c r="Y326" s="558"/>
      <c r="Z326" s="561"/>
      <c r="AA326" s="28"/>
      <c r="AB326" s="360"/>
      <c r="AC326" s="360"/>
      <c r="AD326" s="31"/>
      <c r="AE326" s="31"/>
      <c r="AF326" s="31"/>
      <c r="AG326" s="31"/>
      <c r="AH326" s="28"/>
      <c r="AI326" s="360"/>
      <c r="AJ326" s="28"/>
      <c r="AK326" s="28"/>
      <c r="AL326" s="28"/>
      <c r="AM326" s="28"/>
      <c r="AN326" s="28"/>
      <c r="AO326" s="28"/>
      <c r="AP326" s="28"/>
      <c r="AQ326" s="28"/>
      <c r="AR326" s="28"/>
      <c r="AS326" s="28"/>
      <c r="AT326" s="28"/>
      <c r="AU326" s="28"/>
      <c r="AV326" s="28"/>
      <c r="AW326" s="28"/>
      <c r="AX326" s="28"/>
      <c r="AY326" s="28"/>
      <c r="AZ326" s="28"/>
      <c r="BA326" s="28"/>
      <c r="BB326" s="28"/>
      <c r="BC326" s="28"/>
    </row>
    <row r="327" ht="11.25" customHeight="1">
      <c r="A327" s="557"/>
      <c r="B327" s="558"/>
      <c r="C327" s="558"/>
      <c r="D327" s="360"/>
      <c r="E327" s="31"/>
      <c r="F327" s="10"/>
      <c r="G327" s="360"/>
      <c r="H327" s="360"/>
      <c r="I327" s="360"/>
      <c r="J327" s="360"/>
      <c r="K327" s="360"/>
      <c r="L327" s="558"/>
      <c r="M327" s="558"/>
      <c r="N327" s="558"/>
      <c r="O327" s="784"/>
      <c r="P327" s="785"/>
      <c r="Q327" s="785"/>
      <c r="R327" s="560"/>
      <c r="S327" s="560"/>
      <c r="T327" s="28"/>
      <c r="U327" s="28"/>
      <c r="V327" s="28"/>
      <c r="W327" s="558"/>
      <c r="X327" s="558"/>
      <c r="Y327" s="558"/>
      <c r="Z327" s="561"/>
      <c r="AA327" s="28"/>
      <c r="AB327" s="360"/>
      <c r="AC327" s="360"/>
      <c r="AD327" s="31"/>
      <c r="AE327" s="31"/>
      <c r="AF327" s="31"/>
      <c r="AG327" s="31"/>
      <c r="AH327" s="28"/>
      <c r="AI327" s="360"/>
      <c r="AJ327" s="28"/>
      <c r="AK327" s="28"/>
      <c r="AL327" s="28"/>
      <c r="AM327" s="28"/>
      <c r="AN327" s="28"/>
      <c r="AO327" s="28"/>
      <c r="AP327" s="28"/>
      <c r="AQ327" s="28"/>
      <c r="AR327" s="28"/>
      <c r="AS327" s="28"/>
      <c r="AT327" s="28"/>
      <c r="AU327" s="28"/>
      <c r="AV327" s="28"/>
      <c r="AW327" s="28"/>
      <c r="AX327" s="28"/>
      <c r="AY327" s="28"/>
      <c r="AZ327" s="28"/>
      <c r="BA327" s="28"/>
      <c r="BB327" s="28"/>
      <c r="BC327" s="28"/>
    </row>
    <row r="328" ht="11.25" customHeight="1">
      <c r="A328" s="557"/>
      <c r="B328" s="558"/>
      <c r="C328" s="558"/>
      <c r="D328" s="360"/>
      <c r="E328" s="31"/>
      <c r="F328" s="10"/>
      <c r="G328" s="360"/>
      <c r="H328" s="360"/>
      <c r="I328" s="360"/>
      <c r="J328" s="360"/>
      <c r="K328" s="360"/>
      <c r="L328" s="558"/>
      <c r="M328" s="558"/>
      <c r="N328" s="558"/>
      <c r="O328" s="784"/>
      <c r="P328" s="785"/>
      <c r="Q328" s="785"/>
      <c r="R328" s="560"/>
      <c r="S328" s="560"/>
      <c r="T328" s="28"/>
      <c r="U328" s="28"/>
      <c r="V328" s="28"/>
      <c r="W328" s="558"/>
      <c r="X328" s="558"/>
      <c r="Y328" s="558"/>
      <c r="Z328" s="561"/>
      <c r="AA328" s="28"/>
      <c r="AB328" s="360"/>
      <c r="AC328" s="360"/>
      <c r="AD328" s="31"/>
      <c r="AE328" s="31"/>
      <c r="AF328" s="31"/>
      <c r="AG328" s="31"/>
      <c r="AH328" s="28"/>
      <c r="AI328" s="360"/>
      <c r="AJ328" s="28"/>
      <c r="AK328" s="28"/>
      <c r="AL328" s="28"/>
      <c r="AM328" s="28"/>
      <c r="AN328" s="28"/>
      <c r="AO328" s="28"/>
      <c r="AP328" s="28"/>
      <c r="AQ328" s="28"/>
      <c r="AR328" s="28"/>
      <c r="AS328" s="28"/>
      <c r="AT328" s="28"/>
      <c r="AU328" s="28"/>
      <c r="AV328" s="28"/>
      <c r="AW328" s="28"/>
      <c r="AX328" s="28"/>
      <c r="AY328" s="28"/>
      <c r="AZ328" s="28"/>
      <c r="BA328" s="28"/>
      <c r="BB328" s="28"/>
      <c r="BC328" s="28"/>
    </row>
    <row r="329" ht="11.25" customHeight="1">
      <c r="A329" s="557"/>
      <c r="B329" s="558"/>
      <c r="C329" s="558"/>
      <c r="D329" s="360"/>
      <c r="E329" s="31"/>
      <c r="F329" s="10"/>
      <c r="G329" s="360"/>
      <c r="H329" s="360"/>
      <c r="I329" s="360"/>
      <c r="J329" s="360"/>
      <c r="K329" s="360"/>
      <c r="L329" s="558"/>
      <c r="M329" s="558"/>
      <c r="N329" s="558"/>
      <c r="O329" s="784"/>
      <c r="P329" s="785"/>
      <c r="Q329" s="785"/>
      <c r="R329" s="560"/>
      <c r="S329" s="560"/>
      <c r="T329" s="28"/>
      <c r="U329" s="28"/>
      <c r="V329" s="28"/>
      <c r="W329" s="558"/>
      <c r="X329" s="558"/>
      <c r="Y329" s="558"/>
      <c r="Z329" s="561"/>
      <c r="AA329" s="28"/>
      <c r="AB329" s="360"/>
      <c r="AC329" s="360"/>
      <c r="AD329" s="31"/>
      <c r="AE329" s="31"/>
      <c r="AF329" s="31"/>
      <c r="AG329" s="31"/>
      <c r="AH329" s="28"/>
      <c r="AI329" s="360"/>
      <c r="AJ329" s="28"/>
      <c r="AK329" s="28"/>
      <c r="AL329" s="28"/>
      <c r="AM329" s="28"/>
      <c r="AN329" s="28"/>
      <c r="AO329" s="28"/>
      <c r="AP329" s="28"/>
      <c r="AQ329" s="28"/>
      <c r="AR329" s="28"/>
      <c r="AS329" s="28"/>
      <c r="AT329" s="28"/>
      <c r="AU329" s="28"/>
      <c r="AV329" s="28"/>
      <c r="AW329" s="28"/>
      <c r="AX329" s="28"/>
      <c r="AY329" s="28"/>
      <c r="AZ329" s="28"/>
      <c r="BA329" s="28"/>
      <c r="BB329" s="28"/>
      <c r="BC329" s="28"/>
    </row>
    <row r="330" ht="11.25" customHeight="1">
      <c r="A330" s="557"/>
      <c r="B330" s="558"/>
      <c r="C330" s="558"/>
      <c r="D330" s="360"/>
      <c r="E330" s="31"/>
      <c r="F330" s="10"/>
      <c r="G330" s="360"/>
      <c r="H330" s="360"/>
      <c r="I330" s="360"/>
      <c r="J330" s="360"/>
      <c r="K330" s="360"/>
      <c r="L330" s="558"/>
      <c r="M330" s="558"/>
      <c r="N330" s="558"/>
      <c r="O330" s="784"/>
      <c r="P330" s="785"/>
      <c r="Q330" s="785"/>
      <c r="R330" s="560"/>
      <c r="S330" s="560"/>
      <c r="T330" s="28"/>
      <c r="U330" s="28"/>
      <c r="V330" s="28"/>
      <c r="W330" s="558"/>
      <c r="X330" s="558"/>
      <c r="Y330" s="558"/>
      <c r="Z330" s="561"/>
      <c r="AA330" s="28"/>
      <c r="AB330" s="360"/>
      <c r="AC330" s="360"/>
      <c r="AD330" s="31"/>
      <c r="AE330" s="31"/>
      <c r="AF330" s="31"/>
      <c r="AG330" s="31"/>
      <c r="AH330" s="28"/>
      <c r="AI330" s="360"/>
      <c r="AJ330" s="28"/>
      <c r="AK330" s="28"/>
      <c r="AL330" s="28"/>
      <c r="AM330" s="28"/>
      <c r="AN330" s="28"/>
      <c r="AO330" s="28"/>
      <c r="AP330" s="28"/>
      <c r="AQ330" s="28"/>
      <c r="AR330" s="28"/>
      <c r="AS330" s="28"/>
      <c r="AT330" s="28"/>
      <c r="AU330" s="28"/>
      <c r="AV330" s="28"/>
      <c r="AW330" s="28"/>
      <c r="AX330" s="28"/>
      <c r="AY330" s="28"/>
      <c r="AZ330" s="28"/>
      <c r="BA330" s="28"/>
      <c r="BB330" s="28"/>
      <c r="BC330" s="28"/>
    </row>
    <row r="331" ht="11.25" customHeight="1">
      <c r="A331" s="557"/>
      <c r="B331" s="558"/>
      <c r="C331" s="558"/>
      <c r="D331" s="360"/>
      <c r="E331" s="31"/>
      <c r="F331" s="10"/>
      <c r="G331" s="360"/>
      <c r="H331" s="360"/>
      <c r="I331" s="360"/>
      <c r="J331" s="360"/>
      <c r="K331" s="360"/>
      <c r="L331" s="558"/>
      <c r="M331" s="558"/>
      <c r="N331" s="558"/>
      <c r="O331" s="784"/>
      <c r="P331" s="785"/>
      <c r="Q331" s="785"/>
      <c r="R331" s="560"/>
      <c r="S331" s="560"/>
      <c r="T331" s="28"/>
      <c r="U331" s="28"/>
      <c r="V331" s="28"/>
      <c r="W331" s="558"/>
      <c r="X331" s="558"/>
      <c r="Y331" s="558"/>
      <c r="Z331" s="561"/>
      <c r="AA331" s="28"/>
      <c r="AB331" s="360"/>
      <c r="AC331" s="360"/>
      <c r="AD331" s="31"/>
      <c r="AE331" s="31"/>
      <c r="AF331" s="31"/>
      <c r="AG331" s="31"/>
      <c r="AH331" s="28"/>
      <c r="AI331" s="360"/>
      <c r="AJ331" s="28"/>
      <c r="AK331" s="28"/>
      <c r="AL331" s="28"/>
      <c r="AM331" s="28"/>
      <c r="AN331" s="28"/>
      <c r="AO331" s="28"/>
      <c r="AP331" s="28"/>
      <c r="AQ331" s="28"/>
      <c r="AR331" s="28"/>
      <c r="AS331" s="28"/>
      <c r="AT331" s="28"/>
      <c r="AU331" s="28"/>
      <c r="AV331" s="28"/>
      <c r="AW331" s="28"/>
      <c r="AX331" s="28"/>
      <c r="AY331" s="28"/>
      <c r="AZ331" s="28"/>
      <c r="BA331" s="28"/>
      <c r="BB331" s="28"/>
      <c r="BC331" s="28"/>
    </row>
    <row r="332" ht="11.25" customHeight="1">
      <c r="A332" s="557"/>
      <c r="B332" s="558"/>
      <c r="C332" s="558"/>
      <c r="D332" s="360"/>
      <c r="E332" s="31"/>
      <c r="F332" s="10"/>
      <c r="G332" s="360"/>
      <c r="H332" s="360"/>
      <c r="I332" s="360"/>
      <c r="J332" s="360"/>
      <c r="K332" s="360"/>
      <c r="L332" s="558"/>
      <c r="M332" s="558"/>
      <c r="N332" s="558"/>
      <c r="O332" s="784"/>
      <c r="P332" s="785"/>
      <c r="Q332" s="785"/>
      <c r="R332" s="560"/>
      <c r="S332" s="560"/>
      <c r="T332" s="28"/>
      <c r="U332" s="28"/>
      <c r="V332" s="28"/>
      <c r="W332" s="558"/>
      <c r="X332" s="558"/>
      <c r="Y332" s="558"/>
      <c r="Z332" s="561"/>
      <c r="AA332" s="28"/>
      <c r="AB332" s="360"/>
      <c r="AC332" s="360"/>
      <c r="AD332" s="31"/>
      <c r="AE332" s="31"/>
      <c r="AF332" s="31"/>
      <c r="AG332" s="31"/>
      <c r="AH332" s="28"/>
      <c r="AI332" s="360"/>
      <c r="AJ332" s="28"/>
      <c r="AK332" s="28"/>
      <c r="AL332" s="28"/>
      <c r="AM332" s="28"/>
      <c r="AN332" s="28"/>
      <c r="AO332" s="28"/>
      <c r="AP332" s="28"/>
      <c r="AQ332" s="28"/>
      <c r="AR332" s="28"/>
      <c r="AS332" s="28"/>
      <c r="AT332" s="28"/>
      <c r="AU332" s="28"/>
      <c r="AV332" s="28"/>
      <c r="AW332" s="28"/>
      <c r="AX332" s="28"/>
      <c r="AY332" s="28"/>
      <c r="AZ332" s="28"/>
      <c r="BA332" s="28"/>
      <c r="BB332" s="28"/>
      <c r="BC332" s="28"/>
    </row>
    <row r="333" ht="11.25" customHeight="1">
      <c r="A333" s="557"/>
      <c r="B333" s="558"/>
      <c r="C333" s="558"/>
      <c r="D333" s="360"/>
      <c r="E333" s="31"/>
      <c r="F333" s="10"/>
      <c r="G333" s="360"/>
      <c r="H333" s="360"/>
      <c r="I333" s="360"/>
      <c r="J333" s="360"/>
      <c r="K333" s="360"/>
      <c r="L333" s="558"/>
      <c r="M333" s="558"/>
      <c r="N333" s="558"/>
      <c r="O333" s="784"/>
      <c r="P333" s="785"/>
      <c r="Q333" s="785"/>
      <c r="R333" s="560"/>
      <c r="S333" s="560"/>
      <c r="T333" s="28"/>
      <c r="U333" s="28"/>
      <c r="V333" s="28"/>
      <c r="W333" s="558"/>
      <c r="X333" s="558"/>
      <c r="Y333" s="558"/>
      <c r="Z333" s="561"/>
      <c r="AA333" s="28"/>
      <c r="AB333" s="360"/>
      <c r="AC333" s="360"/>
      <c r="AD333" s="31"/>
      <c r="AE333" s="31"/>
      <c r="AF333" s="31"/>
      <c r="AG333" s="31"/>
      <c r="AH333" s="28"/>
      <c r="AI333" s="360"/>
      <c r="AJ333" s="28"/>
      <c r="AK333" s="28"/>
      <c r="AL333" s="28"/>
      <c r="AM333" s="28"/>
      <c r="AN333" s="28"/>
      <c r="AO333" s="28"/>
      <c r="AP333" s="28"/>
      <c r="AQ333" s="28"/>
      <c r="AR333" s="28"/>
      <c r="AS333" s="28"/>
      <c r="AT333" s="28"/>
      <c r="AU333" s="28"/>
      <c r="AV333" s="28"/>
      <c r="AW333" s="28"/>
      <c r="AX333" s="28"/>
      <c r="AY333" s="28"/>
      <c r="AZ333" s="28"/>
      <c r="BA333" s="28"/>
      <c r="BB333" s="28"/>
      <c r="BC333" s="28"/>
    </row>
    <row r="334" ht="11.25" customHeight="1">
      <c r="A334" s="557"/>
      <c r="B334" s="558"/>
      <c r="C334" s="558"/>
      <c r="D334" s="360"/>
      <c r="E334" s="31"/>
      <c r="F334" s="10"/>
      <c r="G334" s="360"/>
      <c r="H334" s="360"/>
      <c r="I334" s="360"/>
      <c r="J334" s="360"/>
      <c r="K334" s="360"/>
      <c r="L334" s="558"/>
      <c r="M334" s="558"/>
      <c r="N334" s="558"/>
      <c r="O334" s="784"/>
      <c r="P334" s="785"/>
      <c r="Q334" s="785"/>
      <c r="R334" s="560"/>
      <c r="S334" s="560"/>
      <c r="T334" s="28"/>
      <c r="U334" s="28"/>
      <c r="V334" s="28"/>
      <c r="W334" s="558"/>
      <c r="X334" s="558"/>
      <c r="Y334" s="558"/>
      <c r="Z334" s="561"/>
      <c r="AA334" s="28"/>
      <c r="AB334" s="360"/>
      <c r="AC334" s="360"/>
      <c r="AD334" s="31"/>
      <c r="AE334" s="31"/>
      <c r="AF334" s="31"/>
      <c r="AG334" s="31"/>
      <c r="AH334" s="28"/>
      <c r="AI334" s="360"/>
      <c r="AJ334" s="28"/>
      <c r="AK334" s="28"/>
      <c r="AL334" s="28"/>
      <c r="AM334" s="28"/>
      <c r="AN334" s="28"/>
      <c r="AO334" s="28"/>
      <c r="AP334" s="28"/>
      <c r="AQ334" s="28"/>
      <c r="AR334" s="28"/>
      <c r="AS334" s="28"/>
      <c r="AT334" s="28"/>
      <c r="AU334" s="28"/>
      <c r="AV334" s="28"/>
      <c r="AW334" s="28"/>
      <c r="AX334" s="28"/>
      <c r="AY334" s="28"/>
      <c r="AZ334" s="28"/>
      <c r="BA334" s="28"/>
      <c r="BB334" s="28"/>
      <c r="BC334" s="28"/>
    </row>
    <row r="335" ht="11.25" customHeight="1">
      <c r="A335" s="557"/>
      <c r="B335" s="558"/>
      <c r="C335" s="558"/>
      <c r="D335" s="360"/>
      <c r="E335" s="31"/>
      <c r="F335" s="10"/>
      <c r="G335" s="360"/>
      <c r="H335" s="360"/>
      <c r="I335" s="360"/>
      <c r="J335" s="360"/>
      <c r="K335" s="360"/>
      <c r="L335" s="558"/>
      <c r="M335" s="558"/>
      <c r="N335" s="558"/>
      <c r="O335" s="784"/>
      <c r="P335" s="785"/>
      <c r="Q335" s="785"/>
      <c r="R335" s="560"/>
      <c r="S335" s="560"/>
      <c r="T335" s="28"/>
      <c r="U335" s="28"/>
      <c r="V335" s="28"/>
      <c r="W335" s="558"/>
      <c r="X335" s="558"/>
      <c r="Y335" s="558"/>
      <c r="Z335" s="561"/>
      <c r="AA335" s="28"/>
      <c r="AB335" s="360"/>
      <c r="AC335" s="360"/>
      <c r="AD335" s="31"/>
      <c r="AE335" s="31"/>
      <c r="AF335" s="31"/>
      <c r="AG335" s="31"/>
      <c r="AH335" s="28"/>
      <c r="AI335" s="360"/>
      <c r="AJ335" s="28"/>
      <c r="AK335" s="28"/>
      <c r="AL335" s="28"/>
      <c r="AM335" s="28"/>
      <c r="AN335" s="28"/>
      <c r="AO335" s="28"/>
      <c r="AP335" s="28"/>
      <c r="AQ335" s="28"/>
      <c r="AR335" s="28"/>
      <c r="AS335" s="28"/>
      <c r="AT335" s="28"/>
      <c r="AU335" s="28"/>
      <c r="AV335" s="28"/>
      <c r="AW335" s="28"/>
      <c r="AX335" s="28"/>
      <c r="AY335" s="28"/>
      <c r="AZ335" s="28"/>
      <c r="BA335" s="28"/>
      <c r="BB335" s="28"/>
      <c r="BC335" s="28"/>
    </row>
    <row r="336" ht="11.25" customHeight="1">
      <c r="A336" s="557"/>
      <c r="B336" s="558"/>
      <c r="C336" s="558"/>
      <c r="D336" s="360"/>
      <c r="E336" s="31"/>
      <c r="F336" s="10"/>
      <c r="G336" s="360"/>
      <c r="H336" s="360"/>
      <c r="I336" s="360"/>
      <c r="J336" s="360"/>
      <c r="K336" s="360"/>
      <c r="L336" s="558"/>
      <c r="M336" s="558"/>
      <c r="N336" s="558"/>
      <c r="O336" s="784"/>
      <c r="P336" s="785"/>
      <c r="Q336" s="785"/>
      <c r="R336" s="560"/>
      <c r="S336" s="560"/>
      <c r="T336" s="28"/>
      <c r="U336" s="28"/>
      <c r="V336" s="28"/>
      <c r="W336" s="558"/>
      <c r="X336" s="558"/>
      <c r="Y336" s="558"/>
      <c r="Z336" s="561"/>
      <c r="AA336" s="28"/>
      <c r="AB336" s="360"/>
      <c r="AC336" s="360"/>
      <c r="AD336" s="31"/>
      <c r="AE336" s="31"/>
      <c r="AF336" s="31"/>
      <c r="AG336" s="31"/>
      <c r="AH336" s="28"/>
      <c r="AI336" s="360"/>
      <c r="AJ336" s="28"/>
      <c r="AK336" s="28"/>
      <c r="AL336" s="28"/>
      <c r="AM336" s="28"/>
      <c r="AN336" s="28"/>
      <c r="AO336" s="28"/>
      <c r="AP336" s="28"/>
      <c r="AQ336" s="28"/>
      <c r="AR336" s="28"/>
      <c r="AS336" s="28"/>
      <c r="AT336" s="28"/>
      <c r="AU336" s="28"/>
      <c r="AV336" s="28"/>
      <c r="AW336" s="28"/>
      <c r="AX336" s="28"/>
      <c r="AY336" s="28"/>
      <c r="AZ336" s="28"/>
      <c r="BA336" s="28"/>
      <c r="BB336" s="28"/>
      <c r="BC336" s="28"/>
    </row>
    <row r="337" ht="11.25" customHeight="1">
      <c r="A337" s="557"/>
      <c r="B337" s="558"/>
      <c r="C337" s="558"/>
      <c r="D337" s="360"/>
      <c r="E337" s="31"/>
      <c r="F337" s="10"/>
      <c r="G337" s="360"/>
      <c r="H337" s="360"/>
      <c r="I337" s="360"/>
      <c r="J337" s="360"/>
      <c r="K337" s="360"/>
      <c r="L337" s="558"/>
      <c r="M337" s="558"/>
      <c r="N337" s="558"/>
      <c r="O337" s="784"/>
      <c r="P337" s="785"/>
      <c r="Q337" s="785"/>
      <c r="R337" s="560"/>
      <c r="S337" s="560"/>
      <c r="T337" s="28"/>
      <c r="U337" s="28"/>
      <c r="V337" s="28"/>
      <c r="W337" s="558"/>
      <c r="X337" s="558"/>
      <c r="Y337" s="558"/>
      <c r="Z337" s="561"/>
      <c r="AA337" s="28"/>
      <c r="AB337" s="360"/>
      <c r="AC337" s="360"/>
      <c r="AD337" s="31"/>
      <c r="AE337" s="31"/>
      <c r="AF337" s="31"/>
      <c r="AG337" s="31"/>
      <c r="AH337" s="28"/>
      <c r="AI337" s="360"/>
      <c r="AJ337" s="28"/>
      <c r="AK337" s="28"/>
      <c r="AL337" s="28"/>
      <c r="AM337" s="28"/>
      <c r="AN337" s="28"/>
      <c r="AO337" s="28"/>
      <c r="AP337" s="28"/>
      <c r="AQ337" s="28"/>
      <c r="AR337" s="28"/>
      <c r="AS337" s="28"/>
      <c r="AT337" s="28"/>
      <c r="AU337" s="28"/>
      <c r="AV337" s="28"/>
      <c r="AW337" s="28"/>
      <c r="AX337" s="28"/>
      <c r="AY337" s="28"/>
      <c r="AZ337" s="28"/>
      <c r="BA337" s="28"/>
      <c r="BB337" s="28"/>
      <c r="BC337" s="28"/>
    </row>
    <row r="338" ht="11.25" customHeight="1">
      <c r="A338" s="557"/>
      <c r="B338" s="558"/>
      <c r="C338" s="558"/>
      <c r="D338" s="360"/>
      <c r="E338" s="31"/>
      <c r="F338" s="10"/>
      <c r="G338" s="360"/>
      <c r="H338" s="360"/>
      <c r="I338" s="360"/>
      <c r="J338" s="360"/>
      <c r="K338" s="360"/>
      <c r="L338" s="558"/>
      <c r="M338" s="558"/>
      <c r="N338" s="558"/>
      <c r="O338" s="784"/>
      <c r="P338" s="785"/>
      <c r="Q338" s="785"/>
      <c r="R338" s="560"/>
      <c r="S338" s="560"/>
      <c r="T338" s="28"/>
      <c r="U338" s="28"/>
      <c r="V338" s="28"/>
      <c r="W338" s="558"/>
      <c r="X338" s="558"/>
      <c r="Y338" s="558"/>
      <c r="Z338" s="561"/>
      <c r="AA338" s="28"/>
      <c r="AB338" s="360"/>
      <c r="AC338" s="360"/>
      <c r="AD338" s="31"/>
      <c r="AE338" s="31"/>
      <c r="AF338" s="31"/>
      <c r="AG338" s="31"/>
      <c r="AH338" s="28"/>
      <c r="AI338" s="360"/>
      <c r="AJ338" s="28"/>
      <c r="AK338" s="28"/>
      <c r="AL338" s="28"/>
      <c r="AM338" s="28"/>
      <c r="AN338" s="28"/>
      <c r="AO338" s="28"/>
      <c r="AP338" s="28"/>
      <c r="AQ338" s="28"/>
      <c r="AR338" s="28"/>
      <c r="AS338" s="28"/>
      <c r="AT338" s="28"/>
      <c r="AU338" s="28"/>
      <c r="AV338" s="28"/>
      <c r="AW338" s="28"/>
      <c r="AX338" s="28"/>
      <c r="AY338" s="28"/>
      <c r="AZ338" s="28"/>
      <c r="BA338" s="28"/>
      <c r="BB338" s="28"/>
      <c r="BC338" s="28"/>
    </row>
    <row r="339" ht="11.25" customHeight="1">
      <c r="A339" s="557"/>
      <c r="B339" s="558"/>
      <c r="C339" s="558"/>
      <c r="D339" s="360"/>
      <c r="E339" s="31"/>
      <c r="F339" s="10"/>
      <c r="G339" s="360"/>
      <c r="H339" s="360"/>
      <c r="I339" s="360"/>
      <c r="J339" s="360"/>
      <c r="K339" s="360"/>
      <c r="L339" s="558"/>
      <c r="M339" s="558"/>
      <c r="N339" s="558"/>
      <c r="O339" s="784"/>
      <c r="P339" s="785"/>
      <c r="Q339" s="785"/>
      <c r="R339" s="560"/>
      <c r="S339" s="560"/>
      <c r="T339" s="28"/>
      <c r="U339" s="28"/>
      <c r="V339" s="28"/>
      <c r="W339" s="558"/>
      <c r="X339" s="558"/>
      <c r="Y339" s="558"/>
      <c r="Z339" s="561"/>
      <c r="AA339" s="28"/>
      <c r="AB339" s="360"/>
      <c r="AC339" s="360"/>
      <c r="AD339" s="31"/>
      <c r="AE339" s="31"/>
      <c r="AF339" s="31"/>
      <c r="AG339" s="31"/>
      <c r="AH339" s="28"/>
      <c r="AI339" s="360"/>
      <c r="AJ339" s="28"/>
      <c r="AK339" s="28"/>
      <c r="AL339" s="28"/>
      <c r="AM339" s="28"/>
      <c r="AN339" s="28"/>
      <c r="AO339" s="28"/>
      <c r="AP339" s="28"/>
      <c r="AQ339" s="28"/>
      <c r="AR339" s="28"/>
      <c r="AS339" s="28"/>
      <c r="AT339" s="28"/>
      <c r="AU339" s="28"/>
      <c r="AV339" s="28"/>
      <c r="AW339" s="28"/>
      <c r="AX339" s="28"/>
      <c r="AY339" s="28"/>
      <c r="AZ339" s="28"/>
      <c r="BA339" s="28"/>
      <c r="BB339" s="28"/>
      <c r="BC339" s="28"/>
    </row>
    <row r="340" ht="11.25" customHeight="1">
      <c r="A340" s="557"/>
      <c r="B340" s="558"/>
      <c r="C340" s="558"/>
      <c r="D340" s="360"/>
      <c r="E340" s="31"/>
      <c r="F340" s="10"/>
      <c r="G340" s="360"/>
      <c r="H340" s="360"/>
      <c r="I340" s="360"/>
      <c r="J340" s="360"/>
      <c r="K340" s="360"/>
      <c r="L340" s="558"/>
      <c r="M340" s="558"/>
      <c r="N340" s="558"/>
      <c r="O340" s="784"/>
      <c r="P340" s="785"/>
      <c r="Q340" s="785"/>
      <c r="R340" s="560"/>
      <c r="S340" s="560"/>
      <c r="T340" s="28"/>
      <c r="U340" s="28"/>
      <c r="V340" s="28"/>
      <c r="W340" s="558"/>
      <c r="X340" s="558"/>
      <c r="Y340" s="558"/>
      <c r="Z340" s="561"/>
      <c r="AA340" s="28"/>
      <c r="AB340" s="360"/>
      <c r="AC340" s="360"/>
      <c r="AD340" s="31"/>
      <c r="AE340" s="31"/>
      <c r="AF340" s="31"/>
      <c r="AG340" s="31"/>
      <c r="AH340" s="28"/>
      <c r="AI340" s="360"/>
      <c r="AJ340" s="28"/>
      <c r="AK340" s="28"/>
      <c r="AL340" s="28"/>
      <c r="AM340" s="28"/>
      <c r="AN340" s="28"/>
      <c r="AO340" s="28"/>
      <c r="AP340" s="28"/>
      <c r="AQ340" s="28"/>
      <c r="AR340" s="28"/>
      <c r="AS340" s="28"/>
      <c r="AT340" s="28"/>
      <c r="AU340" s="28"/>
      <c r="AV340" s="28"/>
      <c r="AW340" s="28"/>
      <c r="AX340" s="28"/>
      <c r="AY340" s="28"/>
      <c r="AZ340" s="28"/>
      <c r="BA340" s="28"/>
      <c r="BB340" s="28"/>
      <c r="BC340" s="28"/>
    </row>
    <row r="341" ht="11.25" customHeight="1">
      <c r="A341" s="557"/>
      <c r="B341" s="558"/>
      <c r="C341" s="558"/>
      <c r="D341" s="360"/>
      <c r="E341" s="31"/>
      <c r="F341" s="10"/>
      <c r="G341" s="360"/>
      <c r="H341" s="360"/>
      <c r="I341" s="360"/>
      <c r="J341" s="360"/>
      <c r="K341" s="360"/>
      <c r="L341" s="558"/>
      <c r="M341" s="558"/>
      <c r="N341" s="558"/>
      <c r="O341" s="784"/>
      <c r="P341" s="785"/>
      <c r="Q341" s="785"/>
      <c r="R341" s="560"/>
      <c r="S341" s="560"/>
      <c r="T341" s="28"/>
      <c r="U341" s="28"/>
      <c r="V341" s="28"/>
      <c r="W341" s="558"/>
      <c r="X341" s="558"/>
      <c r="Y341" s="558"/>
      <c r="Z341" s="561"/>
      <c r="AA341" s="28"/>
      <c r="AB341" s="360"/>
      <c r="AC341" s="360"/>
      <c r="AD341" s="31"/>
      <c r="AE341" s="31"/>
      <c r="AF341" s="31"/>
      <c r="AG341" s="31"/>
      <c r="AH341" s="28"/>
      <c r="AI341" s="360"/>
      <c r="AJ341" s="28"/>
      <c r="AK341" s="28"/>
      <c r="AL341" s="28"/>
      <c r="AM341" s="28"/>
      <c r="AN341" s="28"/>
      <c r="AO341" s="28"/>
      <c r="AP341" s="28"/>
      <c r="AQ341" s="28"/>
      <c r="AR341" s="28"/>
      <c r="AS341" s="28"/>
      <c r="AT341" s="28"/>
      <c r="AU341" s="28"/>
      <c r="AV341" s="28"/>
      <c r="AW341" s="28"/>
      <c r="AX341" s="28"/>
      <c r="AY341" s="28"/>
      <c r="AZ341" s="28"/>
      <c r="BA341" s="28"/>
      <c r="BB341" s="28"/>
      <c r="BC341" s="28"/>
    </row>
    <row r="342" ht="11.25" customHeight="1">
      <c r="A342" s="557"/>
      <c r="B342" s="558"/>
      <c r="C342" s="558"/>
      <c r="D342" s="360"/>
      <c r="E342" s="31"/>
      <c r="F342" s="10"/>
      <c r="G342" s="360"/>
      <c r="H342" s="360"/>
      <c r="I342" s="360"/>
      <c r="J342" s="360"/>
      <c r="K342" s="360"/>
      <c r="L342" s="558"/>
      <c r="M342" s="558"/>
      <c r="N342" s="558"/>
      <c r="O342" s="784"/>
      <c r="P342" s="785"/>
      <c r="Q342" s="785"/>
      <c r="R342" s="560"/>
      <c r="S342" s="560"/>
      <c r="T342" s="28"/>
      <c r="U342" s="28"/>
      <c r="V342" s="28"/>
      <c r="W342" s="558"/>
      <c r="X342" s="558"/>
      <c r="Y342" s="558"/>
      <c r="Z342" s="561"/>
      <c r="AA342" s="28"/>
      <c r="AB342" s="360"/>
      <c r="AC342" s="360"/>
      <c r="AD342" s="31"/>
      <c r="AE342" s="31"/>
      <c r="AF342" s="31"/>
      <c r="AG342" s="31"/>
      <c r="AH342" s="28"/>
      <c r="AI342" s="360"/>
      <c r="AJ342" s="28"/>
      <c r="AK342" s="28"/>
      <c r="AL342" s="28"/>
      <c r="AM342" s="28"/>
      <c r="AN342" s="28"/>
      <c r="AO342" s="28"/>
      <c r="AP342" s="28"/>
      <c r="AQ342" s="28"/>
      <c r="AR342" s="28"/>
      <c r="AS342" s="28"/>
      <c r="AT342" s="28"/>
      <c r="AU342" s="28"/>
      <c r="AV342" s="28"/>
      <c r="AW342" s="28"/>
      <c r="AX342" s="28"/>
      <c r="AY342" s="28"/>
      <c r="AZ342" s="28"/>
      <c r="BA342" s="28"/>
      <c r="BB342" s="28"/>
      <c r="BC342" s="28"/>
    </row>
    <row r="343" ht="11.25" customHeight="1">
      <c r="A343" s="557"/>
      <c r="B343" s="558"/>
      <c r="C343" s="558"/>
      <c r="D343" s="360"/>
      <c r="E343" s="31"/>
      <c r="F343" s="10"/>
      <c r="G343" s="360"/>
      <c r="H343" s="360"/>
      <c r="I343" s="360"/>
      <c r="J343" s="360"/>
      <c r="K343" s="360"/>
      <c r="L343" s="558"/>
      <c r="M343" s="558"/>
      <c r="N343" s="558"/>
      <c r="O343" s="784"/>
      <c r="P343" s="785"/>
      <c r="Q343" s="785"/>
      <c r="R343" s="560"/>
      <c r="S343" s="560"/>
      <c r="T343" s="28"/>
      <c r="U343" s="28"/>
      <c r="V343" s="28"/>
      <c r="W343" s="558"/>
      <c r="X343" s="558"/>
      <c r="Y343" s="558"/>
      <c r="Z343" s="561"/>
      <c r="AA343" s="28"/>
      <c r="AB343" s="360"/>
      <c r="AC343" s="360"/>
      <c r="AD343" s="31"/>
      <c r="AE343" s="31"/>
      <c r="AF343" s="31"/>
      <c r="AG343" s="31"/>
      <c r="AH343" s="28"/>
      <c r="AI343" s="360"/>
      <c r="AJ343" s="28"/>
      <c r="AK343" s="28"/>
      <c r="AL343" s="28"/>
      <c r="AM343" s="28"/>
      <c r="AN343" s="28"/>
      <c r="AO343" s="28"/>
      <c r="AP343" s="28"/>
      <c r="AQ343" s="28"/>
      <c r="AR343" s="28"/>
      <c r="AS343" s="28"/>
      <c r="AT343" s="28"/>
      <c r="AU343" s="28"/>
      <c r="AV343" s="28"/>
      <c r="AW343" s="28"/>
      <c r="AX343" s="28"/>
      <c r="AY343" s="28"/>
      <c r="AZ343" s="28"/>
      <c r="BA343" s="28"/>
      <c r="BB343" s="28"/>
      <c r="BC343" s="28"/>
    </row>
    <row r="344" ht="11.25" customHeight="1">
      <c r="A344" s="557"/>
      <c r="B344" s="558"/>
      <c r="C344" s="558"/>
      <c r="D344" s="360"/>
      <c r="E344" s="31"/>
      <c r="F344" s="10"/>
      <c r="G344" s="360"/>
      <c r="H344" s="360"/>
      <c r="I344" s="360"/>
      <c r="J344" s="360"/>
      <c r="K344" s="360"/>
      <c r="L344" s="558"/>
      <c r="M344" s="558"/>
      <c r="N344" s="558"/>
      <c r="O344" s="784"/>
      <c r="P344" s="785"/>
      <c r="Q344" s="785"/>
      <c r="R344" s="560"/>
      <c r="S344" s="560"/>
      <c r="T344" s="28"/>
      <c r="U344" s="28"/>
      <c r="V344" s="28"/>
      <c r="W344" s="558"/>
      <c r="X344" s="558"/>
      <c r="Y344" s="558"/>
      <c r="Z344" s="561"/>
      <c r="AA344" s="28"/>
      <c r="AB344" s="360"/>
      <c r="AC344" s="360"/>
      <c r="AD344" s="31"/>
      <c r="AE344" s="31"/>
      <c r="AF344" s="31"/>
      <c r="AG344" s="31"/>
      <c r="AH344" s="28"/>
      <c r="AI344" s="360"/>
      <c r="AJ344" s="28"/>
      <c r="AK344" s="28"/>
      <c r="AL344" s="28"/>
      <c r="AM344" s="28"/>
      <c r="AN344" s="28"/>
      <c r="AO344" s="28"/>
      <c r="AP344" s="28"/>
      <c r="AQ344" s="28"/>
      <c r="AR344" s="28"/>
      <c r="AS344" s="28"/>
      <c r="AT344" s="28"/>
      <c r="AU344" s="28"/>
      <c r="AV344" s="28"/>
      <c r="AW344" s="28"/>
      <c r="AX344" s="28"/>
      <c r="AY344" s="28"/>
      <c r="AZ344" s="28"/>
      <c r="BA344" s="28"/>
      <c r="BB344" s="28"/>
      <c r="BC344" s="28"/>
    </row>
    <row r="345" ht="11.25" customHeight="1">
      <c r="A345" s="557"/>
      <c r="B345" s="558"/>
      <c r="C345" s="558"/>
      <c r="D345" s="360"/>
      <c r="E345" s="31"/>
      <c r="F345" s="10"/>
      <c r="G345" s="360"/>
      <c r="H345" s="360"/>
      <c r="I345" s="360"/>
      <c r="J345" s="360"/>
      <c r="K345" s="360"/>
      <c r="L345" s="558"/>
      <c r="M345" s="558"/>
      <c r="N345" s="558"/>
      <c r="O345" s="784"/>
      <c r="P345" s="785"/>
      <c r="Q345" s="785"/>
      <c r="R345" s="560"/>
      <c r="S345" s="560"/>
      <c r="T345" s="28"/>
      <c r="U345" s="28"/>
      <c r="V345" s="28"/>
      <c r="W345" s="558"/>
      <c r="X345" s="558"/>
      <c r="Y345" s="558"/>
      <c r="Z345" s="561"/>
      <c r="AA345" s="28"/>
      <c r="AB345" s="360"/>
      <c r="AC345" s="360"/>
      <c r="AD345" s="31"/>
      <c r="AE345" s="31"/>
      <c r="AF345" s="31"/>
      <c r="AG345" s="31"/>
      <c r="AH345" s="28"/>
      <c r="AI345" s="360"/>
      <c r="AJ345" s="28"/>
      <c r="AK345" s="28"/>
      <c r="AL345" s="28"/>
      <c r="AM345" s="28"/>
      <c r="AN345" s="28"/>
      <c r="AO345" s="28"/>
      <c r="AP345" s="28"/>
      <c r="AQ345" s="28"/>
      <c r="AR345" s="28"/>
      <c r="AS345" s="28"/>
      <c r="AT345" s="28"/>
      <c r="AU345" s="28"/>
      <c r="AV345" s="28"/>
      <c r="AW345" s="28"/>
      <c r="AX345" s="28"/>
      <c r="AY345" s="28"/>
      <c r="AZ345" s="28"/>
      <c r="BA345" s="28"/>
      <c r="BB345" s="28"/>
      <c r="BC345" s="28"/>
    </row>
    <row r="346" ht="11.25" customHeight="1">
      <c r="A346" s="557"/>
      <c r="B346" s="558"/>
      <c r="C346" s="558"/>
      <c r="D346" s="360"/>
      <c r="E346" s="31"/>
      <c r="F346" s="10"/>
      <c r="G346" s="360"/>
      <c r="H346" s="360"/>
      <c r="I346" s="360"/>
      <c r="J346" s="360"/>
      <c r="K346" s="360"/>
      <c r="L346" s="558"/>
      <c r="M346" s="558"/>
      <c r="N346" s="558"/>
      <c r="O346" s="784"/>
      <c r="P346" s="785"/>
      <c r="Q346" s="785"/>
      <c r="R346" s="560"/>
      <c r="S346" s="560"/>
      <c r="T346" s="28"/>
      <c r="U346" s="28"/>
      <c r="V346" s="28"/>
      <c r="W346" s="558"/>
      <c r="X346" s="558"/>
      <c r="Y346" s="558"/>
      <c r="Z346" s="561"/>
      <c r="AA346" s="28"/>
      <c r="AB346" s="360"/>
      <c r="AC346" s="360"/>
      <c r="AD346" s="31"/>
      <c r="AE346" s="31"/>
      <c r="AF346" s="31"/>
      <c r="AG346" s="31"/>
      <c r="AH346" s="28"/>
      <c r="AI346" s="360"/>
      <c r="AJ346" s="28"/>
      <c r="AK346" s="28"/>
      <c r="AL346" s="28"/>
      <c r="AM346" s="28"/>
      <c r="AN346" s="28"/>
      <c r="AO346" s="28"/>
      <c r="AP346" s="28"/>
      <c r="AQ346" s="28"/>
      <c r="AR346" s="28"/>
      <c r="AS346" s="28"/>
      <c r="AT346" s="28"/>
      <c r="AU346" s="28"/>
      <c r="AV346" s="28"/>
      <c r="AW346" s="28"/>
      <c r="AX346" s="28"/>
      <c r="AY346" s="28"/>
      <c r="AZ346" s="28"/>
      <c r="BA346" s="28"/>
      <c r="BB346" s="28"/>
      <c r="BC346" s="28"/>
    </row>
    <row r="347" ht="11.25" customHeight="1">
      <c r="A347" s="557"/>
      <c r="B347" s="558"/>
      <c r="C347" s="558"/>
      <c r="D347" s="360"/>
      <c r="E347" s="31"/>
      <c r="F347" s="10"/>
      <c r="G347" s="360"/>
      <c r="H347" s="360"/>
      <c r="I347" s="360"/>
      <c r="J347" s="360"/>
      <c r="K347" s="360"/>
      <c r="L347" s="558"/>
      <c r="M347" s="558"/>
      <c r="N347" s="558"/>
      <c r="O347" s="784"/>
      <c r="P347" s="785"/>
      <c r="Q347" s="785"/>
      <c r="R347" s="560"/>
      <c r="S347" s="560"/>
      <c r="T347" s="28"/>
      <c r="U347" s="28"/>
      <c r="V347" s="28"/>
      <c r="W347" s="558"/>
      <c r="X347" s="558"/>
      <c r="Y347" s="558"/>
      <c r="Z347" s="561"/>
      <c r="AA347" s="28"/>
      <c r="AB347" s="360"/>
      <c r="AC347" s="360"/>
      <c r="AD347" s="31"/>
      <c r="AE347" s="31"/>
      <c r="AF347" s="31"/>
      <c r="AG347" s="31"/>
      <c r="AH347" s="28"/>
      <c r="AI347" s="360"/>
      <c r="AJ347" s="28"/>
      <c r="AK347" s="28"/>
      <c r="AL347" s="28"/>
      <c r="AM347" s="28"/>
      <c r="AN347" s="28"/>
      <c r="AO347" s="28"/>
      <c r="AP347" s="28"/>
      <c r="AQ347" s="28"/>
      <c r="AR347" s="28"/>
      <c r="AS347" s="28"/>
      <c r="AT347" s="28"/>
      <c r="AU347" s="28"/>
      <c r="AV347" s="28"/>
      <c r="AW347" s="28"/>
      <c r="AX347" s="28"/>
      <c r="AY347" s="28"/>
      <c r="AZ347" s="28"/>
      <c r="BA347" s="28"/>
      <c r="BB347" s="28"/>
      <c r="BC347" s="28"/>
    </row>
    <row r="348" ht="11.25" customHeight="1">
      <c r="A348" s="557"/>
      <c r="B348" s="558"/>
      <c r="C348" s="558"/>
      <c r="D348" s="360"/>
      <c r="E348" s="31"/>
      <c r="F348" s="10"/>
      <c r="G348" s="360"/>
      <c r="H348" s="360"/>
      <c r="I348" s="360"/>
      <c r="J348" s="360"/>
      <c r="K348" s="360"/>
      <c r="L348" s="558"/>
      <c r="M348" s="558"/>
      <c r="N348" s="558"/>
      <c r="O348" s="784"/>
      <c r="P348" s="785"/>
      <c r="Q348" s="785"/>
      <c r="R348" s="560"/>
      <c r="S348" s="560"/>
      <c r="T348" s="28"/>
      <c r="U348" s="28"/>
      <c r="V348" s="28"/>
      <c r="W348" s="558"/>
      <c r="X348" s="558"/>
      <c r="Y348" s="558"/>
      <c r="Z348" s="561"/>
      <c r="AA348" s="28"/>
      <c r="AB348" s="360"/>
      <c r="AC348" s="360"/>
      <c r="AD348" s="31"/>
      <c r="AE348" s="31"/>
      <c r="AF348" s="31"/>
      <c r="AG348" s="31"/>
      <c r="AH348" s="28"/>
      <c r="AI348" s="360"/>
      <c r="AJ348" s="28"/>
      <c r="AK348" s="28"/>
      <c r="AL348" s="28"/>
      <c r="AM348" s="28"/>
      <c r="AN348" s="28"/>
      <c r="AO348" s="28"/>
      <c r="AP348" s="28"/>
      <c r="AQ348" s="28"/>
      <c r="AR348" s="28"/>
      <c r="AS348" s="28"/>
      <c r="AT348" s="28"/>
      <c r="AU348" s="28"/>
      <c r="AV348" s="28"/>
      <c r="AW348" s="28"/>
      <c r="AX348" s="28"/>
      <c r="AY348" s="28"/>
      <c r="AZ348" s="28"/>
      <c r="BA348" s="28"/>
      <c r="BB348" s="28"/>
      <c r="BC348" s="28"/>
    </row>
    <row r="349" ht="11.25" customHeight="1">
      <c r="A349" s="557"/>
      <c r="B349" s="558"/>
      <c r="C349" s="558"/>
      <c r="D349" s="360"/>
      <c r="E349" s="31"/>
      <c r="F349" s="10"/>
      <c r="G349" s="360"/>
      <c r="H349" s="360"/>
      <c r="I349" s="360"/>
      <c r="J349" s="360"/>
      <c r="K349" s="360"/>
      <c r="L349" s="558"/>
      <c r="M349" s="558"/>
      <c r="N349" s="558"/>
      <c r="O349" s="784"/>
      <c r="P349" s="785"/>
      <c r="Q349" s="785"/>
      <c r="R349" s="560"/>
      <c r="S349" s="560"/>
      <c r="T349" s="28"/>
      <c r="U349" s="28"/>
      <c r="V349" s="28"/>
      <c r="W349" s="558"/>
      <c r="X349" s="558"/>
      <c r="Y349" s="558"/>
      <c r="Z349" s="561"/>
      <c r="AA349" s="28"/>
      <c r="AB349" s="360"/>
      <c r="AC349" s="360"/>
      <c r="AD349" s="31"/>
      <c r="AE349" s="31"/>
      <c r="AF349" s="31"/>
      <c r="AG349" s="31"/>
      <c r="AH349" s="28"/>
      <c r="AI349" s="360"/>
      <c r="AJ349" s="28"/>
      <c r="AK349" s="28"/>
      <c r="AL349" s="28"/>
      <c r="AM349" s="28"/>
      <c r="AN349" s="28"/>
      <c r="AO349" s="28"/>
      <c r="AP349" s="28"/>
      <c r="AQ349" s="28"/>
      <c r="AR349" s="28"/>
      <c r="AS349" s="28"/>
      <c r="AT349" s="28"/>
      <c r="AU349" s="28"/>
      <c r="AV349" s="28"/>
      <c r="AW349" s="28"/>
      <c r="AX349" s="28"/>
      <c r="AY349" s="28"/>
      <c r="AZ349" s="28"/>
      <c r="BA349" s="28"/>
      <c r="BB349" s="28"/>
      <c r="BC349" s="28"/>
    </row>
    <row r="350" ht="11.25" customHeight="1">
      <c r="A350" s="557"/>
      <c r="B350" s="558"/>
      <c r="C350" s="558"/>
      <c r="D350" s="360"/>
      <c r="E350" s="31"/>
      <c r="F350" s="10"/>
      <c r="G350" s="360"/>
      <c r="H350" s="360"/>
      <c r="I350" s="360"/>
      <c r="J350" s="360"/>
      <c r="K350" s="360"/>
      <c r="L350" s="558"/>
      <c r="M350" s="558"/>
      <c r="N350" s="558"/>
      <c r="O350" s="784"/>
      <c r="P350" s="785"/>
      <c r="Q350" s="785"/>
      <c r="R350" s="560"/>
      <c r="S350" s="560"/>
      <c r="T350" s="28"/>
      <c r="U350" s="28"/>
      <c r="V350" s="28"/>
      <c r="W350" s="558"/>
      <c r="X350" s="558"/>
      <c r="Y350" s="558"/>
      <c r="Z350" s="561"/>
      <c r="AA350" s="28"/>
      <c r="AB350" s="360"/>
      <c r="AC350" s="360"/>
      <c r="AD350" s="31"/>
      <c r="AE350" s="31"/>
      <c r="AF350" s="31"/>
      <c r="AG350" s="31"/>
      <c r="AH350" s="28"/>
      <c r="AI350" s="360"/>
      <c r="AJ350" s="28"/>
      <c r="AK350" s="28"/>
      <c r="AL350" s="28"/>
      <c r="AM350" s="28"/>
      <c r="AN350" s="28"/>
      <c r="AO350" s="28"/>
      <c r="AP350" s="28"/>
      <c r="AQ350" s="28"/>
      <c r="AR350" s="28"/>
      <c r="AS350" s="28"/>
      <c r="AT350" s="28"/>
      <c r="AU350" s="28"/>
      <c r="AV350" s="28"/>
      <c r="AW350" s="28"/>
      <c r="AX350" s="28"/>
      <c r="AY350" s="28"/>
      <c r="AZ350" s="28"/>
      <c r="BA350" s="28"/>
      <c r="BB350" s="28"/>
      <c r="BC350" s="28"/>
    </row>
    <row r="351" ht="11.25" customHeight="1">
      <c r="A351" s="557"/>
      <c r="B351" s="558"/>
      <c r="C351" s="558"/>
      <c r="D351" s="360"/>
      <c r="E351" s="31"/>
      <c r="F351" s="10"/>
      <c r="G351" s="360"/>
      <c r="H351" s="360"/>
      <c r="I351" s="360"/>
      <c r="J351" s="360"/>
      <c r="K351" s="360"/>
      <c r="L351" s="558"/>
      <c r="M351" s="558"/>
      <c r="N351" s="558"/>
      <c r="O351" s="784"/>
      <c r="P351" s="785"/>
      <c r="Q351" s="785"/>
      <c r="R351" s="560"/>
      <c r="S351" s="560"/>
      <c r="T351" s="28"/>
      <c r="U351" s="28"/>
      <c r="V351" s="28"/>
      <c r="W351" s="558"/>
      <c r="X351" s="558"/>
      <c r="Y351" s="558"/>
      <c r="Z351" s="561"/>
      <c r="AA351" s="28"/>
      <c r="AB351" s="360"/>
      <c r="AC351" s="360"/>
      <c r="AD351" s="31"/>
      <c r="AE351" s="31"/>
      <c r="AF351" s="31"/>
      <c r="AG351" s="31"/>
      <c r="AH351" s="28"/>
      <c r="AI351" s="360"/>
      <c r="AJ351" s="28"/>
      <c r="AK351" s="28"/>
      <c r="AL351" s="28"/>
      <c r="AM351" s="28"/>
      <c r="AN351" s="28"/>
      <c r="AO351" s="28"/>
      <c r="AP351" s="28"/>
      <c r="AQ351" s="28"/>
      <c r="AR351" s="28"/>
      <c r="AS351" s="28"/>
      <c r="AT351" s="28"/>
      <c r="AU351" s="28"/>
      <c r="AV351" s="28"/>
      <c r="AW351" s="28"/>
      <c r="AX351" s="28"/>
      <c r="AY351" s="28"/>
      <c r="AZ351" s="28"/>
      <c r="BA351" s="28"/>
      <c r="BB351" s="28"/>
      <c r="BC351" s="28"/>
    </row>
    <row r="352" ht="11.25" customHeight="1">
      <c r="A352" s="557"/>
      <c r="B352" s="558"/>
      <c r="C352" s="558"/>
      <c r="D352" s="360"/>
      <c r="E352" s="31"/>
      <c r="F352" s="10"/>
      <c r="G352" s="360"/>
      <c r="H352" s="360"/>
      <c r="I352" s="360"/>
      <c r="J352" s="360"/>
      <c r="K352" s="360"/>
      <c r="L352" s="558"/>
      <c r="M352" s="558"/>
      <c r="N352" s="558"/>
      <c r="O352" s="784"/>
      <c r="P352" s="785"/>
      <c r="Q352" s="785"/>
      <c r="R352" s="560"/>
      <c r="S352" s="560"/>
      <c r="T352" s="28"/>
      <c r="U352" s="28"/>
      <c r="V352" s="28"/>
      <c r="W352" s="558"/>
      <c r="X352" s="558"/>
      <c r="Y352" s="558"/>
      <c r="Z352" s="561"/>
      <c r="AA352" s="28"/>
      <c r="AB352" s="360"/>
      <c r="AC352" s="360"/>
      <c r="AD352" s="31"/>
      <c r="AE352" s="31"/>
      <c r="AF352" s="31"/>
      <c r="AG352" s="31"/>
      <c r="AH352" s="28"/>
      <c r="AI352" s="360"/>
      <c r="AJ352" s="28"/>
      <c r="AK352" s="28"/>
      <c r="AL352" s="28"/>
      <c r="AM352" s="28"/>
      <c r="AN352" s="28"/>
      <c r="AO352" s="28"/>
      <c r="AP352" s="28"/>
      <c r="AQ352" s="28"/>
      <c r="AR352" s="28"/>
      <c r="AS352" s="28"/>
      <c r="AT352" s="28"/>
      <c r="AU352" s="28"/>
      <c r="AV352" s="28"/>
      <c r="AW352" s="28"/>
      <c r="AX352" s="28"/>
      <c r="AY352" s="28"/>
      <c r="AZ352" s="28"/>
      <c r="BA352" s="28"/>
      <c r="BB352" s="28"/>
      <c r="BC352" s="28"/>
    </row>
    <row r="353" ht="11.25" customHeight="1">
      <c r="A353" s="557"/>
      <c r="B353" s="558"/>
      <c r="C353" s="558"/>
      <c r="D353" s="360"/>
      <c r="E353" s="31"/>
      <c r="F353" s="10"/>
      <c r="G353" s="360"/>
      <c r="H353" s="360"/>
      <c r="I353" s="360"/>
      <c r="J353" s="360"/>
      <c r="K353" s="360"/>
      <c r="L353" s="558"/>
      <c r="M353" s="558"/>
      <c r="N353" s="558"/>
      <c r="O353" s="784"/>
      <c r="P353" s="785"/>
      <c r="Q353" s="785"/>
      <c r="R353" s="560"/>
      <c r="S353" s="560"/>
      <c r="T353" s="28"/>
      <c r="U353" s="28"/>
      <c r="V353" s="28"/>
      <c r="W353" s="558"/>
      <c r="X353" s="558"/>
      <c r="Y353" s="558"/>
      <c r="Z353" s="561"/>
      <c r="AA353" s="28"/>
      <c r="AB353" s="360"/>
      <c r="AC353" s="360"/>
      <c r="AD353" s="31"/>
      <c r="AE353" s="31"/>
      <c r="AF353" s="31"/>
      <c r="AG353" s="31"/>
      <c r="AH353" s="28"/>
      <c r="AI353" s="360"/>
      <c r="AJ353" s="28"/>
      <c r="AK353" s="28"/>
      <c r="AL353" s="28"/>
      <c r="AM353" s="28"/>
      <c r="AN353" s="28"/>
      <c r="AO353" s="28"/>
      <c r="AP353" s="28"/>
      <c r="AQ353" s="28"/>
      <c r="AR353" s="28"/>
      <c r="AS353" s="28"/>
      <c r="AT353" s="28"/>
      <c r="AU353" s="28"/>
      <c r="AV353" s="28"/>
      <c r="AW353" s="28"/>
      <c r="AX353" s="28"/>
      <c r="AY353" s="28"/>
      <c r="AZ353" s="28"/>
      <c r="BA353" s="28"/>
      <c r="BB353" s="28"/>
      <c r="BC353" s="28"/>
    </row>
    <row r="354" ht="11.25" customHeight="1">
      <c r="A354" s="557"/>
      <c r="B354" s="558"/>
      <c r="C354" s="558"/>
      <c r="D354" s="360"/>
      <c r="E354" s="31"/>
      <c r="F354" s="10"/>
      <c r="G354" s="360"/>
      <c r="H354" s="360"/>
      <c r="I354" s="360"/>
      <c r="J354" s="360"/>
      <c r="K354" s="360"/>
      <c r="L354" s="558"/>
      <c r="M354" s="558"/>
      <c r="N354" s="558"/>
      <c r="O354" s="784"/>
      <c r="P354" s="785"/>
      <c r="Q354" s="785"/>
      <c r="R354" s="560"/>
      <c r="S354" s="560"/>
      <c r="T354" s="28"/>
      <c r="U354" s="28"/>
      <c r="V354" s="28"/>
      <c r="W354" s="558"/>
      <c r="X354" s="558"/>
      <c r="Y354" s="558"/>
      <c r="Z354" s="561"/>
      <c r="AA354" s="28"/>
      <c r="AB354" s="360"/>
      <c r="AC354" s="360"/>
      <c r="AD354" s="31"/>
      <c r="AE354" s="31"/>
      <c r="AF354" s="31"/>
      <c r="AG354" s="31"/>
      <c r="AH354" s="28"/>
      <c r="AI354" s="360"/>
      <c r="AJ354" s="28"/>
      <c r="AK354" s="28"/>
      <c r="AL354" s="28"/>
      <c r="AM354" s="28"/>
      <c r="AN354" s="28"/>
      <c r="AO354" s="28"/>
      <c r="AP354" s="28"/>
      <c r="AQ354" s="28"/>
      <c r="AR354" s="28"/>
      <c r="AS354" s="28"/>
      <c r="AT354" s="28"/>
      <c r="AU354" s="28"/>
      <c r="AV354" s="28"/>
      <c r="AW354" s="28"/>
      <c r="AX354" s="28"/>
      <c r="AY354" s="28"/>
      <c r="AZ354" s="28"/>
      <c r="BA354" s="28"/>
      <c r="BB354" s="28"/>
      <c r="BC354" s="28"/>
    </row>
    <row r="355" ht="11.25" customHeight="1">
      <c r="A355" s="557"/>
      <c r="B355" s="558"/>
      <c r="C355" s="558"/>
      <c r="D355" s="360"/>
      <c r="E355" s="31"/>
      <c r="F355" s="10"/>
      <c r="G355" s="360"/>
      <c r="H355" s="360"/>
      <c r="I355" s="360"/>
      <c r="J355" s="360"/>
      <c r="K355" s="360"/>
      <c r="L355" s="558"/>
      <c r="M355" s="558"/>
      <c r="N355" s="558"/>
      <c r="O355" s="784"/>
      <c r="P355" s="785"/>
      <c r="Q355" s="785"/>
      <c r="R355" s="560"/>
      <c r="S355" s="560"/>
      <c r="T355" s="28"/>
      <c r="U355" s="28"/>
      <c r="V355" s="28"/>
      <c r="W355" s="558"/>
      <c r="X355" s="558"/>
      <c r="Y355" s="558"/>
      <c r="Z355" s="561"/>
      <c r="AA355" s="28"/>
      <c r="AB355" s="360"/>
      <c r="AC355" s="360"/>
      <c r="AD355" s="31"/>
      <c r="AE355" s="31"/>
      <c r="AF355" s="31"/>
      <c r="AG355" s="31"/>
      <c r="AH355" s="28"/>
      <c r="AI355" s="360"/>
      <c r="AJ355" s="28"/>
      <c r="AK355" s="28"/>
      <c r="AL355" s="28"/>
      <c r="AM355" s="28"/>
      <c r="AN355" s="28"/>
      <c r="AO355" s="28"/>
      <c r="AP355" s="28"/>
      <c r="AQ355" s="28"/>
      <c r="AR355" s="28"/>
      <c r="AS355" s="28"/>
      <c r="AT355" s="28"/>
      <c r="AU355" s="28"/>
      <c r="AV355" s="28"/>
      <c r="AW355" s="28"/>
      <c r="AX355" s="28"/>
      <c r="AY355" s="28"/>
      <c r="AZ355" s="28"/>
      <c r="BA355" s="28"/>
      <c r="BB355" s="28"/>
      <c r="BC355" s="28"/>
    </row>
    <row r="356" ht="11.25" customHeight="1">
      <c r="A356" s="557"/>
      <c r="B356" s="558"/>
      <c r="C356" s="558"/>
      <c r="D356" s="360"/>
      <c r="E356" s="31"/>
      <c r="F356" s="10"/>
      <c r="G356" s="360"/>
      <c r="H356" s="360"/>
      <c r="I356" s="360"/>
      <c r="J356" s="360"/>
      <c r="K356" s="360"/>
      <c r="L356" s="558"/>
      <c r="M356" s="558"/>
      <c r="N356" s="558"/>
      <c r="O356" s="784"/>
      <c r="P356" s="785"/>
      <c r="Q356" s="785"/>
      <c r="R356" s="560"/>
      <c r="S356" s="560"/>
      <c r="T356" s="28"/>
      <c r="U356" s="28"/>
      <c r="V356" s="28"/>
      <c r="W356" s="558"/>
      <c r="X356" s="558"/>
      <c r="Y356" s="558"/>
      <c r="Z356" s="561"/>
      <c r="AA356" s="28"/>
      <c r="AB356" s="360"/>
      <c r="AC356" s="360"/>
      <c r="AD356" s="31"/>
      <c r="AE356" s="31"/>
      <c r="AF356" s="31"/>
      <c r="AG356" s="31"/>
      <c r="AH356" s="28"/>
      <c r="AI356" s="360"/>
      <c r="AJ356" s="28"/>
      <c r="AK356" s="28"/>
      <c r="AL356" s="28"/>
      <c r="AM356" s="28"/>
      <c r="AN356" s="28"/>
      <c r="AO356" s="28"/>
      <c r="AP356" s="28"/>
      <c r="AQ356" s="28"/>
      <c r="AR356" s="28"/>
      <c r="AS356" s="28"/>
      <c r="AT356" s="28"/>
      <c r="AU356" s="28"/>
      <c r="AV356" s="28"/>
      <c r="AW356" s="28"/>
      <c r="AX356" s="28"/>
      <c r="AY356" s="28"/>
      <c r="AZ356" s="28"/>
      <c r="BA356" s="28"/>
      <c r="BB356" s="28"/>
      <c r="BC356" s="28"/>
    </row>
    <row r="357" ht="11.25" customHeight="1">
      <c r="A357" s="557"/>
      <c r="B357" s="558"/>
      <c r="C357" s="558"/>
      <c r="D357" s="360"/>
      <c r="E357" s="31"/>
      <c r="F357" s="10"/>
      <c r="G357" s="360"/>
      <c r="H357" s="360"/>
      <c r="I357" s="360"/>
      <c r="J357" s="360"/>
      <c r="K357" s="360"/>
      <c r="L357" s="558"/>
      <c r="M357" s="558"/>
      <c r="N357" s="558"/>
      <c r="O357" s="784"/>
      <c r="P357" s="785"/>
      <c r="Q357" s="785"/>
      <c r="R357" s="560"/>
      <c r="S357" s="560"/>
      <c r="T357" s="28"/>
      <c r="U357" s="28"/>
      <c r="V357" s="28"/>
      <c r="W357" s="558"/>
      <c r="X357" s="558"/>
      <c r="Y357" s="558"/>
      <c r="Z357" s="561"/>
      <c r="AA357" s="28"/>
      <c r="AB357" s="360"/>
      <c r="AC357" s="360"/>
      <c r="AD357" s="31"/>
      <c r="AE357" s="31"/>
      <c r="AF357" s="31"/>
      <c r="AG357" s="31"/>
      <c r="AH357" s="28"/>
      <c r="AI357" s="360"/>
      <c r="AJ357" s="28"/>
      <c r="AK357" s="28"/>
      <c r="AL357" s="28"/>
      <c r="AM357" s="28"/>
      <c r="AN357" s="28"/>
      <c r="AO357" s="28"/>
      <c r="AP357" s="28"/>
      <c r="AQ357" s="28"/>
      <c r="AR357" s="28"/>
      <c r="AS357" s="28"/>
      <c r="AT357" s="28"/>
      <c r="AU357" s="28"/>
      <c r="AV357" s="28"/>
      <c r="AW357" s="28"/>
      <c r="AX357" s="28"/>
      <c r="AY357" s="28"/>
      <c r="AZ357" s="28"/>
      <c r="BA357" s="28"/>
      <c r="BB357" s="28"/>
      <c r="BC357" s="28"/>
    </row>
    <row r="358" ht="11.25" customHeight="1">
      <c r="A358" s="557"/>
      <c r="B358" s="558"/>
      <c r="C358" s="558"/>
      <c r="D358" s="360"/>
      <c r="E358" s="31"/>
      <c r="F358" s="10"/>
      <c r="G358" s="360"/>
      <c r="H358" s="360"/>
      <c r="I358" s="360"/>
      <c r="J358" s="360"/>
      <c r="K358" s="360"/>
      <c r="L358" s="558"/>
      <c r="M358" s="558"/>
      <c r="N358" s="558"/>
      <c r="O358" s="784"/>
      <c r="P358" s="785"/>
      <c r="Q358" s="785"/>
      <c r="R358" s="560"/>
      <c r="S358" s="560"/>
      <c r="T358" s="28"/>
      <c r="U358" s="28"/>
      <c r="V358" s="28"/>
      <c r="W358" s="558"/>
      <c r="X358" s="558"/>
      <c r="Y358" s="558"/>
      <c r="Z358" s="561"/>
      <c r="AA358" s="28"/>
      <c r="AB358" s="360"/>
      <c r="AC358" s="360"/>
      <c r="AD358" s="31"/>
      <c r="AE358" s="31"/>
      <c r="AF358" s="31"/>
      <c r="AG358" s="31"/>
      <c r="AH358" s="28"/>
      <c r="AI358" s="360"/>
      <c r="AJ358" s="28"/>
      <c r="AK358" s="28"/>
      <c r="AL358" s="28"/>
      <c r="AM358" s="28"/>
      <c r="AN358" s="28"/>
      <c r="AO358" s="28"/>
      <c r="AP358" s="28"/>
      <c r="AQ358" s="28"/>
      <c r="AR358" s="28"/>
      <c r="AS358" s="28"/>
      <c r="AT358" s="28"/>
      <c r="AU358" s="28"/>
      <c r="AV358" s="28"/>
      <c r="AW358" s="28"/>
      <c r="AX358" s="28"/>
      <c r="AY358" s="28"/>
      <c r="AZ358" s="28"/>
      <c r="BA358" s="28"/>
      <c r="BB358" s="28"/>
      <c r="BC358" s="28"/>
    </row>
    <row r="359" ht="11.25" customHeight="1">
      <c r="A359" s="557"/>
      <c r="B359" s="558"/>
      <c r="C359" s="558"/>
      <c r="D359" s="360"/>
      <c r="E359" s="31"/>
      <c r="F359" s="10"/>
      <c r="G359" s="360"/>
      <c r="H359" s="360"/>
      <c r="I359" s="360"/>
      <c r="J359" s="360"/>
      <c r="K359" s="360"/>
      <c r="L359" s="558"/>
      <c r="M359" s="558"/>
      <c r="N359" s="558"/>
      <c r="O359" s="784"/>
      <c r="P359" s="785"/>
      <c r="Q359" s="785"/>
      <c r="R359" s="560"/>
      <c r="S359" s="560"/>
      <c r="T359" s="28"/>
      <c r="U359" s="28"/>
      <c r="V359" s="28"/>
      <c r="W359" s="558"/>
      <c r="X359" s="558"/>
      <c r="Y359" s="558"/>
      <c r="Z359" s="561"/>
      <c r="AA359" s="28"/>
      <c r="AB359" s="360"/>
      <c r="AC359" s="360"/>
      <c r="AD359" s="31"/>
      <c r="AE359" s="31"/>
      <c r="AF359" s="31"/>
      <c r="AG359" s="31"/>
      <c r="AH359" s="28"/>
      <c r="AI359" s="360"/>
      <c r="AJ359" s="28"/>
      <c r="AK359" s="28"/>
      <c r="AL359" s="28"/>
      <c r="AM359" s="28"/>
      <c r="AN359" s="28"/>
      <c r="AO359" s="28"/>
      <c r="AP359" s="28"/>
      <c r="AQ359" s="28"/>
      <c r="AR359" s="28"/>
      <c r="AS359" s="28"/>
      <c r="AT359" s="28"/>
      <c r="AU359" s="28"/>
      <c r="AV359" s="28"/>
      <c r="AW359" s="28"/>
      <c r="AX359" s="28"/>
      <c r="AY359" s="28"/>
      <c r="AZ359" s="28"/>
      <c r="BA359" s="28"/>
      <c r="BB359" s="28"/>
      <c r="BC359" s="28"/>
    </row>
    <row r="360" ht="11.25" customHeight="1">
      <c r="A360" s="557"/>
      <c r="B360" s="558"/>
      <c r="C360" s="558"/>
      <c r="D360" s="360"/>
      <c r="E360" s="31"/>
      <c r="F360" s="10"/>
      <c r="G360" s="360"/>
      <c r="H360" s="360"/>
      <c r="I360" s="360"/>
      <c r="J360" s="360"/>
      <c r="K360" s="360"/>
      <c r="L360" s="558"/>
      <c r="M360" s="558"/>
      <c r="N360" s="558"/>
      <c r="O360" s="784"/>
      <c r="P360" s="785"/>
      <c r="Q360" s="785"/>
      <c r="R360" s="560"/>
      <c r="S360" s="560"/>
      <c r="T360" s="28"/>
      <c r="U360" s="28"/>
      <c r="V360" s="28"/>
      <c r="W360" s="558"/>
      <c r="X360" s="558"/>
      <c r="Y360" s="558"/>
      <c r="Z360" s="561"/>
      <c r="AA360" s="28"/>
      <c r="AB360" s="360"/>
      <c r="AC360" s="360"/>
      <c r="AD360" s="31"/>
      <c r="AE360" s="31"/>
      <c r="AF360" s="31"/>
      <c r="AG360" s="31"/>
      <c r="AH360" s="28"/>
      <c r="AI360" s="360"/>
      <c r="AJ360" s="28"/>
      <c r="AK360" s="28"/>
      <c r="AL360" s="28"/>
      <c r="AM360" s="28"/>
      <c r="AN360" s="28"/>
      <c r="AO360" s="28"/>
      <c r="AP360" s="28"/>
      <c r="AQ360" s="28"/>
      <c r="AR360" s="28"/>
      <c r="AS360" s="28"/>
      <c r="AT360" s="28"/>
      <c r="AU360" s="28"/>
      <c r="AV360" s="28"/>
      <c r="AW360" s="28"/>
      <c r="AX360" s="28"/>
      <c r="AY360" s="28"/>
      <c r="AZ360" s="28"/>
      <c r="BA360" s="28"/>
      <c r="BB360" s="28"/>
      <c r="BC360" s="28"/>
    </row>
    <row r="361" ht="11.25" customHeight="1">
      <c r="A361" s="557"/>
      <c r="B361" s="558"/>
      <c r="C361" s="558"/>
      <c r="D361" s="360"/>
      <c r="E361" s="31"/>
      <c r="F361" s="10"/>
      <c r="G361" s="360"/>
      <c r="H361" s="360"/>
      <c r="I361" s="360"/>
      <c r="J361" s="360"/>
      <c r="K361" s="360"/>
      <c r="L361" s="558"/>
      <c r="M361" s="558"/>
      <c r="N361" s="558"/>
      <c r="O361" s="784"/>
      <c r="P361" s="785"/>
      <c r="Q361" s="785"/>
      <c r="R361" s="560"/>
      <c r="S361" s="560"/>
      <c r="T361" s="28"/>
      <c r="U361" s="28"/>
      <c r="V361" s="28"/>
      <c r="W361" s="558"/>
      <c r="X361" s="558"/>
      <c r="Y361" s="558"/>
      <c r="Z361" s="561"/>
      <c r="AA361" s="28"/>
      <c r="AB361" s="360"/>
      <c r="AC361" s="360"/>
      <c r="AD361" s="31"/>
      <c r="AE361" s="31"/>
      <c r="AF361" s="31"/>
      <c r="AG361" s="31"/>
      <c r="AH361" s="28"/>
      <c r="AI361" s="360"/>
      <c r="AJ361" s="28"/>
      <c r="AK361" s="28"/>
      <c r="AL361" s="28"/>
      <c r="AM361" s="28"/>
      <c r="AN361" s="28"/>
      <c r="AO361" s="28"/>
      <c r="AP361" s="28"/>
      <c r="AQ361" s="28"/>
      <c r="AR361" s="28"/>
      <c r="AS361" s="28"/>
      <c r="AT361" s="28"/>
      <c r="AU361" s="28"/>
      <c r="AV361" s="28"/>
      <c r="AW361" s="28"/>
      <c r="AX361" s="28"/>
      <c r="AY361" s="28"/>
      <c r="AZ361" s="28"/>
      <c r="BA361" s="28"/>
      <c r="BB361" s="28"/>
      <c r="BC361" s="28"/>
    </row>
    <row r="362" ht="11.25" customHeight="1">
      <c r="A362" s="557"/>
      <c r="B362" s="558"/>
      <c r="C362" s="558"/>
      <c r="D362" s="360"/>
      <c r="E362" s="31"/>
      <c r="F362" s="10"/>
      <c r="G362" s="360"/>
      <c r="H362" s="360"/>
      <c r="I362" s="360"/>
      <c r="J362" s="360"/>
      <c r="K362" s="360"/>
      <c r="L362" s="558"/>
      <c r="M362" s="558"/>
      <c r="N362" s="558"/>
      <c r="O362" s="784"/>
      <c r="P362" s="785"/>
      <c r="Q362" s="785"/>
      <c r="R362" s="560"/>
      <c r="S362" s="560"/>
      <c r="T362" s="28"/>
      <c r="U362" s="28"/>
      <c r="V362" s="28"/>
      <c r="W362" s="558"/>
      <c r="X362" s="558"/>
      <c r="Y362" s="558"/>
      <c r="Z362" s="561"/>
      <c r="AA362" s="28"/>
      <c r="AB362" s="360"/>
      <c r="AC362" s="360"/>
      <c r="AD362" s="31"/>
      <c r="AE362" s="31"/>
      <c r="AF362" s="31"/>
      <c r="AG362" s="31"/>
      <c r="AH362" s="28"/>
      <c r="AI362" s="360"/>
      <c r="AJ362" s="28"/>
      <c r="AK362" s="28"/>
      <c r="AL362" s="28"/>
      <c r="AM362" s="28"/>
      <c r="AN362" s="28"/>
      <c r="AO362" s="28"/>
      <c r="AP362" s="28"/>
      <c r="AQ362" s="28"/>
      <c r="AR362" s="28"/>
      <c r="AS362" s="28"/>
      <c r="AT362" s="28"/>
      <c r="AU362" s="28"/>
      <c r="AV362" s="28"/>
      <c r="AW362" s="28"/>
      <c r="AX362" s="28"/>
      <c r="AY362" s="28"/>
      <c r="AZ362" s="28"/>
      <c r="BA362" s="28"/>
      <c r="BB362" s="28"/>
      <c r="BC362" s="28"/>
    </row>
    <row r="363" ht="11.25" customHeight="1">
      <c r="A363" s="557"/>
      <c r="B363" s="558"/>
      <c r="C363" s="558"/>
      <c r="D363" s="360"/>
      <c r="E363" s="31"/>
      <c r="F363" s="10"/>
      <c r="G363" s="360"/>
      <c r="H363" s="360"/>
      <c r="I363" s="360"/>
      <c r="J363" s="360"/>
      <c r="K363" s="360"/>
      <c r="L363" s="558"/>
      <c r="M363" s="558"/>
      <c r="N363" s="558"/>
      <c r="O363" s="784"/>
      <c r="P363" s="785"/>
      <c r="Q363" s="785"/>
      <c r="R363" s="560"/>
      <c r="S363" s="560"/>
      <c r="T363" s="28"/>
      <c r="U363" s="28"/>
      <c r="V363" s="28"/>
      <c r="W363" s="558"/>
      <c r="X363" s="558"/>
      <c r="Y363" s="558"/>
      <c r="Z363" s="561"/>
      <c r="AA363" s="28"/>
      <c r="AB363" s="360"/>
      <c r="AC363" s="360"/>
      <c r="AD363" s="31"/>
      <c r="AE363" s="31"/>
      <c r="AF363" s="31"/>
      <c r="AG363" s="31"/>
      <c r="AH363" s="28"/>
      <c r="AI363" s="360"/>
      <c r="AJ363" s="28"/>
      <c r="AK363" s="28"/>
      <c r="AL363" s="28"/>
      <c r="AM363" s="28"/>
      <c r="AN363" s="28"/>
      <c r="AO363" s="28"/>
      <c r="AP363" s="28"/>
      <c r="AQ363" s="28"/>
      <c r="AR363" s="28"/>
      <c r="AS363" s="28"/>
      <c r="AT363" s="28"/>
      <c r="AU363" s="28"/>
      <c r="AV363" s="28"/>
      <c r="AW363" s="28"/>
      <c r="AX363" s="28"/>
      <c r="AY363" s="28"/>
      <c r="AZ363" s="28"/>
      <c r="BA363" s="28"/>
      <c r="BB363" s="28"/>
      <c r="BC363" s="28"/>
    </row>
    <row r="364" ht="11.25" customHeight="1">
      <c r="A364" s="557"/>
      <c r="B364" s="558"/>
      <c r="C364" s="558"/>
      <c r="D364" s="360"/>
      <c r="E364" s="31"/>
      <c r="F364" s="10"/>
      <c r="G364" s="360"/>
      <c r="H364" s="360"/>
      <c r="I364" s="360"/>
      <c r="J364" s="360"/>
      <c r="K364" s="360"/>
      <c r="L364" s="558"/>
      <c r="M364" s="558"/>
      <c r="N364" s="558"/>
      <c r="O364" s="784"/>
      <c r="P364" s="785"/>
      <c r="Q364" s="785"/>
      <c r="R364" s="560"/>
      <c r="S364" s="560"/>
      <c r="T364" s="28"/>
      <c r="U364" s="28"/>
      <c r="V364" s="28"/>
      <c r="W364" s="558"/>
      <c r="X364" s="558"/>
      <c r="Y364" s="558"/>
      <c r="Z364" s="561"/>
      <c r="AA364" s="28"/>
      <c r="AB364" s="360"/>
      <c r="AC364" s="360"/>
      <c r="AD364" s="31"/>
      <c r="AE364" s="31"/>
      <c r="AF364" s="31"/>
      <c r="AG364" s="31"/>
      <c r="AH364" s="28"/>
      <c r="AI364" s="360"/>
      <c r="AJ364" s="28"/>
      <c r="AK364" s="28"/>
      <c r="AL364" s="28"/>
      <c r="AM364" s="28"/>
      <c r="AN364" s="28"/>
      <c r="AO364" s="28"/>
      <c r="AP364" s="28"/>
      <c r="AQ364" s="28"/>
      <c r="AR364" s="28"/>
      <c r="AS364" s="28"/>
      <c r="AT364" s="28"/>
      <c r="AU364" s="28"/>
      <c r="AV364" s="28"/>
      <c r="AW364" s="28"/>
      <c r="AX364" s="28"/>
      <c r="AY364" s="28"/>
      <c r="AZ364" s="28"/>
      <c r="BA364" s="28"/>
      <c r="BB364" s="28"/>
      <c r="BC364" s="28"/>
    </row>
    <row r="365" ht="11.25" customHeight="1">
      <c r="A365" s="557"/>
      <c r="B365" s="558"/>
      <c r="C365" s="558"/>
      <c r="D365" s="360"/>
      <c r="E365" s="31"/>
      <c r="F365" s="10"/>
      <c r="G365" s="360"/>
      <c r="H365" s="360"/>
      <c r="I365" s="360"/>
      <c r="J365" s="360"/>
      <c r="K365" s="360"/>
      <c r="L365" s="558"/>
      <c r="M365" s="558"/>
      <c r="N365" s="558"/>
      <c r="O365" s="784"/>
      <c r="P365" s="785"/>
      <c r="Q365" s="785"/>
      <c r="R365" s="560"/>
      <c r="S365" s="560"/>
      <c r="T365" s="28"/>
      <c r="U365" s="28"/>
      <c r="V365" s="28"/>
      <c r="W365" s="558"/>
      <c r="X365" s="558"/>
      <c r="Y365" s="558"/>
      <c r="Z365" s="561"/>
      <c r="AA365" s="28"/>
      <c r="AB365" s="360"/>
      <c r="AC365" s="360"/>
      <c r="AD365" s="31"/>
      <c r="AE365" s="31"/>
      <c r="AF365" s="31"/>
      <c r="AG365" s="31"/>
      <c r="AH365" s="28"/>
      <c r="AI365" s="360"/>
      <c r="AJ365" s="28"/>
      <c r="AK365" s="28"/>
      <c r="AL365" s="28"/>
      <c r="AM365" s="28"/>
      <c r="AN365" s="28"/>
      <c r="AO365" s="28"/>
      <c r="AP365" s="28"/>
      <c r="AQ365" s="28"/>
      <c r="AR365" s="28"/>
      <c r="AS365" s="28"/>
      <c r="AT365" s="28"/>
      <c r="AU365" s="28"/>
      <c r="AV365" s="28"/>
      <c r="AW365" s="28"/>
      <c r="AX365" s="28"/>
      <c r="AY365" s="28"/>
      <c r="AZ365" s="28"/>
      <c r="BA365" s="28"/>
      <c r="BB365" s="28"/>
      <c r="BC365" s="28"/>
    </row>
    <row r="366" ht="11.25" customHeight="1">
      <c r="A366" s="557"/>
      <c r="B366" s="558"/>
      <c r="C366" s="558"/>
      <c r="D366" s="360"/>
      <c r="E366" s="31"/>
      <c r="F366" s="10"/>
      <c r="G366" s="360"/>
      <c r="H366" s="360"/>
      <c r="I366" s="360"/>
      <c r="J366" s="360"/>
      <c r="K366" s="360"/>
      <c r="L366" s="558"/>
      <c r="M366" s="558"/>
      <c r="N366" s="558"/>
      <c r="O366" s="784"/>
      <c r="P366" s="785"/>
      <c r="Q366" s="785"/>
      <c r="R366" s="560"/>
      <c r="S366" s="560"/>
      <c r="T366" s="28"/>
      <c r="U366" s="28"/>
      <c r="V366" s="28"/>
      <c r="W366" s="558"/>
      <c r="X366" s="558"/>
      <c r="Y366" s="558"/>
      <c r="Z366" s="561"/>
      <c r="AA366" s="28"/>
      <c r="AB366" s="360"/>
      <c r="AC366" s="360"/>
      <c r="AD366" s="31"/>
      <c r="AE366" s="31"/>
      <c r="AF366" s="31"/>
      <c r="AG366" s="31"/>
      <c r="AH366" s="28"/>
      <c r="AI366" s="360"/>
      <c r="AJ366" s="28"/>
      <c r="AK366" s="28"/>
      <c r="AL366" s="28"/>
      <c r="AM366" s="28"/>
      <c r="AN366" s="28"/>
      <c r="AO366" s="28"/>
      <c r="AP366" s="28"/>
      <c r="AQ366" s="28"/>
      <c r="AR366" s="28"/>
      <c r="AS366" s="28"/>
      <c r="AT366" s="28"/>
      <c r="AU366" s="28"/>
      <c r="AV366" s="28"/>
      <c r="AW366" s="28"/>
      <c r="AX366" s="28"/>
      <c r="AY366" s="28"/>
      <c r="AZ366" s="28"/>
      <c r="BA366" s="28"/>
      <c r="BB366" s="28"/>
      <c r="BC366" s="28"/>
    </row>
    <row r="367" ht="11.25" customHeight="1">
      <c r="A367" s="557"/>
      <c r="B367" s="558"/>
      <c r="C367" s="558"/>
      <c r="D367" s="360"/>
      <c r="E367" s="31"/>
      <c r="F367" s="10"/>
      <c r="G367" s="360"/>
      <c r="H367" s="360"/>
      <c r="I367" s="360"/>
      <c r="J367" s="360"/>
      <c r="K367" s="360"/>
      <c r="L367" s="558"/>
      <c r="M367" s="558"/>
      <c r="N367" s="558"/>
      <c r="O367" s="784"/>
      <c r="P367" s="785"/>
      <c r="Q367" s="785"/>
      <c r="R367" s="560"/>
      <c r="S367" s="560"/>
      <c r="T367" s="28"/>
      <c r="U367" s="28"/>
      <c r="V367" s="28"/>
      <c r="W367" s="558"/>
      <c r="X367" s="558"/>
      <c r="Y367" s="558"/>
      <c r="Z367" s="561"/>
      <c r="AA367" s="28"/>
      <c r="AB367" s="360"/>
      <c r="AC367" s="360"/>
      <c r="AD367" s="31"/>
      <c r="AE367" s="31"/>
      <c r="AF367" s="31"/>
      <c r="AG367" s="31"/>
      <c r="AH367" s="28"/>
      <c r="AI367" s="360"/>
      <c r="AJ367" s="28"/>
      <c r="AK367" s="28"/>
      <c r="AL367" s="28"/>
      <c r="AM367" s="28"/>
      <c r="AN367" s="28"/>
      <c r="AO367" s="28"/>
      <c r="AP367" s="28"/>
      <c r="AQ367" s="28"/>
      <c r="AR367" s="28"/>
      <c r="AS367" s="28"/>
      <c r="AT367" s="28"/>
      <c r="AU367" s="28"/>
      <c r="AV367" s="28"/>
      <c r="AW367" s="28"/>
      <c r="AX367" s="28"/>
      <c r="AY367" s="28"/>
      <c r="AZ367" s="28"/>
      <c r="BA367" s="28"/>
      <c r="BB367" s="28"/>
      <c r="BC367" s="28"/>
    </row>
    <row r="368" ht="11.25" customHeight="1">
      <c r="A368" s="557"/>
      <c r="B368" s="558"/>
      <c r="C368" s="558"/>
      <c r="D368" s="360"/>
      <c r="E368" s="31"/>
      <c r="F368" s="10"/>
      <c r="G368" s="360"/>
      <c r="H368" s="360"/>
      <c r="I368" s="360"/>
      <c r="J368" s="360"/>
      <c r="K368" s="360"/>
      <c r="L368" s="558"/>
      <c r="M368" s="558"/>
      <c r="N368" s="558"/>
      <c r="O368" s="784"/>
      <c r="P368" s="785"/>
      <c r="Q368" s="785"/>
      <c r="R368" s="560"/>
      <c r="S368" s="560"/>
      <c r="T368" s="28"/>
      <c r="U368" s="28"/>
      <c r="V368" s="28"/>
      <c r="W368" s="558"/>
      <c r="X368" s="558"/>
      <c r="Y368" s="558"/>
      <c r="Z368" s="561"/>
      <c r="AA368" s="28"/>
      <c r="AB368" s="360"/>
      <c r="AC368" s="360"/>
      <c r="AD368" s="31"/>
      <c r="AE368" s="31"/>
      <c r="AF368" s="31"/>
      <c r="AG368" s="31"/>
      <c r="AH368" s="28"/>
      <c r="AI368" s="360"/>
      <c r="AJ368" s="28"/>
      <c r="AK368" s="28"/>
      <c r="AL368" s="28"/>
      <c r="AM368" s="28"/>
      <c r="AN368" s="28"/>
      <c r="AO368" s="28"/>
      <c r="AP368" s="28"/>
      <c r="AQ368" s="28"/>
      <c r="AR368" s="28"/>
      <c r="AS368" s="28"/>
      <c r="AT368" s="28"/>
      <c r="AU368" s="28"/>
      <c r="AV368" s="28"/>
      <c r="AW368" s="28"/>
      <c r="AX368" s="28"/>
      <c r="AY368" s="28"/>
      <c r="AZ368" s="28"/>
      <c r="BA368" s="28"/>
      <c r="BB368" s="28"/>
      <c r="BC368" s="28"/>
    </row>
    <row r="369" ht="11.25" customHeight="1">
      <c r="A369" s="557"/>
      <c r="B369" s="558"/>
      <c r="C369" s="558"/>
      <c r="D369" s="360"/>
      <c r="E369" s="31"/>
      <c r="F369" s="10"/>
      <c r="G369" s="360"/>
      <c r="H369" s="360"/>
      <c r="I369" s="360"/>
      <c r="J369" s="360"/>
      <c r="K369" s="360"/>
      <c r="L369" s="558"/>
      <c r="M369" s="558"/>
      <c r="N369" s="558"/>
      <c r="O369" s="784"/>
      <c r="P369" s="785"/>
      <c r="Q369" s="785"/>
      <c r="R369" s="560"/>
      <c r="S369" s="560"/>
      <c r="T369" s="28"/>
      <c r="U369" s="28"/>
      <c r="V369" s="28"/>
      <c r="W369" s="558"/>
      <c r="X369" s="558"/>
      <c r="Y369" s="558"/>
      <c r="Z369" s="561"/>
      <c r="AA369" s="28"/>
      <c r="AB369" s="360"/>
      <c r="AC369" s="360"/>
      <c r="AD369" s="31"/>
      <c r="AE369" s="31"/>
      <c r="AF369" s="31"/>
      <c r="AG369" s="31"/>
      <c r="AH369" s="28"/>
      <c r="AI369" s="360"/>
      <c r="AJ369" s="28"/>
      <c r="AK369" s="28"/>
      <c r="AL369" s="28"/>
      <c r="AM369" s="28"/>
      <c r="AN369" s="28"/>
      <c r="AO369" s="28"/>
      <c r="AP369" s="28"/>
      <c r="AQ369" s="28"/>
      <c r="AR369" s="28"/>
      <c r="AS369" s="28"/>
      <c r="AT369" s="28"/>
      <c r="AU369" s="28"/>
      <c r="AV369" s="28"/>
      <c r="AW369" s="28"/>
      <c r="AX369" s="28"/>
      <c r="AY369" s="28"/>
      <c r="AZ369" s="28"/>
      <c r="BA369" s="28"/>
      <c r="BB369" s="28"/>
      <c r="BC369" s="28"/>
    </row>
    <row r="370" ht="11.25" customHeight="1">
      <c r="A370" s="557"/>
      <c r="B370" s="558"/>
      <c r="C370" s="558"/>
      <c r="D370" s="360"/>
      <c r="E370" s="31"/>
      <c r="F370" s="10"/>
      <c r="G370" s="360"/>
      <c r="H370" s="360"/>
      <c r="I370" s="360"/>
      <c r="J370" s="360"/>
      <c r="K370" s="360"/>
      <c r="L370" s="558"/>
      <c r="M370" s="558"/>
      <c r="N370" s="558"/>
      <c r="O370" s="784"/>
      <c r="P370" s="785"/>
      <c r="Q370" s="785"/>
      <c r="R370" s="560"/>
      <c r="S370" s="560"/>
      <c r="T370" s="28"/>
      <c r="U370" s="28"/>
      <c r="V370" s="28"/>
      <c r="W370" s="558"/>
      <c r="X370" s="558"/>
      <c r="Y370" s="558"/>
      <c r="Z370" s="561"/>
      <c r="AA370" s="28"/>
      <c r="AB370" s="360"/>
      <c r="AC370" s="360"/>
      <c r="AD370" s="31"/>
      <c r="AE370" s="31"/>
      <c r="AF370" s="31"/>
      <c r="AG370" s="31"/>
      <c r="AH370" s="28"/>
      <c r="AI370" s="360"/>
      <c r="AJ370" s="28"/>
      <c r="AK370" s="28"/>
      <c r="AL370" s="28"/>
      <c r="AM370" s="28"/>
      <c r="AN370" s="28"/>
      <c r="AO370" s="28"/>
      <c r="AP370" s="28"/>
      <c r="AQ370" s="28"/>
      <c r="AR370" s="28"/>
      <c r="AS370" s="28"/>
      <c r="AT370" s="28"/>
      <c r="AU370" s="28"/>
      <c r="AV370" s="28"/>
      <c r="AW370" s="28"/>
      <c r="AX370" s="28"/>
      <c r="AY370" s="28"/>
      <c r="AZ370" s="28"/>
      <c r="BA370" s="28"/>
      <c r="BB370" s="28"/>
      <c r="BC370" s="28"/>
    </row>
    <row r="371" ht="11.25" customHeight="1">
      <c r="A371" s="557"/>
      <c r="B371" s="558"/>
      <c r="C371" s="558"/>
      <c r="D371" s="360"/>
      <c r="E371" s="31"/>
      <c r="F371" s="10"/>
      <c r="G371" s="360"/>
      <c r="H371" s="360"/>
      <c r="I371" s="360"/>
      <c r="J371" s="360"/>
      <c r="K371" s="360"/>
      <c r="L371" s="558"/>
      <c r="M371" s="558"/>
      <c r="N371" s="558"/>
      <c r="O371" s="784"/>
      <c r="P371" s="785"/>
      <c r="Q371" s="785"/>
      <c r="R371" s="560"/>
      <c r="S371" s="560"/>
      <c r="T371" s="28"/>
      <c r="U371" s="28"/>
      <c r="V371" s="28"/>
      <c r="W371" s="558"/>
      <c r="X371" s="558"/>
      <c r="Y371" s="558"/>
      <c r="Z371" s="561"/>
      <c r="AA371" s="28"/>
      <c r="AB371" s="360"/>
      <c r="AC371" s="360"/>
      <c r="AD371" s="31"/>
      <c r="AE371" s="31"/>
      <c r="AF371" s="31"/>
      <c r="AG371" s="31"/>
      <c r="AH371" s="28"/>
      <c r="AI371" s="360"/>
      <c r="AJ371" s="28"/>
      <c r="AK371" s="28"/>
      <c r="AL371" s="28"/>
      <c r="AM371" s="28"/>
      <c r="AN371" s="28"/>
      <c r="AO371" s="28"/>
      <c r="AP371" s="28"/>
      <c r="AQ371" s="28"/>
      <c r="AR371" s="28"/>
      <c r="AS371" s="28"/>
      <c r="AT371" s="28"/>
      <c r="AU371" s="28"/>
      <c r="AV371" s="28"/>
      <c r="AW371" s="28"/>
      <c r="AX371" s="28"/>
      <c r="AY371" s="28"/>
      <c r="AZ371" s="28"/>
      <c r="BA371" s="28"/>
      <c r="BB371" s="28"/>
      <c r="BC371" s="28"/>
    </row>
    <row r="372" ht="11.25" customHeight="1">
      <c r="A372" s="557"/>
      <c r="B372" s="558"/>
      <c r="C372" s="558"/>
      <c r="D372" s="360"/>
      <c r="E372" s="31"/>
      <c r="F372" s="10"/>
      <c r="G372" s="360"/>
      <c r="H372" s="360"/>
      <c r="I372" s="360"/>
      <c r="J372" s="360"/>
      <c r="K372" s="360"/>
      <c r="L372" s="558"/>
      <c r="M372" s="558"/>
      <c r="N372" s="558"/>
      <c r="O372" s="784"/>
      <c r="P372" s="785"/>
      <c r="Q372" s="785"/>
      <c r="R372" s="560"/>
      <c r="S372" s="560"/>
      <c r="T372" s="28"/>
      <c r="U372" s="28"/>
      <c r="V372" s="28"/>
      <c r="W372" s="558"/>
      <c r="X372" s="558"/>
      <c r="Y372" s="558"/>
      <c r="Z372" s="561"/>
      <c r="AA372" s="28"/>
      <c r="AB372" s="360"/>
      <c r="AC372" s="360"/>
      <c r="AD372" s="31"/>
      <c r="AE372" s="31"/>
      <c r="AF372" s="31"/>
      <c r="AG372" s="31"/>
      <c r="AH372" s="28"/>
      <c r="AI372" s="360"/>
      <c r="AJ372" s="28"/>
      <c r="AK372" s="28"/>
      <c r="AL372" s="28"/>
      <c r="AM372" s="28"/>
      <c r="AN372" s="28"/>
      <c r="AO372" s="28"/>
      <c r="AP372" s="28"/>
      <c r="AQ372" s="28"/>
      <c r="AR372" s="28"/>
      <c r="AS372" s="28"/>
      <c r="AT372" s="28"/>
      <c r="AU372" s="28"/>
      <c r="AV372" s="28"/>
      <c r="AW372" s="28"/>
      <c r="AX372" s="28"/>
      <c r="AY372" s="28"/>
      <c r="AZ372" s="28"/>
      <c r="BA372" s="28"/>
      <c r="BB372" s="28"/>
      <c r="BC372" s="28"/>
    </row>
    <row r="373" ht="11.25" customHeight="1">
      <c r="A373" s="557"/>
      <c r="B373" s="558"/>
      <c r="C373" s="558"/>
      <c r="D373" s="360"/>
      <c r="E373" s="31"/>
      <c r="F373" s="10"/>
      <c r="G373" s="360"/>
      <c r="H373" s="360"/>
      <c r="I373" s="360"/>
      <c r="J373" s="360"/>
      <c r="K373" s="360"/>
      <c r="L373" s="558"/>
      <c r="M373" s="558"/>
      <c r="N373" s="558"/>
      <c r="O373" s="784"/>
      <c r="P373" s="785"/>
      <c r="Q373" s="785"/>
      <c r="R373" s="560"/>
      <c r="S373" s="560"/>
      <c r="T373" s="28"/>
      <c r="U373" s="28"/>
      <c r="V373" s="28"/>
      <c r="W373" s="558"/>
      <c r="X373" s="558"/>
      <c r="Y373" s="558"/>
      <c r="Z373" s="561"/>
      <c r="AA373" s="28"/>
      <c r="AB373" s="360"/>
      <c r="AC373" s="360"/>
      <c r="AD373" s="31"/>
      <c r="AE373" s="31"/>
      <c r="AF373" s="31"/>
      <c r="AG373" s="31"/>
      <c r="AH373" s="28"/>
      <c r="AI373" s="360"/>
      <c r="AJ373" s="28"/>
      <c r="AK373" s="28"/>
      <c r="AL373" s="28"/>
      <c r="AM373" s="28"/>
      <c r="AN373" s="28"/>
      <c r="AO373" s="28"/>
      <c r="AP373" s="28"/>
      <c r="AQ373" s="28"/>
      <c r="AR373" s="28"/>
      <c r="AS373" s="28"/>
      <c r="AT373" s="28"/>
      <c r="AU373" s="28"/>
      <c r="AV373" s="28"/>
      <c r="AW373" s="28"/>
      <c r="AX373" s="28"/>
      <c r="AY373" s="28"/>
      <c r="AZ373" s="28"/>
      <c r="BA373" s="28"/>
      <c r="BB373" s="28"/>
      <c r="BC373" s="28"/>
    </row>
    <row r="374" ht="11.25" customHeight="1">
      <c r="A374" s="557"/>
      <c r="B374" s="558"/>
      <c r="C374" s="558"/>
      <c r="D374" s="360"/>
      <c r="E374" s="31"/>
      <c r="F374" s="10"/>
      <c r="G374" s="360"/>
      <c r="H374" s="360"/>
      <c r="I374" s="360"/>
      <c r="J374" s="360"/>
      <c r="K374" s="360"/>
      <c r="L374" s="558"/>
      <c r="M374" s="558"/>
      <c r="N374" s="558"/>
      <c r="O374" s="784"/>
      <c r="P374" s="785"/>
      <c r="Q374" s="785"/>
      <c r="R374" s="560"/>
      <c r="S374" s="560"/>
      <c r="T374" s="28"/>
      <c r="U374" s="28"/>
      <c r="V374" s="28"/>
      <c r="W374" s="558"/>
      <c r="X374" s="558"/>
      <c r="Y374" s="558"/>
      <c r="Z374" s="561"/>
      <c r="AA374" s="28"/>
      <c r="AB374" s="360"/>
      <c r="AC374" s="360"/>
      <c r="AD374" s="31"/>
      <c r="AE374" s="31"/>
      <c r="AF374" s="31"/>
      <c r="AG374" s="31"/>
      <c r="AH374" s="28"/>
      <c r="AI374" s="360"/>
      <c r="AJ374" s="28"/>
      <c r="AK374" s="28"/>
      <c r="AL374" s="28"/>
      <c r="AM374" s="28"/>
      <c r="AN374" s="28"/>
      <c r="AO374" s="28"/>
      <c r="AP374" s="28"/>
      <c r="AQ374" s="28"/>
      <c r="AR374" s="28"/>
      <c r="AS374" s="28"/>
      <c r="AT374" s="28"/>
      <c r="AU374" s="28"/>
      <c r="AV374" s="28"/>
      <c r="AW374" s="28"/>
      <c r="AX374" s="28"/>
      <c r="AY374" s="28"/>
      <c r="AZ374" s="28"/>
      <c r="BA374" s="28"/>
      <c r="BB374" s="28"/>
      <c r="BC374" s="28"/>
    </row>
    <row r="375" ht="11.25" customHeight="1">
      <c r="A375" s="557"/>
      <c r="B375" s="558"/>
      <c r="C375" s="558"/>
      <c r="D375" s="360"/>
      <c r="E375" s="31"/>
      <c r="F375" s="10"/>
      <c r="G375" s="360"/>
      <c r="H375" s="360"/>
      <c r="I375" s="360"/>
      <c r="J375" s="360"/>
      <c r="K375" s="360"/>
      <c r="L375" s="558"/>
      <c r="M375" s="558"/>
      <c r="N375" s="558"/>
      <c r="O375" s="784"/>
      <c r="P375" s="785"/>
      <c r="Q375" s="785"/>
      <c r="R375" s="560"/>
      <c r="S375" s="560"/>
      <c r="T375" s="28"/>
      <c r="U375" s="28"/>
      <c r="V375" s="28"/>
      <c r="W375" s="558"/>
      <c r="X375" s="558"/>
      <c r="Y375" s="558"/>
      <c r="Z375" s="561"/>
      <c r="AA375" s="28"/>
      <c r="AB375" s="360"/>
      <c r="AC375" s="360"/>
      <c r="AD375" s="31"/>
      <c r="AE375" s="31"/>
      <c r="AF375" s="31"/>
      <c r="AG375" s="31"/>
      <c r="AH375" s="28"/>
      <c r="AI375" s="360"/>
      <c r="AJ375" s="28"/>
      <c r="AK375" s="28"/>
      <c r="AL375" s="28"/>
      <c r="AM375" s="28"/>
      <c r="AN375" s="28"/>
      <c r="AO375" s="28"/>
      <c r="AP375" s="28"/>
      <c r="AQ375" s="28"/>
      <c r="AR375" s="28"/>
      <c r="AS375" s="28"/>
      <c r="AT375" s="28"/>
      <c r="AU375" s="28"/>
      <c r="AV375" s="28"/>
      <c r="AW375" s="28"/>
      <c r="AX375" s="28"/>
      <c r="AY375" s="28"/>
      <c r="AZ375" s="28"/>
      <c r="BA375" s="28"/>
      <c r="BB375" s="28"/>
      <c r="BC375" s="28"/>
    </row>
    <row r="376" ht="11.25" customHeight="1">
      <c r="A376" s="557"/>
      <c r="B376" s="558"/>
      <c r="C376" s="558"/>
      <c r="D376" s="360"/>
      <c r="E376" s="31"/>
      <c r="F376" s="10"/>
      <c r="G376" s="360"/>
      <c r="H376" s="360"/>
      <c r="I376" s="360"/>
      <c r="J376" s="360"/>
      <c r="K376" s="360"/>
      <c r="L376" s="558"/>
      <c r="M376" s="558"/>
      <c r="N376" s="558"/>
      <c r="O376" s="784"/>
      <c r="P376" s="785"/>
      <c r="Q376" s="785"/>
      <c r="R376" s="560"/>
      <c r="S376" s="560"/>
      <c r="T376" s="28"/>
      <c r="U376" s="28"/>
      <c r="V376" s="28"/>
      <c r="W376" s="558"/>
      <c r="X376" s="558"/>
      <c r="Y376" s="558"/>
      <c r="Z376" s="561"/>
      <c r="AA376" s="28"/>
      <c r="AB376" s="360"/>
      <c r="AC376" s="360"/>
      <c r="AD376" s="31"/>
      <c r="AE376" s="31"/>
      <c r="AF376" s="31"/>
      <c r="AG376" s="31"/>
      <c r="AH376" s="28"/>
      <c r="AI376" s="360"/>
      <c r="AJ376" s="28"/>
      <c r="AK376" s="28"/>
      <c r="AL376" s="28"/>
      <c r="AM376" s="28"/>
      <c r="AN376" s="28"/>
      <c r="AO376" s="28"/>
      <c r="AP376" s="28"/>
      <c r="AQ376" s="28"/>
      <c r="AR376" s="28"/>
      <c r="AS376" s="28"/>
      <c r="AT376" s="28"/>
      <c r="AU376" s="28"/>
      <c r="AV376" s="28"/>
      <c r="AW376" s="28"/>
      <c r="AX376" s="28"/>
      <c r="AY376" s="28"/>
      <c r="AZ376" s="28"/>
      <c r="BA376" s="28"/>
      <c r="BB376" s="28"/>
      <c r="BC376" s="28"/>
    </row>
    <row r="377" ht="11.25" customHeight="1">
      <c r="A377" s="557"/>
      <c r="B377" s="558"/>
      <c r="C377" s="558"/>
      <c r="D377" s="360"/>
      <c r="E377" s="31"/>
      <c r="F377" s="10"/>
      <c r="G377" s="360"/>
      <c r="H377" s="360"/>
      <c r="I377" s="360"/>
      <c r="J377" s="360"/>
      <c r="K377" s="360"/>
      <c r="L377" s="558"/>
      <c r="M377" s="558"/>
      <c r="N377" s="558"/>
      <c r="O377" s="784"/>
      <c r="P377" s="785"/>
      <c r="Q377" s="785"/>
      <c r="R377" s="560"/>
      <c r="S377" s="560"/>
      <c r="T377" s="28"/>
      <c r="U377" s="28"/>
      <c r="V377" s="28"/>
      <c r="W377" s="558"/>
      <c r="X377" s="558"/>
      <c r="Y377" s="558"/>
      <c r="Z377" s="561"/>
      <c r="AA377" s="28"/>
      <c r="AB377" s="360"/>
      <c r="AC377" s="360"/>
      <c r="AD377" s="31"/>
      <c r="AE377" s="31"/>
      <c r="AF377" s="31"/>
      <c r="AG377" s="31"/>
      <c r="AH377" s="28"/>
      <c r="AI377" s="360"/>
      <c r="AJ377" s="28"/>
      <c r="AK377" s="28"/>
      <c r="AL377" s="28"/>
      <c r="AM377" s="28"/>
      <c r="AN377" s="28"/>
      <c r="AO377" s="28"/>
      <c r="AP377" s="28"/>
      <c r="AQ377" s="28"/>
      <c r="AR377" s="28"/>
      <c r="AS377" s="28"/>
      <c r="AT377" s="28"/>
      <c r="AU377" s="28"/>
      <c r="AV377" s="28"/>
      <c r="AW377" s="28"/>
      <c r="AX377" s="28"/>
      <c r="AY377" s="28"/>
      <c r="AZ377" s="28"/>
      <c r="BA377" s="28"/>
      <c r="BB377" s="28"/>
      <c r="BC377" s="28"/>
    </row>
    <row r="378" ht="11.25" customHeight="1">
      <c r="A378" s="557"/>
      <c r="B378" s="558"/>
      <c r="C378" s="558"/>
      <c r="D378" s="360"/>
      <c r="E378" s="31"/>
      <c r="F378" s="10"/>
      <c r="G378" s="360"/>
      <c r="H378" s="360"/>
      <c r="I378" s="360"/>
      <c r="J378" s="360"/>
      <c r="K378" s="360"/>
      <c r="L378" s="558"/>
      <c r="M378" s="558"/>
      <c r="N378" s="558"/>
      <c r="O378" s="784"/>
      <c r="P378" s="785"/>
      <c r="Q378" s="785"/>
      <c r="R378" s="560"/>
      <c r="S378" s="560"/>
      <c r="T378" s="28"/>
      <c r="U378" s="28"/>
      <c r="V378" s="28"/>
      <c r="W378" s="558"/>
      <c r="X378" s="558"/>
      <c r="Y378" s="558"/>
      <c r="Z378" s="561"/>
      <c r="AA378" s="28"/>
      <c r="AB378" s="360"/>
      <c r="AC378" s="360"/>
      <c r="AD378" s="31"/>
      <c r="AE378" s="31"/>
      <c r="AF378" s="31"/>
      <c r="AG378" s="31"/>
      <c r="AH378" s="28"/>
      <c r="AI378" s="360"/>
      <c r="AJ378" s="28"/>
      <c r="AK378" s="28"/>
      <c r="AL378" s="28"/>
      <c r="AM378" s="28"/>
      <c r="AN378" s="28"/>
      <c r="AO378" s="28"/>
      <c r="AP378" s="28"/>
      <c r="AQ378" s="28"/>
      <c r="AR378" s="28"/>
      <c r="AS378" s="28"/>
      <c r="AT378" s="28"/>
      <c r="AU378" s="28"/>
      <c r="AV378" s="28"/>
      <c r="AW378" s="28"/>
      <c r="AX378" s="28"/>
      <c r="AY378" s="28"/>
      <c r="AZ378" s="28"/>
      <c r="BA378" s="28"/>
      <c r="BB378" s="28"/>
      <c r="BC378" s="28"/>
    </row>
    <row r="379" ht="11.25" customHeight="1">
      <c r="A379" s="557"/>
      <c r="B379" s="558"/>
      <c r="C379" s="558"/>
      <c r="D379" s="360"/>
      <c r="E379" s="31"/>
      <c r="F379" s="10"/>
      <c r="G379" s="360"/>
      <c r="H379" s="360"/>
      <c r="I379" s="360"/>
      <c r="J379" s="360"/>
      <c r="K379" s="360"/>
      <c r="L379" s="558"/>
      <c r="M379" s="558"/>
      <c r="N379" s="558"/>
      <c r="O379" s="784"/>
      <c r="P379" s="785"/>
      <c r="Q379" s="785"/>
      <c r="R379" s="560"/>
      <c r="S379" s="560"/>
      <c r="T379" s="28"/>
      <c r="U379" s="28"/>
      <c r="V379" s="28"/>
      <c r="W379" s="558"/>
      <c r="X379" s="558"/>
      <c r="Y379" s="558"/>
      <c r="Z379" s="561"/>
      <c r="AA379" s="28"/>
      <c r="AB379" s="360"/>
      <c r="AC379" s="360"/>
      <c r="AD379" s="31"/>
      <c r="AE379" s="31"/>
      <c r="AF379" s="31"/>
      <c r="AG379" s="31"/>
      <c r="AH379" s="28"/>
      <c r="AI379" s="360"/>
      <c r="AJ379" s="28"/>
      <c r="AK379" s="28"/>
      <c r="AL379" s="28"/>
      <c r="AM379" s="28"/>
      <c r="AN379" s="28"/>
      <c r="AO379" s="28"/>
      <c r="AP379" s="28"/>
      <c r="AQ379" s="28"/>
      <c r="AR379" s="28"/>
      <c r="AS379" s="28"/>
      <c r="AT379" s="28"/>
      <c r="AU379" s="28"/>
      <c r="AV379" s="28"/>
      <c r="AW379" s="28"/>
      <c r="AX379" s="28"/>
      <c r="AY379" s="28"/>
      <c r="AZ379" s="28"/>
      <c r="BA379" s="28"/>
      <c r="BB379" s="28"/>
      <c r="BC379" s="28"/>
    </row>
    <row r="380" ht="11.25" customHeight="1">
      <c r="A380" s="557"/>
      <c r="B380" s="558"/>
      <c r="C380" s="558"/>
      <c r="D380" s="360"/>
      <c r="E380" s="31"/>
      <c r="F380" s="10"/>
      <c r="G380" s="360"/>
      <c r="H380" s="360"/>
      <c r="I380" s="360"/>
      <c r="J380" s="360"/>
      <c r="K380" s="360"/>
      <c r="L380" s="558"/>
      <c r="M380" s="558"/>
      <c r="N380" s="558"/>
      <c r="O380" s="784"/>
      <c r="P380" s="785"/>
      <c r="Q380" s="785"/>
      <c r="R380" s="560"/>
      <c r="S380" s="560"/>
      <c r="T380" s="28"/>
      <c r="U380" s="28"/>
      <c r="V380" s="28"/>
      <c r="W380" s="558"/>
      <c r="X380" s="558"/>
      <c r="Y380" s="558"/>
      <c r="Z380" s="561"/>
      <c r="AA380" s="28"/>
      <c r="AB380" s="360"/>
      <c r="AC380" s="360"/>
      <c r="AD380" s="31"/>
      <c r="AE380" s="31"/>
      <c r="AF380" s="31"/>
      <c r="AG380" s="31"/>
      <c r="AH380" s="28"/>
      <c r="AI380" s="360"/>
      <c r="AJ380" s="28"/>
      <c r="AK380" s="28"/>
      <c r="AL380" s="28"/>
      <c r="AM380" s="28"/>
      <c r="AN380" s="28"/>
      <c r="AO380" s="28"/>
      <c r="AP380" s="28"/>
      <c r="AQ380" s="28"/>
      <c r="AR380" s="28"/>
      <c r="AS380" s="28"/>
      <c r="AT380" s="28"/>
      <c r="AU380" s="28"/>
      <c r="AV380" s="28"/>
      <c r="AW380" s="28"/>
      <c r="AX380" s="28"/>
      <c r="AY380" s="28"/>
      <c r="AZ380" s="28"/>
      <c r="BA380" s="28"/>
      <c r="BB380" s="28"/>
      <c r="BC380" s="28"/>
    </row>
    <row r="381" ht="11.25" customHeight="1">
      <c r="A381" s="557"/>
      <c r="B381" s="558"/>
      <c r="C381" s="558"/>
      <c r="D381" s="360"/>
      <c r="E381" s="31"/>
      <c r="F381" s="10"/>
      <c r="G381" s="360"/>
      <c r="H381" s="360"/>
      <c r="I381" s="360"/>
      <c r="J381" s="360"/>
      <c r="K381" s="360"/>
      <c r="L381" s="558"/>
      <c r="M381" s="558"/>
      <c r="N381" s="558"/>
      <c r="O381" s="784"/>
      <c r="P381" s="785"/>
      <c r="Q381" s="785"/>
      <c r="R381" s="560"/>
      <c r="S381" s="560"/>
      <c r="T381" s="28"/>
      <c r="U381" s="28"/>
      <c r="V381" s="28"/>
      <c r="W381" s="558"/>
      <c r="X381" s="558"/>
      <c r="Y381" s="558"/>
      <c r="Z381" s="561"/>
      <c r="AA381" s="28"/>
      <c r="AB381" s="360"/>
      <c r="AC381" s="360"/>
      <c r="AD381" s="31"/>
      <c r="AE381" s="31"/>
      <c r="AF381" s="31"/>
      <c r="AG381" s="31"/>
      <c r="AH381" s="28"/>
      <c r="AI381" s="360"/>
      <c r="AJ381" s="28"/>
      <c r="AK381" s="28"/>
      <c r="AL381" s="28"/>
      <c r="AM381" s="28"/>
      <c r="AN381" s="28"/>
      <c r="AO381" s="28"/>
      <c r="AP381" s="28"/>
      <c r="AQ381" s="28"/>
      <c r="AR381" s="28"/>
      <c r="AS381" s="28"/>
      <c r="AT381" s="28"/>
      <c r="AU381" s="28"/>
      <c r="AV381" s="28"/>
      <c r="AW381" s="28"/>
      <c r="AX381" s="28"/>
      <c r="AY381" s="28"/>
      <c r="AZ381" s="28"/>
      <c r="BA381" s="28"/>
      <c r="BB381" s="28"/>
      <c r="BC381" s="28"/>
    </row>
    <row r="382" ht="11.25" customHeight="1">
      <c r="A382" s="557"/>
      <c r="B382" s="558"/>
      <c r="C382" s="558"/>
      <c r="D382" s="360"/>
      <c r="E382" s="31"/>
      <c r="F382" s="10"/>
      <c r="G382" s="360"/>
      <c r="H382" s="360"/>
      <c r="I382" s="360"/>
      <c r="J382" s="360"/>
      <c r="K382" s="360"/>
      <c r="L382" s="558"/>
      <c r="M382" s="558"/>
      <c r="N382" s="558"/>
      <c r="O382" s="784"/>
      <c r="P382" s="785"/>
      <c r="Q382" s="785"/>
      <c r="R382" s="560"/>
      <c r="S382" s="560"/>
      <c r="T382" s="28"/>
      <c r="U382" s="28"/>
      <c r="V382" s="28"/>
      <c r="W382" s="558"/>
      <c r="X382" s="558"/>
      <c r="Y382" s="558"/>
      <c r="Z382" s="561"/>
      <c r="AA382" s="28"/>
      <c r="AB382" s="360"/>
      <c r="AC382" s="360"/>
      <c r="AD382" s="31"/>
      <c r="AE382" s="31"/>
      <c r="AF382" s="31"/>
      <c r="AG382" s="31"/>
      <c r="AH382" s="28"/>
      <c r="AI382" s="360"/>
      <c r="AJ382" s="28"/>
      <c r="AK382" s="28"/>
      <c r="AL382" s="28"/>
      <c r="AM382" s="28"/>
      <c r="AN382" s="28"/>
      <c r="AO382" s="28"/>
      <c r="AP382" s="28"/>
      <c r="AQ382" s="28"/>
      <c r="AR382" s="28"/>
      <c r="AS382" s="28"/>
      <c r="AT382" s="28"/>
      <c r="AU382" s="28"/>
      <c r="AV382" s="28"/>
      <c r="AW382" s="28"/>
      <c r="AX382" s="28"/>
      <c r="AY382" s="28"/>
      <c r="AZ382" s="28"/>
      <c r="BA382" s="28"/>
      <c r="BB382" s="28"/>
      <c r="BC382" s="28"/>
    </row>
    <row r="383" ht="11.25" customHeight="1">
      <c r="A383" s="557"/>
      <c r="B383" s="558"/>
      <c r="C383" s="558"/>
      <c r="D383" s="360"/>
      <c r="E383" s="31"/>
      <c r="F383" s="10"/>
      <c r="G383" s="360"/>
      <c r="H383" s="360"/>
      <c r="I383" s="360"/>
      <c r="J383" s="360"/>
      <c r="K383" s="360"/>
      <c r="L383" s="558"/>
      <c r="M383" s="558"/>
      <c r="N383" s="558"/>
      <c r="O383" s="784"/>
      <c r="P383" s="785"/>
      <c r="Q383" s="785"/>
      <c r="R383" s="560"/>
      <c r="S383" s="560"/>
      <c r="T383" s="28"/>
      <c r="U383" s="28"/>
      <c r="V383" s="28"/>
      <c r="W383" s="558"/>
      <c r="X383" s="558"/>
      <c r="Y383" s="558"/>
      <c r="Z383" s="561"/>
      <c r="AA383" s="28"/>
      <c r="AB383" s="360"/>
      <c r="AC383" s="360"/>
      <c r="AD383" s="31"/>
      <c r="AE383" s="31"/>
      <c r="AF383" s="31"/>
      <c r="AG383" s="31"/>
      <c r="AH383" s="28"/>
      <c r="AI383" s="360"/>
      <c r="AJ383" s="28"/>
      <c r="AK383" s="28"/>
      <c r="AL383" s="28"/>
      <c r="AM383" s="28"/>
      <c r="AN383" s="28"/>
      <c r="AO383" s="28"/>
      <c r="AP383" s="28"/>
      <c r="AQ383" s="28"/>
      <c r="AR383" s="28"/>
      <c r="AS383" s="28"/>
      <c r="AT383" s="28"/>
      <c r="AU383" s="28"/>
      <c r="AV383" s="28"/>
      <c r="AW383" s="28"/>
      <c r="AX383" s="28"/>
      <c r="AY383" s="28"/>
      <c r="AZ383" s="28"/>
      <c r="BA383" s="28"/>
      <c r="BB383" s="28"/>
      <c r="BC383" s="28"/>
    </row>
    <row r="384" ht="11.25" customHeight="1">
      <c r="A384" s="557"/>
      <c r="B384" s="558"/>
      <c r="C384" s="558"/>
      <c r="D384" s="360"/>
      <c r="E384" s="31"/>
      <c r="F384" s="10"/>
      <c r="G384" s="360"/>
      <c r="H384" s="360"/>
      <c r="I384" s="360"/>
      <c r="J384" s="360"/>
      <c r="K384" s="360"/>
      <c r="L384" s="558"/>
      <c r="M384" s="558"/>
      <c r="N384" s="558"/>
      <c r="O384" s="784"/>
      <c r="P384" s="785"/>
      <c r="Q384" s="785"/>
      <c r="R384" s="560"/>
      <c r="S384" s="560"/>
      <c r="T384" s="28"/>
      <c r="U384" s="28"/>
      <c r="V384" s="28"/>
      <c r="W384" s="558"/>
      <c r="X384" s="558"/>
      <c r="Y384" s="558"/>
      <c r="Z384" s="561"/>
      <c r="AA384" s="28"/>
      <c r="AB384" s="360"/>
      <c r="AC384" s="360"/>
      <c r="AD384" s="31"/>
      <c r="AE384" s="31"/>
      <c r="AF384" s="31"/>
      <c r="AG384" s="31"/>
      <c r="AH384" s="28"/>
      <c r="AI384" s="360"/>
      <c r="AJ384" s="28"/>
      <c r="AK384" s="28"/>
      <c r="AL384" s="28"/>
      <c r="AM384" s="28"/>
      <c r="AN384" s="28"/>
      <c r="AO384" s="28"/>
      <c r="AP384" s="28"/>
      <c r="AQ384" s="28"/>
      <c r="AR384" s="28"/>
      <c r="AS384" s="28"/>
      <c r="AT384" s="28"/>
      <c r="AU384" s="28"/>
      <c r="AV384" s="28"/>
      <c r="AW384" s="28"/>
      <c r="AX384" s="28"/>
      <c r="AY384" s="28"/>
      <c r="AZ384" s="28"/>
      <c r="BA384" s="28"/>
      <c r="BB384" s="28"/>
      <c r="BC384" s="28"/>
    </row>
    <row r="385" ht="11.25" customHeight="1">
      <c r="A385" s="557"/>
      <c r="B385" s="558"/>
      <c r="C385" s="558"/>
      <c r="D385" s="360"/>
      <c r="E385" s="31"/>
      <c r="F385" s="10"/>
      <c r="G385" s="360"/>
      <c r="H385" s="360"/>
      <c r="I385" s="360"/>
      <c r="J385" s="360"/>
      <c r="K385" s="360"/>
      <c r="L385" s="558"/>
      <c r="M385" s="558"/>
      <c r="N385" s="558"/>
      <c r="O385" s="784"/>
      <c r="P385" s="785"/>
      <c r="Q385" s="785"/>
      <c r="R385" s="560"/>
      <c r="S385" s="560"/>
      <c r="T385" s="28"/>
      <c r="U385" s="28"/>
      <c r="V385" s="28"/>
      <c r="W385" s="558"/>
      <c r="X385" s="558"/>
      <c r="Y385" s="558"/>
      <c r="Z385" s="561"/>
      <c r="AA385" s="28"/>
      <c r="AB385" s="360"/>
      <c r="AC385" s="360"/>
      <c r="AD385" s="31"/>
      <c r="AE385" s="31"/>
      <c r="AF385" s="31"/>
      <c r="AG385" s="31"/>
      <c r="AH385" s="28"/>
      <c r="AI385" s="360"/>
      <c r="AJ385" s="28"/>
      <c r="AK385" s="28"/>
      <c r="AL385" s="28"/>
      <c r="AM385" s="28"/>
      <c r="AN385" s="28"/>
      <c r="AO385" s="28"/>
      <c r="AP385" s="28"/>
      <c r="AQ385" s="28"/>
      <c r="AR385" s="28"/>
      <c r="AS385" s="28"/>
      <c r="AT385" s="28"/>
      <c r="AU385" s="28"/>
      <c r="AV385" s="28"/>
      <c r="AW385" s="28"/>
      <c r="AX385" s="28"/>
      <c r="AY385" s="28"/>
      <c r="AZ385" s="28"/>
      <c r="BA385" s="28"/>
      <c r="BB385" s="28"/>
      <c r="BC385" s="28"/>
    </row>
    <row r="386" ht="11.25" customHeight="1">
      <c r="A386" s="557"/>
      <c r="B386" s="558"/>
      <c r="C386" s="558"/>
      <c r="D386" s="360"/>
      <c r="E386" s="31"/>
      <c r="F386" s="10"/>
      <c r="G386" s="360"/>
      <c r="H386" s="360"/>
      <c r="I386" s="360"/>
      <c r="J386" s="360"/>
      <c r="K386" s="360"/>
      <c r="L386" s="558"/>
      <c r="M386" s="558"/>
      <c r="N386" s="558"/>
      <c r="O386" s="784"/>
      <c r="P386" s="785"/>
      <c r="Q386" s="785"/>
      <c r="R386" s="560"/>
      <c r="S386" s="560"/>
      <c r="T386" s="28"/>
      <c r="U386" s="28"/>
      <c r="V386" s="28"/>
      <c r="W386" s="558"/>
      <c r="X386" s="558"/>
      <c r="Y386" s="558"/>
      <c r="Z386" s="561"/>
      <c r="AA386" s="28"/>
      <c r="AB386" s="360"/>
      <c r="AC386" s="360"/>
      <c r="AD386" s="31"/>
      <c r="AE386" s="31"/>
      <c r="AF386" s="31"/>
      <c r="AG386" s="31"/>
      <c r="AH386" s="28"/>
      <c r="AI386" s="360"/>
      <c r="AJ386" s="28"/>
      <c r="AK386" s="28"/>
      <c r="AL386" s="28"/>
      <c r="AM386" s="28"/>
      <c r="AN386" s="28"/>
      <c r="AO386" s="28"/>
      <c r="AP386" s="28"/>
      <c r="AQ386" s="28"/>
      <c r="AR386" s="28"/>
      <c r="AS386" s="28"/>
      <c r="AT386" s="28"/>
      <c r="AU386" s="28"/>
      <c r="AV386" s="28"/>
      <c r="AW386" s="28"/>
      <c r="AX386" s="28"/>
      <c r="AY386" s="28"/>
      <c r="AZ386" s="28"/>
      <c r="BA386" s="28"/>
      <c r="BB386" s="28"/>
      <c r="BC386" s="28"/>
    </row>
    <row r="387" ht="11.25" customHeight="1">
      <c r="A387" s="557"/>
      <c r="B387" s="558"/>
      <c r="C387" s="558"/>
      <c r="D387" s="360"/>
      <c r="E387" s="31"/>
      <c r="F387" s="10"/>
      <c r="G387" s="360"/>
      <c r="H387" s="360"/>
      <c r="I387" s="360"/>
      <c r="J387" s="360"/>
      <c r="K387" s="360"/>
      <c r="L387" s="558"/>
      <c r="M387" s="558"/>
      <c r="N387" s="558"/>
      <c r="O387" s="784"/>
      <c r="P387" s="785"/>
      <c r="Q387" s="785"/>
      <c r="R387" s="560"/>
      <c r="S387" s="560"/>
      <c r="T387" s="28"/>
      <c r="U387" s="28"/>
      <c r="V387" s="28"/>
      <c r="W387" s="558"/>
      <c r="X387" s="558"/>
      <c r="Y387" s="558"/>
      <c r="Z387" s="561"/>
      <c r="AA387" s="28"/>
      <c r="AB387" s="360"/>
      <c r="AC387" s="360"/>
      <c r="AD387" s="31"/>
      <c r="AE387" s="31"/>
      <c r="AF387" s="31"/>
      <c r="AG387" s="31"/>
      <c r="AH387" s="28"/>
      <c r="AI387" s="360"/>
      <c r="AJ387" s="28"/>
      <c r="AK387" s="28"/>
      <c r="AL387" s="28"/>
      <c r="AM387" s="28"/>
      <c r="AN387" s="28"/>
      <c r="AO387" s="28"/>
      <c r="AP387" s="28"/>
      <c r="AQ387" s="28"/>
      <c r="AR387" s="28"/>
      <c r="AS387" s="28"/>
      <c r="AT387" s="28"/>
      <c r="AU387" s="28"/>
      <c r="AV387" s="28"/>
      <c r="AW387" s="28"/>
      <c r="AX387" s="28"/>
      <c r="AY387" s="28"/>
      <c r="AZ387" s="28"/>
      <c r="BA387" s="28"/>
      <c r="BB387" s="28"/>
      <c r="BC387" s="28"/>
    </row>
    <row r="388" ht="11.25" customHeight="1">
      <c r="A388" s="557"/>
      <c r="B388" s="558"/>
      <c r="C388" s="558"/>
      <c r="D388" s="360"/>
      <c r="E388" s="31"/>
      <c r="F388" s="10"/>
      <c r="G388" s="360"/>
      <c r="H388" s="360"/>
      <c r="I388" s="360"/>
      <c r="J388" s="360"/>
      <c r="K388" s="360"/>
      <c r="L388" s="558"/>
      <c r="M388" s="558"/>
      <c r="N388" s="558"/>
      <c r="O388" s="784"/>
      <c r="P388" s="785"/>
      <c r="Q388" s="785"/>
      <c r="R388" s="560"/>
      <c r="S388" s="560"/>
      <c r="T388" s="28"/>
      <c r="U388" s="28"/>
      <c r="V388" s="28"/>
      <c r="W388" s="558"/>
      <c r="X388" s="558"/>
      <c r="Y388" s="558"/>
      <c r="Z388" s="561"/>
      <c r="AA388" s="28"/>
      <c r="AB388" s="360"/>
      <c r="AC388" s="360"/>
      <c r="AD388" s="31"/>
      <c r="AE388" s="31"/>
      <c r="AF388" s="31"/>
      <c r="AG388" s="31"/>
      <c r="AH388" s="28"/>
      <c r="AI388" s="360"/>
      <c r="AJ388" s="28"/>
      <c r="AK388" s="28"/>
      <c r="AL388" s="28"/>
      <c r="AM388" s="28"/>
      <c r="AN388" s="28"/>
      <c r="AO388" s="28"/>
      <c r="AP388" s="28"/>
      <c r="AQ388" s="28"/>
      <c r="AR388" s="28"/>
      <c r="AS388" s="28"/>
      <c r="AT388" s="28"/>
      <c r="AU388" s="28"/>
      <c r="AV388" s="28"/>
      <c r="AW388" s="28"/>
      <c r="AX388" s="28"/>
      <c r="AY388" s="28"/>
      <c r="AZ388" s="28"/>
      <c r="BA388" s="28"/>
      <c r="BB388" s="28"/>
      <c r="BC388" s="28"/>
    </row>
    <row r="389" ht="11.25" customHeight="1">
      <c r="A389" s="557"/>
      <c r="B389" s="558"/>
      <c r="C389" s="558"/>
      <c r="D389" s="360"/>
      <c r="E389" s="31"/>
      <c r="F389" s="10"/>
      <c r="G389" s="360"/>
      <c r="H389" s="360"/>
      <c r="I389" s="360"/>
      <c r="J389" s="360"/>
      <c r="K389" s="360"/>
      <c r="L389" s="558"/>
      <c r="M389" s="558"/>
      <c r="N389" s="558"/>
      <c r="O389" s="784"/>
      <c r="P389" s="785"/>
      <c r="Q389" s="785"/>
      <c r="R389" s="560"/>
      <c r="S389" s="560"/>
      <c r="T389" s="28"/>
      <c r="U389" s="28"/>
      <c r="V389" s="28"/>
      <c r="W389" s="558"/>
      <c r="X389" s="558"/>
      <c r="Y389" s="558"/>
      <c r="Z389" s="561"/>
      <c r="AA389" s="28"/>
      <c r="AB389" s="360"/>
      <c r="AC389" s="360"/>
      <c r="AD389" s="31"/>
      <c r="AE389" s="31"/>
      <c r="AF389" s="31"/>
      <c r="AG389" s="31"/>
      <c r="AH389" s="28"/>
      <c r="AI389" s="360"/>
      <c r="AJ389" s="28"/>
      <c r="AK389" s="28"/>
      <c r="AL389" s="28"/>
      <c r="AM389" s="28"/>
      <c r="AN389" s="28"/>
      <c r="AO389" s="28"/>
      <c r="AP389" s="28"/>
      <c r="AQ389" s="28"/>
      <c r="AR389" s="28"/>
      <c r="AS389" s="28"/>
      <c r="AT389" s="28"/>
      <c r="AU389" s="28"/>
      <c r="AV389" s="28"/>
      <c r="AW389" s="28"/>
      <c r="AX389" s="28"/>
      <c r="AY389" s="28"/>
      <c r="AZ389" s="28"/>
      <c r="BA389" s="28"/>
      <c r="BB389" s="28"/>
      <c r="BC389" s="28"/>
    </row>
    <row r="390" ht="11.25" customHeight="1">
      <c r="A390" s="557"/>
      <c r="B390" s="558"/>
      <c r="C390" s="558"/>
      <c r="D390" s="360"/>
      <c r="E390" s="31"/>
      <c r="F390" s="10"/>
      <c r="G390" s="360"/>
      <c r="H390" s="360"/>
      <c r="I390" s="360"/>
      <c r="J390" s="360"/>
      <c r="K390" s="360"/>
      <c r="L390" s="558"/>
      <c r="M390" s="558"/>
      <c r="N390" s="558"/>
      <c r="O390" s="784"/>
      <c r="P390" s="785"/>
      <c r="Q390" s="785"/>
      <c r="R390" s="560"/>
      <c r="S390" s="560"/>
      <c r="T390" s="28"/>
      <c r="U390" s="28"/>
      <c r="V390" s="28"/>
      <c r="W390" s="558"/>
      <c r="X390" s="558"/>
      <c r="Y390" s="558"/>
      <c r="Z390" s="561"/>
      <c r="AA390" s="28"/>
      <c r="AB390" s="360"/>
      <c r="AC390" s="360"/>
      <c r="AD390" s="31"/>
      <c r="AE390" s="31"/>
      <c r="AF390" s="31"/>
      <c r="AG390" s="31"/>
      <c r="AH390" s="28"/>
      <c r="AI390" s="360"/>
      <c r="AJ390" s="28"/>
      <c r="AK390" s="28"/>
      <c r="AL390" s="28"/>
      <c r="AM390" s="28"/>
      <c r="AN390" s="28"/>
      <c r="AO390" s="28"/>
      <c r="AP390" s="28"/>
      <c r="AQ390" s="28"/>
      <c r="AR390" s="28"/>
      <c r="AS390" s="28"/>
      <c r="AT390" s="28"/>
      <c r="AU390" s="28"/>
      <c r="AV390" s="28"/>
      <c r="AW390" s="28"/>
      <c r="AX390" s="28"/>
      <c r="AY390" s="28"/>
      <c r="AZ390" s="28"/>
      <c r="BA390" s="28"/>
      <c r="BB390" s="28"/>
      <c r="BC390" s="28"/>
    </row>
    <row r="391" ht="11.25" customHeight="1">
      <c r="A391" s="557"/>
      <c r="B391" s="558"/>
      <c r="C391" s="558"/>
      <c r="D391" s="360"/>
      <c r="E391" s="31"/>
      <c r="F391" s="10"/>
      <c r="G391" s="360"/>
      <c r="H391" s="360"/>
      <c r="I391" s="360"/>
      <c r="J391" s="360"/>
      <c r="K391" s="360"/>
      <c r="L391" s="558"/>
      <c r="M391" s="558"/>
      <c r="N391" s="558"/>
      <c r="O391" s="784"/>
      <c r="P391" s="785"/>
      <c r="Q391" s="785"/>
      <c r="R391" s="560"/>
      <c r="S391" s="560"/>
      <c r="T391" s="28"/>
      <c r="U391" s="28"/>
      <c r="V391" s="28"/>
      <c r="W391" s="558"/>
      <c r="X391" s="558"/>
      <c r="Y391" s="558"/>
      <c r="Z391" s="561"/>
      <c r="AA391" s="28"/>
      <c r="AB391" s="360"/>
      <c r="AC391" s="360"/>
      <c r="AD391" s="31"/>
      <c r="AE391" s="31"/>
      <c r="AF391" s="31"/>
      <c r="AG391" s="31"/>
      <c r="AH391" s="28"/>
      <c r="AI391" s="360"/>
      <c r="AJ391" s="28"/>
      <c r="AK391" s="28"/>
      <c r="AL391" s="28"/>
      <c r="AM391" s="28"/>
      <c r="AN391" s="28"/>
      <c r="AO391" s="28"/>
      <c r="AP391" s="28"/>
      <c r="AQ391" s="28"/>
      <c r="AR391" s="28"/>
      <c r="AS391" s="28"/>
      <c r="AT391" s="28"/>
      <c r="AU391" s="28"/>
      <c r="AV391" s="28"/>
      <c r="AW391" s="28"/>
      <c r="AX391" s="28"/>
      <c r="AY391" s="28"/>
      <c r="AZ391" s="28"/>
      <c r="BA391" s="28"/>
      <c r="BB391" s="28"/>
      <c r="BC391" s="28"/>
    </row>
    <row r="392" ht="11.25" customHeight="1">
      <c r="A392" s="557"/>
      <c r="B392" s="558"/>
      <c r="C392" s="558"/>
      <c r="D392" s="360"/>
      <c r="E392" s="31"/>
      <c r="F392" s="10"/>
      <c r="G392" s="360"/>
      <c r="H392" s="360"/>
      <c r="I392" s="360"/>
      <c r="J392" s="360"/>
      <c r="K392" s="360"/>
      <c r="L392" s="558"/>
      <c r="M392" s="558"/>
      <c r="N392" s="558"/>
      <c r="O392" s="784"/>
      <c r="P392" s="785"/>
      <c r="Q392" s="785"/>
      <c r="R392" s="560"/>
      <c r="S392" s="560"/>
      <c r="T392" s="28"/>
      <c r="U392" s="28"/>
      <c r="V392" s="28"/>
      <c r="W392" s="558"/>
      <c r="X392" s="558"/>
      <c r="Y392" s="558"/>
      <c r="Z392" s="561"/>
      <c r="AA392" s="28"/>
      <c r="AB392" s="360"/>
      <c r="AC392" s="360"/>
      <c r="AD392" s="31"/>
      <c r="AE392" s="31"/>
      <c r="AF392" s="31"/>
      <c r="AG392" s="31"/>
      <c r="AH392" s="28"/>
      <c r="AI392" s="360"/>
      <c r="AJ392" s="28"/>
      <c r="AK392" s="28"/>
      <c r="AL392" s="28"/>
      <c r="AM392" s="28"/>
      <c r="AN392" s="28"/>
      <c r="AO392" s="28"/>
      <c r="AP392" s="28"/>
      <c r="AQ392" s="28"/>
      <c r="AR392" s="28"/>
      <c r="AS392" s="28"/>
      <c r="AT392" s="28"/>
      <c r="AU392" s="28"/>
      <c r="AV392" s="28"/>
      <c r="AW392" s="28"/>
      <c r="AX392" s="28"/>
      <c r="AY392" s="28"/>
      <c r="AZ392" s="28"/>
      <c r="BA392" s="28"/>
      <c r="BB392" s="28"/>
      <c r="BC392" s="28"/>
    </row>
    <row r="393" ht="11.25" customHeight="1">
      <c r="A393" s="557"/>
      <c r="B393" s="558"/>
      <c r="C393" s="558"/>
      <c r="D393" s="360"/>
      <c r="E393" s="31"/>
      <c r="F393" s="10"/>
      <c r="G393" s="360"/>
      <c r="H393" s="360"/>
      <c r="I393" s="360"/>
      <c r="J393" s="360"/>
      <c r="K393" s="360"/>
      <c r="L393" s="558"/>
      <c r="M393" s="558"/>
      <c r="N393" s="558"/>
      <c r="O393" s="784"/>
      <c r="P393" s="785"/>
      <c r="Q393" s="785"/>
      <c r="R393" s="560"/>
      <c r="S393" s="560"/>
      <c r="T393" s="28"/>
      <c r="U393" s="28"/>
      <c r="V393" s="28"/>
      <c r="W393" s="558"/>
      <c r="X393" s="558"/>
      <c r="Y393" s="558"/>
      <c r="Z393" s="561"/>
      <c r="AA393" s="28"/>
      <c r="AB393" s="360"/>
      <c r="AC393" s="360"/>
      <c r="AD393" s="31"/>
      <c r="AE393" s="31"/>
      <c r="AF393" s="31"/>
      <c r="AG393" s="31"/>
      <c r="AH393" s="28"/>
      <c r="AI393" s="360"/>
      <c r="AJ393" s="28"/>
      <c r="AK393" s="28"/>
      <c r="AL393" s="28"/>
      <c r="AM393" s="28"/>
      <c r="AN393" s="28"/>
      <c r="AO393" s="28"/>
      <c r="AP393" s="28"/>
      <c r="AQ393" s="28"/>
      <c r="AR393" s="28"/>
      <c r="AS393" s="28"/>
      <c r="AT393" s="28"/>
      <c r="AU393" s="28"/>
      <c r="AV393" s="28"/>
      <c r="AW393" s="28"/>
      <c r="AX393" s="28"/>
      <c r="AY393" s="28"/>
      <c r="AZ393" s="28"/>
      <c r="BA393" s="28"/>
      <c r="BB393" s="28"/>
      <c r="BC393" s="28"/>
    </row>
    <row r="394" ht="11.25" customHeight="1">
      <c r="A394" s="557"/>
      <c r="B394" s="558"/>
      <c r="C394" s="558"/>
      <c r="D394" s="360"/>
      <c r="E394" s="31"/>
      <c r="F394" s="10"/>
      <c r="G394" s="360"/>
      <c r="H394" s="360"/>
      <c r="I394" s="360"/>
      <c r="J394" s="360"/>
      <c r="K394" s="360"/>
      <c r="L394" s="558"/>
      <c r="M394" s="558"/>
      <c r="N394" s="558"/>
      <c r="O394" s="784"/>
      <c r="P394" s="785"/>
      <c r="Q394" s="785"/>
      <c r="R394" s="560"/>
      <c r="S394" s="560"/>
      <c r="T394" s="28"/>
      <c r="U394" s="28"/>
      <c r="V394" s="28"/>
      <c r="W394" s="558"/>
      <c r="X394" s="558"/>
      <c r="Y394" s="558"/>
      <c r="Z394" s="561"/>
      <c r="AA394" s="28"/>
      <c r="AB394" s="360"/>
      <c r="AC394" s="360"/>
      <c r="AD394" s="31"/>
      <c r="AE394" s="31"/>
      <c r="AF394" s="31"/>
      <c r="AG394" s="31"/>
      <c r="AH394" s="28"/>
      <c r="AI394" s="360"/>
      <c r="AJ394" s="28"/>
      <c r="AK394" s="28"/>
      <c r="AL394" s="28"/>
      <c r="AM394" s="28"/>
      <c r="AN394" s="28"/>
      <c r="AO394" s="28"/>
      <c r="AP394" s="28"/>
      <c r="AQ394" s="28"/>
      <c r="AR394" s="28"/>
      <c r="AS394" s="28"/>
      <c r="AT394" s="28"/>
      <c r="AU394" s="28"/>
      <c r="AV394" s="28"/>
      <c r="AW394" s="28"/>
      <c r="AX394" s="28"/>
      <c r="AY394" s="28"/>
      <c r="AZ394" s="28"/>
      <c r="BA394" s="28"/>
      <c r="BB394" s="28"/>
      <c r="BC394" s="28"/>
    </row>
    <row r="395" ht="11.25" customHeight="1">
      <c r="A395" s="557"/>
      <c r="B395" s="558"/>
      <c r="C395" s="558"/>
      <c r="D395" s="360"/>
      <c r="E395" s="31"/>
      <c r="F395" s="10"/>
      <c r="G395" s="360"/>
      <c r="H395" s="360"/>
      <c r="I395" s="360"/>
      <c r="J395" s="360"/>
      <c r="K395" s="360"/>
      <c r="L395" s="558"/>
      <c r="M395" s="558"/>
      <c r="N395" s="558"/>
      <c r="O395" s="784"/>
      <c r="P395" s="785"/>
      <c r="Q395" s="785"/>
      <c r="R395" s="560"/>
      <c r="S395" s="560"/>
      <c r="T395" s="28"/>
      <c r="U395" s="28"/>
      <c r="V395" s="28"/>
      <c r="W395" s="558"/>
      <c r="X395" s="558"/>
      <c r="Y395" s="558"/>
      <c r="Z395" s="561"/>
      <c r="AA395" s="28"/>
      <c r="AB395" s="360"/>
      <c r="AC395" s="360"/>
      <c r="AD395" s="31"/>
      <c r="AE395" s="31"/>
      <c r="AF395" s="31"/>
      <c r="AG395" s="31"/>
      <c r="AH395" s="28"/>
      <c r="AI395" s="360"/>
      <c r="AJ395" s="28"/>
      <c r="AK395" s="28"/>
      <c r="AL395" s="28"/>
      <c r="AM395" s="28"/>
      <c r="AN395" s="28"/>
      <c r="AO395" s="28"/>
      <c r="AP395" s="28"/>
      <c r="AQ395" s="28"/>
      <c r="AR395" s="28"/>
      <c r="AS395" s="28"/>
      <c r="AT395" s="28"/>
      <c r="AU395" s="28"/>
      <c r="AV395" s="28"/>
      <c r="AW395" s="28"/>
      <c r="AX395" s="28"/>
      <c r="AY395" s="28"/>
      <c r="AZ395" s="28"/>
      <c r="BA395" s="28"/>
      <c r="BB395" s="28"/>
      <c r="BC395" s="28"/>
    </row>
    <row r="396" ht="11.25" customHeight="1">
      <c r="A396" s="557"/>
      <c r="B396" s="558"/>
      <c r="C396" s="558"/>
      <c r="D396" s="360"/>
      <c r="E396" s="31"/>
      <c r="F396" s="10"/>
      <c r="G396" s="360"/>
      <c r="H396" s="360"/>
      <c r="I396" s="360"/>
      <c r="J396" s="360"/>
      <c r="K396" s="360"/>
      <c r="L396" s="558"/>
      <c r="M396" s="558"/>
      <c r="N396" s="558"/>
      <c r="O396" s="784"/>
      <c r="P396" s="785"/>
      <c r="Q396" s="785"/>
      <c r="R396" s="560"/>
      <c r="S396" s="560"/>
      <c r="T396" s="28"/>
      <c r="U396" s="28"/>
      <c r="V396" s="28"/>
      <c r="W396" s="558"/>
      <c r="X396" s="558"/>
      <c r="Y396" s="558"/>
      <c r="Z396" s="561"/>
      <c r="AA396" s="28"/>
      <c r="AB396" s="360"/>
      <c r="AC396" s="360"/>
      <c r="AD396" s="31"/>
      <c r="AE396" s="31"/>
      <c r="AF396" s="31"/>
      <c r="AG396" s="31"/>
      <c r="AH396" s="28"/>
      <c r="AI396" s="360"/>
      <c r="AJ396" s="28"/>
      <c r="AK396" s="28"/>
      <c r="AL396" s="28"/>
      <c r="AM396" s="28"/>
      <c r="AN396" s="28"/>
      <c r="AO396" s="28"/>
      <c r="AP396" s="28"/>
      <c r="AQ396" s="28"/>
      <c r="AR396" s="28"/>
      <c r="AS396" s="28"/>
      <c r="AT396" s="28"/>
      <c r="AU396" s="28"/>
      <c r="AV396" s="28"/>
      <c r="AW396" s="28"/>
      <c r="AX396" s="28"/>
      <c r="AY396" s="28"/>
      <c r="AZ396" s="28"/>
      <c r="BA396" s="28"/>
      <c r="BB396" s="28"/>
      <c r="BC396" s="28"/>
    </row>
    <row r="397" ht="11.25" customHeight="1">
      <c r="A397" s="557"/>
      <c r="B397" s="558"/>
      <c r="C397" s="558"/>
      <c r="D397" s="360"/>
      <c r="E397" s="31"/>
      <c r="F397" s="10"/>
      <c r="G397" s="360"/>
      <c r="H397" s="360"/>
      <c r="I397" s="360"/>
      <c r="J397" s="360"/>
      <c r="K397" s="360"/>
      <c r="L397" s="558"/>
      <c r="M397" s="558"/>
      <c r="N397" s="558"/>
      <c r="O397" s="784"/>
      <c r="P397" s="785"/>
      <c r="Q397" s="785"/>
      <c r="R397" s="560"/>
      <c r="S397" s="560"/>
      <c r="T397" s="28"/>
      <c r="U397" s="28"/>
      <c r="V397" s="28"/>
      <c r="W397" s="558"/>
      <c r="X397" s="558"/>
      <c r="Y397" s="558"/>
      <c r="Z397" s="561"/>
      <c r="AA397" s="28"/>
      <c r="AB397" s="360"/>
      <c r="AC397" s="360"/>
      <c r="AD397" s="31"/>
      <c r="AE397" s="31"/>
      <c r="AF397" s="31"/>
      <c r="AG397" s="31"/>
      <c r="AH397" s="28"/>
      <c r="AI397" s="360"/>
      <c r="AJ397" s="28"/>
      <c r="AK397" s="28"/>
      <c r="AL397" s="28"/>
      <c r="AM397" s="28"/>
      <c r="AN397" s="28"/>
      <c r="AO397" s="28"/>
      <c r="AP397" s="28"/>
      <c r="AQ397" s="28"/>
      <c r="AR397" s="28"/>
      <c r="AS397" s="28"/>
      <c r="AT397" s="28"/>
      <c r="AU397" s="28"/>
      <c r="AV397" s="28"/>
      <c r="AW397" s="28"/>
      <c r="AX397" s="28"/>
      <c r="AY397" s="28"/>
      <c r="AZ397" s="28"/>
      <c r="BA397" s="28"/>
      <c r="BB397" s="28"/>
      <c r="BC397" s="28"/>
    </row>
    <row r="398" ht="11.25" customHeight="1">
      <c r="A398" s="557"/>
      <c r="B398" s="558"/>
      <c r="C398" s="558"/>
      <c r="D398" s="360"/>
      <c r="E398" s="31"/>
      <c r="F398" s="10"/>
      <c r="G398" s="360"/>
      <c r="H398" s="360"/>
      <c r="I398" s="360"/>
      <c r="J398" s="360"/>
      <c r="K398" s="360"/>
      <c r="L398" s="558"/>
      <c r="M398" s="558"/>
      <c r="N398" s="558"/>
      <c r="O398" s="784"/>
      <c r="P398" s="785"/>
      <c r="Q398" s="785"/>
      <c r="R398" s="560"/>
      <c r="S398" s="560"/>
      <c r="T398" s="28"/>
      <c r="U398" s="28"/>
      <c r="V398" s="28"/>
      <c r="W398" s="558"/>
      <c r="X398" s="558"/>
      <c r="Y398" s="558"/>
      <c r="Z398" s="561"/>
      <c r="AA398" s="28"/>
      <c r="AB398" s="360"/>
      <c r="AC398" s="360"/>
      <c r="AD398" s="31"/>
      <c r="AE398" s="31"/>
      <c r="AF398" s="31"/>
      <c r="AG398" s="31"/>
      <c r="AH398" s="28"/>
      <c r="AI398" s="360"/>
      <c r="AJ398" s="28"/>
      <c r="AK398" s="28"/>
      <c r="AL398" s="28"/>
      <c r="AM398" s="28"/>
      <c r="AN398" s="28"/>
      <c r="AO398" s="28"/>
      <c r="AP398" s="28"/>
      <c r="AQ398" s="28"/>
      <c r="AR398" s="28"/>
      <c r="AS398" s="28"/>
      <c r="AT398" s="28"/>
      <c r="AU398" s="28"/>
      <c r="AV398" s="28"/>
      <c r="AW398" s="28"/>
      <c r="AX398" s="28"/>
      <c r="AY398" s="28"/>
      <c r="AZ398" s="28"/>
      <c r="BA398" s="28"/>
      <c r="BB398" s="28"/>
      <c r="BC398" s="28"/>
    </row>
    <row r="399" ht="11.25" customHeight="1">
      <c r="A399" s="557"/>
      <c r="B399" s="558"/>
      <c r="C399" s="558"/>
      <c r="D399" s="360"/>
      <c r="E399" s="31"/>
      <c r="F399" s="10"/>
      <c r="G399" s="360"/>
      <c r="H399" s="360"/>
      <c r="I399" s="360"/>
      <c r="J399" s="360"/>
      <c r="K399" s="360"/>
      <c r="L399" s="558"/>
      <c r="M399" s="558"/>
      <c r="N399" s="558"/>
      <c r="O399" s="784"/>
      <c r="P399" s="785"/>
      <c r="Q399" s="785"/>
      <c r="R399" s="560"/>
      <c r="S399" s="560"/>
      <c r="T399" s="28"/>
      <c r="U399" s="28"/>
      <c r="V399" s="28"/>
      <c r="W399" s="558"/>
      <c r="X399" s="558"/>
      <c r="Y399" s="558"/>
      <c r="Z399" s="561"/>
      <c r="AA399" s="28"/>
      <c r="AB399" s="360"/>
      <c r="AC399" s="360"/>
      <c r="AD399" s="31"/>
      <c r="AE399" s="31"/>
      <c r="AF399" s="31"/>
      <c r="AG399" s="31"/>
      <c r="AH399" s="28"/>
      <c r="AI399" s="360"/>
      <c r="AJ399" s="28"/>
      <c r="AK399" s="28"/>
      <c r="AL399" s="28"/>
      <c r="AM399" s="28"/>
      <c r="AN399" s="28"/>
      <c r="AO399" s="28"/>
      <c r="AP399" s="28"/>
      <c r="AQ399" s="28"/>
      <c r="AR399" s="28"/>
      <c r="AS399" s="28"/>
      <c r="AT399" s="28"/>
      <c r="AU399" s="28"/>
      <c r="AV399" s="28"/>
      <c r="AW399" s="28"/>
      <c r="AX399" s="28"/>
      <c r="AY399" s="28"/>
      <c r="AZ399" s="28"/>
      <c r="BA399" s="28"/>
      <c r="BB399" s="28"/>
      <c r="BC399" s="28"/>
    </row>
    <row r="400" ht="11.25" customHeight="1">
      <c r="A400" s="557"/>
      <c r="B400" s="558"/>
      <c r="C400" s="558"/>
      <c r="D400" s="360"/>
      <c r="E400" s="31"/>
      <c r="F400" s="10"/>
      <c r="G400" s="360"/>
      <c r="H400" s="360"/>
      <c r="I400" s="360"/>
      <c r="J400" s="360"/>
      <c r="K400" s="360"/>
      <c r="L400" s="558"/>
      <c r="M400" s="558"/>
      <c r="N400" s="558"/>
      <c r="O400" s="784"/>
      <c r="P400" s="785"/>
      <c r="Q400" s="785"/>
      <c r="R400" s="560"/>
      <c r="S400" s="560"/>
      <c r="T400" s="28"/>
      <c r="U400" s="28"/>
      <c r="V400" s="28"/>
      <c r="W400" s="558"/>
      <c r="X400" s="558"/>
      <c r="Y400" s="558"/>
      <c r="Z400" s="561"/>
      <c r="AA400" s="28"/>
      <c r="AB400" s="360"/>
      <c r="AC400" s="360"/>
      <c r="AD400" s="31"/>
      <c r="AE400" s="31"/>
      <c r="AF400" s="31"/>
      <c r="AG400" s="31"/>
      <c r="AH400" s="28"/>
      <c r="AI400" s="360"/>
      <c r="AJ400" s="28"/>
      <c r="AK400" s="28"/>
      <c r="AL400" s="28"/>
      <c r="AM400" s="28"/>
      <c r="AN400" s="28"/>
      <c r="AO400" s="28"/>
      <c r="AP400" s="28"/>
      <c r="AQ400" s="28"/>
      <c r="AR400" s="28"/>
      <c r="AS400" s="28"/>
      <c r="AT400" s="28"/>
      <c r="AU400" s="28"/>
      <c r="AV400" s="28"/>
      <c r="AW400" s="28"/>
      <c r="AX400" s="28"/>
      <c r="AY400" s="28"/>
      <c r="AZ400" s="28"/>
      <c r="BA400" s="28"/>
      <c r="BB400" s="28"/>
      <c r="BC400" s="28"/>
    </row>
    <row r="401" ht="11.25" customHeight="1">
      <c r="A401" s="557"/>
      <c r="B401" s="558"/>
      <c r="C401" s="558"/>
      <c r="D401" s="360"/>
      <c r="E401" s="31"/>
      <c r="F401" s="10"/>
      <c r="G401" s="360"/>
      <c r="H401" s="360"/>
      <c r="I401" s="360"/>
      <c r="J401" s="360"/>
      <c r="K401" s="360"/>
      <c r="L401" s="558"/>
      <c r="M401" s="558"/>
      <c r="N401" s="558"/>
      <c r="O401" s="784"/>
      <c r="P401" s="785"/>
      <c r="Q401" s="785"/>
      <c r="R401" s="560"/>
      <c r="S401" s="560"/>
      <c r="T401" s="28"/>
      <c r="U401" s="28"/>
      <c r="V401" s="28"/>
      <c r="W401" s="558"/>
      <c r="X401" s="558"/>
      <c r="Y401" s="558"/>
      <c r="Z401" s="561"/>
      <c r="AA401" s="28"/>
      <c r="AB401" s="360"/>
      <c r="AC401" s="360"/>
      <c r="AD401" s="31"/>
      <c r="AE401" s="31"/>
      <c r="AF401" s="31"/>
      <c r="AG401" s="31"/>
      <c r="AH401" s="28"/>
      <c r="AI401" s="360"/>
      <c r="AJ401" s="28"/>
      <c r="AK401" s="28"/>
      <c r="AL401" s="28"/>
      <c r="AM401" s="28"/>
      <c r="AN401" s="28"/>
      <c r="AO401" s="28"/>
      <c r="AP401" s="28"/>
      <c r="AQ401" s="28"/>
      <c r="AR401" s="28"/>
      <c r="AS401" s="28"/>
      <c r="AT401" s="28"/>
      <c r="AU401" s="28"/>
      <c r="AV401" s="28"/>
      <c r="AW401" s="28"/>
      <c r="AX401" s="28"/>
      <c r="AY401" s="28"/>
      <c r="AZ401" s="28"/>
      <c r="BA401" s="28"/>
      <c r="BB401" s="28"/>
      <c r="BC401" s="28"/>
    </row>
    <row r="402" ht="11.25" customHeight="1">
      <c r="A402" s="557"/>
      <c r="B402" s="558"/>
      <c r="C402" s="558"/>
      <c r="D402" s="360"/>
      <c r="E402" s="31"/>
      <c r="F402" s="10"/>
      <c r="G402" s="360"/>
      <c r="H402" s="360"/>
      <c r="I402" s="360"/>
      <c r="J402" s="360"/>
      <c r="K402" s="360"/>
      <c r="L402" s="558"/>
      <c r="M402" s="558"/>
      <c r="N402" s="558"/>
      <c r="O402" s="784"/>
      <c r="P402" s="785"/>
      <c r="Q402" s="785"/>
      <c r="R402" s="560"/>
      <c r="S402" s="560"/>
      <c r="T402" s="28"/>
      <c r="U402" s="28"/>
      <c r="V402" s="28"/>
      <c r="W402" s="558"/>
      <c r="X402" s="558"/>
      <c r="Y402" s="558"/>
      <c r="Z402" s="561"/>
      <c r="AA402" s="28"/>
      <c r="AB402" s="360"/>
      <c r="AC402" s="360"/>
      <c r="AD402" s="31"/>
      <c r="AE402" s="31"/>
      <c r="AF402" s="31"/>
      <c r="AG402" s="31"/>
      <c r="AH402" s="28"/>
      <c r="AI402" s="360"/>
      <c r="AJ402" s="28"/>
      <c r="AK402" s="28"/>
      <c r="AL402" s="28"/>
      <c r="AM402" s="28"/>
      <c r="AN402" s="28"/>
      <c r="AO402" s="28"/>
      <c r="AP402" s="28"/>
      <c r="AQ402" s="28"/>
      <c r="AR402" s="28"/>
      <c r="AS402" s="28"/>
      <c r="AT402" s="28"/>
      <c r="AU402" s="28"/>
      <c r="AV402" s="28"/>
      <c r="AW402" s="28"/>
      <c r="AX402" s="28"/>
      <c r="AY402" s="28"/>
      <c r="AZ402" s="28"/>
      <c r="BA402" s="28"/>
      <c r="BB402" s="28"/>
      <c r="BC402" s="28"/>
    </row>
    <row r="403" ht="11.25" customHeight="1">
      <c r="A403" s="557"/>
      <c r="B403" s="558"/>
      <c r="C403" s="558"/>
      <c r="D403" s="360"/>
      <c r="E403" s="31"/>
      <c r="F403" s="10"/>
      <c r="G403" s="360"/>
      <c r="H403" s="360"/>
      <c r="I403" s="360"/>
      <c r="J403" s="360"/>
      <c r="K403" s="360"/>
      <c r="L403" s="558"/>
      <c r="M403" s="558"/>
      <c r="N403" s="558"/>
      <c r="O403" s="784"/>
      <c r="P403" s="785"/>
      <c r="Q403" s="785"/>
      <c r="R403" s="560"/>
      <c r="S403" s="560"/>
      <c r="T403" s="28"/>
      <c r="U403" s="28"/>
      <c r="V403" s="28"/>
      <c r="W403" s="558"/>
      <c r="X403" s="558"/>
      <c r="Y403" s="558"/>
      <c r="Z403" s="561"/>
      <c r="AA403" s="28"/>
      <c r="AB403" s="360"/>
      <c r="AC403" s="360"/>
      <c r="AD403" s="31"/>
      <c r="AE403" s="31"/>
      <c r="AF403" s="31"/>
      <c r="AG403" s="31"/>
      <c r="AH403" s="28"/>
      <c r="AI403" s="360"/>
      <c r="AJ403" s="28"/>
      <c r="AK403" s="28"/>
      <c r="AL403" s="28"/>
      <c r="AM403" s="28"/>
      <c r="AN403" s="28"/>
      <c r="AO403" s="28"/>
      <c r="AP403" s="28"/>
      <c r="AQ403" s="28"/>
      <c r="AR403" s="28"/>
      <c r="AS403" s="28"/>
      <c r="AT403" s="28"/>
      <c r="AU403" s="28"/>
      <c r="AV403" s="28"/>
      <c r="AW403" s="28"/>
      <c r="AX403" s="28"/>
      <c r="AY403" s="28"/>
      <c r="AZ403" s="28"/>
      <c r="BA403" s="28"/>
      <c r="BB403" s="28"/>
      <c r="BC403" s="28"/>
    </row>
    <row r="404" ht="11.25" customHeight="1">
      <c r="A404" s="557"/>
      <c r="B404" s="558"/>
      <c r="C404" s="558"/>
      <c r="D404" s="360"/>
      <c r="E404" s="31"/>
      <c r="F404" s="10"/>
      <c r="G404" s="360"/>
      <c r="H404" s="360"/>
      <c r="I404" s="360"/>
      <c r="J404" s="360"/>
      <c r="K404" s="360"/>
      <c r="L404" s="558"/>
      <c r="M404" s="558"/>
      <c r="N404" s="558"/>
      <c r="O404" s="784"/>
      <c r="P404" s="785"/>
      <c r="Q404" s="785"/>
      <c r="R404" s="560"/>
      <c r="S404" s="560"/>
      <c r="T404" s="28"/>
      <c r="U404" s="28"/>
      <c r="V404" s="28"/>
      <c r="W404" s="558"/>
      <c r="X404" s="558"/>
      <c r="Y404" s="558"/>
      <c r="Z404" s="561"/>
      <c r="AA404" s="28"/>
      <c r="AB404" s="360"/>
      <c r="AC404" s="360"/>
      <c r="AD404" s="31"/>
      <c r="AE404" s="31"/>
      <c r="AF404" s="31"/>
      <c r="AG404" s="31"/>
      <c r="AH404" s="28"/>
      <c r="AI404" s="360"/>
      <c r="AJ404" s="28"/>
      <c r="AK404" s="28"/>
      <c r="AL404" s="28"/>
      <c r="AM404" s="28"/>
      <c r="AN404" s="28"/>
      <c r="AO404" s="28"/>
      <c r="AP404" s="28"/>
      <c r="AQ404" s="28"/>
      <c r="AR404" s="28"/>
      <c r="AS404" s="28"/>
      <c r="AT404" s="28"/>
      <c r="AU404" s="28"/>
      <c r="AV404" s="28"/>
      <c r="AW404" s="28"/>
      <c r="AX404" s="28"/>
      <c r="AY404" s="28"/>
      <c r="AZ404" s="28"/>
      <c r="BA404" s="28"/>
      <c r="BB404" s="28"/>
      <c r="BC404" s="28"/>
    </row>
    <row r="405" ht="11.25" customHeight="1">
      <c r="A405" s="557"/>
      <c r="B405" s="558"/>
      <c r="C405" s="558"/>
      <c r="D405" s="360"/>
      <c r="E405" s="31"/>
      <c r="F405" s="10"/>
      <c r="G405" s="360"/>
      <c r="H405" s="360"/>
      <c r="I405" s="360"/>
      <c r="J405" s="360"/>
      <c r="K405" s="360"/>
      <c r="L405" s="558"/>
      <c r="M405" s="558"/>
      <c r="N405" s="558"/>
      <c r="O405" s="784"/>
      <c r="P405" s="785"/>
      <c r="Q405" s="785"/>
      <c r="R405" s="560"/>
      <c r="S405" s="560"/>
      <c r="T405" s="28"/>
      <c r="U405" s="28"/>
      <c r="V405" s="28"/>
      <c r="W405" s="558"/>
      <c r="X405" s="558"/>
      <c r="Y405" s="558"/>
      <c r="Z405" s="561"/>
      <c r="AA405" s="28"/>
      <c r="AB405" s="360"/>
      <c r="AC405" s="360"/>
      <c r="AD405" s="31"/>
      <c r="AE405" s="31"/>
      <c r="AF405" s="31"/>
      <c r="AG405" s="31"/>
      <c r="AH405" s="28"/>
      <c r="AI405" s="360"/>
      <c r="AJ405" s="28"/>
      <c r="AK405" s="28"/>
      <c r="AL405" s="28"/>
      <c r="AM405" s="28"/>
      <c r="AN405" s="28"/>
      <c r="AO405" s="28"/>
      <c r="AP405" s="28"/>
      <c r="AQ405" s="28"/>
      <c r="AR405" s="28"/>
      <c r="AS405" s="28"/>
      <c r="AT405" s="28"/>
      <c r="AU405" s="28"/>
      <c r="AV405" s="28"/>
      <c r="AW405" s="28"/>
      <c r="AX405" s="28"/>
      <c r="AY405" s="28"/>
      <c r="AZ405" s="28"/>
      <c r="BA405" s="28"/>
      <c r="BB405" s="28"/>
      <c r="BC405" s="28"/>
    </row>
    <row r="406" ht="11.25" customHeight="1">
      <c r="A406" s="557"/>
      <c r="B406" s="558"/>
      <c r="C406" s="558"/>
      <c r="D406" s="360"/>
      <c r="E406" s="31"/>
      <c r="F406" s="10"/>
      <c r="G406" s="360"/>
      <c r="H406" s="360"/>
      <c r="I406" s="360"/>
      <c r="J406" s="360"/>
      <c r="K406" s="360"/>
      <c r="L406" s="558"/>
      <c r="M406" s="558"/>
      <c r="N406" s="558"/>
      <c r="O406" s="784"/>
      <c r="P406" s="785"/>
      <c r="Q406" s="785"/>
      <c r="R406" s="560"/>
      <c r="S406" s="560"/>
      <c r="T406" s="28"/>
      <c r="U406" s="28"/>
      <c r="V406" s="28"/>
      <c r="W406" s="558"/>
      <c r="X406" s="558"/>
      <c r="Y406" s="558"/>
      <c r="Z406" s="561"/>
      <c r="AA406" s="28"/>
      <c r="AB406" s="360"/>
      <c r="AC406" s="360"/>
      <c r="AD406" s="31"/>
      <c r="AE406" s="31"/>
      <c r="AF406" s="31"/>
      <c r="AG406" s="31"/>
      <c r="AH406" s="28"/>
      <c r="AI406" s="360"/>
      <c r="AJ406" s="28"/>
      <c r="AK406" s="28"/>
      <c r="AL406" s="28"/>
      <c r="AM406" s="28"/>
      <c r="AN406" s="28"/>
      <c r="AO406" s="28"/>
      <c r="AP406" s="28"/>
      <c r="AQ406" s="28"/>
      <c r="AR406" s="28"/>
      <c r="AS406" s="28"/>
      <c r="AT406" s="28"/>
      <c r="AU406" s="28"/>
      <c r="AV406" s="28"/>
      <c r="AW406" s="28"/>
      <c r="AX406" s="28"/>
      <c r="AY406" s="28"/>
      <c r="AZ406" s="28"/>
      <c r="BA406" s="28"/>
      <c r="BB406" s="28"/>
      <c r="BC406" s="28"/>
    </row>
    <row r="407" ht="11.25" customHeight="1">
      <c r="A407" s="557"/>
      <c r="B407" s="558"/>
      <c r="C407" s="558"/>
      <c r="D407" s="360"/>
      <c r="E407" s="31"/>
      <c r="F407" s="10"/>
      <c r="G407" s="360"/>
      <c r="H407" s="360"/>
      <c r="I407" s="360"/>
      <c r="J407" s="360"/>
      <c r="K407" s="360"/>
      <c r="L407" s="558"/>
      <c r="M407" s="558"/>
      <c r="N407" s="558"/>
      <c r="O407" s="784"/>
      <c r="P407" s="785"/>
      <c r="Q407" s="785"/>
      <c r="R407" s="560"/>
      <c r="S407" s="560"/>
      <c r="T407" s="28"/>
      <c r="U407" s="28"/>
      <c r="V407" s="28"/>
      <c r="W407" s="558"/>
      <c r="X407" s="558"/>
      <c r="Y407" s="558"/>
      <c r="Z407" s="561"/>
      <c r="AA407" s="28"/>
      <c r="AB407" s="360"/>
      <c r="AC407" s="360"/>
      <c r="AD407" s="31"/>
      <c r="AE407" s="31"/>
      <c r="AF407" s="31"/>
      <c r="AG407" s="31"/>
      <c r="AH407" s="28"/>
      <c r="AI407" s="360"/>
      <c r="AJ407" s="28"/>
      <c r="AK407" s="28"/>
      <c r="AL407" s="28"/>
      <c r="AM407" s="28"/>
      <c r="AN407" s="28"/>
      <c r="AO407" s="28"/>
      <c r="AP407" s="28"/>
      <c r="AQ407" s="28"/>
      <c r="AR407" s="28"/>
      <c r="AS407" s="28"/>
      <c r="AT407" s="28"/>
      <c r="AU407" s="28"/>
      <c r="AV407" s="28"/>
      <c r="AW407" s="28"/>
      <c r="AX407" s="28"/>
      <c r="AY407" s="28"/>
      <c r="AZ407" s="28"/>
      <c r="BA407" s="28"/>
      <c r="BB407" s="28"/>
      <c r="BC407" s="28"/>
    </row>
    <row r="408" ht="11.25" customHeight="1">
      <c r="A408" s="557"/>
      <c r="B408" s="558"/>
      <c r="C408" s="558"/>
      <c r="D408" s="360"/>
      <c r="E408" s="31"/>
      <c r="F408" s="10"/>
      <c r="G408" s="360"/>
      <c r="H408" s="360"/>
      <c r="I408" s="360"/>
      <c r="J408" s="360"/>
      <c r="K408" s="360"/>
      <c r="L408" s="558"/>
      <c r="M408" s="558"/>
      <c r="N408" s="558"/>
      <c r="O408" s="784"/>
      <c r="P408" s="785"/>
      <c r="Q408" s="785"/>
      <c r="R408" s="560"/>
      <c r="S408" s="560"/>
      <c r="T408" s="28"/>
      <c r="U408" s="28"/>
      <c r="V408" s="28"/>
      <c r="W408" s="558"/>
      <c r="X408" s="558"/>
      <c r="Y408" s="558"/>
      <c r="Z408" s="561"/>
      <c r="AA408" s="28"/>
      <c r="AB408" s="360"/>
      <c r="AC408" s="360"/>
      <c r="AD408" s="31"/>
      <c r="AE408" s="31"/>
      <c r="AF408" s="31"/>
      <c r="AG408" s="31"/>
      <c r="AH408" s="28"/>
      <c r="AI408" s="360"/>
      <c r="AJ408" s="28"/>
      <c r="AK408" s="28"/>
      <c r="AL408" s="28"/>
      <c r="AM408" s="28"/>
      <c r="AN408" s="28"/>
      <c r="AO408" s="28"/>
      <c r="AP408" s="28"/>
      <c r="AQ408" s="28"/>
      <c r="AR408" s="28"/>
      <c r="AS408" s="28"/>
      <c r="AT408" s="28"/>
      <c r="AU408" s="28"/>
      <c r="AV408" s="28"/>
      <c r="AW408" s="28"/>
      <c r="AX408" s="28"/>
      <c r="AY408" s="28"/>
      <c r="AZ408" s="28"/>
      <c r="BA408" s="28"/>
      <c r="BB408" s="28"/>
      <c r="BC408" s="28"/>
    </row>
    <row r="409" ht="11.25" customHeight="1">
      <c r="A409" s="557"/>
      <c r="B409" s="558"/>
      <c r="C409" s="558"/>
      <c r="D409" s="360"/>
      <c r="E409" s="31"/>
      <c r="F409" s="10"/>
      <c r="G409" s="360"/>
      <c r="H409" s="360"/>
      <c r="I409" s="360"/>
      <c r="J409" s="360"/>
      <c r="K409" s="360"/>
      <c r="L409" s="558"/>
      <c r="M409" s="558"/>
      <c r="N409" s="558"/>
      <c r="O409" s="784"/>
      <c r="P409" s="785"/>
      <c r="Q409" s="785"/>
      <c r="R409" s="560"/>
      <c r="S409" s="560"/>
      <c r="T409" s="28"/>
      <c r="U409" s="28"/>
      <c r="V409" s="28"/>
      <c r="W409" s="558"/>
      <c r="X409" s="558"/>
      <c r="Y409" s="558"/>
      <c r="Z409" s="561"/>
      <c r="AA409" s="28"/>
      <c r="AB409" s="360"/>
      <c r="AC409" s="360"/>
      <c r="AD409" s="31"/>
      <c r="AE409" s="31"/>
      <c r="AF409" s="31"/>
      <c r="AG409" s="31"/>
      <c r="AH409" s="28"/>
      <c r="AI409" s="360"/>
      <c r="AJ409" s="28"/>
      <c r="AK409" s="28"/>
      <c r="AL409" s="28"/>
      <c r="AM409" s="28"/>
      <c r="AN409" s="28"/>
      <c r="AO409" s="28"/>
      <c r="AP409" s="28"/>
      <c r="AQ409" s="28"/>
      <c r="AR409" s="28"/>
      <c r="AS409" s="28"/>
      <c r="AT409" s="28"/>
      <c r="AU409" s="28"/>
      <c r="AV409" s="28"/>
      <c r="AW409" s="28"/>
      <c r="AX409" s="28"/>
      <c r="AY409" s="28"/>
      <c r="AZ409" s="28"/>
      <c r="BA409" s="28"/>
      <c r="BB409" s="28"/>
      <c r="BC409" s="28"/>
    </row>
    <row r="410" ht="11.25" customHeight="1">
      <c r="A410" s="557"/>
      <c r="B410" s="558"/>
      <c r="C410" s="558"/>
      <c r="D410" s="360"/>
      <c r="E410" s="31"/>
      <c r="F410" s="10"/>
      <c r="G410" s="360"/>
      <c r="H410" s="360"/>
      <c r="I410" s="360"/>
      <c r="J410" s="360"/>
      <c r="K410" s="360"/>
      <c r="L410" s="558"/>
      <c r="M410" s="558"/>
      <c r="N410" s="558"/>
      <c r="O410" s="784"/>
      <c r="P410" s="785"/>
      <c r="Q410" s="785"/>
      <c r="R410" s="560"/>
      <c r="S410" s="560"/>
      <c r="T410" s="28"/>
      <c r="U410" s="28"/>
      <c r="V410" s="28"/>
      <c r="W410" s="558"/>
      <c r="X410" s="558"/>
      <c r="Y410" s="558"/>
      <c r="Z410" s="561"/>
      <c r="AA410" s="28"/>
      <c r="AB410" s="360"/>
      <c r="AC410" s="360"/>
      <c r="AD410" s="31"/>
      <c r="AE410" s="31"/>
      <c r="AF410" s="31"/>
      <c r="AG410" s="31"/>
      <c r="AH410" s="28"/>
      <c r="AI410" s="360"/>
      <c r="AJ410" s="28"/>
      <c r="AK410" s="28"/>
      <c r="AL410" s="28"/>
      <c r="AM410" s="28"/>
      <c r="AN410" s="28"/>
      <c r="AO410" s="28"/>
      <c r="AP410" s="28"/>
      <c r="AQ410" s="28"/>
      <c r="AR410" s="28"/>
      <c r="AS410" s="28"/>
      <c r="AT410" s="28"/>
      <c r="AU410" s="28"/>
      <c r="AV410" s="28"/>
      <c r="AW410" s="28"/>
      <c r="AX410" s="28"/>
      <c r="AY410" s="28"/>
      <c r="AZ410" s="28"/>
      <c r="BA410" s="28"/>
      <c r="BB410" s="28"/>
      <c r="BC410" s="28"/>
    </row>
    <row r="411" ht="11.25" customHeight="1">
      <c r="A411" s="557"/>
      <c r="B411" s="558"/>
      <c r="C411" s="558"/>
      <c r="D411" s="360"/>
      <c r="E411" s="31"/>
      <c r="F411" s="10"/>
      <c r="G411" s="360"/>
      <c r="H411" s="360"/>
      <c r="I411" s="360"/>
      <c r="J411" s="360"/>
      <c r="K411" s="360"/>
      <c r="L411" s="558"/>
      <c r="M411" s="558"/>
      <c r="N411" s="558"/>
      <c r="O411" s="784"/>
      <c r="P411" s="785"/>
      <c r="Q411" s="785"/>
      <c r="R411" s="560"/>
      <c r="S411" s="560"/>
      <c r="T411" s="28"/>
      <c r="U411" s="28"/>
      <c r="V411" s="28"/>
      <c r="W411" s="558"/>
      <c r="X411" s="558"/>
      <c r="Y411" s="558"/>
      <c r="Z411" s="561"/>
      <c r="AA411" s="28"/>
      <c r="AB411" s="360"/>
      <c r="AC411" s="360"/>
      <c r="AD411" s="31"/>
      <c r="AE411" s="31"/>
      <c r="AF411" s="31"/>
      <c r="AG411" s="31"/>
      <c r="AH411" s="28"/>
      <c r="AI411" s="360"/>
      <c r="AJ411" s="28"/>
      <c r="AK411" s="28"/>
      <c r="AL411" s="28"/>
      <c r="AM411" s="28"/>
      <c r="AN411" s="28"/>
      <c r="AO411" s="28"/>
      <c r="AP411" s="28"/>
      <c r="AQ411" s="28"/>
      <c r="AR411" s="28"/>
      <c r="AS411" s="28"/>
      <c r="AT411" s="28"/>
      <c r="AU411" s="28"/>
      <c r="AV411" s="28"/>
      <c r="AW411" s="28"/>
      <c r="AX411" s="28"/>
      <c r="AY411" s="28"/>
      <c r="AZ411" s="28"/>
      <c r="BA411" s="28"/>
      <c r="BB411" s="28"/>
      <c r="BC411" s="28"/>
    </row>
    <row r="412" ht="11.25" customHeight="1">
      <c r="A412" s="557"/>
      <c r="B412" s="558"/>
      <c r="C412" s="558"/>
      <c r="D412" s="360"/>
      <c r="E412" s="31"/>
      <c r="F412" s="10"/>
      <c r="G412" s="360"/>
      <c r="H412" s="360"/>
      <c r="I412" s="360"/>
      <c r="J412" s="360"/>
      <c r="K412" s="360"/>
      <c r="L412" s="558"/>
      <c r="M412" s="558"/>
      <c r="N412" s="558"/>
      <c r="O412" s="784"/>
      <c r="P412" s="785"/>
      <c r="Q412" s="785"/>
      <c r="R412" s="560"/>
      <c r="S412" s="560"/>
      <c r="T412" s="28"/>
      <c r="U412" s="28"/>
      <c r="V412" s="28"/>
      <c r="W412" s="558"/>
      <c r="X412" s="558"/>
      <c r="Y412" s="558"/>
      <c r="Z412" s="561"/>
      <c r="AA412" s="28"/>
      <c r="AB412" s="360"/>
      <c r="AC412" s="360"/>
      <c r="AD412" s="31"/>
      <c r="AE412" s="31"/>
      <c r="AF412" s="31"/>
      <c r="AG412" s="31"/>
      <c r="AH412" s="28"/>
      <c r="AI412" s="360"/>
      <c r="AJ412" s="28"/>
      <c r="AK412" s="28"/>
      <c r="AL412" s="28"/>
      <c r="AM412" s="28"/>
      <c r="AN412" s="28"/>
      <c r="AO412" s="28"/>
      <c r="AP412" s="28"/>
      <c r="AQ412" s="28"/>
      <c r="AR412" s="28"/>
      <c r="AS412" s="28"/>
      <c r="AT412" s="28"/>
      <c r="AU412" s="28"/>
      <c r="AV412" s="28"/>
      <c r="AW412" s="28"/>
      <c r="AX412" s="28"/>
      <c r="AY412" s="28"/>
      <c r="AZ412" s="28"/>
      <c r="BA412" s="28"/>
      <c r="BB412" s="28"/>
      <c r="BC412" s="28"/>
    </row>
    <row r="413" ht="11.25" customHeight="1">
      <c r="A413" s="557"/>
      <c r="B413" s="558"/>
      <c r="C413" s="558"/>
      <c r="D413" s="360"/>
      <c r="E413" s="31"/>
      <c r="F413" s="10"/>
      <c r="G413" s="360"/>
      <c r="H413" s="360"/>
      <c r="I413" s="360"/>
      <c r="J413" s="360"/>
      <c r="K413" s="360"/>
      <c r="L413" s="558"/>
      <c r="M413" s="558"/>
      <c r="N413" s="558"/>
      <c r="O413" s="784"/>
      <c r="P413" s="785"/>
      <c r="Q413" s="785"/>
      <c r="R413" s="560"/>
      <c r="S413" s="560"/>
      <c r="T413" s="28"/>
      <c r="U413" s="28"/>
      <c r="V413" s="28"/>
      <c r="W413" s="558"/>
      <c r="X413" s="558"/>
      <c r="Y413" s="558"/>
      <c r="Z413" s="561"/>
      <c r="AA413" s="28"/>
      <c r="AB413" s="360"/>
      <c r="AC413" s="360"/>
      <c r="AD413" s="31"/>
      <c r="AE413" s="31"/>
      <c r="AF413" s="31"/>
      <c r="AG413" s="31"/>
      <c r="AH413" s="28"/>
      <c r="AI413" s="360"/>
      <c r="AJ413" s="28"/>
      <c r="AK413" s="28"/>
      <c r="AL413" s="28"/>
      <c r="AM413" s="28"/>
      <c r="AN413" s="28"/>
      <c r="AO413" s="28"/>
      <c r="AP413" s="28"/>
      <c r="AQ413" s="28"/>
      <c r="AR413" s="28"/>
      <c r="AS413" s="28"/>
      <c r="AT413" s="28"/>
      <c r="AU413" s="28"/>
      <c r="AV413" s="28"/>
      <c r="AW413" s="28"/>
      <c r="AX413" s="28"/>
      <c r="AY413" s="28"/>
      <c r="AZ413" s="28"/>
      <c r="BA413" s="28"/>
      <c r="BB413" s="28"/>
      <c r="BC413" s="28"/>
    </row>
    <row r="414" ht="11.25" customHeight="1">
      <c r="A414" s="557"/>
      <c r="B414" s="558"/>
      <c r="C414" s="558"/>
      <c r="D414" s="360"/>
      <c r="E414" s="31"/>
      <c r="F414" s="10"/>
      <c r="G414" s="360"/>
      <c r="H414" s="360"/>
      <c r="I414" s="360"/>
      <c r="J414" s="360"/>
      <c r="K414" s="360"/>
      <c r="L414" s="558"/>
      <c r="M414" s="558"/>
      <c r="N414" s="558"/>
      <c r="O414" s="784"/>
      <c r="P414" s="785"/>
      <c r="Q414" s="785"/>
      <c r="R414" s="560"/>
      <c r="S414" s="560"/>
      <c r="T414" s="28"/>
      <c r="U414" s="28"/>
      <c r="V414" s="28"/>
      <c r="W414" s="558"/>
      <c r="X414" s="558"/>
      <c r="Y414" s="558"/>
      <c r="Z414" s="561"/>
      <c r="AA414" s="28"/>
      <c r="AB414" s="360"/>
      <c r="AC414" s="360"/>
      <c r="AD414" s="31"/>
      <c r="AE414" s="31"/>
      <c r="AF414" s="31"/>
      <c r="AG414" s="31"/>
      <c r="AH414" s="28"/>
      <c r="AI414" s="360"/>
      <c r="AJ414" s="28"/>
      <c r="AK414" s="28"/>
      <c r="AL414" s="28"/>
      <c r="AM414" s="28"/>
      <c r="AN414" s="28"/>
      <c r="AO414" s="28"/>
      <c r="AP414" s="28"/>
      <c r="AQ414" s="28"/>
      <c r="AR414" s="28"/>
      <c r="AS414" s="28"/>
      <c r="AT414" s="28"/>
      <c r="AU414" s="28"/>
      <c r="AV414" s="28"/>
      <c r="AW414" s="28"/>
      <c r="AX414" s="28"/>
      <c r="AY414" s="28"/>
      <c r="AZ414" s="28"/>
      <c r="BA414" s="28"/>
      <c r="BB414" s="28"/>
      <c r="BC414" s="28"/>
    </row>
    <row r="415" ht="11.25" customHeight="1">
      <c r="A415" s="557"/>
      <c r="B415" s="558"/>
      <c r="C415" s="558"/>
      <c r="D415" s="360"/>
      <c r="E415" s="31"/>
      <c r="F415" s="10"/>
      <c r="G415" s="360"/>
      <c r="H415" s="360"/>
      <c r="I415" s="360"/>
      <c r="J415" s="360"/>
      <c r="K415" s="360"/>
      <c r="L415" s="558"/>
      <c r="M415" s="558"/>
      <c r="N415" s="558"/>
      <c r="O415" s="784"/>
      <c r="P415" s="785"/>
      <c r="Q415" s="785"/>
      <c r="R415" s="560"/>
      <c r="S415" s="560"/>
      <c r="T415" s="28"/>
      <c r="U415" s="28"/>
      <c r="V415" s="28"/>
      <c r="W415" s="558"/>
      <c r="X415" s="558"/>
      <c r="Y415" s="558"/>
      <c r="Z415" s="561"/>
      <c r="AA415" s="28"/>
      <c r="AB415" s="360"/>
      <c r="AC415" s="360"/>
      <c r="AD415" s="31"/>
      <c r="AE415" s="31"/>
      <c r="AF415" s="31"/>
      <c r="AG415" s="31"/>
      <c r="AH415" s="28"/>
      <c r="AI415" s="360"/>
      <c r="AJ415" s="28"/>
      <c r="AK415" s="28"/>
      <c r="AL415" s="28"/>
      <c r="AM415" s="28"/>
      <c r="AN415" s="28"/>
      <c r="AO415" s="28"/>
      <c r="AP415" s="28"/>
      <c r="AQ415" s="28"/>
      <c r="AR415" s="28"/>
      <c r="AS415" s="28"/>
      <c r="AT415" s="28"/>
      <c r="AU415" s="28"/>
      <c r="AV415" s="28"/>
      <c r="AW415" s="28"/>
      <c r="AX415" s="28"/>
      <c r="AY415" s="28"/>
      <c r="AZ415" s="28"/>
      <c r="BA415" s="28"/>
      <c r="BB415" s="28"/>
      <c r="BC415" s="28"/>
    </row>
    <row r="416" ht="11.25" customHeight="1">
      <c r="A416" s="557"/>
      <c r="B416" s="558"/>
      <c r="C416" s="558"/>
      <c r="D416" s="360"/>
      <c r="E416" s="31"/>
      <c r="F416" s="10"/>
      <c r="G416" s="360"/>
      <c r="H416" s="360"/>
      <c r="I416" s="360"/>
      <c r="J416" s="360"/>
      <c r="K416" s="360"/>
      <c r="L416" s="558"/>
      <c r="M416" s="558"/>
      <c r="N416" s="558"/>
      <c r="O416" s="784"/>
      <c r="P416" s="785"/>
      <c r="Q416" s="785"/>
      <c r="R416" s="560"/>
      <c r="S416" s="560"/>
      <c r="T416" s="28"/>
      <c r="U416" s="28"/>
      <c r="V416" s="28"/>
      <c r="W416" s="558"/>
      <c r="X416" s="558"/>
      <c r="Y416" s="558"/>
      <c r="Z416" s="561"/>
      <c r="AA416" s="28"/>
      <c r="AB416" s="360"/>
      <c r="AC416" s="360"/>
      <c r="AD416" s="31"/>
      <c r="AE416" s="31"/>
      <c r="AF416" s="31"/>
      <c r="AG416" s="31"/>
      <c r="AH416" s="28"/>
      <c r="AI416" s="360"/>
      <c r="AJ416" s="28"/>
      <c r="AK416" s="28"/>
      <c r="AL416" s="28"/>
      <c r="AM416" s="28"/>
      <c r="AN416" s="28"/>
      <c r="AO416" s="28"/>
      <c r="AP416" s="28"/>
      <c r="AQ416" s="28"/>
      <c r="AR416" s="28"/>
      <c r="AS416" s="28"/>
      <c r="AT416" s="28"/>
      <c r="AU416" s="28"/>
      <c r="AV416" s="28"/>
      <c r="AW416" s="28"/>
      <c r="AX416" s="28"/>
      <c r="AY416" s="28"/>
      <c r="AZ416" s="28"/>
      <c r="BA416" s="28"/>
      <c r="BB416" s="28"/>
      <c r="BC416" s="28"/>
    </row>
    <row r="417" ht="11.25" customHeight="1">
      <c r="A417" s="557"/>
      <c r="B417" s="558"/>
      <c r="C417" s="558"/>
      <c r="D417" s="360"/>
      <c r="E417" s="31"/>
      <c r="F417" s="10"/>
      <c r="G417" s="360"/>
      <c r="H417" s="360"/>
      <c r="I417" s="360"/>
      <c r="J417" s="360"/>
      <c r="K417" s="360"/>
      <c r="L417" s="558"/>
      <c r="M417" s="558"/>
      <c r="N417" s="558"/>
      <c r="O417" s="784"/>
      <c r="P417" s="785"/>
      <c r="Q417" s="785"/>
      <c r="R417" s="560"/>
      <c r="S417" s="560"/>
      <c r="T417" s="28"/>
      <c r="U417" s="28"/>
      <c r="V417" s="28"/>
      <c r="W417" s="558"/>
      <c r="X417" s="558"/>
      <c r="Y417" s="558"/>
      <c r="Z417" s="561"/>
      <c r="AA417" s="28"/>
      <c r="AB417" s="360"/>
      <c r="AC417" s="360"/>
      <c r="AD417" s="31"/>
      <c r="AE417" s="31"/>
      <c r="AF417" s="31"/>
      <c r="AG417" s="31"/>
      <c r="AH417" s="28"/>
      <c r="AI417" s="360"/>
      <c r="AJ417" s="28"/>
      <c r="AK417" s="28"/>
      <c r="AL417" s="28"/>
      <c r="AM417" s="28"/>
      <c r="AN417" s="28"/>
      <c r="AO417" s="28"/>
      <c r="AP417" s="28"/>
      <c r="AQ417" s="28"/>
      <c r="AR417" s="28"/>
      <c r="AS417" s="28"/>
      <c r="AT417" s="28"/>
      <c r="AU417" s="28"/>
      <c r="AV417" s="28"/>
      <c r="AW417" s="28"/>
      <c r="AX417" s="28"/>
      <c r="AY417" s="28"/>
      <c r="AZ417" s="28"/>
      <c r="BA417" s="28"/>
      <c r="BB417" s="28"/>
      <c r="BC417" s="28"/>
    </row>
    <row r="418" ht="11.25" customHeight="1">
      <c r="A418" s="557"/>
      <c r="B418" s="558"/>
      <c r="C418" s="558"/>
      <c r="D418" s="360"/>
      <c r="E418" s="31"/>
      <c r="F418" s="10"/>
      <c r="G418" s="360"/>
      <c r="H418" s="360"/>
      <c r="I418" s="360"/>
      <c r="J418" s="360"/>
      <c r="K418" s="360"/>
      <c r="L418" s="558"/>
      <c r="M418" s="558"/>
      <c r="N418" s="558"/>
      <c r="O418" s="784"/>
      <c r="P418" s="785"/>
      <c r="Q418" s="785"/>
      <c r="R418" s="560"/>
      <c r="S418" s="560"/>
      <c r="T418" s="28"/>
      <c r="U418" s="28"/>
      <c r="V418" s="28"/>
      <c r="W418" s="558"/>
      <c r="X418" s="558"/>
      <c r="Y418" s="558"/>
      <c r="Z418" s="561"/>
      <c r="AA418" s="28"/>
      <c r="AB418" s="360"/>
      <c r="AC418" s="360"/>
      <c r="AD418" s="31"/>
      <c r="AE418" s="31"/>
      <c r="AF418" s="31"/>
      <c r="AG418" s="31"/>
      <c r="AH418" s="28"/>
      <c r="AI418" s="360"/>
      <c r="AJ418" s="28"/>
      <c r="AK418" s="28"/>
      <c r="AL418" s="28"/>
      <c r="AM418" s="28"/>
      <c r="AN418" s="28"/>
      <c r="AO418" s="28"/>
      <c r="AP418" s="28"/>
      <c r="AQ418" s="28"/>
      <c r="AR418" s="28"/>
      <c r="AS418" s="28"/>
      <c r="AT418" s="28"/>
      <c r="AU418" s="28"/>
      <c r="AV418" s="28"/>
      <c r="AW418" s="28"/>
      <c r="AX418" s="28"/>
      <c r="AY418" s="28"/>
      <c r="AZ418" s="28"/>
      <c r="BA418" s="28"/>
      <c r="BB418" s="28"/>
      <c r="BC418" s="28"/>
    </row>
    <row r="419" ht="11.25" customHeight="1">
      <c r="A419" s="557"/>
      <c r="B419" s="558"/>
      <c r="C419" s="558"/>
      <c r="D419" s="360"/>
      <c r="E419" s="31"/>
      <c r="F419" s="10"/>
      <c r="G419" s="360"/>
      <c r="H419" s="360"/>
      <c r="I419" s="360"/>
      <c r="J419" s="360"/>
      <c r="K419" s="360"/>
      <c r="L419" s="558"/>
      <c r="M419" s="558"/>
      <c r="N419" s="558"/>
      <c r="O419" s="784"/>
      <c r="P419" s="785"/>
      <c r="Q419" s="785"/>
      <c r="R419" s="560"/>
      <c r="S419" s="560"/>
      <c r="T419" s="28"/>
      <c r="U419" s="28"/>
      <c r="V419" s="28"/>
      <c r="W419" s="558"/>
      <c r="X419" s="558"/>
      <c r="Y419" s="558"/>
      <c r="Z419" s="561"/>
      <c r="AA419" s="28"/>
      <c r="AB419" s="360"/>
      <c r="AC419" s="360"/>
      <c r="AD419" s="31"/>
      <c r="AE419" s="31"/>
      <c r="AF419" s="31"/>
      <c r="AG419" s="31"/>
      <c r="AH419" s="28"/>
      <c r="AI419" s="360"/>
      <c r="AJ419" s="28"/>
      <c r="AK419" s="28"/>
      <c r="AL419" s="28"/>
      <c r="AM419" s="28"/>
      <c r="AN419" s="28"/>
      <c r="AO419" s="28"/>
      <c r="AP419" s="28"/>
      <c r="AQ419" s="28"/>
      <c r="AR419" s="28"/>
      <c r="AS419" s="28"/>
      <c r="AT419" s="28"/>
      <c r="AU419" s="28"/>
      <c r="AV419" s="28"/>
      <c r="AW419" s="28"/>
      <c r="AX419" s="28"/>
      <c r="AY419" s="28"/>
      <c r="AZ419" s="28"/>
      <c r="BA419" s="28"/>
      <c r="BB419" s="28"/>
      <c r="BC419" s="28"/>
    </row>
    <row r="420" ht="11.25" customHeight="1">
      <c r="A420" s="557"/>
      <c r="B420" s="558"/>
      <c r="C420" s="558"/>
      <c r="D420" s="360"/>
      <c r="E420" s="31"/>
      <c r="F420" s="10"/>
      <c r="G420" s="360"/>
      <c r="H420" s="360"/>
      <c r="I420" s="360"/>
      <c r="J420" s="360"/>
      <c r="K420" s="360"/>
      <c r="L420" s="558"/>
      <c r="M420" s="558"/>
      <c r="N420" s="558"/>
      <c r="O420" s="784"/>
      <c r="P420" s="785"/>
      <c r="Q420" s="785"/>
      <c r="R420" s="560"/>
      <c r="S420" s="560"/>
      <c r="T420" s="28"/>
      <c r="U420" s="28"/>
      <c r="V420" s="28"/>
      <c r="W420" s="558"/>
      <c r="X420" s="558"/>
      <c r="Y420" s="558"/>
      <c r="Z420" s="561"/>
      <c r="AA420" s="28"/>
      <c r="AB420" s="360"/>
      <c r="AC420" s="360"/>
      <c r="AD420" s="31"/>
      <c r="AE420" s="31"/>
      <c r="AF420" s="31"/>
      <c r="AG420" s="31"/>
      <c r="AH420" s="28"/>
      <c r="AI420" s="360"/>
      <c r="AJ420" s="28"/>
      <c r="AK420" s="28"/>
      <c r="AL420" s="28"/>
      <c r="AM420" s="28"/>
      <c r="AN420" s="28"/>
      <c r="AO420" s="28"/>
      <c r="AP420" s="28"/>
      <c r="AQ420" s="28"/>
      <c r="AR420" s="28"/>
      <c r="AS420" s="28"/>
      <c r="AT420" s="28"/>
      <c r="AU420" s="28"/>
      <c r="AV420" s="28"/>
      <c r="AW420" s="28"/>
      <c r="AX420" s="28"/>
      <c r="AY420" s="28"/>
      <c r="AZ420" s="28"/>
      <c r="BA420" s="28"/>
      <c r="BB420" s="28"/>
      <c r="BC420" s="28"/>
    </row>
    <row r="421" ht="11.25" customHeight="1">
      <c r="A421" s="557"/>
      <c r="B421" s="558"/>
      <c r="C421" s="558"/>
      <c r="D421" s="360"/>
      <c r="E421" s="31"/>
      <c r="F421" s="10"/>
      <c r="G421" s="360"/>
      <c r="H421" s="360"/>
      <c r="I421" s="360"/>
      <c r="J421" s="360"/>
      <c r="K421" s="360"/>
      <c r="L421" s="558"/>
      <c r="M421" s="558"/>
      <c r="N421" s="558"/>
      <c r="O421" s="784"/>
      <c r="P421" s="785"/>
      <c r="Q421" s="785"/>
      <c r="R421" s="560"/>
      <c r="S421" s="560"/>
      <c r="T421" s="28"/>
      <c r="U421" s="28"/>
      <c r="V421" s="28"/>
      <c r="W421" s="558"/>
      <c r="X421" s="558"/>
      <c r="Y421" s="558"/>
      <c r="Z421" s="561"/>
      <c r="AA421" s="28"/>
      <c r="AB421" s="360"/>
      <c r="AC421" s="360"/>
      <c r="AD421" s="31"/>
      <c r="AE421" s="31"/>
      <c r="AF421" s="31"/>
      <c r="AG421" s="31"/>
      <c r="AH421" s="28"/>
      <c r="AI421" s="360"/>
      <c r="AJ421" s="28"/>
      <c r="AK421" s="28"/>
      <c r="AL421" s="28"/>
      <c r="AM421" s="28"/>
      <c r="AN421" s="28"/>
      <c r="AO421" s="28"/>
      <c r="AP421" s="28"/>
      <c r="AQ421" s="28"/>
      <c r="AR421" s="28"/>
      <c r="AS421" s="28"/>
      <c r="AT421" s="28"/>
      <c r="AU421" s="28"/>
      <c r="AV421" s="28"/>
      <c r="AW421" s="28"/>
      <c r="AX421" s="28"/>
      <c r="AY421" s="28"/>
      <c r="AZ421" s="28"/>
      <c r="BA421" s="28"/>
      <c r="BB421" s="28"/>
      <c r="BC421" s="28"/>
    </row>
    <row r="422" ht="11.25" customHeight="1">
      <c r="A422" s="557"/>
      <c r="B422" s="558"/>
      <c r="C422" s="558"/>
      <c r="D422" s="360"/>
      <c r="E422" s="31"/>
      <c r="F422" s="10"/>
      <c r="G422" s="360"/>
      <c r="H422" s="360"/>
      <c r="I422" s="360"/>
      <c r="J422" s="360"/>
      <c r="K422" s="360"/>
      <c r="L422" s="558"/>
      <c r="M422" s="558"/>
      <c r="N422" s="558"/>
      <c r="O422" s="784"/>
      <c r="P422" s="785"/>
      <c r="Q422" s="785"/>
      <c r="R422" s="560"/>
      <c r="S422" s="560"/>
      <c r="T422" s="28"/>
      <c r="U422" s="28"/>
      <c r="V422" s="28"/>
      <c r="W422" s="558"/>
      <c r="X422" s="558"/>
      <c r="Y422" s="558"/>
      <c r="Z422" s="561"/>
      <c r="AA422" s="28"/>
      <c r="AB422" s="360"/>
      <c r="AC422" s="360"/>
      <c r="AD422" s="31"/>
      <c r="AE422" s="31"/>
      <c r="AF422" s="31"/>
      <c r="AG422" s="31"/>
      <c r="AH422" s="28"/>
      <c r="AI422" s="360"/>
      <c r="AJ422" s="28"/>
      <c r="AK422" s="28"/>
      <c r="AL422" s="28"/>
      <c r="AM422" s="28"/>
      <c r="AN422" s="28"/>
      <c r="AO422" s="28"/>
      <c r="AP422" s="28"/>
      <c r="AQ422" s="28"/>
      <c r="AR422" s="28"/>
      <c r="AS422" s="28"/>
      <c r="AT422" s="28"/>
      <c r="AU422" s="28"/>
      <c r="AV422" s="28"/>
      <c r="AW422" s="28"/>
      <c r="AX422" s="28"/>
      <c r="AY422" s="28"/>
      <c r="AZ422" s="28"/>
      <c r="BA422" s="28"/>
      <c r="BB422" s="28"/>
      <c r="BC422" s="28"/>
    </row>
    <row r="423" ht="11.25" customHeight="1">
      <c r="A423" s="557"/>
      <c r="B423" s="558"/>
      <c r="C423" s="558"/>
      <c r="D423" s="360"/>
      <c r="E423" s="31"/>
      <c r="F423" s="10"/>
      <c r="G423" s="360"/>
      <c r="H423" s="360"/>
      <c r="I423" s="360"/>
      <c r="J423" s="360"/>
      <c r="K423" s="360"/>
      <c r="L423" s="558"/>
      <c r="M423" s="558"/>
      <c r="N423" s="558"/>
      <c r="O423" s="784"/>
      <c r="P423" s="785"/>
      <c r="Q423" s="785"/>
      <c r="R423" s="560"/>
      <c r="S423" s="560"/>
      <c r="T423" s="28"/>
      <c r="U423" s="28"/>
      <c r="V423" s="28"/>
      <c r="W423" s="558"/>
      <c r="X423" s="558"/>
      <c r="Y423" s="558"/>
      <c r="Z423" s="561"/>
      <c r="AA423" s="28"/>
      <c r="AB423" s="360"/>
      <c r="AC423" s="360"/>
      <c r="AD423" s="31"/>
      <c r="AE423" s="31"/>
      <c r="AF423" s="31"/>
      <c r="AG423" s="31"/>
      <c r="AH423" s="28"/>
      <c r="AI423" s="360"/>
      <c r="AJ423" s="28"/>
      <c r="AK423" s="28"/>
      <c r="AL423" s="28"/>
      <c r="AM423" s="28"/>
      <c r="AN423" s="28"/>
      <c r="AO423" s="28"/>
      <c r="AP423" s="28"/>
      <c r="AQ423" s="28"/>
      <c r="AR423" s="28"/>
      <c r="AS423" s="28"/>
      <c r="AT423" s="28"/>
      <c r="AU423" s="28"/>
      <c r="AV423" s="28"/>
      <c r="AW423" s="28"/>
      <c r="AX423" s="28"/>
      <c r="AY423" s="28"/>
      <c r="AZ423" s="28"/>
      <c r="BA423" s="28"/>
      <c r="BB423" s="28"/>
      <c r="BC423" s="28"/>
    </row>
    <row r="424" ht="11.25" customHeight="1">
      <c r="A424" s="557"/>
      <c r="B424" s="558"/>
      <c r="C424" s="558"/>
      <c r="D424" s="360"/>
      <c r="E424" s="31"/>
      <c r="F424" s="10"/>
      <c r="G424" s="360"/>
      <c r="H424" s="360"/>
      <c r="I424" s="360"/>
      <c r="J424" s="360"/>
      <c r="K424" s="360"/>
      <c r="L424" s="558"/>
      <c r="M424" s="558"/>
      <c r="N424" s="558"/>
      <c r="O424" s="784"/>
      <c r="P424" s="785"/>
      <c r="Q424" s="785"/>
      <c r="R424" s="560"/>
      <c r="S424" s="560"/>
      <c r="T424" s="28"/>
      <c r="U424" s="28"/>
      <c r="V424" s="28"/>
      <c r="W424" s="558"/>
      <c r="X424" s="558"/>
      <c r="Y424" s="558"/>
      <c r="Z424" s="561"/>
      <c r="AA424" s="28"/>
      <c r="AB424" s="360"/>
      <c r="AC424" s="360"/>
      <c r="AD424" s="31"/>
      <c r="AE424" s="31"/>
      <c r="AF424" s="31"/>
      <c r="AG424" s="31"/>
      <c r="AH424" s="28"/>
      <c r="AI424" s="360"/>
      <c r="AJ424" s="28"/>
      <c r="AK424" s="28"/>
      <c r="AL424" s="28"/>
      <c r="AM424" s="28"/>
      <c r="AN424" s="28"/>
      <c r="AO424" s="28"/>
      <c r="AP424" s="28"/>
      <c r="AQ424" s="28"/>
      <c r="AR424" s="28"/>
      <c r="AS424" s="28"/>
      <c r="AT424" s="28"/>
      <c r="AU424" s="28"/>
      <c r="AV424" s="28"/>
      <c r="AW424" s="28"/>
      <c r="AX424" s="28"/>
      <c r="AY424" s="28"/>
      <c r="AZ424" s="28"/>
      <c r="BA424" s="28"/>
      <c r="BB424" s="28"/>
      <c r="BC424" s="28"/>
    </row>
    <row r="425" ht="11.25" customHeight="1">
      <c r="A425" s="557"/>
      <c r="B425" s="558"/>
      <c r="C425" s="558"/>
      <c r="D425" s="360"/>
      <c r="E425" s="31"/>
      <c r="F425" s="10"/>
      <c r="G425" s="360"/>
      <c r="H425" s="360"/>
      <c r="I425" s="360"/>
      <c r="J425" s="360"/>
      <c r="K425" s="360"/>
      <c r="L425" s="558"/>
      <c r="M425" s="558"/>
      <c r="N425" s="558"/>
      <c r="O425" s="784"/>
      <c r="P425" s="785"/>
      <c r="Q425" s="785"/>
      <c r="R425" s="560"/>
      <c r="S425" s="560"/>
      <c r="T425" s="28"/>
      <c r="U425" s="28"/>
      <c r="V425" s="28"/>
      <c r="W425" s="558"/>
      <c r="X425" s="558"/>
      <c r="Y425" s="558"/>
      <c r="Z425" s="561"/>
      <c r="AA425" s="28"/>
      <c r="AB425" s="360"/>
      <c r="AC425" s="360"/>
      <c r="AD425" s="31"/>
      <c r="AE425" s="31"/>
      <c r="AF425" s="31"/>
      <c r="AG425" s="31"/>
      <c r="AH425" s="28"/>
      <c r="AI425" s="360"/>
      <c r="AJ425" s="28"/>
      <c r="AK425" s="28"/>
      <c r="AL425" s="28"/>
      <c r="AM425" s="28"/>
      <c r="AN425" s="28"/>
      <c r="AO425" s="28"/>
      <c r="AP425" s="28"/>
      <c r="AQ425" s="28"/>
      <c r="AR425" s="28"/>
      <c r="AS425" s="28"/>
      <c r="AT425" s="28"/>
      <c r="AU425" s="28"/>
      <c r="AV425" s="28"/>
      <c r="AW425" s="28"/>
      <c r="AX425" s="28"/>
      <c r="AY425" s="28"/>
      <c r="AZ425" s="28"/>
      <c r="BA425" s="28"/>
      <c r="BB425" s="28"/>
      <c r="BC425" s="28"/>
    </row>
    <row r="426" ht="11.25" customHeight="1">
      <c r="A426" s="557"/>
      <c r="B426" s="558"/>
      <c r="C426" s="558"/>
      <c r="D426" s="360"/>
      <c r="E426" s="31"/>
      <c r="F426" s="10"/>
      <c r="G426" s="360"/>
      <c r="H426" s="360"/>
      <c r="I426" s="360"/>
      <c r="J426" s="360"/>
      <c r="K426" s="360"/>
      <c r="L426" s="558"/>
      <c r="M426" s="558"/>
      <c r="N426" s="558"/>
      <c r="O426" s="784"/>
      <c r="P426" s="785"/>
      <c r="Q426" s="785"/>
      <c r="R426" s="560"/>
      <c r="S426" s="560"/>
      <c r="T426" s="28"/>
      <c r="U426" s="28"/>
      <c r="V426" s="28"/>
      <c r="W426" s="558"/>
      <c r="X426" s="558"/>
      <c r="Y426" s="558"/>
      <c r="Z426" s="561"/>
      <c r="AA426" s="28"/>
      <c r="AB426" s="360"/>
      <c r="AC426" s="360"/>
      <c r="AD426" s="31"/>
      <c r="AE426" s="31"/>
      <c r="AF426" s="31"/>
      <c r="AG426" s="31"/>
      <c r="AH426" s="28"/>
      <c r="AI426" s="360"/>
      <c r="AJ426" s="28"/>
      <c r="AK426" s="28"/>
      <c r="AL426" s="28"/>
      <c r="AM426" s="28"/>
      <c r="AN426" s="28"/>
      <c r="AO426" s="28"/>
      <c r="AP426" s="28"/>
      <c r="AQ426" s="28"/>
      <c r="AR426" s="28"/>
      <c r="AS426" s="28"/>
      <c r="AT426" s="28"/>
      <c r="AU426" s="28"/>
      <c r="AV426" s="28"/>
      <c r="AW426" s="28"/>
      <c r="AX426" s="28"/>
      <c r="AY426" s="28"/>
      <c r="AZ426" s="28"/>
      <c r="BA426" s="28"/>
      <c r="BB426" s="28"/>
      <c r="BC426" s="28"/>
    </row>
    <row r="427" ht="11.25" customHeight="1">
      <c r="A427" s="557"/>
      <c r="B427" s="558"/>
      <c r="C427" s="558"/>
      <c r="D427" s="360"/>
      <c r="E427" s="31"/>
      <c r="F427" s="10"/>
      <c r="G427" s="360"/>
      <c r="H427" s="360"/>
      <c r="I427" s="360"/>
      <c r="J427" s="360"/>
      <c r="K427" s="360"/>
      <c r="L427" s="558"/>
      <c r="M427" s="558"/>
      <c r="N427" s="558"/>
      <c r="O427" s="784"/>
      <c r="P427" s="785"/>
      <c r="Q427" s="785"/>
      <c r="R427" s="560"/>
      <c r="S427" s="560"/>
      <c r="T427" s="28"/>
      <c r="U427" s="28"/>
      <c r="V427" s="28"/>
      <c r="W427" s="558"/>
      <c r="X427" s="558"/>
      <c r="Y427" s="558"/>
      <c r="Z427" s="561"/>
      <c r="AA427" s="28"/>
      <c r="AB427" s="360"/>
      <c r="AC427" s="360"/>
      <c r="AD427" s="31"/>
      <c r="AE427" s="31"/>
      <c r="AF427" s="31"/>
      <c r="AG427" s="31"/>
      <c r="AH427" s="28"/>
      <c r="AI427" s="360"/>
      <c r="AJ427" s="28"/>
      <c r="AK427" s="28"/>
      <c r="AL427" s="28"/>
      <c r="AM427" s="28"/>
      <c r="AN427" s="28"/>
      <c r="AO427" s="28"/>
      <c r="AP427" s="28"/>
      <c r="AQ427" s="28"/>
      <c r="AR427" s="28"/>
      <c r="AS427" s="28"/>
      <c r="AT427" s="28"/>
      <c r="AU427" s="28"/>
      <c r="AV427" s="28"/>
      <c r="AW427" s="28"/>
      <c r="AX427" s="28"/>
      <c r="AY427" s="28"/>
      <c r="AZ427" s="28"/>
      <c r="BA427" s="28"/>
      <c r="BB427" s="28"/>
      <c r="BC427" s="28"/>
    </row>
    <row r="428" ht="11.25" customHeight="1">
      <c r="A428" s="557"/>
      <c r="B428" s="558"/>
      <c r="C428" s="558"/>
      <c r="D428" s="360"/>
      <c r="E428" s="31"/>
      <c r="F428" s="10"/>
      <c r="G428" s="360"/>
      <c r="H428" s="360"/>
      <c r="I428" s="360"/>
      <c r="J428" s="360"/>
      <c r="K428" s="360"/>
      <c r="L428" s="558"/>
      <c r="M428" s="558"/>
      <c r="N428" s="558"/>
      <c r="O428" s="784"/>
      <c r="P428" s="785"/>
      <c r="Q428" s="785"/>
      <c r="R428" s="560"/>
      <c r="S428" s="560"/>
      <c r="T428" s="28"/>
      <c r="U428" s="28"/>
      <c r="V428" s="28"/>
      <c r="W428" s="558"/>
      <c r="X428" s="558"/>
      <c r="Y428" s="558"/>
      <c r="Z428" s="561"/>
      <c r="AA428" s="28"/>
      <c r="AB428" s="360"/>
      <c r="AC428" s="360"/>
      <c r="AD428" s="31"/>
      <c r="AE428" s="31"/>
      <c r="AF428" s="31"/>
      <c r="AG428" s="31"/>
      <c r="AH428" s="28"/>
      <c r="AI428" s="360"/>
      <c r="AJ428" s="28"/>
      <c r="AK428" s="28"/>
      <c r="AL428" s="28"/>
      <c r="AM428" s="28"/>
      <c r="AN428" s="28"/>
      <c r="AO428" s="28"/>
      <c r="AP428" s="28"/>
      <c r="AQ428" s="28"/>
      <c r="AR428" s="28"/>
      <c r="AS428" s="28"/>
      <c r="AT428" s="28"/>
      <c r="AU428" s="28"/>
      <c r="AV428" s="28"/>
      <c r="AW428" s="28"/>
      <c r="AX428" s="28"/>
      <c r="AY428" s="28"/>
      <c r="AZ428" s="28"/>
      <c r="BA428" s="28"/>
      <c r="BB428" s="28"/>
      <c r="BC428" s="28"/>
    </row>
    <row r="429" ht="11.25" customHeight="1">
      <c r="A429" s="557"/>
      <c r="B429" s="558"/>
      <c r="C429" s="558"/>
      <c r="D429" s="360"/>
      <c r="E429" s="31"/>
      <c r="F429" s="10"/>
      <c r="G429" s="360"/>
      <c r="H429" s="360"/>
      <c r="I429" s="360"/>
      <c r="J429" s="360"/>
      <c r="K429" s="360"/>
      <c r="L429" s="558"/>
      <c r="M429" s="558"/>
      <c r="N429" s="558"/>
      <c r="O429" s="784"/>
      <c r="P429" s="785"/>
      <c r="Q429" s="785"/>
      <c r="R429" s="560"/>
      <c r="S429" s="560"/>
      <c r="T429" s="28"/>
      <c r="U429" s="28"/>
      <c r="V429" s="28"/>
      <c r="W429" s="558"/>
      <c r="X429" s="558"/>
      <c r="Y429" s="558"/>
      <c r="Z429" s="561"/>
      <c r="AA429" s="28"/>
      <c r="AB429" s="360"/>
      <c r="AC429" s="360"/>
      <c r="AD429" s="31"/>
      <c r="AE429" s="31"/>
      <c r="AF429" s="31"/>
      <c r="AG429" s="31"/>
      <c r="AH429" s="28"/>
      <c r="AI429" s="360"/>
      <c r="AJ429" s="28"/>
      <c r="AK429" s="28"/>
      <c r="AL429" s="28"/>
      <c r="AM429" s="28"/>
      <c r="AN429" s="28"/>
      <c r="AO429" s="28"/>
      <c r="AP429" s="28"/>
      <c r="AQ429" s="28"/>
      <c r="AR429" s="28"/>
      <c r="AS429" s="28"/>
      <c r="AT429" s="28"/>
      <c r="AU429" s="28"/>
      <c r="AV429" s="28"/>
      <c r="AW429" s="28"/>
      <c r="AX429" s="28"/>
      <c r="AY429" s="28"/>
      <c r="AZ429" s="28"/>
      <c r="BA429" s="28"/>
      <c r="BB429" s="28"/>
      <c r="BC429" s="28"/>
    </row>
    <row r="430" ht="11.25" customHeight="1">
      <c r="A430" s="557"/>
      <c r="B430" s="558"/>
      <c r="C430" s="558"/>
      <c r="D430" s="360"/>
      <c r="E430" s="31"/>
      <c r="F430" s="10"/>
      <c r="G430" s="360"/>
      <c r="H430" s="360"/>
      <c r="I430" s="360"/>
      <c r="J430" s="360"/>
      <c r="K430" s="360"/>
      <c r="L430" s="558"/>
      <c r="M430" s="558"/>
      <c r="N430" s="558"/>
      <c r="O430" s="784"/>
      <c r="P430" s="785"/>
      <c r="Q430" s="785"/>
      <c r="R430" s="560"/>
      <c r="S430" s="560"/>
      <c r="T430" s="28"/>
      <c r="U430" s="28"/>
      <c r="V430" s="28"/>
      <c r="W430" s="558"/>
      <c r="X430" s="558"/>
      <c r="Y430" s="558"/>
      <c r="Z430" s="561"/>
      <c r="AA430" s="28"/>
      <c r="AB430" s="360"/>
      <c r="AC430" s="360"/>
      <c r="AD430" s="31"/>
      <c r="AE430" s="31"/>
      <c r="AF430" s="31"/>
      <c r="AG430" s="31"/>
      <c r="AH430" s="28"/>
      <c r="AI430" s="360"/>
      <c r="AJ430" s="28"/>
      <c r="AK430" s="28"/>
      <c r="AL430" s="28"/>
      <c r="AM430" s="28"/>
      <c r="AN430" s="28"/>
      <c r="AO430" s="28"/>
      <c r="AP430" s="28"/>
      <c r="AQ430" s="28"/>
      <c r="AR430" s="28"/>
      <c r="AS430" s="28"/>
      <c r="AT430" s="28"/>
      <c r="AU430" s="28"/>
      <c r="AV430" s="28"/>
      <c r="AW430" s="28"/>
      <c r="AX430" s="28"/>
      <c r="AY430" s="28"/>
      <c r="AZ430" s="28"/>
      <c r="BA430" s="28"/>
      <c r="BB430" s="28"/>
      <c r="BC430" s="28"/>
    </row>
    <row r="431" ht="11.25" customHeight="1">
      <c r="A431" s="557"/>
      <c r="B431" s="558"/>
      <c r="C431" s="558"/>
      <c r="D431" s="360"/>
      <c r="E431" s="31"/>
      <c r="F431" s="10"/>
      <c r="G431" s="360"/>
      <c r="H431" s="360"/>
      <c r="I431" s="360"/>
      <c r="J431" s="360"/>
      <c r="K431" s="360"/>
      <c r="L431" s="558"/>
      <c r="M431" s="558"/>
      <c r="N431" s="558"/>
      <c r="O431" s="784"/>
      <c r="P431" s="785"/>
      <c r="Q431" s="785"/>
      <c r="R431" s="560"/>
      <c r="S431" s="560"/>
      <c r="T431" s="28"/>
      <c r="U431" s="28"/>
      <c r="V431" s="28"/>
      <c r="W431" s="558"/>
      <c r="X431" s="558"/>
      <c r="Y431" s="558"/>
      <c r="Z431" s="561"/>
      <c r="AA431" s="28"/>
      <c r="AB431" s="360"/>
      <c r="AC431" s="360"/>
      <c r="AD431" s="31"/>
      <c r="AE431" s="31"/>
      <c r="AF431" s="31"/>
      <c r="AG431" s="31"/>
      <c r="AH431" s="28"/>
      <c r="AI431" s="360"/>
      <c r="AJ431" s="28"/>
      <c r="AK431" s="28"/>
      <c r="AL431" s="28"/>
      <c r="AM431" s="28"/>
      <c r="AN431" s="28"/>
      <c r="AO431" s="28"/>
      <c r="AP431" s="28"/>
      <c r="AQ431" s="28"/>
      <c r="AR431" s="28"/>
      <c r="AS431" s="28"/>
      <c r="AT431" s="28"/>
      <c r="AU431" s="28"/>
      <c r="AV431" s="28"/>
      <c r="AW431" s="28"/>
      <c r="AX431" s="28"/>
      <c r="AY431" s="28"/>
      <c r="AZ431" s="28"/>
      <c r="BA431" s="28"/>
      <c r="BB431" s="28"/>
      <c r="BC431" s="28"/>
    </row>
    <row r="432" ht="11.25" customHeight="1">
      <c r="A432" s="557"/>
      <c r="B432" s="558"/>
      <c r="C432" s="558"/>
      <c r="D432" s="360"/>
      <c r="E432" s="31"/>
      <c r="F432" s="10"/>
      <c r="G432" s="360"/>
      <c r="H432" s="360"/>
      <c r="I432" s="360"/>
      <c r="J432" s="360"/>
      <c r="K432" s="360"/>
      <c r="L432" s="558"/>
      <c r="M432" s="558"/>
      <c r="N432" s="558"/>
      <c r="O432" s="784"/>
      <c r="P432" s="785"/>
      <c r="Q432" s="785"/>
      <c r="R432" s="560"/>
      <c r="S432" s="560"/>
      <c r="T432" s="28"/>
      <c r="U432" s="28"/>
      <c r="V432" s="28"/>
      <c r="W432" s="558"/>
      <c r="X432" s="558"/>
      <c r="Y432" s="558"/>
      <c r="Z432" s="561"/>
      <c r="AA432" s="28"/>
      <c r="AB432" s="360"/>
      <c r="AC432" s="360"/>
      <c r="AD432" s="31"/>
      <c r="AE432" s="31"/>
      <c r="AF432" s="31"/>
      <c r="AG432" s="31"/>
      <c r="AH432" s="28"/>
      <c r="AI432" s="360"/>
      <c r="AJ432" s="28"/>
      <c r="AK432" s="28"/>
      <c r="AL432" s="28"/>
      <c r="AM432" s="28"/>
      <c r="AN432" s="28"/>
      <c r="AO432" s="28"/>
      <c r="AP432" s="28"/>
      <c r="AQ432" s="28"/>
      <c r="AR432" s="28"/>
      <c r="AS432" s="28"/>
      <c r="AT432" s="28"/>
      <c r="AU432" s="28"/>
      <c r="AV432" s="28"/>
      <c r="AW432" s="28"/>
      <c r="AX432" s="28"/>
      <c r="AY432" s="28"/>
      <c r="AZ432" s="28"/>
      <c r="BA432" s="28"/>
      <c r="BB432" s="28"/>
      <c r="BC432" s="28"/>
    </row>
    <row r="433" ht="11.25" customHeight="1">
      <c r="A433" s="557"/>
      <c r="B433" s="558"/>
      <c r="C433" s="558"/>
      <c r="D433" s="360"/>
      <c r="E433" s="31"/>
      <c r="F433" s="10"/>
      <c r="G433" s="360"/>
      <c r="H433" s="360"/>
      <c r="I433" s="360"/>
      <c r="J433" s="360"/>
      <c r="K433" s="360"/>
      <c r="L433" s="558"/>
      <c r="M433" s="558"/>
      <c r="N433" s="558"/>
      <c r="O433" s="784"/>
      <c r="P433" s="785"/>
      <c r="Q433" s="785"/>
      <c r="R433" s="560"/>
      <c r="S433" s="560"/>
      <c r="T433" s="28"/>
      <c r="U433" s="28"/>
      <c r="V433" s="28"/>
      <c r="W433" s="558"/>
      <c r="X433" s="558"/>
      <c r="Y433" s="558"/>
      <c r="Z433" s="561"/>
      <c r="AA433" s="28"/>
      <c r="AB433" s="360"/>
      <c r="AC433" s="360"/>
      <c r="AD433" s="31"/>
      <c r="AE433" s="31"/>
      <c r="AF433" s="31"/>
      <c r="AG433" s="31"/>
      <c r="AH433" s="28"/>
      <c r="AI433" s="360"/>
      <c r="AJ433" s="28"/>
      <c r="AK433" s="28"/>
      <c r="AL433" s="28"/>
      <c r="AM433" s="28"/>
      <c r="AN433" s="28"/>
      <c r="AO433" s="28"/>
      <c r="AP433" s="28"/>
      <c r="AQ433" s="28"/>
      <c r="AR433" s="28"/>
      <c r="AS433" s="28"/>
      <c r="AT433" s="28"/>
      <c r="AU433" s="28"/>
      <c r="AV433" s="28"/>
      <c r="AW433" s="28"/>
      <c r="AX433" s="28"/>
      <c r="AY433" s="28"/>
      <c r="AZ433" s="28"/>
      <c r="BA433" s="28"/>
      <c r="BB433" s="28"/>
      <c r="BC433" s="28"/>
    </row>
    <row r="434" ht="11.25" customHeight="1">
      <c r="A434" s="557"/>
      <c r="B434" s="558"/>
      <c r="C434" s="558"/>
      <c r="D434" s="360"/>
      <c r="E434" s="31"/>
      <c r="F434" s="10"/>
      <c r="G434" s="360"/>
      <c r="H434" s="360"/>
      <c r="I434" s="360"/>
      <c r="J434" s="360"/>
      <c r="K434" s="360"/>
      <c r="L434" s="558"/>
      <c r="M434" s="558"/>
      <c r="N434" s="558"/>
      <c r="O434" s="784"/>
      <c r="P434" s="785"/>
      <c r="Q434" s="785"/>
      <c r="R434" s="560"/>
      <c r="S434" s="560"/>
      <c r="T434" s="28"/>
      <c r="U434" s="28"/>
      <c r="V434" s="28"/>
      <c r="W434" s="558"/>
      <c r="X434" s="558"/>
      <c r="Y434" s="558"/>
      <c r="Z434" s="561"/>
      <c r="AA434" s="28"/>
      <c r="AB434" s="360"/>
      <c r="AC434" s="360"/>
      <c r="AD434" s="31"/>
      <c r="AE434" s="31"/>
      <c r="AF434" s="31"/>
      <c r="AG434" s="31"/>
      <c r="AH434" s="28"/>
      <c r="AI434" s="360"/>
      <c r="AJ434" s="28"/>
      <c r="AK434" s="28"/>
      <c r="AL434" s="28"/>
      <c r="AM434" s="28"/>
      <c r="AN434" s="28"/>
      <c r="AO434" s="28"/>
      <c r="AP434" s="28"/>
      <c r="AQ434" s="28"/>
      <c r="AR434" s="28"/>
      <c r="AS434" s="28"/>
      <c r="AT434" s="28"/>
      <c r="AU434" s="28"/>
      <c r="AV434" s="28"/>
      <c r="AW434" s="28"/>
      <c r="AX434" s="28"/>
      <c r="AY434" s="28"/>
      <c r="AZ434" s="28"/>
      <c r="BA434" s="28"/>
      <c r="BB434" s="28"/>
      <c r="BC434" s="28"/>
    </row>
    <row r="435" ht="11.25" customHeight="1">
      <c r="A435" s="557"/>
      <c r="B435" s="558"/>
      <c r="C435" s="558"/>
      <c r="D435" s="360"/>
      <c r="E435" s="31"/>
      <c r="F435" s="10"/>
      <c r="G435" s="360"/>
      <c r="H435" s="360"/>
      <c r="I435" s="360"/>
      <c r="J435" s="360"/>
      <c r="K435" s="360"/>
      <c r="L435" s="558"/>
      <c r="M435" s="558"/>
      <c r="N435" s="558"/>
      <c r="O435" s="784"/>
      <c r="P435" s="785"/>
      <c r="Q435" s="785"/>
      <c r="R435" s="560"/>
      <c r="S435" s="560"/>
      <c r="T435" s="28"/>
      <c r="U435" s="28"/>
      <c r="V435" s="28"/>
      <c r="W435" s="558"/>
      <c r="X435" s="558"/>
      <c r="Y435" s="558"/>
      <c r="Z435" s="561"/>
      <c r="AA435" s="28"/>
      <c r="AB435" s="360"/>
      <c r="AC435" s="360"/>
      <c r="AD435" s="31"/>
      <c r="AE435" s="31"/>
      <c r="AF435" s="31"/>
      <c r="AG435" s="31"/>
      <c r="AH435" s="28"/>
      <c r="AI435" s="360"/>
      <c r="AJ435" s="28"/>
      <c r="AK435" s="28"/>
      <c r="AL435" s="28"/>
      <c r="AM435" s="28"/>
      <c r="AN435" s="28"/>
      <c r="AO435" s="28"/>
      <c r="AP435" s="28"/>
      <c r="AQ435" s="28"/>
      <c r="AR435" s="28"/>
      <c r="AS435" s="28"/>
      <c r="AT435" s="28"/>
      <c r="AU435" s="28"/>
      <c r="AV435" s="28"/>
      <c r="AW435" s="28"/>
      <c r="AX435" s="28"/>
      <c r="AY435" s="28"/>
      <c r="AZ435" s="28"/>
      <c r="BA435" s="28"/>
      <c r="BB435" s="28"/>
      <c r="BC435" s="28"/>
    </row>
    <row r="436" ht="11.25" customHeight="1">
      <c r="A436" s="557"/>
      <c r="B436" s="558"/>
      <c r="C436" s="558"/>
      <c r="D436" s="360"/>
      <c r="E436" s="31"/>
      <c r="F436" s="10"/>
      <c r="G436" s="360"/>
      <c r="H436" s="360"/>
      <c r="I436" s="360"/>
      <c r="J436" s="360"/>
      <c r="K436" s="360"/>
      <c r="L436" s="558"/>
      <c r="M436" s="558"/>
      <c r="N436" s="558"/>
      <c r="O436" s="784"/>
      <c r="P436" s="785"/>
      <c r="Q436" s="785"/>
      <c r="R436" s="560"/>
      <c r="S436" s="560"/>
      <c r="T436" s="28"/>
      <c r="U436" s="28"/>
      <c r="V436" s="28"/>
      <c r="W436" s="558"/>
      <c r="X436" s="558"/>
      <c r="Y436" s="558"/>
      <c r="Z436" s="561"/>
      <c r="AA436" s="28"/>
      <c r="AB436" s="360"/>
      <c r="AC436" s="360"/>
      <c r="AD436" s="31"/>
      <c r="AE436" s="31"/>
      <c r="AF436" s="31"/>
      <c r="AG436" s="31"/>
      <c r="AH436" s="28"/>
      <c r="AI436" s="360"/>
      <c r="AJ436" s="28"/>
      <c r="AK436" s="28"/>
      <c r="AL436" s="28"/>
      <c r="AM436" s="28"/>
      <c r="AN436" s="28"/>
      <c r="AO436" s="28"/>
      <c r="AP436" s="28"/>
      <c r="AQ436" s="28"/>
      <c r="AR436" s="28"/>
      <c r="AS436" s="28"/>
      <c r="AT436" s="28"/>
      <c r="AU436" s="28"/>
      <c r="AV436" s="28"/>
      <c r="AW436" s="28"/>
      <c r="AX436" s="28"/>
      <c r="AY436" s="28"/>
      <c r="AZ436" s="28"/>
      <c r="BA436" s="28"/>
      <c r="BB436" s="28"/>
      <c r="BC436" s="28"/>
    </row>
    <row r="437" ht="11.25" customHeight="1">
      <c r="A437" s="557"/>
      <c r="B437" s="558"/>
      <c r="C437" s="558"/>
      <c r="D437" s="360"/>
      <c r="E437" s="31"/>
      <c r="F437" s="10"/>
      <c r="G437" s="360"/>
      <c r="H437" s="360"/>
      <c r="I437" s="360"/>
      <c r="J437" s="360"/>
      <c r="K437" s="360"/>
      <c r="L437" s="558"/>
      <c r="M437" s="558"/>
      <c r="N437" s="558"/>
      <c r="O437" s="784"/>
      <c r="P437" s="785"/>
      <c r="Q437" s="785"/>
      <c r="R437" s="560"/>
      <c r="S437" s="560"/>
      <c r="T437" s="28"/>
      <c r="U437" s="28"/>
      <c r="V437" s="28"/>
      <c r="W437" s="558"/>
      <c r="X437" s="558"/>
      <c r="Y437" s="558"/>
      <c r="Z437" s="561"/>
      <c r="AA437" s="28"/>
      <c r="AB437" s="360"/>
      <c r="AC437" s="360"/>
      <c r="AD437" s="31"/>
      <c r="AE437" s="31"/>
      <c r="AF437" s="31"/>
      <c r="AG437" s="31"/>
      <c r="AH437" s="28"/>
      <c r="AI437" s="360"/>
      <c r="AJ437" s="28"/>
      <c r="AK437" s="28"/>
      <c r="AL437" s="28"/>
      <c r="AM437" s="28"/>
      <c r="AN437" s="28"/>
      <c r="AO437" s="28"/>
      <c r="AP437" s="28"/>
      <c r="AQ437" s="28"/>
      <c r="AR437" s="28"/>
      <c r="AS437" s="28"/>
      <c r="AT437" s="28"/>
      <c r="AU437" s="28"/>
      <c r="AV437" s="28"/>
      <c r="AW437" s="28"/>
      <c r="AX437" s="28"/>
      <c r="AY437" s="28"/>
      <c r="AZ437" s="28"/>
      <c r="BA437" s="28"/>
      <c r="BB437" s="28"/>
      <c r="BC437" s="28"/>
    </row>
    <row r="438" ht="11.25" customHeight="1">
      <c r="A438" s="557"/>
      <c r="B438" s="558"/>
      <c r="C438" s="558"/>
      <c r="D438" s="360"/>
      <c r="E438" s="31"/>
      <c r="F438" s="10"/>
      <c r="G438" s="360"/>
      <c r="H438" s="360"/>
      <c r="I438" s="360"/>
      <c r="J438" s="360"/>
      <c r="K438" s="360"/>
      <c r="L438" s="558"/>
      <c r="M438" s="558"/>
      <c r="N438" s="558"/>
      <c r="O438" s="784"/>
      <c r="P438" s="785"/>
      <c r="Q438" s="785"/>
      <c r="R438" s="560"/>
      <c r="S438" s="560"/>
      <c r="T438" s="28"/>
      <c r="U438" s="28"/>
      <c r="V438" s="28"/>
      <c r="W438" s="558"/>
      <c r="X438" s="558"/>
      <c r="Y438" s="558"/>
      <c r="Z438" s="561"/>
      <c r="AA438" s="28"/>
      <c r="AB438" s="360"/>
      <c r="AC438" s="360"/>
      <c r="AD438" s="31"/>
      <c r="AE438" s="31"/>
      <c r="AF438" s="31"/>
      <c r="AG438" s="31"/>
      <c r="AH438" s="28"/>
      <c r="AI438" s="360"/>
      <c r="AJ438" s="28"/>
      <c r="AK438" s="28"/>
      <c r="AL438" s="28"/>
      <c r="AM438" s="28"/>
      <c r="AN438" s="28"/>
      <c r="AO438" s="28"/>
      <c r="AP438" s="28"/>
      <c r="AQ438" s="28"/>
      <c r="AR438" s="28"/>
      <c r="AS438" s="28"/>
      <c r="AT438" s="28"/>
      <c r="AU438" s="28"/>
      <c r="AV438" s="28"/>
      <c r="AW438" s="28"/>
      <c r="AX438" s="28"/>
      <c r="AY438" s="28"/>
      <c r="AZ438" s="28"/>
      <c r="BA438" s="28"/>
      <c r="BB438" s="28"/>
      <c r="BC438" s="28"/>
    </row>
    <row r="439" ht="11.25" customHeight="1">
      <c r="A439" s="557"/>
      <c r="B439" s="558"/>
      <c r="C439" s="558"/>
      <c r="D439" s="360"/>
      <c r="E439" s="31"/>
      <c r="F439" s="10"/>
      <c r="G439" s="360"/>
      <c r="H439" s="360"/>
      <c r="I439" s="360"/>
      <c r="J439" s="360"/>
      <c r="K439" s="360"/>
      <c r="L439" s="558"/>
      <c r="M439" s="558"/>
      <c r="N439" s="558"/>
      <c r="O439" s="784"/>
      <c r="P439" s="785"/>
      <c r="Q439" s="785"/>
      <c r="R439" s="560"/>
      <c r="S439" s="560"/>
      <c r="T439" s="28"/>
      <c r="U439" s="28"/>
      <c r="V439" s="28"/>
      <c r="W439" s="558"/>
      <c r="X439" s="558"/>
      <c r="Y439" s="558"/>
      <c r="Z439" s="561"/>
      <c r="AA439" s="28"/>
      <c r="AB439" s="360"/>
      <c r="AC439" s="360"/>
      <c r="AD439" s="31"/>
      <c r="AE439" s="31"/>
      <c r="AF439" s="31"/>
      <c r="AG439" s="31"/>
      <c r="AH439" s="28"/>
      <c r="AI439" s="360"/>
      <c r="AJ439" s="28"/>
      <c r="AK439" s="28"/>
      <c r="AL439" s="28"/>
      <c r="AM439" s="28"/>
      <c r="AN439" s="28"/>
      <c r="AO439" s="28"/>
      <c r="AP439" s="28"/>
      <c r="AQ439" s="28"/>
      <c r="AR439" s="28"/>
      <c r="AS439" s="28"/>
      <c r="AT439" s="28"/>
      <c r="AU439" s="28"/>
      <c r="AV439" s="28"/>
      <c r="AW439" s="28"/>
      <c r="AX439" s="28"/>
      <c r="AY439" s="28"/>
      <c r="AZ439" s="28"/>
      <c r="BA439" s="28"/>
      <c r="BB439" s="28"/>
      <c r="BC439" s="28"/>
    </row>
    <row r="440" ht="11.25" customHeight="1">
      <c r="A440" s="557"/>
      <c r="B440" s="558"/>
      <c r="C440" s="558"/>
      <c r="D440" s="360"/>
      <c r="E440" s="31"/>
      <c r="F440" s="10"/>
      <c r="G440" s="360"/>
      <c r="H440" s="360"/>
      <c r="I440" s="360"/>
      <c r="J440" s="360"/>
      <c r="K440" s="360"/>
      <c r="L440" s="558"/>
      <c r="M440" s="558"/>
      <c r="N440" s="558"/>
      <c r="O440" s="784"/>
      <c r="P440" s="785"/>
      <c r="Q440" s="785"/>
      <c r="R440" s="560"/>
      <c r="S440" s="560"/>
      <c r="T440" s="28"/>
      <c r="U440" s="28"/>
      <c r="V440" s="28"/>
      <c r="W440" s="558"/>
      <c r="X440" s="558"/>
      <c r="Y440" s="558"/>
      <c r="Z440" s="561"/>
      <c r="AA440" s="28"/>
      <c r="AB440" s="360"/>
      <c r="AC440" s="360"/>
      <c r="AD440" s="31"/>
      <c r="AE440" s="31"/>
      <c r="AF440" s="31"/>
      <c r="AG440" s="31"/>
      <c r="AH440" s="28"/>
      <c r="AI440" s="360"/>
      <c r="AJ440" s="28"/>
      <c r="AK440" s="28"/>
      <c r="AL440" s="28"/>
      <c r="AM440" s="28"/>
      <c r="AN440" s="28"/>
      <c r="AO440" s="28"/>
      <c r="AP440" s="28"/>
      <c r="AQ440" s="28"/>
      <c r="AR440" s="28"/>
      <c r="AS440" s="28"/>
      <c r="AT440" s="28"/>
      <c r="AU440" s="28"/>
      <c r="AV440" s="28"/>
      <c r="AW440" s="28"/>
      <c r="AX440" s="28"/>
      <c r="AY440" s="28"/>
      <c r="AZ440" s="28"/>
      <c r="BA440" s="28"/>
      <c r="BB440" s="28"/>
      <c r="BC440" s="28"/>
    </row>
    <row r="441" ht="11.25" customHeight="1">
      <c r="A441" s="557"/>
      <c r="B441" s="558"/>
      <c r="C441" s="558"/>
      <c r="D441" s="360"/>
      <c r="E441" s="31"/>
      <c r="F441" s="10"/>
      <c r="G441" s="360"/>
      <c r="H441" s="360"/>
      <c r="I441" s="360"/>
      <c r="J441" s="360"/>
      <c r="K441" s="360"/>
      <c r="L441" s="558"/>
      <c r="M441" s="558"/>
      <c r="N441" s="558"/>
      <c r="O441" s="784"/>
      <c r="P441" s="785"/>
      <c r="Q441" s="785"/>
      <c r="R441" s="560"/>
      <c r="S441" s="560"/>
      <c r="T441" s="28"/>
      <c r="U441" s="28"/>
      <c r="V441" s="28"/>
      <c r="W441" s="558"/>
      <c r="X441" s="558"/>
      <c r="Y441" s="558"/>
      <c r="Z441" s="561"/>
      <c r="AA441" s="28"/>
      <c r="AB441" s="360"/>
      <c r="AC441" s="360"/>
      <c r="AD441" s="31"/>
      <c r="AE441" s="31"/>
      <c r="AF441" s="31"/>
      <c r="AG441" s="31"/>
      <c r="AH441" s="28"/>
      <c r="AI441" s="360"/>
      <c r="AJ441" s="28"/>
      <c r="AK441" s="28"/>
      <c r="AL441" s="28"/>
      <c r="AM441" s="28"/>
      <c r="AN441" s="28"/>
      <c r="AO441" s="28"/>
      <c r="AP441" s="28"/>
      <c r="AQ441" s="28"/>
      <c r="AR441" s="28"/>
      <c r="AS441" s="28"/>
      <c r="AT441" s="28"/>
      <c r="AU441" s="28"/>
      <c r="AV441" s="28"/>
      <c r="AW441" s="28"/>
      <c r="AX441" s="28"/>
      <c r="AY441" s="28"/>
      <c r="AZ441" s="28"/>
      <c r="BA441" s="28"/>
      <c r="BB441" s="28"/>
      <c r="BC441" s="28"/>
    </row>
    <row r="442" ht="11.25" customHeight="1">
      <c r="A442" s="557"/>
      <c r="B442" s="558"/>
      <c r="C442" s="558"/>
      <c r="D442" s="360"/>
      <c r="E442" s="31"/>
      <c r="F442" s="10"/>
      <c r="G442" s="360"/>
      <c r="H442" s="360"/>
      <c r="I442" s="360"/>
      <c r="J442" s="360"/>
      <c r="K442" s="360"/>
      <c r="L442" s="558"/>
      <c r="M442" s="558"/>
      <c r="N442" s="558"/>
      <c r="O442" s="784"/>
      <c r="P442" s="785"/>
      <c r="Q442" s="785"/>
      <c r="R442" s="560"/>
      <c r="S442" s="560"/>
      <c r="T442" s="28"/>
      <c r="U442" s="28"/>
      <c r="V442" s="28"/>
      <c r="W442" s="558"/>
      <c r="X442" s="558"/>
      <c r="Y442" s="558"/>
      <c r="Z442" s="561"/>
      <c r="AA442" s="28"/>
      <c r="AB442" s="360"/>
      <c r="AC442" s="360"/>
      <c r="AD442" s="31"/>
      <c r="AE442" s="31"/>
      <c r="AF442" s="31"/>
      <c r="AG442" s="31"/>
      <c r="AH442" s="28"/>
      <c r="AI442" s="360"/>
      <c r="AJ442" s="28"/>
      <c r="AK442" s="28"/>
      <c r="AL442" s="28"/>
      <c r="AM442" s="28"/>
      <c r="AN442" s="28"/>
      <c r="AO442" s="28"/>
      <c r="AP442" s="28"/>
      <c r="AQ442" s="28"/>
      <c r="AR442" s="28"/>
      <c r="AS442" s="28"/>
      <c r="AT442" s="28"/>
      <c r="AU442" s="28"/>
      <c r="AV442" s="28"/>
      <c r="AW442" s="28"/>
      <c r="AX442" s="28"/>
      <c r="AY442" s="28"/>
      <c r="AZ442" s="28"/>
      <c r="BA442" s="28"/>
      <c r="BB442" s="28"/>
      <c r="BC442" s="28"/>
    </row>
    <row r="443" ht="11.25" customHeight="1">
      <c r="A443" s="557"/>
      <c r="B443" s="558"/>
      <c r="C443" s="558"/>
      <c r="D443" s="360"/>
      <c r="E443" s="31"/>
      <c r="F443" s="10"/>
      <c r="G443" s="360"/>
      <c r="H443" s="360"/>
      <c r="I443" s="360"/>
      <c r="J443" s="360"/>
      <c r="K443" s="360"/>
      <c r="L443" s="558"/>
      <c r="M443" s="558"/>
      <c r="N443" s="558"/>
      <c r="O443" s="784"/>
      <c r="P443" s="785"/>
      <c r="Q443" s="785"/>
      <c r="R443" s="560"/>
      <c r="S443" s="560"/>
      <c r="T443" s="28"/>
      <c r="U443" s="28"/>
      <c r="V443" s="28"/>
      <c r="W443" s="558"/>
      <c r="X443" s="558"/>
      <c r="Y443" s="558"/>
      <c r="Z443" s="561"/>
      <c r="AA443" s="28"/>
      <c r="AB443" s="360"/>
      <c r="AC443" s="360"/>
      <c r="AD443" s="31"/>
      <c r="AE443" s="31"/>
      <c r="AF443" s="31"/>
      <c r="AG443" s="31"/>
      <c r="AH443" s="28"/>
      <c r="AI443" s="360"/>
      <c r="AJ443" s="28"/>
      <c r="AK443" s="28"/>
      <c r="AL443" s="28"/>
      <c r="AM443" s="28"/>
      <c r="AN443" s="28"/>
      <c r="AO443" s="28"/>
      <c r="AP443" s="28"/>
      <c r="AQ443" s="28"/>
      <c r="AR443" s="28"/>
      <c r="AS443" s="28"/>
      <c r="AT443" s="28"/>
      <c r="AU443" s="28"/>
      <c r="AV443" s="28"/>
      <c r="AW443" s="28"/>
      <c r="AX443" s="28"/>
      <c r="AY443" s="28"/>
      <c r="AZ443" s="28"/>
      <c r="BA443" s="28"/>
      <c r="BB443" s="28"/>
      <c r="BC443" s="28"/>
    </row>
    <row r="444" ht="11.25" customHeight="1">
      <c r="A444" s="557"/>
      <c r="B444" s="558"/>
      <c r="C444" s="558"/>
      <c r="D444" s="360"/>
      <c r="E444" s="31"/>
      <c r="F444" s="10"/>
      <c r="G444" s="360"/>
      <c r="H444" s="360"/>
      <c r="I444" s="360"/>
      <c r="J444" s="360"/>
      <c r="K444" s="360"/>
      <c r="L444" s="558"/>
      <c r="M444" s="558"/>
      <c r="N444" s="558"/>
      <c r="O444" s="784"/>
      <c r="P444" s="785"/>
      <c r="Q444" s="785"/>
      <c r="R444" s="560"/>
      <c r="S444" s="560"/>
      <c r="T444" s="28"/>
      <c r="U444" s="28"/>
      <c r="V444" s="28"/>
      <c r="W444" s="558"/>
      <c r="X444" s="558"/>
      <c r="Y444" s="558"/>
      <c r="Z444" s="561"/>
      <c r="AA444" s="28"/>
      <c r="AB444" s="360"/>
      <c r="AC444" s="360"/>
      <c r="AD444" s="31"/>
      <c r="AE444" s="31"/>
      <c r="AF444" s="31"/>
      <c r="AG444" s="31"/>
      <c r="AH444" s="28"/>
      <c r="AI444" s="360"/>
      <c r="AJ444" s="28"/>
      <c r="AK444" s="28"/>
      <c r="AL444" s="28"/>
      <c r="AM444" s="28"/>
      <c r="AN444" s="28"/>
      <c r="AO444" s="28"/>
      <c r="AP444" s="28"/>
      <c r="AQ444" s="28"/>
      <c r="AR444" s="28"/>
      <c r="AS444" s="28"/>
      <c r="AT444" s="28"/>
      <c r="AU444" s="28"/>
      <c r="AV444" s="28"/>
      <c r="AW444" s="28"/>
      <c r="AX444" s="28"/>
      <c r="AY444" s="28"/>
      <c r="AZ444" s="28"/>
      <c r="BA444" s="28"/>
      <c r="BB444" s="28"/>
      <c r="BC444" s="28"/>
    </row>
    <row r="445" ht="11.25" customHeight="1">
      <c r="A445" s="557"/>
      <c r="B445" s="558"/>
      <c r="C445" s="558"/>
      <c r="D445" s="360"/>
      <c r="E445" s="31"/>
      <c r="F445" s="10"/>
      <c r="G445" s="360"/>
      <c r="H445" s="360"/>
      <c r="I445" s="360"/>
      <c r="J445" s="360"/>
      <c r="K445" s="360"/>
      <c r="L445" s="558"/>
      <c r="M445" s="558"/>
      <c r="N445" s="558"/>
      <c r="O445" s="784"/>
      <c r="P445" s="785"/>
      <c r="Q445" s="785"/>
      <c r="R445" s="560"/>
      <c r="S445" s="560"/>
      <c r="T445" s="28"/>
      <c r="U445" s="28"/>
      <c r="V445" s="28"/>
      <c r="W445" s="558"/>
      <c r="X445" s="558"/>
      <c r="Y445" s="558"/>
      <c r="Z445" s="561"/>
      <c r="AA445" s="28"/>
      <c r="AB445" s="360"/>
      <c r="AC445" s="360"/>
      <c r="AD445" s="31"/>
      <c r="AE445" s="31"/>
      <c r="AF445" s="31"/>
      <c r="AG445" s="31"/>
      <c r="AH445" s="28"/>
      <c r="AI445" s="360"/>
      <c r="AJ445" s="28"/>
      <c r="AK445" s="28"/>
      <c r="AL445" s="28"/>
      <c r="AM445" s="28"/>
      <c r="AN445" s="28"/>
      <c r="AO445" s="28"/>
      <c r="AP445" s="28"/>
      <c r="AQ445" s="28"/>
      <c r="AR445" s="28"/>
      <c r="AS445" s="28"/>
      <c r="AT445" s="28"/>
      <c r="AU445" s="28"/>
      <c r="AV445" s="28"/>
      <c r="AW445" s="28"/>
      <c r="AX445" s="28"/>
      <c r="AY445" s="28"/>
      <c r="AZ445" s="28"/>
      <c r="BA445" s="28"/>
      <c r="BB445" s="28"/>
      <c r="BC445" s="28"/>
    </row>
    <row r="446" ht="11.25" customHeight="1">
      <c r="A446" s="557"/>
      <c r="B446" s="558"/>
      <c r="C446" s="558"/>
      <c r="D446" s="360"/>
      <c r="E446" s="31"/>
      <c r="F446" s="10"/>
      <c r="G446" s="360"/>
      <c r="H446" s="360"/>
      <c r="I446" s="360"/>
      <c r="J446" s="360"/>
      <c r="K446" s="360"/>
      <c r="L446" s="558"/>
      <c r="M446" s="558"/>
      <c r="N446" s="558"/>
      <c r="O446" s="784"/>
      <c r="P446" s="785"/>
      <c r="Q446" s="785"/>
      <c r="R446" s="560"/>
      <c r="S446" s="560"/>
      <c r="T446" s="28"/>
      <c r="U446" s="28"/>
      <c r="V446" s="28"/>
      <c r="W446" s="558"/>
      <c r="X446" s="558"/>
      <c r="Y446" s="558"/>
      <c r="Z446" s="561"/>
      <c r="AA446" s="28"/>
      <c r="AB446" s="360"/>
      <c r="AC446" s="360"/>
      <c r="AD446" s="31"/>
      <c r="AE446" s="31"/>
      <c r="AF446" s="31"/>
      <c r="AG446" s="31"/>
      <c r="AH446" s="28"/>
      <c r="AI446" s="360"/>
      <c r="AJ446" s="28"/>
      <c r="AK446" s="28"/>
      <c r="AL446" s="28"/>
      <c r="AM446" s="28"/>
      <c r="AN446" s="28"/>
      <c r="AO446" s="28"/>
      <c r="AP446" s="28"/>
      <c r="AQ446" s="28"/>
      <c r="AR446" s="28"/>
      <c r="AS446" s="28"/>
      <c r="AT446" s="28"/>
      <c r="AU446" s="28"/>
      <c r="AV446" s="28"/>
      <c r="AW446" s="28"/>
      <c r="AX446" s="28"/>
      <c r="AY446" s="28"/>
      <c r="AZ446" s="28"/>
      <c r="BA446" s="28"/>
      <c r="BB446" s="28"/>
      <c r="BC446" s="28"/>
    </row>
    <row r="447" ht="11.25" customHeight="1">
      <c r="A447" s="557"/>
      <c r="B447" s="558"/>
      <c r="C447" s="558"/>
      <c r="D447" s="360"/>
      <c r="E447" s="31"/>
      <c r="F447" s="10"/>
      <c r="G447" s="360"/>
      <c r="H447" s="360"/>
      <c r="I447" s="360"/>
      <c r="J447" s="360"/>
      <c r="K447" s="360"/>
      <c r="L447" s="558"/>
      <c r="M447" s="558"/>
      <c r="N447" s="558"/>
      <c r="O447" s="784"/>
      <c r="P447" s="785"/>
      <c r="Q447" s="785"/>
      <c r="R447" s="560"/>
      <c r="S447" s="560"/>
      <c r="T447" s="28"/>
      <c r="U447" s="28"/>
      <c r="V447" s="28"/>
      <c r="W447" s="558"/>
      <c r="X447" s="558"/>
      <c r="Y447" s="558"/>
      <c r="Z447" s="561"/>
      <c r="AA447" s="28"/>
      <c r="AB447" s="360"/>
      <c r="AC447" s="360"/>
      <c r="AD447" s="31"/>
      <c r="AE447" s="31"/>
      <c r="AF447" s="31"/>
      <c r="AG447" s="31"/>
      <c r="AH447" s="28"/>
      <c r="AI447" s="360"/>
      <c r="AJ447" s="28"/>
      <c r="AK447" s="28"/>
      <c r="AL447" s="28"/>
      <c r="AM447" s="28"/>
      <c r="AN447" s="28"/>
      <c r="AO447" s="28"/>
      <c r="AP447" s="28"/>
      <c r="AQ447" s="28"/>
      <c r="AR447" s="28"/>
      <c r="AS447" s="28"/>
      <c r="AT447" s="28"/>
      <c r="AU447" s="28"/>
      <c r="AV447" s="28"/>
      <c r="AW447" s="28"/>
      <c r="AX447" s="28"/>
      <c r="AY447" s="28"/>
      <c r="AZ447" s="28"/>
      <c r="BA447" s="28"/>
      <c r="BB447" s="28"/>
      <c r="BC447" s="28"/>
    </row>
    <row r="448" ht="11.25" customHeight="1">
      <c r="A448" s="557"/>
      <c r="B448" s="558"/>
      <c r="C448" s="558"/>
      <c r="D448" s="360"/>
      <c r="E448" s="31"/>
      <c r="F448" s="10"/>
      <c r="G448" s="360"/>
      <c r="H448" s="360"/>
      <c r="I448" s="360"/>
      <c r="J448" s="360"/>
      <c r="K448" s="360"/>
      <c r="L448" s="558"/>
      <c r="M448" s="558"/>
      <c r="N448" s="558"/>
      <c r="O448" s="784"/>
      <c r="P448" s="785"/>
      <c r="Q448" s="785"/>
      <c r="R448" s="560"/>
      <c r="S448" s="560"/>
      <c r="T448" s="28"/>
      <c r="U448" s="28"/>
      <c r="V448" s="28"/>
      <c r="W448" s="558"/>
      <c r="X448" s="558"/>
      <c r="Y448" s="558"/>
      <c r="Z448" s="561"/>
      <c r="AA448" s="28"/>
      <c r="AB448" s="360"/>
      <c r="AC448" s="360"/>
      <c r="AD448" s="31"/>
      <c r="AE448" s="31"/>
      <c r="AF448" s="31"/>
      <c r="AG448" s="31"/>
      <c r="AH448" s="28"/>
      <c r="AI448" s="360"/>
      <c r="AJ448" s="28"/>
      <c r="AK448" s="28"/>
      <c r="AL448" s="28"/>
      <c r="AM448" s="28"/>
      <c r="AN448" s="28"/>
      <c r="AO448" s="28"/>
      <c r="AP448" s="28"/>
      <c r="AQ448" s="28"/>
      <c r="AR448" s="28"/>
      <c r="AS448" s="28"/>
      <c r="AT448" s="28"/>
      <c r="AU448" s="28"/>
      <c r="AV448" s="28"/>
      <c r="AW448" s="28"/>
      <c r="AX448" s="28"/>
      <c r="AY448" s="28"/>
      <c r="AZ448" s="28"/>
      <c r="BA448" s="28"/>
      <c r="BB448" s="28"/>
      <c r="BC448" s="28"/>
    </row>
    <row r="449" ht="11.25" customHeight="1">
      <c r="A449" s="557"/>
      <c r="B449" s="558"/>
      <c r="C449" s="558"/>
      <c r="D449" s="360"/>
      <c r="E449" s="31"/>
      <c r="F449" s="10"/>
      <c r="G449" s="360"/>
      <c r="H449" s="360"/>
      <c r="I449" s="360"/>
      <c r="J449" s="360"/>
      <c r="K449" s="360"/>
      <c r="L449" s="558"/>
      <c r="M449" s="558"/>
      <c r="N449" s="558"/>
      <c r="O449" s="784"/>
      <c r="P449" s="785"/>
      <c r="Q449" s="785"/>
      <c r="R449" s="560"/>
      <c r="S449" s="560"/>
      <c r="T449" s="28"/>
      <c r="U449" s="28"/>
      <c r="V449" s="28"/>
      <c r="W449" s="558"/>
      <c r="X449" s="558"/>
      <c r="Y449" s="558"/>
      <c r="Z449" s="561"/>
      <c r="AA449" s="28"/>
      <c r="AB449" s="360"/>
      <c r="AC449" s="360"/>
      <c r="AD449" s="31"/>
      <c r="AE449" s="31"/>
      <c r="AF449" s="31"/>
      <c r="AG449" s="31"/>
      <c r="AH449" s="28"/>
      <c r="AI449" s="360"/>
      <c r="AJ449" s="28"/>
      <c r="AK449" s="28"/>
      <c r="AL449" s="28"/>
      <c r="AM449" s="28"/>
      <c r="AN449" s="28"/>
      <c r="AO449" s="28"/>
      <c r="AP449" s="28"/>
      <c r="AQ449" s="28"/>
      <c r="AR449" s="28"/>
      <c r="AS449" s="28"/>
      <c r="AT449" s="28"/>
      <c r="AU449" s="28"/>
      <c r="AV449" s="28"/>
      <c r="AW449" s="28"/>
      <c r="AX449" s="28"/>
      <c r="AY449" s="28"/>
      <c r="AZ449" s="28"/>
      <c r="BA449" s="28"/>
      <c r="BB449" s="28"/>
      <c r="BC449" s="28"/>
    </row>
    <row r="450" ht="11.25" customHeight="1">
      <c r="A450" s="557"/>
      <c r="B450" s="558"/>
      <c r="C450" s="558"/>
      <c r="D450" s="360"/>
      <c r="E450" s="31"/>
      <c r="F450" s="10"/>
      <c r="G450" s="360"/>
      <c r="H450" s="360"/>
      <c r="I450" s="360"/>
      <c r="J450" s="360"/>
      <c r="K450" s="360"/>
      <c r="L450" s="558"/>
      <c r="M450" s="558"/>
      <c r="N450" s="558"/>
      <c r="O450" s="784"/>
      <c r="P450" s="785"/>
      <c r="Q450" s="785"/>
      <c r="R450" s="560"/>
      <c r="S450" s="560"/>
      <c r="T450" s="28"/>
      <c r="U450" s="28"/>
      <c r="V450" s="28"/>
      <c r="W450" s="558"/>
      <c r="X450" s="558"/>
      <c r="Y450" s="558"/>
      <c r="Z450" s="561"/>
      <c r="AA450" s="28"/>
      <c r="AB450" s="360"/>
      <c r="AC450" s="360"/>
      <c r="AD450" s="31"/>
      <c r="AE450" s="31"/>
      <c r="AF450" s="31"/>
      <c r="AG450" s="31"/>
      <c r="AH450" s="28"/>
      <c r="AI450" s="360"/>
      <c r="AJ450" s="28"/>
      <c r="AK450" s="28"/>
      <c r="AL450" s="28"/>
      <c r="AM450" s="28"/>
      <c r="AN450" s="28"/>
      <c r="AO450" s="28"/>
      <c r="AP450" s="28"/>
      <c r="AQ450" s="28"/>
      <c r="AR450" s="28"/>
      <c r="AS450" s="28"/>
      <c r="AT450" s="28"/>
      <c r="AU450" s="28"/>
      <c r="AV450" s="28"/>
      <c r="AW450" s="28"/>
      <c r="AX450" s="28"/>
      <c r="AY450" s="28"/>
      <c r="AZ450" s="28"/>
      <c r="BA450" s="28"/>
      <c r="BB450" s="28"/>
      <c r="BC450" s="28"/>
    </row>
    <row r="451" ht="11.25" customHeight="1">
      <c r="A451" s="557"/>
      <c r="B451" s="558"/>
      <c r="C451" s="558"/>
      <c r="D451" s="360"/>
      <c r="E451" s="31"/>
      <c r="F451" s="10"/>
      <c r="G451" s="360"/>
      <c r="H451" s="360"/>
      <c r="I451" s="360"/>
      <c r="J451" s="360"/>
      <c r="K451" s="360"/>
      <c r="L451" s="558"/>
      <c r="M451" s="558"/>
      <c r="N451" s="558"/>
      <c r="O451" s="784"/>
      <c r="P451" s="785"/>
      <c r="Q451" s="785"/>
      <c r="R451" s="560"/>
      <c r="S451" s="560"/>
      <c r="T451" s="28"/>
      <c r="U451" s="28"/>
      <c r="V451" s="28"/>
      <c r="W451" s="558"/>
      <c r="X451" s="558"/>
      <c r="Y451" s="558"/>
      <c r="Z451" s="561"/>
      <c r="AA451" s="28"/>
      <c r="AB451" s="360"/>
      <c r="AC451" s="360"/>
      <c r="AD451" s="31"/>
      <c r="AE451" s="31"/>
      <c r="AF451" s="31"/>
      <c r="AG451" s="31"/>
      <c r="AH451" s="28"/>
      <c r="AI451" s="360"/>
      <c r="AJ451" s="28"/>
      <c r="AK451" s="28"/>
      <c r="AL451" s="28"/>
      <c r="AM451" s="28"/>
      <c r="AN451" s="28"/>
      <c r="AO451" s="28"/>
      <c r="AP451" s="28"/>
      <c r="AQ451" s="28"/>
      <c r="AR451" s="28"/>
      <c r="AS451" s="28"/>
      <c r="AT451" s="28"/>
      <c r="AU451" s="28"/>
      <c r="AV451" s="28"/>
      <c r="AW451" s="28"/>
      <c r="AX451" s="28"/>
      <c r="AY451" s="28"/>
      <c r="AZ451" s="28"/>
      <c r="BA451" s="28"/>
      <c r="BB451" s="28"/>
      <c r="BC451" s="28"/>
    </row>
    <row r="452" ht="11.25" customHeight="1">
      <c r="A452" s="557"/>
      <c r="B452" s="558"/>
      <c r="C452" s="558"/>
      <c r="D452" s="360"/>
      <c r="E452" s="31"/>
      <c r="F452" s="10"/>
      <c r="G452" s="360"/>
      <c r="H452" s="360"/>
      <c r="I452" s="360"/>
      <c r="J452" s="360"/>
      <c r="K452" s="360"/>
      <c r="L452" s="558"/>
      <c r="M452" s="558"/>
      <c r="N452" s="558"/>
      <c r="O452" s="784"/>
      <c r="P452" s="785"/>
      <c r="Q452" s="785"/>
      <c r="R452" s="560"/>
      <c r="S452" s="560"/>
      <c r="T452" s="28"/>
      <c r="U452" s="28"/>
      <c r="V452" s="28"/>
      <c r="W452" s="558"/>
      <c r="X452" s="558"/>
      <c r="Y452" s="558"/>
      <c r="Z452" s="561"/>
      <c r="AA452" s="28"/>
      <c r="AB452" s="360"/>
      <c r="AC452" s="360"/>
      <c r="AD452" s="31"/>
      <c r="AE452" s="31"/>
      <c r="AF452" s="31"/>
      <c r="AG452" s="31"/>
      <c r="AH452" s="28"/>
      <c r="AI452" s="360"/>
      <c r="AJ452" s="28"/>
      <c r="AK452" s="28"/>
      <c r="AL452" s="28"/>
      <c r="AM452" s="28"/>
      <c r="AN452" s="28"/>
      <c r="AO452" s="28"/>
      <c r="AP452" s="28"/>
      <c r="AQ452" s="28"/>
      <c r="AR452" s="28"/>
      <c r="AS452" s="28"/>
      <c r="AT452" s="28"/>
      <c r="AU452" s="28"/>
      <c r="AV452" s="28"/>
      <c r="AW452" s="28"/>
      <c r="AX452" s="28"/>
      <c r="AY452" s="28"/>
      <c r="AZ452" s="28"/>
      <c r="BA452" s="28"/>
      <c r="BB452" s="28"/>
      <c r="BC452" s="28"/>
    </row>
    <row r="453" ht="11.25" customHeight="1">
      <c r="A453" s="557"/>
      <c r="B453" s="558"/>
      <c r="C453" s="558"/>
      <c r="D453" s="360"/>
      <c r="E453" s="31"/>
      <c r="F453" s="10"/>
      <c r="G453" s="360"/>
      <c r="H453" s="360"/>
      <c r="I453" s="360"/>
      <c r="J453" s="360"/>
      <c r="K453" s="360"/>
      <c r="L453" s="558"/>
      <c r="M453" s="558"/>
      <c r="N453" s="558"/>
      <c r="O453" s="784"/>
      <c r="P453" s="785"/>
      <c r="Q453" s="785"/>
      <c r="R453" s="560"/>
      <c r="S453" s="560"/>
      <c r="T453" s="28"/>
      <c r="U453" s="28"/>
      <c r="V453" s="28"/>
      <c r="W453" s="558"/>
      <c r="X453" s="558"/>
      <c r="Y453" s="558"/>
      <c r="Z453" s="561"/>
      <c r="AA453" s="28"/>
      <c r="AB453" s="360"/>
      <c r="AC453" s="360"/>
      <c r="AD453" s="31"/>
      <c r="AE453" s="31"/>
      <c r="AF453" s="31"/>
      <c r="AG453" s="31"/>
      <c r="AH453" s="28"/>
      <c r="AI453" s="360"/>
      <c r="AJ453" s="28"/>
      <c r="AK453" s="28"/>
      <c r="AL453" s="28"/>
      <c r="AM453" s="28"/>
      <c r="AN453" s="28"/>
      <c r="AO453" s="28"/>
      <c r="AP453" s="28"/>
      <c r="AQ453" s="28"/>
      <c r="AR453" s="28"/>
      <c r="AS453" s="28"/>
      <c r="AT453" s="28"/>
      <c r="AU453" s="28"/>
      <c r="AV453" s="28"/>
      <c r="AW453" s="28"/>
      <c r="AX453" s="28"/>
      <c r="AY453" s="28"/>
      <c r="AZ453" s="28"/>
      <c r="BA453" s="28"/>
      <c r="BB453" s="28"/>
      <c r="BC453" s="28"/>
    </row>
    <row r="454" ht="11.25" customHeight="1">
      <c r="A454" s="557"/>
      <c r="B454" s="558"/>
      <c r="C454" s="558"/>
      <c r="D454" s="360"/>
      <c r="E454" s="31"/>
      <c r="F454" s="10"/>
      <c r="G454" s="360"/>
      <c r="H454" s="360"/>
      <c r="I454" s="360"/>
      <c r="J454" s="360"/>
      <c r="K454" s="360"/>
      <c r="L454" s="558"/>
      <c r="M454" s="558"/>
      <c r="N454" s="558"/>
      <c r="O454" s="784"/>
      <c r="P454" s="785"/>
      <c r="Q454" s="785"/>
      <c r="R454" s="560"/>
      <c r="S454" s="560"/>
      <c r="T454" s="28"/>
      <c r="U454" s="28"/>
      <c r="V454" s="28"/>
      <c r="W454" s="558"/>
      <c r="X454" s="558"/>
      <c r="Y454" s="558"/>
      <c r="Z454" s="561"/>
      <c r="AA454" s="28"/>
      <c r="AB454" s="360"/>
      <c r="AC454" s="360"/>
      <c r="AD454" s="31"/>
      <c r="AE454" s="31"/>
      <c r="AF454" s="31"/>
      <c r="AG454" s="31"/>
      <c r="AH454" s="28"/>
      <c r="AI454" s="360"/>
      <c r="AJ454" s="28"/>
      <c r="AK454" s="28"/>
      <c r="AL454" s="28"/>
      <c r="AM454" s="28"/>
      <c r="AN454" s="28"/>
      <c r="AO454" s="28"/>
      <c r="AP454" s="28"/>
      <c r="AQ454" s="28"/>
      <c r="AR454" s="28"/>
      <c r="AS454" s="28"/>
      <c r="AT454" s="28"/>
      <c r="AU454" s="28"/>
      <c r="AV454" s="28"/>
      <c r="AW454" s="28"/>
      <c r="AX454" s="28"/>
      <c r="AY454" s="28"/>
      <c r="AZ454" s="28"/>
      <c r="BA454" s="28"/>
      <c r="BB454" s="28"/>
      <c r="BC454" s="28"/>
    </row>
    <row r="455" ht="11.25" customHeight="1">
      <c r="A455" s="557"/>
      <c r="B455" s="558"/>
      <c r="C455" s="558"/>
      <c r="D455" s="360"/>
      <c r="E455" s="31"/>
      <c r="F455" s="10"/>
      <c r="G455" s="360"/>
      <c r="H455" s="360"/>
      <c r="I455" s="360"/>
      <c r="J455" s="360"/>
      <c r="K455" s="360"/>
      <c r="L455" s="558"/>
      <c r="M455" s="558"/>
      <c r="N455" s="558"/>
      <c r="O455" s="784"/>
      <c r="P455" s="785"/>
      <c r="Q455" s="785"/>
      <c r="R455" s="560"/>
      <c r="S455" s="560"/>
      <c r="T455" s="28"/>
      <c r="U455" s="28"/>
      <c r="V455" s="28"/>
      <c r="W455" s="558"/>
      <c r="X455" s="558"/>
      <c r="Y455" s="558"/>
      <c r="Z455" s="561"/>
      <c r="AA455" s="28"/>
      <c r="AB455" s="360"/>
      <c r="AC455" s="360"/>
      <c r="AD455" s="31"/>
      <c r="AE455" s="31"/>
      <c r="AF455" s="31"/>
      <c r="AG455" s="31"/>
      <c r="AH455" s="28"/>
      <c r="AI455" s="360"/>
      <c r="AJ455" s="28"/>
      <c r="AK455" s="28"/>
      <c r="AL455" s="28"/>
      <c r="AM455" s="28"/>
      <c r="AN455" s="28"/>
      <c r="AO455" s="28"/>
      <c r="AP455" s="28"/>
      <c r="AQ455" s="28"/>
      <c r="AR455" s="28"/>
      <c r="AS455" s="28"/>
      <c r="AT455" s="28"/>
      <c r="AU455" s="28"/>
      <c r="AV455" s="28"/>
      <c r="AW455" s="28"/>
      <c r="AX455" s="28"/>
      <c r="AY455" s="28"/>
      <c r="AZ455" s="28"/>
      <c r="BA455" s="28"/>
      <c r="BB455" s="28"/>
      <c r="BC455" s="28"/>
    </row>
    <row r="456" ht="11.25" customHeight="1">
      <c r="A456" s="557"/>
      <c r="B456" s="558"/>
      <c r="C456" s="558"/>
      <c r="D456" s="360"/>
      <c r="E456" s="31"/>
      <c r="F456" s="10"/>
      <c r="G456" s="360"/>
      <c r="H456" s="360"/>
      <c r="I456" s="360"/>
      <c r="J456" s="360"/>
      <c r="K456" s="360"/>
      <c r="L456" s="558"/>
      <c r="M456" s="558"/>
      <c r="N456" s="558"/>
      <c r="O456" s="784"/>
      <c r="P456" s="785"/>
      <c r="Q456" s="785"/>
      <c r="R456" s="560"/>
      <c r="S456" s="560"/>
      <c r="T456" s="28"/>
      <c r="U456" s="28"/>
      <c r="V456" s="28"/>
      <c r="W456" s="558"/>
      <c r="X456" s="558"/>
      <c r="Y456" s="558"/>
      <c r="Z456" s="561"/>
      <c r="AA456" s="28"/>
      <c r="AB456" s="360"/>
      <c r="AC456" s="360"/>
      <c r="AD456" s="31"/>
      <c r="AE456" s="31"/>
      <c r="AF456" s="31"/>
      <c r="AG456" s="31"/>
      <c r="AH456" s="28"/>
      <c r="AI456" s="360"/>
      <c r="AJ456" s="28"/>
      <c r="AK456" s="28"/>
      <c r="AL456" s="28"/>
      <c r="AM456" s="28"/>
      <c r="AN456" s="28"/>
      <c r="AO456" s="28"/>
      <c r="AP456" s="28"/>
      <c r="AQ456" s="28"/>
      <c r="AR456" s="28"/>
      <c r="AS456" s="28"/>
      <c r="AT456" s="28"/>
      <c r="AU456" s="28"/>
      <c r="AV456" s="28"/>
      <c r="AW456" s="28"/>
      <c r="AX456" s="28"/>
      <c r="AY456" s="28"/>
      <c r="AZ456" s="28"/>
      <c r="BA456" s="28"/>
      <c r="BB456" s="28"/>
      <c r="BC456" s="28"/>
    </row>
    <row r="457" ht="11.25" customHeight="1">
      <c r="A457" s="557"/>
      <c r="B457" s="558"/>
      <c r="C457" s="558"/>
      <c r="D457" s="360"/>
      <c r="E457" s="31"/>
      <c r="F457" s="10"/>
      <c r="G457" s="360"/>
      <c r="H457" s="360"/>
      <c r="I457" s="360"/>
      <c r="J457" s="360"/>
      <c r="K457" s="360"/>
      <c r="L457" s="558"/>
      <c r="M457" s="558"/>
      <c r="N457" s="558"/>
      <c r="O457" s="784"/>
      <c r="P457" s="785"/>
      <c r="Q457" s="785"/>
      <c r="R457" s="560"/>
      <c r="S457" s="560"/>
      <c r="T457" s="28"/>
      <c r="U457" s="28"/>
      <c r="V457" s="28"/>
      <c r="W457" s="558"/>
      <c r="X457" s="558"/>
      <c r="Y457" s="558"/>
      <c r="Z457" s="561"/>
      <c r="AA457" s="28"/>
      <c r="AB457" s="360"/>
      <c r="AC457" s="360"/>
      <c r="AD457" s="31"/>
      <c r="AE457" s="31"/>
      <c r="AF457" s="31"/>
      <c r="AG457" s="31"/>
      <c r="AH457" s="28"/>
      <c r="AI457" s="360"/>
      <c r="AJ457" s="28"/>
      <c r="AK457" s="28"/>
      <c r="AL457" s="28"/>
      <c r="AM457" s="28"/>
      <c r="AN457" s="28"/>
      <c r="AO457" s="28"/>
      <c r="AP457" s="28"/>
      <c r="AQ457" s="28"/>
      <c r="AR457" s="28"/>
      <c r="AS457" s="28"/>
      <c r="AT457" s="28"/>
      <c r="AU457" s="28"/>
      <c r="AV457" s="28"/>
      <c r="AW457" s="28"/>
      <c r="AX457" s="28"/>
      <c r="AY457" s="28"/>
      <c r="AZ457" s="28"/>
      <c r="BA457" s="28"/>
      <c r="BB457" s="28"/>
      <c r="BC457" s="28"/>
    </row>
    <row r="458" ht="11.25" customHeight="1">
      <c r="A458" s="557"/>
      <c r="B458" s="558"/>
      <c r="C458" s="558"/>
      <c r="D458" s="360"/>
      <c r="E458" s="31"/>
      <c r="F458" s="10"/>
      <c r="G458" s="360"/>
      <c r="H458" s="360"/>
      <c r="I458" s="360"/>
      <c r="J458" s="360"/>
      <c r="K458" s="360"/>
      <c r="L458" s="558"/>
      <c r="M458" s="558"/>
      <c r="N458" s="558"/>
      <c r="O458" s="784"/>
      <c r="P458" s="785"/>
      <c r="Q458" s="785"/>
      <c r="R458" s="560"/>
      <c r="S458" s="560"/>
      <c r="T458" s="28"/>
      <c r="U458" s="28"/>
      <c r="V458" s="28"/>
      <c r="W458" s="558"/>
      <c r="X458" s="558"/>
      <c r="Y458" s="558"/>
      <c r="Z458" s="561"/>
      <c r="AA458" s="28"/>
      <c r="AB458" s="360"/>
      <c r="AC458" s="360"/>
      <c r="AD458" s="31"/>
      <c r="AE458" s="31"/>
      <c r="AF458" s="31"/>
      <c r="AG458" s="31"/>
      <c r="AH458" s="28"/>
      <c r="AI458" s="360"/>
      <c r="AJ458" s="28"/>
      <c r="AK458" s="28"/>
      <c r="AL458" s="28"/>
      <c r="AM458" s="28"/>
      <c r="AN458" s="28"/>
      <c r="AO458" s="28"/>
      <c r="AP458" s="28"/>
      <c r="AQ458" s="28"/>
      <c r="AR458" s="28"/>
      <c r="AS458" s="28"/>
      <c r="AT458" s="28"/>
      <c r="AU458" s="28"/>
      <c r="AV458" s="28"/>
      <c r="AW458" s="28"/>
      <c r="AX458" s="28"/>
      <c r="AY458" s="28"/>
      <c r="AZ458" s="28"/>
      <c r="BA458" s="28"/>
      <c r="BB458" s="28"/>
      <c r="BC458" s="28"/>
    </row>
    <row r="459" ht="11.25" customHeight="1">
      <c r="A459" s="557"/>
      <c r="B459" s="558"/>
      <c r="C459" s="558"/>
      <c r="D459" s="360"/>
      <c r="E459" s="31"/>
      <c r="F459" s="10"/>
      <c r="G459" s="360"/>
      <c r="H459" s="360"/>
      <c r="I459" s="360"/>
      <c r="J459" s="360"/>
      <c r="K459" s="360"/>
      <c r="L459" s="558"/>
      <c r="M459" s="558"/>
      <c r="N459" s="558"/>
      <c r="O459" s="784"/>
      <c r="P459" s="785"/>
      <c r="Q459" s="785"/>
      <c r="R459" s="560"/>
      <c r="S459" s="560"/>
      <c r="T459" s="28"/>
      <c r="U459" s="28"/>
      <c r="V459" s="28"/>
      <c r="W459" s="558"/>
      <c r="X459" s="558"/>
      <c r="Y459" s="558"/>
      <c r="Z459" s="561"/>
      <c r="AA459" s="28"/>
      <c r="AB459" s="360"/>
      <c r="AC459" s="360"/>
      <c r="AD459" s="31"/>
      <c r="AE459" s="31"/>
      <c r="AF459" s="31"/>
      <c r="AG459" s="31"/>
      <c r="AH459" s="28"/>
      <c r="AI459" s="360"/>
      <c r="AJ459" s="28"/>
      <c r="AK459" s="28"/>
      <c r="AL459" s="28"/>
      <c r="AM459" s="28"/>
      <c r="AN459" s="28"/>
      <c r="AO459" s="28"/>
      <c r="AP459" s="28"/>
      <c r="AQ459" s="28"/>
      <c r="AR459" s="28"/>
      <c r="AS459" s="28"/>
      <c r="AT459" s="28"/>
      <c r="AU459" s="28"/>
      <c r="AV459" s="28"/>
      <c r="AW459" s="28"/>
      <c r="AX459" s="28"/>
      <c r="AY459" s="28"/>
      <c r="AZ459" s="28"/>
      <c r="BA459" s="28"/>
      <c r="BB459" s="28"/>
      <c r="BC459" s="28"/>
    </row>
    <row r="460" ht="11.25" customHeight="1">
      <c r="A460" s="557"/>
      <c r="B460" s="558"/>
      <c r="C460" s="558"/>
      <c r="D460" s="360"/>
      <c r="E460" s="31"/>
      <c r="F460" s="10"/>
      <c r="G460" s="360"/>
      <c r="H460" s="360"/>
      <c r="I460" s="360"/>
      <c r="J460" s="360"/>
      <c r="K460" s="360"/>
      <c r="L460" s="558"/>
      <c r="M460" s="558"/>
      <c r="N460" s="558"/>
      <c r="O460" s="784"/>
      <c r="P460" s="785"/>
      <c r="Q460" s="785"/>
      <c r="R460" s="560"/>
      <c r="S460" s="560"/>
      <c r="T460" s="28"/>
      <c r="U460" s="28"/>
      <c r="V460" s="28"/>
      <c r="W460" s="558"/>
      <c r="X460" s="558"/>
      <c r="Y460" s="558"/>
      <c r="Z460" s="561"/>
      <c r="AA460" s="28"/>
      <c r="AB460" s="360"/>
      <c r="AC460" s="360"/>
      <c r="AD460" s="31"/>
      <c r="AE460" s="31"/>
      <c r="AF460" s="31"/>
      <c r="AG460" s="31"/>
      <c r="AH460" s="28"/>
      <c r="AI460" s="360"/>
      <c r="AJ460" s="28"/>
      <c r="AK460" s="28"/>
      <c r="AL460" s="28"/>
      <c r="AM460" s="28"/>
      <c r="AN460" s="28"/>
      <c r="AO460" s="28"/>
      <c r="AP460" s="28"/>
      <c r="AQ460" s="28"/>
      <c r="AR460" s="28"/>
      <c r="AS460" s="28"/>
      <c r="AT460" s="28"/>
      <c r="AU460" s="28"/>
      <c r="AV460" s="28"/>
      <c r="AW460" s="28"/>
      <c r="AX460" s="28"/>
      <c r="AY460" s="28"/>
      <c r="AZ460" s="28"/>
      <c r="BA460" s="28"/>
      <c r="BB460" s="28"/>
      <c r="BC460" s="28"/>
    </row>
    <row r="461" ht="11.25" customHeight="1">
      <c r="A461" s="557"/>
      <c r="B461" s="558"/>
      <c r="C461" s="558"/>
      <c r="D461" s="360"/>
      <c r="E461" s="31"/>
      <c r="F461" s="10"/>
      <c r="G461" s="360"/>
      <c r="H461" s="360"/>
      <c r="I461" s="360"/>
      <c r="J461" s="360"/>
      <c r="K461" s="360"/>
      <c r="L461" s="558"/>
      <c r="M461" s="558"/>
      <c r="N461" s="558"/>
      <c r="O461" s="784"/>
      <c r="P461" s="785"/>
      <c r="Q461" s="785"/>
      <c r="R461" s="560"/>
      <c r="S461" s="560"/>
      <c r="T461" s="28"/>
      <c r="U461" s="28"/>
      <c r="V461" s="28"/>
      <c r="W461" s="558"/>
      <c r="X461" s="558"/>
      <c r="Y461" s="558"/>
      <c r="Z461" s="561"/>
      <c r="AA461" s="28"/>
      <c r="AB461" s="360"/>
      <c r="AC461" s="360"/>
      <c r="AD461" s="31"/>
      <c r="AE461" s="31"/>
      <c r="AF461" s="31"/>
      <c r="AG461" s="31"/>
      <c r="AH461" s="28"/>
      <c r="AI461" s="360"/>
      <c r="AJ461" s="28"/>
      <c r="AK461" s="28"/>
      <c r="AL461" s="28"/>
      <c r="AM461" s="28"/>
      <c r="AN461" s="28"/>
      <c r="AO461" s="28"/>
      <c r="AP461" s="28"/>
      <c r="AQ461" s="28"/>
      <c r="AR461" s="28"/>
      <c r="AS461" s="28"/>
      <c r="AT461" s="28"/>
      <c r="AU461" s="28"/>
      <c r="AV461" s="28"/>
      <c r="AW461" s="28"/>
      <c r="AX461" s="28"/>
      <c r="AY461" s="28"/>
      <c r="AZ461" s="28"/>
      <c r="BA461" s="28"/>
      <c r="BB461" s="28"/>
      <c r="BC461" s="28"/>
    </row>
    <row r="462" ht="11.25" customHeight="1">
      <c r="A462" s="557"/>
      <c r="B462" s="558"/>
      <c r="C462" s="558"/>
      <c r="D462" s="360"/>
      <c r="E462" s="31"/>
      <c r="F462" s="10"/>
      <c r="G462" s="360"/>
      <c r="H462" s="360"/>
      <c r="I462" s="360"/>
      <c r="J462" s="360"/>
      <c r="K462" s="360"/>
      <c r="L462" s="558"/>
      <c r="M462" s="558"/>
      <c r="N462" s="558"/>
      <c r="O462" s="784"/>
      <c r="P462" s="785"/>
      <c r="Q462" s="785"/>
      <c r="R462" s="560"/>
      <c r="S462" s="560"/>
      <c r="T462" s="28"/>
      <c r="U462" s="28"/>
      <c r="V462" s="28"/>
      <c r="W462" s="558"/>
      <c r="X462" s="558"/>
      <c r="Y462" s="558"/>
      <c r="Z462" s="561"/>
      <c r="AA462" s="28"/>
      <c r="AB462" s="360"/>
      <c r="AC462" s="360"/>
      <c r="AD462" s="31"/>
      <c r="AE462" s="31"/>
      <c r="AF462" s="31"/>
      <c r="AG462" s="31"/>
      <c r="AH462" s="28"/>
      <c r="AI462" s="360"/>
      <c r="AJ462" s="28"/>
      <c r="AK462" s="28"/>
      <c r="AL462" s="28"/>
      <c r="AM462" s="28"/>
      <c r="AN462" s="28"/>
      <c r="AO462" s="28"/>
      <c r="AP462" s="28"/>
      <c r="AQ462" s="28"/>
      <c r="AR462" s="28"/>
      <c r="AS462" s="28"/>
      <c r="AT462" s="28"/>
      <c r="AU462" s="28"/>
      <c r="AV462" s="28"/>
      <c r="AW462" s="28"/>
      <c r="AX462" s="28"/>
      <c r="AY462" s="28"/>
      <c r="AZ462" s="28"/>
      <c r="BA462" s="28"/>
      <c r="BB462" s="28"/>
      <c r="BC462" s="28"/>
    </row>
    <row r="463" ht="11.25" customHeight="1">
      <c r="A463" s="557"/>
      <c r="B463" s="558"/>
      <c r="C463" s="558"/>
      <c r="D463" s="360"/>
      <c r="E463" s="31"/>
      <c r="F463" s="10"/>
      <c r="G463" s="360"/>
      <c r="H463" s="360"/>
      <c r="I463" s="360"/>
      <c r="J463" s="360"/>
      <c r="K463" s="360"/>
      <c r="L463" s="558"/>
      <c r="M463" s="558"/>
      <c r="N463" s="558"/>
      <c r="O463" s="784"/>
      <c r="P463" s="785"/>
      <c r="Q463" s="785"/>
      <c r="R463" s="560"/>
      <c r="S463" s="560"/>
      <c r="T463" s="28"/>
      <c r="U463" s="28"/>
      <c r="V463" s="28"/>
      <c r="W463" s="558"/>
      <c r="X463" s="558"/>
      <c r="Y463" s="558"/>
      <c r="Z463" s="561"/>
      <c r="AA463" s="28"/>
      <c r="AB463" s="360"/>
      <c r="AC463" s="360"/>
      <c r="AD463" s="31"/>
      <c r="AE463" s="31"/>
      <c r="AF463" s="31"/>
      <c r="AG463" s="31"/>
      <c r="AH463" s="28"/>
      <c r="AI463" s="360"/>
      <c r="AJ463" s="28"/>
      <c r="AK463" s="28"/>
      <c r="AL463" s="28"/>
      <c r="AM463" s="28"/>
      <c r="AN463" s="28"/>
      <c r="AO463" s="28"/>
      <c r="AP463" s="28"/>
      <c r="AQ463" s="28"/>
      <c r="AR463" s="28"/>
      <c r="AS463" s="28"/>
      <c r="AT463" s="28"/>
      <c r="AU463" s="28"/>
      <c r="AV463" s="28"/>
      <c r="AW463" s="28"/>
      <c r="AX463" s="28"/>
      <c r="AY463" s="28"/>
      <c r="AZ463" s="28"/>
      <c r="BA463" s="28"/>
      <c r="BB463" s="28"/>
      <c r="BC463" s="28"/>
    </row>
    <row r="464" ht="11.25" customHeight="1">
      <c r="A464" s="557"/>
      <c r="B464" s="558"/>
      <c r="C464" s="558"/>
      <c r="D464" s="360"/>
      <c r="E464" s="31"/>
      <c r="F464" s="10"/>
      <c r="G464" s="360"/>
      <c r="H464" s="360"/>
      <c r="I464" s="360"/>
      <c r="J464" s="360"/>
      <c r="K464" s="360"/>
      <c r="L464" s="558"/>
      <c r="M464" s="558"/>
      <c r="N464" s="558"/>
      <c r="O464" s="784"/>
      <c r="P464" s="785"/>
      <c r="Q464" s="785"/>
      <c r="R464" s="560"/>
      <c r="S464" s="560"/>
      <c r="T464" s="28"/>
      <c r="U464" s="28"/>
      <c r="V464" s="28"/>
      <c r="W464" s="558"/>
      <c r="X464" s="558"/>
      <c r="Y464" s="558"/>
      <c r="Z464" s="561"/>
      <c r="AA464" s="28"/>
      <c r="AB464" s="360"/>
      <c r="AC464" s="360"/>
      <c r="AD464" s="31"/>
      <c r="AE464" s="31"/>
      <c r="AF464" s="31"/>
      <c r="AG464" s="31"/>
      <c r="AH464" s="28"/>
      <c r="AI464" s="360"/>
      <c r="AJ464" s="28"/>
      <c r="AK464" s="28"/>
      <c r="AL464" s="28"/>
      <c r="AM464" s="28"/>
      <c r="AN464" s="28"/>
      <c r="AO464" s="28"/>
      <c r="AP464" s="28"/>
      <c r="AQ464" s="28"/>
      <c r="AR464" s="28"/>
      <c r="AS464" s="28"/>
      <c r="AT464" s="28"/>
      <c r="AU464" s="28"/>
      <c r="AV464" s="28"/>
      <c r="AW464" s="28"/>
      <c r="AX464" s="28"/>
      <c r="AY464" s="28"/>
      <c r="AZ464" s="28"/>
      <c r="BA464" s="28"/>
      <c r="BB464" s="28"/>
      <c r="BC464" s="28"/>
    </row>
    <row r="465" ht="11.25" customHeight="1">
      <c r="A465" s="557"/>
      <c r="B465" s="558"/>
      <c r="C465" s="558"/>
      <c r="D465" s="360"/>
      <c r="E465" s="31"/>
      <c r="F465" s="10"/>
      <c r="G465" s="360"/>
      <c r="H465" s="360"/>
      <c r="I465" s="360"/>
      <c r="J465" s="360"/>
      <c r="K465" s="360"/>
      <c r="L465" s="558"/>
      <c r="M465" s="558"/>
      <c r="N465" s="558"/>
      <c r="O465" s="784"/>
      <c r="P465" s="785"/>
      <c r="Q465" s="785"/>
      <c r="R465" s="560"/>
      <c r="S465" s="560"/>
      <c r="T465" s="28"/>
      <c r="U465" s="28"/>
      <c r="V465" s="28"/>
      <c r="W465" s="558"/>
      <c r="X465" s="558"/>
      <c r="Y465" s="558"/>
      <c r="Z465" s="561"/>
      <c r="AA465" s="28"/>
      <c r="AB465" s="360"/>
      <c r="AC465" s="360"/>
      <c r="AD465" s="31"/>
      <c r="AE465" s="31"/>
      <c r="AF465" s="31"/>
      <c r="AG465" s="31"/>
      <c r="AH465" s="28"/>
      <c r="AI465" s="360"/>
      <c r="AJ465" s="28"/>
      <c r="AK465" s="28"/>
      <c r="AL465" s="28"/>
      <c r="AM465" s="28"/>
      <c r="AN465" s="28"/>
      <c r="AO465" s="28"/>
      <c r="AP465" s="28"/>
      <c r="AQ465" s="28"/>
      <c r="AR465" s="28"/>
      <c r="AS465" s="28"/>
      <c r="AT465" s="28"/>
      <c r="AU465" s="28"/>
      <c r="AV465" s="28"/>
      <c r="AW465" s="28"/>
      <c r="AX465" s="28"/>
      <c r="AY465" s="28"/>
      <c r="AZ465" s="28"/>
      <c r="BA465" s="28"/>
      <c r="BB465" s="28"/>
      <c r="BC465" s="28"/>
    </row>
    <row r="466" ht="11.25" customHeight="1">
      <c r="A466" s="557"/>
      <c r="B466" s="558"/>
      <c r="C466" s="558"/>
      <c r="D466" s="360"/>
      <c r="E466" s="31"/>
      <c r="F466" s="10"/>
      <c r="G466" s="360"/>
      <c r="H466" s="360"/>
      <c r="I466" s="360"/>
      <c r="J466" s="360"/>
      <c r="K466" s="360"/>
      <c r="L466" s="558"/>
      <c r="M466" s="558"/>
      <c r="N466" s="558"/>
      <c r="O466" s="784"/>
      <c r="P466" s="785"/>
      <c r="Q466" s="785"/>
      <c r="R466" s="560"/>
      <c r="S466" s="560"/>
      <c r="T466" s="28"/>
      <c r="U466" s="28"/>
      <c r="V466" s="28"/>
      <c r="W466" s="558"/>
      <c r="X466" s="558"/>
      <c r="Y466" s="558"/>
      <c r="Z466" s="561"/>
      <c r="AA466" s="28"/>
      <c r="AB466" s="360"/>
      <c r="AC466" s="360"/>
      <c r="AD466" s="31"/>
      <c r="AE466" s="31"/>
      <c r="AF466" s="31"/>
      <c r="AG466" s="31"/>
      <c r="AH466" s="28"/>
      <c r="AI466" s="360"/>
      <c r="AJ466" s="28"/>
      <c r="AK466" s="28"/>
      <c r="AL466" s="28"/>
      <c r="AM466" s="28"/>
      <c r="AN466" s="28"/>
      <c r="AO466" s="28"/>
      <c r="AP466" s="28"/>
      <c r="AQ466" s="28"/>
      <c r="AR466" s="28"/>
      <c r="AS466" s="28"/>
      <c r="AT466" s="28"/>
      <c r="AU466" s="28"/>
      <c r="AV466" s="28"/>
      <c r="AW466" s="28"/>
      <c r="AX466" s="28"/>
      <c r="AY466" s="28"/>
      <c r="AZ466" s="28"/>
      <c r="BA466" s="28"/>
      <c r="BB466" s="28"/>
      <c r="BC466" s="28"/>
    </row>
    <row r="467" ht="11.25" customHeight="1">
      <c r="A467" s="557"/>
      <c r="B467" s="558"/>
      <c r="C467" s="558"/>
      <c r="D467" s="360"/>
      <c r="E467" s="31"/>
      <c r="F467" s="10"/>
      <c r="G467" s="360"/>
      <c r="H467" s="360"/>
      <c r="I467" s="360"/>
      <c r="J467" s="360"/>
      <c r="K467" s="360"/>
      <c r="L467" s="558"/>
      <c r="M467" s="558"/>
      <c r="N467" s="558"/>
      <c r="O467" s="784"/>
      <c r="P467" s="785"/>
      <c r="Q467" s="785"/>
      <c r="R467" s="560"/>
      <c r="S467" s="560"/>
      <c r="T467" s="28"/>
      <c r="U467" s="28"/>
      <c r="V467" s="28"/>
      <c r="W467" s="558"/>
      <c r="X467" s="558"/>
      <c r="Y467" s="558"/>
      <c r="Z467" s="561"/>
      <c r="AA467" s="28"/>
      <c r="AB467" s="360"/>
      <c r="AC467" s="360"/>
      <c r="AD467" s="31"/>
      <c r="AE467" s="31"/>
      <c r="AF467" s="31"/>
      <c r="AG467" s="31"/>
      <c r="AH467" s="28"/>
      <c r="AI467" s="360"/>
      <c r="AJ467" s="28"/>
      <c r="AK467" s="28"/>
      <c r="AL467" s="28"/>
      <c r="AM467" s="28"/>
      <c r="AN467" s="28"/>
      <c r="AO467" s="28"/>
      <c r="AP467" s="28"/>
      <c r="AQ467" s="28"/>
      <c r="AR467" s="28"/>
      <c r="AS467" s="28"/>
      <c r="AT467" s="28"/>
      <c r="AU467" s="28"/>
      <c r="AV467" s="28"/>
      <c r="AW467" s="28"/>
      <c r="AX467" s="28"/>
      <c r="AY467" s="28"/>
      <c r="AZ467" s="28"/>
      <c r="BA467" s="28"/>
      <c r="BB467" s="28"/>
      <c r="BC467" s="28"/>
    </row>
    <row r="468" ht="11.25" customHeight="1">
      <c r="A468" s="557"/>
      <c r="B468" s="558"/>
      <c r="C468" s="558"/>
      <c r="D468" s="360"/>
      <c r="E468" s="31"/>
      <c r="F468" s="10"/>
      <c r="G468" s="360"/>
      <c r="H468" s="360"/>
      <c r="I468" s="360"/>
      <c r="J468" s="360"/>
      <c r="K468" s="360"/>
      <c r="L468" s="558"/>
      <c r="M468" s="558"/>
      <c r="N468" s="558"/>
      <c r="O468" s="784"/>
      <c r="P468" s="785"/>
      <c r="Q468" s="785"/>
      <c r="R468" s="560"/>
      <c r="S468" s="560"/>
      <c r="T468" s="28"/>
      <c r="U468" s="28"/>
      <c r="V468" s="28"/>
      <c r="W468" s="558"/>
      <c r="X468" s="558"/>
      <c r="Y468" s="558"/>
      <c r="Z468" s="561"/>
      <c r="AA468" s="28"/>
      <c r="AB468" s="360"/>
      <c r="AC468" s="360"/>
      <c r="AD468" s="31"/>
      <c r="AE468" s="31"/>
      <c r="AF468" s="31"/>
      <c r="AG468" s="31"/>
      <c r="AH468" s="28"/>
      <c r="AI468" s="360"/>
      <c r="AJ468" s="28"/>
      <c r="AK468" s="28"/>
      <c r="AL468" s="28"/>
      <c r="AM468" s="28"/>
      <c r="AN468" s="28"/>
      <c r="AO468" s="28"/>
      <c r="AP468" s="28"/>
      <c r="AQ468" s="28"/>
      <c r="AR468" s="28"/>
      <c r="AS468" s="28"/>
      <c r="AT468" s="28"/>
      <c r="AU468" s="28"/>
      <c r="AV468" s="28"/>
      <c r="AW468" s="28"/>
      <c r="AX468" s="28"/>
      <c r="AY468" s="28"/>
      <c r="AZ468" s="28"/>
      <c r="BA468" s="28"/>
      <c r="BB468" s="28"/>
      <c r="BC468" s="28"/>
    </row>
    <row r="469" ht="11.25" customHeight="1">
      <c r="A469" s="557"/>
      <c r="B469" s="558"/>
      <c r="C469" s="558"/>
      <c r="D469" s="360"/>
      <c r="E469" s="31"/>
      <c r="F469" s="10"/>
      <c r="G469" s="360"/>
      <c r="H469" s="360"/>
      <c r="I469" s="360"/>
      <c r="J469" s="360"/>
      <c r="K469" s="360"/>
      <c r="L469" s="558"/>
      <c r="M469" s="558"/>
      <c r="N469" s="558"/>
      <c r="O469" s="784"/>
      <c r="P469" s="785"/>
      <c r="Q469" s="785"/>
      <c r="R469" s="560"/>
      <c r="S469" s="560"/>
      <c r="T469" s="28"/>
      <c r="U469" s="28"/>
      <c r="V469" s="28"/>
      <c r="W469" s="558"/>
      <c r="X469" s="558"/>
      <c r="Y469" s="558"/>
      <c r="Z469" s="561"/>
      <c r="AA469" s="28"/>
      <c r="AB469" s="360"/>
      <c r="AC469" s="360"/>
      <c r="AD469" s="31"/>
      <c r="AE469" s="31"/>
      <c r="AF469" s="31"/>
      <c r="AG469" s="31"/>
      <c r="AH469" s="28"/>
      <c r="AI469" s="360"/>
      <c r="AJ469" s="28"/>
      <c r="AK469" s="28"/>
      <c r="AL469" s="28"/>
      <c r="AM469" s="28"/>
      <c r="AN469" s="28"/>
      <c r="AO469" s="28"/>
      <c r="AP469" s="28"/>
      <c r="AQ469" s="28"/>
      <c r="AR469" s="28"/>
      <c r="AS469" s="28"/>
      <c r="AT469" s="28"/>
      <c r="AU469" s="28"/>
      <c r="AV469" s="28"/>
      <c r="AW469" s="28"/>
      <c r="AX469" s="28"/>
      <c r="AY469" s="28"/>
      <c r="AZ469" s="28"/>
      <c r="BA469" s="28"/>
      <c r="BB469" s="28"/>
      <c r="BC469" s="28"/>
    </row>
    <row r="470" ht="11.25" customHeight="1">
      <c r="A470" s="557"/>
      <c r="B470" s="558"/>
      <c r="C470" s="558"/>
      <c r="D470" s="360"/>
      <c r="E470" s="31"/>
      <c r="F470" s="10"/>
      <c r="G470" s="360"/>
      <c r="H470" s="360"/>
      <c r="I470" s="360"/>
      <c r="J470" s="360"/>
      <c r="K470" s="360"/>
      <c r="L470" s="558"/>
      <c r="M470" s="558"/>
      <c r="N470" s="558"/>
      <c r="O470" s="784"/>
      <c r="P470" s="785"/>
      <c r="Q470" s="785"/>
      <c r="R470" s="560"/>
      <c r="S470" s="560"/>
      <c r="T470" s="28"/>
      <c r="U470" s="28"/>
      <c r="V470" s="28"/>
      <c r="W470" s="558"/>
      <c r="X470" s="558"/>
      <c r="Y470" s="558"/>
      <c r="Z470" s="561"/>
      <c r="AA470" s="28"/>
      <c r="AB470" s="360"/>
      <c r="AC470" s="360"/>
      <c r="AD470" s="31"/>
      <c r="AE470" s="31"/>
      <c r="AF470" s="31"/>
      <c r="AG470" s="31"/>
      <c r="AH470" s="28"/>
      <c r="AI470" s="360"/>
      <c r="AJ470" s="28"/>
      <c r="AK470" s="28"/>
      <c r="AL470" s="28"/>
      <c r="AM470" s="28"/>
      <c r="AN470" s="28"/>
      <c r="AO470" s="28"/>
      <c r="AP470" s="28"/>
      <c r="AQ470" s="28"/>
      <c r="AR470" s="28"/>
      <c r="AS470" s="28"/>
      <c r="AT470" s="28"/>
      <c r="AU470" s="28"/>
      <c r="AV470" s="28"/>
      <c r="AW470" s="28"/>
      <c r="AX470" s="28"/>
      <c r="AY470" s="28"/>
      <c r="AZ470" s="28"/>
      <c r="BA470" s="28"/>
      <c r="BB470" s="28"/>
      <c r="BC470" s="28"/>
    </row>
    <row r="471" ht="11.25" customHeight="1">
      <c r="A471" s="557"/>
      <c r="B471" s="558"/>
      <c r="C471" s="558"/>
      <c r="D471" s="360"/>
      <c r="E471" s="31"/>
      <c r="F471" s="10"/>
      <c r="G471" s="360"/>
      <c r="H471" s="360"/>
      <c r="I471" s="360"/>
      <c r="J471" s="360"/>
      <c r="K471" s="360"/>
      <c r="L471" s="558"/>
      <c r="M471" s="558"/>
      <c r="N471" s="558"/>
      <c r="O471" s="784"/>
      <c r="P471" s="785"/>
      <c r="Q471" s="785"/>
      <c r="R471" s="560"/>
      <c r="S471" s="560"/>
      <c r="T471" s="28"/>
      <c r="U471" s="28"/>
      <c r="V471" s="28"/>
      <c r="W471" s="558"/>
      <c r="X471" s="558"/>
      <c r="Y471" s="558"/>
      <c r="Z471" s="561"/>
      <c r="AA471" s="28"/>
      <c r="AB471" s="360"/>
      <c r="AC471" s="360"/>
      <c r="AD471" s="31"/>
      <c r="AE471" s="31"/>
      <c r="AF471" s="31"/>
      <c r="AG471" s="31"/>
      <c r="AH471" s="28"/>
      <c r="AI471" s="360"/>
      <c r="AJ471" s="28"/>
      <c r="AK471" s="28"/>
      <c r="AL471" s="28"/>
      <c r="AM471" s="28"/>
      <c r="AN471" s="28"/>
      <c r="AO471" s="28"/>
      <c r="AP471" s="28"/>
      <c r="AQ471" s="28"/>
      <c r="AR471" s="28"/>
      <c r="AS471" s="28"/>
      <c r="AT471" s="28"/>
      <c r="AU471" s="28"/>
      <c r="AV471" s="28"/>
      <c r="AW471" s="28"/>
      <c r="AX471" s="28"/>
      <c r="AY471" s="28"/>
      <c r="AZ471" s="28"/>
      <c r="BA471" s="28"/>
      <c r="BB471" s="28"/>
      <c r="BC471" s="28"/>
    </row>
    <row r="472" ht="11.25" customHeight="1">
      <c r="A472" s="557"/>
      <c r="B472" s="558"/>
      <c r="C472" s="558"/>
      <c r="D472" s="360"/>
      <c r="E472" s="31"/>
      <c r="F472" s="10"/>
      <c r="G472" s="360"/>
      <c r="H472" s="360"/>
      <c r="I472" s="360"/>
      <c r="J472" s="360"/>
      <c r="K472" s="360"/>
      <c r="L472" s="558"/>
      <c r="M472" s="558"/>
      <c r="N472" s="558"/>
      <c r="O472" s="784"/>
      <c r="P472" s="785"/>
      <c r="Q472" s="785"/>
      <c r="R472" s="560"/>
      <c r="S472" s="560"/>
      <c r="T472" s="28"/>
      <c r="U472" s="28"/>
      <c r="V472" s="28"/>
      <c r="W472" s="558"/>
      <c r="X472" s="558"/>
      <c r="Y472" s="558"/>
      <c r="Z472" s="561"/>
      <c r="AA472" s="28"/>
      <c r="AB472" s="360"/>
      <c r="AC472" s="360"/>
      <c r="AD472" s="31"/>
      <c r="AE472" s="31"/>
      <c r="AF472" s="31"/>
      <c r="AG472" s="31"/>
      <c r="AH472" s="28"/>
      <c r="AI472" s="360"/>
      <c r="AJ472" s="28"/>
      <c r="AK472" s="28"/>
      <c r="AL472" s="28"/>
      <c r="AM472" s="28"/>
      <c r="AN472" s="28"/>
      <c r="AO472" s="28"/>
      <c r="AP472" s="28"/>
      <c r="AQ472" s="28"/>
      <c r="AR472" s="28"/>
      <c r="AS472" s="28"/>
      <c r="AT472" s="28"/>
      <c r="AU472" s="28"/>
      <c r="AV472" s="28"/>
      <c r="AW472" s="28"/>
      <c r="AX472" s="28"/>
      <c r="AY472" s="28"/>
      <c r="AZ472" s="28"/>
      <c r="BA472" s="28"/>
      <c r="BB472" s="28"/>
      <c r="BC472" s="28"/>
    </row>
    <row r="473" ht="11.25" customHeight="1">
      <c r="A473" s="557"/>
      <c r="B473" s="558"/>
      <c r="C473" s="558"/>
      <c r="D473" s="360"/>
      <c r="E473" s="31"/>
      <c r="F473" s="10"/>
      <c r="G473" s="360"/>
      <c r="H473" s="360"/>
      <c r="I473" s="360"/>
      <c r="J473" s="360"/>
      <c r="K473" s="360"/>
      <c r="L473" s="558"/>
      <c r="M473" s="558"/>
      <c r="N473" s="558"/>
      <c r="O473" s="784"/>
      <c r="P473" s="785"/>
      <c r="Q473" s="785"/>
      <c r="R473" s="560"/>
      <c r="S473" s="560"/>
      <c r="T473" s="28"/>
      <c r="U473" s="28"/>
      <c r="V473" s="28"/>
      <c r="W473" s="558"/>
      <c r="X473" s="558"/>
      <c r="Y473" s="558"/>
      <c r="Z473" s="561"/>
      <c r="AA473" s="28"/>
      <c r="AB473" s="360"/>
      <c r="AC473" s="360"/>
      <c r="AD473" s="31"/>
      <c r="AE473" s="31"/>
      <c r="AF473" s="31"/>
      <c r="AG473" s="31"/>
      <c r="AH473" s="28"/>
      <c r="AI473" s="360"/>
      <c r="AJ473" s="28"/>
      <c r="AK473" s="28"/>
      <c r="AL473" s="28"/>
      <c r="AM473" s="28"/>
      <c r="AN473" s="28"/>
      <c r="AO473" s="28"/>
      <c r="AP473" s="28"/>
      <c r="AQ473" s="28"/>
      <c r="AR473" s="28"/>
      <c r="AS473" s="28"/>
      <c r="AT473" s="28"/>
      <c r="AU473" s="28"/>
      <c r="AV473" s="28"/>
      <c r="AW473" s="28"/>
      <c r="AX473" s="28"/>
      <c r="AY473" s="28"/>
      <c r="AZ473" s="28"/>
      <c r="BA473" s="28"/>
      <c r="BB473" s="28"/>
      <c r="BC473" s="28"/>
    </row>
    <row r="474" ht="11.25" customHeight="1">
      <c r="A474" s="557"/>
      <c r="B474" s="558"/>
      <c r="C474" s="558"/>
      <c r="D474" s="360"/>
      <c r="E474" s="31"/>
      <c r="F474" s="10"/>
      <c r="G474" s="360"/>
      <c r="H474" s="360"/>
      <c r="I474" s="360"/>
      <c r="J474" s="360"/>
      <c r="K474" s="360"/>
      <c r="L474" s="558"/>
      <c r="M474" s="558"/>
      <c r="N474" s="558"/>
      <c r="O474" s="784"/>
      <c r="P474" s="785"/>
      <c r="Q474" s="785"/>
      <c r="R474" s="560"/>
      <c r="S474" s="560"/>
      <c r="T474" s="28"/>
      <c r="U474" s="28"/>
      <c r="V474" s="28"/>
      <c r="W474" s="558"/>
      <c r="X474" s="558"/>
      <c r="Y474" s="558"/>
      <c r="Z474" s="561"/>
      <c r="AA474" s="28"/>
      <c r="AB474" s="360"/>
      <c r="AC474" s="360"/>
      <c r="AD474" s="31"/>
      <c r="AE474" s="31"/>
      <c r="AF474" s="31"/>
      <c r="AG474" s="31"/>
      <c r="AH474" s="28"/>
      <c r="AI474" s="360"/>
      <c r="AJ474" s="28"/>
      <c r="AK474" s="28"/>
      <c r="AL474" s="28"/>
      <c r="AM474" s="28"/>
      <c r="AN474" s="28"/>
      <c r="AO474" s="28"/>
      <c r="AP474" s="28"/>
      <c r="AQ474" s="28"/>
      <c r="AR474" s="28"/>
      <c r="AS474" s="28"/>
      <c r="AT474" s="28"/>
      <c r="AU474" s="28"/>
      <c r="AV474" s="28"/>
      <c r="AW474" s="28"/>
      <c r="AX474" s="28"/>
      <c r="AY474" s="28"/>
      <c r="AZ474" s="28"/>
      <c r="BA474" s="28"/>
      <c r="BB474" s="28"/>
      <c r="BC474" s="28"/>
    </row>
    <row r="475" ht="11.25" customHeight="1">
      <c r="A475" s="557"/>
      <c r="B475" s="558"/>
      <c r="C475" s="558"/>
      <c r="D475" s="360"/>
      <c r="E475" s="31"/>
      <c r="F475" s="10"/>
      <c r="G475" s="360"/>
      <c r="H475" s="360"/>
      <c r="I475" s="360"/>
      <c r="J475" s="360"/>
      <c r="K475" s="360"/>
      <c r="L475" s="558"/>
      <c r="M475" s="558"/>
      <c r="N475" s="558"/>
      <c r="O475" s="784"/>
      <c r="P475" s="785"/>
      <c r="Q475" s="785"/>
      <c r="R475" s="560"/>
      <c r="S475" s="560"/>
      <c r="T475" s="28"/>
      <c r="U475" s="28"/>
      <c r="V475" s="28"/>
      <c r="W475" s="558"/>
      <c r="X475" s="558"/>
      <c r="Y475" s="558"/>
      <c r="Z475" s="561"/>
      <c r="AA475" s="28"/>
      <c r="AB475" s="360"/>
      <c r="AC475" s="360"/>
      <c r="AD475" s="31"/>
      <c r="AE475" s="31"/>
      <c r="AF475" s="31"/>
      <c r="AG475" s="31"/>
      <c r="AH475" s="28"/>
      <c r="AI475" s="360"/>
      <c r="AJ475" s="28"/>
      <c r="AK475" s="28"/>
      <c r="AL475" s="28"/>
      <c r="AM475" s="28"/>
      <c r="AN475" s="28"/>
      <c r="AO475" s="28"/>
      <c r="AP475" s="28"/>
      <c r="AQ475" s="28"/>
      <c r="AR475" s="28"/>
      <c r="AS475" s="28"/>
      <c r="AT475" s="28"/>
      <c r="AU475" s="28"/>
      <c r="AV475" s="28"/>
      <c r="AW475" s="28"/>
      <c r="AX475" s="28"/>
      <c r="AY475" s="28"/>
      <c r="AZ475" s="28"/>
      <c r="BA475" s="28"/>
      <c r="BB475" s="28"/>
      <c r="BC475" s="28"/>
    </row>
    <row r="476" ht="11.25" customHeight="1">
      <c r="A476" s="557"/>
      <c r="B476" s="558"/>
      <c r="C476" s="558"/>
      <c r="D476" s="360"/>
      <c r="E476" s="31"/>
      <c r="F476" s="10"/>
      <c r="G476" s="360"/>
      <c r="H476" s="360"/>
      <c r="I476" s="360"/>
      <c r="J476" s="360"/>
      <c r="K476" s="360"/>
      <c r="L476" s="558"/>
      <c r="M476" s="558"/>
      <c r="N476" s="558"/>
      <c r="O476" s="784"/>
      <c r="P476" s="785"/>
      <c r="Q476" s="785"/>
      <c r="R476" s="560"/>
      <c r="S476" s="560"/>
      <c r="T476" s="28"/>
      <c r="U476" s="28"/>
      <c r="V476" s="28"/>
      <c r="W476" s="558"/>
      <c r="X476" s="558"/>
      <c r="Y476" s="558"/>
      <c r="Z476" s="561"/>
      <c r="AA476" s="28"/>
      <c r="AB476" s="360"/>
      <c r="AC476" s="360"/>
      <c r="AD476" s="31"/>
      <c r="AE476" s="31"/>
      <c r="AF476" s="31"/>
      <c r="AG476" s="31"/>
      <c r="AH476" s="28"/>
      <c r="AI476" s="360"/>
      <c r="AJ476" s="28"/>
      <c r="AK476" s="28"/>
      <c r="AL476" s="28"/>
      <c r="AM476" s="28"/>
      <c r="AN476" s="28"/>
      <c r="AO476" s="28"/>
      <c r="AP476" s="28"/>
      <c r="AQ476" s="28"/>
      <c r="AR476" s="28"/>
      <c r="AS476" s="28"/>
      <c r="AT476" s="28"/>
      <c r="AU476" s="28"/>
      <c r="AV476" s="28"/>
      <c r="AW476" s="28"/>
      <c r="AX476" s="28"/>
      <c r="AY476" s="28"/>
      <c r="AZ476" s="28"/>
      <c r="BA476" s="28"/>
      <c r="BB476" s="28"/>
      <c r="BC476" s="28"/>
    </row>
    <row r="477" ht="11.25" customHeight="1">
      <c r="A477" s="557"/>
      <c r="B477" s="558"/>
      <c r="C477" s="558"/>
      <c r="D477" s="360"/>
      <c r="E477" s="31"/>
      <c r="F477" s="10"/>
      <c r="G477" s="360"/>
      <c r="H477" s="360"/>
      <c r="I477" s="360"/>
      <c r="J477" s="360"/>
      <c r="K477" s="360"/>
      <c r="L477" s="558"/>
      <c r="M477" s="558"/>
      <c r="N477" s="558"/>
      <c r="O477" s="784"/>
      <c r="P477" s="785"/>
      <c r="Q477" s="785"/>
      <c r="R477" s="560"/>
      <c r="S477" s="560"/>
      <c r="T477" s="28"/>
      <c r="U477" s="28"/>
      <c r="V477" s="28"/>
      <c r="W477" s="558"/>
      <c r="X477" s="558"/>
      <c r="Y477" s="558"/>
      <c r="Z477" s="561"/>
      <c r="AA477" s="28"/>
      <c r="AB477" s="360"/>
      <c r="AC477" s="360"/>
      <c r="AD477" s="31"/>
      <c r="AE477" s="31"/>
      <c r="AF477" s="31"/>
      <c r="AG477" s="31"/>
      <c r="AH477" s="28"/>
      <c r="AI477" s="360"/>
      <c r="AJ477" s="28"/>
      <c r="AK477" s="28"/>
      <c r="AL477" s="28"/>
      <c r="AM477" s="28"/>
      <c r="AN477" s="28"/>
      <c r="AO477" s="28"/>
      <c r="AP477" s="28"/>
      <c r="AQ477" s="28"/>
      <c r="AR477" s="28"/>
      <c r="AS477" s="28"/>
      <c r="AT477" s="28"/>
      <c r="AU477" s="28"/>
      <c r="AV477" s="28"/>
      <c r="AW477" s="28"/>
      <c r="AX477" s="28"/>
      <c r="AY477" s="28"/>
      <c r="AZ477" s="28"/>
      <c r="BA477" s="28"/>
      <c r="BB477" s="28"/>
      <c r="BC477" s="28"/>
    </row>
    <row r="478" ht="11.25" customHeight="1">
      <c r="A478" s="557"/>
      <c r="B478" s="558"/>
      <c r="C478" s="558"/>
      <c r="D478" s="360"/>
      <c r="E478" s="31"/>
      <c r="F478" s="10"/>
      <c r="G478" s="360"/>
      <c r="H478" s="360"/>
      <c r="I478" s="360"/>
      <c r="J478" s="360"/>
      <c r="K478" s="360"/>
      <c r="L478" s="558"/>
      <c r="M478" s="558"/>
      <c r="N478" s="558"/>
      <c r="O478" s="784"/>
      <c r="P478" s="785"/>
      <c r="Q478" s="785"/>
      <c r="R478" s="560"/>
      <c r="S478" s="560"/>
      <c r="T478" s="28"/>
      <c r="U478" s="28"/>
      <c r="V478" s="28"/>
      <c r="W478" s="558"/>
      <c r="X478" s="558"/>
      <c r="Y478" s="558"/>
      <c r="Z478" s="561"/>
      <c r="AA478" s="28"/>
      <c r="AB478" s="360"/>
      <c r="AC478" s="360"/>
      <c r="AD478" s="31"/>
      <c r="AE478" s="31"/>
      <c r="AF478" s="31"/>
      <c r="AG478" s="31"/>
      <c r="AH478" s="28"/>
      <c r="AI478" s="360"/>
      <c r="AJ478" s="28"/>
      <c r="AK478" s="28"/>
      <c r="AL478" s="28"/>
      <c r="AM478" s="28"/>
      <c r="AN478" s="28"/>
      <c r="AO478" s="28"/>
      <c r="AP478" s="28"/>
      <c r="AQ478" s="28"/>
      <c r="AR478" s="28"/>
      <c r="AS478" s="28"/>
      <c r="AT478" s="28"/>
      <c r="AU478" s="28"/>
      <c r="AV478" s="28"/>
      <c r="AW478" s="28"/>
      <c r="AX478" s="28"/>
      <c r="AY478" s="28"/>
      <c r="AZ478" s="28"/>
      <c r="BA478" s="28"/>
      <c r="BB478" s="28"/>
      <c r="BC478" s="28"/>
    </row>
    <row r="479" ht="11.25" customHeight="1">
      <c r="A479" s="557"/>
      <c r="B479" s="558"/>
      <c r="C479" s="558"/>
      <c r="D479" s="360"/>
      <c r="E479" s="31"/>
      <c r="F479" s="10"/>
      <c r="G479" s="360"/>
      <c r="H479" s="360"/>
      <c r="I479" s="360"/>
      <c r="J479" s="360"/>
      <c r="K479" s="360"/>
      <c r="L479" s="558"/>
      <c r="M479" s="558"/>
      <c r="N479" s="558"/>
      <c r="O479" s="784"/>
      <c r="P479" s="785"/>
      <c r="Q479" s="785"/>
      <c r="R479" s="560"/>
      <c r="S479" s="560"/>
      <c r="T479" s="28"/>
      <c r="U479" s="28"/>
      <c r="V479" s="28"/>
      <c r="W479" s="558"/>
      <c r="X479" s="558"/>
      <c r="Y479" s="558"/>
      <c r="Z479" s="561"/>
      <c r="AA479" s="28"/>
      <c r="AB479" s="360"/>
      <c r="AC479" s="360"/>
      <c r="AD479" s="31"/>
      <c r="AE479" s="31"/>
      <c r="AF479" s="31"/>
      <c r="AG479" s="31"/>
      <c r="AH479" s="28"/>
      <c r="AI479" s="360"/>
      <c r="AJ479" s="28"/>
      <c r="AK479" s="28"/>
      <c r="AL479" s="28"/>
      <c r="AM479" s="28"/>
      <c r="AN479" s="28"/>
      <c r="AO479" s="28"/>
      <c r="AP479" s="28"/>
      <c r="AQ479" s="28"/>
      <c r="AR479" s="28"/>
      <c r="AS479" s="28"/>
      <c r="AT479" s="28"/>
      <c r="AU479" s="28"/>
      <c r="AV479" s="28"/>
      <c r="AW479" s="28"/>
      <c r="AX479" s="28"/>
      <c r="AY479" s="28"/>
      <c r="AZ479" s="28"/>
      <c r="BA479" s="28"/>
      <c r="BB479" s="28"/>
      <c r="BC479" s="28"/>
    </row>
    <row r="480" ht="11.25" customHeight="1">
      <c r="A480" s="557"/>
      <c r="B480" s="558"/>
      <c r="C480" s="558"/>
      <c r="D480" s="360"/>
      <c r="E480" s="31"/>
      <c r="F480" s="10"/>
      <c r="G480" s="360"/>
      <c r="H480" s="360"/>
      <c r="I480" s="360"/>
      <c r="J480" s="360"/>
      <c r="K480" s="360"/>
      <c r="L480" s="558"/>
      <c r="M480" s="558"/>
      <c r="N480" s="558"/>
      <c r="O480" s="784"/>
      <c r="P480" s="785"/>
      <c r="Q480" s="785"/>
      <c r="R480" s="560"/>
      <c r="S480" s="560"/>
      <c r="T480" s="28"/>
      <c r="U480" s="28"/>
      <c r="V480" s="28"/>
      <c r="W480" s="558"/>
      <c r="X480" s="558"/>
      <c r="Y480" s="558"/>
      <c r="Z480" s="561"/>
      <c r="AA480" s="28"/>
      <c r="AB480" s="360"/>
      <c r="AC480" s="360"/>
      <c r="AD480" s="31"/>
      <c r="AE480" s="31"/>
      <c r="AF480" s="31"/>
      <c r="AG480" s="31"/>
      <c r="AH480" s="28"/>
      <c r="AI480" s="360"/>
      <c r="AJ480" s="28"/>
      <c r="AK480" s="28"/>
      <c r="AL480" s="28"/>
      <c r="AM480" s="28"/>
      <c r="AN480" s="28"/>
      <c r="AO480" s="28"/>
      <c r="AP480" s="28"/>
      <c r="AQ480" s="28"/>
      <c r="AR480" s="28"/>
      <c r="AS480" s="28"/>
      <c r="AT480" s="28"/>
      <c r="AU480" s="28"/>
      <c r="AV480" s="28"/>
      <c r="AW480" s="28"/>
      <c r="AX480" s="28"/>
      <c r="AY480" s="28"/>
      <c r="AZ480" s="28"/>
      <c r="BA480" s="28"/>
      <c r="BB480" s="28"/>
      <c r="BC480" s="28"/>
    </row>
    <row r="481" ht="11.25" customHeight="1">
      <c r="A481" s="557"/>
      <c r="B481" s="558"/>
      <c r="C481" s="558"/>
      <c r="D481" s="360"/>
      <c r="E481" s="31"/>
      <c r="F481" s="10"/>
      <c r="G481" s="360"/>
      <c r="H481" s="360"/>
      <c r="I481" s="360"/>
      <c r="J481" s="360"/>
      <c r="K481" s="360"/>
      <c r="L481" s="558"/>
      <c r="M481" s="558"/>
      <c r="N481" s="558"/>
      <c r="O481" s="784"/>
      <c r="P481" s="785"/>
      <c r="Q481" s="785"/>
      <c r="R481" s="560"/>
      <c r="S481" s="560"/>
      <c r="T481" s="28"/>
      <c r="U481" s="28"/>
      <c r="V481" s="28"/>
      <c r="W481" s="558"/>
      <c r="X481" s="558"/>
      <c r="Y481" s="558"/>
      <c r="Z481" s="561"/>
      <c r="AA481" s="28"/>
      <c r="AB481" s="360"/>
      <c r="AC481" s="360"/>
      <c r="AD481" s="31"/>
      <c r="AE481" s="31"/>
      <c r="AF481" s="31"/>
      <c r="AG481" s="31"/>
      <c r="AH481" s="28"/>
      <c r="AI481" s="360"/>
      <c r="AJ481" s="28"/>
      <c r="AK481" s="28"/>
      <c r="AL481" s="28"/>
      <c r="AM481" s="28"/>
      <c r="AN481" s="28"/>
      <c r="AO481" s="28"/>
      <c r="AP481" s="28"/>
      <c r="AQ481" s="28"/>
      <c r="AR481" s="28"/>
      <c r="AS481" s="28"/>
      <c r="AT481" s="28"/>
      <c r="AU481" s="28"/>
      <c r="AV481" s="28"/>
      <c r="AW481" s="28"/>
      <c r="AX481" s="28"/>
      <c r="AY481" s="28"/>
      <c r="AZ481" s="28"/>
      <c r="BA481" s="28"/>
      <c r="BB481" s="28"/>
      <c r="BC481" s="28"/>
    </row>
    <row r="482" ht="11.25" customHeight="1">
      <c r="A482" s="557"/>
      <c r="B482" s="558"/>
      <c r="C482" s="558"/>
      <c r="D482" s="360"/>
      <c r="E482" s="31"/>
      <c r="F482" s="10"/>
      <c r="G482" s="360"/>
      <c r="H482" s="360"/>
      <c r="I482" s="360"/>
      <c r="J482" s="360"/>
      <c r="K482" s="360"/>
      <c r="L482" s="558"/>
      <c r="M482" s="558"/>
      <c r="N482" s="558"/>
      <c r="O482" s="784"/>
      <c r="P482" s="785"/>
      <c r="Q482" s="785"/>
      <c r="R482" s="560"/>
      <c r="S482" s="560"/>
      <c r="T482" s="28"/>
      <c r="U482" s="28"/>
      <c r="V482" s="28"/>
      <c r="W482" s="558"/>
      <c r="X482" s="558"/>
      <c r="Y482" s="558"/>
      <c r="Z482" s="561"/>
      <c r="AA482" s="28"/>
      <c r="AB482" s="360"/>
      <c r="AC482" s="360"/>
      <c r="AD482" s="31"/>
      <c r="AE482" s="31"/>
      <c r="AF482" s="31"/>
      <c r="AG482" s="31"/>
      <c r="AH482" s="28"/>
      <c r="AI482" s="360"/>
      <c r="AJ482" s="28"/>
      <c r="AK482" s="28"/>
      <c r="AL482" s="28"/>
      <c r="AM482" s="28"/>
      <c r="AN482" s="28"/>
      <c r="AO482" s="28"/>
      <c r="AP482" s="28"/>
      <c r="AQ482" s="28"/>
      <c r="AR482" s="28"/>
      <c r="AS482" s="28"/>
      <c r="AT482" s="28"/>
      <c r="AU482" s="28"/>
      <c r="AV482" s="28"/>
      <c r="AW482" s="28"/>
      <c r="AX482" s="28"/>
      <c r="AY482" s="28"/>
      <c r="AZ482" s="28"/>
      <c r="BA482" s="28"/>
      <c r="BB482" s="28"/>
      <c r="BC482" s="28"/>
    </row>
    <row r="483" ht="11.25" customHeight="1">
      <c r="A483" s="557"/>
      <c r="B483" s="558"/>
      <c r="C483" s="558"/>
      <c r="D483" s="360"/>
      <c r="E483" s="31"/>
      <c r="F483" s="10"/>
      <c r="G483" s="360"/>
      <c r="H483" s="360"/>
      <c r="I483" s="360"/>
      <c r="J483" s="360"/>
      <c r="K483" s="360"/>
      <c r="L483" s="558"/>
      <c r="M483" s="558"/>
      <c r="N483" s="558"/>
      <c r="O483" s="784"/>
      <c r="P483" s="785"/>
      <c r="Q483" s="785"/>
      <c r="R483" s="560"/>
      <c r="S483" s="560"/>
      <c r="T483" s="28"/>
      <c r="U483" s="28"/>
      <c r="V483" s="28"/>
      <c r="W483" s="558"/>
      <c r="X483" s="558"/>
      <c r="Y483" s="558"/>
      <c r="Z483" s="561"/>
      <c r="AA483" s="28"/>
      <c r="AB483" s="360"/>
      <c r="AC483" s="360"/>
      <c r="AD483" s="31"/>
      <c r="AE483" s="31"/>
      <c r="AF483" s="31"/>
      <c r="AG483" s="31"/>
      <c r="AH483" s="28"/>
      <c r="AI483" s="360"/>
      <c r="AJ483" s="28"/>
      <c r="AK483" s="28"/>
      <c r="AL483" s="28"/>
      <c r="AM483" s="28"/>
      <c r="AN483" s="28"/>
      <c r="AO483" s="28"/>
      <c r="AP483" s="28"/>
      <c r="AQ483" s="28"/>
      <c r="AR483" s="28"/>
      <c r="AS483" s="28"/>
      <c r="AT483" s="28"/>
      <c r="AU483" s="28"/>
      <c r="AV483" s="28"/>
      <c r="AW483" s="28"/>
      <c r="AX483" s="28"/>
      <c r="AY483" s="28"/>
      <c r="AZ483" s="28"/>
      <c r="BA483" s="28"/>
      <c r="BB483" s="28"/>
      <c r="BC483" s="28"/>
    </row>
    <row r="484" ht="11.25" customHeight="1">
      <c r="A484" s="557"/>
      <c r="B484" s="558"/>
      <c r="C484" s="558"/>
      <c r="D484" s="360"/>
      <c r="E484" s="31"/>
      <c r="F484" s="10"/>
      <c r="G484" s="360"/>
      <c r="H484" s="360"/>
      <c r="I484" s="360"/>
      <c r="J484" s="360"/>
      <c r="K484" s="360"/>
      <c r="L484" s="558"/>
      <c r="M484" s="558"/>
      <c r="N484" s="558"/>
      <c r="O484" s="784"/>
      <c r="P484" s="785"/>
      <c r="Q484" s="785"/>
      <c r="R484" s="560"/>
      <c r="S484" s="560"/>
      <c r="T484" s="28"/>
      <c r="U484" s="28"/>
      <c r="V484" s="28"/>
      <c r="W484" s="558"/>
      <c r="X484" s="558"/>
      <c r="Y484" s="558"/>
      <c r="Z484" s="561"/>
      <c r="AA484" s="28"/>
      <c r="AB484" s="360"/>
      <c r="AC484" s="360"/>
      <c r="AD484" s="31"/>
      <c r="AE484" s="31"/>
      <c r="AF484" s="31"/>
      <c r="AG484" s="31"/>
      <c r="AH484" s="28"/>
      <c r="AI484" s="360"/>
      <c r="AJ484" s="28"/>
      <c r="AK484" s="28"/>
      <c r="AL484" s="28"/>
      <c r="AM484" s="28"/>
      <c r="AN484" s="28"/>
      <c r="AO484" s="28"/>
      <c r="AP484" s="28"/>
      <c r="AQ484" s="28"/>
      <c r="AR484" s="28"/>
      <c r="AS484" s="28"/>
      <c r="AT484" s="28"/>
      <c r="AU484" s="28"/>
      <c r="AV484" s="28"/>
      <c r="AW484" s="28"/>
      <c r="AX484" s="28"/>
      <c r="AY484" s="28"/>
      <c r="AZ484" s="28"/>
      <c r="BA484" s="28"/>
      <c r="BB484" s="28"/>
      <c r="BC484" s="28"/>
    </row>
    <row r="485" ht="11.25" customHeight="1">
      <c r="A485" s="557"/>
      <c r="B485" s="558"/>
      <c r="C485" s="558"/>
      <c r="D485" s="360"/>
      <c r="E485" s="31"/>
      <c r="F485" s="10"/>
      <c r="G485" s="360"/>
      <c r="H485" s="360"/>
      <c r="I485" s="360"/>
      <c r="J485" s="360"/>
      <c r="K485" s="360"/>
      <c r="L485" s="558"/>
      <c r="M485" s="558"/>
      <c r="N485" s="558"/>
      <c r="O485" s="784"/>
      <c r="P485" s="785"/>
      <c r="Q485" s="785"/>
      <c r="R485" s="560"/>
      <c r="S485" s="560"/>
      <c r="T485" s="28"/>
      <c r="U485" s="28"/>
      <c r="V485" s="28"/>
      <c r="W485" s="558"/>
      <c r="X485" s="558"/>
      <c r="Y485" s="558"/>
      <c r="Z485" s="561"/>
      <c r="AA485" s="28"/>
      <c r="AB485" s="360"/>
      <c r="AC485" s="360"/>
      <c r="AD485" s="31"/>
      <c r="AE485" s="31"/>
      <c r="AF485" s="31"/>
      <c r="AG485" s="31"/>
      <c r="AH485" s="28"/>
      <c r="AI485" s="360"/>
      <c r="AJ485" s="28"/>
      <c r="AK485" s="28"/>
      <c r="AL485" s="28"/>
      <c r="AM485" s="28"/>
      <c r="AN485" s="28"/>
      <c r="AO485" s="28"/>
      <c r="AP485" s="28"/>
      <c r="AQ485" s="28"/>
      <c r="AR485" s="28"/>
      <c r="AS485" s="28"/>
      <c r="AT485" s="28"/>
      <c r="AU485" s="28"/>
      <c r="AV485" s="28"/>
      <c r="AW485" s="28"/>
      <c r="AX485" s="28"/>
      <c r="AY485" s="28"/>
      <c r="AZ485" s="28"/>
      <c r="BA485" s="28"/>
      <c r="BB485" s="28"/>
      <c r="BC485" s="28"/>
    </row>
    <row r="486" ht="11.25" customHeight="1">
      <c r="A486" s="557"/>
      <c r="B486" s="558"/>
      <c r="C486" s="558"/>
      <c r="D486" s="360"/>
      <c r="E486" s="31"/>
      <c r="F486" s="10"/>
      <c r="G486" s="360"/>
      <c r="H486" s="360"/>
      <c r="I486" s="360"/>
      <c r="J486" s="360"/>
      <c r="K486" s="360"/>
      <c r="L486" s="558"/>
      <c r="M486" s="558"/>
      <c r="N486" s="558"/>
      <c r="O486" s="784"/>
      <c r="P486" s="785"/>
      <c r="Q486" s="785"/>
      <c r="R486" s="560"/>
      <c r="S486" s="560"/>
      <c r="T486" s="28"/>
      <c r="U486" s="28"/>
      <c r="V486" s="28"/>
      <c r="W486" s="558"/>
      <c r="X486" s="558"/>
      <c r="Y486" s="558"/>
      <c r="Z486" s="561"/>
      <c r="AA486" s="28"/>
      <c r="AB486" s="360"/>
      <c r="AC486" s="360"/>
      <c r="AD486" s="31"/>
      <c r="AE486" s="31"/>
      <c r="AF486" s="31"/>
      <c r="AG486" s="31"/>
      <c r="AH486" s="28"/>
      <c r="AI486" s="360"/>
      <c r="AJ486" s="28"/>
      <c r="AK486" s="28"/>
      <c r="AL486" s="28"/>
      <c r="AM486" s="28"/>
      <c r="AN486" s="28"/>
      <c r="AO486" s="28"/>
      <c r="AP486" s="28"/>
      <c r="AQ486" s="28"/>
      <c r="AR486" s="28"/>
      <c r="AS486" s="28"/>
      <c r="AT486" s="28"/>
      <c r="AU486" s="28"/>
      <c r="AV486" s="28"/>
      <c r="AW486" s="28"/>
      <c r="AX486" s="28"/>
      <c r="AY486" s="28"/>
      <c r="AZ486" s="28"/>
      <c r="BA486" s="28"/>
      <c r="BB486" s="28"/>
      <c r="BC486" s="28"/>
    </row>
    <row r="487" ht="11.25" customHeight="1">
      <c r="A487" s="557"/>
      <c r="B487" s="558"/>
      <c r="C487" s="558"/>
      <c r="D487" s="360"/>
      <c r="E487" s="31"/>
      <c r="F487" s="10"/>
      <c r="G487" s="360"/>
      <c r="H487" s="360"/>
      <c r="I487" s="360"/>
      <c r="J487" s="360"/>
      <c r="K487" s="360"/>
      <c r="L487" s="558"/>
      <c r="M487" s="558"/>
      <c r="N487" s="558"/>
      <c r="O487" s="784"/>
      <c r="P487" s="785"/>
      <c r="Q487" s="785"/>
      <c r="R487" s="560"/>
      <c r="S487" s="560"/>
      <c r="T487" s="28"/>
      <c r="U487" s="28"/>
      <c r="V487" s="28"/>
      <c r="W487" s="558"/>
      <c r="X487" s="558"/>
      <c r="Y487" s="558"/>
      <c r="Z487" s="561"/>
      <c r="AA487" s="28"/>
      <c r="AB487" s="360"/>
      <c r="AC487" s="360"/>
      <c r="AD487" s="31"/>
      <c r="AE487" s="31"/>
      <c r="AF487" s="31"/>
      <c r="AG487" s="31"/>
      <c r="AH487" s="28"/>
      <c r="AI487" s="360"/>
      <c r="AJ487" s="28"/>
      <c r="AK487" s="28"/>
      <c r="AL487" s="28"/>
      <c r="AM487" s="28"/>
      <c r="AN487" s="28"/>
      <c r="AO487" s="28"/>
      <c r="AP487" s="28"/>
      <c r="AQ487" s="28"/>
      <c r="AR487" s="28"/>
      <c r="AS487" s="28"/>
      <c r="AT487" s="28"/>
      <c r="AU487" s="28"/>
      <c r="AV487" s="28"/>
      <c r="AW487" s="28"/>
      <c r="AX487" s="28"/>
      <c r="AY487" s="28"/>
      <c r="AZ487" s="28"/>
      <c r="BA487" s="28"/>
      <c r="BB487" s="28"/>
      <c r="BC487" s="28"/>
    </row>
    <row r="488" ht="11.25" customHeight="1">
      <c r="A488" s="557"/>
      <c r="B488" s="558"/>
      <c r="C488" s="558"/>
      <c r="D488" s="360"/>
      <c r="E488" s="31"/>
      <c r="F488" s="10"/>
      <c r="G488" s="360"/>
      <c r="H488" s="360"/>
      <c r="I488" s="360"/>
      <c r="J488" s="360"/>
      <c r="K488" s="360"/>
      <c r="L488" s="558"/>
      <c r="M488" s="558"/>
      <c r="N488" s="558"/>
      <c r="O488" s="784"/>
      <c r="P488" s="785"/>
      <c r="Q488" s="785"/>
      <c r="R488" s="560"/>
      <c r="S488" s="560"/>
      <c r="T488" s="28"/>
      <c r="U488" s="28"/>
      <c r="V488" s="28"/>
      <c r="W488" s="558"/>
      <c r="X488" s="558"/>
      <c r="Y488" s="558"/>
      <c r="Z488" s="561"/>
      <c r="AA488" s="28"/>
      <c r="AB488" s="360"/>
      <c r="AC488" s="360"/>
      <c r="AD488" s="31"/>
      <c r="AE488" s="31"/>
      <c r="AF488" s="31"/>
      <c r="AG488" s="31"/>
      <c r="AH488" s="28"/>
      <c r="AI488" s="360"/>
      <c r="AJ488" s="28"/>
      <c r="AK488" s="28"/>
      <c r="AL488" s="28"/>
      <c r="AM488" s="28"/>
      <c r="AN488" s="28"/>
      <c r="AO488" s="28"/>
      <c r="AP488" s="28"/>
      <c r="AQ488" s="28"/>
      <c r="AR488" s="28"/>
      <c r="AS488" s="28"/>
      <c r="AT488" s="28"/>
      <c r="AU488" s="28"/>
      <c r="AV488" s="28"/>
      <c r="AW488" s="28"/>
      <c r="AX488" s="28"/>
      <c r="AY488" s="28"/>
      <c r="AZ488" s="28"/>
      <c r="BA488" s="28"/>
      <c r="BB488" s="28"/>
      <c r="BC488" s="28"/>
    </row>
    <row r="489" ht="11.25" customHeight="1">
      <c r="A489" s="557"/>
      <c r="B489" s="558"/>
      <c r="C489" s="558"/>
      <c r="D489" s="360"/>
      <c r="E489" s="31"/>
      <c r="F489" s="10"/>
      <c r="G489" s="360"/>
      <c r="H489" s="360"/>
      <c r="I489" s="360"/>
      <c r="J489" s="360"/>
      <c r="K489" s="360"/>
      <c r="L489" s="558"/>
      <c r="M489" s="558"/>
      <c r="N489" s="558"/>
      <c r="O489" s="784"/>
      <c r="P489" s="785"/>
      <c r="Q489" s="785"/>
      <c r="R489" s="560"/>
      <c r="S489" s="560"/>
      <c r="T489" s="28"/>
      <c r="U489" s="28"/>
      <c r="V489" s="28"/>
      <c r="W489" s="558"/>
      <c r="X489" s="558"/>
      <c r="Y489" s="558"/>
      <c r="Z489" s="561"/>
      <c r="AA489" s="28"/>
      <c r="AB489" s="360"/>
      <c r="AC489" s="360"/>
      <c r="AD489" s="31"/>
      <c r="AE489" s="31"/>
      <c r="AF489" s="31"/>
      <c r="AG489" s="31"/>
      <c r="AH489" s="28"/>
      <c r="AI489" s="360"/>
      <c r="AJ489" s="28"/>
      <c r="AK489" s="28"/>
      <c r="AL489" s="28"/>
      <c r="AM489" s="28"/>
      <c r="AN489" s="28"/>
      <c r="AO489" s="28"/>
      <c r="AP489" s="28"/>
      <c r="AQ489" s="28"/>
      <c r="AR489" s="28"/>
      <c r="AS489" s="28"/>
      <c r="AT489" s="28"/>
      <c r="AU489" s="28"/>
      <c r="AV489" s="28"/>
      <c r="AW489" s="28"/>
      <c r="AX489" s="28"/>
      <c r="AY489" s="28"/>
      <c r="AZ489" s="28"/>
      <c r="BA489" s="28"/>
      <c r="BB489" s="28"/>
      <c r="BC489" s="28"/>
    </row>
    <row r="490" ht="11.25" customHeight="1">
      <c r="A490" s="557"/>
      <c r="B490" s="558"/>
      <c r="C490" s="558"/>
      <c r="D490" s="360"/>
      <c r="E490" s="31"/>
      <c r="F490" s="10"/>
      <c r="G490" s="360"/>
      <c r="H490" s="360"/>
      <c r="I490" s="360"/>
      <c r="J490" s="360"/>
      <c r="K490" s="360"/>
      <c r="L490" s="558"/>
      <c r="M490" s="558"/>
      <c r="N490" s="558"/>
      <c r="O490" s="784"/>
      <c r="P490" s="785"/>
      <c r="Q490" s="785"/>
      <c r="R490" s="560"/>
      <c r="S490" s="560"/>
      <c r="T490" s="28"/>
      <c r="U490" s="28"/>
      <c r="V490" s="28"/>
      <c r="W490" s="558"/>
      <c r="X490" s="558"/>
      <c r="Y490" s="558"/>
      <c r="Z490" s="561"/>
      <c r="AA490" s="28"/>
      <c r="AB490" s="360"/>
      <c r="AC490" s="360"/>
      <c r="AD490" s="31"/>
      <c r="AE490" s="31"/>
      <c r="AF490" s="31"/>
      <c r="AG490" s="31"/>
      <c r="AH490" s="28"/>
      <c r="AI490" s="360"/>
      <c r="AJ490" s="28"/>
      <c r="AK490" s="28"/>
      <c r="AL490" s="28"/>
      <c r="AM490" s="28"/>
      <c r="AN490" s="28"/>
      <c r="AO490" s="28"/>
      <c r="AP490" s="28"/>
      <c r="AQ490" s="28"/>
      <c r="AR490" s="28"/>
      <c r="AS490" s="28"/>
      <c r="AT490" s="28"/>
      <c r="AU490" s="28"/>
      <c r="AV490" s="28"/>
      <c r="AW490" s="28"/>
      <c r="AX490" s="28"/>
      <c r="AY490" s="28"/>
      <c r="AZ490" s="28"/>
      <c r="BA490" s="28"/>
      <c r="BB490" s="28"/>
      <c r="BC490" s="28"/>
    </row>
    <row r="491" ht="11.25" customHeight="1">
      <c r="A491" s="557"/>
      <c r="B491" s="558"/>
      <c r="C491" s="558"/>
      <c r="D491" s="360"/>
      <c r="E491" s="31"/>
      <c r="F491" s="10"/>
      <c r="G491" s="360"/>
      <c r="H491" s="360"/>
      <c r="I491" s="360"/>
      <c r="J491" s="360"/>
      <c r="K491" s="360"/>
      <c r="L491" s="558"/>
      <c r="M491" s="558"/>
      <c r="N491" s="558"/>
      <c r="O491" s="784"/>
      <c r="P491" s="785"/>
      <c r="Q491" s="785"/>
      <c r="R491" s="560"/>
      <c r="S491" s="560"/>
      <c r="T491" s="28"/>
      <c r="U491" s="28"/>
      <c r="V491" s="28"/>
      <c r="W491" s="558"/>
      <c r="X491" s="558"/>
      <c r="Y491" s="558"/>
      <c r="Z491" s="561"/>
      <c r="AA491" s="28"/>
      <c r="AB491" s="360"/>
      <c r="AC491" s="360"/>
      <c r="AD491" s="31"/>
      <c r="AE491" s="31"/>
      <c r="AF491" s="31"/>
      <c r="AG491" s="31"/>
      <c r="AH491" s="28"/>
      <c r="AI491" s="360"/>
      <c r="AJ491" s="28"/>
      <c r="AK491" s="28"/>
      <c r="AL491" s="28"/>
      <c r="AM491" s="28"/>
      <c r="AN491" s="28"/>
      <c r="AO491" s="28"/>
      <c r="AP491" s="28"/>
      <c r="AQ491" s="28"/>
      <c r="AR491" s="28"/>
      <c r="AS491" s="28"/>
      <c r="AT491" s="28"/>
      <c r="AU491" s="28"/>
      <c r="AV491" s="28"/>
      <c r="AW491" s="28"/>
      <c r="AX491" s="28"/>
      <c r="AY491" s="28"/>
      <c r="AZ491" s="28"/>
      <c r="BA491" s="28"/>
      <c r="BB491" s="28"/>
      <c r="BC491" s="28"/>
    </row>
    <row r="492" ht="11.25" customHeight="1">
      <c r="A492" s="557"/>
      <c r="B492" s="558"/>
      <c r="C492" s="558"/>
      <c r="D492" s="360"/>
      <c r="E492" s="31"/>
      <c r="F492" s="10"/>
      <c r="G492" s="360"/>
      <c r="H492" s="360"/>
      <c r="I492" s="360"/>
      <c r="J492" s="360"/>
      <c r="K492" s="360"/>
      <c r="L492" s="558"/>
      <c r="M492" s="558"/>
      <c r="N492" s="558"/>
      <c r="O492" s="784"/>
      <c r="P492" s="785"/>
      <c r="Q492" s="785"/>
      <c r="R492" s="560"/>
      <c r="S492" s="560"/>
      <c r="T492" s="28"/>
      <c r="U492" s="28"/>
      <c r="V492" s="28"/>
      <c r="W492" s="558"/>
      <c r="X492" s="558"/>
      <c r="Y492" s="558"/>
      <c r="Z492" s="561"/>
      <c r="AA492" s="28"/>
      <c r="AB492" s="360"/>
      <c r="AC492" s="360"/>
      <c r="AD492" s="31"/>
      <c r="AE492" s="31"/>
      <c r="AF492" s="31"/>
      <c r="AG492" s="31"/>
      <c r="AH492" s="28"/>
      <c r="AI492" s="360"/>
      <c r="AJ492" s="28"/>
      <c r="AK492" s="28"/>
      <c r="AL492" s="28"/>
      <c r="AM492" s="28"/>
      <c r="AN492" s="28"/>
      <c r="AO492" s="28"/>
      <c r="AP492" s="28"/>
      <c r="AQ492" s="28"/>
      <c r="AR492" s="28"/>
      <c r="AS492" s="28"/>
      <c r="AT492" s="28"/>
      <c r="AU492" s="28"/>
      <c r="AV492" s="28"/>
      <c r="AW492" s="28"/>
      <c r="AX492" s="28"/>
      <c r="AY492" s="28"/>
      <c r="AZ492" s="28"/>
      <c r="BA492" s="28"/>
      <c r="BB492" s="28"/>
      <c r="BC492" s="28"/>
    </row>
    <row r="493" ht="11.25" customHeight="1">
      <c r="A493" s="557"/>
      <c r="B493" s="558"/>
      <c r="C493" s="558"/>
      <c r="D493" s="360"/>
      <c r="E493" s="31"/>
      <c r="F493" s="10"/>
      <c r="G493" s="360"/>
      <c r="H493" s="360"/>
      <c r="I493" s="360"/>
      <c r="J493" s="360"/>
      <c r="K493" s="360"/>
      <c r="L493" s="558"/>
      <c r="M493" s="558"/>
      <c r="N493" s="558"/>
      <c r="O493" s="784"/>
      <c r="P493" s="785"/>
      <c r="Q493" s="785"/>
      <c r="R493" s="560"/>
      <c r="S493" s="560"/>
      <c r="T493" s="28"/>
      <c r="U493" s="28"/>
      <c r="V493" s="28"/>
      <c r="W493" s="558"/>
      <c r="X493" s="558"/>
      <c r="Y493" s="558"/>
      <c r="Z493" s="561"/>
      <c r="AA493" s="28"/>
      <c r="AB493" s="360"/>
      <c r="AC493" s="360"/>
      <c r="AD493" s="31"/>
      <c r="AE493" s="31"/>
      <c r="AF493" s="31"/>
      <c r="AG493" s="31"/>
      <c r="AH493" s="28"/>
      <c r="AI493" s="360"/>
      <c r="AJ493" s="28"/>
      <c r="AK493" s="28"/>
      <c r="AL493" s="28"/>
      <c r="AM493" s="28"/>
      <c r="AN493" s="28"/>
      <c r="AO493" s="28"/>
      <c r="AP493" s="28"/>
      <c r="AQ493" s="28"/>
      <c r="AR493" s="28"/>
      <c r="AS493" s="28"/>
      <c r="AT493" s="28"/>
      <c r="AU493" s="28"/>
      <c r="AV493" s="28"/>
      <c r="AW493" s="28"/>
      <c r="AX493" s="28"/>
      <c r="AY493" s="28"/>
      <c r="AZ493" s="28"/>
      <c r="BA493" s="28"/>
      <c r="BB493" s="28"/>
      <c r="BC493" s="28"/>
    </row>
    <row r="494" ht="11.25" customHeight="1">
      <c r="A494" s="557"/>
      <c r="B494" s="558"/>
      <c r="C494" s="558"/>
      <c r="D494" s="360"/>
      <c r="E494" s="31"/>
      <c r="F494" s="10"/>
      <c r="G494" s="360"/>
      <c r="H494" s="360"/>
      <c r="I494" s="360"/>
      <c r="J494" s="360"/>
      <c r="K494" s="360"/>
      <c r="L494" s="558"/>
      <c r="M494" s="558"/>
      <c r="N494" s="558"/>
      <c r="O494" s="784"/>
      <c r="P494" s="785"/>
      <c r="Q494" s="785"/>
      <c r="R494" s="560"/>
      <c r="S494" s="560"/>
      <c r="T494" s="28"/>
      <c r="U494" s="28"/>
      <c r="V494" s="28"/>
      <c r="W494" s="558"/>
      <c r="X494" s="558"/>
      <c r="Y494" s="558"/>
      <c r="Z494" s="561"/>
      <c r="AA494" s="28"/>
      <c r="AB494" s="360"/>
      <c r="AC494" s="360"/>
      <c r="AD494" s="31"/>
      <c r="AE494" s="31"/>
      <c r="AF494" s="31"/>
      <c r="AG494" s="31"/>
      <c r="AH494" s="28"/>
      <c r="AI494" s="360"/>
      <c r="AJ494" s="28"/>
      <c r="AK494" s="28"/>
      <c r="AL494" s="28"/>
      <c r="AM494" s="28"/>
      <c r="AN494" s="28"/>
      <c r="AO494" s="28"/>
      <c r="AP494" s="28"/>
      <c r="AQ494" s="28"/>
      <c r="AR494" s="28"/>
      <c r="AS494" s="28"/>
      <c r="AT494" s="28"/>
      <c r="AU494" s="28"/>
      <c r="AV494" s="28"/>
      <c r="AW494" s="28"/>
      <c r="AX494" s="28"/>
      <c r="AY494" s="28"/>
      <c r="AZ494" s="28"/>
      <c r="BA494" s="28"/>
      <c r="BB494" s="28"/>
      <c r="BC494" s="28"/>
    </row>
    <row r="495" ht="11.25" customHeight="1">
      <c r="A495" s="557"/>
      <c r="B495" s="558"/>
      <c r="C495" s="558"/>
      <c r="D495" s="360"/>
      <c r="E495" s="31"/>
      <c r="F495" s="10"/>
      <c r="G495" s="360"/>
      <c r="H495" s="360"/>
      <c r="I495" s="360"/>
      <c r="J495" s="360"/>
      <c r="K495" s="360"/>
      <c r="L495" s="558"/>
      <c r="M495" s="558"/>
      <c r="N495" s="558"/>
      <c r="O495" s="784"/>
      <c r="P495" s="785"/>
      <c r="Q495" s="785"/>
      <c r="R495" s="560"/>
      <c r="S495" s="560"/>
      <c r="T495" s="28"/>
      <c r="U495" s="28"/>
      <c r="V495" s="28"/>
      <c r="W495" s="558"/>
      <c r="X495" s="558"/>
      <c r="Y495" s="558"/>
      <c r="Z495" s="561"/>
      <c r="AA495" s="28"/>
      <c r="AB495" s="360"/>
      <c r="AC495" s="360"/>
      <c r="AD495" s="31"/>
      <c r="AE495" s="31"/>
      <c r="AF495" s="31"/>
      <c r="AG495" s="31"/>
      <c r="AH495" s="28"/>
      <c r="AI495" s="360"/>
      <c r="AJ495" s="28"/>
      <c r="AK495" s="28"/>
      <c r="AL495" s="28"/>
      <c r="AM495" s="28"/>
      <c r="AN495" s="28"/>
      <c r="AO495" s="28"/>
      <c r="AP495" s="28"/>
      <c r="AQ495" s="28"/>
      <c r="AR495" s="28"/>
      <c r="AS495" s="28"/>
      <c r="AT495" s="28"/>
      <c r="AU495" s="28"/>
      <c r="AV495" s="28"/>
      <c r="AW495" s="28"/>
      <c r="AX495" s="28"/>
      <c r="AY495" s="28"/>
      <c r="AZ495" s="28"/>
      <c r="BA495" s="28"/>
      <c r="BB495" s="28"/>
      <c r="BC495" s="28"/>
    </row>
    <row r="496" ht="11.25" customHeight="1">
      <c r="A496" s="557"/>
      <c r="B496" s="558"/>
      <c r="C496" s="558"/>
      <c r="D496" s="360"/>
      <c r="E496" s="31"/>
      <c r="F496" s="10"/>
      <c r="G496" s="360"/>
      <c r="H496" s="360"/>
      <c r="I496" s="360"/>
      <c r="J496" s="360"/>
      <c r="K496" s="360"/>
      <c r="L496" s="558"/>
      <c r="M496" s="558"/>
      <c r="N496" s="558"/>
      <c r="O496" s="784"/>
      <c r="P496" s="785"/>
      <c r="Q496" s="785"/>
      <c r="R496" s="560"/>
      <c r="S496" s="560"/>
      <c r="T496" s="28"/>
      <c r="U496" s="28"/>
      <c r="V496" s="28"/>
      <c r="W496" s="558"/>
      <c r="X496" s="558"/>
      <c r="Y496" s="558"/>
      <c r="Z496" s="561"/>
      <c r="AA496" s="28"/>
      <c r="AB496" s="360"/>
      <c r="AC496" s="360"/>
      <c r="AD496" s="31"/>
      <c r="AE496" s="31"/>
      <c r="AF496" s="31"/>
      <c r="AG496" s="31"/>
      <c r="AH496" s="28"/>
      <c r="AI496" s="360"/>
      <c r="AJ496" s="28"/>
      <c r="AK496" s="28"/>
      <c r="AL496" s="28"/>
      <c r="AM496" s="28"/>
      <c r="AN496" s="28"/>
      <c r="AO496" s="28"/>
      <c r="AP496" s="28"/>
      <c r="AQ496" s="28"/>
      <c r="AR496" s="28"/>
      <c r="AS496" s="28"/>
      <c r="AT496" s="28"/>
      <c r="AU496" s="28"/>
      <c r="AV496" s="28"/>
      <c r="AW496" s="28"/>
      <c r="AX496" s="28"/>
      <c r="AY496" s="28"/>
      <c r="AZ496" s="28"/>
      <c r="BA496" s="28"/>
      <c r="BB496" s="28"/>
      <c r="BC496" s="28"/>
    </row>
    <row r="497" ht="11.25" customHeight="1">
      <c r="A497" s="557"/>
      <c r="B497" s="558"/>
      <c r="C497" s="558"/>
      <c r="D497" s="360"/>
      <c r="E497" s="31"/>
      <c r="F497" s="10"/>
      <c r="G497" s="360"/>
      <c r="H497" s="360"/>
      <c r="I497" s="360"/>
      <c r="J497" s="360"/>
      <c r="K497" s="360"/>
      <c r="L497" s="558"/>
      <c r="M497" s="558"/>
      <c r="N497" s="558"/>
      <c r="O497" s="784"/>
      <c r="P497" s="785"/>
      <c r="Q497" s="785"/>
      <c r="R497" s="560"/>
      <c r="S497" s="560"/>
      <c r="T497" s="28"/>
      <c r="U497" s="28"/>
      <c r="V497" s="28"/>
      <c r="W497" s="558"/>
      <c r="X497" s="558"/>
      <c r="Y497" s="558"/>
      <c r="Z497" s="561"/>
      <c r="AA497" s="28"/>
      <c r="AB497" s="360"/>
      <c r="AC497" s="360"/>
      <c r="AD497" s="31"/>
      <c r="AE497" s="31"/>
      <c r="AF497" s="31"/>
      <c r="AG497" s="31"/>
      <c r="AH497" s="28"/>
      <c r="AI497" s="360"/>
      <c r="AJ497" s="28"/>
      <c r="AK497" s="28"/>
      <c r="AL497" s="28"/>
      <c r="AM497" s="28"/>
      <c r="AN497" s="28"/>
      <c r="AO497" s="28"/>
      <c r="AP497" s="28"/>
      <c r="AQ497" s="28"/>
      <c r="AR497" s="28"/>
      <c r="AS497" s="28"/>
      <c r="AT497" s="28"/>
      <c r="AU497" s="28"/>
      <c r="AV497" s="28"/>
      <c r="AW497" s="28"/>
      <c r="AX497" s="28"/>
      <c r="AY497" s="28"/>
      <c r="AZ497" s="28"/>
      <c r="BA497" s="28"/>
      <c r="BB497" s="28"/>
      <c r="BC497" s="28"/>
    </row>
    <row r="498" ht="11.25" customHeight="1">
      <c r="A498" s="557"/>
      <c r="B498" s="558"/>
      <c r="C498" s="558"/>
      <c r="D498" s="360"/>
      <c r="E498" s="31"/>
      <c r="F498" s="10"/>
      <c r="G498" s="360"/>
      <c r="H498" s="360"/>
      <c r="I498" s="360"/>
      <c r="J498" s="360"/>
      <c r="K498" s="360"/>
      <c r="L498" s="558"/>
      <c r="M498" s="558"/>
      <c r="N498" s="558"/>
      <c r="O498" s="784"/>
      <c r="P498" s="785"/>
      <c r="Q498" s="785"/>
      <c r="R498" s="560"/>
      <c r="S498" s="560"/>
      <c r="T498" s="28"/>
      <c r="U498" s="28"/>
      <c r="V498" s="28"/>
      <c r="W498" s="558"/>
      <c r="X498" s="558"/>
      <c r="Y498" s="558"/>
      <c r="Z498" s="561"/>
      <c r="AA498" s="28"/>
      <c r="AB498" s="360"/>
      <c r="AC498" s="360"/>
      <c r="AD498" s="31"/>
      <c r="AE498" s="31"/>
      <c r="AF498" s="31"/>
      <c r="AG498" s="31"/>
      <c r="AH498" s="28"/>
      <c r="AI498" s="360"/>
      <c r="AJ498" s="28"/>
      <c r="AK498" s="28"/>
      <c r="AL498" s="28"/>
      <c r="AM498" s="28"/>
      <c r="AN498" s="28"/>
      <c r="AO498" s="28"/>
      <c r="AP498" s="28"/>
      <c r="AQ498" s="28"/>
      <c r="AR498" s="28"/>
      <c r="AS498" s="28"/>
      <c r="AT498" s="28"/>
      <c r="AU498" s="28"/>
      <c r="AV498" s="28"/>
      <c r="AW498" s="28"/>
      <c r="AX498" s="28"/>
      <c r="AY498" s="28"/>
      <c r="AZ498" s="28"/>
      <c r="BA498" s="28"/>
      <c r="BB498" s="28"/>
      <c r="BC498" s="28"/>
    </row>
    <row r="499" ht="11.25" customHeight="1">
      <c r="A499" s="557"/>
      <c r="B499" s="558"/>
      <c r="C499" s="558"/>
      <c r="D499" s="360"/>
      <c r="E499" s="31"/>
      <c r="F499" s="10"/>
      <c r="G499" s="360"/>
      <c r="H499" s="360"/>
      <c r="I499" s="360"/>
      <c r="J499" s="360"/>
      <c r="K499" s="360"/>
      <c r="L499" s="558"/>
      <c r="M499" s="558"/>
      <c r="N499" s="558"/>
      <c r="O499" s="784"/>
      <c r="P499" s="785"/>
      <c r="Q499" s="785"/>
      <c r="R499" s="560"/>
      <c r="S499" s="560"/>
      <c r="T499" s="28"/>
      <c r="U499" s="28"/>
      <c r="V499" s="28"/>
      <c r="W499" s="558"/>
      <c r="X499" s="558"/>
      <c r="Y499" s="558"/>
      <c r="Z499" s="561"/>
      <c r="AA499" s="28"/>
      <c r="AB499" s="360"/>
      <c r="AC499" s="360"/>
      <c r="AD499" s="31"/>
      <c r="AE499" s="31"/>
      <c r="AF499" s="31"/>
      <c r="AG499" s="31"/>
      <c r="AH499" s="28"/>
      <c r="AI499" s="360"/>
      <c r="AJ499" s="28"/>
      <c r="AK499" s="28"/>
      <c r="AL499" s="28"/>
      <c r="AM499" s="28"/>
      <c r="AN499" s="28"/>
      <c r="AO499" s="28"/>
      <c r="AP499" s="28"/>
      <c r="AQ499" s="28"/>
      <c r="AR499" s="28"/>
      <c r="AS499" s="28"/>
      <c r="AT499" s="28"/>
      <c r="AU499" s="28"/>
      <c r="AV499" s="28"/>
      <c r="AW499" s="28"/>
      <c r="AX499" s="28"/>
      <c r="AY499" s="28"/>
      <c r="AZ499" s="28"/>
      <c r="BA499" s="28"/>
      <c r="BB499" s="28"/>
      <c r="BC499" s="28"/>
    </row>
    <row r="500" ht="11.25" customHeight="1">
      <c r="A500" s="557"/>
      <c r="B500" s="558"/>
      <c r="C500" s="558"/>
      <c r="D500" s="360"/>
      <c r="E500" s="31"/>
      <c r="F500" s="10"/>
      <c r="G500" s="360"/>
      <c r="H500" s="360"/>
      <c r="I500" s="360"/>
      <c r="J500" s="360"/>
      <c r="K500" s="360"/>
      <c r="L500" s="558"/>
      <c r="M500" s="558"/>
      <c r="N500" s="558"/>
      <c r="O500" s="784"/>
      <c r="P500" s="785"/>
      <c r="Q500" s="785"/>
      <c r="R500" s="560"/>
      <c r="S500" s="560"/>
      <c r="T500" s="28"/>
      <c r="U500" s="28"/>
      <c r="V500" s="28"/>
      <c r="W500" s="558"/>
      <c r="X500" s="558"/>
      <c r="Y500" s="558"/>
      <c r="Z500" s="561"/>
      <c r="AA500" s="28"/>
      <c r="AB500" s="360"/>
      <c r="AC500" s="360"/>
      <c r="AD500" s="31"/>
      <c r="AE500" s="31"/>
      <c r="AF500" s="31"/>
      <c r="AG500" s="31"/>
      <c r="AH500" s="28"/>
      <c r="AI500" s="360"/>
      <c r="AJ500" s="28"/>
      <c r="AK500" s="28"/>
      <c r="AL500" s="28"/>
      <c r="AM500" s="28"/>
      <c r="AN500" s="28"/>
      <c r="AO500" s="28"/>
      <c r="AP500" s="28"/>
      <c r="AQ500" s="28"/>
      <c r="AR500" s="28"/>
      <c r="AS500" s="28"/>
      <c r="AT500" s="28"/>
      <c r="AU500" s="28"/>
      <c r="AV500" s="28"/>
      <c r="AW500" s="28"/>
      <c r="AX500" s="28"/>
      <c r="AY500" s="28"/>
      <c r="AZ500" s="28"/>
      <c r="BA500" s="28"/>
      <c r="BB500" s="28"/>
      <c r="BC500" s="28"/>
    </row>
    <row r="501" ht="11.25" customHeight="1">
      <c r="A501" s="557"/>
      <c r="B501" s="558"/>
      <c r="C501" s="558"/>
      <c r="D501" s="360"/>
      <c r="E501" s="31"/>
      <c r="F501" s="10"/>
      <c r="G501" s="360"/>
      <c r="H501" s="360"/>
      <c r="I501" s="360"/>
      <c r="J501" s="360"/>
      <c r="K501" s="360"/>
      <c r="L501" s="558"/>
      <c r="M501" s="558"/>
      <c r="N501" s="558"/>
      <c r="O501" s="784"/>
      <c r="P501" s="785"/>
      <c r="Q501" s="785"/>
      <c r="R501" s="560"/>
      <c r="S501" s="560"/>
      <c r="T501" s="28"/>
      <c r="U501" s="28"/>
      <c r="V501" s="28"/>
      <c r="W501" s="558"/>
      <c r="X501" s="558"/>
      <c r="Y501" s="558"/>
      <c r="Z501" s="561"/>
      <c r="AA501" s="28"/>
      <c r="AB501" s="360"/>
      <c r="AC501" s="360"/>
      <c r="AD501" s="31"/>
      <c r="AE501" s="31"/>
      <c r="AF501" s="31"/>
      <c r="AG501" s="31"/>
      <c r="AH501" s="28"/>
      <c r="AI501" s="360"/>
      <c r="AJ501" s="28"/>
      <c r="AK501" s="28"/>
      <c r="AL501" s="28"/>
      <c r="AM501" s="28"/>
      <c r="AN501" s="28"/>
      <c r="AO501" s="28"/>
      <c r="AP501" s="28"/>
      <c r="AQ501" s="28"/>
      <c r="AR501" s="28"/>
      <c r="AS501" s="28"/>
      <c r="AT501" s="28"/>
      <c r="AU501" s="28"/>
      <c r="AV501" s="28"/>
      <c r="AW501" s="28"/>
      <c r="AX501" s="28"/>
      <c r="AY501" s="28"/>
      <c r="AZ501" s="28"/>
      <c r="BA501" s="28"/>
      <c r="BB501" s="28"/>
      <c r="BC501" s="28"/>
    </row>
    <row r="502" ht="11.25" customHeight="1">
      <c r="A502" s="557"/>
      <c r="B502" s="558"/>
      <c r="C502" s="558"/>
      <c r="D502" s="360"/>
      <c r="E502" s="31"/>
      <c r="F502" s="10"/>
      <c r="G502" s="360"/>
      <c r="H502" s="360"/>
      <c r="I502" s="360"/>
      <c r="J502" s="360"/>
      <c r="K502" s="360"/>
      <c r="L502" s="558"/>
      <c r="M502" s="558"/>
      <c r="N502" s="558"/>
      <c r="O502" s="784"/>
      <c r="P502" s="785"/>
      <c r="Q502" s="785"/>
      <c r="R502" s="560"/>
      <c r="S502" s="560"/>
      <c r="T502" s="28"/>
      <c r="U502" s="28"/>
      <c r="V502" s="28"/>
      <c r="W502" s="558"/>
      <c r="X502" s="558"/>
      <c r="Y502" s="558"/>
      <c r="Z502" s="561"/>
      <c r="AA502" s="28"/>
      <c r="AB502" s="360"/>
      <c r="AC502" s="360"/>
      <c r="AD502" s="31"/>
      <c r="AE502" s="31"/>
      <c r="AF502" s="31"/>
      <c r="AG502" s="31"/>
      <c r="AH502" s="28"/>
      <c r="AI502" s="360"/>
      <c r="AJ502" s="28"/>
      <c r="AK502" s="28"/>
      <c r="AL502" s="28"/>
      <c r="AM502" s="28"/>
      <c r="AN502" s="28"/>
      <c r="AO502" s="28"/>
      <c r="AP502" s="28"/>
      <c r="AQ502" s="28"/>
      <c r="AR502" s="28"/>
      <c r="AS502" s="28"/>
      <c r="AT502" s="28"/>
      <c r="AU502" s="28"/>
      <c r="AV502" s="28"/>
      <c r="AW502" s="28"/>
      <c r="AX502" s="28"/>
      <c r="AY502" s="28"/>
      <c r="AZ502" s="28"/>
      <c r="BA502" s="28"/>
      <c r="BB502" s="28"/>
      <c r="BC502" s="28"/>
    </row>
    <row r="503" ht="11.25" customHeight="1">
      <c r="A503" s="557"/>
      <c r="B503" s="558"/>
      <c r="C503" s="558"/>
      <c r="D503" s="360"/>
      <c r="E503" s="31"/>
      <c r="F503" s="10"/>
      <c r="G503" s="360"/>
      <c r="H503" s="360"/>
      <c r="I503" s="360"/>
      <c r="J503" s="360"/>
      <c r="K503" s="360"/>
      <c r="L503" s="558"/>
      <c r="M503" s="558"/>
      <c r="N503" s="558"/>
      <c r="O503" s="784"/>
      <c r="P503" s="785"/>
      <c r="Q503" s="785"/>
      <c r="R503" s="560"/>
      <c r="S503" s="560"/>
      <c r="T503" s="28"/>
      <c r="U503" s="28"/>
      <c r="V503" s="28"/>
      <c r="W503" s="558"/>
      <c r="X503" s="558"/>
      <c r="Y503" s="558"/>
      <c r="Z503" s="561"/>
      <c r="AA503" s="28"/>
      <c r="AB503" s="360"/>
      <c r="AC503" s="360"/>
      <c r="AD503" s="31"/>
      <c r="AE503" s="31"/>
      <c r="AF503" s="31"/>
      <c r="AG503" s="31"/>
      <c r="AH503" s="28"/>
      <c r="AI503" s="360"/>
      <c r="AJ503" s="28"/>
      <c r="AK503" s="28"/>
      <c r="AL503" s="28"/>
      <c r="AM503" s="28"/>
      <c r="AN503" s="28"/>
      <c r="AO503" s="28"/>
      <c r="AP503" s="28"/>
      <c r="AQ503" s="28"/>
      <c r="AR503" s="28"/>
      <c r="AS503" s="28"/>
      <c r="AT503" s="28"/>
      <c r="AU503" s="28"/>
      <c r="AV503" s="28"/>
      <c r="AW503" s="28"/>
      <c r="AX503" s="28"/>
      <c r="AY503" s="28"/>
      <c r="AZ503" s="28"/>
      <c r="BA503" s="28"/>
      <c r="BB503" s="28"/>
      <c r="BC503" s="28"/>
    </row>
    <row r="504" ht="11.25" customHeight="1">
      <c r="A504" s="557"/>
      <c r="B504" s="558"/>
      <c r="C504" s="558"/>
      <c r="D504" s="360"/>
      <c r="E504" s="31"/>
      <c r="F504" s="10"/>
      <c r="G504" s="360"/>
      <c r="H504" s="360"/>
      <c r="I504" s="360"/>
      <c r="J504" s="360"/>
      <c r="K504" s="360"/>
      <c r="L504" s="558"/>
      <c r="M504" s="558"/>
      <c r="N504" s="558"/>
      <c r="O504" s="784"/>
      <c r="P504" s="785"/>
      <c r="Q504" s="785"/>
      <c r="R504" s="560"/>
      <c r="S504" s="560"/>
      <c r="T504" s="28"/>
      <c r="U504" s="28"/>
      <c r="V504" s="28"/>
      <c r="W504" s="558"/>
      <c r="X504" s="558"/>
      <c r="Y504" s="558"/>
      <c r="Z504" s="561"/>
      <c r="AA504" s="28"/>
      <c r="AB504" s="360"/>
      <c r="AC504" s="360"/>
      <c r="AD504" s="31"/>
      <c r="AE504" s="31"/>
      <c r="AF504" s="31"/>
      <c r="AG504" s="31"/>
      <c r="AH504" s="28"/>
      <c r="AI504" s="360"/>
      <c r="AJ504" s="28"/>
      <c r="AK504" s="28"/>
      <c r="AL504" s="28"/>
      <c r="AM504" s="28"/>
      <c r="AN504" s="28"/>
      <c r="AO504" s="28"/>
      <c r="AP504" s="28"/>
      <c r="AQ504" s="28"/>
      <c r="AR504" s="28"/>
      <c r="AS504" s="28"/>
      <c r="AT504" s="28"/>
      <c r="AU504" s="28"/>
      <c r="AV504" s="28"/>
      <c r="AW504" s="28"/>
      <c r="AX504" s="28"/>
      <c r="AY504" s="28"/>
      <c r="AZ504" s="28"/>
      <c r="BA504" s="28"/>
      <c r="BB504" s="28"/>
      <c r="BC504" s="28"/>
    </row>
    <row r="505" ht="11.25" customHeight="1">
      <c r="A505" s="557"/>
      <c r="B505" s="558"/>
      <c r="C505" s="558"/>
      <c r="D505" s="360"/>
      <c r="E505" s="31"/>
      <c r="F505" s="10"/>
      <c r="G505" s="360"/>
      <c r="H505" s="360"/>
      <c r="I505" s="360"/>
      <c r="J505" s="360"/>
      <c r="K505" s="360"/>
      <c r="L505" s="558"/>
      <c r="M505" s="558"/>
      <c r="N505" s="558"/>
      <c r="O505" s="784"/>
      <c r="P505" s="785"/>
      <c r="Q505" s="785"/>
      <c r="R505" s="560"/>
      <c r="S505" s="560"/>
      <c r="T505" s="28"/>
      <c r="U505" s="28"/>
      <c r="V505" s="28"/>
      <c r="W505" s="558"/>
      <c r="X505" s="558"/>
      <c r="Y505" s="558"/>
      <c r="Z505" s="561"/>
      <c r="AA505" s="28"/>
      <c r="AB505" s="360"/>
      <c r="AC505" s="360"/>
      <c r="AD505" s="31"/>
      <c r="AE505" s="31"/>
      <c r="AF505" s="31"/>
      <c r="AG505" s="31"/>
      <c r="AH505" s="28"/>
      <c r="AI505" s="360"/>
      <c r="AJ505" s="28"/>
      <c r="AK505" s="28"/>
      <c r="AL505" s="28"/>
      <c r="AM505" s="28"/>
      <c r="AN505" s="28"/>
      <c r="AO505" s="28"/>
      <c r="AP505" s="28"/>
      <c r="AQ505" s="28"/>
      <c r="AR505" s="28"/>
      <c r="AS505" s="28"/>
      <c r="AT505" s="28"/>
      <c r="AU505" s="28"/>
      <c r="AV505" s="28"/>
      <c r="AW505" s="28"/>
      <c r="AX505" s="28"/>
      <c r="AY505" s="28"/>
      <c r="AZ505" s="28"/>
      <c r="BA505" s="28"/>
      <c r="BB505" s="28"/>
      <c r="BC505" s="28"/>
    </row>
    <row r="506" ht="11.25" customHeight="1">
      <c r="A506" s="557"/>
      <c r="B506" s="558"/>
      <c r="C506" s="558"/>
      <c r="D506" s="360"/>
      <c r="E506" s="31"/>
      <c r="F506" s="10"/>
      <c r="G506" s="360"/>
      <c r="H506" s="360"/>
      <c r="I506" s="360"/>
      <c r="J506" s="360"/>
      <c r="K506" s="360"/>
      <c r="L506" s="558"/>
      <c r="M506" s="558"/>
      <c r="N506" s="558"/>
      <c r="O506" s="784"/>
      <c r="P506" s="785"/>
      <c r="Q506" s="785"/>
      <c r="R506" s="560"/>
      <c r="S506" s="560"/>
      <c r="T506" s="28"/>
      <c r="U506" s="28"/>
      <c r="V506" s="28"/>
      <c r="W506" s="558"/>
      <c r="X506" s="558"/>
      <c r="Y506" s="558"/>
      <c r="Z506" s="561"/>
      <c r="AA506" s="28"/>
      <c r="AB506" s="360"/>
      <c r="AC506" s="360"/>
      <c r="AD506" s="31"/>
      <c r="AE506" s="31"/>
      <c r="AF506" s="31"/>
      <c r="AG506" s="31"/>
      <c r="AH506" s="28"/>
      <c r="AI506" s="360"/>
      <c r="AJ506" s="28"/>
      <c r="AK506" s="28"/>
      <c r="AL506" s="28"/>
      <c r="AM506" s="28"/>
      <c r="AN506" s="28"/>
      <c r="AO506" s="28"/>
      <c r="AP506" s="28"/>
      <c r="AQ506" s="28"/>
      <c r="AR506" s="28"/>
      <c r="AS506" s="28"/>
      <c r="AT506" s="28"/>
      <c r="AU506" s="28"/>
      <c r="AV506" s="28"/>
      <c r="AW506" s="28"/>
      <c r="AX506" s="28"/>
      <c r="AY506" s="28"/>
      <c r="AZ506" s="28"/>
      <c r="BA506" s="28"/>
      <c r="BB506" s="28"/>
      <c r="BC506" s="28"/>
    </row>
    <row r="507" ht="11.25" customHeight="1">
      <c r="A507" s="557"/>
      <c r="B507" s="558"/>
      <c r="C507" s="558"/>
      <c r="D507" s="360"/>
      <c r="E507" s="31"/>
      <c r="F507" s="10"/>
      <c r="G507" s="360"/>
      <c r="H507" s="360"/>
      <c r="I507" s="360"/>
      <c r="J507" s="360"/>
      <c r="K507" s="360"/>
      <c r="L507" s="558"/>
      <c r="M507" s="558"/>
      <c r="N507" s="558"/>
      <c r="O507" s="784"/>
      <c r="P507" s="785"/>
      <c r="Q507" s="785"/>
      <c r="R507" s="560"/>
      <c r="S507" s="560"/>
      <c r="T507" s="28"/>
      <c r="U507" s="28"/>
      <c r="V507" s="28"/>
      <c r="W507" s="558"/>
      <c r="X507" s="558"/>
      <c r="Y507" s="558"/>
      <c r="Z507" s="561"/>
      <c r="AA507" s="28"/>
      <c r="AB507" s="360"/>
      <c r="AC507" s="360"/>
      <c r="AD507" s="31"/>
      <c r="AE507" s="31"/>
      <c r="AF507" s="31"/>
      <c r="AG507" s="31"/>
      <c r="AH507" s="28"/>
      <c r="AI507" s="360"/>
      <c r="AJ507" s="28"/>
      <c r="AK507" s="28"/>
      <c r="AL507" s="28"/>
      <c r="AM507" s="28"/>
      <c r="AN507" s="28"/>
      <c r="AO507" s="28"/>
      <c r="AP507" s="28"/>
      <c r="AQ507" s="28"/>
      <c r="AR507" s="28"/>
      <c r="AS507" s="28"/>
      <c r="AT507" s="28"/>
      <c r="AU507" s="28"/>
      <c r="AV507" s="28"/>
      <c r="AW507" s="28"/>
      <c r="AX507" s="28"/>
      <c r="AY507" s="28"/>
      <c r="AZ507" s="28"/>
      <c r="BA507" s="28"/>
      <c r="BB507" s="28"/>
      <c r="BC507" s="28"/>
    </row>
    <row r="508" ht="11.25" customHeight="1">
      <c r="A508" s="557"/>
      <c r="B508" s="558"/>
      <c r="C508" s="558"/>
      <c r="D508" s="360"/>
      <c r="E508" s="31"/>
      <c r="F508" s="10"/>
      <c r="G508" s="360"/>
      <c r="H508" s="360"/>
      <c r="I508" s="360"/>
      <c r="J508" s="360"/>
      <c r="K508" s="360"/>
      <c r="L508" s="558"/>
      <c r="M508" s="558"/>
      <c r="N508" s="558"/>
      <c r="O508" s="784"/>
      <c r="P508" s="785"/>
      <c r="Q508" s="785"/>
      <c r="R508" s="560"/>
      <c r="S508" s="560"/>
      <c r="T508" s="28"/>
      <c r="U508" s="28"/>
      <c r="V508" s="28"/>
      <c r="W508" s="558"/>
      <c r="X508" s="558"/>
      <c r="Y508" s="558"/>
      <c r="Z508" s="561"/>
      <c r="AA508" s="28"/>
      <c r="AB508" s="360"/>
      <c r="AC508" s="360"/>
      <c r="AD508" s="31"/>
      <c r="AE508" s="31"/>
      <c r="AF508" s="31"/>
      <c r="AG508" s="31"/>
      <c r="AH508" s="28"/>
      <c r="AI508" s="360"/>
      <c r="AJ508" s="28"/>
      <c r="AK508" s="28"/>
      <c r="AL508" s="28"/>
      <c r="AM508" s="28"/>
      <c r="AN508" s="28"/>
      <c r="AO508" s="28"/>
      <c r="AP508" s="28"/>
      <c r="AQ508" s="28"/>
      <c r="AR508" s="28"/>
      <c r="AS508" s="28"/>
      <c r="AT508" s="28"/>
      <c r="AU508" s="28"/>
      <c r="AV508" s="28"/>
      <c r="AW508" s="28"/>
      <c r="AX508" s="28"/>
      <c r="AY508" s="28"/>
      <c r="AZ508" s="28"/>
      <c r="BA508" s="28"/>
      <c r="BB508" s="28"/>
      <c r="BC508" s="28"/>
    </row>
    <row r="509" ht="11.25" customHeight="1">
      <c r="A509" s="557"/>
      <c r="B509" s="558"/>
      <c r="C509" s="558"/>
      <c r="D509" s="360"/>
      <c r="E509" s="31"/>
      <c r="F509" s="10"/>
      <c r="G509" s="360"/>
      <c r="H509" s="360"/>
      <c r="I509" s="360"/>
      <c r="J509" s="360"/>
      <c r="K509" s="360"/>
      <c r="L509" s="558"/>
      <c r="M509" s="558"/>
      <c r="N509" s="558"/>
      <c r="O509" s="784"/>
      <c r="P509" s="785"/>
      <c r="Q509" s="785"/>
      <c r="R509" s="560"/>
      <c r="S509" s="560"/>
      <c r="T509" s="28"/>
      <c r="U509" s="28"/>
      <c r="V509" s="28"/>
      <c r="W509" s="558"/>
      <c r="X509" s="558"/>
      <c r="Y509" s="558"/>
      <c r="Z509" s="561"/>
      <c r="AA509" s="28"/>
      <c r="AB509" s="360"/>
      <c r="AC509" s="360"/>
      <c r="AD509" s="31"/>
      <c r="AE509" s="31"/>
      <c r="AF509" s="31"/>
      <c r="AG509" s="31"/>
      <c r="AH509" s="28"/>
      <c r="AI509" s="360"/>
      <c r="AJ509" s="28"/>
      <c r="AK509" s="28"/>
      <c r="AL509" s="28"/>
      <c r="AM509" s="28"/>
      <c r="AN509" s="28"/>
      <c r="AO509" s="28"/>
      <c r="AP509" s="28"/>
      <c r="AQ509" s="28"/>
      <c r="AR509" s="28"/>
      <c r="AS509" s="28"/>
      <c r="AT509" s="28"/>
      <c r="AU509" s="28"/>
      <c r="AV509" s="28"/>
      <c r="AW509" s="28"/>
      <c r="AX509" s="28"/>
      <c r="AY509" s="28"/>
      <c r="AZ509" s="28"/>
      <c r="BA509" s="28"/>
      <c r="BB509" s="28"/>
      <c r="BC509" s="28"/>
    </row>
    <row r="510" ht="11.25" customHeight="1">
      <c r="A510" s="557"/>
      <c r="B510" s="558"/>
      <c r="C510" s="558"/>
      <c r="D510" s="360"/>
      <c r="E510" s="31"/>
      <c r="F510" s="10"/>
      <c r="G510" s="360"/>
      <c r="H510" s="360"/>
      <c r="I510" s="360"/>
      <c r="J510" s="360"/>
      <c r="K510" s="360"/>
      <c r="L510" s="558"/>
      <c r="M510" s="558"/>
      <c r="N510" s="558"/>
      <c r="O510" s="784"/>
      <c r="P510" s="785"/>
      <c r="Q510" s="785"/>
      <c r="R510" s="560"/>
      <c r="S510" s="560"/>
      <c r="T510" s="28"/>
      <c r="U510" s="28"/>
      <c r="V510" s="28"/>
      <c r="W510" s="558"/>
      <c r="X510" s="558"/>
      <c r="Y510" s="558"/>
      <c r="Z510" s="561"/>
      <c r="AA510" s="28"/>
      <c r="AB510" s="360"/>
      <c r="AC510" s="360"/>
      <c r="AD510" s="31"/>
      <c r="AE510" s="31"/>
      <c r="AF510" s="31"/>
      <c r="AG510" s="31"/>
      <c r="AH510" s="28"/>
      <c r="AI510" s="360"/>
      <c r="AJ510" s="28"/>
      <c r="AK510" s="28"/>
      <c r="AL510" s="28"/>
      <c r="AM510" s="28"/>
      <c r="AN510" s="28"/>
      <c r="AO510" s="28"/>
      <c r="AP510" s="28"/>
      <c r="AQ510" s="28"/>
      <c r="AR510" s="28"/>
      <c r="AS510" s="28"/>
      <c r="AT510" s="28"/>
      <c r="AU510" s="28"/>
      <c r="AV510" s="28"/>
      <c r="AW510" s="28"/>
      <c r="AX510" s="28"/>
      <c r="AY510" s="28"/>
      <c r="AZ510" s="28"/>
      <c r="BA510" s="28"/>
      <c r="BB510" s="28"/>
      <c r="BC510" s="28"/>
    </row>
    <row r="511" ht="11.25" customHeight="1">
      <c r="A511" s="557"/>
      <c r="B511" s="558"/>
      <c r="C511" s="558"/>
      <c r="D511" s="360"/>
      <c r="E511" s="31"/>
      <c r="F511" s="10"/>
      <c r="G511" s="360"/>
      <c r="H511" s="360"/>
      <c r="I511" s="360"/>
      <c r="J511" s="360"/>
      <c r="K511" s="360"/>
      <c r="L511" s="558"/>
      <c r="M511" s="558"/>
      <c r="N511" s="558"/>
      <c r="O511" s="784"/>
      <c r="P511" s="785"/>
      <c r="Q511" s="785"/>
      <c r="R511" s="560"/>
      <c r="S511" s="560"/>
      <c r="T511" s="28"/>
      <c r="U511" s="28"/>
      <c r="V511" s="28"/>
      <c r="W511" s="558"/>
      <c r="X511" s="558"/>
      <c r="Y511" s="558"/>
      <c r="Z511" s="561"/>
      <c r="AA511" s="28"/>
      <c r="AB511" s="360"/>
      <c r="AC511" s="360"/>
      <c r="AD511" s="31"/>
      <c r="AE511" s="31"/>
      <c r="AF511" s="31"/>
      <c r="AG511" s="31"/>
      <c r="AH511" s="28"/>
      <c r="AI511" s="360"/>
      <c r="AJ511" s="28"/>
      <c r="AK511" s="28"/>
      <c r="AL511" s="28"/>
      <c r="AM511" s="28"/>
      <c r="AN511" s="28"/>
      <c r="AO511" s="28"/>
      <c r="AP511" s="28"/>
      <c r="AQ511" s="28"/>
      <c r="AR511" s="28"/>
      <c r="AS511" s="28"/>
      <c r="AT511" s="28"/>
      <c r="AU511" s="28"/>
      <c r="AV511" s="28"/>
      <c r="AW511" s="28"/>
      <c r="AX511" s="28"/>
      <c r="AY511" s="28"/>
      <c r="AZ511" s="28"/>
      <c r="BA511" s="28"/>
      <c r="BB511" s="28"/>
      <c r="BC511" s="28"/>
    </row>
    <row r="512" ht="11.25" customHeight="1">
      <c r="A512" s="557"/>
      <c r="B512" s="558"/>
      <c r="C512" s="558"/>
      <c r="D512" s="360"/>
      <c r="E512" s="31"/>
      <c r="F512" s="10"/>
      <c r="G512" s="360"/>
      <c r="H512" s="360"/>
      <c r="I512" s="360"/>
      <c r="J512" s="360"/>
      <c r="K512" s="360"/>
      <c r="L512" s="558"/>
      <c r="M512" s="558"/>
      <c r="N512" s="558"/>
      <c r="O512" s="784"/>
      <c r="P512" s="785"/>
      <c r="Q512" s="785"/>
      <c r="R512" s="560"/>
      <c r="S512" s="560"/>
      <c r="T512" s="28"/>
      <c r="U512" s="28"/>
      <c r="V512" s="28"/>
      <c r="W512" s="558"/>
      <c r="X512" s="558"/>
      <c r="Y512" s="558"/>
      <c r="Z512" s="561"/>
      <c r="AA512" s="28"/>
      <c r="AB512" s="360"/>
      <c r="AC512" s="360"/>
      <c r="AD512" s="31"/>
      <c r="AE512" s="31"/>
      <c r="AF512" s="31"/>
      <c r="AG512" s="31"/>
      <c r="AH512" s="28"/>
      <c r="AI512" s="360"/>
      <c r="AJ512" s="28"/>
      <c r="AK512" s="28"/>
      <c r="AL512" s="28"/>
      <c r="AM512" s="28"/>
      <c r="AN512" s="28"/>
      <c r="AO512" s="28"/>
      <c r="AP512" s="28"/>
      <c r="AQ512" s="28"/>
      <c r="AR512" s="28"/>
      <c r="AS512" s="28"/>
      <c r="AT512" s="28"/>
      <c r="AU512" s="28"/>
      <c r="AV512" s="28"/>
      <c r="AW512" s="28"/>
      <c r="AX512" s="28"/>
      <c r="AY512" s="28"/>
      <c r="AZ512" s="28"/>
      <c r="BA512" s="28"/>
      <c r="BB512" s="28"/>
      <c r="BC512" s="28"/>
    </row>
    <row r="513" ht="11.25" customHeight="1">
      <c r="A513" s="557"/>
      <c r="B513" s="558"/>
      <c r="C513" s="558"/>
      <c r="D513" s="360"/>
      <c r="E513" s="31"/>
      <c r="F513" s="10"/>
      <c r="G513" s="360"/>
      <c r="H513" s="360"/>
      <c r="I513" s="360"/>
      <c r="J513" s="360"/>
      <c r="K513" s="360"/>
      <c r="L513" s="558"/>
      <c r="M513" s="558"/>
      <c r="N513" s="558"/>
      <c r="O513" s="784"/>
      <c r="P513" s="785"/>
      <c r="Q513" s="785"/>
      <c r="R513" s="560"/>
      <c r="S513" s="560"/>
      <c r="T513" s="28"/>
      <c r="U513" s="28"/>
      <c r="V513" s="28"/>
      <c r="W513" s="558"/>
      <c r="X513" s="558"/>
      <c r="Y513" s="558"/>
      <c r="Z513" s="561"/>
      <c r="AA513" s="28"/>
      <c r="AB513" s="360"/>
      <c r="AC513" s="360"/>
      <c r="AD513" s="31"/>
      <c r="AE513" s="31"/>
      <c r="AF513" s="31"/>
      <c r="AG513" s="31"/>
      <c r="AH513" s="28"/>
      <c r="AI513" s="360"/>
      <c r="AJ513" s="28"/>
      <c r="AK513" s="28"/>
      <c r="AL513" s="28"/>
      <c r="AM513" s="28"/>
      <c r="AN513" s="28"/>
      <c r="AO513" s="28"/>
      <c r="AP513" s="28"/>
      <c r="AQ513" s="28"/>
      <c r="AR513" s="28"/>
      <c r="AS513" s="28"/>
      <c r="AT513" s="28"/>
      <c r="AU513" s="28"/>
      <c r="AV513" s="28"/>
      <c r="AW513" s="28"/>
      <c r="AX513" s="28"/>
      <c r="AY513" s="28"/>
      <c r="AZ513" s="28"/>
      <c r="BA513" s="28"/>
      <c r="BB513" s="28"/>
      <c r="BC513" s="28"/>
    </row>
    <row r="514" ht="11.25" customHeight="1">
      <c r="A514" s="557"/>
      <c r="B514" s="558"/>
      <c r="C514" s="558"/>
      <c r="D514" s="360"/>
      <c r="E514" s="31"/>
      <c r="F514" s="10"/>
      <c r="G514" s="360"/>
      <c r="H514" s="360"/>
      <c r="I514" s="360"/>
      <c r="J514" s="360"/>
      <c r="K514" s="360"/>
      <c r="L514" s="558"/>
      <c r="M514" s="558"/>
      <c r="N514" s="558"/>
      <c r="O514" s="784"/>
      <c r="P514" s="785"/>
      <c r="Q514" s="785"/>
      <c r="R514" s="560"/>
      <c r="S514" s="560"/>
      <c r="T514" s="28"/>
      <c r="U514" s="28"/>
      <c r="V514" s="28"/>
      <c r="W514" s="558"/>
      <c r="X514" s="558"/>
      <c r="Y514" s="558"/>
      <c r="Z514" s="561"/>
      <c r="AA514" s="28"/>
      <c r="AB514" s="360"/>
      <c r="AC514" s="360"/>
      <c r="AD514" s="31"/>
      <c r="AE514" s="31"/>
      <c r="AF514" s="31"/>
      <c r="AG514" s="31"/>
      <c r="AH514" s="28"/>
      <c r="AI514" s="360"/>
      <c r="AJ514" s="28"/>
      <c r="AK514" s="28"/>
      <c r="AL514" s="28"/>
      <c r="AM514" s="28"/>
      <c r="AN514" s="28"/>
      <c r="AO514" s="28"/>
      <c r="AP514" s="28"/>
      <c r="AQ514" s="28"/>
      <c r="AR514" s="28"/>
      <c r="AS514" s="28"/>
      <c r="AT514" s="28"/>
      <c r="AU514" s="28"/>
      <c r="AV514" s="28"/>
      <c r="AW514" s="28"/>
      <c r="AX514" s="28"/>
      <c r="AY514" s="28"/>
      <c r="AZ514" s="28"/>
      <c r="BA514" s="28"/>
      <c r="BB514" s="28"/>
      <c r="BC514" s="28"/>
    </row>
    <row r="515" ht="11.25" customHeight="1">
      <c r="A515" s="557"/>
      <c r="B515" s="558"/>
      <c r="C515" s="558"/>
      <c r="D515" s="360"/>
      <c r="E515" s="31"/>
      <c r="F515" s="10"/>
      <c r="G515" s="360"/>
      <c r="H515" s="360"/>
      <c r="I515" s="360"/>
      <c r="J515" s="360"/>
      <c r="K515" s="360"/>
      <c r="L515" s="558"/>
      <c r="M515" s="558"/>
      <c r="N515" s="558"/>
      <c r="O515" s="784"/>
      <c r="P515" s="785"/>
      <c r="Q515" s="785"/>
      <c r="R515" s="560"/>
      <c r="S515" s="560"/>
      <c r="T515" s="28"/>
      <c r="U515" s="28"/>
      <c r="V515" s="28"/>
      <c r="W515" s="558"/>
      <c r="X515" s="558"/>
      <c r="Y515" s="558"/>
      <c r="Z515" s="561"/>
      <c r="AA515" s="28"/>
      <c r="AB515" s="360"/>
      <c r="AC515" s="360"/>
      <c r="AD515" s="31"/>
      <c r="AE515" s="31"/>
      <c r="AF515" s="31"/>
      <c r="AG515" s="31"/>
      <c r="AH515" s="28"/>
      <c r="AI515" s="360"/>
      <c r="AJ515" s="28"/>
      <c r="AK515" s="28"/>
      <c r="AL515" s="28"/>
      <c r="AM515" s="28"/>
      <c r="AN515" s="28"/>
      <c r="AO515" s="28"/>
      <c r="AP515" s="28"/>
      <c r="AQ515" s="28"/>
      <c r="AR515" s="28"/>
      <c r="AS515" s="28"/>
      <c r="AT515" s="28"/>
      <c r="AU515" s="28"/>
      <c r="AV515" s="28"/>
      <c r="AW515" s="28"/>
      <c r="AX515" s="28"/>
      <c r="AY515" s="28"/>
      <c r="AZ515" s="28"/>
      <c r="BA515" s="28"/>
      <c r="BB515" s="28"/>
      <c r="BC515" s="28"/>
    </row>
    <row r="516" ht="11.25" customHeight="1">
      <c r="A516" s="557"/>
      <c r="B516" s="558"/>
      <c r="C516" s="558"/>
      <c r="D516" s="360"/>
      <c r="E516" s="31"/>
      <c r="F516" s="10"/>
      <c r="G516" s="360"/>
      <c r="H516" s="360"/>
      <c r="I516" s="360"/>
      <c r="J516" s="360"/>
      <c r="K516" s="360"/>
      <c r="L516" s="558"/>
      <c r="M516" s="558"/>
      <c r="N516" s="558"/>
      <c r="O516" s="784"/>
      <c r="P516" s="785"/>
      <c r="Q516" s="785"/>
      <c r="R516" s="560"/>
      <c r="S516" s="560"/>
      <c r="T516" s="28"/>
      <c r="U516" s="28"/>
      <c r="V516" s="28"/>
      <c r="W516" s="558"/>
      <c r="X516" s="558"/>
      <c r="Y516" s="558"/>
      <c r="Z516" s="561"/>
      <c r="AA516" s="28"/>
      <c r="AB516" s="360"/>
      <c r="AC516" s="360"/>
      <c r="AD516" s="31"/>
      <c r="AE516" s="31"/>
      <c r="AF516" s="31"/>
      <c r="AG516" s="31"/>
      <c r="AH516" s="28"/>
      <c r="AI516" s="360"/>
      <c r="AJ516" s="28"/>
      <c r="AK516" s="28"/>
      <c r="AL516" s="28"/>
      <c r="AM516" s="28"/>
      <c r="AN516" s="28"/>
      <c r="AO516" s="28"/>
      <c r="AP516" s="28"/>
      <c r="AQ516" s="28"/>
      <c r="AR516" s="28"/>
      <c r="AS516" s="28"/>
      <c r="AT516" s="28"/>
      <c r="AU516" s="28"/>
      <c r="AV516" s="28"/>
      <c r="AW516" s="28"/>
      <c r="AX516" s="28"/>
      <c r="AY516" s="28"/>
      <c r="AZ516" s="28"/>
      <c r="BA516" s="28"/>
      <c r="BB516" s="28"/>
      <c r="BC516" s="28"/>
    </row>
    <row r="517" ht="11.25" customHeight="1">
      <c r="A517" s="557"/>
      <c r="B517" s="558"/>
      <c r="C517" s="558"/>
      <c r="D517" s="360"/>
      <c r="E517" s="31"/>
      <c r="F517" s="10"/>
      <c r="G517" s="360"/>
      <c r="H517" s="360"/>
      <c r="I517" s="360"/>
      <c r="J517" s="360"/>
      <c r="K517" s="360"/>
      <c r="L517" s="558"/>
      <c r="M517" s="558"/>
      <c r="N517" s="558"/>
      <c r="O517" s="784"/>
      <c r="P517" s="785"/>
      <c r="Q517" s="785"/>
      <c r="R517" s="560"/>
      <c r="S517" s="560"/>
      <c r="T517" s="28"/>
      <c r="U517" s="28"/>
      <c r="V517" s="28"/>
      <c r="W517" s="558"/>
      <c r="X517" s="558"/>
      <c r="Y517" s="558"/>
      <c r="Z517" s="561"/>
      <c r="AA517" s="28"/>
      <c r="AB517" s="360"/>
      <c r="AC517" s="360"/>
      <c r="AD517" s="31"/>
      <c r="AE517" s="31"/>
      <c r="AF517" s="31"/>
      <c r="AG517" s="31"/>
      <c r="AH517" s="28"/>
      <c r="AI517" s="360"/>
      <c r="AJ517" s="28"/>
      <c r="AK517" s="28"/>
      <c r="AL517" s="28"/>
      <c r="AM517" s="28"/>
      <c r="AN517" s="28"/>
      <c r="AO517" s="28"/>
      <c r="AP517" s="28"/>
      <c r="AQ517" s="28"/>
      <c r="AR517" s="28"/>
      <c r="AS517" s="28"/>
      <c r="AT517" s="28"/>
      <c r="AU517" s="28"/>
      <c r="AV517" s="28"/>
      <c r="AW517" s="28"/>
      <c r="AX517" s="28"/>
      <c r="AY517" s="28"/>
      <c r="AZ517" s="28"/>
      <c r="BA517" s="28"/>
      <c r="BB517" s="28"/>
      <c r="BC517" s="28"/>
    </row>
    <row r="518" ht="11.25" customHeight="1">
      <c r="A518" s="557"/>
      <c r="B518" s="558"/>
      <c r="C518" s="558"/>
      <c r="D518" s="360"/>
      <c r="E518" s="31"/>
      <c r="F518" s="10"/>
      <c r="G518" s="360"/>
      <c r="H518" s="360"/>
      <c r="I518" s="360"/>
      <c r="J518" s="360"/>
      <c r="K518" s="360"/>
      <c r="L518" s="558"/>
      <c r="M518" s="558"/>
      <c r="N518" s="558"/>
      <c r="O518" s="784"/>
      <c r="P518" s="785"/>
      <c r="Q518" s="785"/>
      <c r="R518" s="560"/>
      <c r="S518" s="560"/>
      <c r="T518" s="28"/>
      <c r="U518" s="28"/>
      <c r="V518" s="28"/>
      <c r="W518" s="558"/>
      <c r="X518" s="558"/>
      <c r="Y518" s="558"/>
      <c r="Z518" s="561"/>
      <c r="AA518" s="28"/>
      <c r="AB518" s="360"/>
      <c r="AC518" s="360"/>
      <c r="AD518" s="31"/>
      <c r="AE518" s="31"/>
      <c r="AF518" s="31"/>
      <c r="AG518" s="31"/>
      <c r="AH518" s="28"/>
      <c r="AI518" s="360"/>
      <c r="AJ518" s="28"/>
      <c r="AK518" s="28"/>
      <c r="AL518" s="28"/>
      <c r="AM518" s="28"/>
      <c r="AN518" s="28"/>
      <c r="AO518" s="28"/>
      <c r="AP518" s="28"/>
      <c r="AQ518" s="28"/>
      <c r="AR518" s="28"/>
      <c r="AS518" s="28"/>
      <c r="AT518" s="28"/>
      <c r="AU518" s="28"/>
      <c r="AV518" s="28"/>
      <c r="AW518" s="28"/>
      <c r="AX518" s="28"/>
      <c r="AY518" s="28"/>
      <c r="AZ518" s="28"/>
      <c r="BA518" s="28"/>
      <c r="BB518" s="28"/>
      <c r="BC518" s="28"/>
    </row>
    <row r="519" ht="11.25" customHeight="1">
      <c r="A519" s="557"/>
      <c r="B519" s="558"/>
      <c r="C519" s="558"/>
      <c r="D519" s="360"/>
      <c r="E519" s="31"/>
      <c r="F519" s="10"/>
      <c r="G519" s="360"/>
      <c r="H519" s="360"/>
      <c r="I519" s="360"/>
      <c r="J519" s="360"/>
      <c r="K519" s="360"/>
      <c r="L519" s="558"/>
      <c r="M519" s="558"/>
      <c r="N519" s="558"/>
      <c r="O519" s="784"/>
      <c r="P519" s="785"/>
      <c r="Q519" s="785"/>
      <c r="R519" s="560"/>
      <c r="S519" s="560"/>
      <c r="T519" s="28"/>
      <c r="U519" s="28"/>
      <c r="V519" s="28"/>
      <c r="W519" s="558"/>
      <c r="X519" s="558"/>
      <c r="Y519" s="558"/>
      <c r="Z519" s="561"/>
      <c r="AA519" s="28"/>
      <c r="AB519" s="360"/>
      <c r="AC519" s="360"/>
      <c r="AD519" s="31"/>
      <c r="AE519" s="31"/>
      <c r="AF519" s="31"/>
      <c r="AG519" s="31"/>
      <c r="AH519" s="28"/>
      <c r="AI519" s="360"/>
      <c r="AJ519" s="28"/>
      <c r="AK519" s="28"/>
      <c r="AL519" s="28"/>
      <c r="AM519" s="28"/>
      <c r="AN519" s="28"/>
      <c r="AO519" s="28"/>
      <c r="AP519" s="28"/>
      <c r="AQ519" s="28"/>
      <c r="AR519" s="28"/>
      <c r="AS519" s="28"/>
      <c r="AT519" s="28"/>
      <c r="AU519" s="28"/>
      <c r="AV519" s="28"/>
      <c r="AW519" s="28"/>
      <c r="AX519" s="28"/>
      <c r="AY519" s="28"/>
      <c r="AZ519" s="28"/>
      <c r="BA519" s="28"/>
      <c r="BB519" s="28"/>
      <c r="BC519" s="28"/>
    </row>
    <row r="520" ht="11.25" customHeight="1">
      <c r="A520" s="557"/>
      <c r="B520" s="558"/>
      <c r="C520" s="558"/>
      <c r="D520" s="360"/>
      <c r="E520" s="31"/>
      <c r="F520" s="10"/>
      <c r="G520" s="360"/>
      <c r="H520" s="360"/>
      <c r="I520" s="360"/>
      <c r="J520" s="360"/>
      <c r="K520" s="360"/>
      <c r="L520" s="558"/>
      <c r="M520" s="558"/>
      <c r="N520" s="558"/>
      <c r="O520" s="784"/>
      <c r="P520" s="785"/>
      <c r="Q520" s="785"/>
      <c r="R520" s="560"/>
      <c r="S520" s="560"/>
      <c r="T520" s="28"/>
      <c r="U520" s="28"/>
      <c r="V520" s="28"/>
      <c r="W520" s="558"/>
      <c r="X520" s="558"/>
      <c r="Y520" s="558"/>
      <c r="Z520" s="561"/>
      <c r="AA520" s="28"/>
      <c r="AB520" s="360"/>
      <c r="AC520" s="360"/>
      <c r="AD520" s="31"/>
      <c r="AE520" s="31"/>
      <c r="AF520" s="31"/>
      <c r="AG520" s="31"/>
      <c r="AH520" s="28"/>
      <c r="AI520" s="360"/>
      <c r="AJ520" s="28"/>
      <c r="AK520" s="28"/>
      <c r="AL520" s="28"/>
      <c r="AM520" s="28"/>
      <c r="AN520" s="28"/>
      <c r="AO520" s="28"/>
      <c r="AP520" s="28"/>
      <c r="AQ520" s="28"/>
      <c r="AR520" s="28"/>
      <c r="AS520" s="28"/>
      <c r="AT520" s="28"/>
      <c r="AU520" s="28"/>
      <c r="AV520" s="28"/>
      <c r="AW520" s="28"/>
      <c r="AX520" s="28"/>
      <c r="AY520" s="28"/>
      <c r="AZ520" s="28"/>
      <c r="BA520" s="28"/>
      <c r="BB520" s="28"/>
      <c r="BC520" s="28"/>
    </row>
    <row r="521" ht="11.25" customHeight="1">
      <c r="A521" s="557"/>
      <c r="B521" s="558"/>
      <c r="C521" s="558"/>
      <c r="D521" s="360"/>
      <c r="E521" s="31"/>
      <c r="F521" s="10"/>
      <c r="G521" s="360"/>
      <c r="H521" s="360"/>
      <c r="I521" s="360"/>
      <c r="J521" s="360"/>
      <c r="K521" s="360"/>
      <c r="L521" s="558"/>
      <c r="M521" s="558"/>
      <c r="N521" s="558"/>
      <c r="O521" s="784"/>
      <c r="P521" s="785"/>
      <c r="Q521" s="785"/>
      <c r="R521" s="560"/>
      <c r="S521" s="560"/>
      <c r="T521" s="28"/>
      <c r="U521" s="28"/>
      <c r="V521" s="28"/>
      <c r="W521" s="558"/>
      <c r="X521" s="558"/>
      <c r="Y521" s="558"/>
      <c r="Z521" s="561"/>
      <c r="AA521" s="28"/>
      <c r="AB521" s="360"/>
      <c r="AC521" s="360"/>
      <c r="AD521" s="31"/>
      <c r="AE521" s="31"/>
      <c r="AF521" s="31"/>
      <c r="AG521" s="31"/>
      <c r="AH521" s="28"/>
      <c r="AI521" s="360"/>
      <c r="AJ521" s="28"/>
      <c r="AK521" s="28"/>
      <c r="AL521" s="28"/>
      <c r="AM521" s="28"/>
      <c r="AN521" s="28"/>
      <c r="AO521" s="28"/>
      <c r="AP521" s="28"/>
      <c r="AQ521" s="28"/>
      <c r="AR521" s="28"/>
      <c r="AS521" s="28"/>
      <c r="AT521" s="28"/>
      <c r="AU521" s="28"/>
      <c r="AV521" s="28"/>
      <c r="AW521" s="28"/>
      <c r="AX521" s="28"/>
      <c r="AY521" s="28"/>
      <c r="AZ521" s="28"/>
      <c r="BA521" s="28"/>
      <c r="BB521" s="28"/>
      <c r="BC521" s="28"/>
    </row>
    <row r="522" ht="11.25" customHeight="1">
      <c r="A522" s="557"/>
      <c r="B522" s="558"/>
      <c r="C522" s="558"/>
      <c r="D522" s="360"/>
      <c r="E522" s="31"/>
      <c r="F522" s="10"/>
      <c r="G522" s="360"/>
      <c r="H522" s="360"/>
      <c r="I522" s="360"/>
      <c r="J522" s="360"/>
      <c r="K522" s="360"/>
      <c r="L522" s="558"/>
      <c r="M522" s="558"/>
      <c r="N522" s="558"/>
      <c r="O522" s="784"/>
      <c r="P522" s="785"/>
      <c r="Q522" s="785"/>
      <c r="R522" s="560"/>
      <c r="S522" s="560"/>
      <c r="T522" s="28"/>
      <c r="U522" s="28"/>
      <c r="V522" s="28"/>
      <c r="W522" s="558"/>
      <c r="X522" s="558"/>
      <c r="Y522" s="558"/>
      <c r="Z522" s="561"/>
      <c r="AA522" s="28"/>
      <c r="AB522" s="360"/>
      <c r="AC522" s="360"/>
      <c r="AD522" s="31"/>
      <c r="AE522" s="31"/>
      <c r="AF522" s="31"/>
      <c r="AG522" s="31"/>
      <c r="AH522" s="28"/>
      <c r="AI522" s="360"/>
      <c r="AJ522" s="28"/>
      <c r="AK522" s="28"/>
      <c r="AL522" s="28"/>
      <c r="AM522" s="28"/>
      <c r="AN522" s="28"/>
      <c r="AO522" s="28"/>
      <c r="AP522" s="28"/>
      <c r="AQ522" s="28"/>
      <c r="AR522" s="28"/>
      <c r="AS522" s="28"/>
      <c r="AT522" s="28"/>
      <c r="AU522" s="28"/>
      <c r="AV522" s="28"/>
      <c r="AW522" s="28"/>
      <c r="AX522" s="28"/>
      <c r="AY522" s="28"/>
      <c r="AZ522" s="28"/>
      <c r="BA522" s="28"/>
      <c r="BB522" s="28"/>
      <c r="BC522" s="28"/>
    </row>
    <row r="523" ht="11.25" customHeight="1">
      <c r="A523" s="557"/>
      <c r="B523" s="558"/>
      <c r="C523" s="558"/>
      <c r="D523" s="360"/>
      <c r="E523" s="31"/>
      <c r="F523" s="10"/>
      <c r="G523" s="360"/>
      <c r="H523" s="360"/>
      <c r="I523" s="360"/>
      <c r="J523" s="360"/>
      <c r="K523" s="360"/>
      <c r="L523" s="558"/>
      <c r="M523" s="558"/>
      <c r="N523" s="558"/>
      <c r="O523" s="784"/>
      <c r="P523" s="785"/>
      <c r="Q523" s="785"/>
      <c r="R523" s="560"/>
      <c r="S523" s="560"/>
      <c r="T523" s="28"/>
      <c r="U523" s="28"/>
      <c r="V523" s="28"/>
      <c r="W523" s="558"/>
      <c r="X523" s="558"/>
      <c r="Y523" s="558"/>
      <c r="Z523" s="561"/>
      <c r="AA523" s="28"/>
      <c r="AB523" s="360"/>
      <c r="AC523" s="360"/>
      <c r="AD523" s="31"/>
      <c r="AE523" s="31"/>
      <c r="AF523" s="31"/>
      <c r="AG523" s="31"/>
      <c r="AH523" s="28"/>
      <c r="AI523" s="360"/>
      <c r="AJ523" s="28"/>
      <c r="AK523" s="28"/>
      <c r="AL523" s="28"/>
      <c r="AM523" s="28"/>
      <c r="AN523" s="28"/>
      <c r="AO523" s="28"/>
      <c r="AP523" s="28"/>
      <c r="AQ523" s="28"/>
      <c r="AR523" s="28"/>
      <c r="AS523" s="28"/>
      <c r="AT523" s="28"/>
      <c r="AU523" s="28"/>
      <c r="AV523" s="28"/>
      <c r="AW523" s="28"/>
      <c r="AX523" s="28"/>
      <c r="AY523" s="28"/>
      <c r="AZ523" s="28"/>
      <c r="BA523" s="28"/>
      <c r="BB523" s="28"/>
      <c r="BC523" s="28"/>
    </row>
    <row r="524" ht="11.25" customHeight="1">
      <c r="A524" s="557"/>
      <c r="B524" s="558"/>
      <c r="C524" s="558"/>
      <c r="D524" s="360"/>
      <c r="E524" s="31"/>
      <c r="F524" s="10"/>
      <c r="G524" s="360"/>
      <c r="H524" s="360"/>
      <c r="I524" s="360"/>
      <c r="J524" s="360"/>
      <c r="K524" s="360"/>
      <c r="L524" s="558"/>
      <c r="M524" s="558"/>
      <c r="N524" s="558"/>
      <c r="O524" s="784"/>
      <c r="P524" s="785"/>
      <c r="Q524" s="785"/>
      <c r="R524" s="560"/>
      <c r="S524" s="560"/>
      <c r="T524" s="28"/>
      <c r="U524" s="28"/>
      <c r="V524" s="28"/>
      <c r="W524" s="558"/>
      <c r="X524" s="558"/>
      <c r="Y524" s="558"/>
      <c r="Z524" s="561"/>
      <c r="AA524" s="28"/>
      <c r="AB524" s="360"/>
      <c r="AC524" s="360"/>
      <c r="AD524" s="31"/>
      <c r="AE524" s="31"/>
      <c r="AF524" s="31"/>
      <c r="AG524" s="31"/>
      <c r="AH524" s="28"/>
      <c r="AI524" s="360"/>
      <c r="AJ524" s="28"/>
      <c r="AK524" s="28"/>
      <c r="AL524" s="28"/>
      <c r="AM524" s="28"/>
      <c r="AN524" s="28"/>
      <c r="AO524" s="28"/>
      <c r="AP524" s="28"/>
      <c r="AQ524" s="28"/>
      <c r="AR524" s="28"/>
      <c r="AS524" s="28"/>
      <c r="AT524" s="28"/>
      <c r="AU524" s="28"/>
      <c r="AV524" s="28"/>
      <c r="AW524" s="28"/>
      <c r="AX524" s="28"/>
      <c r="AY524" s="28"/>
      <c r="AZ524" s="28"/>
      <c r="BA524" s="28"/>
      <c r="BB524" s="28"/>
      <c r="BC524" s="28"/>
    </row>
    <row r="525" ht="11.25" customHeight="1">
      <c r="A525" s="557"/>
      <c r="B525" s="558"/>
      <c r="C525" s="558"/>
      <c r="D525" s="360"/>
      <c r="E525" s="31"/>
      <c r="F525" s="10"/>
      <c r="G525" s="360"/>
      <c r="H525" s="360"/>
      <c r="I525" s="360"/>
      <c r="J525" s="360"/>
      <c r="K525" s="360"/>
      <c r="L525" s="558"/>
      <c r="M525" s="558"/>
      <c r="N525" s="558"/>
      <c r="O525" s="784"/>
      <c r="P525" s="785"/>
      <c r="Q525" s="785"/>
      <c r="R525" s="560"/>
      <c r="S525" s="560"/>
      <c r="T525" s="28"/>
      <c r="U525" s="28"/>
      <c r="V525" s="28"/>
      <c r="W525" s="558"/>
      <c r="X525" s="558"/>
      <c r="Y525" s="558"/>
      <c r="Z525" s="561"/>
      <c r="AA525" s="28"/>
      <c r="AB525" s="360"/>
      <c r="AC525" s="360"/>
      <c r="AD525" s="31"/>
      <c r="AE525" s="31"/>
      <c r="AF525" s="31"/>
      <c r="AG525" s="31"/>
      <c r="AH525" s="28"/>
      <c r="AI525" s="360"/>
      <c r="AJ525" s="28"/>
      <c r="AK525" s="28"/>
      <c r="AL525" s="28"/>
      <c r="AM525" s="28"/>
      <c r="AN525" s="28"/>
      <c r="AO525" s="28"/>
      <c r="AP525" s="28"/>
      <c r="AQ525" s="28"/>
      <c r="AR525" s="28"/>
      <c r="AS525" s="28"/>
      <c r="AT525" s="28"/>
      <c r="AU525" s="28"/>
      <c r="AV525" s="28"/>
      <c r="AW525" s="28"/>
      <c r="AX525" s="28"/>
      <c r="AY525" s="28"/>
      <c r="AZ525" s="28"/>
      <c r="BA525" s="28"/>
      <c r="BB525" s="28"/>
      <c r="BC525" s="28"/>
    </row>
    <row r="526" ht="11.25" customHeight="1">
      <c r="A526" s="557"/>
      <c r="B526" s="558"/>
      <c r="C526" s="558"/>
      <c r="D526" s="360"/>
      <c r="E526" s="31"/>
      <c r="F526" s="10"/>
      <c r="G526" s="360"/>
      <c r="H526" s="360"/>
      <c r="I526" s="360"/>
      <c r="J526" s="360"/>
      <c r="K526" s="360"/>
      <c r="L526" s="558"/>
      <c r="M526" s="558"/>
      <c r="N526" s="558"/>
      <c r="O526" s="784"/>
      <c r="P526" s="785"/>
      <c r="Q526" s="785"/>
      <c r="R526" s="560"/>
      <c r="S526" s="560"/>
      <c r="T526" s="28"/>
      <c r="U526" s="28"/>
      <c r="V526" s="28"/>
      <c r="W526" s="558"/>
      <c r="X526" s="558"/>
      <c r="Y526" s="558"/>
      <c r="Z526" s="561"/>
      <c r="AA526" s="28"/>
      <c r="AB526" s="360"/>
      <c r="AC526" s="360"/>
      <c r="AD526" s="31"/>
      <c r="AE526" s="31"/>
      <c r="AF526" s="31"/>
      <c r="AG526" s="31"/>
      <c r="AH526" s="28"/>
      <c r="AI526" s="360"/>
      <c r="AJ526" s="28"/>
      <c r="AK526" s="28"/>
      <c r="AL526" s="28"/>
      <c r="AM526" s="28"/>
      <c r="AN526" s="28"/>
      <c r="AO526" s="28"/>
      <c r="AP526" s="28"/>
      <c r="AQ526" s="28"/>
      <c r="AR526" s="28"/>
      <c r="AS526" s="28"/>
      <c r="AT526" s="28"/>
      <c r="AU526" s="28"/>
      <c r="AV526" s="28"/>
      <c r="AW526" s="28"/>
      <c r="AX526" s="28"/>
      <c r="AY526" s="28"/>
      <c r="AZ526" s="28"/>
      <c r="BA526" s="28"/>
      <c r="BB526" s="28"/>
      <c r="BC526" s="28"/>
    </row>
    <row r="527" ht="11.25" customHeight="1">
      <c r="A527" s="557"/>
      <c r="B527" s="558"/>
      <c r="C527" s="558"/>
      <c r="D527" s="360"/>
      <c r="E527" s="31"/>
      <c r="F527" s="10"/>
      <c r="G527" s="360"/>
      <c r="H527" s="360"/>
      <c r="I527" s="360"/>
      <c r="J527" s="360"/>
      <c r="K527" s="360"/>
      <c r="L527" s="558"/>
      <c r="M527" s="558"/>
      <c r="N527" s="558"/>
      <c r="O527" s="784"/>
      <c r="P527" s="785"/>
      <c r="Q527" s="785"/>
      <c r="R527" s="560"/>
      <c r="S527" s="560"/>
      <c r="T527" s="28"/>
      <c r="U527" s="28"/>
      <c r="V527" s="28"/>
      <c r="W527" s="558"/>
      <c r="X527" s="558"/>
      <c r="Y527" s="558"/>
      <c r="Z527" s="561"/>
      <c r="AA527" s="28"/>
      <c r="AB527" s="360"/>
      <c r="AC527" s="360"/>
      <c r="AD527" s="31"/>
      <c r="AE527" s="31"/>
      <c r="AF527" s="31"/>
      <c r="AG527" s="31"/>
      <c r="AH527" s="28"/>
      <c r="AI527" s="360"/>
      <c r="AJ527" s="28"/>
      <c r="AK527" s="28"/>
      <c r="AL527" s="28"/>
      <c r="AM527" s="28"/>
      <c r="AN527" s="28"/>
      <c r="AO527" s="28"/>
      <c r="AP527" s="28"/>
      <c r="AQ527" s="28"/>
      <c r="AR527" s="28"/>
      <c r="AS527" s="28"/>
      <c r="AT527" s="28"/>
      <c r="AU527" s="28"/>
      <c r="AV527" s="28"/>
      <c r="AW527" s="28"/>
      <c r="AX527" s="28"/>
      <c r="AY527" s="28"/>
      <c r="AZ527" s="28"/>
      <c r="BA527" s="28"/>
      <c r="BB527" s="28"/>
      <c r="BC527" s="28"/>
    </row>
    <row r="528" ht="11.25" customHeight="1">
      <c r="A528" s="557"/>
      <c r="B528" s="558"/>
      <c r="C528" s="558"/>
      <c r="D528" s="360"/>
      <c r="E528" s="31"/>
      <c r="F528" s="10"/>
      <c r="G528" s="360"/>
      <c r="H528" s="360"/>
      <c r="I528" s="360"/>
      <c r="J528" s="360"/>
      <c r="K528" s="360"/>
      <c r="L528" s="558"/>
      <c r="M528" s="558"/>
      <c r="N528" s="558"/>
      <c r="O528" s="784"/>
      <c r="P528" s="785"/>
      <c r="Q528" s="785"/>
      <c r="R528" s="560"/>
      <c r="S528" s="560"/>
      <c r="T528" s="28"/>
      <c r="U528" s="28"/>
      <c r="V528" s="28"/>
      <c r="W528" s="558"/>
      <c r="X528" s="558"/>
      <c r="Y528" s="558"/>
      <c r="Z528" s="561"/>
      <c r="AA528" s="28"/>
      <c r="AB528" s="360"/>
      <c r="AC528" s="360"/>
      <c r="AD528" s="31"/>
      <c r="AE528" s="31"/>
      <c r="AF528" s="31"/>
      <c r="AG528" s="31"/>
      <c r="AH528" s="28"/>
      <c r="AI528" s="360"/>
      <c r="AJ528" s="28"/>
      <c r="AK528" s="28"/>
      <c r="AL528" s="28"/>
      <c r="AM528" s="28"/>
      <c r="AN528" s="28"/>
      <c r="AO528" s="28"/>
      <c r="AP528" s="28"/>
      <c r="AQ528" s="28"/>
      <c r="AR528" s="28"/>
      <c r="AS528" s="28"/>
      <c r="AT528" s="28"/>
      <c r="AU528" s="28"/>
      <c r="AV528" s="28"/>
      <c r="AW528" s="28"/>
      <c r="AX528" s="28"/>
      <c r="AY528" s="28"/>
      <c r="AZ528" s="28"/>
      <c r="BA528" s="28"/>
      <c r="BB528" s="28"/>
      <c r="BC528" s="28"/>
    </row>
    <row r="529" ht="11.25" customHeight="1">
      <c r="A529" s="557"/>
      <c r="B529" s="558"/>
      <c r="C529" s="558"/>
      <c r="D529" s="360"/>
      <c r="E529" s="31"/>
      <c r="F529" s="10"/>
      <c r="G529" s="360"/>
      <c r="H529" s="360"/>
      <c r="I529" s="360"/>
      <c r="J529" s="360"/>
      <c r="K529" s="360"/>
      <c r="L529" s="558"/>
      <c r="M529" s="558"/>
      <c r="N529" s="558"/>
      <c r="O529" s="784"/>
      <c r="P529" s="785"/>
      <c r="Q529" s="785"/>
      <c r="R529" s="560"/>
      <c r="S529" s="560"/>
      <c r="T529" s="28"/>
      <c r="U529" s="28"/>
      <c r="V529" s="28"/>
      <c r="W529" s="558"/>
      <c r="X529" s="558"/>
      <c r="Y529" s="558"/>
      <c r="Z529" s="561"/>
      <c r="AA529" s="28"/>
      <c r="AB529" s="360"/>
      <c r="AC529" s="360"/>
      <c r="AD529" s="31"/>
      <c r="AE529" s="31"/>
      <c r="AF529" s="31"/>
      <c r="AG529" s="31"/>
      <c r="AH529" s="28"/>
      <c r="AI529" s="360"/>
      <c r="AJ529" s="28"/>
      <c r="AK529" s="28"/>
      <c r="AL529" s="28"/>
      <c r="AM529" s="28"/>
      <c r="AN529" s="28"/>
      <c r="AO529" s="28"/>
      <c r="AP529" s="28"/>
      <c r="AQ529" s="28"/>
      <c r="AR529" s="28"/>
      <c r="AS529" s="28"/>
      <c r="AT529" s="28"/>
      <c r="AU529" s="28"/>
      <c r="AV529" s="28"/>
      <c r="AW529" s="28"/>
      <c r="AX529" s="28"/>
      <c r="AY529" s="28"/>
      <c r="AZ529" s="28"/>
      <c r="BA529" s="28"/>
      <c r="BB529" s="28"/>
      <c r="BC529" s="28"/>
    </row>
    <row r="530" ht="11.25" customHeight="1">
      <c r="A530" s="557"/>
      <c r="B530" s="558"/>
      <c r="C530" s="558"/>
      <c r="D530" s="360"/>
      <c r="E530" s="31"/>
      <c r="F530" s="10"/>
      <c r="G530" s="360"/>
      <c r="H530" s="360"/>
      <c r="I530" s="360"/>
      <c r="J530" s="360"/>
      <c r="K530" s="360"/>
      <c r="L530" s="558"/>
      <c r="M530" s="558"/>
      <c r="N530" s="558"/>
      <c r="O530" s="784"/>
      <c r="P530" s="785"/>
      <c r="Q530" s="785"/>
      <c r="R530" s="560"/>
      <c r="S530" s="560"/>
      <c r="T530" s="28"/>
      <c r="U530" s="28"/>
      <c r="V530" s="28"/>
      <c r="W530" s="558"/>
      <c r="X530" s="558"/>
      <c r="Y530" s="558"/>
      <c r="Z530" s="561"/>
      <c r="AA530" s="28"/>
      <c r="AB530" s="360"/>
      <c r="AC530" s="360"/>
      <c r="AD530" s="31"/>
      <c r="AE530" s="31"/>
      <c r="AF530" s="31"/>
      <c r="AG530" s="31"/>
      <c r="AH530" s="28"/>
      <c r="AI530" s="360"/>
      <c r="AJ530" s="28"/>
      <c r="AK530" s="28"/>
      <c r="AL530" s="28"/>
      <c r="AM530" s="28"/>
      <c r="AN530" s="28"/>
      <c r="AO530" s="28"/>
      <c r="AP530" s="28"/>
      <c r="AQ530" s="28"/>
      <c r="AR530" s="28"/>
      <c r="AS530" s="28"/>
      <c r="AT530" s="28"/>
      <c r="AU530" s="28"/>
      <c r="AV530" s="28"/>
      <c r="AW530" s="28"/>
      <c r="AX530" s="28"/>
      <c r="AY530" s="28"/>
      <c r="AZ530" s="28"/>
      <c r="BA530" s="28"/>
      <c r="BB530" s="28"/>
      <c r="BC530" s="28"/>
    </row>
    <row r="531" ht="11.25" customHeight="1">
      <c r="A531" s="557"/>
      <c r="B531" s="558"/>
      <c r="C531" s="558"/>
      <c r="D531" s="360"/>
      <c r="E531" s="31"/>
      <c r="F531" s="10"/>
      <c r="G531" s="360"/>
      <c r="H531" s="360"/>
      <c r="I531" s="360"/>
      <c r="J531" s="360"/>
      <c r="K531" s="360"/>
      <c r="L531" s="558"/>
      <c r="M531" s="558"/>
      <c r="N531" s="558"/>
      <c r="O531" s="784"/>
      <c r="P531" s="785"/>
      <c r="Q531" s="785"/>
      <c r="R531" s="560"/>
      <c r="S531" s="560"/>
      <c r="T531" s="28"/>
      <c r="U531" s="28"/>
      <c r="V531" s="28"/>
      <c r="W531" s="558"/>
      <c r="X531" s="558"/>
      <c r="Y531" s="558"/>
      <c r="Z531" s="561"/>
      <c r="AA531" s="28"/>
      <c r="AB531" s="360"/>
      <c r="AC531" s="360"/>
      <c r="AD531" s="31"/>
      <c r="AE531" s="31"/>
      <c r="AF531" s="31"/>
      <c r="AG531" s="31"/>
      <c r="AH531" s="28"/>
      <c r="AI531" s="360"/>
      <c r="AJ531" s="28"/>
      <c r="AK531" s="28"/>
      <c r="AL531" s="28"/>
      <c r="AM531" s="28"/>
      <c r="AN531" s="28"/>
      <c r="AO531" s="28"/>
      <c r="AP531" s="28"/>
      <c r="AQ531" s="28"/>
      <c r="AR531" s="28"/>
      <c r="AS531" s="28"/>
      <c r="AT531" s="28"/>
      <c r="AU531" s="28"/>
      <c r="AV531" s="28"/>
      <c r="AW531" s="28"/>
      <c r="AX531" s="28"/>
      <c r="AY531" s="28"/>
      <c r="AZ531" s="28"/>
      <c r="BA531" s="28"/>
      <c r="BB531" s="28"/>
      <c r="BC531" s="28"/>
    </row>
    <row r="532" ht="11.25" customHeight="1">
      <c r="A532" s="557"/>
      <c r="B532" s="558"/>
      <c r="C532" s="558"/>
      <c r="D532" s="360"/>
      <c r="E532" s="31"/>
      <c r="F532" s="10"/>
      <c r="G532" s="360"/>
      <c r="H532" s="360"/>
      <c r="I532" s="360"/>
      <c r="J532" s="360"/>
      <c r="K532" s="360"/>
      <c r="L532" s="558"/>
      <c r="M532" s="558"/>
      <c r="N532" s="558"/>
      <c r="O532" s="784"/>
      <c r="P532" s="785"/>
      <c r="Q532" s="785"/>
      <c r="R532" s="560"/>
      <c r="S532" s="560"/>
      <c r="T532" s="28"/>
      <c r="U532" s="28"/>
      <c r="V532" s="28"/>
      <c r="W532" s="558"/>
      <c r="X532" s="558"/>
      <c r="Y532" s="558"/>
      <c r="Z532" s="561"/>
      <c r="AA532" s="28"/>
      <c r="AB532" s="360"/>
      <c r="AC532" s="360"/>
      <c r="AD532" s="31"/>
      <c r="AE532" s="31"/>
      <c r="AF532" s="31"/>
      <c r="AG532" s="31"/>
      <c r="AH532" s="28"/>
      <c r="AI532" s="360"/>
      <c r="AJ532" s="28"/>
      <c r="AK532" s="28"/>
      <c r="AL532" s="28"/>
      <c r="AM532" s="28"/>
      <c r="AN532" s="28"/>
      <c r="AO532" s="28"/>
      <c r="AP532" s="28"/>
      <c r="AQ532" s="28"/>
      <c r="AR532" s="28"/>
      <c r="AS532" s="28"/>
      <c r="AT532" s="28"/>
      <c r="AU532" s="28"/>
      <c r="AV532" s="28"/>
      <c r="AW532" s="28"/>
      <c r="AX532" s="28"/>
      <c r="AY532" s="28"/>
      <c r="AZ532" s="28"/>
      <c r="BA532" s="28"/>
      <c r="BB532" s="28"/>
      <c r="BC532" s="28"/>
    </row>
    <row r="533" ht="11.25" customHeight="1">
      <c r="A533" s="557"/>
      <c r="B533" s="558"/>
      <c r="C533" s="558"/>
      <c r="D533" s="360"/>
      <c r="E533" s="31"/>
      <c r="F533" s="10"/>
      <c r="G533" s="360"/>
      <c r="H533" s="360"/>
      <c r="I533" s="360"/>
      <c r="J533" s="360"/>
      <c r="K533" s="360"/>
      <c r="L533" s="558"/>
      <c r="M533" s="558"/>
      <c r="N533" s="558"/>
      <c r="O533" s="784"/>
      <c r="P533" s="785"/>
      <c r="Q533" s="785"/>
      <c r="R533" s="560"/>
      <c r="S533" s="560"/>
      <c r="T533" s="28"/>
      <c r="U533" s="28"/>
      <c r="V533" s="28"/>
      <c r="W533" s="558"/>
      <c r="X533" s="558"/>
      <c r="Y533" s="558"/>
      <c r="Z533" s="561"/>
      <c r="AA533" s="28"/>
      <c r="AB533" s="360"/>
      <c r="AC533" s="360"/>
      <c r="AD533" s="31"/>
      <c r="AE533" s="31"/>
      <c r="AF533" s="31"/>
      <c r="AG533" s="31"/>
      <c r="AH533" s="28"/>
      <c r="AI533" s="360"/>
      <c r="AJ533" s="28"/>
      <c r="AK533" s="28"/>
      <c r="AL533" s="28"/>
      <c r="AM533" s="28"/>
      <c r="AN533" s="28"/>
      <c r="AO533" s="28"/>
      <c r="AP533" s="28"/>
      <c r="AQ533" s="28"/>
      <c r="AR533" s="28"/>
      <c r="AS533" s="28"/>
      <c r="AT533" s="28"/>
      <c r="AU533" s="28"/>
      <c r="AV533" s="28"/>
      <c r="AW533" s="28"/>
      <c r="AX533" s="28"/>
      <c r="AY533" s="28"/>
      <c r="AZ533" s="28"/>
      <c r="BA533" s="28"/>
      <c r="BB533" s="28"/>
      <c r="BC533" s="28"/>
    </row>
    <row r="534" ht="11.25" customHeight="1">
      <c r="A534" s="557"/>
      <c r="B534" s="558"/>
      <c r="C534" s="558"/>
      <c r="D534" s="360"/>
      <c r="E534" s="31"/>
      <c r="F534" s="10"/>
      <c r="G534" s="360"/>
      <c r="H534" s="360"/>
      <c r="I534" s="360"/>
      <c r="J534" s="360"/>
      <c r="K534" s="360"/>
      <c r="L534" s="558"/>
      <c r="M534" s="558"/>
      <c r="N534" s="558"/>
      <c r="O534" s="784"/>
      <c r="P534" s="785"/>
      <c r="Q534" s="785"/>
      <c r="R534" s="560"/>
      <c r="S534" s="560"/>
      <c r="T534" s="28"/>
      <c r="U534" s="28"/>
      <c r="V534" s="28"/>
      <c r="W534" s="558"/>
      <c r="X534" s="558"/>
      <c r="Y534" s="558"/>
      <c r="Z534" s="561"/>
      <c r="AA534" s="28"/>
      <c r="AB534" s="360"/>
      <c r="AC534" s="360"/>
      <c r="AD534" s="31"/>
      <c r="AE534" s="31"/>
      <c r="AF534" s="31"/>
      <c r="AG534" s="31"/>
      <c r="AH534" s="28"/>
      <c r="AI534" s="360"/>
      <c r="AJ534" s="28"/>
      <c r="AK534" s="28"/>
      <c r="AL534" s="28"/>
      <c r="AM534" s="28"/>
      <c r="AN534" s="28"/>
      <c r="AO534" s="28"/>
      <c r="AP534" s="28"/>
      <c r="AQ534" s="28"/>
      <c r="AR534" s="28"/>
      <c r="AS534" s="28"/>
      <c r="AT534" s="28"/>
      <c r="AU534" s="28"/>
      <c r="AV534" s="28"/>
      <c r="AW534" s="28"/>
      <c r="AX534" s="28"/>
      <c r="AY534" s="28"/>
      <c r="AZ534" s="28"/>
      <c r="BA534" s="28"/>
      <c r="BB534" s="28"/>
      <c r="BC534" s="28"/>
    </row>
    <row r="535" ht="11.25" customHeight="1">
      <c r="A535" s="557"/>
      <c r="B535" s="558"/>
      <c r="C535" s="558"/>
      <c r="D535" s="360"/>
      <c r="E535" s="31"/>
      <c r="F535" s="10"/>
      <c r="G535" s="360"/>
      <c r="H535" s="360"/>
      <c r="I535" s="360"/>
      <c r="J535" s="360"/>
      <c r="K535" s="360"/>
      <c r="L535" s="558"/>
      <c r="M535" s="558"/>
      <c r="N535" s="558"/>
      <c r="O535" s="784"/>
      <c r="P535" s="785"/>
      <c r="Q535" s="785"/>
      <c r="R535" s="560"/>
      <c r="S535" s="560"/>
      <c r="T535" s="28"/>
      <c r="U535" s="28"/>
      <c r="V535" s="28"/>
      <c r="W535" s="558"/>
      <c r="X535" s="558"/>
      <c r="Y535" s="558"/>
      <c r="Z535" s="561"/>
      <c r="AA535" s="28"/>
      <c r="AB535" s="360"/>
      <c r="AC535" s="360"/>
      <c r="AD535" s="31"/>
      <c r="AE535" s="31"/>
      <c r="AF535" s="31"/>
      <c r="AG535" s="31"/>
      <c r="AH535" s="28"/>
      <c r="AI535" s="360"/>
      <c r="AJ535" s="28"/>
      <c r="AK535" s="28"/>
      <c r="AL535" s="28"/>
      <c r="AM535" s="28"/>
      <c r="AN535" s="28"/>
      <c r="AO535" s="28"/>
      <c r="AP535" s="28"/>
      <c r="AQ535" s="28"/>
      <c r="AR535" s="28"/>
      <c r="AS535" s="28"/>
      <c r="AT535" s="28"/>
      <c r="AU535" s="28"/>
      <c r="AV535" s="28"/>
      <c r="AW535" s="28"/>
      <c r="AX535" s="28"/>
      <c r="AY535" s="28"/>
      <c r="AZ535" s="28"/>
      <c r="BA535" s="28"/>
      <c r="BB535" s="28"/>
      <c r="BC535" s="28"/>
    </row>
    <row r="536" ht="11.25" customHeight="1">
      <c r="A536" s="557"/>
      <c r="B536" s="558"/>
      <c r="C536" s="558"/>
      <c r="D536" s="360"/>
      <c r="E536" s="31"/>
      <c r="F536" s="10"/>
      <c r="G536" s="360"/>
      <c r="H536" s="360"/>
      <c r="I536" s="360"/>
      <c r="J536" s="360"/>
      <c r="K536" s="360"/>
      <c r="L536" s="558"/>
      <c r="M536" s="558"/>
      <c r="N536" s="558"/>
      <c r="O536" s="784"/>
      <c r="P536" s="785"/>
      <c r="Q536" s="785"/>
      <c r="R536" s="560"/>
      <c r="S536" s="560"/>
      <c r="T536" s="28"/>
      <c r="U536" s="28"/>
      <c r="V536" s="28"/>
      <c r="W536" s="558"/>
      <c r="X536" s="558"/>
      <c r="Y536" s="558"/>
      <c r="Z536" s="561"/>
      <c r="AA536" s="28"/>
      <c r="AB536" s="360"/>
      <c r="AC536" s="360"/>
      <c r="AD536" s="31"/>
      <c r="AE536" s="31"/>
      <c r="AF536" s="31"/>
      <c r="AG536" s="31"/>
      <c r="AH536" s="28"/>
      <c r="AI536" s="360"/>
      <c r="AJ536" s="28"/>
      <c r="AK536" s="28"/>
      <c r="AL536" s="28"/>
      <c r="AM536" s="28"/>
      <c r="AN536" s="28"/>
      <c r="AO536" s="28"/>
      <c r="AP536" s="28"/>
      <c r="AQ536" s="28"/>
      <c r="AR536" s="28"/>
      <c r="AS536" s="28"/>
      <c r="AT536" s="28"/>
      <c r="AU536" s="28"/>
      <c r="AV536" s="28"/>
      <c r="AW536" s="28"/>
      <c r="AX536" s="28"/>
      <c r="AY536" s="28"/>
      <c r="AZ536" s="28"/>
      <c r="BA536" s="28"/>
      <c r="BB536" s="28"/>
      <c r="BC536" s="28"/>
    </row>
    <row r="537" ht="11.25" customHeight="1">
      <c r="A537" s="557"/>
      <c r="B537" s="558"/>
      <c r="C537" s="558"/>
      <c r="D537" s="360"/>
      <c r="E537" s="31"/>
      <c r="F537" s="10"/>
      <c r="G537" s="360"/>
      <c r="H537" s="360"/>
      <c r="I537" s="360"/>
      <c r="J537" s="360"/>
      <c r="K537" s="360"/>
      <c r="L537" s="558"/>
      <c r="M537" s="558"/>
      <c r="N537" s="558"/>
      <c r="O537" s="784"/>
      <c r="P537" s="785"/>
      <c r="Q537" s="785"/>
      <c r="R537" s="560"/>
      <c r="S537" s="560"/>
      <c r="T537" s="28"/>
      <c r="U537" s="28"/>
      <c r="V537" s="28"/>
      <c r="W537" s="558"/>
      <c r="X537" s="558"/>
      <c r="Y537" s="558"/>
      <c r="Z537" s="561"/>
      <c r="AA537" s="28"/>
      <c r="AB537" s="360"/>
      <c r="AC537" s="360"/>
      <c r="AD537" s="31"/>
      <c r="AE537" s="31"/>
      <c r="AF537" s="31"/>
      <c r="AG537" s="31"/>
      <c r="AH537" s="28"/>
      <c r="AI537" s="360"/>
      <c r="AJ537" s="28"/>
      <c r="AK537" s="28"/>
      <c r="AL537" s="28"/>
      <c r="AM537" s="28"/>
      <c r="AN537" s="28"/>
      <c r="AO537" s="28"/>
      <c r="AP537" s="28"/>
      <c r="AQ537" s="28"/>
      <c r="AR537" s="28"/>
      <c r="AS537" s="28"/>
      <c r="AT537" s="28"/>
      <c r="AU537" s="28"/>
      <c r="AV537" s="28"/>
      <c r="AW537" s="28"/>
      <c r="AX537" s="28"/>
      <c r="AY537" s="28"/>
      <c r="AZ537" s="28"/>
      <c r="BA537" s="28"/>
      <c r="BB537" s="28"/>
      <c r="BC537" s="28"/>
    </row>
    <row r="538" ht="11.25" customHeight="1">
      <c r="A538" s="557"/>
      <c r="B538" s="558"/>
      <c r="C538" s="558"/>
      <c r="D538" s="360"/>
      <c r="E538" s="31"/>
      <c r="F538" s="10"/>
      <c r="G538" s="360"/>
      <c r="H538" s="360"/>
      <c r="I538" s="360"/>
      <c r="J538" s="360"/>
      <c r="K538" s="360"/>
      <c r="L538" s="558"/>
      <c r="M538" s="558"/>
      <c r="N538" s="558"/>
      <c r="O538" s="784"/>
      <c r="P538" s="785"/>
      <c r="Q538" s="785"/>
      <c r="R538" s="560"/>
      <c r="S538" s="560"/>
      <c r="T538" s="28"/>
      <c r="U538" s="28"/>
      <c r="V538" s="28"/>
      <c r="W538" s="558"/>
      <c r="X538" s="558"/>
      <c r="Y538" s="558"/>
      <c r="Z538" s="561"/>
      <c r="AA538" s="28"/>
      <c r="AB538" s="360"/>
      <c r="AC538" s="360"/>
      <c r="AD538" s="31"/>
      <c r="AE538" s="31"/>
      <c r="AF538" s="31"/>
      <c r="AG538" s="31"/>
      <c r="AH538" s="28"/>
      <c r="AI538" s="360"/>
      <c r="AJ538" s="28"/>
      <c r="AK538" s="28"/>
      <c r="AL538" s="28"/>
      <c r="AM538" s="28"/>
      <c r="AN538" s="28"/>
      <c r="AO538" s="28"/>
      <c r="AP538" s="28"/>
      <c r="AQ538" s="28"/>
      <c r="AR538" s="28"/>
      <c r="AS538" s="28"/>
      <c r="AT538" s="28"/>
      <c r="AU538" s="28"/>
      <c r="AV538" s="28"/>
      <c r="AW538" s="28"/>
      <c r="AX538" s="28"/>
      <c r="AY538" s="28"/>
      <c r="AZ538" s="28"/>
      <c r="BA538" s="28"/>
      <c r="BB538" s="28"/>
      <c r="BC538" s="28"/>
    </row>
    <row r="539" ht="11.25" customHeight="1">
      <c r="A539" s="557"/>
      <c r="B539" s="558"/>
      <c r="C539" s="558"/>
      <c r="D539" s="360"/>
      <c r="E539" s="31"/>
      <c r="F539" s="10"/>
      <c r="G539" s="360"/>
      <c r="H539" s="360"/>
      <c r="I539" s="360"/>
      <c r="J539" s="360"/>
      <c r="K539" s="360"/>
      <c r="L539" s="558"/>
      <c r="M539" s="558"/>
      <c r="N539" s="558"/>
      <c r="O539" s="784"/>
      <c r="P539" s="785"/>
      <c r="Q539" s="785"/>
      <c r="R539" s="560"/>
      <c r="S539" s="560"/>
      <c r="T539" s="28"/>
      <c r="U539" s="28"/>
      <c r="V539" s="28"/>
      <c r="W539" s="558"/>
      <c r="X539" s="558"/>
      <c r="Y539" s="558"/>
      <c r="Z539" s="561"/>
      <c r="AA539" s="28"/>
      <c r="AB539" s="360"/>
      <c r="AC539" s="360"/>
      <c r="AD539" s="31"/>
      <c r="AE539" s="31"/>
      <c r="AF539" s="31"/>
      <c r="AG539" s="31"/>
      <c r="AH539" s="28"/>
      <c r="AI539" s="360"/>
      <c r="AJ539" s="28"/>
      <c r="AK539" s="28"/>
      <c r="AL539" s="28"/>
      <c r="AM539" s="28"/>
      <c r="AN539" s="28"/>
      <c r="AO539" s="28"/>
      <c r="AP539" s="28"/>
      <c r="AQ539" s="28"/>
      <c r="AR539" s="28"/>
      <c r="AS539" s="28"/>
      <c r="AT539" s="28"/>
      <c r="AU539" s="28"/>
      <c r="AV539" s="28"/>
      <c r="AW539" s="28"/>
      <c r="AX539" s="28"/>
      <c r="AY539" s="28"/>
      <c r="AZ539" s="28"/>
      <c r="BA539" s="28"/>
      <c r="BB539" s="28"/>
      <c r="BC539" s="28"/>
    </row>
    <row r="540" ht="11.25" customHeight="1">
      <c r="A540" s="557"/>
      <c r="B540" s="558"/>
      <c r="C540" s="558"/>
      <c r="D540" s="360"/>
      <c r="E540" s="31"/>
      <c r="F540" s="10"/>
      <c r="G540" s="360"/>
      <c r="H540" s="360"/>
      <c r="I540" s="360"/>
      <c r="J540" s="360"/>
      <c r="K540" s="360"/>
      <c r="L540" s="558"/>
      <c r="M540" s="558"/>
      <c r="N540" s="558"/>
      <c r="O540" s="784"/>
      <c r="P540" s="785"/>
      <c r="Q540" s="785"/>
      <c r="R540" s="560"/>
      <c r="S540" s="560"/>
      <c r="T540" s="28"/>
      <c r="U540" s="28"/>
      <c r="V540" s="28"/>
      <c r="W540" s="558"/>
      <c r="X540" s="558"/>
      <c r="Y540" s="558"/>
      <c r="Z540" s="561"/>
      <c r="AA540" s="28"/>
      <c r="AB540" s="360"/>
      <c r="AC540" s="360"/>
      <c r="AD540" s="31"/>
      <c r="AE540" s="31"/>
      <c r="AF540" s="31"/>
      <c r="AG540" s="31"/>
      <c r="AH540" s="28"/>
      <c r="AI540" s="360"/>
      <c r="AJ540" s="28"/>
      <c r="AK540" s="28"/>
      <c r="AL540" s="28"/>
      <c r="AM540" s="28"/>
      <c r="AN540" s="28"/>
      <c r="AO540" s="28"/>
      <c r="AP540" s="28"/>
      <c r="AQ540" s="28"/>
      <c r="AR540" s="28"/>
      <c r="AS540" s="28"/>
      <c r="AT540" s="28"/>
      <c r="AU540" s="28"/>
      <c r="AV540" s="28"/>
      <c r="AW540" s="28"/>
      <c r="AX540" s="28"/>
      <c r="AY540" s="28"/>
      <c r="AZ540" s="28"/>
      <c r="BA540" s="28"/>
      <c r="BB540" s="28"/>
      <c r="BC540" s="28"/>
    </row>
    <row r="541" ht="11.25" customHeight="1">
      <c r="A541" s="557"/>
      <c r="B541" s="558"/>
      <c r="C541" s="558"/>
      <c r="D541" s="360"/>
      <c r="E541" s="31"/>
      <c r="F541" s="10"/>
      <c r="G541" s="360"/>
      <c r="H541" s="360"/>
      <c r="I541" s="360"/>
      <c r="J541" s="360"/>
      <c r="K541" s="360"/>
      <c r="L541" s="558"/>
      <c r="M541" s="558"/>
      <c r="N541" s="558"/>
      <c r="O541" s="784"/>
      <c r="P541" s="785"/>
      <c r="Q541" s="785"/>
      <c r="R541" s="560"/>
      <c r="S541" s="560"/>
      <c r="T541" s="28"/>
      <c r="U541" s="28"/>
      <c r="V541" s="28"/>
      <c r="W541" s="558"/>
      <c r="X541" s="558"/>
      <c r="Y541" s="558"/>
      <c r="Z541" s="561"/>
      <c r="AA541" s="28"/>
      <c r="AB541" s="360"/>
      <c r="AC541" s="360"/>
      <c r="AD541" s="31"/>
      <c r="AE541" s="31"/>
      <c r="AF541" s="31"/>
      <c r="AG541" s="31"/>
      <c r="AH541" s="28"/>
      <c r="AI541" s="360"/>
      <c r="AJ541" s="28"/>
      <c r="AK541" s="28"/>
      <c r="AL541" s="28"/>
      <c r="AM541" s="28"/>
      <c r="AN541" s="28"/>
      <c r="AO541" s="28"/>
      <c r="AP541" s="28"/>
      <c r="AQ541" s="28"/>
      <c r="AR541" s="28"/>
      <c r="AS541" s="28"/>
      <c r="AT541" s="28"/>
      <c r="AU541" s="28"/>
      <c r="AV541" s="28"/>
      <c r="AW541" s="28"/>
      <c r="AX541" s="28"/>
      <c r="AY541" s="28"/>
      <c r="AZ541" s="28"/>
      <c r="BA541" s="28"/>
      <c r="BB541" s="28"/>
      <c r="BC541" s="28"/>
    </row>
    <row r="542" ht="11.25" customHeight="1">
      <c r="A542" s="557"/>
      <c r="B542" s="558"/>
      <c r="C542" s="558"/>
      <c r="D542" s="360"/>
      <c r="E542" s="31"/>
      <c r="F542" s="10"/>
      <c r="G542" s="360"/>
      <c r="H542" s="360"/>
      <c r="I542" s="360"/>
      <c r="J542" s="360"/>
      <c r="K542" s="360"/>
      <c r="L542" s="558"/>
      <c r="M542" s="558"/>
      <c r="N542" s="558"/>
      <c r="O542" s="784"/>
      <c r="P542" s="785"/>
      <c r="Q542" s="785"/>
      <c r="R542" s="560"/>
      <c r="S542" s="560"/>
      <c r="T542" s="28"/>
      <c r="U542" s="28"/>
      <c r="V542" s="28"/>
      <c r="W542" s="558"/>
      <c r="X542" s="558"/>
      <c r="Y542" s="558"/>
      <c r="Z542" s="561"/>
      <c r="AA542" s="28"/>
      <c r="AB542" s="360"/>
      <c r="AC542" s="360"/>
      <c r="AD542" s="31"/>
      <c r="AE542" s="31"/>
      <c r="AF542" s="31"/>
      <c r="AG542" s="31"/>
      <c r="AH542" s="28"/>
      <c r="AI542" s="360"/>
      <c r="AJ542" s="28"/>
      <c r="AK542" s="28"/>
      <c r="AL542" s="28"/>
      <c r="AM542" s="28"/>
      <c r="AN542" s="28"/>
      <c r="AO542" s="28"/>
      <c r="AP542" s="28"/>
      <c r="AQ542" s="28"/>
      <c r="AR542" s="28"/>
      <c r="AS542" s="28"/>
      <c r="AT542" s="28"/>
      <c r="AU542" s="28"/>
      <c r="AV542" s="28"/>
      <c r="AW542" s="28"/>
      <c r="AX542" s="28"/>
      <c r="AY542" s="28"/>
      <c r="AZ542" s="28"/>
      <c r="BA542" s="28"/>
      <c r="BB542" s="28"/>
      <c r="BC542" s="28"/>
    </row>
    <row r="543" ht="11.25" customHeight="1">
      <c r="A543" s="557"/>
      <c r="B543" s="558"/>
      <c r="C543" s="558"/>
      <c r="D543" s="360"/>
      <c r="E543" s="31"/>
      <c r="F543" s="10"/>
      <c r="G543" s="360"/>
      <c r="H543" s="360"/>
      <c r="I543" s="360"/>
      <c r="J543" s="360"/>
      <c r="K543" s="360"/>
      <c r="L543" s="558"/>
      <c r="M543" s="558"/>
      <c r="N543" s="558"/>
      <c r="O543" s="784"/>
      <c r="P543" s="785"/>
      <c r="Q543" s="785"/>
      <c r="R543" s="560"/>
      <c r="S543" s="560"/>
      <c r="T543" s="28"/>
      <c r="U543" s="28"/>
      <c r="V543" s="28"/>
      <c r="W543" s="558"/>
      <c r="X543" s="558"/>
      <c r="Y543" s="558"/>
      <c r="Z543" s="561"/>
      <c r="AA543" s="28"/>
      <c r="AB543" s="360"/>
      <c r="AC543" s="360"/>
      <c r="AD543" s="31"/>
      <c r="AE543" s="31"/>
      <c r="AF543" s="31"/>
      <c r="AG543" s="31"/>
      <c r="AH543" s="28"/>
      <c r="AI543" s="360"/>
      <c r="AJ543" s="28"/>
      <c r="AK543" s="28"/>
      <c r="AL543" s="28"/>
      <c r="AM543" s="28"/>
      <c r="AN543" s="28"/>
      <c r="AO543" s="28"/>
      <c r="AP543" s="28"/>
      <c r="AQ543" s="28"/>
      <c r="AR543" s="28"/>
      <c r="AS543" s="28"/>
      <c r="AT543" s="28"/>
      <c r="AU543" s="28"/>
      <c r="AV543" s="28"/>
      <c r="AW543" s="28"/>
      <c r="AX543" s="28"/>
      <c r="AY543" s="28"/>
      <c r="AZ543" s="28"/>
      <c r="BA543" s="28"/>
      <c r="BB543" s="28"/>
      <c r="BC543" s="28"/>
    </row>
    <row r="544" ht="11.25" customHeight="1">
      <c r="A544" s="557"/>
      <c r="B544" s="558"/>
      <c r="C544" s="558"/>
      <c r="D544" s="360"/>
      <c r="E544" s="31"/>
      <c r="F544" s="10"/>
      <c r="G544" s="360"/>
      <c r="H544" s="360"/>
      <c r="I544" s="360"/>
      <c r="J544" s="360"/>
      <c r="K544" s="360"/>
      <c r="L544" s="558"/>
      <c r="M544" s="558"/>
      <c r="N544" s="558"/>
      <c r="O544" s="784"/>
      <c r="P544" s="785"/>
      <c r="Q544" s="785"/>
      <c r="R544" s="560"/>
      <c r="S544" s="560"/>
      <c r="T544" s="28"/>
      <c r="U544" s="28"/>
      <c r="V544" s="28"/>
      <c r="W544" s="558"/>
      <c r="X544" s="558"/>
      <c r="Y544" s="558"/>
      <c r="Z544" s="561"/>
      <c r="AA544" s="28"/>
      <c r="AB544" s="360"/>
      <c r="AC544" s="360"/>
      <c r="AD544" s="31"/>
      <c r="AE544" s="31"/>
      <c r="AF544" s="31"/>
      <c r="AG544" s="31"/>
      <c r="AH544" s="28"/>
      <c r="AI544" s="360"/>
      <c r="AJ544" s="28"/>
      <c r="AK544" s="28"/>
      <c r="AL544" s="28"/>
      <c r="AM544" s="28"/>
      <c r="AN544" s="28"/>
      <c r="AO544" s="28"/>
      <c r="AP544" s="28"/>
      <c r="AQ544" s="28"/>
      <c r="AR544" s="28"/>
      <c r="AS544" s="28"/>
      <c r="AT544" s="28"/>
      <c r="AU544" s="28"/>
      <c r="AV544" s="28"/>
      <c r="AW544" s="28"/>
      <c r="AX544" s="28"/>
      <c r="AY544" s="28"/>
      <c r="AZ544" s="28"/>
      <c r="BA544" s="28"/>
      <c r="BB544" s="28"/>
      <c r="BC544" s="28"/>
    </row>
    <row r="545" ht="11.25" customHeight="1">
      <c r="A545" s="557"/>
      <c r="B545" s="558"/>
      <c r="C545" s="558"/>
      <c r="D545" s="360"/>
      <c r="E545" s="31"/>
      <c r="F545" s="10"/>
      <c r="G545" s="360"/>
      <c r="H545" s="360"/>
      <c r="I545" s="360"/>
      <c r="J545" s="360"/>
      <c r="K545" s="360"/>
      <c r="L545" s="558"/>
      <c r="M545" s="558"/>
      <c r="N545" s="558"/>
      <c r="O545" s="784"/>
      <c r="P545" s="785"/>
      <c r="Q545" s="785"/>
      <c r="R545" s="560"/>
      <c r="S545" s="560"/>
      <c r="T545" s="28"/>
      <c r="U545" s="28"/>
      <c r="V545" s="28"/>
      <c r="W545" s="558"/>
      <c r="X545" s="558"/>
      <c r="Y545" s="558"/>
      <c r="Z545" s="561"/>
      <c r="AA545" s="28"/>
      <c r="AB545" s="360"/>
      <c r="AC545" s="360"/>
      <c r="AD545" s="31"/>
      <c r="AE545" s="31"/>
      <c r="AF545" s="31"/>
      <c r="AG545" s="31"/>
      <c r="AH545" s="28"/>
      <c r="AI545" s="360"/>
      <c r="AJ545" s="28"/>
      <c r="AK545" s="28"/>
      <c r="AL545" s="28"/>
      <c r="AM545" s="28"/>
      <c r="AN545" s="28"/>
      <c r="AO545" s="28"/>
      <c r="AP545" s="28"/>
      <c r="AQ545" s="28"/>
      <c r="AR545" s="28"/>
      <c r="AS545" s="28"/>
      <c r="AT545" s="28"/>
      <c r="AU545" s="28"/>
      <c r="AV545" s="28"/>
      <c r="AW545" s="28"/>
      <c r="AX545" s="28"/>
      <c r="AY545" s="28"/>
      <c r="AZ545" s="28"/>
      <c r="BA545" s="28"/>
      <c r="BB545" s="28"/>
      <c r="BC545" s="28"/>
    </row>
    <row r="546" ht="11.25" customHeight="1">
      <c r="A546" s="557"/>
      <c r="B546" s="558"/>
      <c r="C546" s="558"/>
      <c r="D546" s="360"/>
      <c r="E546" s="31"/>
      <c r="F546" s="10"/>
      <c r="G546" s="360"/>
      <c r="H546" s="360"/>
      <c r="I546" s="360"/>
      <c r="J546" s="360"/>
      <c r="K546" s="360"/>
      <c r="L546" s="558"/>
      <c r="M546" s="558"/>
      <c r="N546" s="558"/>
      <c r="O546" s="784"/>
      <c r="P546" s="785"/>
      <c r="Q546" s="785"/>
      <c r="R546" s="560"/>
      <c r="S546" s="560"/>
      <c r="T546" s="28"/>
      <c r="U546" s="28"/>
      <c r="V546" s="28"/>
      <c r="W546" s="558"/>
      <c r="X546" s="558"/>
      <c r="Y546" s="558"/>
      <c r="Z546" s="561"/>
      <c r="AA546" s="28"/>
      <c r="AB546" s="360"/>
      <c r="AC546" s="360"/>
      <c r="AD546" s="31"/>
      <c r="AE546" s="31"/>
      <c r="AF546" s="31"/>
      <c r="AG546" s="31"/>
      <c r="AH546" s="28"/>
      <c r="AI546" s="360"/>
      <c r="AJ546" s="28"/>
      <c r="AK546" s="28"/>
      <c r="AL546" s="28"/>
      <c r="AM546" s="28"/>
      <c r="AN546" s="28"/>
      <c r="AO546" s="28"/>
      <c r="AP546" s="28"/>
      <c r="AQ546" s="28"/>
      <c r="AR546" s="28"/>
      <c r="AS546" s="28"/>
      <c r="AT546" s="28"/>
      <c r="AU546" s="28"/>
      <c r="AV546" s="28"/>
      <c r="AW546" s="28"/>
      <c r="AX546" s="28"/>
      <c r="AY546" s="28"/>
      <c r="AZ546" s="28"/>
      <c r="BA546" s="28"/>
      <c r="BB546" s="28"/>
      <c r="BC546" s="28"/>
    </row>
    <row r="547" ht="11.25" customHeight="1">
      <c r="A547" s="557"/>
      <c r="B547" s="558"/>
      <c r="C547" s="558"/>
      <c r="D547" s="360"/>
      <c r="E547" s="31"/>
      <c r="F547" s="10"/>
      <c r="G547" s="360"/>
      <c r="H547" s="360"/>
      <c r="I547" s="360"/>
      <c r="J547" s="360"/>
      <c r="K547" s="360"/>
      <c r="L547" s="558"/>
      <c r="M547" s="558"/>
      <c r="N547" s="558"/>
      <c r="O547" s="784"/>
      <c r="P547" s="785"/>
      <c r="Q547" s="785"/>
      <c r="R547" s="560"/>
      <c r="S547" s="560"/>
      <c r="T547" s="28"/>
      <c r="U547" s="28"/>
      <c r="V547" s="28"/>
      <c r="W547" s="558"/>
      <c r="X547" s="558"/>
      <c r="Y547" s="558"/>
      <c r="Z547" s="561"/>
      <c r="AA547" s="28"/>
      <c r="AB547" s="360"/>
      <c r="AC547" s="360"/>
      <c r="AD547" s="31"/>
      <c r="AE547" s="31"/>
      <c r="AF547" s="31"/>
      <c r="AG547" s="31"/>
      <c r="AH547" s="28"/>
      <c r="AI547" s="360"/>
      <c r="AJ547" s="28"/>
      <c r="AK547" s="28"/>
      <c r="AL547" s="28"/>
      <c r="AM547" s="28"/>
      <c r="AN547" s="28"/>
      <c r="AO547" s="28"/>
      <c r="AP547" s="28"/>
      <c r="AQ547" s="28"/>
      <c r="AR547" s="28"/>
      <c r="AS547" s="28"/>
      <c r="AT547" s="28"/>
      <c r="AU547" s="28"/>
      <c r="AV547" s="28"/>
      <c r="AW547" s="28"/>
      <c r="AX547" s="28"/>
      <c r="AY547" s="28"/>
      <c r="AZ547" s="28"/>
      <c r="BA547" s="28"/>
      <c r="BB547" s="28"/>
      <c r="BC547" s="28"/>
    </row>
    <row r="548" ht="11.25" customHeight="1">
      <c r="A548" s="557"/>
      <c r="B548" s="558"/>
      <c r="C548" s="558"/>
      <c r="D548" s="360"/>
      <c r="E548" s="31"/>
      <c r="F548" s="10"/>
      <c r="G548" s="360"/>
      <c r="H548" s="360"/>
      <c r="I548" s="360"/>
      <c r="J548" s="360"/>
      <c r="K548" s="360"/>
      <c r="L548" s="558"/>
      <c r="M548" s="558"/>
      <c r="N548" s="558"/>
      <c r="O548" s="784"/>
      <c r="P548" s="785"/>
      <c r="Q548" s="785"/>
      <c r="R548" s="560"/>
      <c r="S548" s="560"/>
      <c r="T548" s="28"/>
      <c r="U548" s="28"/>
      <c r="V548" s="28"/>
      <c r="W548" s="558"/>
      <c r="X548" s="558"/>
      <c r="Y548" s="558"/>
      <c r="Z548" s="561"/>
      <c r="AA548" s="28"/>
      <c r="AB548" s="360"/>
      <c r="AC548" s="360"/>
      <c r="AD548" s="31"/>
      <c r="AE548" s="31"/>
      <c r="AF548" s="31"/>
      <c r="AG548" s="31"/>
      <c r="AH548" s="28"/>
      <c r="AI548" s="360"/>
      <c r="AJ548" s="28"/>
      <c r="AK548" s="28"/>
      <c r="AL548" s="28"/>
      <c r="AM548" s="28"/>
      <c r="AN548" s="28"/>
      <c r="AO548" s="28"/>
      <c r="AP548" s="28"/>
      <c r="AQ548" s="28"/>
      <c r="AR548" s="28"/>
      <c r="AS548" s="28"/>
      <c r="AT548" s="28"/>
      <c r="AU548" s="28"/>
      <c r="AV548" s="28"/>
      <c r="AW548" s="28"/>
      <c r="AX548" s="28"/>
      <c r="AY548" s="28"/>
      <c r="AZ548" s="28"/>
      <c r="BA548" s="28"/>
      <c r="BB548" s="28"/>
      <c r="BC548" s="28"/>
    </row>
    <row r="549" ht="11.25" customHeight="1">
      <c r="A549" s="557"/>
      <c r="B549" s="558"/>
      <c r="C549" s="558"/>
      <c r="D549" s="360"/>
      <c r="E549" s="31"/>
      <c r="F549" s="10"/>
      <c r="G549" s="360"/>
      <c r="H549" s="360"/>
      <c r="I549" s="360"/>
      <c r="J549" s="360"/>
      <c r="K549" s="360"/>
      <c r="L549" s="558"/>
      <c r="M549" s="558"/>
      <c r="N549" s="558"/>
      <c r="O549" s="784"/>
      <c r="P549" s="785"/>
      <c r="Q549" s="785"/>
      <c r="R549" s="560"/>
      <c r="S549" s="560"/>
      <c r="T549" s="28"/>
      <c r="U549" s="28"/>
      <c r="V549" s="28"/>
      <c r="W549" s="558"/>
      <c r="X549" s="558"/>
      <c r="Y549" s="558"/>
      <c r="Z549" s="561"/>
      <c r="AA549" s="28"/>
      <c r="AB549" s="360"/>
      <c r="AC549" s="360"/>
      <c r="AD549" s="31"/>
      <c r="AE549" s="31"/>
      <c r="AF549" s="31"/>
      <c r="AG549" s="31"/>
      <c r="AH549" s="28"/>
      <c r="AI549" s="360"/>
      <c r="AJ549" s="28"/>
      <c r="AK549" s="28"/>
      <c r="AL549" s="28"/>
      <c r="AM549" s="28"/>
      <c r="AN549" s="28"/>
      <c r="AO549" s="28"/>
      <c r="AP549" s="28"/>
      <c r="AQ549" s="28"/>
      <c r="AR549" s="28"/>
      <c r="AS549" s="28"/>
      <c r="AT549" s="28"/>
      <c r="AU549" s="28"/>
      <c r="AV549" s="28"/>
      <c r="AW549" s="28"/>
      <c r="AX549" s="28"/>
      <c r="AY549" s="28"/>
      <c r="AZ549" s="28"/>
      <c r="BA549" s="28"/>
      <c r="BB549" s="28"/>
      <c r="BC549" s="28"/>
    </row>
    <row r="550" ht="11.25" customHeight="1">
      <c r="A550" s="557"/>
      <c r="B550" s="558"/>
      <c r="C550" s="558"/>
      <c r="D550" s="360"/>
      <c r="E550" s="31"/>
      <c r="F550" s="10"/>
      <c r="G550" s="360"/>
      <c r="H550" s="360"/>
      <c r="I550" s="360"/>
      <c r="J550" s="360"/>
      <c r="K550" s="360"/>
      <c r="L550" s="558"/>
      <c r="M550" s="558"/>
      <c r="N550" s="558"/>
      <c r="O550" s="784"/>
      <c r="P550" s="785"/>
      <c r="Q550" s="785"/>
      <c r="R550" s="560"/>
      <c r="S550" s="560"/>
      <c r="T550" s="28"/>
      <c r="U550" s="28"/>
      <c r="V550" s="28"/>
      <c r="W550" s="558"/>
      <c r="X550" s="558"/>
      <c r="Y550" s="558"/>
      <c r="Z550" s="561"/>
      <c r="AA550" s="28"/>
      <c r="AB550" s="360"/>
      <c r="AC550" s="360"/>
      <c r="AD550" s="31"/>
      <c r="AE550" s="31"/>
      <c r="AF550" s="31"/>
      <c r="AG550" s="31"/>
      <c r="AH550" s="28"/>
      <c r="AI550" s="360"/>
      <c r="AJ550" s="28"/>
      <c r="AK550" s="28"/>
      <c r="AL550" s="28"/>
      <c r="AM550" s="28"/>
      <c r="AN550" s="28"/>
      <c r="AO550" s="28"/>
      <c r="AP550" s="28"/>
      <c r="AQ550" s="28"/>
      <c r="AR550" s="28"/>
      <c r="AS550" s="28"/>
      <c r="AT550" s="28"/>
      <c r="AU550" s="28"/>
      <c r="AV550" s="28"/>
      <c r="AW550" s="28"/>
      <c r="AX550" s="28"/>
      <c r="AY550" s="28"/>
      <c r="AZ550" s="28"/>
      <c r="BA550" s="28"/>
      <c r="BB550" s="28"/>
      <c r="BC550" s="28"/>
    </row>
    <row r="551" ht="11.25" customHeight="1">
      <c r="A551" s="557"/>
      <c r="B551" s="558"/>
      <c r="C551" s="558"/>
      <c r="D551" s="360"/>
      <c r="E551" s="31"/>
      <c r="F551" s="10"/>
      <c r="G551" s="360"/>
      <c r="H551" s="360"/>
      <c r="I551" s="360"/>
      <c r="J551" s="360"/>
      <c r="K551" s="360"/>
      <c r="L551" s="558"/>
      <c r="M551" s="558"/>
      <c r="N551" s="558"/>
      <c r="O551" s="784"/>
      <c r="P551" s="785"/>
      <c r="Q551" s="785"/>
      <c r="R551" s="560"/>
      <c r="S551" s="560"/>
      <c r="T551" s="28"/>
      <c r="U551" s="28"/>
      <c r="V551" s="28"/>
      <c r="W551" s="558"/>
      <c r="X551" s="558"/>
      <c r="Y551" s="558"/>
      <c r="Z551" s="561"/>
      <c r="AA551" s="28"/>
      <c r="AB551" s="360"/>
      <c r="AC551" s="360"/>
      <c r="AD551" s="31"/>
      <c r="AE551" s="31"/>
      <c r="AF551" s="31"/>
      <c r="AG551" s="31"/>
      <c r="AH551" s="28"/>
      <c r="AI551" s="360"/>
      <c r="AJ551" s="28"/>
      <c r="AK551" s="28"/>
      <c r="AL551" s="28"/>
      <c r="AM551" s="28"/>
      <c r="AN551" s="28"/>
      <c r="AO551" s="28"/>
      <c r="AP551" s="28"/>
      <c r="AQ551" s="28"/>
      <c r="AR551" s="28"/>
      <c r="AS551" s="28"/>
      <c r="AT551" s="28"/>
      <c r="AU551" s="28"/>
      <c r="AV551" s="28"/>
      <c r="AW551" s="28"/>
      <c r="AX551" s="28"/>
      <c r="AY551" s="28"/>
      <c r="AZ551" s="28"/>
      <c r="BA551" s="28"/>
      <c r="BB551" s="28"/>
      <c r="BC551" s="28"/>
    </row>
    <row r="552" ht="11.25" customHeight="1">
      <c r="A552" s="557"/>
      <c r="B552" s="558"/>
      <c r="C552" s="558"/>
      <c r="D552" s="360"/>
      <c r="E552" s="31"/>
      <c r="F552" s="10"/>
      <c r="G552" s="360"/>
      <c r="H552" s="360"/>
      <c r="I552" s="360"/>
      <c r="J552" s="360"/>
      <c r="K552" s="360"/>
      <c r="L552" s="558"/>
      <c r="M552" s="558"/>
      <c r="N552" s="558"/>
      <c r="O552" s="784"/>
      <c r="P552" s="785"/>
      <c r="Q552" s="785"/>
      <c r="R552" s="560"/>
      <c r="S552" s="560"/>
      <c r="T552" s="28"/>
      <c r="U552" s="28"/>
      <c r="V552" s="28"/>
      <c r="W552" s="558"/>
      <c r="X552" s="558"/>
      <c r="Y552" s="558"/>
      <c r="Z552" s="561"/>
      <c r="AA552" s="28"/>
      <c r="AB552" s="360"/>
      <c r="AC552" s="360"/>
      <c r="AD552" s="31"/>
      <c r="AE552" s="31"/>
      <c r="AF552" s="31"/>
      <c r="AG552" s="31"/>
      <c r="AH552" s="28"/>
      <c r="AI552" s="360"/>
      <c r="AJ552" s="28"/>
      <c r="AK552" s="28"/>
      <c r="AL552" s="28"/>
      <c r="AM552" s="28"/>
      <c r="AN552" s="28"/>
      <c r="AO552" s="28"/>
      <c r="AP552" s="28"/>
      <c r="AQ552" s="28"/>
      <c r="AR552" s="28"/>
      <c r="AS552" s="28"/>
      <c r="AT552" s="28"/>
      <c r="AU552" s="28"/>
      <c r="AV552" s="28"/>
      <c r="AW552" s="28"/>
      <c r="AX552" s="28"/>
      <c r="AY552" s="28"/>
      <c r="AZ552" s="28"/>
      <c r="BA552" s="28"/>
      <c r="BB552" s="28"/>
      <c r="BC552" s="28"/>
    </row>
    <row r="553" ht="11.25" customHeight="1">
      <c r="A553" s="557"/>
      <c r="B553" s="558"/>
      <c r="C553" s="558"/>
      <c r="D553" s="360"/>
      <c r="E553" s="31"/>
      <c r="F553" s="10"/>
      <c r="G553" s="360"/>
      <c r="H553" s="360"/>
      <c r="I553" s="360"/>
      <c r="J553" s="360"/>
      <c r="K553" s="360"/>
      <c r="L553" s="558"/>
      <c r="M553" s="558"/>
      <c r="N553" s="558"/>
      <c r="O553" s="784"/>
      <c r="P553" s="785"/>
      <c r="Q553" s="785"/>
      <c r="R553" s="560"/>
      <c r="S553" s="560"/>
      <c r="T553" s="28"/>
      <c r="U553" s="28"/>
      <c r="V553" s="28"/>
      <c r="W553" s="558"/>
      <c r="X553" s="558"/>
      <c r="Y553" s="558"/>
      <c r="Z553" s="561"/>
      <c r="AA553" s="28"/>
      <c r="AB553" s="360"/>
      <c r="AC553" s="360"/>
      <c r="AD553" s="31"/>
      <c r="AE553" s="31"/>
      <c r="AF553" s="31"/>
      <c r="AG553" s="31"/>
      <c r="AH553" s="28"/>
      <c r="AI553" s="360"/>
      <c r="AJ553" s="28"/>
      <c r="AK553" s="28"/>
      <c r="AL553" s="28"/>
      <c r="AM553" s="28"/>
      <c r="AN553" s="28"/>
      <c r="AO553" s="28"/>
      <c r="AP553" s="28"/>
      <c r="AQ553" s="28"/>
      <c r="AR553" s="28"/>
      <c r="AS553" s="28"/>
      <c r="AT553" s="28"/>
      <c r="AU553" s="28"/>
      <c r="AV553" s="28"/>
      <c r="AW553" s="28"/>
      <c r="AX553" s="28"/>
      <c r="AY553" s="28"/>
      <c r="AZ553" s="28"/>
      <c r="BA553" s="28"/>
      <c r="BB553" s="28"/>
      <c r="BC553" s="28"/>
    </row>
    <row r="554" ht="11.25" customHeight="1">
      <c r="A554" s="557"/>
      <c r="B554" s="558"/>
      <c r="C554" s="558"/>
      <c r="D554" s="360"/>
      <c r="E554" s="31"/>
      <c r="F554" s="10"/>
      <c r="G554" s="360"/>
      <c r="H554" s="360"/>
      <c r="I554" s="360"/>
      <c r="J554" s="360"/>
      <c r="K554" s="360"/>
      <c r="L554" s="558"/>
      <c r="M554" s="558"/>
      <c r="N554" s="558"/>
      <c r="O554" s="784"/>
      <c r="P554" s="785"/>
      <c r="Q554" s="785"/>
      <c r="R554" s="560"/>
      <c r="S554" s="560"/>
      <c r="T554" s="28"/>
      <c r="U554" s="28"/>
      <c r="V554" s="28"/>
      <c r="W554" s="558"/>
      <c r="X554" s="558"/>
      <c r="Y554" s="558"/>
      <c r="Z554" s="561"/>
      <c r="AA554" s="28"/>
      <c r="AB554" s="360"/>
      <c r="AC554" s="360"/>
      <c r="AD554" s="31"/>
      <c r="AE554" s="31"/>
      <c r="AF554" s="31"/>
      <c r="AG554" s="31"/>
      <c r="AH554" s="28"/>
      <c r="AI554" s="360"/>
      <c r="AJ554" s="28"/>
      <c r="AK554" s="28"/>
      <c r="AL554" s="28"/>
      <c r="AM554" s="28"/>
      <c r="AN554" s="28"/>
      <c r="AO554" s="28"/>
      <c r="AP554" s="28"/>
      <c r="AQ554" s="28"/>
      <c r="AR554" s="28"/>
      <c r="AS554" s="28"/>
      <c r="AT554" s="28"/>
      <c r="AU554" s="28"/>
      <c r="AV554" s="28"/>
      <c r="AW554" s="28"/>
      <c r="AX554" s="28"/>
      <c r="AY554" s="28"/>
      <c r="AZ554" s="28"/>
      <c r="BA554" s="28"/>
      <c r="BB554" s="28"/>
      <c r="BC554" s="28"/>
    </row>
    <row r="555" ht="11.25" customHeight="1">
      <c r="A555" s="557"/>
      <c r="B555" s="558"/>
      <c r="C555" s="558"/>
      <c r="D555" s="360"/>
      <c r="E555" s="31"/>
      <c r="F555" s="10"/>
      <c r="G555" s="360"/>
      <c r="H555" s="360"/>
      <c r="I555" s="360"/>
      <c r="J555" s="360"/>
      <c r="K555" s="360"/>
      <c r="L555" s="558"/>
      <c r="M555" s="558"/>
      <c r="N555" s="558"/>
      <c r="O555" s="784"/>
      <c r="P555" s="785"/>
      <c r="Q555" s="785"/>
      <c r="R555" s="560"/>
      <c r="S555" s="560"/>
      <c r="T555" s="28"/>
      <c r="U555" s="28"/>
      <c r="V555" s="28"/>
      <c r="W555" s="558"/>
      <c r="X555" s="558"/>
      <c r="Y555" s="558"/>
      <c r="Z555" s="561"/>
      <c r="AA555" s="28"/>
      <c r="AB555" s="360"/>
      <c r="AC555" s="360"/>
      <c r="AD555" s="31"/>
      <c r="AE555" s="31"/>
      <c r="AF555" s="31"/>
      <c r="AG555" s="31"/>
      <c r="AH555" s="28"/>
      <c r="AI555" s="360"/>
      <c r="AJ555" s="28"/>
      <c r="AK555" s="28"/>
      <c r="AL555" s="28"/>
      <c r="AM555" s="28"/>
      <c r="AN555" s="28"/>
      <c r="AO555" s="28"/>
      <c r="AP555" s="28"/>
      <c r="AQ555" s="28"/>
      <c r="AR555" s="28"/>
      <c r="AS555" s="28"/>
      <c r="AT555" s="28"/>
      <c r="AU555" s="28"/>
      <c r="AV555" s="28"/>
      <c r="AW555" s="28"/>
      <c r="AX555" s="28"/>
      <c r="AY555" s="28"/>
      <c r="AZ555" s="28"/>
      <c r="BA555" s="28"/>
      <c r="BB555" s="28"/>
      <c r="BC555" s="28"/>
    </row>
    <row r="556" ht="11.25" customHeight="1">
      <c r="A556" s="557"/>
      <c r="B556" s="558"/>
      <c r="C556" s="558"/>
      <c r="D556" s="360"/>
      <c r="E556" s="31"/>
      <c r="F556" s="10"/>
      <c r="G556" s="360"/>
      <c r="H556" s="360"/>
      <c r="I556" s="360"/>
      <c r="J556" s="360"/>
      <c r="K556" s="360"/>
      <c r="L556" s="558"/>
      <c r="M556" s="558"/>
      <c r="N556" s="558"/>
      <c r="O556" s="784"/>
      <c r="P556" s="785"/>
      <c r="Q556" s="785"/>
      <c r="R556" s="560"/>
      <c r="S556" s="560"/>
      <c r="T556" s="28"/>
      <c r="U556" s="28"/>
      <c r="V556" s="28"/>
      <c r="W556" s="558"/>
      <c r="X556" s="558"/>
      <c r="Y556" s="558"/>
      <c r="Z556" s="561"/>
      <c r="AA556" s="28"/>
      <c r="AB556" s="360"/>
      <c r="AC556" s="360"/>
      <c r="AD556" s="31"/>
      <c r="AE556" s="31"/>
      <c r="AF556" s="31"/>
      <c r="AG556" s="31"/>
      <c r="AH556" s="28"/>
      <c r="AI556" s="360"/>
      <c r="AJ556" s="28"/>
      <c r="AK556" s="28"/>
      <c r="AL556" s="28"/>
      <c r="AM556" s="28"/>
      <c r="AN556" s="28"/>
      <c r="AO556" s="28"/>
      <c r="AP556" s="28"/>
      <c r="AQ556" s="28"/>
      <c r="AR556" s="28"/>
      <c r="AS556" s="28"/>
      <c r="AT556" s="28"/>
      <c r="AU556" s="28"/>
      <c r="AV556" s="28"/>
      <c r="AW556" s="28"/>
      <c r="AX556" s="28"/>
      <c r="AY556" s="28"/>
      <c r="AZ556" s="28"/>
      <c r="BA556" s="28"/>
      <c r="BB556" s="28"/>
      <c r="BC556" s="28"/>
    </row>
    <row r="557" ht="11.25" customHeight="1">
      <c r="A557" s="557"/>
      <c r="B557" s="558"/>
      <c r="C557" s="558"/>
      <c r="D557" s="360"/>
      <c r="E557" s="31"/>
      <c r="F557" s="10"/>
      <c r="G557" s="360"/>
      <c r="H557" s="360"/>
      <c r="I557" s="360"/>
      <c r="J557" s="360"/>
      <c r="K557" s="360"/>
      <c r="L557" s="558"/>
      <c r="M557" s="558"/>
      <c r="N557" s="558"/>
      <c r="O557" s="784"/>
      <c r="P557" s="785"/>
      <c r="Q557" s="785"/>
      <c r="R557" s="560"/>
      <c r="S557" s="560"/>
      <c r="T557" s="28"/>
      <c r="U557" s="28"/>
      <c r="V557" s="28"/>
      <c r="W557" s="558"/>
      <c r="X557" s="558"/>
      <c r="Y557" s="558"/>
      <c r="Z557" s="561"/>
      <c r="AA557" s="28"/>
      <c r="AB557" s="360"/>
      <c r="AC557" s="360"/>
      <c r="AD557" s="31"/>
      <c r="AE557" s="31"/>
      <c r="AF557" s="31"/>
      <c r="AG557" s="31"/>
      <c r="AH557" s="28"/>
      <c r="AI557" s="360"/>
      <c r="AJ557" s="28"/>
      <c r="AK557" s="28"/>
      <c r="AL557" s="28"/>
      <c r="AM557" s="28"/>
      <c r="AN557" s="28"/>
      <c r="AO557" s="28"/>
      <c r="AP557" s="28"/>
      <c r="AQ557" s="28"/>
      <c r="AR557" s="28"/>
      <c r="AS557" s="28"/>
      <c r="AT557" s="28"/>
      <c r="AU557" s="28"/>
      <c r="AV557" s="28"/>
      <c r="AW557" s="28"/>
      <c r="AX557" s="28"/>
      <c r="AY557" s="28"/>
      <c r="AZ557" s="28"/>
      <c r="BA557" s="28"/>
      <c r="BB557" s="28"/>
      <c r="BC557" s="28"/>
    </row>
    <row r="558" ht="11.25" customHeight="1">
      <c r="A558" s="557"/>
      <c r="B558" s="558"/>
      <c r="C558" s="558"/>
      <c r="D558" s="360"/>
      <c r="E558" s="31"/>
      <c r="F558" s="10"/>
      <c r="G558" s="360"/>
      <c r="H558" s="360"/>
      <c r="I558" s="360"/>
      <c r="J558" s="360"/>
      <c r="K558" s="360"/>
      <c r="L558" s="558"/>
      <c r="M558" s="558"/>
      <c r="N558" s="558"/>
      <c r="O558" s="784"/>
      <c r="P558" s="785"/>
      <c r="Q558" s="785"/>
      <c r="R558" s="560"/>
      <c r="S558" s="560"/>
      <c r="T558" s="28"/>
      <c r="U558" s="28"/>
      <c r="V558" s="28"/>
      <c r="W558" s="558"/>
      <c r="X558" s="558"/>
      <c r="Y558" s="558"/>
      <c r="Z558" s="561"/>
      <c r="AA558" s="28"/>
      <c r="AB558" s="360"/>
      <c r="AC558" s="360"/>
      <c r="AD558" s="31"/>
      <c r="AE558" s="31"/>
      <c r="AF558" s="31"/>
      <c r="AG558" s="31"/>
      <c r="AH558" s="28"/>
      <c r="AI558" s="360"/>
      <c r="AJ558" s="28"/>
      <c r="AK558" s="28"/>
      <c r="AL558" s="28"/>
      <c r="AM558" s="28"/>
      <c r="AN558" s="28"/>
      <c r="AO558" s="28"/>
      <c r="AP558" s="28"/>
      <c r="AQ558" s="28"/>
      <c r="AR558" s="28"/>
      <c r="AS558" s="28"/>
      <c r="AT558" s="28"/>
      <c r="AU558" s="28"/>
      <c r="AV558" s="28"/>
      <c r="AW558" s="28"/>
      <c r="AX558" s="28"/>
      <c r="AY558" s="28"/>
      <c r="AZ558" s="28"/>
      <c r="BA558" s="28"/>
      <c r="BB558" s="28"/>
      <c r="BC558" s="28"/>
    </row>
    <row r="559" ht="11.25" customHeight="1">
      <c r="A559" s="557"/>
      <c r="B559" s="558"/>
      <c r="C559" s="558"/>
      <c r="D559" s="360"/>
      <c r="E559" s="31"/>
      <c r="F559" s="10"/>
      <c r="G559" s="360"/>
      <c r="H559" s="360"/>
      <c r="I559" s="360"/>
      <c r="J559" s="360"/>
      <c r="K559" s="360"/>
      <c r="L559" s="558"/>
      <c r="M559" s="558"/>
      <c r="N559" s="558"/>
      <c r="O559" s="784"/>
      <c r="P559" s="785"/>
      <c r="Q559" s="785"/>
      <c r="R559" s="560"/>
      <c r="S559" s="560"/>
      <c r="T559" s="28"/>
      <c r="U559" s="28"/>
      <c r="V559" s="28"/>
      <c r="W559" s="558"/>
      <c r="X559" s="558"/>
      <c r="Y559" s="558"/>
      <c r="Z559" s="561"/>
      <c r="AA559" s="28"/>
      <c r="AB559" s="360"/>
      <c r="AC559" s="360"/>
      <c r="AD559" s="31"/>
      <c r="AE559" s="31"/>
      <c r="AF559" s="31"/>
      <c r="AG559" s="31"/>
      <c r="AH559" s="28"/>
      <c r="AI559" s="360"/>
      <c r="AJ559" s="28"/>
      <c r="AK559" s="28"/>
      <c r="AL559" s="28"/>
      <c r="AM559" s="28"/>
      <c r="AN559" s="28"/>
      <c r="AO559" s="28"/>
      <c r="AP559" s="28"/>
      <c r="AQ559" s="28"/>
      <c r="AR559" s="28"/>
      <c r="AS559" s="28"/>
      <c r="AT559" s="28"/>
      <c r="AU559" s="28"/>
      <c r="AV559" s="28"/>
      <c r="AW559" s="28"/>
      <c r="AX559" s="28"/>
      <c r="AY559" s="28"/>
      <c r="AZ559" s="28"/>
      <c r="BA559" s="28"/>
      <c r="BB559" s="28"/>
      <c r="BC559" s="28"/>
    </row>
    <row r="560" ht="11.25" customHeight="1">
      <c r="A560" s="557"/>
      <c r="B560" s="558"/>
      <c r="C560" s="558"/>
      <c r="D560" s="360"/>
      <c r="E560" s="31"/>
      <c r="F560" s="10"/>
      <c r="G560" s="360"/>
      <c r="H560" s="360"/>
      <c r="I560" s="360"/>
      <c r="J560" s="360"/>
      <c r="K560" s="360"/>
      <c r="L560" s="558"/>
      <c r="M560" s="558"/>
      <c r="N560" s="558"/>
      <c r="O560" s="784"/>
      <c r="P560" s="785"/>
      <c r="Q560" s="785"/>
      <c r="R560" s="560"/>
      <c r="S560" s="560"/>
      <c r="T560" s="28"/>
      <c r="U560" s="28"/>
      <c r="V560" s="28"/>
      <c r="W560" s="558"/>
      <c r="X560" s="558"/>
      <c r="Y560" s="558"/>
      <c r="Z560" s="561"/>
      <c r="AA560" s="28"/>
      <c r="AB560" s="360"/>
      <c r="AC560" s="360"/>
      <c r="AD560" s="31"/>
      <c r="AE560" s="31"/>
      <c r="AF560" s="31"/>
      <c r="AG560" s="31"/>
      <c r="AH560" s="28"/>
      <c r="AI560" s="360"/>
      <c r="AJ560" s="28"/>
      <c r="AK560" s="28"/>
      <c r="AL560" s="28"/>
      <c r="AM560" s="28"/>
      <c r="AN560" s="28"/>
      <c r="AO560" s="28"/>
      <c r="AP560" s="28"/>
      <c r="AQ560" s="28"/>
      <c r="AR560" s="28"/>
      <c r="AS560" s="28"/>
      <c r="AT560" s="28"/>
      <c r="AU560" s="28"/>
      <c r="AV560" s="28"/>
      <c r="AW560" s="28"/>
      <c r="AX560" s="28"/>
      <c r="AY560" s="28"/>
      <c r="AZ560" s="28"/>
      <c r="BA560" s="28"/>
      <c r="BB560" s="28"/>
      <c r="BC560" s="28"/>
    </row>
    <row r="561" ht="11.25" customHeight="1">
      <c r="A561" s="557"/>
      <c r="B561" s="558"/>
      <c r="C561" s="558"/>
      <c r="D561" s="360"/>
      <c r="E561" s="31"/>
      <c r="F561" s="10"/>
      <c r="G561" s="360"/>
      <c r="H561" s="360"/>
      <c r="I561" s="360"/>
      <c r="J561" s="360"/>
      <c r="K561" s="360"/>
      <c r="L561" s="558"/>
      <c r="M561" s="558"/>
      <c r="N561" s="558"/>
      <c r="O561" s="784"/>
      <c r="P561" s="785"/>
      <c r="Q561" s="785"/>
      <c r="R561" s="560"/>
      <c r="S561" s="560"/>
      <c r="T561" s="28"/>
      <c r="U561" s="28"/>
      <c r="V561" s="28"/>
      <c r="W561" s="558"/>
      <c r="X561" s="558"/>
      <c r="Y561" s="558"/>
      <c r="Z561" s="561"/>
      <c r="AA561" s="28"/>
      <c r="AB561" s="360"/>
      <c r="AC561" s="360"/>
      <c r="AD561" s="31"/>
      <c r="AE561" s="31"/>
      <c r="AF561" s="31"/>
      <c r="AG561" s="31"/>
      <c r="AH561" s="28"/>
      <c r="AI561" s="360"/>
      <c r="AJ561" s="28"/>
      <c r="AK561" s="28"/>
      <c r="AL561" s="28"/>
      <c r="AM561" s="28"/>
      <c r="AN561" s="28"/>
      <c r="AO561" s="28"/>
      <c r="AP561" s="28"/>
      <c r="AQ561" s="28"/>
      <c r="AR561" s="28"/>
      <c r="AS561" s="28"/>
      <c r="AT561" s="28"/>
      <c r="AU561" s="28"/>
      <c r="AV561" s="28"/>
      <c r="AW561" s="28"/>
      <c r="AX561" s="28"/>
      <c r="AY561" s="28"/>
      <c r="AZ561" s="28"/>
      <c r="BA561" s="28"/>
      <c r="BB561" s="28"/>
      <c r="BC561" s="28"/>
    </row>
    <row r="562" ht="11.25" customHeight="1">
      <c r="A562" s="557"/>
      <c r="B562" s="558"/>
      <c r="C562" s="558"/>
      <c r="D562" s="360"/>
      <c r="E562" s="31"/>
      <c r="F562" s="10"/>
      <c r="G562" s="360"/>
      <c r="H562" s="360"/>
      <c r="I562" s="360"/>
      <c r="J562" s="360"/>
      <c r="K562" s="360"/>
      <c r="L562" s="558"/>
      <c r="M562" s="558"/>
      <c r="N562" s="558"/>
      <c r="O562" s="784"/>
      <c r="P562" s="785"/>
      <c r="Q562" s="785"/>
      <c r="R562" s="560"/>
      <c r="S562" s="560"/>
      <c r="T562" s="28"/>
      <c r="U562" s="28"/>
      <c r="V562" s="28"/>
      <c r="W562" s="558"/>
      <c r="X562" s="558"/>
      <c r="Y562" s="558"/>
      <c r="Z562" s="561"/>
      <c r="AA562" s="28"/>
      <c r="AB562" s="360"/>
      <c r="AC562" s="360"/>
      <c r="AD562" s="31"/>
      <c r="AE562" s="31"/>
      <c r="AF562" s="31"/>
      <c r="AG562" s="31"/>
      <c r="AH562" s="28"/>
      <c r="AI562" s="360"/>
      <c r="AJ562" s="28"/>
      <c r="AK562" s="28"/>
      <c r="AL562" s="28"/>
      <c r="AM562" s="28"/>
      <c r="AN562" s="28"/>
      <c r="AO562" s="28"/>
      <c r="AP562" s="28"/>
      <c r="AQ562" s="28"/>
      <c r="AR562" s="28"/>
      <c r="AS562" s="28"/>
      <c r="AT562" s="28"/>
      <c r="AU562" s="28"/>
      <c r="AV562" s="28"/>
      <c r="AW562" s="28"/>
      <c r="AX562" s="28"/>
      <c r="AY562" s="28"/>
      <c r="AZ562" s="28"/>
      <c r="BA562" s="28"/>
      <c r="BB562" s="28"/>
      <c r="BC562" s="28"/>
    </row>
    <row r="563" ht="11.25" customHeight="1">
      <c r="A563" s="557"/>
      <c r="B563" s="558"/>
      <c r="C563" s="558"/>
      <c r="D563" s="360"/>
      <c r="E563" s="31"/>
      <c r="F563" s="10"/>
      <c r="G563" s="360"/>
      <c r="H563" s="360"/>
      <c r="I563" s="360"/>
      <c r="J563" s="360"/>
      <c r="K563" s="360"/>
      <c r="L563" s="558"/>
      <c r="M563" s="558"/>
      <c r="N563" s="558"/>
      <c r="O563" s="784"/>
      <c r="P563" s="785"/>
      <c r="Q563" s="785"/>
      <c r="R563" s="560"/>
      <c r="S563" s="560"/>
      <c r="T563" s="28"/>
      <c r="U563" s="28"/>
      <c r="V563" s="28"/>
      <c r="W563" s="558"/>
      <c r="X563" s="558"/>
      <c r="Y563" s="558"/>
      <c r="Z563" s="561"/>
      <c r="AA563" s="28"/>
      <c r="AB563" s="360"/>
      <c r="AC563" s="360"/>
      <c r="AD563" s="31"/>
      <c r="AE563" s="31"/>
      <c r="AF563" s="31"/>
      <c r="AG563" s="31"/>
      <c r="AH563" s="28"/>
      <c r="AI563" s="360"/>
      <c r="AJ563" s="28"/>
      <c r="AK563" s="28"/>
      <c r="AL563" s="28"/>
      <c r="AM563" s="28"/>
      <c r="AN563" s="28"/>
      <c r="AO563" s="28"/>
      <c r="AP563" s="28"/>
      <c r="AQ563" s="28"/>
      <c r="AR563" s="28"/>
      <c r="AS563" s="28"/>
      <c r="AT563" s="28"/>
      <c r="AU563" s="28"/>
      <c r="AV563" s="28"/>
      <c r="AW563" s="28"/>
      <c r="AX563" s="28"/>
      <c r="AY563" s="28"/>
      <c r="AZ563" s="28"/>
      <c r="BA563" s="28"/>
      <c r="BB563" s="28"/>
      <c r="BC563" s="28"/>
    </row>
    <row r="564" ht="11.25" customHeight="1">
      <c r="A564" s="557"/>
      <c r="B564" s="558"/>
      <c r="C564" s="558"/>
      <c r="D564" s="360"/>
      <c r="E564" s="31"/>
      <c r="F564" s="10"/>
      <c r="G564" s="360"/>
      <c r="H564" s="360"/>
      <c r="I564" s="360"/>
      <c r="J564" s="360"/>
      <c r="K564" s="360"/>
      <c r="L564" s="558"/>
      <c r="M564" s="558"/>
      <c r="N564" s="558"/>
      <c r="O564" s="784"/>
      <c r="P564" s="785"/>
      <c r="Q564" s="785"/>
      <c r="R564" s="560"/>
      <c r="S564" s="560"/>
      <c r="T564" s="28"/>
      <c r="U564" s="28"/>
      <c r="V564" s="28"/>
      <c r="W564" s="558"/>
      <c r="X564" s="558"/>
      <c r="Y564" s="558"/>
      <c r="Z564" s="561"/>
      <c r="AA564" s="28"/>
      <c r="AB564" s="360"/>
      <c r="AC564" s="360"/>
      <c r="AD564" s="31"/>
      <c r="AE564" s="31"/>
      <c r="AF564" s="31"/>
      <c r="AG564" s="31"/>
      <c r="AH564" s="28"/>
      <c r="AI564" s="360"/>
      <c r="AJ564" s="28"/>
      <c r="AK564" s="28"/>
      <c r="AL564" s="28"/>
      <c r="AM564" s="28"/>
      <c r="AN564" s="28"/>
      <c r="AO564" s="28"/>
      <c r="AP564" s="28"/>
      <c r="AQ564" s="28"/>
      <c r="AR564" s="28"/>
      <c r="AS564" s="28"/>
      <c r="AT564" s="28"/>
      <c r="AU564" s="28"/>
      <c r="AV564" s="28"/>
      <c r="AW564" s="28"/>
      <c r="AX564" s="28"/>
      <c r="AY564" s="28"/>
      <c r="AZ564" s="28"/>
      <c r="BA564" s="28"/>
      <c r="BB564" s="28"/>
      <c r="BC564" s="28"/>
    </row>
    <row r="565" ht="11.25" customHeight="1">
      <c r="A565" s="557"/>
      <c r="B565" s="558"/>
      <c r="C565" s="558"/>
      <c r="D565" s="360"/>
      <c r="E565" s="31"/>
      <c r="F565" s="10"/>
      <c r="G565" s="360"/>
      <c r="H565" s="360"/>
      <c r="I565" s="360"/>
      <c r="J565" s="360"/>
      <c r="K565" s="360"/>
      <c r="L565" s="558"/>
      <c r="M565" s="558"/>
      <c r="N565" s="558"/>
      <c r="O565" s="784"/>
      <c r="P565" s="785"/>
      <c r="Q565" s="785"/>
      <c r="R565" s="560"/>
      <c r="S565" s="560"/>
      <c r="T565" s="28"/>
      <c r="U565" s="28"/>
      <c r="V565" s="28"/>
      <c r="W565" s="558"/>
      <c r="X565" s="558"/>
      <c r="Y565" s="558"/>
      <c r="Z565" s="561"/>
      <c r="AA565" s="28"/>
      <c r="AB565" s="360"/>
      <c r="AC565" s="360"/>
      <c r="AD565" s="31"/>
      <c r="AE565" s="31"/>
      <c r="AF565" s="31"/>
      <c r="AG565" s="31"/>
      <c r="AH565" s="28"/>
      <c r="AI565" s="360"/>
      <c r="AJ565" s="28"/>
      <c r="AK565" s="28"/>
      <c r="AL565" s="28"/>
      <c r="AM565" s="28"/>
      <c r="AN565" s="28"/>
      <c r="AO565" s="28"/>
      <c r="AP565" s="28"/>
      <c r="AQ565" s="28"/>
      <c r="AR565" s="28"/>
      <c r="AS565" s="28"/>
      <c r="AT565" s="28"/>
      <c r="AU565" s="28"/>
      <c r="AV565" s="28"/>
      <c r="AW565" s="28"/>
      <c r="AX565" s="28"/>
      <c r="AY565" s="28"/>
      <c r="AZ565" s="28"/>
      <c r="BA565" s="28"/>
      <c r="BB565" s="28"/>
      <c r="BC565" s="28"/>
    </row>
    <row r="566" ht="11.25" customHeight="1">
      <c r="A566" s="557"/>
      <c r="B566" s="558"/>
      <c r="C566" s="558"/>
      <c r="D566" s="360"/>
      <c r="E566" s="31"/>
      <c r="F566" s="10"/>
      <c r="G566" s="360"/>
      <c r="H566" s="360"/>
      <c r="I566" s="360"/>
      <c r="J566" s="360"/>
      <c r="K566" s="360"/>
      <c r="L566" s="558"/>
      <c r="M566" s="558"/>
      <c r="N566" s="558"/>
      <c r="O566" s="784"/>
      <c r="P566" s="785"/>
      <c r="Q566" s="785"/>
      <c r="R566" s="560"/>
      <c r="S566" s="560"/>
      <c r="T566" s="28"/>
      <c r="U566" s="28"/>
      <c r="V566" s="28"/>
      <c r="W566" s="558"/>
      <c r="X566" s="558"/>
      <c r="Y566" s="558"/>
      <c r="Z566" s="561"/>
      <c r="AA566" s="28"/>
      <c r="AB566" s="360"/>
      <c r="AC566" s="360"/>
      <c r="AD566" s="31"/>
      <c r="AE566" s="31"/>
      <c r="AF566" s="31"/>
      <c r="AG566" s="31"/>
      <c r="AH566" s="28"/>
      <c r="AI566" s="360"/>
      <c r="AJ566" s="28"/>
      <c r="AK566" s="28"/>
      <c r="AL566" s="28"/>
      <c r="AM566" s="28"/>
      <c r="AN566" s="28"/>
      <c r="AO566" s="28"/>
      <c r="AP566" s="28"/>
      <c r="AQ566" s="28"/>
      <c r="AR566" s="28"/>
      <c r="AS566" s="28"/>
      <c r="AT566" s="28"/>
      <c r="AU566" s="28"/>
      <c r="AV566" s="28"/>
      <c r="AW566" s="28"/>
      <c r="AX566" s="28"/>
      <c r="AY566" s="28"/>
      <c r="AZ566" s="28"/>
      <c r="BA566" s="28"/>
      <c r="BB566" s="28"/>
      <c r="BC566" s="28"/>
    </row>
    <row r="567" ht="11.25" customHeight="1">
      <c r="A567" s="557"/>
      <c r="B567" s="558"/>
      <c r="C567" s="558"/>
      <c r="D567" s="360"/>
      <c r="E567" s="31"/>
      <c r="F567" s="10"/>
      <c r="G567" s="360"/>
      <c r="H567" s="360"/>
      <c r="I567" s="360"/>
      <c r="J567" s="360"/>
      <c r="K567" s="360"/>
      <c r="L567" s="558"/>
      <c r="M567" s="558"/>
      <c r="N567" s="558"/>
      <c r="O567" s="784"/>
      <c r="P567" s="785"/>
      <c r="Q567" s="785"/>
      <c r="R567" s="560"/>
      <c r="S567" s="560"/>
      <c r="T567" s="28"/>
      <c r="U567" s="28"/>
      <c r="V567" s="28"/>
      <c r="W567" s="558"/>
      <c r="X567" s="558"/>
      <c r="Y567" s="558"/>
      <c r="Z567" s="561"/>
      <c r="AA567" s="28"/>
      <c r="AB567" s="360"/>
      <c r="AC567" s="360"/>
      <c r="AD567" s="31"/>
      <c r="AE567" s="31"/>
      <c r="AF567" s="31"/>
      <c r="AG567" s="31"/>
      <c r="AH567" s="28"/>
      <c r="AI567" s="360"/>
      <c r="AJ567" s="28"/>
      <c r="AK567" s="28"/>
      <c r="AL567" s="28"/>
      <c r="AM567" s="28"/>
      <c r="AN567" s="28"/>
      <c r="AO567" s="28"/>
      <c r="AP567" s="28"/>
      <c r="AQ567" s="28"/>
      <c r="AR567" s="28"/>
      <c r="AS567" s="28"/>
      <c r="AT567" s="28"/>
      <c r="AU567" s="28"/>
      <c r="AV567" s="28"/>
      <c r="AW567" s="28"/>
      <c r="AX567" s="28"/>
      <c r="AY567" s="28"/>
      <c r="AZ567" s="28"/>
      <c r="BA567" s="28"/>
      <c r="BB567" s="28"/>
      <c r="BC567" s="28"/>
    </row>
    <row r="568" ht="11.25" customHeight="1">
      <c r="A568" s="557"/>
      <c r="B568" s="558"/>
      <c r="C568" s="558"/>
      <c r="D568" s="360"/>
      <c r="E568" s="31"/>
      <c r="F568" s="10"/>
      <c r="G568" s="360"/>
      <c r="H568" s="360"/>
      <c r="I568" s="360"/>
      <c r="J568" s="360"/>
      <c r="K568" s="360"/>
      <c r="L568" s="558"/>
      <c r="M568" s="558"/>
      <c r="N568" s="558"/>
      <c r="O568" s="784"/>
      <c r="P568" s="785"/>
      <c r="Q568" s="785"/>
      <c r="R568" s="560"/>
      <c r="S568" s="560"/>
      <c r="T568" s="28"/>
      <c r="U568" s="28"/>
      <c r="V568" s="28"/>
      <c r="W568" s="558"/>
      <c r="X568" s="558"/>
      <c r="Y568" s="558"/>
      <c r="Z568" s="561"/>
      <c r="AA568" s="28"/>
      <c r="AB568" s="360"/>
      <c r="AC568" s="360"/>
      <c r="AD568" s="31"/>
      <c r="AE568" s="31"/>
      <c r="AF568" s="31"/>
      <c r="AG568" s="31"/>
      <c r="AH568" s="28"/>
      <c r="AI568" s="360"/>
      <c r="AJ568" s="28"/>
      <c r="AK568" s="28"/>
      <c r="AL568" s="28"/>
      <c r="AM568" s="28"/>
      <c r="AN568" s="28"/>
      <c r="AO568" s="28"/>
      <c r="AP568" s="28"/>
      <c r="AQ568" s="28"/>
      <c r="AR568" s="28"/>
      <c r="AS568" s="28"/>
      <c r="AT568" s="28"/>
      <c r="AU568" s="28"/>
      <c r="AV568" s="28"/>
      <c r="AW568" s="28"/>
      <c r="AX568" s="28"/>
      <c r="AY568" s="28"/>
      <c r="AZ568" s="28"/>
      <c r="BA568" s="28"/>
      <c r="BB568" s="28"/>
      <c r="BC568" s="28"/>
    </row>
    <row r="569" ht="11.25" customHeight="1">
      <c r="A569" s="557"/>
      <c r="B569" s="558"/>
      <c r="C569" s="558"/>
      <c r="D569" s="360"/>
      <c r="E569" s="31"/>
      <c r="F569" s="10"/>
      <c r="G569" s="360"/>
      <c r="H569" s="360"/>
      <c r="I569" s="360"/>
      <c r="J569" s="360"/>
      <c r="K569" s="360"/>
      <c r="L569" s="558"/>
      <c r="M569" s="558"/>
      <c r="N569" s="558"/>
      <c r="O569" s="784"/>
      <c r="P569" s="785"/>
      <c r="Q569" s="785"/>
      <c r="R569" s="560"/>
      <c r="S569" s="560"/>
      <c r="T569" s="28"/>
      <c r="U569" s="28"/>
      <c r="V569" s="28"/>
      <c r="W569" s="558"/>
      <c r="X569" s="558"/>
      <c r="Y569" s="558"/>
      <c r="Z569" s="561"/>
      <c r="AA569" s="28"/>
      <c r="AB569" s="360"/>
      <c r="AC569" s="360"/>
      <c r="AD569" s="31"/>
      <c r="AE569" s="31"/>
      <c r="AF569" s="31"/>
      <c r="AG569" s="31"/>
      <c r="AH569" s="28"/>
      <c r="AI569" s="360"/>
      <c r="AJ569" s="28"/>
      <c r="AK569" s="28"/>
      <c r="AL569" s="28"/>
      <c r="AM569" s="28"/>
      <c r="AN569" s="28"/>
      <c r="AO569" s="28"/>
      <c r="AP569" s="28"/>
      <c r="AQ569" s="28"/>
      <c r="AR569" s="28"/>
      <c r="AS569" s="28"/>
      <c r="AT569" s="28"/>
      <c r="AU569" s="28"/>
      <c r="AV569" s="28"/>
      <c r="AW569" s="28"/>
      <c r="AX569" s="28"/>
      <c r="AY569" s="28"/>
      <c r="AZ569" s="28"/>
      <c r="BA569" s="28"/>
      <c r="BB569" s="28"/>
      <c r="BC569" s="28"/>
    </row>
    <row r="570" ht="11.25" customHeight="1">
      <c r="A570" s="557"/>
      <c r="B570" s="558"/>
      <c r="C570" s="558"/>
      <c r="D570" s="360"/>
      <c r="E570" s="31"/>
      <c r="F570" s="10"/>
      <c r="G570" s="360"/>
      <c r="H570" s="360"/>
      <c r="I570" s="360"/>
      <c r="J570" s="360"/>
      <c r="K570" s="360"/>
      <c r="L570" s="558"/>
      <c r="M570" s="558"/>
      <c r="N570" s="558"/>
      <c r="O570" s="784"/>
      <c r="P570" s="785"/>
      <c r="Q570" s="785"/>
      <c r="R570" s="560"/>
      <c r="S570" s="560"/>
      <c r="T570" s="28"/>
      <c r="U570" s="28"/>
      <c r="V570" s="28"/>
      <c r="W570" s="558"/>
      <c r="X570" s="558"/>
      <c r="Y570" s="558"/>
      <c r="Z570" s="561"/>
      <c r="AA570" s="28"/>
      <c r="AB570" s="360"/>
      <c r="AC570" s="360"/>
      <c r="AD570" s="31"/>
      <c r="AE570" s="31"/>
      <c r="AF570" s="31"/>
      <c r="AG570" s="31"/>
      <c r="AH570" s="28"/>
      <c r="AI570" s="360"/>
      <c r="AJ570" s="28"/>
      <c r="AK570" s="28"/>
      <c r="AL570" s="28"/>
      <c r="AM570" s="28"/>
      <c r="AN570" s="28"/>
      <c r="AO570" s="28"/>
      <c r="AP570" s="28"/>
      <c r="AQ570" s="28"/>
      <c r="AR570" s="28"/>
      <c r="AS570" s="28"/>
      <c r="AT570" s="28"/>
      <c r="AU570" s="28"/>
      <c r="AV570" s="28"/>
      <c r="AW570" s="28"/>
      <c r="AX570" s="28"/>
      <c r="AY570" s="28"/>
      <c r="AZ570" s="28"/>
      <c r="BA570" s="28"/>
      <c r="BB570" s="28"/>
      <c r="BC570" s="28"/>
    </row>
    <row r="571" ht="11.25" customHeight="1">
      <c r="A571" s="557"/>
      <c r="B571" s="558"/>
      <c r="C571" s="558"/>
      <c r="D571" s="360"/>
      <c r="E571" s="31"/>
      <c r="F571" s="10"/>
      <c r="G571" s="360"/>
      <c r="H571" s="360"/>
      <c r="I571" s="360"/>
      <c r="J571" s="360"/>
      <c r="K571" s="360"/>
      <c r="L571" s="558"/>
      <c r="M571" s="558"/>
      <c r="N571" s="558"/>
      <c r="O571" s="784"/>
      <c r="P571" s="785"/>
      <c r="Q571" s="785"/>
      <c r="R571" s="560"/>
      <c r="S571" s="560"/>
      <c r="T571" s="28"/>
      <c r="U571" s="28"/>
      <c r="V571" s="28"/>
      <c r="W571" s="558"/>
      <c r="X571" s="558"/>
      <c r="Y571" s="558"/>
      <c r="Z571" s="561"/>
      <c r="AA571" s="28"/>
      <c r="AB571" s="360"/>
      <c r="AC571" s="360"/>
      <c r="AD571" s="31"/>
      <c r="AE571" s="31"/>
      <c r="AF571" s="31"/>
      <c r="AG571" s="31"/>
      <c r="AH571" s="28"/>
      <c r="AI571" s="360"/>
      <c r="AJ571" s="28"/>
      <c r="AK571" s="28"/>
      <c r="AL571" s="28"/>
      <c r="AM571" s="28"/>
      <c r="AN571" s="28"/>
      <c r="AO571" s="28"/>
      <c r="AP571" s="28"/>
      <c r="AQ571" s="28"/>
      <c r="AR571" s="28"/>
      <c r="AS571" s="28"/>
      <c r="AT571" s="28"/>
      <c r="AU571" s="28"/>
      <c r="AV571" s="28"/>
      <c r="AW571" s="28"/>
      <c r="AX571" s="28"/>
      <c r="AY571" s="28"/>
      <c r="AZ571" s="28"/>
      <c r="BA571" s="28"/>
      <c r="BB571" s="28"/>
      <c r="BC571" s="28"/>
    </row>
    <row r="572" ht="11.25" customHeight="1">
      <c r="A572" s="557"/>
      <c r="B572" s="558"/>
      <c r="C572" s="558"/>
      <c r="D572" s="360"/>
      <c r="E572" s="31"/>
      <c r="F572" s="10"/>
      <c r="G572" s="360"/>
      <c r="H572" s="360"/>
      <c r="I572" s="360"/>
      <c r="J572" s="360"/>
      <c r="K572" s="360"/>
      <c r="L572" s="558"/>
      <c r="M572" s="558"/>
      <c r="N572" s="558"/>
      <c r="O572" s="784"/>
      <c r="P572" s="785"/>
      <c r="Q572" s="785"/>
      <c r="R572" s="560"/>
      <c r="S572" s="560"/>
      <c r="T572" s="28"/>
      <c r="U572" s="28"/>
      <c r="V572" s="28"/>
      <c r="W572" s="558"/>
      <c r="X572" s="558"/>
      <c r="Y572" s="558"/>
      <c r="Z572" s="561"/>
      <c r="AA572" s="28"/>
      <c r="AB572" s="360"/>
      <c r="AC572" s="360"/>
      <c r="AD572" s="31"/>
      <c r="AE572" s="31"/>
      <c r="AF572" s="31"/>
      <c r="AG572" s="31"/>
      <c r="AH572" s="28"/>
      <c r="AI572" s="360"/>
      <c r="AJ572" s="28"/>
      <c r="AK572" s="28"/>
      <c r="AL572" s="28"/>
      <c r="AM572" s="28"/>
      <c r="AN572" s="28"/>
      <c r="AO572" s="28"/>
      <c r="AP572" s="28"/>
      <c r="AQ572" s="28"/>
      <c r="AR572" s="28"/>
      <c r="AS572" s="28"/>
      <c r="AT572" s="28"/>
      <c r="AU572" s="28"/>
      <c r="AV572" s="28"/>
      <c r="AW572" s="28"/>
      <c r="AX572" s="28"/>
      <c r="AY572" s="28"/>
      <c r="AZ572" s="28"/>
      <c r="BA572" s="28"/>
      <c r="BB572" s="28"/>
      <c r="BC572" s="28"/>
    </row>
    <row r="573" ht="11.25" customHeight="1">
      <c r="A573" s="557"/>
      <c r="B573" s="558"/>
      <c r="C573" s="558"/>
      <c r="D573" s="360"/>
      <c r="E573" s="31"/>
      <c r="F573" s="10"/>
      <c r="G573" s="360"/>
      <c r="H573" s="360"/>
      <c r="I573" s="360"/>
      <c r="J573" s="360"/>
      <c r="K573" s="360"/>
      <c r="L573" s="558"/>
      <c r="M573" s="558"/>
      <c r="N573" s="558"/>
      <c r="O573" s="784"/>
      <c r="P573" s="785"/>
      <c r="Q573" s="785"/>
      <c r="R573" s="560"/>
      <c r="S573" s="560"/>
      <c r="T573" s="28"/>
      <c r="U573" s="28"/>
      <c r="V573" s="28"/>
      <c r="W573" s="558"/>
      <c r="X573" s="558"/>
      <c r="Y573" s="558"/>
      <c r="Z573" s="561"/>
      <c r="AA573" s="28"/>
      <c r="AB573" s="360"/>
      <c r="AC573" s="360"/>
      <c r="AD573" s="31"/>
      <c r="AE573" s="31"/>
      <c r="AF573" s="31"/>
      <c r="AG573" s="31"/>
      <c r="AH573" s="28"/>
      <c r="AI573" s="360"/>
      <c r="AJ573" s="28"/>
      <c r="AK573" s="28"/>
      <c r="AL573" s="28"/>
      <c r="AM573" s="28"/>
      <c r="AN573" s="28"/>
      <c r="AO573" s="28"/>
      <c r="AP573" s="28"/>
      <c r="AQ573" s="28"/>
      <c r="AR573" s="28"/>
      <c r="AS573" s="28"/>
      <c r="AT573" s="28"/>
      <c r="AU573" s="28"/>
      <c r="AV573" s="28"/>
      <c r="AW573" s="28"/>
      <c r="AX573" s="28"/>
      <c r="AY573" s="28"/>
      <c r="AZ573" s="28"/>
      <c r="BA573" s="28"/>
      <c r="BB573" s="28"/>
      <c r="BC573" s="28"/>
    </row>
    <row r="574" ht="11.25" customHeight="1">
      <c r="A574" s="557"/>
      <c r="B574" s="558"/>
      <c r="C574" s="558"/>
      <c r="D574" s="360"/>
      <c r="E574" s="31"/>
      <c r="F574" s="10"/>
      <c r="G574" s="360"/>
      <c r="H574" s="360"/>
      <c r="I574" s="360"/>
      <c r="J574" s="360"/>
      <c r="K574" s="360"/>
      <c r="L574" s="558"/>
      <c r="M574" s="558"/>
      <c r="N574" s="558"/>
      <c r="O574" s="784"/>
      <c r="P574" s="785"/>
      <c r="Q574" s="785"/>
      <c r="R574" s="560"/>
      <c r="S574" s="560"/>
      <c r="T574" s="28"/>
      <c r="U574" s="28"/>
      <c r="V574" s="28"/>
      <c r="W574" s="558"/>
      <c r="X574" s="558"/>
      <c r="Y574" s="558"/>
      <c r="Z574" s="561"/>
      <c r="AA574" s="28"/>
      <c r="AB574" s="360"/>
      <c r="AC574" s="360"/>
      <c r="AD574" s="31"/>
      <c r="AE574" s="31"/>
      <c r="AF574" s="31"/>
      <c r="AG574" s="31"/>
      <c r="AH574" s="28"/>
      <c r="AI574" s="360"/>
      <c r="AJ574" s="28"/>
      <c r="AK574" s="28"/>
      <c r="AL574" s="28"/>
      <c r="AM574" s="28"/>
      <c r="AN574" s="28"/>
      <c r="AO574" s="28"/>
      <c r="AP574" s="28"/>
      <c r="AQ574" s="28"/>
      <c r="AR574" s="28"/>
      <c r="AS574" s="28"/>
      <c r="AT574" s="28"/>
      <c r="AU574" s="28"/>
      <c r="AV574" s="28"/>
      <c r="AW574" s="28"/>
      <c r="AX574" s="28"/>
      <c r="AY574" s="28"/>
      <c r="AZ574" s="28"/>
      <c r="BA574" s="28"/>
      <c r="BB574" s="28"/>
      <c r="BC574" s="28"/>
    </row>
    <row r="575" ht="11.25" customHeight="1">
      <c r="A575" s="557"/>
      <c r="B575" s="558"/>
      <c r="C575" s="558"/>
      <c r="D575" s="360"/>
      <c r="E575" s="31"/>
      <c r="F575" s="10"/>
      <c r="G575" s="360"/>
      <c r="H575" s="360"/>
      <c r="I575" s="360"/>
      <c r="J575" s="360"/>
      <c r="K575" s="360"/>
      <c r="L575" s="558"/>
      <c r="M575" s="558"/>
      <c r="N575" s="558"/>
      <c r="O575" s="784"/>
      <c r="P575" s="785"/>
      <c r="Q575" s="785"/>
      <c r="R575" s="560"/>
      <c r="S575" s="560"/>
      <c r="T575" s="28"/>
      <c r="U575" s="28"/>
      <c r="V575" s="28"/>
      <c r="W575" s="558"/>
      <c r="X575" s="558"/>
      <c r="Y575" s="558"/>
      <c r="Z575" s="561"/>
      <c r="AA575" s="28"/>
      <c r="AB575" s="360"/>
      <c r="AC575" s="360"/>
      <c r="AD575" s="31"/>
      <c r="AE575" s="31"/>
      <c r="AF575" s="31"/>
      <c r="AG575" s="31"/>
      <c r="AH575" s="28"/>
      <c r="AI575" s="360"/>
      <c r="AJ575" s="28"/>
      <c r="AK575" s="28"/>
      <c r="AL575" s="28"/>
      <c r="AM575" s="28"/>
      <c r="AN575" s="28"/>
      <c r="AO575" s="28"/>
      <c r="AP575" s="28"/>
      <c r="AQ575" s="28"/>
      <c r="AR575" s="28"/>
      <c r="AS575" s="28"/>
      <c r="AT575" s="28"/>
      <c r="AU575" s="28"/>
      <c r="AV575" s="28"/>
      <c r="AW575" s="28"/>
      <c r="AX575" s="28"/>
      <c r="AY575" s="28"/>
      <c r="AZ575" s="28"/>
      <c r="BA575" s="28"/>
      <c r="BB575" s="28"/>
      <c r="BC575" s="28"/>
    </row>
    <row r="576" ht="11.25" customHeight="1">
      <c r="A576" s="557"/>
      <c r="B576" s="558"/>
      <c r="C576" s="558"/>
      <c r="D576" s="360"/>
      <c r="E576" s="31"/>
      <c r="F576" s="10"/>
      <c r="G576" s="360"/>
      <c r="H576" s="360"/>
      <c r="I576" s="360"/>
      <c r="J576" s="360"/>
      <c r="K576" s="360"/>
      <c r="L576" s="558"/>
      <c r="M576" s="558"/>
      <c r="N576" s="558"/>
      <c r="O576" s="784"/>
      <c r="P576" s="785"/>
      <c r="Q576" s="785"/>
      <c r="R576" s="560"/>
      <c r="S576" s="560"/>
      <c r="T576" s="28"/>
      <c r="U576" s="28"/>
      <c r="V576" s="28"/>
      <c r="W576" s="558"/>
      <c r="X576" s="558"/>
      <c r="Y576" s="558"/>
      <c r="Z576" s="561"/>
      <c r="AA576" s="28"/>
      <c r="AB576" s="360"/>
      <c r="AC576" s="360"/>
      <c r="AD576" s="31"/>
      <c r="AE576" s="31"/>
      <c r="AF576" s="31"/>
      <c r="AG576" s="31"/>
      <c r="AH576" s="28"/>
      <c r="AI576" s="360"/>
      <c r="AJ576" s="28"/>
      <c r="AK576" s="28"/>
      <c r="AL576" s="28"/>
      <c r="AM576" s="28"/>
      <c r="AN576" s="28"/>
      <c r="AO576" s="28"/>
      <c r="AP576" s="28"/>
      <c r="AQ576" s="28"/>
      <c r="AR576" s="28"/>
      <c r="AS576" s="28"/>
      <c r="AT576" s="28"/>
      <c r="AU576" s="28"/>
      <c r="AV576" s="28"/>
      <c r="AW576" s="28"/>
      <c r="AX576" s="28"/>
      <c r="AY576" s="28"/>
      <c r="AZ576" s="28"/>
      <c r="BA576" s="28"/>
      <c r="BB576" s="28"/>
      <c r="BC576" s="28"/>
    </row>
    <row r="577" ht="11.25" customHeight="1">
      <c r="A577" s="557"/>
      <c r="B577" s="558"/>
      <c r="C577" s="558"/>
      <c r="D577" s="360"/>
      <c r="E577" s="31"/>
      <c r="F577" s="10"/>
      <c r="G577" s="360"/>
      <c r="H577" s="360"/>
      <c r="I577" s="360"/>
      <c r="J577" s="360"/>
      <c r="K577" s="360"/>
      <c r="L577" s="558"/>
      <c r="M577" s="558"/>
      <c r="N577" s="558"/>
      <c r="O577" s="784"/>
      <c r="P577" s="785"/>
      <c r="Q577" s="785"/>
      <c r="R577" s="560"/>
      <c r="S577" s="560"/>
      <c r="T577" s="28"/>
      <c r="U577" s="28"/>
      <c r="V577" s="28"/>
      <c r="W577" s="558"/>
      <c r="X577" s="558"/>
      <c r="Y577" s="558"/>
      <c r="Z577" s="561"/>
      <c r="AA577" s="28"/>
      <c r="AB577" s="360"/>
      <c r="AC577" s="360"/>
      <c r="AD577" s="31"/>
      <c r="AE577" s="31"/>
      <c r="AF577" s="31"/>
      <c r="AG577" s="31"/>
      <c r="AH577" s="28"/>
      <c r="AI577" s="360"/>
      <c r="AJ577" s="28"/>
      <c r="AK577" s="28"/>
      <c r="AL577" s="28"/>
      <c r="AM577" s="28"/>
      <c r="AN577" s="28"/>
      <c r="AO577" s="28"/>
      <c r="AP577" s="28"/>
      <c r="AQ577" s="28"/>
      <c r="AR577" s="28"/>
      <c r="AS577" s="28"/>
      <c r="AT577" s="28"/>
      <c r="AU577" s="28"/>
      <c r="AV577" s="28"/>
      <c r="AW577" s="28"/>
      <c r="AX577" s="28"/>
      <c r="AY577" s="28"/>
      <c r="AZ577" s="28"/>
      <c r="BA577" s="28"/>
      <c r="BB577" s="28"/>
      <c r="BC577" s="28"/>
    </row>
    <row r="578" ht="11.25" customHeight="1">
      <c r="A578" s="557"/>
      <c r="B578" s="558"/>
      <c r="C578" s="558"/>
      <c r="D578" s="360"/>
      <c r="E578" s="31"/>
      <c r="F578" s="10"/>
      <c r="G578" s="360"/>
      <c r="H578" s="360"/>
      <c r="I578" s="360"/>
      <c r="J578" s="360"/>
      <c r="K578" s="360"/>
      <c r="L578" s="558"/>
      <c r="M578" s="558"/>
      <c r="N578" s="558"/>
      <c r="O578" s="784"/>
      <c r="P578" s="785"/>
      <c r="Q578" s="785"/>
      <c r="R578" s="560"/>
      <c r="S578" s="560"/>
      <c r="T578" s="28"/>
      <c r="U578" s="28"/>
      <c r="V578" s="28"/>
      <c r="W578" s="558"/>
      <c r="X578" s="558"/>
      <c r="Y578" s="558"/>
      <c r="Z578" s="561"/>
      <c r="AA578" s="28"/>
      <c r="AB578" s="360"/>
      <c r="AC578" s="360"/>
      <c r="AD578" s="31"/>
      <c r="AE578" s="31"/>
      <c r="AF578" s="31"/>
      <c r="AG578" s="31"/>
      <c r="AH578" s="28"/>
      <c r="AI578" s="360"/>
      <c r="AJ578" s="28"/>
      <c r="AK578" s="28"/>
      <c r="AL578" s="28"/>
      <c r="AM578" s="28"/>
      <c r="AN578" s="28"/>
      <c r="AO578" s="28"/>
      <c r="AP578" s="28"/>
      <c r="AQ578" s="28"/>
      <c r="AR578" s="28"/>
      <c r="AS578" s="28"/>
      <c r="AT578" s="28"/>
      <c r="AU578" s="28"/>
      <c r="AV578" s="28"/>
      <c r="AW578" s="28"/>
      <c r="AX578" s="28"/>
      <c r="AY578" s="28"/>
      <c r="AZ578" s="28"/>
      <c r="BA578" s="28"/>
      <c r="BB578" s="28"/>
      <c r="BC578" s="28"/>
    </row>
    <row r="579" ht="11.25" customHeight="1">
      <c r="A579" s="557"/>
      <c r="B579" s="558"/>
      <c r="C579" s="558"/>
      <c r="D579" s="360"/>
      <c r="E579" s="31"/>
      <c r="F579" s="10"/>
      <c r="G579" s="360"/>
      <c r="H579" s="360"/>
      <c r="I579" s="360"/>
      <c r="J579" s="360"/>
      <c r="K579" s="360"/>
      <c r="L579" s="558"/>
      <c r="M579" s="558"/>
      <c r="N579" s="558"/>
      <c r="O579" s="784"/>
      <c r="P579" s="785"/>
      <c r="Q579" s="785"/>
      <c r="R579" s="560"/>
      <c r="S579" s="560"/>
      <c r="T579" s="28"/>
      <c r="U579" s="28"/>
      <c r="V579" s="28"/>
      <c r="W579" s="558"/>
      <c r="X579" s="558"/>
      <c r="Y579" s="558"/>
      <c r="Z579" s="561"/>
      <c r="AA579" s="28"/>
      <c r="AB579" s="360"/>
      <c r="AC579" s="360"/>
      <c r="AD579" s="31"/>
      <c r="AE579" s="31"/>
      <c r="AF579" s="31"/>
      <c r="AG579" s="31"/>
      <c r="AH579" s="28"/>
      <c r="AI579" s="360"/>
      <c r="AJ579" s="28"/>
      <c r="AK579" s="28"/>
      <c r="AL579" s="28"/>
      <c r="AM579" s="28"/>
      <c r="AN579" s="28"/>
      <c r="AO579" s="28"/>
      <c r="AP579" s="28"/>
      <c r="AQ579" s="28"/>
      <c r="AR579" s="28"/>
      <c r="AS579" s="28"/>
      <c r="AT579" s="28"/>
      <c r="AU579" s="28"/>
      <c r="AV579" s="28"/>
      <c r="AW579" s="28"/>
      <c r="AX579" s="28"/>
      <c r="AY579" s="28"/>
      <c r="AZ579" s="28"/>
      <c r="BA579" s="28"/>
      <c r="BB579" s="28"/>
      <c r="BC579" s="28"/>
    </row>
    <row r="580" ht="11.25" customHeight="1">
      <c r="A580" s="557"/>
      <c r="B580" s="558"/>
      <c r="C580" s="558"/>
      <c r="D580" s="360"/>
      <c r="E580" s="31"/>
      <c r="F580" s="10"/>
      <c r="G580" s="360"/>
      <c r="H580" s="360"/>
      <c r="I580" s="360"/>
      <c r="J580" s="360"/>
      <c r="K580" s="360"/>
      <c r="L580" s="558"/>
      <c r="M580" s="558"/>
      <c r="N580" s="558"/>
      <c r="O580" s="784"/>
      <c r="P580" s="785"/>
      <c r="Q580" s="785"/>
      <c r="R580" s="560"/>
      <c r="S580" s="560"/>
      <c r="T580" s="28"/>
      <c r="U580" s="28"/>
      <c r="V580" s="28"/>
      <c r="W580" s="558"/>
      <c r="X580" s="558"/>
      <c r="Y580" s="558"/>
      <c r="Z580" s="561"/>
      <c r="AA580" s="28"/>
      <c r="AB580" s="360"/>
      <c r="AC580" s="360"/>
      <c r="AD580" s="31"/>
      <c r="AE580" s="31"/>
      <c r="AF580" s="31"/>
      <c r="AG580" s="31"/>
      <c r="AH580" s="28"/>
      <c r="AI580" s="360"/>
      <c r="AJ580" s="28"/>
      <c r="AK580" s="28"/>
      <c r="AL580" s="28"/>
      <c r="AM580" s="28"/>
      <c r="AN580" s="28"/>
      <c r="AO580" s="28"/>
      <c r="AP580" s="28"/>
      <c r="AQ580" s="28"/>
      <c r="AR580" s="28"/>
      <c r="AS580" s="28"/>
      <c r="AT580" s="28"/>
      <c r="AU580" s="28"/>
      <c r="AV580" s="28"/>
      <c r="AW580" s="28"/>
      <c r="AX580" s="28"/>
      <c r="AY580" s="28"/>
      <c r="AZ580" s="28"/>
      <c r="BA580" s="28"/>
      <c r="BB580" s="28"/>
      <c r="BC580" s="28"/>
    </row>
    <row r="581" ht="11.25" customHeight="1">
      <c r="A581" s="557"/>
      <c r="B581" s="558"/>
      <c r="C581" s="558"/>
      <c r="D581" s="360"/>
      <c r="E581" s="31"/>
      <c r="F581" s="10"/>
      <c r="G581" s="360"/>
      <c r="H581" s="360"/>
      <c r="I581" s="360"/>
      <c r="J581" s="360"/>
      <c r="K581" s="360"/>
      <c r="L581" s="558"/>
      <c r="M581" s="558"/>
      <c r="N581" s="558"/>
      <c r="O581" s="784"/>
      <c r="P581" s="785"/>
      <c r="Q581" s="785"/>
      <c r="R581" s="560"/>
      <c r="S581" s="560"/>
      <c r="T581" s="28"/>
      <c r="U581" s="28"/>
      <c r="V581" s="28"/>
      <c r="W581" s="558"/>
      <c r="X581" s="558"/>
      <c r="Y581" s="558"/>
      <c r="Z581" s="561"/>
      <c r="AA581" s="28"/>
      <c r="AB581" s="360"/>
      <c r="AC581" s="360"/>
      <c r="AD581" s="31"/>
      <c r="AE581" s="31"/>
      <c r="AF581" s="31"/>
      <c r="AG581" s="31"/>
      <c r="AH581" s="28"/>
      <c r="AI581" s="360"/>
      <c r="AJ581" s="28"/>
      <c r="AK581" s="28"/>
      <c r="AL581" s="28"/>
      <c r="AM581" s="28"/>
      <c r="AN581" s="28"/>
      <c r="AO581" s="28"/>
      <c r="AP581" s="28"/>
      <c r="AQ581" s="28"/>
      <c r="AR581" s="28"/>
      <c r="AS581" s="28"/>
      <c r="AT581" s="28"/>
      <c r="AU581" s="28"/>
      <c r="AV581" s="28"/>
      <c r="AW581" s="28"/>
      <c r="AX581" s="28"/>
      <c r="AY581" s="28"/>
      <c r="AZ581" s="28"/>
      <c r="BA581" s="28"/>
      <c r="BB581" s="28"/>
      <c r="BC581" s="28"/>
    </row>
    <row r="582" ht="11.25" customHeight="1">
      <c r="A582" s="557"/>
      <c r="B582" s="558"/>
      <c r="C582" s="558"/>
      <c r="D582" s="360"/>
      <c r="E582" s="31"/>
      <c r="F582" s="10"/>
      <c r="G582" s="360"/>
      <c r="H582" s="360"/>
      <c r="I582" s="360"/>
      <c r="J582" s="360"/>
      <c r="K582" s="360"/>
      <c r="L582" s="558"/>
      <c r="M582" s="558"/>
      <c r="N582" s="558"/>
      <c r="O582" s="784"/>
      <c r="P582" s="785"/>
      <c r="Q582" s="785"/>
      <c r="R582" s="560"/>
      <c r="S582" s="560"/>
      <c r="T582" s="28"/>
      <c r="U582" s="28"/>
      <c r="V582" s="28"/>
      <c r="W582" s="558"/>
      <c r="X582" s="558"/>
      <c r="Y582" s="558"/>
      <c r="Z582" s="561"/>
      <c r="AA582" s="28"/>
      <c r="AB582" s="360"/>
      <c r="AC582" s="360"/>
      <c r="AD582" s="31"/>
      <c r="AE582" s="31"/>
      <c r="AF582" s="31"/>
      <c r="AG582" s="31"/>
      <c r="AH582" s="28"/>
      <c r="AI582" s="360"/>
      <c r="AJ582" s="28"/>
      <c r="AK582" s="28"/>
      <c r="AL582" s="28"/>
      <c r="AM582" s="28"/>
      <c r="AN582" s="28"/>
      <c r="AO582" s="28"/>
      <c r="AP582" s="28"/>
      <c r="AQ582" s="28"/>
      <c r="AR582" s="28"/>
      <c r="AS582" s="28"/>
      <c r="AT582" s="28"/>
      <c r="AU582" s="28"/>
      <c r="AV582" s="28"/>
      <c r="AW582" s="28"/>
      <c r="AX582" s="28"/>
      <c r="AY582" s="28"/>
      <c r="AZ582" s="28"/>
      <c r="BA582" s="28"/>
      <c r="BB582" s="28"/>
      <c r="BC582" s="28"/>
    </row>
    <row r="583" ht="11.25" customHeight="1">
      <c r="A583" s="557"/>
      <c r="B583" s="558"/>
      <c r="C583" s="558"/>
      <c r="D583" s="360"/>
      <c r="E583" s="31"/>
      <c r="F583" s="10"/>
      <c r="G583" s="360"/>
      <c r="H583" s="360"/>
      <c r="I583" s="360"/>
      <c r="J583" s="360"/>
      <c r="K583" s="360"/>
      <c r="L583" s="558"/>
      <c r="M583" s="558"/>
      <c r="N583" s="558"/>
      <c r="O583" s="784"/>
      <c r="P583" s="785"/>
      <c r="Q583" s="785"/>
      <c r="R583" s="560"/>
      <c r="S583" s="560"/>
      <c r="T583" s="28"/>
      <c r="U583" s="28"/>
      <c r="V583" s="28"/>
      <c r="W583" s="558"/>
      <c r="X583" s="558"/>
      <c r="Y583" s="558"/>
      <c r="Z583" s="561"/>
      <c r="AA583" s="28"/>
      <c r="AB583" s="360"/>
      <c r="AC583" s="360"/>
      <c r="AD583" s="31"/>
      <c r="AE583" s="31"/>
      <c r="AF583" s="31"/>
      <c r="AG583" s="31"/>
      <c r="AH583" s="28"/>
      <c r="AI583" s="360"/>
      <c r="AJ583" s="28"/>
      <c r="AK583" s="28"/>
      <c r="AL583" s="28"/>
      <c r="AM583" s="28"/>
      <c r="AN583" s="28"/>
      <c r="AO583" s="28"/>
      <c r="AP583" s="28"/>
      <c r="AQ583" s="28"/>
      <c r="AR583" s="28"/>
      <c r="AS583" s="28"/>
      <c r="AT583" s="28"/>
      <c r="AU583" s="28"/>
      <c r="AV583" s="28"/>
      <c r="AW583" s="28"/>
      <c r="AX583" s="28"/>
      <c r="AY583" s="28"/>
      <c r="AZ583" s="28"/>
      <c r="BA583" s="28"/>
      <c r="BB583" s="28"/>
      <c r="BC583" s="28"/>
    </row>
    <row r="584" ht="11.25" customHeight="1">
      <c r="A584" s="557"/>
      <c r="B584" s="558"/>
      <c r="C584" s="558"/>
      <c r="D584" s="360"/>
      <c r="E584" s="31"/>
      <c r="F584" s="10"/>
      <c r="G584" s="360"/>
      <c r="H584" s="360"/>
      <c r="I584" s="360"/>
      <c r="J584" s="360"/>
      <c r="K584" s="360"/>
      <c r="L584" s="558"/>
      <c r="M584" s="558"/>
      <c r="N584" s="558"/>
      <c r="O584" s="784"/>
      <c r="P584" s="785"/>
      <c r="Q584" s="785"/>
      <c r="R584" s="560"/>
      <c r="S584" s="560"/>
      <c r="T584" s="28"/>
      <c r="U584" s="28"/>
      <c r="V584" s="28"/>
      <c r="W584" s="558"/>
      <c r="X584" s="558"/>
      <c r="Y584" s="558"/>
      <c r="Z584" s="561"/>
      <c r="AA584" s="28"/>
      <c r="AB584" s="360"/>
      <c r="AC584" s="360"/>
      <c r="AD584" s="31"/>
      <c r="AE584" s="31"/>
      <c r="AF584" s="31"/>
      <c r="AG584" s="31"/>
      <c r="AH584" s="28"/>
      <c r="AI584" s="360"/>
      <c r="AJ584" s="28"/>
      <c r="AK584" s="28"/>
      <c r="AL584" s="28"/>
      <c r="AM584" s="28"/>
      <c r="AN584" s="28"/>
      <c r="AO584" s="28"/>
      <c r="AP584" s="28"/>
      <c r="AQ584" s="28"/>
      <c r="AR584" s="28"/>
      <c r="AS584" s="28"/>
      <c r="AT584" s="28"/>
      <c r="AU584" s="28"/>
      <c r="AV584" s="28"/>
      <c r="AW584" s="28"/>
      <c r="AX584" s="28"/>
      <c r="AY584" s="28"/>
      <c r="AZ584" s="28"/>
      <c r="BA584" s="28"/>
      <c r="BB584" s="28"/>
      <c r="BC584" s="28"/>
    </row>
    <row r="585" ht="11.25" customHeight="1">
      <c r="A585" s="557"/>
      <c r="B585" s="558"/>
      <c r="C585" s="558"/>
      <c r="D585" s="360"/>
      <c r="E585" s="31"/>
      <c r="F585" s="10"/>
      <c r="G585" s="360"/>
      <c r="H585" s="360"/>
      <c r="I585" s="360"/>
      <c r="J585" s="360"/>
      <c r="K585" s="360"/>
      <c r="L585" s="558"/>
      <c r="M585" s="558"/>
      <c r="N585" s="558"/>
      <c r="O585" s="784"/>
      <c r="P585" s="785"/>
      <c r="Q585" s="785"/>
      <c r="R585" s="560"/>
      <c r="S585" s="560"/>
      <c r="T585" s="28"/>
      <c r="U585" s="28"/>
      <c r="V585" s="28"/>
      <c r="W585" s="558"/>
      <c r="X585" s="558"/>
      <c r="Y585" s="558"/>
      <c r="Z585" s="561"/>
      <c r="AA585" s="28"/>
      <c r="AB585" s="360"/>
      <c r="AC585" s="360"/>
      <c r="AD585" s="31"/>
      <c r="AE585" s="31"/>
      <c r="AF585" s="31"/>
      <c r="AG585" s="31"/>
      <c r="AH585" s="28"/>
      <c r="AI585" s="360"/>
      <c r="AJ585" s="28"/>
      <c r="AK585" s="28"/>
      <c r="AL585" s="28"/>
      <c r="AM585" s="28"/>
      <c r="AN585" s="28"/>
      <c r="AO585" s="28"/>
      <c r="AP585" s="28"/>
      <c r="AQ585" s="28"/>
      <c r="AR585" s="28"/>
      <c r="AS585" s="28"/>
      <c r="AT585" s="28"/>
      <c r="AU585" s="28"/>
      <c r="AV585" s="28"/>
      <c r="AW585" s="28"/>
      <c r="AX585" s="28"/>
      <c r="AY585" s="28"/>
      <c r="AZ585" s="28"/>
      <c r="BA585" s="28"/>
      <c r="BB585" s="28"/>
      <c r="BC585" s="28"/>
    </row>
    <row r="586" ht="11.25" customHeight="1">
      <c r="A586" s="557"/>
      <c r="B586" s="558"/>
      <c r="C586" s="558"/>
      <c r="D586" s="360"/>
      <c r="E586" s="31"/>
      <c r="F586" s="10"/>
      <c r="G586" s="360"/>
      <c r="H586" s="360"/>
      <c r="I586" s="360"/>
      <c r="J586" s="360"/>
      <c r="K586" s="360"/>
      <c r="L586" s="558"/>
      <c r="M586" s="558"/>
      <c r="N586" s="558"/>
      <c r="O586" s="784"/>
      <c r="P586" s="785"/>
      <c r="Q586" s="785"/>
      <c r="R586" s="560"/>
      <c r="S586" s="560"/>
      <c r="T586" s="28"/>
      <c r="U586" s="28"/>
      <c r="V586" s="28"/>
      <c r="W586" s="558"/>
      <c r="X586" s="558"/>
      <c r="Y586" s="558"/>
      <c r="Z586" s="561"/>
      <c r="AA586" s="28"/>
      <c r="AB586" s="360"/>
      <c r="AC586" s="360"/>
      <c r="AD586" s="31"/>
      <c r="AE586" s="31"/>
      <c r="AF586" s="31"/>
      <c r="AG586" s="31"/>
      <c r="AH586" s="28"/>
      <c r="AI586" s="360"/>
      <c r="AJ586" s="28"/>
      <c r="AK586" s="28"/>
      <c r="AL586" s="28"/>
      <c r="AM586" s="28"/>
      <c r="AN586" s="28"/>
      <c r="AO586" s="28"/>
      <c r="AP586" s="28"/>
      <c r="AQ586" s="28"/>
      <c r="AR586" s="28"/>
      <c r="AS586" s="28"/>
      <c r="AT586" s="28"/>
      <c r="AU586" s="28"/>
      <c r="AV586" s="28"/>
      <c r="AW586" s="28"/>
      <c r="AX586" s="28"/>
      <c r="AY586" s="28"/>
      <c r="AZ586" s="28"/>
      <c r="BA586" s="28"/>
      <c r="BB586" s="28"/>
      <c r="BC586" s="28"/>
    </row>
    <row r="587" ht="11.25" customHeight="1">
      <c r="A587" s="557"/>
      <c r="B587" s="558"/>
      <c r="C587" s="558"/>
      <c r="D587" s="360"/>
      <c r="E587" s="31"/>
      <c r="F587" s="10"/>
      <c r="G587" s="360"/>
      <c r="H587" s="360"/>
      <c r="I587" s="360"/>
      <c r="J587" s="360"/>
      <c r="K587" s="360"/>
      <c r="L587" s="558"/>
      <c r="M587" s="558"/>
      <c r="N587" s="558"/>
      <c r="O587" s="784"/>
      <c r="P587" s="785"/>
      <c r="Q587" s="785"/>
      <c r="R587" s="560"/>
      <c r="S587" s="560"/>
      <c r="T587" s="28"/>
      <c r="U587" s="28"/>
      <c r="V587" s="28"/>
      <c r="W587" s="558"/>
      <c r="X587" s="558"/>
      <c r="Y587" s="558"/>
      <c r="Z587" s="561"/>
      <c r="AA587" s="28"/>
      <c r="AB587" s="360"/>
      <c r="AC587" s="360"/>
      <c r="AD587" s="31"/>
      <c r="AE587" s="31"/>
      <c r="AF587" s="31"/>
      <c r="AG587" s="31"/>
      <c r="AH587" s="28"/>
      <c r="AI587" s="360"/>
      <c r="AJ587" s="28"/>
      <c r="AK587" s="28"/>
      <c r="AL587" s="28"/>
      <c r="AM587" s="28"/>
      <c r="AN587" s="28"/>
      <c r="AO587" s="28"/>
      <c r="AP587" s="28"/>
      <c r="AQ587" s="28"/>
      <c r="AR587" s="28"/>
      <c r="AS587" s="28"/>
      <c r="AT587" s="28"/>
      <c r="AU587" s="28"/>
      <c r="AV587" s="28"/>
      <c r="AW587" s="28"/>
      <c r="AX587" s="28"/>
      <c r="AY587" s="28"/>
      <c r="AZ587" s="28"/>
      <c r="BA587" s="28"/>
      <c r="BB587" s="28"/>
      <c r="BC587" s="28"/>
    </row>
    <row r="588" ht="11.25" customHeight="1">
      <c r="A588" s="557"/>
      <c r="B588" s="558"/>
      <c r="C588" s="558"/>
      <c r="D588" s="360"/>
      <c r="E588" s="31"/>
      <c r="F588" s="10"/>
      <c r="G588" s="360"/>
      <c r="H588" s="360"/>
      <c r="I588" s="360"/>
      <c r="J588" s="360"/>
      <c r="K588" s="360"/>
      <c r="L588" s="558"/>
      <c r="M588" s="558"/>
      <c r="N588" s="558"/>
      <c r="O588" s="784"/>
      <c r="P588" s="785"/>
      <c r="Q588" s="785"/>
      <c r="R588" s="560"/>
      <c r="S588" s="560"/>
      <c r="T588" s="28"/>
      <c r="U588" s="28"/>
      <c r="V588" s="28"/>
      <c r="W588" s="558"/>
      <c r="X588" s="558"/>
      <c r="Y588" s="558"/>
      <c r="Z588" s="561"/>
      <c r="AA588" s="28"/>
      <c r="AB588" s="360"/>
      <c r="AC588" s="360"/>
      <c r="AD588" s="31"/>
      <c r="AE588" s="31"/>
      <c r="AF588" s="31"/>
      <c r="AG588" s="31"/>
      <c r="AH588" s="28"/>
      <c r="AI588" s="360"/>
      <c r="AJ588" s="28"/>
      <c r="AK588" s="28"/>
      <c r="AL588" s="28"/>
      <c r="AM588" s="28"/>
      <c r="AN588" s="28"/>
      <c r="AO588" s="28"/>
      <c r="AP588" s="28"/>
      <c r="AQ588" s="28"/>
      <c r="AR588" s="28"/>
      <c r="AS588" s="28"/>
      <c r="AT588" s="28"/>
      <c r="AU588" s="28"/>
      <c r="AV588" s="28"/>
      <c r="AW588" s="28"/>
      <c r="AX588" s="28"/>
      <c r="AY588" s="28"/>
      <c r="AZ588" s="28"/>
      <c r="BA588" s="28"/>
      <c r="BB588" s="28"/>
      <c r="BC588" s="28"/>
    </row>
    <row r="589" ht="11.25" customHeight="1">
      <c r="A589" s="557"/>
      <c r="B589" s="558"/>
      <c r="C589" s="558"/>
      <c r="D589" s="360"/>
      <c r="E589" s="31"/>
      <c r="F589" s="10"/>
      <c r="G589" s="360"/>
      <c r="H589" s="360"/>
      <c r="I589" s="360"/>
      <c r="J589" s="360"/>
      <c r="K589" s="360"/>
      <c r="L589" s="558"/>
      <c r="M589" s="558"/>
      <c r="N589" s="558"/>
      <c r="O589" s="784"/>
      <c r="P589" s="785"/>
      <c r="Q589" s="785"/>
      <c r="R589" s="560"/>
      <c r="S589" s="560"/>
      <c r="T589" s="28"/>
      <c r="U589" s="28"/>
      <c r="V589" s="28"/>
      <c r="W589" s="558"/>
      <c r="X589" s="558"/>
      <c r="Y589" s="558"/>
      <c r="Z589" s="561"/>
      <c r="AA589" s="28"/>
      <c r="AB589" s="360"/>
      <c r="AC589" s="360"/>
      <c r="AD589" s="31"/>
      <c r="AE589" s="31"/>
      <c r="AF589" s="31"/>
      <c r="AG589" s="31"/>
      <c r="AH589" s="28"/>
      <c r="AI589" s="360"/>
      <c r="AJ589" s="28"/>
      <c r="AK589" s="28"/>
      <c r="AL589" s="28"/>
      <c r="AM589" s="28"/>
      <c r="AN589" s="28"/>
      <c r="AO589" s="28"/>
      <c r="AP589" s="28"/>
      <c r="AQ589" s="28"/>
      <c r="AR589" s="28"/>
      <c r="AS589" s="28"/>
      <c r="AT589" s="28"/>
      <c r="AU589" s="28"/>
      <c r="AV589" s="28"/>
      <c r="AW589" s="28"/>
      <c r="AX589" s="28"/>
      <c r="AY589" s="28"/>
      <c r="AZ589" s="28"/>
      <c r="BA589" s="28"/>
      <c r="BB589" s="28"/>
      <c r="BC589" s="28"/>
    </row>
    <row r="590" ht="11.25" customHeight="1">
      <c r="A590" s="557"/>
      <c r="B590" s="558"/>
      <c r="C590" s="558"/>
      <c r="D590" s="360"/>
      <c r="E590" s="31"/>
      <c r="F590" s="10"/>
      <c r="G590" s="360"/>
      <c r="H590" s="360"/>
      <c r="I590" s="360"/>
      <c r="J590" s="360"/>
      <c r="K590" s="360"/>
      <c r="L590" s="558"/>
      <c r="M590" s="558"/>
      <c r="N590" s="558"/>
      <c r="O590" s="784"/>
      <c r="P590" s="785"/>
      <c r="Q590" s="785"/>
      <c r="R590" s="560"/>
      <c r="S590" s="560"/>
      <c r="T590" s="28"/>
      <c r="U590" s="28"/>
      <c r="V590" s="28"/>
      <c r="W590" s="558"/>
      <c r="X590" s="558"/>
      <c r="Y590" s="558"/>
      <c r="Z590" s="561"/>
      <c r="AA590" s="28"/>
      <c r="AB590" s="360"/>
      <c r="AC590" s="360"/>
      <c r="AD590" s="31"/>
      <c r="AE590" s="31"/>
      <c r="AF590" s="31"/>
      <c r="AG590" s="31"/>
      <c r="AH590" s="28"/>
      <c r="AI590" s="360"/>
      <c r="AJ590" s="28"/>
      <c r="AK590" s="28"/>
      <c r="AL590" s="28"/>
      <c r="AM590" s="28"/>
      <c r="AN590" s="28"/>
      <c r="AO590" s="28"/>
      <c r="AP590" s="28"/>
      <c r="AQ590" s="28"/>
      <c r="AR590" s="28"/>
      <c r="AS590" s="28"/>
      <c r="AT590" s="28"/>
      <c r="AU590" s="28"/>
      <c r="AV590" s="28"/>
      <c r="AW590" s="28"/>
      <c r="AX590" s="28"/>
      <c r="AY590" s="28"/>
      <c r="AZ590" s="28"/>
      <c r="BA590" s="28"/>
      <c r="BB590" s="28"/>
      <c r="BC590" s="28"/>
    </row>
    <row r="591" ht="11.25" customHeight="1">
      <c r="A591" s="557"/>
      <c r="B591" s="558"/>
      <c r="C591" s="558"/>
      <c r="D591" s="360"/>
      <c r="E591" s="31"/>
      <c r="F591" s="10"/>
      <c r="G591" s="360"/>
      <c r="H591" s="360"/>
      <c r="I591" s="360"/>
      <c r="J591" s="360"/>
      <c r="K591" s="360"/>
      <c r="L591" s="558"/>
      <c r="M591" s="558"/>
      <c r="N591" s="558"/>
      <c r="O591" s="784"/>
      <c r="P591" s="785"/>
      <c r="Q591" s="785"/>
      <c r="R591" s="560"/>
      <c r="S591" s="560"/>
      <c r="T591" s="28"/>
      <c r="U591" s="28"/>
      <c r="V591" s="28"/>
      <c r="W591" s="558"/>
      <c r="X591" s="558"/>
      <c r="Y591" s="558"/>
      <c r="Z591" s="561"/>
      <c r="AA591" s="28"/>
      <c r="AB591" s="360"/>
      <c r="AC591" s="360"/>
      <c r="AD591" s="31"/>
      <c r="AE591" s="31"/>
      <c r="AF591" s="31"/>
      <c r="AG591" s="31"/>
      <c r="AH591" s="28"/>
      <c r="AI591" s="360"/>
      <c r="AJ591" s="28"/>
      <c r="AK591" s="28"/>
      <c r="AL591" s="28"/>
      <c r="AM591" s="28"/>
      <c r="AN591" s="28"/>
      <c r="AO591" s="28"/>
      <c r="AP591" s="28"/>
      <c r="AQ591" s="28"/>
      <c r="AR591" s="28"/>
      <c r="AS591" s="28"/>
      <c r="AT591" s="28"/>
      <c r="AU591" s="28"/>
      <c r="AV591" s="28"/>
      <c r="AW591" s="28"/>
      <c r="AX591" s="28"/>
      <c r="AY591" s="28"/>
      <c r="AZ591" s="28"/>
      <c r="BA591" s="28"/>
      <c r="BB591" s="28"/>
      <c r="BC591" s="28"/>
    </row>
    <row r="592" ht="11.25" customHeight="1">
      <c r="A592" s="557"/>
      <c r="B592" s="558"/>
      <c r="C592" s="558"/>
      <c r="D592" s="360"/>
      <c r="E592" s="31"/>
      <c r="F592" s="10"/>
      <c r="G592" s="360"/>
      <c r="H592" s="360"/>
      <c r="I592" s="360"/>
      <c r="J592" s="360"/>
      <c r="K592" s="360"/>
      <c r="L592" s="558"/>
      <c r="M592" s="558"/>
      <c r="N592" s="558"/>
      <c r="O592" s="784"/>
      <c r="P592" s="785"/>
      <c r="Q592" s="785"/>
      <c r="R592" s="560"/>
      <c r="S592" s="560"/>
      <c r="T592" s="28"/>
      <c r="U592" s="28"/>
      <c r="V592" s="28"/>
      <c r="W592" s="558"/>
      <c r="X592" s="558"/>
      <c r="Y592" s="558"/>
      <c r="Z592" s="561"/>
      <c r="AA592" s="28"/>
      <c r="AB592" s="360"/>
      <c r="AC592" s="360"/>
      <c r="AD592" s="31"/>
      <c r="AE592" s="31"/>
      <c r="AF592" s="31"/>
      <c r="AG592" s="31"/>
      <c r="AH592" s="28"/>
      <c r="AI592" s="360"/>
      <c r="AJ592" s="28"/>
      <c r="AK592" s="28"/>
      <c r="AL592" s="28"/>
      <c r="AM592" s="28"/>
      <c r="AN592" s="28"/>
      <c r="AO592" s="28"/>
      <c r="AP592" s="28"/>
      <c r="AQ592" s="28"/>
      <c r="AR592" s="28"/>
      <c r="AS592" s="28"/>
      <c r="AT592" s="28"/>
      <c r="AU592" s="28"/>
      <c r="AV592" s="28"/>
      <c r="AW592" s="28"/>
      <c r="AX592" s="28"/>
      <c r="AY592" s="28"/>
      <c r="AZ592" s="28"/>
      <c r="BA592" s="28"/>
      <c r="BB592" s="28"/>
      <c r="BC592" s="28"/>
    </row>
    <row r="593" ht="11.25" customHeight="1">
      <c r="A593" s="557"/>
      <c r="B593" s="558"/>
      <c r="C593" s="558"/>
      <c r="D593" s="360"/>
      <c r="E593" s="31"/>
      <c r="F593" s="10"/>
      <c r="G593" s="360"/>
      <c r="H593" s="360"/>
      <c r="I593" s="360"/>
      <c r="J593" s="360"/>
      <c r="K593" s="360"/>
      <c r="L593" s="558"/>
      <c r="M593" s="558"/>
      <c r="N593" s="558"/>
      <c r="O593" s="784"/>
      <c r="P593" s="785"/>
      <c r="Q593" s="785"/>
      <c r="R593" s="560"/>
      <c r="S593" s="560"/>
      <c r="T593" s="28"/>
      <c r="U593" s="28"/>
      <c r="V593" s="28"/>
      <c r="W593" s="558"/>
      <c r="X593" s="558"/>
      <c r="Y593" s="558"/>
      <c r="Z593" s="561"/>
      <c r="AA593" s="28"/>
      <c r="AB593" s="360"/>
      <c r="AC593" s="360"/>
      <c r="AD593" s="31"/>
      <c r="AE593" s="31"/>
      <c r="AF593" s="31"/>
      <c r="AG593" s="31"/>
      <c r="AH593" s="28"/>
      <c r="AI593" s="360"/>
      <c r="AJ593" s="28"/>
      <c r="AK593" s="28"/>
      <c r="AL593" s="28"/>
      <c r="AM593" s="28"/>
      <c r="AN593" s="28"/>
      <c r="AO593" s="28"/>
      <c r="AP593" s="28"/>
      <c r="AQ593" s="28"/>
      <c r="AR593" s="28"/>
      <c r="AS593" s="28"/>
      <c r="AT593" s="28"/>
      <c r="AU593" s="28"/>
      <c r="AV593" s="28"/>
      <c r="AW593" s="28"/>
      <c r="AX593" s="28"/>
      <c r="AY593" s="28"/>
      <c r="AZ593" s="28"/>
      <c r="BA593" s="28"/>
      <c r="BB593" s="28"/>
      <c r="BC593" s="28"/>
    </row>
    <row r="594" ht="11.25" customHeight="1">
      <c r="A594" s="557"/>
      <c r="B594" s="558"/>
      <c r="C594" s="558"/>
      <c r="D594" s="360"/>
      <c r="E594" s="31"/>
      <c r="F594" s="10"/>
      <c r="G594" s="360"/>
      <c r="H594" s="360"/>
      <c r="I594" s="360"/>
      <c r="J594" s="360"/>
      <c r="K594" s="360"/>
      <c r="L594" s="558"/>
      <c r="M594" s="558"/>
      <c r="N594" s="558"/>
      <c r="O594" s="784"/>
      <c r="P594" s="785"/>
      <c r="Q594" s="785"/>
      <c r="R594" s="560"/>
      <c r="S594" s="560"/>
      <c r="T594" s="28"/>
      <c r="U594" s="28"/>
      <c r="V594" s="28"/>
      <c r="W594" s="558"/>
      <c r="X594" s="558"/>
      <c r="Y594" s="558"/>
      <c r="Z594" s="561"/>
      <c r="AA594" s="28"/>
      <c r="AB594" s="360"/>
      <c r="AC594" s="360"/>
      <c r="AD594" s="31"/>
      <c r="AE594" s="31"/>
      <c r="AF594" s="31"/>
      <c r="AG594" s="31"/>
      <c r="AH594" s="28"/>
      <c r="AI594" s="360"/>
      <c r="AJ594" s="28"/>
      <c r="AK594" s="28"/>
      <c r="AL594" s="28"/>
      <c r="AM594" s="28"/>
      <c r="AN594" s="28"/>
      <c r="AO594" s="28"/>
      <c r="AP594" s="28"/>
      <c r="AQ594" s="28"/>
      <c r="AR594" s="28"/>
      <c r="AS594" s="28"/>
      <c r="AT594" s="28"/>
      <c r="AU594" s="28"/>
      <c r="AV594" s="28"/>
      <c r="AW594" s="28"/>
      <c r="AX594" s="28"/>
      <c r="AY594" s="28"/>
      <c r="AZ594" s="28"/>
      <c r="BA594" s="28"/>
      <c r="BB594" s="28"/>
      <c r="BC594" s="28"/>
    </row>
    <row r="595" ht="11.25" customHeight="1">
      <c r="A595" s="557"/>
      <c r="B595" s="558"/>
      <c r="C595" s="558"/>
      <c r="D595" s="360"/>
      <c r="E595" s="31"/>
      <c r="F595" s="10"/>
      <c r="G595" s="360"/>
      <c r="H595" s="360"/>
      <c r="I595" s="360"/>
      <c r="J595" s="360"/>
      <c r="K595" s="360"/>
      <c r="L595" s="558"/>
      <c r="M595" s="558"/>
      <c r="N595" s="558"/>
      <c r="O595" s="784"/>
      <c r="P595" s="785"/>
      <c r="Q595" s="785"/>
      <c r="R595" s="560"/>
      <c r="S595" s="560"/>
      <c r="T595" s="28"/>
      <c r="U595" s="28"/>
      <c r="V595" s="28"/>
      <c r="W595" s="558"/>
      <c r="X595" s="558"/>
      <c r="Y595" s="558"/>
      <c r="Z595" s="561"/>
      <c r="AA595" s="28"/>
      <c r="AB595" s="360"/>
      <c r="AC595" s="360"/>
      <c r="AD595" s="31"/>
      <c r="AE595" s="31"/>
      <c r="AF595" s="31"/>
      <c r="AG595" s="31"/>
      <c r="AH595" s="28"/>
      <c r="AI595" s="360"/>
      <c r="AJ595" s="28"/>
      <c r="AK595" s="28"/>
      <c r="AL595" s="28"/>
      <c r="AM595" s="28"/>
      <c r="AN595" s="28"/>
      <c r="AO595" s="28"/>
      <c r="AP595" s="28"/>
      <c r="AQ595" s="28"/>
      <c r="AR595" s="28"/>
      <c r="AS595" s="28"/>
      <c r="AT595" s="28"/>
      <c r="AU595" s="28"/>
      <c r="AV595" s="28"/>
      <c r="AW595" s="28"/>
      <c r="AX595" s="28"/>
      <c r="AY595" s="28"/>
      <c r="AZ595" s="28"/>
      <c r="BA595" s="28"/>
      <c r="BB595" s="28"/>
      <c r="BC595" s="28"/>
    </row>
    <row r="596" ht="11.25" customHeight="1">
      <c r="A596" s="557"/>
      <c r="B596" s="558"/>
      <c r="C596" s="558"/>
      <c r="D596" s="360"/>
      <c r="E596" s="31"/>
      <c r="F596" s="10"/>
      <c r="G596" s="360"/>
      <c r="H596" s="360"/>
      <c r="I596" s="360"/>
      <c r="J596" s="360"/>
      <c r="K596" s="360"/>
      <c r="L596" s="558"/>
      <c r="M596" s="558"/>
      <c r="N596" s="558"/>
      <c r="O596" s="784"/>
      <c r="P596" s="785"/>
      <c r="Q596" s="785"/>
      <c r="R596" s="560"/>
      <c r="S596" s="560"/>
      <c r="T596" s="28"/>
      <c r="U596" s="28"/>
      <c r="V596" s="28"/>
      <c r="W596" s="558"/>
      <c r="X596" s="558"/>
      <c r="Y596" s="558"/>
      <c r="Z596" s="561"/>
      <c r="AA596" s="28"/>
      <c r="AB596" s="360"/>
      <c r="AC596" s="360"/>
      <c r="AD596" s="31"/>
      <c r="AE596" s="31"/>
      <c r="AF596" s="31"/>
      <c r="AG596" s="31"/>
      <c r="AH596" s="28"/>
      <c r="AI596" s="360"/>
      <c r="AJ596" s="28"/>
      <c r="AK596" s="28"/>
      <c r="AL596" s="28"/>
      <c r="AM596" s="28"/>
      <c r="AN596" s="28"/>
      <c r="AO596" s="28"/>
      <c r="AP596" s="28"/>
      <c r="AQ596" s="28"/>
      <c r="AR596" s="28"/>
      <c r="AS596" s="28"/>
      <c r="AT596" s="28"/>
      <c r="AU596" s="28"/>
      <c r="AV596" s="28"/>
      <c r="AW596" s="28"/>
      <c r="AX596" s="28"/>
      <c r="AY596" s="28"/>
      <c r="AZ596" s="28"/>
      <c r="BA596" s="28"/>
      <c r="BB596" s="28"/>
      <c r="BC596" s="28"/>
    </row>
    <row r="597" ht="11.25" customHeight="1">
      <c r="A597" s="557"/>
      <c r="B597" s="558"/>
      <c r="C597" s="558"/>
      <c r="D597" s="360"/>
      <c r="E597" s="31"/>
      <c r="F597" s="10"/>
      <c r="G597" s="360"/>
      <c r="H597" s="360"/>
      <c r="I597" s="360"/>
      <c r="J597" s="360"/>
      <c r="K597" s="360"/>
      <c r="L597" s="558"/>
      <c r="M597" s="558"/>
      <c r="N597" s="558"/>
      <c r="O597" s="784"/>
      <c r="P597" s="785"/>
      <c r="Q597" s="785"/>
      <c r="R597" s="560"/>
      <c r="S597" s="560"/>
      <c r="T597" s="28"/>
      <c r="U597" s="28"/>
      <c r="V597" s="28"/>
      <c r="W597" s="558"/>
      <c r="X597" s="558"/>
      <c r="Y597" s="558"/>
      <c r="Z597" s="561"/>
      <c r="AA597" s="28"/>
      <c r="AB597" s="360"/>
      <c r="AC597" s="360"/>
      <c r="AD597" s="31"/>
      <c r="AE597" s="31"/>
      <c r="AF597" s="31"/>
      <c r="AG597" s="31"/>
      <c r="AH597" s="28"/>
      <c r="AI597" s="360"/>
      <c r="AJ597" s="28"/>
      <c r="AK597" s="28"/>
      <c r="AL597" s="28"/>
      <c r="AM597" s="28"/>
      <c r="AN597" s="28"/>
      <c r="AO597" s="28"/>
      <c r="AP597" s="28"/>
      <c r="AQ597" s="28"/>
      <c r="AR597" s="28"/>
      <c r="AS597" s="28"/>
      <c r="AT597" s="28"/>
      <c r="AU597" s="28"/>
      <c r="AV597" s="28"/>
      <c r="AW597" s="28"/>
      <c r="AX597" s="28"/>
      <c r="AY597" s="28"/>
      <c r="AZ597" s="28"/>
      <c r="BA597" s="28"/>
      <c r="BB597" s="28"/>
      <c r="BC597" s="28"/>
    </row>
    <row r="598" ht="11.25" customHeight="1">
      <c r="A598" s="557"/>
      <c r="B598" s="558"/>
      <c r="C598" s="558"/>
      <c r="D598" s="360"/>
      <c r="E598" s="31"/>
      <c r="F598" s="10"/>
      <c r="G598" s="360"/>
      <c r="H598" s="360"/>
      <c r="I598" s="360"/>
      <c r="J598" s="360"/>
      <c r="K598" s="360"/>
      <c r="L598" s="558"/>
      <c r="M598" s="558"/>
      <c r="N598" s="558"/>
      <c r="O598" s="784"/>
      <c r="P598" s="785"/>
      <c r="Q598" s="785"/>
      <c r="R598" s="560"/>
      <c r="S598" s="560"/>
      <c r="T598" s="28"/>
      <c r="U598" s="28"/>
      <c r="V598" s="28"/>
      <c r="W598" s="558"/>
      <c r="X598" s="558"/>
      <c r="Y598" s="558"/>
      <c r="Z598" s="561"/>
      <c r="AA598" s="28"/>
      <c r="AB598" s="360"/>
      <c r="AC598" s="360"/>
      <c r="AD598" s="31"/>
      <c r="AE598" s="31"/>
      <c r="AF598" s="31"/>
      <c r="AG598" s="31"/>
      <c r="AH598" s="28"/>
      <c r="AI598" s="360"/>
      <c r="AJ598" s="28"/>
      <c r="AK598" s="28"/>
      <c r="AL598" s="28"/>
      <c r="AM598" s="28"/>
      <c r="AN598" s="28"/>
      <c r="AO598" s="28"/>
      <c r="AP598" s="28"/>
      <c r="AQ598" s="28"/>
      <c r="AR598" s="28"/>
      <c r="AS598" s="28"/>
      <c r="AT598" s="28"/>
      <c r="AU598" s="28"/>
      <c r="AV598" s="28"/>
      <c r="AW598" s="28"/>
      <c r="AX598" s="28"/>
      <c r="AY598" s="28"/>
      <c r="AZ598" s="28"/>
      <c r="BA598" s="28"/>
      <c r="BB598" s="28"/>
      <c r="BC598" s="28"/>
    </row>
    <row r="599" ht="11.25" customHeight="1">
      <c r="A599" s="557"/>
      <c r="B599" s="558"/>
      <c r="C599" s="558"/>
      <c r="D599" s="360"/>
      <c r="E599" s="31"/>
      <c r="F599" s="10"/>
      <c r="G599" s="360"/>
      <c r="H599" s="360"/>
      <c r="I599" s="360"/>
      <c r="J599" s="360"/>
      <c r="K599" s="360"/>
      <c r="L599" s="558"/>
      <c r="M599" s="558"/>
      <c r="N599" s="558"/>
      <c r="O599" s="784"/>
      <c r="P599" s="785"/>
      <c r="Q599" s="785"/>
      <c r="R599" s="560"/>
      <c r="S599" s="560"/>
      <c r="T599" s="28"/>
      <c r="U599" s="28"/>
      <c r="V599" s="28"/>
      <c r="W599" s="558"/>
      <c r="X599" s="558"/>
      <c r="Y599" s="558"/>
      <c r="Z599" s="561"/>
      <c r="AA599" s="28"/>
      <c r="AB599" s="360"/>
      <c r="AC599" s="360"/>
      <c r="AD599" s="31"/>
      <c r="AE599" s="31"/>
      <c r="AF599" s="31"/>
      <c r="AG599" s="31"/>
      <c r="AH599" s="28"/>
      <c r="AI599" s="360"/>
      <c r="AJ599" s="28"/>
      <c r="AK599" s="28"/>
      <c r="AL599" s="28"/>
      <c r="AM599" s="28"/>
      <c r="AN599" s="28"/>
      <c r="AO599" s="28"/>
      <c r="AP599" s="28"/>
      <c r="AQ599" s="28"/>
      <c r="AR599" s="28"/>
      <c r="AS599" s="28"/>
      <c r="AT599" s="28"/>
      <c r="AU599" s="28"/>
      <c r="AV599" s="28"/>
      <c r="AW599" s="28"/>
      <c r="AX599" s="28"/>
      <c r="AY599" s="28"/>
      <c r="AZ599" s="28"/>
      <c r="BA599" s="28"/>
      <c r="BB599" s="28"/>
      <c r="BC599" s="28"/>
    </row>
    <row r="600" ht="11.25" customHeight="1">
      <c r="A600" s="557"/>
      <c r="B600" s="558"/>
      <c r="C600" s="558"/>
      <c r="D600" s="360"/>
      <c r="E600" s="31"/>
      <c r="F600" s="10"/>
      <c r="G600" s="360"/>
      <c r="H600" s="360"/>
      <c r="I600" s="360"/>
      <c r="J600" s="360"/>
      <c r="K600" s="360"/>
      <c r="L600" s="558"/>
      <c r="M600" s="558"/>
      <c r="N600" s="558"/>
      <c r="O600" s="784"/>
      <c r="P600" s="785"/>
      <c r="Q600" s="785"/>
      <c r="R600" s="560"/>
      <c r="S600" s="560"/>
      <c r="T600" s="28"/>
      <c r="U600" s="28"/>
      <c r="V600" s="28"/>
      <c r="W600" s="558"/>
      <c r="X600" s="558"/>
      <c r="Y600" s="558"/>
      <c r="Z600" s="561"/>
      <c r="AA600" s="28"/>
      <c r="AB600" s="360"/>
      <c r="AC600" s="360"/>
      <c r="AD600" s="31"/>
      <c r="AE600" s="31"/>
      <c r="AF600" s="31"/>
      <c r="AG600" s="31"/>
      <c r="AH600" s="28"/>
      <c r="AI600" s="360"/>
      <c r="AJ600" s="28"/>
      <c r="AK600" s="28"/>
      <c r="AL600" s="28"/>
      <c r="AM600" s="28"/>
      <c r="AN600" s="28"/>
      <c r="AO600" s="28"/>
      <c r="AP600" s="28"/>
      <c r="AQ600" s="28"/>
      <c r="AR600" s="28"/>
      <c r="AS600" s="28"/>
      <c r="AT600" s="28"/>
      <c r="AU600" s="28"/>
      <c r="AV600" s="28"/>
      <c r="AW600" s="28"/>
      <c r="AX600" s="28"/>
      <c r="AY600" s="28"/>
      <c r="AZ600" s="28"/>
      <c r="BA600" s="28"/>
      <c r="BB600" s="28"/>
      <c r="BC600" s="28"/>
    </row>
    <row r="601" ht="11.25" customHeight="1">
      <c r="A601" s="557"/>
      <c r="B601" s="558"/>
      <c r="C601" s="558"/>
      <c r="D601" s="360"/>
      <c r="E601" s="31"/>
      <c r="F601" s="10"/>
      <c r="G601" s="360"/>
      <c r="H601" s="360"/>
      <c r="I601" s="360"/>
      <c r="J601" s="360"/>
      <c r="K601" s="360"/>
      <c r="L601" s="558"/>
      <c r="M601" s="558"/>
      <c r="N601" s="558"/>
      <c r="O601" s="784"/>
      <c r="P601" s="785"/>
      <c r="Q601" s="785"/>
      <c r="R601" s="560"/>
      <c r="S601" s="560"/>
      <c r="T601" s="28"/>
      <c r="U601" s="28"/>
      <c r="V601" s="28"/>
      <c r="W601" s="558"/>
      <c r="X601" s="558"/>
      <c r="Y601" s="558"/>
      <c r="Z601" s="561"/>
      <c r="AA601" s="28"/>
      <c r="AB601" s="360"/>
      <c r="AC601" s="360"/>
      <c r="AD601" s="31"/>
      <c r="AE601" s="31"/>
      <c r="AF601" s="31"/>
      <c r="AG601" s="31"/>
      <c r="AH601" s="28"/>
      <c r="AI601" s="360"/>
      <c r="AJ601" s="28"/>
      <c r="AK601" s="28"/>
      <c r="AL601" s="28"/>
      <c r="AM601" s="28"/>
      <c r="AN601" s="28"/>
      <c r="AO601" s="28"/>
      <c r="AP601" s="28"/>
      <c r="AQ601" s="28"/>
      <c r="AR601" s="28"/>
      <c r="AS601" s="28"/>
      <c r="AT601" s="28"/>
      <c r="AU601" s="28"/>
      <c r="AV601" s="28"/>
      <c r="AW601" s="28"/>
      <c r="AX601" s="28"/>
      <c r="AY601" s="28"/>
      <c r="AZ601" s="28"/>
      <c r="BA601" s="28"/>
      <c r="BB601" s="28"/>
      <c r="BC601" s="28"/>
    </row>
    <row r="602" ht="11.25" customHeight="1">
      <c r="A602" s="557"/>
      <c r="B602" s="558"/>
      <c r="C602" s="558"/>
      <c r="D602" s="360"/>
      <c r="E602" s="31"/>
      <c r="F602" s="10"/>
      <c r="G602" s="360"/>
      <c r="H602" s="360"/>
      <c r="I602" s="360"/>
      <c r="J602" s="360"/>
      <c r="K602" s="360"/>
      <c r="L602" s="558"/>
      <c r="M602" s="558"/>
      <c r="N602" s="558"/>
      <c r="O602" s="784"/>
      <c r="P602" s="785"/>
      <c r="Q602" s="785"/>
      <c r="R602" s="560"/>
      <c r="S602" s="560"/>
      <c r="T602" s="28"/>
      <c r="U602" s="28"/>
      <c r="V602" s="28"/>
      <c r="W602" s="558"/>
      <c r="X602" s="558"/>
      <c r="Y602" s="558"/>
      <c r="Z602" s="561"/>
      <c r="AA602" s="28"/>
      <c r="AB602" s="360"/>
      <c r="AC602" s="360"/>
      <c r="AD602" s="31"/>
      <c r="AE602" s="31"/>
      <c r="AF602" s="31"/>
      <c r="AG602" s="31"/>
      <c r="AH602" s="28"/>
      <c r="AI602" s="360"/>
      <c r="AJ602" s="28"/>
      <c r="AK602" s="28"/>
      <c r="AL602" s="28"/>
      <c r="AM602" s="28"/>
      <c r="AN602" s="28"/>
      <c r="AO602" s="28"/>
      <c r="AP602" s="28"/>
      <c r="AQ602" s="28"/>
      <c r="AR602" s="28"/>
      <c r="AS602" s="28"/>
      <c r="AT602" s="28"/>
      <c r="AU602" s="28"/>
      <c r="AV602" s="28"/>
      <c r="AW602" s="28"/>
      <c r="AX602" s="28"/>
      <c r="AY602" s="28"/>
      <c r="AZ602" s="28"/>
      <c r="BA602" s="28"/>
      <c r="BB602" s="28"/>
      <c r="BC602" s="28"/>
    </row>
    <row r="603" ht="11.25" customHeight="1">
      <c r="A603" s="557"/>
      <c r="B603" s="558"/>
      <c r="C603" s="558"/>
      <c r="D603" s="360"/>
      <c r="E603" s="31"/>
      <c r="F603" s="10"/>
      <c r="G603" s="360"/>
      <c r="H603" s="360"/>
      <c r="I603" s="360"/>
      <c r="J603" s="360"/>
      <c r="K603" s="360"/>
      <c r="L603" s="558"/>
      <c r="M603" s="558"/>
      <c r="N603" s="558"/>
      <c r="O603" s="784"/>
      <c r="P603" s="785"/>
      <c r="Q603" s="785"/>
      <c r="R603" s="560"/>
      <c r="S603" s="560"/>
      <c r="T603" s="28"/>
      <c r="U603" s="28"/>
      <c r="V603" s="28"/>
      <c r="W603" s="558"/>
      <c r="X603" s="558"/>
      <c r="Y603" s="558"/>
      <c r="Z603" s="561"/>
      <c r="AA603" s="28"/>
      <c r="AB603" s="360"/>
      <c r="AC603" s="360"/>
      <c r="AD603" s="31"/>
      <c r="AE603" s="31"/>
      <c r="AF603" s="31"/>
      <c r="AG603" s="31"/>
      <c r="AH603" s="28"/>
      <c r="AI603" s="360"/>
      <c r="AJ603" s="28"/>
      <c r="AK603" s="28"/>
      <c r="AL603" s="28"/>
      <c r="AM603" s="28"/>
      <c r="AN603" s="28"/>
      <c r="AO603" s="28"/>
      <c r="AP603" s="28"/>
      <c r="AQ603" s="28"/>
      <c r="AR603" s="28"/>
      <c r="AS603" s="28"/>
      <c r="AT603" s="28"/>
      <c r="AU603" s="28"/>
      <c r="AV603" s="28"/>
      <c r="AW603" s="28"/>
      <c r="AX603" s="28"/>
      <c r="AY603" s="28"/>
      <c r="AZ603" s="28"/>
      <c r="BA603" s="28"/>
      <c r="BB603" s="28"/>
      <c r="BC603" s="28"/>
    </row>
    <row r="604" ht="11.25" customHeight="1">
      <c r="A604" s="557"/>
      <c r="B604" s="558"/>
      <c r="C604" s="558"/>
      <c r="D604" s="360"/>
      <c r="E604" s="31"/>
      <c r="F604" s="10"/>
      <c r="G604" s="360"/>
      <c r="H604" s="360"/>
      <c r="I604" s="360"/>
      <c r="J604" s="360"/>
      <c r="K604" s="360"/>
      <c r="L604" s="558"/>
      <c r="M604" s="558"/>
      <c r="N604" s="558"/>
      <c r="O604" s="784"/>
      <c r="P604" s="785"/>
      <c r="Q604" s="785"/>
      <c r="R604" s="560"/>
      <c r="S604" s="560"/>
      <c r="T604" s="28"/>
      <c r="U604" s="28"/>
      <c r="V604" s="28"/>
      <c r="W604" s="558"/>
      <c r="X604" s="558"/>
      <c r="Y604" s="558"/>
      <c r="Z604" s="561"/>
      <c r="AA604" s="28"/>
      <c r="AB604" s="360"/>
      <c r="AC604" s="360"/>
      <c r="AD604" s="31"/>
      <c r="AE604" s="31"/>
      <c r="AF604" s="31"/>
      <c r="AG604" s="31"/>
      <c r="AH604" s="28"/>
      <c r="AI604" s="360"/>
      <c r="AJ604" s="28"/>
      <c r="AK604" s="28"/>
      <c r="AL604" s="28"/>
      <c r="AM604" s="28"/>
      <c r="AN604" s="28"/>
      <c r="AO604" s="28"/>
      <c r="AP604" s="28"/>
      <c r="AQ604" s="28"/>
      <c r="AR604" s="28"/>
      <c r="AS604" s="28"/>
      <c r="AT604" s="28"/>
      <c r="AU604" s="28"/>
      <c r="AV604" s="28"/>
      <c r="AW604" s="28"/>
      <c r="AX604" s="28"/>
      <c r="AY604" s="28"/>
      <c r="AZ604" s="28"/>
      <c r="BA604" s="28"/>
      <c r="BB604" s="28"/>
      <c r="BC604" s="28"/>
    </row>
    <row r="605" ht="11.25" customHeight="1">
      <c r="A605" s="557"/>
      <c r="B605" s="558"/>
      <c r="C605" s="558"/>
      <c r="D605" s="360"/>
      <c r="E605" s="31"/>
      <c r="F605" s="10"/>
      <c r="G605" s="360"/>
      <c r="H605" s="360"/>
      <c r="I605" s="360"/>
      <c r="J605" s="360"/>
      <c r="K605" s="360"/>
      <c r="L605" s="558"/>
      <c r="M605" s="558"/>
      <c r="N605" s="558"/>
      <c r="O605" s="784"/>
      <c r="P605" s="785"/>
      <c r="Q605" s="785"/>
      <c r="R605" s="560"/>
      <c r="S605" s="560"/>
      <c r="T605" s="28"/>
      <c r="U605" s="28"/>
      <c r="V605" s="28"/>
      <c r="W605" s="558"/>
      <c r="X605" s="558"/>
      <c r="Y605" s="558"/>
      <c r="Z605" s="561"/>
      <c r="AA605" s="28"/>
      <c r="AB605" s="360"/>
      <c r="AC605" s="360"/>
      <c r="AD605" s="31"/>
      <c r="AE605" s="31"/>
      <c r="AF605" s="31"/>
      <c r="AG605" s="31"/>
      <c r="AH605" s="28"/>
      <c r="AI605" s="360"/>
      <c r="AJ605" s="28"/>
      <c r="AK605" s="28"/>
      <c r="AL605" s="28"/>
      <c r="AM605" s="28"/>
      <c r="AN605" s="28"/>
      <c r="AO605" s="28"/>
      <c r="AP605" s="28"/>
      <c r="AQ605" s="28"/>
      <c r="AR605" s="28"/>
      <c r="AS605" s="28"/>
      <c r="AT605" s="28"/>
      <c r="AU605" s="28"/>
      <c r="AV605" s="28"/>
      <c r="AW605" s="28"/>
      <c r="AX605" s="28"/>
      <c r="AY605" s="28"/>
      <c r="AZ605" s="28"/>
      <c r="BA605" s="28"/>
      <c r="BB605" s="28"/>
      <c r="BC605" s="28"/>
    </row>
    <row r="606" ht="11.25" customHeight="1">
      <c r="A606" s="557"/>
      <c r="B606" s="558"/>
      <c r="C606" s="558"/>
      <c r="D606" s="360"/>
      <c r="E606" s="31"/>
      <c r="F606" s="10"/>
      <c r="G606" s="360"/>
      <c r="H606" s="360"/>
      <c r="I606" s="360"/>
      <c r="J606" s="360"/>
      <c r="K606" s="360"/>
      <c r="L606" s="558"/>
      <c r="M606" s="558"/>
      <c r="N606" s="558"/>
      <c r="O606" s="784"/>
      <c r="P606" s="785"/>
      <c r="Q606" s="785"/>
      <c r="R606" s="560"/>
      <c r="S606" s="560"/>
      <c r="T606" s="28"/>
      <c r="U606" s="28"/>
      <c r="V606" s="28"/>
      <c r="W606" s="558"/>
      <c r="X606" s="558"/>
      <c r="Y606" s="558"/>
      <c r="Z606" s="561"/>
      <c r="AA606" s="28"/>
      <c r="AB606" s="360"/>
      <c r="AC606" s="360"/>
      <c r="AD606" s="31"/>
      <c r="AE606" s="31"/>
      <c r="AF606" s="31"/>
      <c r="AG606" s="31"/>
      <c r="AH606" s="28"/>
      <c r="AI606" s="360"/>
      <c r="AJ606" s="28"/>
      <c r="AK606" s="28"/>
      <c r="AL606" s="28"/>
      <c r="AM606" s="28"/>
      <c r="AN606" s="28"/>
      <c r="AO606" s="28"/>
      <c r="AP606" s="28"/>
      <c r="AQ606" s="28"/>
      <c r="AR606" s="28"/>
      <c r="AS606" s="28"/>
      <c r="AT606" s="28"/>
      <c r="AU606" s="28"/>
      <c r="AV606" s="28"/>
      <c r="AW606" s="28"/>
      <c r="AX606" s="28"/>
      <c r="AY606" s="28"/>
      <c r="AZ606" s="28"/>
      <c r="BA606" s="28"/>
      <c r="BB606" s="28"/>
      <c r="BC606" s="28"/>
    </row>
    <row r="607" ht="11.25" customHeight="1">
      <c r="A607" s="557"/>
      <c r="B607" s="558"/>
      <c r="C607" s="558"/>
      <c r="D607" s="360"/>
      <c r="E607" s="31"/>
      <c r="F607" s="10"/>
      <c r="G607" s="360"/>
      <c r="H607" s="360"/>
      <c r="I607" s="360"/>
      <c r="J607" s="360"/>
      <c r="K607" s="360"/>
      <c r="L607" s="558"/>
      <c r="M607" s="558"/>
      <c r="N607" s="558"/>
      <c r="O607" s="784"/>
      <c r="P607" s="785"/>
      <c r="Q607" s="785"/>
      <c r="R607" s="560"/>
      <c r="S607" s="560"/>
      <c r="T607" s="28"/>
      <c r="U607" s="28"/>
      <c r="V607" s="28"/>
      <c r="W607" s="558"/>
      <c r="X607" s="558"/>
      <c r="Y607" s="558"/>
      <c r="Z607" s="561"/>
      <c r="AA607" s="28"/>
      <c r="AB607" s="360"/>
      <c r="AC607" s="360"/>
      <c r="AD607" s="31"/>
      <c r="AE607" s="31"/>
      <c r="AF607" s="31"/>
      <c r="AG607" s="31"/>
      <c r="AH607" s="28"/>
      <c r="AI607" s="360"/>
      <c r="AJ607" s="28"/>
      <c r="AK607" s="28"/>
      <c r="AL607" s="28"/>
      <c r="AM607" s="28"/>
      <c r="AN607" s="28"/>
      <c r="AO607" s="28"/>
      <c r="AP607" s="28"/>
      <c r="AQ607" s="28"/>
      <c r="AR607" s="28"/>
      <c r="AS607" s="28"/>
      <c r="AT607" s="28"/>
      <c r="AU607" s="28"/>
      <c r="AV607" s="28"/>
      <c r="AW607" s="28"/>
      <c r="AX607" s="28"/>
      <c r="AY607" s="28"/>
      <c r="AZ607" s="28"/>
      <c r="BA607" s="28"/>
      <c r="BB607" s="28"/>
      <c r="BC607" s="28"/>
    </row>
    <row r="608" ht="11.25" customHeight="1">
      <c r="A608" s="557"/>
      <c r="B608" s="558"/>
      <c r="C608" s="558"/>
      <c r="D608" s="360"/>
      <c r="E608" s="31"/>
      <c r="F608" s="10"/>
      <c r="G608" s="360"/>
      <c r="H608" s="360"/>
      <c r="I608" s="360"/>
      <c r="J608" s="360"/>
      <c r="K608" s="360"/>
      <c r="L608" s="558"/>
      <c r="M608" s="558"/>
      <c r="N608" s="558"/>
      <c r="O608" s="784"/>
      <c r="P608" s="785"/>
      <c r="Q608" s="785"/>
      <c r="R608" s="560"/>
      <c r="S608" s="560"/>
      <c r="T608" s="28"/>
      <c r="U608" s="28"/>
      <c r="V608" s="28"/>
      <c r="W608" s="558"/>
      <c r="X608" s="558"/>
      <c r="Y608" s="558"/>
      <c r="Z608" s="561"/>
      <c r="AA608" s="28"/>
      <c r="AB608" s="360"/>
      <c r="AC608" s="360"/>
      <c r="AD608" s="31"/>
      <c r="AE608" s="31"/>
      <c r="AF608" s="31"/>
      <c r="AG608" s="31"/>
      <c r="AH608" s="28"/>
      <c r="AI608" s="360"/>
      <c r="AJ608" s="28"/>
      <c r="AK608" s="28"/>
      <c r="AL608" s="28"/>
      <c r="AM608" s="28"/>
      <c r="AN608" s="28"/>
      <c r="AO608" s="28"/>
      <c r="AP608" s="28"/>
      <c r="AQ608" s="28"/>
      <c r="AR608" s="28"/>
      <c r="AS608" s="28"/>
      <c r="AT608" s="28"/>
      <c r="AU608" s="28"/>
      <c r="AV608" s="28"/>
      <c r="AW608" s="28"/>
      <c r="AX608" s="28"/>
      <c r="AY608" s="28"/>
      <c r="AZ608" s="28"/>
      <c r="BA608" s="28"/>
      <c r="BB608" s="28"/>
      <c r="BC608" s="28"/>
    </row>
    <row r="609" ht="11.25" customHeight="1">
      <c r="A609" s="557"/>
      <c r="B609" s="558"/>
      <c r="C609" s="558"/>
      <c r="D609" s="360"/>
      <c r="E609" s="31"/>
      <c r="F609" s="10"/>
      <c r="G609" s="360"/>
      <c r="H609" s="360"/>
      <c r="I609" s="360"/>
      <c r="J609" s="360"/>
      <c r="K609" s="360"/>
      <c r="L609" s="558"/>
      <c r="M609" s="558"/>
      <c r="N609" s="558"/>
      <c r="O609" s="784"/>
      <c r="P609" s="785"/>
      <c r="Q609" s="785"/>
      <c r="R609" s="560"/>
      <c r="S609" s="560"/>
      <c r="T609" s="28"/>
      <c r="U609" s="28"/>
      <c r="V609" s="28"/>
      <c r="W609" s="558"/>
      <c r="X609" s="558"/>
      <c r="Y609" s="558"/>
      <c r="Z609" s="561"/>
      <c r="AA609" s="28"/>
      <c r="AB609" s="360"/>
      <c r="AC609" s="360"/>
      <c r="AD609" s="31"/>
      <c r="AE609" s="31"/>
      <c r="AF609" s="31"/>
      <c r="AG609" s="31"/>
      <c r="AH609" s="28"/>
      <c r="AI609" s="360"/>
      <c r="AJ609" s="28"/>
      <c r="AK609" s="28"/>
      <c r="AL609" s="28"/>
      <c r="AM609" s="28"/>
      <c r="AN609" s="28"/>
      <c r="AO609" s="28"/>
      <c r="AP609" s="28"/>
      <c r="AQ609" s="28"/>
      <c r="AR609" s="28"/>
      <c r="AS609" s="28"/>
      <c r="AT609" s="28"/>
      <c r="AU609" s="28"/>
      <c r="AV609" s="28"/>
      <c r="AW609" s="28"/>
      <c r="AX609" s="28"/>
      <c r="AY609" s="28"/>
      <c r="AZ609" s="28"/>
      <c r="BA609" s="28"/>
      <c r="BB609" s="28"/>
      <c r="BC609" s="28"/>
    </row>
    <row r="610" ht="11.25" customHeight="1">
      <c r="A610" s="557"/>
      <c r="B610" s="558"/>
      <c r="C610" s="558"/>
      <c r="D610" s="360"/>
      <c r="E610" s="31"/>
      <c r="F610" s="10"/>
      <c r="G610" s="360"/>
      <c r="H610" s="360"/>
      <c r="I610" s="360"/>
      <c r="J610" s="360"/>
      <c r="K610" s="360"/>
      <c r="L610" s="558"/>
      <c r="M610" s="558"/>
      <c r="N610" s="558"/>
      <c r="O610" s="784"/>
      <c r="P610" s="785"/>
      <c r="Q610" s="785"/>
      <c r="R610" s="560"/>
      <c r="S610" s="560"/>
      <c r="T610" s="28"/>
      <c r="U610" s="28"/>
      <c r="V610" s="28"/>
      <c r="W610" s="558"/>
      <c r="X610" s="558"/>
      <c r="Y610" s="558"/>
      <c r="Z610" s="561"/>
      <c r="AA610" s="28"/>
      <c r="AB610" s="360"/>
      <c r="AC610" s="360"/>
      <c r="AD610" s="31"/>
      <c r="AE610" s="31"/>
      <c r="AF610" s="31"/>
      <c r="AG610" s="31"/>
      <c r="AH610" s="28"/>
      <c r="AI610" s="360"/>
      <c r="AJ610" s="28"/>
      <c r="AK610" s="28"/>
      <c r="AL610" s="28"/>
      <c r="AM610" s="28"/>
      <c r="AN610" s="28"/>
      <c r="AO610" s="28"/>
      <c r="AP610" s="28"/>
      <c r="AQ610" s="28"/>
      <c r="AR610" s="28"/>
      <c r="AS610" s="28"/>
      <c r="AT610" s="28"/>
      <c r="AU610" s="28"/>
      <c r="AV610" s="28"/>
      <c r="AW610" s="28"/>
      <c r="AX610" s="28"/>
      <c r="AY610" s="28"/>
      <c r="AZ610" s="28"/>
      <c r="BA610" s="28"/>
      <c r="BB610" s="28"/>
      <c r="BC610" s="28"/>
    </row>
    <row r="611" ht="11.25" customHeight="1">
      <c r="A611" s="557"/>
      <c r="B611" s="558"/>
      <c r="C611" s="558"/>
      <c r="D611" s="360"/>
      <c r="E611" s="31"/>
      <c r="F611" s="10"/>
      <c r="G611" s="360"/>
      <c r="H611" s="360"/>
      <c r="I611" s="360"/>
      <c r="J611" s="360"/>
      <c r="K611" s="360"/>
      <c r="L611" s="558"/>
      <c r="M611" s="558"/>
      <c r="N611" s="558"/>
      <c r="O611" s="784"/>
      <c r="P611" s="785"/>
      <c r="Q611" s="785"/>
      <c r="R611" s="560"/>
      <c r="S611" s="560"/>
      <c r="T611" s="28"/>
      <c r="U611" s="28"/>
      <c r="V611" s="28"/>
      <c r="W611" s="558"/>
      <c r="X611" s="558"/>
      <c r="Y611" s="558"/>
      <c r="Z611" s="561"/>
      <c r="AA611" s="28"/>
      <c r="AB611" s="360"/>
      <c r="AC611" s="360"/>
      <c r="AD611" s="31"/>
      <c r="AE611" s="31"/>
      <c r="AF611" s="31"/>
      <c r="AG611" s="31"/>
      <c r="AH611" s="28"/>
      <c r="AI611" s="360"/>
      <c r="AJ611" s="28"/>
      <c r="AK611" s="28"/>
      <c r="AL611" s="28"/>
      <c r="AM611" s="28"/>
      <c r="AN611" s="28"/>
      <c r="AO611" s="28"/>
      <c r="AP611" s="28"/>
      <c r="AQ611" s="28"/>
      <c r="AR611" s="28"/>
      <c r="AS611" s="28"/>
      <c r="AT611" s="28"/>
      <c r="AU611" s="28"/>
      <c r="AV611" s="28"/>
      <c r="AW611" s="28"/>
      <c r="AX611" s="28"/>
      <c r="AY611" s="28"/>
      <c r="AZ611" s="28"/>
      <c r="BA611" s="28"/>
      <c r="BB611" s="28"/>
      <c r="BC611" s="28"/>
    </row>
    <row r="612" ht="11.25" customHeight="1">
      <c r="A612" s="557"/>
      <c r="B612" s="558"/>
      <c r="C612" s="558"/>
      <c r="D612" s="360"/>
      <c r="E612" s="31"/>
      <c r="F612" s="10"/>
      <c r="G612" s="360"/>
      <c r="H612" s="360"/>
      <c r="I612" s="360"/>
      <c r="J612" s="360"/>
      <c r="K612" s="360"/>
      <c r="L612" s="558"/>
      <c r="M612" s="558"/>
      <c r="N612" s="558"/>
      <c r="O612" s="784"/>
      <c r="P612" s="785"/>
      <c r="Q612" s="785"/>
      <c r="R612" s="560"/>
      <c r="S612" s="560"/>
      <c r="T612" s="28"/>
      <c r="U612" s="28"/>
      <c r="V612" s="28"/>
      <c r="W612" s="558"/>
      <c r="X612" s="558"/>
      <c r="Y612" s="558"/>
      <c r="Z612" s="561"/>
      <c r="AA612" s="28"/>
      <c r="AB612" s="360"/>
      <c r="AC612" s="360"/>
      <c r="AD612" s="31"/>
      <c r="AE612" s="31"/>
      <c r="AF612" s="31"/>
      <c r="AG612" s="31"/>
      <c r="AH612" s="28"/>
      <c r="AI612" s="360"/>
      <c r="AJ612" s="28"/>
      <c r="AK612" s="28"/>
      <c r="AL612" s="28"/>
      <c r="AM612" s="28"/>
      <c r="AN612" s="28"/>
      <c r="AO612" s="28"/>
      <c r="AP612" s="28"/>
      <c r="AQ612" s="28"/>
      <c r="AR612" s="28"/>
      <c r="AS612" s="28"/>
      <c r="AT612" s="28"/>
      <c r="AU612" s="28"/>
      <c r="AV612" s="28"/>
      <c r="AW612" s="28"/>
      <c r="AX612" s="28"/>
      <c r="AY612" s="28"/>
      <c r="AZ612" s="28"/>
      <c r="BA612" s="28"/>
      <c r="BB612" s="28"/>
      <c r="BC612" s="28"/>
    </row>
    <row r="613" ht="11.25" customHeight="1">
      <c r="A613" s="557"/>
      <c r="B613" s="558"/>
      <c r="C613" s="558"/>
      <c r="D613" s="360"/>
      <c r="E613" s="31"/>
      <c r="F613" s="10"/>
      <c r="G613" s="360"/>
      <c r="H613" s="360"/>
      <c r="I613" s="360"/>
      <c r="J613" s="360"/>
      <c r="K613" s="360"/>
      <c r="L613" s="558"/>
      <c r="M613" s="558"/>
      <c r="N613" s="558"/>
      <c r="O613" s="784"/>
      <c r="P613" s="785"/>
      <c r="Q613" s="785"/>
      <c r="R613" s="560"/>
      <c r="S613" s="560"/>
      <c r="T613" s="28"/>
      <c r="U613" s="28"/>
      <c r="V613" s="28"/>
      <c r="W613" s="558"/>
      <c r="X613" s="558"/>
      <c r="Y613" s="558"/>
      <c r="Z613" s="561"/>
      <c r="AA613" s="28"/>
      <c r="AB613" s="360"/>
      <c r="AC613" s="360"/>
      <c r="AD613" s="31"/>
      <c r="AE613" s="31"/>
      <c r="AF613" s="31"/>
      <c r="AG613" s="31"/>
      <c r="AH613" s="28"/>
      <c r="AI613" s="360"/>
      <c r="AJ613" s="28"/>
      <c r="AK613" s="28"/>
      <c r="AL613" s="28"/>
      <c r="AM613" s="28"/>
      <c r="AN613" s="28"/>
      <c r="AO613" s="28"/>
      <c r="AP613" s="28"/>
      <c r="AQ613" s="28"/>
      <c r="AR613" s="28"/>
      <c r="AS613" s="28"/>
      <c r="AT613" s="28"/>
      <c r="AU613" s="28"/>
      <c r="AV613" s="28"/>
      <c r="AW613" s="28"/>
      <c r="AX613" s="28"/>
      <c r="AY613" s="28"/>
      <c r="AZ613" s="28"/>
      <c r="BA613" s="28"/>
      <c r="BB613" s="28"/>
      <c r="BC613" s="28"/>
    </row>
    <row r="614" ht="11.25" customHeight="1">
      <c r="A614" s="557"/>
      <c r="B614" s="558"/>
      <c r="C614" s="558"/>
      <c r="D614" s="360"/>
      <c r="E614" s="31"/>
      <c r="F614" s="10"/>
      <c r="G614" s="360"/>
      <c r="H614" s="360"/>
      <c r="I614" s="360"/>
      <c r="J614" s="360"/>
      <c r="K614" s="360"/>
      <c r="L614" s="558"/>
      <c r="M614" s="558"/>
      <c r="N614" s="558"/>
      <c r="O614" s="784"/>
      <c r="P614" s="785"/>
      <c r="Q614" s="785"/>
      <c r="R614" s="560"/>
      <c r="S614" s="560"/>
      <c r="T614" s="28"/>
      <c r="U614" s="28"/>
      <c r="V614" s="28"/>
      <c r="W614" s="558"/>
      <c r="X614" s="558"/>
      <c r="Y614" s="558"/>
      <c r="Z614" s="561"/>
      <c r="AA614" s="28"/>
      <c r="AB614" s="360"/>
      <c r="AC614" s="360"/>
      <c r="AD614" s="31"/>
      <c r="AE614" s="31"/>
      <c r="AF614" s="31"/>
      <c r="AG614" s="31"/>
      <c r="AH614" s="28"/>
      <c r="AI614" s="360"/>
      <c r="AJ614" s="28"/>
      <c r="AK614" s="28"/>
      <c r="AL614" s="28"/>
      <c r="AM614" s="28"/>
      <c r="AN614" s="28"/>
      <c r="AO614" s="28"/>
      <c r="AP614" s="28"/>
      <c r="AQ614" s="28"/>
      <c r="AR614" s="28"/>
      <c r="AS614" s="28"/>
      <c r="AT614" s="28"/>
      <c r="AU614" s="28"/>
      <c r="AV614" s="28"/>
      <c r="AW614" s="28"/>
      <c r="AX614" s="28"/>
      <c r="AY614" s="28"/>
      <c r="AZ614" s="28"/>
      <c r="BA614" s="28"/>
      <c r="BB614" s="28"/>
      <c r="BC614" s="28"/>
    </row>
    <row r="615" ht="11.25" customHeight="1">
      <c r="A615" s="557"/>
      <c r="B615" s="558"/>
      <c r="C615" s="558"/>
      <c r="D615" s="360"/>
      <c r="E615" s="31"/>
      <c r="F615" s="10"/>
      <c r="G615" s="360"/>
      <c r="H615" s="360"/>
      <c r="I615" s="360"/>
      <c r="J615" s="360"/>
      <c r="K615" s="360"/>
      <c r="L615" s="558"/>
      <c r="M615" s="558"/>
      <c r="N615" s="558"/>
      <c r="O615" s="784"/>
      <c r="P615" s="785"/>
      <c r="Q615" s="785"/>
      <c r="R615" s="560"/>
      <c r="S615" s="560"/>
      <c r="T615" s="28"/>
      <c r="U615" s="28"/>
      <c r="V615" s="28"/>
      <c r="W615" s="558"/>
      <c r="X615" s="558"/>
      <c r="Y615" s="558"/>
      <c r="Z615" s="561"/>
      <c r="AA615" s="28"/>
      <c r="AB615" s="360"/>
      <c r="AC615" s="360"/>
      <c r="AD615" s="31"/>
      <c r="AE615" s="31"/>
      <c r="AF615" s="31"/>
      <c r="AG615" s="31"/>
      <c r="AH615" s="28"/>
      <c r="AI615" s="360"/>
      <c r="AJ615" s="28"/>
      <c r="AK615" s="28"/>
      <c r="AL615" s="28"/>
      <c r="AM615" s="28"/>
      <c r="AN615" s="28"/>
      <c r="AO615" s="28"/>
      <c r="AP615" s="28"/>
      <c r="AQ615" s="28"/>
      <c r="AR615" s="28"/>
      <c r="AS615" s="28"/>
      <c r="AT615" s="28"/>
      <c r="AU615" s="28"/>
      <c r="AV615" s="28"/>
      <c r="AW615" s="28"/>
      <c r="AX615" s="28"/>
      <c r="AY615" s="28"/>
      <c r="AZ615" s="28"/>
      <c r="BA615" s="28"/>
      <c r="BB615" s="28"/>
      <c r="BC615" s="28"/>
    </row>
    <row r="616" ht="11.25" customHeight="1">
      <c r="A616" s="557"/>
      <c r="B616" s="558"/>
      <c r="C616" s="558"/>
      <c r="D616" s="360"/>
      <c r="E616" s="31"/>
      <c r="F616" s="10"/>
      <c r="G616" s="360"/>
      <c r="H616" s="360"/>
      <c r="I616" s="360"/>
      <c r="J616" s="360"/>
      <c r="K616" s="360"/>
      <c r="L616" s="558"/>
      <c r="M616" s="558"/>
      <c r="N616" s="558"/>
      <c r="O616" s="784"/>
      <c r="P616" s="785"/>
      <c r="Q616" s="785"/>
      <c r="R616" s="560"/>
      <c r="S616" s="560"/>
      <c r="T616" s="28"/>
      <c r="U616" s="28"/>
      <c r="V616" s="28"/>
      <c r="W616" s="558"/>
      <c r="X616" s="558"/>
      <c r="Y616" s="558"/>
      <c r="Z616" s="561"/>
      <c r="AA616" s="28"/>
      <c r="AB616" s="360"/>
      <c r="AC616" s="360"/>
      <c r="AD616" s="31"/>
      <c r="AE616" s="31"/>
      <c r="AF616" s="31"/>
      <c r="AG616" s="31"/>
      <c r="AH616" s="28"/>
      <c r="AI616" s="360"/>
      <c r="AJ616" s="28"/>
      <c r="AK616" s="28"/>
      <c r="AL616" s="28"/>
      <c r="AM616" s="28"/>
      <c r="AN616" s="28"/>
      <c r="AO616" s="28"/>
      <c r="AP616" s="28"/>
      <c r="AQ616" s="28"/>
      <c r="AR616" s="28"/>
      <c r="AS616" s="28"/>
      <c r="AT616" s="28"/>
      <c r="AU616" s="28"/>
      <c r="AV616" s="28"/>
      <c r="AW616" s="28"/>
      <c r="AX616" s="28"/>
      <c r="AY616" s="28"/>
      <c r="AZ616" s="28"/>
      <c r="BA616" s="28"/>
      <c r="BB616" s="28"/>
      <c r="BC616" s="28"/>
    </row>
    <row r="617" ht="11.25" customHeight="1">
      <c r="A617" s="557"/>
      <c r="B617" s="558"/>
      <c r="C617" s="558"/>
      <c r="D617" s="360"/>
      <c r="E617" s="31"/>
      <c r="F617" s="10"/>
      <c r="G617" s="360"/>
      <c r="H617" s="360"/>
      <c r="I617" s="360"/>
      <c r="J617" s="360"/>
      <c r="K617" s="360"/>
      <c r="L617" s="558"/>
      <c r="M617" s="558"/>
      <c r="N617" s="558"/>
      <c r="O617" s="784"/>
      <c r="P617" s="785"/>
      <c r="Q617" s="785"/>
      <c r="R617" s="560"/>
      <c r="S617" s="560"/>
      <c r="T617" s="28"/>
      <c r="U617" s="28"/>
      <c r="V617" s="28"/>
      <c r="W617" s="558"/>
      <c r="X617" s="558"/>
      <c r="Y617" s="558"/>
      <c r="Z617" s="561"/>
      <c r="AA617" s="28"/>
      <c r="AB617" s="360"/>
      <c r="AC617" s="360"/>
      <c r="AD617" s="31"/>
      <c r="AE617" s="31"/>
      <c r="AF617" s="31"/>
      <c r="AG617" s="31"/>
      <c r="AH617" s="28"/>
      <c r="AI617" s="360"/>
      <c r="AJ617" s="28"/>
      <c r="AK617" s="28"/>
      <c r="AL617" s="28"/>
      <c r="AM617" s="28"/>
      <c r="AN617" s="28"/>
      <c r="AO617" s="28"/>
      <c r="AP617" s="28"/>
      <c r="AQ617" s="28"/>
      <c r="AR617" s="28"/>
      <c r="AS617" s="28"/>
      <c r="AT617" s="28"/>
      <c r="AU617" s="28"/>
      <c r="AV617" s="28"/>
      <c r="AW617" s="28"/>
      <c r="AX617" s="28"/>
      <c r="AY617" s="28"/>
      <c r="AZ617" s="28"/>
      <c r="BA617" s="28"/>
      <c r="BB617" s="28"/>
      <c r="BC617" s="28"/>
    </row>
    <row r="618" ht="11.25" customHeight="1">
      <c r="A618" s="557"/>
      <c r="B618" s="558"/>
      <c r="C618" s="558"/>
      <c r="D618" s="360"/>
      <c r="E618" s="31"/>
      <c r="F618" s="10"/>
      <c r="G618" s="360"/>
      <c r="H618" s="360"/>
      <c r="I618" s="360"/>
      <c r="J618" s="360"/>
      <c r="K618" s="360"/>
      <c r="L618" s="558"/>
      <c r="M618" s="558"/>
      <c r="N618" s="558"/>
      <c r="O618" s="784"/>
      <c r="P618" s="785"/>
      <c r="Q618" s="785"/>
      <c r="R618" s="560"/>
      <c r="S618" s="560"/>
      <c r="T618" s="28"/>
      <c r="U618" s="28"/>
      <c r="V618" s="28"/>
      <c r="W618" s="558"/>
      <c r="X618" s="558"/>
      <c r="Y618" s="558"/>
      <c r="Z618" s="561"/>
      <c r="AA618" s="28"/>
      <c r="AB618" s="360"/>
      <c r="AC618" s="360"/>
      <c r="AD618" s="31"/>
      <c r="AE618" s="31"/>
      <c r="AF618" s="31"/>
      <c r="AG618" s="31"/>
      <c r="AH618" s="28"/>
      <c r="AI618" s="360"/>
      <c r="AJ618" s="28"/>
      <c r="AK618" s="28"/>
      <c r="AL618" s="28"/>
      <c r="AM618" s="28"/>
      <c r="AN618" s="28"/>
      <c r="AO618" s="28"/>
      <c r="AP618" s="28"/>
      <c r="AQ618" s="28"/>
      <c r="AR618" s="28"/>
      <c r="AS618" s="28"/>
      <c r="AT618" s="28"/>
      <c r="AU618" s="28"/>
      <c r="AV618" s="28"/>
      <c r="AW618" s="28"/>
      <c r="AX618" s="28"/>
      <c r="AY618" s="28"/>
      <c r="AZ618" s="28"/>
      <c r="BA618" s="28"/>
      <c r="BB618" s="28"/>
      <c r="BC618" s="28"/>
    </row>
    <row r="619" ht="11.25" customHeight="1">
      <c r="A619" s="557"/>
      <c r="B619" s="558"/>
      <c r="C619" s="558"/>
      <c r="D619" s="360"/>
      <c r="E619" s="31"/>
      <c r="F619" s="10"/>
      <c r="G619" s="360"/>
      <c r="H619" s="360"/>
      <c r="I619" s="360"/>
      <c r="J619" s="360"/>
      <c r="K619" s="360"/>
      <c r="L619" s="558"/>
      <c r="M619" s="558"/>
      <c r="N619" s="558"/>
      <c r="O619" s="784"/>
      <c r="P619" s="785"/>
      <c r="Q619" s="785"/>
      <c r="R619" s="560"/>
      <c r="S619" s="560"/>
      <c r="T619" s="28"/>
      <c r="U619" s="28"/>
      <c r="V619" s="28"/>
      <c r="W619" s="558"/>
      <c r="X619" s="558"/>
      <c r="Y619" s="558"/>
      <c r="Z619" s="561"/>
      <c r="AA619" s="28"/>
      <c r="AB619" s="360"/>
      <c r="AC619" s="360"/>
      <c r="AD619" s="31"/>
      <c r="AE619" s="31"/>
      <c r="AF619" s="31"/>
      <c r="AG619" s="31"/>
      <c r="AH619" s="28"/>
      <c r="AI619" s="360"/>
      <c r="AJ619" s="28"/>
      <c r="AK619" s="28"/>
      <c r="AL619" s="28"/>
      <c r="AM619" s="28"/>
      <c r="AN619" s="28"/>
      <c r="AO619" s="28"/>
      <c r="AP619" s="28"/>
      <c r="AQ619" s="28"/>
      <c r="AR619" s="28"/>
      <c r="AS619" s="28"/>
      <c r="AT619" s="28"/>
      <c r="AU619" s="28"/>
      <c r="AV619" s="28"/>
      <c r="AW619" s="28"/>
      <c r="AX619" s="28"/>
      <c r="AY619" s="28"/>
      <c r="AZ619" s="28"/>
      <c r="BA619" s="28"/>
      <c r="BB619" s="28"/>
      <c r="BC619" s="28"/>
    </row>
    <row r="620" ht="11.25" customHeight="1">
      <c r="A620" s="557"/>
      <c r="B620" s="558"/>
      <c r="C620" s="558"/>
      <c r="D620" s="360"/>
      <c r="E620" s="31"/>
      <c r="F620" s="10"/>
      <c r="G620" s="360"/>
      <c r="H620" s="360"/>
      <c r="I620" s="360"/>
      <c r="J620" s="360"/>
      <c r="K620" s="360"/>
      <c r="L620" s="558"/>
      <c r="M620" s="558"/>
      <c r="N620" s="558"/>
      <c r="O620" s="784"/>
      <c r="P620" s="785"/>
      <c r="Q620" s="785"/>
      <c r="R620" s="560"/>
      <c r="S620" s="560"/>
      <c r="T620" s="28"/>
      <c r="U620" s="28"/>
      <c r="V620" s="28"/>
      <c r="W620" s="558"/>
      <c r="X620" s="558"/>
      <c r="Y620" s="558"/>
      <c r="Z620" s="561"/>
      <c r="AA620" s="28"/>
      <c r="AB620" s="360"/>
      <c r="AC620" s="360"/>
      <c r="AD620" s="31"/>
      <c r="AE620" s="31"/>
      <c r="AF620" s="31"/>
      <c r="AG620" s="31"/>
      <c r="AH620" s="28"/>
      <c r="AI620" s="360"/>
      <c r="AJ620" s="28"/>
      <c r="AK620" s="28"/>
      <c r="AL620" s="28"/>
      <c r="AM620" s="28"/>
      <c r="AN620" s="28"/>
      <c r="AO620" s="28"/>
      <c r="AP620" s="28"/>
      <c r="AQ620" s="28"/>
      <c r="AR620" s="28"/>
      <c r="AS620" s="28"/>
      <c r="AT620" s="28"/>
      <c r="AU620" s="28"/>
      <c r="AV620" s="28"/>
      <c r="AW620" s="28"/>
      <c r="AX620" s="28"/>
      <c r="AY620" s="28"/>
      <c r="AZ620" s="28"/>
      <c r="BA620" s="28"/>
      <c r="BB620" s="28"/>
      <c r="BC620" s="28"/>
    </row>
    <row r="621" ht="11.25" customHeight="1">
      <c r="A621" s="557"/>
      <c r="B621" s="558"/>
      <c r="C621" s="558"/>
      <c r="D621" s="360"/>
      <c r="E621" s="31"/>
      <c r="F621" s="10"/>
      <c r="G621" s="360"/>
      <c r="H621" s="360"/>
      <c r="I621" s="360"/>
      <c r="J621" s="360"/>
      <c r="K621" s="360"/>
      <c r="L621" s="558"/>
      <c r="M621" s="558"/>
      <c r="N621" s="558"/>
      <c r="O621" s="784"/>
      <c r="P621" s="785"/>
      <c r="Q621" s="785"/>
      <c r="R621" s="560"/>
      <c r="S621" s="560"/>
      <c r="T621" s="28"/>
      <c r="U621" s="28"/>
      <c r="V621" s="28"/>
      <c r="W621" s="558"/>
      <c r="X621" s="558"/>
      <c r="Y621" s="558"/>
      <c r="Z621" s="561"/>
      <c r="AA621" s="28"/>
      <c r="AB621" s="360"/>
      <c r="AC621" s="360"/>
      <c r="AD621" s="31"/>
      <c r="AE621" s="31"/>
      <c r="AF621" s="31"/>
      <c r="AG621" s="31"/>
      <c r="AH621" s="28"/>
      <c r="AI621" s="360"/>
      <c r="AJ621" s="28"/>
      <c r="AK621" s="28"/>
      <c r="AL621" s="28"/>
      <c r="AM621" s="28"/>
      <c r="AN621" s="28"/>
      <c r="AO621" s="28"/>
      <c r="AP621" s="28"/>
      <c r="AQ621" s="28"/>
      <c r="AR621" s="28"/>
      <c r="AS621" s="28"/>
      <c r="AT621" s="28"/>
      <c r="AU621" s="28"/>
      <c r="AV621" s="28"/>
      <c r="AW621" s="28"/>
      <c r="AX621" s="28"/>
      <c r="AY621" s="28"/>
      <c r="AZ621" s="28"/>
      <c r="BA621" s="28"/>
      <c r="BB621" s="28"/>
      <c r="BC621" s="28"/>
    </row>
    <row r="622" ht="11.25" customHeight="1">
      <c r="A622" s="557"/>
      <c r="B622" s="558"/>
      <c r="C622" s="558"/>
      <c r="D622" s="360"/>
      <c r="E622" s="31"/>
      <c r="F622" s="10"/>
      <c r="G622" s="360"/>
      <c r="H622" s="360"/>
      <c r="I622" s="360"/>
      <c r="J622" s="360"/>
      <c r="K622" s="360"/>
      <c r="L622" s="558"/>
      <c r="M622" s="558"/>
      <c r="N622" s="558"/>
      <c r="O622" s="784"/>
      <c r="P622" s="785"/>
      <c r="Q622" s="785"/>
      <c r="R622" s="560"/>
      <c r="S622" s="560"/>
      <c r="T622" s="28"/>
      <c r="U622" s="28"/>
      <c r="V622" s="28"/>
      <c r="W622" s="558"/>
      <c r="X622" s="558"/>
      <c r="Y622" s="558"/>
      <c r="Z622" s="561"/>
      <c r="AA622" s="28"/>
      <c r="AB622" s="360"/>
      <c r="AC622" s="360"/>
      <c r="AD622" s="31"/>
      <c r="AE622" s="31"/>
      <c r="AF622" s="31"/>
      <c r="AG622" s="31"/>
      <c r="AH622" s="28"/>
      <c r="AI622" s="360"/>
      <c r="AJ622" s="28"/>
      <c r="AK622" s="28"/>
      <c r="AL622" s="28"/>
      <c r="AM622" s="28"/>
      <c r="AN622" s="28"/>
      <c r="AO622" s="28"/>
      <c r="AP622" s="28"/>
      <c r="AQ622" s="28"/>
      <c r="AR622" s="28"/>
      <c r="AS622" s="28"/>
      <c r="AT622" s="28"/>
      <c r="AU622" s="28"/>
      <c r="AV622" s="28"/>
      <c r="AW622" s="28"/>
      <c r="AX622" s="28"/>
      <c r="AY622" s="28"/>
      <c r="AZ622" s="28"/>
      <c r="BA622" s="28"/>
      <c r="BB622" s="28"/>
      <c r="BC622" s="28"/>
    </row>
    <row r="623" ht="11.25" customHeight="1">
      <c r="A623" s="557"/>
      <c r="B623" s="558"/>
      <c r="C623" s="558"/>
      <c r="D623" s="360"/>
      <c r="E623" s="31"/>
      <c r="F623" s="10"/>
      <c r="G623" s="360"/>
      <c r="H623" s="360"/>
      <c r="I623" s="360"/>
      <c r="J623" s="360"/>
      <c r="K623" s="360"/>
      <c r="L623" s="558"/>
      <c r="M623" s="558"/>
      <c r="N623" s="558"/>
      <c r="O623" s="784"/>
      <c r="P623" s="785"/>
      <c r="Q623" s="785"/>
      <c r="R623" s="560"/>
      <c r="S623" s="560"/>
      <c r="T623" s="28"/>
      <c r="U623" s="28"/>
      <c r="V623" s="28"/>
      <c r="W623" s="558"/>
      <c r="X623" s="558"/>
      <c r="Y623" s="558"/>
      <c r="Z623" s="561"/>
      <c r="AA623" s="28"/>
      <c r="AB623" s="360"/>
      <c r="AC623" s="360"/>
      <c r="AD623" s="31"/>
      <c r="AE623" s="31"/>
      <c r="AF623" s="31"/>
      <c r="AG623" s="31"/>
      <c r="AH623" s="28"/>
      <c r="AI623" s="360"/>
      <c r="AJ623" s="28"/>
      <c r="AK623" s="28"/>
      <c r="AL623" s="28"/>
      <c r="AM623" s="28"/>
      <c r="AN623" s="28"/>
      <c r="AO623" s="28"/>
      <c r="AP623" s="28"/>
      <c r="AQ623" s="28"/>
      <c r="AR623" s="28"/>
      <c r="AS623" s="28"/>
      <c r="AT623" s="28"/>
      <c r="AU623" s="28"/>
      <c r="AV623" s="28"/>
      <c r="AW623" s="28"/>
      <c r="AX623" s="28"/>
      <c r="AY623" s="28"/>
      <c r="AZ623" s="28"/>
      <c r="BA623" s="28"/>
      <c r="BB623" s="28"/>
      <c r="BC623" s="28"/>
    </row>
    <row r="624" ht="11.25" customHeight="1">
      <c r="A624" s="557"/>
      <c r="B624" s="558"/>
      <c r="C624" s="558"/>
      <c r="D624" s="360"/>
      <c r="E624" s="31"/>
      <c r="F624" s="10"/>
      <c r="G624" s="360"/>
      <c r="H624" s="360"/>
      <c r="I624" s="360"/>
      <c r="J624" s="360"/>
      <c r="K624" s="360"/>
      <c r="L624" s="558"/>
      <c r="M624" s="558"/>
      <c r="N624" s="558"/>
      <c r="O624" s="784"/>
      <c r="P624" s="785"/>
      <c r="Q624" s="785"/>
      <c r="R624" s="560"/>
      <c r="S624" s="560"/>
      <c r="T624" s="28"/>
      <c r="U624" s="28"/>
      <c r="V624" s="28"/>
      <c r="W624" s="558"/>
      <c r="X624" s="558"/>
      <c r="Y624" s="558"/>
      <c r="Z624" s="561"/>
      <c r="AA624" s="28"/>
      <c r="AB624" s="360"/>
      <c r="AC624" s="360"/>
      <c r="AD624" s="31"/>
      <c r="AE624" s="31"/>
      <c r="AF624" s="31"/>
      <c r="AG624" s="31"/>
      <c r="AH624" s="28"/>
      <c r="AI624" s="360"/>
      <c r="AJ624" s="28"/>
      <c r="AK624" s="28"/>
      <c r="AL624" s="28"/>
      <c r="AM624" s="28"/>
      <c r="AN624" s="28"/>
      <c r="AO624" s="28"/>
      <c r="AP624" s="28"/>
      <c r="AQ624" s="28"/>
      <c r="AR624" s="28"/>
      <c r="AS624" s="28"/>
      <c r="AT624" s="28"/>
      <c r="AU624" s="28"/>
      <c r="AV624" s="28"/>
      <c r="AW624" s="28"/>
      <c r="AX624" s="28"/>
      <c r="AY624" s="28"/>
      <c r="AZ624" s="28"/>
      <c r="BA624" s="28"/>
      <c r="BB624" s="28"/>
      <c r="BC624" s="28"/>
    </row>
    <row r="625" ht="11.25" customHeight="1">
      <c r="A625" s="557"/>
      <c r="B625" s="558"/>
      <c r="C625" s="558"/>
      <c r="D625" s="360"/>
      <c r="E625" s="31"/>
      <c r="F625" s="10"/>
      <c r="G625" s="360"/>
      <c r="H625" s="360"/>
      <c r="I625" s="360"/>
      <c r="J625" s="360"/>
      <c r="K625" s="360"/>
      <c r="L625" s="558"/>
      <c r="M625" s="558"/>
      <c r="N625" s="558"/>
      <c r="O625" s="784"/>
      <c r="P625" s="785"/>
      <c r="Q625" s="785"/>
      <c r="R625" s="560"/>
      <c r="S625" s="560"/>
      <c r="T625" s="28"/>
      <c r="U625" s="28"/>
      <c r="V625" s="28"/>
      <c r="W625" s="558"/>
      <c r="X625" s="558"/>
      <c r="Y625" s="558"/>
      <c r="Z625" s="561"/>
      <c r="AA625" s="28"/>
      <c r="AB625" s="360"/>
      <c r="AC625" s="360"/>
      <c r="AD625" s="31"/>
      <c r="AE625" s="31"/>
      <c r="AF625" s="31"/>
      <c r="AG625" s="31"/>
      <c r="AH625" s="28"/>
      <c r="AI625" s="360"/>
      <c r="AJ625" s="28"/>
      <c r="AK625" s="28"/>
      <c r="AL625" s="28"/>
      <c r="AM625" s="28"/>
      <c r="AN625" s="28"/>
      <c r="AO625" s="28"/>
      <c r="AP625" s="28"/>
      <c r="AQ625" s="28"/>
      <c r="AR625" s="28"/>
      <c r="AS625" s="28"/>
      <c r="AT625" s="28"/>
      <c r="AU625" s="28"/>
      <c r="AV625" s="28"/>
      <c r="AW625" s="28"/>
      <c r="AX625" s="28"/>
      <c r="AY625" s="28"/>
      <c r="AZ625" s="28"/>
      <c r="BA625" s="28"/>
      <c r="BB625" s="28"/>
      <c r="BC625" s="28"/>
    </row>
    <row r="626" ht="11.25" customHeight="1">
      <c r="A626" s="557"/>
      <c r="B626" s="558"/>
      <c r="C626" s="558"/>
      <c r="D626" s="360"/>
      <c r="E626" s="31"/>
      <c r="F626" s="10"/>
      <c r="G626" s="360"/>
      <c r="H626" s="360"/>
      <c r="I626" s="360"/>
      <c r="J626" s="360"/>
      <c r="K626" s="360"/>
      <c r="L626" s="558"/>
      <c r="M626" s="558"/>
      <c r="N626" s="558"/>
      <c r="O626" s="784"/>
      <c r="P626" s="785"/>
      <c r="Q626" s="785"/>
      <c r="R626" s="560"/>
      <c r="S626" s="560"/>
      <c r="T626" s="28"/>
      <c r="U626" s="28"/>
      <c r="V626" s="28"/>
      <c r="W626" s="558"/>
      <c r="X626" s="558"/>
      <c r="Y626" s="558"/>
      <c r="Z626" s="561"/>
      <c r="AA626" s="28"/>
      <c r="AB626" s="360"/>
      <c r="AC626" s="360"/>
      <c r="AD626" s="31"/>
      <c r="AE626" s="31"/>
      <c r="AF626" s="31"/>
      <c r="AG626" s="31"/>
      <c r="AH626" s="28"/>
      <c r="AI626" s="360"/>
      <c r="AJ626" s="28"/>
      <c r="AK626" s="28"/>
      <c r="AL626" s="28"/>
      <c r="AM626" s="28"/>
      <c r="AN626" s="28"/>
      <c r="AO626" s="28"/>
      <c r="AP626" s="28"/>
      <c r="AQ626" s="28"/>
      <c r="AR626" s="28"/>
      <c r="AS626" s="28"/>
      <c r="AT626" s="28"/>
      <c r="AU626" s="28"/>
      <c r="AV626" s="28"/>
      <c r="AW626" s="28"/>
      <c r="AX626" s="28"/>
      <c r="AY626" s="28"/>
      <c r="AZ626" s="28"/>
      <c r="BA626" s="28"/>
      <c r="BB626" s="28"/>
      <c r="BC626" s="28"/>
    </row>
    <row r="627" ht="11.25" customHeight="1">
      <c r="A627" s="557"/>
      <c r="B627" s="558"/>
      <c r="C627" s="558"/>
      <c r="D627" s="360"/>
      <c r="E627" s="31"/>
      <c r="F627" s="10"/>
      <c r="G627" s="360"/>
      <c r="H627" s="360"/>
      <c r="I627" s="360"/>
      <c r="J627" s="360"/>
      <c r="K627" s="360"/>
      <c r="L627" s="558"/>
      <c r="M627" s="558"/>
      <c r="N627" s="558"/>
      <c r="O627" s="784"/>
      <c r="P627" s="785"/>
      <c r="Q627" s="785"/>
      <c r="R627" s="560"/>
      <c r="S627" s="560"/>
      <c r="T627" s="28"/>
      <c r="U627" s="28"/>
      <c r="V627" s="28"/>
      <c r="W627" s="558"/>
      <c r="X627" s="558"/>
      <c r="Y627" s="558"/>
      <c r="Z627" s="561"/>
      <c r="AA627" s="28"/>
      <c r="AB627" s="360"/>
      <c r="AC627" s="360"/>
      <c r="AD627" s="31"/>
      <c r="AE627" s="31"/>
      <c r="AF627" s="31"/>
      <c r="AG627" s="31"/>
      <c r="AH627" s="28"/>
      <c r="AI627" s="360"/>
      <c r="AJ627" s="28"/>
      <c r="AK627" s="28"/>
      <c r="AL627" s="28"/>
      <c r="AM627" s="28"/>
      <c r="AN627" s="28"/>
      <c r="AO627" s="28"/>
      <c r="AP627" s="28"/>
      <c r="AQ627" s="28"/>
      <c r="AR627" s="28"/>
      <c r="AS627" s="28"/>
      <c r="AT627" s="28"/>
      <c r="AU627" s="28"/>
      <c r="AV627" s="28"/>
      <c r="AW627" s="28"/>
      <c r="AX627" s="28"/>
      <c r="AY627" s="28"/>
      <c r="AZ627" s="28"/>
      <c r="BA627" s="28"/>
      <c r="BB627" s="28"/>
      <c r="BC627" s="28"/>
    </row>
    <row r="628" ht="11.25" customHeight="1">
      <c r="A628" s="557"/>
      <c r="B628" s="558"/>
      <c r="C628" s="558"/>
      <c r="D628" s="360"/>
      <c r="E628" s="31"/>
      <c r="F628" s="10"/>
      <c r="G628" s="360"/>
      <c r="H628" s="360"/>
      <c r="I628" s="360"/>
      <c r="J628" s="360"/>
      <c r="K628" s="360"/>
      <c r="L628" s="558"/>
      <c r="M628" s="558"/>
      <c r="N628" s="558"/>
      <c r="O628" s="784"/>
      <c r="P628" s="785"/>
      <c r="Q628" s="785"/>
      <c r="R628" s="560"/>
      <c r="S628" s="560"/>
      <c r="T628" s="28"/>
      <c r="U628" s="28"/>
      <c r="V628" s="28"/>
      <c r="W628" s="558"/>
      <c r="X628" s="558"/>
      <c r="Y628" s="558"/>
      <c r="Z628" s="561"/>
      <c r="AA628" s="28"/>
      <c r="AB628" s="360"/>
      <c r="AC628" s="360"/>
      <c r="AD628" s="31"/>
      <c r="AE628" s="31"/>
      <c r="AF628" s="31"/>
      <c r="AG628" s="31"/>
      <c r="AH628" s="28"/>
      <c r="AI628" s="360"/>
      <c r="AJ628" s="28"/>
      <c r="AK628" s="28"/>
      <c r="AL628" s="28"/>
      <c r="AM628" s="28"/>
      <c r="AN628" s="28"/>
      <c r="AO628" s="28"/>
      <c r="AP628" s="28"/>
      <c r="AQ628" s="28"/>
      <c r="AR628" s="28"/>
      <c r="AS628" s="28"/>
      <c r="AT628" s="28"/>
      <c r="AU628" s="28"/>
      <c r="AV628" s="28"/>
      <c r="AW628" s="28"/>
      <c r="AX628" s="28"/>
      <c r="AY628" s="28"/>
      <c r="AZ628" s="28"/>
      <c r="BA628" s="28"/>
      <c r="BB628" s="28"/>
      <c r="BC628" s="28"/>
    </row>
    <row r="629" ht="11.25" customHeight="1">
      <c r="A629" s="557"/>
      <c r="B629" s="558"/>
      <c r="C629" s="558"/>
      <c r="D629" s="360"/>
      <c r="E629" s="31"/>
      <c r="F629" s="10"/>
      <c r="G629" s="360"/>
      <c r="H629" s="360"/>
      <c r="I629" s="360"/>
      <c r="J629" s="360"/>
      <c r="K629" s="360"/>
      <c r="L629" s="558"/>
      <c r="M629" s="558"/>
      <c r="N629" s="558"/>
      <c r="O629" s="784"/>
      <c r="P629" s="785"/>
      <c r="Q629" s="785"/>
      <c r="R629" s="560"/>
      <c r="S629" s="560"/>
      <c r="T629" s="28"/>
      <c r="U629" s="28"/>
      <c r="V629" s="28"/>
      <c r="W629" s="558"/>
      <c r="X629" s="558"/>
      <c r="Y629" s="558"/>
      <c r="Z629" s="561"/>
      <c r="AA629" s="28"/>
      <c r="AB629" s="360"/>
      <c r="AC629" s="360"/>
      <c r="AD629" s="31"/>
      <c r="AE629" s="31"/>
      <c r="AF629" s="31"/>
      <c r="AG629" s="31"/>
      <c r="AH629" s="28"/>
      <c r="AI629" s="360"/>
      <c r="AJ629" s="28"/>
      <c r="AK629" s="28"/>
      <c r="AL629" s="28"/>
      <c r="AM629" s="28"/>
      <c r="AN629" s="28"/>
      <c r="AO629" s="28"/>
      <c r="AP629" s="28"/>
      <c r="AQ629" s="28"/>
      <c r="AR629" s="28"/>
      <c r="AS629" s="28"/>
      <c r="AT629" s="28"/>
      <c r="AU629" s="28"/>
      <c r="AV629" s="28"/>
      <c r="AW629" s="28"/>
      <c r="AX629" s="28"/>
      <c r="AY629" s="28"/>
      <c r="AZ629" s="28"/>
      <c r="BA629" s="28"/>
      <c r="BB629" s="28"/>
      <c r="BC629" s="28"/>
    </row>
    <row r="630" ht="11.25" customHeight="1">
      <c r="A630" s="557"/>
      <c r="B630" s="558"/>
      <c r="C630" s="558"/>
      <c r="D630" s="360"/>
      <c r="E630" s="31"/>
      <c r="F630" s="10"/>
      <c r="G630" s="360"/>
      <c r="H630" s="360"/>
      <c r="I630" s="360"/>
      <c r="J630" s="360"/>
      <c r="K630" s="360"/>
      <c r="L630" s="558"/>
      <c r="M630" s="558"/>
      <c r="N630" s="558"/>
      <c r="O630" s="784"/>
      <c r="P630" s="785"/>
      <c r="Q630" s="785"/>
      <c r="R630" s="560"/>
      <c r="S630" s="560"/>
      <c r="T630" s="28"/>
      <c r="U630" s="28"/>
      <c r="V630" s="28"/>
      <c r="W630" s="558"/>
      <c r="X630" s="558"/>
      <c r="Y630" s="558"/>
      <c r="Z630" s="561"/>
      <c r="AA630" s="28"/>
      <c r="AB630" s="360"/>
      <c r="AC630" s="360"/>
      <c r="AD630" s="31"/>
      <c r="AE630" s="31"/>
      <c r="AF630" s="31"/>
      <c r="AG630" s="31"/>
      <c r="AH630" s="28"/>
      <c r="AI630" s="360"/>
      <c r="AJ630" s="28"/>
      <c r="AK630" s="28"/>
      <c r="AL630" s="28"/>
      <c r="AM630" s="28"/>
      <c r="AN630" s="28"/>
      <c r="AO630" s="28"/>
      <c r="AP630" s="28"/>
      <c r="AQ630" s="28"/>
      <c r="AR630" s="28"/>
      <c r="AS630" s="28"/>
      <c r="AT630" s="28"/>
      <c r="AU630" s="28"/>
      <c r="AV630" s="28"/>
      <c r="AW630" s="28"/>
      <c r="AX630" s="28"/>
      <c r="AY630" s="28"/>
      <c r="AZ630" s="28"/>
      <c r="BA630" s="28"/>
      <c r="BB630" s="28"/>
      <c r="BC630" s="28"/>
    </row>
    <row r="631" ht="11.25" customHeight="1">
      <c r="A631" s="557"/>
      <c r="B631" s="558"/>
      <c r="C631" s="558"/>
      <c r="D631" s="360"/>
      <c r="E631" s="31"/>
      <c r="F631" s="10"/>
      <c r="G631" s="360"/>
      <c r="H631" s="360"/>
      <c r="I631" s="360"/>
      <c r="J631" s="360"/>
      <c r="K631" s="360"/>
      <c r="L631" s="558"/>
      <c r="M631" s="558"/>
      <c r="N631" s="558"/>
      <c r="O631" s="784"/>
      <c r="P631" s="785"/>
      <c r="Q631" s="785"/>
      <c r="R631" s="560"/>
      <c r="S631" s="560"/>
      <c r="T631" s="28"/>
      <c r="U631" s="28"/>
      <c r="V631" s="28"/>
      <c r="W631" s="558"/>
      <c r="X631" s="558"/>
      <c r="Y631" s="558"/>
      <c r="Z631" s="561"/>
      <c r="AA631" s="28"/>
      <c r="AB631" s="360"/>
      <c r="AC631" s="360"/>
      <c r="AD631" s="31"/>
      <c r="AE631" s="31"/>
      <c r="AF631" s="31"/>
      <c r="AG631" s="31"/>
      <c r="AH631" s="28"/>
      <c r="AI631" s="360"/>
      <c r="AJ631" s="28"/>
      <c r="AK631" s="28"/>
      <c r="AL631" s="28"/>
      <c r="AM631" s="28"/>
      <c r="AN631" s="28"/>
      <c r="AO631" s="28"/>
      <c r="AP631" s="28"/>
      <c r="AQ631" s="28"/>
      <c r="AR631" s="28"/>
      <c r="AS631" s="28"/>
      <c r="AT631" s="28"/>
      <c r="AU631" s="28"/>
      <c r="AV631" s="28"/>
      <c r="AW631" s="28"/>
      <c r="AX631" s="28"/>
      <c r="AY631" s="28"/>
      <c r="AZ631" s="28"/>
      <c r="BA631" s="28"/>
      <c r="BB631" s="28"/>
      <c r="BC631" s="28"/>
    </row>
    <row r="632" ht="11.25" customHeight="1">
      <c r="A632" s="557"/>
      <c r="B632" s="558"/>
      <c r="C632" s="558"/>
      <c r="D632" s="360"/>
      <c r="E632" s="31"/>
      <c r="F632" s="10"/>
      <c r="G632" s="360"/>
      <c r="H632" s="360"/>
      <c r="I632" s="360"/>
      <c r="J632" s="360"/>
      <c r="K632" s="360"/>
      <c r="L632" s="558"/>
      <c r="M632" s="558"/>
      <c r="N632" s="558"/>
      <c r="O632" s="784"/>
      <c r="P632" s="785"/>
      <c r="Q632" s="785"/>
      <c r="R632" s="560"/>
      <c r="S632" s="560"/>
      <c r="T632" s="28"/>
      <c r="U632" s="28"/>
      <c r="V632" s="28"/>
      <c r="W632" s="558"/>
      <c r="X632" s="558"/>
      <c r="Y632" s="558"/>
      <c r="Z632" s="561"/>
      <c r="AA632" s="28"/>
      <c r="AB632" s="360"/>
      <c r="AC632" s="360"/>
      <c r="AD632" s="31"/>
      <c r="AE632" s="31"/>
      <c r="AF632" s="31"/>
      <c r="AG632" s="31"/>
      <c r="AH632" s="28"/>
      <c r="AI632" s="360"/>
      <c r="AJ632" s="28"/>
      <c r="AK632" s="28"/>
      <c r="AL632" s="28"/>
      <c r="AM632" s="28"/>
      <c r="AN632" s="28"/>
      <c r="AO632" s="28"/>
      <c r="AP632" s="28"/>
      <c r="AQ632" s="28"/>
      <c r="AR632" s="28"/>
      <c r="AS632" s="28"/>
      <c r="AT632" s="28"/>
      <c r="AU632" s="28"/>
      <c r="AV632" s="28"/>
      <c r="AW632" s="28"/>
      <c r="AX632" s="28"/>
      <c r="AY632" s="28"/>
      <c r="AZ632" s="28"/>
      <c r="BA632" s="28"/>
      <c r="BB632" s="28"/>
      <c r="BC632" s="28"/>
    </row>
    <row r="633" ht="11.25" customHeight="1">
      <c r="A633" s="557"/>
      <c r="B633" s="558"/>
      <c r="C633" s="558"/>
      <c r="D633" s="360"/>
      <c r="E633" s="31"/>
      <c r="F633" s="10"/>
      <c r="G633" s="360"/>
      <c r="H633" s="360"/>
      <c r="I633" s="360"/>
      <c r="J633" s="360"/>
      <c r="K633" s="360"/>
      <c r="L633" s="558"/>
      <c r="M633" s="558"/>
      <c r="N633" s="558"/>
      <c r="O633" s="784"/>
      <c r="P633" s="785"/>
      <c r="Q633" s="785"/>
      <c r="R633" s="560"/>
      <c r="S633" s="560"/>
      <c r="T633" s="28"/>
      <c r="U633" s="28"/>
      <c r="V633" s="28"/>
      <c r="W633" s="558"/>
      <c r="X633" s="558"/>
      <c r="Y633" s="558"/>
      <c r="Z633" s="561"/>
      <c r="AA633" s="28"/>
      <c r="AB633" s="360"/>
      <c r="AC633" s="360"/>
      <c r="AD633" s="31"/>
      <c r="AE633" s="31"/>
      <c r="AF633" s="31"/>
      <c r="AG633" s="31"/>
      <c r="AH633" s="28"/>
      <c r="AI633" s="360"/>
      <c r="AJ633" s="28"/>
      <c r="AK633" s="28"/>
      <c r="AL633" s="28"/>
      <c r="AM633" s="28"/>
      <c r="AN633" s="28"/>
      <c r="AO633" s="28"/>
      <c r="AP633" s="28"/>
      <c r="AQ633" s="28"/>
      <c r="AR633" s="28"/>
      <c r="AS633" s="28"/>
      <c r="AT633" s="28"/>
      <c r="AU633" s="28"/>
      <c r="AV633" s="28"/>
      <c r="AW633" s="28"/>
      <c r="AX633" s="28"/>
      <c r="AY633" s="28"/>
      <c r="AZ633" s="28"/>
      <c r="BA633" s="28"/>
      <c r="BB633" s="28"/>
      <c r="BC633" s="28"/>
    </row>
    <row r="634" ht="11.25" customHeight="1">
      <c r="A634" s="557"/>
      <c r="B634" s="558"/>
      <c r="C634" s="558"/>
      <c r="D634" s="360"/>
      <c r="E634" s="31"/>
      <c r="F634" s="10"/>
      <c r="G634" s="360"/>
      <c r="H634" s="360"/>
      <c r="I634" s="360"/>
      <c r="J634" s="360"/>
      <c r="K634" s="360"/>
      <c r="L634" s="558"/>
      <c r="M634" s="558"/>
      <c r="N634" s="558"/>
      <c r="O634" s="784"/>
      <c r="P634" s="785"/>
      <c r="Q634" s="785"/>
      <c r="R634" s="560"/>
      <c r="S634" s="560"/>
      <c r="T634" s="28"/>
      <c r="U634" s="28"/>
      <c r="V634" s="28"/>
      <c r="W634" s="558"/>
      <c r="X634" s="558"/>
      <c r="Y634" s="558"/>
      <c r="Z634" s="561"/>
      <c r="AA634" s="28"/>
      <c r="AB634" s="360"/>
      <c r="AC634" s="360"/>
      <c r="AD634" s="31"/>
      <c r="AE634" s="31"/>
      <c r="AF634" s="31"/>
      <c r="AG634" s="31"/>
      <c r="AH634" s="28"/>
      <c r="AI634" s="360"/>
      <c r="AJ634" s="28"/>
      <c r="AK634" s="28"/>
      <c r="AL634" s="28"/>
      <c r="AM634" s="28"/>
      <c r="AN634" s="28"/>
      <c r="AO634" s="28"/>
      <c r="AP634" s="28"/>
      <c r="AQ634" s="28"/>
      <c r="AR634" s="28"/>
      <c r="AS634" s="28"/>
      <c r="AT634" s="28"/>
      <c r="AU634" s="28"/>
      <c r="AV634" s="28"/>
      <c r="AW634" s="28"/>
      <c r="AX634" s="28"/>
      <c r="AY634" s="28"/>
      <c r="AZ634" s="28"/>
      <c r="BA634" s="28"/>
      <c r="BB634" s="28"/>
      <c r="BC634" s="28"/>
    </row>
    <row r="635" ht="11.25" customHeight="1">
      <c r="A635" s="557"/>
      <c r="B635" s="558"/>
      <c r="C635" s="558"/>
      <c r="D635" s="360"/>
      <c r="E635" s="31"/>
      <c r="F635" s="10"/>
      <c r="G635" s="360"/>
      <c r="H635" s="360"/>
      <c r="I635" s="360"/>
      <c r="J635" s="360"/>
      <c r="K635" s="360"/>
      <c r="L635" s="558"/>
      <c r="M635" s="558"/>
      <c r="N635" s="558"/>
      <c r="O635" s="784"/>
      <c r="P635" s="785"/>
      <c r="Q635" s="785"/>
      <c r="R635" s="560"/>
      <c r="S635" s="560"/>
      <c r="T635" s="28"/>
      <c r="U635" s="28"/>
      <c r="V635" s="28"/>
      <c r="W635" s="558"/>
      <c r="X635" s="558"/>
      <c r="Y635" s="558"/>
      <c r="Z635" s="561"/>
      <c r="AA635" s="28"/>
      <c r="AB635" s="360"/>
      <c r="AC635" s="360"/>
      <c r="AD635" s="31"/>
      <c r="AE635" s="31"/>
      <c r="AF635" s="31"/>
      <c r="AG635" s="31"/>
      <c r="AH635" s="28"/>
      <c r="AI635" s="360"/>
      <c r="AJ635" s="28"/>
      <c r="AK635" s="28"/>
      <c r="AL635" s="28"/>
      <c r="AM635" s="28"/>
      <c r="AN635" s="28"/>
      <c r="AO635" s="28"/>
      <c r="AP635" s="28"/>
      <c r="AQ635" s="28"/>
      <c r="AR635" s="28"/>
      <c r="AS635" s="28"/>
      <c r="AT635" s="28"/>
      <c r="AU635" s="28"/>
      <c r="AV635" s="28"/>
      <c r="AW635" s="28"/>
      <c r="AX635" s="28"/>
      <c r="AY635" s="28"/>
      <c r="AZ635" s="28"/>
      <c r="BA635" s="28"/>
      <c r="BB635" s="28"/>
      <c r="BC635" s="28"/>
    </row>
    <row r="636" ht="11.25" customHeight="1">
      <c r="A636" s="557"/>
      <c r="B636" s="558"/>
      <c r="C636" s="558"/>
      <c r="D636" s="360"/>
      <c r="E636" s="31"/>
      <c r="F636" s="10"/>
      <c r="G636" s="360"/>
      <c r="H636" s="360"/>
      <c r="I636" s="360"/>
      <c r="J636" s="360"/>
      <c r="K636" s="360"/>
      <c r="L636" s="558"/>
      <c r="M636" s="558"/>
      <c r="N636" s="558"/>
      <c r="O636" s="784"/>
      <c r="P636" s="785"/>
      <c r="Q636" s="785"/>
      <c r="R636" s="560"/>
      <c r="S636" s="560"/>
      <c r="T636" s="28"/>
      <c r="U636" s="28"/>
      <c r="V636" s="28"/>
      <c r="W636" s="558"/>
      <c r="X636" s="558"/>
      <c r="Y636" s="558"/>
      <c r="Z636" s="561"/>
      <c r="AA636" s="28"/>
      <c r="AB636" s="360"/>
      <c r="AC636" s="360"/>
      <c r="AD636" s="31"/>
      <c r="AE636" s="31"/>
      <c r="AF636" s="31"/>
      <c r="AG636" s="31"/>
      <c r="AH636" s="28"/>
      <c r="AI636" s="360"/>
      <c r="AJ636" s="28"/>
      <c r="AK636" s="28"/>
      <c r="AL636" s="28"/>
      <c r="AM636" s="28"/>
      <c r="AN636" s="28"/>
      <c r="AO636" s="28"/>
      <c r="AP636" s="28"/>
      <c r="AQ636" s="28"/>
      <c r="AR636" s="28"/>
      <c r="AS636" s="28"/>
      <c r="AT636" s="28"/>
      <c r="AU636" s="28"/>
      <c r="AV636" s="28"/>
      <c r="AW636" s="28"/>
      <c r="AX636" s="28"/>
      <c r="AY636" s="28"/>
      <c r="AZ636" s="28"/>
      <c r="BA636" s="28"/>
      <c r="BB636" s="28"/>
      <c r="BC636" s="28"/>
    </row>
    <row r="637" ht="11.25" customHeight="1">
      <c r="A637" s="557"/>
      <c r="B637" s="558"/>
      <c r="C637" s="558"/>
      <c r="D637" s="360"/>
      <c r="E637" s="31"/>
      <c r="F637" s="10"/>
      <c r="G637" s="360"/>
      <c r="H637" s="360"/>
      <c r="I637" s="360"/>
      <c r="J637" s="360"/>
      <c r="K637" s="360"/>
      <c r="L637" s="558"/>
      <c r="M637" s="558"/>
      <c r="N637" s="558"/>
      <c r="O637" s="784"/>
      <c r="P637" s="785"/>
      <c r="Q637" s="785"/>
      <c r="R637" s="560"/>
      <c r="S637" s="560"/>
      <c r="T637" s="28"/>
      <c r="U637" s="28"/>
      <c r="V637" s="28"/>
      <c r="W637" s="558"/>
      <c r="X637" s="558"/>
      <c r="Y637" s="558"/>
      <c r="Z637" s="561"/>
      <c r="AA637" s="28"/>
      <c r="AB637" s="360"/>
      <c r="AC637" s="360"/>
      <c r="AD637" s="31"/>
      <c r="AE637" s="31"/>
      <c r="AF637" s="31"/>
      <c r="AG637" s="31"/>
      <c r="AH637" s="28"/>
      <c r="AI637" s="360"/>
      <c r="AJ637" s="28"/>
      <c r="AK637" s="28"/>
      <c r="AL637" s="28"/>
      <c r="AM637" s="28"/>
      <c r="AN637" s="28"/>
      <c r="AO637" s="28"/>
      <c r="AP637" s="28"/>
      <c r="AQ637" s="28"/>
      <c r="AR637" s="28"/>
      <c r="AS637" s="28"/>
      <c r="AT637" s="28"/>
      <c r="AU637" s="28"/>
      <c r="AV637" s="28"/>
      <c r="AW637" s="28"/>
      <c r="AX637" s="28"/>
      <c r="AY637" s="28"/>
      <c r="AZ637" s="28"/>
      <c r="BA637" s="28"/>
      <c r="BB637" s="28"/>
      <c r="BC637" s="28"/>
    </row>
    <row r="638" ht="11.25" customHeight="1">
      <c r="A638" s="557"/>
      <c r="B638" s="558"/>
      <c r="C638" s="558"/>
      <c r="D638" s="360"/>
      <c r="E638" s="31"/>
      <c r="F638" s="10"/>
      <c r="G638" s="360"/>
      <c r="H638" s="360"/>
      <c r="I638" s="360"/>
      <c r="J638" s="360"/>
      <c r="K638" s="360"/>
      <c r="L638" s="558"/>
      <c r="M638" s="558"/>
      <c r="N638" s="558"/>
      <c r="O638" s="784"/>
      <c r="P638" s="785"/>
      <c r="Q638" s="785"/>
      <c r="R638" s="560"/>
      <c r="S638" s="560"/>
      <c r="T638" s="28"/>
      <c r="U638" s="28"/>
      <c r="V638" s="28"/>
      <c r="W638" s="558"/>
      <c r="X638" s="558"/>
      <c r="Y638" s="558"/>
      <c r="Z638" s="561"/>
      <c r="AA638" s="28"/>
      <c r="AB638" s="360"/>
      <c r="AC638" s="360"/>
      <c r="AD638" s="31"/>
      <c r="AE638" s="31"/>
      <c r="AF638" s="31"/>
      <c r="AG638" s="31"/>
      <c r="AH638" s="28"/>
      <c r="AI638" s="360"/>
      <c r="AJ638" s="28"/>
      <c r="AK638" s="28"/>
      <c r="AL638" s="28"/>
      <c r="AM638" s="28"/>
      <c r="AN638" s="28"/>
      <c r="AO638" s="28"/>
      <c r="AP638" s="28"/>
      <c r="AQ638" s="28"/>
      <c r="AR638" s="28"/>
      <c r="AS638" s="28"/>
      <c r="AT638" s="28"/>
      <c r="AU638" s="28"/>
      <c r="AV638" s="28"/>
      <c r="AW638" s="28"/>
      <c r="AX638" s="28"/>
      <c r="AY638" s="28"/>
      <c r="AZ638" s="28"/>
      <c r="BA638" s="28"/>
      <c r="BB638" s="28"/>
      <c r="BC638" s="28"/>
    </row>
    <row r="639" ht="11.25" customHeight="1">
      <c r="A639" s="557"/>
      <c r="B639" s="558"/>
      <c r="C639" s="558"/>
      <c r="D639" s="360"/>
      <c r="E639" s="31"/>
      <c r="F639" s="10"/>
      <c r="G639" s="360"/>
      <c r="H639" s="360"/>
      <c r="I639" s="360"/>
      <c r="J639" s="360"/>
      <c r="K639" s="360"/>
      <c r="L639" s="558"/>
      <c r="M639" s="558"/>
      <c r="N639" s="558"/>
      <c r="O639" s="784"/>
      <c r="P639" s="785"/>
      <c r="Q639" s="785"/>
      <c r="R639" s="560"/>
      <c r="S639" s="560"/>
      <c r="T639" s="28"/>
      <c r="U639" s="28"/>
      <c r="V639" s="28"/>
      <c r="W639" s="558"/>
      <c r="X639" s="558"/>
      <c r="Y639" s="558"/>
      <c r="Z639" s="561"/>
      <c r="AA639" s="28"/>
      <c r="AB639" s="360"/>
      <c r="AC639" s="360"/>
      <c r="AD639" s="31"/>
      <c r="AE639" s="31"/>
      <c r="AF639" s="31"/>
      <c r="AG639" s="31"/>
      <c r="AH639" s="28"/>
      <c r="AI639" s="360"/>
      <c r="AJ639" s="28"/>
      <c r="AK639" s="28"/>
      <c r="AL639" s="28"/>
      <c r="AM639" s="28"/>
      <c r="AN639" s="28"/>
      <c r="AO639" s="28"/>
      <c r="AP639" s="28"/>
      <c r="AQ639" s="28"/>
      <c r="AR639" s="28"/>
      <c r="AS639" s="28"/>
      <c r="AT639" s="28"/>
      <c r="AU639" s="28"/>
      <c r="AV639" s="28"/>
      <c r="AW639" s="28"/>
      <c r="AX639" s="28"/>
      <c r="AY639" s="28"/>
      <c r="AZ639" s="28"/>
      <c r="BA639" s="28"/>
      <c r="BB639" s="28"/>
      <c r="BC639" s="28"/>
    </row>
    <row r="640" ht="11.25" customHeight="1">
      <c r="A640" s="557"/>
      <c r="B640" s="558"/>
      <c r="C640" s="558"/>
      <c r="D640" s="360"/>
      <c r="E640" s="31"/>
      <c r="F640" s="10"/>
      <c r="G640" s="360"/>
      <c r="H640" s="360"/>
      <c r="I640" s="360"/>
      <c r="J640" s="360"/>
      <c r="K640" s="360"/>
      <c r="L640" s="558"/>
      <c r="M640" s="558"/>
      <c r="N640" s="558"/>
      <c r="O640" s="784"/>
      <c r="P640" s="785"/>
      <c r="Q640" s="785"/>
      <c r="R640" s="560"/>
      <c r="S640" s="560"/>
      <c r="T640" s="28"/>
      <c r="U640" s="28"/>
      <c r="V640" s="28"/>
      <c r="W640" s="558"/>
      <c r="X640" s="558"/>
      <c r="Y640" s="558"/>
      <c r="Z640" s="561"/>
      <c r="AA640" s="28"/>
      <c r="AB640" s="360"/>
      <c r="AC640" s="360"/>
      <c r="AD640" s="31"/>
      <c r="AE640" s="31"/>
      <c r="AF640" s="31"/>
      <c r="AG640" s="31"/>
      <c r="AH640" s="28"/>
      <c r="AI640" s="360"/>
      <c r="AJ640" s="28"/>
      <c r="AK640" s="28"/>
      <c r="AL640" s="28"/>
      <c r="AM640" s="28"/>
      <c r="AN640" s="28"/>
      <c r="AO640" s="28"/>
      <c r="AP640" s="28"/>
      <c r="AQ640" s="28"/>
      <c r="AR640" s="28"/>
      <c r="AS640" s="28"/>
      <c r="AT640" s="28"/>
      <c r="AU640" s="28"/>
      <c r="AV640" s="28"/>
      <c r="AW640" s="28"/>
      <c r="AX640" s="28"/>
      <c r="AY640" s="28"/>
      <c r="AZ640" s="28"/>
      <c r="BA640" s="28"/>
      <c r="BB640" s="28"/>
      <c r="BC640" s="28"/>
    </row>
    <row r="641" ht="11.25" customHeight="1">
      <c r="A641" s="557"/>
      <c r="B641" s="558"/>
      <c r="C641" s="558"/>
      <c r="D641" s="360"/>
      <c r="E641" s="31"/>
      <c r="F641" s="10"/>
      <c r="G641" s="360"/>
      <c r="H641" s="360"/>
      <c r="I641" s="360"/>
      <c r="J641" s="360"/>
      <c r="K641" s="360"/>
      <c r="L641" s="558"/>
      <c r="M641" s="558"/>
      <c r="N641" s="558"/>
      <c r="O641" s="784"/>
      <c r="P641" s="785"/>
      <c r="Q641" s="785"/>
      <c r="R641" s="560"/>
      <c r="S641" s="560"/>
      <c r="T641" s="28"/>
      <c r="U641" s="28"/>
      <c r="V641" s="28"/>
      <c r="W641" s="558"/>
      <c r="X641" s="558"/>
      <c r="Y641" s="558"/>
      <c r="Z641" s="561"/>
      <c r="AA641" s="28"/>
      <c r="AB641" s="360"/>
      <c r="AC641" s="360"/>
      <c r="AD641" s="31"/>
      <c r="AE641" s="31"/>
      <c r="AF641" s="31"/>
      <c r="AG641" s="31"/>
      <c r="AH641" s="28"/>
      <c r="AI641" s="360"/>
      <c r="AJ641" s="28"/>
      <c r="AK641" s="28"/>
      <c r="AL641" s="28"/>
      <c r="AM641" s="28"/>
      <c r="AN641" s="28"/>
      <c r="AO641" s="28"/>
      <c r="AP641" s="28"/>
      <c r="AQ641" s="28"/>
      <c r="AR641" s="28"/>
      <c r="AS641" s="28"/>
      <c r="AT641" s="28"/>
      <c r="AU641" s="28"/>
      <c r="AV641" s="28"/>
      <c r="AW641" s="28"/>
      <c r="AX641" s="28"/>
      <c r="AY641" s="28"/>
      <c r="AZ641" s="28"/>
      <c r="BA641" s="28"/>
      <c r="BB641" s="28"/>
      <c r="BC641" s="28"/>
    </row>
    <row r="642" ht="11.25" customHeight="1">
      <c r="A642" s="557"/>
      <c r="B642" s="558"/>
      <c r="C642" s="558"/>
      <c r="D642" s="360"/>
      <c r="E642" s="31"/>
      <c r="F642" s="10"/>
      <c r="G642" s="360"/>
      <c r="H642" s="360"/>
      <c r="I642" s="360"/>
      <c r="J642" s="360"/>
      <c r="K642" s="360"/>
      <c r="L642" s="558"/>
      <c r="M642" s="558"/>
      <c r="N642" s="558"/>
      <c r="O642" s="784"/>
      <c r="P642" s="785"/>
      <c r="Q642" s="785"/>
      <c r="R642" s="560"/>
      <c r="S642" s="560"/>
      <c r="T642" s="28"/>
      <c r="U642" s="28"/>
      <c r="V642" s="28"/>
      <c r="W642" s="558"/>
      <c r="X642" s="558"/>
      <c r="Y642" s="558"/>
      <c r="Z642" s="561"/>
      <c r="AA642" s="28"/>
      <c r="AB642" s="360"/>
      <c r="AC642" s="360"/>
      <c r="AD642" s="31"/>
      <c r="AE642" s="31"/>
      <c r="AF642" s="31"/>
      <c r="AG642" s="31"/>
      <c r="AH642" s="28"/>
      <c r="AI642" s="360"/>
      <c r="AJ642" s="28"/>
      <c r="AK642" s="28"/>
      <c r="AL642" s="28"/>
      <c r="AM642" s="28"/>
      <c r="AN642" s="28"/>
      <c r="AO642" s="28"/>
      <c r="AP642" s="28"/>
      <c r="AQ642" s="28"/>
      <c r="AR642" s="28"/>
      <c r="AS642" s="28"/>
      <c r="AT642" s="28"/>
      <c r="AU642" s="28"/>
      <c r="AV642" s="28"/>
      <c r="AW642" s="28"/>
      <c r="AX642" s="28"/>
      <c r="AY642" s="28"/>
      <c r="AZ642" s="28"/>
      <c r="BA642" s="28"/>
      <c r="BB642" s="28"/>
      <c r="BC642" s="28"/>
    </row>
    <row r="643" ht="11.25" customHeight="1">
      <c r="A643" s="557"/>
      <c r="B643" s="558"/>
      <c r="C643" s="558"/>
      <c r="D643" s="360"/>
      <c r="E643" s="31"/>
      <c r="F643" s="10"/>
      <c r="G643" s="360"/>
      <c r="H643" s="360"/>
      <c r="I643" s="360"/>
      <c r="J643" s="360"/>
      <c r="K643" s="360"/>
      <c r="L643" s="558"/>
      <c r="M643" s="558"/>
      <c r="N643" s="558"/>
      <c r="O643" s="784"/>
      <c r="P643" s="785"/>
      <c r="Q643" s="785"/>
      <c r="R643" s="560"/>
      <c r="S643" s="560"/>
      <c r="T643" s="28"/>
      <c r="U643" s="28"/>
      <c r="V643" s="28"/>
      <c r="W643" s="558"/>
      <c r="X643" s="558"/>
      <c r="Y643" s="558"/>
      <c r="Z643" s="561"/>
      <c r="AA643" s="28"/>
      <c r="AB643" s="360"/>
      <c r="AC643" s="360"/>
      <c r="AD643" s="31"/>
      <c r="AE643" s="31"/>
      <c r="AF643" s="31"/>
      <c r="AG643" s="31"/>
      <c r="AH643" s="28"/>
      <c r="AI643" s="360"/>
      <c r="AJ643" s="28"/>
      <c r="AK643" s="28"/>
      <c r="AL643" s="28"/>
      <c r="AM643" s="28"/>
      <c r="AN643" s="28"/>
      <c r="AO643" s="28"/>
      <c r="AP643" s="28"/>
      <c r="AQ643" s="28"/>
      <c r="AR643" s="28"/>
      <c r="AS643" s="28"/>
      <c r="AT643" s="28"/>
      <c r="AU643" s="28"/>
      <c r="AV643" s="28"/>
      <c r="AW643" s="28"/>
      <c r="AX643" s="28"/>
      <c r="AY643" s="28"/>
      <c r="AZ643" s="28"/>
      <c r="BA643" s="28"/>
      <c r="BB643" s="28"/>
      <c r="BC643" s="28"/>
    </row>
    <row r="644" ht="11.25" customHeight="1">
      <c r="A644" s="557"/>
      <c r="B644" s="558"/>
      <c r="C644" s="558"/>
      <c r="D644" s="360"/>
      <c r="E644" s="31"/>
      <c r="F644" s="10"/>
      <c r="G644" s="360"/>
      <c r="H644" s="360"/>
      <c r="I644" s="360"/>
      <c r="J644" s="360"/>
      <c r="K644" s="360"/>
      <c r="L644" s="558"/>
      <c r="M644" s="558"/>
      <c r="N644" s="558"/>
      <c r="O644" s="784"/>
      <c r="P644" s="785"/>
      <c r="Q644" s="785"/>
      <c r="R644" s="560"/>
      <c r="S644" s="560"/>
      <c r="T644" s="28"/>
      <c r="U644" s="28"/>
      <c r="V644" s="28"/>
      <c r="W644" s="558"/>
      <c r="X644" s="558"/>
      <c r="Y644" s="558"/>
      <c r="Z644" s="561"/>
      <c r="AA644" s="28"/>
      <c r="AB644" s="360"/>
      <c r="AC644" s="360"/>
      <c r="AD644" s="31"/>
      <c r="AE644" s="31"/>
      <c r="AF644" s="31"/>
      <c r="AG644" s="31"/>
      <c r="AH644" s="28"/>
      <c r="AI644" s="360"/>
      <c r="AJ644" s="28"/>
      <c r="AK644" s="28"/>
      <c r="AL644" s="28"/>
      <c r="AM644" s="28"/>
      <c r="AN644" s="28"/>
      <c r="AO644" s="28"/>
      <c r="AP644" s="28"/>
      <c r="AQ644" s="28"/>
      <c r="AR644" s="28"/>
      <c r="AS644" s="28"/>
      <c r="AT644" s="28"/>
      <c r="AU644" s="28"/>
      <c r="AV644" s="28"/>
      <c r="AW644" s="28"/>
      <c r="AX644" s="28"/>
      <c r="AY644" s="28"/>
      <c r="AZ644" s="28"/>
      <c r="BA644" s="28"/>
      <c r="BB644" s="28"/>
      <c r="BC644" s="28"/>
    </row>
    <row r="645" ht="11.25" customHeight="1">
      <c r="A645" s="557"/>
      <c r="B645" s="558"/>
      <c r="C645" s="558"/>
      <c r="D645" s="360"/>
      <c r="E645" s="31"/>
      <c r="F645" s="10"/>
      <c r="G645" s="360"/>
      <c r="H645" s="360"/>
      <c r="I645" s="360"/>
      <c r="J645" s="360"/>
      <c r="K645" s="360"/>
      <c r="L645" s="558"/>
      <c r="M645" s="558"/>
      <c r="N645" s="558"/>
      <c r="O645" s="784"/>
      <c r="P645" s="785"/>
      <c r="Q645" s="785"/>
      <c r="R645" s="560"/>
      <c r="S645" s="560"/>
      <c r="T645" s="28"/>
      <c r="U645" s="28"/>
      <c r="V645" s="28"/>
      <c r="W645" s="558"/>
      <c r="X645" s="558"/>
      <c r="Y645" s="558"/>
      <c r="Z645" s="561"/>
      <c r="AA645" s="28"/>
      <c r="AB645" s="360"/>
      <c r="AC645" s="360"/>
      <c r="AD645" s="31"/>
      <c r="AE645" s="31"/>
      <c r="AF645" s="31"/>
      <c r="AG645" s="31"/>
      <c r="AH645" s="28"/>
      <c r="AI645" s="360"/>
      <c r="AJ645" s="28"/>
      <c r="AK645" s="28"/>
      <c r="AL645" s="28"/>
      <c r="AM645" s="28"/>
      <c r="AN645" s="28"/>
      <c r="AO645" s="28"/>
      <c r="AP645" s="28"/>
      <c r="AQ645" s="28"/>
      <c r="AR645" s="28"/>
      <c r="AS645" s="28"/>
      <c r="AT645" s="28"/>
      <c r="AU645" s="28"/>
      <c r="AV645" s="28"/>
      <c r="AW645" s="28"/>
      <c r="AX645" s="28"/>
      <c r="AY645" s="28"/>
      <c r="AZ645" s="28"/>
      <c r="BA645" s="28"/>
      <c r="BB645" s="28"/>
      <c r="BC645" s="28"/>
    </row>
    <row r="646" ht="11.25" customHeight="1">
      <c r="A646" s="557"/>
      <c r="B646" s="558"/>
      <c r="C646" s="558"/>
      <c r="D646" s="360"/>
      <c r="E646" s="31"/>
      <c r="F646" s="10"/>
      <c r="G646" s="360"/>
      <c r="H646" s="360"/>
      <c r="I646" s="360"/>
      <c r="J646" s="360"/>
      <c r="K646" s="360"/>
      <c r="L646" s="558"/>
      <c r="M646" s="558"/>
      <c r="N646" s="558"/>
      <c r="O646" s="784"/>
      <c r="P646" s="785"/>
      <c r="Q646" s="785"/>
      <c r="R646" s="560"/>
      <c r="S646" s="560"/>
      <c r="T646" s="28"/>
      <c r="U646" s="28"/>
      <c r="V646" s="28"/>
      <c r="W646" s="558"/>
      <c r="X646" s="558"/>
      <c r="Y646" s="558"/>
      <c r="Z646" s="561"/>
      <c r="AA646" s="28"/>
      <c r="AB646" s="360"/>
      <c r="AC646" s="360"/>
      <c r="AD646" s="31"/>
      <c r="AE646" s="31"/>
      <c r="AF646" s="31"/>
      <c r="AG646" s="31"/>
      <c r="AH646" s="28"/>
      <c r="AI646" s="360"/>
      <c r="AJ646" s="28"/>
      <c r="AK646" s="28"/>
      <c r="AL646" s="28"/>
      <c r="AM646" s="28"/>
      <c r="AN646" s="28"/>
      <c r="AO646" s="28"/>
      <c r="AP646" s="28"/>
      <c r="AQ646" s="28"/>
      <c r="AR646" s="28"/>
      <c r="AS646" s="28"/>
      <c r="AT646" s="28"/>
      <c r="AU646" s="28"/>
      <c r="AV646" s="28"/>
      <c r="AW646" s="28"/>
      <c r="AX646" s="28"/>
      <c r="AY646" s="28"/>
      <c r="AZ646" s="28"/>
      <c r="BA646" s="28"/>
      <c r="BB646" s="28"/>
      <c r="BC646" s="28"/>
    </row>
    <row r="647" ht="11.25" customHeight="1">
      <c r="A647" s="557"/>
      <c r="B647" s="558"/>
      <c r="C647" s="558"/>
      <c r="D647" s="360"/>
      <c r="E647" s="31"/>
      <c r="F647" s="10"/>
      <c r="G647" s="360"/>
      <c r="H647" s="360"/>
      <c r="I647" s="360"/>
      <c r="J647" s="360"/>
      <c r="K647" s="360"/>
      <c r="L647" s="558"/>
      <c r="M647" s="558"/>
      <c r="N647" s="558"/>
      <c r="O647" s="784"/>
      <c r="P647" s="785"/>
      <c r="Q647" s="785"/>
      <c r="R647" s="560"/>
      <c r="S647" s="560"/>
      <c r="T647" s="28"/>
      <c r="U647" s="28"/>
      <c r="V647" s="28"/>
      <c r="W647" s="558"/>
      <c r="X647" s="558"/>
      <c r="Y647" s="558"/>
      <c r="Z647" s="561"/>
      <c r="AA647" s="28"/>
      <c r="AB647" s="360"/>
      <c r="AC647" s="360"/>
      <c r="AD647" s="31"/>
      <c r="AE647" s="31"/>
      <c r="AF647" s="31"/>
      <c r="AG647" s="31"/>
      <c r="AH647" s="28"/>
      <c r="AI647" s="360"/>
      <c r="AJ647" s="28"/>
      <c r="AK647" s="28"/>
      <c r="AL647" s="28"/>
      <c r="AM647" s="28"/>
      <c r="AN647" s="28"/>
      <c r="AO647" s="28"/>
      <c r="AP647" s="28"/>
      <c r="AQ647" s="28"/>
      <c r="AR647" s="28"/>
      <c r="AS647" s="28"/>
      <c r="AT647" s="28"/>
      <c r="AU647" s="28"/>
      <c r="AV647" s="28"/>
      <c r="AW647" s="28"/>
      <c r="AX647" s="28"/>
      <c r="AY647" s="28"/>
      <c r="AZ647" s="28"/>
      <c r="BA647" s="28"/>
      <c r="BB647" s="28"/>
      <c r="BC647" s="28"/>
    </row>
    <row r="648" ht="11.25" customHeight="1">
      <c r="A648" s="557"/>
      <c r="B648" s="558"/>
      <c r="C648" s="558"/>
      <c r="D648" s="360"/>
      <c r="E648" s="31"/>
      <c r="F648" s="10"/>
      <c r="G648" s="360"/>
      <c r="H648" s="360"/>
      <c r="I648" s="360"/>
      <c r="J648" s="360"/>
      <c r="K648" s="360"/>
      <c r="L648" s="558"/>
      <c r="M648" s="558"/>
      <c r="N648" s="558"/>
      <c r="O648" s="784"/>
      <c r="P648" s="785"/>
      <c r="Q648" s="785"/>
      <c r="R648" s="560"/>
      <c r="S648" s="560"/>
      <c r="T648" s="28"/>
      <c r="U648" s="28"/>
      <c r="V648" s="28"/>
      <c r="W648" s="558"/>
      <c r="X648" s="558"/>
      <c r="Y648" s="558"/>
      <c r="Z648" s="561"/>
      <c r="AA648" s="28"/>
      <c r="AB648" s="360"/>
      <c r="AC648" s="360"/>
      <c r="AD648" s="31"/>
      <c r="AE648" s="31"/>
      <c r="AF648" s="31"/>
      <c r="AG648" s="31"/>
      <c r="AH648" s="28"/>
      <c r="AI648" s="360"/>
      <c r="AJ648" s="28"/>
      <c r="AK648" s="28"/>
      <c r="AL648" s="28"/>
      <c r="AM648" s="28"/>
      <c r="AN648" s="28"/>
      <c r="AO648" s="28"/>
      <c r="AP648" s="28"/>
      <c r="AQ648" s="28"/>
      <c r="AR648" s="28"/>
      <c r="AS648" s="28"/>
      <c r="AT648" s="28"/>
      <c r="AU648" s="28"/>
      <c r="AV648" s="28"/>
      <c r="AW648" s="28"/>
      <c r="AX648" s="28"/>
      <c r="AY648" s="28"/>
      <c r="AZ648" s="28"/>
      <c r="BA648" s="28"/>
      <c r="BB648" s="28"/>
      <c r="BC648" s="28"/>
    </row>
    <row r="649" ht="11.25" customHeight="1">
      <c r="A649" s="557"/>
      <c r="B649" s="558"/>
      <c r="C649" s="558"/>
      <c r="D649" s="360"/>
      <c r="E649" s="31"/>
      <c r="F649" s="10"/>
      <c r="G649" s="360"/>
      <c r="H649" s="360"/>
      <c r="I649" s="360"/>
      <c r="J649" s="360"/>
      <c r="K649" s="360"/>
      <c r="L649" s="558"/>
      <c r="M649" s="558"/>
      <c r="N649" s="558"/>
      <c r="O649" s="784"/>
      <c r="P649" s="785"/>
      <c r="Q649" s="785"/>
      <c r="R649" s="560"/>
      <c r="S649" s="560"/>
      <c r="T649" s="28"/>
      <c r="U649" s="28"/>
      <c r="V649" s="28"/>
      <c r="W649" s="558"/>
      <c r="X649" s="558"/>
      <c r="Y649" s="558"/>
      <c r="Z649" s="561"/>
      <c r="AA649" s="28"/>
      <c r="AB649" s="360"/>
      <c r="AC649" s="360"/>
      <c r="AD649" s="31"/>
      <c r="AE649" s="31"/>
      <c r="AF649" s="31"/>
      <c r="AG649" s="31"/>
      <c r="AH649" s="28"/>
      <c r="AI649" s="360"/>
      <c r="AJ649" s="28"/>
      <c r="AK649" s="28"/>
      <c r="AL649" s="28"/>
      <c r="AM649" s="28"/>
      <c r="AN649" s="28"/>
      <c r="AO649" s="28"/>
      <c r="AP649" s="28"/>
      <c r="AQ649" s="28"/>
      <c r="AR649" s="28"/>
      <c r="AS649" s="28"/>
      <c r="AT649" s="28"/>
      <c r="AU649" s="28"/>
      <c r="AV649" s="28"/>
      <c r="AW649" s="28"/>
      <c r="AX649" s="28"/>
      <c r="AY649" s="28"/>
      <c r="AZ649" s="28"/>
      <c r="BA649" s="28"/>
      <c r="BB649" s="28"/>
      <c r="BC649" s="28"/>
    </row>
    <row r="650" ht="11.25" customHeight="1">
      <c r="A650" s="557"/>
      <c r="B650" s="558"/>
      <c r="C650" s="558"/>
      <c r="D650" s="360"/>
      <c r="E650" s="31"/>
      <c r="F650" s="10"/>
      <c r="G650" s="360"/>
      <c r="H650" s="360"/>
      <c r="I650" s="360"/>
      <c r="J650" s="360"/>
      <c r="K650" s="360"/>
      <c r="L650" s="558"/>
      <c r="M650" s="558"/>
      <c r="N650" s="558"/>
      <c r="O650" s="784"/>
      <c r="P650" s="785"/>
      <c r="Q650" s="785"/>
      <c r="R650" s="560"/>
      <c r="S650" s="560"/>
      <c r="T650" s="28"/>
      <c r="U650" s="28"/>
      <c r="V650" s="28"/>
      <c r="W650" s="558"/>
      <c r="X650" s="558"/>
      <c r="Y650" s="558"/>
      <c r="Z650" s="561"/>
      <c r="AA650" s="28"/>
      <c r="AB650" s="360"/>
      <c r="AC650" s="360"/>
      <c r="AD650" s="31"/>
      <c r="AE650" s="31"/>
      <c r="AF650" s="31"/>
      <c r="AG650" s="31"/>
      <c r="AH650" s="28"/>
      <c r="AI650" s="360"/>
      <c r="AJ650" s="28"/>
      <c r="AK650" s="28"/>
      <c r="AL650" s="28"/>
      <c r="AM650" s="28"/>
      <c r="AN650" s="28"/>
      <c r="AO650" s="28"/>
      <c r="AP650" s="28"/>
      <c r="AQ650" s="28"/>
      <c r="AR650" s="28"/>
      <c r="AS650" s="28"/>
      <c r="AT650" s="28"/>
      <c r="AU650" s="28"/>
      <c r="AV650" s="28"/>
      <c r="AW650" s="28"/>
      <c r="AX650" s="28"/>
      <c r="AY650" s="28"/>
      <c r="AZ650" s="28"/>
      <c r="BA650" s="28"/>
      <c r="BB650" s="28"/>
      <c r="BC650" s="28"/>
    </row>
    <row r="651" ht="11.25" customHeight="1">
      <c r="A651" s="557"/>
      <c r="B651" s="558"/>
      <c r="C651" s="558"/>
      <c r="D651" s="360"/>
      <c r="E651" s="31"/>
      <c r="F651" s="10"/>
      <c r="G651" s="360"/>
      <c r="H651" s="360"/>
      <c r="I651" s="360"/>
      <c r="J651" s="360"/>
      <c r="K651" s="360"/>
      <c r="L651" s="558"/>
      <c r="M651" s="558"/>
      <c r="N651" s="558"/>
      <c r="O651" s="784"/>
      <c r="P651" s="785"/>
      <c r="Q651" s="785"/>
      <c r="R651" s="560"/>
      <c r="S651" s="560"/>
      <c r="T651" s="28"/>
      <c r="U651" s="28"/>
      <c r="V651" s="28"/>
      <c r="W651" s="558"/>
      <c r="X651" s="558"/>
      <c r="Y651" s="558"/>
      <c r="Z651" s="561"/>
      <c r="AA651" s="28"/>
      <c r="AB651" s="360"/>
      <c r="AC651" s="360"/>
      <c r="AD651" s="31"/>
      <c r="AE651" s="31"/>
      <c r="AF651" s="31"/>
      <c r="AG651" s="31"/>
      <c r="AH651" s="28"/>
      <c r="AI651" s="360"/>
      <c r="AJ651" s="28"/>
      <c r="AK651" s="28"/>
      <c r="AL651" s="28"/>
      <c r="AM651" s="28"/>
      <c r="AN651" s="28"/>
      <c r="AO651" s="28"/>
      <c r="AP651" s="28"/>
      <c r="AQ651" s="28"/>
      <c r="AR651" s="28"/>
      <c r="AS651" s="28"/>
      <c r="AT651" s="28"/>
      <c r="AU651" s="28"/>
      <c r="AV651" s="28"/>
      <c r="AW651" s="28"/>
      <c r="AX651" s="28"/>
      <c r="AY651" s="28"/>
      <c r="AZ651" s="28"/>
      <c r="BA651" s="28"/>
      <c r="BB651" s="28"/>
      <c r="BC651" s="28"/>
    </row>
    <row r="652" ht="11.25" customHeight="1">
      <c r="A652" s="557"/>
      <c r="B652" s="558"/>
      <c r="C652" s="558"/>
      <c r="D652" s="360"/>
      <c r="E652" s="31"/>
      <c r="F652" s="10"/>
      <c r="G652" s="360"/>
      <c r="H652" s="360"/>
      <c r="I652" s="360"/>
      <c r="J652" s="360"/>
      <c r="K652" s="360"/>
      <c r="L652" s="558"/>
      <c r="M652" s="558"/>
      <c r="N652" s="558"/>
      <c r="O652" s="784"/>
      <c r="P652" s="785"/>
      <c r="Q652" s="785"/>
      <c r="R652" s="560"/>
      <c r="S652" s="560"/>
      <c r="T652" s="28"/>
      <c r="U652" s="28"/>
      <c r="V652" s="28"/>
      <c r="W652" s="558"/>
      <c r="X652" s="558"/>
      <c r="Y652" s="558"/>
      <c r="Z652" s="561"/>
      <c r="AA652" s="28"/>
      <c r="AB652" s="360"/>
      <c r="AC652" s="360"/>
      <c r="AD652" s="31"/>
      <c r="AE652" s="31"/>
      <c r="AF652" s="31"/>
      <c r="AG652" s="31"/>
      <c r="AH652" s="28"/>
      <c r="AI652" s="360"/>
      <c r="AJ652" s="28"/>
      <c r="AK652" s="28"/>
      <c r="AL652" s="28"/>
      <c r="AM652" s="28"/>
      <c r="AN652" s="28"/>
      <c r="AO652" s="28"/>
      <c r="AP652" s="28"/>
      <c r="AQ652" s="28"/>
      <c r="AR652" s="28"/>
      <c r="AS652" s="28"/>
      <c r="AT652" s="28"/>
      <c r="AU652" s="28"/>
      <c r="AV652" s="28"/>
      <c r="AW652" s="28"/>
      <c r="AX652" s="28"/>
      <c r="AY652" s="28"/>
      <c r="AZ652" s="28"/>
      <c r="BA652" s="28"/>
      <c r="BB652" s="28"/>
      <c r="BC652" s="28"/>
    </row>
    <row r="653" ht="11.25" customHeight="1">
      <c r="A653" s="557"/>
      <c r="B653" s="558"/>
      <c r="C653" s="558"/>
      <c r="D653" s="360"/>
      <c r="E653" s="31"/>
      <c r="F653" s="10"/>
      <c r="G653" s="360"/>
      <c r="H653" s="360"/>
      <c r="I653" s="360"/>
      <c r="J653" s="360"/>
      <c r="K653" s="360"/>
      <c r="L653" s="558"/>
      <c r="M653" s="558"/>
      <c r="N653" s="558"/>
      <c r="O653" s="784"/>
      <c r="P653" s="785"/>
      <c r="Q653" s="785"/>
      <c r="R653" s="560"/>
      <c r="S653" s="560"/>
      <c r="T653" s="28"/>
      <c r="U653" s="28"/>
      <c r="V653" s="28"/>
      <c r="W653" s="558"/>
      <c r="X653" s="558"/>
      <c r="Y653" s="558"/>
      <c r="Z653" s="561"/>
      <c r="AA653" s="28"/>
      <c r="AB653" s="360"/>
      <c r="AC653" s="360"/>
      <c r="AD653" s="31"/>
      <c r="AE653" s="31"/>
      <c r="AF653" s="31"/>
      <c r="AG653" s="31"/>
      <c r="AH653" s="28"/>
      <c r="AI653" s="360"/>
      <c r="AJ653" s="28"/>
      <c r="AK653" s="28"/>
      <c r="AL653" s="28"/>
      <c r="AM653" s="28"/>
      <c r="AN653" s="28"/>
      <c r="AO653" s="28"/>
      <c r="AP653" s="28"/>
      <c r="AQ653" s="28"/>
      <c r="AR653" s="28"/>
      <c r="AS653" s="28"/>
      <c r="AT653" s="28"/>
      <c r="AU653" s="28"/>
      <c r="AV653" s="28"/>
      <c r="AW653" s="28"/>
      <c r="AX653" s="28"/>
      <c r="AY653" s="28"/>
      <c r="AZ653" s="28"/>
      <c r="BA653" s="28"/>
      <c r="BB653" s="28"/>
      <c r="BC653" s="28"/>
    </row>
    <row r="654" ht="11.25" customHeight="1">
      <c r="A654" s="557"/>
      <c r="B654" s="558"/>
      <c r="C654" s="558"/>
      <c r="D654" s="360"/>
      <c r="E654" s="31"/>
      <c r="F654" s="10"/>
      <c r="G654" s="360"/>
      <c r="H654" s="360"/>
      <c r="I654" s="360"/>
      <c r="J654" s="360"/>
      <c r="K654" s="360"/>
      <c r="L654" s="558"/>
      <c r="M654" s="558"/>
      <c r="N654" s="558"/>
      <c r="O654" s="784"/>
      <c r="P654" s="785"/>
      <c r="Q654" s="785"/>
      <c r="R654" s="560"/>
      <c r="S654" s="560"/>
      <c r="T654" s="28"/>
      <c r="U654" s="28"/>
      <c r="V654" s="28"/>
      <c r="W654" s="558"/>
      <c r="X654" s="558"/>
      <c r="Y654" s="558"/>
      <c r="Z654" s="561"/>
      <c r="AA654" s="28"/>
      <c r="AB654" s="360"/>
      <c r="AC654" s="360"/>
      <c r="AD654" s="31"/>
      <c r="AE654" s="31"/>
      <c r="AF654" s="31"/>
      <c r="AG654" s="31"/>
      <c r="AH654" s="28"/>
      <c r="AI654" s="360"/>
      <c r="AJ654" s="28"/>
      <c r="AK654" s="28"/>
      <c r="AL654" s="28"/>
      <c r="AM654" s="28"/>
      <c r="AN654" s="28"/>
      <c r="AO654" s="28"/>
      <c r="AP654" s="28"/>
      <c r="AQ654" s="28"/>
      <c r="AR654" s="28"/>
      <c r="AS654" s="28"/>
      <c r="AT654" s="28"/>
      <c r="AU654" s="28"/>
      <c r="AV654" s="28"/>
      <c r="AW654" s="28"/>
      <c r="AX654" s="28"/>
      <c r="AY654" s="28"/>
      <c r="AZ654" s="28"/>
      <c r="BA654" s="28"/>
      <c r="BB654" s="28"/>
      <c r="BC654" s="28"/>
    </row>
    <row r="655" ht="11.25" customHeight="1">
      <c r="A655" s="557"/>
      <c r="B655" s="558"/>
      <c r="C655" s="558"/>
      <c r="D655" s="360"/>
      <c r="E655" s="31"/>
      <c r="F655" s="10"/>
      <c r="G655" s="360"/>
      <c r="H655" s="360"/>
      <c r="I655" s="360"/>
      <c r="J655" s="360"/>
      <c r="K655" s="360"/>
      <c r="L655" s="558"/>
      <c r="M655" s="558"/>
      <c r="N655" s="558"/>
      <c r="O655" s="784"/>
      <c r="P655" s="785"/>
      <c r="Q655" s="785"/>
      <c r="R655" s="560"/>
      <c r="S655" s="560"/>
      <c r="T655" s="28"/>
      <c r="U655" s="28"/>
      <c r="V655" s="28"/>
      <c r="W655" s="558"/>
      <c r="X655" s="558"/>
      <c r="Y655" s="558"/>
      <c r="Z655" s="561"/>
      <c r="AA655" s="28"/>
      <c r="AB655" s="360"/>
      <c r="AC655" s="360"/>
      <c r="AD655" s="31"/>
      <c r="AE655" s="31"/>
      <c r="AF655" s="31"/>
      <c r="AG655" s="31"/>
      <c r="AH655" s="28"/>
      <c r="AI655" s="360"/>
      <c r="AJ655" s="28"/>
      <c r="AK655" s="28"/>
      <c r="AL655" s="28"/>
      <c r="AM655" s="28"/>
      <c r="AN655" s="28"/>
      <c r="AO655" s="28"/>
      <c r="AP655" s="28"/>
      <c r="AQ655" s="28"/>
      <c r="AR655" s="28"/>
      <c r="AS655" s="28"/>
      <c r="AT655" s="28"/>
      <c r="AU655" s="28"/>
      <c r="AV655" s="28"/>
      <c r="AW655" s="28"/>
      <c r="AX655" s="28"/>
      <c r="AY655" s="28"/>
      <c r="AZ655" s="28"/>
      <c r="BA655" s="28"/>
      <c r="BB655" s="28"/>
      <c r="BC655" s="28"/>
    </row>
    <row r="656" ht="11.25" customHeight="1">
      <c r="A656" s="557"/>
      <c r="B656" s="558"/>
      <c r="C656" s="558"/>
      <c r="D656" s="360"/>
      <c r="E656" s="31"/>
      <c r="F656" s="10"/>
      <c r="G656" s="360"/>
      <c r="H656" s="360"/>
      <c r="I656" s="360"/>
      <c r="J656" s="360"/>
      <c r="K656" s="360"/>
      <c r="L656" s="558"/>
      <c r="M656" s="558"/>
      <c r="N656" s="558"/>
      <c r="O656" s="784"/>
      <c r="P656" s="785"/>
      <c r="Q656" s="785"/>
      <c r="R656" s="560"/>
      <c r="S656" s="560"/>
      <c r="T656" s="28"/>
      <c r="U656" s="28"/>
      <c r="V656" s="28"/>
      <c r="W656" s="558"/>
      <c r="X656" s="558"/>
      <c r="Y656" s="558"/>
      <c r="Z656" s="561"/>
      <c r="AA656" s="28"/>
      <c r="AB656" s="360"/>
      <c r="AC656" s="360"/>
      <c r="AD656" s="31"/>
      <c r="AE656" s="31"/>
      <c r="AF656" s="31"/>
      <c r="AG656" s="31"/>
      <c r="AH656" s="28"/>
      <c r="AI656" s="360"/>
      <c r="AJ656" s="28"/>
      <c r="AK656" s="28"/>
      <c r="AL656" s="28"/>
      <c r="AM656" s="28"/>
      <c r="AN656" s="28"/>
      <c r="AO656" s="28"/>
      <c r="AP656" s="28"/>
      <c r="AQ656" s="28"/>
      <c r="AR656" s="28"/>
      <c r="AS656" s="28"/>
      <c r="AT656" s="28"/>
      <c r="AU656" s="28"/>
      <c r="AV656" s="28"/>
      <c r="AW656" s="28"/>
      <c r="AX656" s="28"/>
      <c r="AY656" s="28"/>
      <c r="AZ656" s="28"/>
      <c r="BA656" s="28"/>
      <c r="BB656" s="28"/>
      <c r="BC656" s="28"/>
    </row>
    <row r="657" ht="11.25" customHeight="1">
      <c r="A657" s="557"/>
      <c r="B657" s="558"/>
      <c r="C657" s="558"/>
      <c r="D657" s="360"/>
      <c r="E657" s="31"/>
      <c r="F657" s="10"/>
      <c r="G657" s="360"/>
      <c r="H657" s="360"/>
      <c r="I657" s="360"/>
      <c r="J657" s="360"/>
      <c r="K657" s="360"/>
      <c r="L657" s="558"/>
      <c r="M657" s="558"/>
      <c r="N657" s="558"/>
      <c r="O657" s="784"/>
      <c r="P657" s="785"/>
      <c r="Q657" s="785"/>
      <c r="R657" s="560"/>
      <c r="S657" s="560"/>
      <c r="T657" s="28"/>
      <c r="U657" s="28"/>
      <c r="V657" s="28"/>
      <c r="W657" s="558"/>
      <c r="X657" s="558"/>
      <c r="Y657" s="558"/>
      <c r="Z657" s="561"/>
      <c r="AA657" s="28"/>
      <c r="AB657" s="360"/>
      <c r="AC657" s="360"/>
      <c r="AD657" s="31"/>
      <c r="AE657" s="31"/>
      <c r="AF657" s="31"/>
      <c r="AG657" s="31"/>
      <c r="AH657" s="28"/>
      <c r="AI657" s="360"/>
      <c r="AJ657" s="28"/>
      <c r="AK657" s="28"/>
      <c r="AL657" s="28"/>
      <c r="AM657" s="28"/>
      <c r="AN657" s="28"/>
      <c r="AO657" s="28"/>
      <c r="AP657" s="28"/>
      <c r="AQ657" s="28"/>
      <c r="AR657" s="28"/>
      <c r="AS657" s="28"/>
      <c r="AT657" s="28"/>
      <c r="AU657" s="28"/>
      <c r="AV657" s="28"/>
      <c r="AW657" s="28"/>
      <c r="AX657" s="28"/>
      <c r="AY657" s="28"/>
      <c r="AZ657" s="28"/>
      <c r="BA657" s="28"/>
      <c r="BB657" s="28"/>
      <c r="BC657" s="28"/>
    </row>
    <row r="658" ht="11.25" customHeight="1">
      <c r="A658" s="557"/>
      <c r="B658" s="558"/>
      <c r="C658" s="558"/>
      <c r="D658" s="360"/>
      <c r="E658" s="31"/>
      <c r="F658" s="10"/>
      <c r="G658" s="360"/>
      <c r="H658" s="360"/>
      <c r="I658" s="360"/>
      <c r="J658" s="360"/>
      <c r="K658" s="360"/>
      <c r="L658" s="558"/>
      <c r="M658" s="558"/>
      <c r="N658" s="558"/>
      <c r="O658" s="784"/>
      <c r="P658" s="785"/>
      <c r="Q658" s="785"/>
      <c r="R658" s="560"/>
      <c r="S658" s="560"/>
      <c r="T658" s="28"/>
      <c r="U658" s="28"/>
      <c r="V658" s="28"/>
      <c r="W658" s="558"/>
      <c r="X658" s="558"/>
      <c r="Y658" s="558"/>
      <c r="Z658" s="561"/>
      <c r="AA658" s="28"/>
      <c r="AB658" s="360"/>
      <c r="AC658" s="360"/>
      <c r="AD658" s="31"/>
      <c r="AE658" s="31"/>
      <c r="AF658" s="31"/>
      <c r="AG658" s="31"/>
      <c r="AH658" s="28"/>
      <c r="AI658" s="360"/>
      <c r="AJ658" s="28"/>
      <c r="AK658" s="28"/>
      <c r="AL658" s="28"/>
      <c r="AM658" s="28"/>
      <c r="AN658" s="28"/>
      <c r="AO658" s="28"/>
      <c r="AP658" s="28"/>
      <c r="AQ658" s="28"/>
      <c r="AR658" s="28"/>
      <c r="AS658" s="28"/>
      <c r="AT658" s="28"/>
      <c r="AU658" s="28"/>
      <c r="AV658" s="28"/>
      <c r="AW658" s="28"/>
      <c r="AX658" s="28"/>
      <c r="AY658" s="28"/>
      <c r="AZ658" s="28"/>
      <c r="BA658" s="28"/>
      <c r="BB658" s="28"/>
      <c r="BC658" s="28"/>
    </row>
    <row r="659" ht="11.25" customHeight="1">
      <c r="A659" s="557"/>
      <c r="B659" s="558"/>
      <c r="C659" s="558"/>
      <c r="D659" s="360"/>
      <c r="E659" s="31"/>
      <c r="F659" s="10"/>
      <c r="G659" s="360"/>
      <c r="H659" s="360"/>
      <c r="I659" s="360"/>
      <c r="J659" s="360"/>
      <c r="K659" s="360"/>
      <c r="L659" s="558"/>
      <c r="M659" s="558"/>
      <c r="N659" s="558"/>
      <c r="O659" s="784"/>
      <c r="P659" s="785"/>
      <c r="Q659" s="785"/>
      <c r="R659" s="560"/>
      <c r="S659" s="560"/>
      <c r="T659" s="28"/>
      <c r="U659" s="28"/>
      <c r="V659" s="28"/>
      <c r="W659" s="558"/>
      <c r="X659" s="558"/>
      <c r="Y659" s="558"/>
      <c r="Z659" s="561"/>
      <c r="AA659" s="28"/>
      <c r="AB659" s="360"/>
      <c r="AC659" s="360"/>
      <c r="AD659" s="31"/>
      <c r="AE659" s="31"/>
      <c r="AF659" s="31"/>
      <c r="AG659" s="31"/>
      <c r="AH659" s="28"/>
      <c r="AI659" s="360"/>
      <c r="AJ659" s="28"/>
      <c r="AK659" s="28"/>
      <c r="AL659" s="28"/>
      <c r="AM659" s="28"/>
      <c r="AN659" s="28"/>
      <c r="AO659" s="28"/>
      <c r="AP659" s="28"/>
      <c r="AQ659" s="28"/>
      <c r="AR659" s="28"/>
      <c r="AS659" s="28"/>
      <c r="AT659" s="28"/>
      <c r="AU659" s="28"/>
      <c r="AV659" s="28"/>
      <c r="AW659" s="28"/>
      <c r="AX659" s="28"/>
      <c r="AY659" s="28"/>
      <c r="AZ659" s="28"/>
      <c r="BA659" s="28"/>
      <c r="BB659" s="28"/>
      <c r="BC659" s="28"/>
    </row>
    <row r="660" ht="11.25" customHeight="1">
      <c r="A660" s="557"/>
      <c r="B660" s="558"/>
      <c r="C660" s="558"/>
      <c r="D660" s="360"/>
      <c r="E660" s="31"/>
      <c r="F660" s="10"/>
      <c r="G660" s="360"/>
      <c r="H660" s="360"/>
      <c r="I660" s="360"/>
      <c r="J660" s="360"/>
      <c r="K660" s="360"/>
      <c r="L660" s="558"/>
      <c r="M660" s="558"/>
      <c r="N660" s="558"/>
      <c r="O660" s="784"/>
      <c r="P660" s="785"/>
      <c r="Q660" s="785"/>
      <c r="R660" s="560"/>
      <c r="S660" s="560"/>
      <c r="T660" s="28"/>
      <c r="U660" s="28"/>
      <c r="V660" s="28"/>
      <c r="W660" s="558"/>
      <c r="X660" s="558"/>
      <c r="Y660" s="558"/>
      <c r="Z660" s="561"/>
      <c r="AA660" s="28"/>
      <c r="AB660" s="360"/>
      <c r="AC660" s="360"/>
      <c r="AD660" s="31"/>
      <c r="AE660" s="31"/>
      <c r="AF660" s="31"/>
      <c r="AG660" s="31"/>
      <c r="AH660" s="28"/>
      <c r="AI660" s="360"/>
      <c r="AJ660" s="28"/>
      <c r="AK660" s="28"/>
      <c r="AL660" s="28"/>
      <c r="AM660" s="28"/>
      <c r="AN660" s="28"/>
      <c r="AO660" s="28"/>
      <c r="AP660" s="28"/>
      <c r="AQ660" s="28"/>
      <c r="AR660" s="28"/>
      <c r="AS660" s="28"/>
      <c r="AT660" s="28"/>
      <c r="AU660" s="28"/>
      <c r="AV660" s="28"/>
      <c r="AW660" s="28"/>
      <c r="AX660" s="28"/>
      <c r="AY660" s="28"/>
      <c r="AZ660" s="28"/>
      <c r="BA660" s="28"/>
      <c r="BB660" s="28"/>
      <c r="BC660" s="28"/>
    </row>
    <row r="661" ht="11.25" customHeight="1">
      <c r="A661" s="557"/>
      <c r="B661" s="558"/>
      <c r="C661" s="558"/>
      <c r="D661" s="360"/>
      <c r="E661" s="31"/>
      <c r="F661" s="10"/>
      <c r="G661" s="360"/>
      <c r="H661" s="360"/>
      <c r="I661" s="360"/>
      <c r="J661" s="360"/>
      <c r="K661" s="360"/>
      <c r="L661" s="558"/>
      <c r="M661" s="558"/>
      <c r="N661" s="558"/>
      <c r="O661" s="784"/>
      <c r="P661" s="785"/>
      <c r="Q661" s="785"/>
      <c r="R661" s="560"/>
      <c r="S661" s="560"/>
      <c r="T661" s="28"/>
      <c r="U661" s="28"/>
      <c r="V661" s="28"/>
      <c r="W661" s="558"/>
      <c r="X661" s="558"/>
      <c r="Y661" s="558"/>
      <c r="Z661" s="561"/>
      <c r="AA661" s="28"/>
      <c r="AB661" s="360"/>
      <c r="AC661" s="360"/>
      <c r="AD661" s="31"/>
      <c r="AE661" s="31"/>
      <c r="AF661" s="31"/>
      <c r="AG661" s="31"/>
      <c r="AH661" s="28"/>
      <c r="AI661" s="360"/>
      <c r="AJ661" s="28"/>
      <c r="AK661" s="28"/>
      <c r="AL661" s="28"/>
      <c r="AM661" s="28"/>
      <c r="AN661" s="28"/>
      <c r="AO661" s="28"/>
      <c r="AP661" s="28"/>
      <c r="AQ661" s="28"/>
      <c r="AR661" s="28"/>
      <c r="AS661" s="28"/>
      <c r="AT661" s="28"/>
      <c r="AU661" s="28"/>
      <c r="AV661" s="28"/>
      <c r="AW661" s="28"/>
      <c r="AX661" s="28"/>
      <c r="AY661" s="28"/>
      <c r="AZ661" s="28"/>
      <c r="BA661" s="28"/>
      <c r="BB661" s="28"/>
      <c r="BC661" s="28"/>
    </row>
    <row r="662" ht="11.25" customHeight="1">
      <c r="A662" s="557"/>
      <c r="B662" s="558"/>
      <c r="C662" s="558"/>
      <c r="D662" s="360"/>
      <c r="E662" s="31"/>
      <c r="F662" s="10"/>
      <c r="G662" s="360"/>
      <c r="H662" s="360"/>
      <c r="I662" s="360"/>
      <c r="J662" s="360"/>
      <c r="K662" s="360"/>
      <c r="L662" s="558"/>
      <c r="M662" s="558"/>
      <c r="N662" s="558"/>
      <c r="O662" s="784"/>
      <c r="P662" s="785"/>
      <c r="Q662" s="785"/>
      <c r="R662" s="560"/>
      <c r="S662" s="560"/>
      <c r="T662" s="28"/>
      <c r="U662" s="28"/>
      <c r="V662" s="28"/>
      <c r="W662" s="558"/>
      <c r="X662" s="558"/>
      <c r="Y662" s="558"/>
      <c r="Z662" s="561"/>
      <c r="AA662" s="28"/>
      <c r="AB662" s="360"/>
      <c r="AC662" s="360"/>
      <c r="AD662" s="31"/>
      <c r="AE662" s="31"/>
      <c r="AF662" s="31"/>
      <c r="AG662" s="31"/>
      <c r="AH662" s="28"/>
      <c r="AI662" s="360"/>
      <c r="AJ662" s="28"/>
      <c r="AK662" s="28"/>
      <c r="AL662" s="28"/>
      <c r="AM662" s="28"/>
      <c r="AN662" s="28"/>
      <c r="AO662" s="28"/>
      <c r="AP662" s="28"/>
      <c r="AQ662" s="28"/>
      <c r="AR662" s="28"/>
      <c r="AS662" s="28"/>
      <c r="AT662" s="28"/>
      <c r="AU662" s="28"/>
      <c r="AV662" s="28"/>
      <c r="AW662" s="28"/>
      <c r="AX662" s="28"/>
      <c r="AY662" s="28"/>
      <c r="AZ662" s="28"/>
      <c r="BA662" s="28"/>
      <c r="BB662" s="28"/>
      <c r="BC662" s="28"/>
    </row>
    <row r="663" ht="11.25" customHeight="1">
      <c r="A663" s="557"/>
      <c r="B663" s="558"/>
      <c r="C663" s="558"/>
      <c r="D663" s="360"/>
      <c r="E663" s="31"/>
      <c r="F663" s="10"/>
      <c r="G663" s="360"/>
      <c r="H663" s="360"/>
      <c r="I663" s="360"/>
      <c r="J663" s="360"/>
      <c r="K663" s="360"/>
      <c r="L663" s="558"/>
      <c r="M663" s="558"/>
      <c r="N663" s="558"/>
      <c r="O663" s="784"/>
      <c r="P663" s="785"/>
      <c r="Q663" s="785"/>
      <c r="R663" s="560"/>
      <c r="S663" s="560"/>
      <c r="T663" s="28"/>
      <c r="U663" s="28"/>
      <c r="V663" s="28"/>
      <c r="W663" s="558"/>
      <c r="X663" s="558"/>
      <c r="Y663" s="558"/>
      <c r="Z663" s="561"/>
      <c r="AA663" s="28"/>
      <c r="AB663" s="360"/>
      <c r="AC663" s="360"/>
      <c r="AD663" s="31"/>
      <c r="AE663" s="31"/>
      <c r="AF663" s="31"/>
      <c r="AG663" s="31"/>
      <c r="AH663" s="28"/>
      <c r="AI663" s="360"/>
      <c r="AJ663" s="28"/>
      <c r="AK663" s="28"/>
      <c r="AL663" s="28"/>
      <c r="AM663" s="28"/>
      <c r="AN663" s="28"/>
      <c r="AO663" s="28"/>
      <c r="AP663" s="28"/>
      <c r="AQ663" s="28"/>
      <c r="AR663" s="28"/>
      <c r="AS663" s="28"/>
      <c r="AT663" s="28"/>
      <c r="AU663" s="28"/>
      <c r="AV663" s="28"/>
      <c r="AW663" s="28"/>
      <c r="AX663" s="28"/>
      <c r="AY663" s="28"/>
      <c r="AZ663" s="28"/>
      <c r="BA663" s="28"/>
      <c r="BB663" s="28"/>
      <c r="BC663" s="28"/>
    </row>
    <row r="664" ht="11.25" customHeight="1">
      <c r="A664" s="557"/>
      <c r="B664" s="558"/>
      <c r="C664" s="558"/>
      <c r="D664" s="360"/>
      <c r="E664" s="31"/>
      <c r="F664" s="10"/>
      <c r="G664" s="360"/>
      <c r="H664" s="360"/>
      <c r="I664" s="360"/>
      <c r="J664" s="360"/>
      <c r="K664" s="360"/>
      <c r="L664" s="558"/>
      <c r="M664" s="558"/>
      <c r="N664" s="558"/>
      <c r="O664" s="784"/>
      <c r="P664" s="785"/>
      <c r="Q664" s="785"/>
      <c r="R664" s="560"/>
      <c r="S664" s="560"/>
      <c r="T664" s="28"/>
      <c r="U664" s="28"/>
      <c r="V664" s="28"/>
      <c r="W664" s="558"/>
      <c r="X664" s="558"/>
      <c r="Y664" s="558"/>
      <c r="Z664" s="561"/>
      <c r="AA664" s="28"/>
      <c r="AB664" s="360"/>
      <c r="AC664" s="360"/>
      <c r="AD664" s="31"/>
      <c r="AE664" s="31"/>
      <c r="AF664" s="31"/>
      <c r="AG664" s="31"/>
      <c r="AH664" s="28"/>
      <c r="AI664" s="360"/>
      <c r="AJ664" s="28"/>
      <c r="AK664" s="28"/>
      <c r="AL664" s="28"/>
      <c r="AM664" s="28"/>
      <c r="AN664" s="28"/>
      <c r="AO664" s="28"/>
      <c r="AP664" s="28"/>
      <c r="AQ664" s="28"/>
      <c r="AR664" s="28"/>
      <c r="AS664" s="28"/>
      <c r="AT664" s="28"/>
      <c r="AU664" s="28"/>
      <c r="AV664" s="28"/>
      <c r="AW664" s="28"/>
      <c r="AX664" s="28"/>
      <c r="AY664" s="28"/>
      <c r="AZ664" s="28"/>
      <c r="BA664" s="28"/>
      <c r="BB664" s="28"/>
      <c r="BC664" s="28"/>
    </row>
    <row r="665" ht="11.25" customHeight="1">
      <c r="A665" s="557"/>
      <c r="B665" s="558"/>
      <c r="C665" s="558"/>
      <c r="D665" s="360"/>
      <c r="E665" s="31"/>
      <c r="F665" s="10"/>
      <c r="G665" s="360"/>
      <c r="H665" s="360"/>
      <c r="I665" s="360"/>
      <c r="J665" s="360"/>
      <c r="K665" s="360"/>
      <c r="L665" s="558"/>
      <c r="M665" s="558"/>
      <c r="N665" s="558"/>
      <c r="O665" s="784"/>
      <c r="P665" s="785"/>
      <c r="Q665" s="785"/>
      <c r="R665" s="560"/>
      <c r="S665" s="560"/>
      <c r="T665" s="28"/>
      <c r="U665" s="28"/>
      <c r="V665" s="28"/>
      <c r="W665" s="558"/>
      <c r="X665" s="558"/>
      <c r="Y665" s="558"/>
      <c r="Z665" s="561"/>
      <c r="AA665" s="28"/>
      <c r="AB665" s="360"/>
      <c r="AC665" s="360"/>
      <c r="AD665" s="31"/>
      <c r="AE665" s="31"/>
      <c r="AF665" s="31"/>
      <c r="AG665" s="31"/>
      <c r="AH665" s="28"/>
      <c r="AI665" s="360"/>
      <c r="AJ665" s="28"/>
      <c r="AK665" s="28"/>
      <c r="AL665" s="28"/>
      <c r="AM665" s="28"/>
      <c r="AN665" s="28"/>
      <c r="AO665" s="28"/>
      <c r="AP665" s="28"/>
      <c r="AQ665" s="28"/>
      <c r="AR665" s="28"/>
      <c r="AS665" s="28"/>
      <c r="AT665" s="28"/>
      <c r="AU665" s="28"/>
      <c r="AV665" s="28"/>
      <c r="AW665" s="28"/>
      <c r="AX665" s="28"/>
      <c r="AY665" s="28"/>
      <c r="AZ665" s="28"/>
      <c r="BA665" s="28"/>
      <c r="BB665" s="28"/>
      <c r="BC665" s="28"/>
    </row>
    <row r="666" ht="11.25" customHeight="1">
      <c r="A666" s="557"/>
      <c r="B666" s="558"/>
      <c r="C666" s="558"/>
      <c r="D666" s="360"/>
      <c r="E666" s="31"/>
      <c r="F666" s="10"/>
      <c r="G666" s="360"/>
      <c r="H666" s="360"/>
      <c r="I666" s="360"/>
      <c r="J666" s="360"/>
      <c r="K666" s="360"/>
      <c r="L666" s="558"/>
      <c r="M666" s="558"/>
      <c r="N666" s="558"/>
      <c r="O666" s="784"/>
      <c r="P666" s="785"/>
      <c r="Q666" s="785"/>
      <c r="R666" s="560"/>
      <c r="S666" s="560"/>
      <c r="T666" s="28"/>
      <c r="U666" s="28"/>
      <c r="V666" s="28"/>
      <c r="W666" s="558"/>
      <c r="X666" s="558"/>
      <c r="Y666" s="558"/>
      <c r="Z666" s="561"/>
      <c r="AA666" s="28"/>
      <c r="AB666" s="360"/>
      <c r="AC666" s="360"/>
      <c r="AD666" s="31"/>
      <c r="AE666" s="31"/>
      <c r="AF666" s="31"/>
      <c r="AG666" s="31"/>
      <c r="AH666" s="28"/>
      <c r="AI666" s="360"/>
      <c r="AJ666" s="28"/>
      <c r="AK666" s="28"/>
      <c r="AL666" s="28"/>
      <c r="AM666" s="28"/>
      <c r="AN666" s="28"/>
      <c r="AO666" s="28"/>
      <c r="AP666" s="28"/>
      <c r="AQ666" s="28"/>
      <c r="AR666" s="28"/>
      <c r="AS666" s="28"/>
      <c r="AT666" s="28"/>
      <c r="AU666" s="28"/>
      <c r="AV666" s="28"/>
      <c r="AW666" s="28"/>
      <c r="AX666" s="28"/>
      <c r="AY666" s="28"/>
      <c r="AZ666" s="28"/>
      <c r="BA666" s="28"/>
      <c r="BB666" s="28"/>
      <c r="BC666" s="28"/>
    </row>
    <row r="667" ht="11.25" customHeight="1">
      <c r="A667" s="557"/>
      <c r="B667" s="558"/>
      <c r="C667" s="558"/>
      <c r="D667" s="360"/>
      <c r="E667" s="31"/>
      <c r="F667" s="10"/>
      <c r="G667" s="360"/>
      <c r="H667" s="360"/>
      <c r="I667" s="360"/>
      <c r="J667" s="360"/>
      <c r="K667" s="360"/>
      <c r="L667" s="558"/>
      <c r="M667" s="558"/>
      <c r="N667" s="558"/>
      <c r="O667" s="784"/>
      <c r="P667" s="785"/>
      <c r="Q667" s="785"/>
      <c r="R667" s="560"/>
      <c r="S667" s="560"/>
      <c r="T667" s="28"/>
      <c r="U667" s="28"/>
      <c r="V667" s="28"/>
      <c r="W667" s="558"/>
      <c r="X667" s="558"/>
      <c r="Y667" s="558"/>
      <c r="Z667" s="561"/>
      <c r="AA667" s="28"/>
      <c r="AB667" s="360"/>
      <c r="AC667" s="360"/>
      <c r="AD667" s="31"/>
      <c r="AE667" s="31"/>
      <c r="AF667" s="31"/>
      <c r="AG667" s="31"/>
      <c r="AH667" s="28"/>
      <c r="AI667" s="360"/>
      <c r="AJ667" s="28"/>
      <c r="AK667" s="28"/>
      <c r="AL667" s="28"/>
      <c r="AM667" s="28"/>
      <c r="AN667" s="28"/>
      <c r="AO667" s="28"/>
      <c r="AP667" s="28"/>
      <c r="AQ667" s="28"/>
      <c r="AR667" s="28"/>
      <c r="AS667" s="28"/>
      <c r="AT667" s="28"/>
      <c r="AU667" s="28"/>
      <c r="AV667" s="28"/>
      <c r="AW667" s="28"/>
      <c r="AX667" s="28"/>
      <c r="AY667" s="28"/>
      <c r="AZ667" s="28"/>
      <c r="BA667" s="28"/>
      <c r="BB667" s="28"/>
      <c r="BC667" s="28"/>
    </row>
    <row r="668" ht="11.25" customHeight="1">
      <c r="A668" s="557"/>
      <c r="B668" s="558"/>
      <c r="C668" s="558"/>
      <c r="D668" s="360"/>
      <c r="E668" s="31"/>
      <c r="F668" s="10"/>
      <c r="G668" s="360"/>
      <c r="H668" s="360"/>
      <c r="I668" s="360"/>
      <c r="J668" s="360"/>
      <c r="K668" s="360"/>
      <c r="L668" s="558"/>
      <c r="M668" s="558"/>
      <c r="N668" s="558"/>
      <c r="O668" s="784"/>
      <c r="P668" s="785"/>
      <c r="Q668" s="785"/>
      <c r="R668" s="560"/>
      <c r="S668" s="560"/>
      <c r="T668" s="28"/>
      <c r="U668" s="28"/>
      <c r="V668" s="28"/>
      <c r="W668" s="558"/>
      <c r="X668" s="558"/>
      <c r="Y668" s="558"/>
      <c r="Z668" s="561"/>
      <c r="AA668" s="28"/>
      <c r="AB668" s="360"/>
      <c r="AC668" s="360"/>
      <c r="AD668" s="31"/>
      <c r="AE668" s="31"/>
      <c r="AF668" s="31"/>
      <c r="AG668" s="31"/>
      <c r="AH668" s="28"/>
      <c r="AI668" s="360"/>
      <c r="AJ668" s="28"/>
      <c r="AK668" s="28"/>
      <c r="AL668" s="28"/>
      <c r="AM668" s="28"/>
      <c r="AN668" s="28"/>
      <c r="AO668" s="28"/>
      <c r="AP668" s="28"/>
      <c r="AQ668" s="28"/>
      <c r="AR668" s="28"/>
      <c r="AS668" s="28"/>
      <c r="AT668" s="28"/>
      <c r="AU668" s="28"/>
      <c r="AV668" s="28"/>
      <c r="AW668" s="28"/>
      <c r="AX668" s="28"/>
      <c r="AY668" s="28"/>
      <c r="AZ668" s="28"/>
      <c r="BA668" s="28"/>
      <c r="BB668" s="28"/>
      <c r="BC668" s="28"/>
    </row>
    <row r="669" ht="11.25" customHeight="1">
      <c r="A669" s="557"/>
      <c r="B669" s="558"/>
      <c r="C669" s="558"/>
      <c r="D669" s="360"/>
      <c r="E669" s="31"/>
      <c r="F669" s="10"/>
      <c r="G669" s="360"/>
      <c r="H669" s="360"/>
      <c r="I669" s="360"/>
      <c r="J669" s="360"/>
      <c r="K669" s="360"/>
      <c r="L669" s="558"/>
      <c r="M669" s="558"/>
      <c r="N669" s="558"/>
      <c r="O669" s="784"/>
      <c r="P669" s="785"/>
      <c r="Q669" s="785"/>
      <c r="R669" s="560"/>
      <c r="S669" s="560"/>
      <c r="T669" s="28"/>
      <c r="U669" s="28"/>
      <c r="V669" s="28"/>
      <c r="W669" s="558"/>
      <c r="X669" s="558"/>
      <c r="Y669" s="558"/>
      <c r="Z669" s="561"/>
      <c r="AA669" s="28"/>
      <c r="AB669" s="360"/>
      <c r="AC669" s="360"/>
      <c r="AD669" s="31"/>
      <c r="AE669" s="31"/>
      <c r="AF669" s="31"/>
      <c r="AG669" s="31"/>
      <c r="AH669" s="28"/>
      <c r="AI669" s="360"/>
      <c r="AJ669" s="28"/>
      <c r="AK669" s="28"/>
      <c r="AL669" s="28"/>
      <c r="AM669" s="28"/>
      <c r="AN669" s="28"/>
      <c r="AO669" s="28"/>
      <c r="AP669" s="28"/>
      <c r="AQ669" s="28"/>
      <c r="AR669" s="28"/>
      <c r="AS669" s="28"/>
      <c r="AT669" s="28"/>
      <c r="AU669" s="28"/>
      <c r="AV669" s="28"/>
      <c r="AW669" s="28"/>
      <c r="AX669" s="28"/>
      <c r="AY669" s="28"/>
      <c r="AZ669" s="28"/>
      <c r="BA669" s="28"/>
      <c r="BB669" s="28"/>
      <c r="BC669" s="28"/>
    </row>
    <row r="670" ht="11.25" customHeight="1">
      <c r="A670" s="557"/>
      <c r="B670" s="558"/>
      <c r="C670" s="558"/>
      <c r="D670" s="360"/>
      <c r="E670" s="31"/>
      <c r="F670" s="10"/>
      <c r="G670" s="360"/>
      <c r="H670" s="360"/>
      <c r="I670" s="360"/>
      <c r="J670" s="360"/>
      <c r="K670" s="360"/>
      <c r="L670" s="558"/>
      <c r="M670" s="558"/>
      <c r="N670" s="558"/>
      <c r="O670" s="784"/>
      <c r="P670" s="785"/>
      <c r="Q670" s="785"/>
      <c r="R670" s="560"/>
      <c r="S670" s="560"/>
      <c r="T670" s="28"/>
      <c r="U670" s="28"/>
      <c r="V670" s="28"/>
      <c r="W670" s="558"/>
      <c r="X670" s="558"/>
      <c r="Y670" s="558"/>
      <c r="Z670" s="561"/>
      <c r="AA670" s="28"/>
      <c r="AB670" s="360"/>
      <c r="AC670" s="360"/>
      <c r="AD670" s="31"/>
      <c r="AE670" s="31"/>
      <c r="AF670" s="31"/>
      <c r="AG670" s="31"/>
      <c r="AH670" s="28"/>
      <c r="AI670" s="360"/>
      <c r="AJ670" s="28"/>
      <c r="AK670" s="28"/>
      <c r="AL670" s="28"/>
      <c r="AM670" s="28"/>
      <c r="AN670" s="28"/>
      <c r="AO670" s="28"/>
      <c r="AP670" s="28"/>
      <c r="AQ670" s="28"/>
      <c r="AR670" s="28"/>
      <c r="AS670" s="28"/>
      <c r="AT670" s="28"/>
      <c r="AU670" s="28"/>
      <c r="AV670" s="28"/>
      <c r="AW670" s="28"/>
      <c r="AX670" s="28"/>
      <c r="AY670" s="28"/>
      <c r="AZ670" s="28"/>
      <c r="BA670" s="28"/>
      <c r="BB670" s="28"/>
      <c r="BC670" s="28"/>
    </row>
    <row r="671" ht="11.25" customHeight="1">
      <c r="A671" s="557"/>
      <c r="B671" s="558"/>
      <c r="C671" s="558"/>
      <c r="D671" s="360"/>
      <c r="E671" s="31"/>
      <c r="F671" s="10"/>
      <c r="G671" s="360"/>
      <c r="H671" s="360"/>
      <c r="I671" s="360"/>
      <c r="J671" s="360"/>
      <c r="K671" s="360"/>
      <c r="L671" s="558"/>
      <c r="M671" s="558"/>
      <c r="N671" s="558"/>
      <c r="O671" s="784"/>
      <c r="P671" s="785"/>
      <c r="Q671" s="785"/>
      <c r="R671" s="560"/>
      <c r="S671" s="560"/>
      <c r="T671" s="28"/>
      <c r="U671" s="28"/>
      <c r="V671" s="28"/>
      <c r="W671" s="558"/>
      <c r="X671" s="558"/>
      <c r="Y671" s="558"/>
      <c r="Z671" s="561"/>
      <c r="AA671" s="28"/>
      <c r="AB671" s="360"/>
      <c r="AC671" s="360"/>
      <c r="AD671" s="31"/>
      <c r="AE671" s="31"/>
      <c r="AF671" s="31"/>
      <c r="AG671" s="31"/>
      <c r="AH671" s="28"/>
      <c r="AI671" s="360"/>
      <c r="AJ671" s="28"/>
      <c r="AK671" s="28"/>
      <c r="AL671" s="28"/>
      <c r="AM671" s="28"/>
      <c r="AN671" s="28"/>
      <c r="AO671" s="28"/>
      <c r="AP671" s="28"/>
      <c r="AQ671" s="28"/>
      <c r="AR671" s="28"/>
      <c r="AS671" s="28"/>
      <c r="AT671" s="28"/>
      <c r="AU671" s="28"/>
      <c r="AV671" s="28"/>
      <c r="AW671" s="28"/>
      <c r="AX671" s="28"/>
      <c r="AY671" s="28"/>
      <c r="AZ671" s="28"/>
      <c r="BA671" s="28"/>
      <c r="BB671" s="28"/>
      <c r="BC671" s="28"/>
    </row>
    <row r="672" ht="11.25" customHeight="1">
      <c r="A672" s="557"/>
      <c r="B672" s="558"/>
      <c r="C672" s="558"/>
      <c r="D672" s="360"/>
      <c r="E672" s="31"/>
      <c r="F672" s="10"/>
      <c r="G672" s="360"/>
      <c r="H672" s="360"/>
      <c r="I672" s="360"/>
      <c r="J672" s="360"/>
      <c r="K672" s="360"/>
      <c r="L672" s="558"/>
      <c r="M672" s="558"/>
      <c r="N672" s="558"/>
      <c r="O672" s="784"/>
      <c r="P672" s="785"/>
      <c r="Q672" s="785"/>
      <c r="R672" s="560"/>
      <c r="S672" s="560"/>
      <c r="T672" s="28"/>
      <c r="U672" s="28"/>
      <c r="V672" s="28"/>
      <c r="W672" s="558"/>
      <c r="X672" s="558"/>
      <c r="Y672" s="558"/>
      <c r="Z672" s="561"/>
      <c r="AA672" s="28"/>
      <c r="AB672" s="360"/>
      <c r="AC672" s="360"/>
      <c r="AD672" s="31"/>
      <c r="AE672" s="31"/>
      <c r="AF672" s="31"/>
      <c r="AG672" s="31"/>
      <c r="AH672" s="28"/>
      <c r="AI672" s="360"/>
      <c r="AJ672" s="28"/>
      <c r="AK672" s="28"/>
      <c r="AL672" s="28"/>
      <c r="AM672" s="28"/>
      <c r="AN672" s="28"/>
      <c r="AO672" s="28"/>
      <c r="AP672" s="28"/>
      <c r="AQ672" s="28"/>
      <c r="AR672" s="28"/>
      <c r="AS672" s="28"/>
      <c r="AT672" s="28"/>
      <c r="AU672" s="28"/>
      <c r="AV672" s="28"/>
      <c r="AW672" s="28"/>
      <c r="AX672" s="28"/>
      <c r="AY672" s="28"/>
      <c r="AZ672" s="28"/>
      <c r="BA672" s="28"/>
      <c r="BB672" s="28"/>
      <c r="BC672" s="28"/>
    </row>
    <row r="673" ht="11.25" customHeight="1">
      <c r="A673" s="557"/>
      <c r="B673" s="558"/>
      <c r="C673" s="558"/>
      <c r="D673" s="360"/>
      <c r="E673" s="31"/>
      <c r="F673" s="10"/>
      <c r="G673" s="360"/>
      <c r="H673" s="360"/>
      <c r="I673" s="360"/>
      <c r="J673" s="360"/>
      <c r="K673" s="360"/>
      <c r="L673" s="558"/>
      <c r="M673" s="558"/>
      <c r="N673" s="558"/>
      <c r="O673" s="784"/>
      <c r="P673" s="785"/>
      <c r="Q673" s="785"/>
      <c r="R673" s="560"/>
      <c r="S673" s="560"/>
      <c r="T673" s="28"/>
      <c r="U673" s="28"/>
      <c r="V673" s="28"/>
      <c r="W673" s="558"/>
      <c r="X673" s="558"/>
      <c r="Y673" s="558"/>
      <c r="Z673" s="561"/>
      <c r="AA673" s="28"/>
      <c r="AB673" s="360"/>
      <c r="AC673" s="360"/>
      <c r="AD673" s="31"/>
      <c r="AE673" s="31"/>
      <c r="AF673" s="31"/>
      <c r="AG673" s="31"/>
      <c r="AH673" s="28"/>
      <c r="AI673" s="360"/>
      <c r="AJ673" s="28"/>
      <c r="AK673" s="28"/>
      <c r="AL673" s="28"/>
      <c r="AM673" s="28"/>
      <c r="AN673" s="28"/>
      <c r="AO673" s="28"/>
      <c r="AP673" s="28"/>
      <c r="AQ673" s="28"/>
      <c r="AR673" s="28"/>
      <c r="AS673" s="28"/>
      <c r="AT673" s="28"/>
      <c r="AU673" s="28"/>
      <c r="AV673" s="28"/>
      <c r="AW673" s="28"/>
      <c r="AX673" s="28"/>
      <c r="AY673" s="28"/>
      <c r="AZ673" s="28"/>
      <c r="BA673" s="28"/>
      <c r="BB673" s="28"/>
      <c r="BC673" s="28"/>
    </row>
    <row r="674" ht="11.25" customHeight="1">
      <c r="A674" s="557"/>
      <c r="B674" s="558"/>
      <c r="C674" s="558"/>
      <c r="D674" s="360"/>
      <c r="E674" s="31"/>
      <c r="F674" s="10"/>
      <c r="G674" s="360"/>
      <c r="H674" s="360"/>
      <c r="I674" s="360"/>
      <c r="J674" s="360"/>
      <c r="K674" s="360"/>
      <c r="L674" s="558"/>
      <c r="M674" s="558"/>
      <c r="N674" s="558"/>
      <c r="O674" s="784"/>
      <c r="P674" s="785"/>
      <c r="Q674" s="785"/>
      <c r="R674" s="560"/>
      <c r="S674" s="560"/>
      <c r="T674" s="28"/>
      <c r="U674" s="28"/>
      <c r="V674" s="28"/>
      <c r="W674" s="558"/>
      <c r="X674" s="558"/>
      <c r="Y674" s="558"/>
      <c r="Z674" s="561"/>
      <c r="AA674" s="28"/>
      <c r="AB674" s="360"/>
      <c r="AC674" s="360"/>
      <c r="AD674" s="31"/>
      <c r="AE674" s="31"/>
      <c r="AF674" s="31"/>
      <c r="AG674" s="31"/>
      <c r="AH674" s="28"/>
      <c r="AI674" s="360"/>
      <c r="AJ674" s="28"/>
      <c r="AK674" s="28"/>
      <c r="AL674" s="28"/>
      <c r="AM674" s="28"/>
      <c r="AN674" s="28"/>
      <c r="AO674" s="28"/>
      <c r="AP674" s="28"/>
      <c r="AQ674" s="28"/>
      <c r="AR674" s="28"/>
      <c r="AS674" s="28"/>
      <c r="AT674" s="28"/>
      <c r="AU674" s="28"/>
      <c r="AV674" s="28"/>
      <c r="AW674" s="28"/>
      <c r="AX674" s="28"/>
      <c r="AY674" s="28"/>
      <c r="AZ674" s="28"/>
      <c r="BA674" s="28"/>
      <c r="BB674" s="28"/>
      <c r="BC674" s="28"/>
    </row>
    <row r="675" ht="11.25" customHeight="1">
      <c r="A675" s="557"/>
      <c r="B675" s="558"/>
      <c r="C675" s="558"/>
      <c r="D675" s="360"/>
      <c r="E675" s="31"/>
      <c r="F675" s="10"/>
      <c r="G675" s="360"/>
      <c r="H675" s="360"/>
      <c r="I675" s="360"/>
      <c r="J675" s="360"/>
      <c r="K675" s="360"/>
      <c r="L675" s="558"/>
      <c r="M675" s="558"/>
      <c r="N675" s="558"/>
      <c r="O675" s="784"/>
      <c r="P675" s="785"/>
      <c r="Q675" s="785"/>
      <c r="R675" s="560"/>
      <c r="S675" s="560"/>
      <c r="T675" s="28"/>
      <c r="U675" s="28"/>
      <c r="V675" s="28"/>
      <c r="W675" s="558"/>
      <c r="X675" s="558"/>
      <c r="Y675" s="558"/>
      <c r="Z675" s="561"/>
      <c r="AA675" s="28"/>
      <c r="AB675" s="360"/>
      <c r="AC675" s="360"/>
      <c r="AD675" s="31"/>
      <c r="AE675" s="31"/>
      <c r="AF675" s="31"/>
      <c r="AG675" s="31"/>
      <c r="AH675" s="28"/>
      <c r="AI675" s="360"/>
      <c r="AJ675" s="28"/>
      <c r="AK675" s="28"/>
      <c r="AL675" s="28"/>
      <c r="AM675" s="28"/>
      <c r="AN675" s="28"/>
      <c r="AO675" s="28"/>
      <c r="AP675" s="28"/>
      <c r="AQ675" s="28"/>
      <c r="AR675" s="28"/>
      <c r="AS675" s="28"/>
      <c r="AT675" s="28"/>
      <c r="AU675" s="28"/>
      <c r="AV675" s="28"/>
      <c r="AW675" s="28"/>
      <c r="AX675" s="28"/>
      <c r="AY675" s="28"/>
      <c r="AZ675" s="28"/>
      <c r="BA675" s="28"/>
      <c r="BB675" s="28"/>
      <c r="BC675" s="28"/>
    </row>
    <row r="676" ht="11.25" customHeight="1">
      <c r="A676" s="557"/>
      <c r="B676" s="558"/>
      <c r="C676" s="558"/>
      <c r="D676" s="360"/>
      <c r="E676" s="31"/>
      <c r="F676" s="10"/>
      <c r="G676" s="360"/>
      <c r="H676" s="360"/>
      <c r="I676" s="360"/>
      <c r="J676" s="360"/>
      <c r="K676" s="360"/>
      <c r="L676" s="558"/>
      <c r="M676" s="558"/>
      <c r="N676" s="558"/>
      <c r="O676" s="784"/>
      <c r="P676" s="785"/>
      <c r="Q676" s="785"/>
      <c r="R676" s="560"/>
      <c r="S676" s="560"/>
      <c r="T676" s="28"/>
      <c r="U676" s="28"/>
      <c r="V676" s="28"/>
      <c r="W676" s="558"/>
      <c r="X676" s="558"/>
      <c r="Y676" s="558"/>
      <c r="Z676" s="561"/>
      <c r="AA676" s="28"/>
      <c r="AB676" s="360"/>
      <c r="AC676" s="360"/>
      <c r="AD676" s="31"/>
      <c r="AE676" s="31"/>
      <c r="AF676" s="31"/>
      <c r="AG676" s="31"/>
      <c r="AH676" s="28"/>
      <c r="AI676" s="360"/>
      <c r="AJ676" s="28"/>
      <c r="AK676" s="28"/>
      <c r="AL676" s="28"/>
      <c r="AM676" s="28"/>
      <c r="AN676" s="28"/>
      <c r="AO676" s="28"/>
      <c r="AP676" s="28"/>
      <c r="AQ676" s="28"/>
      <c r="AR676" s="28"/>
      <c r="AS676" s="28"/>
      <c r="AT676" s="28"/>
      <c r="AU676" s="28"/>
      <c r="AV676" s="28"/>
      <c r="AW676" s="28"/>
      <c r="AX676" s="28"/>
      <c r="AY676" s="28"/>
      <c r="AZ676" s="28"/>
      <c r="BA676" s="28"/>
      <c r="BB676" s="28"/>
      <c r="BC676" s="28"/>
    </row>
    <row r="677" ht="11.25" customHeight="1">
      <c r="A677" s="557"/>
      <c r="B677" s="558"/>
      <c r="C677" s="558"/>
      <c r="D677" s="360"/>
      <c r="E677" s="31"/>
      <c r="F677" s="10"/>
      <c r="G677" s="360"/>
      <c r="H677" s="360"/>
      <c r="I677" s="360"/>
      <c r="J677" s="360"/>
      <c r="K677" s="360"/>
      <c r="L677" s="558"/>
      <c r="M677" s="558"/>
      <c r="N677" s="558"/>
      <c r="O677" s="784"/>
      <c r="P677" s="785"/>
      <c r="Q677" s="785"/>
      <c r="R677" s="560"/>
      <c r="S677" s="560"/>
      <c r="T677" s="28"/>
      <c r="U677" s="28"/>
      <c r="V677" s="28"/>
      <c r="W677" s="558"/>
      <c r="X677" s="558"/>
      <c r="Y677" s="558"/>
      <c r="Z677" s="561"/>
      <c r="AA677" s="28"/>
      <c r="AB677" s="360"/>
      <c r="AC677" s="360"/>
      <c r="AD677" s="31"/>
      <c r="AE677" s="31"/>
      <c r="AF677" s="31"/>
      <c r="AG677" s="31"/>
      <c r="AH677" s="28"/>
      <c r="AI677" s="360"/>
      <c r="AJ677" s="28"/>
      <c r="AK677" s="28"/>
      <c r="AL677" s="28"/>
      <c r="AM677" s="28"/>
      <c r="AN677" s="28"/>
      <c r="AO677" s="28"/>
      <c r="AP677" s="28"/>
      <c r="AQ677" s="28"/>
      <c r="AR677" s="28"/>
      <c r="AS677" s="28"/>
      <c r="AT677" s="28"/>
      <c r="AU677" s="28"/>
      <c r="AV677" s="28"/>
      <c r="AW677" s="28"/>
      <c r="AX677" s="28"/>
      <c r="AY677" s="28"/>
      <c r="AZ677" s="28"/>
      <c r="BA677" s="28"/>
      <c r="BB677" s="28"/>
      <c r="BC677" s="28"/>
    </row>
    <row r="678" ht="11.25" customHeight="1">
      <c r="A678" s="557"/>
      <c r="B678" s="558"/>
      <c r="C678" s="558"/>
      <c r="D678" s="360"/>
      <c r="E678" s="31"/>
      <c r="F678" s="10"/>
      <c r="G678" s="360"/>
      <c r="H678" s="360"/>
      <c r="I678" s="360"/>
      <c r="J678" s="360"/>
      <c r="K678" s="360"/>
      <c r="L678" s="558"/>
      <c r="M678" s="558"/>
      <c r="N678" s="558"/>
      <c r="O678" s="784"/>
      <c r="P678" s="785"/>
      <c r="Q678" s="785"/>
      <c r="R678" s="560"/>
      <c r="S678" s="560"/>
      <c r="T678" s="28"/>
      <c r="U678" s="28"/>
      <c r="V678" s="28"/>
      <c r="W678" s="558"/>
      <c r="X678" s="558"/>
      <c r="Y678" s="558"/>
      <c r="Z678" s="561"/>
      <c r="AA678" s="28"/>
      <c r="AB678" s="360"/>
      <c r="AC678" s="360"/>
      <c r="AD678" s="31"/>
      <c r="AE678" s="31"/>
      <c r="AF678" s="31"/>
      <c r="AG678" s="31"/>
      <c r="AH678" s="28"/>
      <c r="AI678" s="360"/>
      <c r="AJ678" s="28"/>
      <c r="AK678" s="28"/>
      <c r="AL678" s="28"/>
      <c r="AM678" s="28"/>
      <c r="AN678" s="28"/>
      <c r="AO678" s="28"/>
      <c r="AP678" s="28"/>
      <c r="AQ678" s="28"/>
      <c r="AR678" s="28"/>
      <c r="AS678" s="28"/>
      <c r="AT678" s="28"/>
      <c r="AU678" s="28"/>
      <c r="AV678" s="28"/>
      <c r="AW678" s="28"/>
      <c r="AX678" s="28"/>
      <c r="AY678" s="28"/>
      <c r="AZ678" s="28"/>
      <c r="BA678" s="28"/>
      <c r="BB678" s="28"/>
      <c r="BC678" s="28"/>
    </row>
    <row r="679" ht="11.25" customHeight="1">
      <c r="A679" s="557"/>
      <c r="B679" s="558"/>
      <c r="C679" s="558"/>
      <c r="D679" s="360"/>
      <c r="E679" s="31"/>
      <c r="F679" s="10"/>
      <c r="G679" s="360"/>
      <c r="H679" s="360"/>
      <c r="I679" s="360"/>
      <c r="J679" s="360"/>
      <c r="K679" s="360"/>
      <c r="L679" s="558"/>
      <c r="M679" s="558"/>
      <c r="N679" s="558"/>
      <c r="O679" s="784"/>
      <c r="P679" s="785"/>
      <c r="Q679" s="785"/>
      <c r="R679" s="560"/>
      <c r="S679" s="560"/>
      <c r="T679" s="28"/>
      <c r="U679" s="28"/>
      <c r="V679" s="28"/>
      <c r="W679" s="558"/>
      <c r="X679" s="558"/>
      <c r="Y679" s="558"/>
      <c r="Z679" s="561"/>
      <c r="AA679" s="28"/>
      <c r="AB679" s="360"/>
      <c r="AC679" s="360"/>
      <c r="AD679" s="31"/>
      <c r="AE679" s="31"/>
      <c r="AF679" s="31"/>
      <c r="AG679" s="31"/>
      <c r="AH679" s="28"/>
      <c r="AI679" s="360"/>
      <c r="AJ679" s="28"/>
      <c r="AK679" s="28"/>
      <c r="AL679" s="28"/>
      <c r="AM679" s="28"/>
      <c r="AN679" s="28"/>
      <c r="AO679" s="28"/>
      <c r="AP679" s="28"/>
      <c r="AQ679" s="28"/>
      <c r="AR679" s="28"/>
      <c r="AS679" s="28"/>
      <c r="AT679" s="28"/>
      <c r="AU679" s="28"/>
      <c r="AV679" s="28"/>
      <c r="AW679" s="28"/>
      <c r="AX679" s="28"/>
      <c r="AY679" s="28"/>
      <c r="AZ679" s="28"/>
      <c r="BA679" s="28"/>
      <c r="BB679" s="28"/>
      <c r="BC679" s="28"/>
    </row>
    <row r="680" ht="11.25" customHeight="1">
      <c r="A680" s="557"/>
      <c r="B680" s="558"/>
      <c r="C680" s="558"/>
      <c r="D680" s="360"/>
      <c r="E680" s="31"/>
      <c r="F680" s="10"/>
      <c r="G680" s="360"/>
      <c r="H680" s="360"/>
      <c r="I680" s="360"/>
      <c r="J680" s="360"/>
      <c r="K680" s="360"/>
      <c r="L680" s="558"/>
      <c r="M680" s="558"/>
      <c r="N680" s="558"/>
      <c r="O680" s="784"/>
      <c r="P680" s="785"/>
      <c r="Q680" s="785"/>
      <c r="R680" s="560"/>
      <c r="S680" s="560"/>
      <c r="T680" s="28"/>
      <c r="U680" s="28"/>
      <c r="V680" s="28"/>
      <c r="W680" s="558"/>
      <c r="X680" s="558"/>
      <c r="Y680" s="558"/>
      <c r="Z680" s="561"/>
      <c r="AA680" s="28"/>
      <c r="AB680" s="360"/>
      <c r="AC680" s="360"/>
      <c r="AD680" s="31"/>
      <c r="AE680" s="31"/>
      <c r="AF680" s="31"/>
      <c r="AG680" s="31"/>
      <c r="AH680" s="28"/>
      <c r="AI680" s="360"/>
      <c r="AJ680" s="28"/>
      <c r="AK680" s="28"/>
      <c r="AL680" s="28"/>
      <c r="AM680" s="28"/>
      <c r="AN680" s="28"/>
      <c r="AO680" s="28"/>
      <c r="AP680" s="28"/>
      <c r="AQ680" s="28"/>
      <c r="AR680" s="28"/>
      <c r="AS680" s="28"/>
      <c r="AT680" s="28"/>
      <c r="AU680" s="28"/>
      <c r="AV680" s="28"/>
      <c r="AW680" s="28"/>
      <c r="AX680" s="28"/>
      <c r="AY680" s="28"/>
      <c r="AZ680" s="28"/>
      <c r="BA680" s="28"/>
      <c r="BB680" s="28"/>
      <c r="BC680" s="28"/>
    </row>
    <row r="681" ht="11.25" customHeight="1">
      <c r="A681" s="557"/>
      <c r="B681" s="558"/>
      <c r="C681" s="558"/>
      <c r="D681" s="360"/>
      <c r="E681" s="31"/>
      <c r="F681" s="10"/>
      <c r="G681" s="360"/>
      <c r="H681" s="360"/>
      <c r="I681" s="360"/>
      <c r="J681" s="360"/>
      <c r="K681" s="360"/>
      <c r="L681" s="558"/>
      <c r="M681" s="558"/>
      <c r="N681" s="558"/>
      <c r="O681" s="784"/>
      <c r="P681" s="785"/>
      <c r="Q681" s="785"/>
      <c r="R681" s="560"/>
      <c r="S681" s="560"/>
      <c r="T681" s="28"/>
      <c r="U681" s="28"/>
      <c r="V681" s="28"/>
      <c r="W681" s="558"/>
      <c r="X681" s="558"/>
      <c r="Y681" s="558"/>
      <c r="Z681" s="561"/>
      <c r="AA681" s="28"/>
      <c r="AB681" s="360"/>
      <c r="AC681" s="360"/>
      <c r="AD681" s="31"/>
      <c r="AE681" s="31"/>
      <c r="AF681" s="31"/>
      <c r="AG681" s="31"/>
      <c r="AH681" s="28"/>
      <c r="AI681" s="360"/>
      <c r="AJ681" s="28"/>
      <c r="AK681" s="28"/>
      <c r="AL681" s="28"/>
      <c r="AM681" s="28"/>
      <c r="AN681" s="28"/>
      <c r="AO681" s="28"/>
      <c r="AP681" s="28"/>
      <c r="AQ681" s="28"/>
      <c r="AR681" s="28"/>
      <c r="AS681" s="28"/>
      <c r="AT681" s="28"/>
      <c r="AU681" s="28"/>
      <c r="AV681" s="28"/>
      <c r="AW681" s="28"/>
      <c r="AX681" s="28"/>
      <c r="AY681" s="28"/>
      <c r="AZ681" s="28"/>
      <c r="BA681" s="28"/>
      <c r="BB681" s="28"/>
      <c r="BC681" s="28"/>
    </row>
    <row r="682" ht="11.25" customHeight="1">
      <c r="A682" s="557"/>
      <c r="B682" s="558"/>
      <c r="C682" s="558"/>
      <c r="D682" s="360"/>
      <c r="E682" s="31"/>
      <c r="F682" s="10"/>
      <c r="G682" s="360"/>
      <c r="H682" s="360"/>
      <c r="I682" s="360"/>
      <c r="J682" s="360"/>
      <c r="K682" s="360"/>
      <c r="L682" s="558"/>
      <c r="M682" s="558"/>
      <c r="N682" s="558"/>
      <c r="O682" s="784"/>
      <c r="P682" s="785"/>
      <c r="Q682" s="785"/>
      <c r="R682" s="560"/>
      <c r="S682" s="560"/>
      <c r="T682" s="28"/>
      <c r="U682" s="28"/>
      <c r="V682" s="28"/>
      <c r="W682" s="558"/>
      <c r="X682" s="558"/>
      <c r="Y682" s="558"/>
      <c r="Z682" s="561"/>
      <c r="AA682" s="28"/>
      <c r="AB682" s="360"/>
      <c r="AC682" s="360"/>
      <c r="AD682" s="31"/>
      <c r="AE682" s="31"/>
      <c r="AF682" s="31"/>
      <c r="AG682" s="31"/>
      <c r="AH682" s="28"/>
      <c r="AI682" s="360"/>
      <c r="AJ682" s="28"/>
      <c r="AK682" s="28"/>
      <c r="AL682" s="28"/>
      <c r="AM682" s="28"/>
      <c r="AN682" s="28"/>
      <c r="AO682" s="28"/>
      <c r="AP682" s="28"/>
      <c r="AQ682" s="28"/>
      <c r="AR682" s="28"/>
      <c r="AS682" s="28"/>
      <c r="AT682" s="28"/>
      <c r="AU682" s="28"/>
      <c r="AV682" s="28"/>
      <c r="AW682" s="28"/>
      <c r="AX682" s="28"/>
      <c r="AY682" s="28"/>
      <c r="AZ682" s="28"/>
      <c r="BA682" s="28"/>
      <c r="BB682" s="28"/>
      <c r="BC682" s="28"/>
    </row>
    <row r="683" ht="11.25" customHeight="1">
      <c r="A683" s="557"/>
      <c r="B683" s="558"/>
      <c r="C683" s="558"/>
      <c r="D683" s="360"/>
      <c r="E683" s="31"/>
      <c r="F683" s="10"/>
      <c r="G683" s="360"/>
      <c r="H683" s="360"/>
      <c r="I683" s="360"/>
      <c r="J683" s="360"/>
      <c r="K683" s="360"/>
      <c r="L683" s="558"/>
      <c r="M683" s="558"/>
      <c r="N683" s="558"/>
      <c r="O683" s="784"/>
      <c r="P683" s="785"/>
      <c r="Q683" s="785"/>
      <c r="R683" s="560"/>
      <c r="S683" s="560"/>
      <c r="T683" s="28"/>
      <c r="U683" s="28"/>
      <c r="V683" s="28"/>
      <c r="W683" s="558"/>
      <c r="X683" s="558"/>
      <c r="Y683" s="558"/>
      <c r="Z683" s="561"/>
      <c r="AA683" s="28"/>
      <c r="AB683" s="360"/>
      <c r="AC683" s="360"/>
      <c r="AD683" s="31"/>
      <c r="AE683" s="31"/>
      <c r="AF683" s="31"/>
      <c r="AG683" s="31"/>
      <c r="AH683" s="28"/>
      <c r="AI683" s="360"/>
      <c r="AJ683" s="28"/>
      <c r="AK683" s="28"/>
      <c r="AL683" s="28"/>
      <c r="AM683" s="28"/>
      <c r="AN683" s="28"/>
      <c r="AO683" s="28"/>
      <c r="AP683" s="28"/>
      <c r="AQ683" s="28"/>
      <c r="AR683" s="28"/>
      <c r="AS683" s="28"/>
      <c r="AT683" s="28"/>
      <c r="AU683" s="28"/>
      <c r="AV683" s="28"/>
      <c r="AW683" s="28"/>
      <c r="AX683" s="28"/>
      <c r="AY683" s="28"/>
      <c r="AZ683" s="28"/>
      <c r="BA683" s="28"/>
      <c r="BB683" s="28"/>
      <c r="BC683" s="28"/>
    </row>
    <row r="684" ht="11.25" customHeight="1">
      <c r="A684" s="557"/>
      <c r="B684" s="558"/>
      <c r="C684" s="558"/>
      <c r="D684" s="360"/>
      <c r="E684" s="31"/>
      <c r="F684" s="10"/>
      <c r="G684" s="360"/>
      <c r="H684" s="360"/>
      <c r="I684" s="360"/>
      <c r="J684" s="360"/>
      <c r="K684" s="360"/>
      <c r="L684" s="558"/>
      <c r="M684" s="558"/>
      <c r="N684" s="558"/>
      <c r="O684" s="784"/>
      <c r="P684" s="785"/>
      <c r="Q684" s="785"/>
      <c r="R684" s="560"/>
      <c r="S684" s="560"/>
      <c r="T684" s="28"/>
      <c r="U684" s="28"/>
      <c r="V684" s="28"/>
      <c r="W684" s="558"/>
      <c r="X684" s="558"/>
      <c r="Y684" s="558"/>
      <c r="Z684" s="561"/>
      <c r="AA684" s="28"/>
      <c r="AB684" s="360"/>
      <c r="AC684" s="360"/>
      <c r="AD684" s="31"/>
      <c r="AE684" s="31"/>
      <c r="AF684" s="31"/>
      <c r="AG684" s="31"/>
      <c r="AH684" s="28"/>
      <c r="AI684" s="360"/>
      <c r="AJ684" s="28"/>
      <c r="AK684" s="28"/>
      <c r="AL684" s="28"/>
      <c r="AM684" s="28"/>
      <c r="AN684" s="28"/>
      <c r="AO684" s="28"/>
      <c r="AP684" s="28"/>
      <c r="AQ684" s="28"/>
      <c r="AR684" s="28"/>
      <c r="AS684" s="28"/>
      <c r="AT684" s="28"/>
      <c r="AU684" s="28"/>
      <c r="AV684" s="28"/>
      <c r="AW684" s="28"/>
      <c r="AX684" s="28"/>
      <c r="AY684" s="28"/>
      <c r="AZ684" s="28"/>
      <c r="BA684" s="28"/>
      <c r="BB684" s="28"/>
      <c r="BC684" s="28"/>
    </row>
    <row r="685" ht="11.25" customHeight="1">
      <c r="A685" s="557"/>
      <c r="B685" s="558"/>
      <c r="C685" s="558"/>
      <c r="D685" s="360"/>
      <c r="E685" s="31"/>
      <c r="F685" s="10"/>
      <c r="G685" s="360"/>
      <c r="H685" s="360"/>
      <c r="I685" s="360"/>
      <c r="J685" s="360"/>
      <c r="K685" s="360"/>
      <c r="L685" s="558"/>
      <c r="M685" s="558"/>
      <c r="N685" s="558"/>
      <c r="O685" s="784"/>
      <c r="P685" s="785"/>
      <c r="Q685" s="785"/>
      <c r="R685" s="560"/>
      <c r="S685" s="560"/>
      <c r="T685" s="28"/>
      <c r="U685" s="28"/>
      <c r="V685" s="28"/>
      <c r="W685" s="558"/>
      <c r="X685" s="558"/>
      <c r="Y685" s="558"/>
      <c r="Z685" s="561"/>
      <c r="AA685" s="28"/>
      <c r="AB685" s="360"/>
      <c r="AC685" s="360"/>
      <c r="AD685" s="31"/>
      <c r="AE685" s="31"/>
      <c r="AF685" s="31"/>
      <c r="AG685" s="31"/>
      <c r="AH685" s="28"/>
      <c r="AI685" s="360"/>
      <c r="AJ685" s="28"/>
      <c r="AK685" s="28"/>
      <c r="AL685" s="28"/>
      <c r="AM685" s="28"/>
      <c r="AN685" s="28"/>
      <c r="AO685" s="28"/>
      <c r="AP685" s="28"/>
      <c r="AQ685" s="28"/>
      <c r="AR685" s="28"/>
      <c r="AS685" s="28"/>
      <c r="AT685" s="28"/>
      <c r="AU685" s="28"/>
      <c r="AV685" s="28"/>
      <c r="AW685" s="28"/>
      <c r="AX685" s="28"/>
      <c r="AY685" s="28"/>
      <c r="AZ685" s="28"/>
      <c r="BA685" s="28"/>
      <c r="BB685" s="28"/>
      <c r="BC685" s="28"/>
    </row>
    <row r="686" ht="11.25" customHeight="1">
      <c r="A686" s="557"/>
      <c r="B686" s="558"/>
      <c r="C686" s="558"/>
      <c r="D686" s="360"/>
      <c r="E686" s="31"/>
      <c r="F686" s="10"/>
      <c r="G686" s="360"/>
      <c r="H686" s="360"/>
      <c r="I686" s="360"/>
      <c r="J686" s="360"/>
      <c r="K686" s="360"/>
      <c r="L686" s="558"/>
      <c r="M686" s="558"/>
      <c r="N686" s="558"/>
      <c r="O686" s="784"/>
      <c r="P686" s="785"/>
      <c r="Q686" s="785"/>
      <c r="R686" s="560"/>
      <c r="S686" s="560"/>
      <c r="T686" s="28"/>
      <c r="U686" s="28"/>
      <c r="V686" s="28"/>
      <c r="W686" s="558"/>
      <c r="X686" s="558"/>
      <c r="Y686" s="558"/>
      <c r="Z686" s="561"/>
      <c r="AA686" s="28"/>
      <c r="AB686" s="360"/>
      <c r="AC686" s="360"/>
      <c r="AD686" s="31"/>
      <c r="AE686" s="31"/>
      <c r="AF686" s="31"/>
      <c r="AG686" s="31"/>
      <c r="AH686" s="28"/>
      <c r="AI686" s="360"/>
      <c r="AJ686" s="28"/>
      <c r="AK686" s="28"/>
      <c r="AL686" s="28"/>
      <c r="AM686" s="28"/>
      <c r="AN686" s="28"/>
      <c r="AO686" s="28"/>
      <c r="AP686" s="28"/>
      <c r="AQ686" s="28"/>
      <c r="AR686" s="28"/>
      <c r="AS686" s="28"/>
      <c r="AT686" s="28"/>
      <c r="AU686" s="28"/>
      <c r="AV686" s="28"/>
      <c r="AW686" s="28"/>
      <c r="AX686" s="28"/>
      <c r="AY686" s="28"/>
      <c r="AZ686" s="28"/>
      <c r="BA686" s="28"/>
      <c r="BB686" s="28"/>
      <c r="BC686" s="28"/>
    </row>
    <row r="687" ht="11.25" customHeight="1">
      <c r="A687" s="557"/>
      <c r="B687" s="558"/>
      <c r="C687" s="558"/>
      <c r="D687" s="360"/>
      <c r="E687" s="31"/>
      <c r="F687" s="10"/>
      <c r="G687" s="360"/>
      <c r="H687" s="360"/>
      <c r="I687" s="360"/>
      <c r="J687" s="360"/>
      <c r="K687" s="360"/>
      <c r="L687" s="558"/>
      <c r="M687" s="558"/>
      <c r="N687" s="558"/>
      <c r="O687" s="784"/>
      <c r="P687" s="785"/>
      <c r="Q687" s="785"/>
      <c r="R687" s="560"/>
      <c r="S687" s="560"/>
      <c r="T687" s="28"/>
      <c r="U687" s="28"/>
      <c r="V687" s="28"/>
      <c r="W687" s="558"/>
      <c r="X687" s="558"/>
      <c r="Y687" s="558"/>
      <c r="Z687" s="561"/>
      <c r="AA687" s="28"/>
      <c r="AB687" s="360"/>
      <c r="AC687" s="360"/>
      <c r="AD687" s="31"/>
      <c r="AE687" s="31"/>
      <c r="AF687" s="31"/>
      <c r="AG687" s="31"/>
      <c r="AH687" s="28"/>
      <c r="AI687" s="360"/>
      <c r="AJ687" s="28"/>
      <c r="AK687" s="28"/>
      <c r="AL687" s="28"/>
      <c r="AM687" s="28"/>
      <c r="AN687" s="28"/>
      <c r="AO687" s="28"/>
      <c r="AP687" s="28"/>
      <c r="AQ687" s="28"/>
      <c r="AR687" s="28"/>
      <c r="AS687" s="28"/>
      <c r="AT687" s="28"/>
      <c r="AU687" s="28"/>
      <c r="AV687" s="28"/>
      <c r="AW687" s="28"/>
      <c r="AX687" s="28"/>
      <c r="AY687" s="28"/>
      <c r="AZ687" s="28"/>
      <c r="BA687" s="28"/>
      <c r="BB687" s="28"/>
      <c r="BC687" s="28"/>
    </row>
    <row r="688" ht="11.25" customHeight="1">
      <c r="A688" s="557"/>
      <c r="B688" s="558"/>
      <c r="C688" s="558"/>
      <c r="D688" s="360"/>
      <c r="E688" s="31"/>
      <c r="F688" s="10"/>
      <c r="G688" s="360"/>
      <c r="H688" s="360"/>
      <c r="I688" s="360"/>
      <c r="J688" s="360"/>
      <c r="K688" s="360"/>
      <c r="L688" s="558"/>
      <c r="M688" s="558"/>
      <c r="N688" s="558"/>
      <c r="O688" s="784"/>
      <c r="P688" s="785"/>
      <c r="Q688" s="785"/>
      <c r="R688" s="560"/>
      <c r="S688" s="560"/>
      <c r="T688" s="28"/>
      <c r="U688" s="28"/>
      <c r="V688" s="28"/>
      <c r="W688" s="558"/>
      <c r="X688" s="558"/>
      <c r="Y688" s="558"/>
      <c r="Z688" s="561"/>
      <c r="AA688" s="28"/>
      <c r="AB688" s="360"/>
      <c r="AC688" s="360"/>
      <c r="AD688" s="31"/>
      <c r="AE688" s="31"/>
      <c r="AF688" s="31"/>
      <c r="AG688" s="31"/>
      <c r="AH688" s="28"/>
      <c r="AI688" s="360"/>
      <c r="AJ688" s="28"/>
      <c r="AK688" s="28"/>
      <c r="AL688" s="28"/>
      <c r="AM688" s="28"/>
      <c r="AN688" s="28"/>
      <c r="AO688" s="28"/>
      <c r="AP688" s="28"/>
      <c r="AQ688" s="28"/>
      <c r="AR688" s="28"/>
      <c r="AS688" s="28"/>
      <c r="AT688" s="28"/>
      <c r="AU688" s="28"/>
      <c r="AV688" s="28"/>
      <c r="AW688" s="28"/>
      <c r="AX688" s="28"/>
      <c r="AY688" s="28"/>
      <c r="AZ688" s="28"/>
      <c r="BA688" s="28"/>
      <c r="BB688" s="28"/>
      <c r="BC688" s="28"/>
    </row>
    <row r="689" ht="11.25" customHeight="1">
      <c r="A689" s="557"/>
      <c r="B689" s="558"/>
      <c r="C689" s="558"/>
      <c r="D689" s="360"/>
      <c r="E689" s="31"/>
      <c r="F689" s="10"/>
      <c r="G689" s="360"/>
      <c r="H689" s="360"/>
      <c r="I689" s="360"/>
      <c r="J689" s="360"/>
      <c r="K689" s="360"/>
      <c r="L689" s="558"/>
      <c r="M689" s="558"/>
      <c r="N689" s="558"/>
      <c r="O689" s="784"/>
      <c r="P689" s="785"/>
      <c r="Q689" s="785"/>
      <c r="R689" s="560"/>
      <c r="S689" s="560"/>
      <c r="T689" s="28"/>
      <c r="U689" s="28"/>
      <c r="V689" s="28"/>
      <c r="W689" s="558"/>
      <c r="X689" s="558"/>
      <c r="Y689" s="558"/>
      <c r="Z689" s="561"/>
      <c r="AA689" s="28"/>
      <c r="AB689" s="360"/>
      <c r="AC689" s="360"/>
      <c r="AD689" s="31"/>
      <c r="AE689" s="31"/>
      <c r="AF689" s="31"/>
      <c r="AG689" s="31"/>
      <c r="AH689" s="28"/>
      <c r="AI689" s="360"/>
      <c r="AJ689" s="28"/>
      <c r="AK689" s="28"/>
      <c r="AL689" s="28"/>
      <c r="AM689" s="28"/>
      <c r="AN689" s="28"/>
      <c r="AO689" s="28"/>
      <c r="AP689" s="28"/>
      <c r="AQ689" s="28"/>
      <c r="AR689" s="28"/>
      <c r="AS689" s="28"/>
      <c r="AT689" s="28"/>
      <c r="AU689" s="28"/>
      <c r="AV689" s="28"/>
      <c r="AW689" s="28"/>
      <c r="AX689" s="28"/>
      <c r="AY689" s="28"/>
      <c r="AZ689" s="28"/>
      <c r="BA689" s="28"/>
      <c r="BB689" s="28"/>
      <c r="BC689" s="28"/>
    </row>
    <row r="690" ht="11.25" customHeight="1">
      <c r="A690" s="557"/>
      <c r="B690" s="558"/>
      <c r="C690" s="558"/>
      <c r="D690" s="360"/>
      <c r="E690" s="31"/>
      <c r="F690" s="10"/>
      <c r="G690" s="360"/>
      <c r="H690" s="360"/>
      <c r="I690" s="360"/>
      <c r="J690" s="360"/>
      <c r="K690" s="360"/>
      <c r="L690" s="558"/>
      <c r="M690" s="558"/>
      <c r="N690" s="558"/>
      <c r="O690" s="784"/>
      <c r="P690" s="785"/>
      <c r="Q690" s="785"/>
      <c r="R690" s="560"/>
      <c r="S690" s="560"/>
      <c r="T690" s="28"/>
      <c r="U690" s="28"/>
      <c r="V690" s="28"/>
      <c r="W690" s="558"/>
      <c r="X690" s="558"/>
      <c r="Y690" s="558"/>
      <c r="Z690" s="561"/>
      <c r="AA690" s="28"/>
      <c r="AB690" s="360"/>
      <c r="AC690" s="360"/>
      <c r="AD690" s="31"/>
      <c r="AE690" s="31"/>
      <c r="AF690" s="31"/>
      <c r="AG690" s="31"/>
      <c r="AH690" s="28"/>
      <c r="AI690" s="360"/>
      <c r="AJ690" s="28"/>
      <c r="AK690" s="28"/>
      <c r="AL690" s="28"/>
      <c r="AM690" s="28"/>
      <c r="AN690" s="28"/>
      <c r="AO690" s="28"/>
      <c r="AP690" s="28"/>
      <c r="AQ690" s="28"/>
      <c r="AR690" s="28"/>
      <c r="AS690" s="28"/>
      <c r="AT690" s="28"/>
      <c r="AU690" s="28"/>
      <c r="AV690" s="28"/>
      <c r="AW690" s="28"/>
      <c r="AX690" s="28"/>
      <c r="AY690" s="28"/>
      <c r="AZ690" s="28"/>
      <c r="BA690" s="28"/>
      <c r="BB690" s="28"/>
      <c r="BC690" s="28"/>
    </row>
    <row r="691" ht="11.25" customHeight="1">
      <c r="A691" s="557"/>
      <c r="B691" s="558"/>
      <c r="C691" s="558"/>
      <c r="D691" s="360"/>
      <c r="E691" s="31"/>
      <c r="F691" s="10"/>
      <c r="G691" s="360"/>
      <c r="H691" s="360"/>
      <c r="I691" s="360"/>
      <c r="J691" s="360"/>
      <c r="K691" s="360"/>
      <c r="L691" s="558"/>
      <c r="M691" s="558"/>
      <c r="N691" s="558"/>
      <c r="O691" s="784"/>
      <c r="P691" s="785"/>
      <c r="Q691" s="785"/>
      <c r="R691" s="560"/>
      <c r="S691" s="560"/>
      <c r="T691" s="28"/>
      <c r="U691" s="28"/>
      <c r="V691" s="28"/>
      <c r="W691" s="558"/>
      <c r="X691" s="558"/>
      <c r="Y691" s="558"/>
      <c r="Z691" s="561"/>
      <c r="AA691" s="28"/>
      <c r="AB691" s="360"/>
      <c r="AC691" s="360"/>
      <c r="AD691" s="31"/>
      <c r="AE691" s="31"/>
      <c r="AF691" s="31"/>
      <c r="AG691" s="31"/>
      <c r="AH691" s="28"/>
      <c r="AI691" s="360"/>
      <c r="AJ691" s="28"/>
      <c r="AK691" s="28"/>
      <c r="AL691" s="28"/>
      <c r="AM691" s="28"/>
      <c r="AN691" s="28"/>
      <c r="AO691" s="28"/>
      <c r="AP691" s="28"/>
      <c r="AQ691" s="28"/>
      <c r="AR691" s="28"/>
      <c r="AS691" s="28"/>
      <c r="AT691" s="28"/>
      <c r="AU691" s="28"/>
      <c r="AV691" s="28"/>
      <c r="AW691" s="28"/>
      <c r="AX691" s="28"/>
      <c r="AY691" s="28"/>
      <c r="AZ691" s="28"/>
      <c r="BA691" s="28"/>
      <c r="BB691" s="28"/>
      <c r="BC691" s="28"/>
    </row>
    <row r="692" ht="11.25" customHeight="1">
      <c r="A692" s="557"/>
      <c r="B692" s="558"/>
      <c r="C692" s="558"/>
      <c r="D692" s="360"/>
      <c r="E692" s="31"/>
      <c r="F692" s="10"/>
      <c r="G692" s="360"/>
      <c r="H692" s="360"/>
      <c r="I692" s="360"/>
      <c r="J692" s="360"/>
      <c r="K692" s="360"/>
      <c r="L692" s="558"/>
      <c r="M692" s="558"/>
      <c r="N692" s="558"/>
      <c r="O692" s="784"/>
      <c r="P692" s="785"/>
      <c r="Q692" s="785"/>
      <c r="R692" s="560"/>
      <c r="S692" s="560"/>
      <c r="T692" s="28"/>
      <c r="U692" s="28"/>
      <c r="V692" s="28"/>
      <c r="W692" s="558"/>
      <c r="X692" s="558"/>
      <c r="Y692" s="558"/>
      <c r="Z692" s="561"/>
      <c r="AA692" s="28"/>
      <c r="AB692" s="360"/>
      <c r="AC692" s="360"/>
      <c r="AD692" s="31"/>
      <c r="AE692" s="31"/>
      <c r="AF692" s="31"/>
      <c r="AG692" s="31"/>
      <c r="AH692" s="28"/>
      <c r="AI692" s="360"/>
      <c r="AJ692" s="28"/>
      <c r="AK692" s="28"/>
      <c r="AL692" s="28"/>
      <c r="AM692" s="28"/>
      <c r="AN692" s="28"/>
      <c r="AO692" s="28"/>
      <c r="AP692" s="28"/>
      <c r="AQ692" s="28"/>
      <c r="AR692" s="28"/>
      <c r="AS692" s="28"/>
      <c r="AT692" s="28"/>
      <c r="AU692" s="28"/>
      <c r="AV692" s="28"/>
      <c r="AW692" s="28"/>
      <c r="AX692" s="28"/>
      <c r="AY692" s="28"/>
      <c r="AZ692" s="28"/>
      <c r="BA692" s="28"/>
      <c r="BB692" s="28"/>
      <c r="BC692" s="28"/>
    </row>
    <row r="693" ht="11.25" customHeight="1">
      <c r="A693" s="557"/>
      <c r="B693" s="558"/>
      <c r="C693" s="558"/>
      <c r="D693" s="360"/>
      <c r="E693" s="31"/>
      <c r="F693" s="10"/>
      <c r="G693" s="360"/>
      <c r="H693" s="360"/>
      <c r="I693" s="360"/>
      <c r="J693" s="360"/>
      <c r="K693" s="360"/>
      <c r="L693" s="558"/>
      <c r="M693" s="558"/>
      <c r="N693" s="558"/>
      <c r="O693" s="784"/>
      <c r="P693" s="785"/>
      <c r="Q693" s="785"/>
      <c r="R693" s="560"/>
      <c r="S693" s="560"/>
      <c r="T693" s="28"/>
      <c r="U693" s="28"/>
      <c r="V693" s="28"/>
      <c r="W693" s="558"/>
      <c r="X693" s="558"/>
      <c r="Y693" s="558"/>
      <c r="Z693" s="561"/>
      <c r="AA693" s="28"/>
      <c r="AB693" s="360"/>
      <c r="AC693" s="360"/>
      <c r="AD693" s="31"/>
      <c r="AE693" s="31"/>
      <c r="AF693" s="31"/>
      <c r="AG693" s="31"/>
      <c r="AH693" s="28"/>
      <c r="AI693" s="360"/>
      <c r="AJ693" s="28"/>
      <c r="AK693" s="28"/>
      <c r="AL693" s="28"/>
      <c r="AM693" s="28"/>
      <c r="AN693" s="28"/>
      <c r="AO693" s="28"/>
      <c r="AP693" s="28"/>
      <c r="AQ693" s="28"/>
      <c r="AR693" s="28"/>
      <c r="AS693" s="28"/>
      <c r="AT693" s="28"/>
      <c r="AU693" s="28"/>
      <c r="AV693" s="28"/>
      <c r="AW693" s="28"/>
      <c r="AX693" s="28"/>
      <c r="AY693" s="28"/>
      <c r="AZ693" s="28"/>
      <c r="BA693" s="28"/>
      <c r="BB693" s="28"/>
      <c r="BC693" s="28"/>
    </row>
    <row r="694" ht="11.25" customHeight="1">
      <c r="A694" s="557"/>
      <c r="B694" s="558"/>
      <c r="C694" s="558"/>
      <c r="D694" s="360"/>
      <c r="E694" s="31"/>
      <c r="F694" s="10"/>
      <c r="G694" s="360"/>
      <c r="H694" s="360"/>
      <c r="I694" s="360"/>
      <c r="J694" s="360"/>
      <c r="K694" s="360"/>
      <c r="L694" s="558"/>
      <c r="M694" s="558"/>
      <c r="N694" s="558"/>
      <c r="O694" s="784"/>
      <c r="P694" s="785"/>
      <c r="Q694" s="785"/>
      <c r="R694" s="560"/>
      <c r="S694" s="560"/>
      <c r="T694" s="28"/>
      <c r="U694" s="28"/>
      <c r="V694" s="28"/>
      <c r="W694" s="558"/>
      <c r="X694" s="558"/>
      <c r="Y694" s="558"/>
      <c r="Z694" s="561"/>
      <c r="AA694" s="28"/>
      <c r="AB694" s="360"/>
      <c r="AC694" s="360"/>
      <c r="AD694" s="31"/>
      <c r="AE694" s="31"/>
      <c r="AF694" s="31"/>
      <c r="AG694" s="31"/>
      <c r="AH694" s="28"/>
      <c r="AI694" s="360"/>
      <c r="AJ694" s="28"/>
      <c r="AK694" s="28"/>
      <c r="AL694" s="28"/>
      <c r="AM694" s="28"/>
      <c r="AN694" s="28"/>
      <c r="AO694" s="28"/>
      <c r="AP694" s="28"/>
      <c r="AQ694" s="28"/>
      <c r="AR694" s="28"/>
      <c r="AS694" s="28"/>
      <c r="AT694" s="28"/>
      <c r="AU694" s="28"/>
      <c r="AV694" s="28"/>
      <c r="AW694" s="28"/>
      <c r="AX694" s="28"/>
      <c r="AY694" s="28"/>
      <c r="AZ694" s="28"/>
      <c r="BA694" s="28"/>
      <c r="BB694" s="28"/>
      <c r="BC694" s="28"/>
    </row>
    <row r="695" ht="11.25" customHeight="1">
      <c r="A695" s="557"/>
      <c r="B695" s="558"/>
      <c r="C695" s="558"/>
      <c r="D695" s="360"/>
      <c r="E695" s="31"/>
      <c r="F695" s="10"/>
      <c r="G695" s="360"/>
      <c r="H695" s="360"/>
      <c r="I695" s="360"/>
      <c r="J695" s="360"/>
      <c r="K695" s="360"/>
      <c r="L695" s="558"/>
      <c r="M695" s="558"/>
      <c r="N695" s="558"/>
      <c r="O695" s="784"/>
      <c r="P695" s="785"/>
      <c r="Q695" s="785"/>
      <c r="R695" s="560"/>
      <c r="S695" s="560"/>
      <c r="T695" s="28"/>
      <c r="U695" s="28"/>
      <c r="V695" s="28"/>
      <c r="W695" s="558"/>
      <c r="X695" s="558"/>
      <c r="Y695" s="558"/>
      <c r="Z695" s="561"/>
      <c r="AA695" s="28"/>
      <c r="AB695" s="360"/>
      <c r="AC695" s="360"/>
      <c r="AD695" s="31"/>
      <c r="AE695" s="31"/>
      <c r="AF695" s="31"/>
      <c r="AG695" s="31"/>
      <c r="AH695" s="28"/>
      <c r="AI695" s="360"/>
      <c r="AJ695" s="28"/>
      <c r="AK695" s="28"/>
      <c r="AL695" s="28"/>
      <c r="AM695" s="28"/>
      <c r="AN695" s="28"/>
      <c r="AO695" s="28"/>
      <c r="AP695" s="28"/>
      <c r="AQ695" s="28"/>
      <c r="AR695" s="28"/>
      <c r="AS695" s="28"/>
      <c r="AT695" s="28"/>
      <c r="AU695" s="28"/>
      <c r="AV695" s="28"/>
      <c r="AW695" s="28"/>
      <c r="AX695" s="28"/>
      <c r="AY695" s="28"/>
      <c r="AZ695" s="28"/>
      <c r="BA695" s="28"/>
      <c r="BB695" s="28"/>
      <c r="BC695" s="28"/>
    </row>
    <row r="696" ht="11.25" customHeight="1">
      <c r="A696" s="557"/>
      <c r="B696" s="558"/>
      <c r="C696" s="558"/>
      <c r="D696" s="360"/>
      <c r="E696" s="31"/>
      <c r="F696" s="10"/>
      <c r="G696" s="360"/>
      <c r="H696" s="360"/>
      <c r="I696" s="360"/>
      <c r="J696" s="360"/>
      <c r="K696" s="360"/>
      <c r="L696" s="558"/>
      <c r="M696" s="558"/>
      <c r="N696" s="558"/>
      <c r="O696" s="784"/>
      <c r="P696" s="785"/>
      <c r="Q696" s="785"/>
      <c r="R696" s="560"/>
      <c r="S696" s="560"/>
      <c r="T696" s="28"/>
      <c r="U696" s="28"/>
      <c r="V696" s="28"/>
      <c r="W696" s="558"/>
      <c r="X696" s="558"/>
      <c r="Y696" s="558"/>
      <c r="Z696" s="561"/>
      <c r="AA696" s="28"/>
      <c r="AB696" s="360"/>
      <c r="AC696" s="360"/>
      <c r="AD696" s="31"/>
      <c r="AE696" s="31"/>
      <c r="AF696" s="31"/>
      <c r="AG696" s="31"/>
      <c r="AH696" s="28"/>
      <c r="AI696" s="360"/>
      <c r="AJ696" s="28"/>
      <c r="AK696" s="28"/>
      <c r="AL696" s="28"/>
      <c r="AM696" s="28"/>
      <c r="AN696" s="28"/>
      <c r="AO696" s="28"/>
      <c r="AP696" s="28"/>
      <c r="AQ696" s="28"/>
      <c r="AR696" s="28"/>
      <c r="AS696" s="28"/>
      <c r="AT696" s="28"/>
      <c r="AU696" s="28"/>
      <c r="AV696" s="28"/>
      <c r="AW696" s="28"/>
      <c r="AX696" s="28"/>
      <c r="AY696" s="28"/>
      <c r="AZ696" s="28"/>
      <c r="BA696" s="28"/>
      <c r="BB696" s="28"/>
      <c r="BC696" s="28"/>
    </row>
    <row r="697" ht="11.25" customHeight="1">
      <c r="A697" s="557"/>
      <c r="B697" s="558"/>
      <c r="C697" s="558"/>
      <c r="D697" s="360"/>
      <c r="E697" s="31"/>
      <c r="F697" s="10"/>
      <c r="G697" s="360"/>
      <c r="H697" s="360"/>
      <c r="I697" s="360"/>
      <c r="J697" s="360"/>
      <c r="K697" s="360"/>
      <c r="L697" s="558"/>
      <c r="M697" s="558"/>
      <c r="N697" s="558"/>
      <c r="O697" s="784"/>
      <c r="P697" s="785"/>
      <c r="Q697" s="785"/>
      <c r="R697" s="560"/>
      <c r="S697" s="560"/>
      <c r="T697" s="28"/>
      <c r="U697" s="28"/>
      <c r="V697" s="28"/>
      <c r="W697" s="558"/>
      <c r="X697" s="558"/>
      <c r="Y697" s="558"/>
      <c r="Z697" s="561"/>
      <c r="AA697" s="28"/>
      <c r="AB697" s="360"/>
      <c r="AC697" s="360"/>
      <c r="AD697" s="31"/>
      <c r="AE697" s="31"/>
      <c r="AF697" s="31"/>
      <c r="AG697" s="31"/>
      <c r="AH697" s="28"/>
      <c r="AI697" s="360"/>
      <c r="AJ697" s="28"/>
      <c r="AK697" s="28"/>
      <c r="AL697" s="28"/>
      <c r="AM697" s="28"/>
      <c r="AN697" s="28"/>
      <c r="AO697" s="28"/>
      <c r="AP697" s="28"/>
      <c r="AQ697" s="28"/>
      <c r="AR697" s="28"/>
      <c r="AS697" s="28"/>
      <c r="AT697" s="28"/>
      <c r="AU697" s="28"/>
      <c r="AV697" s="28"/>
      <c r="AW697" s="28"/>
      <c r="AX697" s="28"/>
      <c r="AY697" s="28"/>
      <c r="AZ697" s="28"/>
      <c r="BA697" s="28"/>
      <c r="BB697" s="28"/>
      <c r="BC697" s="28"/>
    </row>
    <row r="698" ht="11.25" customHeight="1">
      <c r="A698" s="557"/>
      <c r="B698" s="558"/>
      <c r="C698" s="558"/>
      <c r="D698" s="360"/>
      <c r="E698" s="31"/>
      <c r="F698" s="10"/>
      <c r="G698" s="360"/>
      <c r="H698" s="360"/>
      <c r="I698" s="360"/>
      <c r="J698" s="360"/>
      <c r="K698" s="360"/>
      <c r="L698" s="558"/>
      <c r="M698" s="558"/>
      <c r="N698" s="558"/>
      <c r="O698" s="784"/>
      <c r="P698" s="785"/>
      <c r="Q698" s="785"/>
      <c r="R698" s="560"/>
      <c r="S698" s="560"/>
      <c r="T698" s="28"/>
      <c r="U698" s="28"/>
      <c r="V698" s="28"/>
      <c r="W698" s="558"/>
      <c r="X698" s="558"/>
      <c r="Y698" s="558"/>
      <c r="Z698" s="561"/>
      <c r="AA698" s="28"/>
      <c r="AB698" s="360"/>
      <c r="AC698" s="360"/>
      <c r="AD698" s="31"/>
      <c r="AE698" s="31"/>
      <c r="AF698" s="31"/>
      <c r="AG698" s="31"/>
      <c r="AH698" s="28"/>
      <c r="AI698" s="360"/>
      <c r="AJ698" s="28"/>
      <c r="AK698" s="28"/>
      <c r="AL698" s="28"/>
      <c r="AM698" s="28"/>
      <c r="AN698" s="28"/>
      <c r="AO698" s="28"/>
      <c r="AP698" s="28"/>
      <c r="AQ698" s="28"/>
      <c r="AR698" s="28"/>
      <c r="AS698" s="28"/>
      <c r="AT698" s="28"/>
      <c r="AU698" s="28"/>
      <c r="AV698" s="28"/>
      <c r="AW698" s="28"/>
      <c r="AX698" s="28"/>
      <c r="AY698" s="28"/>
      <c r="AZ698" s="28"/>
      <c r="BA698" s="28"/>
      <c r="BB698" s="28"/>
      <c r="BC698" s="28"/>
    </row>
    <row r="699" ht="11.25" customHeight="1">
      <c r="A699" s="557"/>
      <c r="B699" s="558"/>
      <c r="C699" s="558"/>
      <c r="D699" s="360"/>
      <c r="E699" s="31"/>
      <c r="F699" s="10"/>
      <c r="G699" s="360"/>
      <c r="H699" s="360"/>
      <c r="I699" s="360"/>
      <c r="J699" s="360"/>
      <c r="K699" s="360"/>
      <c r="L699" s="558"/>
      <c r="M699" s="558"/>
      <c r="N699" s="558"/>
      <c r="O699" s="784"/>
      <c r="P699" s="785"/>
      <c r="Q699" s="785"/>
      <c r="R699" s="560"/>
      <c r="S699" s="560"/>
      <c r="T699" s="28"/>
      <c r="U699" s="28"/>
      <c r="V699" s="28"/>
      <c r="W699" s="558"/>
      <c r="X699" s="558"/>
      <c r="Y699" s="558"/>
      <c r="Z699" s="561"/>
      <c r="AA699" s="28"/>
      <c r="AB699" s="360"/>
      <c r="AC699" s="360"/>
      <c r="AD699" s="31"/>
      <c r="AE699" s="31"/>
      <c r="AF699" s="31"/>
      <c r="AG699" s="31"/>
      <c r="AH699" s="28"/>
      <c r="AI699" s="360"/>
      <c r="AJ699" s="28"/>
      <c r="AK699" s="28"/>
      <c r="AL699" s="28"/>
      <c r="AM699" s="28"/>
      <c r="AN699" s="28"/>
      <c r="AO699" s="28"/>
      <c r="AP699" s="28"/>
      <c r="AQ699" s="28"/>
      <c r="AR699" s="28"/>
      <c r="AS699" s="28"/>
      <c r="AT699" s="28"/>
      <c r="AU699" s="28"/>
      <c r="AV699" s="28"/>
      <c r="AW699" s="28"/>
      <c r="AX699" s="28"/>
      <c r="AY699" s="28"/>
      <c r="AZ699" s="28"/>
      <c r="BA699" s="28"/>
      <c r="BB699" s="28"/>
      <c r="BC699" s="28"/>
    </row>
    <row r="700" ht="11.25" customHeight="1">
      <c r="A700" s="557"/>
      <c r="B700" s="558"/>
      <c r="C700" s="558"/>
      <c r="D700" s="360"/>
      <c r="E700" s="31"/>
      <c r="F700" s="10"/>
      <c r="G700" s="360"/>
      <c r="H700" s="360"/>
      <c r="I700" s="360"/>
      <c r="J700" s="360"/>
      <c r="K700" s="360"/>
      <c r="L700" s="558"/>
      <c r="M700" s="558"/>
      <c r="N700" s="558"/>
      <c r="O700" s="784"/>
      <c r="P700" s="785"/>
      <c r="Q700" s="785"/>
      <c r="R700" s="560"/>
      <c r="S700" s="560"/>
      <c r="T700" s="28"/>
      <c r="U700" s="28"/>
      <c r="V700" s="28"/>
      <c r="W700" s="558"/>
      <c r="X700" s="558"/>
      <c r="Y700" s="558"/>
      <c r="Z700" s="561"/>
      <c r="AA700" s="28"/>
      <c r="AB700" s="360"/>
      <c r="AC700" s="360"/>
      <c r="AD700" s="31"/>
      <c r="AE700" s="31"/>
      <c r="AF700" s="31"/>
      <c r="AG700" s="31"/>
      <c r="AH700" s="28"/>
      <c r="AI700" s="360"/>
      <c r="AJ700" s="28"/>
      <c r="AK700" s="28"/>
      <c r="AL700" s="28"/>
      <c r="AM700" s="28"/>
      <c r="AN700" s="28"/>
      <c r="AO700" s="28"/>
      <c r="AP700" s="28"/>
      <c r="AQ700" s="28"/>
      <c r="AR700" s="28"/>
      <c r="AS700" s="28"/>
      <c r="AT700" s="28"/>
      <c r="AU700" s="28"/>
      <c r="AV700" s="28"/>
      <c r="AW700" s="28"/>
      <c r="AX700" s="28"/>
      <c r="AY700" s="28"/>
      <c r="AZ700" s="28"/>
      <c r="BA700" s="28"/>
      <c r="BB700" s="28"/>
      <c r="BC700" s="28"/>
    </row>
    <row r="701" ht="11.25" customHeight="1">
      <c r="A701" s="557"/>
      <c r="B701" s="558"/>
      <c r="C701" s="558"/>
      <c r="D701" s="360"/>
      <c r="E701" s="31"/>
      <c r="F701" s="10"/>
      <c r="G701" s="360"/>
      <c r="H701" s="360"/>
      <c r="I701" s="360"/>
      <c r="J701" s="360"/>
      <c r="K701" s="360"/>
      <c r="L701" s="558"/>
      <c r="M701" s="558"/>
      <c r="N701" s="558"/>
      <c r="O701" s="784"/>
      <c r="P701" s="785"/>
      <c r="Q701" s="785"/>
      <c r="R701" s="560"/>
      <c r="S701" s="560"/>
      <c r="T701" s="28"/>
      <c r="U701" s="28"/>
      <c r="V701" s="28"/>
      <c r="W701" s="558"/>
      <c r="X701" s="558"/>
      <c r="Y701" s="558"/>
      <c r="Z701" s="561"/>
      <c r="AA701" s="28"/>
      <c r="AB701" s="360"/>
      <c r="AC701" s="360"/>
      <c r="AD701" s="31"/>
      <c r="AE701" s="31"/>
      <c r="AF701" s="31"/>
      <c r="AG701" s="31"/>
      <c r="AH701" s="28"/>
      <c r="AI701" s="360"/>
      <c r="AJ701" s="28"/>
      <c r="AK701" s="28"/>
      <c r="AL701" s="28"/>
      <c r="AM701" s="28"/>
      <c r="AN701" s="28"/>
      <c r="AO701" s="28"/>
      <c r="AP701" s="28"/>
      <c r="AQ701" s="28"/>
      <c r="AR701" s="28"/>
      <c r="AS701" s="28"/>
      <c r="AT701" s="28"/>
      <c r="AU701" s="28"/>
      <c r="AV701" s="28"/>
      <c r="AW701" s="28"/>
      <c r="AX701" s="28"/>
      <c r="AY701" s="28"/>
      <c r="AZ701" s="28"/>
      <c r="BA701" s="28"/>
      <c r="BB701" s="28"/>
      <c r="BC701" s="28"/>
    </row>
    <row r="702" ht="11.25" customHeight="1">
      <c r="A702" s="557"/>
      <c r="B702" s="558"/>
      <c r="C702" s="558"/>
      <c r="D702" s="360"/>
      <c r="E702" s="31"/>
      <c r="F702" s="10"/>
      <c r="G702" s="360"/>
      <c r="H702" s="360"/>
      <c r="I702" s="360"/>
      <c r="J702" s="360"/>
      <c r="K702" s="360"/>
      <c r="L702" s="558"/>
      <c r="M702" s="558"/>
      <c r="N702" s="558"/>
      <c r="O702" s="784"/>
      <c r="P702" s="785"/>
      <c r="Q702" s="785"/>
      <c r="R702" s="560"/>
      <c r="S702" s="560"/>
      <c r="T702" s="28"/>
      <c r="U702" s="28"/>
      <c r="V702" s="28"/>
      <c r="W702" s="558"/>
      <c r="X702" s="558"/>
      <c r="Y702" s="558"/>
      <c r="Z702" s="561"/>
      <c r="AA702" s="28"/>
      <c r="AB702" s="360"/>
      <c r="AC702" s="360"/>
      <c r="AD702" s="31"/>
      <c r="AE702" s="31"/>
      <c r="AF702" s="31"/>
      <c r="AG702" s="31"/>
      <c r="AH702" s="28"/>
      <c r="AI702" s="360"/>
      <c r="AJ702" s="28"/>
      <c r="AK702" s="28"/>
      <c r="AL702" s="28"/>
      <c r="AM702" s="28"/>
      <c r="AN702" s="28"/>
      <c r="AO702" s="28"/>
      <c r="AP702" s="28"/>
      <c r="AQ702" s="28"/>
      <c r="AR702" s="28"/>
      <c r="AS702" s="28"/>
      <c r="AT702" s="28"/>
      <c r="AU702" s="28"/>
      <c r="AV702" s="28"/>
      <c r="AW702" s="28"/>
      <c r="AX702" s="28"/>
      <c r="AY702" s="28"/>
      <c r="AZ702" s="28"/>
      <c r="BA702" s="28"/>
      <c r="BB702" s="28"/>
      <c r="BC702" s="28"/>
    </row>
    <row r="703" ht="11.25" customHeight="1">
      <c r="A703" s="557"/>
      <c r="B703" s="558"/>
      <c r="C703" s="558"/>
      <c r="D703" s="360"/>
      <c r="E703" s="31"/>
      <c r="F703" s="10"/>
      <c r="G703" s="360"/>
      <c r="H703" s="360"/>
      <c r="I703" s="360"/>
      <c r="J703" s="360"/>
      <c r="K703" s="360"/>
      <c r="L703" s="558"/>
      <c r="M703" s="558"/>
      <c r="N703" s="558"/>
      <c r="O703" s="784"/>
      <c r="P703" s="785"/>
      <c r="Q703" s="785"/>
      <c r="R703" s="560"/>
      <c r="S703" s="560"/>
      <c r="T703" s="28"/>
      <c r="U703" s="28"/>
      <c r="V703" s="28"/>
      <c r="W703" s="558"/>
      <c r="X703" s="558"/>
      <c r="Y703" s="558"/>
      <c r="Z703" s="561"/>
      <c r="AA703" s="28"/>
      <c r="AB703" s="360"/>
      <c r="AC703" s="360"/>
      <c r="AD703" s="31"/>
      <c r="AE703" s="31"/>
      <c r="AF703" s="31"/>
      <c r="AG703" s="31"/>
      <c r="AH703" s="28"/>
      <c r="AI703" s="360"/>
      <c r="AJ703" s="28"/>
      <c r="AK703" s="28"/>
      <c r="AL703" s="28"/>
      <c r="AM703" s="28"/>
      <c r="AN703" s="28"/>
      <c r="AO703" s="28"/>
      <c r="AP703" s="28"/>
      <c r="AQ703" s="28"/>
      <c r="AR703" s="28"/>
      <c r="AS703" s="28"/>
      <c r="AT703" s="28"/>
      <c r="AU703" s="28"/>
      <c r="AV703" s="28"/>
      <c r="AW703" s="28"/>
      <c r="AX703" s="28"/>
      <c r="AY703" s="28"/>
      <c r="AZ703" s="28"/>
      <c r="BA703" s="28"/>
      <c r="BB703" s="28"/>
      <c r="BC703" s="28"/>
    </row>
    <row r="704" ht="11.25" customHeight="1">
      <c r="A704" s="557"/>
      <c r="B704" s="558"/>
      <c r="C704" s="558"/>
      <c r="D704" s="360"/>
      <c r="E704" s="31"/>
      <c r="F704" s="10"/>
      <c r="G704" s="360"/>
      <c r="H704" s="360"/>
      <c r="I704" s="360"/>
      <c r="J704" s="360"/>
      <c r="K704" s="360"/>
      <c r="L704" s="558"/>
      <c r="M704" s="558"/>
      <c r="N704" s="558"/>
      <c r="O704" s="784"/>
      <c r="P704" s="785"/>
      <c r="Q704" s="785"/>
      <c r="R704" s="560"/>
      <c r="S704" s="560"/>
      <c r="T704" s="28"/>
      <c r="U704" s="28"/>
      <c r="V704" s="28"/>
      <c r="W704" s="558"/>
      <c r="X704" s="558"/>
      <c r="Y704" s="558"/>
      <c r="Z704" s="561"/>
      <c r="AA704" s="28"/>
      <c r="AB704" s="360"/>
      <c r="AC704" s="360"/>
      <c r="AD704" s="31"/>
      <c r="AE704" s="31"/>
      <c r="AF704" s="31"/>
      <c r="AG704" s="31"/>
      <c r="AH704" s="28"/>
      <c r="AI704" s="360"/>
      <c r="AJ704" s="28"/>
      <c r="AK704" s="28"/>
      <c r="AL704" s="28"/>
      <c r="AM704" s="28"/>
      <c r="AN704" s="28"/>
      <c r="AO704" s="28"/>
      <c r="AP704" s="28"/>
      <c r="AQ704" s="28"/>
      <c r="AR704" s="28"/>
      <c r="AS704" s="28"/>
      <c r="AT704" s="28"/>
      <c r="AU704" s="28"/>
      <c r="AV704" s="28"/>
      <c r="AW704" s="28"/>
      <c r="AX704" s="28"/>
      <c r="AY704" s="28"/>
      <c r="AZ704" s="28"/>
      <c r="BA704" s="28"/>
      <c r="BB704" s="28"/>
      <c r="BC704" s="28"/>
    </row>
    <row r="705" ht="11.25" customHeight="1">
      <c r="A705" s="557"/>
      <c r="B705" s="558"/>
      <c r="C705" s="558"/>
      <c r="D705" s="360"/>
      <c r="E705" s="31"/>
      <c r="F705" s="10"/>
      <c r="G705" s="360"/>
      <c r="H705" s="360"/>
      <c r="I705" s="360"/>
      <c r="J705" s="360"/>
      <c r="K705" s="360"/>
      <c r="L705" s="558"/>
      <c r="M705" s="558"/>
      <c r="N705" s="558"/>
      <c r="O705" s="784"/>
      <c r="P705" s="785"/>
      <c r="Q705" s="785"/>
      <c r="R705" s="560"/>
      <c r="S705" s="560"/>
      <c r="T705" s="28"/>
      <c r="U705" s="28"/>
      <c r="V705" s="28"/>
      <c r="W705" s="558"/>
      <c r="X705" s="558"/>
      <c r="Y705" s="558"/>
      <c r="Z705" s="561"/>
      <c r="AA705" s="28"/>
      <c r="AB705" s="360"/>
      <c r="AC705" s="360"/>
      <c r="AD705" s="31"/>
      <c r="AE705" s="31"/>
      <c r="AF705" s="31"/>
      <c r="AG705" s="31"/>
      <c r="AH705" s="28"/>
      <c r="AI705" s="360"/>
      <c r="AJ705" s="28"/>
      <c r="AK705" s="28"/>
      <c r="AL705" s="28"/>
      <c r="AM705" s="28"/>
      <c r="AN705" s="28"/>
      <c r="AO705" s="28"/>
      <c r="AP705" s="28"/>
      <c r="AQ705" s="28"/>
      <c r="AR705" s="28"/>
      <c r="AS705" s="28"/>
      <c r="AT705" s="28"/>
      <c r="AU705" s="28"/>
      <c r="AV705" s="28"/>
      <c r="AW705" s="28"/>
      <c r="AX705" s="28"/>
      <c r="AY705" s="28"/>
      <c r="AZ705" s="28"/>
      <c r="BA705" s="28"/>
      <c r="BB705" s="28"/>
      <c r="BC705" s="28"/>
    </row>
    <row r="706" ht="11.25" customHeight="1">
      <c r="A706" s="557"/>
      <c r="B706" s="558"/>
      <c r="C706" s="558"/>
      <c r="D706" s="360"/>
      <c r="E706" s="31"/>
      <c r="F706" s="10"/>
      <c r="G706" s="360"/>
      <c r="H706" s="360"/>
      <c r="I706" s="360"/>
      <c r="J706" s="360"/>
      <c r="K706" s="360"/>
      <c r="L706" s="558"/>
      <c r="M706" s="558"/>
      <c r="N706" s="558"/>
      <c r="O706" s="784"/>
      <c r="P706" s="785"/>
      <c r="Q706" s="785"/>
      <c r="R706" s="560"/>
      <c r="S706" s="560"/>
      <c r="T706" s="28"/>
      <c r="U706" s="28"/>
      <c r="V706" s="28"/>
      <c r="W706" s="558"/>
      <c r="X706" s="558"/>
      <c r="Y706" s="558"/>
      <c r="Z706" s="561"/>
      <c r="AA706" s="28"/>
      <c r="AB706" s="360"/>
      <c r="AC706" s="360"/>
      <c r="AD706" s="31"/>
      <c r="AE706" s="31"/>
      <c r="AF706" s="31"/>
      <c r="AG706" s="31"/>
      <c r="AH706" s="28"/>
      <c r="AI706" s="360"/>
      <c r="AJ706" s="28"/>
      <c r="AK706" s="28"/>
      <c r="AL706" s="28"/>
      <c r="AM706" s="28"/>
      <c r="AN706" s="28"/>
      <c r="AO706" s="28"/>
      <c r="AP706" s="28"/>
      <c r="AQ706" s="28"/>
      <c r="AR706" s="28"/>
      <c r="AS706" s="28"/>
      <c r="AT706" s="28"/>
      <c r="AU706" s="28"/>
      <c r="AV706" s="28"/>
      <c r="AW706" s="28"/>
      <c r="AX706" s="28"/>
      <c r="AY706" s="28"/>
      <c r="AZ706" s="28"/>
      <c r="BA706" s="28"/>
      <c r="BB706" s="28"/>
      <c r="BC706" s="28"/>
    </row>
    <row r="707" ht="11.25" customHeight="1">
      <c r="A707" s="557"/>
      <c r="B707" s="558"/>
      <c r="C707" s="558"/>
      <c r="D707" s="360"/>
      <c r="E707" s="31"/>
      <c r="F707" s="10"/>
      <c r="G707" s="360"/>
      <c r="H707" s="360"/>
      <c r="I707" s="360"/>
      <c r="J707" s="360"/>
      <c r="K707" s="360"/>
      <c r="L707" s="558"/>
      <c r="M707" s="558"/>
      <c r="N707" s="558"/>
      <c r="O707" s="784"/>
      <c r="P707" s="785"/>
      <c r="Q707" s="785"/>
      <c r="R707" s="560"/>
      <c r="S707" s="560"/>
      <c r="T707" s="28"/>
      <c r="U707" s="28"/>
      <c r="V707" s="28"/>
      <c r="W707" s="558"/>
      <c r="X707" s="558"/>
      <c r="Y707" s="558"/>
      <c r="Z707" s="561"/>
      <c r="AA707" s="28"/>
      <c r="AB707" s="360"/>
      <c r="AC707" s="360"/>
      <c r="AD707" s="31"/>
      <c r="AE707" s="31"/>
      <c r="AF707" s="31"/>
      <c r="AG707" s="31"/>
      <c r="AH707" s="28"/>
      <c r="AI707" s="360"/>
      <c r="AJ707" s="28"/>
      <c r="AK707" s="28"/>
      <c r="AL707" s="28"/>
      <c r="AM707" s="28"/>
      <c r="AN707" s="28"/>
      <c r="AO707" s="28"/>
      <c r="AP707" s="28"/>
      <c r="AQ707" s="28"/>
      <c r="AR707" s="28"/>
      <c r="AS707" s="28"/>
      <c r="AT707" s="28"/>
      <c r="AU707" s="28"/>
      <c r="AV707" s="28"/>
      <c r="AW707" s="28"/>
      <c r="AX707" s="28"/>
      <c r="AY707" s="28"/>
      <c r="AZ707" s="28"/>
      <c r="BA707" s="28"/>
      <c r="BB707" s="28"/>
      <c r="BC707" s="28"/>
    </row>
    <row r="708" ht="11.25" customHeight="1">
      <c r="A708" s="557"/>
      <c r="B708" s="558"/>
      <c r="C708" s="558"/>
      <c r="D708" s="360"/>
      <c r="E708" s="31"/>
      <c r="F708" s="10"/>
      <c r="G708" s="360"/>
      <c r="H708" s="360"/>
      <c r="I708" s="360"/>
      <c r="J708" s="360"/>
      <c r="K708" s="360"/>
      <c r="L708" s="558"/>
      <c r="M708" s="558"/>
      <c r="N708" s="558"/>
      <c r="O708" s="784"/>
      <c r="P708" s="785"/>
      <c r="Q708" s="785"/>
      <c r="R708" s="560"/>
      <c r="S708" s="560"/>
      <c r="T708" s="28"/>
      <c r="U708" s="28"/>
      <c r="V708" s="28"/>
      <c r="W708" s="558"/>
      <c r="X708" s="558"/>
      <c r="Y708" s="558"/>
      <c r="Z708" s="561"/>
      <c r="AA708" s="28"/>
      <c r="AB708" s="360"/>
      <c r="AC708" s="360"/>
      <c r="AD708" s="31"/>
      <c r="AE708" s="31"/>
      <c r="AF708" s="31"/>
      <c r="AG708" s="31"/>
      <c r="AH708" s="28"/>
      <c r="AI708" s="360"/>
      <c r="AJ708" s="28"/>
      <c r="AK708" s="28"/>
      <c r="AL708" s="28"/>
      <c r="AM708" s="28"/>
      <c r="AN708" s="28"/>
      <c r="AO708" s="28"/>
      <c r="AP708" s="28"/>
      <c r="AQ708" s="28"/>
      <c r="AR708" s="28"/>
      <c r="AS708" s="28"/>
      <c r="AT708" s="28"/>
      <c r="AU708" s="28"/>
      <c r="AV708" s="28"/>
      <c r="AW708" s="28"/>
      <c r="AX708" s="28"/>
      <c r="AY708" s="28"/>
      <c r="AZ708" s="28"/>
      <c r="BA708" s="28"/>
      <c r="BB708" s="28"/>
      <c r="BC708" s="28"/>
    </row>
    <row r="709" ht="11.25" customHeight="1">
      <c r="A709" s="557"/>
      <c r="B709" s="558"/>
      <c r="C709" s="558"/>
      <c r="D709" s="360"/>
      <c r="E709" s="31"/>
      <c r="F709" s="10"/>
      <c r="G709" s="360"/>
      <c r="H709" s="360"/>
      <c r="I709" s="360"/>
      <c r="J709" s="360"/>
      <c r="K709" s="360"/>
      <c r="L709" s="558"/>
      <c r="M709" s="558"/>
      <c r="N709" s="558"/>
      <c r="O709" s="784"/>
      <c r="P709" s="785"/>
      <c r="Q709" s="785"/>
      <c r="R709" s="560"/>
      <c r="S709" s="560"/>
      <c r="T709" s="28"/>
      <c r="U709" s="28"/>
      <c r="V709" s="28"/>
      <c r="W709" s="558"/>
      <c r="X709" s="558"/>
      <c r="Y709" s="558"/>
      <c r="Z709" s="561"/>
      <c r="AA709" s="28"/>
      <c r="AB709" s="360"/>
      <c r="AC709" s="360"/>
      <c r="AD709" s="31"/>
      <c r="AE709" s="31"/>
      <c r="AF709" s="31"/>
      <c r="AG709" s="31"/>
      <c r="AH709" s="28"/>
      <c r="AI709" s="360"/>
      <c r="AJ709" s="28"/>
      <c r="AK709" s="28"/>
      <c r="AL709" s="28"/>
      <c r="AM709" s="28"/>
      <c r="AN709" s="28"/>
      <c r="AO709" s="28"/>
      <c r="AP709" s="28"/>
      <c r="AQ709" s="28"/>
      <c r="AR709" s="28"/>
      <c r="AS709" s="28"/>
      <c r="AT709" s="28"/>
      <c r="AU709" s="28"/>
      <c r="AV709" s="28"/>
      <c r="AW709" s="28"/>
      <c r="AX709" s="28"/>
      <c r="AY709" s="28"/>
      <c r="AZ709" s="28"/>
      <c r="BA709" s="28"/>
      <c r="BB709" s="28"/>
      <c r="BC709" s="28"/>
    </row>
    <row r="710" ht="11.25" customHeight="1">
      <c r="A710" s="557"/>
      <c r="B710" s="558"/>
      <c r="C710" s="558"/>
      <c r="D710" s="360"/>
      <c r="E710" s="31"/>
      <c r="F710" s="10"/>
      <c r="G710" s="360"/>
      <c r="H710" s="360"/>
      <c r="I710" s="360"/>
      <c r="J710" s="360"/>
      <c r="K710" s="360"/>
      <c r="L710" s="558"/>
      <c r="M710" s="558"/>
      <c r="N710" s="558"/>
      <c r="O710" s="784"/>
      <c r="P710" s="785"/>
      <c r="Q710" s="785"/>
      <c r="R710" s="560"/>
      <c r="S710" s="560"/>
      <c r="T710" s="28"/>
      <c r="U710" s="28"/>
      <c r="V710" s="28"/>
      <c r="W710" s="558"/>
      <c r="X710" s="558"/>
      <c r="Y710" s="558"/>
      <c r="Z710" s="561"/>
      <c r="AA710" s="28"/>
      <c r="AB710" s="360"/>
      <c r="AC710" s="360"/>
      <c r="AD710" s="31"/>
      <c r="AE710" s="31"/>
      <c r="AF710" s="31"/>
      <c r="AG710" s="31"/>
      <c r="AH710" s="28"/>
      <c r="AI710" s="360"/>
      <c r="AJ710" s="28"/>
      <c r="AK710" s="28"/>
      <c r="AL710" s="28"/>
      <c r="AM710" s="28"/>
      <c r="AN710" s="28"/>
      <c r="AO710" s="28"/>
      <c r="AP710" s="28"/>
      <c r="AQ710" s="28"/>
      <c r="AR710" s="28"/>
      <c r="AS710" s="28"/>
      <c r="AT710" s="28"/>
      <c r="AU710" s="28"/>
      <c r="AV710" s="28"/>
      <c r="AW710" s="28"/>
      <c r="AX710" s="28"/>
      <c r="AY710" s="28"/>
      <c r="AZ710" s="28"/>
      <c r="BA710" s="28"/>
      <c r="BB710" s="28"/>
      <c r="BC710" s="28"/>
    </row>
    <row r="711" ht="11.25" customHeight="1">
      <c r="A711" s="557"/>
      <c r="B711" s="558"/>
      <c r="C711" s="558"/>
      <c r="D711" s="360"/>
      <c r="E711" s="31"/>
      <c r="F711" s="10"/>
      <c r="G711" s="360"/>
      <c r="H711" s="360"/>
      <c r="I711" s="360"/>
      <c r="J711" s="360"/>
      <c r="K711" s="360"/>
      <c r="L711" s="558"/>
      <c r="M711" s="558"/>
      <c r="N711" s="558"/>
      <c r="O711" s="784"/>
      <c r="P711" s="785"/>
      <c r="Q711" s="785"/>
      <c r="R711" s="560"/>
      <c r="S711" s="560"/>
      <c r="T711" s="28"/>
      <c r="U711" s="28"/>
      <c r="V711" s="28"/>
      <c r="W711" s="558"/>
      <c r="X711" s="558"/>
      <c r="Y711" s="558"/>
      <c r="Z711" s="561"/>
      <c r="AA711" s="28"/>
      <c r="AB711" s="360"/>
      <c r="AC711" s="360"/>
      <c r="AD711" s="31"/>
      <c r="AE711" s="31"/>
      <c r="AF711" s="31"/>
      <c r="AG711" s="31"/>
      <c r="AH711" s="28"/>
      <c r="AI711" s="360"/>
      <c r="AJ711" s="28"/>
      <c r="AK711" s="28"/>
      <c r="AL711" s="28"/>
      <c r="AM711" s="28"/>
      <c r="AN711" s="28"/>
      <c r="AO711" s="28"/>
      <c r="AP711" s="28"/>
      <c r="AQ711" s="28"/>
      <c r="AR711" s="28"/>
      <c r="AS711" s="28"/>
      <c r="AT711" s="28"/>
      <c r="AU711" s="28"/>
      <c r="AV711" s="28"/>
      <c r="AW711" s="28"/>
      <c r="AX711" s="28"/>
      <c r="AY711" s="28"/>
      <c r="AZ711" s="28"/>
      <c r="BA711" s="28"/>
      <c r="BB711" s="28"/>
      <c r="BC711" s="28"/>
    </row>
    <row r="712" ht="11.25" customHeight="1">
      <c r="A712" s="557"/>
      <c r="B712" s="558"/>
      <c r="C712" s="558"/>
      <c r="D712" s="360"/>
      <c r="E712" s="31"/>
      <c r="F712" s="10"/>
      <c r="G712" s="360"/>
      <c r="H712" s="360"/>
      <c r="I712" s="360"/>
      <c r="J712" s="360"/>
      <c r="K712" s="360"/>
      <c r="L712" s="558"/>
      <c r="M712" s="558"/>
      <c r="N712" s="558"/>
      <c r="O712" s="784"/>
      <c r="P712" s="785"/>
      <c r="Q712" s="785"/>
      <c r="R712" s="560"/>
      <c r="S712" s="560"/>
      <c r="T712" s="28"/>
      <c r="U712" s="28"/>
      <c r="V712" s="28"/>
      <c r="W712" s="558"/>
      <c r="X712" s="558"/>
      <c r="Y712" s="558"/>
      <c r="Z712" s="561"/>
      <c r="AA712" s="28"/>
      <c r="AB712" s="360"/>
      <c r="AC712" s="360"/>
      <c r="AD712" s="31"/>
      <c r="AE712" s="31"/>
      <c r="AF712" s="31"/>
      <c r="AG712" s="31"/>
      <c r="AH712" s="28"/>
      <c r="AI712" s="360"/>
      <c r="AJ712" s="28"/>
      <c r="AK712" s="28"/>
      <c r="AL712" s="28"/>
      <c r="AM712" s="28"/>
      <c r="AN712" s="28"/>
      <c r="AO712" s="28"/>
      <c r="AP712" s="28"/>
      <c r="AQ712" s="28"/>
      <c r="AR712" s="28"/>
      <c r="AS712" s="28"/>
      <c r="AT712" s="28"/>
      <c r="AU712" s="28"/>
      <c r="AV712" s="28"/>
      <c r="AW712" s="28"/>
      <c r="AX712" s="28"/>
      <c r="AY712" s="28"/>
      <c r="AZ712" s="28"/>
      <c r="BA712" s="28"/>
      <c r="BB712" s="28"/>
      <c r="BC712" s="28"/>
    </row>
    <row r="713" ht="11.25" customHeight="1">
      <c r="A713" s="557"/>
      <c r="B713" s="558"/>
      <c r="C713" s="558"/>
      <c r="D713" s="360"/>
      <c r="E713" s="31"/>
      <c r="F713" s="10"/>
      <c r="G713" s="360"/>
      <c r="H713" s="360"/>
      <c r="I713" s="360"/>
      <c r="J713" s="360"/>
      <c r="K713" s="360"/>
      <c r="L713" s="558"/>
      <c r="M713" s="558"/>
      <c r="N713" s="558"/>
      <c r="O713" s="784"/>
      <c r="P713" s="785"/>
      <c r="Q713" s="785"/>
      <c r="R713" s="560"/>
      <c r="S713" s="560"/>
      <c r="T713" s="28"/>
      <c r="U713" s="28"/>
      <c r="V713" s="28"/>
      <c r="W713" s="558"/>
      <c r="X713" s="558"/>
      <c r="Y713" s="558"/>
      <c r="Z713" s="561"/>
      <c r="AA713" s="28"/>
      <c r="AB713" s="360"/>
      <c r="AC713" s="360"/>
      <c r="AD713" s="31"/>
      <c r="AE713" s="31"/>
      <c r="AF713" s="31"/>
      <c r="AG713" s="31"/>
      <c r="AH713" s="28"/>
      <c r="AI713" s="360"/>
      <c r="AJ713" s="28"/>
      <c r="AK713" s="28"/>
      <c r="AL713" s="28"/>
      <c r="AM713" s="28"/>
      <c r="AN713" s="28"/>
      <c r="AO713" s="28"/>
      <c r="AP713" s="28"/>
      <c r="AQ713" s="28"/>
      <c r="AR713" s="28"/>
      <c r="AS713" s="28"/>
      <c r="AT713" s="28"/>
      <c r="AU713" s="28"/>
      <c r="AV713" s="28"/>
      <c r="AW713" s="28"/>
      <c r="AX713" s="28"/>
      <c r="AY713" s="28"/>
      <c r="AZ713" s="28"/>
      <c r="BA713" s="28"/>
      <c r="BB713" s="28"/>
      <c r="BC713" s="28"/>
    </row>
    <row r="714" ht="11.25" customHeight="1">
      <c r="A714" s="557"/>
      <c r="B714" s="558"/>
      <c r="C714" s="558"/>
      <c r="D714" s="360"/>
      <c r="E714" s="31"/>
      <c r="F714" s="10"/>
      <c r="G714" s="360"/>
      <c r="H714" s="360"/>
      <c r="I714" s="360"/>
      <c r="J714" s="360"/>
      <c r="K714" s="360"/>
      <c r="L714" s="558"/>
      <c r="M714" s="558"/>
      <c r="N714" s="558"/>
      <c r="O714" s="784"/>
      <c r="P714" s="785"/>
      <c r="Q714" s="785"/>
      <c r="R714" s="560"/>
      <c r="S714" s="560"/>
      <c r="T714" s="28"/>
      <c r="U714" s="28"/>
      <c r="V714" s="28"/>
      <c r="W714" s="558"/>
      <c r="X714" s="558"/>
      <c r="Y714" s="558"/>
      <c r="Z714" s="561"/>
      <c r="AA714" s="28"/>
      <c r="AB714" s="360"/>
      <c r="AC714" s="360"/>
      <c r="AD714" s="31"/>
      <c r="AE714" s="31"/>
      <c r="AF714" s="31"/>
      <c r="AG714" s="31"/>
      <c r="AH714" s="28"/>
      <c r="AI714" s="360"/>
      <c r="AJ714" s="28"/>
      <c r="AK714" s="28"/>
      <c r="AL714" s="28"/>
      <c r="AM714" s="28"/>
      <c r="AN714" s="28"/>
      <c r="AO714" s="28"/>
      <c r="AP714" s="28"/>
      <c r="AQ714" s="28"/>
      <c r="AR714" s="28"/>
      <c r="AS714" s="28"/>
      <c r="AT714" s="28"/>
      <c r="AU714" s="28"/>
      <c r="AV714" s="28"/>
      <c r="AW714" s="28"/>
      <c r="AX714" s="28"/>
      <c r="AY714" s="28"/>
      <c r="AZ714" s="28"/>
      <c r="BA714" s="28"/>
      <c r="BB714" s="28"/>
      <c r="BC714" s="28"/>
    </row>
    <row r="715" ht="11.25" customHeight="1">
      <c r="A715" s="557"/>
      <c r="B715" s="558"/>
      <c r="C715" s="558"/>
      <c r="D715" s="360"/>
      <c r="E715" s="31"/>
      <c r="F715" s="10"/>
      <c r="G715" s="360"/>
      <c r="H715" s="360"/>
      <c r="I715" s="360"/>
      <c r="J715" s="360"/>
      <c r="K715" s="360"/>
      <c r="L715" s="558"/>
      <c r="M715" s="558"/>
      <c r="N715" s="558"/>
      <c r="O715" s="784"/>
      <c r="P715" s="785"/>
      <c r="Q715" s="785"/>
      <c r="R715" s="560"/>
      <c r="S715" s="560"/>
      <c r="T715" s="28"/>
      <c r="U715" s="28"/>
      <c r="V715" s="28"/>
      <c r="W715" s="558"/>
      <c r="X715" s="558"/>
      <c r="Y715" s="558"/>
      <c r="Z715" s="561"/>
      <c r="AA715" s="28"/>
      <c r="AB715" s="360"/>
      <c r="AC715" s="360"/>
      <c r="AD715" s="31"/>
      <c r="AE715" s="31"/>
      <c r="AF715" s="31"/>
      <c r="AG715" s="31"/>
      <c r="AH715" s="28"/>
      <c r="AI715" s="360"/>
      <c r="AJ715" s="28"/>
      <c r="AK715" s="28"/>
      <c r="AL715" s="28"/>
      <c r="AM715" s="28"/>
      <c r="AN715" s="28"/>
      <c r="AO715" s="28"/>
      <c r="AP715" s="28"/>
      <c r="AQ715" s="28"/>
      <c r="AR715" s="28"/>
      <c r="AS715" s="28"/>
      <c r="AT715" s="28"/>
      <c r="AU715" s="28"/>
      <c r="AV715" s="28"/>
      <c r="AW715" s="28"/>
      <c r="AX715" s="28"/>
      <c r="AY715" s="28"/>
      <c r="AZ715" s="28"/>
      <c r="BA715" s="28"/>
      <c r="BB715" s="28"/>
      <c r="BC715" s="28"/>
    </row>
    <row r="716" ht="11.25" customHeight="1">
      <c r="A716" s="557"/>
      <c r="B716" s="558"/>
      <c r="C716" s="558"/>
      <c r="D716" s="360"/>
      <c r="E716" s="31"/>
      <c r="F716" s="10"/>
      <c r="G716" s="360"/>
      <c r="H716" s="360"/>
      <c r="I716" s="360"/>
      <c r="J716" s="360"/>
      <c r="K716" s="360"/>
      <c r="L716" s="558"/>
      <c r="M716" s="558"/>
      <c r="N716" s="558"/>
      <c r="O716" s="784"/>
      <c r="P716" s="785"/>
      <c r="Q716" s="785"/>
      <c r="R716" s="560"/>
      <c r="S716" s="560"/>
      <c r="T716" s="28"/>
      <c r="U716" s="28"/>
      <c r="V716" s="28"/>
      <c r="W716" s="558"/>
      <c r="X716" s="558"/>
      <c r="Y716" s="558"/>
      <c r="Z716" s="561"/>
      <c r="AA716" s="28"/>
      <c r="AB716" s="360"/>
      <c r="AC716" s="360"/>
      <c r="AD716" s="31"/>
      <c r="AE716" s="31"/>
      <c r="AF716" s="31"/>
      <c r="AG716" s="31"/>
      <c r="AH716" s="28"/>
      <c r="AI716" s="360"/>
      <c r="AJ716" s="28"/>
      <c r="AK716" s="28"/>
      <c r="AL716" s="28"/>
      <c r="AM716" s="28"/>
      <c r="AN716" s="28"/>
      <c r="AO716" s="28"/>
      <c r="AP716" s="28"/>
      <c r="AQ716" s="28"/>
      <c r="AR716" s="28"/>
      <c r="AS716" s="28"/>
      <c r="AT716" s="28"/>
      <c r="AU716" s="28"/>
      <c r="AV716" s="28"/>
      <c r="AW716" s="28"/>
      <c r="AX716" s="28"/>
      <c r="AY716" s="28"/>
      <c r="AZ716" s="28"/>
      <c r="BA716" s="28"/>
      <c r="BB716" s="28"/>
      <c r="BC716" s="28"/>
    </row>
    <row r="717" ht="11.25" customHeight="1">
      <c r="A717" s="557"/>
      <c r="B717" s="558"/>
      <c r="C717" s="558"/>
      <c r="D717" s="360"/>
      <c r="E717" s="31"/>
      <c r="F717" s="10"/>
      <c r="G717" s="360"/>
      <c r="H717" s="360"/>
      <c r="I717" s="360"/>
      <c r="J717" s="360"/>
      <c r="K717" s="360"/>
      <c r="L717" s="558"/>
      <c r="M717" s="558"/>
      <c r="N717" s="558"/>
      <c r="O717" s="784"/>
      <c r="P717" s="785"/>
      <c r="Q717" s="785"/>
      <c r="R717" s="560"/>
      <c r="S717" s="560"/>
      <c r="T717" s="28"/>
      <c r="U717" s="28"/>
      <c r="V717" s="28"/>
      <c r="W717" s="558"/>
      <c r="X717" s="558"/>
      <c r="Y717" s="558"/>
      <c r="Z717" s="561"/>
      <c r="AA717" s="28"/>
      <c r="AB717" s="360"/>
      <c r="AC717" s="360"/>
      <c r="AD717" s="31"/>
      <c r="AE717" s="31"/>
      <c r="AF717" s="31"/>
      <c r="AG717" s="31"/>
      <c r="AH717" s="28"/>
      <c r="AI717" s="360"/>
      <c r="AJ717" s="28"/>
      <c r="AK717" s="28"/>
      <c r="AL717" s="28"/>
      <c r="AM717" s="28"/>
      <c r="AN717" s="28"/>
      <c r="AO717" s="28"/>
      <c r="AP717" s="28"/>
      <c r="AQ717" s="28"/>
      <c r="AR717" s="28"/>
      <c r="AS717" s="28"/>
      <c r="AT717" s="28"/>
      <c r="AU717" s="28"/>
      <c r="AV717" s="28"/>
      <c r="AW717" s="28"/>
      <c r="AX717" s="28"/>
      <c r="AY717" s="28"/>
      <c r="AZ717" s="28"/>
      <c r="BA717" s="28"/>
      <c r="BB717" s="28"/>
      <c r="BC717" s="28"/>
    </row>
    <row r="718" ht="11.25" customHeight="1">
      <c r="A718" s="557"/>
      <c r="B718" s="558"/>
      <c r="C718" s="558"/>
      <c r="D718" s="360"/>
      <c r="E718" s="31"/>
      <c r="F718" s="10"/>
      <c r="G718" s="360"/>
      <c r="H718" s="360"/>
      <c r="I718" s="360"/>
      <c r="J718" s="360"/>
      <c r="K718" s="360"/>
      <c r="L718" s="558"/>
      <c r="M718" s="558"/>
      <c r="N718" s="558"/>
      <c r="O718" s="784"/>
      <c r="P718" s="785"/>
      <c r="Q718" s="785"/>
      <c r="R718" s="560"/>
      <c r="S718" s="560"/>
      <c r="T718" s="28"/>
      <c r="U718" s="28"/>
      <c r="V718" s="28"/>
      <c r="W718" s="558"/>
      <c r="X718" s="558"/>
      <c r="Y718" s="558"/>
      <c r="Z718" s="561"/>
      <c r="AA718" s="28"/>
      <c r="AB718" s="360"/>
      <c r="AC718" s="360"/>
      <c r="AD718" s="31"/>
      <c r="AE718" s="31"/>
      <c r="AF718" s="31"/>
      <c r="AG718" s="31"/>
      <c r="AH718" s="28"/>
      <c r="AI718" s="360"/>
      <c r="AJ718" s="28"/>
      <c r="AK718" s="28"/>
      <c r="AL718" s="28"/>
      <c r="AM718" s="28"/>
      <c r="AN718" s="28"/>
      <c r="AO718" s="28"/>
      <c r="AP718" s="28"/>
      <c r="AQ718" s="28"/>
      <c r="AR718" s="28"/>
      <c r="AS718" s="28"/>
      <c r="AT718" s="28"/>
      <c r="AU718" s="28"/>
      <c r="AV718" s="28"/>
      <c r="AW718" s="28"/>
      <c r="AX718" s="28"/>
      <c r="AY718" s="28"/>
      <c r="AZ718" s="28"/>
      <c r="BA718" s="28"/>
      <c r="BB718" s="28"/>
      <c r="BC718" s="28"/>
    </row>
    <row r="719" ht="11.25" customHeight="1">
      <c r="A719" s="557"/>
      <c r="B719" s="558"/>
      <c r="C719" s="558"/>
      <c r="D719" s="360"/>
      <c r="E719" s="31"/>
      <c r="F719" s="10"/>
      <c r="G719" s="360"/>
      <c r="H719" s="360"/>
      <c r="I719" s="360"/>
      <c r="J719" s="360"/>
      <c r="K719" s="360"/>
      <c r="L719" s="558"/>
      <c r="M719" s="558"/>
      <c r="N719" s="558"/>
      <c r="O719" s="784"/>
      <c r="P719" s="785"/>
      <c r="Q719" s="785"/>
      <c r="R719" s="560"/>
      <c r="S719" s="560"/>
      <c r="T719" s="28"/>
      <c r="U719" s="28"/>
      <c r="V719" s="28"/>
      <c r="W719" s="558"/>
      <c r="X719" s="558"/>
      <c r="Y719" s="558"/>
      <c r="Z719" s="561"/>
      <c r="AA719" s="28"/>
      <c r="AB719" s="360"/>
      <c r="AC719" s="360"/>
      <c r="AD719" s="31"/>
      <c r="AE719" s="31"/>
      <c r="AF719" s="31"/>
      <c r="AG719" s="31"/>
      <c r="AH719" s="28"/>
      <c r="AI719" s="360"/>
      <c r="AJ719" s="28"/>
      <c r="AK719" s="28"/>
      <c r="AL719" s="28"/>
      <c r="AM719" s="28"/>
      <c r="AN719" s="28"/>
      <c r="AO719" s="28"/>
      <c r="AP719" s="28"/>
      <c r="AQ719" s="28"/>
      <c r="AR719" s="28"/>
      <c r="AS719" s="28"/>
      <c r="AT719" s="28"/>
      <c r="AU719" s="28"/>
      <c r="AV719" s="28"/>
      <c r="AW719" s="28"/>
      <c r="AX719" s="28"/>
      <c r="AY719" s="28"/>
      <c r="AZ719" s="28"/>
      <c r="BA719" s="28"/>
      <c r="BB719" s="28"/>
      <c r="BC719" s="28"/>
    </row>
    <row r="720" ht="11.25" customHeight="1">
      <c r="A720" s="557"/>
      <c r="B720" s="558"/>
      <c r="C720" s="558"/>
      <c r="D720" s="360"/>
      <c r="E720" s="31"/>
      <c r="F720" s="10"/>
      <c r="G720" s="360"/>
      <c r="H720" s="360"/>
      <c r="I720" s="360"/>
      <c r="J720" s="360"/>
      <c r="K720" s="360"/>
      <c r="L720" s="558"/>
      <c r="M720" s="558"/>
      <c r="N720" s="558"/>
      <c r="O720" s="784"/>
      <c r="P720" s="785"/>
      <c r="Q720" s="785"/>
      <c r="R720" s="560"/>
      <c r="S720" s="560"/>
      <c r="T720" s="28"/>
      <c r="U720" s="28"/>
      <c r="V720" s="28"/>
      <c r="W720" s="558"/>
      <c r="X720" s="558"/>
      <c r="Y720" s="558"/>
      <c r="Z720" s="561"/>
      <c r="AA720" s="28"/>
      <c r="AB720" s="360"/>
      <c r="AC720" s="360"/>
      <c r="AD720" s="31"/>
      <c r="AE720" s="31"/>
      <c r="AF720" s="31"/>
      <c r="AG720" s="31"/>
      <c r="AH720" s="28"/>
      <c r="AI720" s="360"/>
      <c r="AJ720" s="28"/>
      <c r="AK720" s="28"/>
      <c r="AL720" s="28"/>
      <c r="AM720" s="28"/>
      <c r="AN720" s="28"/>
      <c r="AO720" s="28"/>
      <c r="AP720" s="28"/>
      <c r="AQ720" s="28"/>
      <c r="AR720" s="28"/>
      <c r="AS720" s="28"/>
      <c r="AT720" s="28"/>
      <c r="AU720" s="28"/>
      <c r="AV720" s="28"/>
      <c r="AW720" s="28"/>
      <c r="AX720" s="28"/>
      <c r="AY720" s="28"/>
      <c r="AZ720" s="28"/>
      <c r="BA720" s="28"/>
      <c r="BB720" s="28"/>
      <c r="BC720" s="28"/>
    </row>
    <row r="721" ht="11.25" customHeight="1">
      <c r="A721" s="557"/>
      <c r="B721" s="558"/>
      <c r="C721" s="558"/>
      <c r="D721" s="360"/>
      <c r="E721" s="31"/>
      <c r="F721" s="10"/>
      <c r="G721" s="360"/>
      <c r="H721" s="360"/>
      <c r="I721" s="360"/>
      <c r="J721" s="360"/>
      <c r="K721" s="360"/>
      <c r="L721" s="558"/>
      <c r="M721" s="558"/>
      <c r="N721" s="558"/>
      <c r="O721" s="784"/>
      <c r="P721" s="785"/>
      <c r="Q721" s="785"/>
      <c r="R721" s="560"/>
      <c r="S721" s="560"/>
      <c r="T721" s="28"/>
      <c r="U721" s="28"/>
      <c r="V721" s="28"/>
      <c r="W721" s="558"/>
      <c r="X721" s="558"/>
      <c r="Y721" s="558"/>
      <c r="Z721" s="561"/>
      <c r="AA721" s="28"/>
      <c r="AB721" s="360"/>
      <c r="AC721" s="360"/>
      <c r="AD721" s="31"/>
      <c r="AE721" s="31"/>
      <c r="AF721" s="31"/>
      <c r="AG721" s="31"/>
      <c r="AH721" s="28"/>
      <c r="AI721" s="360"/>
      <c r="AJ721" s="28"/>
      <c r="AK721" s="28"/>
      <c r="AL721" s="28"/>
      <c r="AM721" s="28"/>
      <c r="AN721" s="28"/>
      <c r="AO721" s="28"/>
      <c r="AP721" s="28"/>
      <c r="AQ721" s="28"/>
      <c r="AR721" s="28"/>
      <c r="AS721" s="28"/>
      <c r="AT721" s="28"/>
      <c r="AU721" s="28"/>
      <c r="AV721" s="28"/>
      <c r="AW721" s="28"/>
      <c r="AX721" s="28"/>
      <c r="AY721" s="28"/>
      <c r="AZ721" s="28"/>
      <c r="BA721" s="28"/>
      <c r="BB721" s="28"/>
      <c r="BC721" s="28"/>
    </row>
    <row r="722" ht="11.25" customHeight="1">
      <c r="A722" s="557"/>
      <c r="B722" s="558"/>
      <c r="C722" s="558"/>
      <c r="D722" s="360"/>
      <c r="E722" s="31"/>
      <c r="F722" s="10"/>
      <c r="G722" s="360"/>
      <c r="H722" s="360"/>
      <c r="I722" s="360"/>
      <c r="J722" s="360"/>
      <c r="K722" s="360"/>
      <c r="L722" s="558"/>
      <c r="M722" s="558"/>
      <c r="N722" s="558"/>
      <c r="O722" s="784"/>
      <c r="P722" s="785"/>
      <c r="Q722" s="785"/>
      <c r="R722" s="560"/>
      <c r="S722" s="560"/>
      <c r="T722" s="28"/>
      <c r="U722" s="28"/>
      <c r="V722" s="28"/>
      <c r="W722" s="558"/>
      <c r="X722" s="558"/>
      <c r="Y722" s="558"/>
      <c r="Z722" s="561"/>
      <c r="AA722" s="28"/>
      <c r="AB722" s="360"/>
      <c r="AC722" s="360"/>
      <c r="AD722" s="31"/>
      <c r="AE722" s="31"/>
      <c r="AF722" s="31"/>
      <c r="AG722" s="31"/>
      <c r="AH722" s="28"/>
      <c r="AI722" s="360"/>
      <c r="AJ722" s="28"/>
      <c r="AK722" s="28"/>
      <c r="AL722" s="28"/>
      <c r="AM722" s="28"/>
      <c r="AN722" s="28"/>
      <c r="AO722" s="28"/>
      <c r="AP722" s="28"/>
      <c r="AQ722" s="28"/>
      <c r="AR722" s="28"/>
      <c r="AS722" s="28"/>
      <c r="AT722" s="28"/>
      <c r="AU722" s="28"/>
      <c r="AV722" s="28"/>
      <c r="AW722" s="28"/>
      <c r="AX722" s="28"/>
      <c r="AY722" s="28"/>
      <c r="AZ722" s="28"/>
      <c r="BA722" s="28"/>
      <c r="BB722" s="28"/>
      <c r="BC722" s="28"/>
    </row>
    <row r="723" ht="11.25" customHeight="1">
      <c r="A723" s="557"/>
      <c r="B723" s="558"/>
      <c r="C723" s="558"/>
      <c r="D723" s="360"/>
      <c r="E723" s="31"/>
      <c r="F723" s="10"/>
      <c r="G723" s="360"/>
      <c r="H723" s="360"/>
      <c r="I723" s="360"/>
      <c r="J723" s="360"/>
      <c r="K723" s="360"/>
      <c r="L723" s="558"/>
      <c r="M723" s="558"/>
      <c r="N723" s="558"/>
      <c r="O723" s="784"/>
      <c r="P723" s="785"/>
      <c r="Q723" s="785"/>
      <c r="R723" s="560"/>
      <c r="S723" s="560"/>
      <c r="T723" s="28"/>
      <c r="U723" s="28"/>
      <c r="V723" s="28"/>
      <c r="W723" s="558"/>
      <c r="X723" s="558"/>
      <c r="Y723" s="558"/>
      <c r="Z723" s="561"/>
      <c r="AA723" s="28"/>
      <c r="AB723" s="360"/>
      <c r="AC723" s="360"/>
      <c r="AD723" s="31"/>
      <c r="AE723" s="31"/>
      <c r="AF723" s="31"/>
      <c r="AG723" s="31"/>
      <c r="AH723" s="28"/>
      <c r="AI723" s="360"/>
      <c r="AJ723" s="28"/>
      <c r="AK723" s="28"/>
      <c r="AL723" s="28"/>
      <c r="AM723" s="28"/>
      <c r="AN723" s="28"/>
      <c r="AO723" s="28"/>
      <c r="AP723" s="28"/>
      <c r="AQ723" s="28"/>
      <c r="AR723" s="28"/>
      <c r="AS723" s="28"/>
      <c r="AT723" s="28"/>
      <c r="AU723" s="28"/>
      <c r="AV723" s="28"/>
      <c r="AW723" s="28"/>
      <c r="AX723" s="28"/>
      <c r="AY723" s="28"/>
      <c r="AZ723" s="28"/>
      <c r="BA723" s="28"/>
      <c r="BB723" s="28"/>
      <c r="BC723" s="28"/>
    </row>
    <row r="724" ht="11.25" customHeight="1">
      <c r="A724" s="557"/>
      <c r="B724" s="558"/>
      <c r="C724" s="558"/>
      <c r="D724" s="360"/>
      <c r="E724" s="31"/>
      <c r="F724" s="10"/>
      <c r="G724" s="360"/>
      <c r="H724" s="360"/>
      <c r="I724" s="360"/>
      <c r="J724" s="360"/>
      <c r="K724" s="360"/>
      <c r="L724" s="558"/>
      <c r="M724" s="558"/>
      <c r="N724" s="558"/>
      <c r="O724" s="784"/>
      <c r="P724" s="785"/>
      <c r="Q724" s="785"/>
      <c r="R724" s="560"/>
      <c r="S724" s="560"/>
      <c r="T724" s="28"/>
      <c r="U724" s="28"/>
      <c r="V724" s="28"/>
      <c r="W724" s="558"/>
      <c r="X724" s="558"/>
      <c r="Y724" s="558"/>
      <c r="Z724" s="561"/>
      <c r="AA724" s="28"/>
      <c r="AB724" s="360"/>
      <c r="AC724" s="360"/>
      <c r="AD724" s="31"/>
      <c r="AE724" s="31"/>
      <c r="AF724" s="31"/>
      <c r="AG724" s="31"/>
      <c r="AH724" s="28"/>
      <c r="AI724" s="360"/>
      <c r="AJ724" s="28"/>
      <c r="AK724" s="28"/>
      <c r="AL724" s="28"/>
      <c r="AM724" s="28"/>
      <c r="AN724" s="28"/>
      <c r="AO724" s="28"/>
      <c r="AP724" s="28"/>
      <c r="AQ724" s="28"/>
      <c r="AR724" s="28"/>
      <c r="AS724" s="28"/>
      <c r="AT724" s="28"/>
      <c r="AU724" s="28"/>
      <c r="AV724" s="28"/>
      <c r="AW724" s="28"/>
      <c r="AX724" s="28"/>
      <c r="AY724" s="28"/>
      <c r="AZ724" s="28"/>
      <c r="BA724" s="28"/>
      <c r="BB724" s="28"/>
      <c r="BC724" s="28"/>
    </row>
    <row r="725" ht="11.25" customHeight="1">
      <c r="A725" s="557"/>
      <c r="B725" s="558"/>
      <c r="C725" s="558"/>
      <c r="D725" s="360"/>
      <c r="E725" s="31"/>
      <c r="F725" s="10"/>
      <c r="G725" s="360"/>
      <c r="H725" s="360"/>
      <c r="I725" s="360"/>
      <c r="J725" s="360"/>
      <c r="K725" s="360"/>
      <c r="L725" s="558"/>
      <c r="M725" s="558"/>
      <c r="N725" s="558"/>
      <c r="O725" s="784"/>
      <c r="P725" s="785"/>
      <c r="Q725" s="785"/>
      <c r="R725" s="560"/>
      <c r="S725" s="560"/>
      <c r="T725" s="28"/>
      <c r="U725" s="28"/>
      <c r="V725" s="28"/>
      <c r="W725" s="558"/>
      <c r="X725" s="558"/>
      <c r="Y725" s="558"/>
      <c r="Z725" s="561"/>
      <c r="AA725" s="28"/>
      <c r="AB725" s="360"/>
      <c r="AC725" s="360"/>
      <c r="AD725" s="31"/>
      <c r="AE725" s="31"/>
      <c r="AF725" s="31"/>
      <c r="AG725" s="31"/>
      <c r="AH725" s="28"/>
      <c r="AI725" s="360"/>
      <c r="AJ725" s="28"/>
      <c r="AK725" s="28"/>
      <c r="AL725" s="28"/>
      <c r="AM725" s="28"/>
      <c r="AN725" s="28"/>
      <c r="AO725" s="28"/>
      <c r="AP725" s="28"/>
      <c r="AQ725" s="28"/>
      <c r="AR725" s="28"/>
      <c r="AS725" s="28"/>
      <c r="AT725" s="28"/>
      <c r="AU725" s="28"/>
      <c r="AV725" s="28"/>
      <c r="AW725" s="28"/>
      <c r="AX725" s="28"/>
      <c r="AY725" s="28"/>
      <c r="AZ725" s="28"/>
      <c r="BA725" s="28"/>
      <c r="BB725" s="28"/>
      <c r="BC725" s="28"/>
    </row>
    <row r="726" ht="11.25" customHeight="1">
      <c r="A726" s="557"/>
      <c r="B726" s="558"/>
      <c r="C726" s="558"/>
      <c r="D726" s="360"/>
      <c r="E726" s="31"/>
      <c r="F726" s="10"/>
      <c r="G726" s="360"/>
      <c r="H726" s="360"/>
      <c r="I726" s="360"/>
      <c r="J726" s="360"/>
      <c r="K726" s="360"/>
      <c r="L726" s="558"/>
      <c r="M726" s="558"/>
      <c r="N726" s="558"/>
      <c r="O726" s="784"/>
      <c r="P726" s="785"/>
      <c r="Q726" s="785"/>
      <c r="R726" s="560"/>
      <c r="S726" s="560"/>
      <c r="T726" s="28"/>
      <c r="U726" s="28"/>
      <c r="V726" s="28"/>
      <c r="W726" s="558"/>
      <c r="X726" s="558"/>
      <c r="Y726" s="558"/>
      <c r="Z726" s="561"/>
      <c r="AA726" s="28"/>
      <c r="AB726" s="360"/>
      <c r="AC726" s="360"/>
      <c r="AD726" s="31"/>
      <c r="AE726" s="31"/>
      <c r="AF726" s="31"/>
      <c r="AG726" s="31"/>
      <c r="AH726" s="28"/>
      <c r="AI726" s="360"/>
      <c r="AJ726" s="28"/>
      <c r="AK726" s="28"/>
      <c r="AL726" s="28"/>
      <c r="AM726" s="28"/>
      <c r="AN726" s="28"/>
      <c r="AO726" s="28"/>
      <c r="AP726" s="28"/>
      <c r="AQ726" s="28"/>
      <c r="AR726" s="28"/>
      <c r="AS726" s="28"/>
      <c r="AT726" s="28"/>
      <c r="AU726" s="28"/>
      <c r="AV726" s="28"/>
      <c r="AW726" s="28"/>
      <c r="AX726" s="28"/>
      <c r="AY726" s="28"/>
      <c r="AZ726" s="28"/>
      <c r="BA726" s="28"/>
      <c r="BB726" s="28"/>
      <c r="BC726" s="28"/>
    </row>
    <row r="727" ht="11.25" customHeight="1">
      <c r="A727" s="557"/>
      <c r="B727" s="558"/>
      <c r="C727" s="558"/>
      <c r="D727" s="360"/>
      <c r="E727" s="31"/>
      <c r="F727" s="10"/>
      <c r="G727" s="360"/>
      <c r="H727" s="360"/>
      <c r="I727" s="360"/>
      <c r="J727" s="360"/>
      <c r="K727" s="360"/>
      <c r="L727" s="558"/>
      <c r="M727" s="558"/>
      <c r="N727" s="558"/>
      <c r="O727" s="784"/>
      <c r="P727" s="785"/>
      <c r="Q727" s="785"/>
      <c r="R727" s="560"/>
      <c r="S727" s="560"/>
      <c r="T727" s="28"/>
      <c r="U727" s="28"/>
      <c r="V727" s="28"/>
      <c r="W727" s="558"/>
      <c r="X727" s="558"/>
      <c r="Y727" s="558"/>
      <c r="Z727" s="561"/>
      <c r="AA727" s="28"/>
      <c r="AB727" s="360"/>
      <c r="AC727" s="360"/>
      <c r="AD727" s="31"/>
      <c r="AE727" s="31"/>
      <c r="AF727" s="31"/>
      <c r="AG727" s="31"/>
      <c r="AH727" s="28"/>
      <c r="AI727" s="360"/>
      <c r="AJ727" s="28"/>
      <c r="AK727" s="28"/>
      <c r="AL727" s="28"/>
      <c r="AM727" s="28"/>
      <c r="AN727" s="28"/>
      <c r="AO727" s="28"/>
      <c r="AP727" s="28"/>
      <c r="AQ727" s="28"/>
      <c r="AR727" s="28"/>
      <c r="AS727" s="28"/>
      <c r="AT727" s="28"/>
      <c r="AU727" s="28"/>
      <c r="AV727" s="28"/>
      <c r="AW727" s="28"/>
      <c r="AX727" s="28"/>
      <c r="AY727" s="28"/>
      <c r="AZ727" s="28"/>
      <c r="BA727" s="28"/>
      <c r="BB727" s="28"/>
      <c r="BC727" s="28"/>
    </row>
    <row r="728" ht="11.25" customHeight="1">
      <c r="A728" s="557"/>
      <c r="B728" s="558"/>
      <c r="C728" s="558"/>
      <c r="D728" s="360"/>
      <c r="E728" s="31"/>
      <c r="F728" s="10"/>
      <c r="G728" s="360"/>
      <c r="H728" s="360"/>
      <c r="I728" s="360"/>
      <c r="J728" s="360"/>
      <c r="K728" s="360"/>
      <c r="L728" s="558"/>
      <c r="M728" s="558"/>
      <c r="N728" s="558"/>
      <c r="O728" s="784"/>
      <c r="P728" s="785"/>
      <c r="Q728" s="785"/>
      <c r="R728" s="560"/>
      <c r="S728" s="560"/>
      <c r="T728" s="28"/>
      <c r="U728" s="28"/>
      <c r="V728" s="28"/>
      <c r="W728" s="558"/>
      <c r="X728" s="558"/>
      <c r="Y728" s="558"/>
      <c r="Z728" s="561"/>
      <c r="AA728" s="28"/>
      <c r="AB728" s="360"/>
      <c r="AC728" s="360"/>
      <c r="AD728" s="31"/>
      <c r="AE728" s="31"/>
      <c r="AF728" s="31"/>
      <c r="AG728" s="31"/>
      <c r="AH728" s="28"/>
      <c r="AI728" s="360"/>
      <c r="AJ728" s="28"/>
      <c r="AK728" s="28"/>
      <c r="AL728" s="28"/>
      <c r="AM728" s="28"/>
      <c r="AN728" s="28"/>
      <c r="AO728" s="28"/>
      <c r="AP728" s="28"/>
      <c r="AQ728" s="28"/>
      <c r="AR728" s="28"/>
      <c r="AS728" s="28"/>
      <c r="AT728" s="28"/>
      <c r="AU728" s="28"/>
      <c r="AV728" s="28"/>
      <c r="AW728" s="28"/>
      <c r="AX728" s="28"/>
      <c r="AY728" s="28"/>
      <c r="AZ728" s="28"/>
      <c r="BA728" s="28"/>
      <c r="BB728" s="28"/>
      <c r="BC728" s="28"/>
    </row>
    <row r="729" ht="11.25" customHeight="1">
      <c r="A729" s="557"/>
      <c r="B729" s="558"/>
      <c r="C729" s="558"/>
      <c r="D729" s="360"/>
      <c r="E729" s="31"/>
      <c r="F729" s="10"/>
      <c r="G729" s="360"/>
      <c r="H729" s="360"/>
      <c r="I729" s="360"/>
      <c r="J729" s="360"/>
      <c r="K729" s="360"/>
      <c r="L729" s="558"/>
      <c r="M729" s="558"/>
      <c r="N729" s="558"/>
      <c r="O729" s="784"/>
      <c r="P729" s="785"/>
      <c r="Q729" s="785"/>
      <c r="R729" s="560"/>
      <c r="S729" s="560"/>
      <c r="T729" s="28"/>
      <c r="U729" s="28"/>
      <c r="V729" s="28"/>
      <c r="W729" s="558"/>
      <c r="X729" s="558"/>
      <c r="Y729" s="558"/>
      <c r="Z729" s="561"/>
      <c r="AA729" s="28"/>
      <c r="AB729" s="360"/>
      <c r="AC729" s="360"/>
      <c r="AD729" s="31"/>
      <c r="AE729" s="31"/>
      <c r="AF729" s="31"/>
      <c r="AG729" s="31"/>
      <c r="AH729" s="28"/>
      <c r="AI729" s="360"/>
      <c r="AJ729" s="28"/>
      <c r="AK729" s="28"/>
      <c r="AL729" s="28"/>
      <c r="AM729" s="28"/>
      <c r="AN729" s="28"/>
      <c r="AO729" s="28"/>
      <c r="AP729" s="28"/>
      <c r="AQ729" s="28"/>
      <c r="AR729" s="28"/>
      <c r="AS729" s="28"/>
      <c r="AT729" s="28"/>
      <c r="AU729" s="28"/>
      <c r="AV729" s="28"/>
      <c r="AW729" s="28"/>
      <c r="AX729" s="28"/>
      <c r="AY729" s="28"/>
      <c r="AZ729" s="28"/>
      <c r="BA729" s="28"/>
      <c r="BB729" s="28"/>
      <c r="BC729" s="28"/>
    </row>
    <row r="730" ht="11.25" customHeight="1">
      <c r="A730" s="557"/>
      <c r="B730" s="558"/>
      <c r="C730" s="558"/>
      <c r="D730" s="360"/>
      <c r="E730" s="31"/>
      <c r="F730" s="10"/>
      <c r="G730" s="360"/>
      <c r="H730" s="360"/>
      <c r="I730" s="360"/>
      <c r="J730" s="360"/>
      <c r="K730" s="360"/>
      <c r="L730" s="558"/>
      <c r="M730" s="558"/>
      <c r="N730" s="558"/>
      <c r="O730" s="784"/>
      <c r="P730" s="785"/>
      <c r="Q730" s="785"/>
      <c r="R730" s="560"/>
      <c r="S730" s="560"/>
      <c r="T730" s="28"/>
      <c r="U730" s="28"/>
      <c r="V730" s="28"/>
      <c r="W730" s="558"/>
      <c r="X730" s="558"/>
      <c r="Y730" s="558"/>
      <c r="Z730" s="561"/>
      <c r="AA730" s="28"/>
      <c r="AB730" s="360"/>
      <c r="AC730" s="360"/>
      <c r="AD730" s="31"/>
      <c r="AE730" s="31"/>
      <c r="AF730" s="31"/>
      <c r="AG730" s="31"/>
      <c r="AH730" s="28"/>
      <c r="AI730" s="360"/>
      <c r="AJ730" s="28"/>
      <c r="AK730" s="28"/>
      <c r="AL730" s="28"/>
      <c r="AM730" s="28"/>
      <c r="AN730" s="28"/>
      <c r="AO730" s="28"/>
      <c r="AP730" s="28"/>
      <c r="AQ730" s="28"/>
      <c r="AR730" s="28"/>
      <c r="AS730" s="28"/>
      <c r="AT730" s="28"/>
      <c r="AU730" s="28"/>
      <c r="AV730" s="28"/>
      <c r="AW730" s="28"/>
      <c r="AX730" s="28"/>
      <c r="AY730" s="28"/>
      <c r="AZ730" s="28"/>
      <c r="BA730" s="28"/>
      <c r="BB730" s="28"/>
      <c r="BC730" s="28"/>
    </row>
    <row r="731" ht="11.25" customHeight="1">
      <c r="A731" s="557"/>
      <c r="B731" s="558"/>
      <c r="C731" s="558"/>
      <c r="D731" s="360"/>
      <c r="E731" s="31"/>
      <c r="F731" s="10"/>
      <c r="G731" s="360"/>
      <c r="H731" s="360"/>
      <c r="I731" s="360"/>
      <c r="J731" s="360"/>
      <c r="K731" s="360"/>
      <c r="L731" s="558"/>
      <c r="M731" s="558"/>
      <c r="N731" s="558"/>
      <c r="O731" s="784"/>
      <c r="P731" s="785"/>
      <c r="Q731" s="785"/>
      <c r="R731" s="560"/>
      <c r="S731" s="560"/>
      <c r="T731" s="28"/>
      <c r="U731" s="28"/>
      <c r="V731" s="28"/>
      <c r="W731" s="558"/>
      <c r="X731" s="558"/>
      <c r="Y731" s="558"/>
      <c r="Z731" s="561"/>
      <c r="AA731" s="28"/>
      <c r="AB731" s="360"/>
      <c r="AC731" s="360"/>
      <c r="AD731" s="31"/>
      <c r="AE731" s="31"/>
      <c r="AF731" s="31"/>
      <c r="AG731" s="31"/>
      <c r="AH731" s="28"/>
      <c r="AI731" s="360"/>
      <c r="AJ731" s="28"/>
      <c r="AK731" s="28"/>
      <c r="AL731" s="28"/>
      <c r="AM731" s="28"/>
      <c r="AN731" s="28"/>
      <c r="AO731" s="28"/>
      <c r="AP731" s="28"/>
      <c r="AQ731" s="28"/>
      <c r="AR731" s="28"/>
      <c r="AS731" s="28"/>
      <c r="AT731" s="28"/>
      <c r="AU731" s="28"/>
      <c r="AV731" s="28"/>
      <c r="AW731" s="28"/>
      <c r="AX731" s="28"/>
      <c r="AY731" s="28"/>
      <c r="AZ731" s="28"/>
      <c r="BA731" s="28"/>
      <c r="BB731" s="28"/>
      <c r="BC731" s="28"/>
    </row>
    <row r="732" ht="11.25" customHeight="1">
      <c r="A732" s="557"/>
      <c r="B732" s="558"/>
      <c r="C732" s="558"/>
      <c r="D732" s="360"/>
      <c r="E732" s="31"/>
      <c r="F732" s="10"/>
      <c r="G732" s="360"/>
      <c r="H732" s="360"/>
      <c r="I732" s="360"/>
      <c r="J732" s="360"/>
      <c r="K732" s="360"/>
      <c r="L732" s="558"/>
      <c r="M732" s="558"/>
      <c r="N732" s="558"/>
      <c r="O732" s="784"/>
      <c r="P732" s="785"/>
      <c r="Q732" s="785"/>
      <c r="R732" s="560"/>
      <c r="S732" s="560"/>
      <c r="T732" s="28"/>
      <c r="U732" s="28"/>
      <c r="V732" s="28"/>
      <c r="W732" s="558"/>
      <c r="X732" s="558"/>
      <c r="Y732" s="558"/>
      <c r="Z732" s="561"/>
      <c r="AA732" s="28"/>
      <c r="AB732" s="360"/>
      <c r="AC732" s="360"/>
      <c r="AD732" s="31"/>
      <c r="AE732" s="31"/>
      <c r="AF732" s="31"/>
      <c r="AG732" s="31"/>
      <c r="AH732" s="28"/>
      <c r="AI732" s="360"/>
      <c r="AJ732" s="28"/>
      <c r="AK732" s="28"/>
      <c r="AL732" s="28"/>
      <c r="AM732" s="28"/>
      <c r="AN732" s="28"/>
      <c r="AO732" s="28"/>
      <c r="AP732" s="28"/>
      <c r="AQ732" s="28"/>
      <c r="AR732" s="28"/>
      <c r="AS732" s="28"/>
      <c r="AT732" s="28"/>
      <c r="AU732" s="28"/>
      <c r="AV732" s="28"/>
      <c r="AW732" s="28"/>
      <c r="AX732" s="28"/>
      <c r="AY732" s="28"/>
      <c r="AZ732" s="28"/>
      <c r="BA732" s="28"/>
      <c r="BB732" s="28"/>
      <c r="BC732" s="28"/>
    </row>
    <row r="733" ht="11.25" customHeight="1">
      <c r="A733" s="557"/>
      <c r="B733" s="558"/>
      <c r="C733" s="558"/>
      <c r="D733" s="360"/>
      <c r="E733" s="31"/>
      <c r="F733" s="10"/>
      <c r="G733" s="360"/>
      <c r="H733" s="360"/>
      <c r="I733" s="360"/>
      <c r="J733" s="360"/>
      <c r="K733" s="360"/>
      <c r="L733" s="558"/>
      <c r="M733" s="558"/>
      <c r="N733" s="558"/>
      <c r="O733" s="784"/>
      <c r="P733" s="785"/>
      <c r="Q733" s="785"/>
      <c r="R733" s="560"/>
      <c r="S733" s="560"/>
      <c r="T733" s="28"/>
      <c r="U733" s="28"/>
      <c r="V733" s="28"/>
      <c r="W733" s="558"/>
      <c r="X733" s="558"/>
      <c r="Y733" s="558"/>
      <c r="Z733" s="561"/>
      <c r="AA733" s="28"/>
      <c r="AB733" s="360"/>
      <c r="AC733" s="360"/>
      <c r="AD733" s="31"/>
      <c r="AE733" s="31"/>
      <c r="AF733" s="31"/>
      <c r="AG733" s="31"/>
      <c r="AH733" s="28"/>
      <c r="AI733" s="360"/>
      <c r="AJ733" s="28"/>
      <c r="AK733" s="28"/>
      <c r="AL733" s="28"/>
      <c r="AM733" s="28"/>
      <c r="AN733" s="28"/>
      <c r="AO733" s="28"/>
      <c r="AP733" s="28"/>
      <c r="AQ733" s="28"/>
      <c r="AR733" s="28"/>
      <c r="AS733" s="28"/>
      <c r="AT733" s="28"/>
      <c r="AU733" s="28"/>
      <c r="AV733" s="28"/>
      <c r="AW733" s="28"/>
      <c r="AX733" s="28"/>
      <c r="AY733" s="28"/>
      <c r="AZ733" s="28"/>
      <c r="BA733" s="28"/>
      <c r="BB733" s="28"/>
      <c r="BC733" s="28"/>
    </row>
    <row r="734" ht="11.25" customHeight="1">
      <c r="A734" s="557"/>
      <c r="B734" s="558"/>
      <c r="C734" s="558"/>
      <c r="D734" s="360"/>
      <c r="E734" s="31"/>
      <c r="F734" s="10"/>
      <c r="G734" s="360"/>
      <c r="H734" s="360"/>
      <c r="I734" s="360"/>
      <c r="J734" s="360"/>
      <c r="K734" s="360"/>
      <c r="L734" s="558"/>
      <c r="M734" s="558"/>
      <c r="N734" s="558"/>
      <c r="O734" s="784"/>
      <c r="P734" s="785"/>
      <c r="Q734" s="785"/>
      <c r="R734" s="560"/>
      <c r="S734" s="560"/>
      <c r="T734" s="28"/>
      <c r="U734" s="28"/>
      <c r="V734" s="28"/>
      <c r="W734" s="558"/>
      <c r="X734" s="558"/>
      <c r="Y734" s="558"/>
      <c r="Z734" s="561"/>
      <c r="AA734" s="28"/>
      <c r="AB734" s="360"/>
      <c r="AC734" s="360"/>
      <c r="AD734" s="31"/>
      <c r="AE734" s="31"/>
      <c r="AF734" s="31"/>
      <c r="AG734" s="31"/>
      <c r="AH734" s="28"/>
      <c r="AI734" s="360"/>
      <c r="AJ734" s="28"/>
      <c r="AK734" s="28"/>
      <c r="AL734" s="28"/>
      <c r="AM734" s="28"/>
      <c r="AN734" s="28"/>
      <c r="AO734" s="28"/>
      <c r="AP734" s="28"/>
      <c r="AQ734" s="28"/>
      <c r="AR734" s="28"/>
      <c r="AS734" s="28"/>
      <c r="AT734" s="28"/>
      <c r="AU734" s="28"/>
      <c r="AV734" s="28"/>
      <c r="AW734" s="28"/>
      <c r="AX734" s="28"/>
      <c r="AY734" s="28"/>
      <c r="AZ734" s="28"/>
      <c r="BA734" s="28"/>
      <c r="BB734" s="28"/>
      <c r="BC734" s="28"/>
    </row>
    <row r="735" ht="11.25" customHeight="1">
      <c r="A735" s="557"/>
      <c r="B735" s="558"/>
      <c r="C735" s="558"/>
      <c r="D735" s="360"/>
      <c r="E735" s="31"/>
      <c r="F735" s="10"/>
      <c r="G735" s="360"/>
      <c r="H735" s="360"/>
      <c r="I735" s="360"/>
      <c r="J735" s="360"/>
      <c r="K735" s="360"/>
      <c r="L735" s="558"/>
      <c r="M735" s="558"/>
      <c r="N735" s="558"/>
      <c r="O735" s="784"/>
      <c r="P735" s="785"/>
      <c r="Q735" s="785"/>
      <c r="R735" s="560"/>
      <c r="S735" s="560"/>
      <c r="T735" s="28"/>
      <c r="U735" s="28"/>
      <c r="V735" s="28"/>
      <c r="W735" s="558"/>
      <c r="X735" s="558"/>
      <c r="Y735" s="558"/>
      <c r="Z735" s="561"/>
      <c r="AA735" s="28"/>
      <c r="AB735" s="360"/>
      <c r="AC735" s="360"/>
      <c r="AD735" s="31"/>
      <c r="AE735" s="31"/>
      <c r="AF735" s="31"/>
      <c r="AG735" s="31"/>
      <c r="AH735" s="28"/>
      <c r="AI735" s="360"/>
      <c r="AJ735" s="28"/>
      <c r="AK735" s="28"/>
      <c r="AL735" s="28"/>
      <c r="AM735" s="28"/>
      <c r="AN735" s="28"/>
      <c r="AO735" s="28"/>
      <c r="AP735" s="28"/>
      <c r="AQ735" s="28"/>
      <c r="AR735" s="28"/>
      <c r="AS735" s="28"/>
      <c r="AT735" s="28"/>
      <c r="AU735" s="28"/>
      <c r="AV735" s="28"/>
      <c r="AW735" s="28"/>
      <c r="AX735" s="28"/>
      <c r="AY735" s="28"/>
      <c r="AZ735" s="28"/>
      <c r="BA735" s="28"/>
      <c r="BB735" s="28"/>
      <c r="BC735" s="28"/>
    </row>
    <row r="736" ht="11.25" customHeight="1">
      <c r="A736" s="557"/>
      <c r="B736" s="558"/>
      <c r="C736" s="558"/>
      <c r="D736" s="360"/>
      <c r="E736" s="31"/>
      <c r="F736" s="10"/>
      <c r="G736" s="360"/>
      <c r="H736" s="360"/>
      <c r="I736" s="360"/>
      <c r="J736" s="360"/>
      <c r="K736" s="360"/>
      <c r="L736" s="558"/>
      <c r="M736" s="558"/>
      <c r="N736" s="558"/>
      <c r="O736" s="784"/>
      <c r="P736" s="785"/>
      <c r="Q736" s="785"/>
      <c r="R736" s="560"/>
      <c r="S736" s="560"/>
      <c r="T736" s="28"/>
      <c r="U736" s="28"/>
      <c r="V736" s="28"/>
      <c r="W736" s="558"/>
      <c r="X736" s="558"/>
      <c r="Y736" s="558"/>
      <c r="Z736" s="561"/>
      <c r="AA736" s="28"/>
      <c r="AB736" s="360"/>
      <c r="AC736" s="360"/>
      <c r="AD736" s="31"/>
      <c r="AE736" s="31"/>
      <c r="AF736" s="31"/>
      <c r="AG736" s="31"/>
      <c r="AH736" s="28"/>
      <c r="AI736" s="360"/>
      <c r="AJ736" s="28"/>
      <c r="AK736" s="28"/>
      <c r="AL736" s="28"/>
      <c r="AM736" s="28"/>
      <c r="AN736" s="28"/>
      <c r="AO736" s="28"/>
      <c r="AP736" s="28"/>
      <c r="AQ736" s="28"/>
      <c r="AR736" s="28"/>
      <c r="AS736" s="28"/>
      <c r="AT736" s="28"/>
      <c r="AU736" s="28"/>
      <c r="AV736" s="28"/>
      <c r="AW736" s="28"/>
      <c r="AX736" s="28"/>
      <c r="AY736" s="28"/>
      <c r="AZ736" s="28"/>
      <c r="BA736" s="28"/>
      <c r="BB736" s="28"/>
      <c r="BC736" s="28"/>
    </row>
    <row r="737" ht="11.25" customHeight="1">
      <c r="A737" s="557"/>
      <c r="B737" s="558"/>
      <c r="C737" s="558"/>
      <c r="D737" s="360"/>
      <c r="E737" s="31"/>
      <c r="F737" s="10"/>
      <c r="G737" s="360"/>
      <c r="H737" s="360"/>
      <c r="I737" s="360"/>
      <c r="J737" s="360"/>
      <c r="K737" s="360"/>
      <c r="L737" s="558"/>
      <c r="M737" s="558"/>
      <c r="N737" s="558"/>
      <c r="O737" s="784"/>
      <c r="P737" s="785"/>
      <c r="Q737" s="785"/>
      <c r="R737" s="560"/>
      <c r="S737" s="560"/>
      <c r="T737" s="28"/>
      <c r="U737" s="28"/>
      <c r="V737" s="28"/>
      <c r="W737" s="558"/>
      <c r="X737" s="558"/>
      <c r="Y737" s="558"/>
      <c r="Z737" s="561"/>
      <c r="AA737" s="28"/>
      <c r="AB737" s="360"/>
      <c r="AC737" s="360"/>
      <c r="AD737" s="31"/>
      <c r="AE737" s="31"/>
      <c r="AF737" s="31"/>
      <c r="AG737" s="31"/>
      <c r="AH737" s="28"/>
      <c r="AI737" s="360"/>
      <c r="AJ737" s="28"/>
      <c r="AK737" s="28"/>
      <c r="AL737" s="28"/>
      <c r="AM737" s="28"/>
      <c r="AN737" s="28"/>
      <c r="AO737" s="28"/>
      <c r="AP737" s="28"/>
      <c r="AQ737" s="28"/>
      <c r="AR737" s="28"/>
      <c r="AS737" s="28"/>
      <c r="AT737" s="28"/>
      <c r="AU737" s="28"/>
      <c r="AV737" s="28"/>
      <c r="AW737" s="28"/>
      <c r="AX737" s="28"/>
      <c r="AY737" s="28"/>
      <c r="AZ737" s="28"/>
      <c r="BA737" s="28"/>
      <c r="BB737" s="28"/>
      <c r="BC737" s="28"/>
    </row>
    <row r="738" ht="11.25" customHeight="1">
      <c r="A738" s="557"/>
      <c r="B738" s="558"/>
      <c r="C738" s="558"/>
      <c r="D738" s="360"/>
      <c r="E738" s="31"/>
      <c r="F738" s="10"/>
      <c r="G738" s="360"/>
      <c r="H738" s="360"/>
      <c r="I738" s="360"/>
      <c r="J738" s="360"/>
      <c r="K738" s="360"/>
      <c r="L738" s="558"/>
      <c r="M738" s="558"/>
      <c r="N738" s="558"/>
      <c r="O738" s="784"/>
      <c r="P738" s="785"/>
      <c r="Q738" s="785"/>
      <c r="R738" s="560"/>
      <c r="S738" s="560"/>
      <c r="T738" s="28"/>
      <c r="U738" s="28"/>
      <c r="V738" s="28"/>
      <c r="W738" s="558"/>
      <c r="X738" s="558"/>
      <c r="Y738" s="558"/>
      <c r="Z738" s="561"/>
      <c r="AA738" s="28"/>
      <c r="AB738" s="360"/>
      <c r="AC738" s="360"/>
      <c r="AD738" s="31"/>
      <c r="AE738" s="31"/>
      <c r="AF738" s="31"/>
      <c r="AG738" s="31"/>
      <c r="AH738" s="28"/>
      <c r="AI738" s="360"/>
      <c r="AJ738" s="28"/>
      <c r="AK738" s="28"/>
      <c r="AL738" s="28"/>
      <c r="AM738" s="28"/>
      <c r="AN738" s="28"/>
      <c r="AO738" s="28"/>
      <c r="AP738" s="28"/>
      <c r="AQ738" s="28"/>
      <c r="AR738" s="28"/>
      <c r="AS738" s="28"/>
      <c r="AT738" s="28"/>
      <c r="AU738" s="28"/>
      <c r="AV738" s="28"/>
      <c r="AW738" s="28"/>
      <c r="AX738" s="28"/>
      <c r="AY738" s="28"/>
      <c r="AZ738" s="28"/>
      <c r="BA738" s="28"/>
      <c r="BB738" s="28"/>
      <c r="BC738" s="28"/>
    </row>
    <row r="739" ht="11.25" customHeight="1">
      <c r="A739" s="557"/>
      <c r="B739" s="558"/>
      <c r="C739" s="558"/>
      <c r="D739" s="360"/>
      <c r="E739" s="31"/>
      <c r="F739" s="10"/>
      <c r="G739" s="360"/>
      <c r="H739" s="360"/>
      <c r="I739" s="360"/>
      <c r="J739" s="360"/>
      <c r="K739" s="360"/>
      <c r="L739" s="558"/>
      <c r="M739" s="558"/>
      <c r="N739" s="558"/>
      <c r="O739" s="784"/>
      <c r="P739" s="785"/>
      <c r="Q739" s="785"/>
      <c r="R739" s="560"/>
      <c r="S739" s="560"/>
      <c r="T739" s="28"/>
      <c r="U739" s="28"/>
      <c r="V739" s="28"/>
      <c r="W739" s="558"/>
      <c r="X739" s="558"/>
      <c r="Y739" s="558"/>
      <c r="Z739" s="561"/>
      <c r="AA739" s="28"/>
      <c r="AB739" s="360"/>
      <c r="AC739" s="360"/>
      <c r="AD739" s="31"/>
      <c r="AE739" s="31"/>
      <c r="AF739" s="31"/>
      <c r="AG739" s="31"/>
      <c r="AH739" s="28"/>
      <c r="AI739" s="360"/>
      <c r="AJ739" s="28"/>
      <c r="AK739" s="28"/>
      <c r="AL739" s="28"/>
      <c r="AM739" s="28"/>
      <c r="AN739" s="28"/>
      <c r="AO739" s="28"/>
      <c r="AP739" s="28"/>
      <c r="AQ739" s="28"/>
      <c r="AR739" s="28"/>
      <c r="AS739" s="28"/>
      <c r="AT739" s="28"/>
      <c r="AU739" s="28"/>
      <c r="AV739" s="28"/>
      <c r="AW739" s="28"/>
      <c r="AX739" s="28"/>
      <c r="AY739" s="28"/>
      <c r="AZ739" s="28"/>
      <c r="BA739" s="28"/>
      <c r="BB739" s="28"/>
      <c r="BC739" s="28"/>
    </row>
    <row r="740" ht="11.25" customHeight="1">
      <c r="A740" s="557"/>
      <c r="B740" s="558"/>
      <c r="C740" s="558"/>
      <c r="D740" s="360"/>
      <c r="E740" s="31"/>
      <c r="F740" s="10"/>
      <c r="G740" s="360"/>
      <c r="H740" s="360"/>
      <c r="I740" s="360"/>
      <c r="J740" s="360"/>
      <c r="K740" s="360"/>
      <c r="L740" s="558"/>
      <c r="M740" s="558"/>
      <c r="N740" s="558"/>
      <c r="O740" s="784"/>
      <c r="P740" s="785"/>
      <c r="Q740" s="785"/>
      <c r="R740" s="560"/>
      <c r="S740" s="560"/>
      <c r="T740" s="28"/>
      <c r="U740" s="28"/>
      <c r="V740" s="28"/>
      <c r="W740" s="558"/>
      <c r="X740" s="558"/>
      <c r="Y740" s="558"/>
      <c r="Z740" s="561"/>
      <c r="AA740" s="28"/>
      <c r="AB740" s="360"/>
      <c r="AC740" s="360"/>
      <c r="AD740" s="31"/>
      <c r="AE740" s="31"/>
      <c r="AF740" s="31"/>
      <c r="AG740" s="31"/>
      <c r="AH740" s="28"/>
      <c r="AI740" s="360"/>
      <c r="AJ740" s="28"/>
      <c r="AK740" s="28"/>
      <c r="AL740" s="28"/>
      <c r="AM740" s="28"/>
      <c r="AN740" s="28"/>
      <c r="AO740" s="28"/>
      <c r="AP740" s="28"/>
      <c r="AQ740" s="28"/>
      <c r="AR740" s="28"/>
      <c r="AS740" s="28"/>
      <c r="AT740" s="28"/>
      <c r="AU740" s="28"/>
      <c r="AV740" s="28"/>
      <c r="AW740" s="28"/>
      <c r="AX740" s="28"/>
      <c r="AY740" s="28"/>
      <c r="AZ740" s="28"/>
      <c r="BA740" s="28"/>
      <c r="BB740" s="28"/>
      <c r="BC740" s="28"/>
    </row>
    <row r="741" ht="11.25" customHeight="1">
      <c r="A741" s="557"/>
      <c r="B741" s="558"/>
      <c r="C741" s="558"/>
      <c r="D741" s="360"/>
      <c r="E741" s="31"/>
      <c r="F741" s="10"/>
      <c r="G741" s="360"/>
      <c r="H741" s="360"/>
      <c r="I741" s="360"/>
      <c r="J741" s="360"/>
      <c r="K741" s="360"/>
      <c r="L741" s="558"/>
      <c r="M741" s="558"/>
      <c r="N741" s="558"/>
      <c r="O741" s="784"/>
      <c r="P741" s="785"/>
      <c r="Q741" s="785"/>
      <c r="R741" s="560"/>
      <c r="S741" s="560"/>
      <c r="T741" s="28"/>
      <c r="U741" s="28"/>
      <c r="V741" s="28"/>
      <c r="W741" s="558"/>
      <c r="X741" s="558"/>
      <c r="Y741" s="558"/>
      <c r="Z741" s="561"/>
      <c r="AA741" s="28"/>
      <c r="AB741" s="360"/>
      <c r="AC741" s="360"/>
      <c r="AD741" s="31"/>
      <c r="AE741" s="31"/>
      <c r="AF741" s="31"/>
      <c r="AG741" s="31"/>
      <c r="AH741" s="28"/>
      <c r="AI741" s="360"/>
      <c r="AJ741" s="28"/>
      <c r="AK741" s="28"/>
      <c r="AL741" s="28"/>
      <c r="AM741" s="28"/>
      <c r="AN741" s="28"/>
      <c r="AO741" s="28"/>
      <c r="AP741" s="28"/>
      <c r="AQ741" s="28"/>
      <c r="AR741" s="28"/>
      <c r="AS741" s="28"/>
      <c r="AT741" s="28"/>
      <c r="AU741" s="28"/>
      <c r="AV741" s="28"/>
      <c r="AW741" s="28"/>
      <c r="AX741" s="28"/>
      <c r="AY741" s="28"/>
      <c r="AZ741" s="28"/>
      <c r="BA741" s="28"/>
      <c r="BB741" s="28"/>
      <c r="BC741" s="28"/>
    </row>
    <row r="742" ht="11.25" customHeight="1">
      <c r="A742" s="557"/>
      <c r="B742" s="558"/>
      <c r="C742" s="558"/>
      <c r="D742" s="360"/>
      <c r="E742" s="31"/>
      <c r="F742" s="10"/>
      <c r="G742" s="360"/>
      <c r="H742" s="360"/>
      <c r="I742" s="360"/>
      <c r="J742" s="360"/>
      <c r="K742" s="360"/>
      <c r="L742" s="558"/>
      <c r="M742" s="558"/>
      <c r="N742" s="558"/>
      <c r="O742" s="784"/>
      <c r="P742" s="785"/>
      <c r="Q742" s="785"/>
      <c r="R742" s="560"/>
      <c r="S742" s="560"/>
      <c r="T742" s="28"/>
      <c r="U742" s="28"/>
      <c r="V742" s="28"/>
      <c r="W742" s="558"/>
      <c r="X742" s="558"/>
      <c r="Y742" s="558"/>
      <c r="Z742" s="561"/>
      <c r="AA742" s="28"/>
      <c r="AB742" s="360"/>
      <c r="AC742" s="360"/>
      <c r="AD742" s="31"/>
      <c r="AE742" s="31"/>
      <c r="AF742" s="31"/>
      <c r="AG742" s="31"/>
      <c r="AH742" s="28"/>
      <c r="AI742" s="360"/>
      <c r="AJ742" s="28"/>
      <c r="AK742" s="28"/>
      <c r="AL742" s="28"/>
      <c r="AM742" s="28"/>
      <c r="AN742" s="28"/>
      <c r="AO742" s="28"/>
      <c r="AP742" s="28"/>
      <c r="AQ742" s="28"/>
      <c r="AR742" s="28"/>
      <c r="AS742" s="28"/>
      <c r="AT742" s="28"/>
      <c r="AU742" s="28"/>
      <c r="AV742" s="28"/>
      <c r="AW742" s="28"/>
      <c r="AX742" s="28"/>
      <c r="AY742" s="28"/>
      <c r="AZ742" s="28"/>
      <c r="BA742" s="28"/>
      <c r="BB742" s="28"/>
      <c r="BC742" s="28"/>
    </row>
    <row r="743" ht="11.25" customHeight="1">
      <c r="A743" s="557"/>
      <c r="B743" s="558"/>
      <c r="C743" s="558"/>
      <c r="D743" s="360"/>
      <c r="E743" s="31"/>
      <c r="F743" s="10"/>
      <c r="G743" s="360"/>
      <c r="H743" s="360"/>
      <c r="I743" s="360"/>
      <c r="J743" s="360"/>
      <c r="K743" s="360"/>
      <c r="L743" s="558"/>
      <c r="M743" s="558"/>
      <c r="N743" s="558"/>
      <c r="O743" s="784"/>
      <c r="P743" s="785"/>
      <c r="Q743" s="785"/>
      <c r="R743" s="560"/>
      <c r="S743" s="560"/>
      <c r="T743" s="28"/>
      <c r="U743" s="28"/>
      <c r="V743" s="28"/>
      <c r="W743" s="558"/>
      <c r="X743" s="558"/>
      <c r="Y743" s="558"/>
      <c r="Z743" s="561"/>
      <c r="AA743" s="28"/>
      <c r="AB743" s="360"/>
      <c r="AC743" s="360"/>
      <c r="AD743" s="31"/>
      <c r="AE743" s="31"/>
      <c r="AF743" s="31"/>
      <c r="AG743" s="31"/>
      <c r="AH743" s="28"/>
      <c r="AI743" s="360"/>
      <c r="AJ743" s="28"/>
      <c r="AK743" s="28"/>
      <c r="AL743" s="28"/>
      <c r="AM743" s="28"/>
      <c r="AN743" s="28"/>
      <c r="AO743" s="28"/>
      <c r="AP743" s="28"/>
      <c r="AQ743" s="28"/>
      <c r="AR743" s="28"/>
      <c r="AS743" s="28"/>
      <c r="AT743" s="28"/>
      <c r="AU743" s="28"/>
      <c r="AV743" s="28"/>
      <c r="AW743" s="28"/>
      <c r="AX743" s="28"/>
      <c r="AY743" s="28"/>
      <c r="AZ743" s="28"/>
      <c r="BA743" s="28"/>
      <c r="BB743" s="28"/>
      <c r="BC743" s="28"/>
    </row>
    <row r="744" ht="11.25" customHeight="1">
      <c r="A744" s="557"/>
      <c r="B744" s="558"/>
      <c r="C744" s="558"/>
      <c r="D744" s="360"/>
      <c r="E744" s="31"/>
      <c r="F744" s="10"/>
      <c r="G744" s="360"/>
      <c r="H744" s="360"/>
      <c r="I744" s="360"/>
      <c r="J744" s="360"/>
      <c r="K744" s="360"/>
      <c r="L744" s="558"/>
      <c r="M744" s="558"/>
      <c r="N744" s="558"/>
      <c r="O744" s="784"/>
      <c r="P744" s="785"/>
      <c r="Q744" s="785"/>
      <c r="R744" s="560"/>
      <c r="S744" s="560"/>
      <c r="T744" s="28"/>
      <c r="U744" s="28"/>
      <c r="V744" s="28"/>
      <c r="W744" s="558"/>
      <c r="X744" s="558"/>
      <c r="Y744" s="558"/>
      <c r="Z744" s="561"/>
      <c r="AA744" s="28"/>
      <c r="AB744" s="360"/>
      <c r="AC744" s="360"/>
      <c r="AD744" s="31"/>
      <c r="AE744" s="31"/>
      <c r="AF744" s="31"/>
      <c r="AG744" s="31"/>
      <c r="AH744" s="28"/>
      <c r="AI744" s="360"/>
      <c r="AJ744" s="28"/>
      <c r="AK744" s="28"/>
      <c r="AL744" s="28"/>
      <c r="AM744" s="28"/>
      <c r="AN744" s="28"/>
      <c r="AO744" s="28"/>
      <c r="AP744" s="28"/>
      <c r="AQ744" s="28"/>
      <c r="AR744" s="28"/>
      <c r="AS744" s="28"/>
      <c r="AT744" s="28"/>
      <c r="AU744" s="28"/>
      <c r="AV744" s="28"/>
      <c r="AW744" s="28"/>
      <c r="AX744" s="28"/>
      <c r="AY744" s="28"/>
      <c r="AZ744" s="28"/>
      <c r="BA744" s="28"/>
      <c r="BB744" s="28"/>
      <c r="BC744" s="28"/>
    </row>
    <row r="745" ht="11.25" customHeight="1">
      <c r="A745" s="557"/>
      <c r="B745" s="558"/>
      <c r="C745" s="558"/>
      <c r="D745" s="360"/>
      <c r="E745" s="31"/>
      <c r="F745" s="10"/>
      <c r="G745" s="360"/>
      <c r="H745" s="360"/>
      <c r="I745" s="360"/>
      <c r="J745" s="360"/>
      <c r="K745" s="360"/>
      <c r="L745" s="558"/>
      <c r="M745" s="558"/>
      <c r="N745" s="558"/>
      <c r="O745" s="784"/>
      <c r="P745" s="785"/>
      <c r="Q745" s="785"/>
      <c r="R745" s="560"/>
      <c r="S745" s="560"/>
      <c r="T745" s="28"/>
      <c r="U745" s="28"/>
      <c r="V745" s="28"/>
      <c r="W745" s="558"/>
      <c r="X745" s="558"/>
      <c r="Y745" s="558"/>
      <c r="Z745" s="561"/>
      <c r="AA745" s="28"/>
      <c r="AB745" s="360"/>
      <c r="AC745" s="360"/>
      <c r="AD745" s="31"/>
      <c r="AE745" s="31"/>
      <c r="AF745" s="31"/>
      <c r="AG745" s="31"/>
      <c r="AH745" s="28"/>
      <c r="AI745" s="360"/>
      <c r="AJ745" s="28"/>
      <c r="AK745" s="28"/>
      <c r="AL745" s="28"/>
      <c r="AM745" s="28"/>
      <c r="AN745" s="28"/>
      <c r="AO745" s="28"/>
      <c r="AP745" s="28"/>
      <c r="AQ745" s="28"/>
      <c r="AR745" s="28"/>
      <c r="AS745" s="28"/>
      <c r="AT745" s="28"/>
      <c r="AU745" s="28"/>
      <c r="AV745" s="28"/>
      <c r="AW745" s="28"/>
      <c r="AX745" s="28"/>
      <c r="AY745" s="28"/>
      <c r="AZ745" s="28"/>
      <c r="BA745" s="28"/>
      <c r="BB745" s="28"/>
      <c r="BC745" s="28"/>
    </row>
    <row r="746" ht="11.25" customHeight="1">
      <c r="A746" s="557"/>
      <c r="B746" s="558"/>
      <c r="C746" s="558"/>
      <c r="D746" s="360"/>
      <c r="E746" s="31"/>
      <c r="F746" s="10"/>
      <c r="G746" s="360"/>
      <c r="H746" s="360"/>
      <c r="I746" s="360"/>
      <c r="J746" s="360"/>
      <c r="K746" s="360"/>
      <c r="L746" s="558"/>
      <c r="M746" s="558"/>
      <c r="N746" s="558"/>
      <c r="O746" s="784"/>
      <c r="P746" s="785"/>
      <c r="Q746" s="785"/>
      <c r="R746" s="560"/>
      <c r="S746" s="560"/>
      <c r="T746" s="28"/>
      <c r="U746" s="28"/>
      <c r="V746" s="28"/>
      <c r="W746" s="558"/>
      <c r="X746" s="558"/>
      <c r="Y746" s="558"/>
      <c r="Z746" s="561"/>
      <c r="AA746" s="28"/>
      <c r="AB746" s="360"/>
      <c r="AC746" s="360"/>
      <c r="AD746" s="31"/>
      <c r="AE746" s="31"/>
      <c r="AF746" s="31"/>
      <c r="AG746" s="31"/>
      <c r="AH746" s="28"/>
      <c r="AI746" s="360"/>
      <c r="AJ746" s="28"/>
      <c r="AK746" s="28"/>
      <c r="AL746" s="28"/>
      <c r="AM746" s="28"/>
      <c r="AN746" s="28"/>
      <c r="AO746" s="28"/>
      <c r="AP746" s="28"/>
      <c r="AQ746" s="28"/>
      <c r="AR746" s="28"/>
      <c r="AS746" s="28"/>
      <c r="AT746" s="28"/>
      <c r="AU746" s="28"/>
      <c r="AV746" s="28"/>
      <c r="AW746" s="28"/>
      <c r="AX746" s="28"/>
      <c r="AY746" s="28"/>
      <c r="AZ746" s="28"/>
      <c r="BA746" s="28"/>
      <c r="BB746" s="28"/>
      <c r="BC746" s="28"/>
    </row>
    <row r="747" ht="11.25" customHeight="1">
      <c r="A747" s="557"/>
      <c r="B747" s="558"/>
      <c r="C747" s="558"/>
      <c r="D747" s="360"/>
      <c r="E747" s="31"/>
      <c r="F747" s="10"/>
      <c r="G747" s="360"/>
      <c r="H747" s="360"/>
      <c r="I747" s="360"/>
      <c r="J747" s="360"/>
      <c r="K747" s="360"/>
      <c r="L747" s="558"/>
      <c r="M747" s="558"/>
      <c r="N747" s="558"/>
      <c r="O747" s="784"/>
      <c r="P747" s="785"/>
      <c r="Q747" s="785"/>
      <c r="R747" s="560"/>
      <c r="S747" s="560"/>
      <c r="T747" s="28"/>
      <c r="U747" s="28"/>
      <c r="V747" s="28"/>
      <c r="W747" s="558"/>
      <c r="X747" s="558"/>
      <c r="Y747" s="558"/>
      <c r="Z747" s="561"/>
      <c r="AA747" s="28"/>
      <c r="AB747" s="360"/>
      <c r="AC747" s="360"/>
      <c r="AD747" s="31"/>
      <c r="AE747" s="31"/>
      <c r="AF747" s="31"/>
      <c r="AG747" s="31"/>
      <c r="AH747" s="28"/>
      <c r="AI747" s="360"/>
      <c r="AJ747" s="28"/>
      <c r="AK747" s="28"/>
      <c r="AL747" s="28"/>
      <c r="AM747" s="28"/>
      <c r="AN747" s="28"/>
      <c r="AO747" s="28"/>
      <c r="AP747" s="28"/>
      <c r="AQ747" s="28"/>
      <c r="AR747" s="28"/>
      <c r="AS747" s="28"/>
      <c r="AT747" s="28"/>
      <c r="AU747" s="28"/>
      <c r="AV747" s="28"/>
      <c r="AW747" s="28"/>
      <c r="AX747" s="28"/>
      <c r="AY747" s="28"/>
      <c r="AZ747" s="28"/>
      <c r="BA747" s="28"/>
      <c r="BB747" s="28"/>
      <c r="BC747" s="28"/>
    </row>
    <row r="748" ht="11.25" customHeight="1">
      <c r="A748" s="557"/>
      <c r="B748" s="558"/>
      <c r="C748" s="558"/>
      <c r="D748" s="360"/>
      <c r="E748" s="31"/>
      <c r="F748" s="10"/>
      <c r="G748" s="360"/>
      <c r="H748" s="360"/>
      <c r="I748" s="360"/>
      <c r="J748" s="360"/>
      <c r="K748" s="360"/>
      <c r="L748" s="558"/>
      <c r="M748" s="558"/>
      <c r="N748" s="558"/>
      <c r="O748" s="784"/>
      <c r="P748" s="785"/>
      <c r="Q748" s="785"/>
      <c r="R748" s="560"/>
      <c r="S748" s="560"/>
      <c r="T748" s="28"/>
      <c r="U748" s="28"/>
      <c r="V748" s="28"/>
      <c r="W748" s="558"/>
      <c r="X748" s="558"/>
      <c r="Y748" s="558"/>
      <c r="Z748" s="561"/>
      <c r="AA748" s="28"/>
      <c r="AB748" s="360"/>
      <c r="AC748" s="360"/>
      <c r="AD748" s="31"/>
      <c r="AE748" s="31"/>
      <c r="AF748" s="31"/>
      <c r="AG748" s="31"/>
      <c r="AH748" s="28"/>
      <c r="AI748" s="360"/>
      <c r="AJ748" s="28"/>
      <c r="AK748" s="28"/>
      <c r="AL748" s="28"/>
      <c r="AM748" s="28"/>
      <c r="AN748" s="28"/>
      <c r="AO748" s="28"/>
      <c r="AP748" s="28"/>
      <c r="AQ748" s="28"/>
      <c r="AR748" s="28"/>
      <c r="AS748" s="28"/>
      <c r="AT748" s="28"/>
      <c r="AU748" s="28"/>
      <c r="AV748" s="28"/>
      <c r="AW748" s="28"/>
      <c r="AX748" s="28"/>
      <c r="AY748" s="28"/>
      <c r="AZ748" s="28"/>
      <c r="BA748" s="28"/>
      <c r="BB748" s="28"/>
      <c r="BC748" s="28"/>
    </row>
    <row r="749" ht="11.25" customHeight="1">
      <c r="A749" s="557"/>
      <c r="B749" s="558"/>
      <c r="C749" s="558"/>
      <c r="D749" s="360"/>
      <c r="E749" s="31"/>
      <c r="F749" s="10"/>
      <c r="G749" s="360"/>
      <c r="H749" s="360"/>
      <c r="I749" s="360"/>
      <c r="J749" s="360"/>
      <c r="K749" s="360"/>
      <c r="L749" s="558"/>
      <c r="M749" s="558"/>
      <c r="N749" s="558"/>
      <c r="O749" s="784"/>
      <c r="P749" s="785"/>
      <c r="Q749" s="785"/>
      <c r="R749" s="560"/>
      <c r="S749" s="560"/>
      <c r="T749" s="28"/>
      <c r="U749" s="28"/>
      <c r="V749" s="28"/>
      <c r="W749" s="558"/>
      <c r="X749" s="558"/>
      <c r="Y749" s="558"/>
      <c r="Z749" s="561"/>
      <c r="AA749" s="28"/>
      <c r="AB749" s="360"/>
      <c r="AC749" s="360"/>
      <c r="AD749" s="31"/>
      <c r="AE749" s="31"/>
      <c r="AF749" s="31"/>
      <c r="AG749" s="31"/>
      <c r="AH749" s="28"/>
      <c r="AI749" s="360"/>
      <c r="AJ749" s="28"/>
      <c r="AK749" s="28"/>
      <c r="AL749" s="28"/>
      <c r="AM749" s="28"/>
      <c r="AN749" s="28"/>
      <c r="AO749" s="28"/>
      <c r="AP749" s="28"/>
      <c r="AQ749" s="28"/>
      <c r="AR749" s="28"/>
      <c r="AS749" s="28"/>
      <c r="AT749" s="28"/>
      <c r="AU749" s="28"/>
      <c r="AV749" s="28"/>
      <c r="AW749" s="28"/>
      <c r="AX749" s="28"/>
      <c r="AY749" s="28"/>
      <c r="AZ749" s="28"/>
      <c r="BA749" s="28"/>
      <c r="BB749" s="28"/>
      <c r="BC749" s="28"/>
    </row>
    <row r="750" ht="11.25" customHeight="1">
      <c r="A750" s="557"/>
      <c r="B750" s="558"/>
      <c r="C750" s="558"/>
      <c r="D750" s="360"/>
      <c r="E750" s="31"/>
      <c r="F750" s="10"/>
      <c r="G750" s="360"/>
      <c r="H750" s="360"/>
      <c r="I750" s="360"/>
      <c r="J750" s="360"/>
      <c r="K750" s="360"/>
      <c r="L750" s="558"/>
      <c r="M750" s="558"/>
      <c r="N750" s="558"/>
      <c r="O750" s="784"/>
      <c r="P750" s="785"/>
      <c r="Q750" s="785"/>
      <c r="R750" s="560"/>
      <c r="S750" s="560"/>
      <c r="T750" s="28"/>
      <c r="U750" s="28"/>
      <c r="V750" s="28"/>
      <c r="W750" s="558"/>
      <c r="X750" s="558"/>
      <c r="Y750" s="558"/>
      <c r="Z750" s="561"/>
      <c r="AA750" s="28"/>
      <c r="AB750" s="360"/>
      <c r="AC750" s="360"/>
      <c r="AD750" s="31"/>
      <c r="AE750" s="31"/>
      <c r="AF750" s="31"/>
      <c r="AG750" s="31"/>
      <c r="AH750" s="28"/>
      <c r="AI750" s="360"/>
      <c r="AJ750" s="28"/>
      <c r="AK750" s="28"/>
      <c r="AL750" s="28"/>
      <c r="AM750" s="28"/>
      <c r="AN750" s="28"/>
      <c r="AO750" s="28"/>
      <c r="AP750" s="28"/>
      <c r="AQ750" s="28"/>
      <c r="AR750" s="28"/>
      <c r="AS750" s="28"/>
      <c r="AT750" s="28"/>
      <c r="AU750" s="28"/>
      <c r="AV750" s="28"/>
      <c r="AW750" s="28"/>
      <c r="AX750" s="28"/>
      <c r="AY750" s="28"/>
      <c r="AZ750" s="28"/>
      <c r="BA750" s="28"/>
      <c r="BB750" s="28"/>
      <c r="BC750" s="28"/>
    </row>
    <row r="751" ht="11.25" customHeight="1">
      <c r="A751" s="557"/>
      <c r="B751" s="558"/>
      <c r="C751" s="558"/>
      <c r="D751" s="360"/>
      <c r="E751" s="31"/>
      <c r="F751" s="10"/>
      <c r="G751" s="360"/>
      <c r="H751" s="360"/>
      <c r="I751" s="360"/>
      <c r="J751" s="360"/>
      <c r="K751" s="360"/>
      <c r="L751" s="558"/>
      <c r="M751" s="558"/>
      <c r="N751" s="558"/>
      <c r="O751" s="784"/>
      <c r="P751" s="785"/>
      <c r="Q751" s="785"/>
      <c r="R751" s="560"/>
      <c r="S751" s="560"/>
      <c r="T751" s="28"/>
      <c r="U751" s="28"/>
      <c r="V751" s="28"/>
      <c r="W751" s="558"/>
      <c r="X751" s="558"/>
      <c r="Y751" s="558"/>
      <c r="Z751" s="561"/>
      <c r="AA751" s="28"/>
      <c r="AB751" s="360"/>
      <c r="AC751" s="360"/>
      <c r="AD751" s="31"/>
      <c r="AE751" s="31"/>
      <c r="AF751" s="31"/>
      <c r="AG751" s="31"/>
      <c r="AH751" s="28"/>
      <c r="AI751" s="360"/>
      <c r="AJ751" s="28"/>
      <c r="AK751" s="28"/>
      <c r="AL751" s="28"/>
      <c r="AM751" s="28"/>
      <c r="AN751" s="28"/>
      <c r="AO751" s="28"/>
      <c r="AP751" s="28"/>
      <c r="AQ751" s="28"/>
      <c r="AR751" s="28"/>
      <c r="AS751" s="28"/>
      <c r="AT751" s="28"/>
      <c r="AU751" s="28"/>
      <c r="AV751" s="28"/>
      <c r="AW751" s="28"/>
      <c r="AX751" s="28"/>
      <c r="AY751" s="28"/>
      <c r="AZ751" s="28"/>
      <c r="BA751" s="28"/>
      <c r="BB751" s="28"/>
      <c r="BC751" s="28"/>
    </row>
    <row r="752" ht="11.25" customHeight="1">
      <c r="A752" s="557"/>
      <c r="B752" s="558"/>
      <c r="C752" s="558"/>
      <c r="D752" s="360"/>
      <c r="E752" s="31"/>
      <c r="F752" s="10"/>
      <c r="G752" s="360"/>
      <c r="H752" s="360"/>
      <c r="I752" s="360"/>
      <c r="J752" s="360"/>
      <c r="K752" s="360"/>
      <c r="L752" s="558"/>
      <c r="M752" s="558"/>
      <c r="N752" s="558"/>
      <c r="O752" s="784"/>
      <c r="P752" s="785"/>
      <c r="Q752" s="785"/>
      <c r="R752" s="560"/>
      <c r="S752" s="560"/>
      <c r="T752" s="28"/>
      <c r="U752" s="28"/>
      <c r="V752" s="28"/>
      <c r="W752" s="558"/>
      <c r="X752" s="558"/>
      <c r="Y752" s="558"/>
      <c r="Z752" s="561"/>
      <c r="AA752" s="28"/>
      <c r="AB752" s="360"/>
      <c r="AC752" s="360"/>
      <c r="AD752" s="31"/>
      <c r="AE752" s="31"/>
      <c r="AF752" s="31"/>
      <c r="AG752" s="31"/>
      <c r="AH752" s="28"/>
      <c r="AI752" s="360"/>
      <c r="AJ752" s="28"/>
      <c r="AK752" s="28"/>
      <c r="AL752" s="28"/>
      <c r="AM752" s="28"/>
      <c r="AN752" s="28"/>
      <c r="AO752" s="28"/>
      <c r="AP752" s="28"/>
      <c r="AQ752" s="28"/>
      <c r="AR752" s="28"/>
      <c r="AS752" s="28"/>
      <c r="AT752" s="28"/>
      <c r="AU752" s="28"/>
      <c r="AV752" s="28"/>
      <c r="AW752" s="28"/>
      <c r="AX752" s="28"/>
      <c r="AY752" s="28"/>
      <c r="AZ752" s="28"/>
      <c r="BA752" s="28"/>
      <c r="BB752" s="28"/>
      <c r="BC752" s="28"/>
    </row>
    <row r="753" ht="11.25" customHeight="1">
      <c r="A753" s="557"/>
      <c r="B753" s="558"/>
      <c r="C753" s="558"/>
      <c r="D753" s="360"/>
      <c r="E753" s="31"/>
      <c r="F753" s="10"/>
      <c r="G753" s="360"/>
      <c r="H753" s="360"/>
      <c r="I753" s="360"/>
      <c r="J753" s="360"/>
      <c r="K753" s="360"/>
      <c r="L753" s="558"/>
      <c r="M753" s="558"/>
      <c r="N753" s="558"/>
      <c r="O753" s="784"/>
      <c r="P753" s="785"/>
      <c r="Q753" s="785"/>
      <c r="R753" s="560"/>
      <c r="S753" s="560"/>
      <c r="T753" s="28"/>
      <c r="U753" s="28"/>
      <c r="V753" s="28"/>
      <c r="W753" s="558"/>
      <c r="X753" s="558"/>
      <c r="Y753" s="558"/>
      <c r="Z753" s="561"/>
      <c r="AA753" s="28"/>
      <c r="AB753" s="360"/>
      <c r="AC753" s="360"/>
      <c r="AD753" s="31"/>
      <c r="AE753" s="31"/>
      <c r="AF753" s="31"/>
      <c r="AG753" s="31"/>
      <c r="AH753" s="28"/>
      <c r="AI753" s="360"/>
      <c r="AJ753" s="28"/>
      <c r="AK753" s="28"/>
      <c r="AL753" s="28"/>
      <c r="AM753" s="28"/>
      <c r="AN753" s="28"/>
      <c r="AO753" s="28"/>
      <c r="AP753" s="28"/>
      <c r="AQ753" s="28"/>
      <c r="AR753" s="28"/>
      <c r="AS753" s="28"/>
      <c r="AT753" s="28"/>
      <c r="AU753" s="28"/>
      <c r="AV753" s="28"/>
      <c r="AW753" s="28"/>
      <c r="AX753" s="28"/>
      <c r="AY753" s="28"/>
      <c r="AZ753" s="28"/>
      <c r="BA753" s="28"/>
      <c r="BB753" s="28"/>
      <c r="BC753" s="28"/>
    </row>
    <row r="754" ht="11.25" customHeight="1">
      <c r="A754" s="557"/>
      <c r="B754" s="558"/>
      <c r="C754" s="558"/>
      <c r="D754" s="360"/>
      <c r="E754" s="31"/>
      <c r="F754" s="10"/>
      <c r="G754" s="360"/>
      <c r="H754" s="360"/>
      <c r="I754" s="360"/>
      <c r="J754" s="360"/>
      <c r="K754" s="360"/>
      <c r="L754" s="558"/>
      <c r="M754" s="558"/>
      <c r="N754" s="558"/>
      <c r="O754" s="784"/>
      <c r="P754" s="785"/>
      <c r="Q754" s="785"/>
      <c r="R754" s="560"/>
      <c r="S754" s="560"/>
      <c r="T754" s="28"/>
      <c r="U754" s="28"/>
      <c r="V754" s="28"/>
      <c r="W754" s="558"/>
      <c r="X754" s="558"/>
      <c r="Y754" s="558"/>
      <c r="Z754" s="561"/>
      <c r="AA754" s="28"/>
      <c r="AB754" s="360"/>
      <c r="AC754" s="360"/>
      <c r="AD754" s="31"/>
      <c r="AE754" s="31"/>
      <c r="AF754" s="31"/>
      <c r="AG754" s="31"/>
      <c r="AH754" s="28"/>
      <c r="AI754" s="360"/>
      <c r="AJ754" s="28"/>
      <c r="AK754" s="28"/>
      <c r="AL754" s="28"/>
      <c r="AM754" s="28"/>
      <c r="AN754" s="28"/>
      <c r="AO754" s="28"/>
      <c r="AP754" s="28"/>
      <c r="AQ754" s="28"/>
      <c r="AR754" s="28"/>
      <c r="AS754" s="28"/>
      <c r="AT754" s="28"/>
      <c r="AU754" s="28"/>
      <c r="AV754" s="28"/>
      <c r="AW754" s="28"/>
      <c r="AX754" s="28"/>
      <c r="AY754" s="28"/>
      <c r="AZ754" s="28"/>
      <c r="BA754" s="28"/>
      <c r="BB754" s="28"/>
      <c r="BC754" s="28"/>
    </row>
    <row r="755" ht="11.25" customHeight="1">
      <c r="A755" s="557"/>
      <c r="B755" s="558"/>
      <c r="C755" s="558"/>
      <c r="D755" s="360"/>
      <c r="E755" s="31"/>
      <c r="F755" s="10"/>
      <c r="G755" s="360"/>
      <c r="H755" s="360"/>
      <c r="I755" s="360"/>
      <c r="J755" s="360"/>
      <c r="K755" s="360"/>
      <c r="L755" s="558"/>
      <c r="M755" s="558"/>
      <c r="N755" s="558"/>
      <c r="O755" s="784"/>
      <c r="P755" s="785"/>
      <c r="Q755" s="785"/>
      <c r="R755" s="560"/>
      <c r="S755" s="560"/>
      <c r="T755" s="28"/>
      <c r="U755" s="28"/>
      <c r="V755" s="28"/>
      <c r="W755" s="558"/>
      <c r="X755" s="558"/>
      <c r="Y755" s="558"/>
      <c r="Z755" s="561"/>
      <c r="AA755" s="28"/>
      <c r="AB755" s="360"/>
      <c r="AC755" s="360"/>
      <c r="AD755" s="31"/>
      <c r="AE755" s="31"/>
      <c r="AF755" s="31"/>
      <c r="AG755" s="31"/>
      <c r="AH755" s="28"/>
      <c r="AI755" s="360"/>
      <c r="AJ755" s="28"/>
      <c r="AK755" s="28"/>
      <c r="AL755" s="28"/>
      <c r="AM755" s="28"/>
      <c r="AN755" s="28"/>
      <c r="AO755" s="28"/>
      <c r="AP755" s="28"/>
      <c r="AQ755" s="28"/>
      <c r="AR755" s="28"/>
      <c r="AS755" s="28"/>
      <c r="AT755" s="28"/>
      <c r="AU755" s="28"/>
      <c r="AV755" s="28"/>
      <c r="AW755" s="28"/>
      <c r="AX755" s="28"/>
      <c r="AY755" s="28"/>
      <c r="AZ755" s="28"/>
      <c r="BA755" s="28"/>
      <c r="BB755" s="28"/>
      <c r="BC755" s="28"/>
    </row>
    <row r="756" ht="11.25" customHeight="1">
      <c r="A756" s="557"/>
      <c r="B756" s="558"/>
      <c r="C756" s="558"/>
      <c r="D756" s="360"/>
      <c r="E756" s="31"/>
      <c r="F756" s="10"/>
      <c r="G756" s="360"/>
      <c r="H756" s="360"/>
      <c r="I756" s="360"/>
      <c r="J756" s="360"/>
      <c r="K756" s="360"/>
      <c r="L756" s="558"/>
      <c r="M756" s="558"/>
      <c r="N756" s="558"/>
      <c r="O756" s="784"/>
      <c r="P756" s="785"/>
      <c r="Q756" s="785"/>
      <c r="R756" s="560"/>
      <c r="S756" s="560"/>
      <c r="T756" s="28"/>
      <c r="U756" s="28"/>
      <c r="V756" s="28"/>
      <c r="W756" s="558"/>
      <c r="X756" s="558"/>
      <c r="Y756" s="558"/>
      <c r="Z756" s="561"/>
      <c r="AA756" s="28"/>
      <c r="AB756" s="360"/>
      <c r="AC756" s="360"/>
      <c r="AD756" s="31"/>
      <c r="AE756" s="31"/>
      <c r="AF756" s="31"/>
      <c r="AG756" s="31"/>
      <c r="AH756" s="28"/>
      <c r="AI756" s="360"/>
      <c r="AJ756" s="28"/>
      <c r="AK756" s="28"/>
      <c r="AL756" s="28"/>
      <c r="AM756" s="28"/>
      <c r="AN756" s="28"/>
      <c r="AO756" s="28"/>
      <c r="AP756" s="28"/>
      <c r="AQ756" s="28"/>
      <c r="AR756" s="28"/>
      <c r="AS756" s="28"/>
      <c r="AT756" s="28"/>
      <c r="AU756" s="28"/>
      <c r="AV756" s="28"/>
      <c r="AW756" s="28"/>
      <c r="AX756" s="28"/>
      <c r="AY756" s="28"/>
      <c r="AZ756" s="28"/>
      <c r="BA756" s="28"/>
      <c r="BB756" s="28"/>
      <c r="BC756" s="28"/>
    </row>
    <row r="757" ht="11.25" customHeight="1">
      <c r="A757" s="557"/>
      <c r="B757" s="558"/>
      <c r="C757" s="558"/>
      <c r="D757" s="360"/>
      <c r="E757" s="31"/>
      <c r="F757" s="10"/>
      <c r="G757" s="360"/>
      <c r="H757" s="360"/>
      <c r="I757" s="360"/>
      <c r="J757" s="360"/>
      <c r="K757" s="360"/>
      <c r="L757" s="558"/>
      <c r="M757" s="558"/>
      <c r="N757" s="558"/>
      <c r="O757" s="784"/>
      <c r="P757" s="785"/>
      <c r="Q757" s="785"/>
      <c r="R757" s="560"/>
      <c r="S757" s="560"/>
      <c r="T757" s="28"/>
      <c r="U757" s="28"/>
      <c r="V757" s="28"/>
      <c r="W757" s="558"/>
      <c r="X757" s="558"/>
      <c r="Y757" s="558"/>
      <c r="Z757" s="561"/>
      <c r="AA757" s="28"/>
      <c r="AB757" s="360"/>
      <c r="AC757" s="360"/>
      <c r="AD757" s="31"/>
      <c r="AE757" s="31"/>
      <c r="AF757" s="31"/>
      <c r="AG757" s="31"/>
      <c r="AH757" s="28"/>
      <c r="AI757" s="360"/>
      <c r="AJ757" s="28"/>
      <c r="AK757" s="28"/>
      <c r="AL757" s="28"/>
      <c r="AM757" s="28"/>
      <c r="AN757" s="28"/>
      <c r="AO757" s="28"/>
      <c r="AP757" s="28"/>
      <c r="AQ757" s="28"/>
      <c r="AR757" s="28"/>
      <c r="AS757" s="28"/>
      <c r="AT757" s="28"/>
      <c r="AU757" s="28"/>
      <c r="AV757" s="28"/>
      <c r="AW757" s="28"/>
      <c r="AX757" s="28"/>
      <c r="AY757" s="28"/>
      <c r="AZ757" s="28"/>
      <c r="BA757" s="28"/>
      <c r="BB757" s="28"/>
      <c r="BC757" s="28"/>
    </row>
    <row r="758" ht="11.25" customHeight="1">
      <c r="A758" s="557"/>
      <c r="B758" s="558"/>
      <c r="C758" s="558"/>
      <c r="D758" s="360"/>
      <c r="E758" s="31"/>
      <c r="F758" s="10"/>
      <c r="G758" s="360"/>
      <c r="H758" s="360"/>
      <c r="I758" s="360"/>
      <c r="J758" s="360"/>
      <c r="K758" s="360"/>
      <c r="L758" s="558"/>
      <c r="M758" s="558"/>
      <c r="N758" s="558"/>
      <c r="O758" s="784"/>
      <c r="P758" s="785"/>
      <c r="Q758" s="785"/>
      <c r="R758" s="560"/>
      <c r="S758" s="560"/>
      <c r="T758" s="28"/>
      <c r="U758" s="28"/>
      <c r="V758" s="28"/>
      <c r="W758" s="558"/>
      <c r="X758" s="558"/>
      <c r="Y758" s="558"/>
      <c r="Z758" s="561"/>
      <c r="AA758" s="28"/>
      <c r="AB758" s="360"/>
      <c r="AC758" s="360"/>
      <c r="AD758" s="31"/>
      <c r="AE758" s="31"/>
      <c r="AF758" s="31"/>
      <c r="AG758" s="31"/>
      <c r="AH758" s="28"/>
      <c r="AI758" s="360"/>
      <c r="AJ758" s="28"/>
      <c r="AK758" s="28"/>
      <c r="AL758" s="28"/>
      <c r="AM758" s="28"/>
      <c r="AN758" s="28"/>
      <c r="AO758" s="28"/>
      <c r="AP758" s="28"/>
      <c r="AQ758" s="28"/>
      <c r="AR758" s="28"/>
      <c r="AS758" s="28"/>
      <c r="AT758" s="28"/>
      <c r="AU758" s="28"/>
      <c r="AV758" s="28"/>
      <c r="AW758" s="28"/>
      <c r="AX758" s="28"/>
      <c r="AY758" s="28"/>
      <c r="AZ758" s="28"/>
      <c r="BA758" s="28"/>
      <c r="BB758" s="28"/>
      <c r="BC758" s="28"/>
    </row>
    <row r="759" ht="11.25" customHeight="1">
      <c r="A759" s="557"/>
      <c r="B759" s="558"/>
      <c r="C759" s="558"/>
      <c r="D759" s="360"/>
      <c r="E759" s="31"/>
      <c r="F759" s="10"/>
      <c r="G759" s="360"/>
      <c r="H759" s="360"/>
      <c r="I759" s="360"/>
      <c r="J759" s="360"/>
      <c r="K759" s="360"/>
      <c r="L759" s="558"/>
      <c r="M759" s="558"/>
      <c r="N759" s="558"/>
      <c r="O759" s="784"/>
      <c r="P759" s="785"/>
      <c r="Q759" s="785"/>
      <c r="R759" s="560"/>
      <c r="S759" s="560"/>
      <c r="T759" s="28"/>
      <c r="U759" s="28"/>
      <c r="V759" s="28"/>
      <c r="W759" s="558"/>
      <c r="X759" s="558"/>
      <c r="Y759" s="558"/>
      <c r="Z759" s="561"/>
      <c r="AA759" s="28"/>
      <c r="AB759" s="360"/>
      <c r="AC759" s="360"/>
      <c r="AD759" s="31"/>
      <c r="AE759" s="31"/>
      <c r="AF759" s="31"/>
      <c r="AG759" s="31"/>
      <c r="AH759" s="28"/>
      <c r="AI759" s="360"/>
      <c r="AJ759" s="28"/>
      <c r="AK759" s="28"/>
      <c r="AL759" s="28"/>
      <c r="AM759" s="28"/>
      <c r="AN759" s="28"/>
      <c r="AO759" s="28"/>
      <c r="AP759" s="28"/>
      <c r="AQ759" s="28"/>
      <c r="AR759" s="28"/>
      <c r="AS759" s="28"/>
      <c r="AT759" s="28"/>
      <c r="AU759" s="28"/>
      <c r="AV759" s="28"/>
      <c r="AW759" s="28"/>
      <c r="AX759" s="28"/>
      <c r="AY759" s="28"/>
      <c r="AZ759" s="28"/>
      <c r="BA759" s="28"/>
      <c r="BB759" s="28"/>
      <c r="BC759" s="28"/>
    </row>
    <row r="760" ht="11.25" customHeight="1">
      <c r="A760" s="557"/>
      <c r="B760" s="558"/>
      <c r="C760" s="558"/>
      <c r="D760" s="360"/>
      <c r="E760" s="31"/>
      <c r="F760" s="10"/>
      <c r="G760" s="360"/>
      <c r="H760" s="360"/>
      <c r="I760" s="360"/>
      <c r="J760" s="360"/>
      <c r="K760" s="360"/>
      <c r="L760" s="558"/>
      <c r="M760" s="558"/>
      <c r="N760" s="558"/>
      <c r="O760" s="784"/>
      <c r="P760" s="785"/>
      <c r="Q760" s="785"/>
      <c r="R760" s="560"/>
      <c r="S760" s="560"/>
      <c r="T760" s="28"/>
      <c r="U760" s="28"/>
      <c r="V760" s="28"/>
      <c r="W760" s="558"/>
      <c r="X760" s="558"/>
      <c r="Y760" s="558"/>
      <c r="Z760" s="561"/>
      <c r="AA760" s="28"/>
      <c r="AB760" s="360"/>
      <c r="AC760" s="360"/>
      <c r="AD760" s="31"/>
      <c r="AE760" s="31"/>
      <c r="AF760" s="31"/>
      <c r="AG760" s="31"/>
      <c r="AH760" s="28"/>
      <c r="AI760" s="360"/>
      <c r="AJ760" s="28"/>
      <c r="AK760" s="28"/>
      <c r="AL760" s="28"/>
      <c r="AM760" s="28"/>
      <c r="AN760" s="28"/>
      <c r="AO760" s="28"/>
      <c r="AP760" s="28"/>
      <c r="AQ760" s="28"/>
      <c r="AR760" s="28"/>
      <c r="AS760" s="28"/>
      <c r="AT760" s="28"/>
      <c r="AU760" s="28"/>
      <c r="AV760" s="28"/>
      <c r="AW760" s="28"/>
      <c r="AX760" s="28"/>
      <c r="AY760" s="28"/>
      <c r="AZ760" s="28"/>
      <c r="BA760" s="28"/>
      <c r="BB760" s="28"/>
      <c r="BC760" s="28"/>
    </row>
    <row r="761" ht="11.25" customHeight="1">
      <c r="A761" s="557"/>
      <c r="B761" s="558"/>
      <c r="C761" s="558"/>
      <c r="D761" s="360"/>
      <c r="E761" s="31"/>
      <c r="F761" s="10"/>
      <c r="G761" s="360"/>
      <c r="H761" s="360"/>
      <c r="I761" s="360"/>
      <c r="J761" s="360"/>
      <c r="K761" s="360"/>
      <c r="L761" s="558"/>
      <c r="M761" s="558"/>
      <c r="N761" s="558"/>
      <c r="O761" s="784"/>
      <c r="P761" s="785"/>
      <c r="Q761" s="785"/>
      <c r="R761" s="560"/>
      <c r="S761" s="560"/>
      <c r="T761" s="28"/>
      <c r="U761" s="28"/>
      <c r="V761" s="28"/>
      <c r="W761" s="558"/>
      <c r="X761" s="558"/>
      <c r="Y761" s="558"/>
      <c r="Z761" s="561"/>
      <c r="AA761" s="28"/>
      <c r="AB761" s="360"/>
      <c r="AC761" s="360"/>
      <c r="AD761" s="31"/>
      <c r="AE761" s="31"/>
      <c r="AF761" s="31"/>
      <c r="AG761" s="31"/>
      <c r="AH761" s="28"/>
      <c r="AI761" s="360"/>
      <c r="AJ761" s="28"/>
      <c r="AK761" s="28"/>
      <c r="AL761" s="28"/>
      <c r="AM761" s="28"/>
      <c r="AN761" s="28"/>
      <c r="AO761" s="28"/>
      <c r="AP761" s="28"/>
      <c r="AQ761" s="28"/>
      <c r="AR761" s="28"/>
      <c r="AS761" s="28"/>
      <c r="AT761" s="28"/>
      <c r="AU761" s="28"/>
      <c r="AV761" s="28"/>
      <c r="AW761" s="28"/>
      <c r="AX761" s="28"/>
      <c r="AY761" s="28"/>
      <c r="AZ761" s="28"/>
      <c r="BA761" s="28"/>
      <c r="BB761" s="28"/>
      <c r="BC761" s="28"/>
    </row>
    <row r="762" ht="11.25" customHeight="1">
      <c r="A762" s="557"/>
      <c r="B762" s="558"/>
      <c r="C762" s="558"/>
      <c r="D762" s="360"/>
      <c r="E762" s="31"/>
      <c r="F762" s="10"/>
      <c r="G762" s="360"/>
      <c r="H762" s="360"/>
      <c r="I762" s="360"/>
      <c r="J762" s="360"/>
      <c r="K762" s="360"/>
      <c r="L762" s="558"/>
      <c r="M762" s="558"/>
      <c r="N762" s="558"/>
      <c r="O762" s="784"/>
      <c r="P762" s="785"/>
      <c r="Q762" s="785"/>
      <c r="R762" s="560"/>
      <c r="S762" s="560"/>
      <c r="T762" s="28"/>
      <c r="U762" s="28"/>
      <c r="V762" s="28"/>
      <c r="W762" s="558"/>
      <c r="X762" s="558"/>
      <c r="Y762" s="558"/>
      <c r="Z762" s="561"/>
      <c r="AA762" s="28"/>
      <c r="AB762" s="360"/>
      <c r="AC762" s="360"/>
      <c r="AD762" s="31"/>
      <c r="AE762" s="31"/>
      <c r="AF762" s="31"/>
      <c r="AG762" s="31"/>
      <c r="AH762" s="28"/>
      <c r="AI762" s="360"/>
      <c r="AJ762" s="28"/>
      <c r="AK762" s="28"/>
      <c r="AL762" s="28"/>
      <c r="AM762" s="28"/>
      <c r="AN762" s="28"/>
      <c r="AO762" s="28"/>
      <c r="AP762" s="28"/>
      <c r="AQ762" s="28"/>
      <c r="AR762" s="28"/>
      <c r="AS762" s="28"/>
      <c r="AT762" s="28"/>
      <c r="AU762" s="28"/>
      <c r="AV762" s="28"/>
      <c r="AW762" s="28"/>
      <c r="AX762" s="28"/>
      <c r="AY762" s="28"/>
      <c r="AZ762" s="28"/>
      <c r="BA762" s="28"/>
      <c r="BB762" s="28"/>
      <c r="BC762" s="28"/>
    </row>
    <row r="763" ht="11.25" customHeight="1">
      <c r="A763" s="557"/>
      <c r="B763" s="558"/>
      <c r="C763" s="558"/>
      <c r="D763" s="360"/>
      <c r="E763" s="31"/>
      <c r="F763" s="10"/>
      <c r="G763" s="360"/>
      <c r="H763" s="360"/>
      <c r="I763" s="360"/>
      <c r="J763" s="360"/>
      <c r="K763" s="360"/>
      <c r="L763" s="558"/>
      <c r="M763" s="558"/>
      <c r="N763" s="558"/>
      <c r="O763" s="784"/>
      <c r="P763" s="785"/>
      <c r="Q763" s="785"/>
      <c r="R763" s="560"/>
      <c r="S763" s="560"/>
      <c r="T763" s="28"/>
      <c r="U763" s="28"/>
      <c r="V763" s="28"/>
      <c r="W763" s="558"/>
      <c r="X763" s="558"/>
      <c r="Y763" s="558"/>
      <c r="Z763" s="561"/>
      <c r="AA763" s="28"/>
      <c r="AB763" s="360"/>
      <c r="AC763" s="360"/>
      <c r="AD763" s="31"/>
      <c r="AE763" s="31"/>
      <c r="AF763" s="31"/>
      <c r="AG763" s="31"/>
      <c r="AH763" s="28"/>
      <c r="AI763" s="360"/>
      <c r="AJ763" s="28"/>
      <c r="AK763" s="28"/>
      <c r="AL763" s="28"/>
      <c r="AM763" s="28"/>
      <c r="AN763" s="28"/>
      <c r="AO763" s="28"/>
      <c r="AP763" s="28"/>
      <c r="AQ763" s="28"/>
      <c r="AR763" s="28"/>
      <c r="AS763" s="28"/>
      <c r="AT763" s="28"/>
      <c r="AU763" s="28"/>
      <c r="AV763" s="28"/>
      <c r="AW763" s="28"/>
      <c r="AX763" s="28"/>
      <c r="AY763" s="28"/>
      <c r="AZ763" s="28"/>
      <c r="BA763" s="28"/>
      <c r="BB763" s="28"/>
      <c r="BC763" s="28"/>
    </row>
    <row r="764" ht="11.25" customHeight="1">
      <c r="A764" s="557"/>
      <c r="B764" s="558"/>
      <c r="C764" s="558"/>
      <c r="D764" s="360"/>
      <c r="E764" s="31"/>
      <c r="F764" s="10"/>
      <c r="G764" s="360"/>
      <c r="H764" s="360"/>
      <c r="I764" s="360"/>
      <c r="J764" s="360"/>
      <c r="K764" s="360"/>
      <c r="L764" s="558"/>
      <c r="M764" s="558"/>
      <c r="N764" s="558"/>
      <c r="O764" s="784"/>
      <c r="P764" s="785"/>
      <c r="Q764" s="785"/>
      <c r="R764" s="560"/>
      <c r="S764" s="560"/>
      <c r="T764" s="28"/>
      <c r="U764" s="28"/>
      <c r="V764" s="28"/>
      <c r="W764" s="558"/>
      <c r="X764" s="558"/>
      <c r="Y764" s="558"/>
      <c r="Z764" s="561"/>
      <c r="AA764" s="28"/>
      <c r="AB764" s="360"/>
      <c r="AC764" s="360"/>
      <c r="AD764" s="31"/>
      <c r="AE764" s="31"/>
      <c r="AF764" s="31"/>
      <c r="AG764" s="31"/>
      <c r="AH764" s="28"/>
      <c r="AI764" s="360"/>
      <c r="AJ764" s="28"/>
      <c r="AK764" s="28"/>
      <c r="AL764" s="28"/>
      <c r="AM764" s="28"/>
      <c r="AN764" s="28"/>
      <c r="AO764" s="28"/>
      <c r="AP764" s="28"/>
      <c r="AQ764" s="28"/>
      <c r="AR764" s="28"/>
      <c r="AS764" s="28"/>
      <c r="AT764" s="28"/>
      <c r="AU764" s="28"/>
      <c r="AV764" s="28"/>
      <c r="AW764" s="28"/>
      <c r="AX764" s="28"/>
      <c r="AY764" s="28"/>
      <c r="AZ764" s="28"/>
      <c r="BA764" s="28"/>
      <c r="BB764" s="28"/>
      <c r="BC764" s="28"/>
    </row>
    <row r="765" ht="11.25" customHeight="1">
      <c r="A765" s="557"/>
      <c r="B765" s="558"/>
      <c r="C765" s="558"/>
      <c r="D765" s="360"/>
      <c r="E765" s="31"/>
      <c r="F765" s="10"/>
      <c r="G765" s="360"/>
      <c r="H765" s="360"/>
      <c r="I765" s="360"/>
      <c r="J765" s="360"/>
      <c r="K765" s="360"/>
      <c r="L765" s="558"/>
      <c r="M765" s="558"/>
      <c r="N765" s="558"/>
      <c r="O765" s="784"/>
      <c r="P765" s="785"/>
      <c r="Q765" s="785"/>
      <c r="R765" s="560"/>
      <c r="S765" s="560"/>
      <c r="T765" s="28"/>
      <c r="U765" s="28"/>
      <c r="V765" s="28"/>
      <c r="W765" s="558"/>
      <c r="X765" s="558"/>
      <c r="Y765" s="558"/>
      <c r="Z765" s="561"/>
      <c r="AA765" s="28"/>
      <c r="AB765" s="360"/>
      <c r="AC765" s="360"/>
      <c r="AD765" s="31"/>
      <c r="AE765" s="31"/>
      <c r="AF765" s="31"/>
      <c r="AG765" s="31"/>
      <c r="AH765" s="28"/>
      <c r="AI765" s="360"/>
      <c r="AJ765" s="28"/>
      <c r="AK765" s="28"/>
      <c r="AL765" s="28"/>
      <c r="AM765" s="28"/>
      <c r="AN765" s="28"/>
      <c r="AO765" s="28"/>
      <c r="AP765" s="28"/>
      <c r="AQ765" s="28"/>
      <c r="AR765" s="28"/>
      <c r="AS765" s="28"/>
      <c r="AT765" s="28"/>
      <c r="AU765" s="28"/>
      <c r="AV765" s="28"/>
      <c r="AW765" s="28"/>
      <c r="AX765" s="28"/>
      <c r="AY765" s="28"/>
      <c r="AZ765" s="28"/>
      <c r="BA765" s="28"/>
      <c r="BB765" s="28"/>
      <c r="BC765" s="28"/>
    </row>
    <row r="766" ht="11.25" customHeight="1">
      <c r="A766" s="557"/>
      <c r="B766" s="558"/>
      <c r="C766" s="558"/>
      <c r="D766" s="360"/>
      <c r="E766" s="31"/>
      <c r="F766" s="10"/>
      <c r="G766" s="360"/>
      <c r="H766" s="360"/>
      <c r="I766" s="360"/>
      <c r="J766" s="360"/>
      <c r="K766" s="360"/>
      <c r="L766" s="558"/>
      <c r="M766" s="558"/>
      <c r="N766" s="558"/>
      <c r="O766" s="784"/>
      <c r="P766" s="785"/>
      <c r="Q766" s="785"/>
      <c r="R766" s="560"/>
      <c r="S766" s="560"/>
      <c r="T766" s="28"/>
      <c r="U766" s="28"/>
      <c r="V766" s="28"/>
      <c r="W766" s="558"/>
      <c r="X766" s="558"/>
      <c r="Y766" s="558"/>
      <c r="Z766" s="561"/>
      <c r="AA766" s="28"/>
      <c r="AB766" s="360"/>
      <c r="AC766" s="360"/>
      <c r="AD766" s="31"/>
      <c r="AE766" s="31"/>
      <c r="AF766" s="31"/>
      <c r="AG766" s="31"/>
      <c r="AH766" s="28"/>
      <c r="AI766" s="360"/>
      <c r="AJ766" s="28"/>
      <c r="AK766" s="28"/>
      <c r="AL766" s="28"/>
      <c r="AM766" s="28"/>
      <c r="AN766" s="28"/>
      <c r="AO766" s="28"/>
      <c r="AP766" s="28"/>
      <c r="AQ766" s="28"/>
      <c r="AR766" s="28"/>
      <c r="AS766" s="28"/>
      <c r="AT766" s="28"/>
      <c r="AU766" s="28"/>
      <c r="AV766" s="28"/>
      <c r="AW766" s="28"/>
      <c r="AX766" s="28"/>
      <c r="AY766" s="28"/>
      <c r="AZ766" s="28"/>
      <c r="BA766" s="28"/>
      <c r="BB766" s="28"/>
      <c r="BC766" s="28"/>
    </row>
    <row r="767" ht="11.25" customHeight="1">
      <c r="A767" s="557"/>
      <c r="B767" s="558"/>
      <c r="C767" s="558"/>
      <c r="D767" s="360"/>
      <c r="E767" s="31"/>
      <c r="F767" s="10"/>
      <c r="G767" s="360"/>
      <c r="H767" s="360"/>
      <c r="I767" s="360"/>
      <c r="J767" s="360"/>
      <c r="K767" s="360"/>
      <c r="L767" s="558"/>
      <c r="M767" s="558"/>
      <c r="N767" s="558"/>
      <c r="O767" s="784"/>
      <c r="P767" s="785"/>
      <c r="Q767" s="785"/>
      <c r="R767" s="560"/>
      <c r="S767" s="560"/>
      <c r="T767" s="28"/>
      <c r="U767" s="28"/>
      <c r="V767" s="28"/>
      <c r="W767" s="558"/>
      <c r="X767" s="558"/>
      <c r="Y767" s="558"/>
      <c r="Z767" s="561"/>
      <c r="AA767" s="28"/>
      <c r="AB767" s="360"/>
      <c r="AC767" s="360"/>
      <c r="AD767" s="31"/>
      <c r="AE767" s="31"/>
      <c r="AF767" s="31"/>
      <c r="AG767" s="31"/>
      <c r="AH767" s="28"/>
      <c r="AI767" s="360"/>
      <c r="AJ767" s="28"/>
      <c r="AK767" s="28"/>
      <c r="AL767" s="28"/>
      <c r="AM767" s="28"/>
      <c r="AN767" s="28"/>
      <c r="AO767" s="28"/>
      <c r="AP767" s="28"/>
      <c r="AQ767" s="28"/>
      <c r="AR767" s="28"/>
      <c r="AS767" s="28"/>
      <c r="AT767" s="28"/>
      <c r="AU767" s="28"/>
      <c r="AV767" s="28"/>
      <c r="AW767" s="28"/>
      <c r="AX767" s="28"/>
      <c r="AY767" s="28"/>
      <c r="AZ767" s="28"/>
      <c r="BA767" s="28"/>
      <c r="BB767" s="28"/>
      <c r="BC767" s="28"/>
    </row>
    <row r="768" ht="11.25" customHeight="1">
      <c r="A768" s="557"/>
      <c r="B768" s="558"/>
      <c r="C768" s="558"/>
      <c r="D768" s="360"/>
      <c r="E768" s="31"/>
      <c r="F768" s="10"/>
      <c r="G768" s="360"/>
      <c r="H768" s="360"/>
      <c r="I768" s="360"/>
      <c r="J768" s="360"/>
      <c r="K768" s="360"/>
      <c r="L768" s="558"/>
      <c r="M768" s="558"/>
      <c r="N768" s="558"/>
      <c r="O768" s="784"/>
      <c r="P768" s="785"/>
      <c r="Q768" s="785"/>
      <c r="R768" s="560"/>
      <c r="S768" s="560"/>
      <c r="T768" s="28"/>
      <c r="U768" s="28"/>
      <c r="V768" s="28"/>
      <c r="W768" s="558"/>
      <c r="X768" s="558"/>
      <c r="Y768" s="558"/>
      <c r="Z768" s="561"/>
      <c r="AA768" s="28"/>
      <c r="AB768" s="360"/>
      <c r="AC768" s="360"/>
      <c r="AD768" s="31"/>
      <c r="AE768" s="31"/>
      <c r="AF768" s="31"/>
      <c r="AG768" s="31"/>
      <c r="AH768" s="28"/>
      <c r="AI768" s="360"/>
      <c r="AJ768" s="28"/>
      <c r="AK768" s="28"/>
      <c r="AL768" s="28"/>
      <c r="AM768" s="28"/>
      <c r="AN768" s="28"/>
      <c r="AO768" s="28"/>
      <c r="AP768" s="28"/>
      <c r="AQ768" s="28"/>
      <c r="AR768" s="28"/>
      <c r="AS768" s="28"/>
      <c r="AT768" s="28"/>
      <c r="AU768" s="28"/>
      <c r="AV768" s="28"/>
      <c r="AW768" s="28"/>
      <c r="AX768" s="28"/>
      <c r="AY768" s="28"/>
      <c r="AZ768" s="28"/>
      <c r="BA768" s="28"/>
      <c r="BB768" s="28"/>
      <c r="BC768" s="28"/>
    </row>
    <row r="769" ht="11.25" customHeight="1">
      <c r="A769" s="557"/>
      <c r="B769" s="558"/>
      <c r="C769" s="558"/>
      <c r="D769" s="360"/>
      <c r="E769" s="31"/>
      <c r="F769" s="10"/>
      <c r="G769" s="360"/>
      <c r="H769" s="360"/>
      <c r="I769" s="360"/>
      <c r="J769" s="360"/>
      <c r="K769" s="360"/>
      <c r="L769" s="558"/>
      <c r="M769" s="558"/>
      <c r="N769" s="558"/>
      <c r="O769" s="784"/>
      <c r="P769" s="785"/>
      <c r="Q769" s="785"/>
      <c r="R769" s="560"/>
      <c r="S769" s="560"/>
      <c r="T769" s="28"/>
      <c r="U769" s="28"/>
      <c r="V769" s="28"/>
      <c r="W769" s="558"/>
      <c r="X769" s="558"/>
      <c r="Y769" s="558"/>
      <c r="Z769" s="561"/>
      <c r="AA769" s="28"/>
      <c r="AB769" s="360"/>
      <c r="AC769" s="360"/>
      <c r="AD769" s="31"/>
      <c r="AE769" s="31"/>
      <c r="AF769" s="31"/>
      <c r="AG769" s="31"/>
      <c r="AH769" s="28"/>
      <c r="AI769" s="360"/>
      <c r="AJ769" s="28"/>
      <c r="AK769" s="28"/>
      <c r="AL769" s="28"/>
      <c r="AM769" s="28"/>
      <c r="AN769" s="28"/>
      <c r="AO769" s="28"/>
      <c r="AP769" s="28"/>
      <c r="AQ769" s="28"/>
      <c r="AR769" s="28"/>
      <c r="AS769" s="28"/>
      <c r="AT769" s="28"/>
      <c r="AU769" s="28"/>
      <c r="AV769" s="28"/>
      <c r="AW769" s="28"/>
      <c r="AX769" s="28"/>
      <c r="AY769" s="28"/>
      <c r="AZ769" s="28"/>
      <c r="BA769" s="28"/>
      <c r="BB769" s="28"/>
      <c r="BC769" s="28"/>
    </row>
    <row r="770" ht="11.25" customHeight="1">
      <c r="A770" s="557"/>
      <c r="B770" s="558"/>
      <c r="C770" s="558"/>
      <c r="D770" s="360"/>
      <c r="E770" s="31"/>
      <c r="F770" s="10"/>
      <c r="G770" s="360"/>
      <c r="H770" s="360"/>
      <c r="I770" s="360"/>
      <c r="J770" s="360"/>
      <c r="K770" s="360"/>
      <c r="L770" s="558"/>
      <c r="M770" s="558"/>
      <c r="N770" s="558"/>
      <c r="O770" s="784"/>
      <c r="P770" s="785"/>
      <c r="Q770" s="785"/>
      <c r="R770" s="560"/>
      <c r="S770" s="560"/>
      <c r="T770" s="28"/>
      <c r="U770" s="28"/>
      <c r="V770" s="28"/>
      <c r="W770" s="558"/>
      <c r="X770" s="558"/>
      <c r="Y770" s="558"/>
      <c r="Z770" s="561"/>
      <c r="AA770" s="28"/>
      <c r="AB770" s="360"/>
      <c r="AC770" s="360"/>
      <c r="AD770" s="31"/>
      <c r="AE770" s="31"/>
      <c r="AF770" s="31"/>
      <c r="AG770" s="31"/>
      <c r="AH770" s="28"/>
      <c r="AI770" s="360"/>
      <c r="AJ770" s="28"/>
      <c r="AK770" s="28"/>
      <c r="AL770" s="28"/>
      <c r="AM770" s="28"/>
      <c r="AN770" s="28"/>
      <c r="AO770" s="28"/>
      <c r="AP770" s="28"/>
      <c r="AQ770" s="28"/>
      <c r="AR770" s="28"/>
      <c r="AS770" s="28"/>
      <c r="AT770" s="28"/>
      <c r="AU770" s="28"/>
      <c r="AV770" s="28"/>
      <c r="AW770" s="28"/>
      <c r="AX770" s="28"/>
      <c r="AY770" s="28"/>
      <c r="AZ770" s="28"/>
      <c r="BA770" s="28"/>
      <c r="BB770" s="28"/>
      <c r="BC770" s="28"/>
    </row>
    <row r="771" ht="11.25" customHeight="1">
      <c r="A771" s="557"/>
      <c r="B771" s="558"/>
      <c r="C771" s="558"/>
      <c r="D771" s="360"/>
      <c r="E771" s="31"/>
      <c r="F771" s="10"/>
      <c r="G771" s="360"/>
      <c r="H771" s="360"/>
      <c r="I771" s="360"/>
      <c r="J771" s="360"/>
      <c r="K771" s="360"/>
      <c r="L771" s="558"/>
      <c r="M771" s="558"/>
      <c r="N771" s="558"/>
      <c r="O771" s="784"/>
      <c r="P771" s="785"/>
      <c r="Q771" s="785"/>
      <c r="R771" s="560"/>
      <c r="S771" s="560"/>
      <c r="T771" s="28"/>
      <c r="U771" s="28"/>
      <c r="V771" s="28"/>
      <c r="W771" s="558"/>
      <c r="X771" s="558"/>
      <c r="Y771" s="558"/>
      <c r="Z771" s="561"/>
      <c r="AA771" s="28"/>
      <c r="AB771" s="360"/>
      <c r="AC771" s="360"/>
      <c r="AD771" s="31"/>
      <c r="AE771" s="31"/>
      <c r="AF771" s="31"/>
      <c r="AG771" s="31"/>
      <c r="AH771" s="28"/>
      <c r="AI771" s="360"/>
      <c r="AJ771" s="28"/>
      <c r="AK771" s="28"/>
      <c r="AL771" s="28"/>
      <c r="AM771" s="28"/>
      <c r="AN771" s="28"/>
      <c r="AO771" s="28"/>
      <c r="AP771" s="28"/>
      <c r="AQ771" s="28"/>
      <c r="AR771" s="28"/>
      <c r="AS771" s="28"/>
      <c r="AT771" s="28"/>
      <c r="AU771" s="28"/>
      <c r="AV771" s="28"/>
      <c r="AW771" s="28"/>
      <c r="AX771" s="28"/>
      <c r="AY771" s="28"/>
      <c r="AZ771" s="28"/>
      <c r="BA771" s="28"/>
      <c r="BB771" s="28"/>
      <c r="BC771" s="28"/>
    </row>
    <row r="772" ht="11.25" customHeight="1">
      <c r="A772" s="557"/>
      <c r="B772" s="558"/>
      <c r="C772" s="558"/>
      <c r="D772" s="360"/>
      <c r="E772" s="31"/>
      <c r="F772" s="10"/>
      <c r="G772" s="360"/>
      <c r="H772" s="360"/>
      <c r="I772" s="360"/>
      <c r="J772" s="360"/>
      <c r="K772" s="360"/>
      <c r="L772" s="558"/>
      <c r="M772" s="558"/>
      <c r="N772" s="558"/>
      <c r="O772" s="784"/>
      <c r="P772" s="785"/>
      <c r="Q772" s="785"/>
      <c r="R772" s="560"/>
      <c r="S772" s="560"/>
      <c r="T772" s="28"/>
      <c r="U772" s="28"/>
      <c r="V772" s="28"/>
      <c r="W772" s="558"/>
      <c r="X772" s="558"/>
      <c r="Y772" s="558"/>
      <c r="Z772" s="561"/>
      <c r="AA772" s="28"/>
      <c r="AB772" s="360"/>
      <c r="AC772" s="360"/>
      <c r="AD772" s="31"/>
      <c r="AE772" s="31"/>
      <c r="AF772" s="31"/>
      <c r="AG772" s="31"/>
      <c r="AH772" s="28"/>
      <c r="AI772" s="360"/>
      <c r="AJ772" s="28"/>
      <c r="AK772" s="28"/>
      <c r="AL772" s="28"/>
      <c r="AM772" s="28"/>
      <c r="AN772" s="28"/>
      <c r="AO772" s="28"/>
      <c r="AP772" s="28"/>
      <c r="AQ772" s="28"/>
      <c r="AR772" s="28"/>
      <c r="AS772" s="28"/>
      <c r="AT772" s="28"/>
      <c r="AU772" s="28"/>
      <c r="AV772" s="28"/>
      <c r="AW772" s="28"/>
      <c r="AX772" s="28"/>
      <c r="AY772" s="28"/>
      <c r="AZ772" s="28"/>
      <c r="BA772" s="28"/>
      <c r="BB772" s="28"/>
      <c r="BC772" s="28"/>
    </row>
    <row r="773" ht="11.25" customHeight="1">
      <c r="A773" s="557"/>
      <c r="B773" s="558"/>
      <c r="C773" s="558"/>
      <c r="D773" s="360"/>
      <c r="E773" s="31"/>
      <c r="F773" s="10"/>
      <c r="G773" s="360"/>
      <c r="H773" s="360"/>
      <c r="I773" s="360"/>
      <c r="J773" s="360"/>
      <c r="K773" s="360"/>
      <c r="L773" s="558"/>
      <c r="M773" s="558"/>
      <c r="N773" s="558"/>
      <c r="O773" s="784"/>
      <c r="P773" s="785"/>
      <c r="Q773" s="785"/>
      <c r="R773" s="560"/>
      <c r="S773" s="560"/>
      <c r="T773" s="28"/>
      <c r="U773" s="28"/>
      <c r="V773" s="28"/>
      <c r="W773" s="558"/>
      <c r="X773" s="558"/>
      <c r="Y773" s="558"/>
      <c r="Z773" s="561"/>
      <c r="AA773" s="28"/>
      <c r="AB773" s="360"/>
      <c r="AC773" s="360"/>
      <c r="AD773" s="31"/>
      <c r="AE773" s="31"/>
      <c r="AF773" s="31"/>
      <c r="AG773" s="31"/>
      <c r="AH773" s="28"/>
      <c r="AI773" s="360"/>
      <c r="AJ773" s="28"/>
      <c r="AK773" s="28"/>
      <c r="AL773" s="28"/>
      <c r="AM773" s="28"/>
      <c r="AN773" s="28"/>
      <c r="AO773" s="28"/>
      <c r="AP773" s="28"/>
      <c r="AQ773" s="28"/>
      <c r="AR773" s="28"/>
      <c r="AS773" s="28"/>
      <c r="AT773" s="28"/>
      <c r="AU773" s="28"/>
      <c r="AV773" s="28"/>
      <c r="AW773" s="28"/>
      <c r="AX773" s="28"/>
      <c r="AY773" s="28"/>
      <c r="AZ773" s="28"/>
      <c r="BA773" s="28"/>
      <c r="BB773" s="28"/>
      <c r="BC773" s="28"/>
    </row>
    <row r="774" ht="11.25" customHeight="1">
      <c r="A774" s="557"/>
      <c r="B774" s="558"/>
      <c r="C774" s="558"/>
      <c r="D774" s="360"/>
      <c r="E774" s="31"/>
      <c r="F774" s="10"/>
      <c r="G774" s="360"/>
      <c r="H774" s="360"/>
      <c r="I774" s="360"/>
      <c r="J774" s="360"/>
      <c r="K774" s="360"/>
      <c r="L774" s="558"/>
      <c r="M774" s="558"/>
      <c r="N774" s="558"/>
      <c r="O774" s="784"/>
      <c r="P774" s="785"/>
      <c r="Q774" s="785"/>
      <c r="R774" s="560"/>
      <c r="S774" s="560"/>
      <c r="T774" s="28"/>
      <c r="U774" s="28"/>
      <c r="V774" s="28"/>
      <c r="W774" s="558"/>
      <c r="X774" s="558"/>
      <c r="Y774" s="558"/>
      <c r="Z774" s="561"/>
      <c r="AA774" s="28"/>
      <c r="AB774" s="360"/>
      <c r="AC774" s="360"/>
      <c r="AD774" s="31"/>
      <c r="AE774" s="31"/>
      <c r="AF774" s="31"/>
      <c r="AG774" s="31"/>
      <c r="AH774" s="28"/>
      <c r="AI774" s="360"/>
      <c r="AJ774" s="28"/>
      <c r="AK774" s="28"/>
      <c r="AL774" s="28"/>
      <c r="AM774" s="28"/>
      <c r="AN774" s="28"/>
      <c r="AO774" s="28"/>
      <c r="AP774" s="28"/>
      <c r="AQ774" s="28"/>
      <c r="AR774" s="28"/>
      <c r="AS774" s="28"/>
      <c r="AT774" s="28"/>
      <c r="AU774" s="28"/>
      <c r="AV774" s="28"/>
      <c r="AW774" s="28"/>
      <c r="AX774" s="28"/>
      <c r="AY774" s="28"/>
      <c r="AZ774" s="28"/>
      <c r="BA774" s="28"/>
      <c r="BB774" s="28"/>
      <c r="BC774" s="28"/>
    </row>
    <row r="775" ht="11.25" customHeight="1">
      <c r="A775" s="557"/>
      <c r="B775" s="558"/>
      <c r="C775" s="558"/>
      <c r="D775" s="360"/>
      <c r="E775" s="31"/>
      <c r="F775" s="10"/>
      <c r="G775" s="360"/>
      <c r="H775" s="360"/>
      <c r="I775" s="360"/>
      <c r="J775" s="360"/>
      <c r="K775" s="360"/>
      <c r="L775" s="558"/>
      <c r="M775" s="558"/>
      <c r="N775" s="558"/>
      <c r="O775" s="784"/>
      <c r="P775" s="785"/>
      <c r="Q775" s="785"/>
      <c r="R775" s="560"/>
      <c r="S775" s="560"/>
      <c r="T775" s="28"/>
      <c r="U775" s="28"/>
      <c r="V775" s="28"/>
      <c r="W775" s="558"/>
      <c r="X775" s="558"/>
      <c r="Y775" s="558"/>
      <c r="Z775" s="561"/>
      <c r="AA775" s="28"/>
      <c r="AB775" s="360"/>
      <c r="AC775" s="360"/>
      <c r="AD775" s="31"/>
      <c r="AE775" s="31"/>
      <c r="AF775" s="31"/>
      <c r="AG775" s="31"/>
      <c r="AH775" s="28"/>
      <c r="AI775" s="360"/>
      <c r="AJ775" s="28"/>
      <c r="AK775" s="28"/>
      <c r="AL775" s="28"/>
      <c r="AM775" s="28"/>
      <c r="AN775" s="28"/>
      <c r="AO775" s="28"/>
      <c r="AP775" s="28"/>
      <c r="AQ775" s="28"/>
      <c r="AR775" s="28"/>
      <c r="AS775" s="28"/>
      <c r="AT775" s="28"/>
      <c r="AU775" s="28"/>
      <c r="AV775" s="28"/>
      <c r="AW775" s="28"/>
      <c r="AX775" s="28"/>
      <c r="AY775" s="28"/>
      <c r="AZ775" s="28"/>
      <c r="BA775" s="28"/>
      <c r="BB775" s="28"/>
      <c r="BC775" s="28"/>
    </row>
    <row r="776" ht="11.25" customHeight="1">
      <c r="A776" s="557"/>
      <c r="B776" s="558"/>
      <c r="C776" s="558"/>
      <c r="D776" s="360"/>
      <c r="E776" s="31"/>
      <c r="F776" s="10"/>
      <c r="G776" s="360"/>
      <c r="H776" s="360"/>
      <c r="I776" s="360"/>
      <c r="J776" s="360"/>
      <c r="K776" s="360"/>
      <c r="L776" s="558"/>
      <c r="M776" s="558"/>
      <c r="N776" s="558"/>
      <c r="O776" s="784"/>
      <c r="P776" s="785"/>
      <c r="Q776" s="785"/>
      <c r="R776" s="560"/>
      <c r="S776" s="560"/>
      <c r="T776" s="28"/>
      <c r="U776" s="28"/>
      <c r="V776" s="28"/>
      <c r="W776" s="558"/>
      <c r="X776" s="558"/>
      <c r="Y776" s="558"/>
      <c r="Z776" s="561"/>
      <c r="AA776" s="28"/>
      <c r="AB776" s="360"/>
      <c r="AC776" s="360"/>
      <c r="AD776" s="31"/>
      <c r="AE776" s="31"/>
      <c r="AF776" s="31"/>
      <c r="AG776" s="31"/>
      <c r="AH776" s="28"/>
      <c r="AI776" s="360"/>
      <c r="AJ776" s="28"/>
      <c r="AK776" s="28"/>
      <c r="AL776" s="28"/>
      <c r="AM776" s="28"/>
      <c r="AN776" s="28"/>
      <c r="AO776" s="28"/>
      <c r="AP776" s="28"/>
      <c r="AQ776" s="28"/>
      <c r="AR776" s="28"/>
      <c r="AS776" s="28"/>
      <c r="AT776" s="28"/>
      <c r="AU776" s="28"/>
      <c r="AV776" s="28"/>
      <c r="AW776" s="28"/>
      <c r="AX776" s="28"/>
      <c r="AY776" s="28"/>
      <c r="AZ776" s="28"/>
      <c r="BA776" s="28"/>
      <c r="BB776" s="28"/>
      <c r="BC776" s="28"/>
    </row>
    <row r="777" ht="11.25" customHeight="1">
      <c r="A777" s="557"/>
      <c r="B777" s="558"/>
      <c r="C777" s="558"/>
      <c r="D777" s="360"/>
      <c r="E777" s="31"/>
      <c r="F777" s="10"/>
      <c r="G777" s="360"/>
      <c r="H777" s="360"/>
      <c r="I777" s="360"/>
      <c r="J777" s="360"/>
      <c r="K777" s="360"/>
      <c r="L777" s="558"/>
      <c r="M777" s="558"/>
      <c r="N777" s="558"/>
      <c r="O777" s="784"/>
      <c r="P777" s="785"/>
      <c r="Q777" s="785"/>
      <c r="R777" s="560"/>
      <c r="S777" s="560"/>
      <c r="T777" s="28"/>
      <c r="U777" s="28"/>
      <c r="V777" s="28"/>
      <c r="W777" s="558"/>
      <c r="X777" s="558"/>
      <c r="Y777" s="558"/>
      <c r="Z777" s="561"/>
      <c r="AA777" s="28"/>
      <c r="AB777" s="360"/>
      <c r="AC777" s="360"/>
      <c r="AD777" s="31"/>
      <c r="AE777" s="31"/>
      <c r="AF777" s="31"/>
      <c r="AG777" s="31"/>
      <c r="AH777" s="28"/>
      <c r="AI777" s="360"/>
      <c r="AJ777" s="28"/>
      <c r="AK777" s="28"/>
      <c r="AL777" s="28"/>
      <c r="AM777" s="28"/>
      <c r="AN777" s="28"/>
      <c r="AO777" s="28"/>
      <c r="AP777" s="28"/>
      <c r="AQ777" s="28"/>
      <c r="AR777" s="28"/>
      <c r="AS777" s="28"/>
      <c r="AT777" s="28"/>
      <c r="AU777" s="28"/>
      <c r="AV777" s="28"/>
      <c r="AW777" s="28"/>
      <c r="AX777" s="28"/>
      <c r="AY777" s="28"/>
      <c r="AZ777" s="28"/>
      <c r="BA777" s="28"/>
      <c r="BB777" s="28"/>
      <c r="BC777" s="28"/>
    </row>
    <row r="778" ht="11.25" customHeight="1">
      <c r="A778" s="557"/>
      <c r="B778" s="558"/>
      <c r="C778" s="558"/>
      <c r="D778" s="360"/>
      <c r="E778" s="31"/>
      <c r="F778" s="10"/>
      <c r="G778" s="360"/>
      <c r="H778" s="360"/>
      <c r="I778" s="360"/>
      <c r="J778" s="360"/>
      <c r="K778" s="360"/>
      <c r="L778" s="558"/>
      <c r="M778" s="558"/>
      <c r="N778" s="558"/>
      <c r="O778" s="784"/>
      <c r="P778" s="785"/>
      <c r="Q778" s="785"/>
      <c r="R778" s="560"/>
      <c r="S778" s="560"/>
      <c r="T778" s="28"/>
      <c r="U778" s="28"/>
      <c r="V778" s="28"/>
      <c r="W778" s="558"/>
      <c r="X778" s="558"/>
      <c r="Y778" s="558"/>
      <c r="Z778" s="561"/>
      <c r="AA778" s="28"/>
      <c r="AB778" s="360"/>
      <c r="AC778" s="360"/>
      <c r="AD778" s="31"/>
      <c r="AE778" s="31"/>
      <c r="AF778" s="31"/>
      <c r="AG778" s="31"/>
      <c r="AH778" s="28"/>
      <c r="AI778" s="360"/>
      <c r="AJ778" s="28"/>
      <c r="AK778" s="28"/>
      <c r="AL778" s="28"/>
      <c r="AM778" s="28"/>
      <c r="AN778" s="28"/>
      <c r="AO778" s="28"/>
      <c r="AP778" s="28"/>
      <c r="AQ778" s="28"/>
      <c r="AR778" s="28"/>
      <c r="AS778" s="28"/>
      <c r="AT778" s="28"/>
      <c r="AU778" s="28"/>
      <c r="AV778" s="28"/>
      <c r="AW778" s="28"/>
      <c r="AX778" s="28"/>
      <c r="AY778" s="28"/>
      <c r="AZ778" s="28"/>
      <c r="BA778" s="28"/>
      <c r="BB778" s="28"/>
      <c r="BC778" s="28"/>
    </row>
    <row r="779" ht="11.25" customHeight="1">
      <c r="A779" s="557"/>
      <c r="B779" s="558"/>
      <c r="C779" s="558"/>
      <c r="D779" s="360"/>
      <c r="E779" s="31"/>
      <c r="F779" s="10"/>
      <c r="G779" s="360"/>
      <c r="H779" s="360"/>
      <c r="I779" s="360"/>
      <c r="J779" s="360"/>
      <c r="K779" s="360"/>
      <c r="L779" s="558"/>
      <c r="M779" s="558"/>
      <c r="N779" s="558"/>
      <c r="O779" s="784"/>
      <c r="P779" s="785"/>
      <c r="Q779" s="785"/>
      <c r="R779" s="560"/>
      <c r="S779" s="560"/>
      <c r="T779" s="28"/>
      <c r="U779" s="28"/>
      <c r="V779" s="28"/>
      <c r="W779" s="558"/>
      <c r="X779" s="558"/>
      <c r="Y779" s="558"/>
      <c r="Z779" s="561"/>
      <c r="AA779" s="28"/>
      <c r="AB779" s="360"/>
      <c r="AC779" s="360"/>
      <c r="AD779" s="31"/>
      <c r="AE779" s="31"/>
      <c r="AF779" s="31"/>
      <c r="AG779" s="31"/>
      <c r="AH779" s="28"/>
      <c r="AI779" s="360"/>
      <c r="AJ779" s="28"/>
      <c r="AK779" s="28"/>
      <c r="AL779" s="28"/>
      <c r="AM779" s="28"/>
      <c r="AN779" s="28"/>
      <c r="AO779" s="28"/>
      <c r="AP779" s="28"/>
      <c r="AQ779" s="28"/>
      <c r="AR779" s="28"/>
      <c r="AS779" s="28"/>
      <c r="AT779" s="28"/>
      <c r="AU779" s="28"/>
      <c r="AV779" s="28"/>
      <c r="AW779" s="28"/>
      <c r="AX779" s="28"/>
      <c r="AY779" s="28"/>
      <c r="AZ779" s="28"/>
      <c r="BA779" s="28"/>
      <c r="BB779" s="28"/>
      <c r="BC779" s="28"/>
    </row>
    <row r="780" ht="11.25" customHeight="1">
      <c r="A780" s="557"/>
      <c r="B780" s="558"/>
      <c r="C780" s="558"/>
      <c r="D780" s="360"/>
      <c r="E780" s="31"/>
      <c r="F780" s="10"/>
      <c r="G780" s="360"/>
      <c r="H780" s="360"/>
      <c r="I780" s="360"/>
      <c r="J780" s="360"/>
      <c r="K780" s="360"/>
      <c r="L780" s="558"/>
      <c r="M780" s="558"/>
      <c r="N780" s="558"/>
      <c r="O780" s="784"/>
      <c r="P780" s="785"/>
      <c r="Q780" s="785"/>
      <c r="R780" s="560"/>
      <c r="S780" s="560"/>
      <c r="T780" s="28"/>
      <c r="U780" s="28"/>
      <c r="V780" s="28"/>
      <c r="W780" s="558"/>
      <c r="X780" s="558"/>
      <c r="Y780" s="558"/>
      <c r="Z780" s="561"/>
      <c r="AA780" s="28"/>
      <c r="AB780" s="360"/>
      <c r="AC780" s="360"/>
      <c r="AD780" s="31"/>
      <c r="AE780" s="31"/>
      <c r="AF780" s="31"/>
      <c r="AG780" s="31"/>
      <c r="AH780" s="28"/>
      <c r="AI780" s="360"/>
      <c r="AJ780" s="28"/>
      <c r="AK780" s="28"/>
      <c r="AL780" s="28"/>
      <c r="AM780" s="28"/>
      <c r="AN780" s="28"/>
      <c r="AO780" s="28"/>
      <c r="AP780" s="28"/>
      <c r="AQ780" s="28"/>
      <c r="AR780" s="28"/>
      <c r="AS780" s="28"/>
      <c r="AT780" s="28"/>
      <c r="AU780" s="28"/>
      <c r="AV780" s="28"/>
      <c r="AW780" s="28"/>
      <c r="AX780" s="28"/>
      <c r="AY780" s="28"/>
      <c r="AZ780" s="28"/>
      <c r="BA780" s="28"/>
      <c r="BB780" s="28"/>
      <c r="BC780" s="28"/>
    </row>
    <row r="781" ht="11.25" customHeight="1">
      <c r="A781" s="557"/>
      <c r="B781" s="558"/>
      <c r="C781" s="558"/>
      <c r="D781" s="360"/>
      <c r="E781" s="31"/>
      <c r="F781" s="10"/>
      <c r="G781" s="360"/>
      <c r="H781" s="360"/>
      <c r="I781" s="360"/>
      <c r="J781" s="360"/>
      <c r="K781" s="360"/>
      <c r="L781" s="558"/>
      <c r="M781" s="558"/>
      <c r="N781" s="558"/>
      <c r="O781" s="784"/>
      <c r="P781" s="785"/>
      <c r="Q781" s="785"/>
      <c r="R781" s="560"/>
      <c r="S781" s="560"/>
      <c r="T781" s="28"/>
      <c r="U781" s="28"/>
      <c r="V781" s="28"/>
      <c r="W781" s="558"/>
      <c r="X781" s="558"/>
      <c r="Y781" s="558"/>
      <c r="Z781" s="561"/>
      <c r="AA781" s="28"/>
      <c r="AB781" s="360"/>
      <c r="AC781" s="360"/>
      <c r="AD781" s="31"/>
      <c r="AE781" s="31"/>
      <c r="AF781" s="31"/>
      <c r="AG781" s="31"/>
      <c r="AH781" s="28"/>
      <c r="AI781" s="360"/>
      <c r="AJ781" s="28"/>
      <c r="AK781" s="28"/>
      <c r="AL781" s="28"/>
      <c r="AM781" s="28"/>
      <c r="AN781" s="28"/>
      <c r="AO781" s="28"/>
      <c r="AP781" s="28"/>
      <c r="AQ781" s="28"/>
      <c r="AR781" s="28"/>
      <c r="AS781" s="28"/>
      <c r="AT781" s="28"/>
      <c r="AU781" s="28"/>
      <c r="AV781" s="28"/>
      <c r="AW781" s="28"/>
      <c r="AX781" s="28"/>
      <c r="AY781" s="28"/>
      <c r="AZ781" s="28"/>
      <c r="BA781" s="28"/>
      <c r="BB781" s="28"/>
      <c r="BC781" s="28"/>
    </row>
    <row r="782" ht="11.25" customHeight="1">
      <c r="A782" s="557"/>
      <c r="B782" s="558"/>
      <c r="C782" s="558"/>
      <c r="D782" s="360"/>
      <c r="E782" s="31"/>
      <c r="F782" s="10"/>
      <c r="G782" s="360"/>
      <c r="H782" s="360"/>
      <c r="I782" s="360"/>
      <c r="J782" s="360"/>
      <c r="K782" s="360"/>
      <c r="L782" s="558"/>
      <c r="M782" s="558"/>
      <c r="N782" s="558"/>
      <c r="O782" s="784"/>
      <c r="P782" s="785"/>
      <c r="Q782" s="785"/>
      <c r="R782" s="560"/>
      <c r="S782" s="560"/>
      <c r="T782" s="28"/>
      <c r="U782" s="28"/>
      <c r="V782" s="28"/>
      <c r="W782" s="558"/>
      <c r="X782" s="558"/>
      <c r="Y782" s="558"/>
      <c r="Z782" s="561"/>
      <c r="AA782" s="28"/>
      <c r="AB782" s="360"/>
      <c r="AC782" s="360"/>
      <c r="AD782" s="31"/>
      <c r="AE782" s="31"/>
      <c r="AF782" s="31"/>
      <c r="AG782" s="31"/>
      <c r="AH782" s="28"/>
      <c r="AI782" s="360"/>
      <c r="AJ782" s="28"/>
      <c r="AK782" s="28"/>
      <c r="AL782" s="28"/>
      <c r="AM782" s="28"/>
      <c r="AN782" s="28"/>
      <c r="AO782" s="28"/>
      <c r="AP782" s="28"/>
      <c r="AQ782" s="28"/>
      <c r="AR782" s="28"/>
      <c r="AS782" s="28"/>
      <c r="AT782" s="28"/>
      <c r="AU782" s="28"/>
      <c r="AV782" s="28"/>
      <c r="AW782" s="28"/>
      <c r="AX782" s="28"/>
      <c r="AY782" s="28"/>
      <c r="AZ782" s="28"/>
      <c r="BA782" s="28"/>
      <c r="BB782" s="28"/>
      <c r="BC782" s="28"/>
    </row>
    <row r="783" ht="11.25" customHeight="1">
      <c r="A783" s="557"/>
      <c r="B783" s="558"/>
      <c r="C783" s="558"/>
      <c r="D783" s="360"/>
      <c r="E783" s="31"/>
      <c r="F783" s="10"/>
      <c r="G783" s="360"/>
      <c r="H783" s="360"/>
      <c r="I783" s="360"/>
      <c r="J783" s="360"/>
      <c r="K783" s="360"/>
      <c r="L783" s="558"/>
      <c r="M783" s="558"/>
      <c r="N783" s="558"/>
      <c r="O783" s="784"/>
      <c r="P783" s="785"/>
      <c r="Q783" s="785"/>
      <c r="R783" s="560"/>
      <c r="S783" s="560"/>
      <c r="T783" s="28"/>
      <c r="U783" s="28"/>
      <c r="V783" s="28"/>
      <c r="W783" s="558"/>
      <c r="X783" s="558"/>
      <c r="Y783" s="558"/>
      <c r="Z783" s="561"/>
      <c r="AA783" s="28"/>
      <c r="AB783" s="360"/>
      <c r="AC783" s="360"/>
      <c r="AD783" s="31"/>
      <c r="AE783" s="31"/>
      <c r="AF783" s="31"/>
      <c r="AG783" s="31"/>
      <c r="AH783" s="28"/>
      <c r="AI783" s="360"/>
      <c r="AJ783" s="28"/>
      <c r="AK783" s="28"/>
      <c r="AL783" s="28"/>
      <c r="AM783" s="28"/>
      <c r="AN783" s="28"/>
      <c r="AO783" s="28"/>
      <c r="AP783" s="28"/>
      <c r="AQ783" s="28"/>
      <c r="AR783" s="28"/>
      <c r="AS783" s="28"/>
      <c r="AT783" s="28"/>
      <c r="AU783" s="28"/>
      <c r="AV783" s="28"/>
      <c r="AW783" s="28"/>
      <c r="AX783" s="28"/>
      <c r="AY783" s="28"/>
      <c r="AZ783" s="28"/>
      <c r="BA783" s="28"/>
      <c r="BB783" s="28"/>
      <c r="BC783" s="28"/>
    </row>
    <row r="784" ht="11.25" customHeight="1">
      <c r="A784" s="557"/>
      <c r="B784" s="558"/>
      <c r="C784" s="558"/>
      <c r="D784" s="360"/>
      <c r="E784" s="31"/>
      <c r="F784" s="10"/>
      <c r="G784" s="360"/>
      <c r="H784" s="360"/>
      <c r="I784" s="360"/>
      <c r="J784" s="360"/>
      <c r="K784" s="360"/>
      <c r="L784" s="558"/>
      <c r="M784" s="558"/>
      <c r="N784" s="558"/>
      <c r="O784" s="784"/>
      <c r="P784" s="785"/>
      <c r="Q784" s="785"/>
      <c r="R784" s="560"/>
      <c r="S784" s="560"/>
      <c r="T784" s="28"/>
      <c r="U784" s="28"/>
      <c r="V784" s="28"/>
      <c r="W784" s="558"/>
      <c r="X784" s="558"/>
      <c r="Y784" s="558"/>
      <c r="Z784" s="561"/>
      <c r="AA784" s="28"/>
      <c r="AB784" s="360"/>
      <c r="AC784" s="360"/>
      <c r="AD784" s="31"/>
      <c r="AE784" s="31"/>
      <c r="AF784" s="31"/>
      <c r="AG784" s="31"/>
      <c r="AH784" s="28"/>
      <c r="AI784" s="360"/>
      <c r="AJ784" s="28"/>
      <c r="AK784" s="28"/>
      <c r="AL784" s="28"/>
      <c r="AM784" s="28"/>
      <c r="AN784" s="28"/>
      <c r="AO784" s="28"/>
      <c r="AP784" s="28"/>
      <c r="AQ784" s="28"/>
      <c r="AR784" s="28"/>
      <c r="AS784" s="28"/>
      <c r="AT784" s="28"/>
      <c r="AU784" s="28"/>
      <c r="AV784" s="28"/>
      <c r="AW784" s="28"/>
      <c r="AX784" s="28"/>
      <c r="AY784" s="28"/>
      <c r="AZ784" s="28"/>
      <c r="BA784" s="28"/>
      <c r="BB784" s="28"/>
      <c r="BC784" s="28"/>
    </row>
    <row r="785" ht="11.25" customHeight="1">
      <c r="A785" s="557"/>
      <c r="B785" s="558"/>
      <c r="C785" s="558"/>
      <c r="D785" s="360"/>
      <c r="E785" s="31"/>
      <c r="F785" s="10"/>
      <c r="G785" s="360"/>
      <c r="H785" s="360"/>
      <c r="I785" s="360"/>
      <c r="J785" s="360"/>
      <c r="K785" s="360"/>
      <c r="L785" s="558"/>
      <c r="M785" s="558"/>
      <c r="N785" s="558"/>
      <c r="O785" s="784"/>
      <c r="P785" s="785"/>
      <c r="Q785" s="785"/>
      <c r="R785" s="560"/>
      <c r="S785" s="560"/>
      <c r="T785" s="28"/>
      <c r="U785" s="28"/>
      <c r="V785" s="28"/>
      <c r="W785" s="558"/>
      <c r="X785" s="558"/>
      <c r="Y785" s="558"/>
      <c r="Z785" s="561"/>
      <c r="AA785" s="28"/>
      <c r="AB785" s="360"/>
      <c r="AC785" s="360"/>
      <c r="AD785" s="31"/>
      <c r="AE785" s="31"/>
      <c r="AF785" s="31"/>
      <c r="AG785" s="31"/>
      <c r="AH785" s="28"/>
      <c r="AI785" s="360"/>
      <c r="AJ785" s="28"/>
      <c r="AK785" s="28"/>
      <c r="AL785" s="28"/>
      <c r="AM785" s="28"/>
      <c r="AN785" s="28"/>
      <c r="AO785" s="28"/>
      <c r="AP785" s="28"/>
      <c r="AQ785" s="28"/>
      <c r="AR785" s="28"/>
      <c r="AS785" s="28"/>
      <c r="AT785" s="28"/>
      <c r="AU785" s="28"/>
      <c r="AV785" s="28"/>
      <c r="AW785" s="28"/>
      <c r="AX785" s="28"/>
      <c r="AY785" s="28"/>
      <c r="AZ785" s="28"/>
      <c r="BA785" s="28"/>
      <c r="BB785" s="28"/>
      <c r="BC785" s="28"/>
    </row>
    <row r="786" ht="11.25" customHeight="1">
      <c r="A786" s="557"/>
      <c r="B786" s="558"/>
      <c r="C786" s="558"/>
      <c r="D786" s="360"/>
      <c r="E786" s="31"/>
      <c r="F786" s="10"/>
      <c r="G786" s="360"/>
      <c r="H786" s="360"/>
      <c r="I786" s="360"/>
      <c r="J786" s="360"/>
      <c r="K786" s="360"/>
      <c r="L786" s="558"/>
      <c r="M786" s="558"/>
      <c r="N786" s="558"/>
      <c r="O786" s="784"/>
      <c r="P786" s="785"/>
      <c r="Q786" s="785"/>
      <c r="R786" s="560"/>
      <c r="S786" s="560"/>
      <c r="T786" s="28"/>
      <c r="U786" s="28"/>
      <c r="V786" s="28"/>
      <c r="W786" s="558"/>
      <c r="X786" s="558"/>
      <c r="Y786" s="558"/>
      <c r="Z786" s="561"/>
      <c r="AA786" s="28"/>
      <c r="AB786" s="360"/>
      <c r="AC786" s="360"/>
      <c r="AD786" s="31"/>
      <c r="AE786" s="31"/>
      <c r="AF786" s="31"/>
      <c r="AG786" s="31"/>
      <c r="AH786" s="28"/>
      <c r="AI786" s="360"/>
      <c r="AJ786" s="28"/>
      <c r="AK786" s="28"/>
      <c r="AL786" s="28"/>
      <c r="AM786" s="28"/>
      <c r="AN786" s="28"/>
      <c r="AO786" s="28"/>
      <c r="AP786" s="28"/>
      <c r="AQ786" s="28"/>
      <c r="AR786" s="28"/>
      <c r="AS786" s="28"/>
      <c r="AT786" s="28"/>
      <c r="AU786" s="28"/>
      <c r="AV786" s="28"/>
      <c r="AW786" s="28"/>
      <c r="AX786" s="28"/>
      <c r="AY786" s="28"/>
      <c r="AZ786" s="28"/>
      <c r="BA786" s="28"/>
      <c r="BB786" s="28"/>
      <c r="BC786" s="28"/>
    </row>
    <row r="787" ht="11.25" customHeight="1">
      <c r="A787" s="557"/>
      <c r="B787" s="558"/>
      <c r="C787" s="558"/>
      <c r="D787" s="360"/>
      <c r="E787" s="31"/>
      <c r="F787" s="10"/>
      <c r="G787" s="360"/>
      <c r="H787" s="360"/>
      <c r="I787" s="360"/>
      <c r="J787" s="360"/>
      <c r="K787" s="360"/>
      <c r="L787" s="558"/>
      <c r="M787" s="558"/>
      <c r="N787" s="558"/>
      <c r="O787" s="784"/>
      <c r="P787" s="785"/>
      <c r="Q787" s="785"/>
      <c r="R787" s="560"/>
      <c r="S787" s="560"/>
      <c r="T787" s="28"/>
      <c r="U787" s="28"/>
      <c r="V787" s="28"/>
      <c r="W787" s="558"/>
      <c r="X787" s="558"/>
      <c r="Y787" s="558"/>
      <c r="Z787" s="561"/>
      <c r="AA787" s="28"/>
      <c r="AB787" s="360"/>
      <c r="AC787" s="360"/>
      <c r="AD787" s="31"/>
      <c r="AE787" s="31"/>
      <c r="AF787" s="31"/>
      <c r="AG787" s="31"/>
      <c r="AH787" s="28"/>
      <c r="AI787" s="360"/>
      <c r="AJ787" s="28"/>
      <c r="AK787" s="28"/>
      <c r="AL787" s="28"/>
      <c r="AM787" s="28"/>
      <c r="AN787" s="28"/>
      <c r="AO787" s="28"/>
      <c r="AP787" s="28"/>
      <c r="AQ787" s="28"/>
      <c r="AR787" s="28"/>
      <c r="AS787" s="28"/>
      <c r="AT787" s="28"/>
      <c r="AU787" s="28"/>
      <c r="AV787" s="28"/>
      <c r="AW787" s="28"/>
      <c r="AX787" s="28"/>
      <c r="AY787" s="28"/>
      <c r="AZ787" s="28"/>
      <c r="BA787" s="28"/>
      <c r="BB787" s="28"/>
      <c r="BC787" s="28"/>
    </row>
    <row r="788" ht="11.25" customHeight="1">
      <c r="A788" s="557"/>
      <c r="B788" s="558"/>
      <c r="C788" s="558"/>
      <c r="D788" s="360"/>
      <c r="E788" s="31"/>
      <c r="F788" s="10"/>
      <c r="G788" s="360"/>
      <c r="H788" s="360"/>
      <c r="I788" s="360"/>
      <c r="J788" s="360"/>
      <c r="K788" s="360"/>
      <c r="L788" s="558"/>
      <c r="M788" s="558"/>
      <c r="N788" s="558"/>
      <c r="O788" s="784"/>
      <c r="P788" s="785"/>
      <c r="Q788" s="785"/>
      <c r="R788" s="560"/>
      <c r="S788" s="560"/>
      <c r="T788" s="28"/>
      <c r="U788" s="28"/>
      <c r="V788" s="28"/>
      <c r="W788" s="558"/>
      <c r="X788" s="558"/>
      <c r="Y788" s="558"/>
      <c r="Z788" s="561"/>
      <c r="AA788" s="28"/>
      <c r="AB788" s="360"/>
      <c r="AC788" s="360"/>
      <c r="AD788" s="31"/>
      <c r="AE788" s="31"/>
      <c r="AF788" s="31"/>
      <c r="AG788" s="31"/>
      <c r="AH788" s="28"/>
      <c r="AI788" s="360"/>
      <c r="AJ788" s="28"/>
      <c r="AK788" s="28"/>
      <c r="AL788" s="28"/>
      <c r="AM788" s="28"/>
      <c r="AN788" s="28"/>
      <c r="AO788" s="28"/>
      <c r="AP788" s="28"/>
      <c r="AQ788" s="28"/>
      <c r="AR788" s="28"/>
      <c r="AS788" s="28"/>
      <c r="AT788" s="28"/>
      <c r="AU788" s="28"/>
      <c r="AV788" s="28"/>
      <c r="AW788" s="28"/>
      <c r="AX788" s="28"/>
      <c r="AY788" s="28"/>
      <c r="AZ788" s="28"/>
      <c r="BA788" s="28"/>
      <c r="BB788" s="28"/>
      <c r="BC788" s="28"/>
    </row>
    <row r="789" ht="11.25" customHeight="1">
      <c r="A789" s="557"/>
      <c r="B789" s="558"/>
      <c r="C789" s="558"/>
      <c r="D789" s="360"/>
      <c r="E789" s="31"/>
      <c r="F789" s="10"/>
      <c r="G789" s="360"/>
      <c r="H789" s="360"/>
      <c r="I789" s="360"/>
      <c r="J789" s="360"/>
      <c r="K789" s="360"/>
      <c r="L789" s="558"/>
      <c r="M789" s="558"/>
      <c r="N789" s="558"/>
      <c r="O789" s="784"/>
      <c r="P789" s="785"/>
      <c r="Q789" s="785"/>
      <c r="R789" s="560"/>
      <c r="S789" s="560"/>
      <c r="T789" s="28"/>
      <c r="U789" s="28"/>
      <c r="V789" s="28"/>
      <c r="W789" s="558"/>
      <c r="X789" s="558"/>
      <c r="Y789" s="558"/>
      <c r="Z789" s="561"/>
      <c r="AA789" s="28"/>
      <c r="AB789" s="360"/>
      <c r="AC789" s="360"/>
      <c r="AD789" s="31"/>
      <c r="AE789" s="31"/>
      <c r="AF789" s="31"/>
      <c r="AG789" s="31"/>
      <c r="AH789" s="28"/>
      <c r="AI789" s="360"/>
      <c r="AJ789" s="28"/>
      <c r="AK789" s="28"/>
      <c r="AL789" s="28"/>
      <c r="AM789" s="28"/>
      <c r="AN789" s="28"/>
      <c r="AO789" s="28"/>
      <c r="AP789" s="28"/>
      <c r="AQ789" s="28"/>
      <c r="AR789" s="28"/>
      <c r="AS789" s="28"/>
      <c r="AT789" s="28"/>
      <c r="AU789" s="28"/>
      <c r="AV789" s="28"/>
      <c r="AW789" s="28"/>
      <c r="AX789" s="28"/>
      <c r="AY789" s="28"/>
      <c r="AZ789" s="28"/>
      <c r="BA789" s="28"/>
      <c r="BB789" s="28"/>
      <c r="BC789" s="28"/>
    </row>
    <row r="790" ht="11.25" customHeight="1">
      <c r="A790" s="557"/>
      <c r="B790" s="558"/>
      <c r="C790" s="558"/>
      <c r="D790" s="360"/>
      <c r="E790" s="31"/>
      <c r="F790" s="10"/>
      <c r="G790" s="360"/>
      <c r="H790" s="360"/>
      <c r="I790" s="360"/>
      <c r="J790" s="360"/>
      <c r="K790" s="360"/>
      <c r="L790" s="558"/>
      <c r="M790" s="558"/>
      <c r="N790" s="558"/>
      <c r="O790" s="784"/>
      <c r="P790" s="785"/>
      <c r="Q790" s="785"/>
      <c r="R790" s="560"/>
      <c r="S790" s="560"/>
      <c r="T790" s="28"/>
      <c r="U790" s="28"/>
      <c r="V790" s="28"/>
      <c r="W790" s="558"/>
      <c r="X790" s="558"/>
      <c r="Y790" s="558"/>
      <c r="Z790" s="561"/>
      <c r="AA790" s="28"/>
      <c r="AB790" s="360"/>
      <c r="AC790" s="360"/>
      <c r="AD790" s="31"/>
      <c r="AE790" s="31"/>
      <c r="AF790" s="31"/>
      <c r="AG790" s="31"/>
      <c r="AH790" s="28"/>
      <c r="AI790" s="360"/>
      <c r="AJ790" s="28"/>
      <c r="AK790" s="28"/>
      <c r="AL790" s="28"/>
      <c r="AM790" s="28"/>
      <c r="AN790" s="28"/>
      <c r="AO790" s="28"/>
      <c r="AP790" s="28"/>
      <c r="AQ790" s="28"/>
      <c r="AR790" s="28"/>
      <c r="AS790" s="28"/>
      <c r="AT790" s="28"/>
      <c r="AU790" s="28"/>
      <c r="AV790" s="28"/>
      <c r="AW790" s="28"/>
      <c r="AX790" s="28"/>
      <c r="AY790" s="28"/>
      <c r="AZ790" s="28"/>
      <c r="BA790" s="28"/>
      <c r="BB790" s="28"/>
      <c r="BC790" s="28"/>
    </row>
    <row r="791" ht="11.25" customHeight="1">
      <c r="A791" s="557"/>
      <c r="B791" s="558"/>
      <c r="C791" s="558"/>
      <c r="D791" s="360"/>
      <c r="E791" s="31"/>
      <c r="F791" s="10"/>
      <c r="G791" s="360"/>
      <c r="H791" s="360"/>
      <c r="I791" s="360"/>
      <c r="J791" s="360"/>
      <c r="K791" s="360"/>
      <c r="L791" s="558"/>
      <c r="M791" s="558"/>
      <c r="N791" s="558"/>
      <c r="O791" s="784"/>
      <c r="P791" s="785"/>
      <c r="Q791" s="785"/>
      <c r="R791" s="560"/>
      <c r="S791" s="560"/>
      <c r="T791" s="28"/>
      <c r="U791" s="28"/>
      <c r="V791" s="28"/>
      <c r="W791" s="558"/>
      <c r="X791" s="558"/>
      <c r="Y791" s="558"/>
      <c r="Z791" s="561"/>
      <c r="AA791" s="28"/>
      <c r="AB791" s="360"/>
      <c r="AC791" s="360"/>
      <c r="AD791" s="31"/>
      <c r="AE791" s="31"/>
      <c r="AF791" s="31"/>
      <c r="AG791" s="31"/>
      <c r="AH791" s="28"/>
      <c r="AI791" s="360"/>
      <c r="AJ791" s="28"/>
      <c r="AK791" s="28"/>
      <c r="AL791" s="28"/>
      <c r="AM791" s="28"/>
      <c r="AN791" s="28"/>
      <c r="AO791" s="28"/>
      <c r="AP791" s="28"/>
      <c r="AQ791" s="28"/>
      <c r="AR791" s="28"/>
      <c r="AS791" s="28"/>
      <c r="AT791" s="28"/>
      <c r="AU791" s="28"/>
      <c r="AV791" s="28"/>
      <c r="AW791" s="28"/>
      <c r="AX791" s="28"/>
      <c r="AY791" s="28"/>
      <c r="AZ791" s="28"/>
      <c r="BA791" s="28"/>
      <c r="BB791" s="28"/>
      <c r="BC791" s="28"/>
    </row>
    <row r="792" ht="11.25" customHeight="1">
      <c r="A792" s="557"/>
      <c r="B792" s="558"/>
      <c r="C792" s="558"/>
      <c r="D792" s="360"/>
      <c r="E792" s="31"/>
      <c r="F792" s="10"/>
      <c r="G792" s="360"/>
      <c r="H792" s="360"/>
      <c r="I792" s="360"/>
      <c r="J792" s="360"/>
      <c r="K792" s="360"/>
      <c r="L792" s="558"/>
      <c r="M792" s="558"/>
      <c r="N792" s="558"/>
      <c r="O792" s="784"/>
      <c r="P792" s="785"/>
      <c r="Q792" s="785"/>
      <c r="R792" s="560"/>
      <c r="S792" s="560"/>
      <c r="T792" s="28"/>
      <c r="U792" s="28"/>
      <c r="V792" s="28"/>
      <c r="W792" s="558"/>
      <c r="X792" s="558"/>
      <c r="Y792" s="558"/>
      <c r="Z792" s="561"/>
      <c r="AA792" s="28"/>
      <c r="AB792" s="360"/>
      <c r="AC792" s="360"/>
      <c r="AD792" s="31"/>
      <c r="AE792" s="31"/>
      <c r="AF792" s="31"/>
      <c r="AG792" s="31"/>
      <c r="AH792" s="28"/>
      <c r="AI792" s="360"/>
      <c r="AJ792" s="28"/>
      <c r="AK792" s="28"/>
      <c r="AL792" s="28"/>
      <c r="AM792" s="28"/>
      <c r="AN792" s="28"/>
      <c r="AO792" s="28"/>
      <c r="AP792" s="28"/>
      <c r="AQ792" s="28"/>
      <c r="AR792" s="28"/>
      <c r="AS792" s="28"/>
      <c r="AT792" s="28"/>
      <c r="AU792" s="28"/>
      <c r="AV792" s="28"/>
      <c r="AW792" s="28"/>
      <c r="AX792" s="28"/>
      <c r="AY792" s="28"/>
      <c r="AZ792" s="28"/>
      <c r="BA792" s="28"/>
      <c r="BB792" s="28"/>
      <c r="BC792" s="28"/>
    </row>
    <row r="793" ht="11.25" customHeight="1">
      <c r="A793" s="557"/>
      <c r="B793" s="558"/>
      <c r="C793" s="558"/>
      <c r="D793" s="360"/>
      <c r="E793" s="31"/>
      <c r="F793" s="10"/>
      <c r="G793" s="360"/>
      <c r="H793" s="360"/>
      <c r="I793" s="360"/>
      <c r="J793" s="360"/>
      <c r="K793" s="360"/>
      <c r="L793" s="558"/>
      <c r="M793" s="558"/>
      <c r="N793" s="558"/>
      <c r="O793" s="784"/>
      <c r="P793" s="785"/>
      <c r="Q793" s="785"/>
      <c r="R793" s="560"/>
      <c r="S793" s="560"/>
      <c r="T793" s="28"/>
      <c r="U793" s="28"/>
      <c r="V793" s="28"/>
      <c r="W793" s="558"/>
      <c r="X793" s="558"/>
      <c r="Y793" s="558"/>
      <c r="Z793" s="561"/>
      <c r="AA793" s="28"/>
      <c r="AB793" s="360"/>
      <c r="AC793" s="360"/>
      <c r="AD793" s="31"/>
      <c r="AE793" s="31"/>
      <c r="AF793" s="31"/>
      <c r="AG793" s="31"/>
      <c r="AH793" s="28"/>
      <c r="AI793" s="360"/>
      <c r="AJ793" s="28"/>
      <c r="AK793" s="28"/>
      <c r="AL793" s="28"/>
      <c r="AM793" s="28"/>
      <c r="AN793" s="28"/>
      <c r="AO793" s="28"/>
      <c r="AP793" s="28"/>
      <c r="AQ793" s="28"/>
      <c r="AR793" s="28"/>
      <c r="AS793" s="28"/>
      <c r="AT793" s="28"/>
      <c r="AU793" s="28"/>
      <c r="AV793" s="28"/>
      <c r="AW793" s="28"/>
      <c r="AX793" s="28"/>
      <c r="AY793" s="28"/>
      <c r="AZ793" s="28"/>
      <c r="BA793" s="28"/>
      <c r="BB793" s="28"/>
      <c r="BC793" s="28"/>
    </row>
    <row r="794" ht="11.25" customHeight="1">
      <c r="A794" s="557"/>
      <c r="B794" s="558"/>
      <c r="C794" s="558"/>
      <c r="D794" s="360"/>
      <c r="E794" s="31"/>
      <c r="F794" s="10"/>
      <c r="G794" s="360"/>
      <c r="H794" s="360"/>
      <c r="I794" s="360"/>
      <c r="J794" s="360"/>
      <c r="K794" s="360"/>
      <c r="L794" s="558"/>
      <c r="M794" s="558"/>
      <c r="N794" s="558"/>
      <c r="O794" s="784"/>
      <c r="P794" s="785"/>
      <c r="Q794" s="785"/>
      <c r="R794" s="560"/>
      <c r="S794" s="560"/>
      <c r="T794" s="28"/>
      <c r="U794" s="28"/>
      <c r="V794" s="28"/>
      <c r="W794" s="558"/>
      <c r="X794" s="558"/>
      <c r="Y794" s="558"/>
      <c r="Z794" s="561"/>
      <c r="AA794" s="28"/>
      <c r="AB794" s="360"/>
      <c r="AC794" s="360"/>
      <c r="AD794" s="31"/>
      <c r="AE794" s="31"/>
      <c r="AF794" s="31"/>
      <c r="AG794" s="31"/>
      <c r="AH794" s="28"/>
      <c r="AI794" s="360"/>
      <c r="AJ794" s="28"/>
      <c r="AK794" s="28"/>
      <c r="AL794" s="28"/>
      <c r="AM794" s="28"/>
      <c r="AN794" s="28"/>
      <c r="AO794" s="28"/>
      <c r="AP794" s="28"/>
      <c r="AQ794" s="28"/>
      <c r="AR794" s="28"/>
      <c r="AS794" s="28"/>
      <c r="AT794" s="28"/>
      <c r="AU794" s="28"/>
      <c r="AV794" s="28"/>
      <c r="AW794" s="28"/>
      <c r="AX794" s="28"/>
      <c r="AY794" s="28"/>
      <c r="AZ794" s="28"/>
      <c r="BA794" s="28"/>
      <c r="BB794" s="28"/>
      <c r="BC794" s="28"/>
    </row>
    <row r="795" ht="11.25" customHeight="1">
      <c r="A795" s="557"/>
      <c r="B795" s="558"/>
      <c r="C795" s="558"/>
      <c r="D795" s="360"/>
      <c r="E795" s="31"/>
      <c r="F795" s="10"/>
      <c r="G795" s="360"/>
      <c r="H795" s="360"/>
      <c r="I795" s="360"/>
      <c r="J795" s="360"/>
      <c r="K795" s="360"/>
      <c r="L795" s="558"/>
      <c r="M795" s="558"/>
      <c r="N795" s="558"/>
      <c r="O795" s="784"/>
      <c r="P795" s="785"/>
      <c r="Q795" s="785"/>
      <c r="R795" s="560"/>
      <c r="S795" s="560"/>
      <c r="T795" s="28"/>
      <c r="U795" s="28"/>
      <c r="V795" s="28"/>
      <c r="W795" s="558"/>
      <c r="X795" s="558"/>
      <c r="Y795" s="558"/>
      <c r="Z795" s="561"/>
      <c r="AA795" s="28"/>
      <c r="AB795" s="360"/>
      <c r="AC795" s="360"/>
      <c r="AD795" s="31"/>
      <c r="AE795" s="31"/>
      <c r="AF795" s="31"/>
      <c r="AG795" s="31"/>
      <c r="AH795" s="28"/>
      <c r="AI795" s="360"/>
      <c r="AJ795" s="28"/>
      <c r="AK795" s="28"/>
      <c r="AL795" s="28"/>
      <c r="AM795" s="28"/>
      <c r="AN795" s="28"/>
      <c r="AO795" s="28"/>
      <c r="AP795" s="28"/>
      <c r="AQ795" s="28"/>
      <c r="AR795" s="28"/>
      <c r="AS795" s="28"/>
      <c r="AT795" s="28"/>
      <c r="AU795" s="28"/>
      <c r="AV795" s="28"/>
      <c r="AW795" s="28"/>
      <c r="AX795" s="28"/>
      <c r="AY795" s="28"/>
      <c r="AZ795" s="28"/>
      <c r="BA795" s="28"/>
      <c r="BB795" s="28"/>
      <c r="BC795" s="28"/>
    </row>
    <row r="796" ht="11.25" customHeight="1">
      <c r="A796" s="557"/>
      <c r="B796" s="558"/>
      <c r="C796" s="558"/>
      <c r="D796" s="360"/>
      <c r="E796" s="31"/>
      <c r="F796" s="10"/>
      <c r="G796" s="360"/>
      <c r="H796" s="360"/>
      <c r="I796" s="360"/>
      <c r="J796" s="360"/>
      <c r="K796" s="360"/>
      <c r="L796" s="558"/>
      <c r="M796" s="558"/>
      <c r="N796" s="558"/>
      <c r="O796" s="784"/>
      <c r="P796" s="785"/>
      <c r="Q796" s="785"/>
      <c r="R796" s="560"/>
      <c r="S796" s="560"/>
      <c r="T796" s="28"/>
      <c r="U796" s="28"/>
      <c r="V796" s="28"/>
      <c r="W796" s="558"/>
      <c r="X796" s="558"/>
      <c r="Y796" s="558"/>
      <c r="Z796" s="561"/>
      <c r="AA796" s="28"/>
      <c r="AB796" s="360"/>
      <c r="AC796" s="360"/>
      <c r="AD796" s="31"/>
      <c r="AE796" s="31"/>
      <c r="AF796" s="31"/>
      <c r="AG796" s="31"/>
      <c r="AH796" s="28"/>
      <c r="AI796" s="360"/>
      <c r="AJ796" s="28"/>
      <c r="AK796" s="28"/>
      <c r="AL796" s="28"/>
      <c r="AM796" s="28"/>
      <c r="AN796" s="28"/>
      <c r="AO796" s="28"/>
      <c r="AP796" s="28"/>
      <c r="AQ796" s="28"/>
      <c r="AR796" s="28"/>
      <c r="AS796" s="28"/>
      <c r="AT796" s="28"/>
      <c r="AU796" s="28"/>
      <c r="AV796" s="28"/>
      <c r="AW796" s="28"/>
      <c r="AX796" s="28"/>
      <c r="AY796" s="28"/>
      <c r="AZ796" s="28"/>
      <c r="BA796" s="28"/>
      <c r="BB796" s="28"/>
      <c r="BC796" s="28"/>
    </row>
    <row r="797" ht="11.25" customHeight="1">
      <c r="A797" s="557"/>
      <c r="B797" s="558"/>
      <c r="C797" s="558"/>
      <c r="D797" s="360"/>
      <c r="E797" s="31"/>
      <c r="F797" s="10"/>
      <c r="G797" s="360"/>
      <c r="H797" s="360"/>
      <c r="I797" s="360"/>
      <c r="J797" s="360"/>
      <c r="K797" s="360"/>
      <c r="L797" s="558"/>
      <c r="M797" s="558"/>
      <c r="N797" s="558"/>
      <c r="O797" s="784"/>
      <c r="P797" s="785"/>
      <c r="Q797" s="785"/>
      <c r="R797" s="560"/>
      <c r="S797" s="560"/>
      <c r="T797" s="28"/>
      <c r="U797" s="28"/>
      <c r="V797" s="28"/>
      <c r="W797" s="558"/>
      <c r="X797" s="558"/>
      <c r="Y797" s="558"/>
      <c r="Z797" s="561"/>
      <c r="AA797" s="28"/>
      <c r="AB797" s="360"/>
      <c r="AC797" s="360"/>
      <c r="AD797" s="31"/>
      <c r="AE797" s="31"/>
      <c r="AF797" s="31"/>
      <c r="AG797" s="31"/>
      <c r="AH797" s="28"/>
      <c r="AI797" s="360"/>
      <c r="AJ797" s="28"/>
      <c r="AK797" s="28"/>
      <c r="AL797" s="28"/>
      <c r="AM797" s="28"/>
      <c r="AN797" s="28"/>
      <c r="AO797" s="28"/>
      <c r="AP797" s="28"/>
      <c r="AQ797" s="28"/>
      <c r="AR797" s="28"/>
      <c r="AS797" s="28"/>
      <c r="AT797" s="28"/>
      <c r="AU797" s="28"/>
      <c r="AV797" s="28"/>
      <c r="AW797" s="28"/>
      <c r="AX797" s="28"/>
      <c r="AY797" s="28"/>
      <c r="AZ797" s="28"/>
      <c r="BA797" s="28"/>
      <c r="BB797" s="28"/>
      <c r="BC797" s="28"/>
    </row>
    <row r="798" ht="11.25" customHeight="1">
      <c r="A798" s="557"/>
      <c r="B798" s="558"/>
      <c r="C798" s="558"/>
      <c r="D798" s="360"/>
      <c r="E798" s="31"/>
      <c r="F798" s="10"/>
      <c r="G798" s="360"/>
      <c r="H798" s="360"/>
      <c r="I798" s="360"/>
      <c r="J798" s="360"/>
      <c r="K798" s="360"/>
      <c r="L798" s="558"/>
      <c r="M798" s="558"/>
      <c r="N798" s="558"/>
      <c r="O798" s="784"/>
      <c r="P798" s="785"/>
      <c r="Q798" s="785"/>
      <c r="R798" s="560"/>
      <c r="S798" s="560"/>
      <c r="T798" s="28"/>
      <c r="U798" s="28"/>
      <c r="V798" s="28"/>
      <c r="W798" s="558"/>
      <c r="X798" s="558"/>
      <c r="Y798" s="558"/>
      <c r="Z798" s="561"/>
      <c r="AA798" s="28"/>
      <c r="AB798" s="360"/>
      <c r="AC798" s="360"/>
      <c r="AD798" s="31"/>
      <c r="AE798" s="31"/>
      <c r="AF798" s="31"/>
      <c r="AG798" s="31"/>
      <c r="AH798" s="28"/>
      <c r="AI798" s="360"/>
      <c r="AJ798" s="28"/>
      <c r="AK798" s="28"/>
      <c r="AL798" s="28"/>
      <c r="AM798" s="28"/>
      <c r="AN798" s="28"/>
      <c r="AO798" s="28"/>
      <c r="AP798" s="28"/>
      <c r="AQ798" s="28"/>
      <c r="AR798" s="28"/>
      <c r="AS798" s="28"/>
      <c r="AT798" s="28"/>
      <c r="AU798" s="28"/>
      <c r="AV798" s="28"/>
      <c r="AW798" s="28"/>
      <c r="AX798" s="28"/>
      <c r="AY798" s="28"/>
      <c r="AZ798" s="28"/>
      <c r="BA798" s="28"/>
      <c r="BB798" s="28"/>
      <c r="BC798" s="28"/>
    </row>
    <row r="799" ht="11.25" customHeight="1">
      <c r="A799" s="557"/>
      <c r="B799" s="558"/>
      <c r="C799" s="558"/>
      <c r="D799" s="360"/>
      <c r="E799" s="31"/>
      <c r="F799" s="10"/>
      <c r="G799" s="360"/>
      <c r="H799" s="360"/>
      <c r="I799" s="360"/>
      <c r="J799" s="360"/>
      <c r="K799" s="360"/>
      <c r="L799" s="558"/>
      <c r="M799" s="558"/>
      <c r="N799" s="558"/>
      <c r="O799" s="784"/>
      <c r="P799" s="785"/>
      <c r="Q799" s="785"/>
      <c r="R799" s="560"/>
      <c r="S799" s="560"/>
      <c r="T799" s="28"/>
      <c r="U799" s="28"/>
      <c r="V799" s="28"/>
      <c r="W799" s="558"/>
      <c r="X799" s="558"/>
      <c r="Y799" s="558"/>
      <c r="Z799" s="561"/>
      <c r="AA799" s="28"/>
      <c r="AB799" s="360"/>
      <c r="AC799" s="360"/>
      <c r="AD799" s="31"/>
      <c r="AE799" s="31"/>
      <c r="AF799" s="31"/>
      <c r="AG799" s="31"/>
      <c r="AH799" s="28"/>
      <c r="AI799" s="360"/>
      <c r="AJ799" s="28"/>
      <c r="AK799" s="28"/>
      <c r="AL799" s="28"/>
      <c r="AM799" s="28"/>
      <c r="AN799" s="28"/>
      <c r="AO799" s="28"/>
      <c r="AP799" s="28"/>
      <c r="AQ799" s="28"/>
      <c r="AR799" s="28"/>
      <c r="AS799" s="28"/>
      <c r="AT799" s="28"/>
      <c r="AU799" s="28"/>
      <c r="AV799" s="28"/>
      <c r="AW799" s="28"/>
      <c r="AX799" s="28"/>
      <c r="AY799" s="28"/>
      <c r="AZ799" s="28"/>
      <c r="BA799" s="28"/>
      <c r="BB799" s="28"/>
      <c r="BC799" s="28"/>
    </row>
    <row r="800" ht="11.25" customHeight="1">
      <c r="A800" s="557"/>
      <c r="B800" s="558"/>
      <c r="C800" s="558"/>
      <c r="D800" s="360"/>
      <c r="E800" s="31"/>
      <c r="F800" s="10"/>
      <c r="G800" s="360"/>
      <c r="H800" s="360"/>
      <c r="I800" s="360"/>
      <c r="J800" s="360"/>
      <c r="K800" s="360"/>
      <c r="L800" s="558"/>
      <c r="M800" s="558"/>
      <c r="N800" s="558"/>
      <c r="O800" s="784"/>
      <c r="P800" s="785"/>
      <c r="Q800" s="785"/>
      <c r="R800" s="560"/>
      <c r="S800" s="560"/>
      <c r="T800" s="28"/>
      <c r="U800" s="28"/>
      <c r="V800" s="28"/>
      <c r="W800" s="558"/>
      <c r="X800" s="558"/>
      <c r="Y800" s="558"/>
      <c r="Z800" s="561"/>
      <c r="AA800" s="28"/>
      <c r="AB800" s="360"/>
      <c r="AC800" s="360"/>
      <c r="AD800" s="31"/>
      <c r="AE800" s="31"/>
      <c r="AF800" s="31"/>
      <c r="AG800" s="31"/>
      <c r="AH800" s="28"/>
      <c r="AI800" s="360"/>
      <c r="AJ800" s="28"/>
      <c r="AK800" s="28"/>
      <c r="AL800" s="28"/>
      <c r="AM800" s="28"/>
      <c r="AN800" s="28"/>
      <c r="AO800" s="28"/>
      <c r="AP800" s="28"/>
      <c r="AQ800" s="28"/>
      <c r="AR800" s="28"/>
      <c r="AS800" s="28"/>
      <c r="AT800" s="28"/>
      <c r="AU800" s="28"/>
      <c r="AV800" s="28"/>
      <c r="AW800" s="28"/>
      <c r="AX800" s="28"/>
      <c r="AY800" s="28"/>
      <c r="AZ800" s="28"/>
      <c r="BA800" s="28"/>
      <c r="BB800" s="28"/>
      <c r="BC800" s="28"/>
    </row>
    <row r="801" ht="11.25" customHeight="1">
      <c r="A801" s="557"/>
      <c r="B801" s="558"/>
      <c r="C801" s="558"/>
      <c r="D801" s="360"/>
      <c r="E801" s="31"/>
      <c r="F801" s="10"/>
      <c r="G801" s="360"/>
      <c r="H801" s="360"/>
      <c r="I801" s="360"/>
      <c r="J801" s="360"/>
      <c r="K801" s="360"/>
      <c r="L801" s="558"/>
      <c r="M801" s="558"/>
      <c r="N801" s="558"/>
      <c r="O801" s="784"/>
      <c r="P801" s="785"/>
      <c r="Q801" s="785"/>
      <c r="R801" s="560"/>
      <c r="S801" s="560"/>
      <c r="T801" s="28"/>
      <c r="U801" s="28"/>
      <c r="V801" s="28"/>
      <c r="W801" s="558"/>
      <c r="X801" s="558"/>
      <c r="Y801" s="558"/>
      <c r="Z801" s="561"/>
      <c r="AA801" s="28"/>
      <c r="AB801" s="360"/>
      <c r="AC801" s="360"/>
      <c r="AD801" s="31"/>
      <c r="AE801" s="31"/>
      <c r="AF801" s="31"/>
      <c r="AG801" s="31"/>
      <c r="AH801" s="28"/>
      <c r="AI801" s="360"/>
      <c r="AJ801" s="28"/>
      <c r="AK801" s="28"/>
      <c r="AL801" s="28"/>
      <c r="AM801" s="28"/>
      <c r="AN801" s="28"/>
      <c r="AO801" s="28"/>
      <c r="AP801" s="28"/>
      <c r="AQ801" s="28"/>
      <c r="AR801" s="28"/>
      <c r="AS801" s="28"/>
      <c r="AT801" s="28"/>
      <c r="AU801" s="28"/>
      <c r="AV801" s="28"/>
      <c r="AW801" s="28"/>
      <c r="AX801" s="28"/>
      <c r="AY801" s="28"/>
      <c r="AZ801" s="28"/>
      <c r="BA801" s="28"/>
      <c r="BB801" s="28"/>
      <c r="BC801" s="28"/>
    </row>
    <row r="802" ht="11.25" customHeight="1">
      <c r="A802" s="557"/>
      <c r="B802" s="558"/>
      <c r="C802" s="558"/>
      <c r="D802" s="360"/>
      <c r="E802" s="31"/>
      <c r="F802" s="10"/>
      <c r="G802" s="360"/>
      <c r="H802" s="360"/>
      <c r="I802" s="360"/>
      <c r="J802" s="360"/>
      <c r="K802" s="360"/>
      <c r="L802" s="558"/>
      <c r="M802" s="558"/>
      <c r="N802" s="558"/>
      <c r="O802" s="784"/>
      <c r="P802" s="785"/>
      <c r="Q802" s="785"/>
      <c r="R802" s="560"/>
      <c r="S802" s="560"/>
      <c r="T802" s="28"/>
      <c r="U802" s="28"/>
      <c r="V802" s="28"/>
      <c r="W802" s="558"/>
      <c r="X802" s="558"/>
      <c r="Y802" s="558"/>
      <c r="Z802" s="561"/>
      <c r="AA802" s="28"/>
      <c r="AB802" s="360"/>
      <c r="AC802" s="360"/>
      <c r="AD802" s="31"/>
      <c r="AE802" s="31"/>
      <c r="AF802" s="31"/>
      <c r="AG802" s="31"/>
      <c r="AH802" s="28"/>
      <c r="AI802" s="360"/>
      <c r="AJ802" s="28"/>
      <c r="AK802" s="28"/>
      <c r="AL802" s="28"/>
      <c r="AM802" s="28"/>
      <c r="AN802" s="28"/>
      <c r="AO802" s="28"/>
      <c r="AP802" s="28"/>
      <c r="AQ802" s="28"/>
      <c r="AR802" s="28"/>
      <c r="AS802" s="28"/>
      <c r="AT802" s="28"/>
      <c r="AU802" s="28"/>
      <c r="AV802" s="28"/>
      <c r="AW802" s="28"/>
      <c r="AX802" s="28"/>
      <c r="AY802" s="28"/>
      <c r="AZ802" s="28"/>
      <c r="BA802" s="28"/>
      <c r="BB802" s="28"/>
      <c r="BC802" s="28"/>
    </row>
    <row r="803" ht="11.25" customHeight="1">
      <c r="A803" s="557"/>
      <c r="B803" s="558"/>
      <c r="C803" s="558"/>
      <c r="D803" s="360"/>
      <c r="E803" s="31"/>
      <c r="F803" s="10"/>
      <c r="G803" s="360"/>
      <c r="H803" s="360"/>
      <c r="I803" s="360"/>
      <c r="J803" s="360"/>
      <c r="K803" s="360"/>
      <c r="L803" s="558"/>
      <c r="M803" s="558"/>
      <c r="N803" s="558"/>
      <c r="O803" s="784"/>
      <c r="P803" s="785"/>
      <c r="Q803" s="785"/>
      <c r="R803" s="560"/>
      <c r="S803" s="560"/>
      <c r="T803" s="28"/>
      <c r="U803" s="28"/>
      <c r="V803" s="28"/>
      <c r="W803" s="558"/>
      <c r="X803" s="558"/>
      <c r="Y803" s="558"/>
      <c r="Z803" s="561"/>
      <c r="AA803" s="28"/>
      <c r="AB803" s="360"/>
      <c r="AC803" s="360"/>
      <c r="AD803" s="31"/>
      <c r="AE803" s="31"/>
      <c r="AF803" s="31"/>
      <c r="AG803" s="31"/>
      <c r="AH803" s="28"/>
      <c r="AI803" s="360"/>
      <c r="AJ803" s="28"/>
      <c r="AK803" s="28"/>
      <c r="AL803" s="28"/>
      <c r="AM803" s="28"/>
      <c r="AN803" s="28"/>
      <c r="AO803" s="28"/>
      <c r="AP803" s="28"/>
      <c r="AQ803" s="28"/>
      <c r="AR803" s="28"/>
      <c r="AS803" s="28"/>
      <c r="AT803" s="28"/>
      <c r="AU803" s="28"/>
      <c r="AV803" s="28"/>
      <c r="AW803" s="28"/>
      <c r="AX803" s="28"/>
      <c r="AY803" s="28"/>
      <c r="AZ803" s="28"/>
      <c r="BA803" s="28"/>
      <c r="BB803" s="28"/>
      <c r="BC803" s="28"/>
    </row>
    <row r="804" ht="11.25" customHeight="1">
      <c r="A804" s="557"/>
      <c r="B804" s="558"/>
      <c r="C804" s="558"/>
      <c r="D804" s="360"/>
      <c r="E804" s="31"/>
      <c r="F804" s="10"/>
      <c r="G804" s="360"/>
      <c r="H804" s="360"/>
      <c r="I804" s="360"/>
      <c r="J804" s="360"/>
      <c r="K804" s="360"/>
      <c r="L804" s="558"/>
      <c r="M804" s="558"/>
      <c r="N804" s="558"/>
      <c r="O804" s="784"/>
      <c r="P804" s="785"/>
      <c r="Q804" s="785"/>
      <c r="R804" s="560"/>
      <c r="S804" s="560"/>
      <c r="T804" s="28"/>
      <c r="U804" s="28"/>
      <c r="V804" s="28"/>
      <c r="W804" s="558"/>
      <c r="X804" s="558"/>
      <c r="Y804" s="558"/>
      <c r="Z804" s="561"/>
      <c r="AA804" s="28"/>
      <c r="AB804" s="360"/>
      <c r="AC804" s="360"/>
      <c r="AD804" s="31"/>
      <c r="AE804" s="31"/>
      <c r="AF804" s="31"/>
      <c r="AG804" s="31"/>
      <c r="AH804" s="28"/>
      <c r="AI804" s="360"/>
      <c r="AJ804" s="28"/>
      <c r="AK804" s="28"/>
      <c r="AL804" s="28"/>
      <c r="AM804" s="28"/>
      <c r="AN804" s="28"/>
      <c r="AO804" s="28"/>
      <c r="AP804" s="28"/>
      <c r="AQ804" s="28"/>
      <c r="AR804" s="28"/>
      <c r="AS804" s="28"/>
      <c r="AT804" s="28"/>
      <c r="AU804" s="28"/>
      <c r="AV804" s="28"/>
      <c r="AW804" s="28"/>
      <c r="AX804" s="28"/>
      <c r="AY804" s="28"/>
      <c r="AZ804" s="28"/>
      <c r="BA804" s="28"/>
      <c r="BB804" s="28"/>
      <c r="BC804" s="28"/>
    </row>
    <row r="805" ht="11.25" customHeight="1">
      <c r="A805" s="557"/>
      <c r="B805" s="558"/>
      <c r="C805" s="558"/>
      <c r="D805" s="360"/>
      <c r="E805" s="31"/>
      <c r="F805" s="10"/>
      <c r="G805" s="360"/>
      <c r="H805" s="360"/>
      <c r="I805" s="360"/>
      <c r="J805" s="360"/>
      <c r="K805" s="360"/>
      <c r="L805" s="558"/>
      <c r="M805" s="558"/>
      <c r="N805" s="558"/>
      <c r="O805" s="784"/>
      <c r="P805" s="785"/>
      <c r="Q805" s="785"/>
      <c r="R805" s="560"/>
      <c r="S805" s="560"/>
      <c r="T805" s="28"/>
      <c r="U805" s="28"/>
      <c r="V805" s="28"/>
      <c r="W805" s="558"/>
      <c r="X805" s="558"/>
      <c r="Y805" s="558"/>
      <c r="Z805" s="561"/>
      <c r="AA805" s="28"/>
      <c r="AB805" s="360"/>
      <c r="AC805" s="360"/>
      <c r="AD805" s="31"/>
      <c r="AE805" s="31"/>
      <c r="AF805" s="31"/>
      <c r="AG805" s="31"/>
      <c r="AH805" s="28"/>
      <c r="AI805" s="360"/>
      <c r="AJ805" s="28"/>
      <c r="AK805" s="28"/>
      <c r="AL805" s="28"/>
      <c r="AM805" s="28"/>
      <c r="AN805" s="28"/>
      <c r="AO805" s="28"/>
      <c r="AP805" s="28"/>
      <c r="AQ805" s="28"/>
      <c r="AR805" s="28"/>
      <c r="AS805" s="28"/>
      <c r="AT805" s="28"/>
      <c r="AU805" s="28"/>
      <c r="AV805" s="28"/>
      <c r="AW805" s="28"/>
      <c r="AX805" s="28"/>
      <c r="AY805" s="28"/>
      <c r="AZ805" s="28"/>
      <c r="BA805" s="28"/>
      <c r="BB805" s="28"/>
      <c r="BC805" s="28"/>
    </row>
    <row r="806" ht="11.25" customHeight="1">
      <c r="A806" s="557"/>
      <c r="B806" s="558"/>
      <c r="C806" s="558"/>
      <c r="D806" s="360"/>
      <c r="E806" s="31"/>
      <c r="F806" s="10"/>
      <c r="G806" s="360"/>
      <c r="H806" s="360"/>
      <c r="I806" s="360"/>
      <c r="J806" s="360"/>
      <c r="K806" s="360"/>
      <c r="L806" s="558"/>
      <c r="M806" s="558"/>
      <c r="N806" s="558"/>
      <c r="O806" s="784"/>
      <c r="P806" s="785"/>
      <c r="Q806" s="785"/>
      <c r="R806" s="560"/>
      <c r="S806" s="560"/>
      <c r="T806" s="28"/>
      <c r="U806" s="28"/>
      <c r="V806" s="28"/>
      <c r="W806" s="558"/>
      <c r="X806" s="558"/>
      <c r="Y806" s="558"/>
      <c r="Z806" s="561"/>
      <c r="AA806" s="28"/>
      <c r="AB806" s="360"/>
      <c r="AC806" s="360"/>
      <c r="AD806" s="31"/>
      <c r="AE806" s="31"/>
      <c r="AF806" s="31"/>
      <c r="AG806" s="31"/>
      <c r="AH806" s="28"/>
      <c r="AI806" s="360"/>
      <c r="AJ806" s="28"/>
      <c r="AK806" s="28"/>
      <c r="AL806" s="28"/>
      <c r="AM806" s="28"/>
      <c r="AN806" s="28"/>
      <c r="AO806" s="28"/>
      <c r="AP806" s="28"/>
      <c r="AQ806" s="28"/>
      <c r="AR806" s="28"/>
      <c r="AS806" s="28"/>
      <c r="AT806" s="28"/>
      <c r="AU806" s="28"/>
      <c r="AV806" s="28"/>
      <c r="AW806" s="28"/>
      <c r="AX806" s="28"/>
      <c r="AY806" s="28"/>
      <c r="AZ806" s="28"/>
      <c r="BA806" s="28"/>
      <c r="BB806" s="28"/>
      <c r="BC806" s="28"/>
    </row>
    <row r="807" ht="11.25" customHeight="1">
      <c r="A807" s="557"/>
      <c r="B807" s="558"/>
      <c r="C807" s="558"/>
      <c r="D807" s="360"/>
      <c r="E807" s="31"/>
      <c r="F807" s="10"/>
      <c r="G807" s="360"/>
      <c r="H807" s="360"/>
      <c r="I807" s="360"/>
      <c r="J807" s="360"/>
      <c r="K807" s="360"/>
      <c r="L807" s="558"/>
      <c r="M807" s="558"/>
      <c r="N807" s="558"/>
      <c r="O807" s="784"/>
      <c r="P807" s="785"/>
      <c r="Q807" s="785"/>
      <c r="R807" s="560"/>
      <c r="S807" s="560"/>
      <c r="T807" s="28"/>
      <c r="U807" s="28"/>
      <c r="V807" s="28"/>
      <c r="W807" s="558"/>
      <c r="X807" s="558"/>
      <c r="Y807" s="558"/>
      <c r="Z807" s="561"/>
      <c r="AA807" s="28"/>
      <c r="AB807" s="360"/>
      <c r="AC807" s="360"/>
      <c r="AD807" s="31"/>
      <c r="AE807" s="31"/>
      <c r="AF807" s="31"/>
      <c r="AG807" s="31"/>
      <c r="AH807" s="28"/>
      <c r="AI807" s="360"/>
      <c r="AJ807" s="28"/>
      <c r="AK807" s="28"/>
      <c r="AL807" s="28"/>
      <c r="AM807" s="28"/>
      <c r="AN807" s="28"/>
      <c r="AO807" s="28"/>
      <c r="AP807" s="28"/>
      <c r="AQ807" s="28"/>
      <c r="AR807" s="28"/>
      <c r="AS807" s="28"/>
      <c r="AT807" s="28"/>
      <c r="AU807" s="28"/>
      <c r="AV807" s="28"/>
      <c r="AW807" s="28"/>
      <c r="AX807" s="28"/>
      <c r="AY807" s="28"/>
      <c r="AZ807" s="28"/>
      <c r="BA807" s="28"/>
      <c r="BB807" s="28"/>
      <c r="BC807" s="28"/>
    </row>
    <row r="808" ht="11.25" customHeight="1">
      <c r="A808" s="557"/>
      <c r="B808" s="558"/>
      <c r="C808" s="558"/>
      <c r="D808" s="360"/>
      <c r="E808" s="31"/>
      <c r="F808" s="10"/>
      <c r="G808" s="360"/>
      <c r="H808" s="360"/>
      <c r="I808" s="360"/>
      <c r="J808" s="360"/>
      <c r="K808" s="360"/>
      <c r="L808" s="558"/>
      <c r="M808" s="558"/>
      <c r="N808" s="558"/>
      <c r="O808" s="784"/>
      <c r="P808" s="785"/>
      <c r="Q808" s="785"/>
      <c r="R808" s="560"/>
      <c r="S808" s="560"/>
      <c r="T808" s="28"/>
      <c r="U808" s="28"/>
      <c r="V808" s="28"/>
      <c r="W808" s="558"/>
      <c r="X808" s="558"/>
      <c r="Y808" s="558"/>
      <c r="Z808" s="561"/>
      <c r="AA808" s="28"/>
      <c r="AB808" s="360"/>
      <c r="AC808" s="360"/>
      <c r="AD808" s="31"/>
      <c r="AE808" s="31"/>
      <c r="AF808" s="31"/>
      <c r="AG808" s="31"/>
      <c r="AH808" s="28"/>
      <c r="AI808" s="360"/>
      <c r="AJ808" s="28"/>
      <c r="AK808" s="28"/>
      <c r="AL808" s="28"/>
      <c r="AM808" s="28"/>
      <c r="AN808" s="28"/>
      <c r="AO808" s="28"/>
      <c r="AP808" s="28"/>
      <c r="AQ808" s="28"/>
      <c r="AR808" s="28"/>
      <c r="AS808" s="28"/>
      <c r="AT808" s="28"/>
      <c r="AU808" s="28"/>
      <c r="AV808" s="28"/>
      <c r="AW808" s="28"/>
      <c r="AX808" s="28"/>
      <c r="AY808" s="28"/>
      <c r="AZ808" s="28"/>
      <c r="BA808" s="28"/>
      <c r="BB808" s="28"/>
      <c r="BC808" s="28"/>
    </row>
    <row r="809" ht="11.25" customHeight="1">
      <c r="A809" s="557"/>
      <c r="B809" s="558"/>
      <c r="C809" s="558"/>
      <c r="D809" s="360"/>
      <c r="E809" s="31"/>
      <c r="F809" s="10"/>
      <c r="G809" s="360"/>
      <c r="H809" s="360"/>
      <c r="I809" s="360"/>
      <c r="J809" s="360"/>
      <c r="K809" s="360"/>
      <c r="L809" s="558"/>
      <c r="M809" s="558"/>
      <c r="N809" s="558"/>
      <c r="O809" s="784"/>
      <c r="P809" s="785"/>
      <c r="Q809" s="785"/>
      <c r="R809" s="560"/>
      <c r="S809" s="560"/>
      <c r="T809" s="28"/>
      <c r="U809" s="28"/>
      <c r="V809" s="28"/>
      <c r="W809" s="558"/>
      <c r="X809" s="558"/>
      <c r="Y809" s="558"/>
      <c r="Z809" s="561"/>
      <c r="AA809" s="28"/>
      <c r="AB809" s="360"/>
      <c r="AC809" s="360"/>
      <c r="AD809" s="31"/>
      <c r="AE809" s="31"/>
      <c r="AF809" s="31"/>
      <c r="AG809" s="31"/>
      <c r="AH809" s="28"/>
      <c r="AI809" s="360"/>
      <c r="AJ809" s="28"/>
      <c r="AK809" s="28"/>
      <c r="AL809" s="28"/>
      <c r="AM809" s="28"/>
      <c r="AN809" s="28"/>
      <c r="AO809" s="28"/>
      <c r="AP809" s="28"/>
      <c r="AQ809" s="28"/>
      <c r="AR809" s="28"/>
      <c r="AS809" s="28"/>
      <c r="AT809" s="28"/>
      <c r="AU809" s="28"/>
      <c r="AV809" s="28"/>
      <c r="AW809" s="28"/>
      <c r="AX809" s="28"/>
      <c r="AY809" s="28"/>
      <c r="AZ809" s="28"/>
      <c r="BA809" s="28"/>
      <c r="BB809" s="28"/>
      <c r="BC809" s="28"/>
    </row>
    <row r="810" ht="11.25" customHeight="1">
      <c r="A810" s="557"/>
      <c r="B810" s="558"/>
      <c r="C810" s="558"/>
      <c r="D810" s="360"/>
      <c r="E810" s="31"/>
      <c r="F810" s="10"/>
      <c r="G810" s="360"/>
      <c r="H810" s="360"/>
      <c r="I810" s="360"/>
      <c r="J810" s="360"/>
      <c r="K810" s="360"/>
      <c r="L810" s="558"/>
      <c r="M810" s="558"/>
      <c r="N810" s="558"/>
      <c r="O810" s="784"/>
      <c r="P810" s="785"/>
      <c r="Q810" s="785"/>
      <c r="R810" s="560"/>
      <c r="S810" s="560"/>
      <c r="T810" s="28"/>
      <c r="U810" s="28"/>
      <c r="V810" s="28"/>
      <c r="W810" s="558"/>
      <c r="X810" s="558"/>
      <c r="Y810" s="558"/>
      <c r="Z810" s="561"/>
      <c r="AA810" s="28"/>
      <c r="AB810" s="360"/>
      <c r="AC810" s="360"/>
      <c r="AD810" s="31"/>
      <c r="AE810" s="31"/>
      <c r="AF810" s="31"/>
      <c r="AG810" s="31"/>
      <c r="AH810" s="28"/>
      <c r="AI810" s="360"/>
      <c r="AJ810" s="28"/>
      <c r="AK810" s="28"/>
      <c r="AL810" s="28"/>
      <c r="AM810" s="28"/>
      <c r="AN810" s="28"/>
      <c r="AO810" s="28"/>
      <c r="AP810" s="28"/>
      <c r="AQ810" s="28"/>
      <c r="AR810" s="28"/>
      <c r="AS810" s="28"/>
      <c r="AT810" s="28"/>
      <c r="AU810" s="28"/>
      <c r="AV810" s="28"/>
      <c r="AW810" s="28"/>
      <c r="AX810" s="28"/>
      <c r="AY810" s="28"/>
      <c r="AZ810" s="28"/>
      <c r="BA810" s="28"/>
      <c r="BB810" s="28"/>
      <c r="BC810" s="28"/>
    </row>
    <row r="811" ht="11.25" customHeight="1">
      <c r="A811" s="557"/>
      <c r="B811" s="558"/>
      <c r="C811" s="558"/>
      <c r="D811" s="360"/>
      <c r="E811" s="31"/>
      <c r="F811" s="10"/>
      <c r="G811" s="360"/>
      <c r="H811" s="360"/>
      <c r="I811" s="360"/>
      <c r="J811" s="360"/>
      <c r="K811" s="360"/>
      <c r="L811" s="558"/>
      <c r="M811" s="558"/>
      <c r="N811" s="558"/>
      <c r="O811" s="784"/>
      <c r="P811" s="785"/>
      <c r="Q811" s="785"/>
      <c r="R811" s="560"/>
      <c r="S811" s="560"/>
      <c r="T811" s="28"/>
      <c r="U811" s="28"/>
      <c r="V811" s="28"/>
      <c r="W811" s="558"/>
      <c r="X811" s="558"/>
      <c r="Y811" s="558"/>
      <c r="Z811" s="561"/>
      <c r="AA811" s="28"/>
      <c r="AB811" s="360"/>
      <c r="AC811" s="360"/>
      <c r="AD811" s="31"/>
      <c r="AE811" s="31"/>
      <c r="AF811" s="31"/>
      <c r="AG811" s="31"/>
      <c r="AH811" s="28"/>
      <c r="AI811" s="360"/>
      <c r="AJ811" s="28"/>
      <c r="AK811" s="28"/>
      <c r="AL811" s="28"/>
      <c r="AM811" s="28"/>
      <c r="AN811" s="28"/>
      <c r="AO811" s="28"/>
      <c r="AP811" s="28"/>
      <c r="AQ811" s="28"/>
      <c r="AR811" s="28"/>
      <c r="AS811" s="28"/>
      <c r="AT811" s="28"/>
      <c r="AU811" s="28"/>
      <c r="AV811" s="28"/>
      <c r="AW811" s="28"/>
      <c r="AX811" s="28"/>
      <c r="AY811" s="28"/>
      <c r="AZ811" s="28"/>
      <c r="BA811" s="28"/>
      <c r="BB811" s="28"/>
      <c r="BC811" s="28"/>
    </row>
    <row r="812" ht="11.25" customHeight="1">
      <c r="A812" s="557"/>
      <c r="B812" s="558"/>
      <c r="C812" s="558"/>
      <c r="D812" s="360"/>
      <c r="E812" s="31"/>
      <c r="F812" s="10"/>
      <c r="G812" s="360"/>
      <c r="H812" s="360"/>
      <c r="I812" s="360"/>
      <c r="J812" s="360"/>
      <c r="K812" s="360"/>
      <c r="L812" s="558"/>
      <c r="M812" s="558"/>
      <c r="N812" s="558"/>
      <c r="O812" s="784"/>
      <c r="P812" s="785"/>
      <c r="Q812" s="785"/>
      <c r="R812" s="560"/>
      <c r="S812" s="560"/>
      <c r="T812" s="28"/>
      <c r="U812" s="28"/>
      <c r="V812" s="28"/>
      <c r="W812" s="558"/>
      <c r="X812" s="558"/>
      <c r="Y812" s="558"/>
      <c r="Z812" s="561"/>
      <c r="AA812" s="28"/>
      <c r="AB812" s="360"/>
      <c r="AC812" s="360"/>
      <c r="AD812" s="31"/>
      <c r="AE812" s="31"/>
      <c r="AF812" s="31"/>
      <c r="AG812" s="31"/>
      <c r="AH812" s="28"/>
      <c r="AI812" s="360"/>
      <c r="AJ812" s="28"/>
      <c r="AK812" s="28"/>
      <c r="AL812" s="28"/>
      <c r="AM812" s="28"/>
      <c r="AN812" s="28"/>
      <c r="AO812" s="28"/>
      <c r="AP812" s="28"/>
      <c r="AQ812" s="28"/>
      <c r="AR812" s="28"/>
      <c r="AS812" s="28"/>
      <c r="AT812" s="28"/>
      <c r="AU812" s="28"/>
      <c r="AV812" s="28"/>
      <c r="AW812" s="28"/>
      <c r="AX812" s="28"/>
      <c r="AY812" s="28"/>
      <c r="AZ812" s="28"/>
      <c r="BA812" s="28"/>
      <c r="BB812" s="28"/>
      <c r="BC812" s="28"/>
    </row>
    <row r="813" ht="11.25" customHeight="1">
      <c r="A813" s="557"/>
      <c r="B813" s="558"/>
      <c r="C813" s="558"/>
      <c r="D813" s="360"/>
      <c r="E813" s="31"/>
      <c r="F813" s="10"/>
      <c r="G813" s="360"/>
      <c r="H813" s="360"/>
      <c r="I813" s="360"/>
      <c r="J813" s="360"/>
      <c r="K813" s="360"/>
      <c r="L813" s="558"/>
      <c r="M813" s="558"/>
      <c r="N813" s="558"/>
      <c r="O813" s="784"/>
      <c r="P813" s="785"/>
      <c r="Q813" s="785"/>
      <c r="R813" s="560"/>
      <c r="S813" s="560"/>
      <c r="T813" s="28"/>
      <c r="U813" s="28"/>
      <c r="V813" s="28"/>
      <c r="W813" s="558"/>
      <c r="X813" s="558"/>
      <c r="Y813" s="558"/>
      <c r="Z813" s="561"/>
      <c r="AA813" s="28"/>
      <c r="AB813" s="360"/>
      <c r="AC813" s="360"/>
      <c r="AD813" s="31"/>
      <c r="AE813" s="31"/>
      <c r="AF813" s="31"/>
      <c r="AG813" s="31"/>
      <c r="AH813" s="28"/>
      <c r="AI813" s="360"/>
      <c r="AJ813" s="28"/>
      <c r="AK813" s="28"/>
      <c r="AL813" s="28"/>
      <c r="AM813" s="28"/>
      <c r="AN813" s="28"/>
      <c r="AO813" s="28"/>
      <c r="AP813" s="28"/>
      <c r="AQ813" s="28"/>
      <c r="AR813" s="28"/>
      <c r="AS813" s="28"/>
      <c r="AT813" s="28"/>
      <c r="AU813" s="28"/>
      <c r="AV813" s="28"/>
      <c r="AW813" s="28"/>
      <c r="AX813" s="28"/>
      <c r="AY813" s="28"/>
      <c r="AZ813" s="28"/>
      <c r="BA813" s="28"/>
      <c r="BB813" s="28"/>
      <c r="BC813" s="28"/>
    </row>
    <row r="814" ht="11.25" customHeight="1">
      <c r="A814" s="557"/>
      <c r="B814" s="558"/>
      <c r="C814" s="558"/>
      <c r="D814" s="360"/>
      <c r="E814" s="31"/>
      <c r="F814" s="10"/>
      <c r="G814" s="360"/>
      <c r="H814" s="360"/>
      <c r="I814" s="360"/>
      <c r="J814" s="360"/>
      <c r="K814" s="360"/>
      <c r="L814" s="558"/>
      <c r="M814" s="558"/>
      <c r="N814" s="558"/>
      <c r="O814" s="784"/>
      <c r="P814" s="785"/>
      <c r="Q814" s="785"/>
      <c r="R814" s="560"/>
      <c r="S814" s="560"/>
      <c r="T814" s="28"/>
      <c r="U814" s="28"/>
      <c r="V814" s="28"/>
      <c r="W814" s="558"/>
      <c r="X814" s="558"/>
      <c r="Y814" s="558"/>
      <c r="Z814" s="561"/>
      <c r="AA814" s="28"/>
      <c r="AB814" s="360"/>
      <c r="AC814" s="360"/>
      <c r="AD814" s="31"/>
      <c r="AE814" s="31"/>
      <c r="AF814" s="31"/>
      <c r="AG814" s="31"/>
      <c r="AH814" s="28"/>
      <c r="AI814" s="360"/>
      <c r="AJ814" s="28"/>
      <c r="AK814" s="28"/>
      <c r="AL814" s="28"/>
      <c r="AM814" s="28"/>
      <c r="AN814" s="28"/>
      <c r="AO814" s="28"/>
      <c r="AP814" s="28"/>
      <c r="AQ814" s="28"/>
      <c r="AR814" s="28"/>
      <c r="AS814" s="28"/>
      <c r="AT814" s="28"/>
      <c r="AU814" s="28"/>
      <c r="AV814" s="28"/>
      <c r="AW814" s="28"/>
      <c r="AX814" s="28"/>
      <c r="AY814" s="28"/>
      <c r="AZ814" s="28"/>
      <c r="BA814" s="28"/>
      <c r="BB814" s="28"/>
      <c r="BC814" s="28"/>
    </row>
    <row r="815" ht="11.25" customHeight="1">
      <c r="A815" s="557"/>
      <c r="B815" s="558"/>
      <c r="C815" s="558"/>
      <c r="D815" s="360"/>
      <c r="E815" s="31"/>
      <c r="F815" s="10"/>
      <c r="G815" s="360"/>
      <c r="H815" s="360"/>
      <c r="I815" s="360"/>
      <c r="J815" s="360"/>
      <c r="K815" s="360"/>
      <c r="L815" s="558"/>
      <c r="M815" s="558"/>
      <c r="N815" s="558"/>
      <c r="O815" s="784"/>
      <c r="P815" s="785"/>
      <c r="Q815" s="785"/>
      <c r="R815" s="560"/>
      <c r="S815" s="560"/>
      <c r="T815" s="28"/>
      <c r="U815" s="28"/>
      <c r="V815" s="28"/>
      <c r="W815" s="558"/>
      <c r="X815" s="558"/>
      <c r="Y815" s="558"/>
      <c r="Z815" s="561"/>
      <c r="AA815" s="28"/>
      <c r="AB815" s="360"/>
      <c r="AC815" s="360"/>
      <c r="AD815" s="31"/>
      <c r="AE815" s="31"/>
      <c r="AF815" s="31"/>
      <c r="AG815" s="31"/>
      <c r="AH815" s="28"/>
      <c r="AI815" s="360"/>
      <c r="AJ815" s="28"/>
      <c r="AK815" s="28"/>
      <c r="AL815" s="28"/>
      <c r="AM815" s="28"/>
      <c r="AN815" s="28"/>
      <c r="AO815" s="28"/>
      <c r="AP815" s="28"/>
      <c r="AQ815" s="28"/>
      <c r="AR815" s="28"/>
      <c r="AS815" s="28"/>
      <c r="AT815" s="28"/>
      <c r="AU815" s="28"/>
      <c r="AV815" s="28"/>
      <c r="AW815" s="28"/>
      <c r="AX815" s="28"/>
      <c r="AY815" s="28"/>
      <c r="AZ815" s="28"/>
      <c r="BA815" s="28"/>
      <c r="BB815" s="28"/>
      <c r="BC815" s="28"/>
    </row>
    <row r="816" ht="11.25" customHeight="1">
      <c r="A816" s="557"/>
      <c r="B816" s="558"/>
      <c r="C816" s="558"/>
      <c r="D816" s="360"/>
      <c r="E816" s="31"/>
      <c r="F816" s="10"/>
      <c r="G816" s="360"/>
      <c r="H816" s="360"/>
      <c r="I816" s="360"/>
      <c r="J816" s="360"/>
      <c r="K816" s="360"/>
      <c r="L816" s="558"/>
      <c r="M816" s="558"/>
      <c r="N816" s="558"/>
      <c r="O816" s="784"/>
      <c r="P816" s="785"/>
      <c r="Q816" s="785"/>
      <c r="R816" s="560"/>
      <c r="S816" s="560"/>
      <c r="T816" s="28"/>
      <c r="U816" s="28"/>
      <c r="V816" s="28"/>
      <c r="W816" s="558"/>
      <c r="X816" s="558"/>
      <c r="Y816" s="558"/>
      <c r="Z816" s="561"/>
      <c r="AA816" s="28"/>
      <c r="AB816" s="360"/>
      <c r="AC816" s="360"/>
      <c r="AD816" s="31"/>
      <c r="AE816" s="31"/>
      <c r="AF816" s="31"/>
      <c r="AG816" s="31"/>
      <c r="AH816" s="28"/>
      <c r="AI816" s="360"/>
      <c r="AJ816" s="28"/>
      <c r="AK816" s="28"/>
      <c r="AL816" s="28"/>
      <c r="AM816" s="28"/>
      <c r="AN816" s="28"/>
      <c r="AO816" s="28"/>
      <c r="AP816" s="28"/>
      <c r="AQ816" s="28"/>
      <c r="AR816" s="28"/>
      <c r="AS816" s="28"/>
      <c r="AT816" s="28"/>
      <c r="AU816" s="28"/>
      <c r="AV816" s="28"/>
      <c r="AW816" s="28"/>
      <c r="AX816" s="28"/>
      <c r="AY816" s="28"/>
      <c r="AZ816" s="28"/>
      <c r="BA816" s="28"/>
      <c r="BB816" s="28"/>
      <c r="BC816" s="28"/>
    </row>
    <row r="817" ht="11.25" customHeight="1">
      <c r="A817" s="557"/>
      <c r="B817" s="558"/>
      <c r="C817" s="558"/>
      <c r="D817" s="360"/>
      <c r="E817" s="31"/>
      <c r="F817" s="10"/>
      <c r="G817" s="360"/>
      <c r="H817" s="360"/>
      <c r="I817" s="360"/>
      <c r="J817" s="360"/>
      <c r="K817" s="360"/>
      <c r="L817" s="558"/>
      <c r="M817" s="558"/>
      <c r="N817" s="558"/>
      <c r="O817" s="784"/>
      <c r="P817" s="785"/>
      <c r="Q817" s="785"/>
      <c r="R817" s="560"/>
      <c r="S817" s="560"/>
      <c r="T817" s="28"/>
      <c r="U817" s="28"/>
      <c r="V817" s="28"/>
      <c r="W817" s="558"/>
      <c r="X817" s="558"/>
      <c r="Y817" s="558"/>
      <c r="Z817" s="561"/>
      <c r="AA817" s="28"/>
      <c r="AB817" s="360"/>
      <c r="AC817" s="360"/>
      <c r="AD817" s="31"/>
      <c r="AE817" s="31"/>
      <c r="AF817" s="31"/>
      <c r="AG817" s="31"/>
      <c r="AH817" s="28"/>
      <c r="AI817" s="360"/>
      <c r="AJ817" s="28"/>
      <c r="AK817" s="28"/>
      <c r="AL817" s="28"/>
      <c r="AM817" s="28"/>
      <c r="AN817" s="28"/>
      <c r="AO817" s="28"/>
      <c r="AP817" s="28"/>
      <c r="AQ817" s="28"/>
      <c r="AR817" s="28"/>
      <c r="AS817" s="28"/>
      <c r="AT817" s="28"/>
      <c r="AU817" s="28"/>
      <c r="AV817" s="28"/>
      <c r="AW817" s="28"/>
      <c r="AX817" s="28"/>
      <c r="AY817" s="28"/>
      <c r="AZ817" s="28"/>
      <c r="BA817" s="28"/>
      <c r="BB817" s="28"/>
      <c r="BC817" s="28"/>
    </row>
    <row r="818" ht="11.25" customHeight="1">
      <c r="A818" s="557"/>
      <c r="B818" s="558"/>
      <c r="C818" s="558"/>
      <c r="D818" s="360"/>
      <c r="E818" s="31"/>
      <c r="F818" s="10"/>
      <c r="G818" s="360"/>
      <c r="H818" s="360"/>
      <c r="I818" s="360"/>
      <c r="J818" s="360"/>
      <c r="K818" s="360"/>
      <c r="L818" s="558"/>
      <c r="M818" s="558"/>
      <c r="N818" s="558"/>
      <c r="O818" s="784"/>
      <c r="P818" s="785"/>
      <c r="Q818" s="785"/>
      <c r="R818" s="560"/>
      <c r="S818" s="560"/>
      <c r="T818" s="28"/>
      <c r="U818" s="28"/>
      <c r="V818" s="28"/>
      <c r="W818" s="558"/>
      <c r="X818" s="558"/>
      <c r="Y818" s="558"/>
      <c r="Z818" s="561"/>
      <c r="AA818" s="28"/>
      <c r="AB818" s="360"/>
      <c r="AC818" s="360"/>
      <c r="AD818" s="31"/>
      <c r="AE818" s="31"/>
      <c r="AF818" s="31"/>
      <c r="AG818" s="31"/>
      <c r="AH818" s="28"/>
      <c r="AI818" s="360"/>
      <c r="AJ818" s="28"/>
      <c r="AK818" s="28"/>
      <c r="AL818" s="28"/>
      <c r="AM818" s="28"/>
      <c r="AN818" s="28"/>
      <c r="AO818" s="28"/>
      <c r="AP818" s="28"/>
      <c r="AQ818" s="28"/>
      <c r="AR818" s="28"/>
      <c r="AS818" s="28"/>
      <c r="AT818" s="28"/>
      <c r="AU818" s="28"/>
      <c r="AV818" s="28"/>
      <c r="AW818" s="28"/>
      <c r="AX818" s="28"/>
      <c r="AY818" s="28"/>
      <c r="AZ818" s="28"/>
      <c r="BA818" s="28"/>
      <c r="BB818" s="28"/>
      <c r="BC818" s="28"/>
    </row>
    <row r="819" ht="11.25" customHeight="1">
      <c r="A819" s="557"/>
      <c r="B819" s="558"/>
      <c r="C819" s="558"/>
      <c r="D819" s="360"/>
      <c r="E819" s="31"/>
      <c r="F819" s="10"/>
      <c r="G819" s="360"/>
      <c r="H819" s="360"/>
      <c r="I819" s="360"/>
      <c r="J819" s="360"/>
      <c r="K819" s="360"/>
      <c r="L819" s="558"/>
      <c r="M819" s="558"/>
      <c r="N819" s="558"/>
      <c r="O819" s="784"/>
      <c r="P819" s="785"/>
      <c r="Q819" s="785"/>
      <c r="R819" s="560"/>
      <c r="S819" s="560"/>
      <c r="T819" s="28"/>
      <c r="U819" s="28"/>
      <c r="V819" s="28"/>
      <c r="W819" s="558"/>
      <c r="X819" s="558"/>
      <c r="Y819" s="558"/>
      <c r="Z819" s="561"/>
      <c r="AA819" s="28"/>
      <c r="AB819" s="360"/>
      <c r="AC819" s="360"/>
      <c r="AD819" s="31"/>
      <c r="AE819" s="31"/>
      <c r="AF819" s="31"/>
      <c r="AG819" s="31"/>
      <c r="AH819" s="28"/>
      <c r="AI819" s="360"/>
      <c r="AJ819" s="28"/>
      <c r="AK819" s="28"/>
      <c r="AL819" s="28"/>
      <c r="AM819" s="28"/>
      <c r="AN819" s="28"/>
      <c r="AO819" s="28"/>
      <c r="AP819" s="28"/>
      <c r="AQ819" s="28"/>
      <c r="AR819" s="28"/>
      <c r="AS819" s="28"/>
      <c r="AT819" s="28"/>
      <c r="AU819" s="28"/>
      <c r="AV819" s="28"/>
      <c r="AW819" s="28"/>
      <c r="AX819" s="28"/>
      <c r="AY819" s="28"/>
      <c r="AZ819" s="28"/>
      <c r="BA819" s="28"/>
      <c r="BB819" s="28"/>
      <c r="BC819" s="28"/>
    </row>
    <row r="820" ht="11.25" customHeight="1">
      <c r="A820" s="557"/>
      <c r="B820" s="558"/>
      <c r="C820" s="558"/>
      <c r="D820" s="360"/>
      <c r="E820" s="31"/>
      <c r="F820" s="10"/>
      <c r="G820" s="360"/>
      <c r="H820" s="360"/>
      <c r="I820" s="360"/>
      <c r="J820" s="360"/>
      <c r="K820" s="360"/>
      <c r="L820" s="558"/>
      <c r="M820" s="558"/>
      <c r="N820" s="558"/>
      <c r="O820" s="784"/>
      <c r="P820" s="785"/>
      <c r="Q820" s="785"/>
      <c r="R820" s="560"/>
      <c r="S820" s="560"/>
      <c r="T820" s="28"/>
      <c r="U820" s="28"/>
      <c r="V820" s="28"/>
      <c r="W820" s="558"/>
      <c r="X820" s="558"/>
      <c r="Y820" s="558"/>
      <c r="Z820" s="561"/>
      <c r="AA820" s="28"/>
      <c r="AB820" s="360"/>
      <c r="AC820" s="360"/>
      <c r="AD820" s="31"/>
      <c r="AE820" s="31"/>
      <c r="AF820" s="31"/>
      <c r="AG820" s="31"/>
      <c r="AH820" s="28"/>
      <c r="AI820" s="360"/>
      <c r="AJ820" s="28"/>
      <c r="AK820" s="28"/>
      <c r="AL820" s="28"/>
      <c r="AM820" s="28"/>
      <c r="AN820" s="28"/>
      <c r="AO820" s="28"/>
      <c r="AP820" s="28"/>
      <c r="AQ820" s="28"/>
      <c r="AR820" s="28"/>
      <c r="AS820" s="28"/>
      <c r="AT820" s="28"/>
      <c r="AU820" s="28"/>
      <c r="AV820" s="28"/>
      <c r="AW820" s="28"/>
      <c r="AX820" s="28"/>
      <c r="AY820" s="28"/>
      <c r="AZ820" s="28"/>
      <c r="BA820" s="28"/>
      <c r="BB820" s="28"/>
      <c r="BC820" s="28"/>
    </row>
    <row r="821" ht="11.25" customHeight="1">
      <c r="A821" s="557"/>
      <c r="B821" s="558"/>
      <c r="C821" s="558"/>
      <c r="D821" s="360"/>
      <c r="E821" s="31"/>
      <c r="F821" s="10"/>
      <c r="G821" s="360"/>
      <c r="H821" s="360"/>
      <c r="I821" s="360"/>
      <c r="J821" s="360"/>
      <c r="K821" s="360"/>
      <c r="L821" s="558"/>
      <c r="M821" s="558"/>
      <c r="N821" s="558"/>
      <c r="O821" s="784"/>
      <c r="P821" s="785"/>
      <c r="Q821" s="785"/>
      <c r="R821" s="560"/>
      <c r="S821" s="560"/>
      <c r="T821" s="28"/>
      <c r="U821" s="28"/>
      <c r="V821" s="28"/>
      <c r="W821" s="558"/>
      <c r="X821" s="558"/>
      <c r="Y821" s="558"/>
      <c r="Z821" s="561"/>
      <c r="AA821" s="28"/>
      <c r="AB821" s="360"/>
      <c r="AC821" s="360"/>
      <c r="AD821" s="31"/>
      <c r="AE821" s="31"/>
      <c r="AF821" s="31"/>
      <c r="AG821" s="31"/>
      <c r="AH821" s="28"/>
      <c r="AI821" s="360"/>
      <c r="AJ821" s="28"/>
      <c r="AK821" s="28"/>
      <c r="AL821" s="28"/>
      <c r="AM821" s="28"/>
      <c r="AN821" s="28"/>
      <c r="AO821" s="28"/>
      <c r="AP821" s="28"/>
      <c r="AQ821" s="28"/>
      <c r="AR821" s="28"/>
      <c r="AS821" s="28"/>
      <c r="AT821" s="28"/>
      <c r="AU821" s="28"/>
      <c r="AV821" s="28"/>
      <c r="AW821" s="28"/>
      <c r="AX821" s="28"/>
      <c r="AY821" s="28"/>
      <c r="AZ821" s="28"/>
      <c r="BA821" s="28"/>
      <c r="BB821" s="28"/>
      <c r="BC821" s="28"/>
    </row>
    <row r="822" ht="11.25" customHeight="1">
      <c r="A822" s="557"/>
      <c r="B822" s="558"/>
      <c r="C822" s="558"/>
      <c r="D822" s="360"/>
      <c r="E822" s="31"/>
      <c r="F822" s="10"/>
      <c r="G822" s="360"/>
      <c r="H822" s="360"/>
      <c r="I822" s="360"/>
      <c r="J822" s="360"/>
      <c r="K822" s="360"/>
      <c r="L822" s="558"/>
      <c r="M822" s="558"/>
      <c r="N822" s="558"/>
      <c r="O822" s="784"/>
      <c r="P822" s="785"/>
      <c r="Q822" s="785"/>
      <c r="R822" s="560"/>
      <c r="S822" s="560"/>
      <c r="T822" s="28"/>
      <c r="U822" s="28"/>
      <c r="V822" s="28"/>
      <c r="W822" s="558"/>
      <c r="X822" s="558"/>
      <c r="Y822" s="558"/>
      <c r="Z822" s="561"/>
      <c r="AA822" s="28"/>
      <c r="AB822" s="360"/>
      <c r="AC822" s="360"/>
      <c r="AD822" s="31"/>
      <c r="AE822" s="31"/>
      <c r="AF822" s="31"/>
      <c r="AG822" s="31"/>
      <c r="AH822" s="28"/>
      <c r="AI822" s="360"/>
      <c r="AJ822" s="28"/>
      <c r="AK822" s="28"/>
      <c r="AL822" s="28"/>
      <c r="AM822" s="28"/>
      <c r="AN822" s="28"/>
      <c r="AO822" s="28"/>
      <c r="AP822" s="28"/>
      <c r="AQ822" s="28"/>
      <c r="AR822" s="28"/>
      <c r="AS822" s="28"/>
      <c r="AT822" s="28"/>
      <c r="AU822" s="28"/>
      <c r="AV822" s="28"/>
      <c r="AW822" s="28"/>
      <c r="AX822" s="28"/>
      <c r="AY822" s="28"/>
      <c r="AZ822" s="28"/>
      <c r="BA822" s="28"/>
      <c r="BB822" s="28"/>
      <c r="BC822" s="28"/>
    </row>
    <row r="823" ht="11.25" customHeight="1">
      <c r="A823" s="557"/>
      <c r="B823" s="558"/>
      <c r="C823" s="558"/>
      <c r="D823" s="360"/>
      <c r="E823" s="31"/>
      <c r="F823" s="10"/>
      <c r="G823" s="360"/>
      <c r="H823" s="360"/>
      <c r="I823" s="360"/>
      <c r="J823" s="360"/>
      <c r="K823" s="360"/>
      <c r="L823" s="558"/>
      <c r="M823" s="558"/>
      <c r="N823" s="558"/>
      <c r="O823" s="784"/>
      <c r="P823" s="785"/>
      <c r="Q823" s="785"/>
      <c r="R823" s="560"/>
      <c r="S823" s="560"/>
      <c r="T823" s="28"/>
      <c r="U823" s="28"/>
      <c r="V823" s="28"/>
      <c r="W823" s="558"/>
      <c r="X823" s="558"/>
      <c r="Y823" s="558"/>
      <c r="Z823" s="561"/>
      <c r="AA823" s="28"/>
      <c r="AB823" s="360"/>
      <c r="AC823" s="360"/>
      <c r="AD823" s="31"/>
      <c r="AE823" s="31"/>
      <c r="AF823" s="31"/>
      <c r="AG823" s="31"/>
      <c r="AH823" s="28"/>
      <c r="AI823" s="360"/>
      <c r="AJ823" s="28"/>
      <c r="AK823" s="28"/>
      <c r="AL823" s="28"/>
      <c r="AM823" s="28"/>
      <c r="AN823" s="28"/>
      <c r="AO823" s="28"/>
      <c r="AP823" s="28"/>
      <c r="AQ823" s="28"/>
      <c r="AR823" s="28"/>
      <c r="AS823" s="28"/>
      <c r="AT823" s="28"/>
      <c r="AU823" s="28"/>
      <c r="AV823" s="28"/>
      <c r="AW823" s="28"/>
      <c r="AX823" s="28"/>
      <c r="AY823" s="28"/>
      <c r="AZ823" s="28"/>
      <c r="BA823" s="28"/>
      <c r="BB823" s="28"/>
      <c r="BC823" s="28"/>
    </row>
    <row r="824" ht="11.25" customHeight="1">
      <c r="A824" s="557"/>
      <c r="B824" s="558"/>
      <c r="C824" s="558"/>
      <c r="D824" s="360"/>
      <c r="E824" s="31"/>
      <c r="F824" s="10"/>
      <c r="G824" s="360"/>
      <c r="H824" s="360"/>
      <c r="I824" s="360"/>
      <c r="J824" s="360"/>
      <c r="K824" s="360"/>
      <c r="L824" s="558"/>
      <c r="M824" s="558"/>
      <c r="N824" s="558"/>
      <c r="O824" s="784"/>
      <c r="P824" s="785"/>
      <c r="Q824" s="785"/>
      <c r="R824" s="560"/>
      <c r="S824" s="560"/>
      <c r="T824" s="28"/>
      <c r="U824" s="28"/>
      <c r="V824" s="28"/>
      <c r="W824" s="558"/>
      <c r="X824" s="558"/>
      <c r="Y824" s="558"/>
      <c r="Z824" s="561"/>
      <c r="AA824" s="28"/>
      <c r="AB824" s="360"/>
      <c r="AC824" s="360"/>
      <c r="AD824" s="31"/>
      <c r="AE824" s="31"/>
      <c r="AF824" s="31"/>
      <c r="AG824" s="31"/>
      <c r="AH824" s="28"/>
      <c r="AI824" s="360"/>
      <c r="AJ824" s="28"/>
      <c r="AK824" s="28"/>
      <c r="AL824" s="28"/>
      <c r="AM824" s="28"/>
      <c r="AN824" s="28"/>
      <c r="AO824" s="28"/>
      <c r="AP824" s="28"/>
      <c r="AQ824" s="28"/>
      <c r="AR824" s="28"/>
      <c r="AS824" s="28"/>
      <c r="AT824" s="28"/>
      <c r="AU824" s="28"/>
      <c r="AV824" s="28"/>
      <c r="AW824" s="28"/>
      <c r="AX824" s="28"/>
      <c r="AY824" s="28"/>
      <c r="AZ824" s="28"/>
      <c r="BA824" s="28"/>
      <c r="BB824" s="28"/>
      <c r="BC824" s="28"/>
    </row>
    <row r="825" ht="11.25" customHeight="1">
      <c r="A825" s="557"/>
      <c r="B825" s="558"/>
      <c r="C825" s="558"/>
      <c r="D825" s="360"/>
      <c r="E825" s="31"/>
      <c r="F825" s="10"/>
      <c r="G825" s="360"/>
      <c r="H825" s="360"/>
      <c r="I825" s="360"/>
      <c r="J825" s="360"/>
      <c r="K825" s="360"/>
      <c r="L825" s="558"/>
      <c r="M825" s="558"/>
      <c r="N825" s="558"/>
      <c r="O825" s="784"/>
      <c r="P825" s="785"/>
      <c r="Q825" s="785"/>
      <c r="R825" s="560"/>
      <c r="S825" s="560"/>
      <c r="T825" s="28"/>
      <c r="U825" s="28"/>
      <c r="V825" s="28"/>
      <c r="W825" s="558"/>
      <c r="X825" s="558"/>
      <c r="Y825" s="558"/>
      <c r="Z825" s="561"/>
      <c r="AA825" s="28"/>
      <c r="AB825" s="360"/>
      <c r="AC825" s="360"/>
      <c r="AD825" s="31"/>
      <c r="AE825" s="31"/>
      <c r="AF825" s="31"/>
      <c r="AG825" s="31"/>
      <c r="AH825" s="28"/>
      <c r="AI825" s="360"/>
      <c r="AJ825" s="28"/>
      <c r="AK825" s="28"/>
      <c r="AL825" s="28"/>
      <c r="AM825" s="28"/>
      <c r="AN825" s="28"/>
      <c r="AO825" s="28"/>
      <c r="AP825" s="28"/>
      <c r="AQ825" s="28"/>
      <c r="AR825" s="28"/>
      <c r="AS825" s="28"/>
      <c r="AT825" s="28"/>
      <c r="AU825" s="28"/>
      <c r="AV825" s="28"/>
      <c r="AW825" s="28"/>
      <c r="AX825" s="28"/>
      <c r="AY825" s="28"/>
      <c r="AZ825" s="28"/>
      <c r="BA825" s="28"/>
      <c r="BB825" s="28"/>
      <c r="BC825" s="28"/>
    </row>
    <row r="826" ht="11.25" customHeight="1">
      <c r="A826" s="557"/>
      <c r="B826" s="558"/>
      <c r="C826" s="558"/>
      <c r="D826" s="360"/>
      <c r="E826" s="31"/>
      <c r="F826" s="10"/>
      <c r="G826" s="360"/>
      <c r="H826" s="360"/>
      <c r="I826" s="360"/>
      <c r="J826" s="360"/>
      <c r="K826" s="360"/>
      <c r="L826" s="558"/>
      <c r="M826" s="558"/>
      <c r="N826" s="558"/>
      <c r="O826" s="784"/>
      <c r="P826" s="785"/>
      <c r="Q826" s="785"/>
      <c r="R826" s="560"/>
      <c r="S826" s="560"/>
      <c r="T826" s="28"/>
      <c r="U826" s="28"/>
      <c r="V826" s="28"/>
      <c r="W826" s="558"/>
      <c r="X826" s="558"/>
      <c r="Y826" s="558"/>
      <c r="Z826" s="561"/>
      <c r="AA826" s="28"/>
      <c r="AB826" s="360"/>
      <c r="AC826" s="360"/>
      <c r="AD826" s="31"/>
      <c r="AE826" s="31"/>
      <c r="AF826" s="31"/>
      <c r="AG826" s="31"/>
      <c r="AH826" s="28"/>
      <c r="AI826" s="360"/>
      <c r="AJ826" s="28"/>
      <c r="AK826" s="28"/>
      <c r="AL826" s="28"/>
      <c r="AM826" s="28"/>
      <c r="AN826" s="28"/>
      <c r="AO826" s="28"/>
      <c r="AP826" s="28"/>
      <c r="AQ826" s="28"/>
      <c r="AR826" s="28"/>
      <c r="AS826" s="28"/>
      <c r="AT826" s="28"/>
      <c r="AU826" s="28"/>
      <c r="AV826" s="28"/>
      <c r="AW826" s="28"/>
      <c r="AX826" s="28"/>
      <c r="AY826" s="28"/>
      <c r="AZ826" s="28"/>
      <c r="BA826" s="28"/>
      <c r="BB826" s="28"/>
      <c r="BC826" s="28"/>
    </row>
    <row r="827" ht="11.25" customHeight="1">
      <c r="A827" s="557"/>
      <c r="B827" s="558"/>
      <c r="C827" s="558"/>
      <c r="D827" s="360"/>
      <c r="E827" s="31"/>
      <c r="F827" s="10"/>
      <c r="G827" s="360"/>
      <c r="H827" s="360"/>
      <c r="I827" s="360"/>
      <c r="J827" s="360"/>
      <c r="K827" s="360"/>
      <c r="L827" s="558"/>
      <c r="M827" s="558"/>
      <c r="N827" s="558"/>
      <c r="O827" s="784"/>
      <c r="P827" s="785"/>
      <c r="Q827" s="785"/>
      <c r="R827" s="560"/>
      <c r="S827" s="560"/>
      <c r="T827" s="28"/>
      <c r="U827" s="28"/>
      <c r="V827" s="28"/>
      <c r="W827" s="558"/>
      <c r="X827" s="558"/>
      <c r="Y827" s="558"/>
      <c r="Z827" s="561"/>
      <c r="AA827" s="28"/>
      <c r="AB827" s="360"/>
      <c r="AC827" s="360"/>
      <c r="AD827" s="31"/>
      <c r="AE827" s="31"/>
      <c r="AF827" s="31"/>
      <c r="AG827" s="31"/>
      <c r="AH827" s="28"/>
      <c r="AI827" s="360"/>
      <c r="AJ827" s="28"/>
      <c r="AK827" s="28"/>
      <c r="AL827" s="28"/>
      <c r="AM827" s="28"/>
      <c r="AN827" s="28"/>
      <c r="AO827" s="28"/>
      <c r="AP827" s="28"/>
      <c r="AQ827" s="28"/>
      <c r="AR827" s="28"/>
      <c r="AS827" s="28"/>
      <c r="AT827" s="28"/>
      <c r="AU827" s="28"/>
      <c r="AV827" s="28"/>
      <c r="AW827" s="28"/>
      <c r="AX827" s="28"/>
      <c r="AY827" s="28"/>
      <c r="AZ827" s="28"/>
      <c r="BA827" s="28"/>
      <c r="BB827" s="28"/>
      <c r="BC827" s="28"/>
    </row>
    <row r="828" ht="11.25" customHeight="1">
      <c r="A828" s="557"/>
      <c r="B828" s="558"/>
      <c r="C828" s="558"/>
      <c r="D828" s="360"/>
      <c r="E828" s="31"/>
      <c r="F828" s="10"/>
      <c r="G828" s="360"/>
      <c r="H828" s="360"/>
      <c r="I828" s="360"/>
      <c r="J828" s="360"/>
      <c r="K828" s="360"/>
      <c r="L828" s="558"/>
      <c r="M828" s="558"/>
      <c r="N828" s="558"/>
      <c r="O828" s="784"/>
      <c r="P828" s="785"/>
      <c r="Q828" s="785"/>
      <c r="R828" s="560"/>
      <c r="S828" s="560"/>
      <c r="T828" s="28"/>
      <c r="U828" s="28"/>
      <c r="V828" s="28"/>
      <c r="W828" s="558"/>
      <c r="X828" s="558"/>
      <c r="Y828" s="558"/>
      <c r="Z828" s="561"/>
      <c r="AA828" s="28"/>
      <c r="AB828" s="360"/>
      <c r="AC828" s="360"/>
      <c r="AD828" s="31"/>
      <c r="AE828" s="31"/>
      <c r="AF828" s="31"/>
      <c r="AG828" s="31"/>
      <c r="AH828" s="28"/>
      <c r="AI828" s="360"/>
      <c r="AJ828" s="28"/>
      <c r="AK828" s="28"/>
      <c r="AL828" s="28"/>
      <c r="AM828" s="28"/>
      <c r="AN828" s="28"/>
      <c r="AO828" s="28"/>
      <c r="AP828" s="28"/>
      <c r="AQ828" s="28"/>
      <c r="AR828" s="28"/>
      <c r="AS828" s="28"/>
      <c r="AT828" s="28"/>
      <c r="AU828" s="28"/>
      <c r="AV828" s="28"/>
      <c r="AW828" s="28"/>
      <c r="AX828" s="28"/>
      <c r="AY828" s="28"/>
      <c r="AZ828" s="28"/>
      <c r="BA828" s="28"/>
      <c r="BB828" s="28"/>
      <c r="BC828" s="28"/>
    </row>
    <row r="829" ht="11.25" customHeight="1">
      <c r="A829" s="557"/>
      <c r="B829" s="558"/>
      <c r="C829" s="558"/>
      <c r="D829" s="360"/>
      <c r="E829" s="31"/>
      <c r="F829" s="10"/>
      <c r="G829" s="360"/>
      <c r="H829" s="360"/>
      <c r="I829" s="360"/>
      <c r="J829" s="360"/>
      <c r="K829" s="360"/>
      <c r="L829" s="558"/>
      <c r="M829" s="558"/>
      <c r="N829" s="558"/>
      <c r="O829" s="784"/>
      <c r="P829" s="785"/>
      <c r="Q829" s="785"/>
      <c r="R829" s="560"/>
      <c r="S829" s="560"/>
      <c r="T829" s="28"/>
      <c r="U829" s="28"/>
      <c r="V829" s="28"/>
      <c r="W829" s="558"/>
      <c r="X829" s="558"/>
      <c r="Y829" s="558"/>
      <c r="Z829" s="561"/>
      <c r="AA829" s="28"/>
      <c r="AB829" s="360"/>
      <c r="AC829" s="360"/>
      <c r="AD829" s="31"/>
      <c r="AE829" s="31"/>
      <c r="AF829" s="31"/>
      <c r="AG829" s="31"/>
      <c r="AH829" s="28"/>
      <c r="AI829" s="360"/>
      <c r="AJ829" s="28"/>
      <c r="AK829" s="28"/>
      <c r="AL829" s="28"/>
      <c r="AM829" s="28"/>
      <c r="AN829" s="28"/>
      <c r="AO829" s="28"/>
      <c r="AP829" s="28"/>
      <c r="AQ829" s="28"/>
      <c r="AR829" s="28"/>
      <c r="AS829" s="28"/>
      <c r="AT829" s="28"/>
      <c r="AU829" s="28"/>
      <c r="AV829" s="28"/>
      <c r="AW829" s="28"/>
      <c r="AX829" s="28"/>
      <c r="AY829" s="28"/>
      <c r="AZ829" s="28"/>
      <c r="BA829" s="28"/>
      <c r="BB829" s="28"/>
      <c r="BC829" s="28"/>
    </row>
    <row r="830" ht="11.25" customHeight="1">
      <c r="A830" s="557"/>
      <c r="B830" s="558"/>
      <c r="C830" s="558"/>
      <c r="D830" s="360"/>
      <c r="E830" s="31"/>
      <c r="F830" s="10"/>
      <c r="G830" s="360"/>
      <c r="H830" s="360"/>
      <c r="I830" s="360"/>
      <c r="J830" s="360"/>
      <c r="K830" s="360"/>
      <c r="L830" s="558"/>
      <c r="M830" s="558"/>
      <c r="N830" s="558"/>
      <c r="O830" s="784"/>
      <c r="P830" s="785"/>
      <c r="Q830" s="785"/>
      <c r="R830" s="560"/>
      <c r="S830" s="560"/>
      <c r="T830" s="28"/>
      <c r="U830" s="28"/>
      <c r="V830" s="28"/>
      <c r="W830" s="558"/>
      <c r="X830" s="558"/>
      <c r="Y830" s="558"/>
      <c r="Z830" s="561"/>
      <c r="AA830" s="28"/>
      <c r="AB830" s="360"/>
      <c r="AC830" s="360"/>
      <c r="AD830" s="31"/>
      <c r="AE830" s="31"/>
      <c r="AF830" s="31"/>
      <c r="AG830" s="31"/>
      <c r="AH830" s="28"/>
      <c r="AI830" s="360"/>
      <c r="AJ830" s="28"/>
      <c r="AK830" s="28"/>
      <c r="AL830" s="28"/>
      <c r="AM830" s="28"/>
      <c r="AN830" s="28"/>
      <c r="AO830" s="28"/>
      <c r="AP830" s="28"/>
      <c r="AQ830" s="28"/>
      <c r="AR830" s="28"/>
      <c r="AS830" s="28"/>
      <c r="AT830" s="28"/>
      <c r="AU830" s="28"/>
      <c r="AV830" s="28"/>
      <c r="AW830" s="28"/>
      <c r="AX830" s="28"/>
      <c r="AY830" s="28"/>
      <c r="AZ830" s="28"/>
      <c r="BA830" s="28"/>
      <c r="BB830" s="28"/>
      <c r="BC830" s="28"/>
    </row>
    <row r="831" ht="11.25" customHeight="1">
      <c r="A831" s="557"/>
      <c r="B831" s="558"/>
      <c r="C831" s="558"/>
      <c r="D831" s="360"/>
      <c r="E831" s="31"/>
      <c r="F831" s="10"/>
      <c r="G831" s="360"/>
      <c r="H831" s="360"/>
      <c r="I831" s="360"/>
      <c r="J831" s="360"/>
      <c r="K831" s="360"/>
      <c r="L831" s="558"/>
      <c r="M831" s="558"/>
      <c r="N831" s="558"/>
      <c r="O831" s="784"/>
      <c r="P831" s="785"/>
      <c r="Q831" s="785"/>
      <c r="R831" s="560"/>
      <c r="S831" s="560"/>
      <c r="T831" s="28"/>
      <c r="U831" s="28"/>
      <c r="V831" s="28"/>
      <c r="W831" s="558"/>
      <c r="X831" s="558"/>
      <c r="Y831" s="558"/>
      <c r="Z831" s="561"/>
      <c r="AA831" s="28"/>
      <c r="AB831" s="360"/>
      <c r="AC831" s="360"/>
      <c r="AD831" s="31"/>
      <c r="AE831" s="31"/>
      <c r="AF831" s="31"/>
      <c r="AG831" s="31"/>
      <c r="AH831" s="28"/>
      <c r="AI831" s="360"/>
      <c r="AJ831" s="28"/>
      <c r="AK831" s="28"/>
      <c r="AL831" s="28"/>
      <c r="AM831" s="28"/>
      <c r="AN831" s="28"/>
      <c r="AO831" s="28"/>
      <c r="AP831" s="28"/>
      <c r="AQ831" s="28"/>
      <c r="AR831" s="28"/>
      <c r="AS831" s="28"/>
      <c r="AT831" s="28"/>
      <c r="AU831" s="28"/>
      <c r="AV831" s="28"/>
      <c r="AW831" s="28"/>
      <c r="AX831" s="28"/>
      <c r="AY831" s="28"/>
      <c r="AZ831" s="28"/>
      <c r="BA831" s="28"/>
      <c r="BB831" s="28"/>
      <c r="BC831" s="28"/>
    </row>
    <row r="832" ht="11.25" customHeight="1">
      <c r="A832" s="557"/>
      <c r="B832" s="558"/>
      <c r="C832" s="558"/>
      <c r="D832" s="360"/>
      <c r="E832" s="31"/>
      <c r="F832" s="10"/>
      <c r="G832" s="360"/>
      <c r="H832" s="360"/>
      <c r="I832" s="360"/>
      <c r="J832" s="360"/>
      <c r="K832" s="360"/>
      <c r="L832" s="558"/>
      <c r="M832" s="558"/>
      <c r="N832" s="558"/>
      <c r="O832" s="784"/>
      <c r="P832" s="785"/>
      <c r="Q832" s="785"/>
      <c r="R832" s="560"/>
      <c r="S832" s="560"/>
      <c r="T832" s="28"/>
      <c r="U832" s="28"/>
      <c r="V832" s="28"/>
      <c r="W832" s="558"/>
      <c r="X832" s="558"/>
      <c r="Y832" s="558"/>
      <c r="Z832" s="561"/>
      <c r="AA832" s="28"/>
      <c r="AB832" s="360"/>
      <c r="AC832" s="360"/>
      <c r="AD832" s="31"/>
      <c r="AE832" s="31"/>
      <c r="AF832" s="31"/>
      <c r="AG832" s="31"/>
      <c r="AH832" s="28"/>
      <c r="AI832" s="360"/>
      <c r="AJ832" s="28"/>
      <c r="AK832" s="28"/>
      <c r="AL832" s="28"/>
      <c r="AM832" s="28"/>
      <c r="AN832" s="28"/>
      <c r="AO832" s="28"/>
      <c r="AP832" s="28"/>
      <c r="AQ832" s="28"/>
      <c r="AR832" s="28"/>
      <c r="AS832" s="28"/>
      <c r="AT832" s="28"/>
      <c r="AU832" s="28"/>
      <c r="AV832" s="28"/>
      <c r="AW832" s="28"/>
      <c r="AX832" s="28"/>
      <c r="AY832" s="28"/>
      <c r="AZ832" s="28"/>
      <c r="BA832" s="28"/>
      <c r="BB832" s="28"/>
      <c r="BC832" s="28"/>
    </row>
    <row r="833" ht="11.25" customHeight="1">
      <c r="A833" s="557"/>
      <c r="B833" s="558"/>
      <c r="C833" s="558"/>
      <c r="D833" s="360"/>
      <c r="E833" s="31"/>
      <c r="F833" s="10"/>
      <c r="G833" s="360"/>
      <c r="H833" s="360"/>
      <c r="I833" s="360"/>
      <c r="J833" s="360"/>
      <c r="K833" s="360"/>
      <c r="L833" s="558"/>
      <c r="M833" s="558"/>
      <c r="N833" s="558"/>
      <c r="O833" s="784"/>
      <c r="P833" s="785"/>
      <c r="Q833" s="785"/>
      <c r="R833" s="560"/>
      <c r="S833" s="560"/>
      <c r="T833" s="28"/>
      <c r="U833" s="28"/>
      <c r="V833" s="28"/>
      <c r="W833" s="558"/>
      <c r="X833" s="558"/>
      <c r="Y833" s="558"/>
      <c r="Z833" s="561"/>
      <c r="AA833" s="28"/>
      <c r="AB833" s="360"/>
      <c r="AC833" s="360"/>
      <c r="AD833" s="31"/>
      <c r="AE833" s="31"/>
      <c r="AF833" s="31"/>
      <c r="AG833" s="31"/>
      <c r="AH833" s="28"/>
      <c r="AI833" s="360"/>
      <c r="AJ833" s="28"/>
      <c r="AK833" s="28"/>
      <c r="AL833" s="28"/>
      <c r="AM833" s="28"/>
      <c r="AN833" s="28"/>
      <c r="AO833" s="28"/>
      <c r="AP833" s="28"/>
      <c r="AQ833" s="28"/>
      <c r="AR833" s="28"/>
      <c r="AS833" s="28"/>
      <c r="AT833" s="28"/>
      <c r="AU833" s="28"/>
      <c r="AV833" s="28"/>
      <c r="AW833" s="28"/>
      <c r="AX833" s="28"/>
      <c r="AY833" s="28"/>
      <c r="AZ833" s="28"/>
      <c r="BA833" s="28"/>
      <c r="BB833" s="28"/>
      <c r="BC833" s="28"/>
    </row>
    <row r="834" ht="11.25" customHeight="1">
      <c r="A834" s="557"/>
      <c r="B834" s="558"/>
      <c r="C834" s="558"/>
      <c r="D834" s="360"/>
      <c r="E834" s="31"/>
      <c r="F834" s="10"/>
      <c r="G834" s="360"/>
      <c r="H834" s="360"/>
      <c r="I834" s="360"/>
      <c r="J834" s="360"/>
      <c r="K834" s="360"/>
      <c r="L834" s="558"/>
      <c r="M834" s="558"/>
      <c r="N834" s="558"/>
      <c r="O834" s="784"/>
      <c r="P834" s="785"/>
      <c r="Q834" s="785"/>
      <c r="R834" s="560"/>
      <c r="S834" s="560"/>
      <c r="T834" s="28"/>
      <c r="U834" s="28"/>
      <c r="V834" s="28"/>
      <c r="W834" s="558"/>
      <c r="X834" s="558"/>
      <c r="Y834" s="558"/>
      <c r="Z834" s="561"/>
      <c r="AA834" s="28"/>
      <c r="AB834" s="360"/>
      <c r="AC834" s="360"/>
      <c r="AD834" s="31"/>
      <c r="AE834" s="31"/>
      <c r="AF834" s="31"/>
      <c r="AG834" s="31"/>
      <c r="AH834" s="28"/>
      <c r="AI834" s="360"/>
      <c r="AJ834" s="28"/>
      <c r="AK834" s="28"/>
      <c r="AL834" s="28"/>
      <c r="AM834" s="28"/>
      <c r="AN834" s="28"/>
      <c r="AO834" s="28"/>
      <c r="AP834" s="28"/>
      <c r="AQ834" s="28"/>
      <c r="AR834" s="28"/>
      <c r="AS834" s="28"/>
      <c r="AT834" s="28"/>
      <c r="AU834" s="28"/>
      <c r="AV834" s="28"/>
      <c r="AW834" s="28"/>
      <c r="AX834" s="28"/>
      <c r="AY834" s="28"/>
      <c r="AZ834" s="28"/>
      <c r="BA834" s="28"/>
      <c r="BB834" s="28"/>
      <c r="BC834" s="28"/>
    </row>
    <row r="835" ht="11.25" customHeight="1">
      <c r="A835" s="557"/>
      <c r="B835" s="558"/>
      <c r="C835" s="558"/>
      <c r="D835" s="360"/>
      <c r="E835" s="31"/>
      <c r="F835" s="10"/>
      <c r="G835" s="360"/>
      <c r="H835" s="360"/>
      <c r="I835" s="360"/>
      <c r="J835" s="360"/>
      <c r="K835" s="360"/>
      <c r="L835" s="558"/>
      <c r="M835" s="558"/>
      <c r="N835" s="558"/>
      <c r="O835" s="784"/>
      <c r="P835" s="785"/>
      <c r="Q835" s="785"/>
      <c r="R835" s="560"/>
      <c r="S835" s="560"/>
      <c r="T835" s="28"/>
      <c r="U835" s="28"/>
      <c r="V835" s="28"/>
      <c r="W835" s="558"/>
      <c r="X835" s="558"/>
      <c r="Y835" s="558"/>
      <c r="Z835" s="561"/>
      <c r="AA835" s="28"/>
      <c r="AB835" s="360"/>
      <c r="AC835" s="360"/>
      <c r="AD835" s="31"/>
      <c r="AE835" s="31"/>
      <c r="AF835" s="31"/>
      <c r="AG835" s="31"/>
      <c r="AH835" s="28"/>
      <c r="AI835" s="360"/>
      <c r="AJ835" s="28"/>
      <c r="AK835" s="28"/>
      <c r="AL835" s="28"/>
      <c r="AM835" s="28"/>
      <c r="AN835" s="28"/>
      <c r="AO835" s="28"/>
      <c r="AP835" s="28"/>
      <c r="AQ835" s="28"/>
      <c r="AR835" s="28"/>
      <c r="AS835" s="28"/>
      <c r="AT835" s="28"/>
      <c r="AU835" s="28"/>
      <c r="AV835" s="28"/>
      <c r="AW835" s="28"/>
      <c r="AX835" s="28"/>
      <c r="AY835" s="28"/>
      <c r="AZ835" s="28"/>
      <c r="BA835" s="28"/>
      <c r="BB835" s="28"/>
      <c r="BC835" s="28"/>
    </row>
    <row r="836" ht="11.25" customHeight="1">
      <c r="A836" s="557"/>
      <c r="B836" s="558"/>
      <c r="C836" s="558"/>
      <c r="D836" s="360"/>
      <c r="E836" s="31"/>
      <c r="F836" s="10"/>
      <c r="G836" s="360"/>
      <c r="H836" s="360"/>
      <c r="I836" s="360"/>
      <c r="J836" s="360"/>
      <c r="K836" s="360"/>
      <c r="L836" s="558"/>
      <c r="M836" s="558"/>
      <c r="N836" s="558"/>
      <c r="O836" s="784"/>
      <c r="P836" s="785"/>
      <c r="Q836" s="785"/>
      <c r="R836" s="560"/>
      <c r="S836" s="560"/>
      <c r="T836" s="28"/>
      <c r="U836" s="28"/>
      <c r="V836" s="28"/>
      <c r="W836" s="558"/>
      <c r="X836" s="558"/>
      <c r="Y836" s="558"/>
      <c r="Z836" s="561"/>
      <c r="AA836" s="28"/>
      <c r="AB836" s="360"/>
      <c r="AC836" s="360"/>
      <c r="AD836" s="31"/>
      <c r="AE836" s="31"/>
      <c r="AF836" s="31"/>
      <c r="AG836" s="31"/>
      <c r="AH836" s="28"/>
      <c r="AI836" s="360"/>
      <c r="AJ836" s="28"/>
      <c r="AK836" s="28"/>
      <c r="AL836" s="28"/>
      <c r="AM836" s="28"/>
      <c r="AN836" s="28"/>
      <c r="AO836" s="28"/>
      <c r="AP836" s="28"/>
      <c r="AQ836" s="28"/>
      <c r="AR836" s="28"/>
      <c r="AS836" s="28"/>
      <c r="AT836" s="28"/>
      <c r="AU836" s="28"/>
      <c r="AV836" s="28"/>
      <c r="AW836" s="28"/>
      <c r="AX836" s="28"/>
      <c r="AY836" s="28"/>
      <c r="AZ836" s="28"/>
      <c r="BA836" s="28"/>
      <c r="BB836" s="28"/>
      <c r="BC836" s="28"/>
    </row>
    <row r="837" ht="11.25" customHeight="1">
      <c r="A837" s="557"/>
      <c r="B837" s="558"/>
      <c r="C837" s="558"/>
      <c r="D837" s="360"/>
      <c r="E837" s="31"/>
      <c r="F837" s="10"/>
      <c r="G837" s="360"/>
      <c r="H837" s="360"/>
      <c r="I837" s="360"/>
      <c r="J837" s="360"/>
      <c r="K837" s="360"/>
      <c r="L837" s="558"/>
      <c r="M837" s="558"/>
      <c r="N837" s="558"/>
      <c r="O837" s="784"/>
      <c r="P837" s="785"/>
      <c r="Q837" s="785"/>
      <c r="R837" s="560"/>
      <c r="S837" s="560"/>
      <c r="T837" s="28"/>
      <c r="U837" s="28"/>
      <c r="V837" s="28"/>
      <c r="W837" s="558"/>
      <c r="X837" s="558"/>
      <c r="Y837" s="558"/>
      <c r="Z837" s="561"/>
      <c r="AA837" s="28"/>
      <c r="AB837" s="360"/>
      <c r="AC837" s="360"/>
      <c r="AD837" s="31"/>
      <c r="AE837" s="31"/>
      <c r="AF837" s="31"/>
      <c r="AG837" s="31"/>
      <c r="AH837" s="28"/>
      <c r="AI837" s="360"/>
      <c r="AJ837" s="28"/>
      <c r="AK837" s="28"/>
      <c r="AL837" s="28"/>
      <c r="AM837" s="28"/>
      <c r="AN837" s="28"/>
      <c r="AO837" s="28"/>
      <c r="AP837" s="28"/>
      <c r="AQ837" s="28"/>
      <c r="AR837" s="28"/>
      <c r="AS837" s="28"/>
      <c r="AT837" s="28"/>
      <c r="AU837" s="28"/>
      <c r="AV837" s="28"/>
      <c r="AW837" s="28"/>
      <c r="AX837" s="28"/>
      <c r="AY837" s="28"/>
      <c r="AZ837" s="28"/>
      <c r="BA837" s="28"/>
      <c r="BB837" s="28"/>
      <c r="BC837" s="28"/>
    </row>
    <row r="838" ht="11.25" customHeight="1">
      <c r="A838" s="557"/>
      <c r="B838" s="558"/>
      <c r="C838" s="558"/>
      <c r="D838" s="360"/>
      <c r="E838" s="31"/>
      <c r="F838" s="10"/>
      <c r="G838" s="360"/>
      <c r="H838" s="360"/>
      <c r="I838" s="360"/>
      <c r="J838" s="360"/>
      <c r="K838" s="360"/>
      <c r="L838" s="558"/>
      <c r="M838" s="558"/>
      <c r="N838" s="558"/>
      <c r="O838" s="784"/>
      <c r="P838" s="785"/>
      <c r="Q838" s="785"/>
      <c r="R838" s="560"/>
      <c r="S838" s="560"/>
      <c r="T838" s="28"/>
      <c r="U838" s="28"/>
      <c r="V838" s="28"/>
      <c r="W838" s="558"/>
      <c r="X838" s="558"/>
      <c r="Y838" s="558"/>
      <c r="Z838" s="561"/>
      <c r="AA838" s="28"/>
      <c r="AB838" s="360"/>
      <c r="AC838" s="360"/>
      <c r="AD838" s="31"/>
      <c r="AE838" s="31"/>
      <c r="AF838" s="31"/>
      <c r="AG838" s="31"/>
      <c r="AH838" s="28"/>
      <c r="AI838" s="360"/>
      <c r="AJ838" s="28"/>
      <c r="AK838" s="28"/>
      <c r="AL838" s="28"/>
      <c r="AM838" s="28"/>
      <c r="AN838" s="28"/>
      <c r="AO838" s="28"/>
      <c r="AP838" s="28"/>
      <c r="AQ838" s="28"/>
      <c r="AR838" s="28"/>
      <c r="AS838" s="28"/>
      <c r="AT838" s="28"/>
      <c r="AU838" s="28"/>
      <c r="AV838" s="28"/>
      <c r="AW838" s="28"/>
      <c r="AX838" s="28"/>
      <c r="AY838" s="28"/>
      <c r="AZ838" s="28"/>
      <c r="BA838" s="28"/>
      <c r="BB838" s="28"/>
      <c r="BC838" s="28"/>
    </row>
    <row r="839" ht="11.25" customHeight="1">
      <c r="A839" s="557"/>
      <c r="B839" s="558"/>
      <c r="C839" s="558"/>
      <c r="D839" s="360"/>
      <c r="E839" s="31"/>
      <c r="F839" s="10"/>
      <c r="G839" s="360"/>
      <c r="H839" s="360"/>
      <c r="I839" s="360"/>
      <c r="J839" s="360"/>
      <c r="K839" s="360"/>
      <c r="L839" s="558"/>
      <c r="M839" s="558"/>
      <c r="N839" s="558"/>
      <c r="O839" s="784"/>
      <c r="P839" s="785"/>
      <c r="Q839" s="785"/>
      <c r="R839" s="560"/>
      <c r="S839" s="560"/>
      <c r="T839" s="28"/>
      <c r="U839" s="28"/>
      <c r="V839" s="28"/>
      <c r="W839" s="558"/>
      <c r="X839" s="558"/>
      <c r="Y839" s="558"/>
      <c r="Z839" s="561"/>
      <c r="AA839" s="28"/>
      <c r="AB839" s="360"/>
      <c r="AC839" s="360"/>
      <c r="AD839" s="31"/>
      <c r="AE839" s="31"/>
      <c r="AF839" s="31"/>
      <c r="AG839" s="31"/>
      <c r="AH839" s="28"/>
      <c r="AI839" s="360"/>
      <c r="AJ839" s="28"/>
      <c r="AK839" s="28"/>
      <c r="AL839" s="28"/>
      <c r="AM839" s="28"/>
      <c r="AN839" s="28"/>
      <c r="AO839" s="28"/>
      <c r="AP839" s="28"/>
      <c r="AQ839" s="28"/>
      <c r="AR839" s="28"/>
      <c r="AS839" s="28"/>
      <c r="AT839" s="28"/>
      <c r="AU839" s="28"/>
      <c r="AV839" s="28"/>
      <c r="AW839" s="28"/>
      <c r="AX839" s="28"/>
      <c r="AY839" s="28"/>
      <c r="AZ839" s="28"/>
      <c r="BA839" s="28"/>
      <c r="BB839" s="28"/>
      <c r="BC839" s="28"/>
    </row>
    <row r="840" ht="11.25" customHeight="1">
      <c r="A840" s="557"/>
      <c r="B840" s="558"/>
      <c r="C840" s="558"/>
      <c r="D840" s="360"/>
      <c r="E840" s="31"/>
      <c r="F840" s="10"/>
      <c r="G840" s="360"/>
      <c r="H840" s="360"/>
      <c r="I840" s="360"/>
      <c r="J840" s="360"/>
      <c r="K840" s="360"/>
      <c r="L840" s="558"/>
      <c r="M840" s="558"/>
      <c r="N840" s="558"/>
      <c r="O840" s="784"/>
      <c r="P840" s="785"/>
      <c r="Q840" s="785"/>
      <c r="R840" s="560"/>
      <c r="S840" s="560"/>
      <c r="T840" s="28"/>
      <c r="U840" s="28"/>
      <c r="V840" s="28"/>
      <c r="W840" s="558"/>
      <c r="X840" s="558"/>
      <c r="Y840" s="558"/>
      <c r="Z840" s="561"/>
      <c r="AA840" s="28"/>
      <c r="AB840" s="360"/>
      <c r="AC840" s="360"/>
      <c r="AD840" s="31"/>
      <c r="AE840" s="31"/>
      <c r="AF840" s="31"/>
      <c r="AG840" s="31"/>
      <c r="AH840" s="28"/>
      <c r="AI840" s="360"/>
      <c r="AJ840" s="28"/>
      <c r="AK840" s="28"/>
      <c r="AL840" s="28"/>
      <c r="AM840" s="28"/>
      <c r="AN840" s="28"/>
      <c r="AO840" s="28"/>
      <c r="AP840" s="28"/>
      <c r="AQ840" s="28"/>
      <c r="AR840" s="28"/>
      <c r="AS840" s="28"/>
      <c r="AT840" s="28"/>
      <c r="AU840" s="28"/>
      <c r="AV840" s="28"/>
      <c r="AW840" s="28"/>
      <c r="AX840" s="28"/>
      <c r="AY840" s="28"/>
      <c r="AZ840" s="28"/>
      <c r="BA840" s="28"/>
      <c r="BB840" s="28"/>
      <c r="BC840" s="28"/>
    </row>
    <row r="841" ht="11.25" customHeight="1">
      <c r="A841" s="557"/>
      <c r="B841" s="558"/>
      <c r="C841" s="558"/>
      <c r="D841" s="360"/>
      <c r="E841" s="31"/>
      <c r="F841" s="10"/>
      <c r="G841" s="360"/>
      <c r="H841" s="360"/>
      <c r="I841" s="360"/>
      <c r="J841" s="360"/>
      <c r="K841" s="360"/>
      <c r="L841" s="558"/>
      <c r="M841" s="558"/>
      <c r="N841" s="558"/>
      <c r="O841" s="784"/>
      <c r="P841" s="785"/>
      <c r="Q841" s="785"/>
      <c r="R841" s="560"/>
      <c r="S841" s="560"/>
      <c r="T841" s="28"/>
      <c r="U841" s="28"/>
      <c r="V841" s="28"/>
      <c r="W841" s="558"/>
      <c r="X841" s="558"/>
      <c r="Y841" s="558"/>
      <c r="Z841" s="561"/>
      <c r="AA841" s="28"/>
      <c r="AB841" s="360"/>
      <c r="AC841" s="360"/>
      <c r="AD841" s="31"/>
      <c r="AE841" s="31"/>
      <c r="AF841" s="31"/>
      <c r="AG841" s="31"/>
      <c r="AH841" s="28"/>
      <c r="AI841" s="360"/>
      <c r="AJ841" s="28"/>
      <c r="AK841" s="28"/>
      <c r="AL841" s="28"/>
      <c r="AM841" s="28"/>
      <c r="AN841" s="28"/>
      <c r="AO841" s="28"/>
      <c r="AP841" s="28"/>
      <c r="AQ841" s="28"/>
      <c r="AR841" s="28"/>
      <c r="AS841" s="28"/>
      <c r="AT841" s="28"/>
      <c r="AU841" s="28"/>
      <c r="AV841" s="28"/>
      <c r="AW841" s="28"/>
      <c r="AX841" s="28"/>
      <c r="AY841" s="28"/>
      <c r="AZ841" s="28"/>
      <c r="BA841" s="28"/>
      <c r="BB841" s="28"/>
      <c r="BC841" s="28"/>
    </row>
    <row r="842" ht="11.25" customHeight="1">
      <c r="A842" s="557"/>
      <c r="B842" s="558"/>
      <c r="C842" s="558"/>
      <c r="D842" s="360"/>
      <c r="E842" s="31"/>
      <c r="F842" s="10"/>
      <c r="G842" s="360"/>
      <c r="H842" s="360"/>
      <c r="I842" s="360"/>
      <c r="J842" s="360"/>
      <c r="K842" s="360"/>
      <c r="L842" s="558"/>
      <c r="M842" s="558"/>
      <c r="N842" s="558"/>
      <c r="O842" s="784"/>
      <c r="P842" s="785"/>
      <c r="Q842" s="785"/>
      <c r="R842" s="560"/>
      <c r="S842" s="560"/>
      <c r="T842" s="28"/>
      <c r="U842" s="28"/>
      <c r="V842" s="28"/>
      <c r="W842" s="558"/>
      <c r="X842" s="558"/>
      <c r="Y842" s="558"/>
      <c r="Z842" s="561"/>
      <c r="AA842" s="28"/>
      <c r="AB842" s="360"/>
      <c r="AC842" s="360"/>
      <c r="AD842" s="31"/>
      <c r="AE842" s="31"/>
      <c r="AF842" s="31"/>
      <c r="AG842" s="31"/>
      <c r="AH842" s="28"/>
      <c r="AI842" s="360"/>
      <c r="AJ842" s="28"/>
      <c r="AK842" s="28"/>
      <c r="AL842" s="28"/>
      <c r="AM842" s="28"/>
      <c r="AN842" s="28"/>
      <c r="AO842" s="28"/>
      <c r="AP842" s="28"/>
      <c r="AQ842" s="28"/>
      <c r="AR842" s="28"/>
      <c r="AS842" s="28"/>
      <c r="AT842" s="28"/>
      <c r="AU842" s="28"/>
      <c r="AV842" s="28"/>
      <c r="AW842" s="28"/>
      <c r="AX842" s="28"/>
      <c r="AY842" s="28"/>
      <c r="AZ842" s="28"/>
      <c r="BA842" s="28"/>
      <c r="BB842" s="28"/>
      <c r="BC842" s="28"/>
    </row>
    <row r="843" ht="11.25" customHeight="1">
      <c r="A843" s="557"/>
      <c r="B843" s="558"/>
      <c r="C843" s="558"/>
      <c r="D843" s="360"/>
      <c r="E843" s="31"/>
      <c r="F843" s="10"/>
      <c r="G843" s="360"/>
      <c r="H843" s="360"/>
      <c r="I843" s="360"/>
      <c r="J843" s="360"/>
      <c r="K843" s="360"/>
      <c r="L843" s="558"/>
      <c r="M843" s="558"/>
      <c r="N843" s="558"/>
      <c r="O843" s="784"/>
      <c r="P843" s="785"/>
      <c r="Q843" s="785"/>
      <c r="R843" s="560"/>
      <c r="S843" s="560"/>
      <c r="T843" s="28"/>
      <c r="U843" s="28"/>
      <c r="V843" s="28"/>
      <c r="W843" s="558"/>
      <c r="X843" s="558"/>
      <c r="Y843" s="558"/>
      <c r="Z843" s="561"/>
      <c r="AA843" s="28"/>
      <c r="AB843" s="360"/>
      <c r="AC843" s="360"/>
      <c r="AD843" s="31"/>
      <c r="AE843" s="31"/>
      <c r="AF843" s="31"/>
      <c r="AG843" s="31"/>
      <c r="AH843" s="28"/>
      <c r="AI843" s="360"/>
      <c r="AJ843" s="28"/>
      <c r="AK843" s="28"/>
      <c r="AL843" s="28"/>
      <c r="AM843" s="28"/>
      <c r="AN843" s="28"/>
      <c r="AO843" s="28"/>
      <c r="AP843" s="28"/>
      <c r="AQ843" s="28"/>
      <c r="AR843" s="28"/>
      <c r="AS843" s="28"/>
      <c r="AT843" s="28"/>
      <c r="AU843" s="28"/>
      <c r="AV843" s="28"/>
      <c r="AW843" s="28"/>
      <c r="AX843" s="28"/>
      <c r="AY843" s="28"/>
      <c r="AZ843" s="28"/>
      <c r="BA843" s="28"/>
      <c r="BB843" s="28"/>
      <c r="BC843" s="28"/>
    </row>
    <row r="844" ht="11.25" customHeight="1">
      <c r="A844" s="557"/>
      <c r="B844" s="558"/>
      <c r="C844" s="558"/>
      <c r="D844" s="360"/>
      <c r="E844" s="31"/>
      <c r="F844" s="10"/>
      <c r="G844" s="360"/>
      <c r="H844" s="360"/>
      <c r="I844" s="360"/>
      <c r="J844" s="360"/>
      <c r="K844" s="360"/>
      <c r="L844" s="558"/>
      <c r="M844" s="558"/>
      <c r="N844" s="558"/>
      <c r="O844" s="784"/>
      <c r="P844" s="785"/>
      <c r="Q844" s="785"/>
      <c r="R844" s="560"/>
      <c r="S844" s="560"/>
      <c r="T844" s="28"/>
      <c r="U844" s="28"/>
      <c r="V844" s="28"/>
      <c r="W844" s="558"/>
      <c r="X844" s="558"/>
      <c r="Y844" s="558"/>
      <c r="Z844" s="561"/>
      <c r="AA844" s="28"/>
      <c r="AB844" s="360"/>
      <c r="AC844" s="360"/>
      <c r="AD844" s="31"/>
      <c r="AE844" s="31"/>
      <c r="AF844" s="31"/>
      <c r="AG844" s="31"/>
      <c r="AH844" s="28"/>
      <c r="AI844" s="360"/>
      <c r="AJ844" s="28"/>
      <c r="AK844" s="28"/>
      <c r="AL844" s="28"/>
      <c r="AM844" s="28"/>
      <c r="AN844" s="28"/>
      <c r="AO844" s="28"/>
      <c r="AP844" s="28"/>
      <c r="AQ844" s="28"/>
      <c r="AR844" s="28"/>
      <c r="AS844" s="28"/>
      <c r="AT844" s="28"/>
      <c r="AU844" s="28"/>
      <c r="AV844" s="28"/>
      <c r="AW844" s="28"/>
      <c r="AX844" s="28"/>
      <c r="AY844" s="28"/>
      <c r="AZ844" s="28"/>
      <c r="BA844" s="28"/>
      <c r="BB844" s="28"/>
      <c r="BC844" s="28"/>
    </row>
    <row r="845" ht="11.25" customHeight="1">
      <c r="A845" s="557"/>
      <c r="B845" s="558"/>
      <c r="C845" s="558"/>
      <c r="D845" s="360"/>
      <c r="E845" s="31"/>
      <c r="F845" s="10"/>
      <c r="G845" s="360"/>
      <c r="H845" s="360"/>
      <c r="I845" s="360"/>
      <c r="J845" s="360"/>
      <c r="K845" s="360"/>
      <c r="L845" s="558"/>
      <c r="M845" s="558"/>
      <c r="N845" s="558"/>
      <c r="O845" s="784"/>
      <c r="P845" s="785"/>
      <c r="Q845" s="785"/>
      <c r="R845" s="560"/>
      <c r="S845" s="560"/>
      <c r="T845" s="28"/>
      <c r="U845" s="28"/>
      <c r="V845" s="28"/>
      <c r="W845" s="558"/>
      <c r="X845" s="558"/>
      <c r="Y845" s="558"/>
      <c r="Z845" s="561"/>
      <c r="AA845" s="28"/>
      <c r="AB845" s="360"/>
      <c r="AC845" s="360"/>
      <c r="AD845" s="31"/>
      <c r="AE845" s="31"/>
      <c r="AF845" s="31"/>
      <c r="AG845" s="31"/>
      <c r="AH845" s="28"/>
      <c r="AI845" s="360"/>
      <c r="AJ845" s="28"/>
      <c r="AK845" s="28"/>
      <c r="AL845" s="28"/>
      <c r="AM845" s="28"/>
      <c r="AN845" s="28"/>
      <c r="AO845" s="28"/>
      <c r="AP845" s="28"/>
      <c r="AQ845" s="28"/>
      <c r="AR845" s="28"/>
      <c r="AS845" s="28"/>
      <c r="AT845" s="28"/>
      <c r="AU845" s="28"/>
      <c r="AV845" s="28"/>
      <c r="AW845" s="28"/>
      <c r="AX845" s="28"/>
      <c r="AY845" s="28"/>
      <c r="AZ845" s="28"/>
      <c r="BA845" s="28"/>
      <c r="BB845" s="28"/>
      <c r="BC845" s="28"/>
    </row>
    <row r="846" ht="11.25" customHeight="1">
      <c r="A846" s="557"/>
      <c r="B846" s="558"/>
      <c r="C846" s="558"/>
      <c r="D846" s="360"/>
      <c r="E846" s="31"/>
      <c r="F846" s="10"/>
      <c r="G846" s="360"/>
      <c r="H846" s="360"/>
      <c r="I846" s="360"/>
      <c r="J846" s="360"/>
      <c r="K846" s="360"/>
      <c r="L846" s="558"/>
      <c r="M846" s="558"/>
      <c r="N846" s="558"/>
      <c r="O846" s="784"/>
      <c r="P846" s="785"/>
      <c r="Q846" s="785"/>
      <c r="R846" s="560"/>
      <c r="S846" s="560"/>
      <c r="T846" s="28"/>
      <c r="U846" s="28"/>
      <c r="V846" s="28"/>
      <c r="W846" s="558"/>
      <c r="X846" s="558"/>
      <c r="Y846" s="558"/>
      <c r="Z846" s="561"/>
      <c r="AA846" s="28"/>
      <c r="AB846" s="360"/>
      <c r="AC846" s="360"/>
      <c r="AD846" s="31"/>
      <c r="AE846" s="31"/>
      <c r="AF846" s="31"/>
      <c r="AG846" s="31"/>
      <c r="AH846" s="28"/>
      <c r="AI846" s="360"/>
      <c r="AJ846" s="28"/>
      <c r="AK846" s="28"/>
      <c r="AL846" s="28"/>
      <c r="AM846" s="28"/>
      <c r="AN846" s="28"/>
      <c r="AO846" s="28"/>
      <c r="AP846" s="28"/>
      <c r="AQ846" s="28"/>
      <c r="AR846" s="28"/>
      <c r="AS846" s="28"/>
      <c r="AT846" s="28"/>
      <c r="AU846" s="28"/>
      <c r="AV846" s="28"/>
      <c r="AW846" s="28"/>
      <c r="AX846" s="28"/>
      <c r="AY846" s="28"/>
      <c r="AZ846" s="28"/>
      <c r="BA846" s="28"/>
      <c r="BB846" s="28"/>
      <c r="BC846" s="28"/>
    </row>
    <row r="847" ht="11.25" customHeight="1">
      <c r="A847" s="557"/>
      <c r="B847" s="558"/>
      <c r="C847" s="558"/>
      <c r="D847" s="360"/>
      <c r="E847" s="31"/>
      <c r="F847" s="10"/>
      <c r="G847" s="360"/>
      <c r="H847" s="360"/>
      <c r="I847" s="360"/>
      <c r="J847" s="360"/>
      <c r="K847" s="360"/>
      <c r="L847" s="558"/>
      <c r="M847" s="558"/>
      <c r="N847" s="558"/>
      <c r="O847" s="784"/>
      <c r="P847" s="785"/>
      <c r="Q847" s="785"/>
      <c r="R847" s="560"/>
      <c r="S847" s="560"/>
      <c r="T847" s="28"/>
      <c r="U847" s="28"/>
      <c r="V847" s="28"/>
      <c r="W847" s="558"/>
      <c r="X847" s="558"/>
      <c r="Y847" s="558"/>
      <c r="Z847" s="561"/>
      <c r="AA847" s="28"/>
      <c r="AB847" s="360"/>
      <c r="AC847" s="360"/>
      <c r="AD847" s="31"/>
      <c r="AE847" s="31"/>
      <c r="AF847" s="31"/>
      <c r="AG847" s="31"/>
      <c r="AH847" s="28"/>
      <c r="AI847" s="360"/>
      <c r="AJ847" s="28"/>
      <c r="AK847" s="28"/>
      <c r="AL847" s="28"/>
      <c r="AM847" s="28"/>
      <c r="AN847" s="28"/>
      <c r="AO847" s="28"/>
      <c r="AP847" s="28"/>
      <c r="AQ847" s="28"/>
      <c r="AR847" s="28"/>
      <c r="AS847" s="28"/>
      <c r="AT847" s="28"/>
      <c r="AU847" s="28"/>
      <c r="AV847" s="28"/>
      <c r="AW847" s="28"/>
      <c r="AX847" s="28"/>
      <c r="AY847" s="28"/>
      <c r="AZ847" s="28"/>
      <c r="BA847" s="28"/>
      <c r="BB847" s="28"/>
      <c r="BC847" s="28"/>
    </row>
    <row r="848" ht="11.25" customHeight="1">
      <c r="A848" s="557"/>
      <c r="B848" s="558"/>
      <c r="C848" s="558"/>
      <c r="D848" s="360"/>
      <c r="E848" s="31"/>
      <c r="F848" s="10"/>
      <c r="G848" s="360"/>
      <c r="H848" s="360"/>
      <c r="I848" s="360"/>
      <c r="J848" s="360"/>
      <c r="K848" s="360"/>
      <c r="L848" s="558"/>
      <c r="M848" s="558"/>
      <c r="N848" s="558"/>
      <c r="O848" s="784"/>
      <c r="P848" s="785"/>
      <c r="Q848" s="785"/>
      <c r="R848" s="560"/>
      <c r="S848" s="560"/>
      <c r="T848" s="28"/>
      <c r="U848" s="28"/>
      <c r="V848" s="28"/>
      <c r="W848" s="558"/>
      <c r="X848" s="558"/>
      <c r="Y848" s="558"/>
      <c r="Z848" s="561"/>
      <c r="AA848" s="28"/>
      <c r="AB848" s="360"/>
      <c r="AC848" s="360"/>
      <c r="AD848" s="31"/>
      <c r="AE848" s="31"/>
      <c r="AF848" s="31"/>
      <c r="AG848" s="31"/>
      <c r="AH848" s="28"/>
      <c r="AI848" s="360"/>
      <c r="AJ848" s="28"/>
      <c r="AK848" s="28"/>
      <c r="AL848" s="28"/>
      <c r="AM848" s="28"/>
      <c r="AN848" s="28"/>
      <c r="AO848" s="28"/>
      <c r="AP848" s="28"/>
      <c r="AQ848" s="28"/>
      <c r="AR848" s="28"/>
      <c r="AS848" s="28"/>
      <c r="AT848" s="28"/>
      <c r="AU848" s="28"/>
      <c r="AV848" s="28"/>
      <c r="AW848" s="28"/>
      <c r="AX848" s="28"/>
      <c r="AY848" s="28"/>
      <c r="AZ848" s="28"/>
      <c r="BA848" s="28"/>
      <c r="BB848" s="28"/>
      <c r="BC848" s="28"/>
    </row>
    <row r="849" ht="11.25" customHeight="1">
      <c r="A849" s="557"/>
      <c r="B849" s="558"/>
      <c r="C849" s="558"/>
      <c r="D849" s="360"/>
      <c r="E849" s="31"/>
      <c r="F849" s="10"/>
      <c r="G849" s="360"/>
      <c r="H849" s="360"/>
      <c r="I849" s="360"/>
      <c r="J849" s="360"/>
      <c r="K849" s="360"/>
      <c r="L849" s="558"/>
      <c r="M849" s="558"/>
      <c r="N849" s="558"/>
      <c r="O849" s="784"/>
      <c r="P849" s="785"/>
      <c r="Q849" s="785"/>
      <c r="R849" s="560"/>
      <c r="S849" s="560"/>
      <c r="T849" s="28"/>
      <c r="U849" s="28"/>
      <c r="V849" s="28"/>
      <c r="W849" s="558"/>
      <c r="X849" s="558"/>
      <c r="Y849" s="558"/>
      <c r="Z849" s="561"/>
      <c r="AA849" s="28"/>
      <c r="AB849" s="360"/>
      <c r="AC849" s="360"/>
      <c r="AD849" s="31"/>
      <c r="AE849" s="31"/>
      <c r="AF849" s="31"/>
      <c r="AG849" s="31"/>
      <c r="AH849" s="28"/>
      <c r="AI849" s="360"/>
      <c r="AJ849" s="28"/>
      <c r="AK849" s="28"/>
      <c r="AL849" s="28"/>
      <c r="AM849" s="28"/>
      <c r="AN849" s="28"/>
      <c r="AO849" s="28"/>
      <c r="AP849" s="28"/>
      <c r="AQ849" s="28"/>
      <c r="AR849" s="28"/>
      <c r="AS849" s="28"/>
      <c r="AT849" s="28"/>
      <c r="AU849" s="28"/>
      <c r="AV849" s="28"/>
      <c r="AW849" s="28"/>
      <c r="AX849" s="28"/>
      <c r="AY849" s="28"/>
      <c r="AZ849" s="28"/>
      <c r="BA849" s="28"/>
      <c r="BB849" s="28"/>
      <c r="BC849" s="28"/>
    </row>
    <row r="850" ht="11.25" customHeight="1">
      <c r="A850" s="557"/>
      <c r="B850" s="558"/>
      <c r="C850" s="558"/>
      <c r="D850" s="360"/>
      <c r="E850" s="31"/>
      <c r="F850" s="10"/>
      <c r="G850" s="360"/>
      <c r="H850" s="360"/>
      <c r="I850" s="360"/>
      <c r="J850" s="360"/>
      <c r="K850" s="360"/>
      <c r="L850" s="558"/>
      <c r="M850" s="558"/>
      <c r="N850" s="558"/>
      <c r="O850" s="784"/>
      <c r="P850" s="785"/>
      <c r="Q850" s="785"/>
      <c r="R850" s="560"/>
      <c r="S850" s="560"/>
      <c r="T850" s="28"/>
      <c r="U850" s="28"/>
      <c r="V850" s="28"/>
      <c r="W850" s="558"/>
      <c r="X850" s="558"/>
      <c r="Y850" s="558"/>
      <c r="Z850" s="561"/>
      <c r="AA850" s="28"/>
      <c r="AB850" s="360"/>
      <c r="AC850" s="360"/>
      <c r="AD850" s="31"/>
      <c r="AE850" s="31"/>
      <c r="AF850" s="31"/>
      <c r="AG850" s="31"/>
      <c r="AH850" s="28"/>
      <c r="AI850" s="360"/>
      <c r="AJ850" s="28"/>
      <c r="AK850" s="28"/>
      <c r="AL850" s="28"/>
      <c r="AM850" s="28"/>
      <c r="AN850" s="28"/>
      <c r="AO850" s="28"/>
      <c r="AP850" s="28"/>
      <c r="AQ850" s="28"/>
      <c r="AR850" s="28"/>
      <c r="AS850" s="28"/>
      <c r="AT850" s="28"/>
      <c r="AU850" s="28"/>
      <c r="AV850" s="28"/>
      <c r="AW850" s="28"/>
      <c r="AX850" s="28"/>
      <c r="AY850" s="28"/>
      <c r="AZ850" s="28"/>
      <c r="BA850" s="28"/>
      <c r="BB850" s="28"/>
      <c r="BC850" s="28"/>
    </row>
    <row r="851" ht="11.25" customHeight="1">
      <c r="A851" s="557"/>
      <c r="B851" s="558"/>
      <c r="C851" s="558"/>
      <c r="D851" s="360"/>
      <c r="E851" s="31"/>
      <c r="F851" s="10"/>
      <c r="G851" s="360"/>
      <c r="H851" s="360"/>
      <c r="I851" s="360"/>
      <c r="J851" s="360"/>
      <c r="K851" s="360"/>
      <c r="L851" s="558"/>
      <c r="M851" s="558"/>
      <c r="N851" s="558"/>
      <c r="O851" s="784"/>
      <c r="P851" s="785"/>
      <c r="Q851" s="785"/>
      <c r="R851" s="560"/>
      <c r="S851" s="560"/>
      <c r="T851" s="28"/>
      <c r="U851" s="28"/>
      <c r="V851" s="28"/>
      <c r="W851" s="558"/>
      <c r="X851" s="558"/>
      <c r="Y851" s="558"/>
      <c r="Z851" s="561"/>
      <c r="AA851" s="28"/>
      <c r="AB851" s="360"/>
      <c r="AC851" s="360"/>
      <c r="AD851" s="31"/>
      <c r="AE851" s="31"/>
      <c r="AF851" s="31"/>
      <c r="AG851" s="31"/>
      <c r="AH851" s="28"/>
      <c r="AI851" s="360"/>
      <c r="AJ851" s="28"/>
      <c r="AK851" s="28"/>
      <c r="AL851" s="28"/>
      <c r="AM851" s="28"/>
      <c r="AN851" s="28"/>
      <c r="AO851" s="28"/>
      <c r="AP851" s="28"/>
      <c r="AQ851" s="28"/>
      <c r="AR851" s="28"/>
      <c r="AS851" s="28"/>
      <c r="AT851" s="28"/>
      <c r="AU851" s="28"/>
      <c r="AV851" s="28"/>
      <c r="AW851" s="28"/>
      <c r="AX851" s="28"/>
      <c r="AY851" s="28"/>
      <c r="AZ851" s="28"/>
      <c r="BA851" s="28"/>
      <c r="BB851" s="28"/>
      <c r="BC851" s="28"/>
    </row>
    <row r="852" ht="11.25" customHeight="1">
      <c r="A852" s="557"/>
      <c r="B852" s="558"/>
      <c r="C852" s="558"/>
      <c r="D852" s="360"/>
      <c r="E852" s="31"/>
      <c r="F852" s="10"/>
      <c r="G852" s="360"/>
      <c r="H852" s="360"/>
      <c r="I852" s="360"/>
      <c r="J852" s="360"/>
      <c r="K852" s="360"/>
      <c r="L852" s="558"/>
      <c r="M852" s="558"/>
      <c r="N852" s="558"/>
      <c r="O852" s="784"/>
      <c r="P852" s="785"/>
      <c r="Q852" s="785"/>
      <c r="R852" s="560"/>
      <c r="S852" s="560"/>
      <c r="T852" s="28"/>
      <c r="U852" s="28"/>
      <c r="V852" s="28"/>
      <c r="W852" s="558"/>
      <c r="X852" s="558"/>
      <c r="Y852" s="558"/>
      <c r="Z852" s="561"/>
      <c r="AA852" s="28"/>
      <c r="AB852" s="360"/>
      <c r="AC852" s="360"/>
      <c r="AD852" s="31"/>
      <c r="AE852" s="31"/>
      <c r="AF852" s="31"/>
      <c r="AG852" s="31"/>
      <c r="AH852" s="28"/>
      <c r="AI852" s="360"/>
      <c r="AJ852" s="28"/>
      <c r="AK852" s="28"/>
      <c r="AL852" s="28"/>
      <c r="AM852" s="28"/>
      <c r="AN852" s="28"/>
      <c r="AO852" s="28"/>
      <c r="AP852" s="28"/>
      <c r="AQ852" s="28"/>
      <c r="AR852" s="28"/>
      <c r="AS852" s="28"/>
      <c r="AT852" s="28"/>
      <c r="AU852" s="28"/>
      <c r="AV852" s="28"/>
      <c r="AW852" s="28"/>
      <c r="AX852" s="28"/>
      <c r="AY852" s="28"/>
      <c r="AZ852" s="28"/>
      <c r="BA852" s="28"/>
      <c r="BB852" s="28"/>
      <c r="BC852" s="28"/>
    </row>
    <row r="853" ht="11.25" customHeight="1">
      <c r="A853" s="557"/>
      <c r="B853" s="558"/>
      <c r="C853" s="558"/>
      <c r="D853" s="360"/>
      <c r="E853" s="31"/>
      <c r="F853" s="10"/>
      <c r="G853" s="360"/>
      <c r="H853" s="360"/>
      <c r="I853" s="360"/>
      <c r="J853" s="360"/>
      <c r="K853" s="360"/>
      <c r="L853" s="558"/>
      <c r="M853" s="558"/>
      <c r="N853" s="558"/>
      <c r="O853" s="784"/>
      <c r="P853" s="785"/>
      <c r="Q853" s="785"/>
      <c r="R853" s="560"/>
      <c r="S853" s="560"/>
      <c r="T853" s="28"/>
      <c r="U853" s="28"/>
      <c r="V853" s="28"/>
      <c r="W853" s="558"/>
      <c r="X853" s="558"/>
      <c r="Y853" s="558"/>
      <c r="Z853" s="561"/>
      <c r="AA853" s="28"/>
      <c r="AB853" s="360"/>
      <c r="AC853" s="360"/>
      <c r="AD853" s="31"/>
      <c r="AE853" s="31"/>
      <c r="AF853" s="31"/>
      <c r="AG853" s="31"/>
      <c r="AH853" s="28"/>
      <c r="AI853" s="360"/>
      <c r="AJ853" s="28"/>
      <c r="AK853" s="28"/>
      <c r="AL853" s="28"/>
      <c r="AM853" s="28"/>
      <c r="AN853" s="28"/>
      <c r="AO853" s="28"/>
      <c r="AP853" s="28"/>
      <c r="AQ853" s="28"/>
      <c r="AR853" s="28"/>
      <c r="AS853" s="28"/>
      <c r="AT853" s="28"/>
      <c r="AU853" s="28"/>
      <c r="AV853" s="28"/>
      <c r="AW853" s="28"/>
      <c r="AX853" s="28"/>
      <c r="AY853" s="28"/>
      <c r="AZ853" s="28"/>
      <c r="BA853" s="28"/>
      <c r="BB853" s="28"/>
      <c r="BC853" s="28"/>
    </row>
    <row r="854" ht="11.25" customHeight="1">
      <c r="A854" s="557"/>
      <c r="B854" s="558"/>
      <c r="C854" s="558"/>
      <c r="D854" s="360"/>
      <c r="E854" s="31"/>
      <c r="F854" s="10"/>
      <c r="G854" s="360"/>
      <c r="H854" s="360"/>
      <c r="I854" s="360"/>
      <c r="J854" s="360"/>
      <c r="K854" s="360"/>
      <c r="L854" s="558"/>
      <c r="M854" s="558"/>
      <c r="N854" s="558"/>
      <c r="O854" s="784"/>
      <c r="P854" s="785"/>
      <c r="Q854" s="785"/>
      <c r="R854" s="560"/>
      <c r="S854" s="560"/>
      <c r="T854" s="28"/>
      <c r="U854" s="28"/>
      <c r="V854" s="28"/>
      <c r="W854" s="558"/>
      <c r="X854" s="558"/>
      <c r="Y854" s="558"/>
      <c r="Z854" s="561"/>
      <c r="AA854" s="28"/>
      <c r="AB854" s="360"/>
      <c r="AC854" s="360"/>
      <c r="AD854" s="31"/>
      <c r="AE854" s="31"/>
      <c r="AF854" s="31"/>
      <c r="AG854" s="31"/>
      <c r="AH854" s="28"/>
      <c r="AI854" s="360"/>
      <c r="AJ854" s="28"/>
      <c r="AK854" s="28"/>
      <c r="AL854" s="28"/>
      <c r="AM854" s="28"/>
      <c r="AN854" s="28"/>
      <c r="AO854" s="28"/>
      <c r="AP854" s="28"/>
      <c r="AQ854" s="28"/>
      <c r="AR854" s="28"/>
      <c r="AS854" s="28"/>
      <c r="AT854" s="28"/>
      <c r="AU854" s="28"/>
      <c r="AV854" s="28"/>
      <c r="AW854" s="28"/>
      <c r="AX854" s="28"/>
      <c r="AY854" s="28"/>
      <c r="AZ854" s="28"/>
      <c r="BA854" s="28"/>
      <c r="BB854" s="28"/>
      <c r="BC854" s="28"/>
    </row>
    <row r="855" ht="11.25" customHeight="1">
      <c r="A855" s="557"/>
      <c r="B855" s="558"/>
      <c r="C855" s="558"/>
      <c r="D855" s="360"/>
      <c r="E855" s="31"/>
      <c r="F855" s="10"/>
      <c r="G855" s="360"/>
      <c r="H855" s="360"/>
      <c r="I855" s="360"/>
      <c r="J855" s="360"/>
      <c r="K855" s="360"/>
      <c r="L855" s="558"/>
      <c r="M855" s="558"/>
      <c r="N855" s="558"/>
      <c r="O855" s="784"/>
      <c r="P855" s="785"/>
      <c r="Q855" s="785"/>
      <c r="R855" s="560"/>
      <c r="S855" s="560"/>
      <c r="T855" s="28"/>
      <c r="U855" s="28"/>
      <c r="V855" s="28"/>
      <c r="W855" s="558"/>
      <c r="X855" s="558"/>
      <c r="Y855" s="558"/>
      <c r="Z855" s="561"/>
      <c r="AA855" s="28"/>
      <c r="AB855" s="360"/>
      <c r="AC855" s="360"/>
      <c r="AD855" s="31"/>
      <c r="AE855" s="31"/>
      <c r="AF855" s="31"/>
      <c r="AG855" s="31"/>
      <c r="AH855" s="28"/>
      <c r="AI855" s="360"/>
      <c r="AJ855" s="28"/>
      <c r="AK855" s="28"/>
      <c r="AL855" s="28"/>
      <c r="AM855" s="28"/>
      <c r="AN855" s="28"/>
      <c r="AO855" s="28"/>
      <c r="AP855" s="28"/>
      <c r="AQ855" s="28"/>
      <c r="AR855" s="28"/>
      <c r="AS855" s="28"/>
      <c r="AT855" s="28"/>
      <c r="AU855" s="28"/>
      <c r="AV855" s="28"/>
      <c r="AW855" s="28"/>
      <c r="AX855" s="28"/>
      <c r="AY855" s="28"/>
      <c r="AZ855" s="28"/>
      <c r="BA855" s="28"/>
      <c r="BB855" s="28"/>
      <c r="BC855" s="28"/>
    </row>
    <row r="856" ht="11.25" customHeight="1">
      <c r="A856" s="557"/>
      <c r="B856" s="558"/>
      <c r="C856" s="558"/>
      <c r="D856" s="360"/>
      <c r="E856" s="31"/>
      <c r="F856" s="10"/>
      <c r="G856" s="360"/>
      <c r="H856" s="360"/>
      <c r="I856" s="360"/>
      <c r="J856" s="360"/>
      <c r="K856" s="360"/>
      <c r="L856" s="558"/>
      <c r="M856" s="558"/>
      <c r="N856" s="558"/>
      <c r="O856" s="784"/>
      <c r="P856" s="785"/>
      <c r="Q856" s="785"/>
      <c r="R856" s="560"/>
      <c r="S856" s="560"/>
      <c r="T856" s="28"/>
      <c r="U856" s="28"/>
      <c r="V856" s="28"/>
      <c r="W856" s="558"/>
      <c r="X856" s="558"/>
      <c r="Y856" s="558"/>
      <c r="Z856" s="561"/>
      <c r="AA856" s="28"/>
      <c r="AB856" s="360"/>
      <c r="AC856" s="360"/>
      <c r="AD856" s="31"/>
      <c r="AE856" s="31"/>
      <c r="AF856" s="31"/>
      <c r="AG856" s="31"/>
      <c r="AH856" s="28"/>
      <c r="AI856" s="360"/>
      <c r="AJ856" s="28"/>
      <c r="AK856" s="28"/>
      <c r="AL856" s="28"/>
      <c r="AM856" s="28"/>
      <c r="AN856" s="28"/>
      <c r="AO856" s="28"/>
      <c r="AP856" s="28"/>
      <c r="AQ856" s="28"/>
      <c r="AR856" s="28"/>
      <c r="AS856" s="28"/>
      <c r="AT856" s="28"/>
      <c r="AU856" s="28"/>
      <c r="AV856" s="28"/>
      <c r="AW856" s="28"/>
      <c r="AX856" s="28"/>
      <c r="AY856" s="28"/>
      <c r="AZ856" s="28"/>
      <c r="BA856" s="28"/>
      <c r="BB856" s="28"/>
      <c r="BC856" s="28"/>
    </row>
    <row r="857" ht="11.25" customHeight="1">
      <c r="A857" s="557"/>
      <c r="B857" s="558"/>
      <c r="C857" s="558"/>
      <c r="D857" s="360"/>
      <c r="E857" s="31"/>
      <c r="F857" s="10"/>
      <c r="G857" s="360"/>
      <c r="H857" s="360"/>
      <c r="I857" s="360"/>
      <c r="J857" s="360"/>
      <c r="K857" s="360"/>
      <c r="L857" s="558"/>
      <c r="M857" s="558"/>
      <c r="N857" s="558"/>
      <c r="O857" s="784"/>
      <c r="P857" s="785"/>
      <c r="Q857" s="785"/>
      <c r="R857" s="560"/>
      <c r="S857" s="560"/>
      <c r="T857" s="28"/>
      <c r="U857" s="28"/>
      <c r="V857" s="28"/>
      <c r="W857" s="558"/>
      <c r="X857" s="558"/>
      <c r="Y857" s="558"/>
      <c r="Z857" s="561"/>
      <c r="AA857" s="28"/>
      <c r="AB857" s="360"/>
      <c r="AC857" s="360"/>
      <c r="AD857" s="31"/>
      <c r="AE857" s="31"/>
      <c r="AF857" s="31"/>
      <c r="AG857" s="31"/>
      <c r="AH857" s="28"/>
      <c r="AI857" s="360"/>
      <c r="AJ857" s="28"/>
      <c r="AK857" s="28"/>
      <c r="AL857" s="28"/>
      <c r="AM857" s="28"/>
      <c r="AN857" s="28"/>
      <c r="AO857" s="28"/>
      <c r="AP857" s="28"/>
      <c r="AQ857" s="28"/>
      <c r="AR857" s="28"/>
      <c r="AS857" s="28"/>
      <c r="AT857" s="28"/>
      <c r="AU857" s="28"/>
      <c r="AV857" s="28"/>
      <c r="AW857" s="28"/>
      <c r="AX857" s="28"/>
      <c r="AY857" s="28"/>
      <c r="AZ857" s="28"/>
      <c r="BA857" s="28"/>
      <c r="BB857" s="28"/>
      <c r="BC857" s="28"/>
    </row>
    <row r="858" ht="11.25" customHeight="1">
      <c r="A858" s="557"/>
      <c r="B858" s="558"/>
      <c r="C858" s="558"/>
      <c r="D858" s="360"/>
      <c r="E858" s="31"/>
      <c r="F858" s="10"/>
      <c r="G858" s="360"/>
      <c r="H858" s="360"/>
      <c r="I858" s="360"/>
      <c r="J858" s="360"/>
      <c r="K858" s="360"/>
      <c r="L858" s="558"/>
      <c r="M858" s="558"/>
      <c r="N858" s="558"/>
      <c r="O858" s="784"/>
      <c r="P858" s="785"/>
      <c r="Q858" s="785"/>
      <c r="R858" s="560"/>
      <c r="S858" s="560"/>
      <c r="T858" s="28"/>
      <c r="U858" s="28"/>
      <c r="V858" s="28"/>
      <c r="W858" s="558"/>
      <c r="X858" s="558"/>
      <c r="Y858" s="558"/>
      <c r="Z858" s="561"/>
      <c r="AA858" s="28"/>
      <c r="AB858" s="360"/>
      <c r="AC858" s="360"/>
      <c r="AD858" s="31"/>
      <c r="AE858" s="31"/>
      <c r="AF858" s="31"/>
      <c r="AG858" s="31"/>
      <c r="AH858" s="28"/>
      <c r="AI858" s="360"/>
      <c r="AJ858" s="28"/>
      <c r="AK858" s="28"/>
      <c r="AL858" s="28"/>
      <c r="AM858" s="28"/>
      <c r="AN858" s="28"/>
      <c r="AO858" s="28"/>
      <c r="AP858" s="28"/>
      <c r="AQ858" s="28"/>
      <c r="AR858" s="28"/>
      <c r="AS858" s="28"/>
      <c r="AT858" s="28"/>
      <c r="AU858" s="28"/>
      <c r="AV858" s="28"/>
      <c r="AW858" s="28"/>
      <c r="AX858" s="28"/>
      <c r="AY858" s="28"/>
      <c r="AZ858" s="28"/>
      <c r="BA858" s="28"/>
      <c r="BB858" s="28"/>
      <c r="BC858" s="28"/>
    </row>
    <row r="859" ht="11.25" customHeight="1">
      <c r="A859" s="557"/>
      <c r="B859" s="558"/>
      <c r="C859" s="558"/>
      <c r="D859" s="360"/>
      <c r="E859" s="31"/>
      <c r="F859" s="10"/>
      <c r="G859" s="360"/>
      <c r="H859" s="360"/>
      <c r="I859" s="360"/>
      <c r="J859" s="360"/>
      <c r="K859" s="360"/>
      <c r="L859" s="558"/>
      <c r="M859" s="558"/>
      <c r="N859" s="558"/>
      <c r="O859" s="784"/>
      <c r="P859" s="785"/>
      <c r="Q859" s="785"/>
      <c r="R859" s="560"/>
      <c r="S859" s="560"/>
      <c r="T859" s="28"/>
      <c r="U859" s="28"/>
      <c r="V859" s="28"/>
      <c r="W859" s="558"/>
      <c r="X859" s="558"/>
      <c r="Y859" s="558"/>
      <c r="Z859" s="561"/>
      <c r="AA859" s="28"/>
      <c r="AB859" s="360"/>
      <c r="AC859" s="360"/>
      <c r="AD859" s="31"/>
      <c r="AE859" s="31"/>
      <c r="AF859" s="31"/>
      <c r="AG859" s="31"/>
      <c r="AH859" s="28"/>
      <c r="AI859" s="360"/>
      <c r="AJ859" s="28"/>
      <c r="AK859" s="28"/>
      <c r="AL859" s="28"/>
      <c r="AM859" s="28"/>
      <c r="AN859" s="28"/>
      <c r="AO859" s="28"/>
      <c r="AP859" s="28"/>
      <c r="AQ859" s="28"/>
      <c r="AR859" s="28"/>
      <c r="AS859" s="28"/>
      <c r="AT859" s="28"/>
      <c r="AU859" s="28"/>
      <c r="AV859" s="28"/>
      <c r="AW859" s="28"/>
      <c r="AX859" s="28"/>
      <c r="AY859" s="28"/>
      <c r="AZ859" s="28"/>
      <c r="BA859" s="28"/>
      <c r="BB859" s="28"/>
      <c r="BC859" s="28"/>
    </row>
    <row r="860" ht="11.25" customHeight="1">
      <c r="A860" s="557"/>
      <c r="B860" s="558"/>
      <c r="C860" s="558"/>
      <c r="D860" s="360"/>
      <c r="E860" s="31"/>
      <c r="F860" s="10"/>
      <c r="G860" s="360"/>
      <c r="H860" s="360"/>
      <c r="I860" s="360"/>
      <c r="J860" s="360"/>
      <c r="K860" s="360"/>
      <c r="L860" s="558"/>
      <c r="M860" s="558"/>
      <c r="N860" s="558"/>
      <c r="O860" s="784"/>
      <c r="P860" s="785"/>
      <c r="Q860" s="785"/>
      <c r="R860" s="560"/>
      <c r="S860" s="560"/>
      <c r="T860" s="28"/>
      <c r="U860" s="28"/>
      <c r="V860" s="28"/>
      <c r="W860" s="558"/>
      <c r="X860" s="558"/>
      <c r="Y860" s="558"/>
      <c r="Z860" s="561"/>
      <c r="AA860" s="28"/>
      <c r="AB860" s="360"/>
      <c r="AC860" s="360"/>
      <c r="AD860" s="31"/>
      <c r="AE860" s="31"/>
      <c r="AF860" s="31"/>
      <c r="AG860" s="31"/>
      <c r="AH860" s="28"/>
      <c r="AI860" s="360"/>
      <c r="AJ860" s="28"/>
      <c r="AK860" s="28"/>
      <c r="AL860" s="28"/>
      <c r="AM860" s="28"/>
      <c r="AN860" s="28"/>
      <c r="AO860" s="28"/>
      <c r="AP860" s="28"/>
      <c r="AQ860" s="28"/>
      <c r="AR860" s="28"/>
      <c r="AS860" s="28"/>
      <c r="AT860" s="28"/>
      <c r="AU860" s="28"/>
      <c r="AV860" s="28"/>
      <c r="AW860" s="28"/>
      <c r="AX860" s="28"/>
      <c r="AY860" s="28"/>
      <c r="AZ860" s="28"/>
      <c r="BA860" s="28"/>
      <c r="BB860" s="28"/>
      <c r="BC860" s="28"/>
    </row>
    <row r="861" ht="11.25" customHeight="1">
      <c r="A861" s="557"/>
      <c r="B861" s="558"/>
      <c r="C861" s="558"/>
      <c r="D861" s="360"/>
      <c r="E861" s="31"/>
      <c r="F861" s="10"/>
      <c r="G861" s="360"/>
      <c r="H861" s="360"/>
      <c r="I861" s="360"/>
      <c r="J861" s="360"/>
      <c r="K861" s="360"/>
      <c r="L861" s="558"/>
      <c r="M861" s="558"/>
      <c r="N861" s="558"/>
      <c r="O861" s="784"/>
      <c r="P861" s="785"/>
      <c r="Q861" s="785"/>
      <c r="R861" s="560"/>
      <c r="S861" s="560"/>
      <c r="T861" s="28"/>
      <c r="U861" s="28"/>
      <c r="V861" s="28"/>
      <c r="W861" s="558"/>
      <c r="X861" s="558"/>
      <c r="Y861" s="558"/>
      <c r="Z861" s="561"/>
      <c r="AA861" s="28"/>
      <c r="AB861" s="360"/>
      <c r="AC861" s="360"/>
      <c r="AD861" s="31"/>
      <c r="AE861" s="31"/>
      <c r="AF861" s="31"/>
      <c r="AG861" s="31"/>
      <c r="AH861" s="28"/>
      <c r="AI861" s="360"/>
      <c r="AJ861" s="28"/>
      <c r="AK861" s="28"/>
      <c r="AL861" s="28"/>
      <c r="AM861" s="28"/>
      <c r="AN861" s="28"/>
      <c r="AO861" s="28"/>
      <c r="AP861" s="28"/>
      <c r="AQ861" s="28"/>
      <c r="AR861" s="28"/>
      <c r="AS861" s="28"/>
      <c r="AT861" s="28"/>
      <c r="AU861" s="28"/>
      <c r="AV861" s="28"/>
      <c r="AW861" s="28"/>
      <c r="AX861" s="28"/>
      <c r="AY861" s="28"/>
      <c r="AZ861" s="28"/>
      <c r="BA861" s="28"/>
      <c r="BB861" s="28"/>
      <c r="BC861" s="28"/>
    </row>
    <row r="862" ht="11.25" customHeight="1">
      <c r="A862" s="557"/>
      <c r="B862" s="558"/>
      <c r="C862" s="558"/>
      <c r="D862" s="360"/>
      <c r="E862" s="31"/>
      <c r="F862" s="10"/>
      <c r="G862" s="360"/>
      <c r="H862" s="360"/>
      <c r="I862" s="360"/>
      <c r="J862" s="360"/>
      <c r="K862" s="360"/>
      <c r="L862" s="558"/>
      <c r="M862" s="558"/>
      <c r="N862" s="558"/>
      <c r="O862" s="784"/>
      <c r="P862" s="785"/>
      <c r="Q862" s="785"/>
      <c r="R862" s="560"/>
      <c r="S862" s="560"/>
      <c r="T862" s="28"/>
      <c r="U862" s="28"/>
      <c r="V862" s="28"/>
      <c r="W862" s="558"/>
      <c r="X862" s="558"/>
      <c r="Y862" s="558"/>
      <c r="Z862" s="561"/>
      <c r="AA862" s="28"/>
      <c r="AB862" s="360"/>
      <c r="AC862" s="360"/>
      <c r="AD862" s="31"/>
      <c r="AE862" s="31"/>
      <c r="AF862" s="31"/>
      <c r="AG862" s="31"/>
      <c r="AH862" s="28"/>
      <c r="AI862" s="360"/>
      <c r="AJ862" s="28"/>
      <c r="AK862" s="28"/>
      <c r="AL862" s="28"/>
      <c r="AM862" s="28"/>
      <c r="AN862" s="28"/>
      <c r="AO862" s="28"/>
      <c r="AP862" s="28"/>
      <c r="AQ862" s="28"/>
      <c r="AR862" s="28"/>
      <c r="AS862" s="28"/>
      <c r="AT862" s="28"/>
      <c r="AU862" s="28"/>
      <c r="AV862" s="28"/>
      <c r="AW862" s="28"/>
      <c r="AX862" s="28"/>
      <c r="AY862" s="28"/>
      <c r="AZ862" s="28"/>
      <c r="BA862" s="28"/>
      <c r="BB862" s="28"/>
      <c r="BC862" s="28"/>
    </row>
    <row r="863" ht="11.25" customHeight="1">
      <c r="A863" s="557"/>
      <c r="B863" s="558"/>
      <c r="C863" s="558"/>
      <c r="D863" s="360"/>
      <c r="E863" s="31"/>
      <c r="F863" s="10"/>
      <c r="G863" s="360"/>
      <c r="H863" s="360"/>
      <c r="I863" s="360"/>
      <c r="J863" s="360"/>
      <c r="K863" s="360"/>
      <c r="L863" s="558"/>
      <c r="M863" s="558"/>
      <c r="N863" s="558"/>
      <c r="O863" s="784"/>
      <c r="P863" s="785"/>
      <c r="Q863" s="785"/>
      <c r="R863" s="560"/>
      <c r="S863" s="560"/>
      <c r="T863" s="28"/>
      <c r="U863" s="28"/>
      <c r="V863" s="28"/>
      <c r="W863" s="558"/>
      <c r="X863" s="558"/>
      <c r="Y863" s="558"/>
      <c r="Z863" s="561"/>
      <c r="AA863" s="28"/>
      <c r="AB863" s="360"/>
      <c r="AC863" s="360"/>
      <c r="AD863" s="31"/>
      <c r="AE863" s="31"/>
      <c r="AF863" s="31"/>
      <c r="AG863" s="31"/>
      <c r="AH863" s="28"/>
      <c r="AI863" s="360"/>
      <c r="AJ863" s="28"/>
      <c r="AK863" s="28"/>
      <c r="AL863" s="28"/>
      <c r="AM863" s="28"/>
      <c r="AN863" s="28"/>
      <c r="AO863" s="28"/>
      <c r="AP863" s="28"/>
      <c r="AQ863" s="28"/>
      <c r="AR863" s="28"/>
      <c r="AS863" s="28"/>
      <c r="AT863" s="28"/>
      <c r="AU863" s="28"/>
      <c r="AV863" s="28"/>
      <c r="AW863" s="28"/>
      <c r="AX863" s="28"/>
      <c r="AY863" s="28"/>
      <c r="AZ863" s="28"/>
      <c r="BA863" s="28"/>
      <c r="BB863" s="28"/>
      <c r="BC863" s="28"/>
    </row>
    <row r="864" ht="11.25" customHeight="1">
      <c r="A864" s="557"/>
      <c r="B864" s="558"/>
      <c r="C864" s="558"/>
      <c r="D864" s="360"/>
      <c r="E864" s="31"/>
      <c r="F864" s="10"/>
      <c r="G864" s="360"/>
      <c r="H864" s="360"/>
      <c r="I864" s="360"/>
      <c r="J864" s="360"/>
      <c r="K864" s="360"/>
      <c r="L864" s="558"/>
      <c r="M864" s="558"/>
      <c r="N864" s="558"/>
      <c r="O864" s="784"/>
      <c r="P864" s="785"/>
      <c r="Q864" s="785"/>
      <c r="R864" s="560"/>
      <c r="S864" s="560"/>
      <c r="T864" s="28"/>
      <c r="U864" s="28"/>
      <c r="V864" s="28"/>
      <c r="W864" s="558"/>
      <c r="X864" s="558"/>
      <c r="Y864" s="558"/>
      <c r="Z864" s="561"/>
      <c r="AA864" s="28"/>
      <c r="AB864" s="360"/>
      <c r="AC864" s="360"/>
      <c r="AD864" s="31"/>
      <c r="AE864" s="31"/>
      <c r="AF864" s="31"/>
      <c r="AG864" s="31"/>
      <c r="AH864" s="28"/>
      <c r="AI864" s="360"/>
      <c r="AJ864" s="28"/>
      <c r="AK864" s="28"/>
      <c r="AL864" s="28"/>
      <c r="AM864" s="28"/>
      <c r="AN864" s="28"/>
      <c r="AO864" s="28"/>
      <c r="AP864" s="28"/>
      <c r="AQ864" s="28"/>
      <c r="AR864" s="28"/>
      <c r="AS864" s="28"/>
      <c r="AT864" s="28"/>
      <c r="AU864" s="28"/>
      <c r="AV864" s="28"/>
      <c r="AW864" s="28"/>
      <c r="AX864" s="28"/>
      <c r="AY864" s="28"/>
      <c r="AZ864" s="28"/>
      <c r="BA864" s="28"/>
      <c r="BB864" s="28"/>
      <c r="BC864" s="28"/>
    </row>
    <row r="865" ht="11.25" customHeight="1">
      <c r="A865" s="557"/>
      <c r="B865" s="558"/>
      <c r="C865" s="558"/>
      <c r="D865" s="360"/>
      <c r="E865" s="31"/>
      <c r="F865" s="10"/>
      <c r="G865" s="360"/>
      <c r="H865" s="360"/>
      <c r="I865" s="360"/>
      <c r="J865" s="360"/>
      <c r="K865" s="360"/>
      <c r="L865" s="558"/>
      <c r="M865" s="558"/>
      <c r="N865" s="558"/>
      <c r="O865" s="784"/>
      <c r="P865" s="785"/>
      <c r="Q865" s="785"/>
      <c r="R865" s="560"/>
      <c r="S865" s="560"/>
      <c r="T865" s="28"/>
      <c r="U865" s="28"/>
      <c r="V865" s="28"/>
      <c r="W865" s="558"/>
      <c r="X865" s="558"/>
      <c r="Y865" s="558"/>
      <c r="Z865" s="561"/>
      <c r="AA865" s="28"/>
      <c r="AB865" s="360"/>
      <c r="AC865" s="360"/>
      <c r="AD865" s="31"/>
      <c r="AE865" s="31"/>
      <c r="AF865" s="31"/>
      <c r="AG865" s="31"/>
      <c r="AH865" s="28"/>
      <c r="AI865" s="360"/>
      <c r="AJ865" s="28"/>
      <c r="AK865" s="28"/>
      <c r="AL865" s="28"/>
      <c r="AM865" s="28"/>
      <c r="AN865" s="28"/>
      <c r="AO865" s="28"/>
      <c r="AP865" s="28"/>
      <c r="AQ865" s="28"/>
      <c r="AR865" s="28"/>
      <c r="AS865" s="28"/>
      <c r="AT865" s="28"/>
      <c r="AU865" s="28"/>
      <c r="AV865" s="28"/>
      <c r="AW865" s="28"/>
      <c r="AX865" s="28"/>
      <c r="AY865" s="28"/>
      <c r="AZ865" s="28"/>
      <c r="BA865" s="28"/>
      <c r="BB865" s="28"/>
      <c r="BC865" s="28"/>
    </row>
    <row r="866" ht="11.25" customHeight="1">
      <c r="A866" s="557"/>
      <c r="B866" s="558"/>
      <c r="C866" s="558"/>
      <c r="D866" s="360"/>
      <c r="E866" s="31"/>
      <c r="F866" s="10"/>
      <c r="G866" s="360"/>
      <c r="H866" s="360"/>
      <c r="I866" s="360"/>
      <c r="J866" s="360"/>
      <c r="K866" s="360"/>
      <c r="L866" s="558"/>
      <c r="M866" s="558"/>
      <c r="N866" s="558"/>
      <c r="O866" s="784"/>
      <c r="P866" s="785"/>
      <c r="Q866" s="785"/>
      <c r="R866" s="560"/>
      <c r="S866" s="560"/>
      <c r="T866" s="28"/>
      <c r="U866" s="28"/>
      <c r="V866" s="28"/>
      <c r="W866" s="558"/>
      <c r="X866" s="558"/>
      <c r="Y866" s="558"/>
      <c r="Z866" s="561"/>
      <c r="AA866" s="28"/>
      <c r="AB866" s="360"/>
      <c r="AC866" s="360"/>
      <c r="AD866" s="31"/>
      <c r="AE866" s="31"/>
      <c r="AF866" s="31"/>
      <c r="AG866" s="31"/>
      <c r="AH866" s="28"/>
      <c r="AI866" s="360"/>
      <c r="AJ866" s="28"/>
      <c r="AK866" s="28"/>
      <c r="AL866" s="28"/>
      <c r="AM866" s="28"/>
      <c r="AN866" s="28"/>
      <c r="AO866" s="28"/>
      <c r="AP866" s="28"/>
      <c r="AQ866" s="28"/>
      <c r="AR866" s="28"/>
      <c r="AS866" s="28"/>
      <c r="AT866" s="28"/>
      <c r="AU866" s="28"/>
      <c r="AV866" s="28"/>
      <c r="AW866" s="28"/>
      <c r="AX866" s="28"/>
      <c r="AY866" s="28"/>
      <c r="AZ866" s="28"/>
      <c r="BA866" s="28"/>
      <c r="BB866" s="28"/>
      <c r="BC866" s="28"/>
    </row>
    <row r="867" ht="11.25" customHeight="1">
      <c r="A867" s="557"/>
      <c r="B867" s="558"/>
      <c r="C867" s="558"/>
      <c r="D867" s="360"/>
      <c r="E867" s="31"/>
      <c r="F867" s="10"/>
      <c r="G867" s="360"/>
      <c r="H867" s="360"/>
      <c r="I867" s="360"/>
      <c r="J867" s="360"/>
      <c r="K867" s="360"/>
      <c r="L867" s="558"/>
      <c r="M867" s="558"/>
      <c r="N867" s="558"/>
      <c r="O867" s="784"/>
      <c r="P867" s="785"/>
      <c r="Q867" s="785"/>
      <c r="R867" s="560"/>
      <c r="S867" s="560"/>
      <c r="T867" s="28"/>
      <c r="U867" s="28"/>
      <c r="V867" s="28"/>
      <c r="W867" s="558"/>
      <c r="X867" s="558"/>
      <c r="Y867" s="558"/>
      <c r="Z867" s="561"/>
      <c r="AA867" s="28"/>
      <c r="AB867" s="360"/>
      <c r="AC867" s="360"/>
      <c r="AD867" s="31"/>
      <c r="AE867" s="31"/>
      <c r="AF867" s="31"/>
      <c r="AG867" s="31"/>
      <c r="AH867" s="28"/>
      <c r="AI867" s="360"/>
      <c r="AJ867" s="28"/>
      <c r="AK867" s="28"/>
      <c r="AL867" s="28"/>
      <c r="AM867" s="28"/>
      <c r="AN867" s="28"/>
      <c r="AO867" s="28"/>
      <c r="AP867" s="28"/>
      <c r="AQ867" s="28"/>
      <c r="AR867" s="28"/>
      <c r="AS867" s="28"/>
      <c r="AT867" s="28"/>
      <c r="AU867" s="28"/>
      <c r="AV867" s="28"/>
      <c r="AW867" s="28"/>
      <c r="AX867" s="28"/>
      <c r="AY867" s="28"/>
      <c r="AZ867" s="28"/>
      <c r="BA867" s="28"/>
      <c r="BB867" s="28"/>
      <c r="BC867" s="28"/>
    </row>
    <row r="868" ht="11.25" customHeight="1">
      <c r="A868" s="557"/>
      <c r="B868" s="558"/>
      <c r="C868" s="558"/>
      <c r="D868" s="360"/>
      <c r="E868" s="31"/>
      <c r="F868" s="10"/>
      <c r="G868" s="360"/>
      <c r="H868" s="360"/>
      <c r="I868" s="360"/>
      <c r="J868" s="360"/>
      <c r="K868" s="360"/>
      <c r="L868" s="558"/>
      <c r="M868" s="558"/>
      <c r="N868" s="558"/>
      <c r="O868" s="784"/>
      <c r="P868" s="785"/>
      <c r="Q868" s="785"/>
      <c r="R868" s="560"/>
      <c r="S868" s="560"/>
      <c r="T868" s="28"/>
      <c r="U868" s="28"/>
      <c r="V868" s="28"/>
      <c r="W868" s="558"/>
      <c r="X868" s="558"/>
      <c r="Y868" s="558"/>
      <c r="Z868" s="561"/>
      <c r="AA868" s="28"/>
      <c r="AB868" s="360"/>
      <c r="AC868" s="360"/>
      <c r="AD868" s="31"/>
      <c r="AE868" s="31"/>
      <c r="AF868" s="31"/>
      <c r="AG868" s="31"/>
      <c r="AH868" s="28"/>
      <c r="AI868" s="360"/>
      <c r="AJ868" s="28"/>
      <c r="AK868" s="28"/>
      <c r="AL868" s="28"/>
      <c r="AM868" s="28"/>
      <c r="AN868" s="28"/>
      <c r="AO868" s="28"/>
      <c r="AP868" s="28"/>
      <c r="AQ868" s="28"/>
      <c r="AR868" s="28"/>
      <c r="AS868" s="28"/>
      <c r="AT868" s="28"/>
      <c r="AU868" s="28"/>
      <c r="AV868" s="28"/>
      <c r="AW868" s="28"/>
      <c r="AX868" s="28"/>
      <c r="AY868" s="28"/>
      <c r="AZ868" s="28"/>
      <c r="BA868" s="28"/>
      <c r="BB868" s="28"/>
      <c r="BC868" s="28"/>
    </row>
    <row r="869" ht="11.25" customHeight="1">
      <c r="A869" s="557"/>
      <c r="B869" s="558"/>
      <c r="C869" s="558"/>
      <c r="D869" s="360"/>
      <c r="E869" s="31"/>
      <c r="F869" s="10"/>
      <c r="G869" s="360"/>
      <c r="H869" s="360"/>
      <c r="I869" s="360"/>
      <c r="J869" s="360"/>
      <c r="K869" s="360"/>
      <c r="L869" s="558"/>
      <c r="M869" s="558"/>
      <c r="N869" s="558"/>
      <c r="O869" s="784"/>
      <c r="P869" s="785"/>
      <c r="Q869" s="785"/>
      <c r="R869" s="560"/>
      <c r="S869" s="560"/>
      <c r="T869" s="28"/>
      <c r="U869" s="28"/>
      <c r="V869" s="28"/>
      <c r="W869" s="558"/>
      <c r="X869" s="558"/>
      <c r="Y869" s="558"/>
      <c r="Z869" s="561"/>
      <c r="AA869" s="28"/>
      <c r="AB869" s="360"/>
      <c r="AC869" s="360"/>
      <c r="AD869" s="31"/>
      <c r="AE869" s="31"/>
      <c r="AF869" s="31"/>
      <c r="AG869" s="31"/>
      <c r="AH869" s="28"/>
      <c r="AI869" s="360"/>
      <c r="AJ869" s="28"/>
      <c r="AK869" s="28"/>
      <c r="AL869" s="28"/>
      <c r="AM869" s="28"/>
      <c r="AN869" s="28"/>
      <c r="AO869" s="28"/>
      <c r="AP869" s="28"/>
      <c r="AQ869" s="28"/>
      <c r="AR869" s="28"/>
      <c r="AS869" s="28"/>
      <c r="AT869" s="28"/>
      <c r="AU869" s="28"/>
      <c r="AV869" s="28"/>
      <c r="AW869" s="28"/>
      <c r="AX869" s="28"/>
      <c r="AY869" s="28"/>
      <c r="AZ869" s="28"/>
      <c r="BA869" s="28"/>
      <c r="BB869" s="28"/>
      <c r="BC869" s="28"/>
    </row>
    <row r="870" ht="11.25" customHeight="1">
      <c r="A870" s="557"/>
      <c r="B870" s="558"/>
      <c r="C870" s="558"/>
      <c r="D870" s="360"/>
      <c r="E870" s="31"/>
      <c r="F870" s="10"/>
      <c r="G870" s="360"/>
      <c r="H870" s="360"/>
      <c r="I870" s="360"/>
      <c r="J870" s="360"/>
      <c r="K870" s="360"/>
      <c r="L870" s="558"/>
      <c r="M870" s="558"/>
      <c r="N870" s="558"/>
      <c r="O870" s="784"/>
      <c r="P870" s="785"/>
      <c r="Q870" s="785"/>
      <c r="R870" s="560"/>
      <c r="S870" s="560"/>
      <c r="T870" s="28"/>
      <c r="U870" s="28"/>
      <c r="V870" s="28"/>
      <c r="W870" s="558"/>
      <c r="X870" s="558"/>
      <c r="Y870" s="558"/>
      <c r="Z870" s="561"/>
      <c r="AA870" s="28"/>
      <c r="AB870" s="360"/>
      <c r="AC870" s="360"/>
      <c r="AD870" s="31"/>
      <c r="AE870" s="31"/>
      <c r="AF870" s="31"/>
      <c r="AG870" s="31"/>
      <c r="AH870" s="28"/>
      <c r="AI870" s="360"/>
      <c r="AJ870" s="28"/>
      <c r="AK870" s="28"/>
      <c r="AL870" s="28"/>
      <c r="AM870" s="28"/>
      <c r="AN870" s="28"/>
      <c r="AO870" s="28"/>
      <c r="AP870" s="28"/>
      <c r="AQ870" s="28"/>
      <c r="AR870" s="28"/>
      <c r="AS870" s="28"/>
      <c r="AT870" s="28"/>
      <c r="AU870" s="28"/>
      <c r="AV870" s="28"/>
      <c r="AW870" s="28"/>
      <c r="AX870" s="28"/>
      <c r="AY870" s="28"/>
      <c r="AZ870" s="28"/>
      <c r="BA870" s="28"/>
      <c r="BB870" s="28"/>
      <c r="BC870" s="28"/>
    </row>
    <row r="871" ht="11.25" customHeight="1">
      <c r="A871" s="557"/>
      <c r="B871" s="558"/>
      <c r="C871" s="558"/>
      <c r="D871" s="360"/>
      <c r="E871" s="31"/>
      <c r="F871" s="10"/>
      <c r="G871" s="360"/>
      <c r="H871" s="360"/>
      <c r="I871" s="360"/>
      <c r="J871" s="360"/>
      <c r="K871" s="360"/>
      <c r="L871" s="558"/>
      <c r="M871" s="558"/>
      <c r="N871" s="558"/>
      <c r="O871" s="784"/>
      <c r="P871" s="785"/>
      <c r="Q871" s="785"/>
      <c r="R871" s="560"/>
      <c r="S871" s="560"/>
      <c r="T871" s="28"/>
      <c r="U871" s="28"/>
      <c r="V871" s="28"/>
      <c r="W871" s="558"/>
      <c r="X871" s="558"/>
      <c r="Y871" s="558"/>
      <c r="Z871" s="561"/>
      <c r="AA871" s="28"/>
      <c r="AB871" s="360"/>
      <c r="AC871" s="360"/>
      <c r="AD871" s="31"/>
      <c r="AE871" s="31"/>
      <c r="AF871" s="31"/>
      <c r="AG871" s="31"/>
      <c r="AH871" s="28"/>
      <c r="AI871" s="360"/>
      <c r="AJ871" s="28"/>
      <c r="AK871" s="28"/>
      <c r="AL871" s="28"/>
      <c r="AM871" s="28"/>
      <c r="AN871" s="28"/>
      <c r="AO871" s="28"/>
      <c r="AP871" s="28"/>
      <c r="AQ871" s="28"/>
      <c r="AR871" s="28"/>
      <c r="AS871" s="28"/>
      <c r="AT871" s="28"/>
      <c r="AU871" s="28"/>
      <c r="AV871" s="28"/>
      <c r="AW871" s="28"/>
      <c r="AX871" s="28"/>
      <c r="AY871" s="28"/>
      <c r="AZ871" s="28"/>
      <c r="BA871" s="28"/>
      <c r="BB871" s="28"/>
      <c r="BC871" s="28"/>
    </row>
    <row r="872" ht="11.25" customHeight="1">
      <c r="A872" s="557"/>
      <c r="B872" s="558"/>
      <c r="C872" s="558"/>
      <c r="D872" s="360"/>
      <c r="E872" s="31"/>
      <c r="F872" s="10"/>
      <c r="G872" s="360"/>
      <c r="H872" s="360"/>
      <c r="I872" s="360"/>
      <c r="J872" s="360"/>
      <c r="K872" s="360"/>
      <c r="L872" s="558"/>
      <c r="M872" s="558"/>
      <c r="N872" s="558"/>
      <c r="O872" s="784"/>
      <c r="P872" s="785"/>
      <c r="Q872" s="785"/>
      <c r="R872" s="560"/>
      <c r="S872" s="560"/>
      <c r="T872" s="28"/>
      <c r="U872" s="28"/>
      <c r="V872" s="28"/>
      <c r="W872" s="558"/>
      <c r="X872" s="558"/>
      <c r="Y872" s="558"/>
      <c r="Z872" s="561"/>
      <c r="AA872" s="28"/>
      <c r="AB872" s="360"/>
      <c r="AC872" s="360"/>
      <c r="AD872" s="31"/>
      <c r="AE872" s="31"/>
      <c r="AF872" s="31"/>
      <c r="AG872" s="31"/>
      <c r="AH872" s="28"/>
      <c r="AI872" s="360"/>
      <c r="AJ872" s="28"/>
      <c r="AK872" s="28"/>
      <c r="AL872" s="28"/>
      <c r="AM872" s="28"/>
      <c r="AN872" s="28"/>
      <c r="AO872" s="28"/>
      <c r="AP872" s="28"/>
      <c r="AQ872" s="28"/>
      <c r="AR872" s="28"/>
      <c r="AS872" s="28"/>
      <c r="AT872" s="28"/>
      <c r="AU872" s="28"/>
      <c r="AV872" s="28"/>
      <c r="AW872" s="28"/>
      <c r="AX872" s="28"/>
      <c r="AY872" s="28"/>
      <c r="AZ872" s="28"/>
      <c r="BA872" s="28"/>
      <c r="BB872" s="28"/>
      <c r="BC872" s="28"/>
    </row>
    <row r="873" ht="11.25" customHeight="1">
      <c r="A873" s="557"/>
      <c r="B873" s="558"/>
      <c r="C873" s="558"/>
      <c r="D873" s="360"/>
      <c r="E873" s="31"/>
      <c r="F873" s="10"/>
      <c r="G873" s="360"/>
      <c r="H873" s="360"/>
      <c r="I873" s="360"/>
      <c r="J873" s="360"/>
      <c r="K873" s="360"/>
      <c r="L873" s="558"/>
      <c r="M873" s="558"/>
      <c r="N873" s="558"/>
      <c r="O873" s="784"/>
      <c r="P873" s="785"/>
      <c r="Q873" s="785"/>
      <c r="R873" s="560"/>
      <c r="S873" s="560"/>
      <c r="T873" s="28"/>
      <c r="U873" s="28"/>
      <c r="V873" s="28"/>
      <c r="W873" s="558"/>
      <c r="X873" s="558"/>
      <c r="Y873" s="558"/>
      <c r="Z873" s="561"/>
      <c r="AA873" s="28"/>
      <c r="AB873" s="360"/>
      <c r="AC873" s="360"/>
      <c r="AD873" s="31"/>
      <c r="AE873" s="31"/>
      <c r="AF873" s="31"/>
      <c r="AG873" s="31"/>
      <c r="AH873" s="28"/>
      <c r="AI873" s="360"/>
      <c r="AJ873" s="28"/>
      <c r="AK873" s="28"/>
      <c r="AL873" s="28"/>
      <c r="AM873" s="28"/>
      <c r="AN873" s="28"/>
      <c r="AO873" s="28"/>
      <c r="AP873" s="28"/>
      <c r="AQ873" s="28"/>
      <c r="AR873" s="28"/>
      <c r="AS873" s="28"/>
      <c r="AT873" s="28"/>
      <c r="AU873" s="28"/>
      <c r="AV873" s="28"/>
      <c r="AW873" s="28"/>
      <c r="AX873" s="28"/>
      <c r="AY873" s="28"/>
      <c r="AZ873" s="28"/>
      <c r="BA873" s="28"/>
      <c r="BB873" s="28"/>
      <c r="BC873" s="28"/>
    </row>
    <row r="874" ht="11.25" customHeight="1">
      <c r="A874" s="557"/>
      <c r="B874" s="558"/>
      <c r="C874" s="558"/>
      <c r="D874" s="360"/>
      <c r="E874" s="31"/>
      <c r="F874" s="10"/>
      <c r="G874" s="360"/>
      <c r="H874" s="360"/>
      <c r="I874" s="360"/>
      <c r="J874" s="360"/>
      <c r="K874" s="360"/>
      <c r="L874" s="558"/>
      <c r="M874" s="558"/>
      <c r="N874" s="558"/>
      <c r="O874" s="784"/>
      <c r="P874" s="785"/>
      <c r="Q874" s="785"/>
      <c r="R874" s="560"/>
      <c r="S874" s="560"/>
      <c r="T874" s="28"/>
      <c r="U874" s="28"/>
      <c r="V874" s="28"/>
      <c r="W874" s="558"/>
      <c r="X874" s="558"/>
      <c r="Y874" s="558"/>
      <c r="Z874" s="561"/>
      <c r="AA874" s="28"/>
      <c r="AB874" s="360"/>
      <c r="AC874" s="360"/>
      <c r="AD874" s="31"/>
      <c r="AE874" s="31"/>
      <c r="AF874" s="31"/>
      <c r="AG874" s="31"/>
      <c r="AH874" s="28"/>
      <c r="AI874" s="360"/>
      <c r="AJ874" s="28"/>
      <c r="AK874" s="28"/>
      <c r="AL874" s="28"/>
      <c r="AM874" s="28"/>
      <c r="AN874" s="28"/>
      <c r="AO874" s="28"/>
      <c r="AP874" s="28"/>
      <c r="AQ874" s="28"/>
      <c r="AR874" s="28"/>
      <c r="AS874" s="28"/>
      <c r="AT874" s="28"/>
      <c r="AU874" s="28"/>
      <c r="AV874" s="28"/>
      <c r="AW874" s="28"/>
      <c r="AX874" s="28"/>
      <c r="AY874" s="28"/>
      <c r="AZ874" s="28"/>
      <c r="BA874" s="28"/>
      <c r="BB874" s="28"/>
      <c r="BC874" s="28"/>
    </row>
    <row r="875" ht="11.25" customHeight="1">
      <c r="A875" s="557"/>
      <c r="B875" s="558"/>
      <c r="C875" s="558"/>
      <c r="D875" s="360"/>
      <c r="E875" s="31"/>
      <c r="F875" s="10"/>
      <c r="G875" s="360"/>
      <c r="H875" s="360"/>
      <c r="I875" s="360"/>
      <c r="J875" s="360"/>
      <c r="K875" s="360"/>
      <c r="L875" s="558"/>
      <c r="M875" s="558"/>
      <c r="N875" s="558"/>
      <c r="O875" s="784"/>
      <c r="P875" s="785"/>
      <c r="Q875" s="785"/>
      <c r="R875" s="560"/>
      <c r="S875" s="560"/>
      <c r="T875" s="28"/>
      <c r="U875" s="28"/>
      <c r="V875" s="28"/>
      <c r="W875" s="558"/>
      <c r="X875" s="558"/>
      <c r="Y875" s="558"/>
      <c r="Z875" s="561"/>
      <c r="AA875" s="28"/>
      <c r="AB875" s="360"/>
      <c r="AC875" s="360"/>
      <c r="AD875" s="31"/>
      <c r="AE875" s="31"/>
      <c r="AF875" s="31"/>
      <c r="AG875" s="31"/>
      <c r="AH875" s="28"/>
      <c r="AI875" s="360"/>
      <c r="AJ875" s="28"/>
      <c r="AK875" s="28"/>
      <c r="AL875" s="28"/>
      <c r="AM875" s="28"/>
      <c r="AN875" s="28"/>
      <c r="AO875" s="28"/>
      <c r="AP875" s="28"/>
      <c r="AQ875" s="28"/>
      <c r="AR875" s="28"/>
      <c r="AS875" s="28"/>
      <c r="AT875" s="28"/>
      <c r="AU875" s="28"/>
      <c r="AV875" s="28"/>
      <c r="AW875" s="28"/>
      <c r="AX875" s="28"/>
      <c r="AY875" s="28"/>
      <c r="AZ875" s="28"/>
      <c r="BA875" s="28"/>
      <c r="BB875" s="28"/>
      <c r="BC875" s="28"/>
    </row>
    <row r="876" ht="11.25" customHeight="1">
      <c r="A876" s="557"/>
      <c r="B876" s="558"/>
      <c r="C876" s="558"/>
      <c r="D876" s="360"/>
      <c r="E876" s="31"/>
      <c r="F876" s="10"/>
      <c r="G876" s="360"/>
      <c r="H876" s="360"/>
      <c r="I876" s="360"/>
      <c r="J876" s="360"/>
      <c r="K876" s="360"/>
      <c r="L876" s="558"/>
      <c r="M876" s="558"/>
      <c r="N876" s="558"/>
      <c r="O876" s="784"/>
      <c r="P876" s="785"/>
      <c r="Q876" s="785"/>
      <c r="R876" s="560"/>
      <c r="S876" s="560"/>
      <c r="T876" s="28"/>
      <c r="U876" s="28"/>
      <c r="V876" s="28"/>
      <c r="W876" s="558"/>
      <c r="X876" s="558"/>
      <c r="Y876" s="558"/>
      <c r="Z876" s="561"/>
      <c r="AA876" s="28"/>
      <c r="AB876" s="360"/>
      <c r="AC876" s="360"/>
      <c r="AD876" s="31"/>
      <c r="AE876" s="31"/>
      <c r="AF876" s="31"/>
      <c r="AG876" s="31"/>
      <c r="AH876" s="28"/>
      <c r="AI876" s="360"/>
      <c r="AJ876" s="28"/>
      <c r="AK876" s="28"/>
      <c r="AL876" s="28"/>
      <c r="AM876" s="28"/>
      <c r="AN876" s="28"/>
      <c r="AO876" s="28"/>
      <c r="AP876" s="28"/>
      <c r="AQ876" s="28"/>
      <c r="AR876" s="28"/>
      <c r="AS876" s="28"/>
      <c r="AT876" s="28"/>
      <c r="AU876" s="28"/>
      <c r="AV876" s="28"/>
      <c r="AW876" s="28"/>
      <c r="AX876" s="28"/>
      <c r="AY876" s="28"/>
      <c r="AZ876" s="28"/>
      <c r="BA876" s="28"/>
      <c r="BB876" s="28"/>
      <c r="BC876" s="28"/>
    </row>
    <row r="877" ht="11.25" customHeight="1">
      <c r="A877" s="557"/>
      <c r="B877" s="558"/>
      <c r="C877" s="558"/>
      <c r="D877" s="360"/>
      <c r="E877" s="31"/>
      <c r="F877" s="10"/>
      <c r="G877" s="360"/>
      <c r="H877" s="360"/>
      <c r="I877" s="360"/>
      <c r="J877" s="360"/>
      <c r="K877" s="360"/>
      <c r="L877" s="558"/>
      <c r="M877" s="558"/>
      <c r="N877" s="558"/>
      <c r="O877" s="784"/>
      <c r="P877" s="785"/>
      <c r="Q877" s="785"/>
      <c r="R877" s="560"/>
      <c r="S877" s="560"/>
      <c r="T877" s="28"/>
      <c r="U877" s="28"/>
      <c r="V877" s="28"/>
      <c r="W877" s="558"/>
      <c r="X877" s="558"/>
      <c r="Y877" s="558"/>
      <c r="Z877" s="561"/>
      <c r="AA877" s="28"/>
      <c r="AB877" s="360"/>
      <c r="AC877" s="360"/>
      <c r="AD877" s="31"/>
      <c r="AE877" s="31"/>
      <c r="AF877" s="31"/>
      <c r="AG877" s="31"/>
      <c r="AH877" s="28"/>
      <c r="AI877" s="360"/>
      <c r="AJ877" s="28"/>
      <c r="AK877" s="28"/>
      <c r="AL877" s="28"/>
      <c r="AM877" s="28"/>
      <c r="AN877" s="28"/>
      <c r="AO877" s="28"/>
      <c r="AP877" s="28"/>
      <c r="AQ877" s="28"/>
      <c r="AR877" s="28"/>
      <c r="AS877" s="28"/>
      <c r="AT877" s="28"/>
      <c r="AU877" s="28"/>
      <c r="AV877" s="28"/>
      <c r="AW877" s="28"/>
      <c r="AX877" s="28"/>
      <c r="AY877" s="28"/>
      <c r="AZ877" s="28"/>
      <c r="BA877" s="28"/>
      <c r="BB877" s="28"/>
      <c r="BC877" s="28"/>
    </row>
    <row r="878" ht="11.25" customHeight="1">
      <c r="A878" s="557"/>
      <c r="B878" s="558"/>
      <c r="C878" s="558"/>
      <c r="D878" s="360"/>
      <c r="E878" s="31"/>
      <c r="F878" s="10"/>
      <c r="G878" s="360"/>
      <c r="H878" s="360"/>
      <c r="I878" s="360"/>
      <c r="J878" s="360"/>
      <c r="K878" s="360"/>
      <c r="L878" s="558"/>
      <c r="M878" s="558"/>
      <c r="N878" s="558"/>
      <c r="O878" s="784"/>
      <c r="P878" s="785"/>
      <c r="Q878" s="785"/>
      <c r="R878" s="560"/>
      <c r="S878" s="560"/>
      <c r="T878" s="28"/>
      <c r="U878" s="28"/>
      <c r="V878" s="28"/>
      <c r="W878" s="558"/>
      <c r="X878" s="558"/>
      <c r="Y878" s="558"/>
      <c r="Z878" s="561"/>
      <c r="AA878" s="28"/>
      <c r="AB878" s="360"/>
      <c r="AC878" s="360"/>
      <c r="AD878" s="31"/>
      <c r="AE878" s="31"/>
      <c r="AF878" s="31"/>
      <c r="AG878" s="31"/>
      <c r="AH878" s="28"/>
      <c r="AI878" s="360"/>
      <c r="AJ878" s="28"/>
      <c r="AK878" s="28"/>
      <c r="AL878" s="28"/>
      <c r="AM878" s="28"/>
      <c r="AN878" s="28"/>
      <c r="AO878" s="28"/>
      <c r="AP878" s="28"/>
      <c r="AQ878" s="28"/>
      <c r="AR878" s="28"/>
      <c r="AS878" s="28"/>
      <c r="AT878" s="28"/>
      <c r="AU878" s="28"/>
      <c r="AV878" s="28"/>
      <c r="AW878" s="28"/>
      <c r="AX878" s="28"/>
      <c r="AY878" s="28"/>
      <c r="AZ878" s="28"/>
      <c r="BA878" s="28"/>
      <c r="BB878" s="28"/>
      <c r="BC878" s="28"/>
    </row>
    <row r="879" ht="11.25" customHeight="1">
      <c r="A879" s="557"/>
      <c r="B879" s="558"/>
      <c r="C879" s="558"/>
      <c r="D879" s="360"/>
      <c r="E879" s="31"/>
      <c r="F879" s="10"/>
      <c r="G879" s="360"/>
      <c r="H879" s="360"/>
      <c r="I879" s="360"/>
      <c r="J879" s="360"/>
      <c r="K879" s="360"/>
      <c r="L879" s="558"/>
      <c r="M879" s="558"/>
      <c r="N879" s="558"/>
      <c r="O879" s="784"/>
      <c r="P879" s="785"/>
      <c r="Q879" s="785"/>
      <c r="R879" s="560"/>
      <c r="S879" s="560"/>
      <c r="T879" s="28"/>
      <c r="U879" s="28"/>
      <c r="V879" s="28"/>
      <c r="W879" s="558"/>
      <c r="X879" s="558"/>
      <c r="Y879" s="558"/>
      <c r="Z879" s="561"/>
      <c r="AA879" s="28"/>
      <c r="AB879" s="360"/>
      <c r="AC879" s="360"/>
      <c r="AD879" s="31"/>
      <c r="AE879" s="31"/>
      <c r="AF879" s="31"/>
      <c r="AG879" s="31"/>
      <c r="AH879" s="28"/>
      <c r="AI879" s="360"/>
      <c r="AJ879" s="28"/>
      <c r="AK879" s="28"/>
      <c r="AL879" s="28"/>
      <c r="AM879" s="28"/>
      <c r="AN879" s="28"/>
      <c r="AO879" s="28"/>
      <c r="AP879" s="28"/>
      <c r="AQ879" s="28"/>
      <c r="AR879" s="28"/>
      <c r="AS879" s="28"/>
      <c r="AT879" s="28"/>
      <c r="AU879" s="28"/>
      <c r="AV879" s="28"/>
      <c r="AW879" s="28"/>
      <c r="AX879" s="28"/>
      <c r="AY879" s="28"/>
      <c r="AZ879" s="28"/>
      <c r="BA879" s="28"/>
      <c r="BB879" s="28"/>
      <c r="BC879" s="28"/>
    </row>
    <row r="880" ht="11.25" customHeight="1">
      <c r="A880" s="557"/>
      <c r="B880" s="558"/>
      <c r="C880" s="558"/>
      <c r="D880" s="360"/>
      <c r="E880" s="31"/>
      <c r="F880" s="10"/>
      <c r="G880" s="360"/>
      <c r="H880" s="360"/>
      <c r="I880" s="360"/>
      <c r="J880" s="360"/>
      <c r="K880" s="360"/>
      <c r="L880" s="558"/>
      <c r="M880" s="558"/>
      <c r="N880" s="558"/>
      <c r="O880" s="784"/>
      <c r="P880" s="785"/>
      <c r="Q880" s="785"/>
      <c r="R880" s="560"/>
      <c r="S880" s="560"/>
      <c r="T880" s="28"/>
      <c r="U880" s="28"/>
      <c r="V880" s="28"/>
      <c r="W880" s="558"/>
      <c r="X880" s="558"/>
      <c r="Y880" s="558"/>
      <c r="Z880" s="561"/>
      <c r="AA880" s="28"/>
      <c r="AB880" s="360"/>
      <c r="AC880" s="360"/>
      <c r="AD880" s="31"/>
      <c r="AE880" s="31"/>
      <c r="AF880" s="31"/>
      <c r="AG880" s="31"/>
      <c r="AH880" s="28"/>
      <c r="AI880" s="360"/>
      <c r="AJ880" s="28"/>
      <c r="AK880" s="28"/>
      <c r="AL880" s="28"/>
      <c r="AM880" s="28"/>
      <c r="AN880" s="28"/>
      <c r="AO880" s="28"/>
      <c r="AP880" s="28"/>
      <c r="AQ880" s="28"/>
      <c r="AR880" s="28"/>
      <c r="AS880" s="28"/>
      <c r="AT880" s="28"/>
      <c r="AU880" s="28"/>
      <c r="AV880" s="28"/>
      <c r="AW880" s="28"/>
      <c r="AX880" s="28"/>
      <c r="AY880" s="28"/>
      <c r="AZ880" s="28"/>
      <c r="BA880" s="28"/>
      <c r="BB880" s="28"/>
      <c r="BC880" s="28"/>
    </row>
    <row r="881" ht="11.25" customHeight="1">
      <c r="A881" s="557"/>
      <c r="B881" s="558"/>
      <c r="C881" s="558"/>
      <c r="D881" s="360"/>
      <c r="E881" s="31"/>
      <c r="F881" s="10"/>
      <c r="G881" s="360"/>
      <c r="H881" s="360"/>
      <c r="I881" s="360"/>
      <c r="J881" s="360"/>
      <c r="K881" s="360"/>
      <c r="L881" s="558"/>
      <c r="M881" s="558"/>
      <c r="N881" s="558"/>
      <c r="O881" s="784"/>
      <c r="P881" s="785"/>
      <c r="Q881" s="785"/>
      <c r="R881" s="560"/>
      <c r="S881" s="560"/>
      <c r="T881" s="28"/>
      <c r="U881" s="28"/>
      <c r="V881" s="28"/>
      <c r="W881" s="558"/>
      <c r="X881" s="558"/>
      <c r="Y881" s="558"/>
      <c r="Z881" s="561"/>
      <c r="AA881" s="28"/>
      <c r="AB881" s="360"/>
      <c r="AC881" s="360"/>
      <c r="AD881" s="31"/>
      <c r="AE881" s="31"/>
      <c r="AF881" s="31"/>
      <c r="AG881" s="31"/>
      <c r="AH881" s="28"/>
      <c r="AI881" s="360"/>
      <c r="AJ881" s="28"/>
      <c r="AK881" s="28"/>
      <c r="AL881" s="28"/>
      <c r="AM881" s="28"/>
      <c r="AN881" s="28"/>
      <c r="AO881" s="28"/>
      <c r="AP881" s="28"/>
      <c r="AQ881" s="28"/>
      <c r="AR881" s="28"/>
      <c r="AS881" s="28"/>
      <c r="AT881" s="28"/>
      <c r="AU881" s="28"/>
      <c r="AV881" s="28"/>
      <c r="AW881" s="28"/>
      <c r="AX881" s="28"/>
      <c r="AY881" s="28"/>
      <c r="AZ881" s="28"/>
      <c r="BA881" s="28"/>
      <c r="BB881" s="28"/>
      <c r="BC881" s="28"/>
    </row>
    <row r="882" ht="11.25" customHeight="1">
      <c r="A882" s="557"/>
      <c r="B882" s="558"/>
      <c r="C882" s="558"/>
      <c r="D882" s="360"/>
      <c r="E882" s="31"/>
      <c r="F882" s="10"/>
      <c r="G882" s="360"/>
      <c r="H882" s="360"/>
      <c r="I882" s="360"/>
      <c r="J882" s="360"/>
      <c r="K882" s="360"/>
      <c r="L882" s="558"/>
      <c r="M882" s="558"/>
      <c r="N882" s="558"/>
      <c r="O882" s="784"/>
      <c r="P882" s="785"/>
      <c r="Q882" s="785"/>
      <c r="R882" s="560"/>
      <c r="S882" s="560"/>
      <c r="T882" s="28"/>
      <c r="U882" s="28"/>
      <c r="V882" s="28"/>
      <c r="W882" s="558"/>
      <c r="X882" s="558"/>
      <c r="Y882" s="558"/>
      <c r="Z882" s="561"/>
      <c r="AA882" s="28"/>
      <c r="AB882" s="360"/>
      <c r="AC882" s="360"/>
      <c r="AD882" s="31"/>
      <c r="AE882" s="31"/>
      <c r="AF882" s="31"/>
      <c r="AG882" s="31"/>
      <c r="AH882" s="28"/>
      <c r="AI882" s="360"/>
      <c r="AJ882" s="28"/>
      <c r="AK882" s="28"/>
      <c r="AL882" s="28"/>
      <c r="AM882" s="28"/>
      <c r="AN882" s="28"/>
      <c r="AO882" s="28"/>
      <c r="AP882" s="28"/>
      <c r="AQ882" s="28"/>
      <c r="AR882" s="28"/>
      <c r="AS882" s="28"/>
      <c r="AT882" s="28"/>
      <c r="AU882" s="28"/>
      <c r="AV882" s="28"/>
      <c r="AW882" s="28"/>
      <c r="AX882" s="28"/>
      <c r="AY882" s="28"/>
      <c r="AZ882" s="28"/>
      <c r="BA882" s="28"/>
      <c r="BB882" s="28"/>
      <c r="BC882" s="28"/>
    </row>
    <row r="883" ht="11.25" customHeight="1">
      <c r="A883" s="557"/>
      <c r="B883" s="558"/>
      <c r="C883" s="558"/>
      <c r="D883" s="360"/>
      <c r="E883" s="31"/>
      <c r="F883" s="10"/>
      <c r="G883" s="360"/>
      <c r="H883" s="360"/>
      <c r="I883" s="360"/>
      <c r="J883" s="360"/>
      <c r="K883" s="360"/>
      <c r="L883" s="558"/>
      <c r="M883" s="558"/>
      <c r="N883" s="558"/>
      <c r="O883" s="784"/>
      <c r="P883" s="785"/>
      <c r="Q883" s="785"/>
      <c r="R883" s="560"/>
      <c r="S883" s="560"/>
      <c r="T883" s="28"/>
      <c r="U883" s="28"/>
      <c r="V883" s="28"/>
      <c r="W883" s="558"/>
      <c r="X883" s="558"/>
      <c r="Y883" s="558"/>
      <c r="Z883" s="561"/>
      <c r="AA883" s="28"/>
      <c r="AB883" s="360"/>
      <c r="AC883" s="360"/>
      <c r="AD883" s="31"/>
      <c r="AE883" s="31"/>
      <c r="AF883" s="31"/>
      <c r="AG883" s="31"/>
      <c r="AH883" s="28"/>
      <c r="AI883" s="360"/>
      <c r="AJ883" s="28"/>
      <c r="AK883" s="28"/>
      <c r="AL883" s="28"/>
      <c r="AM883" s="28"/>
      <c r="AN883" s="28"/>
      <c r="AO883" s="28"/>
      <c r="AP883" s="28"/>
      <c r="AQ883" s="28"/>
      <c r="AR883" s="28"/>
      <c r="AS883" s="28"/>
      <c r="AT883" s="28"/>
      <c r="AU883" s="28"/>
      <c r="AV883" s="28"/>
      <c r="AW883" s="28"/>
      <c r="AX883" s="28"/>
      <c r="AY883" s="28"/>
      <c r="AZ883" s="28"/>
      <c r="BA883" s="28"/>
      <c r="BB883" s="28"/>
      <c r="BC883" s="28"/>
    </row>
    <row r="884" ht="11.25" customHeight="1">
      <c r="A884" s="557"/>
      <c r="B884" s="558"/>
      <c r="C884" s="558"/>
      <c r="D884" s="360"/>
      <c r="E884" s="31"/>
      <c r="F884" s="10"/>
      <c r="G884" s="360"/>
      <c r="H884" s="360"/>
      <c r="I884" s="360"/>
      <c r="J884" s="360"/>
      <c r="K884" s="360"/>
      <c r="L884" s="558"/>
      <c r="M884" s="558"/>
      <c r="N884" s="558"/>
      <c r="O884" s="784"/>
      <c r="P884" s="785"/>
      <c r="Q884" s="785"/>
      <c r="R884" s="560"/>
      <c r="S884" s="560"/>
      <c r="T884" s="28"/>
      <c r="U884" s="28"/>
      <c r="V884" s="28"/>
      <c r="W884" s="558"/>
      <c r="X884" s="558"/>
      <c r="Y884" s="558"/>
      <c r="Z884" s="561"/>
      <c r="AA884" s="28"/>
      <c r="AB884" s="360"/>
      <c r="AC884" s="360"/>
      <c r="AD884" s="31"/>
      <c r="AE884" s="31"/>
      <c r="AF884" s="31"/>
      <c r="AG884" s="31"/>
      <c r="AH884" s="28"/>
      <c r="AI884" s="360"/>
      <c r="AJ884" s="28"/>
      <c r="AK884" s="28"/>
      <c r="AL884" s="28"/>
      <c r="AM884" s="28"/>
      <c r="AN884" s="28"/>
      <c r="AO884" s="28"/>
      <c r="AP884" s="28"/>
      <c r="AQ884" s="28"/>
      <c r="AR884" s="28"/>
      <c r="AS884" s="28"/>
      <c r="AT884" s="28"/>
      <c r="AU884" s="28"/>
      <c r="AV884" s="28"/>
      <c r="AW884" s="28"/>
      <c r="AX884" s="28"/>
      <c r="AY884" s="28"/>
      <c r="AZ884" s="28"/>
      <c r="BA884" s="28"/>
      <c r="BB884" s="28"/>
      <c r="BC884" s="28"/>
    </row>
    <row r="885" ht="11.25" customHeight="1">
      <c r="A885" s="557"/>
      <c r="B885" s="558"/>
      <c r="C885" s="558"/>
      <c r="D885" s="360"/>
      <c r="E885" s="31"/>
      <c r="F885" s="10"/>
      <c r="G885" s="360"/>
      <c r="H885" s="360"/>
      <c r="I885" s="360"/>
      <c r="J885" s="360"/>
      <c r="K885" s="360"/>
      <c r="L885" s="558"/>
      <c r="M885" s="558"/>
      <c r="N885" s="558"/>
      <c r="O885" s="784"/>
      <c r="P885" s="785"/>
      <c r="Q885" s="785"/>
      <c r="R885" s="560"/>
      <c r="S885" s="560"/>
      <c r="T885" s="28"/>
      <c r="U885" s="28"/>
      <c r="V885" s="28"/>
      <c r="W885" s="558"/>
      <c r="X885" s="558"/>
      <c r="Y885" s="558"/>
      <c r="Z885" s="561"/>
      <c r="AA885" s="28"/>
      <c r="AB885" s="360"/>
      <c r="AC885" s="360"/>
      <c r="AD885" s="31"/>
      <c r="AE885" s="31"/>
      <c r="AF885" s="31"/>
      <c r="AG885" s="31"/>
      <c r="AH885" s="28"/>
      <c r="AI885" s="360"/>
      <c r="AJ885" s="28"/>
      <c r="AK885" s="28"/>
      <c r="AL885" s="28"/>
      <c r="AM885" s="28"/>
      <c r="AN885" s="28"/>
      <c r="AO885" s="28"/>
      <c r="AP885" s="28"/>
      <c r="AQ885" s="28"/>
      <c r="AR885" s="28"/>
      <c r="AS885" s="28"/>
      <c r="AT885" s="28"/>
      <c r="AU885" s="28"/>
      <c r="AV885" s="28"/>
      <c r="AW885" s="28"/>
      <c r="AX885" s="28"/>
      <c r="AY885" s="28"/>
      <c r="AZ885" s="28"/>
      <c r="BA885" s="28"/>
      <c r="BB885" s="28"/>
      <c r="BC885" s="28"/>
    </row>
    <row r="886" ht="11.25" customHeight="1">
      <c r="A886" s="557"/>
      <c r="B886" s="558"/>
      <c r="C886" s="558"/>
      <c r="D886" s="360"/>
      <c r="E886" s="31"/>
      <c r="F886" s="10"/>
      <c r="G886" s="360"/>
      <c r="H886" s="360"/>
      <c r="I886" s="360"/>
      <c r="J886" s="360"/>
      <c r="K886" s="360"/>
      <c r="L886" s="558"/>
      <c r="M886" s="558"/>
      <c r="N886" s="558"/>
      <c r="O886" s="784"/>
      <c r="P886" s="785"/>
      <c r="Q886" s="785"/>
      <c r="R886" s="560"/>
      <c r="S886" s="560"/>
      <c r="T886" s="28"/>
      <c r="U886" s="28"/>
      <c r="V886" s="28"/>
      <c r="W886" s="558"/>
      <c r="X886" s="558"/>
      <c r="Y886" s="558"/>
      <c r="Z886" s="561"/>
      <c r="AA886" s="28"/>
      <c r="AB886" s="360"/>
      <c r="AC886" s="360"/>
      <c r="AD886" s="31"/>
      <c r="AE886" s="31"/>
      <c r="AF886" s="31"/>
      <c r="AG886" s="31"/>
      <c r="AH886" s="28"/>
      <c r="AI886" s="360"/>
      <c r="AJ886" s="28"/>
      <c r="AK886" s="28"/>
      <c r="AL886" s="28"/>
      <c r="AM886" s="28"/>
      <c r="AN886" s="28"/>
      <c r="AO886" s="28"/>
      <c r="AP886" s="28"/>
      <c r="AQ886" s="28"/>
      <c r="AR886" s="28"/>
      <c r="AS886" s="28"/>
      <c r="AT886" s="28"/>
      <c r="AU886" s="28"/>
      <c r="AV886" s="28"/>
      <c r="AW886" s="28"/>
      <c r="AX886" s="28"/>
      <c r="AY886" s="28"/>
      <c r="AZ886" s="28"/>
      <c r="BA886" s="28"/>
      <c r="BB886" s="28"/>
      <c r="BC886" s="28"/>
    </row>
    <row r="887" ht="11.25" customHeight="1">
      <c r="A887" s="557"/>
      <c r="B887" s="558"/>
      <c r="C887" s="558"/>
      <c r="D887" s="360"/>
      <c r="E887" s="31"/>
      <c r="F887" s="10"/>
      <c r="G887" s="360"/>
      <c r="H887" s="360"/>
      <c r="I887" s="360"/>
      <c r="J887" s="360"/>
      <c r="K887" s="360"/>
      <c r="L887" s="558"/>
      <c r="M887" s="558"/>
      <c r="N887" s="558"/>
      <c r="O887" s="784"/>
      <c r="P887" s="785"/>
      <c r="Q887" s="785"/>
      <c r="R887" s="560"/>
      <c r="S887" s="560"/>
      <c r="T887" s="28"/>
      <c r="U887" s="28"/>
      <c r="V887" s="28"/>
      <c r="W887" s="558"/>
      <c r="X887" s="558"/>
      <c r="Y887" s="558"/>
      <c r="Z887" s="561"/>
      <c r="AA887" s="28"/>
      <c r="AB887" s="360"/>
      <c r="AC887" s="360"/>
      <c r="AD887" s="31"/>
      <c r="AE887" s="31"/>
      <c r="AF887" s="31"/>
      <c r="AG887" s="31"/>
      <c r="AH887" s="28"/>
      <c r="AI887" s="360"/>
      <c r="AJ887" s="28"/>
      <c r="AK887" s="28"/>
      <c r="AL887" s="28"/>
      <c r="AM887" s="28"/>
      <c r="AN887" s="28"/>
      <c r="AO887" s="28"/>
      <c r="AP887" s="28"/>
      <c r="AQ887" s="28"/>
      <c r="AR887" s="28"/>
      <c r="AS887" s="28"/>
      <c r="AT887" s="28"/>
      <c r="AU887" s="28"/>
      <c r="AV887" s="28"/>
      <c r="AW887" s="28"/>
      <c r="AX887" s="28"/>
      <c r="AY887" s="28"/>
      <c r="AZ887" s="28"/>
      <c r="BA887" s="28"/>
      <c r="BB887" s="28"/>
      <c r="BC887" s="28"/>
    </row>
    <row r="888" ht="11.25" customHeight="1">
      <c r="A888" s="557"/>
      <c r="B888" s="558"/>
      <c r="C888" s="558"/>
      <c r="D888" s="360"/>
      <c r="E888" s="31"/>
      <c r="F888" s="10"/>
      <c r="G888" s="360"/>
      <c r="H888" s="360"/>
      <c r="I888" s="360"/>
      <c r="J888" s="360"/>
      <c r="K888" s="360"/>
      <c r="L888" s="558"/>
      <c r="M888" s="558"/>
      <c r="N888" s="558"/>
      <c r="O888" s="784"/>
      <c r="P888" s="785"/>
      <c r="Q888" s="785"/>
      <c r="R888" s="560"/>
      <c r="S888" s="560"/>
      <c r="T888" s="28"/>
      <c r="U888" s="28"/>
      <c r="V888" s="28"/>
      <c r="W888" s="558"/>
      <c r="X888" s="558"/>
      <c r="Y888" s="558"/>
      <c r="Z888" s="561"/>
      <c r="AA888" s="28"/>
      <c r="AB888" s="360"/>
      <c r="AC888" s="360"/>
      <c r="AD888" s="31"/>
      <c r="AE888" s="31"/>
      <c r="AF888" s="31"/>
      <c r="AG888" s="31"/>
      <c r="AH888" s="28"/>
      <c r="AI888" s="360"/>
      <c r="AJ888" s="28"/>
      <c r="AK888" s="28"/>
      <c r="AL888" s="28"/>
      <c r="AM888" s="28"/>
      <c r="AN888" s="28"/>
      <c r="AO888" s="28"/>
      <c r="AP888" s="28"/>
      <c r="AQ888" s="28"/>
      <c r="AR888" s="28"/>
      <c r="AS888" s="28"/>
      <c r="AT888" s="28"/>
      <c r="AU888" s="28"/>
      <c r="AV888" s="28"/>
      <c r="AW888" s="28"/>
      <c r="AX888" s="28"/>
      <c r="AY888" s="28"/>
      <c r="AZ888" s="28"/>
      <c r="BA888" s="28"/>
      <c r="BB888" s="28"/>
      <c r="BC888" s="28"/>
    </row>
    <row r="889" ht="11.25" customHeight="1">
      <c r="A889" s="557"/>
      <c r="B889" s="558"/>
      <c r="C889" s="558"/>
      <c r="D889" s="360"/>
      <c r="E889" s="31"/>
      <c r="F889" s="10"/>
      <c r="G889" s="360"/>
      <c r="H889" s="360"/>
      <c r="I889" s="360"/>
      <c r="J889" s="360"/>
      <c r="K889" s="360"/>
      <c r="L889" s="558"/>
      <c r="M889" s="558"/>
      <c r="N889" s="558"/>
      <c r="O889" s="784"/>
      <c r="P889" s="785"/>
      <c r="Q889" s="785"/>
      <c r="R889" s="560"/>
      <c r="S889" s="560"/>
      <c r="T889" s="28"/>
      <c r="U889" s="28"/>
      <c r="V889" s="28"/>
      <c r="W889" s="558"/>
      <c r="X889" s="558"/>
      <c r="Y889" s="558"/>
      <c r="Z889" s="561"/>
      <c r="AA889" s="28"/>
      <c r="AB889" s="360"/>
      <c r="AC889" s="360"/>
      <c r="AD889" s="31"/>
      <c r="AE889" s="31"/>
      <c r="AF889" s="31"/>
      <c r="AG889" s="31"/>
      <c r="AH889" s="28"/>
      <c r="AI889" s="360"/>
      <c r="AJ889" s="28"/>
      <c r="AK889" s="28"/>
      <c r="AL889" s="28"/>
      <c r="AM889" s="28"/>
      <c r="AN889" s="28"/>
      <c r="AO889" s="28"/>
      <c r="AP889" s="28"/>
      <c r="AQ889" s="28"/>
      <c r="AR889" s="28"/>
      <c r="AS889" s="28"/>
      <c r="AT889" s="28"/>
      <c r="AU889" s="28"/>
      <c r="AV889" s="28"/>
      <c r="AW889" s="28"/>
      <c r="AX889" s="28"/>
      <c r="AY889" s="28"/>
      <c r="AZ889" s="28"/>
      <c r="BA889" s="28"/>
      <c r="BB889" s="28"/>
      <c r="BC889" s="28"/>
    </row>
    <row r="890" ht="11.25" customHeight="1">
      <c r="A890" s="557"/>
      <c r="B890" s="558"/>
      <c r="C890" s="558"/>
      <c r="D890" s="360"/>
      <c r="E890" s="31"/>
      <c r="F890" s="10"/>
      <c r="G890" s="360"/>
      <c r="H890" s="360"/>
      <c r="I890" s="360"/>
      <c r="J890" s="360"/>
      <c r="K890" s="360"/>
      <c r="L890" s="558"/>
      <c r="M890" s="558"/>
      <c r="N890" s="558"/>
      <c r="O890" s="784"/>
      <c r="P890" s="785"/>
      <c r="Q890" s="785"/>
      <c r="R890" s="560"/>
      <c r="S890" s="560"/>
      <c r="T890" s="28"/>
      <c r="U890" s="28"/>
      <c r="V890" s="28"/>
      <c r="W890" s="558"/>
      <c r="X890" s="558"/>
      <c r="Y890" s="558"/>
      <c r="Z890" s="561"/>
      <c r="AA890" s="28"/>
      <c r="AB890" s="360"/>
      <c r="AC890" s="360"/>
      <c r="AD890" s="31"/>
      <c r="AE890" s="31"/>
      <c r="AF890" s="31"/>
      <c r="AG890" s="31"/>
      <c r="AH890" s="28"/>
      <c r="AI890" s="360"/>
      <c r="AJ890" s="28"/>
      <c r="AK890" s="28"/>
      <c r="AL890" s="28"/>
      <c r="AM890" s="28"/>
      <c r="AN890" s="28"/>
      <c r="AO890" s="28"/>
      <c r="AP890" s="28"/>
      <c r="AQ890" s="28"/>
      <c r="AR890" s="28"/>
      <c r="AS890" s="28"/>
      <c r="AT890" s="28"/>
      <c r="AU890" s="28"/>
      <c r="AV890" s="28"/>
      <c r="AW890" s="28"/>
      <c r="AX890" s="28"/>
      <c r="AY890" s="28"/>
      <c r="AZ890" s="28"/>
      <c r="BA890" s="28"/>
      <c r="BB890" s="28"/>
      <c r="BC890" s="28"/>
    </row>
    <row r="891" ht="11.25" customHeight="1">
      <c r="A891" s="557"/>
      <c r="B891" s="558"/>
      <c r="C891" s="558"/>
      <c r="D891" s="360"/>
      <c r="E891" s="31"/>
      <c r="F891" s="10"/>
      <c r="G891" s="360"/>
      <c r="H891" s="360"/>
      <c r="I891" s="360"/>
      <c r="J891" s="360"/>
      <c r="K891" s="360"/>
      <c r="L891" s="558"/>
      <c r="M891" s="558"/>
      <c r="N891" s="558"/>
      <c r="O891" s="784"/>
      <c r="P891" s="785"/>
      <c r="Q891" s="785"/>
      <c r="R891" s="560"/>
      <c r="S891" s="560"/>
      <c r="T891" s="28"/>
      <c r="U891" s="28"/>
      <c r="V891" s="28"/>
      <c r="W891" s="558"/>
      <c r="X891" s="558"/>
      <c r="Y891" s="558"/>
      <c r="Z891" s="561"/>
      <c r="AA891" s="28"/>
      <c r="AB891" s="360"/>
      <c r="AC891" s="360"/>
      <c r="AD891" s="31"/>
      <c r="AE891" s="31"/>
      <c r="AF891" s="31"/>
      <c r="AG891" s="31"/>
      <c r="AH891" s="28"/>
      <c r="AI891" s="360"/>
      <c r="AJ891" s="28"/>
      <c r="AK891" s="28"/>
      <c r="AL891" s="28"/>
      <c r="AM891" s="28"/>
      <c r="AN891" s="28"/>
      <c r="AO891" s="28"/>
      <c r="AP891" s="28"/>
      <c r="AQ891" s="28"/>
      <c r="AR891" s="28"/>
      <c r="AS891" s="28"/>
      <c r="AT891" s="28"/>
      <c r="AU891" s="28"/>
      <c r="AV891" s="28"/>
      <c r="AW891" s="28"/>
      <c r="AX891" s="28"/>
      <c r="AY891" s="28"/>
      <c r="AZ891" s="28"/>
      <c r="BA891" s="28"/>
      <c r="BB891" s="28"/>
      <c r="BC891" s="28"/>
    </row>
    <row r="892" ht="11.25" customHeight="1">
      <c r="A892" s="557"/>
      <c r="B892" s="558"/>
      <c r="C892" s="558"/>
      <c r="D892" s="360"/>
      <c r="E892" s="31"/>
      <c r="F892" s="10"/>
      <c r="G892" s="360"/>
      <c r="H892" s="360"/>
      <c r="I892" s="360"/>
      <c r="J892" s="360"/>
      <c r="K892" s="360"/>
      <c r="L892" s="558"/>
      <c r="M892" s="558"/>
      <c r="N892" s="558"/>
      <c r="O892" s="784"/>
      <c r="P892" s="785"/>
      <c r="Q892" s="785"/>
      <c r="R892" s="560"/>
      <c r="S892" s="560"/>
      <c r="T892" s="28"/>
      <c r="U892" s="28"/>
      <c r="V892" s="28"/>
      <c r="W892" s="558"/>
      <c r="X892" s="558"/>
      <c r="Y892" s="558"/>
      <c r="Z892" s="561"/>
      <c r="AA892" s="28"/>
      <c r="AB892" s="360"/>
      <c r="AC892" s="360"/>
      <c r="AD892" s="31"/>
      <c r="AE892" s="31"/>
      <c r="AF892" s="31"/>
      <c r="AG892" s="31"/>
      <c r="AH892" s="28"/>
      <c r="AI892" s="360"/>
      <c r="AJ892" s="28"/>
      <c r="AK892" s="28"/>
      <c r="AL892" s="28"/>
      <c r="AM892" s="28"/>
      <c r="AN892" s="28"/>
      <c r="AO892" s="28"/>
      <c r="AP892" s="28"/>
      <c r="AQ892" s="28"/>
      <c r="AR892" s="28"/>
      <c r="AS892" s="28"/>
      <c r="AT892" s="28"/>
      <c r="AU892" s="28"/>
      <c r="AV892" s="28"/>
      <c r="AW892" s="28"/>
      <c r="AX892" s="28"/>
      <c r="AY892" s="28"/>
      <c r="AZ892" s="28"/>
      <c r="BA892" s="28"/>
      <c r="BB892" s="28"/>
      <c r="BC892" s="28"/>
    </row>
    <row r="893" ht="11.25" customHeight="1">
      <c r="A893" s="557"/>
      <c r="B893" s="558"/>
      <c r="C893" s="558"/>
      <c r="D893" s="360"/>
      <c r="E893" s="31"/>
      <c r="F893" s="10"/>
      <c r="G893" s="360"/>
      <c r="H893" s="360"/>
      <c r="I893" s="360"/>
      <c r="J893" s="360"/>
      <c r="K893" s="360"/>
      <c r="L893" s="558"/>
      <c r="M893" s="558"/>
      <c r="N893" s="558"/>
      <c r="O893" s="784"/>
      <c r="P893" s="785"/>
      <c r="Q893" s="785"/>
      <c r="R893" s="560"/>
      <c r="S893" s="560"/>
      <c r="T893" s="28"/>
      <c r="U893" s="28"/>
      <c r="V893" s="28"/>
      <c r="W893" s="558"/>
      <c r="X893" s="558"/>
      <c r="Y893" s="558"/>
      <c r="Z893" s="561"/>
      <c r="AA893" s="28"/>
      <c r="AB893" s="360"/>
      <c r="AC893" s="360"/>
      <c r="AD893" s="31"/>
      <c r="AE893" s="31"/>
      <c r="AF893" s="31"/>
      <c r="AG893" s="31"/>
      <c r="AH893" s="28"/>
      <c r="AI893" s="360"/>
      <c r="AJ893" s="28"/>
      <c r="AK893" s="28"/>
      <c r="AL893" s="28"/>
      <c r="AM893" s="28"/>
      <c r="AN893" s="28"/>
      <c r="AO893" s="28"/>
      <c r="AP893" s="28"/>
      <c r="AQ893" s="28"/>
      <c r="AR893" s="28"/>
      <c r="AS893" s="28"/>
      <c r="AT893" s="28"/>
      <c r="AU893" s="28"/>
      <c r="AV893" s="28"/>
      <c r="AW893" s="28"/>
      <c r="AX893" s="28"/>
      <c r="AY893" s="28"/>
      <c r="AZ893" s="28"/>
      <c r="BA893" s="28"/>
      <c r="BB893" s="28"/>
      <c r="BC893" s="28"/>
    </row>
    <row r="894" ht="11.25" customHeight="1">
      <c r="A894" s="557"/>
      <c r="B894" s="558"/>
      <c r="C894" s="558"/>
      <c r="D894" s="360"/>
      <c r="E894" s="31"/>
      <c r="F894" s="10"/>
      <c r="G894" s="360"/>
      <c r="H894" s="360"/>
      <c r="I894" s="360"/>
      <c r="J894" s="360"/>
      <c r="K894" s="360"/>
      <c r="L894" s="558"/>
      <c r="M894" s="558"/>
      <c r="N894" s="558"/>
      <c r="O894" s="784"/>
      <c r="P894" s="785"/>
      <c r="Q894" s="785"/>
      <c r="R894" s="560"/>
      <c r="S894" s="560"/>
      <c r="T894" s="28"/>
      <c r="U894" s="28"/>
      <c r="V894" s="28"/>
      <c r="W894" s="558"/>
      <c r="X894" s="558"/>
      <c r="Y894" s="558"/>
      <c r="Z894" s="561"/>
      <c r="AA894" s="28"/>
      <c r="AB894" s="360"/>
      <c r="AC894" s="360"/>
      <c r="AD894" s="31"/>
      <c r="AE894" s="31"/>
      <c r="AF894" s="31"/>
      <c r="AG894" s="31"/>
      <c r="AH894" s="28"/>
      <c r="AI894" s="360"/>
      <c r="AJ894" s="28"/>
      <c r="AK894" s="28"/>
      <c r="AL894" s="28"/>
      <c r="AM894" s="28"/>
      <c r="AN894" s="28"/>
      <c r="AO894" s="28"/>
      <c r="AP894" s="28"/>
      <c r="AQ894" s="28"/>
      <c r="AR894" s="28"/>
      <c r="AS894" s="28"/>
      <c r="AT894" s="28"/>
      <c r="AU894" s="28"/>
      <c r="AV894" s="28"/>
      <c r="AW894" s="28"/>
      <c r="AX894" s="28"/>
      <c r="AY894" s="28"/>
      <c r="AZ894" s="28"/>
      <c r="BA894" s="28"/>
      <c r="BB894" s="28"/>
      <c r="BC894" s="28"/>
    </row>
    <row r="895" ht="11.25" customHeight="1">
      <c r="A895" s="557"/>
      <c r="B895" s="558"/>
      <c r="C895" s="558"/>
      <c r="D895" s="360"/>
      <c r="E895" s="31"/>
      <c r="F895" s="10"/>
      <c r="G895" s="360"/>
      <c r="H895" s="360"/>
      <c r="I895" s="360"/>
      <c r="J895" s="360"/>
      <c r="K895" s="360"/>
      <c r="L895" s="558"/>
      <c r="M895" s="558"/>
      <c r="N895" s="558"/>
      <c r="O895" s="784"/>
      <c r="P895" s="785"/>
      <c r="Q895" s="785"/>
      <c r="R895" s="560"/>
      <c r="S895" s="560"/>
      <c r="T895" s="28"/>
      <c r="U895" s="28"/>
      <c r="V895" s="28"/>
      <c r="W895" s="558"/>
      <c r="X895" s="558"/>
      <c r="Y895" s="558"/>
      <c r="Z895" s="561"/>
      <c r="AA895" s="28"/>
      <c r="AB895" s="360"/>
      <c r="AC895" s="360"/>
      <c r="AD895" s="31"/>
      <c r="AE895" s="31"/>
      <c r="AF895" s="31"/>
      <c r="AG895" s="31"/>
      <c r="AH895" s="28"/>
      <c r="AI895" s="360"/>
      <c r="AJ895" s="28"/>
      <c r="AK895" s="28"/>
      <c r="AL895" s="28"/>
      <c r="AM895" s="28"/>
      <c r="AN895" s="28"/>
      <c r="AO895" s="28"/>
      <c r="AP895" s="28"/>
      <c r="AQ895" s="28"/>
      <c r="AR895" s="28"/>
      <c r="AS895" s="28"/>
      <c r="AT895" s="28"/>
      <c r="AU895" s="28"/>
      <c r="AV895" s="28"/>
      <c r="AW895" s="28"/>
      <c r="AX895" s="28"/>
      <c r="AY895" s="28"/>
      <c r="AZ895" s="28"/>
      <c r="BA895" s="28"/>
      <c r="BB895" s="28"/>
      <c r="BC895" s="28"/>
    </row>
    <row r="896" ht="11.25" customHeight="1">
      <c r="A896" s="557"/>
      <c r="B896" s="558"/>
      <c r="C896" s="558"/>
      <c r="D896" s="360"/>
      <c r="E896" s="31"/>
      <c r="F896" s="10"/>
      <c r="G896" s="360"/>
      <c r="H896" s="360"/>
      <c r="I896" s="360"/>
      <c r="J896" s="360"/>
      <c r="K896" s="360"/>
      <c r="L896" s="558"/>
      <c r="M896" s="558"/>
      <c r="N896" s="558"/>
      <c r="O896" s="784"/>
      <c r="P896" s="785"/>
      <c r="Q896" s="785"/>
      <c r="R896" s="560"/>
      <c r="S896" s="560"/>
      <c r="T896" s="28"/>
      <c r="U896" s="28"/>
      <c r="V896" s="28"/>
      <c r="W896" s="558"/>
      <c r="X896" s="558"/>
      <c r="Y896" s="558"/>
      <c r="Z896" s="561"/>
      <c r="AA896" s="28"/>
      <c r="AB896" s="360"/>
      <c r="AC896" s="360"/>
      <c r="AD896" s="31"/>
      <c r="AE896" s="31"/>
      <c r="AF896" s="31"/>
      <c r="AG896" s="31"/>
      <c r="AH896" s="28"/>
      <c r="AI896" s="360"/>
      <c r="AJ896" s="28"/>
      <c r="AK896" s="28"/>
      <c r="AL896" s="28"/>
      <c r="AM896" s="28"/>
      <c r="AN896" s="28"/>
      <c r="AO896" s="28"/>
      <c r="AP896" s="28"/>
      <c r="AQ896" s="28"/>
      <c r="AR896" s="28"/>
      <c r="AS896" s="28"/>
      <c r="AT896" s="28"/>
      <c r="AU896" s="28"/>
      <c r="AV896" s="28"/>
      <c r="AW896" s="28"/>
      <c r="AX896" s="28"/>
      <c r="AY896" s="28"/>
      <c r="AZ896" s="28"/>
      <c r="BA896" s="28"/>
      <c r="BB896" s="28"/>
      <c r="BC896" s="28"/>
    </row>
    <row r="897" ht="11.25" customHeight="1">
      <c r="A897" s="557"/>
      <c r="B897" s="558"/>
      <c r="C897" s="558"/>
      <c r="D897" s="360"/>
      <c r="E897" s="31"/>
      <c r="F897" s="10"/>
      <c r="G897" s="360"/>
      <c r="H897" s="360"/>
      <c r="I897" s="360"/>
      <c r="J897" s="360"/>
      <c r="K897" s="360"/>
      <c r="L897" s="558"/>
      <c r="M897" s="558"/>
      <c r="N897" s="558"/>
      <c r="O897" s="784"/>
      <c r="P897" s="785"/>
      <c r="Q897" s="785"/>
      <c r="R897" s="560"/>
      <c r="S897" s="560"/>
      <c r="T897" s="28"/>
      <c r="U897" s="28"/>
      <c r="V897" s="28"/>
      <c r="W897" s="558"/>
      <c r="X897" s="558"/>
      <c r="Y897" s="558"/>
      <c r="Z897" s="561"/>
      <c r="AA897" s="28"/>
      <c r="AB897" s="360"/>
      <c r="AC897" s="360"/>
      <c r="AD897" s="31"/>
      <c r="AE897" s="31"/>
      <c r="AF897" s="31"/>
      <c r="AG897" s="31"/>
      <c r="AH897" s="28"/>
      <c r="AI897" s="360"/>
      <c r="AJ897" s="28"/>
      <c r="AK897" s="28"/>
      <c r="AL897" s="28"/>
      <c r="AM897" s="28"/>
      <c r="AN897" s="28"/>
      <c r="AO897" s="28"/>
      <c r="AP897" s="28"/>
      <c r="AQ897" s="28"/>
      <c r="AR897" s="28"/>
      <c r="AS897" s="28"/>
      <c r="AT897" s="28"/>
      <c r="AU897" s="28"/>
      <c r="AV897" s="28"/>
      <c r="AW897" s="28"/>
      <c r="AX897" s="28"/>
      <c r="AY897" s="28"/>
      <c r="AZ897" s="28"/>
      <c r="BA897" s="28"/>
      <c r="BB897" s="28"/>
      <c r="BC897" s="28"/>
    </row>
    <row r="898" ht="11.25" customHeight="1">
      <c r="A898" s="557"/>
      <c r="B898" s="558"/>
      <c r="C898" s="558"/>
      <c r="D898" s="360"/>
      <c r="E898" s="31"/>
      <c r="F898" s="10"/>
      <c r="G898" s="360"/>
      <c r="H898" s="360"/>
      <c r="I898" s="360"/>
      <c r="J898" s="360"/>
      <c r="K898" s="360"/>
      <c r="L898" s="558"/>
      <c r="M898" s="558"/>
      <c r="N898" s="558"/>
      <c r="O898" s="784"/>
      <c r="P898" s="785"/>
      <c r="Q898" s="785"/>
      <c r="R898" s="560"/>
      <c r="S898" s="560"/>
      <c r="T898" s="28"/>
      <c r="U898" s="28"/>
      <c r="V898" s="28"/>
      <c r="W898" s="558"/>
      <c r="X898" s="558"/>
      <c r="Y898" s="558"/>
      <c r="Z898" s="561"/>
      <c r="AA898" s="28"/>
      <c r="AB898" s="360"/>
      <c r="AC898" s="360"/>
      <c r="AD898" s="31"/>
      <c r="AE898" s="31"/>
      <c r="AF898" s="31"/>
      <c r="AG898" s="31"/>
      <c r="AH898" s="28"/>
      <c r="AI898" s="360"/>
      <c r="AJ898" s="28"/>
      <c r="AK898" s="28"/>
      <c r="AL898" s="28"/>
      <c r="AM898" s="28"/>
      <c r="AN898" s="28"/>
      <c r="AO898" s="28"/>
      <c r="AP898" s="28"/>
      <c r="AQ898" s="28"/>
      <c r="AR898" s="28"/>
      <c r="AS898" s="28"/>
      <c r="AT898" s="28"/>
      <c r="AU898" s="28"/>
      <c r="AV898" s="28"/>
      <c r="AW898" s="28"/>
      <c r="AX898" s="28"/>
      <c r="AY898" s="28"/>
      <c r="AZ898" s="28"/>
      <c r="BA898" s="28"/>
      <c r="BB898" s="28"/>
      <c r="BC898" s="28"/>
    </row>
    <row r="899" ht="11.25" customHeight="1">
      <c r="A899" s="557"/>
      <c r="B899" s="558"/>
      <c r="C899" s="558"/>
      <c r="D899" s="360"/>
      <c r="E899" s="31"/>
      <c r="F899" s="10"/>
      <c r="G899" s="360"/>
      <c r="H899" s="360"/>
      <c r="I899" s="360"/>
      <c r="J899" s="360"/>
      <c r="K899" s="360"/>
      <c r="L899" s="558"/>
      <c r="M899" s="558"/>
      <c r="N899" s="558"/>
      <c r="O899" s="784"/>
      <c r="P899" s="785"/>
      <c r="Q899" s="785"/>
      <c r="R899" s="560"/>
      <c r="S899" s="560"/>
      <c r="T899" s="28"/>
      <c r="U899" s="28"/>
      <c r="V899" s="28"/>
      <c r="W899" s="558"/>
      <c r="X899" s="558"/>
      <c r="Y899" s="558"/>
      <c r="Z899" s="561"/>
      <c r="AA899" s="28"/>
      <c r="AB899" s="360"/>
      <c r="AC899" s="360"/>
      <c r="AD899" s="31"/>
      <c r="AE899" s="31"/>
      <c r="AF899" s="31"/>
      <c r="AG899" s="31"/>
      <c r="AH899" s="28"/>
      <c r="AI899" s="360"/>
      <c r="AJ899" s="28"/>
      <c r="AK899" s="28"/>
      <c r="AL899" s="28"/>
      <c r="AM899" s="28"/>
      <c r="AN899" s="28"/>
      <c r="AO899" s="28"/>
      <c r="AP899" s="28"/>
      <c r="AQ899" s="28"/>
      <c r="AR899" s="28"/>
      <c r="AS899" s="28"/>
      <c r="AT899" s="28"/>
      <c r="AU899" s="28"/>
      <c r="AV899" s="28"/>
      <c r="AW899" s="28"/>
      <c r="AX899" s="28"/>
      <c r="AY899" s="28"/>
      <c r="AZ899" s="28"/>
      <c r="BA899" s="28"/>
      <c r="BB899" s="28"/>
      <c r="BC899" s="28"/>
    </row>
    <row r="900" ht="11.25" customHeight="1">
      <c r="A900" s="557"/>
      <c r="B900" s="558"/>
      <c r="C900" s="558"/>
      <c r="D900" s="360"/>
      <c r="E900" s="31"/>
      <c r="F900" s="10"/>
      <c r="G900" s="360"/>
      <c r="H900" s="360"/>
      <c r="I900" s="360"/>
      <c r="J900" s="360"/>
      <c r="K900" s="360"/>
      <c r="L900" s="558"/>
      <c r="M900" s="558"/>
      <c r="N900" s="558"/>
      <c r="O900" s="784"/>
      <c r="P900" s="785"/>
      <c r="Q900" s="785"/>
      <c r="R900" s="560"/>
      <c r="S900" s="560"/>
      <c r="T900" s="28"/>
      <c r="U900" s="28"/>
      <c r="V900" s="28"/>
      <c r="W900" s="558"/>
      <c r="X900" s="558"/>
      <c r="Y900" s="558"/>
      <c r="Z900" s="561"/>
      <c r="AA900" s="28"/>
      <c r="AB900" s="360"/>
      <c r="AC900" s="360"/>
      <c r="AD900" s="31"/>
      <c r="AE900" s="31"/>
      <c r="AF900" s="31"/>
      <c r="AG900" s="31"/>
      <c r="AH900" s="28"/>
      <c r="AI900" s="360"/>
      <c r="AJ900" s="28"/>
      <c r="AK900" s="28"/>
      <c r="AL900" s="28"/>
      <c r="AM900" s="28"/>
      <c r="AN900" s="28"/>
      <c r="AO900" s="28"/>
      <c r="AP900" s="28"/>
      <c r="AQ900" s="28"/>
      <c r="AR900" s="28"/>
      <c r="AS900" s="28"/>
      <c r="AT900" s="28"/>
      <c r="AU900" s="28"/>
      <c r="AV900" s="28"/>
      <c r="AW900" s="28"/>
      <c r="AX900" s="28"/>
      <c r="AY900" s="28"/>
      <c r="AZ900" s="28"/>
      <c r="BA900" s="28"/>
      <c r="BB900" s="28"/>
      <c r="BC900" s="28"/>
    </row>
    <row r="901" ht="11.25" customHeight="1">
      <c r="A901" s="557"/>
      <c r="B901" s="558"/>
      <c r="C901" s="558"/>
      <c r="D901" s="360"/>
      <c r="E901" s="31"/>
      <c r="F901" s="10"/>
      <c r="G901" s="360"/>
      <c r="H901" s="360"/>
      <c r="I901" s="360"/>
      <c r="J901" s="360"/>
      <c r="K901" s="360"/>
      <c r="L901" s="558"/>
      <c r="M901" s="558"/>
      <c r="N901" s="558"/>
      <c r="O901" s="784"/>
      <c r="P901" s="785"/>
      <c r="Q901" s="785"/>
      <c r="R901" s="560"/>
      <c r="S901" s="560"/>
      <c r="T901" s="28"/>
      <c r="U901" s="28"/>
      <c r="V901" s="28"/>
      <c r="W901" s="558"/>
      <c r="X901" s="558"/>
      <c r="Y901" s="558"/>
      <c r="Z901" s="561"/>
      <c r="AA901" s="28"/>
      <c r="AB901" s="360"/>
      <c r="AC901" s="360"/>
      <c r="AD901" s="31"/>
      <c r="AE901" s="31"/>
      <c r="AF901" s="31"/>
      <c r="AG901" s="31"/>
      <c r="AH901" s="28"/>
      <c r="AI901" s="360"/>
      <c r="AJ901" s="28"/>
      <c r="AK901" s="28"/>
      <c r="AL901" s="28"/>
      <c r="AM901" s="28"/>
      <c r="AN901" s="28"/>
      <c r="AO901" s="28"/>
      <c r="AP901" s="28"/>
      <c r="AQ901" s="28"/>
      <c r="AR901" s="28"/>
      <c r="AS901" s="28"/>
      <c r="AT901" s="28"/>
      <c r="AU901" s="28"/>
      <c r="AV901" s="28"/>
      <c r="AW901" s="28"/>
      <c r="AX901" s="28"/>
      <c r="AY901" s="28"/>
      <c r="AZ901" s="28"/>
      <c r="BA901" s="28"/>
      <c r="BB901" s="28"/>
      <c r="BC901" s="28"/>
    </row>
    <row r="902" ht="11.25" customHeight="1">
      <c r="A902" s="557"/>
      <c r="B902" s="558"/>
      <c r="C902" s="558"/>
      <c r="D902" s="360"/>
      <c r="E902" s="31"/>
      <c r="F902" s="10"/>
      <c r="G902" s="360"/>
      <c r="H902" s="360"/>
      <c r="I902" s="360"/>
      <c r="J902" s="360"/>
      <c r="K902" s="360"/>
      <c r="L902" s="558"/>
      <c r="M902" s="558"/>
      <c r="N902" s="558"/>
      <c r="O902" s="784"/>
      <c r="P902" s="785"/>
      <c r="Q902" s="785"/>
      <c r="R902" s="560"/>
      <c r="S902" s="560"/>
      <c r="T902" s="28"/>
      <c r="U902" s="28"/>
      <c r="V902" s="28"/>
      <c r="W902" s="558"/>
      <c r="X902" s="558"/>
      <c r="Y902" s="558"/>
      <c r="Z902" s="561"/>
      <c r="AA902" s="28"/>
      <c r="AB902" s="360"/>
      <c r="AC902" s="360"/>
      <c r="AD902" s="31"/>
      <c r="AE902" s="31"/>
      <c r="AF902" s="31"/>
      <c r="AG902" s="31"/>
      <c r="AH902" s="28"/>
      <c r="AI902" s="360"/>
      <c r="AJ902" s="28"/>
      <c r="AK902" s="28"/>
      <c r="AL902" s="28"/>
      <c r="AM902" s="28"/>
      <c r="AN902" s="28"/>
      <c r="AO902" s="28"/>
      <c r="AP902" s="28"/>
      <c r="AQ902" s="28"/>
      <c r="AR902" s="28"/>
      <c r="AS902" s="28"/>
      <c r="AT902" s="28"/>
      <c r="AU902" s="28"/>
      <c r="AV902" s="28"/>
      <c r="AW902" s="28"/>
      <c r="AX902" s="28"/>
      <c r="AY902" s="28"/>
      <c r="AZ902" s="28"/>
      <c r="BA902" s="28"/>
      <c r="BB902" s="28"/>
      <c r="BC902" s="28"/>
    </row>
    <row r="903" ht="11.25" customHeight="1">
      <c r="A903" s="557"/>
      <c r="B903" s="558"/>
      <c r="C903" s="558"/>
      <c r="D903" s="360"/>
      <c r="E903" s="31"/>
      <c r="F903" s="10"/>
      <c r="G903" s="360"/>
      <c r="H903" s="360"/>
      <c r="I903" s="360"/>
      <c r="J903" s="360"/>
      <c r="K903" s="360"/>
      <c r="L903" s="558"/>
      <c r="M903" s="558"/>
      <c r="N903" s="558"/>
      <c r="O903" s="784"/>
      <c r="P903" s="785"/>
      <c r="Q903" s="785"/>
      <c r="R903" s="560"/>
      <c r="S903" s="560"/>
      <c r="T903" s="28"/>
      <c r="U903" s="28"/>
      <c r="V903" s="28"/>
      <c r="W903" s="558"/>
      <c r="X903" s="558"/>
      <c r="Y903" s="558"/>
      <c r="Z903" s="561"/>
      <c r="AA903" s="28"/>
      <c r="AB903" s="360"/>
      <c r="AC903" s="360"/>
      <c r="AD903" s="31"/>
      <c r="AE903" s="31"/>
      <c r="AF903" s="31"/>
      <c r="AG903" s="31"/>
      <c r="AH903" s="28"/>
      <c r="AI903" s="360"/>
      <c r="AJ903" s="28"/>
      <c r="AK903" s="28"/>
      <c r="AL903" s="28"/>
      <c r="AM903" s="28"/>
      <c r="AN903" s="28"/>
      <c r="AO903" s="28"/>
      <c r="AP903" s="28"/>
      <c r="AQ903" s="28"/>
      <c r="AR903" s="28"/>
      <c r="AS903" s="28"/>
      <c r="AT903" s="28"/>
      <c r="AU903" s="28"/>
      <c r="AV903" s="28"/>
      <c r="AW903" s="28"/>
      <c r="AX903" s="28"/>
      <c r="AY903" s="28"/>
      <c r="AZ903" s="28"/>
      <c r="BA903" s="28"/>
      <c r="BB903" s="28"/>
      <c r="BC903" s="28"/>
    </row>
    <row r="904" ht="11.25" customHeight="1">
      <c r="A904" s="557"/>
      <c r="B904" s="558"/>
      <c r="C904" s="558"/>
      <c r="D904" s="360"/>
      <c r="E904" s="31"/>
      <c r="F904" s="10"/>
      <c r="G904" s="360"/>
      <c r="H904" s="360"/>
      <c r="I904" s="360"/>
      <c r="J904" s="360"/>
      <c r="K904" s="360"/>
      <c r="L904" s="558"/>
      <c r="M904" s="558"/>
      <c r="N904" s="558"/>
      <c r="O904" s="784"/>
      <c r="P904" s="785"/>
      <c r="Q904" s="785"/>
      <c r="R904" s="560"/>
      <c r="S904" s="560"/>
      <c r="T904" s="28"/>
      <c r="U904" s="28"/>
      <c r="V904" s="28"/>
      <c r="W904" s="558"/>
      <c r="X904" s="558"/>
      <c r="Y904" s="558"/>
      <c r="Z904" s="561"/>
      <c r="AA904" s="28"/>
      <c r="AB904" s="360"/>
      <c r="AC904" s="360"/>
      <c r="AD904" s="31"/>
      <c r="AE904" s="31"/>
      <c r="AF904" s="31"/>
      <c r="AG904" s="31"/>
      <c r="AH904" s="28"/>
      <c r="AI904" s="360"/>
      <c r="AJ904" s="28"/>
      <c r="AK904" s="28"/>
      <c r="AL904" s="28"/>
      <c r="AM904" s="28"/>
      <c r="AN904" s="28"/>
      <c r="AO904" s="28"/>
      <c r="AP904" s="28"/>
      <c r="AQ904" s="28"/>
      <c r="AR904" s="28"/>
      <c r="AS904" s="28"/>
      <c r="AT904" s="28"/>
      <c r="AU904" s="28"/>
      <c r="AV904" s="28"/>
      <c r="AW904" s="28"/>
      <c r="AX904" s="28"/>
      <c r="AY904" s="28"/>
      <c r="AZ904" s="28"/>
      <c r="BA904" s="28"/>
      <c r="BB904" s="28"/>
      <c r="BC904" s="28"/>
    </row>
    <row r="905" ht="11.25" customHeight="1">
      <c r="A905" s="557"/>
      <c r="B905" s="558"/>
      <c r="C905" s="558"/>
      <c r="D905" s="360"/>
      <c r="E905" s="31"/>
      <c r="F905" s="10"/>
      <c r="G905" s="360"/>
      <c r="H905" s="360"/>
      <c r="I905" s="360"/>
      <c r="J905" s="360"/>
      <c r="K905" s="360"/>
      <c r="L905" s="558"/>
      <c r="M905" s="558"/>
      <c r="N905" s="558"/>
      <c r="O905" s="784"/>
      <c r="P905" s="785"/>
      <c r="Q905" s="785"/>
      <c r="R905" s="560"/>
      <c r="S905" s="560"/>
      <c r="T905" s="28"/>
      <c r="U905" s="28"/>
      <c r="V905" s="28"/>
      <c r="W905" s="558"/>
      <c r="X905" s="558"/>
      <c r="Y905" s="558"/>
      <c r="Z905" s="561"/>
      <c r="AA905" s="28"/>
      <c r="AB905" s="360"/>
      <c r="AC905" s="360"/>
      <c r="AD905" s="31"/>
      <c r="AE905" s="31"/>
      <c r="AF905" s="31"/>
      <c r="AG905" s="31"/>
      <c r="AH905" s="28"/>
      <c r="AI905" s="360"/>
      <c r="AJ905" s="28"/>
      <c r="AK905" s="28"/>
      <c r="AL905" s="28"/>
      <c r="AM905" s="28"/>
      <c r="AN905" s="28"/>
      <c r="AO905" s="28"/>
      <c r="AP905" s="28"/>
      <c r="AQ905" s="28"/>
      <c r="AR905" s="28"/>
      <c r="AS905" s="28"/>
      <c r="AT905" s="28"/>
      <c r="AU905" s="28"/>
      <c r="AV905" s="28"/>
      <c r="AW905" s="28"/>
      <c r="AX905" s="28"/>
      <c r="AY905" s="28"/>
      <c r="AZ905" s="28"/>
      <c r="BA905" s="28"/>
      <c r="BB905" s="28"/>
      <c r="BC905" s="28"/>
    </row>
    <row r="906" ht="11.25" customHeight="1">
      <c r="A906" s="557"/>
      <c r="B906" s="558"/>
      <c r="C906" s="558"/>
      <c r="D906" s="360"/>
      <c r="E906" s="31"/>
      <c r="F906" s="10"/>
      <c r="G906" s="360"/>
      <c r="H906" s="360"/>
      <c r="I906" s="360"/>
      <c r="J906" s="360"/>
      <c r="K906" s="360"/>
      <c r="L906" s="558"/>
      <c r="M906" s="558"/>
      <c r="N906" s="558"/>
      <c r="O906" s="784"/>
      <c r="P906" s="785"/>
      <c r="Q906" s="785"/>
      <c r="R906" s="560"/>
      <c r="S906" s="560"/>
      <c r="T906" s="28"/>
      <c r="U906" s="28"/>
      <c r="V906" s="28"/>
      <c r="W906" s="558"/>
      <c r="X906" s="558"/>
      <c r="Y906" s="558"/>
      <c r="Z906" s="561"/>
      <c r="AA906" s="28"/>
      <c r="AB906" s="360"/>
      <c r="AC906" s="360"/>
      <c r="AD906" s="31"/>
      <c r="AE906" s="31"/>
      <c r="AF906" s="31"/>
      <c r="AG906" s="31"/>
      <c r="AH906" s="28"/>
      <c r="AI906" s="360"/>
      <c r="AJ906" s="28"/>
      <c r="AK906" s="28"/>
      <c r="AL906" s="28"/>
      <c r="AM906" s="28"/>
      <c r="AN906" s="28"/>
      <c r="AO906" s="28"/>
      <c r="AP906" s="28"/>
      <c r="AQ906" s="28"/>
      <c r="AR906" s="28"/>
      <c r="AS906" s="28"/>
      <c r="AT906" s="28"/>
      <c r="AU906" s="28"/>
      <c r="AV906" s="28"/>
      <c r="AW906" s="28"/>
      <c r="AX906" s="28"/>
      <c r="AY906" s="28"/>
      <c r="AZ906" s="28"/>
      <c r="BA906" s="28"/>
      <c r="BB906" s="28"/>
      <c r="BC906" s="28"/>
    </row>
    <row r="907" ht="11.25" customHeight="1">
      <c r="A907" s="557"/>
      <c r="B907" s="558"/>
      <c r="C907" s="558"/>
      <c r="D907" s="360"/>
      <c r="E907" s="31"/>
      <c r="F907" s="10"/>
      <c r="G907" s="360"/>
      <c r="H907" s="360"/>
      <c r="I907" s="360"/>
      <c r="J907" s="360"/>
      <c r="K907" s="360"/>
      <c r="L907" s="558"/>
      <c r="M907" s="558"/>
      <c r="N907" s="558"/>
      <c r="O907" s="784"/>
      <c r="P907" s="785"/>
      <c r="Q907" s="785"/>
      <c r="R907" s="560"/>
      <c r="S907" s="560"/>
      <c r="T907" s="28"/>
      <c r="U907" s="28"/>
      <c r="V907" s="28"/>
      <c r="W907" s="558"/>
      <c r="X907" s="558"/>
      <c r="Y907" s="558"/>
      <c r="Z907" s="561"/>
      <c r="AA907" s="28"/>
      <c r="AB907" s="360"/>
      <c r="AC907" s="360"/>
      <c r="AD907" s="31"/>
      <c r="AE907" s="31"/>
      <c r="AF907" s="31"/>
      <c r="AG907" s="31"/>
      <c r="AH907" s="28"/>
      <c r="AI907" s="360"/>
      <c r="AJ907" s="28"/>
      <c r="AK907" s="28"/>
      <c r="AL907" s="28"/>
      <c r="AM907" s="28"/>
      <c r="AN907" s="28"/>
      <c r="AO907" s="28"/>
      <c r="AP907" s="28"/>
      <c r="AQ907" s="28"/>
      <c r="AR907" s="28"/>
      <c r="AS907" s="28"/>
      <c r="AT907" s="28"/>
      <c r="AU907" s="28"/>
      <c r="AV907" s="28"/>
      <c r="AW907" s="28"/>
      <c r="AX907" s="28"/>
      <c r="AY907" s="28"/>
      <c r="AZ907" s="28"/>
      <c r="BA907" s="28"/>
      <c r="BB907" s="28"/>
      <c r="BC907" s="28"/>
    </row>
    <row r="908" ht="11.25" customHeight="1">
      <c r="A908" s="557"/>
      <c r="B908" s="558"/>
      <c r="C908" s="558"/>
      <c r="D908" s="360"/>
      <c r="E908" s="31"/>
      <c r="F908" s="10"/>
      <c r="G908" s="360"/>
      <c r="H908" s="360"/>
      <c r="I908" s="360"/>
      <c r="J908" s="360"/>
      <c r="K908" s="360"/>
      <c r="L908" s="558"/>
      <c r="M908" s="558"/>
      <c r="N908" s="558"/>
      <c r="O908" s="784"/>
      <c r="P908" s="785"/>
      <c r="Q908" s="785"/>
      <c r="R908" s="560"/>
      <c r="S908" s="560"/>
      <c r="T908" s="28"/>
      <c r="U908" s="28"/>
      <c r="V908" s="28"/>
      <c r="W908" s="558"/>
      <c r="X908" s="558"/>
      <c r="Y908" s="558"/>
      <c r="Z908" s="561"/>
      <c r="AA908" s="28"/>
      <c r="AB908" s="360"/>
      <c r="AC908" s="360"/>
      <c r="AD908" s="31"/>
      <c r="AE908" s="31"/>
      <c r="AF908" s="31"/>
      <c r="AG908" s="31"/>
      <c r="AH908" s="28"/>
      <c r="AI908" s="360"/>
      <c r="AJ908" s="28"/>
      <c r="AK908" s="28"/>
      <c r="AL908" s="28"/>
      <c r="AM908" s="28"/>
      <c r="AN908" s="28"/>
      <c r="AO908" s="28"/>
      <c r="AP908" s="28"/>
      <c r="AQ908" s="28"/>
      <c r="AR908" s="28"/>
      <c r="AS908" s="28"/>
      <c r="AT908" s="28"/>
      <c r="AU908" s="28"/>
      <c r="AV908" s="28"/>
      <c r="AW908" s="28"/>
      <c r="AX908" s="28"/>
      <c r="AY908" s="28"/>
      <c r="AZ908" s="28"/>
      <c r="BA908" s="28"/>
      <c r="BB908" s="28"/>
      <c r="BC908" s="28"/>
    </row>
    <row r="909" ht="11.25" customHeight="1">
      <c r="A909" s="557"/>
      <c r="B909" s="558"/>
      <c r="C909" s="558"/>
      <c r="D909" s="360"/>
      <c r="E909" s="31"/>
      <c r="F909" s="10"/>
      <c r="G909" s="360"/>
      <c r="H909" s="360"/>
      <c r="I909" s="360"/>
      <c r="J909" s="360"/>
      <c r="K909" s="360"/>
      <c r="L909" s="558"/>
      <c r="M909" s="558"/>
      <c r="N909" s="558"/>
      <c r="O909" s="784"/>
      <c r="P909" s="785"/>
      <c r="Q909" s="785"/>
      <c r="R909" s="560"/>
      <c r="S909" s="560"/>
      <c r="T909" s="28"/>
      <c r="U909" s="28"/>
      <c r="V909" s="28"/>
      <c r="W909" s="558"/>
      <c r="X909" s="558"/>
      <c r="Y909" s="558"/>
      <c r="Z909" s="561"/>
      <c r="AA909" s="28"/>
      <c r="AB909" s="360"/>
      <c r="AC909" s="360"/>
      <c r="AD909" s="31"/>
      <c r="AE909" s="31"/>
      <c r="AF909" s="31"/>
      <c r="AG909" s="31"/>
      <c r="AH909" s="28"/>
      <c r="AI909" s="360"/>
      <c r="AJ909" s="28"/>
      <c r="AK909" s="28"/>
      <c r="AL909" s="28"/>
      <c r="AM909" s="28"/>
      <c r="AN909" s="28"/>
      <c r="AO909" s="28"/>
      <c r="AP909" s="28"/>
      <c r="AQ909" s="28"/>
      <c r="AR909" s="28"/>
      <c r="AS909" s="28"/>
      <c r="AT909" s="28"/>
      <c r="AU909" s="28"/>
      <c r="AV909" s="28"/>
      <c r="AW909" s="28"/>
      <c r="AX909" s="28"/>
      <c r="AY909" s="28"/>
      <c r="AZ909" s="28"/>
      <c r="BA909" s="28"/>
      <c r="BB909" s="28"/>
      <c r="BC909" s="28"/>
    </row>
    <row r="910" ht="11.25" customHeight="1">
      <c r="A910" s="557"/>
      <c r="B910" s="558"/>
      <c r="C910" s="558"/>
      <c r="D910" s="360"/>
      <c r="E910" s="31"/>
      <c r="F910" s="10"/>
      <c r="G910" s="360"/>
      <c r="H910" s="360"/>
      <c r="I910" s="360"/>
      <c r="J910" s="360"/>
      <c r="K910" s="360"/>
      <c r="L910" s="558"/>
      <c r="M910" s="558"/>
      <c r="N910" s="558"/>
      <c r="O910" s="784"/>
      <c r="P910" s="785"/>
      <c r="Q910" s="785"/>
      <c r="R910" s="560"/>
      <c r="S910" s="560"/>
      <c r="T910" s="28"/>
      <c r="U910" s="28"/>
      <c r="V910" s="28"/>
      <c r="W910" s="558"/>
      <c r="X910" s="558"/>
      <c r="Y910" s="558"/>
      <c r="Z910" s="561"/>
      <c r="AA910" s="28"/>
      <c r="AB910" s="360"/>
      <c r="AC910" s="360"/>
      <c r="AD910" s="31"/>
      <c r="AE910" s="31"/>
      <c r="AF910" s="31"/>
      <c r="AG910" s="31"/>
      <c r="AH910" s="28"/>
      <c r="AI910" s="360"/>
      <c r="AJ910" s="28"/>
      <c r="AK910" s="28"/>
      <c r="AL910" s="28"/>
      <c r="AM910" s="28"/>
      <c r="AN910" s="28"/>
      <c r="AO910" s="28"/>
      <c r="AP910" s="28"/>
      <c r="AQ910" s="28"/>
      <c r="AR910" s="28"/>
      <c r="AS910" s="28"/>
      <c r="AT910" s="28"/>
      <c r="AU910" s="28"/>
      <c r="AV910" s="28"/>
      <c r="AW910" s="28"/>
      <c r="AX910" s="28"/>
      <c r="AY910" s="28"/>
      <c r="AZ910" s="28"/>
      <c r="BA910" s="28"/>
      <c r="BB910" s="28"/>
      <c r="BC910" s="28"/>
    </row>
    <row r="911" ht="11.25" customHeight="1">
      <c r="A911" s="557"/>
      <c r="B911" s="558"/>
      <c r="C911" s="558"/>
      <c r="D911" s="360"/>
      <c r="E911" s="31"/>
      <c r="F911" s="10"/>
      <c r="G911" s="360"/>
      <c r="H911" s="360"/>
      <c r="I911" s="360"/>
      <c r="J911" s="360"/>
      <c r="K911" s="360"/>
      <c r="L911" s="558"/>
      <c r="M911" s="558"/>
      <c r="N911" s="558"/>
      <c r="O911" s="784"/>
      <c r="P911" s="785"/>
      <c r="Q911" s="785"/>
      <c r="R911" s="560"/>
      <c r="S911" s="560"/>
      <c r="T911" s="28"/>
      <c r="U911" s="28"/>
      <c r="V911" s="28"/>
      <c r="W911" s="558"/>
      <c r="X911" s="558"/>
      <c r="Y911" s="558"/>
      <c r="Z911" s="561"/>
      <c r="AA911" s="28"/>
      <c r="AB911" s="360"/>
      <c r="AC911" s="360"/>
      <c r="AD911" s="31"/>
      <c r="AE911" s="31"/>
      <c r="AF911" s="31"/>
      <c r="AG911" s="31"/>
      <c r="AH911" s="28"/>
      <c r="AI911" s="360"/>
      <c r="AJ911" s="28"/>
      <c r="AK911" s="28"/>
      <c r="AL911" s="28"/>
      <c r="AM911" s="28"/>
      <c r="AN911" s="28"/>
      <c r="AO911" s="28"/>
      <c r="AP911" s="28"/>
      <c r="AQ911" s="28"/>
      <c r="AR911" s="28"/>
      <c r="AS911" s="28"/>
      <c r="AT911" s="28"/>
      <c r="AU911" s="28"/>
      <c r="AV911" s="28"/>
      <c r="AW911" s="28"/>
      <c r="AX911" s="28"/>
      <c r="AY911" s="28"/>
      <c r="AZ911" s="28"/>
      <c r="BA911" s="28"/>
      <c r="BB911" s="28"/>
      <c r="BC911" s="28"/>
    </row>
    <row r="912" ht="11.25" customHeight="1">
      <c r="A912" s="557"/>
      <c r="B912" s="558"/>
      <c r="C912" s="558"/>
      <c r="D912" s="360"/>
      <c r="E912" s="31"/>
      <c r="F912" s="10"/>
      <c r="G912" s="360"/>
      <c r="H912" s="360"/>
      <c r="I912" s="360"/>
      <c r="J912" s="360"/>
      <c r="K912" s="360"/>
      <c r="L912" s="558"/>
      <c r="M912" s="558"/>
      <c r="N912" s="558"/>
      <c r="O912" s="784"/>
      <c r="P912" s="785"/>
      <c r="Q912" s="785"/>
      <c r="R912" s="560"/>
      <c r="S912" s="560"/>
      <c r="T912" s="28"/>
      <c r="U912" s="28"/>
      <c r="V912" s="28"/>
      <c r="W912" s="558"/>
      <c r="X912" s="558"/>
      <c r="Y912" s="558"/>
      <c r="Z912" s="561"/>
      <c r="AA912" s="28"/>
      <c r="AB912" s="360"/>
      <c r="AC912" s="360"/>
      <c r="AD912" s="31"/>
      <c r="AE912" s="31"/>
      <c r="AF912" s="31"/>
      <c r="AG912" s="31"/>
      <c r="AH912" s="28"/>
      <c r="AI912" s="360"/>
      <c r="AJ912" s="28"/>
      <c r="AK912" s="28"/>
      <c r="AL912" s="28"/>
      <c r="AM912" s="28"/>
      <c r="AN912" s="28"/>
      <c r="AO912" s="28"/>
      <c r="AP912" s="28"/>
      <c r="AQ912" s="28"/>
      <c r="AR912" s="28"/>
      <c r="AS912" s="28"/>
      <c r="AT912" s="28"/>
      <c r="AU912" s="28"/>
      <c r="AV912" s="28"/>
      <c r="AW912" s="28"/>
      <c r="AX912" s="28"/>
      <c r="AY912" s="28"/>
      <c r="AZ912" s="28"/>
      <c r="BA912" s="28"/>
      <c r="BB912" s="28"/>
      <c r="BC912" s="28"/>
    </row>
    <row r="913" ht="11.25" customHeight="1">
      <c r="A913" s="557"/>
      <c r="B913" s="558"/>
      <c r="C913" s="558"/>
      <c r="D913" s="360"/>
      <c r="E913" s="31"/>
      <c r="F913" s="10"/>
      <c r="G913" s="360"/>
      <c r="H913" s="360"/>
      <c r="I913" s="360"/>
      <c r="J913" s="360"/>
      <c r="K913" s="360"/>
      <c r="L913" s="558"/>
      <c r="M913" s="558"/>
      <c r="N913" s="558"/>
      <c r="O913" s="784"/>
      <c r="P913" s="785"/>
      <c r="Q913" s="785"/>
      <c r="R913" s="560"/>
      <c r="S913" s="560"/>
      <c r="T913" s="28"/>
      <c r="U913" s="28"/>
      <c r="V913" s="28"/>
      <c r="W913" s="558"/>
      <c r="X913" s="558"/>
      <c r="Y913" s="558"/>
      <c r="Z913" s="561"/>
      <c r="AA913" s="28"/>
      <c r="AB913" s="360"/>
      <c r="AC913" s="360"/>
      <c r="AD913" s="31"/>
      <c r="AE913" s="31"/>
      <c r="AF913" s="31"/>
      <c r="AG913" s="31"/>
      <c r="AH913" s="28"/>
      <c r="AI913" s="360"/>
      <c r="AJ913" s="28"/>
      <c r="AK913" s="28"/>
      <c r="AL913" s="28"/>
      <c r="AM913" s="28"/>
      <c r="AN913" s="28"/>
      <c r="AO913" s="28"/>
      <c r="AP913" s="28"/>
      <c r="AQ913" s="28"/>
      <c r="AR913" s="28"/>
      <c r="AS913" s="28"/>
      <c r="AT913" s="28"/>
      <c r="AU913" s="28"/>
      <c r="AV913" s="28"/>
      <c r="AW913" s="28"/>
      <c r="AX913" s="28"/>
      <c r="AY913" s="28"/>
      <c r="AZ913" s="28"/>
      <c r="BA913" s="28"/>
      <c r="BB913" s="28"/>
      <c r="BC913" s="28"/>
    </row>
    <row r="914" ht="11.25" customHeight="1">
      <c r="A914" s="557"/>
      <c r="B914" s="558"/>
      <c r="C914" s="558"/>
      <c r="D914" s="360"/>
      <c r="E914" s="31"/>
      <c r="F914" s="10"/>
      <c r="G914" s="360"/>
      <c r="H914" s="360"/>
      <c r="I914" s="360"/>
      <c r="J914" s="360"/>
      <c r="K914" s="360"/>
      <c r="L914" s="558"/>
      <c r="M914" s="558"/>
      <c r="N914" s="558"/>
      <c r="O914" s="784"/>
      <c r="P914" s="785"/>
      <c r="Q914" s="785"/>
      <c r="R914" s="560"/>
      <c r="S914" s="560"/>
      <c r="T914" s="28"/>
      <c r="U914" s="28"/>
      <c r="V914" s="28"/>
      <c r="W914" s="558"/>
      <c r="X914" s="558"/>
      <c r="Y914" s="558"/>
      <c r="Z914" s="561"/>
      <c r="AA914" s="28"/>
      <c r="AB914" s="360"/>
      <c r="AC914" s="360"/>
      <c r="AD914" s="31"/>
      <c r="AE914" s="31"/>
      <c r="AF914" s="31"/>
      <c r="AG914" s="31"/>
      <c r="AH914" s="28"/>
      <c r="AI914" s="360"/>
      <c r="AJ914" s="28"/>
      <c r="AK914" s="28"/>
      <c r="AL914" s="28"/>
      <c r="AM914" s="28"/>
      <c r="AN914" s="28"/>
      <c r="AO914" s="28"/>
      <c r="AP914" s="28"/>
      <c r="AQ914" s="28"/>
      <c r="AR914" s="28"/>
      <c r="AS914" s="28"/>
      <c r="AT914" s="28"/>
      <c r="AU914" s="28"/>
      <c r="AV914" s="28"/>
      <c r="AW914" s="28"/>
      <c r="AX914" s="28"/>
      <c r="AY914" s="28"/>
      <c r="AZ914" s="28"/>
      <c r="BA914" s="28"/>
      <c r="BB914" s="28"/>
      <c r="BC914" s="28"/>
    </row>
    <row r="915" ht="11.25" customHeight="1">
      <c r="A915" s="557"/>
      <c r="B915" s="558"/>
      <c r="C915" s="558"/>
      <c r="D915" s="360"/>
      <c r="E915" s="31"/>
      <c r="F915" s="10"/>
      <c r="G915" s="360"/>
      <c r="H915" s="360"/>
      <c r="I915" s="360"/>
      <c r="J915" s="360"/>
      <c r="K915" s="360"/>
      <c r="L915" s="558"/>
      <c r="M915" s="558"/>
      <c r="N915" s="558"/>
      <c r="O915" s="784"/>
      <c r="P915" s="785"/>
      <c r="Q915" s="785"/>
      <c r="R915" s="560"/>
      <c r="S915" s="560"/>
      <c r="T915" s="28"/>
      <c r="U915" s="28"/>
      <c r="V915" s="28"/>
      <c r="W915" s="558"/>
      <c r="X915" s="558"/>
      <c r="Y915" s="558"/>
      <c r="Z915" s="561"/>
      <c r="AA915" s="28"/>
      <c r="AB915" s="360"/>
      <c r="AC915" s="360"/>
      <c r="AD915" s="31"/>
      <c r="AE915" s="31"/>
      <c r="AF915" s="31"/>
      <c r="AG915" s="31"/>
      <c r="AH915" s="28"/>
      <c r="AI915" s="360"/>
      <c r="AJ915" s="28"/>
      <c r="AK915" s="28"/>
      <c r="AL915" s="28"/>
      <c r="AM915" s="28"/>
      <c r="AN915" s="28"/>
      <c r="AO915" s="28"/>
      <c r="AP915" s="28"/>
      <c r="AQ915" s="28"/>
      <c r="AR915" s="28"/>
      <c r="AS915" s="28"/>
      <c r="AT915" s="28"/>
      <c r="AU915" s="28"/>
      <c r="AV915" s="28"/>
      <c r="AW915" s="28"/>
      <c r="AX915" s="28"/>
      <c r="AY915" s="28"/>
      <c r="AZ915" s="28"/>
      <c r="BA915" s="28"/>
      <c r="BB915" s="28"/>
      <c r="BC915" s="28"/>
    </row>
    <row r="916" ht="11.25" customHeight="1">
      <c r="A916" s="557"/>
      <c r="B916" s="558"/>
      <c r="C916" s="558"/>
      <c r="D916" s="360"/>
      <c r="E916" s="31"/>
      <c r="F916" s="10"/>
      <c r="G916" s="360"/>
      <c r="H916" s="360"/>
      <c r="I916" s="360"/>
      <c r="J916" s="360"/>
      <c r="K916" s="360"/>
      <c r="L916" s="558"/>
      <c r="M916" s="558"/>
      <c r="N916" s="558"/>
      <c r="O916" s="784"/>
      <c r="P916" s="785"/>
      <c r="Q916" s="785"/>
      <c r="R916" s="560"/>
      <c r="S916" s="560"/>
      <c r="T916" s="28"/>
      <c r="U916" s="28"/>
      <c r="V916" s="28"/>
      <c r="W916" s="558"/>
      <c r="X916" s="558"/>
      <c r="Y916" s="558"/>
      <c r="Z916" s="561"/>
      <c r="AA916" s="28"/>
      <c r="AB916" s="360"/>
      <c r="AC916" s="360"/>
      <c r="AD916" s="31"/>
      <c r="AE916" s="31"/>
      <c r="AF916" s="31"/>
      <c r="AG916" s="31"/>
      <c r="AH916" s="28"/>
      <c r="AI916" s="360"/>
      <c r="AJ916" s="28"/>
      <c r="AK916" s="28"/>
      <c r="AL916" s="28"/>
      <c r="AM916" s="28"/>
      <c r="AN916" s="28"/>
      <c r="AO916" s="28"/>
      <c r="AP916" s="28"/>
      <c r="AQ916" s="28"/>
      <c r="AR916" s="28"/>
      <c r="AS916" s="28"/>
      <c r="AT916" s="28"/>
      <c r="AU916" s="28"/>
      <c r="AV916" s="28"/>
      <c r="AW916" s="28"/>
      <c r="AX916" s="28"/>
      <c r="AY916" s="28"/>
      <c r="AZ916" s="28"/>
      <c r="BA916" s="28"/>
      <c r="BB916" s="28"/>
      <c r="BC916" s="28"/>
    </row>
    <row r="917" ht="11.25" customHeight="1">
      <c r="A917" s="557"/>
      <c r="B917" s="558"/>
      <c r="C917" s="558"/>
      <c r="D917" s="360"/>
      <c r="E917" s="31"/>
      <c r="F917" s="10"/>
      <c r="G917" s="360"/>
      <c r="H917" s="360"/>
      <c r="I917" s="360"/>
      <c r="J917" s="360"/>
      <c r="K917" s="360"/>
      <c r="L917" s="558"/>
      <c r="M917" s="558"/>
      <c r="N917" s="558"/>
      <c r="O917" s="784"/>
      <c r="P917" s="785"/>
      <c r="Q917" s="785"/>
      <c r="R917" s="560"/>
      <c r="S917" s="560"/>
      <c r="T917" s="28"/>
      <c r="U917" s="28"/>
      <c r="V917" s="28"/>
      <c r="W917" s="558"/>
      <c r="X917" s="558"/>
      <c r="Y917" s="558"/>
      <c r="Z917" s="561"/>
      <c r="AA917" s="28"/>
      <c r="AB917" s="360"/>
      <c r="AC917" s="360"/>
      <c r="AD917" s="31"/>
      <c r="AE917" s="31"/>
      <c r="AF917" s="31"/>
      <c r="AG917" s="31"/>
      <c r="AH917" s="28"/>
      <c r="AI917" s="360"/>
      <c r="AJ917" s="28"/>
      <c r="AK917" s="28"/>
      <c r="AL917" s="28"/>
      <c r="AM917" s="28"/>
      <c r="AN917" s="28"/>
      <c r="AO917" s="28"/>
      <c r="AP917" s="28"/>
      <c r="AQ917" s="28"/>
      <c r="AR917" s="28"/>
      <c r="AS917" s="28"/>
      <c r="AT917" s="28"/>
      <c r="AU917" s="28"/>
      <c r="AV917" s="28"/>
      <c r="AW917" s="28"/>
      <c r="AX917" s="28"/>
      <c r="AY917" s="28"/>
      <c r="AZ917" s="28"/>
      <c r="BA917" s="28"/>
      <c r="BB917" s="28"/>
      <c r="BC917" s="28"/>
    </row>
    <row r="918" ht="11.25" customHeight="1">
      <c r="A918" s="557"/>
      <c r="B918" s="558"/>
      <c r="C918" s="558"/>
      <c r="D918" s="360"/>
      <c r="E918" s="31"/>
      <c r="F918" s="10"/>
      <c r="G918" s="360"/>
      <c r="H918" s="360"/>
      <c r="I918" s="360"/>
      <c r="J918" s="360"/>
      <c r="K918" s="360"/>
      <c r="L918" s="558"/>
      <c r="M918" s="558"/>
      <c r="N918" s="558"/>
      <c r="O918" s="784"/>
      <c r="P918" s="785"/>
      <c r="Q918" s="785"/>
      <c r="R918" s="560"/>
      <c r="S918" s="560"/>
      <c r="T918" s="28"/>
      <c r="U918" s="28"/>
      <c r="V918" s="28"/>
      <c r="W918" s="558"/>
      <c r="X918" s="558"/>
      <c r="Y918" s="558"/>
      <c r="Z918" s="561"/>
      <c r="AA918" s="28"/>
      <c r="AB918" s="360"/>
      <c r="AC918" s="360"/>
      <c r="AD918" s="31"/>
      <c r="AE918" s="31"/>
      <c r="AF918" s="31"/>
      <c r="AG918" s="31"/>
      <c r="AH918" s="28"/>
      <c r="AI918" s="360"/>
      <c r="AJ918" s="28"/>
      <c r="AK918" s="28"/>
      <c r="AL918" s="28"/>
      <c r="AM918" s="28"/>
      <c r="AN918" s="28"/>
      <c r="AO918" s="28"/>
      <c r="AP918" s="28"/>
      <c r="AQ918" s="28"/>
      <c r="AR918" s="28"/>
      <c r="AS918" s="28"/>
      <c r="AT918" s="28"/>
      <c r="AU918" s="28"/>
      <c r="AV918" s="28"/>
      <c r="AW918" s="28"/>
      <c r="AX918" s="28"/>
      <c r="AY918" s="28"/>
      <c r="AZ918" s="28"/>
      <c r="BA918" s="28"/>
      <c r="BB918" s="28"/>
      <c r="BC918" s="28"/>
    </row>
    <row r="919" ht="11.25" customHeight="1">
      <c r="A919" s="557"/>
      <c r="B919" s="558"/>
      <c r="C919" s="558"/>
      <c r="D919" s="360"/>
      <c r="E919" s="31"/>
      <c r="F919" s="10"/>
      <c r="G919" s="360"/>
      <c r="H919" s="360"/>
      <c r="I919" s="360"/>
      <c r="J919" s="360"/>
      <c r="K919" s="360"/>
      <c r="L919" s="558"/>
      <c r="M919" s="558"/>
      <c r="N919" s="558"/>
      <c r="O919" s="784"/>
      <c r="P919" s="785"/>
      <c r="Q919" s="785"/>
      <c r="R919" s="560"/>
      <c r="S919" s="560"/>
      <c r="T919" s="28"/>
      <c r="U919" s="28"/>
      <c r="V919" s="28"/>
      <c r="W919" s="558"/>
      <c r="X919" s="558"/>
      <c r="Y919" s="558"/>
      <c r="Z919" s="561"/>
      <c r="AA919" s="28"/>
      <c r="AB919" s="360"/>
      <c r="AC919" s="360"/>
      <c r="AD919" s="31"/>
      <c r="AE919" s="31"/>
      <c r="AF919" s="31"/>
      <c r="AG919" s="31"/>
      <c r="AH919" s="28"/>
      <c r="AI919" s="360"/>
      <c r="AJ919" s="28"/>
      <c r="AK919" s="28"/>
      <c r="AL919" s="28"/>
      <c r="AM919" s="28"/>
      <c r="AN919" s="28"/>
      <c r="AO919" s="28"/>
      <c r="AP919" s="28"/>
      <c r="AQ919" s="28"/>
      <c r="AR919" s="28"/>
      <c r="AS919" s="28"/>
      <c r="AT919" s="28"/>
      <c r="AU919" s="28"/>
      <c r="AV919" s="28"/>
      <c r="AW919" s="28"/>
      <c r="AX919" s="28"/>
      <c r="AY919" s="28"/>
      <c r="AZ919" s="28"/>
      <c r="BA919" s="28"/>
      <c r="BB919" s="28"/>
      <c r="BC919" s="28"/>
    </row>
    <row r="920" ht="11.25" customHeight="1">
      <c r="A920" s="557"/>
      <c r="B920" s="558"/>
      <c r="C920" s="558"/>
      <c r="D920" s="360"/>
      <c r="E920" s="31"/>
      <c r="F920" s="10"/>
      <c r="G920" s="360"/>
      <c r="H920" s="360"/>
      <c r="I920" s="360"/>
      <c r="J920" s="360"/>
      <c r="K920" s="360"/>
      <c r="L920" s="558"/>
      <c r="M920" s="558"/>
      <c r="N920" s="558"/>
      <c r="O920" s="784"/>
      <c r="P920" s="785"/>
      <c r="Q920" s="785"/>
      <c r="R920" s="560"/>
      <c r="S920" s="560"/>
      <c r="T920" s="28"/>
      <c r="U920" s="28"/>
      <c r="V920" s="28"/>
      <c r="W920" s="558"/>
      <c r="X920" s="558"/>
      <c r="Y920" s="558"/>
      <c r="Z920" s="561"/>
      <c r="AA920" s="28"/>
      <c r="AB920" s="360"/>
      <c r="AC920" s="360"/>
      <c r="AD920" s="31"/>
      <c r="AE920" s="31"/>
      <c r="AF920" s="31"/>
      <c r="AG920" s="31"/>
      <c r="AH920" s="28"/>
      <c r="AI920" s="360"/>
      <c r="AJ920" s="28"/>
      <c r="AK920" s="28"/>
      <c r="AL920" s="28"/>
      <c r="AM920" s="28"/>
      <c r="AN920" s="28"/>
      <c r="AO920" s="28"/>
      <c r="AP920" s="28"/>
      <c r="AQ920" s="28"/>
      <c r="AR920" s="28"/>
      <c r="AS920" s="28"/>
      <c r="AT920" s="28"/>
      <c r="AU920" s="28"/>
      <c r="AV920" s="28"/>
      <c r="AW920" s="28"/>
      <c r="AX920" s="28"/>
      <c r="AY920" s="28"/>
      <c r="AZ920" s="28"/>
      <c r="BA920" s="28"/>
      <c r="BB920" s="28"/>
      <c r="BC920" s="28"/>
    </row>
    <row r="921" ht="11.25" customHeight="1">
      <c r="A921" s="557"/>
      <c r="B921" s="558"/>
      <c r="C921" s="558"/>
      <c r="D921" s="360"/>
      <c r="E921" s="31"/>
      <c r="F921" s="10"/>
      <c r="G921" s="360"/>
      <c r="H921" s="360"/>
      <c r="I921" s="360"/>
      <c r="J921" s="360"/>
      <c r="K921" s="360"/>
      <c r="L921" s="558"/>
      <c r="M921" s="558"/>
      <c r="N921" s="558"/>
      <c r="O921" s="784"/>
      <c r="P921" s="785"/>
      <c r="Q921" s="785"/>
      <c r="R921" s="560"/>
      <c r="S921" s="560"/>
      <c r="T921" s="28"/>
      <c r="U921" s="28"/>
      <c r="V921" s="28"/>
      <c r="W921" s="558"/>
      <c r="X921" s="558"/>
      <c r="Y921" s="558"/>
      <c r="Z921" s="561"/>
      <c r="AA921" s="28"/>
      <c r="AB921" s="360"/>
      <c r="AC921" s="360"/>
      <c r="AD921" s="31"/>
      <c r="AE921" s="31"/>
      <c r="AF921" s="31"/>
      <c r="AG921" s="31"/>
      <c r="AH921" s="28"/>
      <c r="AI921" s="360"/>
      <c r="AJ921" s="28"/>
      <c r="AK921" s="28"/>
      <c r="AL921" s="28"/>
      <c r="AM921" s="28"/>
      <c r="AN921" s="28"/>
      <c r="AO921" s="28"/>
      <c r="AP921" s="28"/>
      <c r="AQ921" s="28"/>
      <c r="AR921" s="28"/>
      <c r="AS921" s="28"/>
      <c r="AT921" s="28"/>
      <c r="AU921" s="28"/>
      <c r="AV921" s="28"/>
      <c r="AW921" s="28"/>
      <c r="AX921" s="28"/>
      <c r="AY921" s="28"/>
      <c r="AZ921" s="28"/>
      <c r="BA921" s="28"/>
      <c r="BB921" s="28"/>
      <c r="BC921" s="28"/>
    </row>
    <row r="922" ht="11.25" customHeight="1">
      <c r="A922" s="557"/>
      <c r="B922" s="558"/>
      <c r="C922" s="558"/>
      <c r="D922" s="360"/>
      <c r="E922" s="31"/>
      <c r="F922" s="10"/>
      <c r="G922" s="360"/>
      <c r="H922" s="360"/>
      <c r="I922" s="360"/>
      <c r="J922" s="360"/>
      <c r="K922" s="360"/>
      <c r="L922" s="558"/>
      <c r="M922" s="558"/>
      <c r="N922" s="558"/>
      <c r="O922" s="784"/>
      <c r="P922" s="785"/>
      <c r="Q922" s="785"/>
      <c r="R922" s="560"/>
      <c r="S922" s="560"/>
      <c r="T922" s="28"/>
      <c r="U922" s="28"/>
      <c r="V922" s="28"/>
      <c r="W922" s="558"/>
      <c r="X922" s="558"/>
      <c r="Y922" s="558"/>
      <c r="Z922" s="561"/>
      <c r="AA922" s="28"/>
      <c r="AB922" s="360"/>
      <c r="AC922" s="360"/>
      <c r="AD922" s="31"/>
      <c r="AE922" s="31"/>
      <c r="AF922" s="31"/>
      <c r="AG922" s="31"/>
      <c r="AH922" s="28"/>
      <c r="AI922" s="360"/>
      <c r="AJ922" s="28"/>
      <c r="AK922" s="28"/>
      <c r="AL922" s="28"/>
      <c r="AM922" s="28"/>
      <c r="AN922" s="28"/>
      <c r="AO922" s="28"/>
      <c r="AP922" s="28"/>
      <c r="AQ922" s="28"/>
      <c r="AR922" s="28"/>
      <c r="AS922" s="28"/>
      <c r="AT922" s="28"/>
      <c r="AU922" s="28"/>
      <c r="AV922" s="28"/>
      <c r="AW922" s="28"/>
      <c r="AX922" s="28"/>
      <c r="AY922" s="28"/>
      <c r="AZ922" s="28"/>
      <c r="BA922" s="28"/>
      <c r="BB922" s="28"/>
      <c r="BC922" s="28"/>
    </row>
    <row r="923" ht="11.25" customHeight="1">
      <c r="A923" s="557"/>
      <c r="B923" s="558"/>
      <c r="C923" s="558"/>
      <c r="D923" s="360"/>
      <c r="E923" s="31"/>
      <c r="F923" s="10"/>
      <c r="G923" s="360"/>
      <c r="H923" s="360"/>
      <c r="I923" s="360"/>
      <c r="J923" s="360"/>
      <c r="K923" s="360"/>
      <c r="L923" s="558"/>
      <c r="M923" s="558"/>
      <c r="N923" s="558"/>
      <c r="O923" s="784"/>
      <c r="P923" s="785"/>
      <c r="Q923" s="785"/>
      <c r="R923" s="560"/>
      <c r="S923" s="560"/>
      <c r="T923" s="28"/>
      <c r="U923" s="28"/>
      <c r="V923" s="28"/>
      <c r="W923" s="558"/>
      <c r="X923" s="558"/>
      <c r="Y923" s="558"/>
      <c r="Z923" s="561"/>
      <c r="AA923" s="28"/>
      <c r="AB923" s="360"/>
      <c r="AC923" s="360"/>
      <c r="AD923" s="31"/>
      <c r="AE923" s="31"/>
      <c r="AF923" s="31"/>
      <c r="AG923" s="31"/>
      <c r="AH923" s="28"/>
      <c r="AI923" s="360"/>
      <c r="AJ923" s="28"/>
      <c r="AK923" s="28"/>
      <c r="AL923" s="28"/>
      <c r="AM923" s="28"/>
      <c r="AN923" s="28"/>
      <c r="AO923" s="28"/>
      <c r="AP923" s="28"/>
      <c r="AQ923" s="28"/>
      <c r="AR923" s="28"/>
      <c r="AS923" s="28"/>
      <c r="AT923" s="28"/>
      <c r="AU923" s="28"/>
      <c r="AV923" s="28"/>
      <c r="AW923" s="28"/>
      <c r="AX923" s="28"/>
      <c r="AY923" s="28"/>
      <c r="AZ923" s="28"/>
      <c r="BA923" s="28"/>
      <c r="BB923" s="28"/>
      <c r="BC923" s="28"/>
    </row>
    <row r="924" ht="11.25" customHeight="1">
      <c r="A924" s="557"/>
      <c r="B924" s="558"/>
      <c r="C924" s="558"/>
      <c r="D924" s="360"/>
      <c r="E924" s="31"/>
      <c r="F924" s="10"/>
      <c r="G924" s="360"/>
      <c r="H924" s="360"/>
      <c r="I924" s="360"/>
      <c r="J924" s="360"/>
      <c r="K924" s="360"/>
      <c r="L924" s="558"/>
      <c r="M924" s="558"/>
      <c r="N924" s="558"/>
      <c r="O924" s="784"/>
      <c r="P924" s="785"/>
      <c r="Q924" s="785"/>
      <c r="R924" s="560"/>
      <c r="S924" s="560"/>
      <c r="T924" s="28"/>
      <c r="U924" s="28"/>
      <c r="V924" s="28"/>
      <c r="W924" s="558"/>
      <c r="X924" s="558"/>
      <c r="Y924" s="558"/>
      <c r="Z924" s="561"/>
      <c r="AA924" s="28"/>
      <c r="AB924" s="360"/>
      <c r="AC924" s="360"/>
      <c r="AD924" s="31"/>
      <c r="AE924" s="31"/>
      <c r="AF924" s="31"/>
      <c r="AG924" s="31"/>
      <c r="AH924" s="28"/>
      <c r="AI924" s="360"/>
      <c r="AJ924" s="28"/>
      <c r="AK924" s="28"/>
      <c r="AL924" s="28"/>
      <c r="AM924" s="28"/>
      <c r="AN924" s="28"/>
      <c r="AO924" s="28"/>
      <c r="AP924" s="28"/>
      <c r="AQ924" s="28"/>
      <c r="AR924" s="28"/>
      <c r="AS924" s="28"/>
      <c r="AT924" s="28"/>
      <c r="AU924" s="28"/>
      <c r="AV924" s="28"/>
      <c r="AW924" s="28"/>
      <c r="AX924" s="28"/>
      <c r="AY924" s="28"/>
      <c r="AZ924" s="28"/>
      <c r="BA924" s="28"/>
      <c r="BB924" s="28"/>
      <c r="BC924" s="28"/>
    </row>
    <row r="925" ht="11.25" customHeight="1">
      <c r="A925" s="557"/>
      <c r="B925" s="558"/>
      <c r="C925" s="558"/>
      <c r="D925" s="360"/>
      <c r="E925" s="31"/>
      <c r="F925" s="10"/>
      <c r="G925" s="360"/>
      <c r="H925" s="360"/>
      <c r="I925" s="360"/>
      <c r="J925" s="360"/>
      <c r="K925" s="360"/>
      <c r="L925" s="558"/>
      <c r="M925" s="558"/>
      <c r="N925" s="558"/>
      <c r="O925" s="784"/>
      <c r="P925" s="785"/>
      <c r="Q925" s="785"/>
      <c r="R925" s="560"/>
      <c r="S925" s="560"/>
      <c r="T925" s="28"/>
      <c r="U925" s="28"/>
      <c r="V925" s="28"/>
      <c r="W925" s="558"/>
      <c r="X925" s="558"/>
      <c r="Y925" s="558"/>
      <c r="Z925" s="561"/>
      <c r="AA925" s="28"/>
      <c r="AB925" s="360"/>
      <c r="AC925" s="360"/>
      <c r="AD925" s="31"/>
      <c r="AE925" s="31"/>
      <c r="AF925" s="31"/>
      <c r="AG925" s="31"/>
      <c r="AH925" s="28"/>
      <c r="AI925" s="360"/>
      <c r="AJ925" s="28"/>
      <c r="AK925" s="28"/>
      <c r="AL925" s="28"/>
      <c r="AM925" s="28"/>
      <c r="AN925" s="28"/>
      <c r="AO925" s="28"/>
      <c r="AP925" s="28"/>
      <c r="AQ925" s="28"/>
      <c r="AR925" s="28"/>
      <c r="AS925" s="28"/>
      <c r="AT925" s="28"/>
      <c r="AU925" s="28"/>
      <c r="AV925" s="28"/>
      <c r="AW925" s="28"/>
      <c r="AX925" s="28"/>
      <c r="AY925" s="28"/>
      <c r="AZ925" s="28"/>
      <c r="BA925" s="28"/>
      <c r="BB925" s="28"/>
      <c r="BC925" s="28"/>
    </row>
    <row r="926" ht="11.25" customHeight="1">
      <c r="A926" s="557"/>
      <c r="B926" s="558"/>
      <c r="C926" s="558"/>
      <c r="D926" s="360"/>
      <c r="E926" s="31"/>
      <c r="F926" s="10"/>
      <c r="G926" s="360"/>
      <c r="H926" s="360"/>
      <c r="I926" s="360"/>
      <c r="J926" s="360"/>
      <c r="K926" s="360"/>
      <c r="L926" s="558"/>
      <c r="M926" s="558"/>
      <c r="N926" s="558"/>
      <c r="O926" s="784"/>
      <c r="P926" s="785"/>
      <c r="Q926" s="785"/>
      <c r="R926" s="560"/>
      <c r="S926" s="560"/>
      <c r="T926" s="28"/>
      <c r="U926" s="28"/>
      <c r="V926" s="28"/>
      <c r="W926" s="558"/>
      <c r="X926" s="558"/>
      <c r="Y926" s="558"/>
      <c r="Z926" s="561"/>
      <c r="AA926" s="28"/>
      <c r="AB926" s="360"/>
      <c r="AC926" s="360"/>
      <c r="AD926" s="31"/>
      <c r="AE926" s="31"/>
      <c r="AF926" s="31"/>
      <c r="AG926" s="31"/>
      <c r="AH926" s="28"/>
      <c r="AI926" s="360"/>
      <c r="AJ926" s="28"/>
      <c r="AK926" s="28"/>
      <c r="AL926" s="28"/>
      <c r="AM926" s="28"/>
      <c r="AN926" s="28"/>
      <c r="AO926" s="28"/>
      <c r="AP926" s="28"/>
      <c r="AQ926" s="28"/>
      <c r="AR926" s="28"/>
      <c r="AS926" s="28"/>
      <c r="AT926" s="28"/>
      <c r="AU926" s="28"/>
      <c r="AV926" s="28"/>
      <c r="AW926" s="28"/>
      <c r="AX926" s="28"/>
      <c r="AY926" s="28"/>
      <c r="AZ926" s="28"/>
      <c r="BA926" s="28"/>
      <c r="BB926" s="28"/>
      <c r="BC926" s="28"/>
    </row>
    <row r="927" ht="11.25" customHeight="1">
      <c r="A927" s="557"/>
      <c r="B927" s="558"/>
      <c r="C927" s="558"/>
      <c r="D927" s="360"/>
      <c r="E927" s="31"/>
      <c r="F927" s="10"/>
      <c r="G927" s="360"/>
      <c r="H927" s="360"/>
      <c r="I927" s="360"/>
      <c r="J927" s="360"/>
      <c r="K927" s="360"/>
      <c r="L927" s="558"/>
      <c r="M927" s="558"/>
      <c r="N927" s="558"/>
      <c r="O927" s="784"/>
      <c r="P927" s="785"/>
      <c r="Q927" s="785"/>
      <c r="R927" s="560"/>
      <c r="S927" s="560"/>
      <c r="T927" s="28"/>
      <c r="U927" s="28"/>
      <c r="V927" s="28"/>
      <c r="W927" s="558"/>
      <c r="X927" s="558"/>
      <c r="Y927" s="558"/>
      <c r="Z927" s="561"/>
      <c r="AA927" s="28"/>
      <c r="AB927" s="360"/>
      <c r="AC927" s="360"/>
      <c r="AD927" s="31"/>
      <c r="AE927" s="31"/>
      <c r="AF927" s="31"/>
      <c r="AG927" s="31"/>
      <c r="AH927" s="28"/>
      <c r="AI927" s="360"/>
      <c r="AJ927" s="28"/>
      <c r="AK927" s="28"/>
      <c r="AL927" s="28"/>
      <c r="AM927" s="28"/>
      <c r="AN927" s="28"/>
      <c r="AO927" s="28"/>
      <c r="AP927" s="28"/>
      <c r="AQ927" s="28"/>
      <c r="AR927" s="28"/>
      <c r="AS927" s="28"/>
      <c r="AT927" s="28"/>
      <c r="AU927" s="28"/>
      <c r="AV927" s="28"/>
      <c r="AW927" s="28"/>
      <c r="AX927" s="28"/>
      <c r="AY927" s="28"/>
      <c r="AZ927" s="28"/>
      <c r="BA927" s="28"/>
      <c r="BB927" s="28"/>
      <c r="BC927" s="28"/>
    </row>
    <row r="928" ht="11.25" customHeight="1">
      <c r="A928" s="557"/>
      <c r="B928" s="558"/>
      <c r="C928" s="558"/>
      <c r="D928" s="360"/>
      <c r="E928" s="31"/>
      <c r="F928" s="10"/>
      <c r="G928" s="360"/>
      <c r="H928" s="360"/>
      <c r="I928" s="360"/>
      <c r="J928" s="360"/>
      <c r="K928" s="360"/>
      <c r="L928" s="558"/>
      <c r="M928" s="558"/>
      <c r="N928" s="558"/>
      <c r="O928" s="784"/>
      <c r="P928" s="785"/>
      <c r="Q928" s="785"/>
      <c r="R928" s="560"/>
      <c r="S928" s="560"/>
      <c r="T928" s="28"/>
      <c r="U928" s="28"/>
      <c r="V928" s="28"/>
      <c r="W928" s="558"/>
      <c r="X928" s="558"/>
      <c r="Y928" s="558"/>
      <c r="Z928" s="561"/>
      <c r="AA928" s="28"/>
      <c r="AB928" s="360"/>
      <c r="AC928" s="360"/>
      <c r="AD928" s="31"/>
      <c r="AE928" s="31"/>
      <c r="AF928" s="31"/>
      <c r="AG928" s="31"/>
      <c r="AH928" s="28"/>
      <c r="AI928" s="360"/>
      <c r="AJ928" s="28"/>
      <c r="AK928" s="28"/>
      <c r="AL928" s="28"/>
      <c r="AM928" s="28"/>
      <c r="AN928" s="28"/>
      <c r="AO928" s="28"/>
      <c r="AP928" s="28"/>
      <c r="AQ928" s="28"/>
      <c r="AR928" s="28"/>
      <c r="AS928" s="28"/>
      <c r="AT928" s="28"/>
      <c r="AU928" s="28"/>
      <c r="AV928" s="28"/>
      <c r="AW928" s="28"/>
      <c r="AX928" s="28"/>
      <c r="AY928" s="28"/>
      <c r="AZ928" s="28"/>
      <c r="BA928" s="28"/>
      <c r="BB928" s="28"/>
      <c r="BC928" s="28"/>
    </row>
    <row r="929" ht="11.25" customHeight="1">
      <c r="A929" s="557"/>
      <c r="B929" s="558"/>
      <c r="C929" s="558"/>
      <c r="D929" s="360"/>
      <c r="E929" s="31"/>
      <c r="F929" s="10"/>
      <c r="G929" s="360"/>
      <c r="H929" s="360"/>
      <c r="I929" s="360"/>
      <c r="J929" s="360"/>
      <c r="K929" s="360"/>
      <c r="L929" s="558"/>
      <c r="M929" s="558"/>
      <c r="N929" s="558"/>
      <c r="O929" s="784"/>
      <c r="P929" s="785"/>
      <c r="Q929" s="785"/>
      <c r="R929" s="560"/>
      <c r="S929" s="560"/>
      <c r="T929" s="28"/>
      <c r="U929" s="28"/>
      <c r="V929" s="28"/>
      <c r="W929" s="558"/>
      <c r="X929" s="558"/>
      <c r="Y929" s="558"/>
      <c r="Z929" s="561"/>
      <c r="AA929" s="28"/>
      <c r="AB929" s="360"/>
      <c r="AC929" s="360"/>
      <c r="AD929" s="31"/>
      <c r="AE929" s="31"/>
      <c r="AF929" s="31"/>
      <c r="AG929" s="31"/>
      <c r="AH929" s="28"/>
      <c r="AI929" s="360"/>
      <c r="AJ929" s="28"/>
      <c r="AK929" s="28"/>
      <c r="AL929" s="28"/>
      <c r="AM929" s="28"/>
      <c r="AN929" s="28"/>
      <c r="AO929" s="28"/>
      <c r="AP929" s="28"/>
      <c r="AQ929" s="28"/>
      <c r="AR929" s="28"/>
      <c r="AS929" s="28"/>
      <c r="AT929" s="28"/>
      <c r="AU929" s="28"/>
      <c r="AV929" s="28"/>
      <c r="AW929" s="28"/>
      <c r="AX929" s="28"/>
      <c r="AY929" s="28"/>
      <c r="AZ929" s="28"/>
      <c r="BA929" s="28"/>
      <c r="BB929" s="28"/>
      <c r="BC929" s="28"/>
    </row>
    <row r="930" ht="11.25" customHeight="1">
      <c r="A930" s="557"/>
      <c r="B930" s="558"/>
      <c r="C930" s="558"/>
      <c r="D930" s="360"/>
      <c r="E930" s="31"/>
      <c r="F930" s="10"/>
      <c r="G930" s="360"/>
      <c r="H930" s="360"/>
      <c r="I930" s="360"/>
      <c r="J930" s="360"/>
      <c r="K930" s="360"/>
      <c r="L930" s="558"/>
      <c r="M930" s="558"/>
      <c r="N930" s="558"/>
      <c r="O930" s="784"/>
      <c r="P930" s="785"/>
      <c r="Q930" s="785"/>
      <c r="R930" s="560"/>
      <c r="S930" s="560"/>
      <c r="T930" s="28"/>
      <c r="U930" s="28"/>
      <c r="V930" s="28"/>
      <c r="W930" s="558"/>
      <c r="X930" s="558"/>
      <c r="Y930" s="558"/>
      <c r="Z930" s="561"/>
      <c r="AA930" s="28"/>
      <c r="AB930" s="360"/>
      <c r="AC930" s="360"/>
      <c r="AD930" s="31"/>
      <c r="AE930" s="31"/>
      <c r="AF930" s="31"/>
      <c r="AG930" s="31"/>
      <c r="AH930" s="28"/>
      <c r="AI930" s="360"/>
      <c r="AJ930" s="28"/>
      <c r="AK930" s="28"/>
      <c r="AL930" s="28"/>
      <c r="AM930" s="28"/>
      <c r="AN930" s="28"/>
      <c r="AO930" s="28"/>
      <c r="AP930" s="28"/>
      <c r="AQ930" s="28"/>
      <c r="AR930" s="28"/>
      <c r="AS930" s="28"/>
      <c r="AT930" s="28"/>
      <c r="AU930" s="28"/>
      <c r="AV930" s="28"/>
      <c r="AW930" s="28"/>
      <c r="AX930" s="28"/>
      <c r="AY930" s="28"/>
      <c r="AZ930" s="28"/>
      <c r="BA930" s="28"/>
      <c r="BB930" s="28"/>
      <c r="BC930" s="28"/>
    </row>
    <row r="931" ht="11.25" customHeight="1">
      <c r="A931" s="557"/>
      <c r="B931" s="558"/>
      <c r="C931" s="558"/>
      <c r="D931" s="360"/>
      <c r="E931" s="31"/>
      <c r="F931" s="10"/>
      <c r="G931" s="360"/>
      <c r="H931" s="360"/>
      <c r="I931" s="360"/>
      <c r="J931" s="360"/>
      <c r="K931" s="360"/>
      <c r="L931" s="558"/>
      <c r="M931" s="558"/>
      <c r="N931" s="558"/>
      <c r="O931" s="784"/>
      <c r="P931" s="785"/>
      <c r="Q931" s="785"/>
      <c r="R931" s="560"/>
      <c r="S931" s="560"/>
      <c r="T931" s="28"/>
      <c r="U931" s="28"/>
      <c r="V931" s="28"/>
      <c r="W931" s="558"/>
      <c r="X931" s="558"/>
      <c r="Y931" s="558"/>
      <c r="Z931" s="561"/>
      <c r="AA931" s="28"/>
      <c r="AB931" s="360"/>
      <c r="AC931" s="360"/>
      <c r="AD931" s="31"/>
      <c r="AE931" s="31"/>
      <c r="AF931" s="31"/>
      <c r="AG931" s="31"/>
      <c r="AH931" s="28"/>
      <c r="AI931" s="360"/>
      <c r="AJ931" s="28"/>
      <c r="AK931" s="28"/>
      <c r="AL931" s="28"/>
      <c r="AM931" s="28"/>
      <c r="AN931" s="28"/>
      <c r="AO931" s="28"/>
      <c r="AP931" s="28"/>
      <c r="AQ931" s="28"/>
      <c r="AR931" s="28"/>
      <c r="AS931" s="28"/>
      <c r="AT931" s="28"/>
      <c r="AU931" s="28"/>
      <c r="AV931" s="28"/>
      <c r="AW931" s="28"/>
      <c r="AX931" s="28"/>
      <c r="AY931" s="28"/>
      <c r="AZ931" s="28"/>
      <c r="BA931" s="28"/>
      <c r="BB931" s="28"/>
      <c r="BC931" s="28"/>
    </row>
    <row r="932" ht="11.25" customHeight="1">
      <c r="A932" s="557"/>
      <c r="B932" s="558"/>
      <c r="C932" s="558"/>
      <c r="D932" s="360"/>
      <c r="E932" s="31"/>
      <c r="F932" s="10"/>
      <c r="G932" s="360"/>
      <c r="H932" s="360"/>
      <c r="I932" s="360"/>
      <c r="J932" s="360"/>
      <c r="K932" s="360"/>
      <c r="L932" s="558"/>
      <c r="M932" s="558"/>
      <c r="N932" s="558"/>
      <c r="O932" s="784"/>
      <c r="P932" s="785"/>
      <c r="Q932" s="785"/>
      <c r="R932" s="560"/>
      <c r="S932" s="560"/>
      <c r="T932" s="28"/>
      <c r="U932" s="28"/>
      <c r="V932" s="28"/>
      <c r="W932" s="558"/>
      <c r="X932" s="558"/>
      <c r="Y932" s="558"/>
      <c r="Z932" s="561"/>
      <c r="AA932" s="28"/>
      <c r="AB932" s="360"/>
      <c r="AC932" s="360"/>
      <c r="AD932" s="31"/>
      <c r="AE932" s="31"/>
      <c r="AF932" s="31"/>
      <c r="AG932" s="31"/>
      <c r="AH932" s="28"/>
      <c r="AI932" s="360"/>
      <c r="AJ932" s="28"/>
      <c r="AK932" s="28"/>
      <c r="AL932" s="28"/>
      <c r="AM932" s="28"/>
      <c r="AN932" s="28"/>
      <c r="AO932" s="28"/>
      <c r="AP932" s="28"/>
      <c r="AQ932" s="28"/>
      <c r="AR932" s="28"/>
      <c r="AS932" s="28"/>
      <c r="AT932" s="28"/>
      <c r="AU932" s="28"/>
      <c r="AV932" s="28"/>
      <c r="AW932" s="28"/>
      <c r="AX932" s="28"/>
      <c r="AY932" s="28"/>
      <c r="AZ932" s="28"/>
      <c r="BA932" s="28"/>
      <c r="BB932" s="28"/>
      <c r="BC932" s="28"/>
    </row>
    <row r="933" ht="11.25" customHeight="1">
      <c r="A933" s="557"/>
      <c r="B933" s="558"/>
      <c r="C933" s="558"/>
      <c r="D933" s="360"/>
      <c r="E933" s="31"/>
      <c r="F933" s="10"/>
      <c r="G933" s="360"/>
      <c r="H933" s="360"/>
      <c r="I933" s="360"/>
      <c r="J933" s="360"/>
      <c r="K933" s="360"/>
      <c r="L933" s="558"/>
      <c r="M933" s="558"/>
      <c r="N933" s="558"/>
      <c r="O933" s="784"/>
      <c r="P933" s="785"/>
      <c r="Q933" s="785"/>
      <c r="R933" s="560"/>
      <c r="S933" s="560"/>
      <c r="T933" s="28"/>
      <c r="U933" s="28"/>
      <c r="V933" s="28"/>
      <c r="W933" s="558"/>
      <c r="X933" s="558"/>
      <c r="Y933" s="558"/>
      <c r="Z933" s="561"/>
      <c r="AA933" s="28"/>
      <c r="AB933" s="360"/>
      <c r="AC933" s="360"/>
      <c r="AD933" s="31"/>
      <c r="AE933" s="31"/>
      <c r="AF933" s="31"/>
      <c r="AG933" s="31"/>
      <c r="AH933" s="28"/>
      <c r="AI933" s="360"/>
      <c r="AJ933" s="28"/>
      <c r="AK933" s="28"/>
      <c r="AL933" s="28"/>
      <c r="AM933" s="28"/>
      <c r="AN933" s="28"/>
      <c r="AO933" s="28"/>
      <c r="AP933" s="28"/>
      <c r="AQ933" s="28"/>
      <c r="AR933" s="28"/>
      <c r="AS933" s="28"/>
      <c r="AT933" s="28"/>
      <c r="AU933" s="28"/>
      <c r="AV933" s="28"/>
      <c r="AW933" s="28"/>
      <c r="AX933" s="28"/>
      <c r="AY933" s="28"/>
      <c r="AZ933" s="28"/>
      <c r="BA933" s="28"/>
      <c r="BB933" s="28"/>
      <c r="BC933" s="28"/>
    </row>
    <row r="934" ht="11.25" customHeight="1">
      <c r="A934" s="557"/>
      <c r="B934" s="558"/>
      <c r="C934" s="558"/>
      <c r="D934" s="360"/>
      <c r="E934" s="31"/>
      <c r="F934" s="10"/>
      <c r="G934" s="360"/>
      <c r="H934" s="360"/>
      <c r="I934" s="360"/>
      <c r="J934" s="360"/>
      <c r="K934" s="360"/>
      <c r="L934" s="558"/>
      <c r="M934" s="558"/>
      <c r="N934" s="558"/>
      <c r="O934" s="784"/>
      <c r="P934" s="785"/>
      <c r="Q934" s="785"/>
      <c r="R934" s="560"/>
      <c r="S934" s="560"/>
      <c r="T934" s="28"/>
      <c r="U934" s="28"/>
      <c r="V934" s="28"/>
      <c r="W934" s="558"/>
      <c r="X934" s="558"/>
      <c r="Y934" s="558"/>
      <c r="Z934" s="561"/>
      <c r="AA934" s="28"/>
      <c r="AB934" s="360"/>
      <c r="AC934" s="360"/>
      <c r="AD934" s="31"/>
      <c r="AE934" s="31"/>
      <c r="AF934" s="31"/>
      <c r="AG934" s="31"/>
      <c r="AH934" s="28"/>
      <c r="AI934" s="360"/>
      <c r="AJ934" s="28"/>
      <c r="AK934" s="28"/>
      <c r="AL934" s="28"/>
      <c r="AM934" s="28"/>
      <c r="AN934" s="28"/>
      <c r="AO934" s="28"/>
      <c r="AP934" s="28"/>
      <c r="AQ934" s="28"/>
      <c r="AR934" s="28"/>
      <c r="AS934" s="28"/>
      <c r="AT934" s="28"/>
      <c r="AU934" s="28"/>
      <c r="AV934" s="28"/>
      <c r="AW934" s="28"/>
      <c r="AX934" s="28"/>
      <c r="AY934" s="28"/>
      <c r="AZ934" s="28"/>
      <c r="BA934" s="28"/>
      <c r="BB934" s="28"/>
      <c r="BC934" s="28"/>
    </row>
    <row r="935" ht="11.25" customHeight="1">
      <c r="A935" s="557"/>
      <c r="B935" s="558"/>
      <c r="C935" s="558"/>
      <c r="D935" s="360"/>
      <c r="E935" s="31"/>
      <c r="F935" s="10"/>
      <c r="G935" s="360"/>
      <c r="H935" s="360"/>
      <c r="I935" s="360"/>
      <c r="J935" s="360"/>
      <c r="K935" s="360"/>
      <c r="L935" s="558"/>
      <c r="M935" s="558"/>
      <c r="N935" s="558"/>
      <c r="O935" s="784"/>
      <c r="P935" s="785"/>
      <c r="Q935" s="785"/>
      <c r="R935" s="560"/>
      <c r="S935" s="560"/>
      <c r="T935" s="28"/>
      <c r="U935" s="28"/>
      <c r="V935" s="28"/>
      <c r="W935" s="558"/>
      <c r="X935" s="558"/>
      <c r="Y935" s="558"/>
      <c r="Z935" s="561"/>
      <c r="AA935" s="28"/>
      <c r="AB935" s="360"/>
      <c r="AC935" s="360"/>
      <c r="AD935" s="31"/>
      <c r="AE935" s="31"/>
      <c r="AF935" s="31"/>
      <c r="AG935" s="31"/>
      <c r="AH935" s="28"/>
      <c r="AI935" s="360"/>
      <c r="AJ935" s="28"/>
      <c r="AK935" s="28"/>
      <c r="AL935" s="28"/>
      <c r="AM935" s="28"/>
      <c r="AN935" s="28"/>
      <c r="AO935" s="28"/>
      <c r="AP935" s="28"/>
      <c r="AQ935" s="28"/>
      <c r="AR935" s="28"/>
      <c r="AS935" s="28"/>
      <c r="AT935" s="28"/>
      <c r="AU935" s="28"/>
      <c r="AV935" s="28"/>
      <c r="AW935" s="28"/>
      <c r="AX935" s="28"/>
      <c r="AY935" s="28"/>
      <c r="AZ935" s="28"/>
      <c r="BA935" s="28"/>
      <c r="BB935" s="28"/>
      <c r="BC935" s="28"/>
    </row>
    <row r="936" ht="11.25" customHeight="1">
      <c r="A936" s="557"/>
      <c r="B936" s="558"/>
      <c r="C936" s="558"/>
      <c r="D936" s="360"/>
      <c r="E936" s="31"/>
      <c r="F936" s="10"/>
      <c r="G936" s="360"/>
      <c r="H936" s="360"/>
      <c r="I936" s="360"/>
      <c r="J936" s="360"/>
      <c r="K936" s="360"/>
      <c r="L936" s="558"/>
      <c r="M936" s="558"/>
      <c r="N936" s="558"/>
      <c r="O936" s="784"/>
      <c r="P936" s="785"/>
      <c r="Q936" s="785"/>
      <c r="R936" s="560"/>
      <c r="S936" s="560"/>
      <c r="T936" s="28"/>
      <c r="U936" s="28"/>
      <c r="V936" s="28"/>
      <c r="W936" s="558"/>
      <c r="X936" s="558"/>
      <c r="Y936" s="558"/>
      <c r="Z936" s="561"/>
      <c r="AA936" s="28"/>
      <c r="AB936" s="360"/>
      <c r="AC936" s="360"/>
      <c r="AD936" s="31"/>
      <c r="AE936" s="31"/>
      <c r="AF936" s="31"/>
      <c r="AG936" s="31"/>
      <c r="AH936" s="28"/>
      <c r="AI936" s="360"/>
      <c r="AJ936" s="28"/>
      <c r="AK936" s="28"/>
      <c r="AL936" s="28"/>
      <c r="AM936" s="28"/>
      <c r="AN936" s="28"/>
      <c r="AO936" s="28"/>
      <c r="AP936" s="28"/>
      <c r="AQ936" s="28"/>
      <c r="AR936" s="28"/>
      <c r="AS936" s="28"/>
      <c r="AT936" s="28"/>
      <c r="AU936" s="28"/>
      <c r="AV936" s="28"/>
      <c r="AW936" s="28"/>
      <c r="AX936" s="28"/>
      <c r="AY936" s="28"/>
      <c r="AZ936" s="28"/>
      <c r="BA936" s="28"/>
      <c r="BB936" s="28"/>
      <c r="BC936" s="28"/>
    </row>
    <row r="937" ht="11.25" customHeight="1">
      <c r="A937" s="557"/>
      <c r="B937" s="558"/>
      <c r="C937" s="558"/>
      <c r="D937" s="360"/>
      <c r="E937" s="31"/>
      <c r="F937" s="10"/>
      <c r="G937" s="360"/>
      <c r="H937" s="360"/>
      <c r="I937" s="360"/>
      <c r="J937" s="360"/>
      <c r="K937" s="360"/>
      <c r="L937" s="558"/>
      <c r="M937" s="558"/>
      <c r="N937" s="558"/>
      <c r="O937" s="784"/>
      <c r="P937" s="785"/>
      <c r="Q937" s="785"/>
      <c r="R937" s="560"/>
      <c r="S937" s="560"/>
      <c r="T937" s="28"/>
      <c r="U937" s="28"/>
      <c r="V937" s="28"/>
      <c r="W937" s="558"/>
      <c r="X937" s="558"/>
      <c r="Y937" s="558"/>
      <c r="Z937" s="561"/>
      <c r="AA937" s="28"/>
      <c r="AB937" s="360"/>
      <c r="AC937" s="360"/>
      <c r="AD937" s="31"/>
      <c r="AE937" s="31"/>
      <c r="AF937" s="31"/>
      <c r="AG937" s="31"/>
      <c r="AH937" s="28"/>
      <c r="AI937" s="360"/>
      <c r="AJ937" s="28"/>
      <c r="AK937" s="28"/>
      <c r="AL937" s="28"/>
      <c r="AM937" s="28"/>
      <c r="AN937" s="28"/>
      <c r="AO937" s="28"/>
      <c r="AP937" s="28"/>
      <c r="AQ937" s="28"/>
      <c r="AR937" s="28"/>
      <c r="AS937" s="28"/>
      <c r="AT937" s="28"/>
      <c r="AU937" s="28"/>
      <c r="AV937" s="28"/>
      <c r="AW937" s="28"/>
      <c r="AX937" s="28"/>
      <c r="AY937" s="28"/>
      <c r="AZ937" s="28"/>
      <c r="BA937" s="28"/>
      <c r="BB937" s="28"/>
      <c r="BC937" s="28"/>
    </row>
    <row r="938" ht="11.25" customHeight="1">
      <c r="A938" s="557"/>
      <c r="B938" s="558"/>
      <c r="C938" s="558"/>
      <c r="D938" s="360"/>
      <c r="E938" s="31"/>
      <c r="F938" s="10"/>
      <c r="G938" s="360"/>
      <c r="H938" s="360"/>
      <c r="I938" s="360"/>
      <c r="J938" s="360"/>
      <c r="K938" s="360"/>
      <c r="L938" s="558"/>
      <c r="M938" s="558"/>
      <c r="N938" s="558"/>
      <c r="O938" s="784"/>
      <c r="P938" s="785"/>
      <c r="Q938" s="785"/>
      <c r="R938" s="560"/>
      <c r="S938" s="560"/>
      <c r="T938" s="28"/>
      <c r="U938" s="28"/>
      <c r="V938" s="28"/>
      <c r="W938" s="558"/>
      <c r="X938" s="558"/>
      <c r="Y938" s="558"/>
      <c r="Z938" s="561"/>
      <c r="AA938" s="28"/>
      <c r="AB938" s="360"/>
      <c r="AC938" s="360"/>
      <c r="AD938" s="31"/>
      <c r="AE938" s="31"/>
      <c r="AF938" s="31"/>
      <c r="AG938" s="31"/>
      <c r="AH938" s="28"/>
      <c r="AI938" s="360"/>
      <c r="AJ938" s="28"/>
      <c r="AK938" s="28"/>
      <c r="AL938" s="28"/>
      <c r="AM938" s="28"/>
      <c r="AN938" s="28"/>
      <c r="AO938" s="28"/>
      <c r="AP938" s="28"/>
      <c r="AQ938" s="28"/>
      <c r="AR938" s="28"/>
      <c r="AS938" s="28"/>
      <c r="AT938" s="28"/>
      <c r="AU938" s="28"/>
      <c r="AV938" s="28"/>
      <c r="AW938" s="28"/>
      <c r="AX938" s="28"/>
      <c r="AY938" s="28"/>
      <c r="AZ938" s="28"/>
      <c r="BA938" s="28"/>
      <c r="BB938" s="28"/>
      <c r="BC938" s="28"/>
    </row>
    <row r="939" ht="11.25" customHeight="1">
      <c r="A939" s="557"/>
      <c r="B939" s="558"/>
      <c r="C939" s="558"/>
      <c r="D939" s="360"/>
      <c r="E939" s="31"/>
      <c r="F939" s="10"/>
      <c r="G939" s="360"/>
      <c r="H939" s="360"/>
      <c r="I939" s="360"/>
      <c r="J939" s="360"/>
      <c r="K939" s="360"/>
      <c r="L939" s="558"/>
      <c r="M939" s="558"/>
      <c r="N939" s="558"/>
      <c r="O939" s="784"/>
      <c r="P939" s="785"/>
      <c r="Q939" s="785"/>
      <c r="R939" s="560"/>
      <c r="S939" s="560"/>
      <c r="T939" s="28"/>
      <c r="U939" s="28"/>
      <c r="V939" s="28"/>
      <c r="W939" s="558"/>
      <c r="X939" s="558"/>
      <c r="Y939" s="558"/>
      <c r="Z939" s="561"/>
      <c r="AA939" s="28"/>
      <c r="AB939" s="360"/>
      <c r="AC939" s="360"/>
      <c r="AD939" s="31"/>
      <c r="AE939" s="31"/>
      <c r="AF939" s="31"/>
      <c r="AG939" s="31"/>
      <c r="AH939" s="28"/>
      <c r="AI939" s="360"/>
      <c r="AJ939" s="28"/>
      <c r="AK939" s="28"/>
      <c r="AL939" s="28"/>
      <c r="AM939" s="28"/>
      <c r="AN939" s="28"/>
      <c r="AO939" s="28"/>
      <c r="AP939" s="28"/>
      <c r="AQ939" s="28"/>
      <c r="AR939" s="28"/>
      <c r="AS939" s="28"/>
      <c r="AT939" s="28"/>
      <c r="AU939" s="28"/>
      <c r="AV939" s="28"/>
      <c r="AW939" s="28"/>
      <c r="AX939" s="28"/>
      <c r="AY939" s="28"/>
      <c r="AZ939" s="28"/>
      <c r="BA939" s="28"/>
      <c r="BB939" s="28"/>
      <c r="BC939" s="28"/>
    </row>
    <row r="940" ht="11.25" customHeight="1">
      <c r="A940" s="557"/>
      <c r="B940" s="558"/>
      <c r="C940" s="558"/>
      <c r="D940" s="360"/>
      <c r="E940" s="31"/>
      <c r="F940" s="10"/>
      <c r="G940" s="360"/>
      <c r="H940" s="360"/>
      <c r="I940" s="360"/>
      <c r="J940" s="360"/>
      <c r="K940" s="360"/>
      <c r="L940" s="558"/>
      <c r="M940" s="558"/>
      <c r="N940" s="558"/>
      <c r="O940" s="784"/>
      <c r="P940" s="785"/>
      <c r="Q940" s="785"/>
      <c r="R940" s="560"/>
      <c r="S940" s="560"/>
      <c r="T940" s="28"/>
      <c r="U940" s="28"/>
      <c r="V940" s="28"/>
      <c r="W940" s="558"/>
      <c r="X940" s="558"/>
      <c r="Y940" s="558"/>
      <c r="Z940" s="561"/>
      <c r="AA940" s="28"/>
      <c r="AB940" s="360"/>
      <c r="AC940" s="360"/>
      <c r="AD940" s="31"/>
      <c r="AE940" s="31"/>
      <c r="AF940" s="31"/>
      <c r="AG940" s="31"/>
      <c r="AH940" s="28"/>
      <c r="AI940" s="360"/>
      <c r="AJ940" s="28"/>
      <c r="AK940" s="28"/>
      <c r="AL940" s="28"/>
      <c r="AM940" s="28"/>
      <c r="AN940" s="28"/>
      <c r="AO940" s="28"/>
      <c r="AP940" s="28"/>
      <c r="AQ940" s="28"/>
      <c r="AR940" s="28"/>
      <c r="AS940" s="28"/>
      <c r="AT940" s="28"/>
      <c r="AU940" s="28"/>
      <c r="AV940" s="28"/>
      <c r="AW940" s="28"/>
      <c r="AX940" s="28"/>
      <c r="AY940" s="28"/>
      <c r="AZ940" s="28"/>
      <c r="BA940" s="28"/>
      <c r="BB940" s="28"/>
      <c r="BC940" s="28"/>
    </row>
    <row r="941" ht="11.25" customHeight="1">
      <c r="A941" s="557"/>
      <c r="B941" s="558"/>
      <c r="C941" s="558"/>
      <c r="D941" s="360"/>
      <c r="E941" s="31"/>
      <c r="F941" s="10"/>
      <c r="G941" s="360"/>
      <c r="H941" s="360"/>
      <c r="I941" s="360"/>
      <c r="J941" s="360"/>
      <c r="K941" s="360"/>
      <c r="L941" s="558"/>
      <c r="M941" s="558"/>
      <c r="N941" s="558"/>
      <c r="O941" s="784"/>
      <c r="P941" s="785"/>
      <c r="Q941" s="785"/>
      <c r="R941" s="560"/>
      <c r="S941" s="560"/>
      <c r="T941" s="28"/>
      <c r="U941" s="28"/>
      <c r="V941" s="28"/>
      <c r="W941" s="558"/>
      <c r="X941" s="558"/>
      <c r="Y941" s="558"/>
      <c r="Z941" s="561"/>
      <c r="AA941" s="28"/>
      <c r="AB941" s="360"/>
      <c r="AC941" s="360"/>
      <c r="AD941" s="31"/>
      <c r="AE941" s="31"/>
      <c r="AF941" s="31"/>
      <c r="AG941" s="31"/>
      <c r="AH941" s="28"/>
      <c r="AI941" s="360"/>
      <c r="AJ941" s="28"/>
      <c r="AK941" s="28"/>
      <c r="AL941" s="28"/>
      <c r="AM941" s="28"/>
      <c r="AN941" s="28"/>
      <c r="AO941" s="28"/>
      <c r="AP941" s="28"/>
      <c r="AQ941" s="28"/>
      <c r="AR941" s="28"/>
      <c r="AS941" s="28"/>
      <c r="AT941" s="28"/>
      <c r="AU941" s="28"/>
      <c r="AV941" s="28"/>
      <c r="AW941" s="28"/>
      <c r="AX941" s="28"/>
      <c r="AY941" s="28"/>
      <c r="AZ941" s="28"/>
      <c r="BA941" s="28"/>
      <c r="BB941" s="28"/>
      <c r="BC941" s="28"/>
    </row>
    <row r="942" ht="11.25" customHeight="1">
      <c r="A942" s="557"/>
      <c r="B942" s="558"/>
      <c r="C942" s="558"/>
      <c r="D942" s="360"/>
      <c r="E942" s="31"/>
      <c r="F942" s="10"/>
      <c r="G942" s="360"/>
      <c r="H942" s="360"/>
      <c r="I942" s="360"/>
      <c r="J942" s="360"/>
      <c r="K942" s="360"/>
      <c r="L942" s="558"/>
      <c r="M942" s="558"/>
      <c r="N942" s="558"/>
      <c r="O942" s="784"/>
      <c r="P942" s="785"/>
      <c r="Q942" s="785"/>
      <c r="R942" s="560"/>
      <c r="S942" s="560"/>
      <c r="T942" s="28"/>
      <c r="U942" s="28"/>
      <c r="V942" s="28"/>
      <c r="W942" s="558"/>
      <c r="X942" s="558"/>
      <c r="Y942" s="558"/>
      <c r="Z942" s="561"/>
      <c r="AA942" s="28"/>
      <c r="AB942" s="360"/>
      <c r="AC942" s="360"/>
      <c r="AD942" s="31"/>
      <c r="AE942" s="31"/>
      <c r="AF942" s="31"/>
      <c r="AG942" s="31"/>
      <c r="AH942" s="28"/>
      <c r="AI942" s="360"/>
      <c r="AJ942" s="28"/>
      <c r="AK942" s="28"/>
      <c r="AL942" s="28"/>
      <c r="AM942" s="28"/>
      <c r="AN942" s="28"/>
      <c r="AO942" s="28"/>
      <c r="AP942" s="28"/>
      <c r="AQ942" s="28"/>
      <c r="AR942" s="28"/>
      <c r="AS942" s="28"/>
      <c r="AT942" s="28"/>
      <c r="AU942" s="28"/>
      <c r="AV942" s="28"/>
      <c r="AW942" s="28"/>
      <c r="AX942" s="28"/>
      <c r="AY942" s="28"/>
      <c r="AZ942" s="28"/>
      <c r="BA942" s="28"/>
      <c r="BB942" s="28"/>
      <c r="BC942" s="28"/>
    </row>
    <row r="943" ht="11.25" customHeight="1">
      <c r="A943" s="557"/>
      <c r="B943" s="558"/>
      <c r="C943" s="558"/>
      <c r="D943" s="360"/>
      <c r="E943" s="31"/>
      <c r="F943" s="10"/>
      <c r="G943" s="360"/>
      <c r="H943" s="360"/>
      <c r="I943" s="360"/>
      <c r="J943" s="360"/>
      <c r="K943" s="360"/>
      <c r="L943" s="558"/>
      <c r="M943" s="558"/>
      <c r="N943" s="558"/>
      <c r="O943" s="784"/>
      <c r="P943" s="785"/>
      <c r="Q943" s="785"/>
      <c r="R943" s="560"/>
      <c r="S943" s="560"/>
      <c r="T943" s="28"/>
      <c r="U943" s="28"/>
      <c r="V943" s="28"/>
      <c r="W943" s="558"/>
      <c r="X943" s="558"/>
      <c r="Y943" s="558"/>
      <c r="Z943" s="561"/>
      <c r="AA943" s="28"/>
      <c r="AB943" s="360"/>
      <c r="AC943" s="360"/>
      <c r="AD943" s="31"/>
      <c r="AE943" s="31"/>
      <c r="AF943" s="31"/>
      <c r="AG943" s="31"/>
      <c r="AH943" s="28"/>
      <c r="AI943" s="360"/>
      <c r="AJ943" s="28"/>
      <c r="AK943" s="28"/>
      <c r="AL943" s="28"/>
      <c r="AM943" s="28"/>
      <c r="AN943" s="28"/>
      <c r="AO943" s="28"/>
      <c r="AP943" s="28"/>
      <c r="AQ943" s="28"/>
      <c r="AR943" s="28"/>
      <c r="AS943" s="28"/>
      <c r="AT943" s="28"/>
      <c r="AU943" s="28"/>
      <c r="AV943" s="28"/>
      <c r="AW943" s="28"/>
      <c r="AX943" s="28"/>
      <c r="AY943" s="28"/>
      <c r="AZ943" s="28"/>
      <c r="BA943" s="28"/>
      <c r="BB943" s="28"/>
      <c r="BC943" s="28"/>
    </row>
    <row r="944" ht="11.25" customHeight="1">
      <c r="A944" s="557"/>
      <c r="B944" s="558"/>
      <c r="C944" s="558"/>
      <c r="D944" s="360"/>
      <c r="E944" s="31"/>
      <c r="F944" s="10"/>
      <c r="G944" s="360"/>
      <c r="H944" s="360"/>
      <c r="I944" s="360"/>
      <c r="J944" s="360"/>
      <c r="K944" s="360"/>
      <c r="L944" s="558"/>
      <c r="M944" s="558"/>
      <c r="N944" s="558"/>
      <c r="O944" s="784"/>
      <c r="P944" s="785"/>
      <c r="Q944" s="785"/>
      <c r="R944" s="560"/>
      <c r="S944" s="560"/>
      <c r="T944" s="28"/>
      <c r="U944" s="28"/>
      <c r="V944" s="28"/>
      <c r="W944" s="558"/>
      <c r="X944" s="558"/>
      <c r="Y944" s="558"/>
      <c r="Z944" s="561"/>
      <c r="AA944" s="28"/>
      <c r="AB944" s="360"/>
      <c r="AC944" s="360"/>
      <c r="AD944" s="31"/>
      <c r="AE944" s="31"/>
      <c r="AF944" s="31"/>
      <c r="AG944" s="31"/>
      <c r="AH944" s="28"/>
      <c r="AI944" s="360"/>
      <c r="AJ944" s="28"/>
      <c r="AK944" s="28"/>
      <c r="AL944" s="28"/>
      <c r="AM944" s="28"/>
      <c r="AN944" s="28"/>
      <c r="AO944" s="28"/>
      <c r="AP944" s="28"/>
      <c r="AQ944" s="28"/>
      <c r="AR944" s="28"/>
      <c r="AS944" s="28"/>
      <c r="AT944" s="28"/>
      <c r="AU944" s="28"/>
      <c r="AV944" s="28"/>
      <c r="AW944" s="28"/>
      <c r="AX944" s="28"/>
      <c r="AY944" s="28"/>
      <c r="AZ944" s="28"/>
      <c r="BA944" s="28"/>
      <c r="BB944" s="28"/>
      <c r="BC944" s="28"/>
    </row>
    <row r="945" ht="11.25" customHeight="1">
      <c r="A945" s="557"/>
      <c r="B945" s="558"/>
      <c r="C945" s="558"/>
      <c r="D945" s="360"/>
      <c r="E945" s="31"/>
      <c r="F945" s="10"/>
      <c r="G945" s="360"/>
      <c r="H945" s="360"/>
      <c r="I945" s="360"/>
      <c r="J945" s="360"/>
      <c r="K945" s="360"/>
      <c r="L945" s="558"/>
      <c r="M945" s="558"/>
      <c r="N945" s="558"/>
      <c r="O945" s="784"/>
      <c r="P945" s="785"/>
      <c r="Q945" s="785"/>
      <c r="R945" s="560"/>
      <c r="S945" s="560"/>
      <c r="T945" s="28"/>
      <c r="U945" s="28"/>
      <c r="V945" s="28"/>
      <c r="W945" s="558"/>
      <c r="X945" s="558"/>
      <c r="Y945" s="558"/>
      <c r="Z945" s="561"/>
      <c r="AA945" s="28"/>
      <c r="AB945" s="360"/>
      <c r="AC945" s="360"/>
      <c r="AD945" s="31"/>
      <c r="AE945" s="31"/>
      <c r="AF945" s="31"/>
      <c r="AG945" s="31"/>
      <c r="AH945" s="28"/>
      <c r="AI945" s="360"/>
      <c r="AJ945" s="28"/>
      <c r="AK945" s="28"/>
      <c r="AL945" s="28"/>
      <c r="AM945" s="28"/>
      <c r="AN945" s="28"/>
      <c r="AO945" s="28"/>
      <c r="AP945" s="28"/>
      <c r="AQ945" s="28"/>
      <c r="AR945" s="28"/>
      <c r="AS945" s="28"/>
      <c r="AT945" s="28"/>
      <c r="AU945" s="28"/>
      <c r="AV945" s="28"/>
      <c r="AW945" s="28"/>
      <c r="AX945" s="28"/>
      <c r="AY945" s="28"/>
      <c r="AZ945" s="28"/>
      <c r="BA945" s="28"/>
      <c r="BB945" s="28"/>
      <c r="BC945" s="28"/>
    </row>
    <row r="946" ht="11.25" customHeight="1">
      <c r="A946" s="557"/>
      <c r="B946" s="558"/>
      <c r="C946" s="558"/>
      <c r="D946" s="360"/>
      <c r="E946" s="31"/>
      <c r="F946" s="10"/>
      <c r="G946" s="360"/>
      <c r="H946" s="360"/>
      <c r="I946" s="360"/>
      <c r="J946" s="360"/>
      <c r="K946" s="360"/>
      <c r="L946" s="558"/>
      <c r="M946" s="558"/>
      <c r="N946" s="558"/>
      <c r="O946" s="784"/>
      <c r="P946" s="785"/>
      <c r="Q946" s="785"/>
      <c r="R946" s="560"/>
      <c r="S946" s="560"/>
      <c r="T946" s="28"/>
      <c r="U946" s="28"/>
      <c r="V946" s="28"/>
      <c r="W946" s="558"/>
      <c r="X946" s="558"/>
      <c r="Y946" s="558"/>
      <c r="Z946" s="561"/>
      <c r="AA946" s="28"/>
      <c r="AB946" s="360"/>
      <c r="AC946" s="360"/>
      <c r="AD946" s="31"/>
      <c r="AE946" s="31"/>
      <c r="AF946" s="31"/>
      <c r="AG946" s="31"/>
      <c r="AH946" s="28"/>
      <c r="AI946" s="360"/>
      <c r="AJ946" s="28"/>
      <c r="AK946" s="28"/>
      <c r="AL946" s="28"/>
      <c r="AM946" s="28"/>
      <c r="AN946" s="28"/>
      <c r="AO946" s="28"/>
      <c r="AP946" s="28"/>
      <c r="AQ946" s="28"/>
      <c r="AR946" s="28"/>
      <c r="AS946" s="28"/>
      <c r="AT946" s="28"/>
      <c r="AU946" s="28"/>
      <c r="AV946" s="28"/>
      <c r="AW946" s="28"/>
      <c r="AX946" s="28"/>
      <c r="AY946" s="28"/>
      <c r="AZ946" s="28"/>
      <c r="BA946" s="28"/>
      <c r="BB946" s="28"/>
      <c r="BC946" s="28"/>
    </row>
    <row r="947" ht="11.25" customHeight="1">
      <c r="A947" s="557"/>
      <c r="B947" s="558"/>
      <c r="C947" s="558"/>
      <c r="D947" s="360"/>
      <c r="E947" s="31"/>
      <c r="F947" s="10"/>
      <c r="G947" s="360"/>
      <c r="H947" s="360"/>
      <c r="I947" s="360"/>
      <c r="J947" s="360"/>
      <c r="K947" s="360"/>
      <c r="L947" s="558"/>
      <c r="M947" s="558"/>
      <c r="N947" s="558"/>
      <c r="O947" s="784"/>
      <c r="P947" s="785"/>
      <c r="Q947" s="785"/>
      <c r="R947" s="560"/>
      <c r="S947" s="560"/>
      <c r="T947" s="28"/>
      <c r="U947" s="28"/>
      <c r="V947" s="28"/>
      <c r="W947" s="558"/>
      <c r="X947" s="558"/>
      <c r="Y947" s="558"/>
      <c r="Z947" s="561"/>
      <c r="AA947" s="28"/>
      <c r="AB947" s="360"/>
      <c r="AC947" s="360"/>
      <c r="AD947" s="31"/>
      <c r="AE947" s="31"/>
      <c r="AF947" s="31"/>
      <c r="AG947" s="31"/>
      <c r="AH947" s="28"/>
      <c r="AI947" s="360"/>
      <c r="AJ947" s="28"/>
      <c r="AK947" s="28"/>
      <c r="AL947" s="28"/>
      <c r="AM947" s="28"/>
      <c r="AN947" s="28"/>
      <c r="AO947" s="28"/>
      <c r="AP947" s="28"/>
      <c r="AQ947" s="28"/>
      <c r="AR947" s="28"/>
      <c r="AS947" s="28"/>
      <c r="AT947" s="28"/>
      <c r="AU947" s="28"/>
      <c r="AV947" s="28"/>
      <c r="AW947" s="28"/>
      <c r="AX947" s="28"/>
      <c r="AY947" s="28"/>
      <c r="AZ947" s="28"/>
      <c r="BA947" s="28"/>
      <c r="BB947" s="28"/>
      <c r="BC947" s="28"/>
    </row>
    <row r="948" ht="11.25" customHeight="1">
      <c r="A948" s="557"/>
      <c r="B948" s="558"/>
      <c r="C948" s="558"/>
      <c r="D948" s="360"/>
      <c r="E948" s="31"/>
      <c r="F948" s="10"/>
      <c r="G948" s="360"/>
      <c r="H948" s="360"/>
      <c r="I948" s="360"/>
      <c r="J948" s="360"/>
      <c r="K948" s="360"/>
      <c r="L948" s="558"/>
      <c r="M948" s="558"/>
      <c r="N948" s="558"/>
      <c r="O948" s="784"/>
      <c r="P948" s="785"/>
      <c r="Q948" s="785"/>
      <c r="R948" s="560"/>
      <c r="S948" s="560"/>
      <c r="T948" s="28"/>
      <c r="U948" s="28"/>
      <c r="V948" s="28"/>
      <c r="W948" s="558"/>
      <c r="X948" s="558"/>
      <c r="Y948" s="558"/>
      <c r="Z948" s="561"/>
      <c r="AA948" s="28"/>
      <c r="AB948" s="360"/>
      <c r="AC948" s="360"/>
      <c r="AD948" s="31"/>
      <c r="AE948" s="31"/>
      <c r="AF948" s="31"/>
      <c r="AG948" s="31"/>
      <c r="AH948" s="28"/>
      <c r="AI948" s="360"/>
      <c r="AJ948" s="28"/>
      <c r="AK948" s="28"/>
      <c r="AL948" s="28"/>
      <c r="AM948" s="28"/>
      <c r="AN948" s="28"/>
      <c r="AO948" s="28"/>
      <c r="AP948" s="28"/>
      <c r="AQ948" s="28"/>
      <c r="AR948" s="28"/>
      <c r="AS948" s="28"/>
      <c r="AT948" s="28"/>
      <c r="AU948" s="28"/>
      <c r="AV948" s="28"/>
      <c r="AW948" s="28"/>
      <c r="AX948" s="28"/>
      <c r="AY948" s="28"/>
      <c r="AZ948" s="28"/>
      <c r="BA948" s="28"/>
      <c r="BB948" s="28"/>
      <c r="BC948" s="28"/>
    </row>
    <row r="949" ht="11.25" customHeight="1">
      <c r="A949" s="557"/>
      <c r="B949" s="558"/>
      <c r="C949" s="558"/>
      <c r="D949" s="360"/>
      <c r="E949" s="31"/>
      <c r="F949" s="10"/>
      <c r="G949" s="360"/>
      <c r="H949" s="360"/>
      <c r="I949" s="360"/>
      <c r="J949" s="360"/>
      <c r="K949" s="360"/>
      <c r="L949" s="558"/>
      <c r="M949" s="558"/>
      <c r="N949" s="558"/>
      <c r="O949" s="784"/>
      <c r="P949" s="785"/>
      <c r="Q949" s="785"/>
      <c r="R949" s="560"/>
      <c r="S949" s="560"/>
      <c r="T949" s="28"/>
      <c r="U949" s="28"/>
      <c r="V949" s="28"/>
      <c r="W949" s="558"/>
      <c r="X949" s="558"/>
      <c r="Y949" s="558"/>
      <c r="Z949" s="561"/>
      <c r="AA949" s="28"/>
      <c r="AB949" s="360"/>
      <c r="AC949" s="360"/>
      <c r="AD949" s="31"/>
      <c r="AE949" s="31"/>
      <c r="AF949" s="31"/>
      <c r="AG949" s="31"/>
      <c r="AH949" s="28"/>
      <c r="AI949" s="360"/>
      <c r="AJ949" s="28"/>
      <c r="AK949" s="28"/>
      <c r="AL949" s="28"/>
      <c r="AM949" s="28"/>
      <c r="AN949" s="28"/>
      <c r="AO949" s="28"/>
      <c r="AP949" s="28"/>
      <c r="AQ949" s="28"/>
      <c r="AR949" s="28"/>
      <c r="AS949" s="28"/>
      <c r="AT949" s="28"/>
      <c r="AU949" s="28"/>
      <c r="AV949" s="28"/>
      <c r="AW949" s="28"/>
      <c r="AX949" s="28"/>
      <c r="AY949" s="28"/>
      <c r="AZ949" s="28"/>
      <c r="BA949" s="28"/>
      <c r="BB949" s="28"/>
      <c r="BC949" s="28"/>
    </row>
    <row r="950" ht="11.25" customHeight="1">
      <c r="A950" s="557"/>
      <c r="B950" s="558"/>
      <c r="C950" s="558"/>
      <c r="D950" s="360"/>
      <c r="E950" s="31"/>
      <c r="F950" s="10"/>
      <c r="G950" s="360"/>
      <c r="H950" s="360"/>
      <c r="I950" s="360"/>
      <c r="J950" s="360"/>
      <c r="K950" s="360"/>
      <c r="L950" s="558"/>
      <c r="M950" s="558"/>
      <c r="N950" s="558"/>
      <c r="O950" s="784"/>
      <c r="P950" s="785"/>
      <c r="Q950" s="785"/>
      <c r="R950" s="560"/>
      <c r="S950" s="560"/>
      <c r="T950" s="28"/>
      <c r="U950" s="28"/>
      <c r="V950" s="28"/>
      <c r="W950" s="558"/>
      <c r="X950" s="558"/>
      <c r="Y950" s="558"/>
      <c r="Z950" s="561"/>
      <c r="AA950" s="28"/>
      <c r="AB950" s="360"/>
      <c r="AC950" s="360"/>
      <c r="AD950" s="31"/>
      <c r="AE950" s="31"/>
      <c r="AF950" s="31"/>
      <c r="AG950" s="31"/>
      <c r="AH950" s="28"/>
      <c r="AI950" s="360"/>
      <c r="AJ950" s="28"/>
      <c r="AK950" s="28"/>
      <c r="AL950" s="28"/>
      <c r="AM950" s="28"/>
      <c r="AN950" s="28"/>
      <c r="AO950" s="28"/>
      <c r="AP950" s="28"/>
      <c r="AQ950" s="28"/>
      <c r="AR950" s="28"/>
      <c r="AS950" s="28"/>
      <c r="AT950" s="28"/>
      <c r="AU950" s="28"/>
      <c r="AV950" s="28"/>
      <c r="AW950" s="28"/>
      <c r="AX950" s="28"/>
      <c r="AY950" s="28"/>
      <c r="AZ950" s="28"/>
      <c r="BA950" s="28"/>
      <c r="BB950" s="28"/>
      <c r="BC950" s="28"/>
    </row>
    <row r="951" ht="11.25" customHeight="1">
      <c r="A951" s="557"/>
      <c r="B951" s="558"/>
      <c r="C951" s="558"/>
      <c r="D951" s="360"/>
      <c r="E951" s="31"/>
      <c r="F951" s="10"/>
      <c r="G951" s="360"/>
      <c r="H951" s="360"/>
      <c r="I951" s="360"/>
      <c r="J951" s="360"/>
      <c r="K951" s="360"/>
      <c r="L951" s="558"/>
      <c r="M951" s="558"/>
      <c r="N951" s="558"/>
      <c r="O951" s="784"/>
      <c r="P951" s="785"/>
      <c r="Q951" s="785"/>
      <c r="R951" s="560"/>
      <c r="S951" s="560"/>
      <c r="T951" s="28"/>
      <c r="U951" s="28"/>
      <c r="V951" s="28"/>
      <c r="W951" s="558"/>
      <c r="X951" s="558"/>
      <c r="Y951" s="558"/>
      <c r="Z951" s="561"/>
      <c r="AA951" s="28"/>
      <c r="AB951" s="360"/>
      <c r="AC951" s="360"/>
      <c r="AD951" s="31"/>
      <c r="AE951" s="31"/>
      <c r="AF951" s="31"/>
      <c r="AG951" s="31"/>
      <c r="AH951" s="28"/>
      <c r="AI951" s="360"/>
      <c r="AJ951" s="28"/>
      <c r="AK951" s="28"/>
      <c r="AL951" s="28"/>
      <c r="AM951" s="28"/>
      <c r="AN951" s="28"/>
      <c r="AO951" s="28"/>
      <c r="AP951" s="28"/>
      <c r="AQ951" s="28"/>
      <c r="AR951" s="28"/>
      <c r="AS951" s="28"/>
      <c r="AT951" s="28"/>
      <c r="AU951" s="28"/>
      <c r="AV951" s="28"/>
      <c r="AW951" s="28"/>
      <c r="AX951" s="28"/>
      <c r="AY951" s="28"/>
      <c r="AZ951" s="28"/>
      <c r="BA951" s="28"/>
      <c r="BB951" s="28"/>
      <c r="BC951" s="28"/>
    </row>
    <row r="952" ht="11.25" customHeight="1">
      <c r="A952" s="557"/>
      <c r="B952" s="558"/>
      <c r="C952" s="558"/>
      <c r="D952" s="360"/>
      <c r="E952" s="31"/>
      <c r="F952" s="10"/>
      <c r="G952" s="360"/>
      <c r="H952" s="360"/>
      <c r="I952" s="360"/>
      <c r="J952" s="360"/>
      <c r="K952" s="360"/>
      <c r="L952" s="558"/>
      <c r="M952" s="558"/>
      <c r="N952" s="558"/>
      <c r="O952" s="784"/>
      <c r="P952" s="785"/>
      <c r="Q952" s="785"/>
      <c r="R952" s="560"/>
      <c r="S952" s="560"/>
      <c r="T952" s="28"/>
      <c r="U952" s="28"/>
      <c r="V952" s="28"/>
      <c r="W952" s="558"/>
      <c r="X952" s="558"/>
      <c r="Y952" s="558"/>
      <c r="Z952" s="561"/>
      <c r="AA952" s="28"/>
      <c r="AB952" s="360"/>
      <c r="AC952" s="360"/>
      <c r="AD952" s="31"/>
      <c r="AE952" s="31"/>
      <c r="AF952" s="31"/>
      <c r="AG952" s="31"/>
      <c r="AH952" s="28"/>
      <c r="AI952" s="360"/>
      <c r="AJ952" s="28"/>
      <c r="AK952" s="28"/>
      <c r="AL952" s="28"/>
      <c r="AM952" s="28"/>
      <c r="AN952" s="28"/>
      <c r="AO952" s="28"/>
      <c r="AP952" s="28"/>
      <c r="AQ952" s="28"/>
      <c r="AR952" s="28"/>
      <c r="AS952" s="28"/>
      <c r="AT952" s="28"/>
      <c r="AU952" s="28"/>
      <c r="AV952" s="28"/>
      <c r="AW952" s="28"/>
      <c r="AX952" s="28"/>
      <c r="AY952" s="28"/>
      <c r="AZ952" s="28"/>
      <c r="BA952" s="28"/>
      <c r="BB952" s="28"/>
      <c r="BC952" s="28"/>
    </row>
    <row r="953" ht="11.25" customHeight="1">
      <c r="A953" s="557"/>
      <c r="B953" s="558"/>
      <c r="C953" s="558"/>
      <c r="D953" s="360"/>
      <c r="E953" s="31"/>
      <c r="F953" s="10"/>
      <c r="G953" s="360"/>
      <c r="H953" s="360"/>
      <c r="I953" s="360"/>
      <c r="J953" s="360"/>
      <c r="K953" s="360"/>
      <c r="L953" s="558"/>
      <c r="M953" s="558"/>
      <c r="N953" s="558"/>
      <c r="O953" s="784"/>
      <c r="P953" s="785"/>
      <c r="Q953" s="785"/>
      <c r="R953" s="560"/>
      <c r="S953" s="560"/>
      <c r="T953" s="28"/>
      <c r="U953" s="28"/>
      <c r="V953" s="28"/>
      <c r="W953" s="558"/>
      <c r="X953" s="558"/>
      <c r="Y953" s="558"/>
      <c r="Z953" s="561"/>
      <c r="AA953" s="28"/>
      <c r="AB953" s="360"/>
      <c r="AC953" s="360"/>
      <c r="AD953" s="31"/>
      <c r="AE953" s="31"/>
      <c r="AF953" s="31"/>
      <c r="AG953" s="31"/>
      <c r="AH953" s="28"/>
      <c r="AI953" s="360"/>
      <c r="AJ953" s="28"/>
      <c r="AK953" s="28"/>
      <c r="AL953" s="28"/>
      <c r="AM953" s="28"/>
      <c r="AN953" s="28"/>
      <c r="AO953" s="28"/>
      <c r="AP953" s="28"/>
      <c r="AQ953" s="28"/>
      <c r="AR953" s="28"/>
      <c r="AS953" s="28"/>
      <c r="AT953" s="28"/>
      <c r="AU953" s="28"/>
      <c r="AV953" s="28"/>
      <c r="AW953" s="28"/>
      <c r="AX953" s="28"/>
      <c r="AY953" s="28"/>
      <c r="AZ953" s="28"/>
      <c r="BA953" s="28"/>
      <c r="BB953" s="28"/>
      <c r="BC953" s="28"/>
    </row>
    <row r="954" ht="11.25" customHeight="1">
      <c r="A954" s="557"/>
      <c r="B954" s="558"/>
      <c r="C954" s="558"/>
      <c r="D954" s="360"/>
      <c r="E954" s="31"/>
      <c r="F954" s="10"/>
      <c r="G954" s="360"/>
      <c r="H954" s="360"/>
      <c r="I954" s="360"/>
      <c r="J954" s="360"/>
      <c r="K954" s="360"/>
      <c r="L954" s="558"/>
      <c r="M954" s="558"/>
      <c r="N954" s="558"/>
      <c r="O954" s="784"/>
      <c r="P954" s="785"/>
      <c r="Q954" s="785"/>
      <c r="R954" s="560"/>
      <c r="S954" s="560"/>
      <c r="T954" s="28"/>
      <c r="U954" s="28"/>
      <c r="V954" s="28"/>
      <c r="W954" s="558"/>
      <c r="X954" s="558"/>
      <c r="Y954" s="558"/>
      <c r="Z954" s="561"/>
      <c r="AA954" s="28"/>
      <c r="AB954" s="360"/>
      <c r="AC954" s="360"/>
      <c r="AD954" s="31"/>
      <c r="AE954" s="31"/>
      <c r="AF954" s="31"/>
      <c r="AG954" s="31"/>
      <c r="AH954" s="28"/>
      <c r="AI954" s="360"/>
      <c r="AJ954" s="28"/>
      <c r="AK954" s="28"/>
      <c r="AL954" s="28"/>
      <c r="AM954" s="28"/>
      <c r="AN954" s="28"/>
      <c r="AO954" s="28"/>
      <c r="AP954" s="28"/>
      <c r="AQ954" s="28"/>
      <c r="AR954" s="28"/>
      <c r="AS954" s="28"/>
      <c r="AT954" s="28"/>
      <c r="AU954" s="28"/>
      <c r="AV954" s="28"/>
      <c r="AW954" s="28"/>
      <c r="AX954" s="28"/>
      <c r="AY954" s="28"/>
      <c r="AZ954" s="28"/>
      <c r="BA954" s="28"/>
      <c r="BB954" s="28"/>
      <c r="BC954" s="28"/>
    </row>
    <row r="955" ht="11.25" customHeight="1">
      <c r="A955" s="557"/>
      <c r="B955" s="558"/>
      <c r="C955" s="558"/>
      <c r="D955" s="360"/>
      <c r="E955" s="31"/>
      <c r="F955" s="10"/>
      <c r="G955" s="360"/>
      <c r="H955" s="360"/>
      <c r="I955" s="360"/>
      <c r="J955" s="360"/>
      <c r="K955" s="360"/>
      <c r="L955" s="558"/>
      <c r="M955" s="558"/>
      <c r="N955" s="558"/>
      <c r="O955" s="784"/>
      <c r="P955" s="785"/>
      <c r="Q955" s="785"/>
      <c r="R955" s="560"/>
      <c r="S955" s="560"/>
      <c r="T955" s="28"/>
      <c r="U955" s="28"/>
      <c r="V955" s="28"/>
      <c r="W955" s="558"/>
      <c r="X955" s="558"/>
      <c r="Y955" s="558"/>
      <c r="Z955" s="561"/>
      <c r="AA955" s="28"/>
      <c r="AB955" s="360"/>
      <c r="AC955" s="360"/>
      <c r="AD955" s="31"/>
      <c r="AE955" s="31"/>
      <c r="AF955" s="31"/>
      <c r="AG955" s="31"/>
      <c r="AH955" s="28"/>
      <c r="AI955" s="360"/>
      <c r="AJ955" s="28"/>
      <c r="AK955" s="28"/>
      <c r="AL955" s="28"/>
      <c r="AM955" s="28"/>
      <c r="AN955" s="28"/>
      <c r="AO955" s="28"/>
      <c r="AP955" s="28"/>
      <c r="AQ955" s="28"/>
      <c r="AR955" s="28"/>
      <c r="AS955" s="28"/>
      <c r="AT955" s="28"/>
      <c r="AU955" s="28"/>
      <c r="AV955" s="28"/>
      <c r="AW955" s="28"/>
      <c r="AX955" s="28"/>
      <c r="AY955" s="28"/>
      <c r="AZ955" s="28"/>
      <c r="BA955" s="28"/>
      <c r="BB955" s="28"/>
      <c r="BC955" s="28"/>
    </row>
    <row r="956" ht="11.25" customHeight="1">
      <c r="A956" s="557"/>
      <c r="B956" s="558"/>
      <c r="C956" s="558"/>
      <c r="D956" s="360"/>
      <c r="E956" s="31"/>
      <c r="F956" s="10"/>
      <c r="G956" s="360"/>
      <c r="H956" s="360"/>
      <c r="I956" s="360"/>
      <c r="J956" s="360"/>
      <c r="K956" s="360"/>
      <c r="L956" s="558"/>
      <c r="M956" s="558"/>
      <c r="N956" s="558"/>
      <c r="O956" s="784"/>
      <c r="P956" s="785"/>
      <c r="Q956" s="785"/>
      <c r="R956" s="560"/>
      <c r="S956" s="560"/>
      <c r="T956" s="28"/>
      <c r="U956" s="28"/>
      <c r="V956" s="28"/>
      <c r="W956" s="558"/>
      <c r="X956" s="558"/>
      <c r="Y956" s="558"/>
      <c r="Z956" s="561"/>
      <c r="AA956" s="28"/>
      <c r="AB956" s="360"/>
      <c r="AC956" s="360"/>
      <c r="AD956" s="31"/>
      <c r="AE956" s="31"/>
      <c r="AF956" s="31"/>
      <c r="AG956" s="31"/>
      <c r="AH956" s="28"/>
      <c r="AI956" s="360"/>
      <c r="AJ956" s="28"/>
      <c r="AK956" s="28"/>
      <c r="AL956" s="28"/>
      <c r="AM956" s="28"/>
      <c r="AN956" s="28"/>
      <c r="AO956" s="28"/>
      <c r="AP956" s="28"/>
      <c r="AQ956" s="28"/>
      <c r="AR956" s="28"/>
      <c r="AS956" s="28"/>
      <c r="AT956" s="28"/>
      <c r="AU956" s="28"/>
      <c r="AV956" s="28"/>
      <c r="AW956" s="28"/>
      <c r="AX956" s="28"/>
      <c r="AY956" s="28"/>
      <c r="AZ956" s="28"/>
      <c r="BA956" s="28"/>
      <c r="BB956" s="28"/>
      <c r="BC956" s="28"/>
    </row>
    <row r="957" ht="11.25" customHeight="1">
      <c r="A957" s="557"/>
      <c r="B957" s="558"/>
      <c r="C957" s="558"/>
      <c r="D957" s="360"/>
      <c r="E957" s="31"/>
      <c r="F957" s="10"/>
      <c r="G957" s="360"/>
      <c r="H957" s="360"/>
      <c r="I957" s="360"/>
      <c r="J957" s="360"/>
      <c r="K957" s="360"/>
      <c r="L957" s="558"/>
      <c r="M957" s="558"/>
      <c r="N957" s="558"/>
      <c r="O957" s="784"/>
      <c r="P957" s="785"/>
      <c r="Q957" s="785"/>
      <c r="R957" s="560"/>
      <c r="S957" s="560"/>
      <c r="T957" s="28"/>
      <c r="U957" s="28"/>
      <c r="V957" s="28"/>
      <c r="W957" s="558"/>
      <c r="X957" s="558"/>
      <c r="Y957" s="558"/>
      <c r="Z957" s="561"/>
      <c r="AA957" s="28"/>
      <c r="AB957" s="360"/>
      <c r="AC957" s="360"/>
      <c r="AD957" s="31"/>
      <c r="AE957" s="31"/>
      <c r="AF957" s="31"/>
      <c r="AG957" s="31"/>
      <c r="AH957" s="28"/>
      <c r="AI957" s="360"/>
      <c r="AJ957" s="28"/>
      <c r="AK957" s="28"/>
      <c r="AL957" s="28"/>
      <c r="AM957" s="28"/>
      <c r="AN957" s="28"/>
      <c r="AO957" s="28"/>
      <c r="AP957" s="28"/>
      <c r="AQ957" s="28"/>
      <c r="AR957" s="28"/>
      <c r="AS957" s="28"/>
      <c r="AT957" s="28"/>
      <c r="AU957" s="28"/>
      <c r="AV957" s="28"/>
      <c r="AW957" s="28"/>
      <c r="AX957" s="28"/>
      <c r="AY957" s="28"/>
      <c r="AZ957" s="28"/>
      <c r="BA957" s="28"/>
      <c r="BB957" s="28"/>
      <c r="BC957" s="28"/>
    </row>
    <row r="958" ht="11.25" customHeight="1">
      <c r="A958" s="557"/>
      <c r="B958" s="558"/>
      <c r="C958" s="558"/>
      <c r="D958" s="360"/>
      <c r="E958" s="31"/>
      <c r="F958" s="10"/>
      <c r="G958" s="360"/>
      <c r="H958" s="360"/>
      <c r="I958" s="360"/>
      <c r="J958" s="360"/>
      <c r="K958" s="360"/>
      <c r="L958" s="558"/>
      <c r="M958" s="558"/>
      <c r="N958" s="558"/>
      <c r="O958" s="784"/>
      <c r="P958" s="785"/>
      <c r="Q958" s="785"/>
      <c r="R958" s="560"/>
      <c r="S958" s="560"/>
      <c r="T958" s="28"/>
      <c r="U958" s="28"/>
      <c r="V958" s="28"/>
      <c r="W958" s="558"/>
      <c r="X958" s="558"/>
      <c r="Y958" s="558"/>
      <c r="Z958" s="561"/>
      <c r="AA958" s="28"/>
      <c r="AB958" s="360"/>
      <c r="AC958" s="360"/>
      <c r="AD958" s="31"/>
      <c r="AE958" s="31"/>
      <c r="AF958" s="31"/>
      <c r="AG958" s="31"/>
      <c r="AH958" s="28"/>
      <c r="AI958" s="360"/>
      <c r="AJ958" s="28"/>
      <c r="AK958" s="28"/>
      <c r="AL958" s="28"/>
      <c r="AM958" s="28"/>
      <c r="AN958" s="28"/>
      <c r="AO958" s="28"/>
      <c r="AP958" s="28"/>
      <c r="AQ958" s="28"/>
      <c r="AR958" s="28"/>
      <c r="AS958" s="28"/>
      <c r="AT958" s="28"/>
      <c r="AU958" s="28"/>
      <c r="AV958" s="28"/>
      <c r="AW958" s="28"/>
      <c r="AX958" s="28"/>
      <c r="AY958" s="28"/>
      <c r="AZ958" s="28"/>
      <c r="BA958" s="28"/>
      <c r="BB958" s="28"/>
      <c r="BC958" s="28"/>
    </row>
    <row r="959" ht="11.25" customHeight="1">
      <c r="A959" s="557"/>
      <c r="B959" s="558"/>
      <c r="C959" s="558"/>
      <c r="D959" s="360"/>
      <c r="E959" s="31"/>
      <c r="F959" s="10"/>
      <c r="G959" s="360"/>
      <c r="H959" s="360"/>
      <c r="I959" s="360"/>
      <c r="J959" s="360"/>
      <c r="K959" s="360"/>
      <c r="L959" s="558"/>
      <c r="M959" s="558"/>
      <c r="N959" s="558"/>
      <c r="O959" s="784"/>
      <c r="P959" s="785"/>
      <c r="Q959" s="785"/>
      <c r="R959" s="560"/>
      <c r="S959" s="560"/>
      <c r="T959" s="28"/>
      <c r="U959" s="28"/>
      <c r="V959" s="28"/>
      <c r="W959" s="558"/>
      <c r="X959" s="558"/>
      <c r="Y959" s="558"/>
      <c r="Z959" s="561"/>
      <c r="AA959" s="28"/>
      <c r="AB959" s="360"/>
      <c r="AC959" s="360"/>
      <c r="AD959" s="31"/>
      <c r="AE959" s="31"/>
      <c r="AF959" s="31"/>
      <c r="AG959" s="31"/>
      <c r="AH959" s="28"/>
      <c r="AI959" s="360"/>
      <c r="AJ959" s="28"/>
      <c r="AK959" s="28"/>
      <c r="AL959" s="28"/>
      <c r="AM959" s="28"/>
      <c r="AN959" s="28"/>
      <c r="AO959" s="28"/>
      <c r="AP959" s="28"/>
      <c r="AQ959" s="28"/>
      <c r="AR959" s="28"/>
      <c r="AS959" s="28"/>
      <c r="AT959" s="28"/>
      <c r="AU959" s="28"/>
      <c r="AV959" s="28"/>
      <c r="AW959" s="28"/>
      <c r="AX959" s="28"/>
      <c r="AY959" s="28"/>
      <c r="AZ959" s="28"/>
      <c r="BA959" s="28"/>
      <c r="BB959" s="28"/>
      <c r="BC959" s="28"/>
    </row>
    <row r="960" ht="11.25" customHeight="1">
      <c r="A960" s="557"/>
      <c r="B960" s="558"/>
      <c r="C960" s="558"/>
      <c r="D960" s="360"/>
      <c r="E960" s="31"/>
      <c r="F960" s="10"/>
      <c r="G960" s="360"/>
      <c r="H960" s="360"/>
      <c r="I960" s="360"/>
      <c r="J960" s="360"/>
      <c r="K960" s="360"/>
      <c r="L960" s="558"/>
      <c r="M960" s="558"/>
      <c r="N960" s="558"/>
      <c r="O960" s="784"/>
      <c r="P960" s="785"/>
      <c r="Q960" s="785"/>
      <c r="R960" s="560"/>
      <c r="S960" s="560"/>
      <c r="T960" s="28"/>
      <c r="U960" s="28"/>
      <c r="V960" s="28"/>
      <c r="W960" s="558"/>
      <c r="X960" s="558"/>
      <c r="Y960" s="558"/>
      <c r="Z960" s="561"/>
      <c r="AA960" s="28"/>
      <c r="AB960" s="360"/>
      <c r="AC960" s="360"/>
      <c r="AD960" s="31"/>
      <c r="AE960" s="31"/>
      <c r="AF960" s="31"/>
      <c r="AG960" s="31"/>
      <c r="AH960" s="28"/>
      <c r="AI960" s="360"/>
      <c r="AJ960" s="28"/>
      <c r="AK960" s="28"/>
      <c r="AL960" s="28"/>
      <c r="AM960" s="28"/>
      <c r="AN960" s="28"/>
      <c r="AO960" s="28"/>
      <c r="AP960" s="28"/>
      <c r="AQ960" s="28"/>
      <c r="AR960" s="28"/>
      <c r="AS960" s="28"/>
      <c r="AT960" s="28"/>
      <c r="AU960" s="28"/>
      <c r="AV960" s="28"/>
      <c r="AW960" s="28"/>
      <c r="AX960" s="28"/>
      <c r="AY960" s="28"/>
      <c r="AZ960" s="28"/>
      <c r="BA960" s="28"/>
      <c r="BB960" s="28"/>
      <c r="BC960" s="28"/>
    </row>
    <row r="961" ht="11.25" customHeight="1">
      <c r="A961" s="557"/>
      <c r="B961" s="558"/>
      <c r="C961" s="558"/>
      <c r="D961" s="360"/>
      <c r="E961" s="31"/>
      <c r="F961" s="10"/>
      <c r="G961" s="360"/>
      <c r="H961" s="360"/>
      <c r="I961" s="360"/>
      <c r="J961" s="360"/>
      <c r="K961" s="360"/>
      <c r="L961" s="558"/>
      <c r="M961" s="558"/>
      <c r="N961" s="558"/>
      <c r="O961" s="784"/>
      <c r="P961" s="785"/>
      <c r="Q961" s="785"/>
      <c r="R961" s="560"/>
      <c r="S961" s="560"/>
      <c r="T961" s="28"/>
      <c r="U961" s="28"/>
      <c r="V961" s="28"/>
      <c r="W961" s="558"/>
      <c r="X961" s="558"/>
      <c r="Y961" s="558"/>
      <c r="Z961" s="561"/>
      <c r="AA961" s="28"/>
      <c r="AB961" s="360"/>
      <c r="AC961" s="360"/>
      <c r="AD961" s="31"/>
      <c r="AE961" s="31"/>
      <c r="AF961" s="31"/>
      <c r="AG961" s="31"/>
      <c r="AH961" s="28"/>
      <c r="AI961" s="360"/>
      <c r="AJ961" s="28"/>
      <c r="AK961" s="28"/>
      <c r="AL961" s="28"/>
      <c r="AM961" s="28"/>
      <c r="AN961" s="28"/>
      <c r="AO961" s="28"/>
      <c r="AP961" s="28"/>
      <c r="AQ961" s="28"/>
      <c r="AR961" s="28"/>
      <c r="AS961" s="28"/>
      <c r="AT961" s="28"/>
      <c r="AU961" s="28"/>
      <c r="AV961" s="28"/>
      <c r="AW961" s="28"/>
      <c r="AX961" s="28"/>
      <c r="AY961" s="28"/>
      <c r="AZ961" s="28"/>
      <c r="BA961" s="28"/>
      <c r="BB961" s="28"/>
      <c r="BC961" s="28"/>
    </row>
    <row r="962" ht="11.25" customHeight="1">
      <c r="A962" s="557"/>
      <c r="B962" s="558"/>
      <c r="C962" s="558"/>
      <c r="D962" s="360"/>
      <c r="E962" s="31"/>
      <c r="F962" s="10"/>
      <c r="G962" s="360"/>
      <c r="H962" s="360"/>
      <c r="I962" s="360"/>
      <c r="J962" s="360"/>
      <c r="K962" s="360"/>
      <c r="L962" s="558"/>
      <c r="M962" s="558"/>
      <c r="N962" s="558"/>
      <c r="O962" s="784"/>
      <c r="P962" s="785"/>
      <c r="Q962" s="785"/>
      <c r="R962" s="560"/>
      <c r="S962" s="560"/>
      <c r="T962" s="28"/>
      <c r="U962" s="28"/>
      <c r="V962" s="28"/>
      <c r="W962" s="558"/>
      <c r="X962" s="558"/>
      <c r="Y962" s="558"/>
      <c r="Z962" s="561"/>
      <c r="AA962" s="28"/>
      <c r="AB962" s="360"/>
      <c r="AC962" s="360"/>
      <c r="AD962" s="31"/>
      <c r="AE962" s="31"/>
      <c r="AF962" s="31"/>
      <c r="AG962" s="31"/>
      <c r="AH962" s="28"/>
      <c r="AI962" s="360"/>
      <c r="AJ962" s="28"/>
      <c r="AK962" s="28"/>
      <c r="AL962" s="28"/>
      <c r="AM962" s="28"/>
      <c r="AN962" s="28"/>
      <c r="AO962" s="28"/>
      <c r="AP962" s="28"/>
      <c r="AQ962" s="28"/>
      <c r="AR962" s="28"/>
      <c r="AS962" s="28"/>
      <c r="AT962" s="28"/>
      <c r="AU962" s="28"/>
      <c r="AV962" s="28"/>
      <c r="AW962" s="28"/>
      <c r="AX962" s="28"/>
      <c r="AY962" s="28"/>
      <c r="AZ962" s="28"/>
      <c r="BA962" s="28"/>
      <c r="BB962" s="28"/>
      <c r="BC962" s="28"/>
    </row>
    <row r="963" ht="11.25" customHeight="1">
      <c r="A963" s="557"/>
      <c r="B963" s="558"/>
      <c r="C963" s="558"/>
      <c r="D963" s="360"/>
      <c r="E963" s="31"/>
      <c r="F963" s="10"/>
      <c r="G963" s="360"/>
      <c r="H963" s="360"/>
      <c r="I963" s="360"/>
      <c r="J963" s="360"/>
      <c r="K963" s="360"/>
      <c r="L963" s="558"/>
      <c r="M963" s="558"/>
      <c r="N963" s="558"/>
      <c r="O963" s="784"/>
      <c r="P963" s="785"/>
      <c r="Q963" s="785"/>
      <c r="R963" s="560"/>
      <c r="S963" s="560"/>
      <c r="T963" s="28"/>
      <c r="U963" s="28"/>
      <c r="V963" s="28"/>
      <c r="W963" s="558"/>
      <c r="X963" s="558"/>
      <c r="Y963" s="558"/>
      <c r="Z963" s="561"/>
      <c r="AA963" s="28"/>
      <c r="AB963" s="360"/>
      <c r="AC963" s="360"/>
      <c r="AD963" s="31"/>
      <c r="AE963" s="31"/>
      <c r="AF963" s="31"/>
      <c r="AG963" s="31"/>
      <c r="AH963" s="28"/>
      <c r="AI963" s="360"/>
      <c r="AJ963" s="28"/>
      <c r="AK963" s="28"/>
      <c r="AL963" s="28"/>
      <c r="AM963" s="28"/>
      <c r="AN963" s="28"/>
      <c r="AO963" s="28"/>
      <c r="AP963" s="28"/>
      <c r="AQ963" s="28"/>
      <c r="AR963" s="28"/>
      <c r="AS963" s="28"/>
      <c r="AT963" s="28"/>
      <c r="AU963" s="28"/>
      <c r="AV963" s="28"/>
      <c r="AW963" s="28"/>
      <c r="AX963" s="28"/>
      <c r="AY963" s="28"/>
      <c r="AZ963" s="28"/>
      <c r="BA963" s="28"/>
      <c r="BB963" s="28"/>
      <c r="BC963" s="28"/>
    </row>
    <row r="964" ht="11.25" customHeight="1">
      <c r="A964" s="557"/>
      <c r="B964" s="558"/>
      <c r="C964" s="558"/>
      <c r="D964" s="360"/>
      <c r="E964" s="31"/>
      <c r="F964" s="10"/>
      <c r="G964" s="360"/>
      <c r="H964" s="360"/>
      <c r="I964" s="360"/>
      <c r="J964" s="360"/>
      <c r="K964" s="360"/>
      <c r="L964" s="558"/>
      <c r="M964" s="558"/>
      <c r="N964" s="558"/>
      <c r="O964" s="784"/>
      <c r="P964" s="785"/>
      <c r="Q964" s="785"/>
      <c r="R964" s="560"/>
      <c r="S964" s="560"/>
      <c r="T964" s="28"/>
      <c r="U964" s="28"/>
      <c r="V964" s="28"/>
      <c r="W964" s="558"/>
      <c r="X964" s="558"/>
      <c r="Y964" s="558"/>
      <c r="Z964" s="561"/>
      <c r="AA964" s="28"/>
      <c r="AB964" s="360"/>
      <c r="AC964" s="360"/>
      <c r="AD964" s="31"/>
      <c r="AE964" s="31"/>
      <c r="AF964" s="31"/>
      <c r="AG964" s="31"/>
      <c r="AH964" s="28"/>
      <c r="AI964" s="360"/>
      <c r="AJ964" s="28"/>
      <c r="AK964" s="28"/>
      <c r="AL964" s="28"/>
      <c r="AM964" s="28"/>
      <c r="AN964" s="28"/>
      <c r="AO964" s="28"/>
      <c r="AP964" s="28"/>
      <c r="AQ964" s="28"/>
      <c r="AR964" s="28"/>
      <c r="AS964" s="28"/>
      <c r="AT964" s="28"/>
      <c r="AU964" s="28"/>
      <c r="AV964" s="28"/>
      <c r="AW964" s="28"/>
      <c r="AX964" s="28"/>
      <c r="AY964" s="28"/>
      <c r="AZ964" s="28"/>
      <c r="BA964" s="28"/>
      <c r="BB964" s="28"/>
      <c r="BC964" s="28"/>
    </row>
    <row r="965" ht="11.25" customHeight="1">
      <c r="A965" s="557"/>
      <c r="B965" s="558"/>
      <c r="C965" s="558"/>
      <c r="D965" s="360"/>
      <c r="E965" s="31"/>
      <c r="F965" s="10"/>
      <c r="G965" s="360"/>
      <c r="H965" s="360"/>
      <c r="I965" s="360"/>
      <c r="J965" s="360"/>
      <c r="K965" s="360"/>
      <c r="L965" s="558"/>
      <c r="M965" s="558"/>
      <c r="N965" s="558"/>
      <c r="O965" s="784"/>
      <c r="P965" s="785"/>
      <c r="Q965" s="785"/>
      <c r="R965" s="560"/>
      <c r="S965" s="560"/>
      <c r="T965" s="28"/>
      <c r="U965" s="28"/>
      <c r="V965" s="28"/>
      <c r="W965" s="558"/>
      <c r="X965" s="558"/>
      <c r="Y965" s="558"/>
      <c r="Z965" s="561"/>
      <c r="AA965" s="28"/>
      <c r="AB965" s="360"/>
      <c r="AC965" s="360"/>
      <c r="AD965" s="31"/>
      <c r="AE965" s="31"/>
      <c r="AF965" s="31"/>
      <c r="AG965" s="31"/>
      <c r="AH965" s="28"/>
      <c r="AI965" s="360"/>
      <c r="AJ965" s="28"/>
      <c r="AK965" s="28"/>
      <c r="AL965" s="28"/>
      <c r="AM965" s="28"/>
      <c r="AN965" s="28"/>
      <c r="AO965" s="28"/>
      <c r="AP965" s="28"/>
      <c r="AQ965" s="28"/>
      <c r="AR965" s="28"/>
      <c r="AS965" s="28"/>
      <c r="AT965" s="28"/>
      <c r="AU965" s="28"/>
      <c r="AV965" s="28"/>
      <c r="AW965" s="28"/>
      <c r="AX965" s="28"/>
      <c r="AY965" s="28"/>
      <c r="AZ965" s="28"/>
      <c r="BA965" s="28"/>
      <c r="BB965" s="28"/>
      <c r="BC965" s="28"/>
    </row>
    <row r="966" ht="11.25" customHeight="1">
      <c r="A966" s="557"/>
      <c r="B966" s="558"/>
      <c r="C966" s="558"/>
      <c r="D966" s="360"/>
      <c r="E966" s="31"/>
      <c r="F966" s="10"/>
      <c r="G966" s="360"/>
      <c r="H966" s="360"/>
      <c r="I966" s="360"/>
      <c r="J966" s="360"/>
      <c r="K966" s="360"/>
      <c r="L966" s="558"/>
      <c r="M966" s="558"/>
      <c r="N966" s="558"/>
      <c r="O966" s="784"/>
      <c r="P966" s="785"/>
      <c r="Q966" s="785"/>
      <c r="R966" s="560"/>
      <c r="S966" s="560"/>
      <c r="T966" s="28"/>
      <c r="U966" s="28"/>
      <c r="V966" s="28"/>
      <c r="W966" s="558"/>
      <c r="X966" s="558"/>
      <c r="Y966" s="558"/>
      <c r="Z966" s="561"/>
      <c r="AA966" s="28"/>
      <c r="AB966" s="360"/>
      <c r="AC966" s="360"/>
      <c r="AD966" s="31"/>
      <c r="AE966" s="31"/>
      <c r="AF966" s="31"/>
      <c r="AG966" s="31"/>
      <c r="AH966" s="28"/>
      <c r="AI966" s="360"/>
      <c r="AJ966" s="28"/>
      <c r="AK966" s="28"/>
      <c r="AL966" s="28"/>
      <c r="AM966" s="28"/>
      <c r="AN966" s="28"/>
      <c r="AO966" s="28"/>
      <c r="AP966" s="28"/>
      <c r="AQ966" s="28"/>
      <c r="AR966" s="28"/>
      <c r="AS966" s="28"/>
      <c r="AT966" s="28"/>
      <c r="AU966" s="28"/>
      <c r="AV966" s="28"/>
      <c r="AW966" s="28"/>
      <c r="AX966" s="28"/>
      <c r="AY966" s="28"/>
      <c r="AZ966" s="28"/>
      <c r="BA966" s="28"/>
      <c r="BB966" s="28"/>
      <c r="BC966" s="28"/>
    </row>
    <row r="967" ht="11.25" customHeight="1">
      <c r="A967" s="557"/>
      <c r="B967" s="558"/>
      <c r="C967" s="558"/>
      <c r="D967" s="360"/>
      <c r="E967" s="31"/>
      <c r="F967" s="10"/>
      <c r="G967" s="360"/>
      <c r="H967" s="360"/>
      <c r="I967" s="360"/>
      <c r="J967" s="360"/>
      <c r="K967" s="360"/>
      <c r="L967" s="558"/>
      <c r="M967" s="558"/>
      <c r="N967" s="558"/>
      <c r="O967" s="784"/>
      <c r="P967" s="785"/>
      <c r="Q967" s="785"/>
      <c r="R967" s="560"/>
      <c r="S967" s="560"/>
      <c r="T967" s="28"/>
      <c r="U967" s="28"/>
      <c r="V967" s="28"/>
      <c r="W967" s="558"/>
      <c r="X967" s="558"/>
      <c r="Y967" s="558"/>
      <c r="Z967" s="561"/>
      <c r="AA967" s="28"/>
      <c r="AB967" s="360"/>
      <c r="AC967" s="360"/>
      <c r="AD967" s="31"/>
      <c r="AE967" s="31"/>
      <c r="AF967" s="31"/>
      <c r="AG967" s="31"/>
      <c r="AH967" s="28"/>
      <c r="AI967" s="360"/>
      <c r="AJ967" s="28"/>
      <c r="AK967" s="28"/>
      <c r="AL967" s="28"/>
      <c r="AM967" s="28"/>
      <c r="AN967" s="28"/>
      <c r="AO967" s="28"/>
      <c r="AP967" s="28"/>
      <c r="AQ967" s="28"/>
      <c r="AR967" s="28"/>
      <c r="AS967" s="28"/>
      <c r="AT967" s="28"/>
      <c r="AU967" s="28"/>
      <c r="AV967" s="28"/>
      <c r="AW967" s="28"/>
      <c r="AX967" s="28"/>
      <c r="AY967" s="28"/>
      <c r="AZ967" s="28"/>
      <c r="BA967" s="28"/>
      <c r="BB967" s="28"/>
      <c r="BC967" s="28"/>
    </row>
    <row r="968" ht="11.25" customHeight="1">
      <c r="A968" s="557"/>
      <c r="B968" s="558"/>
      <c r="C968" s="558"/>
      <c r="D968" s="360"/>
      <c r="E968" s="31"/>
      <c r="F968" s="10"/>
      <c r="G968" s="360"/>
      <c r="H968" s="360"/>
      <c r="I968" s="360"/>
      <c r="J968" s="360"/>
      <c r="K968" s="360"/>
      <c r="L968" s="558"/>
      <c r="M968" s="558"/>
      <c r="N968" s="558"/>
      <c r="O968" s="784"/>
      <c r="P968" s="785"/>
      <c r="Q968" s="785"/>
      <c r="R968" s="560"/>
      <c r="S968" s="560"/>
      <c r="T968" s="28"/>
      <c r="U968" s="28"/>
      <c r="V968" s="28"/>
      <c r="W968" s="558"/>
      <c r="X968" s="558"/>
      <c r="Y968" s="558"/>
      <c r="Z968" s="561"/>
      <c r="AA968" s="28"/>
      <c r="AB968" s="360"/>
      <c r="AC968" s="360"/>
      <c r="AD968" s="31"/>
      <c r="AE968" s="31"/>
      <c r="AF968" s="31"/>
      <c r="AG968" s="31"/>
      <c r="AH968" s="28"/>
      <c r="AI968" s="360"/>
      <c r="AJ968" s="28"/>
      <c r="AK968" s="28"/>
      <c r="AL968" s="28"/>
      <c r="AM968" s="28"/>
      <c r="AN968" s="28"/>
      <c r="AO968" s="28"/>
      <c r="AP968" s="28"/>
      <c r="AQ968" s="28"/>
      <c r="AR968" s="28"/>
      <c r="AS968" s="28"/>
      <c r="AT968" s="28"/>
      <c r="AU968" s="28"/>
      <c r="AV968" s="28"/>
      <c r="AW968" s="28"/>
      <c r="AX968" s="28"/>
      <c r="AY968" s="28"/>
      <c r="AZ968" s="28"/>
      <c r="BA968" s="28"/>
      <c r="BB968" s="28"/>
      <c r="BC968" s="28"/>
    </row>
    <row r="969" ht="11.25" customHeight="1">
      <c r="A969" s="557"/>
      <c r="B969" s="558"/>
      <c r="C969" s="558"/>
      <c r="D969" s="360"/>
      <c r="E969" s="31"/>
      <c r="F969" s="10"/>
      <c r="G969" s="360"/>
      <c r="H969" s="360"/>
      <c r="I969" s="360"/>
      <c r="J969" s="360"/>
      <c r="K969" s="360"/>
      <c r="L969" s="558"/>
      <c r="M969" s="558"/>
      <c r="N969" s="558"/>
      <c r="O969" s="784"/>
      <c r="P969" s="785"/>
      <c r="Q969" s="785"/>
      <c r="R969" s="560"/>
      <c r="S969" s="560"/>
      <c r="T969" s="28"/>
      <c r="U969" s="28"/>
      <c r="V969" s="28"/>
      <c r="W969" s="558"/>
      <c r="X969" s="558"/>
      <c r="Y969" s="558"/>
      <c r="Z969" s="561"/>
      <c r="AA969" s="28"/>
      <c r="AB969" s="360"/>
      <c r="AC969" s="360"/>
      <c r="AD969" s="31"/>
      <c r="AE969" s="31"/>
      <c r="AF969" s="31"/>
      <c r="AG969" s="31"/>
      <c r="AH969" s="28"/>
      <c r="AI969" s="360"/>
      <c r="AJ969" s="28"/>
      <c r="AK969" s="28"/>
      <c r="AL969" s="28"/>
      <c r="AM969" s="28"/>
      <c r="AN969" s="28"/>
      <c r="AO969" s="28"/>
      <c r="AP969" s="28"/>
      <c r="AQ969" s="28"/>
      <c r="AR969" s="28"/>
      <c r="AS969" s="28"/>
      <c r="AT969" s="28"/>
      <c r="AU969" s="28"/>
      <c r="AV969" s="28"/>
      <c r="AW969" s="28"/>
      <c r="AX969" s="28"/>
      <c r="AY969" s="28"/>
      <c r="AZ969" s="28"/>
      <c r="BA969" s="28"/>
      <c r="BB969" s="28"/>
      <c r="BC969" s="28"/>
    </row>
    <row r="970" ht="11.25" customHeight="1">
      <c r="A970" s="557"/>
      <c r="B970" s="558"/>
      <c r="C970" s="558"/>
      <c r="D970" s="360"/>
      <c r="E970" s="31"/>
      <c r="F970" s="10"/>
      <c r="G970" s="360"/>
      <c r="H970" s="360"/>
      <c r="I970" s="360"/>
      <c r="J970" s="360"/>
      <c r="K970" s="360"/>
      <c r="L970" s="558"/>
      <c r="M970" s="558"/>
      <c r="N970" s="558"/>
      <c r="O970" s="784"/>
      <c r="P970" s="785"/>
      <c r="Q970" s="785"/>
      <c r="R970" s="560"/>
      <c r="S970" s="560"/>
      <c r="T970" s="28"/>
      <c r="U970" s="28"/>
      <c r="V970" s="28"/>
      <c r="W970" s="558"/>
      <c r="X970" s="558"/>
      <c r="Y970" s="558"/>
      <c r="Z970" s="561"/>
      <c r="AA970" s="28"/>
      <c r="AB970" s="360"/>
      <c r="AC970" s="360"/>
      <c r="AD970" s="31"/>
      <c r="AE970" s="31"/>
      <c r="AF970" s="31"/>
      <c r="AG970" s="31"/>
      <c r="AH970" s="28"/>
      <c r="AI970" s="360"/>
      <c r="AJ970" s="28"/>
      <c r="AK970" s="28"/>
      <c r="AL970" s="28"/>
      <c r="AM970" s="28"/>
      <c r="AN970" s="28"/>
      <c r="AO970" s="28"/>
      <c r="AP970" s="28"/>
      <c r="AQ970" s="28"/>
      <c r="AR970" s="28"/>
      <c r="AS970" s="28"/>
      <c r="AT970" s="28"/>
      <c r="AU970" s="28"/>
      <c r="AV970" s="28"/>
      <c r="AW970" s="28"/>
      <c r="AX970" s="28"/>
      <c r="AY970" s="28"/>
      <c r="AZ970" s="28"/>
      <c r="BA970" s="28"/>
      <c r="BB970" s="28"/>
      <c r="BC970" s="28"/>
    </row>
    <row r="971" ht="11.25" customHeight="1">
      <c r="A971" s="557"/>
      <c r="B971" s="558"/>
      <c r="C971" s="558"/>
      <c r="D971" s="360"/>
      <c r="E971" s="31"/>
      <c r="F971" s="10"/>
      <c r="G971" s="360"/>
      <c r="H971" s="360"/>
      <c r="I971" s="360"/>
      <c r="J971" s="360"/>
      <c r="K971" s="360"/>
      <c r="L971" s="558"/>
      <c r="M971" s="558"/>
      <c r="N971" s="558"/>
      <c r="O971" s="784"/>
      <c r="P971" s="785"/>
      <c r="Q971" s="785"/>
      <c r="R971" s="560"/>
      <c r="S971" s="560"/>
      <c r="T971" s="28"/>
      <c r="U971" s="28"/>
      <c r="V971" s="28"/>
      <c r="W971" s="558"/>
      <c r="X971" s="558"/>
      <c r="Y971" s="558"/>
      <c r="Z971" s="561"/>
      <c r="AA971" s="28"/>
      <c r="AB971" s="360"/>
      <c r="AC971" s="360"/>
      <c r="AD971" s="31"/>
      <c r="AE971" s="31"/>
      <c r="AF971" s="31"/>
      <c r="AG971" s="31"/>
      <c r="AH971" s="28"/>
      <c r="AI971" s="360"/>
      <c r="AJ971" s="28"/>
      <c r="AK971" s="28"/>
      <c r="AL971" s="28"/>
      <c r="AM971" s="28"/>
      <c r="AN971" s="28"/>
      <c r="AO971" s="28"/>
      <c r="AP971" s="28"/>
      <c r="AQ971" s="28"/>
      <c r="AR971" s="28"/>
      <c r="AS971" s="28"/>
      <c r="AT971" s="28"/>
      <c r="AU971" s="28"/>
      <c r="AV971" s="28"/>
      <c r="AW971" s="28"/>
      <c r="AX971" s="28"/>
      <c r="AY971" s="28"/>
      <c r="AZ971" s="28"/>
      <c r="BA971" s="28"/>
      <c r="BB971" s="28"/>
      <c r="BC971" s="28"/>
    </row>
    <row r="972" ht="11.25" customHeight="1">
      <c r="A972" s="557"/>
      <c r="B972" s="558"/>
      <c r="C972" s="558"/>
      <c r="D972" s="360"/>
      <c r="E972" s="31"/>
      <c r="F972" s="10"/>
      <c r="G972" s="360"/>
      <c r="H972" s="360"/>
      <c r="I972" s="360"/>
      <c r="J972" s="360"/>
      <c r="K972" s="360"/>
      <c r="L972" s="558"/>
      <c r="M972" s="558"/>
      <c r="N972" s="558"/>
      <c r="O972" s="784"/>
      <c r="P972" s="785"/>
      <c r="Q972" s="785"/>
      <c r="R972" s="560"/>
      <c r="S972" s="560"/>
      <c r="T972" s="28"/>
      <c r="U972" s="28"/>
      <c r="V972" s="28"/>
      <c r="W972" s="558"/>
      <c r="X972" s="558"/>
      <c r="Y972" s="558"/>
      <c r="Z972" s="561"/>
      <c r="AA972" s="28"/>
      <c r="AB972" s="360"/>
      <c r="AC972" s="360"/>
      <c r="AD972" s="31"/>
      <c r="AE972" s="31"/>
      <c r="AF972" s="31"/>
      <c r="AG972" s="31"/>
      <c r="AH972" s="28"/>
      <c r="AI972" s="360"/>
      <c r="AJ972" s="28"/>
      <c r="AK972" s="28"/>
      <c r="AL972" s="28"/>
      <c r="AM972" s="28"/>
      <c r="AN972" s="28"/>
      <c r="AO972" s="28"/>
      <c r="AP972" s="28"/>
      <c r="AQ972" s="28"/>
      <c r="AR972" s="28"/>
      <c r="AS972" s="28"/>
      <c r="AT972" s="28"/>
      <c r="AU972" s="28"/>
      <c r="AV972" s="28"/>
      <c r="AW972" s="28"/>
      <c r="AX972" s="28"/>
      <c r="AY972" s="28"/>
      <c r="AZ972" s="28"/>
      <c r="BA972" s="28"/>
      <c r="BB972" s="28"/>
      <c r="BC972" s="28"/>
    </row>
    <row r="973" ht="11.25" customHeight="1">
      <c r="A973" s="557"/>
      <c r="B973" s="558"/>
      <c r="C973" s="558"/>
      <c r="D973" s="360"/>
      <c r="E973" s="31"/>
      <c r="F973" s="10"/>
      <c r="G973" s="360"/>
      <c r="H973" s="360"/>
      <c r="I973" s="360"/>
      <c r="J973" s="360"/>
      <c r="K973" s="360"/>
      <c r="L973" s="558"/>
      <c r="M973" s="558"/>
      <c r="N973" s="558"/>
      <c r="O973" s="784"/>
      <c r="P973" s="785"/>
      <c r="Q973" s="785"/>
      <c r="R973" s="560"/>
      <c r="S973" s="560"/>
      <c r="T973" s="28"/>
      <c r="U973" s="28"/>
      <c r="V973" s="28"/>
      <c r="W973" s="558"/>
      <c r="X973" s="558"/>
      <c r="Y973" s="558"/>
      <c r="Z973" s="561"/>
      <c r="AA973" s="28"/>
      <c r="AB973" s="360"/>
      <c r="AC973" s="360"/>
      <c r="AD973" s="31"/>
      <c r="AE973" s="31"/>
      <c r="AF973" s="31"/>
      <c r="AG973" s="31"/>
      <c r="AH973" s="28"/>
      <c r="AI973" s="360"/>
      <c r="AJ973" s="28"/>
      <c r="AK973" s="28"/>
      <c r="AL973" s="28"/>
      <c r="AM973" s="28"/>
      <c r="AN973" s="28"/>
      <c r="AO973" s="28"/>
      <c r="AP973" s="28"/>
      <c r="AQ973" s="28"/>
      <c r="AR973" s="28"/>
      <c r="AS973" s="28"/>
      <c r="AT973" s="28"/>
      <c r="AU973" s="28"/>
      <c r="AV973" s="28"/>
      <c r="AW973" s="28"/>
      <c r="AX973" s="28"/>
      <c r="AY973" s="28"/>
      <c r="AZ973" s="28"/>
      <c r="BA973" s="28"/>
      <c r="BB973" s="28"/>
      <c r="BC973" s="28"/>
    </row>
    <row r="974" ht="11.25" customHeight="1">
      <c r="A974" s="557"/>
      <c r="B974" s="558"/>
      <c r="C974" s="558"/>
      <c r="D974" s="360"/>
      <c r="E974" s="31"/>
      <c r="F974" s="10"/>
      <c r="G974" s="360"/>
      <c r="H974" s="360"/>
      <c r="I974" s="360"/>
      <c r="J974" s="360"/>
      <c r="K974" s="360"/>
      <c r="L974" s="558"/>
      <c r="M974" s="558"/>
      <c r="N974" s="558"/>
      <c r="O974" s="784"/>
      <c r="P974" s="785"/>
      <c r="Q974" s="785"/>
      <c r="R974" s="560"/>
      <c r="S974" s="560"/>
      <c r="T974" s="28"/>
      <c r="U974" s="28"/>
      <c r="V974" s="28"/>
      <c r="W974" s="558"/>
      <c r="X974" s="558"/>
      <c r="Y974" s="558"/>
      <c r="Z974" s="561"/>
      <c r="AA974" s="28"/>
      <c r="AB974" s="360"/>
      <c r="AC974" s="360"/>
      <c r="AD974" s="31"/>
      <c r="AE974" s="31"/>
      <c r="AF974" s="31"/>
      <c r="AG974" s="31"/>
      <c r="AH974" s="28"/>
      <c r="AI974" s="360"/>
      <c r="AJ974" s="28"/>
      <c r="AK974" s="28"/>
      <c r="AL974" s="28"/>
      <c r="AM974" s="28"/>
      <c r="AN974" s="28"/>
      <c r="AO974" s="28"/>
      <c r="AP974" s="28"/>
      <c r="AQ974" s="28"/>
      <c r="AR974" s="28"/>
      <c r="AS974" s="28"/>
      <c r="AT974" s="28"/>
      <c r="AU974" s="28"/>
      <c r="AV974" s="28"/>
      <c r="AW974" s="28"/>
      <c r="AX974" s="28"/>
      <c r="AY974" s="28"/>
      <c r="AZ974" s="28"/>
      <c r="BA974" s="28"/>
      <c r="BB974" s="28"/>
      <c r="BC974" s="28"/>
    </row>
    <row r="975" ht="11.25" customHeight="1">
      <c r="A975" s="557"/>
      <c r="B975" s="558"/>
      <c r="C975" s="558"/>
      <c r="D975" s="360"/>
      <c r="E975" s="31"/>
      <c r="F975" s="10"/>
      <c r="G975" s="360"/>
      <c r="H975" s="360"/>
      <c r="I975" s="360"/>
      <c r="J975" s="360"/>
      <c r="K975" s="360"/>
      <c r="L975" s="558"/>
      <c r="M975" s="558"/>
      <c r="N975" s="558"/>
      <c r="O975" s="784"/>
      <c r="P975" s="785"/>
      <c r="Q975" s="785"/>
      <c r="R975" s="560"/>
      <c r="S975" s="560"/>
      <c r="T975" s="28"/>
      <c r="U975" s="28"/>
      <c r="V975" s="28"/>
      <c r="W975" s="558"/>
      <c r="X975" s="558"/>
      <c r="Y975" s="558"/>
      <c r="Z975" s="561"/>
      <c r="AA975" s="28"/>
      <c r="AB975" s="360"/>
      <c r="AC975" s="360"/>
      <c r="AD975" s="31"/>
      <c r="AE975" s="31"/>
      <c r="AF975" s="31"/>
      <c r="AG975" s="31"/>
      <c r="AH975" s="28"/>
      <c r="AI975" s="360"/>
      <c r="AJ975" s="28"/>
      <c r="AK975" s="28"/>
      <c r="AL975" s="28"/>
      <c r="AM975" s="28"/>
      <c r="AN975" s="28"/>
      <c r="AO975" s="28"/>
      <c r="AP975" s="28"/>
      <c r="AQ975" s="28"/>
      <c r="AR975" s="28"/>
      <c r="AS975" s="28"/>
      <c r="AT975" s="28"/>
      <c r="AU975" s="28"/>
      <c r="AV975" s="28"/>
      <c r="AW975" s="28"/>
      <c r="AX975" s="28"/>
      <c r="AY975" s="28"/>
      <c r="AZ975" s="28"/>
      <c r="BA975" s="28"/>
      <c r="BB975" s="28"/>
      <c r="BC975" s="28"/>
    </row>
    <row r="976" ht="11.25" customHeight="1">
      <c r="A976" s="557"/>
      <c r="B976" s="558"/>
      <c r="C976" s="558"/>
      <c r="D976" s="360"/>
      <c r="E976" s="31"/>
      <c r="F976" s="10"/>
      <c r="G976" s="360"/>
      <c r="H976" s="360"/>
      <c r="I976" s="360"/>
      <c r="J976" s="360"/>
      <c r="K976" s="360"/>
      <c r="L976" s="558"/>
      <c r="M976" s="558"/>
      <c r="N976" s="558"/>
      <c r="O976" s="784"/>
      <c r="P976" s="785"/>
      <c r="Q976" s="785"/>
      <c r="R976" s="560"/>
      <c r="S976" s="560"/>
      <c r="T976" s="28"/>
      <c r="U976" s="28"/>
      <c r="V976" s="28"/>
      <c r="W976" s="558"/>
      <c r="X976" s="558"/>
      <c r="Y976" s="558"/>
      <c r="Z976" s="561"/>
      <c r="AA976" s="28"/>
      <c r="AB976" s="360"/>
      <c r="AC976" s="360"/>
      <c r="AD976" s="31"/>
      <c r="AE976" s="31"/>
      <c r="AF976" s="31"/>
      <c r="AG976" s="31"/>
      <c r="AH976" s="28"/>
      <c r="AI976" s="360"/>
      <c r="AJ976" s="28"/>
      <c r="AK976" s="28"/>
      <c r="AL976" s="28"/>
      <c r="AM976" s="28"/>
      <c r="AN976" s="28"/>
      <c r="AO976" s="28"/>
      <c r="AP976" s="28"/>
      <c r="AQ976" s="28"/>
      <c r="AR976" s="28"/>
      <c r="AS976" s="28"/>
      <c r="AT976" s="28"/>
      <c r="AU976" s="28"/>
      <c r="AV976" s="28"/>
      <c r="AW976" s="28"/>
      <c r="AX976" s="28"/>
      <c r="AY976" s="28"/>
      <c r="AZ976" s="28"/>
      <c r="BA976" s="28"/>
      <c r="BB976" s="28"/>
      <c r="BC976" s="28"/>
    </row>
    <row r="977" ht="11.25" customHeight="1">
      <c r="A977" s="557"/>
      <c r="B977" s="558"/>
      <c r="C977" s="558"/>
      <c r="D977" s="360"/>
      <c r="E977" s="31"/>
      <c r="F977" s="10"/>
      <c r="G977" s="360"/>
      <c r="H977" s="360"/>
      <c r="I977" s="360"/>
      <c r="J977" s="360"/>
      <c r="K977" s="360"/>
      <c r="L977" s="558"/>
      <c r="M977" s="558"/>
      <c r="N977" s="558"/>
      <c r="O977" s="784"/>
      <c r="P977" s="785"/>
      <c r="Q977" s="785"/>
      <c r="R977" s="560"/>
      <c r="S977" s="560"/>
      <c r="T977" s="28"/>
      <c r="U977" s="28"/>
      <c r="V977" s="28"/>
      <c r="W977" s="558"/>
      <c r="X977" s="558"/>
      <c r="Y977" s="558"/>
      <c r="Z977" s="561"/>
      <c r="AA977" s="28"/>
      <c r="AB977" s="360"/>
      <c r="AC977" s="360"/>
      <c r="AD977" s="31"/>
      <c r="AE977" s="31"/>
      <c r="AF977" s="31"/>
      <c r="AG977" s="31"/>
      <c r="AH977" s="28"/>
      <c r="AI977" s="360"/>
      <c r="AJ977" s="28"/>
      <c r="AK977" s="28"/>
      <c r="AL977" s="28"/>
      <c r="AM977" s="28"/>
      <c r="AN977" s="28"/>
      <c r="AO977" s="28"/>
      <c r="AP977" s="28"/>
      <c r="AQ977" s="28"/>
      <c r="AR977" s="28"/>
      <c r="AS977" s="28"/>
      <c r="AT977" s="28"/>
      <c r="AU977" s="28"/>
      <c r="AV977" s="28"/>
      <c r="AW977" s="28"/>
      <c r="AX977" s="28"/>
      <c r="AY977" s="28"/>
      <c r="AZ977" s="28"/>
      <c r="BA977" s="28"/>
      <c r="BB977" s="28"/>
      <c r="BC977" s="28"/>
    </row>
    <row r="978" ht="11.25" customHeight="1">
      <c r="A978" s="557"/>
      <c r="B978" s="558"/>
      <c r="C978" s="558"/>
      <c r="D978" s="360"/>
      <c r="E978" s="31"/>
      <c r="F978" s="10"/>
      <c r="G978" s="360"/>
      <c r="H978" s="360"/>
      <c r="I978" s="360"/>
      <c r="J978" s="360"/>
      <c r="K978" s="360"/>
      <c r="L978" s="558"/>
      <c r="M978" s="558"/>
      <c r="N978" s="558"/>
      <c r="O978" s="784"/>
      <c r="P978" s="785"/>
      <c r="Q978" s="785"/>
      <c r="R978" s="560"/>
      <c r="S978" s="560"/>
      <c r="T978" s="28"/>
      <c r="U978" s="28"/>
      <c r="V978" s="28"/>
      <c r="W978" s="558"/>
      <c r="X978" s="558"/>
      <c r="Y978" s="558"/>
      <c r="Z978" s="561"/>
      <c r="AA978" s="28"/>
      <c r="AB978" s="360"/>
      <c r="AC978" s="360"/>
      <c r="AD978" s="31"/>
      <c r="AE978" s="31"/>
      <c r="AF978" s="31"/>
      <c r="AG978" s="31"/>
      <c r="AH978" s="28"/>
      <c r="AI978" s="360"/>
      <c r="AJ978" s="28"/>
      <c r="AK978" s="28"/>
      <c r="AL978" s="28"/>
      <c r="AM978" s="28"/>
      <c r="AN978" s="28"/>
      <c r="AO978" s="28"/>
      <c r="AP978" s="28"/>
      <c r="AQ978" s="28"/>
      <c r="AR978" s="28"/>
      <c r="AS978" s="28"/>
      <c r="AT978" s="28"/>
      <c r="AU978" s="28"/>
      <c r="AV978" s="28"/>
      <c r="AW978" s="28"/>
      <c r="AX978" s="28"/>
      <c r="AY978" s="28"/>
      <c r="AZ978" s="28"/>
      <c r="BA978" s="28"/>
      <c r="BB978" s="28"/>
      <c r="BC978" s="28"/>
    </row>
    <row r="979" ht="11.25" customHeight="1">
      <c r="A979" s="557"/>
      <c r="B979" s="558"/>
      <c r="C979" s="558"/>
      <c r="D979" s="360"/>
      <c r="E979" s="31"/>
      <c r="F979" s="10"/>
      <c r="G979" s="360"/>
      <c r="H979" s="360"/>
      <c r="I979" s="360"/>
      <c r="J979" s="360"/>
      <c r="K979" s="360"/>
      <c r="L979" s="558"/>
      <c r="M979" s="558"/>
      <c r="N979" s="558"/>
      <c r="O979" s="784"/>
      <c r="P979" s="785"/>
      <c r="Q979" s="785"/>
      <c r="R979" s="560"/>
      <c r="S979" s="560"/>
      <c r="T979" s="28"/>
      <c r="U979" s="28"/>
      <c r="V979" s="28"/>
      <c r="W979" s="558"/>
      <c r="X979" s="558"/>
      <c r="Y979" s="558"/>
      <c r="Z979" s="561"/>
      <c r="AA979" s="28"/>
      <c r="AB979" s="360"/>
      <c r="AC979" s="360"/>
      <c r="AD979" s="31"/>
      <c r="AE979" s="31"/>
      <c r="AF979" s="31"/>
      <c r="AG979" s="31"/>
      <c r="AH979" s="28"/>
      <c r="AI979" s="360"/>
      <c r="AJ979" s="28"/>
      <c r="AK979" s="28"/>
      <c r="AL979" s="28"/>
      <c r="AM979" s="28"/>
      <c r="AN979" s="28"/>
      <c r="AO979" s="28"/>
      <c r="AP979" s="28"/>
      <c r="AQ979" s="28"/>
      <c r="AR979" s="28"/>
      <c r="AS979" s="28"/>
      <c r="AT979" s="28"/>
      <c r="AU979" s="28"/>
      <c r="AV979" s="28"/>
      <c r="AW979" s="28"/>
      <c r="AX979" s="28"/>
      <c r="AY979" s="28"/>
      <c r="AZ979" s="28"/>
      <c r="BA979" s="28"/>
      <c r="BB979" s="28"/>
      <c r="BC979" s="28"/>
    </row>
    <row r="980" ht="11.25" customHeight="1">
      <c r="A980" s="557"/>
      <c r="B980" s="558"/>
      <c r="C980" s="558"/>
      <c r="D980" s="360"/>
      <c r="E980" s="31"/>
      <c r="F980" s="10"/>
      <c r="G980" s="360"/>
      <c r="H980" s="360"/>
      <c r="I980" s="360"/>
      <c r="J980" s="360"/>
      <c r="K980" s="360"/>
      <c r="L980" s="558"/>
      <c r="M980" s="558"/>
      <c r="N980" s="558"/>
      <c r="O980" s="784"/>
      <c r="P980" s="785"/>
      <c r="Q980" s="785"/>
      <c r="R980" s="560"/>
      <c r="S980" s="560"/>
      <c r="T980" s="28"/>
      <c r="U980" s="28"/>
      <c r="V980" s="28"/>
      <c r="W980" s="558"/>
      <c r="X980" s="558"/>
      <c r="Y980" s="558"/>
      <c r="Z980" s="561"/>
      <c r="AA980" s="28"/>
      <c r="AB980" s="360"/>
      <c r="AC980" s="360"/>
      <c r="AD980" s="31"/>
      <c r="AE980" s="31"/>
      <c r="AF980" s="31"/>
      <c r="AG980" s="31"/>
      <c r="AH980" s="28"/>
      <c r="AI980" s="360"/>
      <c r="AJ980" s="28"/>
      <c r="AK980" s="28"/>
      <c r="AL980" s="28"/>
      <c r="AM980" s="28"/>
      <c r="AN980" s="28"/>
      <c r="AO980" s="28"/>
      <c r="AP980" s="28"/>
      <c r="AQ980" s="28"/>
      <c r="AR980" s="28"/>
      <c r="AS980" s="28"/>
      <c r="AT980" s="28"/>
      <c r="AU980" s="28"/>
      <c r="AV980" s="28"/>
      <c r="AW980" s="28"/>
      <c r="AX980" s="28"/>
      <c r="AY980" s="28"/>
      <c r="AZ980" s="28"/>
      <c r="BA980" s="28"/>
      <c r="BB980" s="28"/>
      <c r="BC980" s="28"/>
    </row>
    <row r="981" ht="11.25" customHeight="1">
      <c r="A981" s="557"/>
      <c r="B981" s="558"/>
      <c r="C981" s="558"/>
      <c r="D981" s="360"/>
      <c r="E981" s="31"/>
      <c r="F981" s="10"/>
      <c r="G981" s="360"/>
      <c r="H981" s="360"/>
      <c r="I981" s="360"/>
      <c r="J981" s="360"/>
      <c r="K981" s="360"/>
      <c r="L981" s="558"/>
      <c r="M981" s="558"/>
      <c r="N981" s="558"/>
      <c r="O981" s="784"/>
      <c r="P981" s="785"/>
      <c r="Q981" s="785"/>
      <c r="R981" s="560"/>
      <c r="S981" s="560"/>
      <c r="T981" s="28"/>
      <c r="U981" s="28"/>
      <c r="V981" s="28"/>
      <c r="W981" s="558"/>
      <c r="X981" s="558"/>
      <c r="Y981" s="558"/>
      <c r="Z981" s="561"/>
      <c r="AA981" s="28"/>
      <c r="AB981" s="360"/>
      <c r="AC981" s="360"/>
      <c r="AD981" s="31"/>
      <c r="AE981" s="31"/>
      <c r="AF981" s="31"/>
      <c r="AG981" s="31"/>
      <c r="AH981" s="28"/>
      <c r="AI981" s="360"/>
      <c r="AJ981" s="28"/>
      <c r="AK981" s="28"/>
      <c r="AL981" s="28"/>
      <c r="AM981" s="28"/>
      <c r="AN981" s="28"/>
      <c r="AO981" s="28"/>
      <c r="AP981" s="28"/>
      <c r="AQ981" s="28"/>
      <c r="AR981" s="28"/>
      <c r="AS981" s="28"/>
      <c r="AT981" s="28"/>
      <c r="AU981" s="28"/>
      <c r="AV981" s="28"/>
      <c r="AW981" s="28"/>
      <c r="AX981" s="28"/>
      <c r="AY981" s="28"/>
      <c r="AZ981" s="28"/>
      <c r="BA981" s="28"/>
      <c r="BB981" s="28"/>
      <c r="BC981" s="28"/>
    </row>
    <row r="982" ht="11.25" customHeight="1">
      <c r="A982" s="557"/>
      <c r="B982" s="558"/>
      <c r="C982" s="558"/>
      <c r="D982" s="360"/>
      <c r="E982" s="31"/>
      <c r="F982" s="10"/>
      <c r="G982" s="360"/>
      <c r="H982" s="360"/>
      <c r="I982" s="360"/>
      <c r="J982" s="360"/>
      <c r="K982" s="360"/>
      <c r="L982" s="558"/>
      <c r="M982" s="558"/>
      <c r="N982" s="558"/>
      <c r="O982" s="784"/>
      <c r="P982" s="785"/>
      <c r="Q982" s="785"/>
      <c r="R982" s="560"/>
      <c r="S982" s="560"/>
      <c r="T982" s="28"/>
      <c r="U982" s="28"/>
      <c r="V982" s="28"/>
      <c r="W982" s="558"/>
      <c r="X982" s="558"/>
      <c r="Y982" s="558"/>
      <c r="Z982" s="561"/>
      <c r="AA982" s="28"/>
      <c r="AB982" s="360"/>
      <c r="AC982" s="360"/>
      <c r="AD982" s="31"/>
      <c r="AE982" s="31"/>
      <c r="AF982" s="31"/>
      <c r="AG982" s="31"/>
      <c r="AH982" s="28"/>
      <c r="AI982" s="360"/>
      <c r="AJ982" s="28"/>
      <c r="AK982" s="28"/>
      <c r="AL982" s="28"/>
      <c r="AM982" s="28"/>
      <c r="AN982" s="28"/>
      <c r="AO982" s="28"/>
      <c r="AP982" s="28"/>
      <c r="AQ982" s="28"/>
      <c r="AR982" s="28"/>
      <c r="AS982" s="28"/>
      <c r="AT982" s="28"/>
      <c r="AU982" s="28"/>
      <c r="AV982" s="28"/>
      <c r="AW982" s="28"/>
      <c r="AX982" s="28"/>
      <c r="AY982" s="28"/>
      <c r="AZ982" s="28"/>
      <c r="BA982" s="28"/>
      <c r="BB982" s="28"/>
      <c r="BC982" s="28"/>
    </row>
    <row r="983" ht="11.25" customHeight="1">
      <c r="A983" s="557"/>
      <c r="B983" s="558"/>
      <c r="C983" s="558"/>
      <c r="D983" s="360"/>
      <c r="E983" s="31"/>
      <c r="F983" s="10"/>
      <c r="G983" s="360"/>
      <c r="H983" s="360"/>
      <c r="I983" s="360"/>
      <c r="J983" s="360"/>
      <c r="K983" s="360"/>
      <c r="L983" s="558"/>
      <c r="M983" s="558"/>
      <c r="N983" s="558"/>
      <c r="O983" s="784"/>
      <c r="P983" s="785"/>
      <c r="Q983" s="785"/>
      <c r="R983" s="560"/>
      <c r="S983" s="560"/>
      <c r="T983" s="28"/>
      <c r="U983" s="28"/>
      <c r="V983" s="28"/>
      <c r="W983" s="558"/>
      <c r="X983" s="558"/>
      <c r="Y983" s="558"/>
      <c r="Z983" s="561"/>
      <c r="AA983" s="28"/>
      <c r="AB983" s="360"/>
      <c r="AC983" s="360"/>
      <c r="AD983" s="31"/>
      <c r="AE983" s="31"/>
      <c r="AF983" s="31"/>
      <c r="AG983" s="31"/>
      <c r="AH983" s="28"/>
      <c r="AI983" s="360"/>
      <c r="AJ983" s="28"/>
      <c r="AK983" s="28"/>
      <c r="AL983" s="28"/>
      <c r="AM983" s="28"/>
      <c r="AN983" s="28"/>
      <c r="AO983" s="28"/>
      <c r="AP983" s="28"/>
      <c r="AQ983" s="28"/>
      <c r="AR983" s="28"/>
      <c r="AS983" s="28"/>
      <c r="AT983" s="28"/>
      <c r="AU983" s="28"/>
      <c r="AV983" s="28"/>
      <c r="AW983" s="28"/>
      <c r="AX983" s="28"/>
      <c r="AY983" s="28"/>
      <c r="AZ983" s="28"/>
      <c r="BA983" s="28"/>
      <c r="BB983" s="28"/>
      <c r="BC983" s="28"/>
    </row>
    <row r="984" ht="11.25" customHeight="1">
      <c r="A984" s="557"/>
      <c r="B984" s="558"/>
      <c r="C984" s="558"/>
      <c r="D984" s="360"/>
      <c r="E984" s="31"/>
      <c r="F984" s="10"/>
      <c r="G984" s="360"/>
      <c r="H984" s="360"/>
      <c r="I984" s="360"/>
      <c r="J984" s="360"/>
      <c r="K984" s="360"/>
      <c r="L984" s="558"/>
      <c r="M984" s="558"/>
      <c r="N984" s="558"/>
      <c r="O984" s="784"/>
      <c r="P984" s="785"/>
      <c r="Q984" s="785"/>
      <c r="R984" s="560"/>
      <c r="S984" s="560"/>
      <c r="T984" s="28"/>
      <c r="U984" s="28"/>
      <c r="V984" s="28"/>
      <c r="W984" s="558"/>
      <c r="X984" s="558"/>
      <c r="Y984" s="558"/>
      <c r="Z984" s="561"/>
      <c r="AA984" s="28"/>
      <c r="AB984" s="360"/>
      <c r="AC984" s="360"/>
      <c r="AD984" s="31"/>
      <c r="AE984" s="31"/>
      <c r="AF984" s="31"/>
      <c r="AG984" s="31"/>
      <c r="AH984" s="28"/>
      <c r="AI984" s="360"/>
      <c r="AJ984" s="28"/>
      <c r="AK984" s="28"/>
      <c r="AL984" s="28"/>
      <c r="AM984" s="28"/>
      <c r="AN984" s="28"/>
      <c r="AO984" s="28"/>
      <c r="AP984" s="28"/>
      <c r="AQ984" s="28"/>
      <c r="AR984" s="28"/>
      <c r="AS984" s="28"/>
      <c r="AT984" s="28"/>
      <c r="AU984" s="28"/>
      <c r="AV984" s="28"/>
      <c r="AW984" s="28"/>
      <c r="AX984" s="28"/>
      <c r="AY984" s="28"/>
      <c r="AZ984" s="28"/>
      <c r="BA984" s="28"/>
      <c r="BB984" s="28"/>
      <c r="BC984" s="28"/>
    </row>
    <row r="985" ht="11.25" customHeight="1">
      <c r="A985" s="557"/>
      <c r="B985" s="558"/>
      <c r="C985" s="558"/>
      <c r="D985" s="360"/>
      <c r="E985" s="31"/>
      <c r="F985" s="10"/>
      <c r="G985" s="360"/>
      <c r="H985" s="360"/>
      <c r="I985" s="360"/>
      <c r="J985" s="360"/>
      <c r="K985" s="360"/>
      <c r="L985" s="558"/>
      <c r="M985" s="558"/>
      <c r="N985" s="558"/>
      <c r="O985" s="784"/>
      <c r="P985" s="785"/>
      <c r="Q985" s="785"/>
      <c r="R985" s="560"/>
      <c r="S985" s="560"/>
      <c r="T985" s="28"/>
      <c r="U985" s="28"/>
      <c r="V985" s="28"/>
      <c r="W985" s="558"/>
      <c r="X985" s="558"/>
      <c r="Y985" s="558"/>
      <c r="Z985" s="561"/>
      <c r="AA985" s="28"/>
      <c r="AB985" s="360"/>
      <c r="AC985" s="360"/>
      <c r="AD985" s="31"/>
      <c r="AE985" s="31"/>
      <c r="AF985" s="31"/>
      <c r="AG985" s="31"/>
      <c r="AH985" s="28"/>
      <c r="AI985" s="360"/>
      <c r="AJ985" s="28"/>
      <c r="AK985" s="28"/>
      <c r="AL985" s="28"/>
      <c r="AM985" s="28"/>
      <c r="AN985" s="28"/>
      <c r="AO985" s="28"/>
      <c r="AP985" s="28"/>
      <c r="AQ985" s="28"/>
      <c r="AR985" s="28"/>
      <c r="AS985" s="28"/>
      <c r="AT985" s="28"/>
      <c r="AU985" s="28"/>
      <c r="AV985" s="28"/>
      <c r="AW985" s="28"/>
      <c r="AX985" s="28"/>
      <c r="AY985" s="28"/>
      <c r="AZ985" s="28"/>
      <c r="BA985" s="28"/>
      <c r="BB985" s="28"/>
      <c r="BC985" s="28"/>
    </row>
    <row r="986" ht="11.25" customHeight="1">
      <c r="A986" s="557"/>
      <c r="B986" s="558"/>
      <c r="C986" s="558"/>
      <c r="D986" s="360"/>
      <c r="E986" s="31"/>
      <c r="F986" s="10"/>
      <c r="G986" s="360"/>
      <c r="H986" s="360"/>
      <c r="I986" s="360"/>
      <c r="J986" s="360"/>
      <c r="K986" s="360"/>
      <c r="L986" s="558"/>
      <c r="M986" s="558"/>
      <c r="N986" s="558"/>
      <c r="O986" s="784"/>
      <c r="P986" s="785"/>
      <c r="Q986" s="785"/>
      <c r="R986" s="560"/>
      <c r="S986" s="560"/>
      <c r="T986" s="28"/>
      <c r="U986" s="28"/>
      <c r="V986" s="28"/>
      <c r="W986" s="558"/>
      <c r="X986" s="558"/>
      <c r="Y986" s="558"/>
      <c r="Z986" s="561"/>
      <c r="AA986" s="28"/>
      <c r="AB986" s="360"/>
      <c r="AC986" s="360"/>
      <c r="AD986" s="31"/>
      <c r="AE986" s="31"/>
      <c r="AF986" s="31"/>
      <c r="AG986" s="31"/>
      <c r="AH986" s="28"/>
      <c r="AI986" s="360"/>
      <c r="AJ986" s="28"/>
      <c r="AK986" s="28"/>
      <c r="AL986" s="28"/>
      <c r="AM986" s="28"/>
      <c r="AN986" s="28"/>
      <c r="AO986" s="28"/>
      <c r="AP986" s="28"/>
      <c r="AQ986" s="28"/>
      <c r="AR986" s="28"/>
      <c r="AS986" s="28"/>
      <c r="AT986" s="28"/>
      <c r="AU986" s="28"/>
      <c r="AV986" s="28"/>
      <c r="AW986" s="28"/>
      <c r="AX986" s="28"/>
      <c r="AY986" s="28"/>
      <c r="AZ986" s="28"/>
      <c r="BA986" s="28"/>
      <c r="BB986" s="28"/>
      <c r="BC986" s="28"/>
    </row>
    <row r="987" ht="11.25" customHeight="1">
      <c r="A987" s="557"/>
      <c r="B987" s="558"/>
      <c r="C987" s="558"/>
      <c r="D987" s="360"/>
      <c r="E987" s="31"/>
      <c r="F987" s="10"/>
      <c r="G987" s="360"/>
      <c r="H987" s="360"/>
      <c r="I987" s="360"/>
      <c r="J987" s="360"/>
      <c r="K987" s="360"/>
      <c r="L987" s="558"/>
      <c r="M987" s="558"/>
      <c r="N987" s="558"/>
      <c r="O987" s="784"/>
      <c r="P987" s="785"/>
      <c r="Q987" s="785"/>
      <c r="R987" s="560"/>
      <c r="S987" s="560"/>
      <c r="T987" s="28"/>
      <c r="U987" s="28"/>
      <c r="V987" s="28"/>
      <c r="W987" s="558"/>
      <c r="X987" s="558"/>
      <c r="Y987" s="558"/>
      <c r="Z987" s="561"/>
      <c r="AA987" s="28"/>
      <c r="AB987" s="360"/>
      <c r="AC987" s="360"/>
      <c r="AD987" s="31"/>
      <c r="AE987" s="31"/>
      <c r="AF987" s="31"/>
      <c r="AG987" s="31"/>
      <c r="AH987" s="28"/>
      <c r="AI987" s="360"/>
      <c r="AJ987" s="28"/>
      <c r="AK987" s="28"/>
      <c r="AL987" s="28"/>
      <c r="AM987" s="28"/>
      <c r="AN987" s="28"/>
      <c r="AO987" s="28"/>
      <c r="AP987" s="28"/>
      <c r="AQ987" s="28"/>
      <c r="AR987" s="28"/>
      <c r="AS987" s="28"/>
      <c r="AT987" s="28"/>
      <c r="AU987" s="28"/>
      <c r="AV987" s="28"/>
      <c r="AW987" s="28"/>
      <c r="AX987" s="28"/>
      <c r="AY987" s="28"/>
      <c r="AZ987" s="28"/>
      <c r="BA987" s="28"/>
      <c r="BB987" s="28"/>
      <c r="BC987" s="28"/>
    </row>
    <row r="988" ht="11.25" customHeight="1">
      <c r="A988" s="557"/>
      <c r="B988" s="558"/>
      <c r="C988" s="558"/>
      <c r="D988" s="360"/>
      <c r="E988" s="31"/>
      <c r="F988" s="10"/>
      <c r="G988" s="360"/>
      <c r="H988" s="360"/>
      <c r="I988" s="360"/>
      <c r="J988" s="360"/>
      <c r="K988" s="360"/>
      <c r="L988" s="558"/>
      <c r="M988" s="558"/>
      <c r="N988" s="558"/>
      <c r="O988" s="784"/>
      <c r="P988" s="785"/>
      <c r="Q988" s="785"/>
      <c r="R988" s="560"/>
      <c r="S988" s="560"/>
      <c r="T988" s="28"/>
      <c r="U988" s="28"/>
      <c r="V988" s="28"/>
      <c r="W988" s="558"/>
      <c r="X988" s="558"/>
      <c r="Y988" s="558"/>
      <c r="Z988" s="561"/>
      <c r="AA988" s="28"/>
      <c r="AB988" s="360"/>
      <c r="AC988" s="360"/>
      <c r="AD988" s="31"/>
      <c r="AE988" s="31"/>
      <c r="AF988" s="31"/>
      <c r="AG988" s="31"/>
      <c r="AH988" s="28"/>
      <c r="AI988" s="360"/>
      <c r="AJ988" s="28"/>
      <c r="AK988" s="28"/>
      <c r="AL988" s="28"/>
      <c r="AM988" s="28"/>
      <c r="AN988" s="28"/>
      <c r="AO988" s="28"/>
      <c r="AP988" s="28"/>
      <c r="AQ988" s="28"/>
      <c r="AR988" s="28"/>
      <c r="AS988" s="28"/>
      <c r="AT988" s="28"/>
      <c r="AU988" s="28"/>
      <c r="AV988" s="28"/>
      <c r="AW988" s="28"/>
      <c r="AX988" s="28"/>
      <c r="AY988" s="28"/>
      <c r="AZ988" s="28"/>
      <c r="BA988" s="28"/>
      <c r="BB988" s="28"/>
      <c r="BC988" s="28"/>
    </row>
    <row r="989" ht="11.25" customHeight="1">
      <c r="A989" s="557"/>
      <c r="B989" s="558"/>
      <c r="C989" s="558"/>
      <c r="D989" s="360"/>
      <c r="E989" s="31"/>
      <c r="F989" s="10"/>
      <c r="G989" s="360"/>
      <c r="H989" s="360"/>
      <c r="I989" s="360"/>
      <c r="J989" s="360"/>
      <c r="K989" s="360"/>
      <c r="L989" s="558"/>
      <c r="M989" s="558"/>
      <c r="N989" s="558"/>
      <c r="O989" s="784"/>
      <c r="P989" s="785"/>
      <c r="Q989" s="785"/>
      <c r="R989" s="560"/>
      <c r="S989" s="560"/>
      <c r="T989" s="28"/>
      <c r="U989" s="28"/>
      <c r="V989" s="28"/>
      <c r="W989" s="558"/>
      <c r="X989" s="558"/>
      <c r="Y989" s="558"/>
      <c r="Z989" s="561"/>
      <c r="AA989" s="28"/>
      <c r="AB989" s="360"/>
      <c r="AC989" s="360"/>
      <c r="AD989" s="31"/>
      <c r="AE989" s="31"/>
      <c r="AF989" s="31"/>
      <c r="AG989" s="31"/>
      <c r="AH989" s="28"/>
      <c r="AI989" s="360"/>
      <c r="AJ989" s="28"/>
      <c r="AK989" s="28"/>
      <c r="AL989" s="28"/>
      <c r="AM989" s="28"/>
      <c r="AN989" s="28"/>
      <c r="AO989" s="28"/>
      <c r="AP989" s="28"/>
      <c r="AQ989" s="28"/>
      <c r="AR989" s="28"/>
      <c r="AS989" s="28"/>
      <c r="AT989" s="28"/>
      <c r="AU989" s="28"/>
      <c r="AV989" s="28"/>
      <c r="AW989" s="28"/>
      <c r="AX989" s="28"/>
      <c r="AY989" s="28"/>
      <c r="AZ989" s="28"/>
      <c r="BA989" s="28"/>
      <c r="BB989" s="28"/>
      <c r="BC989" s="28"/>
    </row>
    <row r="990" ht="11.25" customHeight="1">
      <c r="A990" s="557"/>
      <c r="B990" s="558"/>
      <c r="C990" s="558"/>
      <c r="D990" s="360"/>
      <c r="E990" s="31"/>
      <c r="F990" s="10"/>
      <c r="G990" s="360"/>
      <c r="H990" s="360"/>
      <c r="I990" s="360"/>
      <c r="J990" s="360"/>
      <c r="K990" s="360"/>
      <c r="L990" s="558"/>
      <c r="M990" s="558"/>
      <c r="N990" s="558"/>
      <c r="O990" s="784"/>
      <c r="P990" s="785"/>
      <c r="Q990" s="785"/>
      <c r="R990" s="560"/>
      <c r="S990" s="560"/>
      <c r="T990" s="28"/>
      <c r="U990" s="28"/>
      <c r="V990" s="28"/>
      <c r="W990" s="558"/>
      <c r="X990" s="558"/>
      <c r="Y990" s="558"/>
      <c r="Z990" s="561"/>
      <c r="AA990" s="28"/>
      <c r="AB990" s="360"/>
      <c r="AC990" s="360"/>
      <c r="AD990" s="31"/>
      <c r="AE990" s="31"/>
      <c r="AF990" s="31"/>
      <c r="AG990" s="31"/>
      <c r="AH990" s="28"/>
      <c r="AI990" s="360"/>
      <c r="AJ990" s="28"/>
      <c r="AK990" s="28"/>
      <c r="AL990" s="28"/>
      <c r="AM990" s="28"/>
      <c r="AN990" s="28"/>
      <c r="AO990" s="28"/>
      <c r="AP990" s="28"/>
      <c r="AQ990" s="28"/>
      <c r="AR990" s="28"/>
      <c r="AS990" s="28"/>
      <c r="AT990" s="28"/>
      <c r="AU990" s="28"/>
      <c r="AV990" s="28"/>
      <c r="AW990" s="28"/>
      <c r="AX990" s="28"/>
      <c r="AY990" s="28"/>
      <c r="AZ990" s="28"/>
      <c r="BA990" s="28"/>
      <c r="BB990" s="28"/>
      <c r="BC990" s="28"/>
    </row>
    <row r="991" ht="11.25" customHeight="1">
      <c r="A991" s="557"/>
      <c r="B991" s="558"/>
      <c r="C991" s="558"/>
      <c r="D991" s="360"/>
      <c r="E991" s="31"/>
      <c r="F991" s="10"/>
      <c r="G991" s="360"/>
      <c r="H991" s="360"/>
      <c r="I991" s="360"/>
      <c r="J991" s="360"/>
      <c r="K991" s="360"/>
      <c r="L991" s="558"/>
      <c r="M991" s="558"/>
      <c r="N991" s="558"/>
      <c r="O991" s="784"/>
      <c r="P991" s="785"/>
      <c r="Q991" s="785"/>
      <c r="R991" s="560"/>
      <c r="S991" s="560"/>
      <c r="T991" s="28"/>
      <c r="U991" s="28"/>
      <c r="V991" s="28"/>
      <c r="W991" s="558"/>
      <c r="X991" s="558"/>
      <c r="Y991" s="558"/>
      <c r="Z991" s="561"/>
      <c r="AA991" s="28"/>
      <c r="AB991" s="360"/>
      <c r="AC991" s="360"/>
      <c r="AD991" s="31"/>
      <c r="AE991" s="31"/>
      <c r="AF991" s="31"/>
      <c r="AG991" s="31"/>
      <c r="AH991" s="28"/>
      <c r="AI991" s="360"/>
      <c r="AJ991" s="28"/>
      <c r="AK991" s="28"/>
      <c r="AL991" s="28"/>
      <c r="AM991" s="28"/>
      <c r="AN991" s="28"/>
      <c r="AO991" s="28"/>
      <c r="AP991" s="28"/>
      <c r="AQ991" s="28"/>
      <c r="AR991" s="28"/>
      <c r="AS991" s="28"/>
      <c r="AT991" s="28"/>
      <c r="AU991" s="28"/>
      <c r="AV991" s="28"/>
      <c r="AW991" s="28"/>
      <c r="AX991" s="28"/>
      <c r="AY991" s="28"/>
      <c r="AZ991" s="28"/>
      <c r="BA991" s="28"/>
      <c r="BB991" s="28"/>
      <c r="BC991" s="28"/>
    </row>
    <row r="992" ht="11.25" customHeight="1">
      <c r="A992" s="557"/>
      <c r="B992" s="558"/>
      <c r="C992" s="558"/>
      <c r="D992" s="360"/>
      <c r="E992" s="31"/>
      <c r="F992" s="10"/>
      <c r="G992" s="360"/>
      <c r="H992" s="360"/>
      <c r="I992" s="360"/>
      <c r="J992" s="360"/>
      <c r="K992" s="360"/>
      <c r="L992" s="558"/>
      <c r="M992" s="558"/>
      <c r="N992" s="558"/>
      <c r="O992" s="784"/>
      <c r="P992" s="785"/>
      <c r="Q992" s="785"/>
      <c r="R992" s="560"/>
      <c r="S992" s="560"/>
      <c r="T992" s="28"/>
      <c r="U992" s="28"/>
      <c r="V992" s="28"/>
      <c r="W992" s="558"/>
      <c r="X992" s="558"/>
      <c r="Y992" s="558"/>
      <c r="Z992" s="561"/>
      <c r="AA992" s="28"/>
      <c r="AB992" s="360"/>
      <c r="AC992" s="360"/>
      <c r="AD992" s="31"/>
      <c r="AE992" s="31"/>
      <c r="AF992" s="31"/>
      <c r="AG992" s="31"/>
      <c r="AH992" s="28"/>
      <c r="AI992" s="360"/>
      <c r="AJ992" s="28"/>
      <c r="AK992" s="28"/>
      <c r="AL992" s="28"/>
      <c r="AM992" s="28"/>
      <c r="AN992" s="28"/>
      <c r="AO992" s="28"/>
      <c r="AP992" s="28"/>
      <c r="AQ992" s="28"/>
      <c r="AR992" s="28"/>
      <c r="AS992" s="28"/>
      <c r="AT992" s="28"/>
      <c r="AU992" s="28"/>
      <c r="AV992" s="28"/>
      <c r="AW992" s="28"/>
      <c r="AX992" s="28"/>
      <c r="AY992" s="28"/>
      <c r="AZ992" s="28"/>
      <c r="BA992" s="28"/>
      <c r="BB992" s="28"/>
      <c r="BC992" s="28"/>
    </row>
    <row r="993" ht="11.25" customHeight="1">
      <c r="A993" s="557"/>
      <c r="B993" s="558"/>
      <c r="C993" s="558"/>
      <c r="D993" s="360"/>
      <c r="E993" s="31"/>
      <c r="F993" s="10"/>
      <c r="G993" s="360"/>
      <c r="H993" s="360"/>
      <c r="I993" s="360"/>
      <c r="J993" s="360"/>
      <c r="K993" s="360"/>
      <c r="L993" s="558"/>
      <c r="M993" s="558"/>
      <c r="N993" s="558"/>
      <c r="O993" s="784"/>
      <c r="P993" s="785"/>
      <c r="Q993" s="785"/>
      <c r="R993" s="560"/>
      <c r="S993" s="560"/>
      <c r="T993" s="28"/>
      <c r="U993" s="28"/>
      <c r="V993" s="28"/>
      <c r="W993" s="558"/>
      <c r="X993" s="558"/>
      <c r="Y993" s="558"/>
      <c r="Z993" s="561"/>
      <c r="AA993" s="28"/>
      <c r="AB993" s="360"/>
      <c r="AC993" s="360"/>
      <c r="AD993" s="31"/>
      <c r="AE993" s="31"/>
      <c r="AF993" s="31"/>
      <c r="AG993" s="31"/>
      <c r="AH993" s="28"/>
      <c r="AI993" s="360"/>
      <c r="AJ993" s="28"/>
      <c r="AK993" s="28"/>
      <c r="AL993" s="28"/>
      <c r="AM993" s="28"/>
      <c r="AN993" s="28"/>
      <c r="AO993" s="28"/>
      <c r="AP993" s="28"/>
      <c r="AQ993" s="28"/>
      <c r="AR993" s="28"/>
      <c r="AS993" s="28"/>
      <c r="AT993" s="28"/>
      <c r="AU993" s="28"/>
      <c r="AV993" s="28"/>
      <c r="AW993" s="28"/>
      <c r="AX993" s="28"/>
      <c r="AY993" s="28"/>
      <c r="AZ993" s="28"/>
      <c r="BA993" s="28"/>
      <c r="BB993" s="28"/>
      <c r="BC993" s="28"/>
    </row>
    <row r="994" ht="11.25" customHeight="1">
      <c r="A994" s="557"/>
      <c r="B994" s="558"/>
      <c r="C994" s="558"/>
      <c r="D994" s="360"/>
      <c r="E994" s="31"/>
      <c r="F994" s="10"/>
      <c r="G994" s="360"/>
      <c r="H994" s="360"/>
      <c r="I994" s="360"/>
      <c r="J994" s="360"/>
      <c r="K994" s="360"/>
      <c r="L994" s="558"/>
      <c r="M994" s="558"/>
      <c r="N994" s="558"/>
      <c r="O994" s="784"/>
      <c r="P994" s="785"/>
      <c r="Q994" s="785"/>
      <c r="R994" s="560"/>
      <c r="S994" s="560"/>
      <c r="T994" s="28"/>
      <c r="U994" s="28"/>
      <c r="V994" s="28"/>
      <c r="W994" s="558"/>
      <c r="X994" s="558"/>
      <c r="Y994" s="558"/>
      <c r="Z994" s="561"/>
      <c r="AA994" s="28"/>
      <c r="AB994" s="360"/>
      <c r="AC994" s="360"/>
      <c r="AD994" s="31"/>
      <c r="AE994" s="31"/>
      <c r="AF994" s="31"/>
      <c r="AG994" s="31"/>
      <c r="AH994" s="28"/>
      <c r="AI994" s="360"/>
      <c r="AJ994" s="28"/>
      <c r="AK994" s="28"/>
      <c r="AL994" s="28"/>
      <c r="AM994" s="28"/>
      <c r="AN994" s="28"/>
      <c r="AO994" s="28"/>
      <c r="AP994" s="28"/>
      <c r="AQ994" s="28"/>
      <c r="AR994" s="28"/>
      <c r="AS994" s="28"/>
      <c r="AT994" s="28"/>
      <c r="AU994" s="28"/>
      <c r="AV994" s="28"/>
      <c r="AW994" s="28"/>
      <c r="AX994" s="28"/>
      <c r="AY994" s="28"/>
      <c r="AZ994" s="28"/>
      <c r="BA994" s="28"/>
      <c r="BB994" s="28"/>
      <c r="BC994" s="28"/>
    </row>
    <row r="995" ht="11.25" customHeight="1">
      <c r="A995" s="557"/>
      <c r="B995" s="558"/>
      <c r="C995" s="558"/>
      <c r="D995" s="360"/>
      <c r="E995" s="31"/>
      <c r="F995" s="10"/>
      <c r="G995" s="360"/>
      <c r="H995" s="360"/>
      <c r="I995" s="360"/>
      <c r="J995" s="360"/>
      <c r="K995" s="360"/>
      <c r="L995" s="558"/>
      <c r="M995" s="558"/>
      <c r="N995" s="558"/>
      <c r="O995" s="784"/>
      <c r="P995" s="785"/>
      <c r="Q995" s="785"/>
      <c r="R995" s="560"/>
      <c r="S995" s="560"/>
      <c r="T995" s="28"/>
      <c r="U995" s="28"/>
      <c r="V995" s="28"/>
      <c r="W995" s="558"/>
      <c r="X995" s="558"/>
      <c r="Y995" s="558"/>
      <c r="Z995" s="561"/>
      <c r="AA995" s="28"/>
      <c r="AB995" s="360"/>
      <c r="AC995" s="360"/>
      <c r="AD995" s="31"/>
      <c r="AE995" s="31"/>
      <c r="AF995" s="31"/>
      <c r="AG995" s="31"/>
      <c r="AH995" s="28"/>
      <c r="AI995" s="360"/>
      <c r="AJ995" s="28"/>
      <c r="AK995" s="28"/>
      <c r="AL995" s="28"/>
      <c r="AM995" s="28"/>
      <c r="AN995" s="28"/>
      <c r="AO995" s="28"/>
      <c r="AP995" s="28"/>
      <c r="AQ995" s="28"/>
      <c r="AR995" s="28"/>
      <c r="AS995" s="28"/>
      <c r="AT995" s="28"/>
      <c r="AU995" s="28"/>
      <c r="AV995" s="28"/>
      <c r="AW995" s="28"/>
      <c r="AX995" s="28"/>
      <c r="AY995" s="28"/>
      <c r="AZ995" s="28"/>
      <c r="BA995" s="28"/>
      <c r="BB995" s="28"/>
      <c r="BC995" s="28"/>
    </row>
    <row r="996" ht="11.25" customHeight="1">
      <c r="A996" s="557"/>
      <c r="B996" s="558"/>
      <c r="C996" s="558"/>
      <c r="D996" s="360"/>
      <c r="E996" s="31"/>
      <c r="F996" s="10"/>
      <c r="G996" s="360"/>
      <c r="H996" s="360"/>
      <c r="I996" s="360"/>
      <c r="J996" s="360"/>
      <c r="K996" s="360"/>
      <c r="L996" s="558"/>
      <c r="M996" s="558"/>
      <c r="N996" s="558"/>
      <c r="O996" s="784"/>
      <c r="P996" s="785"/>
      <c r="Q996" s="785"/>
      <c r="R996" s="560"/>
      <c r="S996" s="560"/>
      <c r="T996" s="28"/>
      <c r="U996" s="28"/>
      <c r="V996" s="28"/>
      <c r="W996" s="558"/>
      <c r="X996" s="558"/>
      <c r="Y996" s="558"/>
      <c r="Z996" s="561"/>
      <c r="AA996" s="28"/>
      <c r="AB996" s="360"/>
      <c r="AC996" s="360"/>
      <c r="AD996" s="31"/>
      <c r="AE996" s="31"/>
      <c r="AF996" s="31"/>
      <c r="AG996" s="31"/>
      <c r="AH996" s="28"/>
      <c r="AI996" s="360"/>
      <c r="AJ996" s="28"/>
      <c r="AK996" s="28"/>
      <c r="AL996" s="28"/>
      <c r="AM996" s="28"/>
      <c r="AN996" s="28"/>
      <c r="AO996" s="28"/>
      <c r="AP996" s="28"/>
      <c r="AQ996" s="28"/>
      <c r="AR996" s="28"/>
      <c r="AS996" s="28"/>
      <c r="AT996" s="28"/>
      <c r="AU996" s="28"/>
      <c r="AV996" s="28"/>
      <c r="AW996" s="28"/>
      <c r="AX996" s="28"/>
      <c r="AY996" s="28"/>
      <c r="AZ996" s="28"/>
      <c r="BA996" s="28"/>
      <c r="BB996" s="28"/>
      <c r="BC996" s="28"/>
    </row>
    <row r="997" ht="11.25" customHeight="1">
      <c r="A997" s="557"/>
      <c r="B997" s="558"/>
      <c r="C997" s="558"/>
      <c r="D997" s="360"/>
      <c r="E997" s="31"/>
      <c r="F997" s="10"/>
      <c r="G997" s="360"/>
      <c r="H997" s="360"/>
      <c r="I997" s="360"/>
      <c r="J997" s="360"/>
      <c r="K997" s="360"/>
      <c r="L997" s="558"/>
      <c r="M997" s="558"/>
      <c r="N997" s="558"/>
      <c r="O997" s="784"/>
      <c r="P997" s="785"/>
      <c r="Q997" s="785"/>
      <c r="R997" s="560"/>
      <c r="S997" s="560"/>
      <c r="T997" s="28"/>
      <c r="U997" s="28"/>
      <c r="V997" s="28"/>
      <c r="W997" s="558"/>
      <c r="X997" s="558"/>
      <c r="Y997" s="558"/>
      <c r="Z997" s="561"/>
      <c r="AA997" s="28"/>
      <c r="AB997" s="360"/>
      <c r="AC997" s="360"/>
      <c r="AD997" s="31"/>
      <c r="AE997" s="31"/>
      <c r="AF997" s="31"/>
      <c r="AG997" s="31"/>
      <c r="AH997" s="28"/>
      <c r="AI997" s="360"/>
      <c r="AJ997" s="28"/>
      <c r="AK997" s="28"/>
      <c r="AL997" s="28"/>
      <c r="AM997" s="28"/>
      <c r="AN997" s="28"/>
      <c r="AO997" s="28"/>
      <c r="AP997" s="28"/>
      <c r="AQ997" s="28"/>
      <c r="AR997" s="28"/>
      <c r="AS997" s="28"/>
      <c r="AT997" s="28"/>
      <c r="AU997" s="28"/>
      <c r="AV997" s="28"/>
      <c r="AW997" s="28"/>
      <c r="AX997" s="28"/>
      <c r="AY997" s="28"/>
      <c r="AZ997" s="28"/>
      <c r="BA997" s="28"/>
      <c r="BB997" s="28"/>
      <c r="BC997" s="28"/>
    </row>
    <row r="998" ht="11.25" customHeight="1">
      <c r="A998" s="557"/>
      <c r="B998" s="558"/>
      <c r="C998" s="558"/>
      <c r="D998" s="360"/>
      <c r="E998" s="31"/>
      <c r="F998" s="10"/>
      <c r="G998" s="360"/>
      <c r="H998" s="360"/>
      <c r="I998" s="360"/>
      <c r="J998" s="360"/>
      <c r="K998" s="360"/>
      <c r="L998" s="558"/>
      <c r="M998" s="558"/>
      <c r="N998" s="558"/>
      <c r="O998" s="784"/>
      <c r="P998" s="785"/>
      <c r="Q998" s="785"/>
      <c r="R998" s="560"/>
      <c r="S998" s="560"/>
      <c r="T998" s="28"/>
      <c r="U998" s="28"/>
      <c r="V998" s="28"/>
      <c r="W998" s="558"/>
      <c r="X998" s="558"/>
      <c r="Y998" s="558"/>
      <c r="Z998" s="561"/>
      <c r="AA998" s="28"/>
      <c r="AB998" s="360"/>
      <c r="AC998" s="360"/>
      <c r="AD998" s="31"/>
      <c r="AE998" s="31"/>
      <c r="AF998" s="31"/>
      <c r="AG998" s="31"/>
      <c r="AH998" s="28"/>
      <c r="AI998" s="360"/>
      <c r="AJ998" s="28"/>
      <c r="AK998" s="28"/>
      <c r="AL998" s="28"/>
      <c r="AM998" s="28"/>
      <c r="AN998" s="28"/>
      <c r="AO998" s="28"/>
      <c r="AP998" s="28"/>
      <c r="AQ998" s="28"/>
      <c r="AR998" s="28"/>
      <c r="AS998" s="28"/>
      <c r="AT998" s="28"/>
      <c r="AU998" s="28"/>
      <c r="AV998" s="28"/>
      <c r="AW998" s="28"/>
      <c r="AX998" s="28"/>
      <c r="AY998" s="28"/>
      <c r="AZ998" s="28"/>
      <c r="BA998" s="28"/>
      <c r="BB998" s="28"/>
      <c r="BC998" s="28"/>
    </row>
    <row r="999" ht="11.25" customHeight="1">
      <c r="A999" s="557"/>
      <c r="B999" s="558"/>
      <c r="C999" s="558"/>
      <c r="D999" s="360"/>
      <c r="E999" s="31"/>
      <c r="F999" s="10"/>
      <c r="G999" s="360"/>
      <c r="H999" s="360"/>
      <c r="I999" s="360"/>
      <c r="J999" s="360"/>
      <c r="K999" s="360"/>
      <c r="L999" s="558"/>
      <c r="M999" s="558"/>
      <c r="N999" s="558"/>
      <c r="O999" s="784"/>
      <c r="P999" s="785"/>
      <c r="Q999" s="785"/>
      <c r="R999" s="560"/>
      <c r="S999" s="560"/>
      <c r="T999" s="28"/>
      <c r="U999" s="28"/>
      <c r="V999" s="28"/>
      <c r="W999" s="558"/>
      <c r="X999" s="558"/>
      <c r="Y999" s="558"/>
      <c r="Z999" s="561"/>
      <c r="AA999" s="28"/>
      <c r="AB999" s="360"/>
      <c r="AC999" s="360"/>
      <c r="AD999" s="31"/>
      <c r="AE999" s="31"/>
      <c r="AF999" s="31"/>
      <c r="AG999" s="31"/>
      <c r="AH999" s="28"/>
      <c r="AI999" s="360"/>
      <c r="AJ999" s="28"/>
      <c r="AK999" s="28"/>
      <c r="AL999" s="28"/>
      <c r="AM999" s="28"/>
      <c r="AN999" s="28"/>
      <c r="AO999" s="28"/>
      <c r="AP999" s="28"/>
      <c r="AQ999" s="28"/>
      <c r="AR999" s="28"/>
      <c r="AS999" s="28"/>
      <c r="AT999" s="28"/>
      <c r="AU999" s="28"/>
      <c r="AV999" s="28"/>
      <c r="AW999" s="28"/>
      <c r="AX999" s="28"/>
      <c r="AY999" s="28"/>
      <c r="AZ999" s="28"/>
      <c r="BA999" s="28"/>
      <c r="BB999" s="28"/>
      <c r="BC999" s="28"/>
    </row>
    <row r="1000" ht="11.25" customHeight="1">
      <c r="A1000" s="557"/>
      <c r="B1000" s="558"/>
      <c r="C1000" s="558"/>
      <c r="D1000" s="360"/>
      <c r="E1000" s="31"/>
      <c r="F1000" s="10"/>
      <c r="G1000" s="360"/>
      <c r="H1000" s="360"/>
      <c r="I1000" s="360"/>
      <c r="J1000" s="360"/>
      <c r="K1000" s="360"/>
      <c r="L1000" s="558"/>
      <c r="M1000" s="558"/>
      <c r="N1000" s="558"/>
      <c r="O1000" s="784"/>
      <c r="P1000" s="785"/>
      <c r="Q1000" s="785"/>
      <c r="R1000" s="560"/>
      <c r="S1000" s="560"/>
      <c r="T1000" s="28"/>
      <c r="U1000" s="28"/>
      <c r="V1000" s="28"/>
      <c r="W1000" s="558"/>
      <c r="X1000" s="558"/>
      <c r="Y1000" s="558"/>
      <c r="Z1000" s="561"/>
      <c r="AA1000" s="28"/>
      <c r="AB1000" s="360"/>
      <c r="AC1000" s="360"/>
      <c r="AD1000" s="31"/>
      <c r="AE1000" s="31"/>
      <c r="AF1000" s="31"/>
      <c r="AG1000" s="31"/>
      <c r="AH1000" s="28"/>
      <c r="AI1000" s="360"/>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row>
  </sheetData>
  <customSheetViews>
    <customSheetView guid="{1E4F396B-5482-475F-A32A-862EAD7E7DF0}" filter="1" showAutoFilter="1">
      <autoFilter ref="$A$1:$AI$94"/>
      <extLst>
        <ext uri="GoogleSheetsCustomDataVersion1">
          <go:sheetsCustomData xmlns:go="http://customooxmlschemas.google.com/" filterViewId="567903022"/>
        </ext>
      </extLst>
    </customSheetView>
  </customSheetViews>
  <dataValidations>
    <dataValidation type="list" allowBlank="1" showErrorMessage="1" sqref="H53 H69 H72 H76:H86">
      <formula1>IF(G53="Cathode",Cathode_Raw_Matl,IF(G53="Anode",Anode_Raw_Matl,IF(G53="Liquid electrolyte",Liquid_Electrolyte,IF(G53="Solid electrolyte",Solid_Electrolyte,IF(G53="Current collectors",Current_Collectors,"")))))</formula1>
    </dataValidation>
    <dataValidation type="list" allowBlank="1" showErrorMessage="1" sqref="G53 G72 G76:G86">
      <formula1>IF(#REF!="Housing",Housing_Type,IF(#REF!="Electrode materials",Electrode_Material,""))</formula1>
    </dataValidation>
    <dataValidation type="list" allowBlank="1" showErrorMessage="1" sqref="F53 F69 F72">
      <formula1>IF(H53="Cathode",Cathode_Raw_Matl,IF(H53="Anode",Anode_Raw_Matl,IF(H53="Liquid electrolyte",Liquid_Electrolyte,IF(H53="Solid electrolyte",Solid_Electrolyte,IF(H53="Current collectors",Current_Collectors,"")))))</formula1>
    </dataValidation>
  </dataValidations>
  <hyperlinks>
    <hyperlink r:id="rId1" ref="I5"/>
    <hyperlink r:id="rId2" ref="V5"/>
    <hyperlink r:id="rId3" ref="I7"/>
    <hyperlink r:id="rId4" ref="V7"/>
    <hyperlink r:id="rId5" ref="AG7"/>
    <hyperlink r:id="rId6" ref="I8"/>
    <hyperlink r:id="rId7" ref="V8"/>
    <hyperlink r:id="rId8" ref="I9"/>
    <hyperlink r:id="rId9" ref="V9"/>
    <hyperlink r:id="rId10" ref="I11"/>
    <hyperlink r:id="rId11" location=":~:text=Cobalt%2027%20Capital%20Corp.%20is,portfolio%20of%206%20cobalt%20royalties." ref="AB11"/>
    <hyperlink r:id="rId12" ref="I12"/>
    <hyperlink r:id="rId13" ref="V12"/>
    <hyperlink r:id="rId14" ref="I15"/>
    <hyperlink r:id="rId15" ref="V15"/>
    <hyperlink r:id="rId16" ref="I16"/>
    <hyperlink r:id="rId17" ref="V16"/>
    <hyperlink r:id="rId18" location=":~:text=Project%20ATLiS%20in%20California's%20Salton,the%20auto%20industry%20per%20year" ref="AB16"/>
    <hyperlink r:id="rId19" ref="I17"/>
    <hyperlink r:id="rId20" ref="V17"/>
    <hyperlink r:id="rId21" ref="AB17"/>
    <hyperlink r:id="rId22" ref="I19"/>
    <hyperlink r:id="rId23" ref="V19"/>
    <hyperlink r:id="rId24" ref="AG20"/>
    <hyperlink r:id="rId25" ref="I21"/>
    <hyperlink r:id="rId26" ref="V21"/>
    <hyperlink r:id="rId27" ref="I26"/>
    <hyperlink r:id="rId28" ref="V26"/>
    <hyperlink r:id="rId29" ref="I31"/>
    <hyperlink r:id="rId30" ref="V31"/>
    <hyperlink r:id="rId31" ref="I34"/>
    <hyperlink r:id="rId32" ref="V34"/>
    <hyperlink r:id="rId33" ref="I35"/>
    <hyperlink r:id="rId34" ref="V35"/>
    <hyperlink r:id="rId35" ref="I41"/>
    <hyperlink r:id="rId36" ref="V41"/>
    <hyperlink r:id="rId37" ref="I45"/>
    <hyperlink r:id="rId38" ref="V45"/>
    <hyperlink r:id="rId39" ref="V48"/>
    <hyperlink r:id="rId40" ref="I52"/>
    <hyperlink r:id="rId41" ref="V52"/>
    <hyperlink r:id="rId42" ref="I57"/>
    <hyperlink r:id="rId43" ref="V57"/>
    <hyperlink r:id="rId44" ref="I58"/>
    <hyperlink r:id="rId45" ref="V58"/>
    <hyperlink r:id="rId46" ref="AB58"/>
    <hyperlink r:id="rId47" ref="I67"/>
    <hyperlink r:id="rId48" ref="AB67"/>
    <hyperlink r:id="rId49" ref="I68"/>
    <hyperlink r:id="rId50" ref="V68"/>
    <hyperlink r:id="rId51" ref="AB68"/>
    <hyperlink r:id="rId52" ref="I69"/>
    <hyperlink r:id="rId53" ref="V69"/>
    <hyperlink r:id="rId54" ref="I70"/>
    <hyperlink r:id="rId55" ref="V70"/>
    <hyperlink r:id="rId56" ref="AG70"/>
    <hyperlink r:id="rId57" ref="I71"/>
    <hyperlink r:id="rId58" ref="V71"/>
    <hyperlink r:id="rId59" ref="I73"/>
    <hyperlink r:id="rId60" ref="V73"/>
    <hyperlink r:id="rId61" ref="I80"/>
    <hyperlink r:id="rId62" ref="I89"/>
    <hyperlink r:id="rId63" ref="V89"/>
    <hyperlink r:id="rId64" ref="I90"/>
    <hyperlink r:id="rId65" ref="V90"/>
    <hyperlink r:id="rId66" ref="I91"/>
  </hyperlinks>
  <printOptions/>
  <pageMargins bottom="0.75" footer="0.0" header="0.0" left="0.7" right="0.7" top="0.75"/>
  <pageSetup orientation="portrait"/>
  <drawing r:id="rId67"/>
  <tableParts count="1">
    <tablePart r:id="rId6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14"/>
    <col customWidth="1" min="2" max="2" width="11.57"/>
    <col customWidth="1" min="3" max="3" width="15.0"/>
    <col customWidth="1" min="4" max="4" width="24.43"/>
    <col customWidth="1" min="5" max="5" width="10.43"/>
    <col customWidth="1" min="6" max="6" width="18.14"/>
    <col customWidth="1" min="7" max="7" width="21.57"/>
    <col customWidth="1" min="8" max="8" width="18.14"/>
    <col customWidth="1" min="9" max="9" width="20.43"/>
    <col customWidth="1" min="10" max="10" width="19.14"/>
    <col customWidth="1" min="11" max="11" width="24.43"/>
    <col customWidth="1" min="12" max="12" width="8.57"/>
    <col customWidth="1" min="13" max="13" width="9.0"/>
    <col customWidth="1" min="14" max="14" width="17.57"/>
    <col customWidth="1" min="15" max="15" width="23.57"/>
    <col customWidth="1" min="16" max="17" width="17.43"/>
    <col customWidth="1" min="18" max="18" width="14.43"/>
    <col customWidth="1" min="19" max="19" width="17.43"/>
    <col customWidth="1" min="20" max="20" width="14.43"/>
    <col customWidth="1" min="21" max="21" width="28.0"/>
    <col customWidth="1" min="22" max="22" width="26.43"/>
    <col customWidth="1" min="23" max="23" width="10.43"/>
    <col customWidth="1" min="24" max="24" width="16.57"/>
    <col customWidth="1" min="25" max="25" width="13.14"/>
    <col customWidth="1" min="26" max="26" width="9.0"/>
    <col customWidth="1" min="27" max="27" width="13.14"/>
    <col customWidth="1" min="28" max="28" width="53.57"/>
    <col customWidth="1" min="29" max="29" width="53.0"/>
    <col customWidth="1" min="30" max="30" width="55.0"/>
    <col customWidth="1" min="31" max="31" width="16.57"/>
    <col customWidth="1" min="32" max="32" width="16.14"/>
    <col customWidth="1" min="33" max="33" width="12.43"/>
    <col customWidth="1" min="34" max="34" width="17.0"/>
    <col customWidth="1" min="35" max="35" width="35.57"/>
    <col customWidth="1" min="36" max="55" width="9.14"/>
  </cols>
  <sheetData>
    <row r="1" ht="11.25" customHeight="1">
      <c r="A1" s="651" t="s">
        <v>1338</v>
      </c>
      <c r="B1" s="319" t="s">
        <v>7</v>
      </c>
      <c r="C1" s="319" t="s">
        <v>8</v>
      </c>
      <c r="D1" s="319" t="s">
        <v>9</v>
      </c>
      <c r="E1" s="319" t="s">
        <v>1936</v>
      </c>
      <c r="F1" s="319" t="s">
        <v>391</v>
      </c>
      <c r="G1" s="319" t="s">
        <v>10</v>
      </c>
      <c r="H1" s="319" t="s">
        <v>11</v>
      </c>
      <c r="I1" s="319" t="s">
        <v>392</v>
      </c>
      <c r="J1" s="319" t="s">
        <v>393</v>
      </c>
      <c r="K1" s="319" t="s">
        <v>394</v>
      </c>
      <c r="L1" s="319" t="s">
        <v>13</v>
      </c>
      <c r="M1" s="786" t="s">
        <v>395</v>
      </c>
      <c r="N1" s="319" t="s">
        <v>396</v>
      </c>
      <c r="O1" s="319" t="s">
        <v>397</v>
      </c>
      <c r="P1" s="319" t="s">
        <v>398</v>
      </c>
      <c r="Q1" s="319" t="s">
        <v>399</v>
      </c>
      <c r="R1" s="321" t="s">
        <v>400</v>
      </c>
      <c r="S1" s="651" t="s">
        <v>14</v>
      </c>
      <c r="T1" s="319" t="s">
        <v>15</v>
      </c>
      <c r="U1" s="319" t="s">
        <v>401</v>
      </c>
      <c r="V1" s="319" t="s">
        <v>402</v>
      </c>
      <c r="W1" s="319" t="s">
        <v>403</v>
      </c>
      <c r="X1" s="319" t="s">
        <v>404</v>
      </c>
      <c r="Y1" s="319" t="s">
        <v>405</v>
      </c>
      <c r="Z1" s="319" t="s">
        <v>22</v>
      </c>
      <c r="AA1" s="787" t="s">
        <v>406</v>
      </c>
      <c r="AB1" s="319" t="s">
        <v>407</v>
      </c>
      <c r="AC1" s="319" t="s">
        <v>408</v>
      </c>
      <c r="AD1" s="319" t="s">
        <v>409</v>
      </c>
      <c r="AE1" s="324" t="s">
        <v>411</v>
      </c>
      <c r="AF1" s="788" t="s">
        <v>412</v>
      </c>
      <c r="AG1" s="788" t="s">
        <v>2873</v>
      </c>
      <c r="AH1" s="789" t="s">
        <v>414</v>
      </c>
      <c r="AI1" s="319" t="s">
        <v>2874</v>
      </c>
      <c r="AJ1" s="656"/>
      <c r="AK1" s="656"/>
      <c r="AL1" s="656"/>
      <c r="AM1" s="656"/>
      <c r="AN1" s="656"/>
      <c r="AO1" s="656"/>
      <c r="AP1" s="656"/>
      <c r="AQ1" s="656"/>
      <c r="AR1" s="656"/>
      <c r="AS1" s="656"/>
      <c r="AT1" s="656"/>
      <c r="AU1" s="656"/>
      <c r="AV1" s="656"/>
      <c r="AW1" s="656"/>
      <c r="AX1" s="656"/>
      <c r="AY1" s="656"/>
      <c r="AZ1" s="656"/>
      <c r="BA1" s="656"/>
      <c r="BB1" s="656"/>
      <c r="BC1" s="656"/>
    </row>
    <row r="2" ht="11.25" customHeight="1">
      <c r="A2" s="326">
        <v>2001.0</v>
      </c>
      <c r="B2" s="535" t="s">
        <v>149</v>
      </c>
      <c r="C2" s="535" t="s">
        <v>19</v>
      </c>
      <c r="D2" s="510" t="s">
        <v>3654</v>
      </c>
      <c r="E2" s="535" t="s">
        <v>1209</v>
      </c>
      <c r="F2" s="510" t="s">
        <v>3655</v>
      </c>
      <c r="G2" s="510" t="s">
        <v>3656</v>
      </c>
      <c r="H2" s="510" t="s">
        <v>3657</v>
      </c>
      <c r="I2" s="542" t="s">
        <v>3658</v>
      </c>
      <c r="J2" s="510" t="s">
        <v>3659</v>
      </c>
      <c r="K2" s="510" t="s">
        <v>3660</v>
      </c>
      <c r="L2" s="535" t="s">
        <v>248</v>
      </c>
      <c r="M2" s="790" t="s">
        <v>420</v>
      </c>
      <c r="N2" s="791" t="s">
        <v>3661</v>
      </c>
      <c r="O2" s="535" t="s">
        <v>3662</v>
      </c>
      <c r="P2" s="537">
        <v>42.7185658804535</v>
      </c>
      <c r="Q2" s="537">
        <v>-71.114521729457</v>
      </c>
      <c r="R2" s="737" t="s">
        <v>3663</v>
      </c>
      <c r="S2" s="667">
        <v>10000.0</v>
      </c>
      <c r="T2" s="522" t="s">
        <v>3664</v>
      </c>
      <c r="U2" s="510" t="s">
        <v>3665</v>
      </c>
      <c r="V2" s="668" t="s">
        <v>3658</v>
      </c>
      <c r="W2" s="510" t="s">
        <v>3660</v>
      </c>
      <c r="X2" s="535" t="s">
        <v>248</v>
      </c>
      <c r="Y2" s="535" t="s">
        <v>420</v>
      </c>
      <c r="Z2" s="657" t="s">
        <v>498</v>
      </c>
      <c r="AA2" s="540">
        <v>44899.0</v>
      </c>
      <c r="AB2" s="490" t="s">
        <v>3666</v>
      </c>
      <c r="AC2" s="510" t="s">
        <v>3668</v>
      </c>
      <c r="AD2" s="510" t="s">
        <v>3667</v>
      </c>
      <c r="AE2" s="535">
        <f t="shared" ref="AE2:AE21" si="1">IF(LEN(TRIM(AD2))=0,0,LEN(TRIM(AD2))-LEN(SUBSTITUTE(AD2," ",""))+1)</f>
        <v>25</v>
      </c>
      <c r="AF2" s="663"/>
      <c r="AG2" s="663"/>
      <c r="AH2" s="663"/>
      <c r="AI2" s="698"/>
      <c r="AJ2" s="792"/>
      <c r="AK2" s="792"/>
      <c r="AL2" s="792"/>
      <c r="AM2" s="792"/>
      <c r="AN2" s="792"/>
      <c r="AO2" s="792"/>
      <c r="AP2" s="792"/>
      <c r="AQ2" s="792"/>
      <c r="AR2" s="792"/>
      <c r="AS2" s="792"/>
      <c r="AT2" s="792"/>
      <c r="AU2" s="792"/>
      <c r="AV2" s="792"/>
      <c r="AW2" s="792"/>
      <c r="AX2" s="792"/>
      <c r="AY2" s="792"/>
      <c r="AZ2" s="792"/>
      <c r="BA2" s="792"/>
      <c r="BB2" s="792"/>
      <c r="BC2" s="792"/>
    </row>
    <row r="3" ht="11.25" customHeight="1">
      <c r="A3" s="326">
        <v>2002.0</v>
      </c>
      <c r="B3" s="535" t="s">
        <v>149</v>
      </c>
      <c r="C3" s="535" t="s">
        <v>19</v>
      </c>
      <c r="D3" s="510" t="s">
        <v>3654</v>
      </c>
      <c r="E3" s="535" t="s">
        <v>1209</v>
      </c>
      <c r="F3" s="510" t="s">
        <v>3655</v>
      </c>
      <c r="G3" s="510" t="s">
        <v>3656</v>
      </c>
      <c r="H3" s="510" t="s">
        <v>3657</v>
      </c>
      <c r="I3" s="542" t="s">
        <v>3658</v>
      </c>
      <c r="J3" s="510" t="s">
        <v>3659</v>
      </c>
      <c r="K3" s="510" t="s">
        <v>3669</v>
      </c>
      <c r="L3" s="657" t="s">
        <v>60</v>
      </c>
      <c r="M3" s="793" t="s">
        <v>420</v>
      </c>
      <c r="N3" s="794" t="s">
        <v>322</v>
      </c>
      <c r="O3" s="535" t="s">
        <v>322</v>
      </c>
      <c r="P3" s="537" t="s">
        <v>322</v>
      </c>
      <c r="Q3" s="537" t="s">
        <v>322</v>
      </c>
      <c r="R3" s="737" t="s">
        <v>3670</v>
      </c>
      <c r="S3" s="667">
        <v>13000.0</v>
      </c>
      <c r="T3" s="522" t="s">
        <v>3664</v>
      </c>
      <c r="U3" s="510" t="s">
        <v>3665</v>
      </c>
      <c r="V3" s="522" t="s">
        <v>3658</v>
      </c>
      <c r="W3" s="510" t="s">
        <v>3660</v>
      </c>
      <c r="X3" s="535" t="s">
        <v>248</v>
      </c>
      <c r="Y3" s="535" t="s">
        <v>420</v>
      </c>
      <c r="Z3" s="657" t="s">
        <v>453</v>
      </c>
      <c r="AA3" s="540">
        <v>45497.0</v>
      </c>
      <c r="AB3" s="771" t="s">
        <v>3671</v>
      </c>
      <c r="AC3" s="510" t="s">
        <v>3672</v>
      </c>
      <c r="AD3" s="530" t="s">
        <v>3667</v>
      </c>
      <c r="AE3" s="535">
        <f t="shared" si="1"/>
        <v>25</v>
      </c>
      <c r="AF3" s="663"/>
      <c r="AG3" s="663"/>
      <c r="AH3" s="663"/>
      <c r="AI3" s="510"/>
      <c r="AJ3" s="10"/>
      <c r="AK3" s="10"/>
      <c r="AL3" s="10"/>
      <c r="AM3" s="10"/>
      <c r="AN3" s="10"/>
      <c r="AO3" s="10"/>
      <c r="AP3" s="10"/>
      <c r="AQ3" s="10"/>
      <c r="AR3" s="10"/>
      <c r="AS3" s="10"/>
      <c r="AT3" s="10"/>
      <c r="AU3" s="10"/>
      <c r="AV3" s="10"/>
      <c r="AW3" s="10"/>
      <c r="AX3" s="10"/>
      <c r="AY3" s="10"/>
      <c r="AZ3" s="10"/>
      <c r="BA3" s="10"/>
      <c r="BB3" s="10"/>
      <c r="BC3" s="10"/>
    </row>
    <row r="4" ht="58.5" customHeight="1">
      <c r="A4" s="326">
        <v>2003.0</v>
      </c>
      <c r="B4" s="535" t="s">
        <v>158</v>
      </c>
      <c r="C4" s="535" t="s">
        <v>19</v>
      </c>
      <c r="D4" s="490" t="s">
        <v>3673</v>
      </c>
      <c r="E4" s="657" t="s">
        <v>812</v>
      </c>
      <c r="F4" s="522" t="s">
        <v>3674</v>
      </c>
      <c r="G4" s="535" t="s">
        <v>3675</v>
      </c>
      <c r="H4" s="535" t="s">
        <v>3676</v>
      </c>
      <c r="I4" s="688" t="s">
        <v>3677</v>
      </c>
      <c r="J4" s="369" t="s">
        <v>3678</v>
      </c>
      <c r="K4" s="369" t="s">
        <v>3679</v>
      </c>
      <c r="L4" s="657" t="s">
        <v>95</v>
      </c>
      <c r="M4" s="793" t="s">
        <v>420</v>
      </c>
      <c r="N4" s="657" t="s">
        <v>3680</v>
      </c>
      <c r="O4" s="657" t="s">
        <v>3681</v>
      </c>
      <c r="P4" s="369">
        <v>32.7876378062318</v>
      </c>
      <c r="Q4" s="369">
        <v>-96.8024478041741</v>
      </c>
      <c r="R4" s="737">
        <v>5.0</v>
      </c>
      <c r="S4" s="667" t="s">
        <v>2598</v>
      </c>
      <c r="T4" s="369" t="s">
        <v>3682</v>
      </c>
      <c r="U4" s="369" t="s">
        <v>3683</v>
      </c>
      <c r="V4" s="369" t="s">
        <v>3677</v>
      </c>
      <c r="W4" s="369" t="s">
        <v>3679</v>
      </c>
      <c r="X4" s="657" t="s">
        <v>95</v>
      </c>
      <c r="Y4" s="657" t="s">
        <v>420</v>
      </c>
      <c r="Z4" s="657" t="s">
        <v>445</v>
      </c>
      <c r="AA4" s="795">
        <v>45334.0</v>
      </c>
      <c r="AB4" s="510" t="s">
        <v>454</v>
      </c>
      <c r="AC4" s="490" t="s">
        <v>3685</v>
      </c>
      <c r="AD4" s="796" t="s">
        <v>3684</v>
      </c>
      <c r="AE4" s="657">
        <f t="shared" si="1"/>
        <v>24</v>
      </c>
      <c r="AF4" s="369" t="s">
        <v>3686</v>
      </c>
      <c r="AG4" s="490" t="s">
        <v>3687</v>
      </c>
      <c r="AH4" s="369" t="s">
        <v>3688</v>
      </c>
      <c r="AI4" s="510"/>
      <c r="AJ4" s="792"/>
      <c r="AK4" s="792"/>
      <c r="AL4" s="792"/>
      <c r="AM4" s="792"/>
      <c r="AN4" s="792"/>
      <c r="AO4" s="792"/>
      <c r="AP4" s="792"/>
      <c r="AQ4" s="792"/>
      <c r="AR4" s="792"/>
      <c r="AS4" s="792"/>
      <c r="AT4" s="792"/>
      <c r="AU4" s="792"/>
      <c r="AV4" s="792"/>
      <c r="AW4" s="792"/>
      <c r="AX4" s="792"/>
      <c r="AY4" s="792"/>
      <c r="AZ4" s="792"/>
      <c r="BA4" s="792"/>
      <c r="BB4" s="792"/>
      <c r="BC4" s="792"/>
    </row>
    <row r="5" ht="11.25" customHeight="1">
      <c r="A5" s="326">
        <v>2004.0</v>
      </c>
      <c r="B5" s="535" t="s">
        <v>158</v>
      </c>
      <c r="C5" s="535" t="s">
        <v>19</v>
      </c>
      <c r="D5" s="510" t="s">
        <v>3689</v>
      </c>
      <c r="E5" s="535" t="s">
        <v>812</v>
      </c>
      <c r="F5" s="510" t="s">
        <v>3689</v>
      </c>
      <c r="G5" s="510" t="s">
        <v>3690</v>
      </c>
      <c r="H5" s="510" t="s">
        <v>3691</v>
      </c>
      <c r="I5" s="542" t="s">
        <v>3692</v>
      </c>
      <c r="J5" s="510" t="s">
        <v>3693</v>
      </c>
      <c r="K5" s="510" t="s">
        <v>3694</v>
      </c>
      <c r="L5" s="657" t="s">
        <v>3695</v>
      </c>
      <c r="M5" s="793" t="s">
        <v>420</v>
      </c>
      <c r="N5" s="657">
        <v>70122.0</v>
      </c>
      <c r="O5" s="535" t="s">
        <v>3696</v>
      </c>
      <c r="P5" s="537">
        <v>30.0318771821057</v>
      </c>
      <c r="Q5" s="537">
        <v>-90.0636037316814</v>
      </c>
      <c r="R5" s="737">
        <v>30.0</v>
      </c>
      <c r="S5" s="667"/>
      <c r="T5" s="522"/>
      <c r="U5" s="476" t="s">
        <v>3689</v>
      </c>
      <c r="V5" s="668" t="s">
        <v>3692</v>
      </c>
      <c r="W5" s="510" t="s">
        <v>3694</v>
      </c>
      <c r="X5" s="535" t="s">
        <v>3695</v>
      </c>
      <c r="Y5" s="535" t="s">
        <v>420</v>
      </c>
      <c r="Z5" s="657" t="s">
        <v>498</v>
      </c>
      <c r="AA5" s="540">
        <v>44891.0</v>
      </c>
      <c r="AB5" s="490" t="s">
        <v>3697</v>
      </c>
      <c r="AC5" s="540" t="s">
        <v>3699</v>
      </c>
      <c r="AD5" s="530" t="s">
        <v>3698</v>
      </c>
      <c r="AE5" s="535">
        <f t="shared" si="1"/>
        <v>21</v>
      </c>
      <c r="AF5" s="510"/>
      <c r="AG5" s="510"/>
      <c r="AH5" s="510"/>
      <c r="AI5" s="510"/>
      <c r="AJ5" s="10"/>
      <c r="AK5" s="10"/>
      <c r="AL5" s="10"/>
      <c r="AM5" s="10"/>
      <c r="AN5" s="10"/>
      <c r="AO5" s="10"/>
      <c r="AP5" s="10"/>
      <c r="AQ5" s="10"/>
      <c r="AR5" s="10"/>
      <c r="AS5" s="10"/>
      <c r="AT5" s="10"/>
      <c r="AU5" s="10"/>
      <c r="AV5" s="10"/>
      <c r="AW5" s="10"/>
      <c r="AX5" s="10"/>
      <c r="AY5" s="10"/>
      <c r="AZ5" s="10"/>
      <c r="BA5" s="10"/>
      <c r="BB5" s="10"/>
      <c r="BC5" s="10"/>
    </row>
    <row r="6" ht="11.25" customHeight="1">
      <c r="A6" s="326">
        <v>2005.0</v>
      </c>
      <c r="B6" s="379" t="s">
        <v>158</v>
      </c>
      <c r="C6" s="379" t="s">
        <v>19</v>
      </c>
      <c r="D6" s="380" t="s">
        <v>3700</v>
      </c>
      <c r="E6" s="379" t="s">
        <v>1209</v>
      </c>
      <c r="F6" s="380" t="s">
        <v>3700</v>
      </c>
      <c r="G6" s="380" t="s">
        <v>3690</v>
      </c>
      <c r="H6" s="380" t="s">
        <v>3701</v>
      </c>
      <c r="I6" s="385" t="s">
        <v>3585</v>
      </c>
      <c r="J6" s="380" t="s">
        <v>3702</v>
      </c>
      <c r="K6" s="380" t="s">
        <v>3703</v>
      </c>
      <c r="L6" s="456" t="s">
        <v>145</v>
      </c>
      <c r="M6" s="797" t="s">
        <v>420</v>
      </c>
      <c r="N6" s="456">
        <v>35089.0</v>
      </c>
      <c r="O6" s="379" t="s">
        <v>3704</v>
      </c>
      <c r="P6" s="381">
        <v>32.9737</v>
      </c>
      <c r="Q6" s="381">
        <v>-86.0372</v>
      </c>
      <c r="R6" s="518">
        <v>30.0</v>
      </c>
      <c r="S6" s="519">
        <v>12500.0</v>
      </c>
      <c r="T6" s="520" t="s">
        <v>3253</v>
      </c>
      <c r="U6" s="380" t="s">
        <v>3705</v>
      </c>
      <c r="V6" s="458" t="s">
        <v>3587</v>
      </c>
      <c r="W6" s="520" t="s">
        <v>3588</v>
      </c>
      <c r="X6" s="456" t="s">
        <v>114</v>
      </c>
      <c r="Y6" s="456" t="s">
        <v>420</v>
      </c>
      <c r="Z6" s="456" t="s">
        <v>478</v>
      </c>
      <c r="AA6" s="383" t="s">
        <v>9622</v>
      </c>
      <c r="AB6" s="380" t="s">
        <v>3706</v>
      </c>
      <c r="AC6" s="380"/>
      <c r="AD6" s="503" t="s">
        <v>3707</v>
      </c>
      <c r="AE6" s="379">
        <f t="shared" si="1"/>
        <v>27</v>
      </c>
      <c r="AF6" s="380" t="s">
        <v>3708</v>
      </c>
      <c r="AG6" s="399" t="s">
        <v>3709</v>
      </c>
      <c r="AH6" s="380" t="s">
        <v>3710</v>
      </c>
      <c r="AI6" s="380"/>
      <c r="AJ6" s="10"/>
      <c r="AK6" s="10"/>
      <c r="AL6" s="10"/>
      <c r="AM6" s="10"/>
      <c r="AN6" s="10"/>
      <c r="AO6" s="10"/>
      <c r="AP6" s="10"/>
      <c r="AQ6" s="10"/>
      <c r="AR6" s="10"/>
      <c r="AS6" s="10"/>
      <c r="AT6" s="10"/>
      <c r="AU6" s="10"/>
      <c r="AV6" s="10"/>
      <c r="AW6" s="10"/>
      <c r="AX6" s="10"/>
      <c r="AY6" s="10"/>
      <c r="AZ6" s="10"/>
      <c r="BA6" s="10"/>
      <c r="BB6" s="10"/>
      <c r="BC6" s="10"/>
    </row>
    <row r="7" ht="11.25" customHeight="1">
      <c r="A7" s="326">
        <v>2006.0</v>
      </c>
      <c r="B7" s="535" t="s">
        <v>149</v>
      </c>
      <c r="C7" s="535" t="s">
        <v>19</v>
      </c>
      <c r="D7" s="510" t="s">
        <v>2887</v>
      </c>
      <c r="E7" s="535" t="s">
        <v>1209</v>
      </c>
      <c r="F7" s="510" t="s">
        <v>3711</v>
      </c>
      <c r="G7" s="490" t="s">
        <v>3712</v>
      </c>
      <c r="H7" s="490" t="s">
        <v>3713</v>
      </c>
      <c r="I7" s="542" t="s">
        <v>2890</v>
      </c>
      <c r="J7" s="510"/>
      <c r="K7" s="510" t="s">
        <v>3714</v>
      </c>
      <c r="L7" s="657" t="s">
        <v>93</v>
      </c>
      <c r="M7" s="793" t="s">
        <v>420</v>
      </c>
      <c r="N7" s="657"/>
      <c r="O7" s="535"/>
      <c r="P7" s="657">
        <v>34.7172445447742</v>
      </c>
      <c r="Q7" s="537">
        <v>-81.0191340928558</v>
      </c>
      <c r="R7" s="737" t="s">
        <v>1131</v>
      </c>
      <c r="S7" s="667">
        <v>50000.0</v>
      </c>
      <c r="T7" s="522" t="s">
        <v>3715</v>
      </c>
      <c r="U7" s="510" t="s">
        <v>2887</v>
      </c>
      <c r="V7" s="668" t="s">
        <v>2890</v>
      </c>
      <c r="W7" s="510" t="s">
        <v>1231</v>
      </c>
      <c r="X7" s="535" t="s">
        <v>127</v>
      </c>
      <c r="Y7" s="535" t="s">
        <v>420</v>
      </c>
      <c r="Z7" s="657" t="s">
        <v>498</v>
      </c>
      <c r="AA7" s="540">
        <v>45095.0</v>
      </c>
      <c r="AB7" s="510" t="s">
        <v>3716</v>
      </c>
      <c r="AC7" s="510" t="s">
        <v>3718</v>
      </c>
      <c r="AD7" s="530" t="s">
        <v>3717</v>
      </c>
      <c r="AE7" s="535">
        <f t="shared" si="1"/>
        <v>22</v>
      </c>
      <c r="AF7" s="510"/>
      <c r="AG7" s="510"/>
      <c r="AH7" s="510"/>
      <c r="AI7" s="510"/>
      <c r="AJ7" s="10"/>
      <c r="AK7" s="10"/>
      <c r="AL7" s="10"/>
      <c r="AM7" s="10"/>
      <c r="AN7" s="10"/>
      <c r="AO7" s="10"/>
      <c r="AP7" s="10"/>
      <c r="AQ7" s="10"/>
      <c r="AR7" s="10"/>
      <c r="AS7" s="10"/>
      <c r="AT7" s="10"/>
      <c r="AU7" s="10"/>
      <c r="AV7" s="10"/>
      <c r="AW7" s="10"/>
      <c r="AX7" s="10"/>
      <c r="AY7" s="10"/>
      <c r="AZ7" s="10"/>
      <c r="BA7" s="10"/>
      <c r="BB7" s="10"/>
      <c r="BC7" s="10"/>
    </row>
    <row r="8" ht="11.25" customHeight="1">
      <c r="A8" s="326">
        <v>2007.0</v>
      </c>
      <c r="B8" s="535" t="s">
        <v>158</v>
      </c>
      <c r="C8" s="535" t="s">
        <v>19</v>
      </c>
      <c r="D8" s="510" t="s">
        <v>3719</v>
      </c>
      <c r="E8" s="535" t="s">
        <v>812</v>
      </c>
      <c r="F8" s="510" t="s">
        <v>3719</v>
      </c>
      <c r="G8" s="490" t="s">
        <v>3712</v>
      </c>
      <c r="H8" s="510" t="s">
        <v>2757</v>
      </c>
      <c r="I8" s="542" t="s">
        <v>3720</v>
      </c>
      <c r="J8" s="510" t="s">
        <v>3721</v>
      </c>
      <c r="K8" s="510" t="s">
        <v>2425</v>
      </c>
      <c r="L8" s="657" t="s">
        <v>26</v>
      </c>
      <c r="M8" s="793" t="s">
        <v>420</v>
      </c>
      <c r="N8" s="657">
        <v>91016.0</v>
      </c>
      <c r="O8" s="535" t="s">
        <v>3722</v>
      </c>
      <c r="P8" s="537">
        <v>34.1410736172977</v>
      </c>
      <c r="Q8" s="537">
        <v>-117.993500272208</v>
      </c>
      <c r="R8" s="737">
        <v>5.0</v>
      </c>
      <c r="S8" s="667"/>
      <c r="T8" s="522"/>
      <c r="U8" s="476" t="s">
        <v>3719</v>
      </c>
      <c r="V8" s="668" t="s">
        <v>3720</v>
      </c>
      <c r="W8" s="510" t="s">
        <v>2425</v>
      </c>
      <c r="X8" s="535" t="s">
        <v>26</v>
      </c>
      <c r="Y8" s="535" t="s">
        <v>420</v>
      </c>
      <c r="Z8" s="657" t="s">
        <v>498</v>
      </c>
      <c r="AA8" s="540">
        <v>44891.0</v>
      </c>
      <c r="AB8" s="522" t="s">
        <v>3723</v>
      </c>
      <c r="AC8" s="510" t="s">
        <v>3725</v>
      </c>
      <c r="AD8" s="530" t="s">
        <v>3724</v>
      </c>
      <c r="AE8" s="535">
        <f t="shared" si="1"/>
        <v>30</v>
      </c>
      <c r="AF8" s="510"/>
      <c r="AG8" s="510"/>
      <c r="AH8" s="510"/>
      <c r="AI8" s="510"/>
      <c r="AJ8" s="10"/>
      <c r="AK8" s="10"/>
      <c r="AL8" s="10"/>
      <c r="AM8" s="10"/>
      <c r="AN8" s="10"/>
      <c r="AO8" s="10"/>
      <c r="AP8" s="10"/>
      <c r="AQ8" s="10"/>
      <c r="AR8" s="10"/>
      <c r="AS8" s="10"/>
      <c r="AT8" s="10"/>
      <c r="AU8" s="10"/>
      <c r="AV8" s="10"/>
      <c r="AW8" s="10"/>
      <c r="AX8" s="10"/>
      <c r="AY8" s="10"/>
      <c r="AZ8" s="10"/>
      <c r="BA8" s="10"/>
      <c r="BB8" s="10"/>
      <c r="BC8" s="10"/>
    </row>
    <row r="9" ht="11.25" customHeight="1">
      <c r="A9" s="326">
        <v>2008.0</v>
      </c>
      <c r="B9" s="535" t="s">
        <v>149</v>
      </c>
      <c r="C9" s="535" t="s">
        <v>19</v>
      </c>
      <c r="D9" s="510" t="s">
        <v>3726</v>
      </c>
      <c r="E9" s="535" t="s">
        <v>1209</v>
      </c>
      <c r="F9" s="510" t="s">
        <v>3727</v>
      </c>
      <c r="G9" s="510" t="s">
        <v>3728</v>
      </c>
      <c r="H9" s="510" t="s">
        <v>3729</v>
      </c>
      <c r="I9" s="542" t="s">
        <v>3730</v>
      </c>
      <c r="J9" s="510" t="s">
        <v>3731</v>
      </c>
      <c r="K9" s="510" t="s">
        <v>3732</v>
      </c>
      <c r="L9" s="657" t="s">
        <v>64</v>
      </c>
      <c r="M9" s="793" t="s">
        <v>420</v>
      </c>
      <c r="N9" s="657">
        <v>46552.0</v>
      </c>
      <c r="O9" s="535" t="s">
        <v>3733</v>
      </c>
      <c r="P9" s="537">
        <v>41.7029124608383</v>
      </c>
      <c r="Q9" s="537">
        <v>-86.4499647951025</v>
      </c>
      <c r="R9" s="737" t="s">
        <v>1433</v>
      </c>
      <c r="S9" s="667"/>
      <c r="T9" s="522"/>
      <c r="U9" s="510" t="s">
        <v>3734</v>
      </c>
      <c r="V9" s="668" t="s">
        <v>3730</v>
      </c>
      <c r="W9" s="522" t="s">
        <v>3735</v>
      </c>
      <c r="X9" s="657" t="s">
        <v>106</v>
      </c>
      <c r="Y9" s="657" t="s">
        <v>420</v>
      </c>
      <c r="Z9" s="657" t="s">
        <v>498</v>
      </c>
      <c r="AA9" s="540">
        <v>44801.0</v>
      </c>
      <c r="AB9" s="510" t="s">
        <v>3736</v>
      </c>
      <c r="AC9" s="510" t="s">
        <v>3738</v>
      </c>
      <c r="AD9" s="530" t="s">
        <v>3737</v>
      </c>
      <c r="AE9" s="535">
        <f t="shared" si="1"/>
        <v>27</v>
      </c>
      <c r="AF9" s="510"/>
      <c r="AG9" s="510"/>
      <c r="AH9" s="510"/>
      <c r="AI9" s="510"/>
      <c r="AJ9" s="10"/>
      <c r="AK9" s="10"/>
      <c r="AL9" s="10"/>
      <c r="AM9" s="10"/>
      <c r="AN9" s="10"/>
      <c r="AO9" s="10"/>
      <c r="AP9" s="10"/>
      <c r="AQ9" s="10"/>
      <c r="AR9" s="10"/>
      <c r="AS9" s="10"/>
      <c r="AT9" s="10"/>
      <c r="AU9" s="10"/>
      <c r="AV9" s="10"/>
      <c r="AW9" s="10"/>
      <c r="AX9" s="10"/>
      <c r="AY9" s="10"/>
      <c r="AZ9" s="10"/>
      <c r="BA9" s="10"/>
      <c r="BB9" s="10"/>
      <c r="BC9" s="10"/>
    </row>
    <row r="10" ht="87.75" customHeight="1">
      <c r="A10" s="326">
        <v>2009.0</v>
      </c>
      <c r="B10" s="535" t="s">
        <v>36</v>
      </c>
      <c r="C10" s="535" t="s">
        <v>19</v>
      </c>
      <c r="D10" s="510" t="s">
        <v>3739</v>
      </c>
      <c r="E10" s="535" t="s">
        <v>1209</v>
      </c>
      <c r="F10" s="490" t="s">
        <v>3740</v>
      </c>
      <c r="G10" s="490" t="s">
        <v>3712</v>
      </c>
      <c r="H10" s="490" t="s">
        <v>3713</v>
      </c>
      <c r="I10" s="688" t="s">
        <v>3741</v>
      </c>
      <c r="J10" s="490" t="s">
        <v>3742</v>
      </c>
      <c r="K10" s="490" t="s">
        <v>3743</v>
      </c>
      <c r="L10" s="535" t="s">
        <v>49</v>
      </c>
      <c r="M10" s="790" t="s">
        <v>420</v>
      </c>
      <c r="N10" s="798">
        <v>89408.0</v>
      </c>
      <c r="O10" s="772" t="s">
        <v>3744</v>
      </c>
      <c r="P10" s="799">
        <v>39.6129533704721</v>
      </c>
      <c r="Q10" s="799">
        <v>-119.251332273756</v>
      </c>
      <c r="R10" s="800">
        <v>150.0</v>
      </c>
      <c r="S10" s="801">
        <v>5000.0</v>
      </c>
      <c r="T10" s="490" t="s">
        <v>3745</v>
      </c>
      <c r="U10" s="490" t="s">
        <v>3739</v>
      </c>
      <c r="V10" s="688" t="s">
        <v>3741</v>
      </c>
      <c r="W10" s="490" t="s">
        <v>3743</v>
      </c>
      <c r="X10" s="535" t="s">
        <v>49</v>
      </c>
      <c r="Y10" s="535" t="s">
        <v>420</v>
      </c>
      <c r="Z10" s="535" t="s">
        <v>453</v>
      </c>
      <c r="AA10" s="540">
        <v>45413.0</v>
      </c>
      <c r="AB10" s="490" t="s">
        <v>3746</v>
      </c>
      <c r="AC10" s="490" t="s">
        <v>3748</v>
      </c>
      <c r="AD10" s="530" t="s">
        <v>3747</v>
      </c>
      <c r="AE10" s="535">
        <f t="shared" si="1"/>
        <v>29</v>
      </c>
      <c r="AF10" s="510"/>
      <c r="AG10" s="510"/>
      <c r="AH10" s="510"/>
      <c r="AI10" s="510"/>
      <c r="AJ10" s="559"/>
      <c r="AK10" s="559"/>
      <c r="AL10" s="559"/>
      <c r="AM10" s="559"/>
      <c r="AN10" s="559"/>
      <c r="AO10" s="559"/>
      <c r="AP10" s="559"/>
      <c r="AQ10" s="559"/>
      <c r="AR10" s="559"/>
      <c r="AS10" s="559"/>
      <c r="AT10" s="559"/>
      <c r="AU10" s="559"/>
      <c r="AV10" s="559"/>
      <c r="AW10" s="559"/>
      <c r="AX10" s="559"/>
      <c r="AY10" s="559"/>
      <c r="AZ10" s="559"/>
      <c r="BA10" s="559"/>
      <c r="BB10" s="559"/>
      <c r="BC10" s="559"/>
    </row>
    <row r="11" ht="87.75" customHeight="1">
      <c r="A11" s="326">
        <v>2010.0</v>
      </c>
      <c r="B11" s="379" t="s">
        <v>149</v>
      </c>
      <c r="C11" s="379" t="s">
        <v>19</v>
      </c>
      <c r="D11" s="380" t="s">
        <v>2035</v>
      </c>
      <c r="E11" s="379" t="s">
        <v>812</v>
      </c>
      <c r="F11" s="380" t="s">
        <v>2036</v>
      </c>
      <c r="G11" s="380" t="s">
        <v>3690</v>
      </c>
      <c r="H11" s="380" t="s">
        <v>3691</v>
      </c>
      <c r="I11" s="385" t="s">
        <v>2039</v>
      </c>
      <c r="J11" s="380" t="s">
        <v>2040</v>
      </c>
      <c r="K11" s="380" t="s">
        <v>1160</v>
      </c>
      <c r="L11" s="456" t="s">
        <v>26</v>
      </c>
      <c r="M11" s="797" t="s">
        <v>420</v>
      </c>
      <c r="N11" s="456">
        <v>94538.0</v>
      </c>
      <c r="O11" s="379" t="s">
        <v>2041</v>
      </c>
      <c r="P11" s="381">
        <v>37.4682357259831</v>
      </c>
      <c r="Q11" s="381">
        <v>-121.925672668253</v>
      </c>
      <c r="R11" s="518">
        <v>50.0</v>
      </c>
      <c r="S11" s="802">
        <v>5.0E-5</v>
      </c>
      <c r="T11" s="520" t="s">
        <v>23</v>
      </c>
      <c r="U11" s="391" t="s">
        <v>2042</v>
      </c>
      <c r="V11" s="458" t="s">
        <v>2039</v>
      </c>
      <c r="W11" s="380" t="s">
        <v>1160</v>
      </c>
      <c r="X11" s="379" t="s">
        <v>26</v>
      </c>
      <c r="Y11" s="383" t="s">
        <v>420</v>
      </c>
      <c r="Z11" s="766" t="s">
        <v>478</v>
      </c>
      <c r="AA11" s="383" t="s">
        <v>633</v>
      </c>
      <c r="AB11" s="380" t="s">
        <v>3749</v>
      </c>
      <c r="AC11" s="380" t="s">
        <v>3751</v>
      </c>
      <c r="AD11" s="503" t="s">
        <v>3750</v>
      </c>
      <c r="AE11" s="379">
        <f t="shared" si="1"/>
        <v>27</v>
      </c>
      <c r="AF11" s="510"/>
      <c r="AG11" s="510"/>
      <c r="AH11" s="510"/>
      <c r="AI11" s="522"/>
      <c r="AJ11" s="559"/>
      <c r="AK11" s="559"/>
      <c r="AL11" s="559"/>
      <c r="AM11" s="559"/>
      <c r="AN11" s="559"/>
      <c r="AO11" s="559"/>
      <c r="AP11" s="559"/>
      <c r="AQ11" s="559"/>
      <c r="AR11" s="559"/>
      <c r="AS11" s="559"/>
      <c r="AT11" s="559"/>
      <c r="AU11" s="559"/>
      <c r="AV11" s="559"/>
      <c r="AW11" s="559"/>
      <c r="AX11" s="559"/>
      <c r="AY11" s="559"/>
      <c r="AZ11" s="559"/>
      <c r="BA11" s="559"/>
      <c r="BB11" s="559"/>
      <c r="BC11" s="559"/>
    </row>
    <row r="12" ht="72.75" customHeight="1">
      <c r="A12" s="326">
        <v>2011.0</v>
      </c>
      <c r="B12" s="379" t="s">
        <v>149</v>
      </c>
      <c r="C12" s="379" t="s">
        <v>19</v>
      </c>
      <c r="D12" s="380" t="s">
        <v>3752</v>
      </c>
      <c r="E12" s="379" t="s">
        <v>1209</v>
      </c>
      <c r="F12" s="380" t="s">
        <v>3753</v>
      </c>
      <c r="G12" s="380" t="s">
        <v>3690</v>
      </c>
      <c r="H12" s="380" t="s">
        <v>3701</v>
      </c>
      <c r="I12" s="385" t="s">
        <v>3754</v>
      </c>
      <c r="J12" s="380" t="s">
        <v>3755</v>
      </c>
      <c r="K12" s="380" t="s">
        <v>3756</v>
      </c>
      <c r="L12" s="456" t="s">
        <v>98</v>
      </c>
      <c r="M12" s="797" t="s">
        <v>420</v>
      </c>
      <c r="N12" s="456">
        <v>26323.0</v>
      </c>
      <c r="O12" s="379" t="s">
        <v>3757</v>
      </c>
      <c r="P12" s="381">
        <v>39.2583928970399</v>
      </c>
      <c r="Q12" s="381">
        <v>-80.2945620594066</v>
      </c>
      <c r="R12" s="518">
        <v>140.0</v>
      </c>
      <c r="S12" s="519">
        <v>30000.0</v>
      </c>
      <c r="T12" s="520" t="s">
        <v>2006</v>
      </c>
      <c r="U12" s="380" t="s">
        <v>3758</v>
      </c>
      <c r="V12" s="458" t="s">
        <v>3759</v>
      </c>
      <c r="W12" s="520" t="s">
        <v>3760</v>
      </c>
      <c r="X12" s="456" t="s">
        <v>86</v>
      </c>
      <c r="Y12" s="456" t="s">
        <v>420</v>
      </c>
      <c r="Z12" s="456" t="s">
        <v>478</v>
      </c>
      <c r="AA12" s="383" t="s">
        <v>9623</v>
      </c>
      <c r="AB12" s="380" t="s">
        <v>3761</v>
      </c>
      <c r="AC12" s="380" t="s">
        <v>3763</v>
      </c>
      <c r="AD12" s="803" t="s">
        <v>9624</v>
      </c>
      <c r="AE12" s="379">
        <f t="shared" si="1"/>
        <v>21</v>
      </c>
      <c r="AF12" s="510"/>
      <c r="AG12" s="510"/>
      <c r="AH12" s="510"/>
      <c r="AI12" s="522"/>
      <c r="AJ12" s="559"/>
      <c r="AK12" s="559"/>
      <c r="AL12" s="559"/>
      <c r="AM12" s="559"/>
      <c r="AN12" s="559"/>
      <c r="AO12" s="559"/>
      <c r="AP12" s="559"/>
      <c r="AQ12" s="559"/>
      <c r="AR12" s="559"/>
      <c r="AS12" s="559"/>
      <c r="AT12" s="559"/>
      <c r="AU12" s="559"/>
      <c r="AV12" s="559"/>
      <c r="AW12" s="559"/>
      <c r="AX12" s="559"/>
      <c r="AY12" s="559"/>
      <c r="AZ12" s="559"/>
      <c r="BA12" s="559"/>
      <c r="BB12" s="559"/>
      <c r="BC12" s="559"/>
    </row>
    <row r="13" ht="72.75" customHeight="1">
      <c r="A13" s="326">
        <v>2012.0</v>
      </c>
      <c r="B13" s="535" t="s">
        <v>36</v>
      </c>
      <c r="C13" s="535" t="s">
        <v>19</v>
      </c>
      <c r="D13" s="510" t="s">
        <v>3764</v>
      </c>
      <c r="E13" s="535" t="s">
        <v>1209</v>
      </c>
      <c r="F13" s="510" t="s">
        <v>3765</v>
      </c>
      <c r="G13" s="510" t="s">
        <v>3690</v>
      </c>
      <c r="H13" s="510" t="s">
        <v>3766</v>
      </c>
      <c r="I13" s="542" t="s">
        <v>3759</v>
      </c>
      <c r="J13" s="510" t="s">
        <v>3767</v>
      </c>
      <c r="K13" s="510" t="s">
        <v>3768</v>
      </c>
      <c r="L13" s="657" t="s">
        <v>106</v>
      </c>
      <c r="M13" s="793" t="s">
        <v>420</v>
      </c>
      <c r="N13" s="657">
        <v>14132.0</v>
      </c>
      <c r="O13" s="535" t="s">
        <v>3769</v>
      </c>
      <c r="P13" s="537">
        <v>43.1307993722462</v>
      </c>
      <c r="Q13" s="537">
        <v>-78.9402936</v>
      </c>
      <c r="R13" s="737">
        <v>30.0</v>
      </c>
      <c r="S13" s="667">
        <v>5000.0</v>
      </c>
      <c r="T13" s="522" t="s">
        <v>3253</v>
      </c>
      <c r="U13" s="510" t="s">
        <v>3758</v>
      </c>
      <c r="V13" s="542" t="s">
        <v>3759</v>
      </c>
      <c r="W13" s="522" t="s">
        <v>3760</v>
      </c>
      <c r="X13" s="657" t="s">
        <v>86</v>
      </c>
      <c r="Y13" s="657" t="s">
        <v>420</v>
      </c>
      <c r="Z13" s="657" t="s">
        <v>498</v>
      </c>
      <c r="AA13" s="540">
        <v>44776.0</v>
      </c>
      <c r="AB13" s="510" t="s">
        <v>3770</v>
      </c>
      <c r="AC13" s="510" t="s">
        <v>3772</v>
      </c>
      <c r="AD13" s="530" t="s">
        <v>3771</v>
      </c>
      <c r="AE13" s="657">
        <f t="shared" si="1"/>
        <v>18</v>
      </c>
      <c r="AF13" s="522"/>
      <c r="AG13" s="510"/>
      <c r="AH13" s="522"/>
      <c r="AI13" s="522"/>
      <c r="AJ13" s="559"/>
      <c r="AK13" s="559"/>
      <c r="AL13" s="559"/>
      <c r="AM13" s="559"/>
      <c r="AN13" s="559"/>
      <c r="AO13" s="559"/>
      <c r="AP13" s="559"/>
      <c r="AQ13" s="559"/>
      <c r="AR13" s="559"/>
      <c r="AS13" s="559"/>
      <c r="AT13" s="559"/>
      <c r="AU13" s="559"/>
      <c r="AV13" s="559"/>
      <c r="AW13" s="559"/>
      <c r="AX13" s="559"/>
      <c r="AY13" s="559"/>
      <c r="AZ13" s="559"/>
      <c r="BA13" s="559"/>
      <c r="BB13" s="559"/>
      <c r="BC13" s="559"/>
    </row>
    <row r="14" ht="99.75" customHeight="1">
      <c r="A14" s="326">
        <v>2013.0</v>
      </c>
      <c r="B14" s="535" t="s">
        <v>149</v>
      </c>
      <c r="C14" s="535" t="s">
        <v>19</v>
      </c>
      <c r="D14" s="510" t="s">
        <v>3764</v>
      </c>
      <c r="E14" s="535" t="s">
        <v>1209</v>
      </c>
      <c r="F14" s="510" t="s">
        <v>3773</v>
      </c>
      <c r="G14" s="510" t="s">
        <v>3690</v>
      </c>
      <c r="H14" s="510" t="s">
        <v>3766</v>
      </c>
      <c r="I14" s="542" t="s">
        <v>3759</v>
      </c>
      <c r="J14" s="510"/>
      <c r="K14" s="510" t="s">
        <v>3774</v>
      </c>
      <c r="L14" s="657" t="s">
        <v>141</v>
      </c>
      <c r="M14" s="793" t="s">
        <v>420</v>
      </c>
      <c r="N14" s="657"/>
      <c r="O14" s="535"/>
      <c r="P14" s="537">
        <v>30.9053714239627</v>
      </c>
      <c r="Q14" s="537">
        <v>-84.5755990733887</v>
      </c>
      <c r="R14" s="737" t="s">
        <v>1251</v>
      </c>
      <c r="S14" s="667">
        <v>40000.0</v>
      </c>
      <c r="T14" s="522" t="s">
        <v>3253</v>
      </c>
      <c r="U14" s="510" t="s">
        <v>3758</v>
      </c>
      <c r="V14" s="542" t="s">
        <v>3759</v>
      </c>
      <c r="W14" s="522" t="s">
        <v>3760</v>
      </c>
      <c r="X14" s="657" t="s">
        <v>86</v>
      </c>
      <c r="Y14" s="657" t="s">
        <v>420</v>
      </c>
      <c r="Z14" s="657" t="s">
        <v>498</v>
      </c>
      <c r="AA14" s="540">
        <v>45089.0</v>
      </c>
      <c r="AB14" s="490" t="s">
        <v>3775</v>
      </c>
      <c r="AC14" s="510" t="s">
        <v>3776</v>
      </c>
      <c r="AD14" s="530" t="s">
        <v>3771</v>
      </c>
      <c r="AE14" s="657">
        <f t="shared" si="1"/>
        <v>18</v>
      </c>
      <c r="AF14" s="522"/>
      <c r="AG14" s="510"/>
      <c r="AH14" s="522"/>
      <c r="AI14" s="522"/>
      <c r="AJ14" s="559"/>
      <c r="AK14" s="559"/>
      <c r="AL14" s="559"/>
      <c r="AM14" s="559"/>
      <c r="AN14" s="559"/>
      <c r="AO14" s="559"/>
      <c r="AP14" s="559"/>
      <c r="AQ14" s="559"/>
      <c r="AR14" s="559"/>
      <c r="AS14" s="559"/>
      <c r="AT14" s="559"/>
      <c r="AU14" s="559"/>
      <c r="AV14" s="559"/>
      <c r="AW14" s="559"/>
      <c r="AX14" s="559"/>
      <c r="AY14" s="559"/>
      <c r="AZ14" s="559"/>
      <c r="BA14" s="559"/>
      <c r="BB14" s="559"/>
      <c r="BC14" s="559"/>
    </row>
    <row r="15" ht="99.75" customHeight="1">
      <c r="A15" s="326">
        <v>2014.0</v>
      </c>
      <c r="B15" s="510" t="s">
        <v>158</v>
      </c>
      <c r="C15" s="535" t="s">
        <v>19</v>
      </c>
      <c r="D15" s="510" t="s">
        <v>3777</v>
      </c>
      <c r="E15" s="535" t="s">
        <v>1209</v>
      </c>
      <c r="F15" s="510" t="s">
        <v>3777</v>
      </c>
      <c r="G15" s="510" t="s">
        <v>3690</v>
      </c>
      <c r="H15" s="510" t="s">
        <v>2757</v>
      </c>
      <c r="I15" s="688" t="s">
        <v>3778</v>
      </c>
      <c r="J15" s="510" t="s">
        <v>3779</v>
      </c>
      <c r="K15" s="510" t="s">
        <v>3780</v>
      </c>
      <c r="L15" s="657" t="s">
        <v>26</v>
      </c>
      <c r="M15" s="793" t="s">
        <v>420</v>
      </c>
      <c r="N15" s="657">
        <v>95054.0</v>
      </c>
      <c r="O15" s="535"/>
      <c r="P15" s="537">
        <v>37.3778292960774</v>
      </c>
      <c r="Q15" s="537">
        <v>-121.978813989176</v>
      </c>
      <c r="R15" s="737">
        <v>80.0</v>
      </c>
      <c r="S15" s="667"/>
      <c r="T15" s="522"/>
      <c r="U15" s="510" t="s">
        <v>3777</v>
      </c>
      <c r="V15" s="688" t="s">
        <v>3778</v>
      </c>
      <c r="W15" s="510" t="s">
        <v>3780</v>
      </c>
      <c r="X15" s="535" t="s">
        <v>26</v>
      </c>
      <c r="Y15" s="535" t="s">
        <v>420</v>
      </c>
      <c r="Z15" s="657" t="s">
        <v>498</v>
      </c>
      <c r="AA15" s="540">
        <v>44865.0</v>
      </c>
      <c r="AB15" s="510" t="s">
        <v>454</v>
      </c>
      <c r="AC15" s="510"/>
      <c r="AD15" s="530" t="s">
        <v>3781</v>
      </c>
      <c r="AE15" s="657">
        <f t="shared" si="1"/>
        <v>30</v>
      </c>
      <c r="AF15" s="522"/>
      <c r="AG15" s="510"/>
      <c r="AH15" s="522"/>
      <c r="AI15" s="522"/>
      <c r="AJ15" s="559"/>
      <c r="AK15" s="559"/>
      <c r="AL15" s="559"/>
      <c r="AM15" s="559"/>
      <c r="AN15" s="559"/>
      <c r="AO15" s="559"/>
      <c r="AP15" s="559"/>
      <c r="AQ15" s="559"/>
      <c r="AR15" s="559"/>
      <c r="AS15" s="559"/>
      <c r="AT15" s="559"/>
      <c r="AU15" s="559"/>
      <c r="AV15" s="559"/>
      <c r="AW15" s="559"/>
      <c r="AX15" s="559"/>
      <c r="AY15" s="559"/>
      <c r="AZ15" s="559"/>
      <c r="BA15" s="559"/>
      <c r="BB15" s="559"/>
      <c r="BC15" s="559"/>
    </row>
    <row r="16" ht="84.0" customHeight="1">
      <c r="A16" s="326">
        <v>2015.0</v>
      </c>
      <c r="B16" s="510" t="s">
        <v>149</v>
      </c>
      <c r="C16" s="535" t="s">
        <v>19</v>
      </c>
      <c r="D16" s="510" t="s">
        <v>3777</v>
      </c>
      <c r="E16" s="535" t="s">
        <v>1209</v>
      </c>
      <c r="F16" s="510" t="s">
        <v>3782</v>
      </c>
      <c r="G16" s="510" t="s">
        <v>3728</v>
      </c>
      <c r="H16" s="510" t="s">
        <v>2757</v>
      </c>
      <c r="I16" s="688" t="s">
        <v>3778</v>
      </c>
      <c r="J16" s="510" t="s">
        <v>3783</v>
      </c>
      <c r="K16" s="510" t="s">
        <v>1231</v>
      </c>
      <c r="L16" s="657" t="s">
        <v>127</v>
      </c>
      <c r="M16" s="793" t="s">
        <v>420</v>
      </c>
      <c r="N16" s="657">
        <v>28208.0</v>
      </c>
      <c r="O16" s="535" t="s">
        <v>3784</v>
      </c>
      <c r="P16" s="537">
        <v>35.199023863187</v>
      </c>
      <c r="Q16" s="537">
        <v>-80.927061938623</v>
      </c>
      <c r="R16" s="737" t="s">
        <v>3037</v>
      </c>
      <c r="S16" s="667">
        <v>5.0</v>
      </c>
      <c r="T16" s="522" t="s">
        <v>23</v>
      </c>
      <c r="U16" s="510" t="s">
        <v>3777</v>
      </c>
      <c r="V16" s="688" t="s">
        <v>3778</v>
      </c>
      <c r="W16" s="510" t="s">
        <v>3780</v>
      </c>
      <c r="X16" s="535" t="s">
        <v>26</v>
      </c>
      <c r="Y16" s="535" t="s">
        <v>420</v>
      </c>
      <c r="Z16" s="657" t="s">
        <v>498</v>
      </c>
      <c r="AA16" s="540">
        <v>44899.0</v>
      </c>
      <c r="AB16" s="688" t="s">
        <v>3785</v>
      </c>
      <c r="AC16" s="510" t="s">
        <v>3786</v>
      </c>
      <c r="AD16" s="530" t="s">
        <v>3781</v>
      </c>
      <c r="AE16" s="657">
        <f t="shared" si="1"/>
        <v>30</v>
      </c>
      <c r="AF16" s="522"/>
      <c r="AG16" s="510"/>
      <c r="AH16" s="522"/>
      <c r="AI16" s="522"/>
      <c r="AJ16" s="559"/>
      <c r="AK16" s="559"/>
      <c r="AL16" s="559"/>
      <c r="AM16" s="559"/>
      <c r="AN16" s="559"/>
      <c r="AO16" s="559"/>
      <c r="AP16" s="559"/>
      <c r="AQ16" s="559"/>
      <c r="AR16" s="559"/>
      <c r="AS16" s="559"/>
      <c r="AT16" s="559"/>
      <c r="AU16" s="559"/>
      <c r="AV16" s="559"/>
      <c r="AW16" s="559"/>
      <c r="AX16" s="559"/>
      <c r="AY16" s="559"/>
      <c r="AZ16" s="559"/>
      <c r="BA16" s="559"/>
      <c r="BB16" s="559"/>
      <c r="BC16" s="559"/>
    </row>
    <row r="17" ht="84.0" customHeight="1">
      <c r="A17" s="326">
        <v>2016.0</v>
      </c>
      <c r="B17" s="535" t="s">
        <v>36</v>
      </c>
      <c r="C17" s="535" t="s">
        <v>19</v>
      </c>
      <c r="D17" s="510" t="s">
        <v>2919</v>
      </c>
      <c r="E17" s="535" t="s">
        <v>812</v>
      </c>
      <c r="F17" s="510" t="s">
        <v>3787</v>
      </c>
      <c r="G17" s="510" t="s">
        <v>3690</v>
      </c>
      <c r="H17" s="510" t="s">
        <v>3788</v>
      </c>
      <c r="I17" s="542" t="s">
        <v>3789</v>
      </c>
      <c r="J17" s="510" t="s">
        <v>3790</v>
      </c>
      <c r="K17" s="510" t="s">
        <v>3791</v>
      </c>
      <c r="L17" s="657" t="s">
        <v>127</v>
      </c>
      <c r="M17" s="793" t="s">
        <v>420</v>
      </c>
      <c r="N17" s="657">
        <v>28016.0</v>
      </c>
      <c r="O17" s="535" t="s">
        <v>3792</v>
      </c>
      <c r="P17" s="537">
        <v>35.2797779315376</v>
      </c>
      <c r="Q17" s="537">
        <v>-81.3090211892144</v>
      </c>
      <c r="R17" s="737">
        <v>112.0</v>
      </c>
      <c r="S17" s="667">
        <v>250.0</v>
      </c>
      <c r="T17" s="522" t="s">
        <v>3793</v>
      </c>
      <c r="U17" s="510" t="s">
        <v>2919</v>
      </c>
      <c r="V17" s="668" t="s">
        <v>2922</v>
      </c>
      <c r="W17" s="522" t="s">
        <v>2924</v>
      </c>
      <c r="X17" s="657"/>
      <c r="Y17" s="657" t="s">
        <v>844</v>
      </c>
      <c r="Z17" s="657" t="s">
        <v>498</v>
      </c>
      <c r="AA17" s="540">
        <v>44776.0</v>
      </c>
      <c r="AB17" s="510" t="s">
        <v>3794</v>
      </c>
      <c r="AC17" s="510" t="s">
        <v>3795</v>
      </c>
      <c r="AD17" s="796" t="s">
        <v>2926</v>
      </c>
      <c r="AE17" s="657">
        <f t="shared" si="1"/>
        <v>29</v>
      </c>
      <c r="AF17" s="522"/>
      <c r="AG17" s="510"/>
      <c r="AH17" s="522"/>
      <c r="AI17" s="522"/>
      <c r="AJ17" s="559"/>
      <c r="AK17" s="559"/>
      <c r="AL17" s="559"/>
      <c r="AM17" s="559"/>
      <c r="AN17" s="559"/>
      <c r="AO17" s="559"/>
      <c r="AP17" s="559"/>
      <c r="AQ17" s="559"/>
      <c r="AR17" s="559"/>
      <c r="AS17" s="559"/>
      <c r="AT17" s="559"/>
      <c r="AU17" s="559"/>
      <c r="AV17" s="559"/>
      <c r="AW17" s="559"/>
      <c r="AX17" s="559"/>
      <c r="AY17" s="559"/>
      <c r="AZ17" s="559"/>
      <c r="BA17" s="559"/>
      <c r="BB17" s="559"/>
      <c r="BC17" s="559"/>
    </row>
    <row r="18" ht="81.0" customHeight="1">
      <c r="A18" s="326">
        <v>2017.0</v>
      </c>
      <c r="B18" s="671" t="s">
        <v>36</v>
      </c>
      <c r="C18" s="535" t="s">
        <v>19</v>
      </c>
      <c r="D18" s="672" t="s">
        <v>2919</v>
      </c>
      <c r="E18" s="671" t="s">
        <v>812</v>
      </c>
      <c r="F18" s="672" t="s">
        <v>3787</v>
      </c>
      <c r="G18" s="674" t="s">
        <v>3712</v>
      </c>
      <c r="H18" s="672" t="s">
        <v>3796</v>
      </c>
      <c r="I18" s="691" t="s">
        <v>3789</v>
      </c>
      <c r="J18" s="672" t="s">
        <v>3790</v>
      </c>
      <c r="K18" s="672" t="s">
        <v>3791</v>
      </c>
      <c r="L18" s="675" t="s">
        <v>127</v>
      </c>
      <c r="M18" s="804" t="s">
        <v>420</v>
      </c>
      <c r="N18" s="675">
        <v>28016.0</v>
      </c>
      <c r="O18" s="671" t="s">
        <v>3792</v>
      </c>
      <c r="P18" s="676">
        <v>35.2797779315376</v>
      </c>
      <c r="Q18" s="676">
        <v>-81.3090211892144</v>
      </c>
      <c r="R18" s="805">
        <v>112.0</v>
      </c>
      <c r="S18" s="678">
        <v>15000.0</v>
      </c>
      <c r="T18" s="679" t="s">
        <v>3715</v>
      </c>
      <c r="U18" s="672" t="s">
        <v>2919</v>
      </c>
      <c r="V18" s="680" t="s">
        <v>2922</v>
      </c>
      <c r="W18" s="679" t="s">
        <v>2924</v>
      </c>
      <c r="X18" s="675"/>
      <c r="Y18" s="675" t="s">
        <v>844</v>
      </c>
      <c r="Z18" s="675" t="s">
        <v>498</v>
      </c>
      <c r="AA18" s="806">
        <v>44776.0</v>
      </c>
      <c r="AB18" s="672" t="s">
        <v>3797</v>
      </c>
      <c r="AC18" s="672" t="s">
        <v>3795</v>
      </c>
      <c r="AD18" s="674" t="s">
        <v>2926</v>
      </c>
      <c r="AE18" s="657">
        <f t="shared" si="1"/>
        <v>29</v>
      </c>
      <c r="AF18" s="522"/>
      <c r="AG18" s="510"/>
      <c r="AH18" s="522"/>
      <c r="AI18" s="522"/>
      <c r="AJ18" s="559"/>
      <c r="AK18" s="559"/>
      <c r="AL18" s="559"/>
      <c r="AM18" s="559"/>
      <c r="AN18" s="559"/>
      <c r="AO18" s="559"/>
      <c r="AP18" s="559"/>
      <c r="AQ18" s="559"/>
      <c r="AR18" s="559"/>
      <c r="AS18" s="559"/>
      <c r="AT18" s="559"/>
      <c r="AU18" s="559"/>
      <c r="AV18" s="559"/>
      <c r="AW18" s="559"/>
      <c r="AX18" s="559"/>
      <c r="AY18" s="559"/>
      <c r="AZ18" s="559"/>
      <c r="BA18" s="559"/>
      <c r="BB18" s="559"/>
      <c r="BC18" s="559"/>
    </row>
    <row r="19" ht="11.25" customHeight="1">
      <c r="A19" s="326">
        <v>2018.0</v>
      </c>
      <c r="B19" s="535" t="s">
        <v>55</v>
      </c>
      <c r="C19" s="535" t="s">
        <v>19</v>
      </c>
      <c r="D19" s="490" t="s">
        <v>3798</v>
      </c>
      <c r="E19" s="535" t="s">
        <v>1209</v>
      </c>
      <c r="F19" s="535" t="s">
        <v>3799</v>
      </c>
      <c r="G19" s="510" t="s">
        <v>3656</v>
      </c>
      <c r="H19" s="510" t="s">
        <v>1980</v>
      </c>
      <c r="I19" s="688" t="s">
        <v>3800</v>
      </c>
      <c r="J19" s="510" t="s">
        <v>1946</v>
      </c>
      <c r="K19" s="510" t="s">
        <v>1540</v>
      </c>
      <c r="L19" s="535" t="s">
        <v>42</v>
      </c>
      <c r="M19" s="793" t="s">
        <v>420</v>
      </c>
      <c r="N19" s="535">
        <v>48377.0</v>
      </c>
      <c r="O19" s="535" t="s">
        <v>3801</v>
      </c>
      <c r="P19" s="537">
        <v>42.4905992943796</v>
      </c>
      <c r="Q19" s="537">
        <v>-83.4870919292502</v>
      </c>
      <c r="R19" s="790"/>
      <c r="S19" s="538">
        <v>7000.0</v>
      </c>
      <c r="T19" s="490"/>
      <c r="U19" s="510" t="s">
        <v>3798</v>
      </c>
      <c r="V19" s="542" t="s">
        <v>3800</v>
      </c>
      <c r="W19" s="490" t="s">
        <v>1372</v>
      </c>
      <c r="X19" s="535" t="s">
        <v>248</v>
      </c>
      <c r="Y19" s="535" t="s">
        <v>420</v>
      </c>
      <c r="Z19" s="535" t="s">
        <v>498</v>
      </c>
      <c r="AA19" s="795">
        <v>44777.0</v>
      </c>
      <c r="AB19" s="510" t="s">
        <v>3802</v>
      </c>
      <c r="AC19" s="490"/>
      <c r="AD19" s="510" t="s">
        <v>3803</v>
      </c>
      <c r="AE19" s="657">
        <f t="shared" si="1"/>
        <v>23</v>
      </c>
      <c r="AF19" s="522"/>
      <c r="AG19" s="510"/>
      <c r="AH19" s="522"/>
      <c r="AI19" s="522"/>
      <c r="AJ19" s="559"/>
      <c r="AK19" s="559"/>
      <c r="AL19" s="559"/>
      <c r="AM19" s="559"/>
      <c r="AN19" s="559"/>
      <c r="AO19" s="559"/>
      <c r="AP19" s="559"/>
      <c r="AQ19" s="559"/>
      <c r="AR19" s="559"/>
      <c r="AS19" s="559"/>
      <c r="AT19" s="559"/>
      <c r="AU19" s="559"/>
      <c r="AV19" s="559"/>
      <c r="AW19" s="559"/>
      <c r="AX19" s="559"/>
      <c r="AY19" s="559"/>
      <c r="AZ19" s="559"/>
      <c r="BA19" s="559"/>
      <c r="BB19" s="559"/>
      <c r="BC19" s="559"/>
    </row>
    <row r="20" ht="11.25" customHeight="1">
      <c r="A20" s="326">
        <v>2019.0</v>
      </c>
      <c r="B20" s="326" t="s">
        <v>55</v>
      </c>
      <c r="C20" s="535" t="s">
        <v>19</v>
      </c>
      <c r="D20" s="510" t="s">
        <v>3798</v>
      </c>
      <c r="E20" s="535" t="s">
        <v>1209</v>
      </c>
      <c r="F20" s="490" t="s">
        <v>3804</v>
      </c>
      <c r="G20" s="490" t="s">
        <v>3805</v>
      </c>
      <c r="H20" s="490" t="s">
        <v>1980</v>
      </c>
      <c r="I20" s="688" t="s">
        <v>3800</v>
      </c>
      <c r="J20" s="490" t="s">
        <v>3806</v>
      </c>
      <c r="K20" s="510" t="s">
        <v>3807</v>
      </c>
      <c r="L20" s="657" t="s">
        <v>78</v>
      </c>
      <c r="M20" s="793" t="s">
        <v>420</v>
      </c>
      <c r="N20" s="807">
        <v>42266.0</v>
      </c>
      <c r="O20" s="772" t="s">
        <v>3808</v>
      </c>
      <c r="P20" s="808">
        <v>36.7976504741716</v>
      </c>
      <c r="Q20" s="808">
        <v>-87.4214038180311</v>
      </c>
      <c r="R20" s="737" t="s">
        <v>1251</v>
      </c>
      <c r="S20" s="801">
        <v>10000.0</v>
      </c>
      <c r="T20" s="490" t="s">
        <v>3809</v>
      </c>
      <c r="U20" s="510" t="s">
        <v>3798</v>
      </c>
      <c r="V20" s="542" t="s">
        <v>3800</v>
      </c>
      <c r="W20" s="490" t="s">
        <v>1372</v>
      </c>
      <c r="X20" s="490" t="s">
        <v>248</v>
      </c>
      <c r="Y20" s="535" t="s">
        <v>420</v>
      </c>
      <c r="Z20" s="535" t="s">
        <v>498</v>
      </c>
      <c r="AA20" s="795">
        <v>45090.0</v>
      </c>
      <c r="AB20" s="490" t="s">
        <v>3810</v>
      </c>
      <c r="AC20" s="490" t="s">
        <v>3811</v>
      </c>
      <c r="AD20" s="530" t="s">
        <v>3803</v>
      </c>
      <c r="AE20" s="657">
        <f t="shared" si="1"/>
        <v>23</v>
      </c>
      <c r="AF20" s="522"/>
      <c r="AG20" s="510"/>
      <c r="AH20" s="522"/>
      <c r="AI20" s="522"/>
      <c r="AJ20" s="559"/>
      <c r="AK20" s="559"/>
      <c r="AL20" s="559"/>
      <c r="AM20" s="559"/>
      <c r="AN20" s="559"/>
      <c r="AO20" s="559"/>
      <c r="AP20" s="559"/>
      <c r="AQ20" s="559"/>
      <c r="AR20" s="559"/>
      <c r="AS20" s="559"/>
      <c r="AT20" s="559"/>
      <c r="AU20" s="559"/>
      <c r="AV20" s="559"/>
      <c r="AW20" s="559"/>
      <c r="AX20" s="559"/>
      <c r="AY20" s="559"/>
      <c r="AZ20" s="559"/>
      <c r="BA20" s="559"/>
      <c r="BB20" s="559"/>
      <c r="BC20" s="559"/>
    </row>
    <row r="21" ht="11.25" customHeight="1">
      <c r="A21" s="326">
        <v>2020.0</v>
      </c>
      <c r="B21" s="326" t="s">
        <v>149</v>
      </c>
      <c r="C21" s="535" t="s">
        <v>19</v>
      </c>
      <c r="D21" s="510" t="s">
        <v>3798</v>
      </c>
      <c r="E21" s="535" t="s">
        <v>1209</v>
      </c>
      <c r="F21" s="490" t="s">
        <v>3804</v>
      </c>
      <c r="G21" s="490" t="s">
        <v>3656</v>
      </c>
      <c r="H21" s="490" t="s">
        <v>1980</v>
      </c>
      <c r="I21" s="688" t="s">
        <v>3800</v>
      </c>
      <c r="J21" s="490" t="s">
        <v>3806</v>
      </c>
      <c r="K21" s="510" t="s">
        <v>3807</v>
      </c>
      <c r="L21" s="657" t="s">
        <v>78</v>
      </c>
      <c r="M21" s="793" t="s">
        <v>420</v>
      </c>
      <c r="N21" s="807">
        <v>42266.0</v>
      </c>
      <c r="O21" s="772" t="s">
        <v>3808</v>
      </c>
      <c r="P21" s="808">
        <v>36.7976504741716</v>
      </c>
      <c r="Q21" s="808">
        <v>-87.4214038180311</v>
      </c>
      <c r="R21" s="737" t="s">
        <v>1251</v>
      </c>
      <c r="S21" s="801">
        <v>10000.0</v>
      </c>
      <c r="T21" s="490" t="s">
        <v>3812</v>
      </c>
      <c r="U21" s="510" t="s">
        <v>3798</v>
      </c>
      <c r="V21" s="542" t="s">
        <v>3800</v>
      </c>
      <c r="W21" s="490" t="s">
        <v>1372</v>
      </c>
      <c r="X21" s="490" t="s">
        <v>248</v>
      </c>
      <c r="Y21" s="535" t="s">
        <v>420</v>
      </c>
      <c r="Z21" s="535" t="s">
        <v>498</v>
      </c>
      <c r="AA21" s="795">
        <v>45090.0</v>
      </c>
      <c r="AB21" s="490" t="s">
        <v>3810</v>
      </c>
      <c r="AC21" s="490" t="s">
        <v>3813</v>
      </c>
      <c r="AD21" s="530" t="s">
        <v>3803</v>
      </c>
      <c r="AE21" s="657">
        <f t="shared" si="1"/>
        <v>23</v>
      </c>
      <c r="AF21" s="522"/>
      <c r="AG21" s="510"/>
      <c r="AH21" s="522"/>
      <c r="AI21" s="522"/>
      <c r="AJ21" s="559"/>
      <c r="AK21" s="559"/>
      <c r="AL21" s="559"/>
      <c r="AM21" s="559"/>
      <c r="AN21" s="559"/>
      <c r="AO21" s="559"/>
      <c r="AP21" s="559"/>
      <c r="AQ21" s="559"/>
      <c r="AR21" s="559"/>
      <c r="AS21" s="559"/>
      <c r="AT21" s="559"/>
      <c r="AU21" s="559"/>
      <c r="AV21" s="559"/>
      <c r="AW21" s="559"/>
      <c r="AX21" s="559"/>
      <c r="AY21" s="559"/>
      <c r="AZ21" s="559"/>
      <c r="BA21" s="559"/>
      <c r="BB21" s="559"/>
      <c r="BC21" s="559"/>
    </row>
    <row r="22" ht="88.5" customHeight="1">
      <c r="A22" s="326">
        <v>2021.0</v>
      </c>
      <c r="B22" s="809" t="s">
        <v>55</v>
      </c>
      <c r="C22" s="809" t="s">
        <v>19</v>
      </c>
      <c r="D22" s="810" t="s">
        <v>3798</v>
      </c>
      <c r="E22" s="809" t="s">
        <v>1209</v>
      </c>
      <c r="F22" s="809"/>
      <c r="G22" s="811" t="s">
        <v>3814</v>
      </c>
      <c r="H22" s="811" t="s">
        <v>3815</v>
      </c>
      <c r="I22" s="812" t="s">
        <v>3800</v>
      </c>
      <c r="J22" s="811" t="s">
        <v>3816</v>
      </c>
      <c r="K22" s="811" t="s">
        <v>3817</v>
      </c>
      <c r="L22" s="809" t="s">
        <v>141</v>
      </c>
      <c r="M22" s="813" t="s">
        <v>420</v>
      </c>
      <c r="N22" s="809">
        <v>30014.0</v>
      </c>
      <c r="O22" s="809"/>
      <c r="P22" s="811">
        <v>33.6124</v>
      </c>
      <c r="Q22" s="811">
        <v>-83.8423</v>
      </c>
      <c r="R22" s="809" t="s">
        <v>1326</v>
      </c>
      <c r="S22" s="814">
        <v>3000.0</v>
      </c>
      <c r="T22" s="815" t="s">
        <v>3682</v>
      </c>
      <c r="U22" s="811" t="s">
        <v>3798</v>
      </c>
      <c r="V22" s="816" t="s">
        <v>3800</v>
      </c>
      <c r="W22" s="810" t="s">
        <v>1372</v>
      </c>
      <c r="X22" s="809" t="s">
        <v>248</v>
      </c>
      <c r="Y22" s="809" t="s">
        <v>420</v>
      </c>
      <c r="Z22" s="809" t="s">
        <v>453</v>
      </c>
      <c r="AA22" s="817">
        <v>45680.0</v>
      </c>
      <c r="AB22" s="818" t="s">
        <v>3818</v>
      </c>
      <c r="AC22" s="810"/>
      <c r="AD22" s="819" t="s">
        <v>3803</v>
      </c>
      <c r="AE22" s="813">
        <v>23.0</v>
      </c>
      <c r="AF22" s="815"/>
      <c r="AG22" s="811"/>
      <c r="AH22" s="815"/>
      <c r="AI22" s="815"/>
      <c r="AJ22" s="820"/>
      <c r="AK22" s="820"/>
      <c r="AL22" s="820"/>
      <c r="AM22" s="820"/>
      <c r="AN22" s="820"/>
      <c r="AO22" s="820"/>
      <c r="AP22" s="820"/>
      <c r="AQ22" s="820"/>
      <c r="AR22" s="820"/>
      <c r="AS22" s="820"/>
      <c r="AT22" s="820"/>
      <c r="AU22" s="820"/>
      <c r="AV22" s="820"/>
      <c r="AW22" s="820"/>
      <c r="AX22" s="820"/>
      <c r="AY22" s="820"/>
      <c r="AZ22" s="820"/>
      <c r="BA22" s="820"/>
      <c r="BB22" s="820"/>
      <c r="BC22" s="820"/>
    </row>
    <row r="23" ht="101.25" customHeight="1">
      <c r="A23" s="326">
        <v>2022.0</v>
      </c>
      <c r="B23" s="369" t="s">
        <v>149</v>
      </c>
      <c r="C23" s="535" t="s">
        <v>19</v>
      </c>
      <c r="D23" s="490" t="s">
        <v>3819</v>
      </c>
      <c r="E23" s="369" t="s">
        <v>812</v>
      </c>
      <c r="F23" s="369" t="s">
        <v>3820</v>
      </c>
      <c r="G23" s="490" t="s">
        <v>3712</v>
      </c>
      <c r="H23" s="490" t="s">
        <v>3713</v>
      </c>
      <c r="I23" s="665" t="s">
        <v>3821</v>
      </c>
      <c r="J23" s="490" t="s">
        <v>3822</v>
      </c>
      <c r="K23" s="490" t="s">
        <v>3820</v>
      </c>
      <c r="L23" s="490" t="s">
        <v>103</v>
      </c>
      <c r="M23" s="369" t="s">
        <v>618</v>
      </c>
      <c r="N23" s="369"/>
      <c r="O23" s="369"/>
      <c r="P23" s="369">
        <v>48.4746318745958</v>
      </c>
      <c r="Q23" s="712">
        <v>-89.15861402</v>
      </c>
      <c r="R23" s="657">
        <v>9.0</v>
      </c>
      <c r="S23" s="369"/>
      <c r="T23" s="369"/>
      <c r="U23" s="369" t="s">
        <v>3819</v>
      </c>
      <c r="V23" s="688" t="s">
        <v>3821</v>
      </c>
      <c r="W23" s="369" t="s">
        <v>2664</v>
      </c>
      <c r="X23" s="369" t="s">
        <v>103</v>
      </c>
      <c r="Y23" s="369" t="s">
        <v>618</v>
      </c>
      <c r="Z23" s="369" t="s">
        <v>498</v>
      </c>
      <c r="AA23" s="821">
        <v>45290.0</v>
      </c>
      <c r="AB23" s="490" t="s">
        <v>3823</v>
      </c>
      <c r="AC23" s="490" t="s">
        <v>9625</v>
      </c>
      <c r="AD23" s="796" t="s">
        <v>3824</v>
      </c>
      <c r="AE23" s="657">
        <f t="shared" ref="AE23:AE41" si="2">IF(LEN(TRIM(AD23))=0,0,LEN(TRIM(AD23))-LEN(SUBSTITUTE(AD23," ",""))+1)</f>
        <v>20</v>
      </c>
      <c r="AF23" s="522"/>
      <c r="AG23" s="510"/>
      <c r="AH23" s="522"/>
      <c r="AI23" s="522"/>
      <c r="AJ23" s="559"/>
      <c r="AK23" s="559"/>
      <c r="AL23" s="559"/>
      <c r="AM23" s="559"/>
      <c r="AN23" s="559"/>
      <c r="AO23" s="559"/>
      <c r="AP23" s="559"/>
      <c r="AQ23" s="559"/>
      <c r="AR23" s="559"/>
      <c r="AS23" s="559"/>
      <c r="AT23" s="559"/>
      <c r="AU23" s="559"/>
      <c r="AV23" s="559"/>
      <c r="AW23" s="559"/>
      <c r="AX23" s="559"/>
      <c r="AY23" s="559"/>
      <c r="AZ23" s="559"/>
      <c r="BA23" s="559"/>
      <c r="BB23" s="559"/>
      <c r="BC23" s="559"/>
    </row>
    <row r="24" ht="66.0" customHeight="1">
      <c r="A24" s="326">
        <v>2023.0</v>
      </c>
      <c r="B24" s="510" t="s">
        <v>149</v>
      </c>
      <c r="C24" s="535" t="s">
        <v>19</v>
      </c>
      <c r="D24" s="510" t="s">
        <v>3826</v>
      </c>
      <c r="E24" s="535" t="s">
        <v>1209</v>
      </c>
      <c r="F24" s="510" t="s">
        <v>9626</v>
      </c>
      <c r="G24" s="510" t="s">
        <v>3656</v>
      </c>
      <c r="H24" s="510" t="s">
        <v>3828</v>
      </c>
      <c r="I24" s="542" t="s">
        <v>3829</v>
      </c>
      <c r="J24" s="510" t="s">
        <v>9627</v>
      </c>
      <c r="K24" s="510" t="s">
        <v>3831</v>
      </c>
      <c r="L24" s="657" t="s">
        <v>22</v>
      </c>
      <c r="M24" s="657" t="s">
        <v>618</v>
      </c>
      <c r="N24" s="657" t="s">
        <v>3832</v>
      </c>
      <c r="O24" s="535"/>
      <c r="P24" s="537">
        <v>46.3638661082911</v>
      </c>
      <c r="Q24" s="537">
        <v>-72.3935260034931</v>
      </c>
      <c r="R24" s="737" t="s">
        <v>3833</v>
      </c>
      <c r="S24" s="667">
        <v>100000.0</v>
      </c>
      <c r="T24" s="522" t="s">
        <v>3812</v>
      </c>
      <c r="U24" s="510" t="s">
        <v>570</v>
      </c>
      <c r="V24" s="665" t="s">
        <v>3834</v>
      </c>
      <c r="W24" s="522" t="s">
        <v>3835</v>
      </c>
      <c r="X24" s="657" t="s">
        <v>3836</v>
      </c>
      <c r="Y24" s="657" t="s">
        <v>659</v>
      </c>
      <c r="Z24" s="657" t="s">
        <v>498</v>
      </c>
      <c r="AA24" s="540">
        <v>45092.0</v>
      </c>
      <c r="AB24" s="510" t="s">
        <v>3837</v>
      </c>
      <c r="AC24" s="510" t="s">
        <v>3839</v>
      </c>
      <c r="AD24" s="822" t="s">
        <v>3838</v>
      </c>
      <c r="AE24" s="657">
        <f t="shared" si="2"/>
        <v>29</v>
      </c>
      <c r="AF24" s="522"/>
      <c r="AG24" s="510"/>
      <c r="AH24" s="522"/>
      <c r="AI24" s="522"/>
      <c r="AJ24" s="559"/>
      <c r="AK24" s="559"/>
      <c r="AL24" s="559"/>
      <c r="AM24" s="559"/>
      <c r="AN24" s="559"/>
      <c r="AO24" s="559"/>
      <c r="AP24" s="559"/>
      <c r="AQ24" s="559"/>
      <c r="AR24" s="559"/>
      <c r="AS24" s="559"/>
      <c r="AT24" s="559"/>
      <c r="AU24" s="559"/>
      <c r="AV24" s="559"/>
      <c r="AW24" s="559"/>
      <c r="AX24" s="559"/>
      <c r="AY24" s="559"/>
      <c r="AZ24" s="559"/>
      <c r="BA24" s="559"/>
      <c r="BB24" s="559"/>
      <c r="BC24" s="559"/>
    </row>
    <row r="25" ht="66.0" customHeight="1">
      <c r="A25" s="326">
        <v>2024.0</v>
      </c>
      <c r="B25" s="535" t="s">
        <v>36</v>
      </c>
      <c r="C25" s="535" t="s">
        <v>19</v>
      </c>
      <c r="D25" s="510" t="s">
        <v>3840</v>
      </c>
      <c r="E25" s="535" t="s">
        <v>812</v>
      </c>
      <c r="F25" s="510" t="s">
        <v>3841</v>
      </c>
      <c r="G25" s="510" t="s">
        <v>3656</v>
      </c>
      <c r="H25" s="510" t="s">
        <v>2157</v>
      </c>
      <c r="I25" s="542" t="s">
        <v>3842</v>
      </c>
      <c r="J25" s="510" t="s">
        <v>3843</v>
      </c>
      <c r="K25" s="510" t="s">
        <v>2108</v>
      </c>
      <c r="L25" s="657" t="s">
        <v>42</v>
      </c>
      <c r="M25" s="793" t="s">
        <v>420</v>
      </c>
      <c r="N25" s="657">
        <v>49037.0</v>
      </c>
      <c r="O25" s="535" t="s">
        <v>3844</v>
      </c>
      <c r="P25" s="537">
        <v>42.9707277521715</v>
      </c>
      <c r="Q25" s="537">
        <v>-85.4668560714269</v>
      </c>
      <c r="R25" s="737">
        <v>9.0</v>
      </c>
      <c r="S25" s="667">
        <v>1334.0</v>
      </c>
      <c r="T25" s="522" t="s">
        <v>3812</v>
      </c>
      <c r="U25" s="510" t="s">
        <v>3845</v>
      </c>
      <c r="V25" s="665" t="s">
        <v>3834</v>
      </c>
      <c r="W25" s="522" t="s">
        <v>3846</v>
      </c>
      <c r="X25" s="657" t="s">
        <v>3846</v>
      </c>
      <c r="Y25" s="657" t="s">
        <v>467</v>
      </c>
      <c r="Z25" s="657" t="s">
        <v>498</v>
      </c>
      <c r="AA25" s="540">
        <v>44776.0</v>
      </c>
      <c r="AB25" s="510" t="s">
        <v>3847</v>
      </c>
      <c r="AC25" s="522"/>
      <c r="AD25" s="530" t="s">
        <v>3848</v>
      </c>
      <c r="AE25" s="657">
        <f t="shared" si="2"/>
        <v>22</v>
      </c>
      <c r="AF25" s="522"/>
      <c r="AG25" s="510"/>
      <c r="AH25" s="522"/>
      <c r="AI25" s="522"/>
      <c r="AJ25" s="559"/>
      <c r="AK25" s="559"/>
      <c r="AL25" s="559"/>
      <c r="AM25" s="559"/>
      <c r="AN25" s="559"/>
      <c r="AO25" s="559"/>
      <c r="AP25" s="559"/>
      <c r="AQ25" s="559"/>
      <c r="AR25" s="559"/>
      <c r="AS25" s="559"/>
      <c r="AT25" s="559"/>
      <c r="AU25" s="559"/>
      <c r="AV25" s="559"/>
      <c r="AW25" s="559"/>
      <c r="AX25" s="559"/>
      <c r="AY25" s="559"/>
      <c r="AZ25" s="559"/>
      <c r="BA25" s="559"/>
      <c r="BB25" s="559"/>
      <c r="BC25" s="559"/>
    </row>
    <row r="26" ht="66.0" customHeight="1">
      <c r="A26" s="326">
        <v>2025.0</v>
      </c>
      <c r="B26" s="535" t="s">
        <v>36</v>
      </c>
      <c r="C26" s="535" t="s">
        <v>19</v>
      </c>
      <c r="D26" s="510" t="s">
        <v>3840</v>
      </c>
      <c r="E26" s="535" t="s">
        <v>812</v>
      </c>
      <c r="F26" s="510" t="s">
        <v>3849</v>
      </c>
      <c r="G26" s="510" t="s">
        <v>3656</v>
      </c>
      <c r="H26" s="510" t="s">
        <v>1980</v>
      </c>
      <c r="I26" s="542" t="s">
        <v>3842</v>
      </c>
      <c r="J26" s="510" t="s">
        <v>3843</v>
      </c>
      <c r="K26" s="510" t="s">
        <v>2108</v>
      </c>
      <c r="L26" s="657" t="s">
        <v>42</v>
      </c>
      <c r="M26" s="793" t="s">
        <v>420</v>
      </c>
      <c r="N26" s="657">
        <v>49037.0</v>
      </c>
      <c r="O26" s="535" t="s">
        <v>3844</v>
      </c>
      <c r="P26" s="537">
        <v>42.9707277521715</v>
      </c>
      <c r="Q26" s="537">
        <v>-85.4668560714269</v>
      </c>
      <c r="R26" s="737">
        <v>9.0</v>
      </c>
      <c r="S26" s="667">
        <v>1334.0</v>
      </c>
      <c r="T26" s="522" t="s">
        <v>3812</v>
      </c>
      <c r="U26" s="510" t="s">
        <v>3845</v>
      </c>
      <c r="V26" s="665" t="s">
        <v>3834</v>
      </c>
      <c r="W26" s="522" t="s">
        <v>3846</v>
      </c>
      <c r="X26" s="657" t="s">
        <v>3846</v>
      </c>
      <c r="Y26" s="657" t="s">
        <v>467</v>
      </c>
      <c r="Z26" s="657" t="s">
        <v>498</v>
      </c>
      <c r="AA26" s="540">
        <v>44776.0</v>
      </c>
      <c r="AB26" s="510" t="s">
        <v>3847</v>
      </c>
      <c r="AC26" s="522"/>
      <c r="AD26" s="530" t="s">
        <v>3848</v>
      </c>
      <c r="AE26" s="657">
        <f t="shared" si="2"/>
        <v>22</v>
      </c>
      <c r="AF26" s="522"/>
      <c r="AG26" s="510"/>
      <c r="AH26" s="522"/>
      <c r="AI26" s="522"/>
      <c r="AJ26" s="559"/>
      <c r="AK26" s="559"/>
      <c r="AL26" s="559"/>
      <c r="AM26" s="559"/>
      <c r="AN26" s="559"/>
      <c r="AO26" s="559"/>
      <c r="AP26" s="559"/>
      <c r="AQ26" s="559"/>
      <c r="AR26" s="559"/>
      <c r="AS26" s="559"/>
      <c r="AT26" s="559"/>
      <c r="AU26" s="559"/>
      <c r="AV26" s="559"/>
      <c r="AW26" s="559"/>
      <c r="AX26" s="559"/>
      <c r="AY26" s="559"/>
      <c r="AZ26" s="559"/>
      <c r="BA26" s="559"/>
      <c r="BB26" s="559"/>
      <c r="BC26" s="559"/>
    </row>
    <row r="27" ht="110.25" customHeight="1">
      <c r="A27" s="326">
        <v>2026.0</v>
      </c>
      <c r="B27" s="535" t="s">
        <v>36</v>
      </c>
      <c r="C27" s="535" t="s">
        <v>19</v>
      </c>
      <c r="D27" s="510" t="s">
        <v>3840</v>
      </c>
      <c r="E27" s="535" t="s">
        <v>812</v>
      </c>
      <c r="F27" s="510" t="s">
        <v>3850</v>
      </c>
      <c r="G27" s="510" t="s">
        <v>3656</v>
      </c>
      <c r="H27" s="510" t="s">
        <v>3851</v>
      </c>
      <c r="I27" s="542" t="s">
        <v>3842</v>
      </c>
      <c r="J27" s="510" t="s">
        <v>3843</v>
      </c>
      <c r="K27" s="510" t="s">
        <v>2108</v>
      </c>
      <c r="L27" s="657" t="s">
        <v>42</v>
      </c>
      <c r="M27" s="793" t="s">
        <v>420</v>
      </c>
      <c r="N27" s="657">
        <v>49037.0</v>
      </c>
      <c r="O27" s="535" t="s">
        <v>3844</v>
      </c>
      <c r="P27" s="537">
        <v>42.9707277521715</v>
      </c>
      <c r="Q27" s="537">
        <v>-85.4668560714269</v>
      </c>
      <c r="R27" s="737">
        <v>18.0</v>
      </c>
      <c r="S27" s="667">
        <v>1334.0</v>
      </c>
      <c r="T27" s="522" t="s">
        <v>3812</v>
      </c>
      <c r="U27" s="510" t="s">
        <v>3845</v>
      </c>
      <c r="V27" s="665" t="s">
        <v>3834</v>
      </c>
      <c r="W27" s="522" t="s">
        <v>3846</v>
      </c>
      <c r="X27" s="657" t="s">
        <v>3846</v>
      </c>
      <c r="Y27" s="657" t="s">
        <v>467</v>
      </c>
      <c r="Z27" s="657" t="s">
        <v>498</v>
      </c>
      <c r="AA27" s="540">
        <v>44776.0</v>
      </c>
      <c r="AB27" s="510" t="s">
        <v>3852</v>
      </c>
      <c r="AC27" s="510" t="s">
        <v>3853</v>
      </c>
      <c r="AD27" s="530" t="s">
        <v>3848</v>
      </c>
      <c r="AE27" s="657">
        <f t="shared" si="2"/>
        <v>22</v>
      </c>
      <c r="AF27" s="522"/>
      <c r="AG27" s="510"/>
      <c r="AH27" s="522"/>
      <c r="AI27" s="522"/>
      <c r="AJ27" s="559"/>
      <c r="AK27" s="559"/>
      <c r="AL27" s="559"/>
      <c r="AM27" s="559"/>
      <c r="AN27" s="559"/>
      <c r="AO27" s="559"/>
      <c r="AP27" s="559"/>
      <c r="AQ27" s="559"/>
      <c r="AR27" s="559"/>
      <c r="AS27" s="559"/>
      <c r="AT27" s="559"/>
      <c r="AU27" s="559"/>
      <c r="AV27" s="559"/>
      <c r="AW27" s="559"/>
      <c r="AX27" s="559"/>
      <c r="AY27" s="559"/>
      <c r="AZ27" s="559"/>
      <c r="BA27" s="559"/>
      <c r="BB27" s="559"/>
      <c r="BC27" s="559"/>
    </row>
    <row r="28" ht="110.25" customHeight="1">
      <c r="A28" s="326">
        <v>2027.0</v>
      </c>
      <c r="B28" s="535" t="s">
        <v>36</v>
      </c>
      <c r="C28" s="535" t="s">
        <v>19</v>
      </c>
      <c r="D28" s="510" t="s">
        <v>3840</v>
      </c>
      <c r="E28" s="535" t="s">
        <v>1209</v>
      </c>
      <c r="F28" s="510" t="s">
        <v>3854</v>
      </c>
      <c r="G28" s="510" t="s">
        <v>3656</v>
      </c>
      <c r="H28" s="510" t="s">
        <v>1980</v>
      </c>
      <c r="I28" s="688" t="s">
        <v>3842</v>
      </c>
      <c r="J28" s="510" t="s">
        <v>3855</v>
      </c>
      <c r="K28" s="510" t="s">
        <v>3856</v>
      </c>
      <c r="L28" s="657" t="s">
        <v>32</v>
      </c>
      <c r="M28" s="793" t="s">
        <v>420</v>
      </c>
      <c r="N28" s="657">
        <v>44035.0</v>
      </c>
      <c r="O28" s="535" t="s">
        <v>3857</v>
      </c>
      <c r="P28" s="537">
        <v>41.3716259601506</v>
      </c>
      <c r="Q28" s="537">
        <v>-82.1023341390719</v>
      </c>
      <c r="R28" s="737">
        <v>146.0</v>
      </c>
      <c r="S28" s="667">
        <v>3000.0</v>
      </c>
      <c r="T28" s="522" t="s">
        <v>3812</v>
      </c>
      <c r="U28" s="510" t="s">
        <v>570</v>
      </c>
      <c r="V28" s="665" t="s">
        <v>3834</v>
      </c>
      <c r="W28" s="522" t="s">
        <v>3835</v>
      </c>
      <c r="X28" s="657" t="s">
        <v>3836</v>
      </c>
      <c r="Y28" s="657" t="s">
        <v>659</v>
      </c>
      <c r="Z28" s="657" t="s">
        <v>498</v>
      </c>
      <c r="AA28" s="540">
        <v>45092.0</v>
      </c>
      <c r="AB28" s="510" t="s">
        <v>3858</v>
      </c>
      <c r="AC28" s="522"/>
      <c r="AD28" s="510" t="s">
        <v>3848</v>
      </c>
      <c r="AE28" s="657">
        <f t="shared" si="2"/>
        <v>22</v>
      </c>
      <c r="AF28" s="522"/>
      <c r="AG28" s="510"/>
      <c r="AH28" s="522"/>
      <c r="AI28" s="522"/>
      <c r="AJ28" s="559"/>
      <c r="AK28" s="559"/>
      <c r="AL28" s="559"/>
      <c r="AM28" s="559"/>
      <c r="AN28" s="559"/>
      <c r="AO28" s="559"/>
      <c r="AP28" s="559"/>
      <c r="AQ28" s="559"/>
      <c r="AR28" s="559"/>
      <c r="AS28" s="559"/>
      <c r="AT28" s="559"/>
      <c r="AU28" s="559"/>
      <c r="AV28" s="559"/>
      <c r="AW28" s="559"/>
      <c r="AX28" s="559"/>
      <c r="AY28" s="559"/>
      <c r="AZ28" s="559"/>
      <c r="BA28" s="559"/>
      <c r="BB28" s="559"/>
      <c r="BC28" s="559"/>
    </row>
    <row r="29" ht="11.25" customHeight="1">
      <c r="A29" s="326">
        <v>2028.0</v>
      </c>
      <c r="B29" s="535" t="s">
        <v>158</v>
      </c>
      <c r="C29" s="535" t="s">
        <v>19</v>
      </c>
      <c r="D29" s="510" t="s">
        <v>3859</v>
      </c>
      <c r="E29" s="535" t="s">
        <v>1209</v>
      </c>
      <c r="F29" s="510" t="s">
        <v>3859</v>
      </c>
      <c r="G29" s="510" t="s">
        <v>3675</v>
      </c>
      <c r="H29" s="510" t="s">
        <v>3860</v>
      </c>
      <c r="I29" s="510" t="s">
        <v>3861</v>
      </c>
      <c r="J29" s="510" t="s">
        <v>3862</v>
      </c>
      <c r="K29" s="510" t="s">
        <v>3863</v>
      </c>
      <c r="L29" s="657" t="s">
        <v>26</v>
      </c>
      <c r="M29" s="790" t="s">
        <v>420</v>
      </c>
      <c r="N29" s="657">
        <v>93012.0</v>
      </c>
      <c r="O29" s="535"/>
      <c r="P29" s="537">
        <v>34.1968167261977</v>
      </c>
      <c r="Q29" s="537">
        <v>-119.008733604113</v>
      </c>
      <c r="R29" s="667">
        <v>10.0</v>
      </c>
      <c r="S29" s="685" t="s">
        <v>9628</v>
      </c>
      <c r="T29" s="510" t="s">
        <v>3664</v>
      </c>
      <c r="U29" s="522" t="s">
        <v>3859</v>
      </c>
      <c r="V29" s="510" t="s">
        <v>3861</v>
      </c>
      <c r="W29" s="522" t="s">
        <v>3863</v>
      </c>
      <c r="X29" s="657" t="s">
        <v>26</v>
      </c>
      <c r="Y29" s="657" t="s">
        <v>420</v>
      </c>
      <c r="Z29" s="657" t="s">
        <v>498</v>
      </c>
      <c r="AA29" s="540">
        <v>45339.0</v>
      </c>
      <c r="AB29" s="510" t="s">
        <v>3864</v>
      </c>
      <c r="AC29" s="522"/>
      <c r="AD29" s="510" t="s">
        <v>3865</v>
      </c>
      <c r="AE29" s="657">
        <f t="shared" si="2"/>
        <v>34</v>
      </c>
      <c r="AF29" s="490" t="s">
        <v>3866</v>
      </c>
      <c r="AG29" s="490" t="s">
        <v>3867</v>
      </c>
      <c r="AH29" s="490"/>
      <c r="AI29" s="522"/>
      <c r="AJ29" s="559"/>
      <c r="AK29" s="559"/>
      <c r="AL29" s="559"/>
      <c r="AM29" s="559"/>
      <c r="AN29" s="559"/>
      <c r="AO29" s="559"/>
      <c r="AP29" s="559"/>
      <c r="AQ29" s="559"/>
      <c r="AR29" s="559"/>
      <c r="AS29" s="559"/>
      <c r="AT29" s="559"/>
      <c r="AU29" s="559"/>
      <c r="AV29" s="559"/>
      <c r="AW29" s="559"/>
      <c r="AX29" s="559"/>
      <c r="AY29" s="559"/>
      <c r="AZ29" s="559"/>
      <c r="BA29" s="559"/>
      <c r="BB29" s="559"/>
      <c r="BC29" s="559"/>
    </row>
    <row r="30" ht="11.25" customHeight="1">
      <c r="A30" s="326">
        <v>2029.0</v>
      </c>
      <c r="B30" s="535" t="s">
        <v>149</v>
      </c>
      <c r="C30" s="535" t="s">
        <v>19</v>
      </c>
      <c r="D30" s="510" t="s">
        <v>3868</v>
      </c>
      <c r="E30" s="535" t="s">
        <v>1209</v>
      </c>
      <c r="F30" s="510" t="s">
        <v>3868</v>
      </c>
      <c r="G30" s="510" t="s">
        <v>3690</v>
      </c>
      <c r="H30" s="510" t="s">
        <v>3766</v>
      </c>
      <c r="I30" s="542" t="s">
        <v>3869</v>
      </c>
      <c r="J30" s="510" t="s">
        <v>3870</v>
      </c>
      <c r="K30" s="510" t="s">
        <v>3871</v>
      </c>
      <c r="L30" s="657" t="s">
        <v>3695</v>
      </c>
      <c r="M30" s="793" t="s">
        <v>420</v>
      </c>
      <c r="N30" s="657">
        <v>70522.0</v>
      </c>
      <c r="O30" s="535" t="s">
        <v>3872</v>
      </c>
      <c r="P30" s="537">
        <v>29.6820282247209</v>
      </c>
      <c r="Q30" s="537">
        <v>-91.4563846740518</v>
      </c>
      <c r="R30" s="737" t="s">
        <v>3663</v>
      </c>
      <c r="S30" s="667"/>
      <c r="T30" s="522"/>
      <c r="U30" s="510" t="s">
        <v>3868</v>
      </c>
      <c r="V30" s="668" t="s">
        <v>3869</v>
      </c>
      <c r="W30" s="510" t="s">
        <v>3873</v>
      </c>
      <c r="X30" s="535" t="s">
        <v>141</v>
      </c>
      <c r="Y30" s="535" t="s">
        <v>420</v>
      </c>
      <c r="Z30" s="657" t="s">
        <v>498</v>
      </c>
      <c r="AA30" s="540">
        <v>44865.0</v>
      </c>
      <c r="AB30" s="510" t="s">
        <v>454</v>
      </c>
      <c r="AC30" s="510"/>
      <c r="AD30" s="530" t="s">
        <v>3874</v>
      </c>
      <c r="AE30" s="657">
        <f t="shared" si="2"/>
        <v>25</v>
      </c>
      <c r="AF30" s="522"/>
      <c r="AG30" s="510"/>
      <c r="AH30" s="522"/>
      <c r="AI30" s="522"/>
      <c r="AJ30" s="559"/>
      <c r="AK30" s="559"/>
      <c r="AL30" s="559"/>
      <c r="AM30" s="559"/>
      <c r="AN30" s="559"/>
      <c r="AO30" s="559"/>
      <c r="AP30" s="559"/>
      <c r="AQ30" s="559"/>
      <c r="AR30" s="559"/>
      <c r="AS30" s="559"/>
      <c r="AT30" s="559"/>
      <c r="AU30" s="559"/>
      <c r="AV30" s="559"/>
      <c r="AW30" s="559"/>
      <c r="AX30" s="559"/>
      <c r="AY30" s="559"/>
      <c r="AZ30" s="559"/>
      <c r="BA30" s="559"/>
      <c r="BB30" s="559"/>
      <c r="BC30" s="559"/>
    </row>
    <row r="31" ht="11.25" customHeight="1">
      <c r="A31" s="326">
        <v>2030.0</v>
      </c>
      <c r="B31" s="535" t="s">
        <v>158</v>
      </c>
      <c r="C31" s="535" t="s">
        <v>19</v>
      </c>
      <c r="D31" s="510" t="s">
        <v>3868</v>
      </c>
      <c r="E31" s="535" t="s">
        <v>1209</v>
      </c>
      <c r="F31" s="510" t="s">
        <v>3868</v>
      </c>
      <c r="G31" s="510" t="s">
        <v>3690</v>
      </c>
      <c r="H31" s="510" t="s">
        <v>3766</v>
      </c>
      <c r="I31" s="542" t="s">
        <v>3869</v>
      </c>
      <c r="J31" s="510" t="s">
        <v>3875</v>
      </c>
      <c r="K31" s="510" t="s">
        <v>3873</v>
      </c>
      <c r="L31" s="657" t="s">
        <v>141</v>
      </c>
      <c r="M31" s="793" t="s">
        <v>420</v>
      </c>
      <c r="N31" s="657">
        <v>30062.0</v>
      </c>
      <c r="O31" s="823" t="s">
        <v>3876</v>
      </c>
      <c r="P31" s="537">
        <v>33.95</v>
      </c>
      <c r="Q31" s="537">
        <v>-84.54</v>
      </c>
      <c r="R31" s="737">
        <v>15.0</v>
      </c>
      <c r="S31" s="667"/>
      <c r="T31" s="522"/>
      <c r="U31" s="510" t="s">
        <v>3868</v>
      </c>
      <c r="V31" s="668" t="s">
        <v>3869</v>
      </c>
      <c r="W31" s="510" t="s">
        <v>3873</v>
      </c>
      <c r="X31" s="535" t="s">
        <v>141</v>
      </c>
      <c r="Y31" s="535" t="s">
        <v>420</v>
      </c>
      <c r="Z31" s="657" t="s">
        <v>498</v>
      </c>
      <c r="AA31" s="540">
        <v>44865.0</v>
      </c>
      <c r="AB31" s="510" t="s">
        <v>454</v>
      </c>
      <c r="AC31" s="490"/>
      <c r="AD31" s="530" t="s">
        <v>3874</v>
      </c>
      <c r="AE31" s="657">
        <f t="shared" si="2"/>
        <v>25</v>
      </c>
      <c r="AF31" s="522"/>
      <c r="AG31" s="510"/>
      <c r="AH31" s="522"/>
      <c r="AI31" s="522"/>
      <c r="AJ31" s="559"/>
      <c r="AK31" s="559"/>
      <c r="AL31" s="559"/>
      <c r="AM31" s="559"/>
      <c r="AN31" s="559"/>
      <c r="AO31" s="559"/>
      <c r="AP31" s="559"/>
      <c r="AQ31" s="559"/>
      <c r="AR31" s="559"/>
      <c r="AS31" s="559"/>
      <c r="AT31" s="559"/>
      <c r="AU31" s="559"/>
      <c r="AV31" s="559"/>
      <c r="AW31" s="559"/>
      <c r="AX31" s="559"/>
      <c r="AY31" s="559"/>
      <c r="AZ31" s="559"/>
      <c r="BA31" s="559"/>
      <c r="BB31" s="559"/>
      <c r="BC31" s="559"/>
    </row>
    <row r="32" ht="11.25" customHeight="1">
      <c r="A32" s="326">
        <v>2031.0</v>
      </c>
      <c r="B32" s="535" t="s">
        <v>36</v>
      </c>
      <c r="C32" s="535" t="s">
        <v>19</v>
      </c>
      <c r="D32" s="510" t="s">
        <v>3877</v>
      </c>
      <c r="E32" s="535" t="s">
        <v>812</v>
      </c>
      <c r="F32" s="510" t="s">
        <v>3878</v>
      </c>
      <c r="G32" s="490" t="s">
        <v>3712</v>
      </c>
      <c r="H32" s="510" t="s">
        <v>3879</v>
      </c>
      <c r="I32" s="542"/>
      <c r="J32" s="510" t="s">
        <v>3880</v>
      </c>
      <c r="K32" s="510" t="s">
        <v>3881</v>
      </c>
      <c r="L32" s="535" t="s">
        <v>3882</v>
      </c>
      <c r="M32" s="535" t="s">
        <v>651</v>
      </c>
      <c r="N32" s="535"/>
      <c r="O32" s="535" t="s">
        <v>3883</v>
      </c>
      <c r="P32" s="537">
        <v>27.2</v>
      </c>
      <c r="Q32" s="537">
        <v>-112.18</v>
      </c>
      <c r="R32" s="800">
        <v>2300.0</v>
      </c>
      <c r="S32" s="538">
        <v>1700.0</v>
      </c>
      <c r="T32" s="510" t="s">
        <v>2006</v>
      </c>
      <c r="U32" s="510" t="s">
        <v>3884</v>
      </c>
      <c r="V32" s="665"/>
      <c r="W32" s="510" t="s">
        <v>3885</v>
      </c>
      <c r="X32" s="535" t="s">
        <v>3886</v>
      </c>
      <c r="Y32" s="535" t="s">
        <v>1347</v>
      </c>
      <c r="Z32" s="657" t="s">
        <v>498</v>
      </c>
      <c r="AA32" s="540">
        <v>44776.0</v>
      </c>
      <c r="AB32" s="452" t="s">
        <v>3887</v>
      </c>
      <c r="AC32" s="510" t="s">
        <v>3889</v>
      </c>
      <c r="AD32" s="530" t="s">
        <v>3888</v>
      </c>
      <c r="AE32" s="657">
        <f t="shared" si="2"/>
        <v>19</v>
      </c>
      <c r="AF32" s="522"/>
      <c r="AG32" s="510"/>
      <c r="AH32" s="522"/>
      <c r="AI32" s="522"/>
      <c r="AJ32" s="559"/>
      <c r="AK32" s="559"/>
      <c r="AL32" s="559"/>
      <c r="AM32" s="559"/>
      <c r="AN32" s="559"/>
      <c r="AO32" s="559"/>
      <c r="AP32" s="559"/>
      <c r="AQ32" s="559"/>
      <c r="AR32" s="559"/>
      <c r="AS32" s="559"/>
      <c r="AT32" s="559"/>
      <c r="AU32" s="559"/>
      <c r="AV32" s="559"/>
      <c r="AW32" s="559"/>
      <c r="AX32" s="559"/>
      <c r="AY32" s="559"/>
      <c r="AZ32" s="559"/>
      <c r="BA32" s="559"/>
      <c r="BB32" s="559"/>
      <c r="BC32" s="559"/>
    </row>
    <row r="33" ht="11.25" customHeight="1">
      <c r="A33" s="326">
        <v>2032.0</v>
      </c>
      <c r="B33" s="535" t="s">
        <v>36</v>
      </c>
      <c r="C33" s="535" t="s">
        <v>19</v>
      </c>
      <c r="D33" s="510" t="s">
        <v>3890</v>
      </c>
      <c r="E33" s="535" t="s">
        <v>1209</v>
      </c>
      <c r="F33" s="510" t="s">
        <v>3890</v>
      </c>
      <c r="G33" s="490" t="s">
        <v>3712</v>
      </c>
      <c r="H33" s="510" t="s">
        <v>2757</v>
      </c>
      <c r="I33" s="542" t="s">
        <v>3891</v>
      </c>
      <c r="J33" s="510" t="s">
        <v>3892</v>
      </c>
      <c r="K33" s="510" t="s">
        <v>1392</v>
      </c>
      <c r="L33" s="535" t="s">
        <v>49</v>
      </c>
      <c r="M33" s="790" t="s">
        <v>420</v>
      </c>
      <c r="N33" s="535">
        <v>89015.0</v>
      </c>
      <c r="O33" s="535" t="s">
        <v>3893</v>
      </c>
      <c r="P33" s="537">
        <v>36.0356649534096</v>
      </c>
      <c r="Q33" s="537">
        <v>-115.000748304536</v>
      </c>
      <c r="R33" s="800">
        <v>100.0</v>
      </c>
      <c r="S33" s="824"/>
      <c r="T33" s="510"/>
      <c r="U33" s="510" t="s">
        <v>3890</v>
      </c>
      <c r="V33" s="542" t="s">
        <v>3891</v>
      </c>
      <c r="W33" s="510" t="s">
        <v>1392</v>
      </c>
      <c r="X33" s="535" t="s">
        <v>49</v>
      </c>
      <c r="Y33" s="535" t="s">
        <v>420</v>
      </c>
      <c r="Z33" s="657" t="s">
        <v>498</v>
      </c>
      <c r="AA33" s="540">
        <v>44776.0</v>
      </c>
      <c r="AB33" s="510" t="s">
        <v>3894</v>
      </c>
      <c r="AC33" s="510" t="s">
        <v>3896</v>
      </c>
      <c r="AD33" s="510" t="s">
        <v>3895</v>
      </c>
      <c r="AE33" s="657">
        <f t="shared" si="2"/>
        <v>22</v>
      </c>
      <c r="AF33" s="522"/>
      <c r="AG33" s="510"/>
      <c r="AH33" s="522"/>
      <c r="AI33" s="522"/>
      <c r="AJ33" s="559"/>
      <c r="AK33" s="559"/>
      <c r="AL33" s="559"/>
      <c r="AM33" s="559"/>
      <c r="AN33" s="559"/>
      <c r="AO33" s="559"/>
      <c r="AP33" s="559"/>
      <c r="AQ33" s="559"/>
      <c r="AR33" s="559"/>
      <c r="AS33" s="559"/>
      <c r="AT33" s="559"/>
      <c r="AU33" s="559"/>
      <c r="AV33" s="559"/>
      <c r="AW33" s="559"/>
      <c r="AX33" s="559"/>
      <c r="AY33" s="559"/>
      <c r="AZ33" s="559"/>
      <c r="BA33" s="559"/>
      <c r="BB33" s="559"/>
      <c r="BC33" s="559"/>
    </row>
    <row r="34" ht="11.25" customHeight="1">
      <c r="A34" s="326">
        <v>2033.0</v>
      </c>
      <c r="B34" s="535" t="s">
        <v>36</v>
      </c>
      <c r="C34" s="535" t="s">
        <v>19</v>
      </c>
      <c r="D34" s="510" t="s">
        <v>3897</v>
      </c>
      <c r="E34" s="535" t="s">
        <v>1209</v>
      </c>
      <c r="F34" s="510" t="s">
        <v>3898</v>
      </c>
      <c r="G34" s="490" t="s">
        <v>3712</v>
      </c>
      <c r="H34" s="510" t="s">
        <v>3899</v>
      </c>
      <c r="I34" s="542" t="s">
        <v>3900</v>
      </c>
      <c r="J34" s="510" t="s">
        <v>3901</v>
      </c>
      <c r="K34" s="510" t="s">
        <v>3902</v>
      </c>
      <c r="L34" s="657" t="s">
        <v>95</v>
      </c>
      <c r="M34" s="793" t="s">
        <v>420</v>
      </c>
      <c r="N34" s="657">
        <v>79065.0</v>
      </c>
      <c r="O34" s="490" t="s">
        <v>3903</v>
      </c>
      <c r="P34" s="537">
        <v>35.5100987071056</v>
      </c>
      <c r="Q34" s="537">
        <v>-101.014396619399</v>
      </c>
      <c r="R34" s="737">
        <v>50.0</v>
      </c>
      <c r="S34" s="667"/>
      <c r="T34" s="522"/>
      <c r="U34" s="510" t="s">
        <v>3897</v>
      </c>
      <c r="V34" s="522" t="s">
        <v>3900</v>
      </c>
      <c r="W34" s="510" t="s">
        <v>2474</v>
      </c>
      <c r="X34" s="535" t="s">
        <v>248</v>
      </c>
      <c r="Y34" s="535" t="s">
        <v>420</v>
      </c>
      <c r="Z34" s="657" t="s">
        <v>498</v>
      </c>
      <c r="AA34" s="540">
        <v>45289.0</v>
      </c>
      <c r="AB34" s="510"/>
      <c r="AC34" s="510"/>
      <c r="AD34" s="530" t="s">
        <v>3904</v>
      </c>
      <c r="AE34" s="657">
        <f t="shared" si="2"/>
        <v>26</v>
      </c>
      <c r="AF34" s="522"/>
      <c r="AG34" s="510"/>
      <c r="AH34" s="522"/>
      <c r="AI34" s="522"/>
      <c r="AJ34" s="559"/>
      <c r="AK34" s="559"/>
      <c r="AL34" s="559"/>
      <c r="AM34" s="559"/>
      <c r="AN34" s="559"/>
      <c r="AO34" s="559"/>
      <c r="AP34" s="559"/>
      <c r="AQ34" s="559"/>
      <c r="AR34" s="559"/>
      <c r="AS34" s="559"/>
      <c r="AT34" s="559"/>
      <c r="AU34" s="559"/>
      <c r="AV34" s="559"/>
      <c r="AW34" s="559"/>
      <c r="AX34" s="559"/>
      <c r="AY34" s="559"/>
      <c r="AZ34" s="559"/>
      <c r="BA34" s="559"/>
      <c r="BB34" s="559"/>
      <c r="BC34" s="559"/>
    </row>
    <row r="35" ht="11.25" customHeight="1">
      <c r="A35" s="326">
        <v>2034.0</v>
      </c>
      <c r="B35" s="535" t="s">
        <v>36</v>
      </c>
      <c r="C35" s="535" t="s">
        <v>19</v>
      </c>
      <c r="D35" s="510" t="s">
        <v>3897</v>
      </c>
      <c r="E35" s="535" t="s">
        <v>1209</v>
      </c>
      <c r="F35" s="510" t="s">
        <v>3898</v>
      </c>
      <c r="G35" s="490" t="s">
        <v>3690</v>
      </c>
      <c r="H35" s="510" t="s">
        <v>3899</v>
      </c>
      <c r="I35" s="542" t="s">
        <v>3900</v>
      </c>
      <c r="J35" s="510" t="s">
        <v>3901</v>
      </c>
      <c r="K35" s="510" t="s">
        <v>3902</v>
      </c>
      <c r="L35" s="657" t="s">
        <v>95</v>
      </c>
      <c r="M35" s="793" t="s">
        <v>420</v>
      </c>
      <c r="N35" s="657">
        <v>79065.0</v>
      </c>
      <c r="O35" s="490" t="s">
        <v>3903</v>
      </c>
      <c r="P35" s="537">
        <v>35.5100987071056</v>
      </c>
      <c r="Q35" s="537">
        <v>-101.014396619399</v>
      </c>
      <c r="R35" s="737">
        <v>50.0</v>
      </c>
      <c r="S35" s="667"/>
      <c r="T35" s="522"/>
      <c r="U35" s="510" t="s">
        <v>3897</v>
      </c>
      <c r="V35" s="522" t="s">
        <v>3900</v>
      </c>
      <c r="W35" s="510" t="s">
        <v>2474</v>
      </c>
      <c r="X35" s="535" t="s">
        <v>248</v>
      </c>
      <c r="Y35" s="535" t="s">
        <v>420</v>
      </c>
      <c r="Z35" s="657" t="s">
        <v>498</v>
      </c>
      <c r="AA35" s="540">
        <v>45289.0</v>
      </c>
      <c r="AB35" s="510"/>
      <c r="AC35" s="510"/>
      <c r="AD35" s="530" t="s">
        <v>3904</v>
      </c>
      <c r="AE35" s="657">
        <f t="shared" si="2"/>
        <v>26</v>
      </c>
      <c r="AF35" s="522"/>
      <c r="AG35" s="510"/>
      <c r="AH35" s="522"/>
      <c r="AI35" s="522"/>
      <c r="AJ35" s="559"/>
      <c r="AK35" s="559"/>
      <c r="AL35" s="559"/>
      <c r="AM35" s="559"/>
      <c r="AN35" s="559"/>
      <c r="AO35" s="559"/>
      <c r="AP35" s="559"/>
      <c r="AQ35" s="559"/>
      <c r="AR35" s="559"/>
      <c r="AS35" s="559"/>
      <c r="AT35" s="559"/>
      <c r="AU35" s="559"/>
      <c r="AV35" s="559"/>
      <c r="AW35" s="559"/>
      <c r="AX35" s="559"/>
      <c r="AY35" s="559"/>
      <c r="AZ35" s="559"/>
      <c r="BA35" s="559"/>
      <c r="BB35" s="559"/>
      <c r="BC35" s="559"/>
    </row>
    <row r="36" ht="11.25" customHeight="1">
      <c r="A36" s="326">
        <v>2035.0</v>
      </c>
      <c r="B36" s="535" t="s">
        <v>158</v>
      </c>
      <c r="C36" s="535" t="s">
        <v>19</v>
      </c>
      <c r="D36" s="510" t="s">
        <v>3905</v>
      </c>
      <c r="E36" s="535" t="s">
        <v>1209</v>
      </c>
      <c r="F36" s="510" t="s">
        <v>3905</v>
      </c>
      <c r="G36" s="510" t="s">
        <v>3728</v>
      </c>
      <c r="H36" s="510" t="s">
        <v>2757</v>
      </c>
      <c r="I36" s="665" t="s">
        <v>3906</v>
      </c>
      <c r="J36" s="510" t="s">
        <v>3907</v>
      </c>
      <c r="K36" s="510" t="s">
        <v>723</v>
      </c>
      <c r="L36" s="657" t="s">
        <v>224</v>
      </c>
      <c r="M36" s="793" t="s">
        <v>420</v>
      </c>
      <c r="N36" s="657">
        <v>53211.0</v>
      </c>
      <c r="O36" s="535" t="s">
        <v>3908</v>
      </c>
      <c r="P36" s="537">
        <v>43.0921419752799</v>
      </c>
      <c r="Q36" s="537">
        <v>-87.8931418736235</v>
      </c>
      <c r="R36" s="737">
        <v>2.0</v>
      </c>
      <c r="S36" s="667"/>
      <c r="T36" s="522"/>
      <c r="U36" s="476" t="s">
        <v>3905</v>
      </c>
      <c r="V36" s="668" t="s">
        <v>3906</v>
      </c>
      <c r="W36" s="510" t="s">
        <v>723</v>
      </c>
      <c r="X36" s="535" t="s">
        <v>224</v>
      </c>
      <c r="Y36" s="535" t="s">
        <v>420</v>
      </c>
      <c r="Z36" s="657" t="s">
        <v>498</v>
      </c>
      <c r="AA36" s="540">
        <v>45209.0</v>
      </c>
      <c r="AB36" s="535" t="s">
        <v>3909</v>
      </c>
      <c r="AC36" s="510" t="s">
        <v>3911</v>
      </c>
      <c r="AD36" s="530" t="s">
        <v>3910</v>
      </c>
      <c r="AE36" s="657">
        <f t="shared" si="2"/>
        <v>29</v>
      </c>
      <c r="AF36" s="522"/>
      <c r="AG36" s="510"/>
      <c r="AH36" s="522"/>
      <c r="AI36" s="522"/>
      <c r="AJ36" s="559"/>
      <c r="AK36" s="559"/>
      <c r="AL36" s="559"/>
      <c r="AM36" s="559"/>
      <c r="AN36" s="559"/>
      <c r="AO36" s="559"/>
      <c r="AP36" s="559"/>
      <c r="AQ36" s="559"/>
      <c r="AR36" s="559"/>
      <c r="AS36" s="559"/>
      <c r="AT36" s="559"/>
      <c r="AU36" s="559"/>
      <c r="AV36" s="559"/>
      <c r="AW36" s="559"/>
      <c r="AX36" s="559"/>
      <c r="AY36" s="559"/>
      <c r="AZ36" s="559"/>
      <c r="BA36" s="559"/>
      <c r="BB36" s="559"/>
      <c r="BC36" s="559"/>
    </row>
    <row r="37" ht="11.25" customHeight="1">
      <c r="A37" s="326">
        <v>2036.0</v>
      </c>
      <c r="B37" s="535" t="s">
        <v>158</v>
      </c>
      <c r="C37" s="535" t="s">
        <v>19</v>
      </c>
      <c r="D37" s="510" t="s">
        <v>2992</v>
      </c>
      <c r="E37" s="535" t="s">
        <v>812</v>
      </c>
      <c r="F37" s="510" t="s">
        <v>2993</v>
      </c>
      <c r="G37" s="490" t="s">
        <v>3712</v>
      </c>
      <c r="H37" s="510" t="s">
        <v>3796</v>
      </c>
      <c r="I37" s="542" t="s">
        <v>2994</v>
      </c>
      <c r="J37" s="510" t="s">
        <v>2995</v>
      </c>
      <c r="K37" s="510" t="s">
        <v>2996</v>
      </c>
      <c r="L37" s="657" t="s">
        <v>26</v>
      </c>
      <c r="M37" s="793" t="s">
        <v>420</v>
      </c>
      <c r="N37" s="657">
        <v>92251.0</v>
      </c>
      <c r="O37" s="535"/>
      <c r="P37" s="537">
        <v>32.848538462018</v>
      </c>
      <c r="Q37" s="537">
        <v>-115.571086418149</v>
      </c>
      <c r="R37" s="737">
        <v>50.0</v>
      </c>
      <c r="S37" s="667">
        <v>5800.0</v>
      </c>
      <c r="T37" s="522" t="s">
        <v>2894</v>
      </c>
      <c r="U37" s="510" t="s">
        <v>2992</v>
      </c>
      <c r="V37" s="668" t="s">
        <v>2994</v>
      </c>
      <c r="W37" s="522" t="s">
        <v>2997</v>
      </c>
      <c r="X37" s="657" t="s">
        <v>2998</v>
      </c>
      <c r="Y37" s="657" t="s">
        <v>1086</v>
      </c>
      <c r="Z37" s="535" t="s">
        <v>498</v>
      </c>
      <c r="AA37" s="540">
        <v>44865.0</v>
      </c>
      <c r="AB37" s="490" t="s">
        <v>2999</v>
      </c>
      <c r="AC37" s="510" t="s">
        <v>3913</v>
      </c>
      <c r="AD37" s="530" t="s">
        <v>3912</v>
      </c>
      <c r="AE37" s="657">
        <f t="shared" si="2"/>
        <v>26</v>
      </c>
      <c r="AF37" s="522"/>
      <c r="AG37" s="510"/>
      <c r="AH37" s="522"/>
      <c r="AI37" s="522"/>
      <c r="AJ37" s="559"/>
      <c r="AK37" s="559"/>
      <c r="AL37" s="559"/>
      <c r="AM37" s="559"/>
      <c r="AN37" s="559"/>
      <c r="AO37" s="559"/>
      <c r="AP37" s="559"/>
      <c r="AQ37" s="559"/>
      <c r="AR37" s="559"/>
      <c r="AS37" s="559"/>
      <c r="AT37" s="559"/>
      <c r="AU37" s="559"/>
      <c r="AV37" s="559"/>
      <c r="AW37" s="559"/>
      <c r="AX37" s="559"/>
      <c r="AY37" s="559"/>
      <c r="AZ37" s="559"/>
      <c r="BA37" s="559"/>
      <c r="BB37" s="559"/>
      <c r="BC37" s="559"/>
    </row>
    <row r="38" ht="11.25" customHeight="1">
      <c r="A38" s="326">
        <v>2037.0</v>
      </c>
      <c r="B38" s="535" t="s">
        <v>158</v>
      </c>
      <c r="C38" s="535" t="s">
        <v>19</v>
      </c>
      <c r="D38" s="510" t="s">
        <v>2992</v>
      </c>
      <c r="E38" s="535" t="s">
        <v>812</v>
      </c>
      <c r="F38" s="510" t="s">
        <v>2993</v>
      </c>
      <c r="G38" s="490" t="s">
        <v>3712</v>
      </c>
      <c r="H38" s="510" t="s">
        <v>3914</v>
      </c>
      <c r="I38" s="542" t="s">
        <v>2994</v>
      </c>
      <c r="J38" s="510" t="s">
        <v>2995</v>
      </c>
      <c r="K38" s="510" t="s">
        <v>2996</v>
      </c>
      <c r="L38" s="657" t="s">
        <v>26</v>
      </c>
      <c r="M38" s="793" t="s">
        <v>420</v>
      </c>
      <c r="N38" s="657">
        <v>92251.0</v>
      </c>
      <c r="O38" s="535"/>
      <c r="P38" s="537">
        <v>32.848538462018</v>
      </c>
      <c r="Q38" s="537">
        <v>-115.571086418149</v>
      </c>
      <c r="R38" s="737">
        <v>50.0</v>
      </c>
      <c r="S38" s="667">
        <v>5800.0</v>
      </c>
      <c r="T38" s="522" t="s">
        <v>2894</v>
      </c>
      <c r="U38" s="510" t="s">
        <v>2992</v>
      </c>
      <c r="V38" s="668" t="s">
        <v>2994</v>
      </c>
      <c r="W38" s="522" t="s">
        <v>2997</v>
      </c>
      <c r="X38" s="657" t="s">
        <v>2998</v>
      </c>
      <c r="Y38" s="657" t="s">
        <v>1086</v>
      </c>
      <c r="Z38" s="535" t="s">
        <v>498</v>
      </c>
      <c r="AA38" s="540">
        <v>44865.0</v>
      </c>
      <c r="AB38" s="490" t="s">
        <v>2999</v>
      </c>
      <c r="AC38" s="510" t="s">
        <v>3913</v>
      </c>
      <c r="AD38" s="510" t="s">
        <v>3912</v>
      </c>
      <c r="AE38" s="657">
        <f t="shared" si="2"/>
        <v>26</v>
      </c>
      <c r="AF38" s="522"/>
      <c r="AG38" s="510"/>
      <c r="AH38" s="522"/>
      <c r="AI38" s="522"/>
      <c r="AJ38" s="559"/>
      <c r="AK38" s="559"/>
      <c r="AL38" s="559"/>
      <c r="AM38" s="559"/>
      <c r="AN38" s="559"/>
      <c r="AO38" s="559"/>
      <c r="AP38" s="559"/>
      <c r="AQ38" s="559"/>
      <c r="AR38" s="559"/>
      <c r="AS38" s="559"/>
      <c r="AT38" s="559"/>
      <c r="AU38" s="559"/>
      <c r="AV38" s="559"/>
      <c r="AW38" s="559"/>
      <c r="AX38" s="559"/>
      <c r="AY38" s="559"/>
      <c r="AZ38" s="559"/>
      <c r="BA38" s="559"/>
      <c r="BB38" s="559"/>
      <c r="BC38" s="559"/>
    </row>
    <row r="39" ht="11.25" customHeight="1">
      <c r="A39" s="326">
        <v>2038.0</v>
      </c>
      <c r="B39" s="671" t="s">
        <v>158</v>
      </c>
      <c r="C39" s="671" t="s">
        <v>19</v>
      </c>
      <c r="D39" s="672" t="s">
        <v>3915</v>
      </c>
      <c r="E39" s="671" t="s">
        <v>812</v>
      </c>
      <c r="F39" s="672" t="s">
        <v>3916</v>
      </c>
      <c r="G39" s="674" t="s">
        <v>3712</v>
      </c>
      <c r="H39" s="672" t="s">
        <v>3796</v>
      </c>
      <c r="I39" s="691" t="s">
        <v>3917</v>
      </c>
      <c r="J39" s="510" t="s">
        <v>3918</v>
      </c>
      <c r="K39" s="672" t="s">
        <v>3919</v>
      </c>
      <c r="L39" s="675" t="s">
        <v>90</v>
      </c>
      <c r="M39" s="675" t="s">
        <v>618</v>
      </c>
      <c r="N39" s="675"/>
      <c r="O39" s="671" t="s">
        <v>3920</v>
      </c>
      <c r="P39" s="676">
        <v>52.2894984762627</v>
      </c>
      <c r="Q39" s="676">
        <v>-113.814256268291</v>
      </c>
      <c r="R39" s="805">
        <v>42.0</v>
      </c>
      <c r="S39" s="678">
        <v>3300.0</v>
      </c>
      <c r="T39" s="679" t="s">
        <v>2894</v>
      </c>
      <c r="U39" s="672" t="s">
        <v>3921</v>
      </c>
      <c r="V39" s="691" t="s">
        <v>3917</v>
      </c>
      <c r="W39" s="679" t="s">
        <v>2433</v>
      </c>
      <c r="X39" s="675" t="s">
        <v>90</v>
      </c>
      <c r="Y39" s="675" t="s">
        <v>618</v>
      </c>
      <c r="Z39" s="675" t="s">
        <v>498</v>
      </c>
      <c r="AA39" s="806">
        <v>44421.0</v>
      </c>
      <c r="AB39" s="510" t="s">
        <v>3922</v>
      </c>
      <c r="AC39" s="672" t="s">
        <v>3924</v>
      </c>
      <c r="AD39" s="672" t="s">
        <v>3923</v>
      </c>
      <c r="AE39" s="657">
        <f t="shared" si="2"/>
        <v>22</v>
      </c>
      <c r="AF39" s="522"/>
      <c r="AG39" s="510"/>
      <c r="AH39" s="522"/>
      <c r="AI39" s="522"/>
      <c r="AJ39" s="559"/>
      <c r="AK39" s="559"/>
      <c r="AL39" s="559"/>
      <c r="AM39" s="559"/>
      <c r="AN39" s="559"/>
      <c r="AO39" s="559"/>
      <c r="AP39" s="559"/>
      <c r="AQ39" s="559"/>
      <c r="AR39" s="559"/>
      <c r="AS39" s="559"/>
      <c r="AT39" s="559"/>
      <c r="AU39" s="559"/>
      <c r="AV39" s="559"/>
      <c r="AW39" s="559"/>
      <c r="AX39" s="559"/>
      <c r="AY39" s="559"/>
      <c r="AZ39" s="559"/>
      <c r="BA39" s="559"/>
      <c r="BB39" s="559"/>
      <c r="BC39" s="559"/>
    </row>
    <row r="40" ht="11.25" customHeight="1">
      <c r="A40" s="326">
        <v>2039.0</v>
      </c>
      <c r="B40" s="535" t="s">
        <v>55</v>
      </c>
      <c r="C40" s="535" t="s">
        <v>19</v>
      </c>
      <c r="D40" s="510" t="s">
        <v>3925</v>
      </c>
      <c r="E40" s="535" t="s">
        <v>812</v>
      </c>
      <c r="F40" s="510" t="s">
        <v>9629</v>
      </c>
      <c r="G40" s="510" t="s">
        <v>3927</v>
      </c>
      <c r="H40" s="510" t="s">
        <v>3928</v>
      </c>
      <c r="I40" s="542" t="s">
        <v>3929</v>
      </c>
      <c r="J40" s="510" t="s">
        <v>322</v>
      </c>
      <c r="K40" s="510" t="s">
        <v>9630</v>
      </c>
      <c r="L40" s="657" t="s">
        <v>22</v>
      </c>
      <c r="M40" s="657" t="s">
        <v>618</v>
      </c>
      <c r="N40" s="657"/>
      <c r="O40" s="535"/>
      <c r="P40" s="537">
        <v>46.341182278161</v>
      </c>
      <c r="Q40" s="537">
        <v>-72.374086369536</v>
      </c>
      <c r="R40" s="737" t="s">
        <v>3833</v>
      </c>
      <c r="S40" s="667">
        <v>45000.0</v>
      </c>
      <c r="T40" s="522" t="s">
        <v>3812</v>
      </c>
      <c r="U40" s="510" t="s">
        <v>3930</v>
      </c>
      <c r="V40" s="522" t="s">
        <v>3929</v>
      </c>
      <c r="W40" s="510" t="s">
        <v>3931</v>
      </c>
      <c r="X40" s="535" t="s">
        <v>3932</v>
      </c>
      <c r="Y40" s="535" t="s">
        <v>1256</v>
      </c>
      <c r="Z40" s="657" t="s">
        <v>498</v>
      </c>
      <c r="AA40" s="540">
        <v>45465.0</v>
      </c>
      <c r="AB40" s="510" t="s">
        <v>3933</v>
      </c>
      <c r="AC40" s="510" t="s">
        <v>3935</v>
      </c>
      <c r="AD40" s="530" t="s">
        <v>3934</v>
      </c>
      <c r="AE40" s="657">
        <f t="shared" si="2"/>
        <v>30</v>
      </c>
      <c r="AF40" s="522"/>
      <c r="AG40" s="510"/>
      <c r="AH40" s="522"/>
      <c r="AI40" s="522"/>
      <c r="AJ40" s="559"/>
      <c r="AK40" s="559"/>
      <c r="AL40" s="559"/>
      <c r="AM40" s="559"/>
      <c r="AN40" s="559"/>
      <c r="AO40" s="559"/>
      <c r="AP40" s="559"/>
      <c r="AQ40" s="559"/>
      <c r="AR40" s="559"/>
      <c r="AS40" s="559"/>
      <c r="AT40" s="559"/>
      <c r="AU40" s="559"/>
      <c r="AV40" s="559"/>
      <c r="AW40" s="559"/>
      <c r="AX40" s="559"/>
      <c r="AY40" s="559"/>
      <c r="AZ40" s="559"/>
      <c r="BA40" s="559"/>
      <c r="BB40" s="559"/>
      <c r="BC40" s="559"/>
    </row>
    <row r="41" ht="11.25" customHeight="1">
      <c r="A41" s="326">
        <v>2040.0</v>
      </c>
      <c r="B41" s="535" t="s">
        <v>149</v>
      </c>
      <c r="C41" s="535" t="s">
        <v>19</v>
      </c>
      <c r="D41" s="510" t="s">
        <v>3936</v>
      </c>
      <c r="E41" s="535" t="s">
        <v>1209</v>
      </c>
      <c r="F41" s="510" t="s">
        <v>3937</v>
      </c>
      <c r="G41" s="490" t="s">
        <v>3712</v>
      </c>
      <c r="H41" s="510" t="s">
        <v>3938</v>
      </c>
      <c r="I41" s="542" t="s">
        <v>3939</v>
      </c>
      <c r="J41" s="510" t="s">
        <v>3940</v>
      </c>
      <c r="K41" s="510" t="s">
        <v>3941</v>
      </c>
      <c r="L41" s="657" t="s">
        <v>3277</v>
      </c>
      <c r="M41" s="657" t="s">
        <v>618</v>
      </c>
      <c r="N41" s="825" t="s">
        <v>3942</v>
      </c>
      <c r="O41" s="772" t="s">
        <v>3943</v>
      </c>
      <c r="P41" s="799">
        <v>47.4034</v>
      </c>
      <c r="Q41" s="799">
        <v>-79.62225</v>
      </c>
      <c r="R41" s="737">
        <v>27.0</v>
      </c>
      <c r="S41" s="667">
        <v>6500.0</v>
      </c>
      <c r="T41" s="522" t="s">
        <v>3102</v>
      </c>
      <c r="U41" s="510" t="s">
        <v>3944</v>
      </c>
      <c r="V41" s="668" t="s">
        <v>3939</v>
      </c>
      <c r="W41" s="510" t="s">
        <v>2664</v>
      </c>
      <c r="X41" s="535" t="s">
        <v>103</v>
      </c>
      <c r="Y41" s="535" t="s">
        <v>618</v>
      </c>
      <c r="Z41" s="657" t="s">
        <v>498</v>
      </c>
      <c r="AA41" s="540">
        <v>44780.0</v>
      </c>
      <c r="AB41" s="490" t="s">
        <v>3945</v>
      </c>
      <c r="AC41" s="510" t="s">
        <v>3947</v>
      </c>
      <c r="AD41" s="530" t="s">
        <v>3946</v>
      </c>
      <c r="AE41" s="657">
        <f t="shared" si="2"/>
        <v>30</v>
      </c>
      <c r="AF41" s="522"/>
      <c r="AG41" s="510"/>
      <c r="AH41" s="522"/>
      <c r="AI41" s="522"/>
      <c r="AJ41" s="559"/>
      <c r="AK41" s="559"/>
      <c r="AL41" s="559"/>
      <c r="AM41" s="559"/>
      <c r="AN41" s="559"/>
      <c r="AO41" s="559"/>
      <c r="AP41" s="559"/>
      <c r="AQ41" s="559"/>
      <c r="AR41" s="559"/>
      <c r="AS41" s="559"/>
      <c r="AT41" s="559"/>
      <c r="AU41" s="559"/>
      <c r="AV41" s="559"/>
      <c r="AW41" s="559"/>
      <c r="AX41" s="559"/>
      <c r="AY41" s="559"/>
      <c r="AZ41" s="559"/>
      <c r="BA41" s="559"/>
      <c r="BB41" s="559"/>
      <c r="BC41" s="559"/>
    </row>
    <row r="42" ht="11.25" customHeight="1">
      <c r="A42" s="326">
        <v>2041.0</v>
      </c>
      <c r="B42" s="809" t="s">
        <v>149</v>
      </c>
      <c r="C42" s="809" t="s">
        <v>19</v>
      </c>
      <c r="D42" s="811" t="s">
        <v>3936</v>
      </c>
      <c r="E42" s="809" t="s">
        <v>1209</v>
      </c>
      <c r="F42" s="811" t="s">
        <v>3937</v>
      </c>
      <c r="G42" s="810" t="s">
        <v>3712</v>
      </c>
      <c r="H42" s="811" t="s">
        <v>3938</v>
      </c>
      <c r="I42" s="816" t="s">
        <v>3939</v>
      </c>
      <c r="J42" s="811" t="s">
        <v>322</v>
      </c>
      <c r="K42" s="811" t="s">
        <v>322</v>
      </c>
      <c r="L42" s="813" t="s">
        <v>3948</v>
      </c>
      <c r="M42" s="813" t="s">
        <v>618</v>
      </c>
      <c r="N42" s="826" t="s">
        <v>322</v>
      </c>
      <c r="O42" s="809"/>
      <c r="P42" s="810"/>
      <c r="Q42" s="810"/>
      <c r="R42" s="826">
        <v>27.0</v>
      </c>
      <c r="S42" s="826">
        <v>40000.0</v>
      </c>
      <c r="T42" s="815" t="s">
        <v>3102</v>
      </c>
      <c r="U42" s="811" t="s">
        <v>3944</v>
      </c>
      <c r="V42" s="827" t="s">
        <v>3939</v>
      </c>
      <c r="W42" s="811" t="s">
        <v>2664</v>
      </c>
      <c r="X42" s="809" t="s">
        <v>103</v>
      </c>
      <c r="Y42" s="809" t="s">
        <v>618</v>
      </c>
      <c r="Z42" s="813" t="s">
        <v>453</v>
      </c>
      <c r="AA42" s="828">
        <v>45686.0</v>
      </c>
      <c r="AB42" s="829" t="s">
        <v>3949</v>
      </c>
      <c r="AC42" s="811" t="s">
        <v>3947</v>
      </c>
      <c r="AD42" s="811" t="s">
        <v>3946</v>
      </c>
      <c r="AE42" s="813">
        <v>30.0</v>
      </c>
      <c r="AF42" s="815"/>
      <c r="AG42" s="811"/>
      <c r="AH42" s="815"/>
      <c r="AI42" s="815"/>
      <c r="AJ42" s="820"/>
      <c r="AK42" s="820"/>
      <c r="AL42" s="820"/>
      <c r="AM42" s="820"/>
      <c r="AN42" s="820"/>
      <c r="AO42" s="820"/>
      <c r="AP42" s="820"/>
      <c r="AQ42" s="820"/>
      <c r="AR42" s="820"/>
      <c r="AS42" s="820"/>
      <c r="AT42" s="820"/>
      <c r="AU42" s="820"/>
      <c r="AV42" s="820"/>
      <c r="AW42" s="820"/>
      <c r="AX42" s="820"/>
      <c r="AY42" s="820"/>
      <c r="AZ42" s="820"/>
      <c r="BA42" s="820"/>
      <c r="BB42" s="820"/>
      <c r="BC42" s="820"/>
    </row>
    <row r="43" ht="11.25" customHeight="1">
      <c r="A43" s="326">
        <v>2042.0</v>
      </c>
      <c r="B43" s="535" t="s">
        <v>149</v>
      </c>
      <c r="C43" s="535" t="s">
        <v>19</v>
      </c>
      <c r="D43" s="510" t="s">
        <v>3950</v>
      </c>
      <c r="E43" s="535" t="s">
        <v>812</v>
      </c>
      <c r="F43" s="510" t="s">
        <v>3951</v>
      </c>
      <c r="G43" s="490" t="s">
        <v>3712</v>
      </c>
      <c r="H43" s="510" t="s">
        <v>3952</v>
      </c>
      <c r="I43" s="688" t="s">
        <v>3953</v>
      </c>
      <c r="J43" s="510"/>
      <c r="K43" s="510" t="s">
        <v>3954</v>
      </c>
      <c r="L43" s="657" t="s">
        <v>3695</v>
      </c>
      <c r="M43" s="793" t="s">
        <v>420</v>
      </c>
      <c r="N43" s="657"/>
      <c r="O43" s="535"/>
      <c r="P43" s="684">
        <v>30.2035</v>
      </c>
      <c r="Q43" s="684">
        <v>-90.9112</v>
      </c>
      <c r="R43" s="737" t="s">
        <v>3955</v>
      </c>
      <c r="S43" s="667">
        <v>130000.0</v>
      </c>
      <c r="T43" s="510" t="s">
        <v>3956</v>
      </c>
      <c r="U43" s="510" t="s">
        <v>3950</v>
      </c>
      <c r="V43" s="768" t="s">
        <v>3957</v>
      </c>
      <c r="W43" s="510" t="s">
        <v>3958</v>
      </c>
      <c r="X43" s="535" t="s">
        <v>297</v>
      </c>
      <c r="Y43" s="535" t="s">
        <v>1086</v>
      </c>
      <c r="Z43" s="657" t="s">
        <v>498</v>
      </c>
      <c r="AA43" s="540">
        <v>45305.0</v>
      </c>
      <c r="AB43" s="510" t="s">
        <v>3959</v>
      </c>
      <c r="AC43" s="510" t="s">
        <v>3961</v>
      </c>
      <c r="AD43" s="490" t="s">
        <v>3960</v>
      </c>
      <c r="AE43" s="657">
        <f t="shared" ref="AE43:AE136" si="3">IF(LEN(TRIM(AD43))=0,0,LEN(TRIM(AD43))-LEN(SUBSTITUTE(AD43," ",""))+1)</f>
        <v>27</v>
      </c>
      <c r="AF43" s="522"/>
      <c r="AG43" s="510"/>
      <c r="AH43" s="522"/>
      <c r="AI43" s="522"/>
      <c r="AJ43" s="559"/>
      <c r="AK43" s="559"/>
      <c r="AL43" s="559"/>
      <c r="AM43" s="559"/>
      <c r="AN43" s="559"/>
      <c r="AO43" s="559"/>
      <c r="AP43" s="559"/>
      <c r="AQ43" s="559"/>
      <c r="AR43" s="559"/>
      <c r="AS43" s="559"/>
      <c r="AT43" s="559"/>
      <c r="AU43" s="559"/>
      <c r="AV43" s="559"/>
      <c r="AW43" s="559"/>
      <c r="AX43" s="559"/>
      <c r="AY43" s="559"/>
      <c r="AZ43" s="559"/>
      <c r="BA43" s="559"/>
      <c r="BB43" s="559"/>
      <c r="BC43" s="559"/>
    </row>
    <row r="44" ht="11.25" customHeight="1">
      <c r="A44" s="326">
        <v>2043.0</v>
      </c>
      <c r="B44" s="535" t="s">
        <v>36</v>
      </c>
      <c r="C44" s="535" t="s">
        <v>19</v>
      </c>
      <c r="D44" s="510" t="s">
        <v>3962</v>
      </c>
      <c r="E44" s="535" t="s">
        <v>812</v>
      </c>
      <c r="F44" s="510" t="s">
        <v>3962</v>
      </c>
      <c r="G44" s="510" t="s">
        <v>3728</v>
      </c>
      <c r="H44" s="510" t="s">
        <v>3729</v>
      </c>
      <c r="I44" s="542" t="s">
        <v>3963</v>
      </c>
      <c r="J44" s="510" t="s">
        <v>3964</v>
      </c>
      <c r="K44" s="510" t="s">
        <v>1602</v>
      </c>
      <c r="L44" s="657" t="s">
        <v>26</v>
      </c>
      <c r="M44" s="793" t="s">
        <v>420</v>
      </c>
      <c r="N44" s="657">
        <v>92617.0</v>
      </c>
      <c r="O44" s="535" t="s">
        <v>3965</v>
      </c>
      <c r="P44" s="537">
        <v>33.6427352584945</v>
      </c>
      <c r="Q44" s="537">
        <v>-117.855493916245</v>
      </c>
      <c r="R44" s="737">
        <v>73.0</v>
      </c>
      <c r="S44" s="667"/>
      <c r="T44" s="522"/>
      <c r="U44" s="510" t="s">
        <v>3966</v>
      </c>
      <c r="V44" s="668" t="s">
        <v>3963</v>
      </c>
      <c r="W44" s="522" t="s">
        <v>1602</v>
      </c>
      <c r="X44" s="657" t="s">
        <v>26</v>
      </c>
      <c r="Y44" s="657" t="s">
        <v>420</v>
      </c>
      <c r="Z44" s="657" t="s">
        <v>498</v>
      </c>
      <c r="AA44" s="540">
        <v>44776.0</v>
      </c>
      <c r="AB44" s="510" t="s">
        <v>3967</v>
      </c>
      <c r="AC44" s="522"/>
      <c r="AD44" s="530" t="s">
        <v>3968</v>
      </c>
      <c r="AE44" s="657">
        <f t="shared" si="3"/>
        <v>18</v>
      </c>
      <c r="AF44" s="522"/>
      <c r="AG44" s="510"/>
      <c r="AH44" s="522"/>
      <c r="AI44" s="522"/>
      <c r="AJ44" s="559"/>
      <c r="AK44" s="559"/>
      <c r="AL44" s="559"/>
      <c r="AM44" s="559"/>
      <c r="AN44" s="559"/>
      <c r="AO44" s="559"/>
      <c r="AP44" s="559"/>
      <c r="AQ44" s="559"/>
      <c r="AR44" s="559"/>
      <c r="AS44" s="559"/>
      <c r="AT44" s="559"/>
      <c r="AU44" s="559"/>
      <c r="AV44" s="559"/>
      <c r="AW44" s="559"/>
      <c r="AX44" s="559"/>
      <c r="AY44" s="559"/>
      <c r="AZ44" s="559"/>
      <c r="BA44" s="559"/>
      <c r="BB44" s="559"/>
      <c r="BC44" s="559"/>
    </row>
    <row r="45" ht="11.25" customHeight="1">
      <c r="A45" s="326">
        <v>2044.0</v>
      </c>
      <c r="B45" s="535" t="s">
        <v>158</v>
      </c>
      <c r="C45" s="535" t="s">
        <v>19</v>
      </c>
      <c r="D45" s="510" t="s">
        <v>3969</v>
      </c>
      <c r="E45" s="535" t="s">
        <v>812</v>
      </c>
      <c r="F45" s="510" t="s">
        <v>3970</v>
      </c>
      <c r="G45" s="490" t="s">
        <v>3712</v>
      </c>
      <c r="H45" s="510" t="s">
        <v>3938</v>
      </c>
      <c r="I45" s="542" t="s">
        <v>3971</v>
      </c>
      <c r="J45" s="510" t="s">
        <v>3972</v>
      </c>
      <c r="K45" s="510" t="s">
        <v>3973</v>
      </c>
      <c r="L45" s="657" t="s">
        <v>70</v>
      </c>
      <c r="M45" s="793" t="s">
        <v>420</v>
      </c>
      <c r="N45" s="657">
        <v>85364.0</v>
      </c>
      <c r="O45" s="535"/>
      <c r="P45" s="537">
        <v>32.718752630993</v>
      </c>
      <c r="Q45" s="537">
        <v>-114.649997720877</v>
      </c>
      <c r="R45" s="737">
        <v>60.0</v>
      </c>
      <c r="S45" s="667">
        <v>12250.0</v>
      </c>
      <c r="T45" s="522" t="s">
        <v>3102</v>
      </c>
      <c r="U45" s="510" t="s">
        <v>3969</v>
      </c>
      <c r="V45" s="668" t="s">
        <v>3971</v>
      </c>
      <c r="W45" s="510" t="s">
        <v>3973</v>
      </c>
      <c r="X45" s="535" t="s">
        <v>26</v>
      </c>
      <c r="Y45" s="535" t="s">
        <v>420</v>
      </c>
      <c r="Z45" s="657" t="s">
        <v>498</v>
      </c>
      <c r="AA45" s="540">
        <v>45092.0</v>
      </c>
      <c r="AB45" s="510" t="s">
        <v>3974</v>
      </c>
      <c r="AC45" s="510" t="s">
        <v>3976</v>
      </c>
      <c r="AD45" s="530" t="s">
        <v>3975</v>
      </c>
      <c r="AE45" s="657">
        <f t="shared" si="3"/>
        <v>15</v>
      </c>
      <c r="AF45" s="522"/>
      <c r="AG45" s="510"/>
      <c r="AH45" s="522"/>
      <c r="AI45" s="522"/>
      <c r="AJ45" s="559"/>
      <c r="AK45" s="559"/>
      <c r="AL45" s="559"/>
      <c r="AM45" s="559"/>
      <c r="AN45" s="559"/>
      <c r="AO45" s="559"/>
      <c r="AP45" s="559"/>
      <c r="AQ45" s="559"/>
      <c r="AR45" s="559"/>
      <c r="AS45" s="559"/>
      <c r="AT45" s="559"/>
      <c r="AU45" s="559"/>
      <c r="AV45" s="559"/>
      <c r="AW45" s="559"/>
      <c r="AX45" s="559"/>
      <c r="AY45" s="559"/>
      <c r="AZ45" s="559"/>
      <c r="BA45" s="559"/>
      <c r="BB45" s="559"/>
      <c r="BC45" s="559"/>
    </row>
    <row r="46" ht="11.25" customHeight="1">
      <c r="A46" s="326">
        <v>2045.0</v>
      </c>
      <c r="B46" s="535" t="s">
        <v>158</v>
      </c>
      <c r="C46" s="535" t="s">
        <v>19</v>
      </c>
      <c r="D46" s="490" t="s">
        <v>3977</v>
      </c>
      <c r="E46" s="657" t="s">
        <v>812</v>
      </c>
      <c r="F46" s="522" t="s">
        <v>3977</v>
      </c>
      <c r="G46" s="535" t="s">
        <v>3978</v>
      </c>
      <c r="H46" s="535" t="s">
        <v>3766</v>
      </c>
      <c r="I46" s="688" t="s">
        <v>3677</v>
      </c>
      <c r="J46" s="490" t="s">
        <v>3979</v>
      </c>
      <c r="K46" s="369" t="s">
        <v>3980</v>
      </c>
      <c r="L46" s="657" t="s">
        <v>26</v>
      </c>
      <c r="M46" s="793" t="s">
        <v>420</v>
      </c>
      <c r="N46" s="657" t="s">
        <v>3981</v>
      </c>
      <c r="O46" s="657" t="s">
        <v>3982</v>
      </c>
      <c r="P46" s="369">
        <v>37.3816303537342</v>
      </c>
      <c r="Q46" s="369">
        <v>-121.987508092328</v>
      </c>
      <c r="R46" s="737">
        <v>2.0</v>
      </c>
      <c r="S46" s="667" t="s">
        <v>2598</v>
      </c>
      <c r="T46" s="369" t="s">
        <v>3682</v>
      </c>
      <c r="U46" s="369" t="s">
        <v>3977</v>
      </c>
      <c r="V46" s="369" t="s">
        <v>3677</v>
      </c>
      <c r="W46" s="369" t="s">
        <v>3980</v>
      </c>
      <c r="X46" s="657" t="s">
        <v>26</v>
      </c>
      <c r="Y46" s="657" t="s">
        <v>420</v>
      </c>
      <c r="Z46" s="657" t="s">
        <v>445</v>
      </c>
      <c r="AA46" s="795">
        <v>45334.0</v>
      </c>
      <c r="AB46" s="510" t="s">
        <v>454</v>
      </c>
      <c r="AC46" s="490" t="s">
        <v>3685</v>
      </c>
      <c r="AD46" s="490" t="s">
        <v>3983</v>
      </c>
      <c r="AE46" s="657">
        <f t="shared" si="3"/>
        <v>24</v>
      </c>
      <c r="AF46" s="369" t="s">
        <v>3984</v>
      </c>
      <c r="AG46" s="490" t="s">
        <v>3985</v>
      </c>
      <c r="AH46" s="369" t="s">
        <v>3986</v>
      </c>
      <c r="AI46" s="522"/>
      <c r="AJ46" s="559"/>
      <c r="AK46" s="559"/>
      <c r="AL46" s="559"/>
      <c r="AM46" s="559"/>
      <c r="AN46" s="559"/>
      <c r="AO46" s="559"/>
      <c r="AP46" s="559"/>
      <c r="AQ46" s="559"/>
      <c r="AR46" s="559"/>
      <c r="AS46" s="559"/>
      <c r="AT46" s="559"/>
      <c r="AU46" s="559"/>
      <c r="AV46" s="559"/>
      <c r="AW46" s="559"/>
      <c r="AX46" s="559"/>
      <c r="AY46" s="559"/>
      <c r="AZ46" s="559"/>
      <c r="BA46" s="559"/>
      <c r="BB46" s="559"/>
      <c r="BC46" s="559"/>
    </row>
    <row r="47" ht="11.25" customHeight="1">
      <c r="A47" s="326">
        <v>2046.0</v>
      </c>
      <c r="B47" s="535" t="s">
        <v>158</v>
      </c>
      <c r="C47" s="535" t="s">
        <v>19</v>
      </c>
      <c r="D47" s="510" t="s">
        <v>3987</v>
      </c>
      <c r="E47" s="535" t="s">
        <v>812</v>
      </c>
      <c r="F47" s="510" t="s">
        <v>3987</v>
      </c>
      <c r="G47" s="510" t="s">
        <v>3712</v>
      </c>
      <c r="H47" s="510" t="s">
        <v>3988</v>
      </c>
      <c r="I47" s="542" t="s">
        <v>3989</v>
      </c>
      <c r="J47" s="510" t="s">
        <v>3990</v>
      </c>
      <c r="K47" s="510" t="s">
        <v>921</v>
      </c>
      <c r="L47" s="657" t="s">
        <v>245</v>
      </c>
      <c r="M47" s="657" t="s">
        <v>618</v>
      </c>
      <c r="N47" s="657" t="s">
        <v>3991</v>
      </c>
      <c r="O47" s="535"/>
      <c r="P47" s="537">
        <v>49.2853179499122</v>
      </c>
      <c r="Q47" s="537">
        <v>-123.121777903319</v>
      </c>
      <c r="R47" s="737">
        <v>8.0</v>
      </c>
      <c r="S47" s="667">
        <v>50000.0</v>
      </c>
      <c r="T47" s="522" t="s">
        <v>3992</v>
      </c>
      <c r="U47" s="510" t="s">
        <v>3987</v>
      </c>
      <c r="V47" s="542" t="s">
        <v>3989</v>
      </c>
      <c r="W47" s="510" t="s">
        <v>921</v>
      </c>
      <c r="X47" s="535" t="s">
        <v>245</v>
      </c>
      <c r="Y47" s="535" t="s">
        <v>618</v>
      </c>
      <c r="Z47" s="657" t="s">
        <v>498</v>
      </c>
      <c r="AA47" s="540">
        <v>45339.0</v>
      </c>
      <c r="AB47" s="510" t="s">
        <v>454</v>
      </c>
      <c r="AC47" s="510"/>
      <c r="AD47" s="510" t="s">
        <v>3993</v>
      </c>
      <c r="AE47" s="657">
        <f t="shared" si="3"/>
        <v>30</v>
      </c>
      <c r="AF47" s="369" t="s">
        <v>3994</v>
      </c>
      <c r="AG47" s="490" t="s">
        <v>3995</v>
      </c>
      <c r="AH47" s="369"/>
      <c r="AI47" s="522"/>
      <c r="AJ47" s="559"/>
      <c r="AK47" s="559"/>
      <c r="AL47" s="559"/>
      <c r="AM47" s="559"/>
      <c r="AN47" s="559"/>
      <c r="AO47" s="559"/>
      <c r="AP47" s="559"/>
      <c r="AQ47" s="559"/>
      <c r="AR47" s="559"/>
      <c r="AS47" s="559"/>
      <c r="AT47" s="559"/>
      <c r="AU47" s="559"/>
      <c r="AV47" s="559"/>
      <c r="AW47" s="559"/>
      <c r="AX47" s="559"/>
      <c r="AY47" s="559"/>
      <c r="AZ47" s="559"/>
      <c r="BA47" s="559"/>
      <c r="BB47" s="559"/>
      <c r="BC47" s="559"/>
    </row>
    <row r="48" ht="144.0" customHeight="1">
      <c r="A48" s="326">
        <v>2047.0</v>
      </c>
      <c r="B48" s="535" t="s">
        <v>149</v>
      </c>
      <c r="C48" s="535" t="s">
        <v>19</v>
      </c>
      <c r="D48" s="510" t="s">
        <v>3996</v>
      </c>
      <c r="E48" s="535" t="s">
        <v>1209</v>
      </c>
      <c r="F48" s="510" t="s">
        <v>3997</v>
      </c>
      <c r="G48" s="510" t="s">
        <v>3690</v>
      </c>
      <c r="H48" s="510" t="s">
        <v>3998</v>
      </c>
      <c r="I48" s="542" t="s">
        <v>3999</v>
      </c>
      <c r="J48" s="510" t="s">
        <v>4000</v>
      </c>
      <c r="K48" s="510" t="s">
        <v>4001</v>
      </c>
      <c r="L48" s="657" t="s">
        <v>103</v>
      </c>
      <c r="M48" s="657" t="s">
        <v>618</v>
      </c>
      <c r="N48" s="657" t="s">
        <v>4002</v>
      </c>
      <c r="O48" s="535" t="s">
        <v>4003</v>
      </c>
      <c r="P48" s="537">
        <v>44.2442775525723</v>
      </c>
      <c r="Q48" s="537">
        <v>-76.5111774313482</v>
      </c>
      <c r="R48" s="737">
        <v>10.0</v>
      </c>
      <c r="S48" s="667">
        <v>44300.0</v>
      </c>
      <c r="T48" s="510" t="s">
        <v>4004</v>
      </c>
      <c r="U48" s="510" t="s">
        <v>4005</v>
      </c>
      <c r="V48" s="668" t="s">
        <v>3999</v>
      </c>
      <c r="W48" s="522" t="s">
        <v>4001</v>
      </c>
      <c r="X48" s="657" t="s">
        <v>103</v>
      </c>
      <c r="Y48" s="657" t="s">
        <v>618</v>
      </c>
      <c r="Z48" s="657" t="s">
        <v>498</v>
      </c>
      <c r="AA48" s="540">
        <v>44776.0</v>
      </c>
      <c r="AB48" s="510" t="s">
        <v>4006</v>
      </c>
      <c r="AC48" s="510" t="s">
        <v>4008</v>
      </c>
      <c r="AD48" s="530" t="s">
        <v>4007</v>
      </c>
      <c r="AE48" s="657">
        <f t="shared" si="3"/>
        <v>22</v>
      </c>
      <c r="AF48" s="522"/>
      <c r="AG48" s="510"/>
      <c r="AH48" s="522"/>
      <c r="AI48" s="522"/>
      <c r="AJ48" s="28"/>
      <c r="AK48" s="28"/>
      <c r="AL48" s="28"/>
      <c r="AM48" s="28"/>
      <c r="AN48" s="28"/>
      <c r="AO48" s="28"/>
      <c r="AP48" s="28"/>
      <c r="AQ48" s="28"/>
      <c r="AR48" s="28"/>
      <c r="AS48" s="28"/>
      <c r="AT48" s="28"/>
      <c r="AU48" s="28"/>
      <c r="AV48" s="28"/>
      <c r="AW48" s="28"/>
      <c r="AX48" s="28"/>
      <c r="AY48" s="28"/>
      <c r="AZ48" s="28"/>
      <c r="BA48" s="28"/>
      <c r="BB48" s="28"/>
      <c r="BC48" s="28"/>
    </row>
    <row r="49" ht="11.25" customHeight="1">
      <c r="A49" s="326">
        <v>2048.0</v>
      </c>
      <c r="B49" s="490" t="s">
        <v>149</v>
      </c>
      <c r="C49" s="535" t="s">
        <v>19</v>
      </c>
      <c r="D49" s="490" t="s">
        <v>3030</v>
      </c>
      <c r="E49" s="490" t="s">
        <v>812</v>
      </c>
      <c r="F49" s="490" t="s">
        <v>4009</v>
      </c>
      <c r="G49" s="490" t="s">
        <v>3712</v>
      </c>
      <c r="H49" s="490" t="s">
        <v>3938</v>
      </c>
      <c r="I49" s="688" t="s">
        <v>3032</v>
      </c>
      <c r="J49" s="510"/>
      <c r="K49" s="490"/>
      <c r="L49" s="490" t="s">
        <v>90</v>
      </c>
      <c r="M49" s="490" t="s">
        <v>618</v>
      </c>
      <c r="N49" s="490" t="s">
        <v>3035</v>
      </c>
      <c r="O49" s="490" t="s">
        <v>3036</v>
      </c>
      <c r="P49" s="510">
        <v>53.5303089283502</v>
      </c>
      <c r="Q49" s="510">
        <v>-113.512011649751</v>
      </c>
      <c r="R49" s="689">
        <v>17.0</v>
      </c>
      <c r="S49" s="490">
        <v>1800.0</v>
      </c>
      <c r="T49" s="490" t="s">
        <v>4010</v>
      </c>
      <c r="U49" s="490" t="s">
        <v>3030</v>
      </c>
      <c r="V49" s="688" t="s">
        <v>3032</v>
      </c>
      <c r="W49" s="490" t="s">
        <v>3039</v>
      </c>
      <c r="X49" s="490" t="s">
        <v>103</v>
      </c>
      <c r="Y49" s="490" t="s">
        <v>618</v>
      </c>
      <c r="Z49" s="490" t="s">
        <v>498</v>
      </c>
      <c r="AA49" s="795">
        <v>45289.0</v>
      </c>
      <c r="AB49" s="490" t="s">
        <v>4011</v>
      </c>
      <c r="AC49" s="490" t="s">
        <v>4012</v>
      </c>
      <c r="AD49" s="796" t="s">
        <v>3041</v>
      </c>
      <c r="AE49" s="686">
        <f t="shared" si="3"/>
        <v>26</v>
      </c>
      <c r="AF49" s="522"/>
      <c r="AG49" s="510"/>
      <c r="AH49" s="522"/>
      <c r="AI49" s="522"/>
      <c r="AJ49" s="28"/>
      <c r="AK49" s="28"/>
      <c r="AL49" s="28"/>
      <c r="AM49" s="28"/>
      <c r="AN49" s="28"/>
      <c r="AO49" s="28"/>
      <c r="AP49" s="28"/>
      <c r="AQ49" s="28"/>
      <c r="AR49" s="28"/>
      <c r="AS49" s="28"/>
      <c r="AT49" s="28"/>
      <c r="AU49" s="28"/>
      <c r="AV49" s="28"/>
      <c r="AW49" s="28"/>
      <c r="AX49" s="28"/>
      <c r="AY49" s="28"/>
      <c r="AZ49" s="28"/>
      <c r="BA49" s="28"/>
      <c r="BB49" s="28"/>
      <c r="BC49" s="28"/>
    </row>
    <row r="50" ht="11.25" customHeight="1">
      <c r="A50" s="326">
        <v>2049.0</v>
      </c>
      <c r="B50" s="535" t="s">
        <v>36</v>
      </c>
      <c r="C50" s="535" t="s">
        <v>19</v>
      </c>
      <c r="D50" s="830" t="s">
        <v>4013</v>
      </c>
      <c r="E50" s="535" t="s">
        <v>1209</v>
      </c>
      <c r="F50" s="830" t="s">
        <v>4013</v>
      </c>
      <c r="G50" s="510" t="s">
        <v>4014</v>
      </c>
      <c r="H50" s="831" t="s">
        <v>4015</v>
      </c>
      <c r="I50" s="665" t="s">
        <v>4016</v>
      </c>
      <c r="J50" s="832" t="s">
        <v>4017</v>
      </c>
      <c r="K50" s="510" t="s">
        <v>4018</v>
      </c>
      <c r="L50" s="657" t="s">
        <v>95</v>
      </c>
      <c r="M50" s="793" t="s">
        <v>420</v>
      </c>
      <c r="N50" s="657">
        <v>75038.0</v>
      </c>
      <c r="O50" s="832" t="s">
        <v>4019</v>
      </c>
      <c r="P50" s="537">
        <v>32.8871871165412</v>
      </c>
      <c r="Q50" s="537">
        <v>-96.9679980036919</v>
      </c>
      <c r="R50" s="737">
        <v>50.0</v>
      </c>
      <c r="S50" s="667"/>
      <c r="T50" s="522"/>
      <c r="U50" s="510" t="s">
        <v>4020</v>
      </c>
      <c r="V50" s="665" t="s">
        <v>4016</v>
      </c>
      <c r="W50" s="510" t="s">
        <v>4021</v>
      </c>
      <c r="X50" s="535"/>
      <c r="Y50" s="535" t="s">
        <v>3650</v>
      </c>
      <c r="Z50" s="657" t="s">
        <v>3464</v>
      </c>
      <c r="AA50" s="540" t="s">
        <v>713</v>
      </c>
      <c r="AB50" s="510" t="s">
        <v>4016</v>
      </c>
      <c r="AC50" s="510" t="s">
        <v>4023</v>
      </c>
      <c r="AD50" s="796" t="s">
        <v>4022</v>
      </c>
      <c r="AE50" s="657">
        <f t="shared" si="3"/>
        <v>27</v>
      </c>
      <c r="AF50" s="369"/>
      <c r="AG50" s="490"/>
      <c r="AH50" s="369"/>
      <c r="AI50" s="369"/>
      <c r="AJ50" s="28"/>
      <c r="AK50" s="28"/>
      <c r="AL50" s="28"/>
      <c r="AM50" s="28"/>
      <c r="AN50" s="28"/>
      <c r="AO50" s="28"/>
      <c r="AP50" s="28"/>
      <c r="AQ50" s="28"/>
      <c r="AR50" s="28"/>
      <c r="AS50" s="28"/>
      <c r="AT50" s="28"/>
      <c r="AU50" s="28"/>
      <c r="AV50" s="28"/>
      <c r="AW50" s="28"/>
      <c r="AX50" s="28"/>
      <c r="AY50" s="28"/>
      <c r="AZ50" s="28"/>
      <c r="BA50" s="28"/>
      <c r="BB50" s="28"/>
      <c r="BC50" s="28"/>
    </row>
    <row r="51" ht="11.25" customHeight="1">
      <c r="A51" s="326">
        <v>2050.0</v>
      </c>
      <c r="B51" s="535" t="s">
        <v>149</v>
      </c>
      <c r="C51" s="535" t="s">
        <v>19</v>
      </c>
      <c r="D51" s="510" t="s">
        <v>82</v>
      </c>
      <c r="E51" s="535" t="s">
        <v>812</v>
      </c>
      <c r="F51" s="510" t="s">
        <v>4024</v>
      </c>
      <c r="G51" s="490" t="s">
        <v>3712</v>
      </c>
      <c r="H51" s="510" t="s">
        <v>3828</v>
      </c>
      <c r="I51" s="542" t="s">
        <v>1147</v>
      </c>
      <c r="J51" s="510"/>
      <c r="K51" s="510" t="s">
        <v>2324</v>
      </c>
      <c r="L51" s="657" t="s">
        <v>42</v>
      </c>
      <c r="M51" s="793" t="s">
        <v>420</v>
      </c>
      <c r="N51" s="657"/>
      <c r="O51" s="535"/>
      <c r="P51" s="537">
        <v>44.111176168545</v>
      </c>
      <c r="Q51" s="537">
        <v>-85.5552180299208</v>
      </c>
      <c r="R51" s="737" t="s">
        <v>4025</v>
      </c>
      <c r="S51" s="667">
        <v>150000.0</v>
      </c>
      <c r="T51" s="522" t="s">
        <v>3664</v>
      </c>
      <c r="U51" s="510" t="s">
        <v>1150</v>
      </c>
      <c r="V51" s="668" t="s">
        <v>1151</v>
      </c>
      <c r="W51" s="510" t="s">
        <v>1152</v>
      </c>
      <c r="X51" s="535" t="s">
        <v>1153</v>
      </c>
      <c r="Y51" s="535" t="s">
        <v>1154</v>
      </c>
      <c r="Z51" s="657" t="s">
        <v>498</v>
      </c>
      <c r="AA51" s="540">
        <v>45090.0</v>
      </c>
      <c r="AB51" s="510" t="s">
        <v>4026</v>
      </c>
      <c r="AC51" s="510" t="s">
        <v>4028</v>
      </c>
      <c r="AD51" s="530" t="s">
        <v>4027</v>
      </c>
      <c r="AE51" s="657">
        <f t="shared" si="3"/>
        <v>25</v>
      </c>
      <c r="AF51" s="522"/>
      <c r="AG51" s="510"/>
      <c r="AH51" s="522"/>
      <c r="AI51" s="522"/>
      <c r="AJ51" s="28"/>
      <c r="AK51" s="28"/>
      <c r="AL51" s="28"/>
      <c r="AM51" s="28"/>
      <c r="AN51" s="28"/>
      <c r="AO51" s="28"/>
      <c r="AP51" s="28"/>
      <c r="AQ51" s="28"/>
      <c r="AR51" s="28"/>
      <c r="AS51" s="28"/>
      <c r="AT51" s="28"/>
      <c r="AU51" s="28"/>
      <c r="AV51" s="28"/>
      <c r="AW51" s="28"/>
      <c r="AX51" s="28"/>
      <c r="AY51" s="28"/>
      <c r="AZ51" s="28"/>
      <c r="BA51" s="28"/>
      <c r="BB51" s="28"/>
      <c r="BC51" s="28"/>
    </row>
    <row r="52" ht="11.25" customHeight="1">
      <c r="A52" s="326">
        <v>2051.0</v>
      </c>
      <c r="B52" s="535" t="s">
        <v>149</v>
      </c>
      <c r="C52" s="535" t="s">
        <v>19</v>
      </c>
      <c r="D52" s="510" t="s">
        <v>82</v>
      </c>
      <c r="E52" s="535" t="s">
        <v>812</v>
      </c>
      <c r="F52" s="510" t="s">
        <v>4024</v>
      </c>
      <c r="G52" s="510" t="s">
        <v>3690</v>
      </c>
      <c r="H52" s="510" t="s">
        <v>3828</v>
      </c>
      <c r="I52" s="542" t="s">
        <v>1147</v>
      </c>
      <c r="J52" s="510"/>
      <c r="K52" s="510" t="s">
        <v>2324</v>
      </c>
      <c r="L52" s="657" t="s">
        <v>42</v>
      </c>
      <c r="M52" s="793" t="s">
        <v>420</v>
      </c>
      <c r="N52" s="657"/>
      <c r="O52" s="535"/>
      <c r="P52" s="537">
        <v>44.111176168545</v>
      </c>
      <c r="Q52" s="537">
        <v>-85.5552180299208</v>
      </c>
      <c r="R52" s="737" t="s">
        <v>4029</v>
      </c>
      <c r="S52" s="667">
        <v>50000.0</v>
      </c>
      <c r="T52" s="522" t="s">
        <v>4030</v>
      </c>
      <c r="U52" s="510" t="s">
        <v>1150</v>
      </c>
      <c r="V52" s="542" t="s">
        <v>1147</v>
      </c>
      <c r="W52" s="510" t="s">
        <v>1152</v>
      </c>
      <c r="X52" s="535"/>
      <c r="Y52" s="535" t="s">
        <v>1154</v>
      </c>
      <c r="Z52" s="657" t="s">
        <v>498</v>
      </c>
      <c r="AA52" s="540">
        <v>45090.0</v>
      </c>
      <c r="AB52" s="510" t="s">
        <v>4026</v>
      </c>
      <c r="AC52" s="510" t="s">
        <v>4028</v>
      </c>
      <c r="AD52" s="530" t="s">
        <v>4031</v>
      </c>
      <c r="AE52" s="657">
        <f t="shared" si="3"/>
        <v>25</v>
      </c>
      <c r="AF52" s="522"/>
      <c r="AG52" s="510"/>
      <c r="AH52" s="522"/>
      <c r="AI52" s="369"/>
      <c r="AJ52" s="28"/>
      <c r="AK52" s="28"/>
      <c r="AL52" s="28"/>
      <c r="AM52" s="28"/>
      <c r="AN52" s="28"/>
      <c r="AO52" s="28"/>
      <c r="AP52" s="28"/>
      <c r="AQ52" s="28"/>
      <c r="AR52" s="28"/>
      <c r="AS52" s="28"/>
      <c r="AT52" s="28"/>
      <c r="AU52" s="28"/>
      <c r="AV52" s="28"/>
      <c r="AW52" s="28"/>
      <c r="AX52" s="28"/>
      <c r="AY52" s="28"/>
      <c r="AZ52" s="28"/>
      <c r="BA52" s="28"/>
      <c r="BB52" s="28"/>
      <c r="BC52" s="28"/>
    </row>
    <row r="53" ht="11.25" customHeight="1">
      <c r="A53" s="326">
        <v>2052.0</v>
      </c>
      <c r="B53" s="535" t="s">
        <v>55</v>
      </c>
      <c r="C53" s="510" t="s">
        <v>19</v>
      </c>
      <c r="D53" s="510" t="s">
        <v>4032</v>
      </c>
      <c r="E53" s="510" t="s">
        <v>812</v>
      </c>
      <c r="F53" s="510" t="s">
        <v>4033</v>
      </c>
      <c r="G53" s="510" t="s">
        <v>3690</v>
      </c>
      <c r="H53" s="510" t="s">
        <v>3998</v>
      </c>
      <c r="I53" s="665" t="s">
        <v>4034</v>
      </c>
      <c r="J53" s="510"/>
      <c r="K53" s="510" t="s">
        <v>936</v>
      </c>
      <c r="L53" s="657" t="s">
        <v>42</v>
      </c>
      <c r="M53" s="793" t="s">
        <v>420</v>
      </c>
      <c r="N53" s="657"/>
      <c r="O53" s="535"/>
      <c r="P53" s="537">
        <v>42.5223243254673</v>
      </c>
      <c r="Q53" s="537">
        <v>-83.0404080309591</v>
      </c>
      <c r="R53" s="737" t="s">
        <v>4035</v>
      </c>
      <c r="S53" s="667">
        <v>15000.0</v>
      </c>
      <c r="T53" s="522" t="s">
        <v>3253</v>
      </c>
      <c r="U53" s="510" t="s">
        <v>4036</v>
      </c>
      <c r="V53" s="668" t="s">
        <v>4034</v>
      </c>
      <c r="W53" s="510" t="s">
        <v>4037</v>
      </c>
      <c r="X53" s="535" t="s">
        <v>4037</v>
      </c>
      <c r="Y53" s="535" t="s">
        <v>1154</v>
      </c>
      <c r="Z53" s="657" t="s">
        <v>498</v>
      </c>
      <c r="AA53" s="540">
        <v>45095.0</v>
      </c>
      <c r="AB53" s="510" t="s">
        <v>4038</v>
      </c>
      <c r="AC53" s="510" t="s">
        <v>4040</v>
      </c>
      <c r="AD53" s="530" t="s">
        <v>4039</v>
      </c>
      <c r="AE53" s="657">
        <f t="shared" si="3"/>
        <v>22</v>
      </c>
      <c r="AF53" s="522"/>
      <c r="AG53" s="510"/>
      <c r="AH53" s="522"/>
      <c r="AI53" s="369"/>
      <c r="AJ53" s="28"/>
      <c r="AK53" s="28"/>
      <c r="AL53" s="28"/>
      <c r="AM53" s="28"/>
      <c r="AN53" s="28"/>
      <c r="AO53" s="28"/>
      <c r="AP53" s="28"/>
      <c r="AQ53" s="28"/>
      <c r="AR53" s="28"/>
      <c r="AS53" s="28"/>
      <c r="AT53" s="28"/>
      <c r="AU53" s="28"/>
      <c r="AV53" s="28"/>
      <c r="AW53" s="28"/>
      <c r="AX53" s="28"/>
      <c r="AY53" s="28"/>
      <c r="AZ53" s="28"/>
      <c r="BA53" s="28"/>
      <c r="BB53" s="28"/>
      <c r="BC53" s="28"/>
    </row>
    <row r="54" ht="11.25" customHeight="1">
      <c r="A54" s="326">
        <v>2053.0</v>
      </c>
      <c r="B54" s="535" t="s">
        <v>158</v>
      </c>
      <c r="C54" s="535" t="s">
        <v>19</v>
      </c>
      <c r="D54" s="510" t="s">
        <v>4041</v>
      </c>
      <c r="E54" s="535" t="s">
        <v>1209</v>
      </c>
      <c r="F54" s="510" t="s">
        <v>4042</v>
      </c>
      <c r="G54" s="535" t="s">
        <v>3978</v>
      </c>
      <c r="H54" s="510" t="s">
        <v>3607</v>
      </c>
      <c r="I54" s="688" t="s">
        <v>4043</v>
      </c>
      <c r="J54" s="510" t="s">
        <v>4044</v>
      </c>
      <c r="K54" s="510" t="s">
        <v>4001</v>
      </c>
      <c r="L54" s="657" t="s">
        <v>103</v>
      </c>
      <c r="M54" s="657" t="s">
        <v>618</v>
      </c>
      <c r="N54" s="657" t="s">
        <v>4045</v>
      </c>
      <c r="O54" s="535"/>
      <c r="P54" s="537">
        <v>44.2470523952177</v>
      </c>
      <c r="Q54" s="537">
        <v>-76.5756664189575</v>
      </c>
      <c r="R54" s="737">
        <v>5.0</v>
      </c>
      <c r="S54" s="667"/>
      <c r="T54" s="522"/>
      <c r="U54" s="510" t="s">
        <v>4041</v>
      </c>
      <c r="V54" s="688" t="s">
        <v>4043</v>
      </c>
      <c r="W54" s="510" t="s">
        <v>4001</v>
      </c>
      <c r="X54" s="657" t="s">
        <v>103</v>
      </c>
      <c r="Y54" s="657" t="s">
        <v>618</v>
      </c>
      <c r="Z54" s="657" t="s">
        <v>498</v>
      </c>
      <c r="AA54" s="540">
        <v>45339.0</v>
      </c>
      <c r="AB54" s="510" t="s">
        <v>454</v>
      </c>
      <c r="AC54" s="510"/>
      <c r="AD54" s="490" t="s">
        <v>4046</v>
      </c>
      <c r="AE54" s="657">
        <f t="shared" si="3"/>
        <v>21</v>
      </c>
      <c r="AF54" s="452" t="s">
        <v>4047</v>
      </c>
      <c r="AG54" s="490" t="s">
        <v>4048</v>
      </c>
      <c r="AH54" s="369"/>
      <c r="AI54" s="369"/>
      <c r="AJ54" s="28"/>
      <c r="AK54" s="28"/>
      <c r="AL54" s="28"/>
      <c r="AM54" s="28"/>
      <c r="AN54" s="28"/>
      <c r="AO54" s="28"/>
      <c r="AP54" s="28"/>
      <c r="AQ54" s="28"/>
      <c r="AR54" s="28"/>
      <c r="AS54" s="28"/>
      <c r="AT54" s="28"/>
      <c r="AU54" s="28"/>
      <c r="AV54" s="28"/>
      <c r="AW54" s="28"/>
      <c r="AX54" s="28"/>
      <c r="AY54" s="28"/>
      <c r="AZ54" s="28"/>
      <c r="BA54" s="28"/>
      <c r="BB54" s="28"/>
      <c r="BC54" s="28"/>
    </row>
    <row r="55" ht="11.25" customHeight="1">
      <c r="A55" s="326">
        <v>2054.0</v>
      </c>
      <c r="B55" s="535" t="s">
        <v>36</v>
      </c>
      <c r="C55" s="535" t="s">
        <v>19</v>
      </c>
      <c r="D55" s="510" t="s">
        <v>4049</v>
      </c>
      <c r="E55" s="535" t="s">
        <v>812</v>
      </c>
      <c r="F55" s="510" t="s">
        <v>4050</v>
      </c>
      <c r="G55" s="510" t="s">
        <v>3728</v>
      </c>
      <c r="H55" s="510" t="s">
        <v>3729</v>
      </c>
      <c r="I55" s="542" t="s">
        <v>4051</v>
      </c>
      <c r="J55" s="510" t="s">
        <v>4052</v>
      </c>
      <c r="K55" s="510" t="s">
        <v>4053</v>
      </c>
      <c r="L55" s="657" t="s">
        <v>297</v>
      </c>
      <c r="M55" s="793" t="s">
        <v>420</v>
      </c>
      <c r="N55" s="657">
        <v>98072.0</v>
      </c>
      <c r="O55" s="535" t="s">
        <v>4054</v>
      </c>
      <c r="P55" s="537">
        <v>47.8047167834816</v>
      </c>
      <c r="Q55" s="537">
        <v>-122.118126471601</v>
      </c>
      <c r="R55" s="737">
        <v>200.0</v>
      </c>
      <c r="S55" s="667">
        <v>120.0</v>
      </c>
      <c r="T55" s="522" t="s">
        <v>3682</v>
      </c>
      <c r="U55" s="510" t="s">
        <v>4055</v>
      </c>
      <c r="V55" s="668" t="s">
        <v>4051</v>
      </c>
      <c r="W55" s="522" t="s">
        <v>4053</v>
      </c>
      <c r="X55" s="657" t="s">
        <v>297</v>
      </c>
      <c r="Y55" s="657" t="s">
        <v>420</v>
      </c>
      <c r="Z55" s="522" t="s">
        <v>498</v>
      </c>
      <c r="AA55" s="833">
        <v>44435.0</v>
      </c>
      <c r="AB55" s="510" t="s">
        <v>4056</v>
      </c>
      <c r="AC55" s="490" t="s">
        <v>4058</v>
      </c>
      <c r="AD55" s="510" t="s">
        <v>4057</v>
      </c>
      <c r="AE55" s="657">
        <f t="shared" si="3"/>
        <v>22</v>
      </c>
      <c r="AF55" s="522"/>
      <c r="AG55" s="510"/>
      <c r="AH55" s="522"/>
      <c r="AI55" s="369"/>
      <c r="AJ55" s="28"/>
      <c r="AK55" s="28"/>
      <c r="AL55" s="28"/>
      <c r="AM55" s="28"/>
      <c r="AN55" s="28"/>
      <c r="AO55" s="28"/>
      <c r="AP55" s="28"/>
      <c r="AQ55" s="28"/>
      <c r="AR55" s="28"/>
      <c r="AS55" s="28"/>
      <c r="AT55" s="28"/>
      <c r="AU55" s="28"/>
      <c r="AV55" s="28"/>
      <c r="AW55" s="28"/>
      <c r="AX55" s="28"/>
      <c r="AY55" s="28"/>
      <c r="AZ55" s="28"/>
      <c r="BA55" s="28"/>
      <c r="BB55" s="28"/>
      <c r="BC55" s="28"/>
    </row>
    <row r="56" ht="11.25" customHeight="1">
      <c r="A56" s="326">
        <v>2055.0</v>
      </c>
      <c r="B56" s="535" t="s">
        <v>149</v>
      </c>
      <c r="C56" s="535" t="s">
        <v>19</v>
      </c>
      <c r="D56" s="510" t="s">
        <v>4049</v>
      </c>
      <c r="E56" s="535" t="s">
        <v>812</v>
      </c>
      <c r="F56" s="510" t="s">
        <v>4050</v>
      </c>
      <c r="G56" s="510" t="s">
        <v>3728</v>
      </c>
      <c r="H56" s="510" t="s">
        <v>3729</v>
      </c>
      <c r="I56" s="542" t="s">
        <v>4051</v>
      </c>
      <c r="J56" s="510" t="s">
        <v>4052</v>
      </c>
      <c r="K56" s="510" t="s">
        <v>4053</v>
      </c>
      <c r="L56" s="657" t="s">
        <v>297</v>
      </c>
      <c r="M56" s="793" t="s">
        <v>420</v>
      </c>
      <c r="N56" s="657">
        <v>98072.0</v>
      </c>
      <c r="O56" s="535" t="s">
        <v>4054</v>
      </c>
      <c r="P56" s="537">
        <v>47.8047167834816</v>
      </c>
      <c r="Q56" s="537">
        <v>-122.118126471601</v>
      </c>
      <c r="R56" s="737" t="s">
        <v>3663</v>
      </c>
      <c r="S56" s="667">
        <v>4000.0</v>
      </c>
      <c r="T56" s="522" t="s">
        <v>3682</v>
      </c>
      <c r="U56" s="510" t="s">
        <v>4055</v>
      </c>
      <c r="V56" s="668" t="s">
        <v>4051</v>
      </c>
      <c r="W56" s="522" t="s">
        <v>4053</v>
      </c>
      <c r="X56" s="657" t="s">
        <v>297</v>
      </c>
      <c r="Y56" s="657" t="s">
        <v>420</v>
      </c>
      <c r="Z56" s="522" t="s">
        <v>498</v>
      </c>
      <c r="AA56" s="833">
        <v>45090.0</v>
      </c>
      <c r="AB56" s="490" t="s">
        <v>4059</v>
      </c>
      <c r="AC56" s="490"/>
      <c r="AD56" s="510" t="s">
        <v>4057</v>
      </c>
      <c r="AE56" s="657">
        <f t="shared" si="3"/>
        <v>22</v>
      </c>
      <c r="AF56" s="522"/>
      <c r="AG56" s="510"/>
      <c r="AH56" s="522"/>
      <c r="AI56" s="369"/>
      <c r="AJ56" s="28"/>
      <c r="AK56" s="28"/>
      <c r="AL56" s="28"/>
      <c r="AM56" s="28"/>
      <c r="AN56" s="28"/>
      <c r="AO56" s="28"/>
      <c r="AP56" s="28"/>
      <c r="AQ56" s="28"/>
      <c r="AR56" s="28"/>
      <c r="AS56" s="28"/>
      <c r="AT56" s="28"/>
      <c r="AU56" s="28"/>
      <c r="AV56" s="28"/>
      <c r="AW56" s="28"/>
      <c r="AX56" s="28"/>
      <c r="AY56" s="28"/>
      <c r="AZ56" s="28"/>
      <c r="BA56" s="28"/>
      <c r="BB56" s="28"/>
      <c r="BC56" s="28"/>
    </row>
    <row r="57" ht="11.25" customHeight="1">
      <c r="A57" s="326">
        <v>2056.0</v>
      </c>
      <c r="B57" s="535" t="s">
        <v>149</v>
      </c>
      <c r="C57" s="535" t="s">
        <v>19</v>
      </c>
      <c r="D57" s="490" t="s">
        <v>4060</v>
      </c>
      <c r="E57" s="535" t="s">
        <v>1209</v>
      </c>
      <c r="F57" s="510" t="s">
        <v>322</v>
      </c>
      <c r="G57" s="490" t="s">
        <v>3690</v>
      </c>
      <c r="H57" s="490" t="s">
        <v>3607</v>
      </c>
      <c r="I57" s="688" t="s">
        <v>4061</v>
      </c>
      <c r="J57" s="510"/>
      <c r="K57" s="510"/>
      <c r="L57" s="657"/>
      <c r="M57" s="793" t="s">
        <v>420</v>
      </c>
      <c r="N57" s="657"/>
      <c r="O57" s="657" t="s">
        <v>322</v>
      </c>
      <c r="P57" s="657" t="s">
        <v>322</v>
      </c>
      <c r="Q57" s="657" t="s">
        <v>322</v>
      </c>
      <c r="R57" s="657" t="s">
        <v>322</v>
      </c>
      <c r="S57" s="667"/>
      <c r="T57" s="522"/>
      <c r="U57" s="452" t="s">
        <v>4060</v>
      </c>
      <c r="V57" s="522"/>
      <c r="W57" s="510" t="s">
        <v>4062</v>
      </c>
      <c r="X57" s="535"/>
      <c r="Y57" s="535" t="s">
        <v>4063</v>
      </c>
      <c r="Z57" s="657" t="s">
        <v>1196</v>
      </c>
      <c r="AA57" s="540" t="s">
        <v>9631</v>
      </c>
      <c r="AB57" s="510" t="s">
        <v>454</v>
      </c>
      <c r="AC57" s="490" t="s">
        <v>4065</v>
      </c>
      <c r="AD57" s="490" t="s">
        <v>4064</v>
      </c>
      <c r="AE57" s="657">
        <f t="shared" si="3"/>
        <v>30</v>
      </c>
      <c r="AF57" s="452" t="s">
        <v>4066</v>
      </c>
      <c r="AG57" s="452" t="s">
        <v>4067</v>
      </c>
      <c r="AH57" s="453" t="s">
        <v>4068</v>
      </c>
      <c r="AI57" s="369"/>
      <c r="AJ57" s="28"/>
      <c r="AK57" s="28"/>
      <c r="AL57" s="28"/>
      <c r="AM57" s="28"/>
      <c r="AN57" s="28"/>
      <c r="AO57" s="28"/>
      <c r="AP57" s="28"/>
      <c r="AQ57" s="28"/>
      <c r="AR57" s="28"/>
      <c r="AS57" s="28"/>
      <c r="AT57" s="28"/>
      <c r="AU57" s="28"/>
      <c r="AV57" s="28"/>
      <c r="AW57" s="28"/>
      <c r="AX57" s="28"/>
      <c r="AY57" s="28"/>
      <c r="AZ57" s="28"/>
      <c r="BA57" s="28"/>
      <c r="BB57" s="28"/>
      <c r="BC57" s="28"/>
    </row>
    <row r="58" ht="11.25" customHeight="1">
      <c r="A58" s="326">
        <v>2057.0</v>
      </c>
      <c r="B58" s="535" t="s">
        <v>149</v>
      </c>
      <c r="C58" s="535" t="s">
        <v>19</v>
      </c>
      <c r="D58" s="510" t="s">
        <v>4069</v>
      </c>
      <c r="E58" s="535" t="s">
        <v>812</v>
      </c>
      <c r="F58" s="510" t="s">
        <v>4070</v>
      </c>
      <c r="G58" s="510" t="s">
        <v>3656</v>
      </c>
      <c r="H58" s="510" t="s">
        <v>1944</v>
      </c>
      <c r="I58" s="542" t="s">
        <v>4071</v>
      </c>
      <c r="J58" s="510" t="s">
        <v>4072</v>
      </c>
      <c r="K58" s="510" t="s">
        <v>826</v>
      </c>
      <c r="L58" s="657" t="s">
        <v>130</v>
      </c>
      <c r="M58" s="793" t="s">
        <v>420</v>
      </c>
      <c r="N58" s="657">
        <v>63111.0</v>
      </c>
      <c r="O58" s="535" t="s">
        <v>4073</v>
      </c>
      <c r="P58" s="537">
        <v>38.5473101130915</v>
      </c>
      <c r="Q58" s="537">
        <v>-90.2688666386177</v>
      </c>
      <c r="R58" s="737" t="s">
        <v>3663</v>
      </c>
      <c r="S58" s="667">
        <v>30000.0</v>
      </c>
      <c r="T58" s="522" t="s">
        <v>4074</v>
      </c>
      <c r="U58" s="510" t="s">
        <v>4075</v>
      </c>
      <c r="V58" s="668" t="s">
        <v>4071</v>
      </c>
      <c r="W58" s="510"/>
      <c r="X58" s="535"/>
      <c r="Y58" s="535" t="s">
        <v>4076</v>
      </c>
      <c r="Z58" s="657" t="s">
        <v>498</v>
      </c>
      <c r="AA58" s="540">
        <v>44892.0</v>
      </c>
      <c r="AB58" s="490" t="s">
        <v>4077</v>
      </c>
      <c r="AC58" s="510" t="s">
        <v>4079</v>
      </c>
      <c r="AD58" s="834" t="s">
        <v>4078</v>
      </c>
      <c r="AE58" s="657">
        <f t="shared" si="3"/>
        <v>30</v>
      </c>
      <c r="AF58" s="522"/>
      <c r="AG58" s="510"/>
      <c r="AH58" s="522"/>
      <c r="AI58" s="369"/>
      <c r="AJ58" s="28"/>
      <c r="AK58" s="28"/>
      <c r="AL58" s="28"/>
      <c r="AM58" s="28"/>
      <c r="AN58" s="28"/>
      <c r="AO58" s="28"/>
      <c r="AP58" s="28"/>
      <c r="AQ58" s="28"/>
      <c r="AR58" s="28"/>
      <c r="AS58" s="28"/>
      <c r="AT58" s="28"/>
      <c r="AU58" s="28"/>
      <c r="AV58" s="28"/>
      <c r="AW58" s="28"/>
      <c r="AX58" s="28"/>
      <c r="AY58" s="28"/>
      <c r="AZ58" s="28"/>
      <c r="BA58" s="28"/>
      <c r="BB58" s="28"/>
      <c r="BC58" s="28"/>
    </row>
    <row r="59" ht="11.25" customHeight="1">
      <c r="A59" s="326">
        <v>2058.0</v>
      </c>
      <c r="B59" s="535" t="s">
        <v>36</v>
      </c>
      <c r="C59" s="535" t="s">
        <v>19</v>
      </c>
      <c r="D59" s="510" t="s">
        <v>4080</v>
      </c>
      <c r="E59" s="535" t="s">
        <v>1209</v>
      </c>
      <c r="F59" s="510" t="s">
        <v>4080</v>
      </c>
      <c r="G59" s="510" t="s">
        <v>4081</v>
      </c>
      <c r="H59" s="510" t="s">
        <v>4082</v>
      </c>
      <c r="I59" s="510" t="s">
        <v>4083</v>
      </c>
      <c r="J59" s="510" t="s">
        <v>4084</v>
      </c>
      <c r="K59" s="510" t="s">
        <v>4085</v>
      </c>
      <c r="L59" s="657" t="s">
        <v>250</v>
      </c>
      <c r="M59" s="793" t="s">
        <v>420</v>
      </c>
      <c r="N59" s="807">
        <v>8512.0</v>
      </c>
      <c r="O59" s="535"/>
      <c r="P59" s="537">
        <v>40.3351897674728</v>
      </c>
      <c r="Q59" s="537">
        <v>-74.4766030169243</v>
      </c>
      <c r="R59" s="666">
        <v>800.0</v>
      </c>
      <c r="S59" s="667"/>
      <c r="T59" s="510"/>
      <c r="U59" s="522" t="s">
        <v>4080</v>
      </c>
      <c r="V59" s="522" t="s">
        <v>4086</v>
      </c>
      <c r="W59" s="522" t="s">
        <v>4087</v>
      </c>
      <c r="X59" s="657" t="s">
        <v>250</v>
      </c>
      <c r="Y59" s="657" t="s">
        <v>420</v>
      </c>
      <c r="Z59" s="660" t="s">
        <v>1196</v>
      </c>
      <c r="AA59" s="540" t="s">
        <v>9632</v>
      </c>
      <c r="AB59" s="510" t="s">
        <v>4083</v>
      </c>
      <c r="AC59" s="683"/>
      <c r="AD59" s="530" t="s">
        <v>4088</v>
      </c>
      <c r="AE59" s="686">
        <f t="shared" si="3"/>
        <v>29</v>
      </c>
      <c r="AF59" s="683"/>
      <c r="AG59" s="489"/>
      <c r="AH59" s="336"/>
      <c r="AI59" s="490"/>
      <c r="AJ59" s="28"/>
      <c r="AK59" s="28"/>
      <c r="AL59" s="28"/>
      <c r="AM59" s="28"/>
      <c r="AN59" s="28"/>
      <c r="AO59" s="28"/>
      <c r="AP59" s="28"/>
      <c r="AQ59" s="28"/>
      <c r="AR59" s="28"/>
      <c r="AS59" s="28"/>
      <c r="AT59" s="28"/>
      <c r="AU59" s="28"/>
      <c r="AV59" s="28"/>
      <c r="AW59" s="28"/>
      <c r="AX59" s="28"/>
      <c r="AY59" s="28"/>
      <c r="AZ59" s="28"/>
      <c r="BA59" s="28"/>
      <c r="BB59" s="28"/>
      <c r="BC59" s="28"/>
    </row>
    <row r="60" ht="11.25" customHeight="1">
      <c r="A60" s="326">
        <v>2059.0</v>
      </c>
      <c r="B60" s="535" t="s">
        <v>149</v>
      </c>
      <c r="C60" s="535" t="s">
        <v>19</v>
      </c>
      <c r="D60" s="510" t="s">
        <v>4089</v>
      </c>
      <c r="E60" s="535" t="s">
        <v>812</v>
      </c>
      <c r="F60" s="510" t="s">
        <v>4090</v>
      </c>
      <c r="G60" s="490" t="s">
        <v>3712</v>
      </c>
      <c r="H60" s="510" t="s">
        <v>3796</v>
      </c>
      <c r="I60" s="542" t="s">
        <v>4091</v>
      </c>
      <c r="J60" s="510"/>
      <c r="K60" s="510" t="s">
        <v>4092</v>
      </c>
      <c r="L60" s="657" t="s">
        <v>49</v>
      </c>
      <c r="M60" s="793" t="s">
        <v>420</v>
      </c>
      <c r="N60" s="657">
        <v>89047.0</v>
      </c>
      <c r="O60" s="535" t="s">
        <v>4093</v>
      </c>
      <c r="P60" s="537">
        <v>37.8303152558278</v>
      </c>
      <c r="Q60" s="537">
        <v>-117.818983562173</v>
      </c>
      <c r="R60" s="737" t="s">
        <v>4094</v>
      </c>
      <c r="S60" s="667">
        <v>3630.0</v>
      </c>
      <c r="T60" s="522" t="s">
        <v>2894</v>
      </c>
      <c r="U60" s="510" t="s">
        <v>4095</v>
      </c>
      <c r="V60" s="668" t="s">
        <v>4091</v>
      </c>
      <c r="W60" s="522" t="s">
        <v>2357</v>
      </c>
      <c r="X60" s="657" t="s">
        <v>2358</v>
      </c>
      <c r="Y60" s="657" t="s">
        <v>1086</v>
      </c>
      <c r="Z60" s="657" t="s">
        <v>498</v>
      </c>
      <c r="AA60" s="540">
        <v>44776.0</v>
      </c>
      <c r="AB60" s="510"/>
      <c r="AC60" s="510" t="s">
        <v>4097</v>
      </c>
      <c r="AD60" s="530" t="s">
        <v>4096</v>
      </c>
      <c r="AE60" s="657">
        <f t="shared" si="3"/>
        <v>22</v>
      </c>
      <c r="AF60" s="369"/>
      <c r="AG60" s="490"/>
      <c r="AH60" s="369"/>
      <c r="AI60" s="369"/>
      <c r="AJ60" s="28"/>
      <c r="AK60" s="28"/>
      <c r="AL60" s="28"/>
      <c r="AM60" s="28"/>
      <c r="AN60" s="28"/>
      <c r="AO60" s="28"/>
      <c r="AP60" s="28"/>
      <c r="AQ60" s="28"/>
      <c r="AR60" s="28"/>
      <c r="AS60" s="28"/>
      <c r="AT60" s="28"/>
      <c r="AU60" s="28"/>
      <c r="AV60" s="28"/>
      <c r="AW60" s="28"/>
      <c r="AX60" s="28"/>
      <c r="AY60" s="28"/>
      <c r="AZ60" s="28"/>
      <c r="BA60" s="28"/>
      <c r="BB60" s="28"/>
      <c r="BC60" s="28"/>
    </row>
    <row r="61" ht="11.25" customHeight="1">
      <c r="A61" s="326">
        <v>2060.0</v>
      </c>
      <c r="B61" s="535" t="s">
        <v>36</v>
      </c>
      <c r="C61" s="535" t="s">
        <v>19</v>
      </c>
      <c r="D61" s="510" t="s">
        <v>3148</v>
      </c>
      <c r="E61" s="535" t="s">
        <v>1209</v>
      </c>
      <c r="F61" s="510" t="s">
        <v>3149</v>
      </c>
      <c r="G61" s="510" t="s">
        <v>3690</v>
      </c>
      <c r="H61" s="510" t="s">
        <v>3150</v>
      </c>
      <c r="I61" s="542" t="s">
        <v>3151</v>
      </c>
      <c r="J61" s="510" t="s">
        <v>3152</v>
      </c>
      <c r="K61" s="510" t="s">
        <v>3153</v>
      </c>
      <c r="L61" s="657" t="s">
        <v>263</v>
      </c>
      <c r="M61" s="793" t="s">
        <v>420</v>
      </c>
      <c r="N61" s="657">
        <v>84601.0</v>
      </c>
      <c r="O61" s="535" t="s">
        <v>3154</v>
      </c>
      <c r="P61" s="537">
        <v>40.2249803208373</v>
      </c>
      <c r="Q61" s="537">
        <v>-111.713837003827</v>
      </c>
      <c r="R61" s="737">
        <v>11.0</v>
      </c>
      <c r="S61" s="667">
        <v>2000.0</v>
      </c>
      <c r="T61" s="522" t="s">
        <v>3155</v>
      </c>
      <c r="U61" s="510"/>
      <c r="V61" s="522" t="s">
        <v>3151</v>
      </c>
      <c r="W61" s="510" t="s">
        <v>3153</v>
      </c>
      <c r="X61" s="535" t="s">
        <v>263</v>
      </c>
      <c r="Y61" s="535" t="s">
        <v>420</v>
      </c>
      <c r="Z61" s="657" t="s">
        <v>498</v>
      </c>
      <c r="AA61" s="540">
        <v>45289.0</v>
      </c>
      <c r="AB61" s="510" t="s">
        <v>3156</v>
      </c>
      <c r="AC61" s="510" t="s">
        <v>3158</v>
      </c>
      <c r="AD61" s="530" t="s">
        <v>4098</v>
      </c>
      <c r="AE61" s="657">
        <f t="shared" si="3"/>
        <v>28</v>
      </c>
      <c r="AF61" s="369"/>
      <c r="AG61" s="490"/>
      <c r="AH61" s="369"/>
      <c r="AI61" s="369"/>
      <c r="AJ61" s="28"/>
      <c r="AK61" s="28"/>
      <c r="AL61" s="28"/>
      <c r="AM61" s="28"/>
      <c r="AN61" s="28"/>
      <c r="AO61" s="28"/>
      <c r="AP61" s="28"/>
      <c r="AQ61" s="28"/>
      <c r="AR61" s="28"/>
      <c r="AS61" s="28"/>
      <c r="AT61" s="28"/>
      <c r="AU61" s="28"/>
      <c r="AV61" s="28"/>
      <c r="AW61" s="28"/>
      <c r="AX61" s="28"/>
      <c r="AY61" s="28"/>
      <c r="AZ61" s="28"/>
      <c r="BA61" s="28"/>
      <c r="BB61" s="28"/>
      <c r="BC61" s="28"/>
    </row>
    <row r="62" ht="11.25" customHeight="1">
      <c r="A62" s="326">
        <v>2061.0</v>
      </c>
      <c r="B62" s="535" t="s">
        <v>158</v>
      </c>
      <c r="C62" s="535" t="s">
        <v>19</v>
      </c>
      <c r="D62" s="510" t="s">
        <v>4099</v>
      </c>
      <c r="E62" s="535" t="s">
        <v>812</v>
      </c>
      <c r="F62" s="510" t="s">
        <v>4100</v>
      </c>
      <c r="G62" s="510" t="s">
        <v>3712</v>
      </c>
      <c r="H62" s="510" t="s">
        <v>3914</v>
      </c>
      <c r="I62" s="542" t="s">
        <v>4101</v>
      </c>
      <c r="J62" s="510" t="s">
        <v>4102</v>
      </c>
      <c r="K62" s="510" t="s">
        <v>4103</v>
      </c>
      <c r="L62" s="657" t="s">
        <v>3504</v>
      </c>
      <c r="M62" s="793" t="s">
        <v>420</v>
      </c>
      <c r="N62" s="657">
        <v>71730.0</v>
      </c>
      <c r="O62" s="535" t="s">
        <v>4104</v>
      </c>
      <c r="P62" s="537">
        <v>33.1858326602264</v>
      </c>
      <c r="Q62" s="537">
        <v>-92.7008489316008</v>
      </c>
      <c r="R62" s="737">
        <v>144.0</v>
      </c>
      <c r="S62" s="667">
        <v>1310.0</v>
      </c>
      <c r="T62" s="522" t="s">
        <v>2894</v>
      </c>
      <c r="U62" s="510" t="s">
        <v>4105</v>
      </c>
      <c r="V62" s="522" t="s">
        <v>4106</v>
      </c>
      <c r="W62" s="510" t="s">
        <v>4107</v>
      </c>
      <c r="X62" s="535" t="s">
        <v>4108</v>
      </c>
      <c r="Y62" s="535" t="s">
        <v>4109</v>
      </c>
      <c r="Z62" s="657" t="s">
        <v>498</v>
      </c>
      <c r="AA62" s="540">
        <v>44776.0</v>
      </c>
      <c r="AB62" s="510" t="s">
        <v>4110</v>
      </c>
      <c r="AC62" s="510" t="s">
        <v>4112</v>
      </c>
      <c r="AD62" s="530" t="s">
        <v>4111</v>
      </c>
      <c r="AE62" s="657">
        <f t="shared" si="3"/>
        <v>26</v>
      </c>
      <c r="AF62" s="369"/>
      <c r="AG62" s="490"/>
      <c r="AH62" s="369"/>
      <c r="AI62" s="369"/>
      <c r="AJ62" s="28"/>
      <c r="AK62" s="28"/>
      <c r="AL62" s="28"/>
      <c r="AM62" s="28"/>
      <c r="AN62" s="28"/>
      <c r="AO62" s="28"/>
      <c r="AP62" s="28"/>
      <c r="AQ62" s="28"/>
      <c r="AR62" s="28"/>
      <c r="AS62" s="28"/>
      <c r="AT62" s="28"/>
      <c r="AU62" s="28"/>
      <c r="AV62" s="28"/>
      <c r="AW62" s="28"/>
      <c r="AX62" s="28"/>
      <c r="AY62" s="28"/>
      <c r="AZ62" s="28"/>
      <c r="BA62" s="28"/>
      <c r="BB62" s="28"/>
      <c r="BC62" s="28"/>
    </row>
    <row r="63" ht="11.25" customHeight="1">
      <c r="A63" s="326">
        <v>2062.0</v>
      </c>
      <c r="B63" s="535" t="s">
        <v>158</v>
      </c>
      <c r="C63" s="535" t="s">
        <v>19</v>
      </c>
      <c r="D63" s="510" t="s">
        <v>4099</v>
      </c>
      <c r="E63" s="535" t="s">
        <v>812</v>
      </c>
      <c r="F63" s="522" t="s">
        <v>4113</v>
      </c>
      <c r="G63" s="490" t="s">
        <v>3712</v>
      </c>
      <c r="H63" s="510" t="s">
        <v>3914</v>
      </c>
      <c r="I63" s="542" t="s">
        <v>4101</v>
      </c>
      <c r="J63" s="510" t="s">
        <v>4114</v>
      </c>
      <c r="K63" s="510" t="s">
        <v>4103</v>
      </c>
      <c r="L63" s="657" t="s">
        <v>3504</v>
      </c>
      <c r="M63" s="793" t="s">
        <v>420</v>
      </c>
      <c r="N63" s="657">
        <v>71730.0</v>
      </c>
      <c r="O63" s="535" t="s">
        <v>4104</v>
      </c>
      <c r="P63" s="537">
        <v>33.1121260977146</v>
      </c>
      <c r="Q63" s="537">
        <v>-92.6677834604386</v>
      </c>
      <c r="R63" s="737">
        <v>143.0</v>
      </c>
      <c r="S63" s="667">
        <v>1310.0</v>
      </c>
      <c r="T63" s="522" t="s">
        <v>2894</v>
      </c>
      <c r="U63" s="510" t="s">
        <v>4105</v>
      </c>
      <c r="V63" s="542" t="s">
        <v>4106</v>
      </c>
      <c r="W63" s="510" t="s">
        <v>4107</v>
      </c>
      <c r="X63" s="535" t="s">
        <v>4108</v>
      </c>
      <c r="Y63" s="535" t="s">
        <v>4109</v>
      </c>
      <c r="Z63" s="657" t="s">
        <v>498</v>
      </c>
      <c r="AA63" s="540">
        <v>44776.0</v>
      </c>
      <c r="AB63" s="510" t="s">
        <v>4115</v>
      </c>
      <c r="AC63" s="510" t="s">
        <v>4112</v>
      </c>
      <c r="AD63" s="510" t="s">
        <v>4111</v>
      </c>
      <c r="AE63" s="657">
        <f t="shared" si="3"/>
        <v>26</v>
      </c>
      <c r="AF63" s="369"/>
      <c r="AG63" s="490"/>
      <c r="AH63" s="369"/>
      <c r="AI63" s="369"/>
      <c r="AJ63" s="28"/>
      <c r="AK63" s="28"/>
      <c r="AL63" s="28"/>
      <c r="AM63" s="28"/>
      <c r="AN63" s="28"/>
      <c r="AO63" s="28"/>
      <c r="AP63" s="28"/>
      <c r="AQ63" s="28"/>
      <c r="AR63" s="28"/>
      <c r="AS63" s="28"/>
      <c r="AT63" s="28"/>
      <c r="AU63" s="28"/>
      <c r="AV63" s="28"/>
      <c r="AW63" s="28"/>
      <c r="AX63" s="28"/>
      <c r="AY63" s="28"/>
      <c r="AZ63" s="28"/>
      <c r="BA63" s="28"/>
      <c r="BB63" s="28"/>
      <c r="BC63" s="28"/>
    </row>
    <row r="64" ht="11.25" customHeight="1">
      <c r="A64" s="326">
        <v>2063.0</v>
      </c>
      <c r="B64" s="535" t="s">
        <v>158</v>
      </c>
      <c r="C64" s="535" t="s">
        <v>19</v>
      </c>
      <c r="D64" s="510" t="s">
        <v>4099</v>
      </c>
      <c r="E64" s="535" t="s">
        <v>812</v>
      </c>
      <c r="F64" s="522" t="s">
        <v>4116</v>
      </c>
      <c r="G64" s="490" t="s">
        <v>3712</v>
      </c>
      <c r="H64" s="510" t="s">
        <v>3914</v>
      </c>
      <c r="I64" s="542" t="s">
        <v>3502</v>
      </c>
      <c r="J64" s="510" t="s">
        <v>4117</v>
      </c>
      <c r="K64" s="510" t="s">
        <v>4118</v>
      </c>
      <c r="L64" s="657" t="s">
        <v>3504</v>
      </c>
      <c r="M64" s="793" t="s">
        <v>420</v>
      </c>
      <c r="N64" s="657">
        <v>71753.0</v>
      </c>
      <c r="O64" s="535" t="s">
        <v>4104</v>
      </c>
      <c r="P64" s="537">
        <v>33.1845884508672</v>
      </c>
      <c r="Q64" s="537">
        <v>-92.9370152837193</v>
      </c>
      <c r="R64" s="737">
        <v>143.0</v>
      </c>
      <c r="S64" s="667">
        <v>1310.0</v>
      </c>
      <c r="T64" s="522" t="s">
        <v>2894</v>
      </c>
      <c r="U64" s="510" t="s">
        <v>4105</v>
      </c>
      <c r="V64" s="542" t="s">
        <v>4106</v>
      </c>
      <c r="W64" s="510" t="s">
        <v>4107</v>
      </c>
      <c r="X64" s="535" t="s">
        <v>4108</v>
      </c>
      <c r="Y64" s="535" t="s">
        <v>4109</v>
      </c>
      <c r="Z64" s="657" t="s">
        <v>498</v>
      </c>
      <c r="AA64" s="540">
        <v>44776.0</v>
      </c>
      <c r="AB64" s="510" t="s">
        <v>4119</v>
      </c>
      <c r="AC64" s="510" t="s">
        <v>4112</v>
      </c>
      <c r="AD64" s="530" t="s">
        <v>4120</v>
      </c>
      <c r="AE64" s="657">
        <f t="shared" si="3"/>
        <v>26</v>
      </c>
      <c r="AF64" s="369"/>
      <c r="AG64" s="490"/>
      <c r="AH64" s="369"/>
      <c r="AI64" s="369"/>
      <c r="AJ64" s="835"/>
      <c r="AK64" s="835"/>
      <c r="AL64" s="835"/>
      <c r="AM64" s="835"/>
      <c r="AN64" s="835"/>
      <c r="AO64" s="835"/>
      <c r="AP64" s="835"/>
      <c r="AQ64" s="835"/>
      <c r="AR64" s="835"/>
      <c r="AS64" s="835"/>
      <c r="AT64" s="835"/>
      <c r="AU64" s="835"/>
      <c r="AV64" s="835"/>
      <c r="AW64" s="835"/>
      <c r="AX64" s="835"/>
      <c r="AY64" s="835"/>
      <c r="AZ64" s="835"/>
      <c r="BA64" s="835"/>
      <c r="BB64" s="835"/>
      <c r="BC64" s="835"/>
    </row>
    <row r="65" ht="11.25" customHeight="1">
      <c r="A65" s="326">
        <v>2064.0</v>
      </c>
      <c r="B65" s="535" t="s">
        <v>149</v>
      </c>
      <c r="C65" s="535" t="s">
        <v>19</v>
      </c>
      <c r="D65" s="510" t="s">
        <v>338</v>
      </c>
      <c r="E65" s="535" t="s">
        <v>812</v>
      </c>
      <c r="F65" s="510" t="s">
        <v>4121</v>
      </c>
      <c r="G65" s="510" t="s">
        <v>3656</v>
      </c>
      <c r="H65" s="510" t="s">
        <v>1980</v>
      </c>
      <c r="I65" s="542" t="s">
        <v>4122</v>
      </c>
      <c r="J65" s="510" t="s">
        <v>4123</v>
      </c>
      <c r="K65" s="510" t="s">
        <v>1458</v>
      </c>
      <c r="L65" s="657" t="s">
        <v>60</v>
      </c>
      <c r="M65" s="793" t="s">
        <v>420</v>
      </c>
      <c r="N65" s="657"/>
      <c r="O65" s="535"/>
      <c r="P65" s="537">
        <v>37.0456814281372</v>
      </c>
      <c r="Q65" s="537">
        <v>-87.3069304548243</v>
      </c>
      <c r="R65" s="737" t="s">
        <v>4124</v>
      </c>
      <c r="S65" s="667">
        <v>120000.0</v>
      </c>
      <c r="T65" s="522" t="s">
        <v>3664</v>
      </c>
      <c r="U65" s="510" t="s">
        <v>338</v>
      </c>
      <c r="V65" s="668" t="s">
        <v>4122</v>
      </c>
      <c r="W65" s="510" t="s">
        <v>631</v>
      </c>
      <c r="X65" s="535" t="s">
        <v>1204</v>
      </c>
      <c r="Y65" s="535" t="s">
        <v>1256</v>
      </c>
      <c r="Z65" s="657" t="s">
        <v>498</v>
      </c>
      <c r="AA65" s="540">
        <v>45091.0</v>
      </c>
      <c r="AB65" s="510" t="s">
        <v>4125</v>
      </c>
      <c r="AC65" s="510" t="s">
        <v>4127</v>
      </c>
      <c r="AD65" s="796" t="s">
        <v>4126</v>
      </c>
      <c r="AE65" s="657">
        <f t="shared" si="3"/>
        <v>16</v>
      </c>
      <c r="AF65" s="369"/>
      <c r="AG65" s="490"/>
      <c r="AH65" s="369"/>
      <c r="AI65" s="369"/>
      <c r="AJ65" s="28"/>
      <c r="AK65" s="28"/>
      <c r="AL65" s="28"/>
      <c r="AM65" s="28"/>
      <c r="AN65" s="28"/>
      <c r="AO65" s="28"/>
      <c r="AP65" s="28"/>
      <c r="AQ65" s="28"/>
      <c r="AR65" s="28"/>
      <c r="AS65" s="28"/>
      <c r="AT65" s="28"/>
      <c r="AU65" s="28"/>
      <c r="AV65" s="28"/>
      <c r="AW65" s="28"/>
      <c r="AX65" s="28"/>
      <c r="AY65" s="28"/>
      <c r="AZ65" s="28"/>
      <c r="BA65" s="28"/>
      <c r="BB65" s="28"/>
      <c r="BC65" s="28"/>
    </row>
    <row r="66" ht="11.25" customHeight="1">
      <c r="A66" s="326">
        <v>2065.0</v>
      </c>
      <c r="B66" s="326" t="s">
        <v>158</v>
      </c>
      <c r="C66" s="535" t="s">
        <v>19</v>
      </c>
      <c r="D66" s="476" t="s">
        <v>4128</v>
      </c>
      <c r="E66" s="326" t="s">
        <v>812</v>
      </c>
      <c r="F66" s="476" t="s">
        <v>4128</v>
      </c>
      <c r="G66" s="510" t="s">
        <v>3690</v>
      </c>
      <c r="H66" s="476" t="s">
        <v>2757</v>
      </c>
      <c r="I66" s="665" t="s">
        <v>4129</v>
      </c>
      <c r="J66" s="476" t="s">
        <v>4130</v>
      </c>
      <c r="K66" s="476" t="s">
        <v>4131</v>
      </c>
      <c r="L66" s="836" t="s">
        <v>60</v>
      </c>
      <c r="M66" s="793" t="s">
        <v>420</v>
      </c>
      <c r="N66" s="836">
        <v>38501.0</v>
      </c>
      <c r="O66" s="326" t="s">
        <v>4132</v>
      </c>
      <c r="P66" s="537">
        <v>36.2</v>
      </c>
      <c r="Q66" s="537">
        <v>-86.0</v>
      </c>
      <c r="R66" s="737">
        <v>2.0</v>
      </c>
      <c r="S66" s="667"/>
      <c r="T66" s="522"/>
      <c r="U66" s="476" t="s">
        <v>4128</v>
      </c>
      <c r="V66" s="665" t="s">
        <v>4129</v>
      </c>
      <c r="W66" s="476" t="s">
        <v>4131</v>
      </c>
      <c r="X66" s="326" t="s">
        <v>60</v>
      </c>
      <c r="Y66" s="326" t="s">
        <v>420</v>
      </c>
      <c r="Z66" s="836" t="s">
        <v>498</v>
      </c>
      <c r="AA66" s="540">
        <v>44891.0</v>
      </c>
      <c r="AB66" s="837" t="s">
        <v>4133</v>
      </c>
      <c r="AC66" s="510"/>
      <c r="AD66" s="796" t="s">
        <v>4134</v>
      </c>
      <c r="AE66" s="657">
        <f t="shared" si="3"/>
        <v>23</v>
      </c>
      <c r="AF66" s="369"/>
      <c r="AG66" s="490"/>
      <c r="AH66" s="369"/>
      <c r="AI66" s="369"/>
      <c r="AJ66" s="28"/>
      <c r="AK66" s="28"/>
      <c r="AL66" s="28"/>
      <c r="AM66" s="28"/>
      <c r="AN66" s="28"/>
      <c r="AO66" s="28"/>
      <c r="AP66" s="28"/>
      <c r="AQ66" s="28"/>
      <c r="AR66" s="28"/>
      <c r="AS66" s="28"/>
      <c r="AT66" s="28"/>
      <c r="AU66" s="28"/>
      <c r="AV66" s="28"/>
      <c r="AW66" s="28"/>
      <c r="AX66" s="28"/>
      <c r="AY66" s="28"/>
      <c r="AZ66" s="28"/>
      <c r="BA66" s="28"/>
      <c r="BB66" s="28"/>
      <c r="BC66" s="28"/>
    </row>
    <row r="67" ht="47.25" customHeight="1">
      <c r="A67" s="326">
        <v>2066.0</v>
      </c>
      <c r="B67" s="535" t="s">
        <v>55</v>
      </c>
      <c r="C67" s="535" t="s">
        <v>19</v>
      </c>
      <c r="D67" s="510" t="s">
        <v>3191</v>
      </c>
      <c r="E67" s="535" t="s">
        <v>812</v>
      </c>
      <c r="F67" s="510" t="s">
        <v>4135</v>
      </c>
      <c r="G67" s="490" t="s">
        <v>3712</v>
      </c>
      <c r="H67" s="510" t="s">
        <v>3914</v>
      </c>
      <c r="I67" s="542" t="s">
        <v>3187</v>
      </c>
      <c r="J67" s="510" t="s">
        <v>3188</v>
      </c>
      <c r="K67" s="510" t="s">
        <v>3189</v>
      </c>
      <c r="L67" s="657" t="s">
        <v>49</v>
      </c>
      <c r="M67" s="793" t="s">
        <v>420</v>
      </c>
      <c r="N67" s="657"/>
      <c r="O67" s="535" t="s">
        <v>3190</v>
      </c>
      <c r="P67" s="537">
        <v>41.5699754610991</v>
      </c>
      <c r="Q67" s="537">
        <v>-117.785810940654</v>
      </c>
      <c r="R67" s="737">
        <v>65.0</v>
      </c>
      <c r="S67" s="667">
        <v>5640.0</v>
      </c>
      <c r="T67" s="522" t="s">
        <v>2894</v>
      </c>
      <c r="U67" s="510" t="s">
        <v>3191</v>
      </c>
      <c r="V67" s="542" t="s">
        <v>3187</v>
      </c>
      <c r="W67" s="522" t="s">
        <v>921</v>
      </c>
      <c r="X67" s="657" t="s">
        <v>245</v>
      </c>
      <c r="Y67" s="657" t="s">
        <v>618</v>
      </c>
      <c r="Z67" s="657" t="s">
        <v>498</v>
      </c>
      <c r="AA67" s="540">
        <v>44776.0</v>
      </c>
      <c r="AB67" s="510" t="s">
        <v>3193</v>
      </c>
      <c r="AC67" s="510" t="s">
        <v>3195</v>
      </c>
      <c r="AD67" s="796" t="s">
        <v>4136</v>
      </c>
      <c r="AE67" s="657">
        <f t="shared" si="3"/>
        <v>24</v>
      </c>
      <c r="AF67" s="369"/>
      <c r="AG67" s="490"/>
      <c r="AH67" s="369"/>
      <c r="AI67" s="369"/>
      <c r="AJ67" s="28"/>
      <c r="AK67" s="28"/>
      <c r="AL67" s="28"/>
      <c r="AM67" s="28"/>
      <c r="AN67" s="28"/>
      <c r="AO67" s="28"/>
      <c r="AP67" s="28"/>
      <c r="AQ67" s="28"/>
      <c r="AR67" s="28"/>
      <c r="AS67" s="28"/>
      <c r="AT67" s="28"/>
      <c r="AU67" s="28"/>
      <c r="AV67" s="28"/>
      <c r="AW67" s="28"/>
      <c r="AX67" s="28"/>
      <c r="AY67" s="28"/>
      <c r="AZ67" s="28"/>
      <c r="BA67" s="28"/>
      <c r="BB67" s="28"/>
      <c r="BC67" s="28"/>
    </row>
    <row r="68" ht="11.25" customHeight="1">
      <c r="A68" s="326">
        <v>2067.0</v>
      </c>
      <c r="B68" s="535" t="s">
        <v>149</v>
      </c>
      <c r="C68" s="535" t="s">
        <v>19</v>
      </c>
      <c r="D68" s="510" t="s">
        <v>4137</v>
      </c>
      <c r="E68" s="535" t="s">
        <v>1209</v>
      </c>
      <c r="F68" s="510" t="s">
        <v>4137</v>
      </c>
      <c r="G68" s="510" t="s">
        <v>3712</v>
      </c>
      <c r="H68" s="510" t="s">
        <v>4138</v>
      </c>
      <c r="I68" s="688" t="s">
        <v>4139</v>
      </c>
      <c r="J68" s="510"/>
      <c r="K68" s="510" t="s">
        <v>4140</v>
      </c>
      <c r="L68" s="657" t="s">
        <v>3695</v>
      </c>
      <c r="M68" s="793" t="s">
        <v>420</v>
      </c>
      <c r="N68" s="657"/>
      <c r="O68" s="535"/>
      <c r="P68" s="838">
        <v>30.2576953</v>
      </c>
      <c r="Q68" s="838">
        <v>-91.0879792</v>
      </c>
      <c r="R68" s="737" t="s">
        <v>1433</v>
      </c>
      <c r="S68" s="667"/>
      <c r="T68" s="522"/>
      <c r="U68" s="510"/>
      <c r="V68" s="522"/>
      <c r="W68" s="510"/>
      <c r="X68" s="535"/>
      <c r="Y68" s="535"/>
      <c r="Z68" s="657" t="s">
        <v>1840</v>
      </c>
      <c r="AA68" s="540">
        <v>45468.0</v>
      </c>
      <c r="AB68" s="542" t="s">
        <v>2210</v>
      </c>
      <c r="AC68" s="510"/>
      <c r="AD68" s="796" t="s">
        <v>4141</v>
      </c>
      <c r="AE68" s="657">
        <f t="shared" si="3"/>
        <v>28</v>
      </c>
      <c r="AF68" s="369"/>
      <c r="AG68" s="490"/>
      <c r="AH68" s="369"/>
      <c r="AI68" s="369"/>
      <c r="AJ68" s="28"/>
      <c r="AK68" s="28"/>
      <c r="AL68" s="28"/>
      <c r="AM68" s="28"/>
      <c r="AN68" s="28"/>
      <c r="AO68" s="28"/>
      <c r="AP68" s="28"/>
      <c r="AQ68" s="28"/>
      <c r="AR68" s="28"/>
      <c r="AS68" s="28"/>
      <c r="AT68" s="28"/>
      <c r="AU68" s="28"/>
      <c r="AV68" s="28"/>
      <c r="AW68" s="28"/>
      <c r="AX68" s="28"/>
      <c r="AY68" s="28"/>
      <c r="AZ68" s="28"/>
      <c r="BA68" s="28"/>
      <c r="BB68" s="28"/>
      <c r="BC68" s="28"/>
    </row>
    <row r="69" ht="80.25" customHeight="1">
      <c r="A69" s="326">
        <v>2068.0</v>
      </c>
      <c r="B69" s="535" t="s">
        <v>36</v>
      </c>
      <c r="C69" s="535" t="s">
        <v>19</v>
      </c>
      <c r="D69" s="510" t="s">
        <v>4142</v>
      </c>
      <c r="E69" s="535" t="s">
        <v>1209</v>
      </c>
      <c r="F69" s="510" t="s">
        <v>4142</v>
      </c>
      <c r="G69" s="510" t="s">
        <v>4143</v>
      </c>
      <c r="H69" s="510" t="s">
        <v>4144</v>
      </c>
      <c r="I69" s="688" t="s">
        <v>4145</v>
      </c>
      <c r="J69" s="510" t="s">
        <v>4146</v>
      </c>
      <c r="K69" s="510" t="s">
        <v>4147</v>
      </c>
      <c r="L69" s="657" t="s">
        <v>297</v>
      </c>
      <c r="M69" s="793" t="s">
        <v>420</v>
      </c>
      <c r="N69" s="657">
        <v>98837.0</v>
      </c>
      <c r="O69" s="535"/>
      <c r="P69" s="537">
        <v>47.2031878981075</v>
      </c>
      <c r="Q69" s="537">
        <v>-119.294413185899</v>
      </c>
      <c r="R69" s="737">
        <v>500.0</v>
      </c>
      <c r="S69" s="667"/>
      <c r="T69" s="522"/>
      <c r="U69" s="510" t="s">
        <v>4148</v>
      </c>
      <c r="V69" s="522" t="s">
        <v>4145</v>
      </c>
      <c r="W69" s="510" t="s">
        <v>4147</v>
      </c>
      <c r="X69" s="535" t="s">
        <v>297</v>
      </c>
      <c r="Y69" s="535" t="s">
        <v>420</v>
      </c>
      <c r="Z69" s="657" t="s">
        <v>453</v>
      </c>
      <c r="AA69" s="540">
        <v>45504.0</v>
      </c>
      <c r="AB69" s="510" t="s">
        <v>4145</v>
      </c>
      <c r="AC69" s="510"/>
      <c r="AD69" s="490" t="s">
        <v>4149</v>
      </c>
      <c r="AE69" s="657">
        <f t="shared" si="3"/>
        <v>21</v>
      </c>
      <c r="AF69" s="369"/>
      <c r="AG69" s="490"/>
      <c r="AH69" s="369"/>
      <c r="AI69" s="490" t="s">
        <v>4150</v>
      </c>
      <c r="AJ69" s="28"/>
      <c r="AK69" s="28"/>
      <c r="AL69" s="28"/>
      <c r="AM69" s="28"/>
      <c r="AN69" s="28"/>
      <c r="AO69" s="28"/>
      <c r="AP69" s="28"/>
      <c r="AQ69" s="28"/>
      <c r="AR69" s="28"/>
      <c r="AS69" s="28"/>
      <c r="AT69" s="28"/>
      <c r="AU69" s="28"/>
      <c r="AV69" s="28"/>
      <c r="AW69" s="28"/>
      <c r="AX69" s="28"/>
      <c r="AY69" s="28"/>
      <c r="AZ69" s="28"/>
      <c r="BA69" s="28"/>
      <c r="BB69" s="28"/>
      <c r="BC69" s="28"/>
    </row>
    <row r="70" ht="11.25" customHeight="1">
      <c r="A70" s="326">
        <v>2069.0</v>
      </c>
      <c r="B70" s="809" t="s">
        <v>36</v>
      </c>
      <c r="C70" s="809" t="s">
        <v>19</v>
      </c>
      <c r="D70" s="811" t="s">
        <v>4151</v>
      </c>
      <c r="E70" s="809" t="s">
        <v>812</v>
      </c>
      <c r="F70" s="811" t="s">
        <v>4152</v>
      </c>
      <c r="G70" s="811" t="s">
        <v>3728</v>
      </c>
      <c r="H70" s="811" t="s">
        <v>4153</v>
      </c>
      <c r="I70" s="839" t="s">
        <v>4154</v>
      </c>
      <c r="J70" s="840" t="s">
        <v>4155</v>
      </c>
      <c r="K70" s="811" t="s">
        <v>723</v>
      </c>
      <c r="L70" s="813" t="s">
        <v>224</v>
      </c>
      <c r="M70" s="841" t="s">
        <v>420</v>
      </c>
      <c r="N70" s="813">
        <v>53209.0</v>
      </c>
      <c r="O70" s="813" t="s">
        <v>4156</v>
      </c>
      <c r="P70" s="842">
        <v>43.1276400764157</v>
      </c>
      <c r="Q70" s="842">
        <v>-87.9491421462994</v>
      </c>
      <c r="R70" s="843"/>
      <c r="S70" s="840">
        <v>250.0</v>
      </c>
      <c r="T70" s="815" t="s">
        <v>4157</v>
      </c>
      <c r="U70" s="811" t="s">
        <v>4158</v>
      </c>
      <c r="V70" s="840" t="s">
        <v>4159</v>
      </c>
      <c r="W70" s="811" t="s">
        <v>4160</v>
      </c>
      <c r="X70" s="809" t="s">
        <v>4161</v>
      </c>
      <c r="Y70" s="809" t="s">
        <v>659</v>
      </c>
      <c r="Z70" s="813" t="s">
        <v>486</v>
      </c>
      <c r="AA70" s="828">
        <v>45584.0</v>
      </c>
      <c r="AB70" s="811" t="s">
        <v>4162</v>
      </c>
      <c r="AC70" s="811" t="s">
        <v>4164</v>
      </c>
      <c r="AD70" s="810" t="s">
        <v>4163</v>
      </c>
      <c r="AE70" s="813">
        <f t="shared" si="3"/>
        <v>22</v>
      </c>
      <c r="AF70" s="840" t="s">
        <v>4165</v>
      </c>
      <c r="AG70" s="829" t="s">
        <v>4166</v>
      </c>
      <c r="AH70" s="840" t="s">
        <v>4167</v>
      </c>
      <c r="AI70" s="840"/>
      <c r="AJ70" s="844"/>
      <c r="AK70" s="844"/>
      <c r="AL70" s="844"/>
      <c r="AM70" s="844"/>
      <c r="AN70" s="844"/>
      <c r="AO70" s="844"/>
      <c r="AP70" s="844"/>
      <c r="AQ70" s="844"/>
      <c r="AR70" s="844"/>
      <c r="AS70" s="844"/>
      <c r="AT70" s="844"/>
      <c r="AU70" s="844"/>
      <c r="AV70" s="844"/>
      <c r="AW70" s="844"/>
      <c r="AX70" s="844"/>
      <c r="AY70" s="844"/>
      <c r="AZ70" s="844"/>
      <c r="BA70" s="844"/>
      <c r="BB70" s="844"/>
      <c r="BC70" s="844"/>
    </row>
    <row r="71" ht="11.25" customHeight="1">
      <c r="A71" s="326">
        <v>2070.0</v>
      </c>
      <c r="B71" s="535" t="s">
        <v>149</v>
      </c>
      <c r="C71" s="535" t="s">
        <v>19</v>
      </c>
      <c r="D71" s="510" t="s">
        <v>3257</v>
      </c>
      <c r="E71" s="535" t="s">
        <v>812</v>
      </c>
      <c r="F71" s="510" t="s">
        <v>3258</v>
      </c>
      <c r="G71" s="490" t="s">
        <v>3805</v>
      </c>
      <c r="H71" s="510" t="s">
        <v>3828</v>
      </c>
      <c r="I71" s="542" t="s">
        <v>3259</v>
      </c>
      <c r="J71" s="510" t="s">
        <v>3260</v>
      </c>
      <c r="K71" s="510" t="s">
        <v>3261</v>
      </c>
      <c r="L71" s="657" t="s">
        <v>130</v>
      </c>
      <c r="M71" s="793" t="s">
        <v>420</v>
      </c>
      <c r="N71" s="657">
        <v>63645.0</v>
      </c>
      <c r="O71" s="535"/>
      <c r="P71" s="537">
        <v>37.5650966269463</v>
      </c>
      <c r="Q71" s="537">
        <v>-90.2925894590477</v>
      </c>
      <c r="R71" s="737" t="s">
        <v>2181</v>
      </c>
      <c r="S71" s="667"/>
      <c r="T71" s="510"/>
      <c r="U71" s="522" t="s">
        <v>3263</v>
      </c>
      <c r="V71" s="542" t="s">
        <v>3264</v>
      </c>
      <c r="W71" s="522" t="s">
        <v>826</v>
      </c>
      <c r="X71" s="657" t="s">
        <v>130</v>
      </c>
      <c r="Y71" s="657" t="s">
        <v>420</v>
      </c>
      <c r="Z71" s="657" t="s">
        <v>498</v>
      </c>
      <c r="AA71" s="540">
        <v>45094.0</v>
      </c>
      <c r="AB71" s="510" t="s">
        <v>3265</v>
      </c>
      <c r="AC71" s="510" t="s">
        <v>3267</v>
      </c>
      <c r="AD71" s="490" t="s">
        <v>4168</v>
      </c>
      <c r="AE71" s="657">
        <f t="shared" si="3"/>
        <v>35</v>
      </c>
      <c r="AF71" s="369"/>
      <c r="AG71" s="490"/>
      <c r="AH71" s="369"/>
      <c r="AI71" s="369"/>
      <c r="AJ71" s="28"/>
      <c r="AK71" s="28"/>
      <c r="AL71" s="28"/>
      <c r="AM71" s="28"/>
      <c r="AN71" s="28"/>
      <c r="AO71" s="28"/>
      <c r="AP71" s="28"/>
      <c r="AQ71" s="28"/>
      <c r="AR71" s="28"/>
      <c r="AS71" s="28"/>
      <c r="AT71" s="28"/>
      <c r="AU71" s="28"/>
      <c r="AV71" s="28"/>
      <c r="AW71" s="28"/>
      <c r="AX71" s="28"/>
      <c r="AY71" s="28"/>
      <c r="AZ71" s="28"/>
      <c r="BA71" s="28"/>
      <c r="BB71" s="28"/>
      <c r="BC71" s="28"/>
    </row>
    <row r="72" ht="11.25" customHeight="1">
      <c r="A72" s="326">
        <v>2071.0</v>
      </c>
      <c r="B72" s="535" t="s">
        <v>158</v>
      </c>
      <c r="C72" s="535" t="s">
        <v>19</v>
      </c>
      <c r="D72" s="510" t="s">
        <v>4169</v>
      </c>
      <c r="E72" s="535" t="s">
        <v>812</v>
      </c>
      <c r="F72" s="510" t="s">
        <v>4169</v>
      </c>
      <c r="G72" s="510" t="s">
        <v>3656</v>
      </c>
      <c r="H72" s="510" t="s">
        <v>1944</v>
      </c>
      <c r="I72" s="542" t="s">
        <v>4170</v>
      </c>
      <c r="J72" s="510" t="s">
        <v>4171</v>
      </c>
      <c r="K72" s="510" t="s">
        <v>1181</v>
      </c>
      <c r="L72" s="657" t="s">
        <v>26</v>
      </c>
      <c r="M72" s="793" t="s">
        <v>420</v>
      </c>
      <c r="N72" s="657">
        <v>94043.0</v>
      </c>
      <c r="O72" s="535"/>
      <c r="P72" s="537">
        <v>37.4088854670021</v>
      </c>
      <c r="Q72" s="537">
        <v>-122.079895300811</v>
      </c>
      <c r="R72" s="737">
        <v>30.0</v>
      </c>
      <c r="S72" s="667"/>
      <c r="T72" s="522"/>
      <c r="U72" s="476" t="s">
        <v>4169</v>
      </c>
      <c r="V72" s="668" t="s">
        <v>4170</v>
      </c>
      <c r="W72" s="510" t="s">
        <v>1181</v>
      </c>
      <c r="X72" s="535" t="s">
        <v>26</v>
      </c>
      <c r="Y72" s="535" t="s">
        <v>420</v>
      </c>
      <c r="Z72" s="657" t="s">
        <v>453</v>
      </c>
      <c r="AA72" s="540">
        <v>45474.0</v>
      </c>
      <c r="AB72" s="510" t="s">
        <v>4172</v>
      </c>
      <c r="AC72" s="833" t="s">
        <v>4174</v>
      </c>
      <c r="AD72" s="796" t="s">
        <v>4173</v>
      </c>
      <c r="AE72" s="657">
        <f t="shared" si="3"/>
        <v>18</v>
      </c>
      <c r="AF72" s="369"/>
      <c r="AG72" s="490"/>
      <c r="AH72" s="369"/>
      <c r="AI72" s="369"/>
      <c r="AJ72" s="28"/>
      <c r="AK72" s="28"/>
      <c r="AL72" s="28"/>
      <c r="AM72" s="28"/>
      <c r="AN72" s="28"/>
      <c r="AO72" s="28"/>
      <c r="AP72" s="28"/>
      <c r="AQ72" s="28"/>
      <c r="AR72" s="28"/>
      <c r="AS72" s="28"/>
      <c r="AT72" s="28"/>
      <c r="AU72" s="28"/>
      <c r="AV72" s="28"/>
      <c r="AW72" s="28"/>
      <c r="AX72" s="28"/>
      <c r="AY72" s="28"/>
      <c r="AZ72" s="28"/>
      <c r="BA72" s="28"/>
      <c r="BB72" s="28"/>
      <c r="BC72" s="28"/>
    </row>
    <row r="73" ht="11.25" customHeight="1">
      <c r="A73" s="326">
        <v>2072.0</v>
      </c>
      <c r="B73" s="535" t="s">
        <v>55</v>
      </c>
      <c r="C73" s="535" t="s">
        <v>19</v>
      </c>
      <c r="D73" s="510" t="s">
        <v>4175</v>
      </c>
      <c r="E73" s="535" t="s">
        <v>1209</v>
      </c>
      <c r="F73" s="510" t="s">
        <v>4176</v>
      </c>
      <c r="G73" s="510" t="s">
        <v>3656</v>
      </c>
      <c r="H73" s="510" t="s">
        <v>1944</v>
      </c>
      <c r="I73" s="542" t="s">
        <v>4177</v>
      </c>
      <c r="J73" s="510" t="s">
        <v>9633</v>
      </c>
      <c r="K73" s="510" t="s">
        <v>4179</v>
      </c>
      <c r="L73" s="657" t="s">
        <v>22</v>
      </c>
      <c r="M73" s="657" t="s">
        <v>618</v>
      </c>
      <c r="N73" s="657" t="s">
        <v>4180</v>
      </c>
      <c r="O73" s="535" t="s">
        <v>4181</v>
      </c>
      <c r="P73" s="537">
        <v>45.3740292740951</v>
      </c>
      <c r="Q73" s="537">
        <v>-73.6736126926168</v>
      </c>
      <c r="R73" s="737" t="s">
        <v>3058</v>
      </c>
      <c r="S73" s="667">
        <v>2400.0</v>
      </c>
      <c r="T73" s="522" t="s">
        <v>3664</v>
      </c>
      <c r="U73" s="476" t="s">
        <v>4182</v>
      </c>
      <c r="V73" s="668" t="s">
        <v>4177</v>
      </c>
      <c r="W73" s="510" t="s">
        <v>4183</v>
      </c>
      <c r="X73" s="535" t="s">
        <v>245</v>
      </c>
      <c r="Y73" s="535" t="s">
        <v>618</v>
      </c>
      <c r="Z73" s="657" t="s">
        <v>498</v>
      </c>
      <c r="AA73" s="540">
        <v>45094.0</v>
      </c>
      <c r="AB73" s="522" t="s">
        <v>4184</v>
      </c>
      <c r="AC73" s="510" t="s">
        <v>4186</v>
      </c>
      <c r="AD73" s="490" t="s">
        <v>4185</v>
      </c>
      <c r="AE73" s="657">
        <f t="shared" si="3"/>
        <v>30</v>
      </c>
      <c r="AF73" s="369"/>
      <c r="AG73" s="490"/>
      <c r="AH73" s="369"/>
      <c r="AI73" s="369"/>
      <c r="AJ73" s="28"/>
      <c r="AK73" s="28"/>
      <c r="AL73" s="28"/>
      <c r="AM73" s="28"/>
      <c r="AN73" s="28"/>
      <c r="AO73" s="28"/>
      <c r="AP73" s="28"/>
      <c r="AQ73" s="28"/>
      <c r="AR73" s="28"/>
      <c r="AS73" s="28"/>
      <c r="AT73" s="28"/>
      <c r="AU73" s="28"/>
      <c r="AV73" s="28"/>
      <c r="AW73" s="28"/>
      <c r="AX73" s="28"/>
      <c r="AY73" s="28"/>
      <c r="AZ73" s="28"/>
      <c r="BA73" s="28"/>
      <c r="BB73" s="28"/>
      <c r="BC73" s="28"/>
    </row>
    <row r="74" ht="11.25" customHeight="1">
      <c r="A74" s="326">
        <v>2073.0</v>
      </c>
      <c r="B74" s="535" t="s">
        <v>149</v>
      </c>
      <c r="C74" s="535" t="s">
        <v>19</v>
      </c>
      <c r="D74" s="510" t="s">
        <v>4187</v>
      </c>
      <c r="E74" s="535" t="s">
        <v>812</v>
      </c>
      <c r="F74" s="510" t="s">
        <v>4188</v>
      </c>
      <c r="G74" s="510" t="s">
        <v>3690</v>
      </c>
      <c r="H74" s="510" t="s">
        <v>2757</v>
      </c>
      <c r="I74" s="542" t="s">
        <v>4189</v>
      </c>
      <c r="J74" s="510" t="s">
        <v>4190</v>
      </c>
      <c r="K74" s="510" t="s">
        <v>3760</v>
      </c>
      <c r="L74" s="657" t="s">
        <v>86</v>
      </c>
      <c r="M74" s="793" t="s">
        <v>420</v>
      </c>
      <c r="N74" s="657">
        <v>60616.0</v>
      </c>
      <c r="O74" s="535" t="s">
        <v>4191</v>
      </c>
      <c r="P74" s="537">
        <v>41.8323622366985</v>
      </c>
      <c r="Q74" s="537">
        <v>-87.6283150887952</v>
      </c>
      <c r="R74" s="737" t="s">
        <v>4192</v>
      </c>
      <c r="S74" s="737">
        <v>35.0</v>
      </c>
      <c r="T74" s="522" t="s">
        <v>4193</v>
      </c>
      <c r="U74" s="837" t="s">
        <v>4187</v>
      </c>
      <c r="V74" s="668" t="s">
        <v>4189</v>
      </c>
      <c r="W74" s="510" t="s">
        <v>3760</v>
      </c>
      <c r="X74" s="535" t="s">
        <v>86</v>
      </c>
      <c r="Y74" s="535" t="s">
        <v>420</v>
      </c>
      <c r="Z74" s="657" t="s">
        <v>498</v>
      </c>
      <c r="AA74" s="540">
        <v>45092.0</v>
      </c>
      <c r="AB74" s="490" t="s">
        <v>4194</v>
      </c>
      <c r="AC74" s="510" t="s">
        <v>4196</v>
      </c>
      <c r="AD74" s="796" t="s">
        <v>4195</v>
      </c>
      <c r="AE74" s="657">
        <f t="shared" si="3"/>
        <v>21</v>
      </c>
      <c r="AF74" s="369"/>
      <c r="AG74" s="490"/>
      <c r="AH74" s="369"/>
      <c r="AI74" s="369"/>
      <c r="AJ74" s="28"/>
      <c r="AK74" s="28"/>
      <c r="AL74" s="28"/>
      <c r="AM74" s="28"/>
      <c r="AN74" s="28"/>
      <c r="AO74" s="28"/>
      <c r="AP74" s="28"/>
      <c r="AQ74" s="28"/>
      <c r="AR74" s="28"/>
      <c r="AS74" s="28"/>
      <c r="AT74" s="28"/>
      <c r="AU74" s="28"/>
      <c r="AV74" s="28"/>
      <c r="AW74" s="28"/>
      <c r="AX74" s="28"/>
      <c r="AY74" s="28"/>
      <c r="AZ74" s="28"/>
      <c r="BA74" s="28"/>
      <c r="BB74" s="28"/>
      <c r="BC74" s="28"/>
    </row>
    <row r="75" ht="11.25" customHeight="1">
      <c r="A75" s="326">
        <v>2074.0</v>
      </c>
      <c r="B75" s="535" t="s">
        <v>158</v>
      </c>
      <c r="C75" s="535" t="s">
        <v>19</v>
      </c>
      <c r="D75" s="510" t="s">
        <v>188</v>
      </c>
      <c r="E75" s="535" t="s">
        <v>1209</v>
      </c>
      <c r="F75" s="510" t="s">
        <v>188</v>
      </c>
      <c r="G75" s="510" t="s">
        <v>3690</v>
      </c>
      <c r="H75" s="510" t="s">
        <v>3766</v>
      </c>
      <c r="I75" s="542" t="s">
        <v>4197</v>
      </c>
      <c r="J75" s="510" t="s">
        <v>1485</v>
      </c>
      <c r="K75" s="510" t="s">
        <v>1486</v>
      </c>
      <c r="L75" s="657" t="s">
        <v>26</v>
      </c>
      <c r="M75" s="793" t="s">
        <v>420</v>
      </c>
      <c r="N75" s="657">
        <v>90025.0</v>
      </c>
      <c r="O75" s="535" t="s">
        <v>1487</v>
      </c>
      <c r="P75" s="537">
        <v>34.0437749111177</v>
      </c>
      <c r="Q75" s="537">
        <v>-118.467491629726</v>
      </c>
      <c r="R75" s="737">
        <v>97.0</v>
      </c>
      <c r="S75" s="667"/>
      <c r="T75" s="522"/>
      <c r="U75" s="510" t="s">
        <v>188</v>
      </c>
      <c r="V75" s="668" t="s">
        <v>4197</v>
      </c>
      <c r="W75" s="522" t="s">
        <v>1486</v>
      </c>
      <c r="X75" s="657" t="s">
        <v>26</v>
      </c>
      <c r="Y75" s="657" t="s">
        <v>420</v>
      </c>
      <c r="Z75" s="657" t="s">
        <v>498</v>
      </c>
      <c r="AA75" s="540">
        <v>44776.0</v>
      </c>
      <c r="AB75" s="510" t="s">
        <v>4198</v>
      </c>
      <c r="AC75" s="522"/>
      <c r="AD75" s="796" t="s">
        <v>4199</v>
      </c>
      <c r="AE75" s="657">
        <f t="shared" si="3"/>
        <v>18</v>
      </c>
      <c r="AF75" s="369"/>
      <c r="AG75" s="490"/>
      <c r="AH75" s="369"/>
      <c r="AI75" s="369"/>
      <c r="AJ75" s="28"/>
      <c r="AK75" s="28"/>
      <c r="AL75" s="28"/>
      <c r="AM75" s="28"/>
      <c r="AN75" s="28"/>
      <c r="AO75" s="28"/>
      <c r="AP75" s="28"/>
      <c r="AQ75" s="28"/>
      <c r="AR75" s="28"/>
      <c r="AS75" s="28"/>
      <c r="AT75" s="28"/>
      <c r="AU75" s="28"/>
      <c r="AV75" s="28"/>
      <c r="AW75" s="28"/>
      <c r="AX75" s="28"/>
      <c r="AY75" s="28"/>
      <c r="AZ75" s="28"/>
      <c r="BA75" s="28"/>
      <c r="BB75" s="28"/>
      <c r="BC75" s="28"/>
    </row>
    <row r="76" ht="11.25" customHeight="1">
      <c r="A76" s="326">
        <v>2075.0</v>
      </c>
      <c r="B76" s="535" t="s">
        <v>158</v>
      </c>
      <c r="C76" s="535" t="s">
        <v>19</v>
      </c>
      <c r="D76" s="510" t="s">
        <v>188</v>
      </c>
      <c r="E76" s="535" t="s">
        <v>1209</v>
      </c>
      <c r="F76" s="510" t="s">
        <v>188</v>
      </c>
      <c r="G76" s="510" t="s">
        <v>3690</v>
      </c>
      <c r="H76" s="510" t="s">
        <v>2757</v>
      </c>
      <c r="I76" s="542" t="s">
        <v>4197</v>
      </c>
      <c r="J76" s="510" t="s">
        <v>1485</v>
      </c>
      <c r="K76" s="510" t="s">
        <v>1486</v>
      </c>
      <c r="L76" s="657" t="s">
        <v>26</v>
      </c>
      <c r="M76" s="793" t="s">
        <v>420</v>
      </c>
      <c r="N76" s="657">
        <v>90025.0</v>
      </c>
      <c r="O76" s="535" t="s">
        <v>1487</v>
      </c>
      <c r="P76" s="537">
        <v>34.0437571310723</v>
      </c>
      <c r="Q76" s="537">
        <v>-118.467556002741</v>
      </c>
      <c r="R76" s="737">
        <v>23.0</v>
      </c>
      <c r="S76" s="667"/>
      <c r="T76" s="522"/>
      <c r="U76" s="476" t="s">
        <v>188</v>
      </c>
      <c r="V76" s="668" t="s">
        <v>4197</v>
      </c>
      <c r="W76" s="510" t="s">
        <v>1486</v>
      </c>
      <c r="X76" s="535" t="s">
        <v>26</v>
      </c>
      <c r="Y76" s="535" t="s">
        <v>420</v>
      </c>
      <c r="Z76" s="657" t="s">
        <v>498</v>
      </c>
      <c r="AA76" s="540">
        <v>44891.0</v>
      </c>
      <c r="AB76" s="369" t="s">
        <v>1489</v>
      </c>
      <c r="AC76" s="540" t="s">
        <v>4200</v>
      </c>
      <c r="AD76" s="796" t="s">
        <v>4199</v>
      </c>
      <c r="AE76" s="657">
        <f t="shared" si="3"/>
        <v>18</v>
      </c>
      <c r="AF76" s="369"/>
      <c r="AG76" s="490"/>
      <c r="AH76" s="369"/>
      <c r="AI76" s="369"/>
      <c r="AJ76" s="28"/>
      <c r="AK76" s="28"/>
      <c r="AL76" s="28"/>
      <c r="AM76" s="28"/>
      <c r="AN76" s="28"/>
      <c r="AO76" s="28"/>
      <c r="AP76" s="28"/>
      <c r="AQ76" s="28"/>
      <c r="AR76" s="28"/>
      <c r="AS76" s="28"/>
      <c r="AT76" s="28"/>
      <c r="AU76" s="28"/>
      <c r="AV76" s="28"/>
      <c r="AW76" s="28"/>
      <c r="AX76" s="28"/>
      <c r="AY76" s="28"/>
      <c r="AZ76" s="28"/>
      <c r="BA76" s="28"/>
      <c r="BB76" s="28"/>
      <c r="BC76" s="28"/>
    </row>
    <row r="77" ht="11.25" customHeight="1">
      <c r="A77" s="326">
        <v>2076.0</v>
      </c>
      <c r="B77" s="535" t="s">
        <v>149</v>
      </c>
      <c r="C77" s="535" t="s">
        <v>19</v>
      </c>
      <c r="D77" s="510" t="s">
        <v>3297</v>
      </c>
      <c r="E77" s="535" t="s">
        <v>812</v>
      </c>
      <c r="F77" s="510" t="s">
        <v>4201</v>
      </c>
      <c r="G77" s="490" t="s">
        <v>3712</v>
      </c>
      <c r="H77" s="510" t="s">
        <v>3796</v>
      </c>
      <c r="I77" s="542" t="s">
        <v>3299</v>
      </c>
      <c r="J77" s="510" t="s">
        <v>3831</v>
      </c>
      <c r="K77" s="510" t="s">
        <v>3831</v>
      </c>
      <c r="L77" s="657" t="s">
        <v>22</v>
      </c>
      <c r="M77" s="657" t="s">
        <v>618</v>
      </c>
      <c r="N77" s="657"/>
      <c r="O77" s="535" t="s">
        <v>3302</v>
      </c>
      <c r="P77" s="537">
        <v>46.364110441834</v>
      </c>
      <c r="Q77" s="537">
        <v>-72.393053931178</v>
      </c>
      <c r="R77" s="737">
        <v>69.0</v>
      </c>
      <c r="S77" s="667">
        <v>20000.0</v>
      </c>
      <c r="T77" s="522" t="s">
        <v>3793</v>
      </c>
      <c r="U77" s="510" t="s">
        <v>3303</v>
      </c>
      <c r="V77" s="542" t="s">
        <v>4202</v>
      </c>
      <c r="W77" s="510" t="s">
        <v>3304</v>
      </c>
      <c r="X77" s="657" t="s">
        <v>22</v>
      </c>
      <c r="Y77" s="657" t="s">
        <v>3305</v>
      </c>
      <c r="Z77" s="535" t="s">
        <v>478</v>
      </c>
      <c r="AA77" s="540">
        <v>45649.0</v>
      </c>
      <c r="AB77" s="510" t="s">
        <v>4203</v>
      </c>
      <c r="AC77" s="510" t="s">
        <v>4205</v>
      </c>
      <c r="AD77" s="796" t="s">
        <v>4204</v>
      </c>
      <c r="AE77" s="657">
        <f t="shared" si="3"/>
        <v>27</v>
      </c>
      <c r="AF77" s="369"/>
      <c r="AG77" s="490"/>
      <c r="AH77" s="369"/>
      <c r="AI77" s="369"/>
      <c r="AJ77" s="28"/>
      <c r="AK77" s="28"/>
      <c r="AL77" s="28"/>
      <c r="AM77" s="28"/>
      <c r="AN77" s="28"/>
      <c r="AO77" s="28"/>
      <c r="AP77" s="28"/>
      <c r="AQ77" s="28"/>
      <c r="AR77" s="28"/>
      <c r="AS77" s="28"/>
      <c r="AT77" s="28"/>
      <c r="AU77" s="28"/>
      <c r="AV77" s="28"/>
      <c r="AW77" s="28"/>
      <c r="AX77" s="28"/>
      <c r="AY77" s="28"/>
      <c r="AZ77" s="28"/>
      <c r="BA77" s="28"/>
      <c r="BB77" s="28"/>
      <c r="BC77" s="28"/>
    </row>
    <row r="78" ht="11.25" customHeight="1">
      <c r="A78" s="326">
        <v>2077.0</v>
      </c>
      <c r="B78" s="535" t="s">
        <v>36</v>
      </c>
      <c r="C78" s="535" t="s">
        <v>19</v>
      </c>
      <c r="D78" s="510" t="s">
        <v>4206</v>
      </c>
      <c r="E78" s="535" t="s">
        <v>812</v>
      </c>
      <c r="F78" s="510" t="s">
        <v>4207</v>
      </c>
      <c r="G78" s="510" t="s">
        <v>4208</v>
      </c>
      <c r="H78" s="510" t="s">
        <v>4209</v>
      </c>
      <c r="I78" s="510" t="s">
        <v>4210</v>
      </c>
      <c r="J78" s="510" t="s">
        <v>4211</v>
      </c>
      <c r="K78" s="510" t="s">
        <v>4212</v>
      </c>
      <c r="L78" s="657" t="s">
        <v>4213</v>
      </c>
      <c r="M78" s="793" t="s">
        <v>420</v>
      </c>
      <c r="N78" s="657">
        <v>19901.0</v>
      </c>
      <c r="O78" s="535" t="s">
        <v>4214</v>
      </c>
      <c r="P78" s="537">
        <v>39.1567460472698</v>
      </c>
      <c r="Q78" s="537">
        <v>-75.5242036865082</v>
      </c>
      <c r="R78" s="666"/>
      <c r="S78" s="667"/>
      <c r="T78" s="510"/>
      <c r="U78" s="510" t="s">
        <v>4215</v>
      </c>
      <c r="V78" s="522" t="s">
        <v>4210</v>
      </c>
      <c r="W78" s="845" t="s">
        <v>4216</v>
      </c>
      <c r="X78" s="657" t="s">
        <v>4217</v>
      </c>
      <c r="Y78" s="657" t="s">
        <v>4218</v>
      </c>
      <c r="Z78" s="660" t="s">
        <v>1196</v>
      </c>
      <c r="AA78" s="540" t="s">
        <v>6760</v>
      </c>
      <c r="AB78" s="510" t="s">
        <v>4210</v>
      </c>
      <c r="AC78" s="491"/>
      <c r="AD78" s="530" t="s">
        <v>4219</v>
      </c>
      <c r="AE78" s="535">
        <f t="shared" si="3"/>
        <v>26</v>
      </c>
      <c r="AF78" s="683"/>
      <c r="AG78" s="489"/>
      <c r="AH78" s="336"/>
      <c r="AI78" s="490" t="s">
        <v>4220</v>
      </c>
      <c r="AJ78" s="28"/>
      <c r="AK78" s="28"/>
      <c r="AL78" s="28"/>
      <c r="AM78" s="28"/>
      <c r="AN78" s="28"/>
      <c r="AO78" s="28"/>
      <c r="AP78" s="28"/>
      <c r="AQ78" s="28"/>
      <c r="AR78" s="28"/>
      <c r="AS78" s="28"/>
      <c r="AT78" s="28"/>
      <c r="AU78" s="28"/>
      <c r="AV78" s="28"/>
      <c r="AW78" s="28"/>
      <c r="AX78" s="28"/>
      <c r="AY78" s="28"/>
      <c r="AZ78" s="28"/>
      <c r="BA78" s="28"/>
      <c r="BB78" s="28"/>
      <c r="BC78" s="28"/>
    </row>
    <row r="79" ht="11.25" customHeight="1">
      <c r="A79" s="326">
        <v>2078.0</v>
      </c>
      <c r="B79" s="379" t="s">
        <v>149</v>
      </c>
      <c r="C79" s="379" t="s">
        <v>19</v>
      </c>
      <c r="D79" s="380" t="s">
        <v>3368</v>
      </c>
      <c r="E79" s="379" t="s">
        <v>812</v>
      </c>
      <c r="F79" s="392" t="s">
        <v>4221</v>
      </c>
      <c r="G79" s="380" t="s">
        <v>3690</v>
      </c>
      <c r="H79" s="380" t="s">
        <v>3766</v>
      </c>
      <c r="I79" s="385" t="s">
        <v>4222</v>
      </c>
      <c r="J79" s="380" t="s">
        <v>4223</v>
      </c>
      <c r="K79" s="380" t="s">
        <v>3831</v>
      </c>
      <c r="L79" s="456" t="s">
        <v>22</v>
      </c>
      <c r="M79" s="456" t="s">
        <v>618</v>
      </c>
      <c r="N79" s="456" t="s">
        <v>4224</v>
      </c>
      <c r="O79" s="379" t="s">
        <v>3374</v>
      </c>
      <c r="P79" s="381">
        <v>46.3331</v>
      </c>
      <c r="Q79" s="381">
        <v>-72.2354</v>
      </c>
      <c r="R79" s="518">
        <v>89.0</v>
      </c>
      <c r="S79" s="519">
        <v>44000.0</v>
      </c>
      <c r="T79" s="380" t="s">
        <v>4225</v>
      </c>
      <c r="U79" s="380" t="s">
        <v>3368</v>
      </c>
      <c r="V79" s="385" t="s">
        <v>3375</v>
      </c>
      <c r="W79" s="399" t="s">
        <v>3372</v>
      </c>
      <c r="X79" s="456" t="s">
        <v>22</v>
      </c>
      <c r="Y79" s="456" t="s">
        <v>618</v>
      </c>
      <c r="Z79" s="456" t="s">
        <v>478</v>
      </c>
      <c r="AA79" s="383" t="s">
        <v>9622</v>
      </c>
      <c r="AB79" s="380" t="s">
        <v>4226</v>
      </c>
      <c r="AC79" s="380" t="s">
        <v>4228</v>
      </c>
      <c r="AD79" s="846" t="s">
        <v>4227</v>
      </c>
      <c r="AE79" s="456">
        <f t="shared" si="3"/>
        <v>20</v>
      </c>
      <c r="AF79" s="399" t="s">
        <v>3379</v>
      </c>
      <c r="AG79" s="399" t="s">
        <v>3380</v>
      </c>
      <c r="AH79" s="399" t="s">
        <v>3381</v>
      </c>
      <c r="AI79" s="399"/>
      <c r="AJ79" s="28"/>
      <c r="AK79" s="28"/>
      <c r="AL79" s="28"/>
      <c r="AM79" s="28"/>
      <c r="AN79" s="28"/>
      <c r="AO79" s="28"/>
      <c r="AP79" s="28"/>
      <c r="AQ79" s="28"/>
      <c r="AR79" s="28"/>
      <c r="AS79" s="28"/>
      <c r="AT79" s="28"/>
      <c r="AU79" s="28"/>
      <c r="AV79" s="28"/>
      <c r="AW79" s="28"/>
      <c r="AX79" s="28"/>
      <c r="AY79" s="28"/>
      <c r="AZ79" s="28"/>
      <c r="BA79" s="28"/>
      <c r="BB79" s="28"/>
      <c r="BC79" s="28"/>
    </row>
    <row r="80" ht="131.25" customHeight="1">
      <c r="A80" s="326">
        <v>2079.0</v>
      </c>
      <c r="B80" s="535" t="s">
        <v>36</v>
      </c>
      <c r="C80" s="535" t="s">
        <v>19</v>
      </c>
      <c r="D80" s="510" t="s">
        <v>4229</v>
      </c>
      <c r="E80" s="535" t="s">
        <v>812</v>
      </c>
      <c r="F80" s="510" t="s">
        <v>747</v>
      </c>
      <c r="G80" s="510" t="s">
        <v>3728</v>
      </c>
      <c r="H80" s="510" t="s">
        <v>3766</v>
      </c>
      <c r="I80" s="542" t="s">
        <v>4230</v>
      </c>
      <c r="J80" s="510" t="s">
        <v>4231</v>
      </c>
      <c r="K80" s="510" t="s">
        <v>1855</v>
      </c>
      <c r="L80" s="657" t="s">
        <v>60</v>
      </c>
      <c r="M80" s="793" t="s">
        <v>420</v>
      </c>
      <c r="N80" s="657">
        <v>37408.0</v>
      </c>
      <c r="O80" s="535" t="s">
        <v>4232</v>
      </c>
      <c r="P80" s="537">
        <v>35.0388653826694</v>
      </c>
      <c r="Q80" s="537">
        <v>-85.3240315162515</v>
      </c>
      <c r="R80" s="737">
        <v>200.0</v>
      </c>
      <c r="S80" s="667">
        <v>2000.0</v>
      </c>
      <c r="T80" s="522" t="s">
        <v>4233</v>
      </c>
      <c r="U80" s="510" t="s">
        <v>4234</v>
      </c>
      <c r="V80" s="668" t="s">
        <v>4230</v>
      </c>
      <c r="W80" s="510" t="s">
        <v>2997</v>
      </c>
      <c r="X80" s="535" t="s">
        <v>4235</v>
      </c>
      <c r="Y80" s="535" t="s">
        <v>1086</v>
      </c>
      <c r="Z80" s="657" t="s">
        <v>498</v>
      </c>
      <c r="AA80" s="540">
        <v>45209.0</v>
      </c>
      <c r="AB80" s="510" t="s">
        <v>4236</v>
      </c>
      <c r="AC80" s="510" t="s">
        <v>4238</v>
      </c>
      <c r="AD80" s="796" t="s">
        <v>4237</v>
      </c>
      <c r="AE80" s="657">
        <f t="shared" si="3"/>
        <v>21</v>
      </c>
      <c r="AF80" s="369"/>
      <c r="AG80" s="490"/>
      <c r="AH80" s="369"/>
      <c r="AI80" s="369"/>
      <c r="AJ80" s="28"/>
      <c r="AK80" s="28"/>
      <c r="AL80" s="28"/>
      <c r="AM80" s="28"/>
      <c r="AN80" s="28"/>
      <c r="AO80" s="28"/>
      <c r="AP80" s="28"/>
      <c r="AQ80" s="28"/>
      <c r="AR80" s="28"/>
      <c r="AS80" s="28"/>
      <c r="AT80" s="28"/>
      <c r="AU80" s="28"/>
      <c r="AV80" s="28"/>
      <c r="AW80" s="28"/>
      <c r="AX80" s="28"/>
      <c r="AY80" s="28"/>
      <c r="AZ80" s="28"/>
      <c r="BA80" s="28"/>
      <c r="BB80" s="28"/>
      <c r="BC80" s="28"/>
    </row>
    <row r="81" ht="11.25" customHeight="1">
      <c r="A81" s="326">
        <v>2080.0</v>
      </c>
      <c r="B81" s="535" t="s">
        <v>55</v>
      </c>
      <c r="C81" s="535" t="s">
        <v>19</v>
      </c>
      <c r="D81" s="510" t="s">
        <v>4229</v>
      </c>
      <c r="E81" s="535" t="s">
        <v>812</v>
      </c>
      <c r="F81" s="510" t="s">
        <v>747</v>
      </c>
      <c r="G81" s="510" t="s">
        <v>3728</v>
      </c>
      <c r="H81" s="510" t="s">
        <v>3766</v>
      </c>
      <c r="I81" s="542" t="s">
        <v>4230</v>
      </c>
      <c r="J81" s="510" t="s">
        <v>4231</v>
      </c>
      <c r="K81" s="510" t="s">
        <v>1855</v>
      </c>
      <c r="L81" s="657" t="s">
        <v>60</v>
      </c>
      <c r="M81" s="793" t="s">
        <v>420</v>
      </c>
      <c r="N81" s="657">
        <v>37408.0</v>
      </c>
      <c r="O81" s="535" t="s">
        <v>4232</v>
      </c>
      <c r="P81" s="537">
        <v>35.0388653826694</v>
      </c>
      <c r="Q81" s="537">
        <v>-85.3240315162515</v>
      </c>
      <c r="R81" s="737" t="s">
        <v>1433</v>
      </c>
      <c r="S81" s="667">
        <v>10000.0</v>
      </c>
      <c r="T81" s="522" t="s">
        <v>4233</v>
      </c>
      <c r="U81" s="510" t="s">
        <v>4234</v>
      </c>
      <c r="V81" s="668" t="s">
        <v>4230</v>
      </c>
      <c r="W81" s="510" t="s">
        <v>2997</v>
      </c>
      <c r="X81" s="535" t="s">
        <v>4235</v>
      </c>
      <c r="Y81" s="535" t="s">
        <v>1086</v>
      </c>
      <c r="Z81" s="657" t="s">
        <v>498</v>
      </c>
      <c r="AA81" s="540">
        <v>45209.0</v>
      </c>
      <c r="AB81" s="510" t="s">
        <v>4236</v>
      </c>
      <c r="AC81" s="510" t="s">
        <v>4238</v>
      </c>
      <c r="AD81" s="796" t="s">
        <v>4237</v>
      </c>
      <c r="AE81" s="657">
        <f t="shared" si="3"/>
        <v>21</v>
      </c>
      <c r="AF81" s="369"/>
      <c r="AG81" s="490"/>
      <c r="AH81" s="369"/>
      <c r="AI81" s="369"/>
      <c r="AJ81" s="28"/>
      <c r="AK81" s="28"/>
      <c r="AL81" s="28"/>
      <c r="AM81" s="28"/>
      <c r="AN81" s="28"/>
      <c r="AO81" s="28"/>
      <c r="AP81" s="28"/>
      <c r="AQ81" s="28"/>
      <c r="AR81" s="28"/>
      <c r="AS81" s="28"/>
      <c r="AT81" s="28"/>
      <c r="AU81" s="28"/>
      <c r="AV81" s="28"/>
      <c r="AW81" s="28"/>
      <c r="AX81" s="28"/>
      <c r="AY81" s="28"/>
      <c r="AZ81" s="28"/>
      <c r="BA81" s="28"/>
      <c r="BB81" s="28"/>
      <c r="BC81" s="28"/>
    </row>
    <row r="82" ht="11.25" customHeight="1">
      <c r="A82" s="326">
        <v>2081.0</v>
      </c>
      <c r="B82" s="535" t="s">
        <v>149</v>
      </c>
      <c r="C82" s="535" t="s">
        <v>19</v>
      </c>
      <c r="D82" s="510" t="s">
        <v>4239</v>
      </c>
      <c r="E82" s="535" t="s">
        <v>812</v>
      </c>
      <c r="F82" s="510" t="s">
        <v>4240</v>
      </c>
      <c r="G82" s="510" t="s">
        <v>3728</v>
      </c>
      <c r="H82" s="510" t="s">
        <v>3766</v>
      </c>
      <c r="I82" s="542" t="s">
        <v>4230</v>
      </c>
      <c r="J82" s="510" t="s">
        <v>4241</v>
      </c>
      <c r="K82" s="510" t="s">
        <v>1855</v>
      </c>
      <c r="L82" s="657" t="s">
        <v>60</v>
      </c>
      <c r="M82" s="793" t="s">
        <v>420</v>
      </c>
      <c r="N82" s="657">
        <v>37419.0</v>
      </c>
      <c r="O82" s="535" t="s">
        <v>4232</v>
      </c>
      <c r="P82" s="537">
        <v>35.0120208656071</v>
      </c>
      <c r="Q82" s="537">
        <v>-85.3791268920739</v>
      </c>
      <c r="R82" s="737" t="s">
        <v>2017</v>
      </c>
      <c r="S82" s="667">
        <v>80000.0</v>
      </c>
      <c r="T82" s="522" t="s">
        <v>4233</v>
      </c>
      <c r="U82" s="510" t="s">
        <v>4234</v>
      </c>
      <c r="V82" s="668" t="s">
        <v>4230</v>
      </c>
      <c r="W82" s="510" t="s">
        <v>2997</v>
      </c>
      <c r="X82" s="535" t="s">
        <v>4235</v>
      </c>
      <c r="Y82" s="535" t="s">
        <v>1086</v>
      </c>
      <c r="Z82" s="657" t="s">
        <v>498</v>
      </c>
      <c r="AA82" s="540">
        <v>45209.0</v>
      </c>
      <c r="AB82" s="510" t="s">
        <v>4242</v>
      </c>
      <c r="AC82" s="510" t="s">
        <v>4244</v>
      </c>
      <c r="AD82" s="796" t="s">
        <v>4243</v>
      </c>
      <c r="AE82" s="657">
        <f t="shared" si="3"/>
        <v>25</v>
      </c>
      <c r="AF82" s="369"/>
      <c r="AG82" s="490"/>
      <c r="AH82" s="369"/>
      <c r="AI82" s="369"/>
      <c r="AJ82" s="28"/>
      <c r="AK82" s="28"/>
      <c r="AL82" s="28"/>
      <c r="AM82" s="28"/>
      <c r="AN82" s="28"/>
      <c r="AO82" s="28"/>
      <c r="AP82" s="28"/>
      <c r="AQ82" s="28"/>
      <c r="AR82" s="28"/>
      <c r="AS82" s="28"/>
      <c r="AT82" s="28"/>
      <c r="AU82" s="28"/>
      <c r="AV82" s="28"/>
      <c r="AW82" s="28"/>
      <c r="AX82" s="28"/>
      <c r="AY82" s="28"/>
      <c r="AZ82" s="28"/>
      <c r="BA82" s="28"/>
      <c r="BB82" s="28"/>
      <c r="BC82" s="28"/>
    </row>
    <row r="83" ht="11.25" customHeight="1">
      <c r="A83" s="326">
        <v>2082.0</v>
      </c>
      <c r="B83" s="535" t="s">
        <v>36</v>
      </c>
      <c r="C83" s="535" t="s">
        <v>19</v>
      </c>
      <c r="D83" s="510" t="s">
        <v>4245</v>
      </c>
      <c r="E83" s="535" t="s">
        <v>812</v>
      </c>
      <c r="F83" s="510" t="s">
        <v>4245</v>
      </c>
      <c r="G83" s="510" t="s">
        <v>3690</v>
      </c>
      <c r="H83" s="510" t="s">
        <v>3691</v>
      </c>
      <c r="I83" s="542" t="s">
        <v>4246</v>
      </c>
      <c r="J83" s="510" t="s">
        <v>4247</v>
      </c>
      <c r="K83" s="510" t="s">
        <v>4248</v>
      </c>
      <c r="L83" s="657" t="s">
        <v>42</v>
      </c>
      <c r="M83" s="793" t="s">
        <v>420</v>
      </c>
      <c r="N83" s="657">
        <v>48118.0</v>
      </c>
      <c r="O83" s="535" t="s">
        <v>4249</v>
      </c>
      <c r="P83" s="537">
        <v>42.3241646467791</v>
      </c>
      <c r="Q83" s="537">
        <v>-84.0337613176159</v>
      </c>
      <c r="R83" s="689">
        <v>30.0</v>
      </c>
      <c r="S83" s="667"/>
      <c r="T83" s="522"/>
      <c r="U83" s="510" t="s">
        <v>4250</v>
      </c>
      <c r="V83" s="668" t="s">
        <v>4246</v>
      </c>
      <c r="W83" s="522" t="s">
        <v>4248</v>
      </c>
      <c r="X83" s="657" t="s">
        <v>42</v>
      </c>
      <c r="Y83" s="657" t="s">
        <v>420</v>
      </c>
      <c r="Z83" s="657" t="s">
        <v>498</v>
      </c>
      <c r="AA83" s="540">
        <v>44776.0</v>
      </c>
      <c r="AB83" s="490" t="s">
        <v>4251</v>
      </c>
      <c r="AC83" s="490" t="s">
        <v>4253</v>
      </c>
      <c r="AD83" s="490" t="s">
        <v>4252</v>
      </c>
      <c r="AE83" s="657">
        <f t="shared" si="3"/>
        <v>17</v>
      </c>
      <c r="AF83" s="369"/>
      <c r="AG83" s="490"/>
      <c r="AH83" s="369"/>
      <c r="AI83" s="369"/>
      <c r="AJ83" s="28"/>
      <c r="AK83" s="28"/>
      <c r="AL83" s="28"/>
      <c r="AM83" s="28"/>
      <c r="AN83" s="28"/>
      <c r="AO83" s="28"/>
      <c r="AP83" s="28"/>
      <c r="AQ83" s="28"/>
      <c r="AR83" s="28"/>
      <c r="AS83" s="28"/>
      <c r="AT83" s="28"/>
      <c r="AU83" s="28"/>
      <c r="AV83" s="28"/>
      <c r="AW83" s="28"/>
      <c r="AX83" s="28"/>
      <c r="AY83" s="28"/>
      <c r="AZ83" s="28"/>
      <c r="BA83" s="28"/>
      <c r="BB83" s="28"/>
      <c r="BC83" s="28"/>
    </row>
    <row r="84" ht="11.25" customHeight="1">
      <c r="A84" s="326">
        <v>2083.0</v>
      </c>
      <c r="B84" s="535" t="s">
        <v>36</v>
      </c>
      <c r="C84" s="535" t="s">
        <v>19</v>
      </c>
      <c r="D84" s="510" t="s">
        <v>4254</v>
      </c>
      <c r="E84" s="535" t="s">
        <v>1209</v>
      </c>
      <c r="F84" s="510" t="s">
        <v>4255</v>
      </c>
      <c r="G84" s="490" t="s">
        <v>3712</v>
      </c>
      <c r="H84" s="510" t="s">
        <v>3796</v>
      </c>
      <c r="I84" s="542" t="s">
        <v>3422</v>
      </c>
      <c r="J84" s="510" t="s">
        <v>4256</v>
      </c>
      <c r="K84" s="510" t="s">
        <v>3791</v>
      </c>
      <c r="L84" s="657" t="s">
        <v>127</v>
      </c>
      <c r="M84" s="793" t="s">
        <v>420</v>
      </c>
      <c r="N84" s="657">
        <v>28016.0</v>
      </c>
      <c r="O84" s="535" t="s">
        <v>4257</v>
      </c>
      <c r="P84" s="537">
        <v>35.3603611732435</v>
      </c>
      <c r="Q84" s="537">
        <v>-81.2964622485048</v>
      </c>
      <c r="R84" s="737">
        <v>20.0</v>
      </c>
      <c r="S84" s="667"/>
      <c r="T84" s="522"/>
      <c r="U84" s="510" t="s">
        <v>4254</v>
      </c>
      <c r="V84" s="542" t="s">
        <v>3422</v>
      </c>
      <c r="W84" s="522" t="s">
        <v>4258</v>
      </c>
      <c r="X84" s="657" t="s">
        <v>127</v>
      </c>
      <c r="Y84" s="657" t="s">
        <v>420</v>
      </c>
      <c r="Z84" s="657" t="s">
        <v>498</v>
      </c>
      <c r="AA84" s="540">
        <v>44422.0</v>
      </c>
      <c r="AB84" s="510" t="s">
        <v>4259</v>
      </c>
      <c r="AC84" s="510"/>
      <c r="AD84" s="796" t="s">
        <v>4260</v>
      </c>
      <c r="AE84" s="657">
        <f t="shared" si="3"/>
        <v>30</v>
      </c>
      <c r="AF84" s="369"/>
      <c r="AG84" s="490"/>
      <c r="AH84" s="369"/>
      <c r="AI84" s="369"/>
      <c r="AJ84" s="28"/>
      <c r="AK84" s="28"/>
      <c r="AL84" s="28"/>
      <c r="AM84" s="28"/>
      <c r="AN84" s="28"/>
      <c r="AO84" s="28"/>
      <c r="AP84" s="28"/>
      <c r="AQ84" s="28"/>
      <c r="AR84" s="28"/>
      <c r="AS84" s="28"/>
      <c r="AT84" s="28"/>
      <c r="AU84" s="28"/>
      <c r="AV84" s="28"/>
      <c r="AW84" s="28"/>
      <c r="AX84" s="28"/>
      <c r="AY84" s="28"/>
      <c r="AZ84" s="28"/>
      <c r="BA84" s="28"/>
      <c r="BB84" s="28"/>
      <c r="BC84" s="28"/>
    </row>
    <row r="85" ht="11.25" customHeight="1">
      <c r="A85" s="326">
        <v>2084.0</v>
      </c>
      <c r="B85" s="535" t="s">
        <v>149</v>
      </c>
      <c r="C85" s="535" t="s">
        <v>19</v>
      </c>
      <c r="D85" s="510" t="s">
        <v>4254</v>
      </c>
      <c r="E85" s="535" t="s">
        <v>1209</v>
      </c>
      <c r="F85" s="510" t="s">
        <v>4261</v>
      </c>
      <c r="G85" s="490" t="s">
        <v>3712</v>
      </c>
      <c r="H85" s="510" t="s">
        <v>3796</v>
      </c>
      <c r="I85" s="542" t="s">
        <v>3422</v>
      </c>
      <c r="J85" s="510"/>
      <c r="K85" s="510" t="s">
        <v>4262</v>
      </c>
      <c r="L85" s="657" t="s">
        <v>60</v>
      </c>
      <c r="M85" s="793" t="s">
        <v>420</v>
      </c>
      <c r="N85" s="657"/>
      <c r="O85" s="535"/>
      <c r="P85" s="537">
        <v>35.3349697192302</v>
      </c>
      <c r="Q85" s="537">
        <v>-84.5276626466691</v>
      </c>
      <c r="R85" s="737" t="s">
        <v>4263</v>
      </c>
      <c r="S85" s="667">
        <v>8700.0</v>
      </c>
      <c r="T85" s="522" t="s">
        <v>2894</v>
      </c>
      <c r="U85" s="510" t="s">
        <v>4254</v>
      </c>
      <c r="V85" s="668" t="s">
        <v>3422</v>
      </c>
      <c r="W85" s="522" t="s">
        <v>4258</v>
      </c>
      <c r="X85" s="657" t="s">
        <v>127</v>
      </c>
      <c r="Y85" s="657" t="s">
        <v>420</v>
      </c>
      <c r="Z85" s="657" t="s">
        <v>498</v>
      </c>
      <c r="AA85" s="540">
        <v>44899.0</v>
      </c>
      <c r="AB85" s="490" t="s">
        <v>4264</v>
      </c>
      <c r="AC85" s="510" t="s">
        <v>4265</v>
      </c>
      <c r="AD85" s="796" t="s">
        <v>4260</v>
      </c>
      <c r="AE85" s="657">
        <f t="shared" si="3"/>
        <v>30</v>
      </c>
      <c r="AF85" s="369"/>
      <c r="AG85" s="490"/>
      <c r="AH85" s="369"/>
      <c r="AI85" s="369"/>
      <c r="AJ85" s="28"/>
      <c r="AK85" s="28"/>
      <c r="AL85" s="28"/>
      <c r="AM85" s="28"/>
      <c r="AN85" s="28"/>
      <c r="AO85" s="28"/>
      <c r="AP85" s="28"/>
      <c r="AQ85" s="28"/>
      <c r="AR85" s="28"/>
      <c r="AS85" s="28"/>
      <c r="AT85" s="28"/>
      <c r="AU85" s="28"/>
      <c r="AV85" s="28"/>
      <c r="AW85" s="28"/>
      <c r="AX85" s="28"/>
      <c r="AY85" s="28"/>
      <c r="AZ85" s="28"/>
      <c r="BA85" s="28"/>
      <c r="BB85" s="28"/>
      <c r="BC85" s="28"/>
    </row>
    <row r="86" ht="11.25" customHeight="1">
      <c r="A86" s="326">
        <v>2085.0</v>
      </c>
      <c r="B86" s="535" t="s">
        <v>158</v>
      </c>
      <c r="C86" s="535" t="s">
        <v>19</v>
      </c>
      <c r="D86" s="510" t="s">
        <v>4266</v>
      </c>
      <c r="E86" s="535" t="s">
        <v>812</v>
      </c>
      <c r="F86" s="510" t="s">
        <v>4267</v>
      </c>
      <c r="G86" s="510" t="s">
        <v>3690</v>
      </c>
      <c r="H86" s="510" t="s">
        <v>2757</v>
      </c>
      <c r="I86" s="542" t="s">
        <v>4268</v>
      </c>
      <c r="J86" s="510" t="s">
        <v>4269</v>
      </c>
      <c r="K86" s="510" t="s">
        <v>731</v>
      </c>
      <c r="L86" s="657" t="s">
        <v>106</v>
      </c>
      <c r="M86" s="793" t="s">
        <v>420</v>
      </c>
      <c r="N86" s="657">
        <v>14850.0</v>
      </c>
      <c r="O86" s="535" t="s">
        <v>4270</v>
      </c>
      <c r="P86" s="537">
        <v>42.4225808364282</v>
      </c>
      <c r="Q86" s="537">
        <v>-76.5018573932694</v>
      </c>
      <c r="R86" s="737">
        <v>11.0</v>
      </c>
      <c r="S86" s="667"/>
      <c r="T86" s="522"/>
      <c r="U86" s="476" t="s">
        <v>4266</v>
      </c>
      <c r="V86" s="522" t="s">
        <v>4268</v>
      </c>
      <c r="W86" s="510" t="s">
        <v>731</v>
      </c>
      <c r="X86" s="535" t="s">
        <v>106</v>
      </c>
      <c r="Y86" s="535" t="s">
        <v>420</v>
      </c>
      <c r="Z86" s="660" t="s">
        <v>498</v>
      </c>
      <c r="AA86" s="540">
        <v>44891.0</v>
      </c>
      <c r="AB86" s="510" t="s">
        <v>4271</v>
      </c>
      <c r="AC86" s="510" t="s">
        <v>4272</v>
      </c>
      <c r="AD86" s="796" t="s">
        <v>4260</v>
      </c>
      <c r="AE86" s="657">
        <f t="shared" si="3"/>
        <v>30</v>
      </c>
      <c r="AF86" s="369"/>
      <c r="AG86" s="490"/>
      <c r="AH86" s="369"/>
      <c r="AI86" s="369"/>
      <c r="AJ86" s="28"/>
      <c r="AK86" s="28"/>
      <c r="AL86" s="28"/>
      <c r="AM86" s="28"/>
      <c r="AN86" s="28"/>
      <c r="AO86" s="28"/>
      <c r="AP86" s="28"/>
      <c r="AQ86" s="28"/>
      <c r="AR86" s="28"/>
      <c r="AS86" s="28"/>
      <c r="AT86" s="28"/>
      <c r="AU86" s="28"/>
      <c r="AV86" s="28"/>
      <c r="AW86" s="28"/>
      <c r="AX86" s="28"/>
      <c r="AY86" s="28"/>
      <c r="AZ86" s="28"/>
      <c r="BA86" s="28"/>
      <c r="BB86" s="28"/>
      <c r="BC86" s="28"/>
    </row>
    <row r="87" ht="11.25" customHeight="1">
      <c r="A87" s="326">
        <v>2086.0</v>
      </c>
      <c r="B87" s="535" t="s">
        <v>158</v>
      </c>
      <c r="C87" s="535" t="s">
        <v>19</v>
      </c>
      <c r="D87" s="510" t="s">
        <v>4266</v>
      </c>
      <c r="E87" s="535" t="s">
        <v>812</v>
      </c>
      <c r="F87" s="510" t="s">
        <v>4267</v>
      </c>
      <c r="G87" s="490" t="s">
        <v>3712</v>
      </c>
      <c r="H87" s="510" t="s">
        <v>2757</v>
      </c>
      <c r="I87" s="542" t="s">
        <v>4268</v>
      </c>
      <c r="J87" s="510" t="s">
        <v>4269</v>
      </c>
      <c r="K87" s="510" t="s">
        <v>731</v>
      </c>
      <c r="L87" s="657" t="s">
        <v>106</v>
      </c>
      <c r="M87" s="793" t="s">
        <v>420</v>
      </c>
      <c r="N87" s="657">
        <v>14850.0</v>
      </c>
      <c r="O87" s="535" t="s">
        <v>4270</v>
      </c>
      <c r="P87" s="537">
        <v>42.4225808364282</v>
      </c>
      <c r="Q87" s="537">
        <v>-76.5018573932694</v>
      </c>
      <c r="R87" s="737">
        <v>11.0</v>
      </c>
      <c r="S87" s="667"/>
      <c r="T87" s="522"/>
      <c r="U87" s="837" t="s">
        <v>4266</v>
      </c>
      <c r="V87" s="668" t="s">
        <v>4268</v>
      </c>
      <c r="W87" s="510" t="s">
        <v>731</v>
      </c>
      <c r="X87" s="535" t="s">
        <v>106</v>
      </c>
      <c r="Y87" s="535" t="s">
        <v>420</v>
      </c>
      <c r="Z87" s="660" t="s">
        <v>498</v>
      </c>
      <c r="AA87" s="540">
        <v>44891.0</v>
      </c>
      <c r="AB87" s="490" t="s">
        <v>4271</v>
      </c>
      <c r="AC87" s="510" t="s">
        <v>4272</v>
      </c>
      <c r="AD87" s="796" t="s">
        <v>4273</v>
      </c>
      <c r="AE87" s="657">
        <f t="shared" si="3"/>
        <v>30</v>
      </c>
      <c r="AF87" s="369"/>
      <c r="AG87" s="490"/>
      <c r="AH87" s="369"/>
      <c r="AI87" s="369"/>
      <c r="AJ87" s="28"/>
      <c r="AK87" s="28"/>
      <c r="AL87" s="28"/>
      <c r="AM87" s="28"/>
      <c r="AN87" s="28"/>
      <c r="AO87" s="28"/>
      <c r="AP87" s="28"/>
      <c r="AQ87" s="28"/>
      <c r="AR87" s="28"/>
      <c r="AS87" s="28"/>
      <c r="AT87" s="28"/>
      <c r="AU87" s="28"/>
      <c r="AV87" s="28"/>
      <c r="AW87" s="28"/>
      <c r="AX87" s="28"/>
      <c r="AY87" s="28"/>
      <c r="AZ87" s="28"/>
      <c r="BA87" s="28"/>
      <c r="BB87" s="28"/>
      <c r="BC87" s="28"/>
    </row>
    <row r="88" ht="11.25" customHeight="1">
      <c r="A88" s="326">
        <v>2087.0</v>
      </c>
      <c r="B88" s="535" t="s">
        <v>149</v>
      </c>
      <c r="C88" s="535" t="s">
        <v>19</v>
      </c>
      <c r="D88" s="510" t="s">
        <v>4274</v>
      </c>
      <c r="E88" s="535" t="s">
        <v>812</v>
      </c>
      <c r="F88" s="522" t="s">
        <v>4274</v>
      </c>
      <c r="G88" s="490" t="s">
        <v>3712</v>
      </c>
      <c r="H88" s="510" t="s">
        <v>4275</v>
      </c>
      <c r="I88" s="688" t="s">
        <v>4276</v>
      </c>
      <c r="J88" s="510"/>
      <c r="K88" s="510" t="s">
        <v>3223</v>
      </c>
      <c r="L88" s="657" t="s">
        <v>42</v>
      </c>
      <c r="M88" s="793" t="s">
        <v>420</v>
      </c>
      <c r="N88" s="657"/>
      <c r="O88" s="535"/>
      <c r="P88" s="537">
        <v>46.51</v>
      </c>
      <c r="Q88" s="537">
        <v>-87.96</v>
      </c>
      <c r="R88" s="737">
        <v>5.0</v>
      </c>
      <c r="S88" s="667"/>
      <c r="T88" s="522"/>
      <c r="U88" s="510"/>
      <c r="V88" s="522"/>
      <c r="W88" s="510"/>
      <c r="X88" s="535"/>
      <c r="Y88" s="535"/>
      <c r="Z88" s="657" t="s">
        <v>1840</v>
      </c>
      <c r="AA88" s="540">
        <v>45560.0</v>
      </c>
      <c r="AB88" s="542" t="s">
        <v>2210</v>
      </c>
      <c r="AC88" s="510"/>
      <c r="AD88" s="796" t="s">
        <v>4277</v>
      </c>
      <c r="AE88" s="657">
        <f t="shared" si="3"/>
        <v>23</v>
      </c>
      <c r="AF88" s="369"/>
      <c r="AG88" s="490"/>
      <c r="AH88" s="369"/>
      <c r="AI88" s="369"/>
      <c r="AJ88" s="28"/>
      <c r="AK88" s="28"/>
      <c r="AL88" s="28"/>
      <c r="AM88" s="28"/>
      <c r="AN88" s="28"/>
      <c r="AO88" s="28"/>
      <c r="AP88" s="28"/>
      <c r="AQ88" s="28"/>
      <c r="AR88" s="28"/>
      <c r="AS88" s="28"/>
      <c r="AT88" s="28"/>
      <c r="AU88" s="28"/>
      <c r="AV88" s="28"/>
      <c r="AW88" s="28"/>
      <c r="AX88" s="28"/>
      <c r="AY88" s="28"/>
      <c r="AZ88" s="28"/>
      <c r="BA88" s="28"/>
      <c r="BB88" s="28"/>
      <c r="BC88" s="28"/>
    </row>
    <row r="89" ht="11.25" customHeight="1">
      <c r="A89" s="326">
        <v>2088.0</v>
      </c>
      <c r="B89" s="535" t="s">
        <v>149</v>
      </c>
      <c r="C89" s="535" t="s">
        <v>19</v>
      </c>
      <c r="D89" s="510" t="s">
        <v>4274</v>
      </c>
      <c r="E89" s="535" t="s">
        <v>812</v>
      </c>
      <c r="F89" s="522" t="s">
        <v>4274</v>
      </c>
      <c r="G89" s="490" t="s">
        <v>3712</v>
      </c>
      <c r="H89" s="510" t="s">
        <v>4275</v>
      </c>
      <c r="I89" s="688" t="s">
        <v>4276</v>
      </c>
      <c r="J89" s="510"/>
      <c r="K89" s="510" t="s">
        <v>4278</v>
      </c>
      <c r="L89" s="657" t="s">
        <v>42</v>
      </c>
      <c r="M89" s="793" t="s">
        <v>420</v>
      </c>
      <c r="N89" s="657"/>
      <c r="O89" s="535"/>
      <c r="P89" s="537">
        <v>46.2753</v>
      </c>
      <c r="Q89" s="537">
        <v>-87.4378</v>
      </c>
      <c r="R89" s="737">
        <v>5.0</v>
      </c>
      <c r="S89" s="667"/>
      <c r="T89" s="522"/>
      <c r="U89" s="510"/>
      <c r="V89" s="522"/>
      <c r="W89" s="510"/>
      <c r="X89" s="535"/>
      <c r="Y89" s="535"/>
      <c r="Z89" s="657" t="s">
        <v>1840</v>
      </c>
      <c r="AA89" s="540">
        <v>45560.0</v>
      </c>
      <c r="AB89" s="542" t="s">
        <v>2210</v>
      </c>
      <c r="AC89" s="510"/>
      <c r="AD89" s="796" t="s">
        <v>4277</v>
      </c>
      <c r="AE89" s="657">
        <f t="shared" si="3"/>
        <v>23</v>
      </c>
      <c r="AF89" s="369"/>
      <c r="AG89" s="490"/>
      <c r="AH89" s="369"/>
      <c r="AI89" s="369"/>
      <c r="AJ89" s="28"/>
      <c r="AK89" s="28"/>
      <c r="AL89" s="28"/>
      <c r="AM89" s="28"/>
      <c r="AN89" s="28"/>
      <c r="AO89" s="28"/>
      <c r="AP89" s="28"/>
      <c r="AQ89" s="28"/>
      <c r="AR89" s="28"/>
      <c r="AS89" s="28"/>
      <c r="AT89" s="28"/>
      <c r="AU89" s="28"/>
      <c r="AV89" s="28"/>
      <c r="AW89" s="28"/>
      <c r="AX89" s="28"/>
      <c r="AY89" s="28"/>
      <c r="AZ89" s="28"/>
      <c r="BA89" s="28"/>
      <c r="BB89" s="28"/>
      <c r="BC89" s="28"/>
    </row>
    <row r="90" ht="11.25" customHeight="1">
      <c r="A90" s="326">
        <v>2089.0</v>
      </c>
      <c r="B90" s="535" t="s">
        <v>149</v>
      </c>
      <c r="C90" s="535" t="s">
        <v>19</v>
      </c>
      <c r="D90" s="510" t="s">
        <v>4279</v>
      </c>
      <c r="E90" s="535" t="s">
        <v>812</v>
      </c>
      <c r="F90" s="510" t="s">
        <v>4280</v>
      </c>
      <c r="G90" s="510" t="s">
        <v>3712</v>
      </c>
      <c r="H90" s="510" t="s">
        <v>3713</v>
      </c>
      <c r="I90" s="768" t="s">
        <v>4281</v>
      </c>
      <c r="J90" s="510" t="s">
        <v>4282</v>
      </c>
      <c r="K90" s="510" t="s">
        <v>2664</v>
      </c>
      <c r="L90" s="657" t="s">
        <v>103</v>
      </c>
      <c r="M90" s="657" t="s">
        <v>618</v>
      </c>
      <c r="N90" s="657" t="s">
        <v>4283</v>
      </c>
      <c r="O90" s="535" t="s">
        <v>4284</v>
      </c>
      <c r="P90" s="537">
        <v>43.6504906833479</v>
      </c>
      <c r="Q90" s="537">
        <v>-79.3804380459741</v>
      </c>
      <c r="R90" s="737">
        <v>25.0</v>
      </c>
      <c r="S90" s="667"/>
      <c r="T90" s="522"/>
      <c r="U90" s="476" t="s">
        <v>4279</v>
      </c>
      <c r="V90" s="768" t="s">
        <v>4281</v>
      </c>
      <c r="W90" s="510" t="s">
        <v>2664</v>
      </c>
      <c r="X90" s="535" t="s">
        <v>103</v>
      </c>
      <c r="Y90" s="535" t="s">
        <v>618</v>
      </c>
      <c r="Z90" s="660" t="s">
        <v>498</v>
      </c>
      <c r="AA90" s="540">
        <v>45295.0</v>
      </c>
      <c r="AB90" s="490" t="s">
        <v>4285</v>
      </c>
      <c r="AC90" s="510" t="s">
        <v>4287</v>
      </c>
      <c r="AD90" s="796" t="s">
        <v>4286</v>
      </c>
      <c r="AE90" s="657">
        <f t="shared" si="3"/>
        <v>26</v>
      </c>
      <c r="AF90" s="369"/>
      <c r="AG90" s="490"/>
      <c r="AH90" s="369"/>
      <c r="AI90" s="369"/>
      <c r="AJ90" s="28"/>
      <c r="AK90" s="28"/>
      <c r="AL90" s="28"/>
      <c r="AM90" s="28"/>
      <c r="AN90" s="28"/>
      <c r="AO90" s="28"/>
      <c r="AP90" s="28"/>
      <c r="AQ90" s="28"/>
      <c r="AR90" s="28"/>
      <c r="AS90" s="28"/>
      <c r="AT90" s="28"/>
      <c r="AU90" s="28"/>
      <c r="AV90" s="28"/>
      <c r="AW90" s="28"/>
      <c r="AX90" s="28"/>
      <c r="AY90" s="28"/>
      <c r="AZ90" s="28"/>
      <c r="BA90" s="28"/>
      <c r="BB90" s="28"/>
      <c r="BC90" s="28"/>
    </row>
    <row r="91" ht="11.25" customHeight="1">
      <c r="A91" s="326">
        <v>2090.0</v>
      </c>
      <c r="B91" s="535" t="s">
        <v>36</v>
      </c>
      <c r="C91" s="535" t="s">
        <v>19</v>
      </c>
      <c r="D91" s="510" t="s">
        <v>4288</v>
      </c>
      <c r="E91" s="535" t="s">
        <v>812</v>
      </c>
      <c r="F91" s="510" t="s">
        <v>4289</v>
      </c>
      <c r="G91" s="510" t="s">
        <v>3690</v>
      </c>
      <c r="H91" s="510" t="s">
        <v>3013</v>
      </c>
      <c r="I91" s="542" t="s">
        <v>4290</v>
      </c>
      <c r="J91" s="510" t="s">
        <v>4291</v>
      </c>
      <c r="K91" s="510" t="s">
        <v>4292</v>
      </c>
      <c r="L91" s="657" t="s">
        <v>127</v>
      </c>
      <c r="M91" s="793" t="s">
        <v>420</v>
      </c>
      <c r="N91" s="657">
        <v>28655.0</v>
      </c>
      <c r="O91" s="535" t="s">
        <v>4293</v>
      </c>
      <c r="P91" s="537">
        <v>35.7317910373324</v>
      </c>
      <c r="Q91" s="537">
        <v>-81.724254443171</v>
      </c>
      <c r="R91" s="737">
        <v>90.0</v>
      </c>
      <c r="S91" s="667"/>
      <c r="T91" s="522"/>
      <c r="U91" s="510" t="s">
        <v>4288</v>
      </c>
      <c r="V91" s="542" t="s">
        <v>4290</v>
      </c>
      <c r="W91" s="522" t="s">
        <v>4294</v>
      </c>
      <c r="X91" s="657" t="s">
        <v>4161</v>
      </c>
      <c r="Y91" s="657" t="s">
        <v>659</v>
      </c>
      <c r="Z91" s="657" t="s">
        <v>498</v>
      </c>
      <c r="AA91" s="540">
        <v>44899.0</v>
      </c>
      <c r="AB91" s="510" t="s">
        <v>4295</v>
      </c>
      <c r="AC91" s="510" t="s">
        <v>4297</v>
      </c>
      <c r="AD91" s="796" t="s">
        <v>4296</v>
      </c>
      <c r="AE91" s="657">
        <f t="shared" si="3"/>
        <v>29</v>
      </c>
      <c r="AF91" s="369"/>
      <c r="AG91" s="490"/>
      <c r="AH91" s="369"/>
      <c r="AI91" s="369"/>
      <c r="AJ91" s="28"/>
      <c r="AK91" s="28"/>
      <c r="AL91" s="28"/>
      <c r="AM91" s="28"/>
      <c r="AN91" s="28"/>
      <c r="AO91" s="28"/>
      <c r="AP91" s="28"/>
      <c r="AQ91" s="28"/>
      <c r="AR91" s="28"/>
      <c r="AS91" s="28"/>
      <c r="AT91" s="28"/>
      <c r="AU91" s="28"/>
      <c r="AV91" s="28"/>
      <c r="AW91" s="28"/>
      <c r="AX91" s="28"/>
      <c r="AY91" s="28"/>
      <c r="AZ91" s="28"/>
      <c r="BA91" s="28"/>
      <c r="BB91" s="28"/>
      <c r="BC91" s="28"/>
    </row>
    <row r="92" ht="11.25" customHeight="1">
      <c r="A92" s="326">
        <v>2091.0</v>
      </c>
      <c r="B92" s="535" t="s">
        <v>36</v>
      </c>
      <c r="C92" s="535" t="s">
        <v>19</v>
      </c>
      <c r="D92" s="510" t="s">
        <v>4288</v>
      </c>
      <c r="E92" s="535" t="s">
        <v>812</v>
      </c>
      <c r="F92" s="510" t="s">
        <v>4298</v>
      </c>
      <c r="G92" s="510" t="s">
        <v>3690</v>
      </c>
      <c r="H92" s="510" t="s">
        <v>3701</v>
      </c>
      <c r="I92" s="542" t="s">
        <v>4290</v>
      </c>
      <c r="J92" s="510" t="s">
        <v>4299</v>
      </c>
      <c r="K92" s="510" t="s">
        <v>4300</v>
      </c>
      <c r="L92" s="657" t="s">
        <v>179</v>
      </c>
      <c r="M92" s="793" t="s">
        <v>420</v>
      </c>
      <c r="N92" s="657">
        <v>19608.0</v>
      </c>
      <c r="O92" s="535" t="s">
        <v>4301</v>
      </c>
      <c r="P92" s="537">
        <v>40.3043354996145</v>
      </c>
      <c r="Q92" s="537">
        <v>-76.0468817128781</v>
      </c>
      <c r="R92" s="737">
        <v>30.0</v>
      </c>
      <c r="S92" s="667"/>
      <c r="T92" s="522"/>
      <c r="U92" s="510" t="s">
        <v>4288</v>
      </c>
      <c r="V92" s="542" t="s">
        <v>4290</v>
      </c>
      <c r="W92" s="522" t="s">
        <v>4294</v>
      </c>
      <c r="X92" s="657" t="s">
        <v>4161</v>
      </c>
      <c r="Y92" s="657" t="s">
        <v>659</v>
      </c>
      <c r="Z92" s="657" t="s">
        <v>498</v>
      </c>
      <c r="AA92" s="540">
        <v>44899.0</v>
      </c>
      <c r="AB92" s="510" t="s">
        <v>4302</v>
      </c>
      <c r="AC92" s="522"/>
      <c r="AD92" s="796" t="s">
        <v>4303</v>
      </c>
      <c r="AE92" s="657">
        <f t="shared" si="3"/>
        <v>28</v>
      </c>
      <c r="AF92" s="369"/>
      <c r="AG92" s="490"/>
      <c r="AH92" s="369"/>
      <c r="AI92" s="369"/>
      <c r="AJ92" s="28"/>
      <c r="AK92" s="28"/>
      <c r="AL92" s="28"/>
      <c r="AM92" s="28"/>
      <c r="AN92" s="28"/>
      <c r="AO92" s="28"/>
      <c r="AP92" s="28"/>
      <c r="AQ92" s="28"/>
      <c r="AR92" s="28"/>
      <c r="AS92" s="28"/>
      <c r="AT92" s="28"/>
      <c r="AU92" s="28"/>
      <c r="AV92" s="28"/>
      <c r="AW92" s="28"/>
      <c r="AX92" s="28"/>
      <c r="AY92" s="28"/>
      <c r="AZ92" s="28"/>
      <c r="BA92" s="28"/>
      <c r="BB92" s="28"/>
      <c r="BC92" s="28"/>
    </row>
    <row r="93" ht="11.25" customHeight="1">
      <c r="A93" s="326">
        <v>2092.0</v>
      </c>
      <c r="B93" s="535" t="s">
        <v>36</v>
      </c>
      <c r="C93" s="535" t="s">
        <v>19</v>
      </c>
      <c r="D93" s="510" t="s">
        <v>4288</v>
      </c>
      <c r="E93" s="535" t="s">
        <v>812</v>
      </c>
      <c r="F93" s="510" t="s">
        <v>4304</v>
      </c>
      <c r="G93" s="510" t="s">
        <v>3690</v>
      </c>
      <c r="H93" s="510" t="s">
        <v>3701</v>
      </c>
      <c r="I93" s="542" t="s">
        <v>4290</v>
      </c>
      <c r="J93" s="510" t="s">
        <v>4305</v>
      </c>
      <c r="K93" s="510" t="s">
        <v>4306</v>
      </c>
      <c r="L93" s="657" t="s">
        <v>179</v>
      </c>
      <c r="M93" s="793" t="s">
        <v>420</v>
      </c>
      <c r="N93" s="657">
        <v>15857.0</v>
      </c>
      <c r="O93" s="535" t="s">
        <v>4307</v>
      </c>
      <c r="P93" s="537">
        <v>41.431434406433</v>
      </c>
      <c r="Q93" s="537">
        <v>-78.5430456466953</v>
      </c>
      <c r="R93" s="737">
        <v>240.0</v>
      </c>
      <c r="S93" s="667"/>
      <c r="T93" s="522"/>
      <c r="U93" s="510" t="s">
        <v>4288</v>
      </c>
      <c r="V93" s="542" t="s">
        <v>4290</v>
      </c>
      <c r="W93" s="522" t="s">
        <v>4294</v>
      </c>
      <c r="X93" s="657" t="s">
        <v>4161</v>
      </c>
      <c r="Y93" s="657" t="s">
        <v>659</v>
      </c>
      <c r="Z93" s="657" t="s">
        <v>498</v>
      </c>
      <c r="AA93" s="540">
        <v>44899.0</v>
      </c>
      <c r="AB93" s="510" t="s">
        <v>4295</v>
      </c>
      <c r="AC93" s="522"/>
      <c r="AD93" s="796" t="s">
        <v>4303</v>
      </c>
      <c r="AE93" s="657">
        <f t="shared" si="3"/>
        <v>28</v>
      </c>
      <c r="AF93" s="369"/>
      <c r="AG93" s="490"/>
      <c r="AH93" s="369"/>
      <c r="AI93" s="369"/>
      <c r="AJ93" s="28"/>
      <c r="AK93" s="28"/>
      <c r="AL93" s="28"/>
      <c r="AM93" s="28"/>
      <c r="AN93" s="28"/>
      <c r="AO93" s="28"/>
      <c r="AP93" s="28"/>
      <c r="AQ93" s="28"/>
      <c r="AR93" s="28"/>
      <c r="AS93" s="28"/>
      <c r="AT93" s="28"/>
      <c r="AU93" s="28"/>
      <c r="AV93" s="28"/>
      <c r="AW93" s="28"/>
      <c r="AX93" s="28"/>
      <c r="AY93" s="28"/>
      <c r="AZ93" s="28"/>
      <c r="BA93" s="28"/>
      <c r="BB93" s="28"/>
      <c r="BC93" s="28"/>
    </row>
    <row r="94" ht="11.25" customHeight="1">
      <c r="A94" s="326">
        <v>2093.0</v>
      </c>
      <c r="B94" s="535" t="s">
        <v>36</v>
      </c>
      <c r="C94" s="535" t="s">
        <v>19</v>
      </c>
      <c r="D94" s="510" t="s">
        <v>4288</v>
      </c>
      <c r="E94" s="535" t="s">
        <v>812</v>
      </c>
      <c r="F94" s="510" t="s">
        <v>4308</v>
      </c>
      <c r="G94" s="510" t="s">
        <v>3690</v>
      </c>
      <c r="H94" s="510" t="s">
        <v>3701</v>
      </c>
      <c r="I94" s="542" t="s">
        <v>4290</v>
      </c>
      <c r="J94" s="510" t="s">
        <v>4309</v>
      </c>
      <c r="K94" s="510" t="s">
        <v>914</v>
      </c>
      <c r="L94" s="657" t="s">
        <v>26</v>
      </c>
      <c r="M94" s="793" t="s">
        <v>420</v>
      </c>
      <c r="N94" s="657">
        <v>91355.0</v>
      </c>
      <c r="O94" s="535" t="s">
        <v>4310</v>
      </c>
      <c r="P94" s="537">
        <v>34.4360557571004</v>
      </c>
      <c r="Q94" s="537">
        <v>-118.588908832101</v>
      </c>
      <c r="R94" s="737">
        <v>70.0</v>
      </c>
      <c r="S94" s="667"/>
      <c r="T94" s="522"/>
      <c r="U94" s="510" t="s">
        <v>4288</v>
      </c>
      <c r="V94" s="668" t="s">
        <v>4290</v>
      </c>
      <c r="W94" s="522" t="s">
        <v>4294</v>
      </c>
      <c r="X94" s="657" t="s">
        <v>4161</v>
      </c>
      <c r="Y94" s="657" t="s">
        <v>659</v>
      </c>
      <c r="Z94" s="657" t="s">
        <v>498</v>
      </c>
      <c r="AA94" s="540">
        <v>44899.0</v>
      </c>
      <c r="AB94" s="510" t="s">
        <v>4295</v>
      </c>
      <c r="AC94" s="522"/>
      <c r="AD94" s="796" t="s">
        <v>4303</v>
      </c>
      <c r="AE94" s="657">
        <f t="shared" si="3"/>
        <v>28</v>
      </c>
      <c r="AF94" s="369"/>
      <c r="AG94" s="490"/>
      <c r="AH94" s="369"/>
      <c r="AI94" s="369"/>
      <c r="AJ94" s="28"/>
      <c r="AK94" s="28"/>
      <c r="AL94" s="28"/>
      <c r="AM94" s="28"/>
      <c r="AN94" s="28"/>
      <c r="AO94" s="28"/>
      <c r="AP94" s="28"/>
      <c r="AQ94" s="28"/>
      <c r="AR94" s="28"/>
      <c r="AS94" s="28"/>
      <c r="AT94" s="28"/>
      <c r="AU94" s="28"/>
      <c r="AV94" s="28"/>
      <c r="AW94" s="28"/>
      <c r="AX94" s="28"/>
      <c r="AY94" s="28"/>
      <c r="AZ94" s="28"/>
      <c r="BA94" s="28"/>
      <c r="BB94" s="28"/>
      <c r="BC94" s="28"/>
    </row>
    <row r="95" ht="11.25" customHeight="1">
      <c r="A95" s="326">
        <v>2094.0</v>
      </c>
      <c r="B95" s="671" t="s">
        <v>36</v>
      </c>
      <c r="C95" s="671" t="s">
        <v>19</v>
      </c>
      <c r="D95" s="672" t="s">
        <v>4311</v>
      </c>
      <c r="E95" s="671" t="s">
        <v>812</v>
      </c>
      <c r="F95" s="510" t="s">
        <v>4312</v>
      </c>
      <c r="G95" s="674" t="s">
        <v>3712</v>
      </c>
      <c r="H95" s="672" t="s">
        <v>4313</v>
      </c>
      <c r="I95" s="691" t="s">
        <v>3270</v>
      </c>
      <c r="J95" s="672" t="s">
        <v>4314</v>
      </c>
      <c r="K95" s="510" t="s">
        <v>4312</v>
      </c>
      <c r="L95" s="675" t="s">
        <v>90</v>
      </c>
      <c r="M95" s="675" t="s">
        <v>618</v>
      </c>
      <c r="N95" s="657" t="s">
        <v>4315</v>
      </c>
      <c r="O95" s="535" t="s">
        <v>4316</v>
      </c>
      <c r="P95" s="676">
        <v>53.7196820665253</v>
      </c>
      <c r="Q95" s="676">
        <v>-113.190432815544</v>
      </c>
      <c r="R95" s="805">
        <v>750.0</v>
      </c>
      <c r="S95" s="692">
        <v>31184.0</v>
      </c>
      <c r="T95" s="679" t="s">
        <v>4317</v>
      </c>
      <c r="U95" s="672" t="s">
        <v>4311</v>
      </c>
      <c r="V95" s="691" t="s">
        <v>4318</v>
      </c>
      <c r="W95" s="679" t="s">
        <v>2664</v>
      </c>
      <c r="X95" s="675" t="s">
        <v>103</v>
      </c>
      <c r="Y95" s="675" t="s">
        <v>2664</v>
      </c>
      <c r="Z95" s="675" t="s">
        <v>498</v>
      </c>
      <c r="AA95" s="806">
        <v>44776.0</v>
      </c>
      <c r="AB95" s="674" t="s">
        <v>4319</v>
      </c>
      <c r="AC95" s="672" t="s">
        <v>4321</v>
      </c>
      <c r="AD95" s="490" t="s">
        <v>4320</v>
      </c>
      <c r="AE95" s="657">
        <f t="shared" si="3"/>
        <v>28</v>
      </c>
      <c r="AF95" s="369"/>
      <c r="AG95" s="490"/>
      <c r="AH95" s="369"/>
      <c r="AI95" s="369"/>
      <c r="AJ95" s="1"/>
      <c r="AK95" s="1"/>
      <c r="AL95" s="1"/>
      <c r="AM95" s="1"/>
      <c r="AN95" s="1"/>
      <c r="AO95" s="1"/>
      <c r="AP95" s="1"/>
      <c r="AQ95" s="1"/>
      <c r="AR95" s="1"/>
      <c r="AS95" s="1"/>
      <c r="AT95" s="1"/>
      <c r="AU95" s="1"/>
      <c r="AV95" s="1"/>
      <c r="AW95" s="1"/>
      <c r="AX95" s="1"/>
      <c r="AY95" s="1"/>
      <c r="AZ95" s="1"/>
      <c r="BA95" s="1"/>
      <c r="BB95" s="1"/>
      <c r="BC95" s="1"/>
    </row>
    <row r="96" ht="11.25" customHeight="1">
      <c r="A96" s="326">
        <v>2095.0</v>
      </c>
      <c r="B96" s="535" t="s">
        <v>36</v>
      </c>
      <c r="C96" s="535" t="s">
        <v>19</v>
      </c>
      <c r="D96" s="510" t="s">
        <v>4311</v>
      </c>
      <c r="E96" s="535" t="s">
        <v>812</v>
      </c>
      <c r="F96" s="510" t="s">
        <v>4312</v>
      </c>
      <c r="G96" s="490" t="s">
        <v>3712</v>
      </c>
      <c r="H96" s="510" t="s">
        <v>4322</v>
      </c>
      <c r="I96" s="542" t="s">
        <v>3270</v>
      </c>
      <c r="J96" s="510" t="s">
        <v>4314</v>
      </c>
      <c r="K96" s="510" t="s">
        <v>4312</v>
      </c>
      <c r="L96" s="657" t="s">
        <v>90</v>
      </c>
      <c r="M96" s="657" t="s">
        <v>618</v>
      </c>
      <c r="N96" s="657" t="s">
        <v>4315</v>
      </c>
      <c r="O96" s="535" t="s">
        <v>4316</v>
      </c>
      <c r="P96" s="537">
        <v>53.7196820665253</v>
      </c>
      <c r="Q96" s="537">
        <v>-113.190432815544</v>
      </c>
      <c r="R96" s="737">
        <v>750.0</v>
      </c>
      <c r="S96" s="685">
        <v>3526.0</v>
      </c>
      <c r="T96" s="522" t="s">
        <v>4323</v>
      </c>
      <c r="U96" s="510" t="s">
        <v>4311</v>
      </c>
      <c r="V96" s="542" t="s">
        <v>4318</v>
      </c>
      <c r="W96" s="522" t="s">
        <v>2664</v>
      </c>
      <c r="X96" s="657" t="s">
        <v>3277</v>
      </c>
      <c r="Y96" s="657" t="s">
        <v>618</v>
      </c>
      <c r="Z96" s="657" t="s">
        <v>498</v>
      </c>
      <c r="AA96" s="540">
        <v>44776.0</v>
      </c>
      <c r="AB96" s="490" t="s">
        <v>4319</v>
      </c>
      <c r="AC96" s="510" t="s">
        <v>4321</v>
      </c>
      <c r="AD96" s="490" t="s">
        <v>4320</v>
      </c>
      <c r="AE96" s="657">
        <f t="shared" si="3"/>
        <v>28</v>
      </c>
      <c r="AF96" s="369"/>
      <c r="AG96" s="490"/>
      <c r="AH96" s="369"/>
      <c r="AI96" s="369"/>
      <c r="AJ96" s="28"/>
      <c r="AK96" s="28"/>
      <c r="AL96" s="28"/>
      <c r="AM96" s="28"/>
      <c r="AN96" s="28"/>
      <c r="AO96" s="28"/>
      <c r="AP96" s="28"/>
      <c r="AQ96" s="28"/>
      <c r="AR96" s="28"/>
      <c r="AS96" s="28"/>
      <c r="AT96" s="28"/>
      <c r="AU96" s="28"/>
      <c r="AV96" s="28"/>
      <c r="AW96" s="28"/>
      <c r="AX96" s="28"/>
      <c r="AY96" s="28"/>
      <c r="AZ96" s="28"/>
      <c r="BA96" s="28"/>
      <c r="BB96" s="28"/>
      <c r="BC96" s="28"/>
    </row>
    <row r="97" ht="11.25" customHeight="1">
      <c r="A97" s="326">
        <v>2096.0</v>
      </c>
      <c r="B97" s="535" t="s">
        <v>149</v>
      </c>
      <c r="C97" s="535" t="s">
        <v>19</v>
      </c>
      <c r="D97" s="510" t="s">
        <v>4324</v>
      </c>
      <c r="E97" s="535" t="s">
        <v>1209</v>
      </c>
      <c r="F97" s="510" t="s">
        <v>4325</v>
      </c>
      <c r="G97" s="510" t="s">
        <v>3728</v>
      </c>
      <c r="H97" s="510" t="s">
        <v>3729</v>
      </c>
      <c r="I97" s="542" t="s">
        <v>4326</v>
      </c>
      <c r="J97" s="510" t="s">
        <v>4327</v>
      </c>
      <c r="K97" s="510" t="s">
        <v>4325</v>
      </c>
      <c r="L97" s="657" t="s">
        <v>26</v>
      </c>
      <c r="M97" s="793" t="s">
        <v>420</v>
      </c>
      <c r="N97" s="657">
        <v>94501.0</v>
      </c>
      <c r="O97" s="535" t="s">
        <v>4328</v>
      </c>
      <c r="P97" s="537">
        <v>37.7871635582854</v>
      </c>
      <c r="Q97" s="537">
        <v>-122.277362231468</v>
      </c>
      <c r="R97" s="737" t="s">
        <v>4329</v>
      </c>
      <c r="S97" s="667">
        <v>20.0</v>
      </c>
      <c r="T97" s="522" t="s">
        <v>4330</v>
      </c>
      <c r="U97" s="510" t="s">
        <v>4324</v>
      </c>
      <c r="V97" s="542" t="s">
        <v>4326</v>
      </c>
      <c r="W97" s="522" t="s">
        <v>4325</v>
      </c>
      <c r="X97" s="657" t="s">
        <v>26</v>
      </c>
      <c r="Y97" s="657" t="s">
        <v>420</v>
      </c>
      <c r="Z97" s="657" t="s">
        <v>498</v>
      </c>
      <c r="AA97" s="540">
        <v>45092.0</v>
      </c>
      <c r="AB97" s="510" t="s">
        <v>4331</v>
      </c>
      <c r="AC97" s="510" t="s">
        <v>4333</v>
      </c>
      <c r="AD97" s="490" t="s">
        <v>4332</v>
      </c>
      <c r="AE97" s="657">
        <f t="shared" si="3"/>
        <v>21</v>
      </c>
      <c r="AF97" s="369"/>
      <c r="AG97" s="490"/>
      <c r="AH97" s="369"/>
      <c r="AI97" s="369"/>
      <c r="AJ97" s="28"/>
      <c r="AK97" s="28"/>
      <c r="AL97" s="28"/>
      <c r="AM97" s="28"/>
      <c r="AN97" s="28"/>
      <c r="AO97" s="28"/>
      <c r="AP97" s="28"/>
      <c r="AQ97" s="28"/>
      <c r="AR97" s="28"/>
      <c r="AS97" s="28"/>
      <c r="AT97" s="28"/>
      <c r="AU97" s="28"/>
      <c r="AV97" s="28"/>
      <c r="AW97" s="28"/>
      <c r="AX97" s="28"/>
      <c r="AY97" s="28"/>
      <c r="AZ97" s="28"/>
      <c r="BA97" s="28"/>
      <c r="BB97" s="28"/>
      <c r="BC97" s="28"/>
    </row>
    <row r="98" ht="11.25" customHeight="1">
      <c r="A98" s="326">
        <v>2097.0</v>
      </c>
      <c r="B98" s="535" t="s">
        <v>149</v>
      </c>
      <c r="C98" s="535" t="s">
        <v>19</v>
      </c>
      <c r="D98" s="510" t="s">
        <v>4324</v>
      </c>
      <c r="E98" s="535" t="s">
        <v>1209</v>
      </c>
      <c r="F98" s="510" t="s">
        <v>4147</v>
      </c>
      <c r="G98" s="510" t="s">
        <v>3728</v>
      </c>
      <c r="H98" s="510" t="s">
        <v>3729</v>
      </c>
      <c r="I98" s="542" t="s">
        <v>4326</v>
      </c>
      <c r="J98" s="510" t="s">
        <v>4334</v>
      </c>
      <c r="K98" s="510" t="s">
        <v>4147</v>
      </c>
      <c r="L98" s="657" t="s">
        <v>297</v>
      </c>
      <c r="M98" s="793" t="s">
        <v>420</v>
      </c>
      <c r="N98" s="657">
        <v>98837.0</v>
      </c>
      <c r="O98" s="535"/>
      <c r="P98" s="537">
        <v>47.1414083173262</v>
      </c>
      <c r="Q98" s="537">
        <v>-119.191098368712</v>
      </c>
      <c r="R98" s="737" t="s">
        <v>1131</v>
      </c>
      <c r="S98" s="667">
        <v>150.0</v>
      </c>
      <c r="T98" s="522" t="s">
        <v>4330</v>
      </c>
      <c r="U98" s="510" t="s">
        <v>4324</v>
      </c>
      <c r="V98" s="542" t="s">
        <v>4326</v>
      </c>
      <c r="W98" s="522" t="s">
        <v>4325</v>
      </c>
      <c r="X98" s="657" t="s">
        <v>26</v>
      </c>
      <c r="Y98" s="657" t="s">
        <v>420</v>
      </c>
      <c r="Z98" s="657" t="s">
        <v>498</v>
      </c>
      <c r="AA98" s="540">
        <v>45092.0</v>
      </c>
      <c r="AB98" s="510" t="s">
        <v>4335</v>
      </c>
      <c r="AC98" s="510" t="s">
        <v>4336</v>
      </c>
      <c r="AD98" s="490" t="s">
        <v>4332</v>
      </c>
      <c r="AE98" s="657">
        <f t="shared" si="3"/>
        <v>21</v>
      </c>
      <c r="AF98" s="369"/>
      <c r="AG98" s="490"/>
      <c r="AH98" s="369"/>
      <c r="AI98" s="369"/>
      <c r="AJ98" s="28"/>
      <c r="AK98" s="28"/>
      <c r="AL98" s="28"/>
      <c r="AM98" s="28"/>
      <c r="AN98" s="28"/>
      <c r="AO98" s="28"/>
      <c r="AP98" s="28"/>
      <c r="AQ98" s="28"/>
      <c r="AR98" s="28"/>
      <c r="AS98" s="28"/>
      <c r="AT98" s="28"/>
      <c r="AU98" s="28"/>
      <c r="AV98" s="28"/>
      <c r="AW98" s="28"/>
      <c r="AX98" s="28"/>
      <c r="AY98" s="28"/>
      <c r="AZ98" s="28"/>
      <c r="BA98" s="28"/>
      <c r="BB98" s="28"/>
      <c r="BC98" s="28"/>
    </row>
    <row r="99" ht="11.25" customHeight="1">
      <c r="A99" s="326">
        <v>2098.0</v>
      </c>
      <c r="B99" s="535" t="s">
        <v>149</v>
      </c>
      <c r="C99" s="535" t="s">
        <v>19</v>
      </c>
      <c r="D99" s="510" t="s">
        <v>4337</v>
      </c>
      <c r="E99" s="535" t="s">
        <v>812</v>
      </c>
      <c r="F99" s="510" t="s">
        <v>4338</v>
      </c>
      <c r="G99" s="490" t="s">
        <v>3712</v>
      </c>
      <c r="H99" s="510" t="s">
        <v>3914</v>
      </c>
      <c r="I99" s="668" t="s">
        <v>4339</v>
      </c>
      <c r="J99" s="510" t="s">
        <v>4340</v>
      </c>
      <c r="K99" s="510" t="s">
        <v>4341</v>
      </c>
      <c r="L99" s="657" t="s">
        <v>4342</v>
      </c>
      <c r="M99" s="657" t="s">
        <v>651</v>
      </c>
      <c r="N99" s="657"/>
      <c r="O99" s="535" t="s">
        <v>4343</v>
      </c>
      <c r="P99" s="537">
        <v>29.809914301978</v>
      </c>
      <c r="Q99" s="537">
        <v>-109.141236942421</v>
      </c>
      <c r="R99" s="737" t="s">
        <v>4344</v>
      </c>
      <c r="S99" s="667">
        <v>6580.0</v>
      </c>
      <c r="T99" s="510" t="s">
        <v>2894</v>
      </c>
      <c r="U99" s="510" t="s">
        <v>4345</v>
      </c>
      <c r="V99" s="668" t="s">
        <v>4339</v>
      </c>
      <c r="W99" s="522" t="s">
        <v>3039</v>
      </c>
      <c r="X99" s="535" t="s">
        <v>3397</v>
      </c>
      <c r="Y99" s="657" t="s">
        <v>2098</v>
      </c>
      <c r="Z99" s="657" t="s">
        <v>498</v>
      </c>
      <c r="AA99" s="540">
        <v>44776.0</v>
      </c>
      <c r="AB99" s="510" t="s">
        <v>4346</v>
      </c>
      <c r="AC99" s="510" t="s">
        <v>4348</v>
      </c>
      <c r="AD99" s="490" t="s">
        <v>4347</v>
      </c>
      <c r="AE99" s="657">
        <f t="shared" si="3"/>
        <v>21</v>
      </c>
      <c r="AF99" s="369"/>
      <c r="AG99" s="490"/>
      <c r="AH99" s="369"/>
      <c r="AI99" s="369"/>
      <c r="AJ99" s="28"/>
      <c r="AK99" s="28"/>
      <c r="AL99" s="28"/>
      <c r="AM99" s="28"/>
      <c r="AN99" s="28"/>
      <c r="AO99" s="28"/>
      <c r="AP99" s="28"/>
      <c r="AQ99" s="28"/>
      <c r="AR99" s="28"/>
      <c r="AS99" s="28"/>
      <c r="AT99" s="28"/>
      <c r="AU99" s="28"/>
      <c r="AV99" s="28"/>
      <c r="AW99" s="28"/>
      <c r="AX99" s="28"/>
      <c r="AY99" s="28"/>
      <c r="AZ99" s="28"/>
      <c r="BA99" s="28"/>
      <c r="BB99" s="28"/>
      <c r="BC99" s="28"/>
    </row>
    <row r="100" ht="11.25" customHeight="1">
      <c r="A100" s="326">
        <v>2099.0</v>
      </c>
      <c r="B100" s="535" t="s">
        <v>149</v>
      </c>
      <c r="C100" s="535" t="s">
        <v>19</v>
      </c>
      <c r="D100" s="510" t="s">
        <v>4349</v>
      </c>
      <c r="E100" s="535" t="s">
        <v>1209</v>
      </c>
      <c r="F100" s="510" t="s">
        <v>4349</v>
      </c>
      <c r="G100" s="510" t="s">
        <v>3712</v>
      </c>
      <c r="H100" s="510" t="s">
        <v>4350</v>
      </c>
      <c r="I100" s="688" t="s">
        <v>4351</v>
      </c>
      <c r="J100" s="510"/>
      <c r="K100" s="510" t="s">
        <v>4352</v>
      </c>
      <c r="L100" s="657" t="s">
        <v>70</v>
      </c>
      <c r="M100" s="793" t="s">
        <v>420</v>
      </c>
      <c r="N100" s="657"/>
      <c r="O100" s="535"/>
      <c r="P100" s="537">
        <v>31.5383</v>
      </c>
      <c r="Q100" s="537">
        <v>-110.752</v>
      </c>
      <c r="R100" s="737" t="s">
        <v>3663</v>
      </c>
      <c r="S100" s="667"/>
      <c r="T100" s="522"/>
      <c r="U100" s="510"/>
      <c r="V100" s="522"/>
      <c r="W100" s="510"/>
      <c r="X100" s="535"/>
      <c r="Y100" s="535"/>
      <c r="Z100" s="657" t="s">
        <v>1840</v>
      </c>
      <c r="AA100" s="540">
        <v>45560.0</v>
      </c>
      <c r="AB100" s="542" t="s">
        <v>4353</v>
      </c>
      <c r="AC100" s="510"/>
      <c r="AD100" s="490" t="s">
        <v>4354</v>
      </c>
      <c r="AE100" s="657">
        <f t="shared" si="3"/>
        <v>20</v>
      </c>
      <c r="AF100" s="369"/>
      <c r="AG100" s="490"/>
      <c r="AH100" s="369"/>
      <c r="AI100" s="369"/>
      <c r="AJ100" s="28"/>
      <c r="AK100" s="28"/>
      <c r="AL100" s="28"/>
      <c r="AM100" s="28"/>
      <c r="AN100" s="28"/>
      <c r="AO100" s="28"/>
      <c r="AP100" s="28"/>
      <c r="AQ100" s="28"/>
      <c r="AR100" s="28"/>
      <c r="AS100" s="28"/>
      <c r="AT100" s="28"/>
      <c r="AU100" s="28"/>
      <c r="AV100" s="28"/>
      <c r="AW100" s="28"/>
      <c r="AX100" s="28"/>
      <c r="AY100" s="28"/>
      <c r="AZ100" s="28"/>
      <c r="BA100" s="28"/>
      <c r="BB100" s="28"/>
      <c r="BC100" s="28"/>
    </row>
    <row r="101" ht="78.0" customHeight="1">
      <c r="A101" s="326">
        <v>2100.0</v>
      </c>
      <c r="B101" s="535" t="s">
        <v>158</v>
      </c>
      <c r="C101" s="535" t="s">
        <v>19</v>
      </c>
      <c r="D101" s="510" t="s">
        <v>4355</v>
      </c>
      <c r="E101" s="535" t="s">
        <v>1209</v>
      </c>
      <c r="F101" s="510" t="s">
        <v>4356</v>
      </c>
      <c r="G101" s="510" t="s">
        <v>4357</v>
      </c>
      <c r="H101" s="510" t="s">
        <v>4358</v>
      </c>
      <c r="I101" s="688" t="s">
        <v>4359</v>
      </c>
      <c r="J101" s="510" t="s">
        <v>4360</v>
      </c>
      <c r="K101" s="510" t="s">
        <v>1880</v>
      </c>
      <c r="L101" s="657" t="s">
        <v>179</v>
      </c>
      <c r="M101" s="793" t="s">
        <v>420</v>
      </c>
      <c r="N101" s="657">
        <v>15208.0</v>
      </c>
      <c r="O101" s="535" t="s">
        <v>4361</v>
      </c>
      <c r="P101" s="537">
        <v>40.45478</v>
      </c>
      <c r="Q101" s="537">
        <v>-79.90495</v>
      </c>
      <c r="R101" s="737">
        <v>30.0</v>
      </c>
      <c r="S101" s="667"/>
      <c r="T101" s="522"/>
      <c r="U101" s="510" t="s">
        <v>4355</v>
      </c>
      <c r="V101" s="522" t="s">
        <v>4359</v>
      </c>
      <c r="W101" s="510" t="s">
        <v>1880</v>
      </c>
      <c r="X101" s="535" t="s">
        <v>179</v>
      </c>
      <c r="Y101" s="535" t="s">
        <v>420</v>
      </c>
      <c r="Z101" s="657" t="s">
        <v>1840</v>
      </c>
      <c r="AA101" s="540" t="s">
        <v>7982</v>
      </c>
      <c r="AB101" s="510" t="s">
        <v>4362</v>
      </c>
      <c r="AC101" s="510"/>
      <c r="AD101" s="490" t="s">
        <v>4363</v>
      </c>
      <c r="AE101" s="535">
        <f t="shared" si="3"/>
        <v>22</v>
      </c>
      <c r="AF101" s="369"/>
      <c r="AG101" s="490"/>
      <c r="AH101" s="369"/>
      <c r="AI101" s="490" t="s">
        <v>4364</v>
      </c>
      <c r="AJ101" s="1"/>
      <c r="AK101" s="1"/>
      <c r="AL101" s="1"/>
      <c r="AM101" s="1"/>
      <c r="AN101" s="1"/>
      <c r="AO101" s="1"/>
      <c r="AP101" s="1"/>
      <c r="AQ101" s="1"/>
      <c r="AR101" s="1"/>
      <c r="AS101" s="1"/>
      <c r="AT101" s="1"/>
      <c r="AU101" s="1"/>
      <c r="AV101" s="1"/>
      <c r="AW101" s="1"/>
      <c r="AX101" s="1"/>
      <c r="AY101" s="1"/>
      <c r="AZ101" s="1"/>
      <c r="BA101" s="1"/>
      <c r="BB101" s="1"/>
      <c r="BC101" s="1"/>
    </row>
    <row r="102" ht="11.25" customHeight="1">
      <c r="A102" s="326">
        <v>2101.0</v>
      </c>
      <c r="B102" s="535" t="s">
        <v>36</v>
      </c>
      <c r="C102" s="535" t="s">
        <v>19</v>
      </c>
      <c r="D102" s="510" t="s">
        <v>4365</v>
      </c>
      <c r="E102" s="535" t="s">
        <v>812</v>
      </c>
      <c r="F102" s="510" t="s">
        <v>4366</v>
      </c>
      <c r="G102" s="510" t="s">
        <v>3927</v>
      </c>
      <c r="H102" s="510" t="s">
        <v>4367</v>
      </c>
      <c r="I102" s="510" t="s">
        <v>4368</v>
      </c>
      <c r="J102" s="510" t="s">
        <v>4369</v>
      </c>
      <c r="K102" s="510" t="s">
        <v>4370</v>
      </c>
      <c r="L102" s="657" t="s">
        <v>32</v>
      </c>
      <c r="M102" s="793" t="s">
        <v>420</v>
      </c>
      <c r="N102" s="657">
        <v>45232.0</v>
      </c>
      <c r="O102" s="535"/>
      <c r="P102" s="842">
        <v>39.1705675555503</v>
      </c>
      <c r="Q102" s="842">
        <v>-84.5070579173727</v>
      </c>
      <c r="R102" s="843"/>
      <c r="S102" s="847"/>
      <c r="T102" s="811"/>
      <c r="U102" s="848" t="s">
        <v>4371</v>
      </c>
      <c r="V102" s="815" t="s">
        <v>4368</v>
      </c>
      <c r="W102" s="811" t="s">
        <v>2501</v>
      </c>
      <c r="X102" s="809" t="s">
        <v>250</v>
      </c>
      <c r="Y102" s="849" t="s">
        <v>420</v>
      </c>
      <c r="Z102" s="813" t="s">
        <v>498</v>
      </c>
      <c r="AA102" s="828">
        <v>45289.0</v>
      </c>
      <c r="AB102" s="811" t="s">
        <v>4372</v>
      </c>
      <c r="AC102" s="476"/>
      <c r="AD102" s="490" t="s">
        <v>4373</v>
      </c>
      <c r="AE102" s="657">
        <f t="shared" si="3"/>
        <v>27</v>
      </c>
      <c r="AF102" s="369"/>
      <c r="AG102" s="490"/>
      <c r="AH102" s="369"/>
      <c r="AI102" s="369"/>
      <c r="AJ102" s="28"/>
      <c r="AK102" s="28"/>
      <c r="AL102" s="28"/>
      <c r="AM102" s="28"/>
      <c r="AN102" s="28"/>
      <c r="AO102" s="28"/>
      <c r="AP102" s="28"/>
      <c r="AQ102" s="28"/>
      <c r="AR102" s="28"/>
      <c r="AS102" s="28"/>
      <c r="AT102" s="28"/>
      <c r="AU102" s="28"/>
      <c r="AV102" s="28"/>
      <c r="AW102" s="28"/>
      <c r="AX102" s="28"/>
      <c r="AY102" s="28"/>
      <c r="AZ102" s="28"/>
      <c r="BA102" s="28"/>
      <c r="BB102" s="28"/>
      <c r="BC102" s="28"/>
    </row>
    <row r="103" ht="11.25" customHeight="1">
      <c r="A103" s="326">
        <v>2102.0</v>
      </c>
      <c r="B103" s="535" t="s">
        <v>36</v>
      </c>
      <c r="C103" s="535" t="s">
        <v>19</v>
      </c>
      <c r="D103" s="510" t="s">
        <v>4374</v>
      </c>
      <c r="E103" s="535" t="s">
        <v>812</v>
      </c>
      <c r="F103" s="510" t="s">
        <v>4375</v>
      </c>
      <c r="G103" s="510" t="s">
        <v>3690</v>
      </c>
      <c r="H103" s="510" t="s">
        <v>3766</v>
      </c>
      <c r="I103" s="542" t="s">
        <v>4376</v>
      </c>
      <c r="J103" s="510" t="s">
        <v>4377</v>
      </c>
      <c r="K103" s="510" t="s">
        <v>4378</v>
      </c>
      <c r="L103" s="657" t="s">
        <v>86</v>
      </c>
      <c r="M103" s="793" t="s">
        <v>420</v>
      </c>
      <c r="N103" s="657">
        <v>60638.0</v>
      </c>
      <c r="O103" s="535" t="s">
        <v>4379</v>
      </c>
      <c r="P103" s="537">
        <v>41.7733441106208</v>
      </c>
      <c r="Q103" s="537">
        <v>-87.7522463440063</v>
      </c>
      <c r="R103" s="737">
        <v>300.0</v>
      </c>
      <c r="S103" s="850"/>
      <c r="T103" s="851"/>
      <c r="U103" s="510" t="s">
        <v>4374</v>
      </c>
      <c r="V103" s="668" t="s">
        <v>4376</v>
      </c>
      <c r="W103" s="522" t="s">
        <v>3760</v>
      </c>
      <c r="X103" s="657" t="s">
        <v>86</v>
      </c>
      <c r="Y103" s="657" t="s">
        <v>420</v>
      </c>
      <c r="Z103" s="657" t="s">
        <v>498</v>
      </c>
      <c r="AA103" s="540">
        <v>44780.0</v>
      </c>
      <c r="AB103" s="510" t="s">
        <v>4380</v>
      </c>
      <c r="AC103" s="522" t="s">
        <v>4382</v>
      </c>
      <c r="AD103" s="490" t="s">
        <v>4381</v>
      </c>
      <c r="AE103" s="657">
        <f t="shared" si="3"/>
        <v>18</v>
      </c>
      <c r="AF103" s="369"/>
      <c r="AG103" s="490"/>
      <c r="AH103" s="369"/>
      <c r="AI103" s="369"/>
      <c r="AJ103" s="28"/>
      <c r="AK103" s="28"/>
      <c r="AL103" s="28"/>
      <c r="AM103" s="28"/>
      <c r="AN103" s="28"/>
      <c r="AO103" s="28"/>
      <c r="AP103" s="28"/>
      <c r="AQ103" s="28"/>
      <c r="AR103" s="28"/>
      <c r="AS103" s="28"/>
      <c r="AT103" s="28"/>
      <c r="AU103" s="28"/>
      <c r="AV103" s="28"/>
      <c r="AW103" s="28"/>
      <c r="AX103" s="28"/>
      <c r="AY103" s="28"/>
      <c r="AZ103" s="28"/>
      <c r="BA103" s="28"/>
      <c r="BB103" s="28"/>
      <c r="BC103" s="28"/>
    </row>
    <row r="104" ht="11.25" customHeight="1">
      <c r="A104" s="326">
        <v>2103.0</v>
      </c>
      <c r="B104" s="535" t="s">
        <v>36</v>
      </c>
      <c r="C104" s="535" t="s">
        <v>19</v>
      </c>
      <c r="D104" s="510" t="s">
        <v>4374</v>
      </c>
      <c r="E104" s="535" t="s">
        <v>812</v>
      </c>
      <c r="F104" s="510" t="s">
        <v>4383</v>
      </c>
      <c r="G104" s="510" t="s">
        <v>3690</v>
      </c>
      <c r="H104" s="510" t="s">
        <v>3766</v>
      </c>
      <c r="I104" s="542" t="s">
        <v>4376</v>
      </c>
      <c r="J104" s="510" t="s">
        <v>4384</v>
      </c>
      <c r="K104" s="510" t="s">
        <v>3760</v>
      </c>
      <c r="L104" s="657" t="s">
        <v>86</v>
      </c>
      <c r="M104" s="793" t="s">
        <v>420</v>
      </c>
      <c r="N104" s="657">
        <v>60632.0</v>
      </c>
      <c r="O104" s="535" t="s">
        <v>4385</v>
      </c>
      <c r="P104" s="537">
        <v>41.827085773592</v>
      </c>
      <c r="Q104" s="537">
        <v>-87.7315177458598</v>
      </c>
      <c r="R104" s="737">
        <v>300.0</v>
      </c>
      <c r="S104" s="667"/>
      <c r="T104" s="522"/>
      <c r="U104" s="510" t="s">
        <v>4374</v>
      </c>
      <c r="V104" s="668" t="s">
        <v>4376</v>
      </c>
      <c r="W104" s="522" t="s">
        <v>3760</v>
      </c>
      <c r="X104" s="657" t="s">
        <v>86</v>
      </c>
      <c r="Y104" s="657" t="s">
        <v>420</v>
      </c>
      <c r="Z104" s="657" t="s">
        <v>498</v>
      </c>
      <c r="AA104" s="540">
        <v>44780.0</v>
      </c>
      <c r="AB104" s="510" t="s">
        <v>4386</v>
      </c>
      <c r="AC104" s="522" t="s">
        <v>4382</v>
      </c>
      <c r="AD104" s="490" t="s">
        <v>4381</v>
      </c>
      <c r="AE104" s="657">
        <f t="shared" si="3"/>
        <v>18</v>
      </c>
      <c r="AF104" s="369"/>
      <c r="AG104" s="490"/>
      <c r="AH104" s="369"/>
      <c r="AI104" s="369"/>
      <c r="AJ104" s="28"/>
      <c r="AK104" s="28"/>
      <c r="AL104" s="28"/>
      <c r="AM104" s="28"/>
      <c r="AN104" s="28"/>
      <c r="AO104" s="28"/>
      <c r="AP104" s="28"/>
      <c r="AQ104" s="28"/>
      <c r="AR104" s="28"/>
      <c r="AS104" s="28"/>
      <c r="AT104" s="28"/>
      <c r="AU104" s="28"/>
      <c r="AV104" s="28"/>
      <c r="AW104" s="28"/>
      <c r="AX104" s="28"/>
      <c r="AY104" s="28"/>
      <c r="AZ104" s="28"/>
      <c r="BA104" s="28"/>
      <c r="BB104" s="28"/>
      <c r="BC104" s="28"/>
    </row>
    <row r="105" ht="11.25" customHeight="1">
      <c r="A105" s="326">
        <v>2104.0</v>
      </c>
      <c r="B105" s="535" t="s">
        <v>55</v>
      </c>
      <c r="C105" s="535" t="s">
        <v>19</v>
      </c>
      <c r="D105" s="510" t="s">
        <v>4387</v>
      </c>
      <c r="E105" s="535" t="s">
        <v>812</v>
      </c>
      <c r="F105" s="510" t="s">
        <v>4388</v>
      </c>
      <c r="G105" s="510" t="s">
        <v>3728</v>
      </c>
      <c r="H105" s="510" t="s">
        <v>3701</v>
      </c>
      <c r="I105" s="542" t="s">
        <v>4389</v>
      </c>
      <c r="J105" s="510" t="s">
        <v>4390</v>
      </c>
      <c r="K105" s="510" t="s">
        <v>4391</v>
      </c>
      <c r="L105" s="657" t="s">
        <v>3695</v>
      </c>
      <c r="M105" s="793" t="s">
        <v>420</v>
      </c>
      <c r="N105" s="657">
        <v>71373.0</v>
      </c>
      <c r="O105" s="535"/>
      <c r="P105" s="537">
        <v>31.5480766284055</v>
      </c>
      <c r="Q105" s="537">
        <v>-91.4874666597503</v>
      </c>
      <c r="R105" s="737" t="s">
        <v>4392</v>
      </c>
      <c r="S105" s="667">
        <v>11250.0</v>
      </c>
      <c r="T105" s="522" t="s">
        <v>4393</v>
      </c>
      <c r="U105" s="510" t="s">
        <v>4394</v>
      </c>
      <c r="V105" s="668" t="s">
        <v>4389</v>
      </c>
      <c r="W105" s="510" t="s">
        <v>4395</v>
      </c>
      <c r="X105" s="535" t="s">
        <v>3166</v>
      </c>
      <c r="Y105" s="535" t="s">
        <v>1086</v>
      </c>
      <c r="Z105" s="657" t="s">
        <v>498</v>
      </c>
      <c r="AA105" s="540">
        <v>44892.0</v>
      </c>
      <c r="AB105" s="490" t="s">
        <v>4396</v>
      </c>
      <c r="AC105" s="510" t="s">
        <v>4398</v>
      </c>
      <c r="AD105" s="490" t="s">
        <v>4397</v>
      </c>
      <c r="AE105" s="657">
        <f t="shared" si="3"/>
        <v>25</v>
      </c>
      <c r="AF105" s="369"/>
      <c r="AG105" s="490"/>
      <c r="AH105" s="369"/>
      <c r="AI105" s="369"/>
      <c r="AJ105" s="28"/>
      <c r="AK105" s="28"/>
      <c r="AL105" s="28"/>
      <c r="AM105" s="28"/>
      <c r="AN105" s="28"/>
      <c r="AO105" s="28"/>
      <c r="AP105" s="28"/>
      <c r="AQ105" s="28"/>
      <c r="AR105" s="28"/>
      <c r="AS105" s="28"/>
      <c r="AT105" s="28"/>
      <c r="AU105" s="28"/>
      <c r="AV105" s="28"/>
      <c r="AW105" s="28"/>
      <c r="AX105" s="28"/>
      <c r="AY105" s="28"/>
      <c r="AZ105" s="28"/>
      <c r="BA105" s="28"/>
      <c r="BB105" s="28"/>
      <c r="BC105" s="28"/>
    </row>
    <row r="106" ht="11.25" customHeight="1">
      <c r="A106" s="326">
        <v>2105.0</v>
      </c>
      <c r="B106" s="535" t="s">
        <v>36</v>
      </c>
      <c r="C106" s="852" t="s">
        <v>19</v>
      </c>
      <c r="D106" s="853" t="s">
        <v>4399</v>
      </c>
      <c r="E106" s="852" t="s">
        <v>812</v>
      </c>
      <c r="F106" s="853" t="s">
        <v>4399</v>
      </c>
      <c r="G106" s="853" t="s">
        <v>4400</v>
      </c>
      <c r="H106" s="853" t="s">
        <v>3815</v>
      </c>
      <c r="I106" s="854" t="s">
        <v>3520</v>
      </c>
      <c r="J106" s="853" t="s">
        <v>4401</v>
      </c>
      <c r="K106" s="853" t="s">
        <v>1229</v>
      </c>
      <c r="L106" s="855" t="s">
        <v>95</v>
      </c>
      <c r="M106" s="856" t="s">
        <v>420</v>
      </c>
      <c r="N106" s="855">
        <v>77019.0</v>
      </c>
      <c r="O106" s="852" t="s">
        <v>4402</v>
      </c>
      <c r="P106" s="857">
        <v>29.74903</v>
      </c>
      <c r="Q106" s="857">
        <v>-95.41449</v>
      </c>
      <c r="R106" s="858">
        <v>5.0</v>
      </c>
      <c r="S106" s="859"/>
      <c r="T106" s="860"/>
      <c r="U106" s="853" t="s">
        <v>4399</v>
      </c>
      <c r="V106" s="861" t="s">
        <v>3520</v>
      </c>
      <c r="W106" s="853" t="s">
        <v>1229</v>
      </c>
      <c r="X106" s="852" t="s">
        <v>95</v>
      </c>
      <c r="Y106" s="852" t="s">
        <v>420</v>
      </c>
      <c r="Z106" s="657" t="s">
        <v>1840</v>
      </c>
      <c r="AA106" s="540" t="s">
        <v>9634</v>
      </c>
      <c r="AB106" s="510" t="s">
        <v>4403</v>
      </c>
      <c r="AC106" s="853"/>
      <c r="AD106" s="862" t="s">
        <v>4404</v>
      </c>
      <c r="AE106" s="535">
        <f t="shared" si="3"/>
        <v>30</v>
      </c>
      <c r="AF106" s="863"/>
      <c r="AG106" s="862"/>
      <c r="AH106" s="863"/>
      <c r="AI106" s="490" t="s">
        <v>4405</v>
      </c>
      <c r="AJ106" s="28"/>
      <c r="AK106" s="28"/>
      <c r="AL106" s="28"/>
      <c r="AM106" s="28"/>
      <c r="AN106" s="28"/>
      <c r="AO106" s="28"/>
      <c r="AP106" s="28"/>
      <c r="AQ106" s="28"/>
      <c r="AR106" s="28"/>
      <c r="AS106" s="28"/>
      <c r="AT106" s="28"/>
      <c r="AU106" s="28"/>
      <c r="AV106" s="28"/>
      <c r="AW106" s="28"/>
      <c r="AX106" s="28"/>
      <c r="AY106" s="28"/>
      <c r="AZ106" s="28"/>
      <c r="BA106" s="28"/>
      <c r="BB106" s="28"/>
      <c r="BC106" s="28"/>
    </row>
    <row r="107" ht="11.25" customHeight="1">
      <c r="A107" s="326">
        <v>2106.0</v>
      </c>
      <c r="B107" s="535" t="s">
        <v>55</v>
      </c>
      <c r="C107" s="535" t="s">
        <v>19</v>
      </c>
      <c r="D107" s="510" t="s">
        <v>120</v>
      </c>
      <c r="E107" s="535" t="s">
        <v>812</v>
      </c>
      <c r="F107" s="510" t="s">
        <v>4406</v>
      </c>
      <c r="G107" s="490" t="s">
        <v>3712</v>
      </c>
      <c r="H107" s="510" t="s">
        <v>3796</v>
      </c>
      <c r="I107" s="542" t="s">
        <v>1762</v>
      </c>
      <c r="J107" s="510" t="s">
        <v>4407</v>
      </c>
      <c r="K107" s="510" t="s">
        <v>4408</v>
      </c>
      <c r="L107" s="657" t="s">
        <v>95</v>
      </c>
      <c r="M107" s="793" t="s">
        <v>420</v>
      </c>
      <c r="N107" s="657">
        <v>78380.0</v>
      </c>
      <c r="O107" s="535"/>
      <c r="P107" s="537">
        <v>28.3372442022074</v>
      </c>
      <c r="Q107" s="537">
        <v>-97.6711166447172</v>
      </c>
      <c r="R107" s="737">
        <v>400.0</v>
      </c>
      <c r="S107" s="667">
        <v>50.0</v>
      </c>
      <c r="T107" s="522" t="s">
        <v>4409</v>
      </c>
      <c r="U107" s="510" t="s">
        <v>120</v>
      </c>
      <c r="V107" s="668" t="s">
        <v>1762</v>
      </c>
      <c r="W107" s="510" t="s">
        <v>1377</v>
      </c>
      <c r="X107" s="535" t="s">
        <v>95</v>
      </c>
      <c r="Y107" s="535" t="s">
        <v>420</v>
      </c>
      <c r="Z107" s="657" t="s">
        <v>498</v>
      </c>
      <c r="AA107" s="540">
        <v>45094.0</v>
      </c>
      <c r="AB107" s="510" t="s">
        <v>4410</v>
      </c>
      <c r="AC107" s="510" t="s">
        <v>4412</v>
      </c>
      <c r="AD107" s="490" t="s">
        <v>4411</v>
      </c>
      <c r="AE107" s="657">
        <f t="shared" si="3"/>
        <v>26</v>
      </c>
      <c r="AF107" s="369"/>
      <c r="AG107" s="490"/>
      <c r="AH107" s="369"/>
      <c r="AI107" s="369"/>
      <c r="AJ107" s="28"/>
      <c r="AK107" s="28"/>
      <c r="AL107" s="28"/>
      <c r="AM107" s="28"/>
      <c r="AN107" s="28"/>
      <c r="AO107" s="28"/>
      <c r="AP107" s="28"/>
      <c r="AQ107" s="28"/>
      <c r="AR107" s="28"/>
      <c r="AS107" s="28"/>
      <c r="AT107" s="28"/>
      <c r="AU107" s="28"/>
      <c r="AV107" s="28"/>
      <c r="AW107" s="28"/>
      <c r="AX107" s="28"/>
      <c r="AY107" s="28"/>
      <c r="AZ107" s="28"/>
      <c r="BA107" s="28"/>
      <c r="BB107" s="28"/>
      <c r="BC107" s="28"/>
    </row>
    <row r="108" ht="11.25" customHeight="1">
      <c r="A108" s="326">
        <v>2107.0</v>
      </c>
      <c r="B108" s="535" t="s">
        <v>36</v>
      </c>
      <c r="C108" s="535" t="s">
        <v>19</v>
      </c>
      <c r="D108" s="510" t="s">
        <v>120</v>
      </c>
      <c r="E108" s="535" t="s">
        <v>812</v>
      </c>
      <c r="F108" s="510" t="s">
        <v>4413</v>
      </c>
      <c r="G108" s="490" t="s">
        <v>3712</v>
      </c>
      <c r="H108" s="510" t="s">
        <v>2757</v>
      </c>
      <c r="I108" s="542" t="s">
        <v>1762</v>
      </c>
      <c r="J108" s="510" t="s">
        <v>1760</v>
      </c>
      <c r="K108" s="510" t="s">
        <v>1377</v>
      </c>
      <c r="L108" s="535" t="s">
        <v>95</v>
      </c>
      <c r="M108" s="790" t="s">
        <v>420</v>
      </c>
      <c r="N108" s="535">
        <v>78725.0</v>
      </c>
      <c r="O108" s="535" t="s">
        <v>1761</v>
      </c>
      <c r="P108" s="537">
        <v>30.23</v>
      </c>
      <c r="Q108" s="510">
        <v>-97.6</v>
      </c>
      <c r="R108" s="326">
        <v>300.0</v>
      </c>
      <c r="S108" s="538">
        <v>100.0</v>
      </c>
      <c r="T108" s="538" t="s">
        <v>4414</v>
      </c>
      <c r="U108" s="510" t="s">
        <v>120</v>
      </c>
      <c r="V108" s="668" t="s">
        <v>1762</v>
      </c>
      <c r="W108" s="510" t="s">
        <v>1377</v>
      </c>
      <c r="X108" s="535" t="s">
        <v>95</v>
      </c>
      <c r="Y108" s="535" t="s">
        <v>420</v>
      </c>
      <c r="Z108" s="657" t="s">
        <v>498</v>
      </c>
      <c r="AA108" s="540">
        <v>45094.0</v>
      </c>
      <c r="AB108" s="510" t="s">
        <v>1763</v>
      </c>
      <c r="AC108" s="510"/>
      <c r="AD108" s="490" t="s">
        <v>4411</v>
      </c>
      <c r="AE108" s="657">
        <f t="shared" si="3"/>
        <v>26</v>
      </c>
      <c r="AF108" s="369"/>
      <c r="AG108" s="490"/>
      <c r="AH108" s="369"/>
      <c r="AI108" s="369"/>
      <c r="AJ108" s="28"/>
      <c r="AK108" s="28"/>
      <c r="AL108" s="28"/>
      <c r="AM108" s="28"/>
      <c r="AN108" s="28"/>
      <c r="AO108" s="28"/>
      <c r="AP108" s="28"/>
      <c r="AQ108" s="28"/>
      <c r="AR108" s="28"/>
      <c r="AS108" s="28"/>
      <c r="AT108" s="28"/>
      <c r="AU108" s="28"/>
      <c r="AV108" s="28"/>
      <c r="AW108" s="28"/>
      <c r="AX108" s="28"/>
      <c r="AY108" s="28"/>
      <c r="AZ108" s="28"/>
      <c r="BA108" s="28"/>
      <c r="BB108" s="28"/>
      <c r="BC108" s="28"/>
    </row>
    <row r="109" ht="11.25" customHeight="1">
      <c r="A109" s="326">
        <v>2108.0</v>
      </c>
      <c r="B109" s="535" t="s">
        <v>158</v>
      </c>
      <c r="C109" s="535" t="s">
        <v>19</v>
      </c>
      <c r="D109" s="510" t="s">
        <v>4415</v>
      </c>
      <c r="E109" s="535" t="s">
        <v>812</v>
      </c>
      <c r="F109" s="510" t="s">
        <v>4415</v>
      </c>
      <c r="G109" s="510" t="s">
        <v>4416</v>
      </c>
      <c r="H109" s="510" t="s">
        <v>4417</v>
      </c>
      <c r="I109" s="688" t="s">
        <v>4418</v>
      </c>
      <c r="J109" s="510" t="s">
        <v>4419</v>
      </c>
      <c r="K109" s="510" t="s">
        <v>908</v>
      </c>
      <c r="L109" s="657" t="s">
        <v>42</v>
      </c>
      <c r="M109" s="793" t="s">
        <v>420</v>
      </c>
      <c r="N109" s="657">
        <v>48103.0</v>
      </c>
      <c r="O109" s="535"/>
      <c r="P109" s="537">
        <v>42.277501606319</v>
      </c>
      <c r="Q109" s="537">
        <v>-83.8006914172124</v>
      </c>
      <c r="R109" s="737">
        <v>7.0</v>
      </c>
      <c r="S109" s="667"/>
      <c r="T109" s="522"/>
      <c r="U109" s="510" t="s">
        <v>4415</v>
      </c>
      <c r="V109" s="688" t="s">
        <v>4418</v>
      </c>
      <c r="W109" s="510" t="s">
        <v>908</v>
      </c>
      <c r="X109" s="657" t="s">
        <v>42</v>
      </c>
      <c r="Y109" s="657" t="s">
        <v>420</v>
      </c>
      <c r="Z109" s="657" t="s">
        <v>498</v>
      </c>
      <c r="AA109" s="540">
        <v>45339.0</v>
      </c>
      <c r="AB109" s="510" t="s">
        <v>454</v>
      </c>
      <c r="AC109" s="510"/>
      <c r="AD109" s="490" t="s">
        <v>4420</v>
      </c>
      <c r="AE109" s="657">
        <f t="shared" si="3"/>
        <v>23</v>
      </c>
      <c r="AF109" s="452" t="s">
        <v>4421</v>
      </c>
      <c r="AG109" s="490" t="s">
        <v>4422</v>
      </c>
      <c r="AH109" s="369"/>
      <c r="AI109" s="369"/>
      <c r="AJ109" s="28"/>
      <c r="AK109" s="28"/>
      <c r="AL109" s="28"/>
      <c r="AM109" s="28"/>
      <c r="AN109" s="28"/>
      <c r="AO109" s="28"/>
      <c r="AP109" s="28"/>
      <c r="AQ109" s="28"/>
      <c r="AR109" s="28"/>
      <c r="AS109" s="28"/>
      <c r="AT109" s="28"/>
      <c r="AU109" s="28"/>
      <c r="AV109" s="28"/>
      <c r="AW109" s="28"/>
      <c r="AX109" s="28"/>
      <c r="AY109" s="28"/>
      <c r="AZ109" s="28"/>
      <c r="BA109" s="28"/>
      <c r="BB109" s="28"/>
      <c r="BC109" s="28"/>
    </row>
    <row r="110" ht="78.0" customHeight="1">
      <c r="A110" s="326">
        <v>2109.0</v>
      </c>
      <c r="B110" s="535" t="s">
        <v>158</v>
      </c>
      <c r="C110" s="535" t="s">
        <v>19</v>
      </c>
      <c r="D110" s="510" t="s">
        <v>3523</v>
      </c>
      <c r="E110" s="535" t="s">
        <v>1209</v>
      </c>
      <c r="F110" s="510" t="s">
        <v>4423</v>
      </c>
      <c r="G110" s="490" t="s">
        <v>3712</v>
      </c>
      <c r="H110" s="510" t="s">
        <v>3938</v>
      </c>
      <c r="I110" s="542" t="s">
        <v>3525</v>
      </c>
      <c r="J110" s="510" t="s">
        <v>4424</v>
      </c>
      <c r="K110" s="510"/>
      <c r="L110" s="657" t="s">
        <v>95</v>
      </c>
      <c r="M110" s="793" t="s">
        <v>420</v>
      </c>
      <c r="N110" s="657"/>
      <c r="O110" s="657"/>
      <c r="P110" s="537">
        <v>29.6072933822301</v>
      </c>
      <c r="Q110" s="537">
        <v>-95.5233440380282</v>
      </c>
      <c r="R110" s="737">
        <v>150.0</v>
      </c>
      <c r="S110" s="667">
        <v>5500.0</v>
      </c>
      <c r="T110" s="522" t="s">
        <v>4425</v>
      </c>
      <c r="U110" s="510" t="s">
        <v>3523</v>
      </c>
      <c r="V110" s="668" t="s">
        <v>3525</v>
      </c>
      <c r="W110" s="510" t="s">
        <v>921</v>
      </c>
      <c r="X110" s="535" t="s">
        <v>245</v>
      </c>
      <c r="Y110" s="535" t="s">
        <v>618</v>
      </c>
      <c r="Z110" s="657" t="s">
        <v>498</v>
      </c>
      <c r="AA110" s="540">
        <v>44780.0</v>
      </c>
      <c r="AB110" s="510" t="s">
        <v>4426</v>
      </c>
      <c r="AC110" s="510"/>
      <c r="AD110" s="490" t="s">
        <v>4427</v>
      </c>
      <c r="AE110" s="657">
        <f t="shared" si="3"/>
        <v>25</v>
      </c>
      <c r="AF110" s="369"/>
      <c r="AG110" s="490"/>
      <c r="AH110" s="369"/>
      <c r="AI110" s="864"/>
      <c r="AJ110" s="28"/>
      <c r="AK110" s="28"/>
      <c r="AL110" s="28"/>
      <c r="AM110" s="28"/>
      <c r="AN110" s="28"/>
      <c r="AO110" s="28"/>
      <c r="AP110" s="28"/>
      <c r="AQ110" s="28"/>
      <c r="AR110" s="28"/>
      <c r="AS110" s="28"/>
      <c r="AT110" s="28"/>
      <c r="AU110" s="28"/>
      <c r="AV110" s="28"/>
      <c r="AW110" s="28"/>
      <c r="AX110" s="28"/>
      <c r="AY110" s="28"/>
      <c r="AZ110" s="28"/>
      <c r="BA110" s="28"/>
      <c r="BB110" s="28"/>
      <c r="BC110" s="28"/>
    </row>
    <row r="111" ht="84.75" customHeight="1">
      <c r="A111" s="326">
        <v>2110.0</v>
      </c>
      <c r="B111" s="535" t="s">
        <v>158</v>
      </c>
      <c r="C111" s="535" t="s">
        <v>19</v>
      </c>
      <c r="D111" s="510" t="s">
        <v>3523</v>
      </c>
      <c r="E111" s="535" t="s">
        <v>1209</v>
      </c>
      <c r="F111" s="510" t="s">
        <v>4423</v>
      </c>
      <c r="G111" s="490" t="s">
        <v>3712</v>
      </c>
      <c r="H111" s="510" t="s">
        <v>4428</v>
      </c>
      <c r="I111" s="542" t="s">
        <v>3525</v>
      </c>
      <c r="J111" s="510" t="s">
        <v>4424</v>
      </c>
      <c r="K111" s="510"/>
      <c r="L111" s="657" t="s">
        <v>95</v>
      </c>
      <c r="M111" s="793" t="s">
        <v>420</v>
      </c>
      <c r="N111" s="657"/>
      <c r="O111" s="657"/>
      <c r="P111" s="537">
        <v>29.6072933822301</v>
      </c>
      <c r="Q111" s="537">
        <v>-95.5233440380282</v>
      </c>
      <c r="R111" s="737">
        <v>150.0</v>
      </c>
      <c r="S111" s="667">
        <v>62700.0</v>
      </c>
      <c r="T111" s="522" t="s">
        <v>3049</v>
      </c>
      <c r="U111" s="510" t="s">
        <v>3523</v>
      </c>
      <c r="V111" s="668" t="s">
        <v>3525</v>
      </c>
      <c r="W111" s="510" t="s">
        <v>921</v>
      </c>
      <c r="X111" s="535" t="s">
        <v>245</v>
      </c>
      <c r="Y111" s="535" t="s">
        <v>618</v>
      </c>
      <c r="Z111" s="657" t="s">
        <v>498</v>
      </c>
      <c r="AA111" s="540">
        <v>44780.0</v>
      </c>
      <c r="AB111" s="510" t="s">
        <v>4426</v>
      </c>
      <c r="AC111" s="510"/>
      <c r="AD111" s="490" t="s">
        <v>4427</v>
      </c>
      <c r="AE111" s="657">
        <f t="shared" si="3"/>
        <v>25</v>
      </c>
      <c r="AF111" s="369"/>
      <c r="AG111" s="490"/>
      <c r="AH111" s="369"/>
      <c r="AI111" s="369"/>
      <c r="AJ111" s="28"/>
      <c r="AK111" s="28"/>
      <c r="AL111" s="28"/>
      <c r="AM111" s="28"/>
      <c r="AN111" s="28"/>
      <c r="AO111" s="28"/>
      <c r="AP111" s="28"/>
      <c r="AQ111" s="28"/>
      <c r="AR111" s="28"/>
      <c r="AS111" s="28"/>
      <c r="AT111" s="28"/>
      <c r="AU111" s="28"/>
      <c r="AV111" s="28"/>
      <c r="AW111" s="28"/>
      <c r="AX111" s="28"/>
      <c r="AY111" s="28"/>
      <c r="AZ111" s="28"/>
      <c r="BA111" s="28"/>
      <c r="BB111" s="28"/>
      <c r="BC111" s="28"/>
    </row>
    <row r="112" ht="61.5" customHeight="1">
      <c r="A112" s="326">
        <v>2111.0</v>
      </c>
      <c r="B112" s="535" t="s">
        <v>36</v>
      </c>
      <c r="C112" s="535" t="s">
        <v>19</v>
      </c>
      <c r="D112" s="510" t="s">
        <v>4429</v>
      </c>
      <c r="E112" s="535" t="s">
        <v>1209</v>
      </c>
      <c r="F112" s="510" t="s">
        <v>4429</v>
      </c>
      <c r="G112" s="510" t="s">
        <v>3712</v>
      </c>
      <c r="H112" s="510" t="s">
        <v>4430</v>
      </c>
      <c r="I112" s="542" t="s">
        <v>4431</v>
      </c>
      <c r="J112" s="510" t="s">
        <v>4432</v>
      </c>
      <c r="K112" s="510" t="s">
        <v>4433</v>
      </c>
      <c r="L112" s="657" t="s">
        <v>195</v>
      </c>
      <c r="M112" s="793" t="s">
        <v>420</v>
      </c>
      <c r="N112" s="657">
        <v>33602.0</v>
      </c>
      <c r="O112" s="535" t="s">
        <v>4434</v>
      </c>
      <c r="P112" s="537">
        <v>27.9473129287706</v>
      </c>
      <c r="Q112" s="537">
        <v>-82.4595835043621</v>
      </c>
      <c r="R112" s="737">
        <v>4500.0</v>
      </c>
      <c r="S112" s="667"/>
      <c r="T112" s="522"/>
      <c r="U112" s="476" t="s">
        <v>4429</v>
      </c>
      <c r="V112" s="522" t="s">
        <v>4431</v>
      </c>
      <c r="W112" s="510" t="s">
        <v>4433</v>
      </c>
      <c r="X112" s="535" t="s">
        <v>195</v>
      </c>
      <c r="Y112" s="535" t="s">
        <v>420</v>
      </c>
      <c r="Z112" s="657" t="s">
        <v>498</v>
      </c>
      <c r="AA112" s="540">
        <v>45289.0</v>
      </c>
      <c r="AB112" s="510" t="s">
        <v>4435</v>
      </c>
      <c r="AC112" s="833"/>
      <c r="AD112" s="490" t="s">
        <v>4436</v>
      </c>
      <c r="AE112" s="657">
        <f t="shared" si="3"/>
        <v>21</v>
      </c>
      <c r="AF112" s="369"/>
      <c r="AG112" s="490"/>
      <c r="AH112" s="369"/>
      <c r="AI112" s="369"/>
      <c r="AJ112" s="28"/>
      <c r="AK112" s="28"/>
      <c r="AL112" s="28"/>
      <c r="AM112" s="28"/>
      <c r="AN112" s="28"/>
      <c r="AO112" s="28"/>
      <c r="AP112" s="28"/>
      <c r="AQ112" s="28"/>
      <c r="AR112" s="28"/>
      <c r="AS112" s="28"/>
      <c r="AT112" s="28"/>
      <c r="AU112" s="28"/>
      <c r="AV112" s="28"/>
      <c r="AW112" s="28"/>
      <c r="AX112" s="28"/>
      <c r="AY112" s="28"/>
      <c r="AZ112" s="28"/>
      <c r="BA112" s="28"/>
      <c r="BB112" s="28"/>
      <c r="BC112" s="28"/>
    </row>
    <row r="113" ht="78.0" customHeight="1">
      <c r="A113" s="326">
        <v>2112.0</v>
      </c>
      <c r="B113" s="535" t="s">
        <v>36</v>
      </c>
      <c r="C113" s="535" t="s">
        <v>19</v>
      </c>
      <c r="D113" s="510" t="s">
        <v>4437</v>
      </c>
      <c r="E113" s="535" t="s">
        <v>812</v>
      </c>
      <c r="F113" s="510" t="s">
        <v>4438</v>
      </c>
      <c r="G113" s="490" t="s">
        <v>3805</v>
      </c>
      <c r="H113" s="510" t="s">
        <v>4439</v>
      </c>
      <c r="I113" s="665" t="s">
        <v>4440</v>
      </c>
      <c r="J113" s="510" t="s">
        <v>4441</v>
      </c>
      <c r="K113" s="510" t="s">
        <v>4442</v>
      </c>
      <c r="L113" s="657" t="s">
        <v>103</v>
      </c>
      <c r="M113" s="657" t="s">
        <v>618</v>
      </c>
      <c r="N113" s="657" t="s">
        <v>4443</v>
      </c>
      <c r="O113" s="535" t="s">
        <v>4444</v>
      </c>
      <c r="P113" s="537">
        <v>42.9459691278389</v>
      </c>
      <c r="Q113" s="537">
        <v>-82.4181633997976</v>
      </c>
      <c r="R113" s="737">
        <v>32.0</v>
      </c>
      <c r="S113" s="667">
        <v>4000.0</v>
      </c>
      <c r="T113" s="522" t="s">
        <v>3809</v>
      </c>
      <c r="U113" s="510" t="s">
        <v>4445</v>
      </c>
      <c r="V113" s="688" t="s">
        <v>4440</v>
      </c>
      <c r="W113" s="522" t="s">
        <v>3846</v>
      </c>
      <c r="X113" s="657" t="s">
        <v>3846</v>
      </c>
      <c r="Y113" s="657" t="s">
        <v>467</v>
      </c>
      <c r="Z113" s="657" t="s">
        <v>498</v>
      </c>
      <c r="AA113" s="540">
        <v>44776.0</v>
      </c>
      <c r="AB113" s="510" t="s">
        <v>4446</v>
      </c>
      <c r="AC113" s="510" t="s">
        <v>4448</v>
      </c>
      <c r="AD113" s="490" t="s">
        <v>4447</v>
      </c>
      <c r="AE113" s="657">
        <f t="shared" si="3"/>
        <v>18</v>
      </c>
      <c r="AF113" s="369"/>
      <c r="AG113" s="490"/>
      <c r="AH113" s="369"/>
      <c r="AI113" s="369"/>
      <c r="AJ113" s="10"/>
      <c r="AK113" s="10"/>
      <c r="AL113" s="10"/>
      <c r="AM113" s="10"/>
      <c r="AN113" s="10"/>
      <c r="AO113" s="10"/>
      <c r="AP113" s="10"/>
      <c r="AQ113" s="10"/>
      <c r="AR113" s="10"/>
      <c r="AS113" s="10"/>
      <c r="AT113" s="10"/>
      <c r="AU113" s="10"/>
      <c r="AV113" s="10"/>
      <c r="AW113" s="10"/>
      <c r="AX113" s="10"/>
      <c r="AY113" s="10"/>
      <c r="AZ113" s="10"/>
      <c r="BA113" s="10"/>
      <c r="BB113" s="10"/>
      <c r="BC113" s="10"/>
    </row>
    <row r="114" ht="11.25" customHeight="1">
      <c r="A114" s="326">
        <v>2113.0</v>
      </c>
      <c r="B114" s="535" t="s">
        <v>55</v>
      </c>
      <c r="C114" s="535" t="s">
        <v>19</v>
      </c>
      <c r="D114" s="510" t="s">
        <v>4449</v>
      </c>
      <c r="E114" s="535" t="s">
        <v>812</v>
      </c>
      <c r="F114" s="510" t="s">
        <v>4450</v>
      </c>
      <c r="G114" s="490" t="s">
        <v>3712</v>
      </c>
      <c r="H114" s="510" t="s">
        <v>3828</v>
      </c>
      <c r="I114" s="542" t="s">
        <v>4451</v>
      </c>
      <c r="J114" s="510"/>
      <c r="K114" s="510" t="s">
        <v>3831</v>
      </c>
      <c r="L114" s="657" t="s">
        <v>22</v>
      </c>
      <c r="M114" s="657" t="s">
        <v>618</v>
      </c>
      <c r="N114" s="657"/>
      <c r="O114" s="535"/>
      <c r="P114" s="537">
        <v>46.35321699509</v>
      </c>
      <c r="Q114" s="537">
        <v>-72.4317689260182</v>
      </c>
      <c r="R114" s="737" t="s">
        <v>1433</v>
      </c>
      <c r="S114" s="667">
        <v>30000.0</v>
      </c>
      <c r="T114" s="522" t="s">
        <v>4452</v>
      </c>
      <c r="U114" s="510" t="s">
        <v>4453</v>
      </c>
      <c r="V114" s="542" t="s">
        <v>4454</v>
      </c>
      <c r="W114" s="510" t="s">
        <v>4455</v>
      </c>
      <c r="X114" s="535" t="s">
        <v>4456</v>
      </c>
      <c r="Y114" s="535" t="s">
        <v>2313</v>
      </c>
      <c r="Z114" s="657" t="s">
        <v>498</v>
      </c>
      <c r="AA114" s="540">
        <v>45094.0</v>
      </c>
      <c r="AB114" s="510" t="s">
        <v>4457</v>
      </c>
      <c r="AC114" s="510" t="s">
        <v>4459</v>
      </c>
      <c r="AD114" s="490" t="s">
        <v>4458</v>
      </c>
      <c r="AE114" s="657">
        <f t="shared" si="3"/>
        <v>27</v>
      </c>
      <c r="AF114" s="369"/>
      <c r="AG114" s="490"/>
      <c r="AH114" s="369"/>
      <c r="AI114" s="369"/>
      <c r="AJ114" s="1"/>
      <c r="AK114" s="1"/>
      <c r="AL114" s="1"/>
      <c r="AM114" s="1"/>
      <c r="AN114" s="1"/>
      <c r="AO114" s="1"/>
      <c r="AP114" s="1"/>
      <c r="AQ114" s="1"/>
      <c r="AR114" s="1"/>
      <c r="AS114" s="1"/>
      <c r="AT114" s="1"/>
      <c r="AU114" s="1"/>
      <c r="AV114" s="1"/>
      <c r="AW114" s="1"/>
      <c r="AX114" s="1"/>
      <c r="AY114" s="1"/>
      <c r="AZ114" s="1"/>
      <c r="BA114" s="1"/>
      <c r="BB114" s="1"/>
      <c r="BC114" s="1"/>
    </row>
    <row r="115" ht="11.25" customHeight="1">
      <c r="A115" s="326">
        <v>2114.0</v>
      </c>
      <c r="B115" s="535" t="s">
        <v>149</v>
      </c>
      <c r="C115" s="535" t="s">
        <v>19</v>
      </c>
      <c r="D115" s="510" t="s">
        <v>4460</v>
      </c>
      <c r="E115" s="535" t="s">
        <v>812</v>
      </c>
      <c r="F115" s="510" t="s">
        <v>4461</v>
      </c>
      <c r="G115" s="510" t="s">
        <v>3656</v>
      </c>
      <c r="H115" s="510" t="s">
        <v>1980</v>
      </c>
      <c r="I115" s="542" t="s">
        <v>4462</v>
      </c>
      <c r="J115" s="510"/>
      <c r="K115" s="510" t="s">
        <v>4463</v>
      </c>
      <c r="L115" s="657" t="s">
        <v>103</v>
      </c>
      <c r="M115" s="657" t="s">
        <v>618</v>
      </c>
      <c r="N115" s="657"/>
      <c r="O115" s="535"/>
      <c r="P115" s="537">
        <v>44.2783120208131</v>
      </c>
      <c r="Q115" s="537">
        <v>-76.7122961507831</v>
      </c>
      <c r="R115" s="737" t="s">
        <v>1131</v>
      </c>
      <c r="S115" s="667">
        <v>35.0</v>
      </c>
      <c r="T115" s="510" t="s">
        <v>4464</v>
      </c>
      <c r="U115" s="510" t="s">
        <v>4465</v>
      </c>
      <c r="V115" s="542" t="s">
        <v>4466</v>
      </c>
      <c r="W115" s="510" t="s">
        <v>4467</v>
      </c>
      <c r="X115" s="535" t="s">
        <v>4468</v>
      </c>
      <c r="Y115" s="535" t="s">
        <v>2301</v>
      </c>
      <c r="Z115" s="535" t="s">
        <v>498</v>
      </c>
      <c r="AA115" s="540">
        <v>45094.0</v>
      </c>
      <c r="AB115" s="510" t="s">
        <v>4469</v>
      </c>
      <c r="AC115" s="510" t="s">
        <v>4471</v>
      </c>
      <c r="AD115" s="490" t="s">
        <v>4470</v>
      </c>
      <c r="AE115" s="657">
        <f t="shared" si="3"/>
        <v>27</v>
      </c>
      <c r="AF115" s="369"/>
      <c r="AG115" s="490"/>
      <c r="AH115" s="369"/>
      <c r="AI115" s="369"/>
      <c r="AJ115" s="1"/>
      <c r="AK115" s="1"/>
      <c r="AL115" s="1"/>
      <c r="AM115" s="1"/>
      <c r="AN115" s="1"/>
      <c r="AO115" s="1"/>
      <c r="AP115" s="1"/>
      <c r="AQ115" s="1"/>
      <c r="AR115" s="1"/>
      <c r="AS115" s="1"/>
      <c r="AT115" s="1"/>
      <c r="AU115" s="1"/>
      <c r="AV115" s="1"/>
      <c r="AW115" s="1"/>
      <c r="AX115" s="1"/>
      <c r="AY115" s="1"/>
      <c r="AZ115" s="1"/>
      <c r="BA115" s="1"/>
      <c r="BB115" s="1"/>
      <c r="BC115" s="1"/>
    </row>
    <row r="116" ht="11.25" customHeight="1">
      <c r="A116" s="326">
        <v>2115.0</v>
      </c>
      <c r="B116" s="535" t="s">
        <v>149</v>
      </c>
      <c r="C116" s="535" t="s">
        <v>19</v>
      </c>
      <c r="D116" s="510" t="s">
        <v>4460</v>
      </c>
      <c r="E116" s="535" t="s">
        <v>812</v>
      </c>
      <c r="F116" s="510" t="s">
        <v>4461</v>
      </c>
      <c r="G116" s="510" t="s">
        <v>3656</v>
      </c>
      <c r="H116" s="510" t="s">
        <v>4472</v>
      </c>
      <c r="I116" s="542" t="s">
        <v>4462</v>
      </c>
      <c r="J116" s="510"/>
      <c r="K116" s="510" t="s">
        <v>4463</v>
      </c>
      <c r="L116" s="657" t="s">
        <v>103</v>
      </c>
      <c r="M116" s="657" t="s">
        <v>618</v>
      </c>
      <c r="N116" s="657"/>
      <c r="O116" s="535"/>
      <c r="P116" s="537">
        <v>44.2783120208131</v>
      </c>
      <c r="Q116" s="537">
        <v>-76.7122961507831</v>
      </c>
      <c r="R116" s="737" t="s">
        <v>1131</v>
      </c>
      <c r="S116" s="667">
        <v>35.0</v>
      </c>
      <c r="T116" s="510" t="s">
        <v>4464</v>
      </c>
      <c r="U116" s="510" t="s">
        <v>4465</v>
      </c>
      <c r="V116" s="542" t="s">
        <v>4466</v>
      </c>
      <c r="W116" s="510" t="s">
        <v>4467</v>
      </c>
      <c r="X116" s="535" t="s">
        <v>4468</v>
      </c>
      <c r="Y116" s="535" t="s">
        <v>2301</v>
      </c>
      <c r="Z116" s="535" t="s">
        <v>498</v>
      </c>
      <c r="AA116" s="540">
        <v>45094.0</v>
      </c>
      <c r="AB116" s="510" t="s">
        <v>4469</v>
      </c>
      <c r="AC116" s="510" t="s">
        <v>4471</v>
      </c>
      <c r="AD116" s="490" t="s">
        <v>4473</v>
      </c>
      <c r="AE116" s="657">
        <f t="shared" si="3"/>
        <v>26</v>
      </c>
      <c r="AF116" s="369"/>
      <c r="AG116" s="490"/>
      <c r="AH116" s="369"/>
      <c r="AI116" s="369"/>
      <c r="AJ116" s="1"/>
      <c r="AK116" s="1"/>
      <c r="AL116" s="1"/>
      <c r="AM116" s="1"/>
      <c r="AN116" s="1"/>
      <c r="AO116" s="1"/>
      <c r="AP116" s="1"/>
      <c r="AQ116" s="1"/>
      <c r="AR116" s="1"/>
      <c r="AS116" s="1"/>
      <c r="AT116" s="1"/>
      <c r="AU116" s="1"/>
      <c r="AV116" s="1"/>
      <c r="AW116" s="1"/>
      <c r="AX116" s="1"/>
      <c r="AY116" s="1"/>
      <c r="AZ116" s="1"/>
      <c r="BA116" s="1"/>
      <c r="BB116" s="1"/>
      <c r="BC116" s="1"/>
    </row>
    <row r="117" ht="11.25" customHeight="1">
      <c r="A117" s="326">
        <v>2116.0</v>
      </c>
      <c r="B117" s="369" t="s">
        <v>149</v>
      </c>
      <c r="C117" s="369" t="s">
        <v>19</v>
      </c>
      <c r="D117" s="369" t="s">
        <v>4474</v>
      </c>
      <c r="E117" s="369" t="s">
        <v>812</v>
      </c>
      <c r="F117" s="865" t="s">
        <v>3831</v>
      </c>
      <c r="G117" s="490" t="s">
        <v>3712</v>
      </c>
      <c r="H117" s="490" t="s">
        <v>4275</v>
      </c>
      <c r="I117" s="665" t="s">
        <v>4475</v>
      </c>
      <c r="J117" s="369"/>
      <c r="K117" s="866" t="s">
        <v>3831</v>
      </c>
      <c r="L117" s="657" t="s">
        <v>22</v>
      </c>
      <c r="M117" s="369" t="s">
        <v>618</v>
      </c>
      <c r="N117" s="657"/>
      <c r="O117" s="535"/>
      <c r="P117" s="712">
        <v>46.3506215</v>
      </c>
      <c r="Q117" s="712">
        <v>-72.4350552</v>
      </c>
      <c r="R117" s="657"/>
      <c r="S117" s="760">
        <v>25000.0</v>
      </c>
      <c r="T117" s="490" t="s">
        <v>3049</v>
      </c>
      <c r="U117" s="369" t="s">
        <v>3558</v>
      </c>
      <c r="V117" s="688" t="s">
        <v>4475</v>
      </c>
      <c r="W117" s="510" t="s">
        <v>3559</v>
      </c>
      <c r="X117" s="535" t="s">
        <v>3559</v>
      </c>
      <c r="Y117" s="535" t="s">
        <v>3560</v>
      </c>
      <c r="Z117" s="657" t="s">
        <v>498</v>
      </c>
      <c r="AA117" s="540">
        <v>45290.0</v>
      </c>
      <c r="AB117" s="771" t="s">
        <v>4476</v>
      </c>
      <c r="AC117" s="510" t="s">
        <v>4477</v>
      </c>
      <c r="AD117" s="490" t="s">
        <v>3562</v>
      </c>
      <c r="AE117" s="657">
        <f t="shared" si="3"/>
        <v>26</v>
      </c>
      <c r="AF117" s="369"/>
      <c r="AG117" s="490"/>
      <c r="AH117" s="369"/>
      <c r="AI117" s="369"/>
      <c r="AJ117" s="28"/>
      <c r="AK117" s="28"/>
      <c r="AL117" s="28"/>
      <c r="AM117" s="28"/>
      <c r="AN117" s="28"/>
      <c r="AO117" s="28"/>
      <c r="AP117" s="28"/>
      <c r="AQ117" s="28"/>
      <c r="AR117" s="28"/>
      <c r="AS117" s="28"/>
      <c r="AT117" s="28"/>
      <c r="AU117" s="28"/>
      <c r="AV117" s="28"/>
      <c r="AW117" s="28"/>
      <c r="AX117" s="28"/>
      <c r="AY117" s="28"/>
      <c r="AZ117" s="28"/>
      <c r="BA117" s="28"/>
      <c r="BB117" s="28"/>
      <c r="BC117" s="28"/>
    </row>
    <row r="118" ht="78.0" customHeight="1">
      <c r="A118" s="326">
        <v>2117.0</v>
      </c>
      <c r="B118" s="535" t="s">
        <v>36</v>
      </c>
      <c r="C118" s="535" t="s">
        <v>19</v>
      </c>
      <c r="D118" s="510" t="s">
        <v>3551</v>
      </c>
      <c r="E118" s="535" t="s">
        <v>812</v>
      </c>
      <c r="F118" s="510" t="s">
        <v>4478</v>
      </c>
      <c r="G118" s="490" t="s">
        <v>3712</v>
      </c>
      <c r="H118" s="510" t="s">
        <v>4313</v>
      </c>
      <c r="I118" s="665" t="s">
        <v>3553</v>
      </c>
      <c r="J118" s="510" t="s">
        <v>4479</v>
      </c>
      <c r="K118" s="510" t="s">
        <v>3109</v>
      </c>
      <c r="L118" s="657" t="s">
        <v>103</v>
      </c>
      <c r="M118" s="657" t="s">
        <v>618</v>
      </c>
      <c r="N118" s="657" t="s">
        <v>4480</v>
      </c>
      <c r="O118" s="535" t="s">
        <v>4481</v>
      </c>
      <c r="P118" s="537">
        <v>46.4481344250307</v>
      </c>
      <c r="Q118" s="537">
        <v>-81.0841214581597</v>
      </c>
      <c r="R118" s="737">
        <v>1000.0</v>
      </c>
      <c r="S118" s="667">
        <v>66000.0</v>
      </c>
      <c r="T118" s="510" t="s">
        <v>3049</v>
      </c>
      <c r="U118" s="510" t="s">
        <v>3558</v>
      </c>
      <c r="V118" s="668" t="s">
        <v>3553</v>
      </c>
      <c r="W118" s="510" t="s">
        <v>3559</v>
      </c>
      <c r="X118" s="535" t="s">
        <v>3559</v>
      </c>
      <c r="Y118" s="535" t="s">
        <v>3560</v>
      </c>
      <c r="Z118" s="657" t="s">
        <v>498</v>
      </c>
      <c r="AA118" s="540">
        <v>44780.0</v>
      </c>
      <c r="AB118" s="510" t="s">
        <v>4482</v>
      </c>
      <c r="AC118" s="510" t="s">
        <v>4483</v>
      </c>
      <c r="AD118" s="490" t="s">
        <v>3562</v>
      </c>
      <c r="AE118" s="657">
        <f t="shared" si="3"/>
        <v>26</v>
      </c>
      <c r="AF118" s="369"/>
      <c r="AG118" s="490"/>
      <c r="AH118" s="369"/>
      <c r="AI118" s="369"/>
      <c r="AJ118" s="10"/>
      <c r="AK118" s="10"/>
      <c r="AL118" s="10"/>
      <c r="AM118" s="10"/>
      <c r="AN118" s="10"/>
      <c r="AO118" s="10"/>
      <c r="AP118" s="10"/>
      <c r="AQ118" s="10"/>
      <c r="AR118" s="10"/>
      <c r="AS118" s="10"/>
      <c r="AT118" s="10"/>
      <c r="AU118" s="10"/>
      <c r="AV118" s="10"/>
      <c r="AW118" s="10"/>
      <c r="AX118" s="10"/>
      <c r="AY118" s="10"/>
      <c r="AZ118" s="10"/>
      <c r="BA118" s="10"/>
      <c r="BB118" s="10"/>
      <c r="BC118" s="10"/>
    </row>
    <row r="119" ht="11.25" customHeight="1">
      <c r="A119" s="326">
        <v>2118.0</v>
      </c>
      <c r="B119" s="535" t="s">
        <v>36</v>
      </c>
      <c r="C119" s="535" t="s">
        <v>19</v>
      </c>
      <c r="D119" s="510" t="s">
        <v>3551</v>
      </c>
      <c r="E119" s="535" t="s">
        <v>812</v>
      </c>
      <c r="F119" s="510" t="s">
        <v>4478</v>
      </c>
      <c r="G119" s="490" t="s">
        <v>3712</v>
      </c>
      <c r="H119" s="510" t="s">
        <v>4322</v>
      </c>
      <c r="I119" s="665" t="s">
        <v>3553</v>
      </c>
      <c r="J119" s="510" t="s">
        <v>4479</v>
      </c>
      <c r="K119" s="510" t="s">
        <v>3109</v>
      </c>
      <c r="L119" s="657" t="s">
        <v>103</v>
      </c>
      <c r="M119" s="657" t="s">
        <v>618</v>
      </c>
      <c r="N119" s="657" t="s">
        <v>4480</v>
      </c>
      <c r="O119" s="535" t="s">
        <v>4481</v>
      </c>
      <c r="P119" s="537">
        <v>46.4481344250307</v>
      </c>
      <c r="Q119" s="537">
        <v>-81.0841214581597</v>
      </c>
      <c r="R119" s="737">
        <v>1000.0</v>
      </c>
      <c r="S119" s="667">
        <v>1400.0</v>
      </c>
      <c r="T119" s="510" t="s">
        <v>3102</v>
      </c>
      <c r="U119" s="510" t="s">
        <v>3558</v>
      </c>
      <c r="V119" s="668" t="s">
        <v>3553</v>
      </c>
      <c r="W119" s="510" t="s">
        <v>3559</v>
      </c>
      <c r="X119" s="535" t="s">
        <v>3559</v>
      </c>
      <c r="Y119" s="535" t="s">
        <v>3560</v>
      </c>
      <c r="Z119" s="657" t="s">
        <v>498</v>
      </c>
      <c r="AA119" s="540">
        <v>44780.0</v>
      </c>
      <c r="AB119" s="510" t="s">
        <v>4484</v>
      </c>
      <c r="AC119" s="510" t="s">
        <v>4483</v>
      </c>
      <c r="AD119" s="490" t="s">
        <v>3562</v>
      </c>
      <c r="AE119" s="657">
        <f t="shared" si="3"/>
        <v>26</v>
      </c>
      <c r="AF119" s="369"/>
      <c r="AG119" s="490"/>
      <c r="AH119" s="369"/>
      <c r="AI119" s="369"/>
      <c r="AJ119" s="1"/>
      <c r="AK119" s="1"/>
      <c r="AL119" s="1"/>
      <c r="AM119" s="1"/>
      <c r="AN119" s="1"/>
      <c r="AO119" s="1"/>
      <c r="AP119" s="1"/>
      <c r="AQ119" s="1"/>
      <c r="AR119" s="1"/>
      <c r="AS119" s="1"/>
      <c r="AT119" s="1"/>
      <c r="AU119" s="1"/>
      <c r="AV119" s="1"/>
      <c r="AW119" s="1"/>
      <c r="AX119" s="1"/>
      <c r="AY119" s="1"/>
      <c r="AZ119" s="1"/>
      <c r="BA119" s="1"/>
      <c r="BB119" s="1"/>
      <c r="BC119" s="1"/>
    </row>
    <row r="120" ht="11.25" customHeight="1">
      <c r="A120" s="326">
        <v>2119.0</v>
      </c>
      <c r="B120" s="535" t="s">
        <v>36</v>
      </c>
      <c r="C120" s="535" t="s">
        <v>19</v>
      </c>
      <c r="D120" s="510" t="s">
        <v>3551</v>
      </c>
      <c r="E120" s="535" t="s">
        <v>812</v>
      </c>
      <c r="F120" s="510" t="s">
        <v>4485</v>
      </c>
      <c r="G120" s="490" t="s">
        <v>3712</v>
      </c>
      <c r="H120" s="510" t="s">
        <v>4313</v>
      </c>
      <c r="I120" s="665" t="s">
        <v>3553</v>
      </c>
      <c r="J120" s="510" t="s">
        <v>4486</v>
      </c>
      <c r="K120" s="510" t="s">
        <v>4487</v>
      </c>
      <c r="L120" s="657" t="s">
        <v>348</v>
      </c>
      <c r="M120" s="657" t="s">
        <v>618</v>
      </c>
      <c r="N120" s="657" t="s">
        <v>4488</v>
      </c>
      <c r="O120" s="535" t="s">
        <v>3574</v>
      </c>
      <c r="P120" s="537">
        <v>47.4243557065834</v>
      </c>
      <c r="Q120" s="537">
        <v>-53.8166133581232</v>
      </c>
      <c r="R120" s="737">
        <v>250.0</v>
      </c>
      <c r="S120" s="667">
        <v>50000.0</v>
      </c>
      <c r="T120" s="510" t="s">
        <v>3049</v>
      </c>
      <c r="U120" s="510" t="s">
        <v>3558</v>
      </c>
      <c r="V120" s="668" t="s">
        <v>3553</v>
      </c>
      <c r="W120" s="510" t="s">
        <v>3559</v>
      </c>
      <c r="X120" s="535" t="s">
        <v>3559</v>
      </c>
      <c r="Y120" s="535" t="s">
        <v>3560</v>
      </c>
      <c r="Z120" s="657" t="s">
        <v>498</v>
      </c>
      <c r="AA120" s="540">
        <v>44780.0</v>
      </c>
      <c r="AB120" s="510" t="s">
        <v>4489</v>
      </c>
      <c r="AC120" s="510"/>
      <c r="AD120" s="490" t="s">
        <v>3562</v>
      </c>
      <c r="AE120" s="657">
        <f t="shared" si="3"/>
        <v>26</v>
      </c>
      <c r="AF120" s="369"/>
      <c r="AG120" s="490"/>
      <c r="AH120" s="369"/>
      <c r="AI120" s="369"/>
      <c r="AJ120" s="1"/>
      <c r="AK120" s="1"/>
      <c r="AL120" s="1"/>
      <c r="AM120" s="1"/>
      <c r="AN120" s="1"/>
      <c r="AO120" s="1"/>
      <c r="AP120" s="1"/>
      <c r="AQ120" s="1"/>
      <c r="AR120" s="1"/>
      <c r="AS120" s="1"/>
      <c r="AT120" s="1"/>
      <c r="AU120" s="1"/>
      <c r="AV120" s="1"/>
      <c r="AW120" s="1"/>
      <c r="AX120" s="1"/>
      <c r="AY120" s="1"/>
      <c r="AZ120" s="1"/>
      <c r="BA120" s="1"/>
      <c r="BB120" s="1"/>
      <c r="BC120" s="1"/>
    </row>
    <row r="121" ht="11.25" customHeight="1">
      <c r="A121" s="326">
        <v>2120.0</v>
      </c>
      <c r="B121" s="535" t="s">
        <v>36</v>
      </c>
      <c r="C121" s="535" t="s">
        <v>19</v>
      </c>
      <c r="D121" s="510" t="s">
        <v>3551</v>
      </c>
      <c r="E121" s="535" t="s">
        <v>812</v>
      </c>
      <c r="F121" s="510" t="s">
        <v>4485</v>
      </c>
      <c r="G121" s="490" t="s">
        <v>3712</v>
      </c>
      <c r="H121" s="510" t="s">
        <v>4322</v>
      </c>
      <c r="I121" s="665" t="s">
        <v>3553</v>
      </c>
      <c r="J121" s="510" t="s">
        <v>4486</v>
      </c>
      <c r="K121" s="510" t="s">
        <v>4487</v>
      </c>
      <c r="L121" s="657" t="s">
        <v>348</v>
      </c>
      <c r="M121" s="657" t="s">
        <v>618</v>
      </c>
      <c r="N121" s="657" t="s">
        <v>4488</v>
      </c>
      <c r="O121" s="535" t="s">
        <v>3574</v>
      </c>
      <c r="P121" s="537">
        <v>47.4243557065834</v>
      </c>
      <c r="Q121" s="537">
        <v>-53.8166133581232</v>
      </c>
      <c r="R121" s="737">
        <v>250.0</v>
      </c>
      <c r="S121" s="667">
        <v>1700.0</v>
      </c>
      <c r="T121" s="510" t="s">
        <v>3102</v>
      </c>
      <c r="U121" s="510" t="s">
        <v>3558</v>
      </c>
      <c r="V121" s="668" t="s">
        <v>3553</v>
      </c>
      <c r="W121" s="510" t="s">
        <v>3559</v>
      </c>
      <c r="X121" s="535" t="s">
        <v>3559</v>
      </c>
      <c r="Y121" s="535" t="s">
        <v>3560</v>
      </c>
      <c r="Z121" s="657" t="s">
        <v>498</v>
      </c>
      <c r="AA121" s="540">
        <v>44780.0</v>
      </c>
      <c r="AB121" s="510" t="s">
        <v>4490</v>
      </c>
      <c r="AC121" s="510"/>
      <c r="AD121" s="490" t="s">
        <v>3562</v>
      </c>
      <c r="AE121" s="657">
        <f t="shared" si="3"/>
        <v>26</v>
      </c>
      <c r="AF121" s="369"/>
      <c r="AG121" s="490"/>
      <c r="AH121" s="369"/>
      <c r="AI121" s="369"/>
      <c r="AJ121" s="28"/>
      <c r="AK121" s="28"/>
      <c r="AL121" s="28"/>
      <c r="AM121" s="28"/>
      <c r="AN121" s="28"/>
      <c r="AO121" s="28"/>
      <c r="AP121" s="28"/>
      <c r="AQ121" s="28"/>
      <c r="AR121" s="28"/>
      <c r="AS121" s="28"/>
      <c r="AT121" s="28"/>
      <c r="AU121" s="28"/>
      <c r="AV121" s="28"/>
      <c r="AW121" s="28"/>
      <c r="AX121" s="28"/>
      <c r="AY121" s="28"/>
      <c r="AZ121" s="28"/>
      <c r="BA121" s="28"/>
      <c r="BB121" s="28"/>
      <c r="BC121" s="28"/>
    </row>
    <row r="122" ht="11.25" customHeight="1">
      <c r="A122" s="326">
        <v>2121.0</v>
      </c>
      <c r="B122" s="535" t="s">
        <v>149</v>
      </c>
      <c r="C122" s="535" t="s">
        <v>19</v>
      </c>
      <c r="D122" s="510" t="s">
        <v>4491</v>
      </c>
      <c r="E122" s="535" t="s">
        <v>812</v>
      </c>
      <c r="F122" s="510" t="s">
        <v>4492</v>
      </c>
      <c r="G122" s="510" t="s">
        <v>3712</v>
      </c>
      <c r="H122" s="510" t="s">
        <v>4493</v>
      </c>
      <c r="I122" s="665" t="s">
        <v>4494</v>
      </c>
      <c r="J122" s="510" t="s">
        <v>9635</v>
      </c>
      <c r="K122" s="510" t="s">
        <v>9636</v>
      </c>
      <c r="L122" s="657" t="s">
        <v>4497</v>
      </c>
      <c r="M122" s="657" t="s">
        <v>651</v>
      </c>
      <c r="N122" s="657">
        <v>92018.0</v>
      </c>
      <c r="O122" s="535"/>
      <c r="P122" s="537">
        <v>22.2191429225773</v>
      </c>
      <c r="Q122" s="537">
        <v>-97.9949898104055</v>
      </c>
      <c r="R122" s="737"/>
      <c r="S122" s="667">
        <v>45000.0</v>
      </c>
      <c r="T122" s="522" t="s">
        <v>4498</v>
      </c>
      <c r="U122" s="510" t="s">
        <v>4491</v>
      </c>
      <c r="V122" s="522" t="s">
        <v>4494</v>
      </c>
      <c r="W122" s="510" t="s">
        <v>1229</v>
      </c>
      <c r="X122" s="535" t="s">
        <v>95</v>
      </c>
      <c r="Y122" s="535" t="s">
        <v>420</v>
      </c>
      <c r="Z122" s="657" t="s">
        <v>498</v>
      </c>
      <c r="AA122" s="540">
        <v>45465.0</v>
      </c>
      <c r="AB122" s="510" t="s">
        <v>4499</v>
      </c>
      <c r="AC122" s="510" t="s">
        <v>4501</v>
      </c>
      <c r="AD122" s="490" t="s">
        <v>4500</v>
      </c>
      <c r="AE122" s="657">
        <f t="shared" si="3"/>
        <v>18</v>
      </c>
      <c r="AF122" s="369"/>
      <c r="AG122" s="490"/>
      <c r="AH122" s="369"/>
      <c r="AI122" s="369"/>
      <c r="AJ122" s="28"/>
      <c r="AK122" s="28"/>
      <c r="AL122" s="28"/>
      <c r="AM122" s="28"/>
      <c r="AN122" s="28"/>
      <c r="AO122" s="28"/>
      <c r="AP122" s="28"/>
      <c r="AQ122" s="28"/>
      <c r="AR122" s="28"/>
      <c r="AS122" s="28"/>
      <c r="AT122" s="28"/>
      <c r="AU122" s="28"/>
      <c r="AV122" s="28"/>
      <c r="AW122" s="28"/>
      <c r="AX122" s="28"/>
      <c r="AY122" s="28"/>
      <c r="AZ122" s="28"/>
      <c r="BA122" s="28"/>
      <c r="BB122" s="28"/>
      <c r="BC122" s="28"/>
    </row>
    <row r="123" ht="11.25" customHeight="1">
      <c r="A123" s="326">
        <v>2122.0</v>
      </c>
      <c r="B123" s="535" t="s">
        <v>149</v>
      </c>
      <c r="C123" s="535" t="s">
        <v>19</v>
      </c>
      <c r="D123" s="490" t="s">
        <v>4502</v>
      </c>
      <c r="E123" s="657" t="s">
        <v>812</v>
      </c>
      <c r="F123" s="522" t="s">
        <v>4503</v>
      </c>
      <c r="G123" s="535" t="s">
        <v>3675</v>
      </c>
      <c r="H123" s="510" t="s">
        <v>1944</v>
      </c>
      <c r="I123" s="688" t="s">
        <v>3677</v>
      </c>
      <c r="J123" s="369"/>
      <c r="K123" s="369" t="s">
        <v>587</v>
      </c>
      <c r="L123" s="657" t="s">
        <v>26</v>
      </c>
      <c r="M123" s="793" t="s">
        <v>420</v>
      </c>
      <c r="N123" s="657"/>
      <c r="O123" s="657"/>
      <c r="P123" s="369">
        <v>32.7467670188841</v>
      </c>
      <c r="Q123" s="369">
        <v>-117.139259457448</v>
      </c>
      <c r="R123" s="657" t="s">
        <v>3955</v>
      </c>
      <c r="S123" s="667">
        <v>15000.0</v>
      </c>
      <c r="T123" s="369" t="s">
        <v>3682</v>
      </c>
      <c r="U123" s="369" t="s">
        <v>4502</v>
      </c>
      <c r="V123" s="369" t="s">
        <v>3677</v>
      </c>
      <c r="W123" s="369" t="s">
        <v>587</v>
      </c>
      <c r="X123" s="657" t="s">
        <v>26</v>
      </c>
      <c r="Y123" s="657" t="s">
        <v>420</v>
      </c>
      <c r="Z123" s="657" t="s">
        <v>445</v>
      </c>
      <c r="AA123" s="795">
        <v>45334.0</v>
      </c>
      <c r="AB123" s="510" t="s">
        <v>454</v>
      </c>
      <c r="AC123" s="490" t="s">
        <v>3685</v>
      </c>
      <c r="AD123" s="490" t="s">
        <v>4504</v>
      </c>
      <c r="AE123" s="657">
        <f t="shared" si="3"/>
        <v>29</v>
      </c>
      <c r="AF123" s="369" t="s">
        <v>4505</v>
      </c>
      <c r="AG123" s="490" t="s">
        <v>4506</v>
      </c>
      <c r="AH123" s="369" t="s">
        <v>4507</v>
      </c>
      <c r="AI123" s="369"/>
      <c r="AJ123" s="28"/>
      <c r="AK123" s="28"/>
      <c r="AL123" s="28"/>
      <c r="AM123" s="28"/>
      <c r="AN123" s="28"/>
      <c r="AO123" s="28"/>
      <c r="AP123" s="28"/>
      <c r="AQ123" s="28"/>
      <c r="AR123" s="28"/>
      <c r="AS123" s="28"/>
      <c r="AT123" s="28"/>
      <c r="AU123" s="28"/>
      <c r="AV123" s="28"/>
      <c r="AW123" s="28"/>
      <c r="AX123" s="28"/>
      <c r="AY123" s="28"/>
      <c r="AZ123" s="28"/>
      <c r="BA123" s="28"/>
      <c r="BB123" s="28"/>
      <c r="BC123" s="28"/>
    </row>
    <row r="124" ht="63.75" customHeight="1">
      <c r="A124" s="326">
        <v>2123.0</v>
      </c>
      <c r="B124" s="535" t="s">
        <v>149</v>
      </c>
      <c r="C124" s="535" t="s">
        <v>19</v>
      </c>
      <c r="D124" s="490" t="s">
        <v>4502</v>
      </c>
      <c r="E124" s="657" t="s">
        <v>812</v>
      </c>
      <c r="F124" s="522" t="s">
        <v>4503</v>
      </c>
      <c r="G124" s="535" t="s">
        <v>3675</v>
      </c>
      <c r="H124" s="510" t="s">
        <v>4508</v>
      </c>
      <c r="I124" s="688" t="s">
        <v>3677</v>
      </c>
      <c r="J124" s="369"/>
      <c r="K124" s="369" t="s">
        <v>587</v>
      </c>
      <c r="L124" s="657" t="s">
        <v>26</v>
      </c>
      <c r="M124" s="793" t="s">
        <v>420</v>
      </c>
      <c r="N124" s="657"/>
      <c r="O124" s="657"/>
      <c r="P124" s="369">
        <v>32.7467670188841</v>
      </c>
      <c r="Q124" s="369">
        <v>-117.139259457448</v>
      </c>
      <c r="R124" s="657" t="s">
        <v>3955</v>
      </c>
      <c r="S124" s="667">
        <v>100000.0</v>
      </c>
      <c r="T124" s="369" t="s">
        <v>3682</v>
      </c>
      <c r="U124" s="369" t="s">
        <v>4502</v>
      </c>
      <c r="V124" s="369" t="s">
        <v>3677</v>
      </c>
      <c r="W124" s="369" t="s">
        <v>587</v>
      </c>
      <c r="X124" s="657" t="s">
        <v>26</v>
      </c>
      <c r="Y124" s="657" t="s">
        <v>420</v>
      </c>
      <c r="Z124" s="657" t="s">
        <v>445</v>
      </c>
      <c r="AA124" s="795">
        <v>45334.0</v>
      </c>
      <c r="AB124" s="510" t="s">
        <v>454</v>
      </c>
      <c r="AC124" s="490" t="s">
        <v>3685</v>
      </c>
      <c r="AD124" s="490" t="s">
        <v>4504</v>
      </c>
      <c r="AE124" s="657">
        <f t="shared" si="3"/>
        <v>29</v>
      </c>
      <c r="AF124" s="369" t="s">
        <v>4505</v>
      </c>
      <c r="AG124" s="490" t="s">
        <v>4506</v>
      </c>
      <c r="AH124" s="369" t="s">
        <v>4507</v>
      </c>
      <c r="AI124" s="522"/>
      <c r="AJ124" s="28"/>
      <c r="AK124" s="28"/>
      <c r="AL124" s="28"/>
      <c r="AM124" s="28"/>
      <c r="AN124" s="28"/>
      <c r="AO124" s="28"/>
      <c r="AP124" s="28"/>
      <c r="AQ124" s="28"/>
      <c r="AR124" s="28"/>
      <c r="AS124" s="28"/>
      <c r="AT124" s="28"/>
      <c r="AU124" s="28"/>
      <c r="AV124" s="28"/>
      <c r="AW124" s="28"/>
      <c r="AX124" s="28"/>
      <c r="AY124" s="28"/>
      <c r="AZ124" s="28"/>
      <c r="BA124" s="28"/>
      <c r="BB124" s="28"/>
      <c r="BC124" s="28"/>
    </row>
    <row r="125" ht="45.0" customHeight="1">
      <c r="A125" s="326">
        <v>2124.0</v>
      </c>
      <c r="B125" s="535" t="s">
        <v>149</v>
      </c>
      <c r="C125" s="535" t="s">
        <v>19</v>
      </c>
      <c r="D125" s="490" t="s">
        <v>4502</v>
      </c>
      <c r="E125" s="657" t="s">
        <v>812</v>
      </c>
      <c r="F125" s="522" t="s">
        <v>4503</v>
      </c>
      <c r="G125" s="535" t="s">
        <v>3675</v>
      </c>
      <c r="H125" s="535" t="s">
        <v>4509</v>
      </c>
      <c r="I125" s="688" t="s">
        <v>3677</v>
      </c>
      <c r="J125" s="369"/>
      <c r="K125" s="369" t="s">
        <v>587</v>
      </c>
      <c r="L125" s="657" t="s">
        <v>26</v>
      </c>
      <c r="M125" s="793" t="s">
        <v>420</v>
      </c>
      <c r="N125" s="657"/>
      <c r="O125" s="657"/>
      <c r="P125" s="369">
        <v>32.7467670188841</v>
      </c>
      <c r="Q125" s="369">
        <v>-117.139259457448</v>
      </c>
      <c r="R125" s="737" t="s">
        <v>3955</v>
      </c>
      <c r="S125" s="538">
        <v>5000.0</v>
      </c>
      <c r="T125" s="369" t="s">
        <v>3682</v>
      </c>
      <c r="U125" s="369" t="s">
        <v>4502</v>
      </c>
      <c r="V125" s="369" t="s">
        <v>3677</v>
      </c>
      <c r="W125" s="369" t="s">
        <v>587</v>
      </c>
      <c r="X125" s="657" t="s">
        <v>26</v>
      </c>
      <c r="Y125" s="657" t="s">
        <v>420</v>
      </c>
      <c r="Z125" s="657" t="s">
        <v>445</v>
      </c>
      <c r="AA125" s="795">
        <v>45334.0</v>
      </c>
      <c r="AB125" s="510" t="s">
        <v>454</v>
      </c>
      <c r="AC125" s="490" t="s">
        <v>3685</v>
      </c>
      <c r="AD125" s="490" t="s">
        <v>4504</v>
      </c>
      <c r="AE125" s="657">
        <f t="shared" si="3"/>
        <v>29</v>
      </c>
      <c r="AF125" s="369" t="s">
        <v>4505</v>
      </c>
      <c r="AG125" s="490" t="s">
        <v>4506</v>
      </c>
      <c r="AH125" s="369" t="s">
        <v>4507</v>
      </c>
      <c r="AI125" s="369"/>
      <c r="AJ125" s="28"/>
      <c r="AK125" s="28"/>
      <c r="AL125" s="28"/>
      <c r="AM125" s="28"/>
      <c r="AN125" s="28"/>
      <c r="AO125" s="28"/>
      <c r="AP125" s="28"/>
      <c r="AQ125" s="28"/>
      <c r="AR125" s="28"/>
      <c r="AS125" s="28"/>
      <c r="AT125" s="28"/>
      <c r="AU125" s="28"/>
      <c r="AV125" s="28"/>
      <c r="AW125" s="28"/>
      <c r="AX125" s="28"/>
      <c r="AY125" s="28"/>
      <c r="AZ125" s="28"/>
      <c r="BA125" s="28"/>
      <c r="BB125" s="28"/>
      <c r="BC125" s="28"/>
    </row>
    <row r="126" ht="33.75" customHeight="1">
      <c r="A126" s="326">
        <v>2125.0</v>
      </c>
      <c r="B126" s="535" t="s">
        <v>149</v>
      </c>
      <c r="C126" s="535" t="s">
        <v>19</v>
      </c>
      <c r="D126" s="510" t="s">
        <v>4502</v>
      </c>
      <c r="E126" s="535" t="s">
        <v>812</v>
      </c>
      <c r="F126" s="510" t="s">
        <v>4503</v>
      </c>
      <c r="G126" s="510" t="s">
        <v>3675</v>
      </c>
      <c r="H126" s="867" t="s">
        <v>1944</v>
      </c>
      <c r="I126" s="688" t="s">
        <v>3677</v>
      </c>
      <c r="J126" s="510" t="s">
        <v>322</v>
      </c>
      <c r="K126" s="510" t="s">
        <v>322</v>
      </c>
      <c r="L126" s="657" t="s">
        <v>322</v>
      </c>
      <c r="M126" s="793" t="s">
        <v>420</v>
      </c>
      <c r="N126" s="657" t="s">
        <v>322</v>
      </c>
      <c r="O126" s="535"/>
      <c r="P126" s="537" t="s">
        <v>322</v>
      </c>
      <c r="Q126" s="537" t="s">
        <v>322</v>
      </c>
      <c r="R126" s="737"/>
      <c r="S126" s="667">
        <v>15000.0</v>
      </c>
      <c r="T126" s="868" t="s">
        <v>3682</v>
      </c>
      <c r="U126" s="510" t="s">
        <v>4502</v>
      </c>
      <c r="V126" s="522" t="s">
        <v>3677</v>
      </c>
      <c r="W126" s="510" t="s">
        <v>587</v>
      </c>
      <c r="X126" s="535" t="s">
        <v>26</v>
      </c>
      <c r="Y126" s="535" t="s">
        <v>420</v>
      </c>
      <c r="Z126" s="657" t="s">
        <v>1196</v>
      </c>
      <c r="AA126" s="540">
        <v>45504.0</v>
      </c>
      <c r="AB126" s="771" t="s">
        <v>4510</v>
      </c>
      <c r="AC126" s="510" t="s">
        <v>4512</v>
      </c>
      <c r="AD126" s="869" t="s">
        <v>4511</v>
      </c>
      <c r="AE126" s="657">
        <f t="shared" si="3"/>
        <v>29</v>
      </c>
      <c r="AF126" s="369"/>
      <c r="AG126" s="490"/>
      <c r="AH126" s="369"/>
      <c r="AI126" s="369"/>
      <c r="AJ126" s="28"/>
      <c r="AK126" s="28"/>
      <c r="AL126" s="28"/>
      <c r="AM126" s="28"/>
      <c r="AN126" s="28"/>
      <c r="AO126" s="28"/>
      <c r="AP126" s="28"/>
      <c r="AQ126" s="28"/>
      <c r="AR126" s="28"/>
      <c r="AS126" s="28"/>
      <c r="AT126" s="28"/>
      <c r="AU126" s="28"/>
      <c r="AV126" s="28"/>
      <c r="AW126" s="28"/>
      <c r="AX126" s="28"/>
      <c r="AY126" s="28"/>
      <c r="AZ126" s="28"/>
      <c r="BA126" s="28"/>
      <c r="BB126" s="28"/>
      <c r="BC126" s="28"/>
    </row>
    <row r="127" ht="81.75" customHeight="1">
      <c r="A127" s="326">
        <v>2126.0</v>
      </c>
      <c r="B127" s="535" t="s">
        <v>149</v>
      </c>
      <c r="C127" s="535" t="s">
        <v>19</v>
      </c>
      <c r="D127" s="510" t="s">
        <v>4513</v>
      </c>
      <c r="E127" s="535" t="s">
        <v>812</v>
      </c>
      <c r="F127" s="510" t="s">
        <v>4514</v>
      </c>
      <c r="G127" s="510" t="s">
        <v>4081</v>
      </c>
      <c r="H127" s="510" t="s">
        <v>4515</v>
      </c>
      <c r="I127" s="665" t="s">
        <v>4516</v>
      </c>
      <c r="J127" s="452" t="s">
        <v>322</v>
      </c>
      <c r="K127" s="510" t="s">
        <v>4517</v>
      </c>
      <c r="L127" s="657" t="s">
        <v>103</v>
      </c>
      <c r="M127" s="793" t="s">
        <v>618</v>
      </c>
      <c r="N127" s="657" t="s">
        <v>4518</v>
      </c>
      <c r="O127" s="657" t="s">
        <v>4519</v>
      </c>
      <c r="P127" s="537" t="s">
        <v>322</v>
      </c>
      <c r="Q127" s="537" t="s">
        <v>322</v>
      </c>
      <c r="R127" s="737" t="s">
        <v>1433</v>
      </c>
      <c r="S127" s="452">
        <v>15000.0</v>
      </c>
      <c r="T127" s="522" t="s">
        <v>3682</v>
      </c>
      <c r="U127" s="510" t="s">
        <v>4513</v>
      </c>
      <c r="V127" s="452" t="s">
        <v>4516</v>
      </c>
      <c r="W127" s="510" t="s">
        <v>2664</v>
      </c>
      <c r="X127" s="535" t="s">
        <v>103</v>
      </c>
      <c r="Y127" s="535" t="s">
        <v>618</v>
      </c>
      <c r="Z127" s="657" t="s">
        <v>486</v>
      </c>
      <c r="AA127" s="540">
        <v>45580.0</v>
      </c>
      <c r="AB127" s="510" t="s">
        <v>454</v>
      </c>
      <c r="AC127" s="510"/>
      <c r="AD127" s="869" t="s">
        <v>4520</v>
      </c>
      <c r="AE127" s="657">
        <f t="shared" si="3"/>
        <v>24</v>
      </c>
      <c r="AF127" s="369" t="s">
        <v>4521</v>
      </c>
      <c r="AG127" s="688" t="s">
        <v>4522</v>
      </c>
      <c r="AH127" s="369" t="s">
        <v>4523</v>
      </c>
      <c r="AI127" s="369"/>
      <c r="AJ127" s="28"/>
      <c r="AK127" s="28"/>
      <c r="AL127" s="28"/>
      <c r="AM127" s="28"/>
      <c r="AN127" s="28"/>
      <c r="AO127" s="28"/>
      <c r="AP127" s="28"/>
      <c r="AQ127" s="28"/>
      <c r="AR127" s="28"/>
      <c r="AS127" s="28"/>
      <c r="AT127" s="28"/>
      <c r="AU127" s="28"/>
      <c r="AV127" s="28"/>
      <c r="AW127" s="28"/>
      <c r="AX127" s="28"/>
      <c r="AY127" s="28"/>
      <c r="AZ127" s="28"/>
      <c r="BA127" s="28"/>
      <c r="BB127" s="28"/>
      <c r="BC127" s="28"/>
    </row>
    <row r="128" ht="78.75" customHeight="1">
      <c r="A128" s="326">
        <v>2127.0</v>
      </c>
      <c r="B128" s="535" t="s">
        <v>36</v>
      </c>
      <c r="C128" s="535" t="s">
        <v>19</v>
      </c>
      <c r="D128" s="510" t="s">
        <v>4524</v>
      </c>
      <c r="E128" s="535" t="s">
        <v>812</v>
      </c>
      <c r="F128" s="510" t="s">
        <v>4525</v>
      </c>
      <c r="G128" s="510" t="s">
        <v>3690</v>
      </c>
      <c r="H128" s="510" t="s">
        <v>3766</v>
      </c>
      <c r="I128" s="665" t="s">
        <v>4526</v>
      </c>
      <c r="J128" s="510" t="s">
        <v>4527</v>
      </c>
      <c r="K128" s="510" t="s">
        <v>4528</v>
      </c>
      <c r="L128" s="657" t="s">
        <v>42</v>
      </c>
      <c r="M128" s="793" t="s">
        <v>420</v>
      </c>
      <c r="N128" s="657">
        <v>48080.0</v>
      </c>
      <c r="O128" s="535" t="s">
        <v>4529</v>
      </c>
      <c r="P128" s="537">
        <v>42.4656</v>
      </c>
      <c r="Q128" s="537">
        <v>-82.8999</v>
      </c>
      <c r="R128" s="737">
        <v>20.0</v>
      </c>
      <c r="S128" s="667"/>
      <c r="T128" s="522"/>
      <c r="U128" s="510" t="s">
        <v>4524</v>
      </c>
      <c r="V128" s="665" t="s">
        <v>4526</v>
      </c>
      <c r="W128" s="510" t="s">
        <v>4528</v>
      </c>
      <c r="X128" s="535" t="s">
        <v>42</v>
      </c>
      <c r="Y128" s="535" t="s">
        <v>420</v>
      </c>
      <c r="Z128" s="657" t="s">
        <v>486</v>
      </c>
      <c r="AA128" s="540">
        <v>45692.0</v>
      </c>
      <c r="AB128" s="510" t="s">
        <v>4526</v>
      </c>
      <c r="AC128" s="510"/>
      <c r="AD128" s="490" t="s">
        <v>4530</v>
      </c>
      <c r="AE128" s="657">
        <f t="shared" si="3"/>
        <v>25</v>
      </c>
      <c r="AF128" s="369"/>
      <c r="AG128" s="870"/>
      <c r="AH128" s="369"/>
      <c r="AI128" s="369"/>
      <c r="AJ128" s="28"/>
      <c r="AK128" s="28"/>
      <c r="AL128" s="28"/>
      <c r="AM128" s="28"/>
      <c r="AN128" s="28"/>
      <c r="AO128" s="28"/>
      <c r="AP128" s="28"/>
      <c r="AQ128" s="28"/>
      <c r="AR128" s="28"/>
      <c r="AS128" s="28"/>
      <c r="AT128" s="28"/>
      <c r="AU128" s="28"/>
      <c r="AV128" s="28"/>
      <c r="AW128" s="28"/>
      <c r="AX128" s="28"/>
      <c r="AY128" s="28"/>
      <c r="AZ128" s="28"/>
      <c r="BA128" s="28"/>
      <c r="BB128" s="28"/>
      <c r="BC128" s="28"/>
    </row>
    <row r="129" ht="78.0" customHeight="1">
      <c r="A129" s="326">
        <v>2128.0</v>
      </c>
      <c r="B129" s="535" t="s">
        <v>36</v>
      </c>
      <c r="C129" s="535" t="s">
        <v>19</v>
      </c>
      <c r="D129" s="510" t="s">
        <v>4531</v>
      </c>
      <c r="E129" s="535" t="s">
        <v>812</v>
      </c>
      <c r="F129" s="510" t="s">
        <v>4531</v>
      </c>
      <c r="G129" s="510" t="s">
        <v>3690</v>
      </c>
      <c r="H129" s="510" t="s">
        <v>4532</v>
      </c>
      <c r="I129" s="665" t="s">
        <v>4533</v>
      </c>
      <c r="J129" s="510" t="s">
        <v>4534</v>
      </c>
      <c r="K129" s="510" t="s">
        <v>4535</v>
      </c>
      <c r="L129" s="657" t="s">
        <v>78</v>
      </c>
      <c r="M129" s="793" t="s">
        <v>420</v>
      </c>
      <c r="N129" s="657">
        <v>41146.0</v>
      </c>
      <c r="O129" s="535" t="s">
        <v>4536</v>
      </c>
      <c r="P129" s="537">
        <v>38.2813031712109</v>
      </c>
      <c r="Q129" s="537">
        <v>-82.9154081730142</v>
      </c>
      <c r="R129" s="737">
        <v>30.0</v>
      </c>
      <c r="S129" s="667"/>
      <c r="T129" s="522"/>
      <c r="U129" s="510" t="s">
        <v>4524</v>
      </c>
      <c r="V129" s="665" t="s">
        <v>4526</v>
      </c>
      <c r="W129" s="510" t="s">
        <v>4528</v>
      </c>
      <c r="X129" s="535" t="s">
        <v>42</v>
      </c>
      <c r="Y129" s="535" t="s">
        <v>420</v>
      </c>
      <c r="Z129" s="657" t="s">
        <v>486</v>
      </c>
      <c r="AA129" s="540">
        <v>45692.0</v>
      </c>
      <c r="AB129" s="510" t="s">
        <v>4537</v>
      </c>
      <c r="AC129" s="510"/>
      <c r="AD129" s="490" t="s">
        <v>4538</v>
      </c>
      <c r="AE129" s="657">
        <f t="shared" si="3"/>
        <v>27</v>
      </c>
      <c r="AF129" s="369"/>
      <c r="AG129" s="870"/>
      <c r="AH129" s="369"/>
      <c r="AI129" s="369"/>
      <c r="AJ129" s="28"/>
      <c r="AK129" s="28"/>
      <c r="AL129" s="28"/>
      <c r="AM129" s="28"/>
      <c r="AN129" s="28"/>
      <c r="AO129" s="28"/>
      <c r="AP129" s="28"/>
      <c r="AQ129" s="28"/>
      <c r="AR129" s="28"/>
      <c r="AS129" s="28"/>
      <c r="AT129" s="28"/>
      <c r="AU129" s="28"/>
      <c r="AV129" s="28"/>
      <c r="AW129" s="28"/>
      <c r="AX129" s="28"/>
      <c r="AY129" s="28"/>
      <c r="AZ129" s="28"/>
      <c r="BA129" s="28"/>
      <c r="BB129" s="28"/>
      <c r="BC129" s="28"/>
    </row>
    <row r="130" ht="66.75" customHeight="1">
      <c r="A130" s="326">
        <v>2129.0</v>
      </c>
      <c r="B130" s="535" t="s">
        <v>149</v>
      </c>
      <c r="C130" s="535" t="s">
        <v>19</v>
      </c>
      <c r="D130" s="510" t="s">
        <v>4539</v>
      </c>
      <c r="E130" s="535" t="s">
        <v>812</v>
      </c>
      <c r="F130" s="510" t="s">
        <v>4540</v>
      </c>
      <c r="G130" s="510" t="s">
        <v>3712</v>
      </c>
      <c r="H130" s="510" t="s">
        <v>1944</v>
      </c>
      <c r="I130" s="665" t="s">
        <v>4541</v>
      </c>
      <c r="J130" s="510" t="s">
        <v>4072</v>
      </c>
      <c r="K130" s="510" t="s">
        <v>4542</v>
      </c>
      <c r="L130" s="657" t="s">
        <v>130</v>
      </c>
      <c r="M130" s="793" t="s">
        <v>420</v>
      </c>
      <c r="N130" s="657">
        <v>63111.0</v>
      </c>
      <c r="O130" s="535"/>
      <c r="P130" s="537">
        <v>38.5477623082377</v>
      </c>
      <c r="Q130" s="537">
        <v>-90.2696582312088</v>
      </c>
      <c r="R130" s="737">
        <v>150.0</v>
      </c>
      <c r="S130" s="667">
        <v>30000.0</v>
      </c>
      <c r="T130" s="522" t="s">
        <v>3682</v>
      </c>
      <c r="U130" s="510" t="s">
        <v>4539</v>
      </c>
      <c r="V130" s="665" t="s">
        <v>4541</v>
      </c>
      <c r="W130" s="510" t="s">
        <v>4543</v>
      </c>
      <c r="X130" s="535"/>
      <c r="Y130" s="535" t="s">
        <v>4076</v>
      </c>
      <c r="Z130" s="657" t="s">
        <v>486</v>
      </c>
      <c r="AA130" s="540">
        <v>45692.0</v>
      </c>
      <c r="AB130" s="510" t="s">
        <v>4544</v>
      </c>
      <c r="AC130" s="510" t="s">
        <v>4546</v>
      </c>
      <c r="AD130" s="490" t="s">
        <v>4545</v>
      </c>
      <c r="AE130" s="657">
        <f t="shared" si="3"/>
        <v>24</v>
      </c>
      <c r="AF130" s="369"/>
      <c r="AG130" s="870"/>
      <c r="AH130" s="369"/>
      <c r="AI130" s="369"/>
      <c r="AJ130" s="28"/>
      <c r="AK130" s="28"/>
      <c r="AL130" s="28"/>
      <c r="AM130" s="28"/>
      <c r="AN130" s="28"/>
      <c r="AO130" s="28"/>
      <c r="AP130" s="28"/>
      <c r="AQ130" s="28"/>
      <c r="AR130" s="28"/>
      <c r="AS130" s="28"/>
      <c r="AT130" s="28"/>
      <c r="AU130" s="28"/>
      <c r="AV130" s="28"/>
      <c r="AW130" s="28"/>
      <c r="AX130" s="28"/>
      <c r="AY130" s="28"/>
      <c r="AZ130" s="28"/>
      <c r="BA130" s="28"/>
      <c r="BB130" s="28"/>
      <c r="BC130" s="28"/>
    </row>
    <row r="131" ht="66.75" customHeight="1">
      <c r="A131" s="326">
        <v>2130.0</v>
      </c>
      <c r="B131" s="379" t="s">
        <v>55</v>
      </c>
      <c r="C131" s="379" t="s">
        <v>19</v>
      </c>
      <c r="D131" s="380" t="s">
        <v>4547</v>
      </c>
      <c r="E131" s="379" t="s">
        <v>812</v>
      </c>
      <c r="F131" s="380" t="s">
        <v>4548</v>
      </c>
      <c r="G131" s="380" t="s">
        <v>4357</v>
      </c>
      <c r="H131" s="380" t="s">
        <v>3815</v>
      </c>
      <c r="I131" s="508" t="s">
        <v>4549</v>
      </c>
      <c r="J131" s="399" t="s">
        <v>4550</v>
      </c>
      <c r="K131" s="380" t="s">
        <v>4551</v>
      </c>
      <c r="L131" s="456" t="s">
        <v>245</v>
      </c>
      <c r="M131" s="797" t="s">
        <v>618</v>
      </c>
      <c r="N131" s="456" t="s">
        <v>4552</v>
      </c>
      <c r="O131" s="456" t="s">
        <v>4553</v>
      </c>
      <c r="P131" s="399">
        <v>49.1435</v>
      </c>
      <c r="Q131" s="399">
        <v>-123.0645</v>
      </c>
      <c r="R131" s="518">
        <v>52.0</v>
      </c>
      <c r="S131" s="519">
        <v>1000.0</v>
      </c>
      <c r="T131" s="520" t="s">
        <v>3682</v>
      </c>
      <c r="U131" s="380" t="s">
        <v>4547</v>
      </c>
      <c r="V131" s="508" t="s">
        <v>4549</v>
      </c>
      <c r="W131" s="380" t="s">
        <v>921</v>
      </c>
      <c r="X131" s="379" t="s">
        <v>245</v>
      </c>
      <c r="Y131" s="379" t="s">
        <v>618</v>
      </c>
      <c r="Z131" s="456" t="s">
        <v>486</v>
      </c>
      <c r="AA131" s="383" t="s">
        <v>9637</v>
      </c>
      <c r="AB131" s="380" t="s">
        <v>4554</v>
      </c>
      <c r="AC131" s="380"/>
      <c r="AD131" s="392" t="s">
        <v>4555</v>
      </c>
      <c r="AE131" s="456">
        <f t="shared" si="3"/>
        <v>27</v>
      </c>
      <c r="AF131" s="399" t="s">
        <v>4556</v>
      </c>
      <c r="AG131" s="399" t="s">
        <v>4557</v>
      </c>
      <c r="AH131" s="399" t="s">
        <v>4558</v>
      </c>
      <c r="AI131" s="399"/>
      <c r="AJ131" s="28"/>
      <c r="AK131" s="28"/>
      <c r="AL131" s="28"/>
      <c r="AM131" s="28"/>
      <c r="AN131" s="28"/>
      <c r="AO131" s="28"/>
      <c r="AP131" s="28"/>
      <c r="AQ131" s="28"/>
      <c r="AR131" s="28"/>
      <c r="AS131" s="28"/>
      <c r="AT131" s="28"/>
      <c r="AU131" s="28"/>
      <c r="AV131" s="28"/>
      <c r="AW131" s="28"/>
      <c r="AX131" s="28"/>
      <c r="AY131" s="28"/>
      <c r="AZ131" s="28"/>
      <c r="BA131" s="28"/>
      <c r="BB131" s="28"/>
      <c r="BC131" s="28"/>
    </row>
    <row r="132" ht="78.75" customHeight="1">
      <c r="A132" s="326">
        <v>2131.0</v>
      </c>
      <c r="B132" s="379" t="s">
        <v>149</v>
      </c>
      <c r="C132" s="379" t="s">
        <v>19</v>
      </c>
      <c r="D132" s="380" t="s">
        <v>4547</v>
      </c>
      <c r="E132" s="379" t="s">
        <v>812</v>
      </c>
      <c r="F132" s="380" t="s">
        <v>322</v>
      </c>
      <c r="G132" s="380" t="s">
        <v>4559</v>
      </c>
      <c r="H132" s="380" t="s">
        <v>3815</v>
      </c>
      <c r="I132" s="508" t="s">
        <v>4549</v>
      </c>
      <c r="J132" s="380" t="s">
        <v>322</v>
      </c>
      <c r="K132" s="380" t="s">
        <v>322</v>
      </c>
      <c r="L132" s="456" t="s">
        <v>322</v>
      </c>
      <c r="M132" s="797" t="s">
        <v>618</v>
      </c>
      <c r="N132" s="456"/>
      <c r="O132" s="379" t="s">
        <v>4553</v>
      </c>
      <c r="P132" s="381"/>
      <c r="Q132" s="381"/>
      <c r="R132" s="518"/>
      <c r="S132" s="519">
        <v>20000.0</v>
      </c>
      <c r="T132" s="520" t="s">
        <v>3682</v>
      </c>
      <c r="U132" s="380" t="s">
        <v>4547</v>
      </c>
      <c r="V132" s="508" t="s">
        <v>4549</v>
      </c>
      <c r="W132" s="380" t="s">
        <v>921</v>
      </c>
      <c r="X132" s="379" t="s">
        <v>245</v>
      </c>
      <c r="Y132" s="379" t="s">
        <v>618</v>
      </c>
      <c r="Z132" s="456" t="s">
        <v>486</v>
      </c>
      <c r="AA132" s="383">
        <v>45867.0</v>
      </c>
      <c r="AB132" s="380" t="s">
        <v>4560</v>
      </c>
      <c r="AC132" s="380" t="s">
        <v>4561</v>
      </c>
      <c r="AD132" s="392" t="s">
        <v>4555</v>
      </c>
      <c r="AE132" s="456">
        <f t="shared" si="3"/>
        <v>27</v>
      </c>
      <c r="AF132" s="399"/>
      <c r="AG132" s="871"/>
      <c r="AH132" s="399"/>
      <c r="AI132" s="399"/>
      <c r="AJ132" s="28"/>
      <c r="AK132" s="28"/>
      <c r="AL132" s="28"/>
      <c r="AM132" s="28"/>
      <c r="AN132" s="28"/>
      <c r="AO132" s="28"/>
      <c r="AP132" s="28"/>
      <c r="AQ132" s="28"/>
      <c r="AR132" s="28"/>
      <c r="AS132" s="28"/>
      <c r="AT132" s="28"/>
      <c r="AU132" s="28"/>
      <c r="AV132" s="28"/>
      <c r="AW132" s="28"/>
      <c r="AX132" s="28"/>
      <c r="AY132" s="28"/>
      <c r="AZ132" s="28"/>
      <c r="BA132" s="28"/>
      <c r="BB132" s="28"/>
      <c r="BC132" s="28"/>
    </row>
    <row r="133" ht="54.75" customHeight="1">
      <c r="A133" s="326">
        <v>2132.0</v>
      </c>
      <c r="B133" s="379" t="s">
        <v>149</v>
      </c>
      <c r="C133" s="379" t="s">
        <v>19</v>
      </c>
      <c r="D133" s="380" t="s">
        <v>4562</v>
      </c>
      <c r="E133" s="379" t="s">
        <v>812</v>
      </c>
      <c r="F133" s="380" t="s">
        <v>4563</v>
      </c>
      <c r="G133" s="380" t="s">
        <v>4559</v>
      </c>
      <c r="H133" s="380" t="s">
        <v>3815</v>
      </c>
      <c r="I133" s="508" t="s">
        <v>4564</v>
      </c>
      <c r="J133" s="380"/>
      <c r="K133" s="380" t="s">
        <v>4565</v>
      </c>
      <c r="L133" s="456" t="s">
        <v>4566</v>
      </c>
      <c r="M133" s="797" t="s">
        <v>420</v>
      </c>
      <c r="N133" s="456"/>
      <c r="O133" s="379"/>
      <c r="P133" s="381">
        <v>35.7479</v>
      </c>
      <c r="Q133" s="381">
        <v>-95.3697</v>
      </c>
      <c r="R133" s="518"/>
      <c r="S133" s="519">
        <v>50000.0</v>
      </c>
      <c r="T133" s="520" t="s">
        <v>4567</v>
      </c>
      <c r="U133" s="380" t="s">
        <v>4562</v>
      </c>
      <c r="V133" s="520" t="s">
        <v>4564</v>
      </c>
      <c r="W133" s="380" t="s">
        <v>9638</v>
      </c>
      <c r="X133" s="379" t="s">
        <v>2472</v>
      </c>
      <c r="Y133" s="379" t="s">
        <v>420</v>
      </c>
      <c r="Z133" s="456" t="s">
        <v>486</v>
      </c>
      <c r="AA133" s="383">
        <v>45872.0</v>
      </c>
      <c r="AB133" s="380" t="s">
        <v>4564</v>
      </c>
      <c r="AC133" s="380"/>
      <c r="AD133" s="392" t="s">
        <v>4569</v>
      </c>
      <c r="AE133" s="456">
        <f t="shared" si="3"/>
        <v>21</v>
      </c>
      <c r="AF133" s="399"/>
      <c r="AG133" s="871"/>
      <c r="AH133" s="399"/>
      <c r="AI133" s="399"/>
      <c r="AJ133" s="28"/>
      <c r="AK133" s="28"/>
      <c r="AL133" s="28"/>
      <c r="AM133" s="28"/>
      <c r="AN133" s="28"/>
      <c r="AO133" s="28"/>
      <c r="AP133" s="28"/>
      <c r="AQ133" s="28"/>
      <c r="AR133" s="28"/>
      <c r="AS133" s="28"/>
      <c r="AT133" s="28"/>
      <c r="AU133" s="28"/>
      <c r="AV133" s="28"/>
      <c r="AW133" s="28"/>
      <c r="AX133" s="28"/>
      <c r="AY133" s="28"/>
      <c r="AZ133" s="28"/>
      <c r="BA133" s="28"/>
      <c r="BB133" s="28"/>
      <c r="BC133" s="28"/>
    </row>
    <row r="134" ht="90.75" customHeight="1">
      <c r="A134" s="326">
        <v>2133.0</v>
      </c>
      <c r="B134" s="379" t="s">
        <v>149</v>
      </c>
      <c r="C134" s="379" t="s">
        <v>19</v>
      </c>
      <c r="D134" s="380" t="s">
        <v>4570</v>
      </c>
      <c r="E134" s="379" t="s">
        <v>1209</v>
      </c>
      <c r="F134" s="380" t="s">
        <v>4570</v>
      </c>
      <c r="G134" s="380" t="s">
        <v>3690</v>
      </c>
      <c r="H134" s="379" t="s">
        <v>3766</v>
      </c>
      <c r="I134" s="503" t="s">
        <v>4571</v>
      </c>
      <c r="J134" s="380"/>
      <c r="K134" s="380" t="s">
        <v>4572</v>
      </c>
      <c r="L134" s="379" t="s">
        <v>127</v>
      </c>
      <c r="M134" s="379" t="s">
        <v>420</v>
      </c>
      <c r="N134" s="379" t="s">
        <v>322</v>
      </c>
      <c r="O134" s="379" t="s">
        <v>322</v>
      </c>
      <c r="P134" s="381">
        <v>34.2105154683909</v>
      </c>
      <c r="Q134" s="381">
        <v>-77.8854636737222</v>
      </c>
      <c r="R134" s="382" t="s">
        <v>654</v>
      </c>
      <c r="S134" s="382">
        <v>50000.0</v>
      </c>
      <c r="T134" s="380" t="s">
        <v>4567</v>
      </c>
      <c r="U134" s="380" t="s">
        <v>4570</v>
      </c>
      <c r="V134" s="380" t="s">
        <v>4571</v>
      </c>
      <c r="W134" s="380" t="s">
        <v>4573</v>
      </c>
      <c r="X134" s="379" t="s">
        <v>4574</v>
      </c>
      <c r="Y134" s="379" t="s">
        <v>3650</v>
      </c>
      <c r="Z134" s="379" t="s">
        <v>1078</v>
      </c>
      <c r="AA134" s="383" t="s">
        <v>1079</v>
      </c>
      <c r="AB134" s="380" t="s">
        <v>4575</v>
      </c>
      <c r="AC134" s="380" t="s">
        <v>4577</v>
      </c>
      <c r="AD134" s="392" t="s">
        <v>4576</v>
      </c>
      <c r="AE134" s="456">
        <f t="shared" si="3"/>
        <v>30</v>
      </c>
      <c r="AF134" s="399"/>
      <c r="AG134" s="871"/>
      <c r="AH134" s="399"/>
      <c r="AI134" s="399"/>
      <c r="AJ134" s="28"/>
      <c r="AK134" s="28"/>
      <c r="AL134" s="28"/>
      <c r="AM134" s="28"/>
      <c r="AN134" s="28"/>
      <c r="AO134" s="28"/>
      <c r="AP134" s="28"/>
      <c r="AQ134" s="28"/>
      <c r="AR134" s="28"/>
      <c r="AS134" s="28"/>
      <c r="AT134" s="28"/>
      <c r="AU134" s="28"/>
      <c r="AV134" s="28"/>
      <c r="AW134" s="28"/>
      <c r="AX134" s="28"/>
      <c r="AY134" s="28"/>
      <c r="AZ134" s="28"/>
      <c r="BA134" s="28"/>
      <c r="BB134" s="28"/>
      <c r="BC134" s="28"/>
    </row>
    <row r="135" ht="67.5" customHeight="1">
      <c r="A135" s="326">
        <v>2134.0</v>
      </c>
      <c r="B135" s="379" t="s">
        <v>158</v>
      </c>
      <c r="C135" s="379" t="s">
        <v>19</v>
      </c>
      <c r="D135" s="380" t="s">
        <v>2420</v>
      </c>
      <c r="E135" s="379" t="s">
        <v>1209</v>
      </c>
      <c r="F135" s="380" t="s">
        <v>2420</v>
      </c>
      <c r="G135" s="380" t="s">
        <v>4357</v>
      </c>
      <c r="H135" s="380" t="s">
        <v>2422</v>
      </c>
      <c r="I135" s="385" t="s">
        <v>2423</v>
      </c>
      <c r="J135" s="380" t="s">
        <v>2424</v>
      </c>
      <c r="K135" s="380" t="s">
        <v>2425</v>
      </c>
      <c r="L135" s="456" t="s">
        <v>26</v>
      </c>
      <c r="M135" s="456" t="s">
        <v>420</v>
      </c>
      <c r="N135" s="456">
        <v>91016.0</v>
      </c>
      <c r="O135" s="379"/>
      <c r="P135" s="381">
        <v>34.1404</v>
      </c>
      <c r="Q135" s="381">
        <v>-117.9921</v>
      </c>
      <c r="R135" s="765">
        <v>10.0</v>
      </c>
      <c r="S135" s="519"/>
      <c r="T135" s="380"/>
      <c r="U135" s="380" t="s">
        <v>2420</v>
      </c>
      <c r="V135" s="520" t="s">
        <v>2423</v>
      </c>
      <c r="W135" s="520" t="s">
        <v>2425</v>
      </c>
      <c r="X135" s="456" t="s">
        <v>26</v>
      </c>
      <c r="Y135" s="456" t="s">
        <v>420</v>
      </c>
      <c r="Z135" s="766" t="s">
        <v>1078</v>
      </c>
      <c r="AA135" s="383" t="s">
        <v>9639</v>
      </c>
      <c r="AB135" s="380" t="s">
        <v>2423</v>
      </c>
      <c r="AC135" s="380"/>
      <c r="AD135" s="429" t="s">
        <v>2427</v>
      </c>
      <c r="AE135" s="456">
        <f t="shared" si="3"/>
        <v>27</v>
      </c>
      <c r="AF135" s="399"/>
      <c r="AG135" s="871"/>
      <c r="AH135" s="399"/>
      <c r="AI135" s="399"/>
      <c r="AJ135" s="28"/>
      <c r="AK135" s="28"/>
      <c r="AL135" s="28"/>
      <c r="AM135" s="28"/>
      <c r="AN135" s="28"/>
      <c r="AO135" s="28"/>
      <c r="AP135" s="28"/>
      <c r="AQ135" s="28"/>
      <c r="AR135" s="28"/>
      <c r="AS135" s="28"/>
      <c r="AT135" s="28"/>
      <c r="AU135" s="28"/>
      <c r="AV135" s="28"/>
      <c r="AW135" s="28"/>
      <c r="AX135" s="28"/>
      <c r="AY135" s="28"/>
      <c r="AZ135" s="28"/>
      <c r="BA135" s="28"/>
      <c r="BB135" s="28"/>
      <c r="BC135" s="28"/>
    </row>
    <row r="136" ht="74.25" customHeight="1">
      <c r="A136" s="326">
        <v>2135.0</v>
      </c>
      <c r="B136" s="379" t="s">
        <v>158</v>
      </c>
      <c r="C136" s="379" t="s">
        <v>19</v>
      </c>
      <c r="D136" s="872" t="s">
        <v>4578</v>
      </c>
      <c r="E136" s="379" t="s">
        <v>812</v>
      </c>
      <c r="F136" s="380" t="s">
        <v>4579</v>
      </c>
      <c r="G136" s="380" t="s">
        <v>3690</v>
      </c>
      <c r="H136" s="379" t="s">
        <v>3691</v>
      </c>
      <c r="I136" s="380" t="s">
        <v>4580</v>
      </c>
      <c r="J136" s="380" t="s">
        <v>4581</v>
      </c>
      <c r="K136" s="380" t="s">
        <v>4582</v>
      </c>
      <c r="L136" s="379" t="s">
        <v>106</v>
      </c>
      <c r="M136" s="379" t="s">
        <v>420</v>
      </c>
      <c r="N136" s="379">
        <v>14615.0</v>
      </c>
      <c r="O136" s="379" t="s">
        <v>4583</v>
      </c>
      <c r="P136" s="381">
        <v>43.1945379130415</v>
      </c>
      <c r="Q136" s="381">
        <v>-77.6617184871124</v>
      </c>
      <c r="R136" s="382">
        <v>20.0</v>
      </c>
      <c r="S136" s="382"/>
      <c r="T136" s="380"/>
      <c r="U136" s="391" t="s">
        <v>4578</v>
      </c>
      <c r="V136" s="380" t="s">
        <v>4580</v>
      </c>
      <c r="W136" s="380" t="s">
        <v>4582</v>
      </c>
      <c r="X136" s="379" t="s">
        <v>106</v>
      </c>
      <c r="Y136" s="379" t="s">
        <v>420</v>
      </c>
      <c r="Z136" s="379" t="s">
        <v>478</v>
      </c>
      <c r="AA136" s="383" t="s">
        <v>9640</v>
      </c>
      <c r="AB136" s="379" t="s">
        <v>4584</v>
      </c>
      <c r="AC136" s="380" t="s">
        <v>4586</v>
      </c>
      <c r="AD136" s="395" t="s">
        <v>4585</v>
      </c>
      <c r="AE136" s="456">
        <f t="shared" si="3"/>
        <v>20</v>
      </c>
      <c r="AF136" s="399" t="s">
        <v>4587</v>
      </c>
      <c r="AG136" s="399" t="s">
        <v>4588</v>
      </c>
      <c r="AH136" s="399" t="s">
        <v>4589</v>
      </c>
      <c r="AI136" s="399"/>
      <c r="AJ136" s="28"/>
      <c r="AK136" s="28"/>
      <c r="AL136" s="28"/>
      <c r="AM136" s="28"/>
      <c r="AN136" s="28"/>
      <c r="AO136" s="28"/>
      <c r="AP136" s="28"/>
      <c r="AQ136" s="28"/>
      <c r="AR136" s="28"/>
      <c r="AS136" s="28"/>
      <c r="AT136" s="28"/>
      <c r="AU136" s="28"/>
      <c r="AV136" s="28"/>
      <c r="AW136" s="28"/>
      <c r="AX136" s="28"/>
      <c r="AY136" s="28"/>
      <c r="AZ136" s="28"/>
      <c r="BA136" s="28"/>
      <c r="BB136" s="28"/>
      <c r="BC136" s="28"/>
    </row>
    <row r="137" ht="11.25" customHeight="1">
      <c r="A137" s="557"/>
      <c r="B137" s="558"/>
      <c r="C137" s="558"/>
      <c r="D137" s="360"/>
      <c r="E137" s="31"/>
      <c r="F137" s="10"/>
      <c r="G137" s="360"/>
      <c r="H137" s="360"/>
      <c r="I137" s="360"/>
      <c r="J137" s="360"/>
      <c r="K137" s="360"/>
      <c r="L137" s="558"/>
      <c r="M137" s="873"/>
      <c r="N137" s="558"/>
      <c r="O137" s="784"/>
      <c r="P137" s="28"/>
      <c r="Q137" s="28"/>
      <c r="R137" s="874"/>
      <c r="S137" s="875"/>
      <c r="T137" s="28"/>
      <c r="U137" s="360"/>
      <c r="V137" s="28"/>
      <c r="W137" s="28"/>
      <c r="X137" s="558"/>
      <c r="Y137" s="558"/>
      <c r="Z137" s="28"/>
      <c r="AA137" s="876"/>
      <c r="AB137" s="360"/>
      <c r="AC137" s="28"/>
      <c r="AD137" s="28"/>
      <c r="AE137" s="558"/>
      <c r="AF137" s="28"/>
      <c r="AG137" s="360"/>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row>
    <row r="138" ht="11.25" customHeight="1">
      <c r="A138" s="557"/>
      <c r="B138" s="558"/>
      <c r="C138" s="558"/>
      <c r="D138" s="360"/>
      <c r="E138" s="31"/>
      <c r="F138" s="10"/>
      <c r="G138" s="360"/>
      <c r="H138" s="360"/>
      <c r="I138" s="360"/>
      <c r="J138" s="360"/>
      <c r="K138" s="360"/>
      <c r="L138" s="558"/>
      <c r="M138" s="873"/>
      <c r="N138" s="558"/>
      <c r="O138" s="784"/>
      <c r="P138" s="28"/>
      <c r="Q138" s="28"/>
      <c r="R138" s="874"/>
      <c r="S138" s="875"/>
      <c r="T138" s="28"/>
      <c r="U138" s="360"/>
      <c r="V138" s="28"/>
      <c r="W138" s="28"/>
      <c r="X138" s="558"/>
      <c r="Y138" s="558"/>
      <c r="Z138" s="28"/>
      <c r="AA138" s="876"/>
      <c r="AB138" s="360"/>
      <c r="AC138" s="28"/>
      <c r="AD138" s="28"/>
      <c r="AE138" s="558"/>
      <c r="AF138" s="28"/>
      <c r="AG138" s="360"/>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row>
    <row r="139" ht="11.25" customHeight="1">
      <c r="A139" s="557"/>
      <c r="B139" s="558"/>
      <c r="C139" s="558"/>
      <c r="D139" s="360"/>
      <c r="E139" s="31"/>
      <c r="F139" s="10"/>
      <c r="G139" s="360"/>
      <c r="H139" s="360"/>
      <c r="I139" s="360"/>
      <c r="J139" s="360"/>
      <c r="K139" s="360"/>
      <c r="L139" s="558"/>
      <c r="M139" s="873"/>
      <c r="N139" s="558"/>
      <c r="O139" s="784"/>
      <c r="P139" s="28"/>
      <c r="Q139" s="28"/>
      <c r="R139" s="874"/>
      <c r="S139" s="875"/>
      <c r="T139" s="28"/>
      <c r="U139" s="360"/>
      <c r="V139" s="28"/>
      <c r="W139" s="28"/>
      <c r="X139" s="558"/>
      <c r="Y139" s="558"/>
      <c r="Z139" s="28"/>
      <c r="AA139" s="876"/>
      <c r="AB139" s="360"/>
      <c r="AC139" s="28"/>
      <c r="AD139" s="28"/>
      <c r="AE139" s="558"/>
      <c r="AF139" s="28"/>
      <c r="AG139" s="360"/>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row>
    <row r="140" ht="11.25" customHeight="1">
      <c r="A140" s="557"/>
      <c r="B140" s="558"/>
      <c r="C140" s="558"/>
      <c r="D140" s="360"/>
      <c r="E140" s="31"/>
      <c r="F140" s="10"/>
      <c r="G140" s="360"/>
      <c r="H140" s="360"/>
      <c r="I140" s="360"/>
      <c r="J140" s="360"/>
      <c r="K140" s="360"/>
      <c r="L140" s="558"/>
      <c r="M140" s="873"/>
      <c r="N140" s="558"/>
      <c r="O140" s="784"/>
      <c r="P140" s="28"/>
      <c r="Q140" s="28"/>
      <c r="R140" s="874"/>
      <c r="S140" s="875"/>
      <c r="T140" s="28"/>
      <c r="U140" s="360"/>
      <c r="V140" s="28"/>
      <c r="W140" s="28"/>
      <c r="X140" s="558"/>
      <c r="Y140" s="558"/>
      <c r="Z140" s="28"/>
      <c r="AA140" s="876"/>
      <c r="AB140" s="360"/>
      <c r="AC140" s="28"/>
      <c r="AD140" s="28"/>
      <c r="AE140" s="558"/>
      <c r="AF140" s="28"/>
      <c r="AG140" s="360"/>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row>
    <row r="141" ht="11.25" customHeight="1">
      <c r="A141" s="557"/>
      <c r="B141" s="558"/>
      <c r="C141" s="558"/>
      <c r="D141" s="360"/>
      <c r="E141" s="31"/>
      <c r="F141" s="10"/>
      <c r="G141" s="360"/>
      <c r="H141" s="360"/>
      <c r="I141" s="360"/>
      <c r="J141" s="360"/>
      <c r="K141" s="360"/>
      <c r="L141" s="558"/>
      <c r="M141" s="873"/>
      <c r="N141" s="558"/>
      <c r="O141" s="784"/>
      <c r="P141" s="28"/>
      <c r="Q141" s="28"/>
      <c r="R141" s="874"/>
      <c r="S141" s="875"/>
      <c r="T141" s="28"/>
      <c r="U141" s="360"/>
      <c r="V141" s="28"/>
      <c r="W141" s="28"/>
      <c r="X141" s="558"/>
      <c r="Y141" s="558"/>
      <c r="Z141" s="28"/>
      <c r="AA141" s="876"/>
      <c r="AB141" s="360"/>
      <c r="AC141" s="28"/>
      <c r="AD141" s="28"/>
      <c r="AE141" s="558"/>
      <c r="AF141" s="28"/>
      <c r="AG141" s="360"/>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row>
    <row r="142" ht="11.25" customHeight="1">
      <c r="A142" s="557"/>
      <c r="B142" s="558"/>
      <c r="C142" s="558"/>
      <c r="D142" s="360"/>
      <c r="E142" s="31"/>
      <c r="F142" s="10"/>
      <c r="G142" s="360"/>
      <c r="H142" s="360"/>
      <c r="I142" s="360"/>
      <c r="J142" s="360"/>
      <c r="K142" s="360"/>
      <c r="L142" s="558"/>
      <c r="M142" s="873"/>
      <c r="N142" s="558"/>
      <c r="O142" s="784"/>
      <c r="P142" s="28"/>
      <c r="Q142" s="28"/>
      <c r="R142" s="874"/>
      <c r="S142" s="875"/>
      <c r="T142" s="28"/>
      <c r="U142" s="360"/>
      <c r="V142" s="28"/>
      <c r="W142" s="28"/>
      <c r="X142" s="558"/>
      <c r="Y142" s="558"/>
      <c r="Z142" s="28"/>
      <c r="AA142" s="876"/>
      <c r="AB142" s="360"/>
      <c r="AC142" s="28"/>
      <c r="AD142" s="28"/>
      <c r="AE142" s="558"/>
      <c r="AF142" s="28"/>
      <c r="AG142" s="360"/>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row>
    <row r="143" ht="11.25" customHeight="1">
      <c r="A143" s="557"/>
      <c r="B143" s="558"/>
      <c r="C143" s="558"/>
      <c r="D143" s="360"/>
      <c r="E143" s="31"/>
      <c r="F143" s="10"/>
      <c r="G143" s="360"/>
      <c r="H143" s="360"/>
      <c r="I143" s="360"/>
      <c r="J143" s="360"/>
      <c r="K143" s="360"/>
      <c r="L143" s="558"/>
      <c r="M143" s="873"/>
      <c r="N143" s="558"/>
      <c r="O143" s="784"/>
      <c r="P143" s="28"/>
      <c r="Q143" s="28"/>
      <c r="R143" s="874"/>
      <c r="S143" s="875"/>
      <c r="T143" s="28"/>
      <c r="U143" s="360"/>
      <c r="V143" s="28"/>
      <c r="W143" s="28"/>
      <c r="X143" s="558"/>
      <c r="Y143" s="558"/>
      <c r="Z143" s="28"/>
      <c r="AA143" s="876"/>
      <c r="AB143" s="360"/>
      <c r="AC143" s="28"/>
      <c r="AD143" s="28"/>
      <c r="AE143" s="558"/>
      <c r="AF143" s="28"/>
      <c r="AG143" s="360"/>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row>
    <row r="144" ht="11.25" customHeight="1">
      <c r="A144" s="557"/>
      <c r="B144" s="558"/>
      <c r="C144" s="558"/>
      <c r="D144" s="360"/>
      <c r="E144" s="31"/>
      <c r="F144" s="10"/>
      <c r="G144" s="360"/>
      <c r="H144" s="360"/>
      <c r="I144" s="360"/>
      <c r="J144" s="360"/>
      <c r="K144" s="360"/>
      <c r="L144" s="558"/>
      <c r="M144" s="873"/>
      <c r="N144" s="558"/>
      <c r="O144" s="784"/>
      <c r="P144" s="28"/>
      <c r="Q144" s="28"/>
      <c r="R144" s="874"/>
      <c r="S144" s="875"/>
      <c r="T144" s="28"/>
      <c r="U144" s="360"/>
      <c r="V144" s="28"/>
      <c r="W144" s="28"/>
      <c r="X144" s="558"/>
      <c r="Y144" s="558"/>
      <c r="Z144" s="28"/>
      <c r="AA144" s="876"/>
      <c r="AB144" s="360"/>
      <c r="AC144" s="28"/>
      <c r="AD144" s="28"/>
      <c r="AE144" s="558"/>
      <c r="AF144" s="28"/>
      <c r="AG144" s="360"/>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row>
    <row r="145" ht="11.25" customHeight="1">
      <c r="A145" s="557"/>
      <c r="B145" s="558"/>
      <c r="C145" s="558"/>
      <c r="D145" s="360"/>
      <c r="E145" s="31"/>
      <c r="F145" s="10"/>
      <c r="G145" s="360"/>
      <c r="H145" s="360"/>
      <c r="I145" s="360"/>
      <c r="J145" s="360"/>
      <c r="K145" s="360"/>
      <c r="L145" s="558"/>
      <c r="M145" s="873"/>
      <c r="N145" s="558"/>
      <c r="O145" s="784"/>
      <c r="P145" s="28"/>
      <c r="Q145" s="28"/>
      <c r="R145" s="874"/>
      <c r="S145" s="875"/>
      <c r="T145" s="28"/>
      <c r="U145" s="360"/>
      <c r="V145" s="28"/>
      <c r="W145" s="28"/>
      <c r="X145" s="558"/>
      <c r="Y145" s="558"/>
      <c r="Z145" s="28"/>
      <c r="AA145" s="876"/>
      <c r="AB145" s="360"/>
      <c r="AC145" s="28"/>
      <c r="AD145" s="28"/>
      <c r="AE145" s="558"/>
      <c r="AF145" s="28"/>
      <c r="AG145" s="360"/>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row>
    <row r="146" ht="11.25" customHeight="1">
      <c r="A146" s="557"/>
      <c r="B146" s="558"/>
      <c r="C146" s="558"/>
      <c r="D146" s="360"/>
      <c r="E146" s="31"/>
      <c r="F146" s="10"/>
      <c r="G146" s="360"/>
      <c r="H146" s="360"/>
      <c r="I146" s="360"/>
      <c r="J146" s="360"/>
      <c r="K146" s="360"/>
      <c r="L146" s="558"/>
      <c r="M146" s="873"/>
      <c r="N146" s="558"/>
      <c r="O146" s="784"/>
      <c r="P146" s="28"/>
      <c r="Q146" s="28"/>
      <c r="R146" s="874"/>
      <c r="S146" s="875"/>
      <c r="T146" s="28"/>
      <c r="U146" s="360"/>
      <c r="V146" s="28"/>
      <c r="W146" s="28"/>
      <c r="X146" s="558"/>
      <c r="Y146" s="558"/>
      <c r="Z146" s="28"/>
      <c r="AA146" s="876"/>
      <c r="AB146" s="360"/>
      <c r="AC146" s="28"/>
      <c r="AD146" s="28"/>
      <c r="AE146" s="558"/>
      <c r="AF146" s="28"/>
      <c r="AG146" s="360"/>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row>
    <row r="147" ht="11.25" customHeight="1">
      <c r="A147" s="557"/>
      <c r="B147" s="558"/>
      <c r="C147" s="558"/>
      <c r="D147" s="360"/>
      <c r="E147" s="31"/>
      <c r="F147" s="10"/>
      <c r="G147" s="360"/>
      <c r="H147" s="360"/>
      <c r="I147" s="360"/>
      <c r="J147" s="360"/>
      <c r="K147" s="360"/>
      <c r="L147" s="558"/>
      <c r="M147" s="873"/>
      <c r="N147" s="558"/>
      <c r="O147" s="784"/>
      <c r="P147" s="28"/>
      <c r="Q147" s="28"/>
      <c r="R147" s="874"/>
      <c r="S147" s="875"/>
      <c r="T147" s="28"/>
      <c r="U147" s="360"/>
      <c r="V147" s="28"/>
      <c r="W147" s="28"/>
      <c r="X147" s="558"/>
      <c r="Y147" s="558"/>
      <c r="Z147" s="28"/>
      <c r="AA147" s="876"/>
      <c r="AB147" s="360"/>
      <c r="AC147" s="28"/>
      <c r="AD147" s="28"/>
      <c r="AE147" s="558"/>
      <c r="AF147" s="28"/>
      <c r="AG147" s="360"/>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row>
    <row r="148" ht="11.25" customHeight="1">
      <c r="A148" s="557"/>
      <c r="B148" s="558"/>
      <c r="C148" s="558"/>
      <c r="D148" s="360"/>
      <c r="E148" s="31"/>
      <c r="F148" s="10"/>
      <c r="G148" s="360"/>
      <c r="H148" s="360"/>
      <c r="I148" s="360"/>
      <c r="J148" s="360"/>
      <c r="K148" s="360"/>
      <c r="L148" s="558"/>
      <c r="M148" s="873"/>
      <c r="N148" s="558"/>
      <c r="O148" s="784"/>
      <c r="P148" s="28"/>
      <c r="Q148" s="28"/>
      <c r="R148" s="874"/>
      <c r="S148" s="875"/>
      <c r="T148" s="28"/>
      <c r="U148" s="360"/>
      <c r="V148" s="28"/>
      <c r="W148" s="28"/>
      <c r="X148" s="558"/>
      <c r="Y148" s="558"/>
      <c r="Z148" s="28"/>
      <c r="AA148" s="876"/>
      <c r="AB148" s="360"/>
      <c r="AC148" s="28"/>
      <c r="AD148" s="28"/>
      <c r="AE148" s="558"/>
      <c r="AF148" s="28"/>
      <c r="AG148" s="360"/>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row>
    <row r="149" ht="11.25" customHeight="1">
      <c r="A149" s="557"/>
      <c r="B149" s="558"/>
      <c r="C149" s="558"/>
      <c r="D149" s="360"/>
      <c r="E149" s="31"/>
      <c r="F149" s="10"/>
      <c r="G149" s="360"/>
      <c r="H149" s="360"/>
      <c r="I149" s="360"/>
      <c r="J149" s="360"/>
      <c r="K149" s="360"/>
      <c r="L149" s="558"/>
      <c r="M149" s="873"/>
      <c r="N149" s="558"/>
      <c r="O149" s="784"/>
      <c r="P149" s="28"/>
      <c r="Q149" s="28"/>
      <c r="R149" s="874"/>
      <c r="S149" s="875"/>
      <c r="T149" s="28"/>
      <c r="U149" s="360"/>
      <c r="V149" s="28"/>
      <c r="W149" s="28"/>
      <c r="X149" s="558"/>
      <c r="Y149" s="558"/>
      <c r="Z149" s="28"/>
      <c r="AA149" s="876"/>
      <c r="AB149" s="360"/>
      <c r="AC149" s="28"/>
      <c r="AD149" s="28"/>
      <c r="AE149" s="558"/>
      <c r="AF149" s="28"/>
      <c r="AG149" s="360"/>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row>
    <row r="150" ht="11.25" customHeight="1">
      <c r="A150" s="557"/>
      <c r="B150" s="558"/>
      <c r="C150" s="558"/>
      <c r="D150" s="360"/>
      <c r="E150" s="31"/>
      <c r="F150" s="10"/>
      <c r="G150" s="360"/>
      <c r="H150" s="360"/>
      <c r="I150" s="360"/>
      <c r="J150" s="360"/>
      <c r="K150" s="360"/>
      <c r="L150" s="558"/>
      <c r="M150" s="873"/>
      <c r="N150" s="558"/>
      <c r="O150" s="784"/>
      <c r="P150" s="28"/>
      <c r="Q150" s="28"/>
      <c r="R150" s="874"/>
      <c r="S150" s="875"/>
      <c r="T150" s="28"/>
      <c r="U150" s="360"/>
      <c r="V150" s="28"/>
      <c r="W150" s="28"/>
      <c r="X150" s="558"/>
      <c r="Y150" s="558"/>
      <c r="Z150" s="28"/>
      <c r="AA150" s="876"/>
      <c r="AB150" s="360"/>
      <c r="AC150" s="28"/>
      <c r="AD150" s="28"/>
      <c r="AE150" s="558"/>
      <c r="AF150" s="28"/>
      <c r="AG150" s="360"/>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row>
    <row r="151" ht="11.25" customHeight="1">
      <c r="A151" s="557"/>
      <c r="B151" s="558"/>
      <c r="C151" s="558"/>
      <c r="D151" s="360"/>
      <c r="E151" s="31"/>
      <c r="F151" s="10"/>
      <c r="G151" s="360"/>
      <c r="H151" s="360"/>
      <c r="I151" s="360"/>
      <c r="J151" s="360"/>
      <c r="K151" s="360"/>
      <c r="L151" s="558"/>
      <c r="M151" s="873"/>
      <c r="N151" s="558"/>
      <c r="O151" s="784"/>
      <c r="P151" s="28"/>
      <c r="Q151" s="28"/>
      <c r="R151" s="874"/>
      <c r="S151" s="875"/>
      <c r="T151" s="28"/>
      <c r="U151" s="360"/>
      <c r="V151" s="28"/>
      <c r="W151" s="28"/>
      <c r="X151" s="558"/>
      <c r="Y151" s="558"/>
      <c r="Z151" s="28"/>
      <c r="AA151" s="876"/>
      <c r="AB151" s="360"/>
      <c r="AC151" s="28"/>
      <c r="AD151" s="28"/>
      <c r="AE151" s="558"/>
      <c r="AF151" s="28"/>
      <c r="AG151" s="360"/>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row>
    <row r="152" ht="11.25" customHeight="1">
      <c r="A152" s="557"/>
      <c r="B152" s="558"/>
      <c r="C152" s="558"/>
      <c r="D152" s="360"/>
      <c r="E152" s="31"/>
      <c r="F152" s="10"/>
      <c r="G152" s="360"/>
      <c r="H152" s="360"/>
      <c r="I152" s="360"/>
      <c r="J152" s="360"/>
      <c r="K152" s="360"/>
      <c r="L152" s="558"/>
      <c r="M152" s="873"/>
      <c r="N152" s="558"/>
      <c r="O152" s="784"/>
      <c r="P152" s="28"/>
      <c r="Q152" s="28"/>
      <c r="R152" s="874"/>
      <c r="S152" s="875"/>
      <c r="T152" s="28"/>
      <c r="U152" s="360"/>
      <c r="V152" s="28"/>
      <c r="W152" s="28"/>
      <c r="X152" s="558"/>
      <c r="Y152" s="558"/>
      <c r="Z152" s="28"/>
      <c r="AA152" s="876"/>
      <c r="AB152" s="360"/>
      <c r="AC152" s="28"/>
      <c r="AD152" s="28"/>
      <c r="AE152" s="558"/>
      <c r="AF152" s="28"/>
      <c r="AG152" s="360"/>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row>
    <row r="153" ht="11.25" customHeight="1">
      <c r="A153" s="557"/>
      <c r="B153" s="558"/>
      <c r="C153" s="558"/>
      <c r="D153" s="360"/>
      <c r="E153" s="31"/>
      <c r="F153" s="10"/>
      <c r="G153" s="360"/>
      <c r="H153" s="360"/>
      <c r="I153" s="360"/>
      <c r="J153" s="360"/>
      <c r="K153" s="360"/>
      <c r="L153" s="558"/>
      <c r="M153" s="873"/>
      <c r="N153" s="558"/>
      <c r="O153" s="784"/>
      <c r="P153" s="28"/>
      <c r="Q153" s="28"/>
      <c r="R153" s="874"/>
      <c r="S153" s="875"/>
      <c r="T153" s="28"/>
      <c r="U153" s="360"/>
      <c r="V153" s="28"/>
      <c r="W153" s="28"/>
      <c r="X153" s="558"/>
      <c r="Y153" s="558"/>
      <c r="Z153" s="28"/>
      <c r="AA153" s="876"/>
      <c r="AB153" s="360"/>
      <c r="AC153" s="28"/>
      <c r="AD153" s="28"/>
      <c r="AE153" s="558"/>
      <c r="AF153" s="28"/>
      <c r="AG153" s="360"/>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row>
    <row r="154" ht="11.25" customHeight="1">
      <c r="A154" s="557"/>
      <c r="B154" s="558"/>
      <c r="C154" s="558"/>
      <c r="D154" s="360"/>
      <c r="E154" s="31"/>
      <c r="F154" s="10"/>
      <c r="G154" s="360"/>
      <c r="H154" s="360"/>
      <c r="I154" s="360"/>
      <c r="J154" s="360"/>
      <c r="K154" s="360"/>
      <c r="L154" s="558"/>
      <c r="M154" s="873"/>
      <c r="N154" s="558"/>
      <c r="O154" s="784"/>
      <c r="P154" s="28"/>
      <c r="Q154" s="28"/>
      <c r="R154" s="874"/>
      <c r="S154" s="875"/>
      <c r="T154" s="28"/>
      <c r="U154" s="360"/>
      <c r="V154" s="28"/>
      <c r="W154" s="28"/>
      <c r="X154" s="558"/>
      <c r="Y154" s="558"/>
      <c r="Z154" s="28"/>
      <c r="AA154" s="876"/>
      <c r="AB154" s="360"/>
      <c r="AC154" s="28"/>
      <c r="AD154" s="28"/>
      <c r="AE154" s="558"/>
      <c r="AF154" s="28"/>
      <c r="AG154" s="360"/>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row>
    <row r="155" ht="11.25" customHeight="1">
      <c r="A155" s="557"/>
      <c r="B155" s="558"/>
      <c r="C155" s="558"/>
      <c r="D155" s="360"/>
      <c r="E155" s="31"/>
      <c r="F155" s="10"/>
      <c r="G155" s="360"/>
      <c r="H155" s="360"/>
      <c r="I155" s="360"/>
      <c r="J155" s="360"/>
      <c r="K155" s="360"/>
      <c r="L155" s="558"/>
      <c r="M155" s="873"/>
      <c r="N155" s="558"/>
      <c r="O155" s="784"/>
      <c r="P155" s="28"/>
      <c r="Q155" s="28"/>
      <c r="R155" s="874"/>
      <c r="S155" s="875"/>
      <c r="T155" s="28"/>
      <c r="U155" s="360"/>
      <c r="V155" s="28"/>
      <c r="W155" s="28"/>
      <c r="X155" s="558"/>
      <c r="Y155" s="558"/>
      <c r="Z155" s="28"/>
      <c r="AA155" s="876"/>
      <c r="AB155" s="360"/>
      <c r="AC155" s="28"/>
      <c r="AD155" s="28"/>
      <c r="AE155" s="558"/>
      <c r="AF155" s="28"/>
      <c r="AG155" s="360"/>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row>
    <row r="156" ht="11.25" customHeight="1">
      <c r="A156" s="557"/>
      <c r="B156" s="558"/>
      <c r="C156" s="558"/>
      <c r="D156" s="360"/>
      <c r="E156" s="31"/>
      <c r="F156" s="10"/>
      <c r="G156" s="360"/>
      <c r="H156" s="360"/>
      <c r="I156" s="360"/>
      <c r="J156" s="360"/>
      <c r="K156" s="360"/>
      <c r="L156" s="558"/>
      <c r="M156" s="873"/>
      <c r="N156" s="558"/>
      <c r="O156" s="784"/>
      <c r="P156" s="28"/>
      <c r="Q156" s="28"/>
      <c r="R156" s="874"/>
      <c r="S156" s="875"/>
      <c r="T156" s="28"/>
      <c r="U156" s="360"/>
      <c r="V156" s="28"/>
      <c r="W156" s="28"/>
      <c r="X156" s="558"/>
      <c r="Y156" s="558"/>
      <c r="Z156" s="28"/>
      <c r="AA156" s="876"/>
      <c r="AB156" s="360"/>
      <c r="AC156" s="28"/>
      <c r="AD156" s="28"/>
      <c r="AE156" s="558"/>
      <c r="AF156" s="28"/>
      <c r="AG156" s="360"/>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row>
    <row r="157" ht="11.25" customHeight="1">
      <c r="A157" s="557"/>
      <c r="B157" s="558"/>
      <c r="C157" s="558"/>
      <c r="D157" s="360"/>
      <c r="E157" s="31"/>
      <c r="F157" s="10"/>
      <c r="G157" s="360"/>
      <c r="H157" s="360"/>
      <c r="I157" s="360"/>
      <c r="J157" s="360"/>
      <c r="K157" s="360"/>
      <c r="L157" s="558"/>
      <c r="M157" s="873"/>
      <c r="N157" s="558"/>
      <c r="O157" s="784"/>
      <c r="P157" s="28"/>
      <c r="Q157" s="28"/>
      <c r="R157" s="874"/>
      <c r="S157" s="875"/>
      <c r="T157" s="28"/>
      <c r="U157" s="360"/>
      <c r="V157" s="28"/>
      <c r="W157" s="28"/>
      <c r="X157" s="558"/>
      <c r="Y157" s="558"/>
      <c r="Z157" s="28"/>
      <c r="AA157" s="876"/>
      <c r="AB157" s="360"/>
      <c r="AC157" s="28"/>
      <c r="AD157" s="28"/>
      <c r="AE157" s="558"/>
      <c r="AF157" s="28"/>
      <c r="AG157" s="360"/>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row>
    <row r="158" ht="11.25" customHeight="1">
      <c r="A158" s="557"/>
      <c r="B158" s="558"/>
      <c r="C158" s="558"/>
      <c r="D158" s="360"/>
      <c r="E158" s="31"/>
      <c r="F158" s="10"/>
      <c r="G158" s="360"/>
      <c r="H158" s="360"/>
      <c r="I158" s="360"/>
      <c r="J158" s="360"/>
      <c r="K158" s="360"/>
      <c r="L158" s="558"/>
      <c r="M158" s="873"/>
      <c r="N158" s="558"/>
      <c r="O158" s="784"/>
      <c r="P158" s="28"/>
      <c r="Q158" s="28"/>
      <c r="R158" s="874"/>
      <c r="S158" s="875"/>
      <c r="T158" s="28"/>
      <c r="U158" s="360"/>
      <c r="V158" s="28"/>
      <c r="W158" s="28"/>
      <c r="X158" s="558"/>
      <c r="Y158" s="558"/>
      <c r="Z158" s="28"/>
      <c r="AA158" s="876"/>
      <c r="AB158" s="360"/>
      <c r="AC158" s="28"/>
      <c r="AD158" s="28"/>
      <c r="AE158" s="558"/>
      <c r="AF158" s="28"/>
      <c r="AG158" s="360"/>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row>
    <row r="159" ht="11.25" customHeight="1">
      <c r="A159" s="557"/>
      <c r="B159" s="558"/>
      <c r="C159" s="558"/>
      <c r="D159" s="360"/>
      <c r="E159" s="31"/>
      <c r="F159" s="10"/>
      <c r="G159" s="360"/>
      <c r="H159" s="360"/>
      <c r="I159" s="360"/>
      <c r="J159" s="360"/>
      <c r="K159" s="360"/>
      <c r="L159" s="558"/>
      <c r="M159" s="873"/>
      <c r="N159" s="558"/>
      <c r="O159" s="784"/>
      <c r="P159" s="28"/>
      <c r="Q159" s="28"/>
      <c r="R159" s="874"/>
      <c r="S159" s="875"/>
      <c r="T159" s="28"/>
      <c r="U159" s="360"/>
      <c r="V159" s="28"/>
      <c r="W159" s="28"/>
      <c r="X159" s="558"/>
      <c r="Y159" s="558"/>
      <c r="Z159" s="28"/>
      <c r="AA159" s="876"/>
      <c r="AB159" s="360"/>
      <c r="AC159" s="28"/>
      <c r="AD159" s="28"/>
      <c r="AE159" s="558"/>
      <c r="AF159" s="28"/>
      <c r="AG159" s="360"/>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row>
    <row r="160" ht="11.25" customHeight="1">
      <c r="A160" s="557"/>
      <c r="B160" s="558"/>
      <c r="C160" s="558"/>
      <c r="D160" s="360"/>
      <c r="E160" s="31"/>
      <c r="F160" s="10"/>
      <c r="G160" s="360"/>
      <c r="H160" s="360"/>
      <c r="I160" s="360"/>
      <c r="J160" s="360"/>
      <c r="K160" s="360"/>
      <c r="L160" s="558"/>
      <c r="M160" s="873"/>
      <c r="N160" s="558"/>
      <c r="O160" s="784"/>
      <c r="P160" s="28"/>
      <c r="Q160" s="28"/>
      <c r="R160" s="874"/>
      <c r="S160" s="875"/>
      <c r="T160" s="28"/>
      <c r="U160" s="360"/>
      <c r="V160" s="28"/>
      <c r="W160" s="28"/>
      <c r="X160" s="558"/>
      <c r="Y160" s="558"/>
      <c r="Z160" s="28"/>
      <c r="AA160" s="876"/>
      <c r="AB160" s="360"/>
      <c r="AC160" s="28"/>
      <c r="AD160" s="28"/>
      <c r="AE160" s="558"/>
      <c r="AF160" s="28"/>
      <c r="AG160" s="360"/>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row>
    <row r="161" ht="11.25" customHeight="1">
      <c r="A161" s="557"/>
      <c r="B161" s="558"/>
      <c r="C161" s="558"/>
      <c r="D161" s="360"/>
      <c r="E161" s="31"/>
      <c r="F161" s="10"/>
      <c r="G161" s="360"/>
      <c r="H161" s="360"/>
      <c r="I161" s="360"/>
      <c r="J161" s="360"/>
      <c r="K161" s="360"/>
      <c r="L161" s="558"/>
      <c r="M161" s="873"/>
      <c r="N161" s="558"/>
      <c r="O161" s="784"/>
      <c r="P161" s="28"/>
      <c r="Q161" s="28"/>
      <c r="R161" s="874"/>
      <c r="S161" s="875"/>
      <c r="T161" s="28"/>
      <c r="U161" s="360"/>
      <c r="V161" s="28"/>
      <c r="W161" s="28"/>
      <c r="X161" s="558"/>
      <c r="Y161" s="558"/>
      <c r="Z161" s="28"/>
      <c r="AA161" s="876"/>
      <c r="AB161" s="360"/>
      <c r="AC161" s="28"/>
      <c r="AD161" s="28"/>
      <c r="AE161" s="558"/>
      <c r="AF161" s="28"/>
      <c r="AG161" s="360"/>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row>
    <row r="162" ht="11.25" customHeight="1">
      <c r="A162" s="557"/>
      <c r="B162" s="558"/>
      <c r="C162" s="558"/>
      <c r="D162" s="360"/>
      <c r="E162" s="31"/>
      <c r="F162" s="10"/>
      <c r="G162" s="360"/>
      <c r="H162" s="360"/>
      <c r="I162" s="360"/>
      <c r="J162" s="360"/>
      <c r="K162" s="360"/>
      <c r="L162" s="558"/>
      <c r="M162" s="873"/>
      <c r="N162" s="558"/>
      <c r="O162" s="784"/>
      <c r="P162" s="28"/>
      <c r="Q162" s="28"/>
      <c r="R162" s="874"/>
      <c r="S162" s="875"/>
      <c r="T162" s="28"/>
      <c r="U162" s="360"/>
      <c r="V162" s="28"/>
      <c r="W162" s="28"/>
      <c r="X162" s="558"/>
      <c r="Y162" s="558"/>
      <c r="Z162" s="28"/>
      <c r="AA162" s="876"/>
      <c r="AB162" s="360"/>
      <c r="AC162" s="28"/>
      <c r="AD162" s="28"/>
      <c r="AE162" s="558"/>
      <c r="AF162" s="28"/>
      <c r="AG162" s="360"/>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row>
    <row r="163" ht="11.25" customHeight="1">
      <c r="A163" s="557"/>
      <c r="B163" s="558"/>
      <c r="C163" s="558"/>
      <c r="D163" s="360"/>
      <c r="E163" s="31"/>
      <c r="F163" s="10"/>
      <c r="G163" s="360"/>
      <c r="H163" s="360"/>
      <c r="I163" s="360"/>
      <c r="J163" s="360"/>
      <c r="K163" s="360"/>
      <c r="L163" s="558"/>
      <c r="M163" s="873"/>
      <c r="N163" s="558"/>
      <c r="O163" s="784"/>
      <c r="P163" s="28"/>
      <c r="Q163" s="28"/>
      <c r="R163" s="874"/>
      <c r="S163" s="875"/>
      <c r="T163" s="28"/>
      <c r="U163" s="360"/>
      <c r="V163" s="28"/>
      <c r="W163" s="28"/>
      <c r="X163" s="558"/>
      <c r="Y163" s="558"/>
      <c r="Z163" s="28"/>
      <c r="AA163" s="876"/>
      <c r="AB163" s="360"/>
      <c r="AC163" s="28"/>
      <c r="AD163" s="28"/>
      <c r="AE163" s="558"/>
      <c r="AF163" s="28"/>
      <c r="AG163" s="360"/>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row>
    <row r="164" ht="11.25" customHeight="1">
      <c r="A164" s="557"/>
      <c r="B164" s="558"/>
      <c r="C164" s="558"/>
      <c r="D164" s="360"/>
      <c r="E164" s="31"/>
      <c r="F164" s="10"/>
      <c r="G164" s="360"/>
      <c r="H164" s="360"/>
      <c r="I164" s="360"/>
      <c r="J164" s="360"/>
      <c r="K164" s="360"/>
      <c r="L164" s="558"/>
      <c r="M164" s="873"/>
      <c r="N164" s="558"/>
      <c r="O164" s="784"/>
      <c r="P164" s="28"/>
      <c r="Q164" s="28"/>
      <c r="R164" s="874"/>
      <c r="S164" s="875"/>
      <c r="T164" s="28"/>
      <c r="U164" s="360"/>
      <c r="V164" s="28"/>
      <c r="W164" s="28"/>
      <c r="X164" s="558"/>
      <c r="Y164" s="558"/>
      <c r="Z164" s="28"/>
      <c r="AA164" s="876"/>
      <c r="AB164" s="360"/>
      <c r="AC164" s="28"/>
      <c r="AD164" s="28"/>
      <c r="AE164" s="558"/>
      <c r="AF164" s="28"/>
      <c r="AG164" s="360"/>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row>
    <row r="165" ht="11.25" customHeight="1">
      <c r="A165" s="557"/>
      <c r="B165" s="558"/>
      <c r="C165" s="558"/>
      <c r="D165" s="360"/>
      <c r="E165" s="31"/>
      <c r="F165" s="10"/>
      <c r="G165" s="360"/>
      <c r="H165" s="360"/>
      <c r="I165" s="360"/>
      <c r="J165" s="360"/>
      <c r="K165" s="360"/>
      <c r="L165" s="558"/>
      <c r="M165" s="873"/>
      <c r="N165" s="558"/>
      <c r="O165" s="784"/>
      <c r="P165" s="28"/>
      <c r="Q165" s="28"/>
      <c r="R165" s="874"/>
      <c r="S165" s="875"/>
      <c r="T165" s="28"/>
      <c r="U165" s="360"/>
      <c r="V165" s="28"/>
      <c r="W165" s="28"/>
      <c r="X165" s="558"/>
      <c r="Y165" s="558"/>
      <c r="Z165" s="28"/>
      <c r="AA165" s="876"/>
      <c r="AB165" s="360"/>
      <c r="AC165" s="28"/>
      <c r="AD165" s="28"/>
      <c r="AE165" s="558"/>
      <c r="AF165" s="28"/>
      <c r="AG165" s="360"/>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row>
    <row r="166" ht="11.25" customHeight="1">
      <c r="A166" s="557"/>
      <c r="B166" s="558"/>
      <c r="C166" s="558"/>
      <c r="D166" s="360"/>
      <c r="E166" s="31"/>
      <c r="F166" s="10"/>
      <c r="G166" s="360"/>
      <c r="H166" s="360"/>
      <c r="I166" s="360"/>
      <c r="J166" s="360"/>
      <c r="K166" s="360"/>
      <c r="L166" s="558"/>
      <c r="M166" s="873"/>
      <c r="N166" s="558"/>
      <c r="O166" s="784"/>
      <c r="P166" s="28"/>
      <c r="Q166" s="28"/>
      <c r="R166" s="874"/>
      <c r="S166" s="875"/>
      <c r="T166" s="28"/>
      <c r="U166" s="360"/>
      <c r="V166" s="28"/>
      <c r="W166" s="28"/>
      <c r="X166" s="558"/>
      <c r="Y166" s="558"/>
      <c r="Z166" s="28"/>
      <c r="AA166" s="876"/>
      <c r="AB166" s="360"/>
      <c r="AC166" s="28"/>
      <c r="AD166" s="28"/>
      <c r="AE166" s="558"/>
      <c r="AF166" s="28"/>
      <c r="AG166" s="360"/>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row>
    <row r="167" ht="11.25" customHeight="1">
      <c r="A167" s="557"/>
      <c r="B167" s="558"/>
      <c r="C167" s="558"/>
      <c r="D167" s="360"/>
      <c r="E167" s="31"/>
      <c r="F167" s="10"/>
      <c r="G167" s="360"/>
      <c r="H167" s="360"/>
      <c r="I167" s="360"/>
      <c r="J167" s="360"/>
      <c r="K167" s="360"/>
      <c r="L167" s="558"/>
      <c r="M167" s="873"/>
      <c r="N167" s="558"/>
      <c r="O167" s="784"/>
      <c r="P167" s="28"/>
      <c r="Q167" s="28"/>
      <c r="R167" s="874"/>
      <c r="S167" s="875"/>
      <c r="T167" s="28"/>
      <c r="U167" s="360"/>
      <c r="V167" s="28"/>
      <c r="W167" s="28"/>
      <c r="X167" s="558"/>
      <c r="Y167" s="558"/>
      <c r="Z167" s="28"/>
      <c r="AA167" s="876"/>
      <c r="AB167" s="360"/>
      <c r="AC167" s="28"/>
      <c r="AD167" s="28"/>
      <c r="AE167" s="558"/>
      <c r="AF167" s="28"/>
      <c r="AG167" s="360"/>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row>
    <row r="168" ht="11.25" customHeight="1">
      <c r="A168" s="557"/>
      <c r="B168" s="558"/>
      <c r="C168" s="558"/>
      <c r="D168" s="360"/>
      <c r="E168" s="31"/>
      <c r="F168" s="10"/>
      <c r="G168" s="360"/>
      <c r="H168" s="360"/>
      <c r="I168" s="360"/>
      <c r="J168" s="360"/>
      <c r="K168" s="360"/>
      <c r="L168" s="558"/>
      <c r="M168" s="873"/>
      <c r="N168" s="558"/>
      <c r="O168" s="784"/>
      <c r="P168" s="28"/>
      <c r="Q168" s="28"/>
      <c r="R168" s="874"/>
      <c r="S168" s="875"/>
      <c r="T168" s="28"/>
      <c r="U168" s="360"/>
      <c r="V168" s="28"/>
      <c r="W168" s="28"/>
      <c r="X168" s="558"/>
      <c r="Y168" s="558"/>
      <c r="Z168" s="28"/>
      <c r="AA168" s="876"/>
      <c r="AB168" s="360"/>
      <c r="AC168" s="28"/>
      <c r="AD168" s="28"/>
      <c r="AE168" s="558"/>
      <c r="AF168" s="28"/>
      <c r="AG168" s="360"/>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row>
    <row r="169" ht="11.25" customHeight="1">
      <c r="A169" s="557"/>
      <c r="B169" s="558"/>
      <c r="C169" s="558"/>
      <c r="D169" s="360"/>
      <c r="E169" s="31"/>
      <c r="F169" s="10"/>
      <c r="G169" s="360"/>
      <c r="H169" s="360"/>
      <c r="I169" s="360"/>
      <c r="J169" s="360"/>
      <c r="K169" s="360"/>
      <c r="L169" s="558"/>
      <c r="M169" s="873"/>
      <c r="N169" s="558"/>
      <c r="O169" s="784"/>
      <c r="P169" s="28"/>
      <c r="Q169" s="28"/>
      <c r="R169" s="874"/>
      <c r="S169" s="875"/>
      <c r="T169" s="28"/>
      <c r="U169" s="360"/>
      <c r="V169" s="28"/>
      <c r="W169" s="28"/>
      <c r="X169" s="558"/>
      <c r="Y169" s="558"/>
      <c r="Z169" s="28"/>
      <c r="AA169" s="876"/>
      <c r="AB169" s="360"/>
      <c r="AC169" s="28"/>
      <c r="AD169" s="28"/>
      <c r="AE169" s="558"/>
      <c r="AF169" s="28"/>
      <c r="AG169" s="360"/>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row>
    <row r="170" ht="11.25" customHeight="1">
      <c r="A170" s="557"/>
      <c r="B170" s="558"/>
      <c r="C170" s="558"/>
      <c r="D170" s="360"/>
      <c r="E170" s="31"/>
      <c r="F170" s="10"/>
      <c r="G170" s="360"/>
      <c r="H170" s="360"/>
      <c r="I170" s="360"/>
      <c r="J170" s="360"/>
      <c r="K170" s="360"/>
      <c r="L170" s="558"/>
      <c r="M170" s="873"/>
      <c r="N170" s="558"/>
      <c r="O170" s="784"/>
      <c r="P170" s="28"/>
      <c r="Q170" s="28"/>
      <c r="R170" s="874"/>
      <c r="S170" s="875"/>
      <c r="T170" s="28"/>
      <c r="U170" s="360"/>
      <c r="V170" s="28"/>
      <c r="W170" s="28"/>
      <c r="X170" s="558"/>
      <c r="Y170" s="558"/>
      <c r="Z170" s="28"/>
      <c r="AA170" s="876"/>
      <c r="AB170" s="360"/>
      <c r="AC170" s="28"/>
      <c r="AD170" s="28"/>
      <c r="AE170" s="558"/>
      <c r="AF170" s="28"/>
      <c r="AG170" s="360"/>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row>
    <row r="171" ht="11.25" customHeight="1">
      <c r="A171" s="557"/>
      <c r="B171" s="558"/>
      <c r="C171" s="558"/>
      <c r="D171" s="360"/>
      <c r="E171" s="31"/>
      <c r="F171" s="10"/>
      <c r="G171" s="360"/>
      <c r="H171" s="360"/>
      <c r="I171" s="360"/>
      <c r="J171" s="360"/>
      <c r="K171" s="360"/>
      <c r="L171" s="558"/>
      <c r="M171" s="873"/>
      <c r="N171" s="558"/>
      <c r="O171" s="784"/>
      <c r="P171" s="28"/>
      <c r="Q171" s="28"/>
      <c r="R171" s="874"/>
      <c r="S171" s="875"/>
      <c r="T171" s="28"/>
      <c r="U171" s="360"/>
      <c r="V171" s="28"/>
      <c r="W171" s="28"/>
      <c r="X171" s="558"/>
      <c r="Y171" s="558"/>
      <c r="Z171" s="28"/>
      <c r="AA171" s="876"/>
      <c r="AB171" s="360"/>
      <c r="AC171" s="28"/>
      <c r="AD171" s="28"/>
      <c r="AE171" s="558"/>
      <c r="AF171" s="28"/>
      <c r="AG171" s="360"/>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row>
    <row r="172" ht="11.25" customHeight="1">
      <c r="A172" s="557"/>
      <c r="B172" s="558"/>
      <c r="C172" s="558"/>
      <c r="D172" s="360"/>
      <c r="E172" s="31"/>
      <c r="F172" s="10"/>
      <c r="G172" s="360"/>
      <c r="H172" s="360"/>
      <c r="I172" s="360"/>
      <c r="J172" s="360"/>
      <c r="K172" s="360"/>
      <c r="L172" s="558"/>
      <c r="M172" s="873"/>
      <c r="N172" s="558"/>
      <c r="O172" s="784"/>
      <c r="P172" s="28"/>
      <c r="Q172" s="28"/>
      <c r="R172" s="874"/>
      <c r="S172" s="875"/>
      <c r="T172" s="28"/>
      <c r="U172" s="360"/>
      <c r="V172" s="28"/>
      <c r="W172" s="28"/>
      <c r="X172" s="558"/>
      <c r="Y172" s="558"/>
      <c r="Z172" s="28"/>
      <c r="AA172" s="876"/>
      <c r="AB172" s="360"/>
      <c r="AC172" s="28"/>
      <c r="AD172" s="28"/>
      <c r="AE172" s="558"/>
      <c r="AF172" s="28"/>
      <c r="AG172" s="360"/>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row>
    <row r="173" ht="11.25" customHeight="1">
      <c r="A173" s="557"/>
      <c r="B173" s="558"/>
      <c r="C173" s="558"/>
      <c r="D173" s="360"/>
      <c r="E173" s="31"/>
      <c r="F173" s="10"/>
      <c r="G173" s="360"/>
      <c r="H173" s="360"/>
      <c r="I173" s="360"/>
      <c r="J173" s="360"/>
      <c r="K173" s="360"/>
      <c r="L173" s="558"/>
      <c r="M173" s="873"/>
      <c r="N173" s="558"/>
      <c r="O173" s="784"/>
      <c r="P173" s="28"/>
      <c r="Q173" s="28"/>
      <c r="R173" s="874"/>
      <c r="S173" s="875"/>
      <c r="T173" s="28"/>
      <c r="U173" s="360"/>
      <c r="V173" s="28"/>
      <c r="W173" s="28"/>
      <c r="X173" s="558"/>
      <c r="Y173" s="558"/>
      <c r="Z173" s="28"/>
      <c r="AA173" s="876"/>
      <c r="AB173" s="360"/>
      <c r="AC173" s="28"/>
      <c r="AD173" s="28"/>
      <c r="AE173" s="558"/>
      <c r="AF173" s="28"/>
      <c r="AG173" s="360"/>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row>
    <row r="174" ht="11.25" customHeight="1">
      <c r="A174" s="557"/>
      <c r="B174" s="558"/>
      <c r="C174" s="558"/>
      <c r="D174" s="360"/>
      <c r="E174" s="31"/>
      <c r="F174" s="10"/>
      <c r="G174" s="360"/>
      <c r="H174" s="360"/>
      <c r="I174" s="360"/>
      <c r="J174" s="360"/>
      <c r="K174" s="360"/>
      <c r="L174" s="558"/>
      <c r="M174" s="873"/>
      <c r="N174" s="558"/>
      <c r="O174" s="784"/>
      <c r="P174" s="28"/>
      <c r="Q174" s="28"/>
      <c r="R174" s="874"/>
      <c r="S174" s="875"/>
      <c r="T174" s="28"/>
      <c r="U174" s="360"/>
      <c r="V174" s="28"/>
      <c r="W174" s="28"/>
      <c r="X174" s="558"/>
      <c r="Y174" s="558"/>
      <c r="Z174" s="28"/>
      <c r="AA174" s="876"/>
      <c r="AB174" s="360"/>
      <c r="AC174" s="28"/>
      <c r="AD174" s="28"/>
      <c r="AE174" s="558"/>
      <c r="AF174" s="28"/>
      <c r="AG174" s="360"/>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row>
    <row r="175" ht="11.25" customHeight="1">
      <c r="A175" s="557"/>
      <c r="B175" s="558"/>
      <c r="C175" s="558"/>
      <c r="D175" s="360"/>
      <c r="E175" s="31"/>
      <c r="F175" s="10"/>
      <c r="G175" s="360"/>
      <c r="H175" s="360"/>
      <c r="I175" s="360"/>
      <c r="J175" s="360"/>
      <c r="K175" s="360"/>
      <c r="L175" s="558"/>
      <c r="M175" s="873"/>
      <c r="N175" s="558"/>
      <c r="O175" s="784"/>
      <c r="P175" s="28"/>
      <c r="Q175" s="28"/>
      <c r="R175" s="874"/>
      <c r="S175" s="875"/>
      <c r="T175" s="28"/>
      <c r="U175" s="360"/>
      <c r="V175" s="28"/>
      <c r="W175" s="28"/>
      <c r="X175" s="558"/>
      <c r="Y175" s="558"/>
      <c r="Z175" s="28"/>
      <c r="AA175" s="876"/>
      <c r="AB175" s="360"/>
      <c r="AC175" s="28"/>
      <c r="AD175" s="28"/>
      <c r="AE175" s="558"/>
      <c r="AF175" s="28"/>
      <c r="AG175" s="360"/>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row>
    <row r="176" ht="11.25" customHeight="1">
      <c r="A176" s="557"/>
      <c r="B176" s="558"/>
      <c r="C176" s="558"/>
      <c r="D176" s="360"/>
      <c r="E176" s="31"/>
      <c r="F176" s="10"/>
      <c r="G176" s="360"/>
      <c r="H176" s="360"/>
      <c r="I176" s="360"/>
      <c r="J176" s="360"/>
      <c r="K176" s="360"/>
      <c r="L176" s="558"/>
      <c r="M176" s="873"/>
      <c r="N176" s="558"/>
      <c r="O176" s="784"/>
      <c r="P176" s="28"/>
      <c r="Q176" s="28"/>
      <c r="R176" s="874"/>
      <c r="S176" s="875"/>
      <c r="T176" s="28"/>
      <c r="U176" s="360"/>
      <c r="V176" s="28"/>
      <c r="W176" s="28"/>
      <c r="X176" s="558"/>
      <c r="Y176" s="558"/>
      <c r="Z176" s="28"/>
      <c r="AA176" s="876"/>
      <c r="AB176" s="360"/>
      <c r="AC176" s="28"/>
      <c r="AD176" s="28"/>
      <c r="AE176" s="558"/>
      <c r="AF176" s="28"/>
      <c r="AG176" s="360"/>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row>
    <row r="177" ht="11.25" customHeight="1">
      <c r="A177" s="557"/>
      <c r="B177" s="558"/>
      <c r="C177" s="558"/>
      <c r="D177" s="360"/>
      <c r="E177" s="31"/>
      <c r="F177" s="10"/>
      <c r="G177" s="360"/>
      <c r="H177" s="360"/>
      <c r="I177" s="360"/>
      <c r="J177" s="360"/>
      <c r="K177" s="360"/>
      <c r="L177" s="558"/>
      <c r="M177" s="873"/>
      <c r="N177" s="558"/>
      <c r="O177" s="784"/>
      <c r="P177" s="28"/>
      <c r="Q177" s="28"/>
      <c r="R177" s="874"/>
      <c r="S177" s="875"/>
      <c r="T177" s="28"/>
      <c r="U177" s="360"/>
      <c r="V177" s="28"/>
      <c r="W177" s="28"/>
      <c r="X177" s="558"/>
      <c r="Y177" s="558"/>
      <c r="Z177" s="28"/>
      <c r="AA177" s="876"/>
      <c r="AB177" s="360"/>
      <c r="AC177" s="28"/>
      <c r="AD177" s="28"/>
      <c r="AE177" s="558"/>
      <c r="AF177" s="28"/>
      <c r="AG177" s="360"/>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row>
    <row r="178" ht="11.25" customHeight="1">
      <c r="A178" s="557"/>
      <c r="B178" s="558"/>
      <c r="C178" s="558"/>
      <c r="D178" s="360"/>
      <c r="E178" s="31"/>
      <c r="F178" s="10"/>
      <c r="G178" s="360"/>
      <c r="H178" s="360"/>
      <c r="I178" s="360"/>
      <c r="J178" s="360"/>
      <c r="K178" s="360"/>
      <c r="L178" s="558"/>
      <c r="M178" s="873"/>
      <c r="N178" s="558"/>
      <c r="O178" s="784"/>
      <c r="P178" s="28"/>
      <c r="Q178" s="28"/>
      <c r="R178" s="874"/>
      <c r="S178" s="875"/>
      <c r="T178" s="28"/>
      <c r="U178" s="360"/>
      <c r="V178" s="28"/>
      <c r="W178" s="28"/>
      <c r="X178" s="558"/>
      <c r="Y178" s="558"/>
      <c r="Z178" s="28"/>
      <c r="AA178" s="876"/>
      <c r="AB178" s="360"/>
      <c r="AC178" s="28"/>
      <c r="AD178" s="28"/>
      <c r="AE178" s="558"/>
      <c r="AF178" s="28"/>
      <c r="AG178" s="360"/>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row>
    <row r="179" ht="11.25" customHeight="1">
      <c r="A179" s="557"/>
      <c r="B179" s="558"/>
      <c r="C179" s="558"/>
      <c r="D179" s="360"/>
      <c r="E179" s="31"/>
      <c r="F179" s="10"/>
      <c r="G179" s="360"/>
      <c r="H179" s="360"/>
      <c r="I179" s="360"/>
      <c r="J179" s="360"/>
      <c r="K179" s="360"/>
      <c r="L179" s="558"/>
      <c r="M179" s="873"/>
      <c r="N179" s="558"/>
      <c r="O179" s="784"/>
      <c r="P179" s="28"/>
      <c r="Q179" s="28"/>
      <c r="R179" s="874"/>
      <c r="S179" s="875"/>
      <c r="T179" s="28"/>
      <c r="U179" s="360"/>
      <c r="V179" s="28"/>
      <c r="W179" s="28"/>
      <c r="X179" s="558"/>
      <c r="Y179" s="558"/>
      <c r="Z179" s="28"/>
      <c r="AA179" s="876"/>
      <c r="AB179" s="360"/>
      <c r="AC179" s="28"/>
      <c r="AD179" s="28"/>
      <c r="AE179" s="558"/>
      <c r="AF179" s="28"/>
      <c r="AG179" s="360"/>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row>
    <row r="180" ht="11.25" customHeight="1">
      <c r="A180" s="557"/>
      <c r="B180" s="558"/>
      <c r="C180" s="558"/>
      <c r="D180" s="360"/>
      <c r="E180" s="31"/>
      <c r="F180" s="10"/>
      <c r="G180" s="360"/>
      <c r="H180" s="360"/>
      <c r="I180" s="360"/>
      <c r="J180" s="360"/>
      <c r="K180" s="360"/>
      <c r="L180" s="558"/>
      <c r="M180" s="873"/>
      <c r="N180" s="558"/>
      <c r="O180" s="784"/>
      <c r="P180" s="28"/>
      <c r="Q180" s="28"/>
      <c r="R180" s="874"/>
      <c r="S180" s="875"/>
      <c r="T180" s="28"/>
      <c r="U180" s="360"/>
      <c r="V180" s="28"/>
      <c r="W180" s="28"/>
      <c r="X180" s="558"/>
      <c r="Y180" s="558"/>
      <c r="Z180" s="28"/>
      <c r="AA180" s="876"/>
      <c r="AB180" s="360"/>
      <c r="AC180" s="28"/>
      <c r="AD180" s="28"/>
      <c r="AE180" s="558"/>
      <c r="AF180" s="28"/>
      <c r="AG180" s="360"/>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row>
    <row r="181" ht="11.25" customHeight="1">
      <c r="A181" s="557"/>
      <c r="B181" s="558"/>
      <c r="C181" s="558"/>
      <c r="D181" s="360"/>
      <c r="E181" s="31"/>
      <c r="F181" s="10"/>
      <c r="G181" s="360"/>
      <c r="H181" s="360"/>
      <c r="I181" s="360"/>
      <c r="J181" s="360"/>
      <c r="K181" s="360"/>
      <c r="L181" s="558"/>
      <c r="M181" s="873"/>
      <c r="N181" s="558"/>
      <c r="O181" s="784"/>
      <c r="P181" s="28"/>
      <c r="Q181" s="28"/>
      <c r="R181" s="874"/>
      <c r="S181" s="875"/>
      <c r="T181" s="28"/>
      <c r="U181" s="360"/>
      <c r="V181" s="28"/>
      <c r="W181" s="28"/>
      <c r="X181" s="558"/>
      <c r="Y181" s="558"/>
      <c r="Z181" s="28"/>
      <c r="AA181" s="876"/>
      <c r="AB181" s="360"/>
      <c r="AC181" s="28"/>
      <c r="AD181" s="28"/>
      <c r="AE181" s="558"/>
      <c r="AF181" s="28"/>
      <c r="AG181" s="360"/>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row>
    <row r="182" ht="11.25" customHeight="1">
      <c r="A182" s="557"/>
      <c r="B182" s="558"/>
      <c r="C182" s="558"/>
      <c r="D182" s="360"/>
      <c r="E182" s="31"/>
      <c r="F182" s="10"/>
      <c r="G182" s="360"/>
      <c r="H182" s="360"/>
      <c r="I182" s="360"/>
      <c r="J182" s="360"/>
      <c r="K182" s="360"/>
      <c r="L182" s="558"/>
      <c r="M182" s="873"/>
      <c r="N182" s="558"/>
      <c r="O182" s="784"/>
      <c r="P182" s="28"/>
      <c r="Q182" s="28"/>
      <c r="R182" s="874"/>
      <c r="S182" s="875"/>
      <c r="T182" s="28"/>
      <c r="U182" s="360"/>
      <c r="V182" s="28"/>
      <c r="W182" s="28"/>
      <c r="X182" s="558"/>
      <c r="Y182" s="558"/>
      <c r="Z182" s="28"/>
      <c r="AA182" s="876"/>
      <c r="AB182" s="360"/>
      <c r="AC182" s="28"/>
      <c r="AD182" s="28"/>
      <c r="AE182" s="558"/>
      <c r="AF182" s="28"/>
      <c r="AG182" s="360"/>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row>
    <row r="183" ht="11.25" customHeight="1">
      <c r="A183" s="557"/>
      <c r="B183" s="558"/>
      <c r="C183" s="558"/>
      <c r="D183" s="360"/>
      <c r="E183" s="31"/>
      <c r="F183" s="10"/>
      <c r="G183" s="360"/>
      <c r="H183" s="360"/>
      <c r="I183" s="360"/>
      <c r="J183" s="360"/>
      <c r="K183" s="360"/>
      <c r="L183" s="558"/>
      <c r="M183" s="873"/>
      <c r="N183" s="558"/>
      <c r="O183" s="784"/>
      <c r="P183" s="28"/>
      <c r="Q183" s="28"/>
      <c r="R183" s="874"/>
      <c r="S183" s="875"/>
      <c r="T183" s="28"/>
      <c r="U183" s="360"/>
      <c r="V183" s="28"/>
      <c r="W183" s="28"/>
      <c r="X183" s="558"/>
      <c r="Y183" s="558"/>
      <c r="Z183" s="28"/>
      <c r="AA183" s="876"/>
      <c r="AB183" s="360"/>
      <c r="AC183" s="28"/>
      <c r="AD183" s="28"/>
      <c r="AE183" s="558"/>
      <c r="AF183" s="28"/>
      <c r="AG183" s="360"/>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row>
    <row r="184" ht="11.25" customHeight="1">
      <c r="A184" s="557"/>
      <c r="B184" s="558"/>
      <c r="C184" s="558"/>
      <c r="D184" s="360"/>
      <c r="E184" s="31"/>
      <c r="F184" s="10"/>
      <c r="G184" s="360"/>
      <c r="H184" s="360"/>
      <c r="I184" s="360"/>
      <c r="J184" s="360"/>
      <c r="K184" s="360"/>
      <c r="L184" s="558"/>
      <c r="M184" s="873"/>
      <c r="N184" s="558"/>
      <c r="O184" s="784"/>
      <c r="P184" s="28"/>
      <c r="Q184" s="28"/>
      <c r="R184" s="874"/>
      <c r="S184" s="875"/>
      <c r="T184" s="28"/>
      <c r="U184" s="360"/>
      <c r="V184" s="28"/>
      <c r="W184" s="28"/>
      <c r="X184" s="558"/>
      <c r="Y184" s="558"/>
      <c r="Z184" s="28"/>
      <c r="AA184" s="876"/>
      <c r="AB184" s="360"/>
      <c r="AC184" s="28"/>
      <c r="AD184" s="28"/>
      <c r="AE184" s="558"/>
      <c r="AF184" s="28"/>
      <c r="AG184" s="360"/>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row>
    <row r="185" ht="11.25" customHeight="1">
      <c r="A185" s="557"/>
      <c r="B185" s="558"/>
      <c r="C185" s="558"/>
      <c r="D185" s="360"/>
      <c r="E185" s="31"/>
      <c r="F185" s="10"/>
      <c r="G185" s="360"/>
      <c r="H185" s="360"/>
      <c r="I185" s="360"/>
      <c r="J185" s="360"/>
      <c r="K185" s="360"/>
      <c r="L185" s="558"/>
      <c r="M185" s="873"/>
      <c r="N185" s="558"/>
      <c r="O185" s="784"/>
      <c r="P185" s="28"/>
      <c r="Q185" s="28"/>
      <c r="R185" s="874"/>
      <c r="S185" s="875"/>
      <c r="T185" s="28"/>
      <c r="U185" s="360"/>
      <c r="V185" s="28"/>
      <c r="W185" s="28"/>
      <c r="X185" s="558"/>
      <c r="Y185" s="558"/>
      <c r="Z185" s="28"/>
      <c r="AA185" s="876"/>
      <c r="AB185" s="360"/>
      <c r="AC185" s="28"/>
      <c r="AD185" s="28"/>
      <c r="AE185" s="558"/>
      <c r="AF185" s="28"/>
      <c r="AG185" s="360"/>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row>
    <row r="186" ht="11.25" customHeight="1">
      <c r="A186" s="557"/>
      <c r="B186" s="558"/>
      <c r="C186" s="558"/>
      <c r="D186" s="360"/>
      <c r="E186" s="31"/>
      <c r="F186" s="10"/>
      <c r="G186" s="360"/>
      <c r="H186" s="360"/>
      <c r="I186" s="360"/>
      <c r="J186" s="360"/>
      <c r="K186" s="360"/>
      <c r="L186" s="558"/>
      <c r="M186" s="873"/>
      <c r="N186" s="558"/>
      <c r="O186" s="784"/>
      <c r="P186" s="28"/>
      <c r="Q186" s="28"/>
      <c r="R186" s="874"/>
      <c r="S186" s="875"/>
      <c r="T186" s="28"/>
      <c r="U186" s="360"/>
      <c r="V186" s="28"/>
      <c r="W186" s="28"/>
      <c r="X186" s="558"/>
      <c r="Y186" s="558"/>
      <c r="Z186" s="28"/>
      <c r="AA186" s="876"/>
      <c r="AB186" s="360"/>
      <c r="AC186" s="28"/>
      <c r="AD186" s="28"/>
      <c r="AE186" s="558"/>
      <c r="AF186" s="28"/>
      <c r="AG186" s="360"/>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row>
    <row r="187" ht="11.25" customHeight="1">
      <c r="A187" s="557"/>
      <c r="B187" s="558"/>
      <c r="C187" s="558"/>
      <c r="D187" s="360"/>
      <c r="E187" s="31"/>
      <c r="F187" s="10"/>
      <c r="G187" s="360"/>
      <c r="H187" s="360"/>
      <c r="I187" s="360"/>
      <c r="J187" s="360"/>
      <c r="K187" s="360"/>
      <c r="L187" s="558"/>
      <c r="M187" s="873"/>
      <c r="N187" s="558"/>
      <c r="O187" s="784"/>
      <c r="P187" s="28"/>
      <c r="Q187" s="28"/>
      <c r="R187" s="874"/>
      <c r="S187" s="875"/>
      <c r="T187" s="28"/>
      <c r="U187" s="360"/>
      <c r="V187" s="28"/>
      <c r="W187" s="28"/>
      <c r="X187" s="558"/>
      <c r="Y187" s="558"/>
      <c r="Z187" s="28"/>
      <c r="AA187" s="876"/>
      <c r="AB187" s="360"/>
      <c r="AC187" s="28"/>
      <c r="AD187" s="28"/>
      <c r="AE187" s="558"/>
      <c r="AF187" s="28"/>
      <c r="AG187" s="360"/>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row>
    <row r="188" ht="11.25" customHeight="1">
      <c r="A188" s="557"/>
      <c r="B188" s="558"/>
      <c r="C188" s="558"/>
      <c r="D188" s="360"/>
      <c r="E188" s="31"/>
      <c r="F188" s="10"/>
      <c r="G188" s="360"/>
      <c r="H188" s="360"/>
      <c r="I188" s="360"/>
      <c r="J188" s="360"/>
      <c r="K188" s="360"/>
      <c r="L188" s="558"/>
      <c r="M188" s="873"/>
      <c r="N188" s="558"/>
      <c r="O188" s="784"/>
      <c r="P188" s="28"/>
      <c r="Q188" s="28"/>
      <c r="R188" s="874"/>
      <c r="S188" s="875"/>
      <c r="T188" s="28"/>
      <c r="U188" s="360"/>
      <c r="V188" s="28"/>
      <c r="W188" s="28"/>
      <c r="X188" s="558"/>
      <c r="Y188" s="558"/>
      <c r="Z188" s="28"/>
      <c r="AA188" s="876"/>
      <c r="AB188" s="360"/>
      <c r="AC188" s="28"/>
      <c r="AD188" s="28"/>
      <c r="AE188" s="558"/>
      <c r="AF188" s="28"/>
      <c r="AG188" s="360"/>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row>
    <row r="189" ht="11.25" customHeight="1">
      <c r="A189" s="557"/>
      <c r="B189" s="558"/>
      <c r="C189" s="558"/>
      <c r="D189" s="360"/>
      <c r="E189" s="31"/>
      <c r="F189" s="10"/>
      <c r="G189" s="360"/>
      <c r="H189" s="360"/>
      <c r="I189" s="360"/>
      <c r="J189" s="360"/>
      <c r="K189" s="360"/>
      <c r="L189" s="558"/>
      <c r="M189" s="873"/>
      <c r="N189" s="558"/>
      <c r="O189" s="784"/>
      <c r="P189" s="28"/>
      <c r="Q189" s="28"/>
      <c r="R189" s="874"/>
      <c r="S189" s="875"/>
      <c r="T189" s="28"/>
      <c r="U189" s="360"/>
      <c r="V189" s="28"/>
      <c r="W189" s="28"/>
      <c r="X189" s="558"/>
      <c r="Y189" s="558"/>
      <c r="Z189" s="28"/>
      <c r="AA189" s="876"/>
      <c r="AB189" s="360"/>
      <c r="AC189" s="28"/>
      <c r="AD189" s="28"/>
      <c r="AE189" s="558"/>
      <c r="AF189" s="28"/>
      <c r="AG189" s="360"/>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row>
    <row r="190" ht="11.25" customHeight="1">
      <c r="A190" s="557"/>
      <c r="B190" s="558"/>
      <c r="C190" s="558"/>
      <c r="D190" s="360"/>
      <c r="E190" s="31"/>
      <c r="F190" s="10"/>
      <c r="G190" s="360"/>
      <c r="H190" s="360"/>
      <c r="I190" s="360"/>
      <c r="J190" s="360"/>
      <c r="K190" s="360"/>
      <c r="L190" s="558"/>
      <c r="M190" s="873"/>
      <c r="N190" s="558"/>
      <c r="O190" s="784"/>
      <c r="P190" s="28"/>
      <c r="Q190" s="28"/>
      <c r="R190" s="874"/>
      <c r="S190" s="875"/>
      <c r="T190" s="28"/>
      <c r="U190" s="360"/>
      <c r="V190" s="28"/>
      <c r="W190" s="28"/>
      <c r="X190" s="558"/>
      <c r="Y190" s="558"/>
      <c r="Z190" s="28"/>
      <c r="AA190" s="876"/>
      <c r="AB190" s="360"/>
      <c r="AC190" s="28"/>
      <c r="AD190" s="28"/>
      <c r="AE190" s="558"/>
      <c r="AF190" s="28"/>
      <c r="AG190" s="360"/>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row>
    <row r="191" ht="11.25" customHeight="1">
      <c r="A191" s="557"/>
      <c r="B191" s="558"/>
      <c r="C191" s="558"/>
      <c r="D191" s="360"/>
      <c r="E191" s="31"/>
      <c r="F191" s="10"/>
      <c r="G191" s="360"/>
      <c r="H191" s="360"/>
      <c r="I191" s="360"/>
      <c r="J191" s="360"/>
      <c r="K191" s="360"/>
      <c r="L191" s="558"/>
      <c r="M191" s="873"/>
      <c r="N191" s="558"/>
      <c r="O191" s="784"/>
      <c r="P191" s="28"/>
      <c r="Q191" s="28"/>
      <c r="R191" s="874"/>
      <c r="S191" s="875"/>
      <c r="T191" s="28"/>
      <c r="U191" s="360"/>
      <c r="V191" s="28"/>
      <c r="W191" s="28"/>
      <c r="X191" s="558"/>
      <c r="Y191" s="558"/>
      <c r="Z191" s="28"/>
      <c r="AA191" s="876"/>
      <c r="AB191" s="360"/>
      <c r="AC191" s="28"/>
      <c r="AD191" s="28"/>
      <c r="AE191" s="558"/>
      <c r="AF191" s="28"/>
      <c r="AG191" s="360"/>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row>
    <row r="192" ht="11.25" customHeight="1">
      <c r="A192" s="557"/>
      <c r="B192" s="558"/>
      <c r="C192" s="558"/>
      <c r="D192" s="360"/>
      <c r="E192" s="31"/>
      <c r="F192" s="10"/>
      <c r="G192" s="360"/>
      <c r="H192" s="360"/>
      <c r="I192" s="360"/>
      <c r="J192" s="360"/>
      <c r="K192" s="360"/>
      <c r="L192" s="558"/>
      <c r="M192" s="873"/>
      <c r="N192" s="558"/>
      <c r="O192" s="784"/>
      <c r="P192" s="28"/>
      <c r="Q192" s="28"/>
      <c r="R192" s="874"/>
      <c r="S192" s="875"/>
      <c r="T192" s="28"/>
      <c r="U192" s="360"/>
      <c r="V192" s="28"/>
      <c r="W192" s="28"/>
      <c r="X192" s="558"/>
      <c r="Y192" s="558"/>
      <c r="Z192" s="28"/>
      <c r="AA192" s="876"/>
      <c r="AB192" s="360"/>
      <c r="AC192" s="28"/>
      <c r="AD192" s="28"/>
      <c r="AE192" s="558"/>
      <c r="AF192" s="28"/>
      <c r="AG192" s="360"/>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row>
    <row r="193" ht="11.25" customHeight="1">
      <c r="A193" s="557"/>
      <c r="B193" s="558"/>
      <c r="C193" s="558"/>
      <c r="D193" s="360"/>
      <c r="E193" s="31"/>
      <c r="F193" s="10"/>
      <c r="G193" s="360"/>
      <c r="H193" s="360"/>
      <c r="I193" s="360"/>
      <c r="J193" s="360"/>
      <c r="K193" s="360"/>
      <c r="L193" s="558"/>
      <c r="M193" s="873"/>
      <c r="N193" s="558"/>
      <c r="O193" s="784"/>
      <c r="P193" s="28"/>
      <c r="Q193" s="28"/>
      <c r="R193" s="874"/>
      <c r="S193" s="875"/>
      <c r="T193" s="28"/>
      <c r="U193" s="360"/>
      <c r="V193" s="28"/>
      <c r="W193" s="28"/>
      <c r="X193" s="558"/>
      <c r="Y193" s="558"/>
      <c r="Z193" s="28"/>
      <c r="AA193" s="876"/>
      <c r="AB193" s="360"/>
      <c r="AC193" s="28"/>
      <c r="AD193" s="28"/>
      <c r="AE193" s="558"/>
      <c r="AF193" s="28"/>
      <c r="AG193" s="360"/>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row>
    <row r="194" ht="11.25" customHeight="1">
      <c r="A194" s="557"/>
      <c r="B194" s="558"/>
      <c r="C194" s="558"/>
      <c r="D194" s="360"/>
      <c r="E194" s="31"/>
      <c r="F194" s="10"/>
      <c r="G194" s="360"/>
      <c r="H194" s="360"/>
      <c r="I194" s="360"/>
      <c r="J194" s="360"/>
      <c r="K194" s="360"/>
      <c r="L194" s="558"/>
      <c r="M194" s="873"/>
      <c r="N194" s="558"/>
      <c r="O194" s="784"/>
      <c r="P194" s="28"/>
      <c r="Q194" s="28"/>
      <c r="R194" s="874"/>
      <c r="S194" s="875"/>
      <c r="T194" s="28"/>
      <c r="U194" s="360"/>
      <c r="V194" s="28"/>
      <c r="W194" s="28"/>
      <c r="X194" s="558"/>
      <c r="Y194" s="558"/>
      <c r="Z194" s="28"/>
      <c r="AA194" s="876"/>
      <c r="AB194" s="360"/>
      <c r="AC194" s="28"/>
      <c r="AD194" s="28"/>
      <c r="AE194" s="558"/>
      <c r="AF194" s="28"/>
      <c r="AG194" s="360"/>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row>
    <row r="195" ht="11.25" customHeight="1">
      <c r="A195" s="557"/>
      <c r="B195" s="558"/>
      <c r="C195" s="558"/>
      <c r="D195" s="360"/>
      <c r="E195" s="31"/>
      <c r="F195" s="10"/>
      <c r="G195" s="360"/>
      <c r="H195" s="360"/>
      <c r="I195" s="360"/>
      <c r="J195" s="360"/>
      <c r="K195" s="360"/>
      <c r="L195" s="558"/>
      <c r="M195" s="873"/>
      <c r="N195" s="558"/>
      <c r="O195" s="784"/>
      <c r="P195" s="28"/>
      <c r="Q195" s="28"/>
      <c r="R195" s="874"/>
      <c r="S195" s="875"/>
      <c r="T195" s="28"/>
      <c r="U195" s="360"/>
      <c r="V195" s="28"/>
      <c r="W195" s="28"/>
      <c r="X195" s="558"/>
      <c r="Y195" s="558"/>
      <c r="Z195" s="28"/>
      <c r="AA195" s="876"/>
      <c r="AB195" s="360"/>
      <c r="AC195" s="28"/>
      <c r="AD195" s="28"/>
      <c r="AE195" s="558"/>
      <c r="AF195" s="28"/>
      <c r="AG195" s="360"/>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row>
    <row r="196" ht="11.25" customHeight="1">
      <c r="A196" s="557"/>
      <c r="B196" s="558"/>
      <c r="C196" s="558"/>
      <c r="D196" s="360"/>
      <c r="E196" s="31"/>
      <c r="F196" s="10"/>
      <c r="G196" s="360"/>
      <c r="H196" s="360"/>
      <c r="I196" s="360"/>
      <c r="J196" s="360"/>
      <c r="K196" s="360"/>
      <c r="L196" s="558"/>
      <c r="M196" s="873"/>
      <c r="N196" s="558"/>
      <c r="O196" s="784"/>
      <c r="P196" s="28"/>
      <c r="Q196" s="28"/>
      <c r="R196" s="874"/>
      <c r="S196" s="875"/>
      <c r="T196" s="28"/>
      <c r="U196" s="360"/>
      <c r="V196" s="28"/>
      <c r="W196" s="28"/>
      <c r="X196" s="558"/>
      <c r="Y196" s="558"/>
      <c r="Z196" s="28"/>
      <c r="AA196" s="876"/>
      <c r="AB196" s="360"/>
      <c r="AC196" s="28"/>
      <c r="AD196" s="28"/>
      <c r="AE196" s="558"/>
      <c r="AF196" s="28"/>
      <c r="AG196" s="360"/>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row>
    <row r="197" ht="11.25" customHeight="1">
      <c r="A197" s="557"/>
      <c r="B197" s="558"/>
      <c r="C197" s="558"/>
      <c r="D197" s="360"/>
      <c r="E197" s="31"/>
      <c r="F197" s="10"/>
      <c r="G197" s="360"/>
      <c r="H197" s="360"/>
      <c r="I197" s="360"/>
      <c r="J197" s="360"/>
      <c r="K197" s="360"/>
      <c r="L197" s="558"/>
      <c r="M197" s="873"/>
      <c r="N197" s="558"/>
      <c r="O197" s="784"/>
      <c r="P197" s="28"/>
      <c r="Q197" s="28"/>
      <c r="R197" s="874"/>
      <c r="S197" s="875"/>
      <c r="T197" s="28"/>
      <c r="U197" s="360"/>
      <c r="V197" s="28"/>
      <c r="W197" s="28"/>
      <c r="X197" s="558"/>
      <c r="Y197" s="558"/>
      <c r="Z197" s="28"/>
      <c r="AA197" s="876"/>
      <c r="AB197" s="360"/>
      <c r="AC197" s="28"/>
      <c r="AD197" s="28"/>
      <c r="AE197" s="558"/>
      <c r="AF197" s="28"/>
      <c r="AG197" s="360"/>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row>
    <row r="198" ht="11.25" customHeight="1">
      <c r="A198" s="557"/>
      <c r="B198" s="558"/>
      <c r="C198" s="558"/>
      <c r="D198" s="360"/>
      <c r="E198" s="31"/>
      <c r="F198" s="10"/>
      <c r="G198" s="360"/>
      <c r="H198" s="360"/>
      <c r="I198" s="360"/>
      <c r="J198" s="360"/>
      <c r="K198" s="360"/>
      <c r="L198" s="558"/>
      <c r="M198" s="873"/>
      <c r="N198" s="558"/>
      <c r="O198" s="784"/>
      <c r="P198" s="28"/>
      <c r="Q198" s="28"/>
      <c r="R198" s="874"/>
      <c r="S198" s="875"/>
      <c r="T198" s="28"/>
      <c r="U198" s="360"/>
      <c r="V198" s="28"/>
      <c r="W198" s="28"/>
      <c r="X198" s="558"/>
      <c r="Y198" s="558"/>
      <c r="Z198" s="28"/>
      <c r="AA198" s="876"/>
      <c r="AB198" s="360"/>
      <c r="AC198" s="28"/>
      <c r="AD198" s="28"/>
      <c r="AE198" s="558"/>
      <c r="AF198" s="28"/>
      <c r="AG198" s="360"/>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row>
    <row r="199" ht="11.25" customHeight="1">
      <c r="A199" s="557"/>
      <c r="B199" s="558"/>
      <c r="C199" s="558"/>
      <c r="D199" s="360"/>
      <c r="E199" s="31"/>
      <c r="F199" s="10"/>
      <c r="G199" s="360"/>
      <c r="H199" s="360"/>
      <c r="I199" s="360"/>
      <c r="J199" s="360"/>
      <c r="K199" s="360"/>
      <c r="L199" s="558"/>
      <c r="M199" s="873"/>
      <c r="N199" s="558"/>
      <c r="O199" s="784"/>
      <c r="P199" s="28"/>
      <c r="Q199" s="28"/>
      <c r="R199" s="874"/>
      <c r="S199" s="875"/>
      <c r="T199" s="28"/>
      <c r="U199" s="360"/>
      <c r="V199" s="28"/>
      <c r="W199" s="28"/>
      <c r="X199" s="558"/>
      <c r="Y199" s="558"/>
      <c r="Z199" s="28"/>
      <c r="AA199" s="876"/>
      <c r="AB199" s="360"/>
      <c r="AC199" s="28"/>
      <c r="AD199" s="28"/>
      <c r="AE199" s="558"/>
      <c r="AF199" s="28"/>
      <c r="AG199" s="360"/>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row>
    <row r="200" ht="11.25" customHeight="1">
      <c r="A200" s="557"/>
      <c r="B200" s="558"/>
      <c r="C200" s="558"/>
      <c r="D200" s="360"/>
      <c r="E200" s="31"/>
      <c r="F200" s="10"/>
      <c r="G200" s="360"/>
      <c r="H200" s="360"/>
      <c r="I200" s="360"/>
      <c r="J200" s="360"/>
      <c r="K200" s="360"/>
      <c r="L200" s="558"/>
      <c r="M200" s="873"/>
      <c r="N200" s="558"/>
      <c r="O200" s="784"/>
      <c r="P200" s="28"/>
      <c r="Q200" s="28"/>
      <c r="R200" s="874"/>
      <c r="S200" s="875"/>
      <c r="T200" s="28"/>
      <c r="U200" s="360"/>
      <c r="V200" s="28"/>
      <c r="W200" s="28"/>
      <c r="X200" s="558"/>
      <c r="Y200" s="558"/>
      <c r="Z200" s="28"/>
      <c r="AA200" s="876"/>
      <c r="AB200" s="360"/>
      <c r="AC200" s="28"/>
      <c r="AD200" s="28"/>
      <c r="AE200" s="558"/>
      <c r="AF200" s="28"/>
      <c r="AG200" s="360"/>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row>
    <row r="201" ht="11.25" customHeight="1">
      <c r="A201" s="557"/>
      <c r="B201" s="558"/>
      <c r="C201" s="558"/>
      <c r="D201" s="360"/>
      <c r="E201" s="31"/>
      <c r="F201" s="10"/>
      <c r="G201" s="360"/>
      <c r="H201" s="360"/>
      <c r="I201" s="360"/>
      <c r="J201" s="360"/>
      <c r="K201" s="360"/>
      <c r="L201" s="558"/>
      <c r="M201" s="873"/>
      <c r="N201" s="558"/>
      <c r="O201" s="784"/>
      <c r="P201" s="28"/>
      <c r="Q201" s="28"/>
      <c r="R201" s="874"/>
      <c r="S201" s="875"/>
      <c r="T201" s="28"/>
      <c r="U201" s="360"/>
      <c r="V201" s="28"/>
      <c r="W201" s="28"/>
      <c r="X201" s="558"/>
      <c r="Y201" s="558"/>
      <c r="Z201" s="28"/>
      <c r="AA201" s="876"/>
      <c r="AB201" s="360"/>
      <c r="AC201" s="28"/>
      <c r="AD201" s="28"/>
      <c r="AE201" s="558"/>
      <c r="AF201" s="28"/>
      <c r="AG201" s="360"/>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row>
    <row r="202" ht="11.25" customHeight="1">
      <c r="A202" s="557"/>
      <c r="B202" s="558"/>
      <c r="C202" s="558"/>
      <c r="D202" s="360"/>
      <c r="E202" s="31"/>
      <c r="F202" s="10"/>
      <c r="G202" s="360"/>
      <c r="H202" s="360"/>
      <c r="I202" s="360"/>
      <c r="J202" s="360"/>
      <c r="K202" s="360"/>
      <c r="L202" s="558"/>
      <c r="M202" s="873"/>
      <c r="N202" s="558"/>
      <c r="O202" s="784"/>
      <c r="P202" s="28"/>
      <c r="Q202" s="28"/>
      <c r="R202" s="874"/>
      <c r="S202" s="875"/>
      <c r="T202" s="28"/>
      <c r="U202" s="360"/>
      <c r="V202" s="28"/>
      <c r="W202" s="28"/>
      <c r="X202" s="558"/>
      <c r="Y202" s="558"/>
      <c r="Z202" s="28"/>
      <c r="AA202" s="876"/>
      <c r="AB202" s="360"/>
      <c r="AC202" s="28"/>
      <c r="AD202" s="28"/>
      <c r="AE202" s="558"/>
      <c r="AF202" s="28"/>
      <c r="AG202" s="360"/>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row>
    <row r="203" ht="11.25" customHeight="1">
      <c r="A203" s="557"/>
      <c r="B203" s="558"/>
      <c r="C203" s="558"/>
      <c r="D203" s="360"/>
      <c r="E203" s="31"/>
      <c r="F203" s="10"/>
      <c r="G203" s="360"/>
      <c r="H203" s="360"/>
      <c r="I203" s="360"/>
      <c r="J203" s="360"/>
      <c r="K203" s="360"/>
      <c r="L203" s="558"/>
      <c r="M203" s="873"/>
      <c r="N203" s="558"/>
      <c r="O203" s="784"/>
      <c r="P203" s="28"/>
      <c r="Q203" s="28"/>
      <c r="R203" s="874"/>
      <c r="S203" s="875"/>
      <c r="T203" s="28"/>
      <c r="U203" s="360"/>
      <c r="V203" s="28"/>
      <c r="W203" s="28"/>
      <c r="X203" s="558"/>
      <c r="Y203" s="558"/>
      <c r="Z203" s="28"/>
      <c r="AA203" s="876"/>
      <c r="AB203" s="360"/>
      <c r="AC203" s="28"/>
      <c r="AD203" s="28"/>
      <c r="AE203" s="558"/>
      <c r="AF203" s="28"/>
      <c r="AG203" s="360"/>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row>
    <row r="204" ht="11.25" customHeight="1">
      <c r="A204" s="557"/>
      <c r="B204" s="558"/>
      <c r="C204" s="558"/>
      <c r="D204" s="360"/>
      <c r="E204" s="31"/>
      <c r="F204" s="10"/>
      <c r="G204" s="360"/>
      <c r="H204" s="360"/>
      <c r="I204" s="360"/>
      <c r="J204" s="360"/>
      <c r="K204" s="360"/>
      <c r="L204" s="558"/>
      <c r="M204" s="873"/>
      <c r="N204" s="558"/>
      <c r="O204" s="784"/>
      <c r="P204" s="28"/>
      <c r="Q204" s="28"/>
      <c r="R204" s="874"/>
      <c r="S204" s="875"/>
      <c r="T204" s="28"/>
      <c r="U204" s="360"/>
      <c r="V204" s="28"/>
      <c r="W204" s="28"/>
      <c r="X204" s="558"/>
      <c r="Y204" s="558"/>
      <c r="Z204" s="28"/>
      <c r="AA204" s="876"/>
      <c r="AB204" s="360"/>
      <c r="AC204" s="28"/>
      <c r="AD204" s="28"/>
      <c r="AE204" s="558"/>
      <c r="AF204" s="28"/>
      <c r="AG204" s="360"/>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row>
    <row r="205" ht="11.25" customHeight="1">
      <c r="A205" s="557"/>
      <c r="B205" s="558"/>
      <c r="C205" s="558"/>
      <c r="D205" s="360"/>
      <c r="E205" s="31"/>
      <c r="F205" s="10"/>
      <c r="G205" s="360"/>
      <c r="H205" s="360"/>
      <c r="I205" s="360"/>
      <c r="J205" s="360"/>
      <c r="K205" s="360"/>
      <c r="L205" s="558"/>
      <c r="M205" s="873"/>
      <c r="N205" s="558"/>
      <c r="O205" s="784"/>
      <c r="P205" s="28"/>
      <c r="Q205" s="28"/>
      <c r="R205" s="874"/>
      <c r="S205" s="875"/>
      <c r="T205" s="28"/>
      <c r="U205" s="360"/>
      <c r="V205" s="28"/>
      <c r="W205" s="28"/>
      <c r="X205" s="558"/>
      <c r="Y205" s="558"/>
      <c r="Z205" s="28"/>
      <c r="AA205" s="876"/>
      <c r="AB205" s="360"/>
      <c r="AC205" s="28"/>
      <c r="AD205" s="28"/>
      <c r="AE205" s="558"/>
      <c r="AF205" s="28"/>
      <c r="AG205" s="360"/>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row>
    <row r="206" ht="11.25" customHeight="1">
      <c r="A206" s="557"/>
      <c r="B206" s="558"/>
      <c r="C206" s="558"/>
      <c r="D206" s="360"/>
      <c r="E206" s="31"/>
      <c r="F206" s="10"/>
      <c r="G206" s="360"/>
      <c r="H206" s="360"/>
      <c r="I206" s="360"/>
      <c r="J206" s="360"/>
      <c r="K206" s="360"/>
      <c r="L206" s="558"/>
      <c r="M206" s="873"/>
      <c r="N206" s="558"/>
      <c r="O206" s="784"/>
      <c r="P206" s="28"/>
      <c r="Q206" s="28"/>
      <c r="R206" s="874"/>
      <c r="S206" s="875"/>
      <c r="T206" s="28"/>
      <c r="U206" s="360"/>
      <c r="V206" s="28"/>
      <c r="W206" s="28"/>
      <c r="X206" s="558"/>
      <c r="Y206" s="558"/>
      <c r="Z206" s="28"/>
      <c r="AA206" s="876"/>
      <c r="AB206" s="360"/>
      <c r="AC206" s="28"/>
      <c r="AD206" s="28"/>
      <c r="AE206" s="558"/>
      <c r="AF206" s="28"/>
      <c r="AG206" s="360"/>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row>
    <row r="207" ht="11.25" customHeight="1">
      <c r="A207" s="557"/>
      <c r="B207" s="558"/>
      <c r="C207" s="558"/>
      <c r="D207" s="360"/>
      <c r="E207" s="31"/>
      <c r="F207" s="10"/>
      <c r="G207" s="360"/>
      <c r="H207" s="360"/>
      <c r="I207" s="360"/>
      <c r="J207" s="360"/>
      <c r="K207" s="360"/>
      <c r="L207" s="558"/>
      <c r="M207" s="873"/>
      <c r="N207" s="558"/>
      <c r="O207" s="784"/>
      <c r="P207" s="28"/>
      <c r="Q207" s="28"/>
      <c r="R207" s="874"/>
      <c r="S207" s="875"/>
      <c r="T207" s="28"/>
      <c r="U207" s="360"/>
      <c r="V207" s="28"/>
      <c r="W207" s="28"/>
      <c r="X207" s="558"/>
      <c r="Y207" s="558"/>
      <c r="Z207" s="28"/>
      <c r="AA207" s="876"/>
      <c r="AB207" s="360"/>
      <c r="AC207" s="28"/>
      <c r="AD207" s="28"/>
      <c r="AE207" s="558"/>
      <c r="AF207" s="28"/>
      <c r="AG207" s="360"/>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row>
    <row r="208" ht="11.25" customHeight="1">
      <c r="A208" s="557"/>
      <c r="B208" s="558"/>
      <c r="C208" s="558"/>
      <c r="D208" s="360"/>
      <c r="E208" s="31"/>
      <c r="F208" s="10"/>
      <c r="G208" s="360"/>
      <c r="H208" s="360"/>
      <c r="I208" s="360"/>
      <c r="J208" s="360"/>
      <c r="K208" s="360"/>
      <c r="L208" s="558"/>
      <c r="M208" s="873"/>
      <c r="N208" s="558"/>
      <c r="O208" s="784"/>
      <c r="P208" s="28"/>
      <c r="Q208" s="28"/>
      <c r="R208" s="874"/>
      <c r="S208" s="875"/>
      <c r="T208" s="28"/>
      <c r="U208" s="360"/>
      <c r="V208" s="28"/>
      <c r="W208" s="28"/>
      <c r="X208" s="558"/>
      <c r="Y208" s="558"/>
      <c r="Z208" s="28"/>
      <c r="AA208" s="876"/>
      <c r="AB208" s="360"/>
      <c r="AC208" s="28"/>
      <c r="AD208" s="28"/>
      <c r="AE208" s="558"/>
      <c r="AF208" s="28"/>
      <c r="AG208" s="360"/>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row>
    <row r="209" ht="11.25" customHeight="1">
      <c r="A209" s="557"/>
      <c r="B209" s="558"/>
      <c r="C209" s="558"/>
      <c r="D209" s="360"/>
      <c r="E209" s="31"/>
      <c r="F209" s="10"/>
      <c r="G209" s="360"/>
      <c r="H209" s="360"/>
      <c r="I209" s="360"/>
      <c r="J209" s="360"/>
      <c r="K209" s="360"/>
      <c r="L209" s="558"/>
      <c r="M209" s="873"/>
      <c r="N209" s="558"/>
      <c r="O209" s="784"/>
      <c r="P209" s="28"/>
      <c r="Q209" s="28"/>
      <c r="R209" s="874"/>
      <c r="S209" s="875"/>
      <c r="T209" s="28"/>
      <c r="U209" s="360"/>
      <c r="V209" s="28"/>
      <c r="W209" s="28"/>
      <c r="X209" s="558"/>
      <c r="Y209" s="558"/>
      <c r="Z209" s="28"/>
      <c r="AA209" s="876"/>
      <c r="AB209" s="360"/>
      <c r="AC209" s="28"/>
      <c r="AD209" s="28"/>
      <c r="AE209" s="558"/>
      <c r="AF209" s="28"/>
      <c r="AG209" s="360"/>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row>
    <row r="210" ht="11.25" customHeight="1">
      <c r="A210" s="557"/>
      <c r="B210" s="558"/>
      <c r="C210" s="558"/>
      <c r="D210" s="360"/>
      <c r="E210" s="31"/>
      <c r="F210" s="10"/>
      <c r="G210" s="360"/>
      <c r="H210" s="360"/>
      <c r="I210" s="360"/>
      <c r="J210" s="360"/>
      <c r="K210" s="360"/>
      <c r="L210" s="558"/>
      <c r="M210" s="873"/>
      <c r="N210" s="558"/>
      <c r="O210" s="784"/>
      <c r="P210" s="28"/>
      <c r="Q210" s="28"/>
      <c r="R210" s="874"/>
      <c r="S210" s="875"/>
      <c r="T210" s="28"/>
      <c r="U210" s="360"/>
      <c r="V210" s="28"/>
      <c r="W210" s="28"/>
      <c r="X210" s="558"/>
      <c r="Y210" s="558"/>
      <c r="Z210" s="28"/>
      <c r="AA210" s="876"/>
      <c r="AB210" s="360"/>
      <c r="AC210" s="28"/>
      <c r="AD210" s="28"/>
      <c r="AE210" s="558"/>
      <c r="AF210" s="28"/>
      <c r="AG210" s="360"/>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row>
    <row r="211" ht="11.25" customHeight="1">
      <c r="A211" s="557"/>
      <c r="B211" s="558"/>
      <c r="C211" s="558"/>
      <c r="D211" s="360"/>
      <c r="E211" s="31"/>
      <c r="F211" s="10"/>
      <c r="G211" s="360"/>
      <c r="H211" s="360"/>
      <c r="I211" s="360"/>
      <c r="J211" s="360"/>
      <c r="K211" s="360"/>
      <c r="L211" s="558"/>
      <c r="M211" s="873"/>
      <c r="N211" s="558"/>
      <c r="O211" s="784"/>
      <c r="P211" s="28"/>
      <c r="Q211" s="28"/>
      <c r="R211" s="874"/>
      <c r="S211" s="875"/>
      <c r="T211" s="28"/>
      <c r="U211" s="360"/>
      <c r="V211" s="28"/>
      <c r="W211" s="28"/>
      <c r="X211" s="558"/>
      <c r="Y211" s="558"/>
      <c r="Z211" s="28"/>
      <c r="AA211" s="876"/>
      <c r="AB211" s="360"/>
      <c r="AC211" s="28"/>
      <c r="AD211" s="28"/>
      <c r="AE211" s="558"/>
      <c r="AF211" s="28"/>
      <c r="AG211" s="360"/>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row>
    <row r="212" ht="11.25" customHeight="1">
      <c r="A212" s="557"/>
      <c r="B212" s="558"/>
      <c r="C212" s="558"/>
      <c r="D212" s="360"/>
      <c r="E212" s="31"/>
      <c r="F212" s="10"/>
      <c r="G212" s="360"/>
      <c r="H212" s="360"/>
      <c r="I212" s="360"/>
      <c r="J212" s="360"/>
      <c r="K212" s="360"/>
      <c r="L212" s="558"/>
      <c r="M212" s="873"/>
      <c r="N212" s="558"/>
      <c r="O212" s="784"/>
      <c r="P212" s="28"/>
      <c r="Q212" s="28"/>
      <c r="R212" s="874"/>
      <c r="S212" s="875"/>
      <c r="T212" s="28"/>
      <c r="U212" s="360"/>
      <c r="V212" s="28"/>
      <c r="W212" s="28"/>
      <c r="X212" s="558"/>
      <c r="Y212" s="558"/>
      <c r="Z212" s="28"/>
      <c r="AA212" s="876"/>
      <c r="AB212" s="360"/>
      <c r="AC212" s="28"/>
      <c r="AD212" s="28"/>
      <c r="AE212" s="558"/>
      <c r="AF212" s="28"/>
      <c r="AG212" s="360"/>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row>
    <row r="213" ht="11.25" customHeight="1">
      <c r="A213" s="557"/>
      <c r="B213" s="558"/>
      <c r="C213" s="558"/>
      <c r="D213" s="360"/>
      <c r="E213" s="31"/>
      <c r="F213" s="10"/>
      <c r="G213" s="360"/>
      <c r="H213" s="360"/>
      <c r="I213" s="360"/>
      <c r="J213" s="360"/>
      <c r="K213" s="360"/>
      <c r="L213" s="558"/>
      <c r="M213" s="873"/>
      <c r="N213" s="558"/>
      <c r="O213" s="784"/>
      <c r="P213" s="28"/>
      <c r="Q213" s="28"/>
      <c r="R213" s="874"/>
      <c r="S213" s="875"/>
      <c r="T213" s="28"/>
      <c r="U213" s="360"/>
      <c r="V213" s="28"/>
      <c r="W213" s="28"/>
      <c r="X213" s="558"/>
      <c r="Y213" s="558"/>
      <c r="Z213" s="28"/>
      <c r="AA213" s="876"/>
      <c r="AB213" s="360"/>
      <c r="AC213" s="28"/>
      <c r="AD213" s="28"/>
      <c r="AE213" s="558"/>
      <c r="AF213" s="28"/>
      <c r="AG213" s="360"/>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row>
    <row r="214" ht="11.25" customHeight="1">
      <c r="A214" s="557"/>
      <c r="B214" s="558"/>
      <c r="C214" s="558"/>
      <c r="D214" s="360"/>
      <c r="E214" s="31"/>
      <c r="F214" s="10"/>
      <c r="G214" s="360"/>
      <c r="H214" s="360"/>
      <c r="I214" s="360"/>
      <c r="J214" s="360"/>
      <c r="K214" s="360"/>
      <c r="L214" s="558"/>
      <c r="M214" s="873"/>
      <c r="N214" s="558"/>
      <c r="O214" s="784"/>
      <c r="P214" s="28"/>
      <c r="Q214" s="28"/>
      <c r="R214" s="874"/>
      <c r="S214" s="875"/>
      <c r="T214" s="28"/>
      <c r="U214" s="360"/>
      <c r="V214" s="28"/>
      <c r="W214" s="28"/>
      <c r="X214" s="558"/>
      <c r="Y214" s="558"/>
      <c r="Z214" s="28"/>
      <c r="AA214" s="876"/>
      <c r="AB214" s="360"/>
      <c r="AC214" s="28"/>
      <c r="AD214" s="28"/>
      <c r="AE214" s="558"/>
      <c r="AF214" s="28"/>
      <c r="AG214" s="360"/>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row>
    <row r="215" ht="11.25" customHeight="1">
      <c r="A215" s="557"/>
      <c r="B215" s="558"/>
      <c r="C215" s="558"/>
      <c r="D215" s="360"/>
      <c r="E215" s="31"/>
      <c r="F215" s="10"/>
      <c r="G215" s="360"/>
      <c r="H215" s="360"/>
      <c r="I215" s="360"/>
      <c r="J215" s="360"/>
      <c r="K215" s="360"/>
      <c r="L215" s="558"/>
      <c r="M215" s="873"/>
      <c r="N215" s="558"/>
      <c r="O215" s="784"/>
      <c r="P215" s="28"/>
      <c r="Q215" s="28"/>
      <c r="R215" s="874"/>
      <c r="S215" s="875"/>
      <c r="T215" s="28"/>
      <c r="U215" s="360"/>
      <c r="V215" s="28"/>
      <c r="W215" s="28"/>
      <c r="X215" s="558"/>
      <c r="Y215" s="558"/>
      <c r="Z215" s="28"/>
      <c r="AA215" s="876"/>
      <c r="AB215" s="360"/>
      <c r="AC215" s="28"/>
      <c r="AD215" s="28"/>
      <c r="AE215" s="558"/>
      <c r="AF215" s="28"/>
      <c r="AG215" s="360"/>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row>
    <row r="216" ht="11.25" customHeight="1">
      <c r="A216" s="557"/>
      <c r="B216" s="558"/>
      <c r="C216" s="558"/>
      <c r="D216" s="360"/>
      <c r="E216" s="31"/>
      <c r="F216" s="10"/>
      <c r="G216" s="360"/>
      <c r="H216" s="360"/>
      <c r="I216" s="360"/>
      <c r="J216" s="360"/>
      <c r="K216" s="360"/>
      <c r="L216" s="558"/>
      <c r="M216" s="873"/>
      <c r="N216" s="558"/>
      <c r="O216" s="784"/>
      <c r="P216" s="28"/>
      <c r="Q216" s="28"/>
      <c r="R216" s="874"/>
      <c r="S216" s="875"/>
      <c r="T216" s="28"/>
      <c r="U216" s="360"/>
      <c r="V216" s="28"/>
      <c r="W216" s="28"/>
      <c r="X216" s="558"/>
      <c r="Y216" s="558"/>
      <c r="Z216" s="28"/>
      <c r="AA216" s="876"/>
      <c r="AB216" s="360"/>
      <c r="AC216" s="28"/>
      <c r="AD216" s="28"/>
      <c r="AE216" s="558"/>
      <c r="AF216" s="28"/>
      <c r="AG216" s="360"/>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row>
    <row r="217" ht="11.25" customHeight="1">
      <c r="A217" s="557"/>
      <c r="B217" s="558"/>
      <c r="C217" s="558"/>
      <c r="D217" s="360"/>
      <c r="E217" s="31"/>
      <c r="F217" s="10"/>
      <c r="G217" s="360"/>
      <c r="H217" s="360"/>
      <c r="I217" s="360"/>
      <c r="J217" s="360"/>
      <c r="K217" s="360"/>
      <c r="L217" s="558"/>
      <c r="M217" s="873"/>
      <c r="N217" s="558"/>
      <c r="O217" s="784"/>
      <c r="P217" s="28"/>
      <c r="Q217" s="28"/>
      <c r="R217" s="874"/>
      <c r="S217" s="875"/>
      <c r="T217" s="28"/>
      <c r="U217" s="360"/>
      <c r="V217" s="28"/>
      <c r="W217" s="28"/>
      <c r="X217" s="558"/>
      <c r="Y217" s="558"/>
      <c r="Z217" s="28"/>
      <c r="AA217" s="876"/>
      <c r="AB217" s="360"/>
      <c r="AC217" s="28"/>
      <c r="AD217" s="28"/>
      <c r="AE217" s="558"/>
      <c r="AF217" s="28"/>
      <c r="AG217" s="360"/>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row>
    <row r="218" ht="11.25" customHeight="1">
      <c r="A218" s="557"/>
      <c r="B218" s="558"/>
      <c r="C218" s="558"/>
      <c r="D218" s="360"/>
      <c r="E218" s="31"/>
      <c r="F218" s="10"/>
      <c r="G218" s="360"/>
      <c r="H218" s="360"/>
      <c r="I218" s="360"/>
      <c r="J218" s="360"/>
      <c r="K218" s="360"/>
      <c r="L218" s="558"/>
      <c r="M218" s="873"/>
      <c r="N218" s="558"/>
      <c r="O218" s="784"/>
      <c r="P218" s="28"/>
      <c r="Q218" s="28"/>
      <c r="R218" s="874"/>
      <c r="S218" s="875"/>
      <c r="T218" s="28"/>
      <c r="U218" s="360"/>
      <c r="V218" s="28"/>
      <c r="W218" s="28"/>
      <c r="X218" s="558"/>
      <c r="Y218" s="558"/>
      <c r="Z218" s="28"/>
      <c r="AA218" s="876"/>
      <c r="AB218" s="360"/>
      <c r="AC218" s="28"/>
      <c r="AD218" s="28"/>
      <c r="AE218" s="558"/>
      <c r="AF218" s="28"/>
      <c r="AG218" s="360"/>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row>
    <row r="219" ht="11.25" customHeight="1">
      <c r="A219" s="557"/>
      <c r="B219" s="558"/>
      <c r="C219" s="558"/>
      <c r="D219" s="360"/>
      <c r="E219" s="31"/>
      <c r="F219" s="10"/>
      <c r="G219" s="360"/>
      <c r="H219" s="360"/>
      <c r="I219" s="360"/>
      <c r="J219" s="360"/>
      <c r="K219" s="360"/>
      <c r="L219" s="558"/>
      <c r="M219" s="873"/>
      <c r="N219" s="558"/>
      <c r="O219" s="784"/>
      <c r="P219" s="28"/>
      <c r="Q219" s="28"/>
      <c r="R219" s="874"/>
      <c r="S219" s="875"/>
      <c r="T219" s="28"/>
      <c r="U219" s="360"/>
      <c r="V219" s="28"/>
      <c r="W219" s="28"/>
      <c r="X219" s="558"/>
      <c r="Y219" s="558"/>
      <c r="Z219" s="28"/>
      <c r="AA219" s="876"/>
      <c r="AB219" s="360"/>
      <c r="AC219" s="28"/>
      <c r="AD219" s="28"/>
      <c r="AE219" s="558"/>
      <c r="AF219" s="28"/>
      <c r="AG219" s="360"/>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row>
    <row r="220" ht="11.25" customHeight="1">
      <c r="A220" s="557"/>
      <c r="B220" s="558"/>
      <c r="C220" s="558"/>
      <c r="D220" s="360"/>
      <c r="E220" s="31"/>
      <c r="F220" s="10"/>
      <c r="G220" s="360"/>
      <c r="H220" s="360"/>
      <c r="I220" s="360"/>
      <c r="J220" s="360"/>
      <c r="K220" s="360"/>
      <c r="L220" s="558"/>
      <c r="M220" s="873"/>
      <c r="N220" s="558"/>
      <c r="O220" s="784"/>
      <c r="P220" s="28"/>
      <c r="Q220" s="28"/>
      <c r="R220" s="874"/>
      <c r="S220" s="875"/>
      <c r="T220" s="28"/>
      <c r="U220" s="360"/>
      <c r="V220" s="28"/>
      <c r="W220" s="28"/>
      <c r="X220" s="558"/>
      <c r="Y220" s="558"/>
      <c r="Z220" s="28"/>
      <c r="AA220" s="876"/>
      <c r="AB220" s="360"/>
      <c r="AC220" s="28"/>
      <c r="AD220" s="28"/>
      <c r="AE220" s="558"/>
      <c r="AF220" s="28"/>
      <c r="AG220" s="360"/>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row>
    <row r="221" ht="11.25" customHeight="1">
      <c r="A221" s="557"/>
      <c r="B221" s="558"/>
      <c r="C221" s="558"/>
      <c r="D221" s="360"/>
      <c r="E221" s="31"/>
      <c r="F221" s="10"/>
      <c r="G221" s="360"/>
      <c r="H221" s="360"/>
      <c r="I221" s="360"/>
      <c r="J221" s="360"/>
      <c r="K221" s="360"/>
      <c r="L221" s="558"/>
      <c r="M221" s="873"/>
      <c r="N221" s="558"/>
      <c r="O221" s="784"/>
      <c r="P221" s="28"/>
      <c r="Q221" s="28"/>
      <c r="R221" s="874"/>
      <c r="S221" s="875"/>
      <c r="T221" s="28"/>
      <c r="U221" s="360"/>
      <c r="V221" s="28"/>
      <c r="W221" s="28"/>
      <c r="X221" s="558"/>
      <c r="Y221" s="558"/>
      <c r="Z221" s="28"/>
      <c r="AA221" s="876"/>
      <c r="AB221" s="360"/>
      <c r="AC221" s="28"/>
      <c r="AD221" s="28"/>
      <c r="AE221" s="558"/>
      <c r="AF221" s="28"/>
      <c r="AG221" s="360"/>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row>
    <row r="222" ht="11.25" customHeight="1">
      <c r="A222" s="557"/>
      <c r="B222" s="558"/>
      <c r="C222" s="558"/>
      <c r="D222" s="360"/>
      <c r="E222" s="31"/>
      <c r="F222" s="10"/>
      <c r="G222" s="360"/>
      <c r="H222" s="360"/>
      <c r="I222" s="360"/>
      <c r="J222" s="360"/>
      <c r="K222" s="360"/>
      <c r="L222" s="558"/>
      <c r="M222" s="873"/>
      <c r="N222" s="558"/>
      <c r="O222" s="784"/>
      <c r="P222" s="28"/>
      <c r="Q222" s="28"/>
      <c r="R222" s="874"/>
      <c r="S222" s="875"/>
      <c r="T222" s="28"/>
      <c r="U222" s="360"/>
      <c r="V222" s="28"/>
      <c r="W222" s="28"/>
      <c r="X222" s="558"/>
      <c r="Y222" s="558"/>
      <c r="Z222" s="28"/>
      <c r="AA222" s="876"/>
      <c r="AB222" s="360"/>
      <c r="AC222" s="28"/>
      <c r="AD222" s="28"/>
      <c r="AE222" s="558"/>
      <c r="AF222" s="28"/>
      <c r="AG222" s="360"/>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row>
    <row r="223" ht="11.25" customHeight="1">
      <c r="A223" s="557"/>
      <c r="B223" s="558"/>
      <c r="C223" s="558"/>
      <c r="D223" s="360"/>
      <c r="E223" s="31"/>
      <c r="F223" s="10"/>
      <c r="G223" s="360"/>
      <c r="H223" s="360"/>
      <c r="I223" s="360"/>
      <c r="J223" s="360"/>
      <c r="K223" s="360"/>
      <c r="L223" s="558"/>
      <c r="M223" s="873"/>
      <c r="N223" s="558"/>
      <c r="O223" s="784"/>
      <c r="P223" s="28"/>
      <c r="Q223" s="28"/>
      <c r="R223" s="874"/>
      <c r="S223" s="875"/>
      <c r="T223" s="28"/>
      <c r="U223" s="360"/>
      <c r="V223" s="28"/>
      <c r="W223" s="28"/>
      <c r="X223" s="558"/>
      <c r="Y223" s="558"/>
      <c r="Z223" s="28"/>
      <c r="AA223" s="876"/>
      <c r="AB223" s="360"/>
      <c r="AC223" s="28"/>
      <c r="AD223" s="28"/>
      <c r="AE223" s="558"/>
      <c r="AF223" s="28"/>
      <c r="AG223" s="360"/>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row>
    <row r="224" ht="11.25" customHeight="1">
      <c r="A224" s="557"/>
      <c r="B224" s="558"/>
      <c r="C224" s="558"/>
      <c r="D224" s="360"/>
      <c r="E224" s="31"/>
      <c r="F224" s="10"/>
      <c r="G224" s="360"/>
      <c r="H224" s="360"/>
      <c r="I224" s="360"/>
      <c r="J224" s="360"/>
      <c r="K224" s="360"/>
      <c r="L224" s="558"/>
      <c r="M224" s="873"/>
      <c r="N224" s="558"/>
      <c r="O224" s="784"/>
      <c r="P224" s="28"/>
      <c r="Q224" s="28"/>
      <c r="R224" s="874"/>
      <c r="S224" s="875"/>
      <c r="T224" s="28"/>
      <c r="U224" s="360"/>
      <c r="V224" s="28"/>
      <c r="W224" s="28"/>
      <c r="X224" s="558"/>
      <c r="Y224" s="558"/>
      <c r="Z224" s="28"/>
      <c r="AA224" s="876"/>
      <c r="AB224" s="360"/>
      <c r="AC224" s="28"/>
      <c r="AD224" s="28"/>
      <c r="AE224" s="558"/>
      <c r="AF224" s="28"/>
      <c r="AG224" s="360"/>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row>
    <row r="225" ht="11.25" customHeight="1">
      <c r="A225" s="557"/>
      <c r="B225" s="558"/>
      <c r="C225" s="558"/>
      <c r="D225" s="360"/>
      <c r="E225" s="31"/>
      <c r="F225" s="10"/>
      <c r="G225" s="360"/>
      <c r="H225" s="360"/>
      <c r="I225" s="360"/>
      <c r="J225" s="360"/>
      <c r="K225" s="360"/>
      <c r="L225" s="558"/>
      <c r="M225" s="873"/>
      <c r="N225" s="558"/>
      <c r="O225" s="784"/>
      <c r="P225" s="28"/>
      <c r="Q225" s="28"/>
      <c r="R225" s="874"/>
      <c r="S225" s="875"/>
      <c r="T225" s="28"/>
      <c r="U225" s="360"/>
      <c r="V225" s="28"/>
      <c r="W225" s="28"/>
      <c r="X225" s="558"/>
      <c r="Y225" s="558"/>
      <c r="Z225" s="28"/>
      <c r="AA225" s="876"/>
      <c r="AB225" s="360"/>
      <c r="AC225" s="28"/>
      <c r="AD225" s="28"/>
      <c r="AE225" s="558"/>
      <c r="AF225" s="28"/>
      <c r="AG225" s="360"/>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row>
    <row r="226" ht="11.25" customHeight="1">
      <c r="A226" s="557"/>
      <c r="B226" s="558"/>
      <c r="C226" s="558"/>
      <c r="D226" s="360"/>
      <c r="E226" s="31"/>
      <c r="F226" s="10"/>
      <c r="G226" s="360"/>
      <c r="H226" s="360"/>
      <c r="I226" s="360"/>
      <c r="J226" s="360"/>
      <c r="K226" s="360"/>
      <c r="L226" s="558"/>
      <c r="M226" s="873"/>
      <c r="N226" s="558"/>
      <c r="O226" s="784"/>
      <c r="P226" s="28"/>
      <c r="Q226" s="28"/>
      <c r="R226" s="874"/>
      <c r="S226" s="875"/>
      <c r="T226" s="28"/>
      <c r="U226" s="360"/>
      <c r="V226" s="28"/>
      <c r="W226" s="28"/>
      <c r="X226" s="558"/>
      <c r="Y226" s="558"/>
      <c r="Z226" s="28"/>
      <c r="AA226" s="876"/>
      <c r="AB226" s="360"/>
      <c r="AC226" s="28"/>
      <c r="AD226" s="28"/>
      <c r="AE226" s="558"/>
      <c r="AF226" s="28"/>
      <c r="AG226" s="360"/>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row>
    <row r="227" ht="11.25" customHeight="1">
      <c r="A227" s="557"/>
      <c r="B227" s="558"/>
      <c r="C227" s="558"/>
      <c r="D227" s="360"/>
      <c r="E227" s="31"/>
      <c r="F227" s="10"/>
      <c r="G227" s="360"/>
      <c r="H227" s="360"/>
      <c r="I227" s="360"/>
      <c r="J227" s="360"/>
      <c r="K227" s="360"/>
      <c r="L227" s="558"/>
      <c r="M227" s="873"/>
      <c r="N227" s="558"/>
      <c r="O227" s="784"/>
      <c r="P227" s="28"/>
      <c r="Q227" s="28"/>
      <c r="R227" s="874"/>
      <c r="S227" s="875"/>
      <c r="T227" s="28"/>
      <c r="U227" s="360"/>
      <c r="V227" s="28"/>
      <c r="W227" s="28"/>
      <c r="X227" s="558"/>
      <c r="Y227" s="558"/>
      <c r="Z227" s="28"/>
      <c r="AA227" s="876"/>
      <c r="AB227" s="360"/>
      <c r="AC227" s="28"/>
      <c r="AD227" s="28"/>
      <c r="AE227" s="558"/>
      <c r="AF227" s="28"/>
      <c r="AG227" s="360"/>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row>
    <row r="228" ht="11.25" customHeight="1">
      <c r="A228" s="557"/>
      <c r="B228" s="558"/>
      <c r="C228" s="558"/>
      <c r="D228" s="360"/>
      <c r="E228" s="31"/>
      <c r="F228" s="10"/>
      <c r="G228" s="360"/>
      <c r="H228" s="360"/>
      <c r="I228" s="360"/>
      <c r="J228" s="360"/>
      <c r="K228" s="360"/>
      <c r="L228" s="558"/>
      <c r="M228" s="873"/>
      <c r="N228" s="558"/>
      <c r="O228" s="784"/>
      <c r="P228" s="28"/>
      <c r="Q228" s="28"/>
      <c r="R228" s="874"/>
      <c r="S228" s="875"/>
      <c r="T228" s="28"/>
      <c r="U228" s="360"/>
      <c r="V228" s="28"/>
      <c r="W228" s="28"/>
      <c r="X228" s="558"/>
      <c r="Y228" s="558"/>
      <c r="Z228" s="28"/>
      <c r="AA228" s="876"/>
      <c r="AB228" s="360"/>
      <c r="AC228" s="28"/>
      <c r="AD228" s="28"/>
      <c r="AE228" s="558"/>
      <c r="AF228" s="28"/>
      <c r="AG228" s="360"/>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row>
    <row r="229" ht="11.25" customHeight="1">
      <c r="A229" s="557"/>
      <c r="B229" s="558"/>
      <c r="C229" s="558"/>
      <c r="D229" s="360"/>
      <c r="E229" s="31"/>
      <c r="F229" s="10"/>
      <c r="G229" s="360"/>
      <c r="H229" s="360"/>
      <c r="I229" s="360"/>
      <c r="J229" s="360"/>
      <c r="K229" s="360"/>
      <c r="L229" s="558"/>
      <c r="M229" s="873"/>
      <c r="N229" s="558"/>
      <c r="O229" s="784"/>
      <c r="P229" s="28"/>
      <c r="Q229" s="28"/>
      <c r="R229" s="874"/>
      <c r="S229" s="875"/>
      <c r="T229" s="28"/>
      <c r="U229" s="360"/>
      <c r="V229" s="28"/>
      <c r="W229" s="28"/>
      <c r="X229" s="558"/>
      <c r="Y229" s="558"/>
      <c r="Z229" s="28"/>
      <c r="AA229" s="876"/>
      <c r="AB229" s="360"/>
      <c r="AC229" s="28"/>
      <c r="AD229" s="28"/>
      <c r="AE229" s="558"/>
      <c r="AF229" s="28"/>
      <c r="AG229" s="360"/>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row>
    <row r="230" ht="11.25" customHeight="1">
      <c r="A230" s="557"/>
      <c r="B230" s="558"/>
      <c r="C230" s="558"/>
      <c r="D230" s="360"/>
      <c r="E230" s="31"/>
      <c r="F230" s="10"/>
      <c r="G230" s="360"/>
      <c r="H230" s="360"/>
      <c r="I230" s="360"/>
      <c r="J230" s="360"/>
      <c r="K230" s="360"/>
      <c r="L230" s="558"/>
      <c r="M230" s="873"/>
      <c r="N230" s="558"/>
      <c r="O230" s="784"/>
      <c r="P230" s="28"/>
      <c r="Q230" s="28"/>
      <c r="R230" s="874"/>
      <c r="S230" s="875"/>
      <c r="T230" s="28"/>
      <c r="U230" s="360"/>
      <c r="V230" s="28"/>
      <c r="W230" s="28"/>
      <c r="X230" s="558"/>
      <c r="Y230" s="558"/>
      <c r="Z230" s="28"/>
      <c r="AA230" s="876"/>
      <c r="AB230" s="360"/>
      <c r="AC230" s="28"/>
      <c r="AD230" s="28"/>
      <c r="AE230" s="558"/>
      <c r="AF230" s="28"/>
      <c r="AG230" s="360"/>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row>
    <row r="231" ht="11.25" customHeight="1">
      <c r="A231" s="557"/>
      <c r="B231" s="558"/>
      <c r="C231" s="558"/>
      <c r="D231" s="360"/>
      <c r="E231" s="31"/>
      <c r="F231" s="10"/>
      <c r="G231" s="360"/>
      <c r="H231" s="360"/>
      <c r="I231" s="360"/>
      <c r="J231" s="360"/>
      <c r="K231" s="360"/>
      <c r="L231" s="558"/>
      <c r="M231" s="873"/>
      <c r="N231" s="558"/>
      <c r="O231" s="784"/>
      <c r="P231" s="28"/>
      <c r="Q231" s="28"/>
      <c r="R231" s="874"/>
      <c r="S231" s="875"/>
      <c r="T231" s="28"/>
      <c r="U231" s="360"/>
      <c r="V231" s="28"/>
      <c r="W231" s="28"/>
      <c r="X231" s="558"/>
      <c r="Y231" s="558"/>
      <c r="Z231" s="28"/>
      <c r="AA231" s="876"/>
      <c r="AB231" s="360"/>
      <c r="AC231" s="28"/>
      <c r="AD231" s="28"/>
      <c r="AE231" s="558"/>
      <c r="AF231" s="28"/>
      <c r="AG231" s="360"/>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row>
    <row r="232" ht="11.25" customHeight="1">
      <c r="A232" s="557"/>
      <c r="B232" s="558"/>
      <c r="C232" s="558"/>
      <c r="D232" s="360"/>
      <c r="E232" s="31"/>
      <c r="F232" s="10"/>
      <c r="G232" s="360"/>
      <c r="H232" s="360"/>
      <c r="I232" s="360"/>
      <c r="J232" s="360"/>
      <c r="K232" s="360"/>
      <c r="L232" s="558"/>
      <c r="M232" s="873"/>
      <c r="N232" s="558"/>
      <c r="O232" s="784"/>
      <c r="P232" s="28"/>
      <c r="Q232" s="28"/>
      <c r="R232" s="874"/>
      <c r="S232" s="875"/>
      <c r="T232" s="28"/>
      <c r="U232" s="360"/>
      <c r="V232" s="28"/>
      <c r="W232" s="28"/>
      <c r="X232" s="558"/>
      <c r="Y232" s="558"/>
      <c r="Z232" s="28"/>
      <c r="AA232" s="876"/>
      <c r="AB232" s="360"/>
      <c r="AC232" s="28"/>
      <c r="AD232" s="28"/>
      <c r="AE232" s="558"/>
      <c r="AF232" s="28"/>
      <c r="AG232" s="360"/>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row>
    <row r="233" ht="11.25" customHeight="1">
      <c r="A233" s="557"/>
      <c r="B233" s="558"/>
      <c r="C233" s="558"/>
      <c r="D233" s="360"/>
      <c r="E233" s="31"/>
      <c r="F233" s="10"/>
      <c r="G233" s="360"/>
      <c r="H233" s="360"/>
      <c r="I233" s="360"/>
      <c r="J233" s="360"/>
      <c r="K233" s="360"/>
      <c r="L233" s="558"/>
      <c r="M233" s="873"/>
      <c r="N233" s="558"/>
      <c r="O233" s="784"/>
      <c r="P233" s="28"/>
      <c r="Q233" s="28"/>
      <c r="R233" s="874"/>
      <c r="S233" s="875"/>
      <c r="T233" s="28"/>
      <c r="U233" s="360"/>
      <c r="V233" s="28"/>
      <c r="W233" s="28"/>
      <c r="X233" s="558"/>
      <c r="Y233" s="558"/>
      <c r="Z233" s="28"/>
      <c r="AA233" s="876"/>
      <c r="AB233" s="360"/>
      <c r="AC233" s="28"/>
      <c r="AD233" s="28"/>
      <c r="AE233" s="558"/>
      <c r="AF233" s="28"/>
      <c r="AG233" s="360"/>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row>
    <row r="234" ht="11.25" customHeight="1">
      <c r="A234" s="557"/>
      <c r="B234" s="558"/>
      <c r="C234" s="558"/>
      <c r="D234" s="360"/>
      <c r="E234" s="31"/>
      <c r="F234" s="10"/>
      <c r="G234" s="360"/>
      <c r="H234" s="360"/>
      <c r="I234" s="360"/>
      <c r="J234" s="360"/>
      <c r="K234" s="360"/>
      <c r="L234" s="558"/>
      <c r="M234" s="873"/>
      <c r="N234" s="558"/>
      <c r="O234" s="784"/>
      <c r="P234" s="28"/>
      <c r="Q234" s="28"/>
      <c r="R234" s="874"/>
      <c r="S234" s="875"/>
      <c r="T234" s="28"/>
      <c r="U234" s="360"/>
      <c r="V234" s="28"/>
      <c r="W234" s="28"/>
      <c r="X234" s="558"/>
      <c r="Y234" s="558"/>
      <c r="Z234" s="28"/>
      <c r="AA234" s="876"/>
      <c r="AB234" s="360"/>
      <c r="AC234" s="28"/>
      <c r="AD234" s="28"/>
      <c r="AE234" s="558"/>
      <c r="AF234" s="28"/>
      <c r="AG234" s="360"/>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row>
    <row r="235" ht="11.25" customHeight="1">
      <c r="A235" s="557"/>
      <c r="B235" s="558"/>
      <c r="C235" s="558"/>
      <c r="D235" s="360"/>
      <c r="E235" s="31"/>
      <c r="F235" s="10"/>
      <c r="G235" s="360"/>
      <c r="H235" s="360"/>
      <c r="I235" s="360"/>
      <c r="J235" s="360"/>
      <c r="K235" s="360"/>
      <c r="L235" s="558"/>
      <c r="M235" s="873"/>
      <c r="N235" s="558"/>
      <c r="O235" s="784"/>
      <c r="P235" s="28"/>
      <c r="Q235" s="28"/>
      <c r="R235" s="874"/>
      <c r="S235" s="875"/>
      <c r="T235" s="28"/>
      <c r="U235" s="360"/>
      <c r="V235" s="28"/>
      <c r="W235" s="28"/>
      <c r="X235" s="558"/>
      <c r="Y235" s="558"/>
      <c r="Z235" s="28"/>
      <c r="AA235" s="876"/>
      <c r="AB235" s="360"/>
      <c r="AC235" s="28"/>
      <c r="AD235" s="28"/>
      <c r="AE235" s="558"/>
      <c r="AF235" s="28"/>
      <c r="AG235" s="360"/>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row>
    <row r="236" ht="11.25" customHeight="1">
      <c r="A236" s="557"/>
      <c r="B236" s="558"/>
      <c r="C236" s="558"/>
      <c r="D236" s="360"/>
      <c r="E236" s="31"/>
      <c r="F236" s="10"/>
      <c r="G236" s="360"/>
      <c r="H236" s="360"/>
      <c r="I236" s="360"/>
      <c r="J236" s="360"/>
      <c r="K236" s="360"/>
      <c r="L236" s="558"/>
      <c r="M236" s="873"/>
      <c r="N236" s="558"/>
      <c r="O236" s="784"/>
      <c r="P236" s="28"/>
      <c r="Q236" s="28"/>
      <c r="R236" s="874"/>
      <c r="S236" s="875"/>
      <c r="T236" s="28"/>
      <c r="U236" s="360"/>
      <c r="V236" s="28"/>
      <c r="W236" s="28"/>
      <c r="X236" s="558"/>
      <c r="Y236" s="558"/>
      <c r="Z236" s="28"/>
      <c r="AA236" s="876"/>
      <c r="AB236" s="360"/>
      <c r="AC236" s="28"/>
      <c r="AD236" s="28"/>
      <c r="AE236" s="558"/>
      <c r="AF236" s="28"/>
      <c r="AG236" s="360"/>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row>
    <row r="237" ht="11.25" customHeight="1">
      <c r="A237" s="557"/>
      <c r="B237" s="558"/>
      <c r="C237" s="558"/>
      <c r="D237" s="360"/>
      <c r="E237" s="31"/>
      <c r="F237" s="10"/>
      <c r="G237" s="360"/>
      <c r="H237" s="360"/>
      <c r="I237" s="360"/>
      <c r="J237" s="360"/>
      <c r="K237" s="360"/>
      <c r="L237" s="558"/>
      <c r="M237" s="873"/>
      <c r="N237" s="558"/>
      <c r="O237" s="784"/>
      <c r="P237" s="28"/>
      <c r="Q237" s="28"/>
      <c r="R237" s="874"/>
      <c r="S237" s="875"/>
      <c r="T237" s="28"/>
      <c r="U237" s="360"/>
      <c r="V237" s="28"/>
      <c r="W237" s="28"/>
      <c r="X237" s="558"/>
      <c r="Y237" s="558"/>
      <c r="Z237" s="28"/>
      <c r="AA237" s="876"/>
      <c r="AB237" s="360"/>
      <c r="AC237" s="28"/>
      <c r="AD237" s="28"/>
      <c r="AE237" s="558"/>
      <c r="AF237" s="28"/>
      <c r="AG237" s="360"/>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row>
    <row r="238" ht="11.25" customHeight="1">
      <c r="A238" s="557"/>
      <c r="B238" s="558"/>
      <c r="C238" s="558"/>
      <c r="D238" s="360"/>
      <c r="E238" s="31"/>
      <c r="F238" s="10"/>
      <c r="G238" s="360"/>
      <c r="H238" s="360"/>
      <c r="I238" s="360"/>
      <c r="J238" s="360"/>
      <c r="K238" s="360"/>
      <c r="L238" s="558"/>
      <c r="M238" s="873"/>
      <c r="N238" s="558"/>
      <c r="O238" s="784"/>
      <c r="P238" s="28"/>
      <c r="Q238" s="28"/>
      <c r="R238" s="874"/>
      <c r="S238" s="875"/>
      <c r="T238" s="28"/>
      <c r="U238" s="360"/>
      <c r="V238" s="28"/>
      <c r="W238" s="28"/>
      <c r="X238" s="558"/>
      <c r="Y238" s="558"/>
      <c r="Z238" s="28"/>
      <c r="AA238" s="876"/>
      <c r="AB238" s="360"/>
      <c r="AC238" s="28"/>
      <c r="AD238" s="28"/>
      <c r="AE238" s="558"/>
      <c r="AF238" s="28"/>
      <c r="AG238" s="360"/>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row>
    <row r="239" ht="11.25" customHeight="1">
      <c r="A239" s="557"/>
      <c r="B239" s="558"/>
      <c r="C239" s="558"/>
      <c r="D239" s="360"/>
      <c r="E239" s="31"/>
      <c r="F239" s="10"/>
      <c r="G239" s="360"/>
      <c r="H239" s="360"/>
      <c r="I239" s="360"/>
      <c r="J239" s="360"/>
      <c r="K239" s="360"/>
      <c r="L239" s="558"/>
      <c r="M239" s="873"/>
      <c r="N239" s="558"/>
      <c r="O239" s="784"/>
      <c r="P239" s="28"/>
      <c r="Q239" s="28"/>
      <c r="R239" s="874"/>
      <c r="S239" s="875"/>
      <c r="T239" s="28"/>
      <c r="U239" s="360"/>
      <c r="V239" s="28"/>
      <c r="W239" s="28"/>
      <c r="X239" s="558"/>
      <c r="Y239" s="558"/>
      <c r="Z239" s="28"/>
      <c r="AA239" s="876"/>
      <c r="AB239" s="360"/>
      <c r="AC239" s="28"/>
      <c r="AD239" s="28"/>
      <c r="AE239" s="558"/>
      <c r="AF239" s="28"/>
      <c r="AG239" s="360"/>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row>
    <row r="240" ht="11.25" customHeight="1">
      <c r="A240" s="557"/>
      <c r="B240" s="558"/>
      <c r="C240" s="558"/>
      <c r="D240" s="360"/>
      <c r="E240" s="31"/>
      <c r="F240" s="10"/>
      <c r="G240" s="360"/>
      <c r="H240" s="360"/>
      <c r="I240" s="360"/>
      <c r="J240" s="360"/>
      <c r="K240" s="360"/>
      <c r="L240" s="558"/>
      <c r="M240" s="873"/>
      <c r="N240" s="558"/>
      <c r="O240" s="784"/>
      <c r="P240" s="28"/>
      <c r="Q240" s="28"/>
      <c r="R240" s="874"/>
      <c r="S240" s="875"/>
      <c r="T240" s="28"/>
      <c r="U240" s="360"/>
      <c r="V240" s="28"/>
      <c r="W240" s="28"/>
      <c r="X240" s="558"/>
      <c r="Y240" s="558"/>
      <c r="Z240" s="28"/>
      <c r="AA240" s="876"/>
      <c r="AB240" s="360"/>
      <c r="AC240" s="28"/>
      <c r="AD240" s="28"/>
      <c r="AE240" s="558"/>
      <c r="AF240" s="28"/>
      <c r="AG240" s="360"/>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row>
    <row r="241" ht="11.25" customHeight="1">
      <c r="A241" s="557"/>
      <c r="B241" s="558"/>
      <c r="C241" s="558"/>
      <c r="D241" s="360"/>
      <c r="E241" s="31"/>
      <c r="F241" s="10"/>
      <c r="G241" s="360"/>
      <c r="H241" s="360"/>
      <c r="I241" s="360"/>
      <c r="J241" s="360"/>
      <c r="K241" s="360"/>
      <c r="L241" s="558"/>
      <c r="M241" s="873"/>
      <c r="N241" s="558"/>
      <c r="O241" s="784"/>
      <c r="P241" s="28"/>
      <c r="Q241" s="28"/>
      <c r="R241" s="874"/>
      <c r="S241" s="875"/>
      <c r="T241" s="28"/>
      <c r="U241" s="360"/>
      <c r="V241" s="28"/>
      <c r="W241" s="28"/>
      <c r="X241" s="558"/>
      <c r="Y241" s="558"/>
      <c r="Z241" s="28"/>
      <c r="AA241" s="876"/>
      <c r="AB241" s="360"/>
      <c r="AC241" s="28"/>
      <c r="AD241" s="28"/>
      <c r="AE241" s="558"/>
      <c r="AF241" s="28"/>
      <c r="AG241" s="360"/>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row>
    <row r="242" ht="11.25" customHeight="1">
      <c r="A242" s="557"/>
      <c r="B242" s="558"/>
      <c r="C242" s="558"/>
      <c r="D242" s="360"/>
      <c r="E242" s="31"/>
      <c r="F242" s="10"/>
      <c r="G242" s="360"/>
      <c r="H242" s="360"/>
      <c r="I242" s="360"/>
      <c r="J242" s="360"/>
      <c r="K242" s="360"/>
      <c r="L242" s="558"/>
      <c r="M242" s="873"/>
      <c r="N242" s="558"/>
      <c r="O242" s="784"/>
      <c r="P242" s="28"/>
      <c r="Q242" s="28"/>
      <c r="R242" s="874"/>
      <c r="S242" s="875"/>
      <c r="T242" s="28"/>
      <c r="U242" s="360"/>
      <c r="V242" s="28"/>
      <c r="W242" s="28"/>
      <c r="X242" s="558"/>
      <c r="Y242" s="558"/>
      <c r="Z242" s="28"/>
      <c r="AA242" s="876"/>
      <c r="AB242" s="360"/>
      <c r="AC242" s="28"/>
      <c r="AD242" s="28"/>
      <c r="AE242" s="558"/>
      <c r="AF242" s="28"/>
      <c r="AG242" s="360"/>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row>
    <row r="243" ht="11.25" customHeight="1">
      <c r="A243" s="557"/>
      <c r="B243" s="558"/>
      <c r="C243" s="558"/>
      <c r="D243" s="360"/>
      <c r="E243" s="31"/>
      <c r="F243" s="10"/>
      <c r="G243" s="360"/>
      <c r="H243" s="360"/>
      <c r="I243" s="360"/>
      <c r="J243" s="360"/>
      <c r="K243" s="360"/>
      <c r="L243" s="558"/>
      <c r="M243" s="873"/>
      <c r="N243" s="558"/>
      <c r="O243" s="784"/>
      <c r="P243" s="28"/>
      <c r="Q243" s="28"/>
      <c r="R243" s="874"/>
      <c r="S243" s="875"/>
      <c r="T243" s="28"/>
      <c r="U243" s="360"/>
      <c r="V243" s="28"/>
      <c r="W243" s="28"/>
      <c r="X243" s="558"/>
      <c r="Y243" s="558"/>
      <c r="Z243" s="28"/>
      <c r="AA243" s="876"/>
      <c r="AB243" s="360"/>
      <c r="AC243" s="28"/>
      <c r="AD243" s="28"/>
      <c r="AE243" s="558"/>
      <c r="AF243" s="28"/>
      <c r="AG243" s="360"/>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row>
    <row r="244" ht="11.25" customHeight="1">
      <c r="A244" s="557"/>
      <c r="B244" s="558"/>
      <c r="C244" s="558"/>
      <c r="D244" s="360"/>
      <c r="E244" s="31"/>
      <c r="F244" s="10"/>
      <c r="G244" s="360"/>
      <c r="H244" s="360"/>
      <c r="I244" s="360"/>
      <c r="J244" s="360"/>
      <c r="K244" s="360"/>
      <c r="L244" s="558"/>
      <c r="M244" s="873"/>
      <c r="N244" s="558"/>
      <c r="O244" s="784"/>
      <c r="P244" s="28"/>
      <c r="Q244" s="28"/>
      <c r="R244" s="874"/>
      <c r="S244" s="875"/>
      <c r="T244" s="28"/>
      <c r="U244" s="360"/>
      <c r="V244" s="28"/>
      <c r="W244" s="28"/>
      <c r="X244" s="558"/>
      <c r="Y244" s="558"/>
      <c r="Z244" s="28"/>
      <c r="AA244" s="876"/>
      <c r="AB244" s="360"/>
      <c r="AC244" s="28"/>
      <c r="AD244" s="28"/>
      <c r="AE244" s="558"/>
      <c r="AF244" s="28"/>
      <c r="AG244" s="360"/>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row>
    <row r="245" ht="11.25" customHeight="1">
      <c r="A245" s="557"/>
      <c r="B245" s="558"/>
      <c r="C245" s="558"/>
      <c r="D245" s="360"/>
      <c r="E245" s="31"/>
      <c r="F245" s="10"/>
      <c r="G245" s="360"/>
      <c r="H245" s="360"/>
      <c r="I245" s="360"/>
      <c r="J245" s="360"/>
      <c r="K245" s="360"/>
      <c r="L245" s="558"/>
      <c r="M245" s="873"/>
      <c r="N245" s="558"/>
      <c r="O245" s="784"/>
      <c r="P245" s="28"/>
      <c r="Q245" s="28"/>
      <c r="R245" s="874"/>
      <c r="S245" s="875"/>
      <c r="T245" s="28"/>
      <c r="U245" s="360"/>
      <c r="V245" s="28"/>
      <c r="W245" s="28"/>
      <c r="X245" s="558"/>
      <c r="Y245" s="558"/>
      <c r="Z245" s="28"/>
      <c r="AA245" s="876"/>
      <c r="AB245" s="360"/>
      <c r="AC245" s="28"/>
      <c r="AD245" s="28"/>
      <c r="AE245" s="558"/>
      <c r="AF245" s="28"/>
      <c r="AG245" s="360"/>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row>
    <row r="246" ht="11.25" customHeight="1">
      <c r="A246" s="557"/>
      <c r="B246" s="558"/>
      <c r="C246" s="558"/>
      <c r="D246" s="360"/>
      <c r="E246" s="31"/>
      <c r="F246" s="10"/>
      <c r="G246" s="360"/>
      <c r="H246" s="360"/>
      <c r="I246" s="360"/>
      <c r="J246" s="360"/>
      <c r="K246" s="360"/>
      <c r="L246" s="558"/>
      <c r="M246" s="873"/>
      <c r="N246" s="558"/>
      <c r="O246" s="784"/>
      <c r="P246" s="28"/>
      <c r="Q246" s="28"/>
      <c r="R246" s="874"/>
      <c r="S246" s="875"/>
      <c r="T246" s="28"/>
      <c r="U246" s="360"/>
      <c r="V246" s="28"/>
      <c r="W246" s="28"/>
      <c r="X246" s="558"/>
      <c r="Y246" s="558"/>
      <c r="Z246" s="28"/>
      <c r="AA246" s="876"/>
      <c r="AB246" s="360"/>
      <c r="AC246" s="28"/>
      <c r="AD246" s="28"/>
      <c r="AE246" s="558"/>
      <c r="AF246" s="28"/>
      <c r="AG246" s="360"/>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row>
    <row r="247" ht="11.25" customHeight="1">
      <c r="A247" s="557"/>
      <c r="B247" s="558"/>
      <c r="C247" s="558"/>
      <c r="D247" s="360"/>
      <c r="E247" s="31"/>
      <c r="F247" s="10"/>
      <c r="G247" s="360"/>
      <c r="H247" s="360"/>
      <c r="I247" s="360"/>
      <c r="J247" s="360"/>
      <c r="K247" s="360"/>
      <c r="L247" s="558"/>
      <c r="M247" s="873"/>
      <c r="N247" s="558"/>
      <c r="O247" s="784"/>
      <c r="P247" s="28"/>
      <c r="Q247" s="28"/>
      <c r="R247" s="874"/>
      <c r="S247" s="875"/>
      <c r="T247" s="28"/>
      <c r="U247" s="360"/>
      <c r="V247" s="28"/>
      <c r="W247" s="28"/>
      <c r="X247" s="558"/>
      <c r="Y247" s="558"/>
      <c r="Z247" s="28"/>
      <c r="AA247" s="876"/>
      <c r="AB247" s="360"/>
      <c r="AC247" s="28"/>
      <c r="AD247" s="28"/>
      <c r="AE247" s="558"/>
      <c r="AF247" s="28"/>
      <c r="AG247" s="360"/>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row>
    <row r="248" ht="11.25" customHeight="1">
      <c r="A248" s="557"/>
      <c r="B248" s="558"/>
      <c r="C248" s="558"/>
      <c r="D248" s="360"/>
      <c r="E248" s="31"/>
      <c r="F248" s="10"/>
      <c r="G248" s="360"/>
      <c r="H248" s="360"/>
      <c r="I248" s="360"/>
      <c r="J248" s="360"/>
      <c r="K248" s="360"/>
      <c r="L248" s="558"/>
      <c r="M248" s="873"/>
      <c r="N248" s="558"/>
      <c r="O248" s="784"/>
      <c r="P248" s="28"/>
      <c r="Q248" s="28"/>
      <c r="R248" s="874"/>
      <c r="S248" s="875"/>
      <c r="T248" s="28"/>
      <c r="U248" s="360"/>
      <c r="V248" s="28"/>
      <c r="W248" s="28"/>
      <c r="X248" s="558"/>
      <c r="Y248" s="558"/>
      <c r="Z248" s="28"/>
      <c r="AA248" s="876"/>
      <c r="AB248" s="360"/>
      <c r="AC248" s="28"/>
      <c r="AD248" s="28"/>
      <c r="AE248" s="558"/>
      <c r="AF248" s="28"/>
      <c r="AG248" s="360"/>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row>
    <row r="249" ht="11.25" customHeight="1">
      <c r="A249" s="557"/>
      <c r="B249" s="558"/>
      <c r="C249" s="558"/>
      <c r="D249" s="360"/>
      <c r="E249" s="31"/>
      <c r="F249" s="10"/>
      <c r="G249" s="360"/>
      <c r="H249" s="360"/>
      <c r="I249" s="360"/>
      <c r="J249" s="360"/>
      <c r="K249" s="360"/>
      <c r="L249" s="558"/>
      <c r="M249" s="873"/>
      <c r="N249" s="558"/>
      <c r="O249" s="784"/>
      <c r="P249" s="28"/>
      <c r="Q249" s="28"/>
      <c r="R249" s="874"/>
      <c r="S249" s="875"/>
      <c r="T249" s="28"/>
      <c r="U249" s="360"/>
      <c r="V249" s="28"/>
      <c r="W249" s="28"/>
      <c r="X249" s="558"/>
      <c r="Y249" s="558"/>
      <c r="Z249" s="28"/>
      <c r="AA249" s="876"/>
      <c r="AB249" s="360"/>
      <c r="AC249" s="28"/>
      <c r="AD249" s="28"/>
      <c r="AE249" s="558"/>
      <c r="AF249" s="28"/>
      <c r="AG249" s="360"/>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row>
    <row r="250" ht="11.25" customHeight="1">
      <c r="A250" s="557"/>
      <c r="B250" s="558"/>
      <c r="C250" s="558"/>
      <c r="D250" s="360"/>
      <c r="E250" s="31"/>
      <c r="F250" s="10"/>
      <c r="G250" s="360"/>
      <c r="H250" s="360"/>
      <c r="I250" s="360"/>
      <c r="J250" s="360"/>
      <c r="K250" s="360"/>
      <c r="L250" s="558"/>
      <c r="M250" s="873"/>
      <c r="N250" s="558"/>
      <c r="O250" s="784"/>
      <c r="P250" s="28"/>
      <c r="Q250" s="28"/>
      <c r="R250" s="874"/>
      <c r="S250" s="875"/>
      <c r="T250" s="28"/>
      <c r="U250" s="360"/>
      <c r="V250" s="28"/>
      <c r="W250" s="28"/>
      <c r="X250" s="558"/>
      <c r="Y250" s="558"/>
      <c r="Z250" s="28"/>
      <c r="AA250" s="876"/>
      <c r="AB250" s="360"/>
      <c r="AC250" s="28"/>
      <c r="AD250" s="28"/>
      <c r="AE250" s="558"/>
      <c r="AF250" s="28"/>
      <c r="AG250" s="360"/>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row>
    <row r="251" ht="11.25" customHeight="1">
      <c r="A251" s="557"/>
      <c r="B251" s="558"/>
      <c r="C251" s="558"/>
      <c r="D251" s="360"/>
      <c r="E251" s="31"/>
      <c r="F251" s="10"/>
      <c r="G251" s="360"/>
      <c r="H251" s="360"/>
      <c r="I251" s="360"/>
      <c r="J251" s="360"/>
      <c r="K251" s="360"/>
      <c r="L251" s="558"/>
      <c r="M251" s="873"/>
      <c r="N251" s="558"/>
      <c r="O251" s="784"/>
      <c r="P251" s="28"/>
      <c r="Q251" s="28"/>
      <c r="R251" s="874"/>
      <c r="S251" s="875"/>
      <c r="T251" s="28"/>
      <c r="U251" s="360"/>
      <c r="V251" s="28"/>
      <c r="W251" s="28"/>
      <c r="X251" s="558"/>
      <c r="Y251" s="558"/>
      <c r="Z251" s="28"/>
      <c r="AA251" s="876"/>
      <c r="AB251" s="360"/>
      <c r="AC251" s="28"/>
      <c r="AD251" s="28"/>
      <c r="AE251" s="558"/>
      <c r="AF251" s="28"/>
      <c r="AG251" s="360"/>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row>
    <row r="252" ht="11.25" customHeight="1">
      <c r="A252" s="557"/>
      <c r="B252" s="558"/>
      <c r="C252" s="558"/>
      <c r="D252" s="360"/>
      <c r="E252" s="31"/>
      <c r="F252" s="10"/>
      <c r="G252" s="360"/>
      <c r="H252" s="360"/>
      <c r="I252" s="360"/>
      <c r="J252" s="360"/>
      <c r="K252" s="360"/>
      <c r="L252" s="558"/>
      <c r="M252" s="873"/>
      <c r="N252" s="558"/>
      <c r="O252" s="784"/>
      <c r="P252" s="28"/>
      <c r="Q252" s="28"/>
      <c r="R252" s="874"/>
      <c r="S252" s="875"/>
      <c r="T252" s="28"/>
      <c r="U252" s="360"/>
      <c r="V252" s="28"/>
      <c r="W252" s="28"/>
      <c r="X252" s="558"/>
      <c r="Y252" s="558"/>
      <c r="Z252" s="28"/>
      <c r="AA252" s="876"/>
      <c r="AB252" s="360"/>
      <c r="AC252" s="28"/>
      <c r="AD252" s="28"/>
      <c r="AE252" s="558"/>
      <c r="AF252" s="28"/>
      <c r="AG252" s="360"/>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row>
    <row r="253" ht="11.25" customHeight="1">
      <c r="A253" s="557"/>
      <c r="B253" s="558"/>
      <c r="C253" s="558"/>
      <c r="D253" s="360"/>
      <c r="E253" s="31"/>
      <c r="F253" s="10"/>
      <c r="G253" s="360"/>
      <c r="H253" s="360"/>
      <c r="I253" s="360"/>
      <c r="J253" s="360"/>
      <c r="K253" s="360"/>
      <c r="L253" s="558"/>
      <c r="M253" s="873"/>
      <c r="N253" s="558"/>
      <c r="O253" s="784"/>
      <c r="P253" s="28"/>
      <c r="Q253" s="28"/>
      <c r="R253" s="874"/>
      <c r="S253" s="875"/>
      <c r="T253" s="28"/>
      <c r="U253" s="360"/>
      <c r="V253" s="28"/>
      <c r="W253" s="28"/>
      <c r="X253" s="558"/>
      <c r="Y253" s="558"/>
      <c r="Z253" s="28"/>
      <c r="AA253" s="876"/>
      <c r="AB253" s="360"/>
      <c r="AC253" s="28"/>
      <c r="AD253" s="28"/>
      <c r="AE253" s="558"/>
      <c r="AF253" s="28"/>
      <c r="AG253" s="360"/>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row>
    <row r="254" ht="11.25" customHeight="1">
      <c r="A254" s="557"/>
      <c r="B254" s="558"/>
      <c r="C254" s="558"/>
      <c r="D254" s="360"/>
      <c r="E254" s="31"/>
      <c r="F254" s="10"/>
      <c r="G254" s="360"/>
      <c r="H254" s="360"/>
      <c r="I254" s="360"/>
      <c r="J254" s="360"/>
      <c r="K254" s="360"/>
      <c r="L254" s="558"/>
      <c r="M254" s="873"/>
      <c r="N254" s="558"/>
      <c r="O254" s="784"/>
      <c r="P254" s="28"/>
      <c r="Q254" s="28"/>
      <c r="R254" s="874"/>
      <c r="S254" s="875"/>
      <c r="T254" s="28"/>
      <c r="U254" s="360"/>
      <c r="V254" s="28"/>
      <c r="W254" s="28"/>
      <c r="X254" s="558"/>
      <c r="Y254" s="558"/>
      <c r="Z254" s="28"/>
      <c r="AA254" s="876"/>
      <c r="AB254" s="360"/>
      <c r="AC254" s="28"/>
      <c r="AD254" s="28"/>
      <c r="AE254" s="558"/>
      <c r="AF254" s="28"/>
      <c r="AG254" s="360"/>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row>
    <row r="255" ht="11.25" customHeight="1">
      <c r="A255" s="557"/>
      <c r="B255" s="558"/>
      <c r="C255" s="558"/>
      <c r="D255" s="360"/>
      <c r="E255" s="31"/>
      <c r="F255" s="10"/>
      <c r="G255" s="360"/>
      <c r="H255" s="360"/>
      <c r="I255" s="360"/>
      <c r="J255" s="360"/>
      <c r="K255" s="360"/>
      <c r="L255" s="558"/>
      <c r="M255" s="873"/>
      <c r="N255" s="558"/>
      <c r="O255" s="784"/>
      <c r="P255" s="28"/>
      <c r="Q255" s="28"/>
      <c r="R255" s="874"/>
      <c r="S255" s="875"/>
      <c r="T255" s="28"/>
      <c r="U255" s="360"/>
      <c r="V255" s="28"/>
      <c r="W255" s="28"/>
      <c r="X255" s="558"/>
      <c r="Y255" s="558"/>
      <c r="Z255" s="28"/>
      <c r="AA255" s="876"/>
      <c r="AB255" s="360"/>
      <c r="AC255" s="28"/>
      <c r="AD255" s="28"/>
      <c r="AE255" s="558"/>
      <c r="AF255" s="28"/>
      <c r="AG255" s="360"/>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row>
    <row r="256" ht="11.25" customHeight="1">
      <c r="A256" s="557"/>
      <c r="B256" s="558"/>
      <c r="C256" s="558"/>
      <c r="D256" s="360"/>
      <c r="E256" s="31"/>
      <c r="F256" s="10"/>
      <c r="G256" s="360"/>
      <c r="H256" s="360"/>
      <c r="I256" s="360"/>
      <c r="J256" s="360"/>
      <c r="K256" s="360"/>
      <c r="L256" s="558"/>
      <c r="M256" s="873"/>
      <c r="N256" s="558"/>
      <c r="O256" s="784"/>
      <c r="P256" s="28"/>
      <c r="Q256" s="28"/>
      <c r="R256" s="874"/>
      <c r="S256" s="875"/>
      <c r="T256" s="28"/>
      <c r="U256" s="360"/>
      <c r="V256" s="28"/>
      <c r="W256" s="28"/>
      <c r="X256" s="558"/>
      <c r="Y256" s="558"/>
      <c r="Z256" s="28"/>
      <c r="AA256" s="876"/>
      <c r="AB256" s="360"/>
      <c r="AC256" s="28"/>
      <c r="AD256" s="28"/>
      <c r="AE256" s="558"/>
      <c r="AF256" s="28"/>
      <c r="AG256" s="360"/>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row>
    <row r="257" ht="11.25" customHeight="1">
      <c r="A257" s="557"/>
      <c r="B257" s="558"/>
      <c r="C257" s="558"/>
      <c r="D257" s="360"/>
      <c r="E257" s="31"/>
      <c r="F257" s="10"/>
      <c r="G257" s="360"/>
      <c r="H257" s="360"/>
      <c r="I257" s="360"/>
      <c r="J257" s="360"/>
      <c r="K257" s="360"/>
      <c r="L257" s="558"/>
      <c r="M257" s="873"/>
      <c r="N257" s="558"/>
      <c r="O257" s="784"/>
      <c r="P257" s="28"/>
      <c r="Q257" s="28"/>
      <c r="R257" s="874"/>
      <c r="S257" s="875"/>
      <c r="T257" s="28"/>
      <c r="U257" s="360"/>
      <c r="V257" s="28"/>
      <c r="W257" s="28"/>
      <c r="X257" s="558"/>
      <c r="Y257" s="558"/>
      <c r="Z257" s="28"/>
      <c r="AA257" s="876"/>
      <c r="AB257" s="360"/>
      <c r="AC257" s="28"/>
      <c r="AD257" s="28"/>
      <c r="AE257" s="558"/>
      <c r="AF257" s="28"/>
      <c r="AG257" s="360"/>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row>
    <row r="258" ht="11.25" customHeight="1">
      <c r="A258" s="557"/>
      <c r="B258" s="558"/>
      <c r="C258" s="558"/>
      <c r="D258" s="360"/>
      <c r="E258" s="31"/>
      <c r="F258" s="10"/>
      <c r="G258" s="360"/>
      <c r="H258" s="360"/>
      <c r="I258" s="360"/>
      <c r="J258" s="360"/>
      <c r="K258" s="360"/>
      <c r="L258" s="558"/>
      <c r="M258" s="873"/>
      <c r="N258" s="558"/>
      <c r="O258" s="784"/>
      <c r="P258" s="28"/>
      <c r="Q258" s="28"/>
      <c r="R258" s="874"/>
      <c r="S258" s="875"/>
      <c r="T258" s="28"/>
      <c r="U258" s="360"/>
      <c r="V258" s="28"/>
      <c r="W258" s="28"/>
      <c r="X258" s="558"/>
      <c r="Y258" s="558"/>
      <c r="Z258" s="28"/>
      <c r="AA258" s="876"/>
      <c r="AB258" s="360"/>
      <c r="AC258" s="28"/>
      <c r="AD258" s="28"/>
      <c r="AE258" s="558"/>
      <c r="AF258" s="28"/>
      <c r="AG258" s="360"/>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row>
    <row r="259" ht="11.25" customHeight="1">
      <c r="A259" s="557"/>
      <c r="B259" s="558"/>
      <c r="C259" s="558"/>
      <c r="D259" s="360"/>
      <c r="E259" s="31"/>
      <c r="F259" s="10"/>
      <c r="G259" s="360"/>
      <c r="H259" s="360"/>
      <c r="I259" s="360"/>
      <c r="J259" s="360"/>
      <c r="K259" s="360"/>
      <c r="L259" s="558"/>
      <c r="M259" s="873"/>
      <c r="N259" s="558"/>
      <c r="O259" s="784"/>
      <c r="P259" s="28"/>
      <c r="Q259" s="28"/>
      <c r="R259" s="874"/>
      <c r="S259" s="875"/>
      <c r="T259" s="28"/>
      <c r="U259" s="360"/>
      <c r="V259" s="28"/>
      <c r="W259" s="28"/>
      <c r="X259" s="558"/>
      <c r="Y259" s="558"/>
      <c r="Z259" s="28"/>
      <c r="AA259" s="876"/>
      <c r="AB259" s="360"/>
      <c r="AC259" s="28"/>
      <c r="AD259" s="28"/>
      <c r="AE259" s="558"/>
      <c r="AF259" s="28"/>
      <c r="AG259" s="360"/>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row>
    <row r="260" ht="11.25" customHeight="1">
      <c r="A260" s="557"/>
      <c r="B260" s="558"/>
      <c r="C260" s="558"/>
      <c r="D260" s="360"/>
      <c r="E260" s="31"/>
      <c r="F260" s="10"/>
      <c r="G260" s="360"/>
      <c r="H260" s="360"/>
      <c r="I260" s="360"/>
      <c r="J260" s="360"/>
      <c r="K260" s="360"/>
      <c r="L260" s="558"/>
      <c r="M260" s="873"/>
      <c r="N260" s="558"/>
      <c r="O260" s="784"/>
      <c r="P260" s="28"/>
      <c r="Q260" s="28"/>
      <c r="R260" s="874"/>
      <c r="S260" s="875"/>
      <c r="T260" s="28"/>
      <c r="U260" s="360"/>
      <c r="V260" s="28"/>
      <c r="W260" s="28"/>
      <c r="X260" s="558"/>
      <c r="Y260" s="558"/>
      <c r="Z260" s="28"/>
      <c r="AA260" s="876"/>
      <c r="AB260" s="360"/>
      <c r="AC260" s="28"/>
      <c r="AD260" s="28"/>
      <c r="AE260" s="558"/>
      <c r="AF260" s="28"/>
      <c r="AG260" s="360"/>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row>
    <row r="261" ht="11.25" customHeight="1">
      <c r="A261" s="557"/>
      <c r="B261" s="558"/>
      <c r="C261" s="558"/>
      <c r="D261" s="360"/>
      <c r="E261" s="31"/>
      <c r="F261" s="10"/>
      <c r="G261" s="360"/>
      <c r="H261" s="360"/>
      <c r="I261" s="360"/>
      <c r="J261" s="360"/>
      <c r="K261" s="360"/>
      <c r="L261" s="558"/>
      <c r="M261" s="873"/>
      <c r="N261" s="558"/>
      <c r="O261" s="784"/>
      <c r="P261" s="28"/>
      <c r="Q261" s="28"/>
      <c r="R261" s="874"/>
      <c r="S261" s="875"/>
      <c r="T261" s="28"/>
      <c r="U261" s="360"/>
      <c r="V261" s="28"/>
      <c r="W261" s="28"/>
      <c r="X261" s="558"/>
      <c r="Y261" s="558"/>
      <c r="Z261" s="28"/>
      <c r="AA261" s="876"/>
      <c r="AB261" s="360"/>
      <c r="AC261" s="28"/>
      <c r="AD261" s="28"/>
      <c r="AE261" s="558"/>
      <c r="AF261" s="28"/>
      <c r="AG261" s="360"/>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row>
    <row r="262" ht="11.25" customHeight="1">
      <c r="A262" s="557"/>
      <c r="B262" s="558"/>
      <c r="C262" s="558"/>
      <c r="D262" s="360"/>
      <c r="E262" s="31"/>
      <c r="F262" s="10"/>
      <c r="G262" s="360"/>
      <c r="H262" s="360"/>
      <c r="I262" s="360"/>
      <c r="J262" s="360"/>
      <c r="K262" s="360"/>
      <c r="L262" s="558"/>
      <c r="M262" s="873"/>
      <c r="N262" s="558"/>
      <c r="O262" s="784"/>
      <c r="P262" s="28"/>
      <c r="Q262" s="28"/>
      <c r="R262" s="874"/>
      <c r="S262" s="875"/>
      <c r="T262" s="28"/>
      <c r="U262" s="360"/>
      <c r="V262" s="28"/>
      <c r="W262" s="28"/>
      <c r="X262" s="558"/>
      <c r="Y262" s="558"/>
      <c r="Z262" s="28"/>
      <c r="AA262" s="876"/>
      <c r="AB262" s="360"/>
      <c r="AC262" s="28"/>
      <c r="AD262" s="28"/>
      <c r="AE262" s="558"/>
      <c r="AF262" s="28"/>
      <c r="AG262" s="360"/>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row>
    <row r="263" ht="11.25" customHeight="1">
      <c r="A263" s="557"/>
      <c r="B263" s="558"/>
      <c r="C263" s="558"/>
      <c r="D263" s="360"/>
      <c r="E263" s="31"/>
      <c r="F263" s="10"/>
      <c r="G263" s="360"/>
      <c r="H263" s="360"/>
      <c r="I263" s="360"/>
      <c r="J263" s="360"/>
      <c r="K263" s="360"/>
      <c r="L263" s="558"/>
      <c r="M263" s="873"/>
      <c r="N263" s="558"/>
      <c r="O263" s="784"/>
      <c r="P263" s="28"/>
      <c r="Q263" s="28"/>
      <c r="R263" s="874"/>
      <c r="S263" s="875"/>
      <c r="T263" s="28"/>
      <c r="U263" s="360"/>
      <c r="V263" s="28"/>
      <c r="W263" s="28"/>
      <c r="X263" s="558"/>
      <c r="Y263" s="558"/>
      <c r="Z263" s="28"/>
      <c r="AA263" s="876"/>
      <c r="AB263" s="360"/>
      <c r="AC263" s="28"/>
      <c r="AD263" s="28"/>
      <c r="AE263" s="558"/>
      <c r="AF263" s="28"/>
      <c r="AG263" s="360"/>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row>
    <row r="264" ht="11.25" customHeight="1">
      <c r="A264" s="557"/>
      <c r="B264" s="558"/>
      <c r="C264" s="558"/>
      <c r="D264" s="360"/>
      <c r="E264" s="31"/>
      <c r="F264" s="10"/>
      <c r="G264" s="360"/>
      <c r="H264" s="360"/>
      <c r="I264" s="360"/>
      <c r="J264" s="360"/>
      <c r="K264" s="360"/>
      <c r="L264" s="558"/>
      <c r="M264" s="873"/>
      <c r="N264" s="558"/>
      <c r="O264" s="784"/>
      <c r="P264" s="28"/>
      <c r="Q264" s="28"/>
      <c r="R264" s="874"/>
      <c r="S264" s="875"/>
      <c r="T264" s="28"/>
      <c r="U264" s="360"/>
      <c r="V264" s="28"/>
      <c r="W264" s="28"/>
      <c r="X264" s="558"/>
      <c r="Y264" s="558"/>
      <c r="Z264" s="28"/>
      <c r="AA264" s="876"/>
      <c r="AB264" s="360"/>
      <c r="AC264" s="28"/>
      <c r="AD264" s="28"/>
      <c r="AE264" s="558"/>
      <c r="AF264" s="28"/>
      <c r="AG264" s="360"/>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row>
    <row r="265" ht="11.25" customHeight="1">
      <c r="A265" s="557"/>
      <c r="B265" s="558"/>
      <c r="C265" s="558"/>
      <c r="D265" s="360"/>
      <c r="E265" s="31"/>
      <c r="F265" s="10"/>
      <c r="G265" s="360"/>
      <c r="H265" s="360"/>
      <c r="I265" s="360"/>
      <c r="J265" s="360"/>
      <c r="K265" s="360"/>
      <c r="L265" s="558"/>
      <c r="M265" s="873"/>
      <c r="N265" s="558"/>
      <c r="O265" s="784"/>
      <c r="P265" s="28"/>
      <c r="Q265" s="28"/>
      <c r="R265" s="874"/>
      <c r="S265" s="875"/>
      <c r="T265" s="28"/>
      <c r="U265" s="360"/>
      <c r="V265" s="28"/>
      <c r="W265" s="28"/>
      <c r="X265" s="558"/>
      <c r="Y265" s="558"/>
      <c r="Z265" s="28"/>
      <c r="AA265" s="876"/>
      <c r="AB265" s="360"/>
      <c r="AC265" s="28"/>
      <c r="AD265" s="28"/>
      <c r="AE265" s="558"/>
      <c r="AF265" s="28"/>
      <c r="AG265" s="360"/>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row>
    <row r="266" ht="11.25" customHeight="1">
      <c r="A266" s="557"/>
      <c r="B266" s="558"/>
      <c r="C266" s="558"/>
      <c r="D266" s="360"/>
      <c r="E266" s="31"/>
      <c r="F266" s="10"/>
      <c r="G266" s="360"/>
      <c r="H266" s="360"/>
      <c r="I266" s="360"/>
      <c r="J266" s="360"/>
      <c r="K266" s="360"/>
      <c r="L266" s="558"/>
      <c r="M266" s="873"/>
      <c r="N266" s="558"/>
      <c r="O266" s="784"/>
      <c r="P266" s="28"/>
      <c r="Q266" s="28"/>
      <c r="R266" s="874"/>
      <c r="S266" s="875"/>
      <c r="T266" s="28"/>
      <c r="U266" s="360"/>
      <c r="V266" s="28"/>
      <c r="W266" s="28"/>
      <c r="X266" s="558"/>
      <c r="Y266" s="558"/>
      <c r="Z266" s="28"/>
      <c r="AA266" s="876"/>
      <c r="AB266" s="360"/>
      <c r="AC266" s="28"/>
      <c r="AD266" s="28"/>
      <c r="AE266" s="558"/>
      <c r="AF266" s="28"/>
      <c r="AG266" s="360"/>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row>
    <row r="267" ht="11.25" customHeight="1">
      <c r="A267" s="557"/>
      <c r="B267" s="558"/>
      <c r="C267" s="558"/>
      <c r="D267" s="360"/>
      <c r="E267" s="31"/>
      <c r="F267" s="10"/>
      <c r="G267" s="360"/>
      <c r="H267" s="360"/>
      <c r="I267" s="360"/>
      <c r="J267" s="360"/>
      <c r="K267" s="360"/>
      <c r="L267" s="558"/>
      <c r="M267" s="873"/>
      <c r="N267" s="558"/>
      <c r="O267" s="784"/>
      <c r="P267" s="28"/>
      <c r="Q267" s="28"/>
      <c r="R267" s="874"/>
      <c r="S267" s="875"/>
      <c r="T267" s="28"/>
      <c r="U267" s="360"/>
      <c r="V267" s="28"/>
      <c r="W267" s="28"/>
      <c r="X267" s="558"/>
      <c r="Y267" s="558"/>
      <c r="Z267" s="28"/>
      <c r="AA267" s="876"/>
      <c r="AB267" s="360"/>
      <c r="AC267" s="28"/>
      <c r="AD267" s="28"/>
      <c r="AE267" s="558"/>
      <c r="AF267" s="28"/>
      <c r="AG267" s="360"/>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row>
    <row r="268" ht="11.25" customHeight="1">
      <c r="A268" s="557"/>
      <c r="B268" s="558"/>
      <c r="C268" s="558"/>
      <c r="D268" s="360"/>
      <c r="E268" s="31"/>
      <c r="F268" s="10"/>
      <c r="G268" s="360"/>
      <c r="H268" s="360"/>
      <c r="I268" s="360"/>
      <c r="J268" s="360"/>
      <c r="K268" s="360"/>
      <c r="L268" s="558"/>
      <c r="M268" s="873"/>
      <c r="N268" s="558"/>
      <c r="O268" s="784"/>
      <c r="P268" s="28"/>
      <c r="Q268" s="28"/>
      <c r="R268" s="874"/>
      <c r="S268" s="875"/>
      <c r="T268" s="28"/>
      <c r="U268" s="360"/>
      <c r="V268" s="28"/>
      <c r="W268" s="28"/>
      <c r="X268" s="558"/>
      <c r="Y268" s="558"/>
      <c r="Z268" s="28"/>
      <c r="AA268" s="876"/>
      <c r="AB268" s="360"/>
      <c r="AC268" s="28"/>
      <c r="AD268" s="28"/>
      <c r="AE268" s="558"/>
      <c r="AF268" s="28"/>
      <c r="AG268" s="360"/>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row>
    <row r="269" ht="11.25" customHeight="1">
      <c r="A269" s="557"/>
      <c r="B269" s="558"/>
      <c r="C269" s="558"/>
      <c r="D269" s="360"/>
      <c r="E269" s="31"/>
      <c r="F269" s="10"/>
      <c r="G269" s="360"/>
      <c r="H269" s="360"/>
      <c r="I269" s="360"/>
      <c r="J269" s="360"/>
      <c r="K269" s="360"/>
      <c r="L269" s="558"/>
      <c r="M269" s="873"/>
      <c r="N269" s="558"/>
      <c r="O269" s="784"/>
      <c r="P269" s="28"/>
      <c r="Q269" s="28"/>
      <c r="R269" s="874"/>
      <c r="S269" s="875"/>
      <c r="T269" s="28"/>
      <c r="U269" s="360"/>
      <c r="V269" s="28"/>
      <c r="W269" s="28"/>
      <c r="X269" s="558"/>
      <c r="Y269" s="558"/>
      <c r="Z269" s="28"/>
      <c r="AA269" s="876"/>
      <c r="AB269" s="360"/>
      <c r="AC269" s="28"/>
      <c r="AD269" s="28"/>
      <c r="AE269" s="558"/>
      <c r="AF269" s="28"/>
      <c r="AG269" s="360"/>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row>
    <row r="270" ht="11.25" customHeight="1">
      <c r="A270" s="557"/>
      <c r="B270" s="558"/>
      <c r="C270" s="558"/>
      <c r="D270" s="360"/>
      <c r="E270" s="31"/>
      <c r="F270" s="10"/>
      <c r="G270" s="360"/>
      <c r="H270" s="360"/>
      <c r="I270" s="360"/>
      <c r="J270" s="360"/>
      <c r="K270" s="360"/>
      <c r="L270" s="558"/>
      <c r="M270" s="873"/>
      <c r="N270" s="558"/>
      <c r="O270" s="784"/>
      <c r="P270" s="28"/>
      <c r="Q270" s="28"/>
      <c r="R270" s="874"/>
      <c r="S270" s="875"/>
      <c r="T270" s="28"/>
      <c r="U270" s="360"/>
      <c r="V270" s="28"/>
      <c r="W270" s="28"/>
      <c r="X270" s="558"/>
      <c r="Y270" s="558"/>
      <c r="Z270" s="28"/>
      <c r="AA270" s="876"/>
      <c r="AB270" s="360"/>
      <c r="AC270" s="28"/>
      <c r="AD270" s="28"/>
      <c r="AE270" s="558"/>
      <c r="AF270" s="28"/>
      <c r="AG270" s="360"/>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row>
    <row r="271" ht="11.25" customHeight="1">
      <c r="A271" s="557"/>
      <c r="B271" s="558"/>
      <c r="C271" s="558"/>
      <c r="D271" s="360"/>
      <c r="E271" s="31"/>
      <c r="F271" s="10"/>
      <c r="G271" s="360"/>
      <c r="H271" s="360"/>
      <c r="I271" s="360"/>
      <c r="J271" s="360"/>
      <c r="K271" s="360"/>
      <c r="L271" s="558"/>
      <c r="M271" s="873"/>
      <c r="N271" s="558"/>
      <c r="O271" s="784"/>
      <c r="P271" s="28"/>
      <c r="Q271" s="28"/>
      <c r="R271" s="874"/>
      <c r="S271" s="875"/>
      <c r="T271" s="28"/>
      <c r="U271" s="360"/>
      <c r="V271" s="28"/>
      <c r="W271" s="28"/>
      <c r="X271" s="558"/>
      <c r="Y271" s="558"/>
      <c r="Z271" s="28"/>
      <c r="AA271" s="876"/>
      <c r="AB271" s="360"/>
      <c r="AC271" s="28"/>
      <c r="AD271" s="28"/>
      <c r="AE271" s="558"/>
      <c r="AF271" s="28"/>
      <c r="AG271" s="360"/>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row>
    <row r="272" ht="11.25" customHeight="1">
      <c r="A272" s="557"/>
      <c r="B272" s="558"/>
      <c r="C272" s="558"/>
      <c r="D272" s="360"/>
      <c r="E272" s="31"/>
      <c r="F272" s="10"/>
      <c r="G272" s="360"/>
      <c r="H272" s="360"/>
      <c r="I272" s="360"/>
      <c r="J272" s="360"/>
      <c r="K272" s="360"/>
      <c r="L272" s="558"/>
      <c r="M272" s="873"/>
      <c r="N272" s="558"/>
      <c r="O272" s="784"/>
      <c r="P272" s="28"/>
      <c r="Q272" s="28"/>
      <c r="R272" s="874"/>
      <c r="S272" s="875"/>
      <c r="T272" s="28"/>
      <c r="U272" s="360"/>
      <c r="V272" s="28"/>
      <c r="W272" s="28"/>
      <c r="X272" s="558"/>
      <c r="Y272" s="558"/>
      <c r="Z272" s="28"/>
      <c r="AA272" s="876"/>
      <c r="AB272" s="360"/>
      <c r="AC272" s="28"/>
      <c r="AD272" s="28"/>
      <c r="AE272" s="558"/>
      <c r="AF272" s="28"/>
      <c r="AG272" s="360"/>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row>
    <row r="273" ht="11.25" customHeight="1">
      <c r="A273" s="557"/>
      <c r="B273" s="558"/>
      <c r="C273" s="558"/>
      <c r="D273" s="360"/>
      <c r="E273" s="31"/>
      <c r="F273" s="10"/>
      <c r="G273" s="360"/>
      <c r="H273" s="360"/>
      <c r="I273" s="360"/>
      <c r="J273" s="360"/>
      <c r="K273" s="360"/>
      <c r="L273" s="558"/>
      <c r="M273" s="873"/>
      <c r="N273" s="558"/>
      <c r="O273" s="784"/>
      <c r="P273" s="28"/>
      <c r="Q273" s="28"/>
      <c r="R273" s="874"/>
      <c r="S273" s="875"/>
      <c r="T273" s="28"/>
      <c r="U273" s="360"/>
      <c r="V273" s="28"/>
      <c r="W273" s="28"/>
      <c r="X273" s="558"/>
      <c r="Y273" s="558"/>
      <c r="Z273" s="28"/>
      <c r="AA273" s="876"/>
      <c r="AB273" s="360"/>
      <c r="AC273" s="28"/>
      <c r="AD273" s="28"/>
      <c r="AE273" s="558"/>
      <c r="AF273" s="28"/>
      <c r="AG273" s="360"/>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row>
    <row r="274" ht="11.25" customHeight="1">
      <c r="A274" s="557"/>
      <c r="B274" s="558"/>
      <c r="C274" s="558"/>
      <c r="D274" s="360"/>
      <c r="E274" s="31"/>
      <c r="F274" s="10"/>
      <c r="G274" s="360"/>
      <c r="H274" s="360"/>
      <c r="I274" s="360"/>
      <c r="J274" s="360"/>
      <c r="K274" s="360"/>
      <c r="L274" s="558"/>
      <c r="M274" s="873"/>
      <c r="N274" s="558"/>
      <c r="O274" s="784"/>
      <c r="P274" s="28"/>
      <c r="Q274" s="28"/>
      <c r="R274" s="874"/>
      <c r="S274" s="875"/>
      <c r="T274" s="28"/>
      <c r="U274" s="360"/>
      <c r="V274" s="28"/>
      <c r="W274" s="28"/>
      <c r="X274" s="558"/>
      <c r="Y274" s="558"/>
      <c r="Z274" s="28"/>
      <c r="AA274" s="876"/>
      <c r="AB274" s="360"/>
      <c r="AC274" s="28"/>
      <c r="AD274" s="28"/>
      <c r="AE274" s="558"/>
      <c r="AF274" s="28"/>
      <c r="AG274" s="360"/>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row>
    <row r="275" ht="11.25" customHeight="1">
      <c r="A275" s="557"/>
      <c r="B275" s="558"/>
      <c r="C275" s="558"/>
      <c r="D275" s="360"/>
      <c r="E275" s="31"/>
      <c r="F275" s="10"/>
      <c r="G275" s="360"/>
      <c r="H275" s="360"/>
      <c r="I275" s="360"/>
      <c r="J275" s="360"/>
      <c r="K275" s="360"/>
      <c r="L275" s="558"/>
      <c r="M275" s="873"/>
      <c r="N275" s="558"/>
      <c r="O275" s="784"/>
      <c r="P275" s="28"/>
      <c r="Q275" s="28"/>
      <c r="R275" s="874"/>
      <c r="S275" s="875"/>
      <c r="T275" s="28"/>
      <c r="U275" s="360"/>
      <c r="V275" s="28"/>
      <c r="W275" s="28"/>
      <c r="X275" s="558"/>
      <c r="Y275" s="558"/>
      <c r="Z275" s="28"/>
      <c r="AA275" s="876"/>
      <c r="AB275" s="360"/>
      <c r="AC275" s="28"/>
      <c r="AD275" s="28"/>
      <c r="AE275" s="558"/>
      <c r="AF275" s="28"/>
      <c r="AG275" s="360"/>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row>
    <row r="276" ht="11.25" customHeight="1">
      <c r="A276" s="557"/>
      <c r="B276" s="558"/>
      <c r="C276" s="558"/>
      <c r="D276" s="360"/>
      <c r="E276" s="31"/>
      <c r="F276" s="10"/>
      <c r="G276" s="360"/>
      <c r="H276" s="360"/>
      <c r="I276" s="360"/>
      <c r="J276" s="360"/>
      <c r="K276" s="360"/>
      <c r="L276" s="558"/>
      <c r="M276" s="873"/>
      <c r="N276" s="558"/>
      <c r="O276" s="784"/>
      <c r="P276" s="28"/>
      <c r="Q276" s="28"/>
      <c r="R276" s="874"/>
      <c r="S276" s="875"/>
      <c r="T276" s="28"/>
      <c r="U276" s="360"/>
      <c r="V276" s="28"/>
      <c r="W276" s="28"/>
      <c r="X276" s="558"/>
      <c r="Y276" s="558"/>
      <c r="Z276" s="28"/>
      <c r="AA276" s="876"/>
      <c r="AB276" s="360"/>
      <c r="AC276" s="28"/>
      <c r="AD276" s="28"/>
      <c r="AE276" s="558"/>
      <c r="AF276" s="28"/>
      <c r="AG276" s="360"/>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row>
    <row r="277" ht="11.25" customHeight="1">
      <c r="A277" s="557"/>
      <c r="B277" s="558"/>
      <c r="C277" s="558"/>
      <c r="D277" s="360"/>
      <c r="E277" s="31"/>
      <c r="F277" s="10"/>
      <c r="G277" s="360"/>
      <c r="H277" s="360"/>
      <c r="I277" s="360"/>
      <c r="J277" s="360"/>
      <c r="K277" s="360"/>
      <c r="L277" s="558"/>
      <c r="M277" s="873"/>
      <c r="N277" s="558"/>
      <c r="O277" s="784"/>
      <c r="P277" s="28"/>
      <c r="Q277" s="28"/>
      <c r="R277" s="874"/>
      <c r="S277" s="875"/>
      <c r="T277" s="28"/>
      <c r="U277" s="360"/>
      <c r="V277" s="28"/>
      <c r="W277" s="28"/>
      <c r="X277" s="558"/>
      <c r="Y277" s="558"/>
      <c r="Z277" s="28"/>
      <c r="AA277" s="876"/>
      <c r="AB277" s="360"/>
      <c r="AC277" s="28"/>
      <c r="AD277" s="28"/>
      <c r="AE277" s="558"/>
      <c r="AF277" s="28"/>
      <c r="AG277" s="360"/>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row>
    <row r="278" ht="11.25" customHeight="1">
      <c r="A278" s="557"/>
      <c r="B278" s="558"/>
      <c r="C278" s="558"/>
      <c r="D278" s="360"/>
      <c r="E278" s="31"/>
      <c r="F278" s="10"/>
      <c r="G278" s="360"/>
      <c r="H278" s="360"/>
      <c r="I278" s="360"/>
      <c r="J278" s="360"/>
      <c r="K278" s="360"/>
      <c r="L278" s="558"/>
      <c r="M278" s="873"/>
      <c r="N278" s="558"/>
      <c r="O278" s="784"/>
      <c r="P278" s="28"/>
      <c r="Q278" s="28"/>
      <c r="R278" s="874"/>
      <c r="S278" s="875"/>
      <c r="T278" s="28"/>
      <c r="U278" s="360"/>
      <c r="V278" s="28"/>
      <c r="W278" s="28"/>
      <c r="X278" s="558"/>
      <c r="Y278" s="558"/>
      <c r="Z278" s="28"/>
      <c r="AA278" s="876"/>
      <c r="AB278" s="360"/>
      <c r="AC278" s="28"/>
      <c r="AD278" s="28"/>
      <c r="AE278" s="558"/>
      <c r="AF278" s="28"/>
      <c r="AG278" s="360"/>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row>
    <row r="279" ht="11.25" customHeight="1">
      <c r="A279" s="557"/>
      <c r="B279" s="558"/>
      <c r="C279" s="558"/>
      <c r="D279" s="360"/>
      <c r="E279" s="31"/>
      <c r="F279" s="10"/>
      <c r="G279" s="360"/>
      <c r="H279" s="360"/>
      <c r="I279" s="360"/>
      <c r="J279" s="360"/>
      <c r="K279" s="360"/>
      <c r="L279" s="558"/>
      <c r="M279" s="873"/>
      <c r="N279" s="558"/>
      <c r="O279" s="784"/>
      <c r="P279" s="28"/>
      <c r="Q279" s="28"/>
      <c r="R279" s="874"/>
      <c r="S279" s="875"/>
      <c r="T279" s="28"/>
      <c r="U279" s="360"/>
      <c r="V279" s="28"/>
      <c r="W279" s="28"/>
      <c r="X279" s="558"/>
      <c r="Y279" s="558"/>
      <c r="Z279" s="28"/>
      <c r="AA279" s="876"/>
      <c r="AB279" s="360"/>
      <c r="AC279" s="28"/>
      <c r="AD279" s="28"/>
      <c r="AE279" s="558"/>
      <c r="AF279" s="28"/>
      <c r="AG279" s="360"/>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row>
    <row r="280" ht="11.25" customHeight="1">
      <c r="A280" s="557"/>
      <c r="B280" s="558"/>
      <c r="C280" s="558"/>
      <c r="D280" s="360"/>
      <c r="E280" s="31"/>
      <c r="F280" s="10"/>
      <c r="G280" s="360"/>
      <c r="H280" s="360"/>
      <c r="I280" s="360"/>
      <c r="J280" s="360"/>
      <c r="K280" s="360"/>
      <c r="L280" s="558"/>
      <c r="M280" s="873"/>
      <c r="N280" s="558"/>
      <c r="O280" s="784"/>
      <c r="P280" s="28"/>
      <c r="Q280" s="28"/>
      <c r="R280" s="874"/>
      <c r="S280" s="875"/>
      <c r="T280" s="28"/>
      <c r="U280" s="360"/>
      <c r="V280" s="28"/>
      <c r="W280" s="28"/>
      <c r="X280" s="558"/>
      <c r="Y280" s="558"/>
      <c r="Z280" s="28"/>
      <c r="AA280" s="876"/>
      <c r="AB280" s="360"/>
      <c r="AC280" s="28"/>
      <c r="AD280" s="28"/>
      <c r="AE280" s="558"/>
      <c r="AF280" s="28"/>
      <c r="AG280" s="360"/>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row>
    <row r="281" ht="11.25" customHeight="1">
      <c r="A281" s="557"/>
      <c r="B281" s="558"/>
      <c r="C281" s="558"/>
      <c r="D281" s="360"/>
      <c r="E281" s="31"/>
      <c r="F281" s="10"/>
      <c r="G281" s="360"/>
      <c r="H281" s="360"/>
      <c r="I281" s="360"/>
      <c r="J281" s="360"/>
      <c r="K281" s="360"/>
      <c r="L281" s="558"/>
      <c r="M281" s="873"/>
      <c r="N281" s="558"/>
      <c r="O281" s="784"/>
      <c r="P281" s="28"/>
      <c r="Q281" s="28"/>
      <c r="R281" s="874"/>
      <c r="S281" s="875"/>
      <c r="T281" s="28"/>
      <c r="U281" s="360"/>
      <c r="V281" s="28"/>
      <c r="W281" s="28"/>
      <c r="X281" s="558"/>
      <c r="Y281" s="558"/>
      <c r="Z281" s="28"/>
      <c r="AA281" s="876"/>
      <c r="AB281" s="360"/>
      <c r="AC281" s="28"/>
      <c r="AD281" s="28"/>
      <c r="AE281" s="558"/>
      <c r="AF281" s="28"/>
      <c r="AG281" s="360"/>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row>
    <row r="282" ht="11.25" customHeight="1">
      <c r="A282" s="557"/>
      <c r="B282" s="558"/>
      <c r="C282" s="558"/>
      <c r="D282" s="360"/>
      <c r="E282" s="31"/>
      <c r="F282" s="10"/>
      <c r="G282" s="360"/>
      <c r="H282" s="360"/>
      <c r="I282" s="360"/>
      <c r="J282" s="360"/>
      <c r="K282" s="360"/>
      <c r="L282" s="558"/>
      <c r="M282" s="873"/>
      <c r="N282" s="558"/>
      <c r="O282" s="784"/>
      <c r="P282" s="28"/>
      <c r="Q282" s="28"/>
      <c r="R282" s="874"/>
      <c r="S282" s="875"/>
      <c r="T282" s="28"/>
      <c r="U282" s="360"/>
      <c r="V282" s="28"/>
      <c r="W282" s="28"/>
      <c r="X282" s="558"/>
      <c r="Y282" s="558"/>
      <c r="Z282" s="28"/>
      <c r="AA282" s="876"/>
      <c r="AB282" s="360"/>
      <c r="AC282" s="28"/>
      <c r="AD282" s="28"/>
      <c r="AE282" s="558"/>
      <c r="AF282" s="28"/>
      <c r="AG282" s="360"/>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row>
    <row r="283" ht="11.25" customHeight="1">
      <c r="A283" s="557"/>
      <c r="B283" s="558"/>
      <c r="C283" s="558"/>
      <c r="D283" s="360"/>
      <c r="E283" s="31"/>
      <c r="F283" s="10"/>
      <c r="G283" s="360"/>
      <c r="H283" s="360"/>
      <c r="I283" s="360"/>
      <c r="J283" s="360"/>
      <c r="K283" s="360"/>
      <c r="L283" s="558"/>
      <c r="M283" s="873"/>
      <c r="N283" s="558"/>
      <c r="O283" s="784"/>
      <c r="P283" s="28"/>
      <c r="Q283" s="28"/>
      <c r="R283" s="874"/>
      <c r="S283" s="875"/>
      <c r="T283" s="28"/>
      <c r="U283" s="360"/>
      <c r="V283" s="28"/>
      <c r="W283" s="28"/>
      <c r="X283" s="558"/>
      <c r="Y283" s="558"/>
      <c r="Z283" s="28"/>
      <c r="AA283" s="876"/>
      <c r="AB283" s="360"/>
      <c r="AC283" s="28"/>
      <c r="AD283" s="28"/>
      <c r="AE283" s="558"/>
      <c r="AF283" s="28"/>
      <c r="AG283" s="360"/>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row>
    <row r="284" ht="11.25" customHeight="1">
      <c r="A284" s="557"/>
      <c r="B284" s="558"/>
      <c r="C284" s="558"/>
      <c r="D284" s="360"/>
      <c r="E284" s="31"/>
      <c r="F284" s="10"/>
      <c r="G284" s="360"/>
      <c r="H284" s="360"/>
      <c r="I284" s="360"/>
      <c r="J284" s="360"/>
      <c r="K284" s="360"/>
      <c r="L284" s="558"/>
      <c r="M284" s="873"/>
      <c r="N284" s="558"/>
      <c r="O284" s="784"/>
      <c r="P284" s="28"/>
      <c r="Q284" s="28"/>
      <c r="R284" s="874"/>
      <c r="S284" s="875"/>
      <c r="T284" s="28"/>
      <c r="U284" s="360"/>
      <c r="V284" s="28"/>
      <c r="W284" s="28"/>
      <c r="X284" s="558"/>
      <c r="Y284" s="558"/>
      <c r="Z284" s="28"/>
      <c r="AA284" s="876"/>
      <c r="AB284" s="360"/>
      <c r="AC284" s="28"/>
      <c r="AD284" s="28"/>
      <c r="AE284" s="558"/>
      <c r="AF284" s="28"/>
      <c r="AG284" s="360"/>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row>
    <row r="285" ht="11.25" customHeight="1">
      <c r="A285" s="557"/>
      <c r="B285" s="558"/>
      <c r="C285" s="558"/>
      <c r="D285" s="360"/>
      <c r="E285" s="31"/>
      <c r="F285" s="10"/>
      <c r="G285" s="360"/>
      <c r="H285" s="360"/>
      <c r="I285" s="360"/>
      <c r="J285" s="360"/>
      <c r="K285" s="360"/>
      <c r="L285" s="558"/>
      <c r="M285" s="873"/>
      <c r="N285" s="558"/>
      <c r="O285" s="784"/>
      <c r="P285" s="28"/>
      <c r="Q285" s="28"/>
      <c r="R285" s="874"/>
      <c r="S285" s="875"/>
      <c r="T285" s="28"/>
      <c r="U285" s="360"/>
      <c r="V285" s="28"/>
      <c r="W285" s="28"/>
      <c r="X285" s="558"/>
      <c r="Y285" s="558"/>
      <c r="Z285" s="28"/>
      <c r="AA285" s="876"/>
      <c r="AB285" s="360"/>
      <c r="AC285" s="28"/>
      <c r="AD285" s="28"/>
      <c r="AE285" s="558"/>
      <c r="AF285" s="28"/>
      <c r="AG285" s="360"/>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row>
    <row r="286" ht="11.25" customHeight="1">
      <c r="A286" s="557"/>
      <c r="B286" s="558"/>
      <c r="C286" s="558"/>
      <c r="D286" s="360"/>
      <c r="E286" s="31"/>
      <c r="F286" s="10"/>
      <c r="G286" s="360"/>
      <c r="H286" s="360"/>
      <c r="I286" s="360"/>
      <c r="J286" s="360"/>
      <c r="K286" s="360"/>
      <c r="L286" s="558"/>
      <c r="M286" s="873"/>
      <c r="N286" s="558"/>
      <c r="O286" s="784"/>
      <c r="P286" s="28"/>
      <c r="Q286" s="28"/>
      <c r="R286" s="874"/>
      <c r="S286" s="875"/>
      <c r="T286" s="28"/>
      <c r="U286" s="360"/>
      <c r="V286" s="28"/>
      <c r="W286" s="28"/>
      <c r="X286" s="558"/>
      <c r="Y286" s="558"/>
      <c r="Z286" s="28"/>
      <c r="AA286" s="876"/>
      <c r="AB286" s="360"/>
      <c r="AC286" s="28"/>
      <c r="AD286" s="28"/>
      <c r="AE286" s="558"/>
      <c r="AF286" s="28"/>
      <c r="AG286" s="360"/>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row>
    <row r="287" ht="11.25" customHeight="1">
      <c r="A287" s="557"/>
      <c r="B287" s="558"/>
      <c r="C287" s="558"/>
      <c r="D287" s="360"/>
      <c r="E287" s="31"/>
      <c r="F287" s="10"/>
      <c r="G287" s="360"/>
      <c r="H287" s="360"/>
      <c r="I287" s="360"/>
      <c r="J287" s="360"/>
      <c r="K287" s="360"/>
      <c r="L287" s="558"/>
      <c r="M287" s="873"/>
      <c r="N287" s="558"/>
      <c r="O287" s="784"/>
      <c r="P287" s="28"/>
      <c r="Q287" s="28"/>
      <c r="R287" s="874"/>
      <c r="S287" s="875"/>
      <c r="T287" s="28"/>
      <c r="U287" s="360"/>
      <c r="V287" s="28"/>
      <c r="W287" s="28"/>
      <c r="X287" s="558"/>
      <c r="Y287" s="558"/>
      <c r="Z287" s="28"/>
      <c r="AA287" s="876"/>
      <c r="AB287" s="360"/>
      <c r="AC287" s="28"/>
      <c r="AD287" s="28"/>
      <c r="AE287" s="558"/>
      <c r="AF287" s="28"/>
      <c r="AG287" s="360"/>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row>
    <row r="288" ht="11.25" customHeight="1">
      <c r="A288" s="557"/>
      <c r="B288" s="558"/>
      <c r="C288" s="558"/>
      <c r="D288" s="360"/>
      <c r="E288" s="31"/>
      <c r="F288" s="10"/>
      <c r="G288" s="360"/>
      <c r="H288" s="360"/>
      <c r="I288" s="360"/>
      <c r="J288" s="360"/>
      <c r="K288" s="360"/>
      <c r="L288" s="558"/>
      <c r="M288" s="873"/>
      <c r="N288" s="558"/>
      <c r="O288" s="784"/>
      <c r="P288" s="28"/>
      <c r="Q288" s="28"/>
      <c r="R288" s="874"/>
      <c r="S288" s="875"/>
      <c r="T288" s="28"/>
      <c r="U288" s="360"/>
      <c r="V288" s="28"/>
      <c r="W288" s="28"/>
      <c r="X288" s="558"/>
      <c r="Y288" s="558"/>
      <c r="Z288" s="28"/>
      <c r="AA288" s="876"/>
      <c r="AB288" s="360"/>
      <c r="AC288" s="28"/>
      <c r="AD288" s="28"/>
      <c r="AE288" s="558"/>
      <c r="AF288" s="28"/>
      <c r="AG288" s="360"/>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row>
    <row r="289" ht="11.25" customHeight="1">
      <c r="A289" s="557"/>
      <c r="B289" s="558"/>
      <c r="C289" s="558"/>
      <c r="D289" s="360"/>
      <c r="E289" s="31"/>
      <c r="F289" s="10"/>
      <c r="G289" s="360"/>
      <c r="H289" s="360"/>
      <c r="I289" s="360"/>
      <c r="J289" s="360"/>
      <c r="K289" s="360"/>
      <c r="L289" s="558"/>
      <c r="M289" s="873"/>
      <c r="N289" s="558"/>
      <c r="O289" s="784"/>
      <c r="P289" s="28"/>
      <c r="Q289" s="28"/>
      <c r="R289" s="874"/>
      <c r="S289" s="875"/>
      <c r="T289" s="28"/>
      <c r="U289" s="360"/>
      <c r="V289" s="28"/>
      <c r="W289" s="28"/>
      <c r="X289" s="558"/>
      <c r="Y289" s="558"/>
      <c r="Z289" s="28"/>
      <c r="AA289" s="876"/>
      <c r="AB289" s="360"/>
      <c r="AC289" s="28"/>
      <c r="AD289" s="28"/>
      <c r="AE289" s="558"/>
      <c r="AF289" s="28"/>
      <c r="AG289" s="360"/>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row>
    <row r="290" ht="11.25" customHeight="1">
      <c r="A290" s="557"/>
      <c r="B290" s="558"/>
      <c r="C290" s="558"/>
      <c r="D290" s="360"/>
      <c r="E290" s="31"/>
      <c r="F290" s="10"/>
      <c r="G290" s="360"/>
      <c r="H290" s="360"/>
      <c r="I290" s="360"/>
      <c r="J290" s="360"/>
      <c r="K290" s="360"/>
      <c r="L290" s="558"/>
      <c r="M290" s="873"/>
      <c r="N290" s="558"/>
      <c r="O290" s="784"/>
      <c r="P290" s="28"/>
      <c r="Q290" s="28"/>
      <c r="R290" s="874"/>
      <c r="S290" s="875"/>
      <c r="T290" s="28"/>
      <c r="U290" s="360"/>
      <c r="V290" s="28"/>
      <c r="W290" s="28"/>
      <c r="X290" s="558"/>
      <c r="Y290" s="558"/>
      <c r="Z290" s="28"/>
      <c r="AA290" s="876"/>
      <c r="AB290" s="360"/>
      <c r="AC290" s="28"/>
      <c r="AD290" s="28"/>
      <c r="AE290" s="558"/>
      <c r="AF290" s="28"/>
      <c r="AG290" s="360"/>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row>
    <row r="291" ht="11.25" customHeight="1">
      <c r="A291" s="557"/>
      <c r="B291" s="558"/>
      <c r="C291" s="558"/>
      <c r="D291" s="360"/>
      <c r="E291" s="31"/>
      <c r="F291" s="10"/>
      <c r="G291" s="360"/>
      <c r="H291" s="360"/>
      <c r="I291" s="360"/>
      <c r="J291" s="360"/>
      <c r="K291" s="360"/>
      <c r="L291" s="558"/>
      <c r="M291" s="873"/>
      <c r="N291" s="558"/>
      <c r="O291" s="784"/>
      <c r="P291" s="28"/>
      <c r="Q291" s="28"/>
      <c r="R291" s="874"/>
      <c r="S291" s="875"/>
      <c r="T291" s="28"/>
      <c r="U291" s="360"/>
      <c r="V291" s="28"/>
      <c r="W291" s="28"/>
      <c r="X291" s="558"/>
      <c r="Y291" s="558"/>
      <c r="Z291" s="28"/>
      <c r="AA291" s="876"/>
      <c r="AB291" s="360"/>
      <c r="AC291" s="28"/>
      <c r="AD291" s="28"/>
      <c r="AE291" s="558"/>
      <c r="AF291" s="28"/>
      <c r="AG291" s="360"/>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row>
    <row r="292" ht="11.25" customHeight="1">
      <c r="A292" s="557"/>
      <c r="B292" s="558"/>
      <c r="C292" s="558"/>
      <c r="D292" s="360"/>
      <c r="E292" s="31"/>
      <c r="F292" s="10"/>
      <c r="G292" s="360"/>
      <c r="H292" s="360"/>
      <c r="I292" s="360"/>
      <c r="J292" s="360"/>
      <c r="K292" s="360"/>
      <c r="L292" s="558"/>
      <c r="M292" s="873"/>
      <c r="N292" s="558"/>
      <c r="O292" s="784"/>
      <c r="P292" s="28"/>
      <c r="Q292" s="28"/>
      <c r="R292" s="874"/>
      <c r="S292" s="875"/>
      <c r="T292" s="28"/>
      <c r="U292" s="360"/>
      <c r="V292" s="28"/>
      <c r="W292" s="28"/>
      <c r="X292" s="558"/>
      <c r="Y292" s="558"/>
      <c r="Z292" s="28"/>
      <c r="AA292" s="876"/>
      <c r="AB292" s="360"/>
      <c r="AC292" s="28"/>
      <c r="AD292" s="28"/>
      <c r="AE292" s="558"/>
      <c r="AF292" s="28"/>
      <c r="AG292" s="360"/>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row>
    <row r="293" ht="11.25" customHeight="1">
      <c r="A293" s="557"/>
      <c r="B293" s="558"/>
      <c r="C293" s="558"/>
      <c r="D293" s="360"/>
      <c r="E293" s="31"/>
      <c r="F293" s="10"/>
      <c r="G293" s="360"/>
      <c r="H293" s="360"/>
      <c r="I293" s="360"/>
      <c r="J293" s="360"/>
      <c r="K293" s="360"/>
      <c r="L293" s="558"/>
      <c r="M293" s="873"/>
      <c r="N293" s="558"/>
      <c r="O293" s="784"/>
      <c r="P293" s="28"/>
      <c r="Q293" s="28"/>
      <c r="R293" s="874"/>
      <c r="S293" s="875"/>
      <c r="T293" s="28"/>
      <c r="U293" s="360"/>
      <c r="V293" s="28"/>
      <c r="W293" s="28"/>
      <c r="X293" s="558"/>
      <c r="Y293" s="558"/>
      <c r="Z293" s="28"/>
      <c r="AA293" s="876"/>
      <c r="AB293" s="360"/>
      <c r="AC293" s="28"/>
      <c r="AD293" s="28"/>
      <c r="AE293" s="558"/>
      <c r="AF293" s="28"/>
      <c r="AG293" s="360"/>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row>
    <row r="294" ht="11.25" customHeight="1">
      <c r="A294" s="557"/>
      <c r="B294" s="558"/>
      <c r="C294" s="558"/>
      <c r="D294" s="360"/>
      <c r="E294" s="31"/>
      <c r="F294" s="10"/>
      <c r="G294" s="360"/>
      <c r="H294" s="360"/>
      <c r="I294" s="360"/>
      <c r="J294" s="360"/>
      <c r="K294" s="360"/>
      <c r="L294" s="558"/>
      <c r="M294" s="873"/>
      <c r="N294" s="558"/>
      <c r="O294" s="784"/>
      <c r="P294" s="28"/>
      <c r="Q294" s="28"/>
      <c r="R294" s="874"/>
      <c r="S294" s="875"/>
      <c r="T294" s="28"/>
      <c r="U294" s="360"/>
      <c r="V294" s="28"/>
      <c r="W294" s="28"/>
      <c r="X294" s="558"/>
      <c r="Y294" s="558"/>
      <c r="Z294" s="28"/>
      <c r="AA294" s="876"/>
      <c r="AB294" s="360"/>
      <c r="AC294" s="28"/>
      <c r="AD294" s="28"/>
      <c r="AE294" s="558"/>
      <c r="AF294" s="28"/>
      <c r="AG294" s="360"/>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row>
    <row r="295" ht="11.25" customHeight="1">
      <c r="A295" s="557"/>
      <c r="B295" s="558"/>
      <c r="C295" s="558"/>
      <c r="D295" s="360"/>
      <c r="E295" s="31"/>
      <c r="F295" s="10"/>
      <c r="G295" s="360"/>
      <c r="H295" s="360"/>
      <c r="I295" s="360"/>
      <c r="J295" s="360"/>
      <c r="K295" s="360"/>
      <c r="L295" s="558"/>
      <c r="M295" s="873"/>
      <c r="N295" s="558"/>
      <c r="O295" s="784"/>
      <c r="P295" s="28"/>
      <c r="Q295" s="28"/>
      <c r="R295" s="874"/>
      <c r="S295" s="875"/>
      <c r="T295" s="28"/>
      <c r="U295" s="360"/>
      <c r="V295" s="28"/>
      <c r="W295" s="28"/>
      <c r="X295" s="558"/>
      <c r="Y295" s="558"/>
      <c r="Z295" s="28"/>
      <c r="AA295" s="876"/>
      <c r="AB295" s="360"/>
      <c r="AC295" s="28"/>
      <c r="AD295" s="28"/>
      <c r="AE295" s="558"/>
      <c r="AF295" s="28"/>
      <c r="AG295" s="360"/>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row>
    <row r="296" ht="11.25" customHeight="1">
      <c r="A296" s="557"/>
      <c r="B296" s="558"/>
      <c r="C296" s="558"/>
      <c r="D296" s="360"/>
      <c r="E296" s="31"/>
      <c r="F296" s="10"/>
      <c r="G296" s="360"/>
      <c r="H296" s="360"/>
      <c r="I296" s="360"/>
      <c r="J296" s="360"/>
      <c r="K296" s="360"/>
      <c r="L296" s="558"/>
      <c r="M296" s="873"/>
      <c r="N296" s="558"/>
      <c r="O296" s="784"/>
      <c r="P296" s="28"/>
      <c r="Q296" s="28"/>
      <c r="R296" s="874"/>
      <c r="S296" s="875"/>
      <c r="T296" s="28"/>
      <c r="U296" s="360"/>
      <c r="V296" s="28"/>
      <c r="W296" s="28"/>
      <c r="X296" s="558"/>
      <c r="Y296" s="558"/>
      <c r="Z296" s="28"/>
      <c r="AA296" s="876"/>
      <c r="AB296" s="360"/>
      <c r="AC296" s="28"/>
      <c r="AD296" s="28"/>
      <c r="AE296" s="558"/>
      <c r="AF296" s="28"/>
      <c r="AG296" s="360"/>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row>
    <row r="297" ht="11.25" customHeight="1">
      <c r="A297" s="557"/>
      <c r="B297" s="558"/>
      <c r="C297" s="558"/>
      <c r="D297" s="360"/>
      <c r="E297" s="31"/>
      <c r="F297" s="10"/>
      <c r="G297" s="360"/>
      <c r="H297" s="360"/>
      <c r="I297" s="360"/>
      <c r="J297" s="360"/>
      <c r="K297" s="360"/>
      <c r="L297" s="558"/>
      <c r="M297" s="873"/>
      <c r="N297" s="558"/>
      <c r="O297" s="784"/>
      <c r="P297" s="28"/>
      <c r="Q297" s="28"/>
      <c r="R297" s="874"/>
      <c r="S297" s="875"/>
      <c r="T297" s="28"/>
      <c r="U297" s="360"/>
      <c r="V297" s="28"/>
      <c r="W297" s="28"/>
      <c r="X297" s="558"/>
      <c r="Y297" s="558"/>
      <c r="Z297" s="28"/>
      <c r="AA297" s="876"/>
      <c r="AB297" s="360"/>
      <c r="AC297" s="28"/>
      <c r="AD297" s="28"/>
      <c r="AE297" s="558"/>
      <c r="AF297" s="28"/>
      <c r="AG297" s="360"/>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row>
    <row r="298" ht="11.25" customHeight="1">
      <c r="A298" s="557"/>
      <c r="B298" s="558"/>
      <c r="C298" s="558"/>
      <c r="D298" s="360"/>
      <c r="E298" s="31"/>
      <c r="F298" s="10"/>
      <c r="G298" s="360"/>
      <c r="H298" s="360"/>
      <c r="I298" s="360"/>
      <c r="J298" s="360"/>
      <c r="K298" s="360"/>
      <c r="L298" s="558"/>
      <c r="M298" s="873"/>
      <c r="N298" s="558"/>
      <c r="O298" s="784"/>
      <c r="P298" s="28"/>
      <c r="Q298" s="28"/>
      <c r="R298" s="874"/>
      <c r="S298" s="875"/>
      <c r="T298" s="28"/>
      <c r="U298" s="360"/>
      <c r="V298" s="28"/>
      <c r="W298" s="28"/>
      <c r="X298" s="558"/>
      <c r="Y298" s="558"/>
      <c r="Z298" s="28"/>
      <c r="AA298" s="876"/>
      <c r="AB298" s="360"/>
      <c r="AC298" s="28"/>
      <c r="AD298" s="28"/>
      <c r="AE298" s="558"/>
      <c r="AF298" s="28"/>
      <c r="AG298" s="360"/>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row>
    <row r="299" ht="11.25" customHeight="1">
      <c r="A299" s="557"/>
      <c r="B299" s="558"/>
      <c r="C299" s="558"/>
      <c r="D299" s="360"/>
      <c r="E299" s="31"/>
      <c r="F299" s="10"/>
      <c r="G299" s="360"/>
      <c r="H299" s="360"/>
      <c r="I299" s="360"/>
      <c r="J299" s="360"/>
      <c r="K299" s="360"/>
      <c r="L299" s="558"/>
      <c r="M299" s="873"/>
      <c r="N299" s="558"/>
      <c r="O299" s="784"/>
      <c r="P299" s="28"/>
      <c r="Q299" s="28"/>
      <c r="R299" s="874"/>
      <c r="S299" s="875"/>
      <c r="T299" s="28"/>
      <c r="U299" s="360"/>
      <c r="V299" s="28"/>
      <c r="W299" s="28"/>
      <c r="X299" s="558"/>
      <c r="Y299" s="558"/>
      <c r="Z299" s="28"/>
      <c r="AA299" s="876"/>
      <c r="AB299" s="360"/>
      <c r="AC299" s="28"/>
      <c r="AD299" s="28"/>
      <c r="AE299" s="558"/>
      <c r="AF299" s="28"/>
      <c r="AG299" s="360"/>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row>
    <row r="300" ht="11.25" customHeight="1">
      <c r="A300" s="557"/>
      <c r="B300" s="558"/>
      <c r="C300" s="558"/>
      <c r="D300" s="360"/>
      <c r="E300" s="31"/>
      <c r="F300" s="10"/>
      <c r="G300" s="360"/>
      <c r="H300" s="360"/>
      <c r="I300" s="360"/>
      <c r="J300" s="360"/>
      <c r="K300" s="360"/>
      <c r="L300" s="558"/>
      <c r="M300" s="873"/>
      <c r="N300" s="558"/>
      <c r="O300" s="784"/>
      <c r="P300" s="28"/>
      <c r="Q300" s="28"/>
      <c r="R300" s="874"/>
      <c r="S300" s="875"/>
      <c r="T300" s="28"/>
      <c r="U300" s="360"/>
      <c r="V300" s="28"/>
      <c r="W300" s="28"/>
      <c r="X300" s="558"/>
      <c r="Y300" s="558"/>
      <c r="Z300" s="28"/>
      <c r="AA300" s="876"/>
      <c r="AB300" s="360"/>
      <c r="AC300" s="28"/>
      <c r="AD300" s="28"/>
      <c r="AE300" s="558"/>
      <c r="AF300" s="28"/>
      <c r="AG300" s="360"/>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row>
    <row r="301" ht="11.25" customHeight="1">
      <c r="A301" s="557"/>
      <c r="B301" s="558"/>
      <c r="C301" s="558"/>
      <c r="D301" s="360"/>
      <c r="E301" s="31"/>
      <c r="F301" s="10"/>
      <c r="G301" s="360"/>
      <c r="H301" s="360"/>
      <c r="I301" s="360"/>
      <c r="J301" s="360"/>
      <c r="K301" s="360"/>
      <c r="L301" s="558"/>
      <c r="M301" s="873"/>
      <c r="N301" s="558"/>
      <c r="O301" s="784"/>
      <c r="P301" s="28"/>
      <c r="Q301" s="28"/>
      <c r="R301" s="874"/>
      <c r="S301" s="875"/>
      <c r="T301" s="28"/>
      <c r="U301" s="360"/>
      <c r="V301" s="28"/>
      <c r="W301" s="28"/>
      <c r="X301" s="558"/>
      <c r="Y301" s="558"/>
      <c r="Z301" s="28"/>
      <c r="AA301" s="876"/>
      <c r="AB301" s="360"/>
      <c r="AC301" s="28"/>
      <c r="AD301" s="28"/>
      <c r="AE301" s="558"/>
      <c r="AF301" s="28"/>
      <c r="AG301" s="360"/>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row>
    <row r="302" ht="11.25" customHeight="1">
      <c r="A302" s="557"/>
      <c r="B302" s="558"/>
      <c r="C302" s="558"/>
      <c r="D302" s="360"/>
      <c r="E302" s="31"/>
      <c r="F302" s="10"/>
      <c r="G302" s="360"/>
      <c r="H302" s="360"/>
      <c r="I302" s="360"/>
      <c r="J302" s="360"/>
      <c r="K302" s="360"/>
      <c r="L302" s="558"/>
      <c r="M302" s="873"/>
      <c r="N302" s="558"/>
      <c r="O302" s="784"/>
      <c r="P302" s="28"/>
      <c r="Q302" s="28"/>
      <c r="R302" s="874"/>
      <c r="S302" s="875"/>
      <c r="T302" s="28"/>
      <c r="U302" s="360"/>
      <c r="V302" s="28"/>
      <c r="W302" s="28"/>
      <c r="X302" s="558"/>
      <c r="Y302" s="558"/>
      <c r="Z302" s="28"/>
      <c r="AA302" s="876"/>
      <c r="AB302" s="360"/>
      <c r="AC302" s="28"/>
      <c r="AD302" s="28"/>
      <c r="AE302" s="558"/>
      <c r="AF302" s="28"/>
      <c r="AG302" s="360"/>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row>
    <row r="303" ht="11.25" customHeight="1">
      <c r="A303" s="557"/>
      <c r="B303" s="558"/>
      <c r="C303" s="558"/>
      <c r="D303" s="360"/>
      <c r="E303" s="31"/>
      <c r="F303" s="10"/>
      <c r="G303" s="360"/>
      <c r="H303" s="360"/>
      <c r="I303" s="360"/>
      <c r="J303" s="360"/>
      <c r="K303" s="360"/>
      <c r="L303" s="558"/>
      <c r="M303" s="873"/>
      <c r="N303" s="558"/>
      <c r="O303" s="784"/>
      <c r="P303" s="28"/>
      <c r="Q303" s="28"/>
      <c r="R303" s="874"/>
      <c r="S303" s="875"/>
      <c r="T303" s="28"/>
      <c r="U303" s="360"/>
      <c r="V303" s="28"/>
      <c r="W303" s="28"/>
      <c r="X303" s="558"/>
      <c r="Y303" s="558"/>
      <c r="Z303" s="28"/>
      <c r="AA303" s="876"/>
      <c r="AB303" s="360"/>
      <c r="AC303" s="28"/>
      <c r="AD303" s="28"/>
      <c r="AE303" s="558"/>
      <c r="AF303" s="28"/>
      <c r="AG303" s="360"/>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row>
    <row r="304" ht="11.25" customHeight="1">
      <c r="A304" s="557"/>
      <c r="B304" s="558"/>
      <c r="C304" s="558"/>
      <c r="D304" s="360"/>
      <c r="E304" s="31"/>
      <c r="F304" s="10"/>
      <c r="G304" s="360"/>
      <c r="H304" s="360"/>
      <c r="I304" s="360"/>
      <c r="J304" s="360"/>
      <c r="K304" s="360"/>
      <c r="L304" s="558"/>
      <c r="M304" s="873"/>
      <c r="N304" s="558"/>
      <c r="O304" s="784"/>
      <c r="P304" s="28"/>
      <c r="Q304" s="28"/>
      <c r="R304" s="874"/>
      <c r="S304" s="875"/>
      <c r="T304" s="28"/>
      <c r="U304" s="360"/>
      <c r="V304" s="28"/>
      <c r="W304" s="28"/>
      <c r="X304" s="558"/>
      <c r="Y304" s="558"/>
      <c r="Z304" s="28"/>
      <c r="AA304" s="876"/>
      <c r="AB304" s="360"/>
      <c r="AC304" s="28"/>
      <c r="AD304" s="28"/>
      <c r="AE304" s="558"/>
      <c r="AF304" s="28"/>
      <c r="AG304" s="360"/>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row>
    <row r="305" ht="11.25" customHeight="1">
      <c r="A305" s="557"/>
      <c r="B305" s="558"/>
      <c r="C305" s="558"/>
      <c r="D305" s="360"/>
      <c r="E305" s="31"/>
      <c r="F305" s="10"/>
      <c r="G305" s="360"/>
      <c r="H305" s="360"/>
      <c r="I305" s="360"/>
      <c r="J305" s="360"/>
      <c r="K305" s="360"/>
      <c r="L305" s="558"/>
      <c r="M305" s="873"/>
      <c r="N305" s="558"/>
      <c r="O305" s="784"/>
      <c r="P305" s="28"/>
      <c r="Q305" s="28"/>
      <c r="R305" s="874"/>
      <c r="S305" s="875"/>
      <c r="T305" s="28"/>
      <c r="U305" s="360"/>
      <c r="V305" s="28"/>
      <c r="W305" s="28"/>
      <c r="X305" s="558"/>
      <c r="Y305" s="558"/>
      <c r="Z305" s="28"/>
      <c r="AA305" s="876"/>
      <c r="AB305" s="360"/>
      <c r="AC305" s="28"/>
      <c r="AD305" s="28"/>
      <c r="AE305" s="558"/>
      <c r="AF305" s="28"/>
      <c r="AG305" s="360"/>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row>
    <row r="306" ht="11.25" customHeight="1">
      <c r="A306" s="557"/>
      <c r="B306" s="558"/>
      <c r="C306" s="558"/>
      <c r="D306" s="360"/>
      <c r="E306" s="31"/>
      <c r="F306" s="10"/>
      <c r="G306" s="360"/>
      <c r="H306" s="360"/>
      <c r="I306" s="360"/>
      <c r="J306" s="360"/>
      <c r="K306" s="360"/>
      <c r="L306" s="558"/>
      <c r="M306" s="873"/>
      <c r="N306" s="558"/>
      <c r="O306" s="784"/>
      <c r="P306" s="28"/>
      <c r="Q306" s="28"/>
      <c r="R306" s="874"/>
      <c r="S306" s="875"/>
      <c r="T306" s="28"/>
      <c r="U306" s="360"/>
      <c r="V306" s="28"/>
      <c r="W306" s="28"/>
      <c r="X306" s="558"/>
      <c r="Y306" s="558"/>
      <c r="Z306" s="28"/>
      <c r="AA306" s="876"/>
      <c r="AB306" s="360"/>
      <c r="AC306" s="28"/>
      <c r="AD306" s="28"/>
      <c r="AE306" s="558"/>
      <c r="AF306" s="28"/>
      <c r="AG306" s="360"/>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row>
    <row r="307" ht="11.25" customHeight="1">
      <c r="A307" s="557"/>
      <c r="B307" s="558"/>
      <c r="C307" s="558"/>
      <c r="D307" s="360"/>
      <c r="E307" s="31"/>
      <c r="F307" s="10"/>
      <c r="G307" s="360"/>
      <c r="H307" s="360"/>
      <c r="I307" s="360"/>
      <c r="J307" s="360"/>
      <c r="K307" s="360"/>
      <c r="L307" s="558"/>
      <c r="M307" s="873"/>
      <c r="N307" s="558"/>
      <c r="O307" s="784"/>
      <c r="P307" s="28"/>
      <c r="Q307" s="28"/>
      <c r="R307" s="874"/>
      <c r="S307" s="875"/>
      <c r="T307" s="28"/>
      <c r="U307" s="360"/>
      <c r="V307" s="28"/>
      <c r="W307" s="28"/>
      <c r="X307" s="558"/>
      <c r="Y307" s="558"/>
      <c r="Z307" s="28"/>
      <c r="AA307" s="876"/>
      <c r="AB307" s="360"/>
      <c r="AC307" s="28"/>
      <c r="AD307" s="28"/>
      <c r="AE307" s="558"/>
      <c r="AF307" s="28"/>
      <c r="AG307" s="360"/>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row>
    <row r="308" ht="11.25" customHeight="1">
      <c r="A308" s="557"/>
      <c r="B308" s="558"/>
      <c r="C308" s="558"/>
      <c r="D308" s="360"/>
      <c r="E308" s="31"/>
      <c r="F308" s="10"/>
      <c r="G308" s="360"/>
      <c r="H308" s="360"/>
      <c r="I308" s="360"/>
      <c r="J308" s="360"/>
      <c r="K308" s="360"/>
      <c r="L308" s="558"/>
      <c r="M308" s="873"/>
      <c r="N308" s="558"/>
      <c r="O308" s="784"/>
      <c r="P308" s="28"/>
      <c r="Q308" s="28"/>
      <c r="R308" s="874"/>
      <c r="S308" s="875"/>
      <c r="T308" s="28"/>
      <c r="U308" s="360"/>
      <c r="V308" s="28"/>
      <c r="W308" s="28"/>
      <c r="X308" s="558"/>
      <c r="Y308" s="558"/>
      <c r="Z308" s="28"/>
      <c r="AA308" s="876"/>
      <c r="AB308" s="360"/>
      <c r="AC308" s="28"/>
      <c r="AD308" s="28"/>
      <c r="AE308" s="558"/>
      <c r="AF308" s="28"/>
      <c r="AG308" s="360"/>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row>
    <row r="309" ht="11.25" customHeight="1">
      <c r="A309" s="557"/>
      <c r="B309" s="558"/>
      <c r="C309" s="558"/>
      <c r="D309" s="360"/>
      <c r="E309" s="31"/>
      <c r="F309" s="10"/>
      <c r="G309" s="360"/>
      <c r="H309" s="360"/>
      <c r="I309" s="360"/>
      <c r="J309" s="360"/>
      <c r="K309" s="360"/>
      <c r="L309" s="558"/>
      <c r="M309" s="873"/>
      <c r="N309" s="558"/>
      <c r="O309" s="784"/>
      <c r="P309" s="28"/>
      <c r="Q309" s="28"/>
      <c r="R309" s="874"/>
      <c r="S309" s="875"/>
      <c r="T309" s="28"/>
      <c r="U309" s="360"/>
      <c r="V309" s="28"/>
      <c r="W309" s="28"/>
      <c r="X309" s="558"/>
      <c r="Y309" s="558"/>
      <c r="Z309" s="28"/>
      <c r="AA309" s="876"/>
      <c r="AB309" s="360"/>
      <c r="AC309" s="28"/>
      <c r="AD309" s="28"/>
      <c r="AE309" s="558"/>
      <c r="AF309" s="28"/>
      <c r="AG309" s="360"/>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row>
    <row r="310" ht="11.25" customHeight="1">
      <c r="A310" s="557"/>
      <c r="B310" s="558"/>
      <c r="C310" s="558"/>
      <c r="D310" s="360"/>
      <c r="E310" s="31"/>
      <c r="F310" s="10"/>
      <c r="G310" s="360"/>
      <c r="H310" s="360"/>
      <c r="I310" s="360"/>
      <c r="J310" s="360"/>
      <c r="K310" s="360"/>
      <c r="L310" s="558"/>
      <c r="M310" s="873"/>
      <c r="N310" s="558"/>
      <c r="O310" s="784"/>
      <c r="P310" s="28"/>
      <c r="Q310" s="28"/>
      <c r="R310" s="874"/>
      <c r="S310" s="875"/>
      <c r="T310" s="28"/>
      <c r="U310" s="360"/>
      <c r="V310" s="28"/>
      <c r="W310" s="28"/>
      <c r="X310" s="558"/>
      <c r="Y310" s="558"/>
      <c r="Z310" s="28"/>
      <c r="AA310" s="876"/>
      <c r="AB310" s="360"/>
      <c r="AC310" s="28"/>
      <c r="AD310" s="28"/>
      <c r="AE310" s="558"/>
      <c r="AF310" s="28"/>
      <c r="AG310" s="360"/>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row>
    <row r="311" ht="11.25" customHeight="1">
      <c r="A311" s="557"/>
      <c r="B311" s="558"/>
      <c r="C311" s="558"/>
      <c r="D311" s="360"/>
      <c r="E311" s="31"/>
      <c r="F311" s="10"/>
      <c r="G311" s="360"/>
      <c r="H311" s="360"/>
      <c r="I311" s="360"/>
      <c r="J311" s="360"/>
      <c r="K311" s="360"/>
      <c r="L311" s="558"/>
      <c r="M311" s="873"/>
      <c r="N311" s="558"/>
      <c r="O311" s="784"/>
      <c r="P311" s="28"/>
      <c r="Q311" s="28"/>
      <c r="R311" s="874"/>
      <c r="S311" s="875"/>
      <c r="T311" s="28"/>
      <c r="U311" s="360"/>
      <c r="V311" s="28"/>
      <c r="W311" s="28"/>
      <c r="X311" s="558"/>
      <c r="Y311" s="558"/>
      <c r="Z311" s="28"/>
      <c r="AA311" s="876"/>
      <c r="AB311" s="360"/>
      <c r="AC311" s="28"/>
      <c r="AD311" s="28"/>
      <c r="AE311" s="558"/>
      <c r="AF311" s="28"/>
      <c r="AG311" s="360"/>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row>
    <row r="312" ht="11.25" customHeight="1">
      <c r="A312" s="557"/>
      <c r="B312" s="558"/>
      <c r="C312" s="558"/>
      <c r="D312" s="360"/>
      <c r="E312" s="31"/>
      <c r="F312" s="10"/>
      <c r="G312" s="360"/>
      <c r="H312" s="360"/>
      <c r="I312" s="360"/>
      <c r="J312" s="360"/>
      <c r="K312" s="360"/>
      <c r="L312" s="558"/>
      <c r="M312" s="873"/>
      <c r="N312" s="558"/>
      <c r="O312" s="784"/>
      <c r="P312" s="28"/>
      <c r="Q312" s="28"/>
      <c r="R312" s="874"/>
      <c r="S312" s="875"/>
      <c r="T312" s="28"/>
      <c r="U312" s="360"/>
      <c r="V312" s="28"/>
      <c r="W312" s="28"/>
      <c r="X312" s="558"/>
      <c r="Y312" s="558"/>
      <c r="Z312" s="28"/>
      <c r="AA312" s="876"/>
      <c r="AB312" s="360"/>
      <c r="AC312" s="28"/>
      <c r="AD312" s="28"/>
      <c r="AE312" s="558"/>
      <c r="AF312" s="28"/>
      <c r="AG312" s="360"/>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row>
    <row r="313" ht="11.25" customHeight="1">
      <c r="A313" s="557"/>
      <c r="B313" s="558"/>
      <c r="C313" s="558"/>
      <c r="D313" s="360"/>
      <c r="E313" s="31"/>
      <c r="F313" s="10"/>
      <c r="G313" s="360"/>
      <c r="H313" s="360"/>
      <c r="I313" s="360"/>
      <c r="J313" s="360"/>
      <c r="K313" s="360"/>
      <c r="L313" s="558"/>
      <c r="M313" s="873"/>
      <c r="N313" s="558"/>
      <c r="O313" s="784"/>
      <c r="P313" s="28"/>
      <c r="Q313" s="28"/>
      <c r="R313" s="874"/>
      <c r="S313" s="875"/>
      <c r="T313" s="28"/>
      <c r="U313" s="360"/>
      <c r="V313" s="28"/>
      <c r="W313" s="28"/>
      <c r="X313" s="558"/>
      <c r="Y313" s="558"/>
      <c r="Z313" s="28"/>
      <c r="AA313" s="876"/>
      <c r="AB313" s="360"/>
      <c r="AC313" s="28"/>
      <c r="AD313" s="28"/>
      <c r="AE313" s="558"/>
      <c r="AF313" s="28"/>
      <c r="AG313" s="360"/>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row>
    <row r="314" ht="11.25" customHeight="1">
      <c r="A314" s="557"/>
      <c r="B314" s="558"/>
      <c r="C314" s="558"/>
      <c r="D314" s="360"/>
      <c r="E314" s="31"/>
      <c r="F314" s="10"/>
      <c r="G314" s="360"/>
      <c r="H314" s="360"/>
      <c r="I314" s="360"/>
      <c r="J314" s="360"/>
      <c r="K314" s="360"/>
      <c r="L314" s="558"/>
      <c r="M314" s="873"/>
      <c r="N314" s="558"/>
      <c r="O314" s="784"/>
      <c r="P314" s="28"/>
      <c r="Q314" s="28"/>
      <c r="R314" s="874"/>
      <c r="S314" s="875"/>
      <c r="T314" s="28"/>
      <c r="U314" s="360"/>
      <c r="V314" s="28"/>
      <c r="W314" s="28"/>
      <c r="X314" s="558"/>
      <c r="Y314" s="558"/>
      <c r="Z314" s="28"/>
      <c r="AA314" s="876"/>
      <c r="AB314" s="360"/>
      <c r="AC314" s="28"/>
      <c r="AD314" s="28"/>
      <c r="AE314" s="558"/>
      <c r="AF314" s="28"/>
      <c r="AG314" s="360"/>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row>
    <row r="315" ht="11.25" customHeight="1">
      <c r="A315" s="557"/>
      <c r="B315" s="558"/>
      <c r="C315" s="558"/>
      <c r="D315" s="360"/>
      <c r="E315" s="31"/>
      <c r="F315" s="10"/>
      <c r="G315" s="360"/>
      <c r="H315" s="360"/>
      <c r="I315" s="360"/>
      <c r="J315" s="360"/>
      <c r="K315" s="360"/>
      <c r="L315" s="558"/>
      <c r="M315" s="873"/>
      <c r="N315" s="558"/>
      <c r="O315" s="784"/>
      <c r="P315" s="28"/>
      <c r="Q315" s="28"/>
      <c r="R315" s="874"/>
      <c r="S315" s="875"/>
      <c r="T315" s="28"/>
      <c r="U315" s="360"/>
      <c r="V315" s="28"/>
      <c r="W315" s="28"/>
      <c r="X315" s="558"/>
      <c r="Y315" s="558"/>
      <c r="Z315" s="28"/>
      <c r="AA315" s="876"/>
      <c r="AB315" s="360"/>
      <c r="AC315" s="28"/>
      <c r="AD315" s="28"/>
      <c r="AE315" s="558"/>
      <c r="AF315" s="28"/>
      <c r="AG315" s="360"/>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row>
    <row r="316" ht="11.25" customHeight="1">
      <c r="A316" s="557"/>
      <c r="B316" s="558"/>
      <c r="C316" s="558"/>
      <c r="D316" s="360"/>
      <c r="E316" s="31"/>
      <c r="F316" s="10"/>
      <c r="G316" s="360"/>
      <c r="H316" s="360"/>
      <c r="I316" s="360"/>
      <c r="J316" s="360"/>
      <c r="K316" s="360"/>
      <c r="L316" s="558"/>
      <c r="M316" s="873"/>
      <c r="N316" s="558"/>
      <c r="O316" s="784"/>
      <c r="P316" s="28"/>
      <c r="Q316" s="28"/>
      <c r="R316" s="874"/>
      <c r="S316" s="875"/>
      <c r="T316" s="28"/>
      <c r="U316" s="360"/>
      <c r="V316" s="28"/>
      <c r="W316" s="28"/>
      <c r="X316" s="558"/>
      <c r="Y316" s="558"/>
      <c r="Z316" s="28"/>
      <c r="AA316" s="876"/>
      <c r="AB316" s="360"/>
      <c r="AC316" s="28"/>
      <c r="AD316" s="28"/>
      <c r="AE316" s="558"/>
      <c r="AF316" s="28"/>
      <c r="AG316" s="360"/>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row>
    <row r="317" ht="11.25" customHeight="1">
      <c r="A317" s="557"/>
      <c r="B317" s="558"/>
      <c r="C317" s="558"/>
      <c r="D317" s="360"/>
      <c r="E317" s="31"/>
      <c r="F317" s="10"/>
      <c r="G317" s="360"/>
      <c r="H317" s="360"/>
      <c r="I317" s="360"/>
      <c r="J317" s="360"/>
      <c r="K317" s="360"/>
      <c r="L317" s="558"/>
      <c r="M317" s="873"/>
      <c r="N317" s="558"/>
      <c r="O317" s="784"/>
      <c r="P317" s="28"/>
      <c r="Q317" s="28"/>
      <c r="R317" s="874"/>
      <c r="S317" s="875"/>
      <c r="T317" s="28"/>
      <c r="U317" s="360"/>
      <c r="V317" s="28"/>
      <c r="W317" s="28"/>
      <c r="X317" s="558"/>
      <c r="Y317" s="558"/>
      <c r="Z317" s="28"/>
      <c r="AA317" s="876"/>
      <c r="AB317" s="360"/>
      <c r="AC317" s="28"/>
      <c r="AD317" s="28"/>
      <c r="AE317" s="558"/>
      <c r="AF317" s="28"/>
      <c r="AG317" s="360"/>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row>
    <row r="318" ht="11.25" customHeight="1">
      <c r="A318" s="557"/>
      <c r="B318" s="558"/>
      <c r="C318" s="558"/>
      <c r="D318" s="360"/>
      <c r="E318" s="31"/>
      <c r="F318" s="10"/>
      <c r="G318" s="360"/>
      <c r="H318" s="360"/>
      <c r="I318" s="360"/>
      <c r="J318" s="360"/>
      <c r="K318" s="360"/>
      <c r="L318" s="558"/>
      <c r="M318" s="873"/>
      <c r="N318" s="558"/>
      <c r="O318" s="784"/>
      <c r="P318" s="28"/>
      <c r="Q318" s="28"/>
      <c r="R318" s="874"/>
      <c r="S318" s="875"/>
      <c r="T318" s="28"/>
      <c r="U318" s="360"/>
      <c r="V318" s="28"/>
      <c r="W318" s="28"/>
      <c r="X318" s="558"/>
      <c r="Y318" s="558"/>
      <c r="Z318" s="28"/>
      <c r="AA318" s="876"/>
      <c r="AB318" s="360"/>
      <c r="AC318" s="28"/>
      <c r="AD318" s="28"/>
      <c r="AE318" s="558"/>
      <c r="AF318" s="28"/>
      <c r="AG318" s="360"/>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row>
    <row r="319" ht="11.25" customHeight="1">
      <c r="A319" s="557"/>
      <c r="B319" s="558"/>
      <c r="C319" s="558"/>
      <c r="D319" s="360"/>
      <c r="E319" s="31"/>
      <c r="F319" s="10"/>
      <c r="G319" s="360"/>
      <c r="H319" s="360"/>
      <c r="I319" s="360"/>
      <c r="J319" s="360"/>
      <c r="K319" s="360"/>
      <c r="L319" s="558"/>
      <c r="M319" s="873"/>
      <c r="N319" s="558"/>
      <c r="O319" s="784"/>
      <c r="P319" s="28"/>
      <c r="Q319" s="28"/>
      <c r="R319" s="874"/>
      <c r="S319" s="875"/>
      <c r="T319" s="28"/>
      <c r="U319" s="360"/>
      <c r="V319" s="28"/>
      <c r="W319" s="28"/>
      <c r="X319" s="558"/>
      <c r="Y319" s="558"/>
      <c r="Z319" s="28"/>
      <c r="AA319" s="876"/>
      <c r="AB319" s="360"/>
      <c r="AC319" s="28"/>
      <c r="AD319" s="28"/>
      <c r="AE319" s="558"/>
      <c r="AF319" s="28"/>
      <c r="AG319" s="360"/>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row>
    <row r="320" ht="11.25" customHeight="1">
      <c r="A320" s="557"/>
      <c r="B320" s="558"/>
      <c r="C320" s="558"/>
      <c r="D320" s="360"/>
      <c r="E320" s="31"/>
      <c r="F320" s="10"/>
      <c r="G320" s="360"/>
      <c r="H320" s="360"/>
      <c r="I320" s="360"/>
      <c r="J320" s="360"/>
      <c r="K320" s="360"/>
      <c r="L320" s="558"/>
      <c r="M320" s="873"/>
      <c r="N320" s="558"/>
      <c r="O320" s="784"/>
      <c r="P320" s="28"/>
      <c r="Q320" s="28"/>
      <c r="R320" s="874"/>
      <c r="S320" s="875"/>
      <c r="T320" s="28"/>
      <c r="U320" s="360"/>
      <c r="V320" s="28"/>
      <c r="W320" s="28"/>
      <c r="X320" s="558"/>
      <c r="Y320" s="558"/>
      <c r="Z320" s="28"/>
      <c r="AA320" s="876"/>
      <c r="AB320" s="360"/>
      <c r="AC320" s="28"/>
      <c r="AD320" s="28"/>
      <c r="AE320" s="558"/>
      <c r="AF320" s="28"/>
      <c r="AG320" s="360"/>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row>
    <row r="321" ht="11.25" customHeight="1">
      <c r="A321" s="557"/>
      <c r="B321" s="558"/>
      <c r="C321" s="558"/>
      <c r="D321" s="360"/>
      <c r="E321" s="31"/>
      <c r="F321" s="10"/>
      <c r="G321" s="360"/>
      <c r="H321" s="360"/>
      <c r="I321" s="360"/>
      <c r="J321" s="360"/>
      <c r="K321" s="360"/>
      <c r="L321" s="558"/>
      <c r="M321" s="873"/>
      <c r="N321" s="558"/>
      <c r="O321" s="784"/>
      <c r="P321" s="28"/>
      <c r="Q321" s="28"/>
      <c r="R321" s="874"/>
      <c r="S321" s="875"/>
      <c r="T321" s="28"/>
      <c r="U321" s="360"/>
      <c r="V321" s="28"/>
      <c r="W321" s="28"/>
      <c r="X321" s="558"/>
      <c r="Y321" s="558"/>
      <c r="Z321" s="28"/>
      <c r="AA321" s="876"/>
      <c r="AB321" s="360"/>
      <c r="AC321" s="28"/>
      <c r="AD321" s="28"/>
      <c r="AE321" s="558"/>
      <c r="AF321" s="28"/>
      <c r="AG321" s="360"/>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row>
    <row r="322" ht="11.25" customHeight="1">
      <c r="A322" s="557"/>
      <c r="B322" s="558"/>
      <c r="C322" s="558"/>
      <c r="D322" s="360"/>
      <c r="E322" s="31"/>
      <c r="F322" s="10"/>
      <c r="G322" s="360"/>
      <c r="H322" s="360"/>
      <c r="I322" s="360"/>
      <c r="J322" s="360"/>
      <c r="K322" s="360"/>
      <c r="L322" s="558"/>
      <c r="M322" s="873"/>
      <c r="N322" s="558"/>
      <c r="O322" s="784"/>
      <c r="P322" s="28"/>
      <c r="Q322" s="28"/>
      <c r="R322" s="874"/>
      <c r="S322" s="875"/>
      <c r="T322" s="28"/>
      <c r="U322" s="360"/>
      <c r="V322" s="28"/>
      <c r="W322" s="28"/>
      <c r="X322" s="558"/>
      <c r="Y322" s="558"/>
      <c r="Z322" s="28"/>
      <c r="AA322" s="876"/>
      <c r="AB322" s="360"/>
      <c r="AC322" s="28"/>
      <c r="AD322" s="28"/>
      <c r="AE322" s="558"/>
      <c r="AF322" s="28"/>
      <c r="AG322" s="360"/>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row>
    <row r="323" ht="11.25" customHeight="1">
      <c r="A323" s="557"/>
      <c r="B323" s="558"/>
      <c r="C323" s="558"/>
      <c r="D323" s="360"/>
      <c r="E323" s="31"/>
      <c r="F323" s="10"/>
      <c r="G323" s="360"/>
      <c r="H323" s="360"/>
      <c r="I323" s="360"/>
      <c r="J323" s="360"/>
      <c r="K323" s="360"/>
      <c r="L323" s="558"/>
      <c r="M323" s="873"/>
      <c r="N323" s="558"/>
      <c r="O323" s="784"/>
      <c r="P323" s="28"/>
      <c r="Q323" s="28"/>
      <c r="R323" s="874"/>
      <c r="S323" s="875"/>
      <c r="T323" s="28"/>
      <c r="U323" s="360"/>
      <c r="V323" s="28"/>
      <c r="W323" s="28"/>
      <c r="X323" s="558"/>
      <c r="Y323" s="558"/>
      <c r="Z323" s="28"/>
      <c r="AA323" s="876"/>
      <c r="AB323" s="360"/>
      <c r="AC323" s="28"/>
      <c r="AD323" s="28"/>
      <c r="AE323" s="558"/>
      <c r="AF323" s="28"/>
      <c r="AG323" s="360"/>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row>
    <row r="324" ht="11.25" customHeight="1">
      <c r="A324" s="557"/>
      <c r="B324" s="558"/>
      <c r="C324" s="558"/>
      <c r="D324" s="360"/>
      <c r="E324" s="31"/>
      <c r="F324" s="10"/>
      <c r="G324" s="360"/>
      <c r="H324" s="360"/>
      <c r="I324" s="360"/>
      <c r="J324" s="360"/>
      <c r="K324" s="360"/>
      <c r="L324" s="558"/>
      <c r="M324" s="873"/>
      <c r="N324" s="558"/>
      <c r="O324" s="784"/>
      <c r="P324" s="28"/>
      <c r="Q324" s="28"/>
      <c r="R324" s="874"/>
      <c r="S324" s="875"/>
      <c r="T324" s="28"/>
      <c r="U324" s="360"/>
      <c r="V324" s="28"/>
      <c r="W324" s="28"/>
      <c r="X324" s="558"/>
      <c r="Y324" s="558"/>
      <c r="Z324" s="28"/>
      <c r="AA324" s="876"/>
      <c r="AB324" s="360"/>
      <c r="AC324" s="28"/>
      <c r="AD324" s="28"/>
      <c r="AE324" s="558"/>
      <c r="AF324" s="28"/>
      <c r="AG324" s="360"/>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row>
    <row r="325" ht="11.25" customHeight="1">
      <c r="A325" s="557"/>
      <c r="B325" s="558"/>
      <c r="C325" s="558"/>
      <c r="D325" s="360"/>
      <c r="E325" s="31"/>
      <c r="F325" s="10"/>
      <c r="G325" s="360"/>
      <c r="H325" s="360"/>
      <c r="I325" s="360"/>
      <c r="J325" s="360"/>
      <c r="K325" s="360"/>
      <c r="L325" s="558"/>
      <c r="M325" s="873"/>
      <c r="N325" s="558"/>
      <c r="O325" s="784"/>
      <c r="P325" s="28"/>
      <c r="Q325" s="28"/>
      <c r="R325" s="874"/>
      <c r="S325" s="875"/>
      <c r="T325" s="28"/>
      <c r="U325" s="360"/>
      <c r="V325" s="28"/>
      <c r="W325" s="28"/>
      <c r="X325" s="558"/>
      <c r="Y325" s="558"/>
      <c r="Z325" s="28"/>
      <c r="AA325" s="876"/>
      <c r="AB325" s="360"/>
      <c r="AC325" s="28"/>
      <c r="AD325" s="28"/>
      <c r="AE325" s="558"/>
      <c r="AF325" s="28"/>
      <c r="AG325" s="360"/>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row>
    <row r="326" ht="11.25" customHeight="1">
      <c r="A326" s="557"/>
      <c r="B326" s="558"/>
      <c r="C326" s="558"/>
      <c r="D326" s="360"/>
      <c r="E326" s="31"/>
      <c r="F326" s="10"/>
      <c r="G326" s="360"/>
      <c r="H326" s="360"/>
      <c r="I326" s="360"/>
      <c r="J326" s="360"/>
      <c r="K326" s="360"/>
      <c r="L326" s="558"/>
      <c r="M326" s="873"/>
      <c r="N326" s="558"/>
      <c r="O326" s="784"/>
      <c r="P326" s="28"/>
      <c r="Q326" s="28"/>
      <c r="R326" s="874"/>
      <c r="S326" s="875"/>
      <c r="T326" s="28"/>
      <c r="U326" s="360"/>
      <c r="V326" s="28"/>
      <c r="W326" s="28"/>
      <c r="X326" s="558"/>
      <c r="Y326" s="558"/>
      <c r="Z326" s="28"/>
      <c r="AA326" s="876"/>
      <c r="AB326" s="360"/>
      <c r="AC326" s="28"/>
      <c r="AD326" s="28"/>
      <c r="AE326" s="558"/>
      <c r="AF326" s="28"/>
      <c r="AG326" s="360"/>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row>
    <row r="327" ht="11.25" customHeight="1">
      <c r="A327" s="557"/>
      <c r="B327" s="558"/>
      <c r="C327" s="558"/>
      <c r="D327" s="360"/>
      <c r="E327" s="31"/>
      <c r="F327" s="10"/>
      <c r="G327" s="360"/>
      <c r="H327" s="360"/>
      <c r="I327" s="360"/>
      <c r="J327" s="360"/>
      <c r="K327" s="360"/>
      <c r="L327" s="558"/>
      <c r="M327" s="873"/>
      <c r="N327" s="558"/>
      <c r="O327" s="784"/>
      <c r="P327" s="28"/>
      <c r="Q327" s="28"/>
      <c r="R327" s="874"/>
      <c r="S327" s="875"/>
      <c r="T327" s="28"/>
      <c r="U327" s="360"/>
      <c r="V327" s="28"/>
      <c r="W327" s="28"/>
      <c r="X327" s="558"/>
      <c r="Y327" s="558"/>
      <c r="Z327" s="28"/>
      <c r="AA327" s="876"/>
      <c r="AB327" s="360"/>
      <c r="AC327" s="28"/>
      <c r="AD327" s="28"/>
      <c r="AE327" s="558"/>
      <c r="AF327" s="28"/>
      <c r="AG327" s="360"/>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row>
    <row r="328" ht="11.25" customHeight="1">
      <c r="A328" s="557"/>
      <c r="B328" s="558"/>
      <c r="C328" s="558"/>
      <c r="D328" s="360"/>
      <c r="E328" s="31"/>
      <c r="F328" s="10"/>
      <c r="G328" s="360"/>
      <c r="H328" s="360"/>
      <c r="I328" s="360"/>
      <c r="J328" s="360"/>
      <c r="K328" s="360"/>
      <c r="L328" s="558"/>
      <c r="M328" s="873"/>
      <c r="N328" s="558"/>
      <c r="O328" s="784"/>
      <c r="P328" s="28"/>
      <c r="Q328" s="28"/>
      <c r="R328" s="874"/>
      <c r="S328" s="875"/>
      <c r="T328" s="28"/>
      <c r="U328" s="360"/>
      <c r="V328" s="28"/>
      <c r="W328" s="28"/>
      <c r="X328" s="558"/>
      <c r="Y328" s="558"/>
      <c r="Z328" s="28"/>
      <c r="AA328" s="876"/>
      <c r="AB328" s="360"/>
      <c r="AC328" s="28"/>
      <c r="AD328" s="28"/>
      <c r="AE328" s="558"/>
      <c r="AF328" s="28"/>
      <c r="AG328" s="360"/>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row>
    <row r="329" ht="11.25" customHeight="1">
      <c r="A329" s="557"/>
      <c r="B329" s="558"/>
      <c r="C329" s="558"/>
      <c r="D329" s="360"/>
      <c r="E329" s="31"/>
      <c r="F329" s="10"/>
      <c r="G329" s="360"/>
      <c r="H329" s="360"/>
      <c r="I329" s="360"/>
      <c r="J329" s="360"/>
      <c r="K329" s="360"/>
      <c r="L329" s="558"/>
      <c r="M329" s="873"/>
      <c r="N329" s="558"/>
      <c r="O329" s="784"/>
      <c r="P329" s="28"/>
      <c r="Q329" s="28"/>
      <c r="R329" s="874"/>
      <c r="S329" s="875"/>
      <c r="T329" s="28"/>
      <c r="U329" s="360"/>
      <c r="V329" s="28"/>
      <c r="W329" s="28"/>
      <c r="X329" s="558"/>
      <c r="Y329" s="558"/>
      <c r="Z329" s="28"/>
      <c r="AA329" s="876"/>
      <c r="AB329" s="360"/>
      <c r="AC329" s="28"/>
      <c r="AD329" s="28"/>
      <c r="AE329" s="558"/>
      <c r="AF329" s="28"/>
      <c r="AG329" s="360"/>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row>
    <row r="330" ht="11.25" customHeight="1">
      <c r="A330" s="557"/>
      <c r="B330" s="558"/>
      <c r="C330" s="558"/>
      <c r="D330" s="360"/>
      <c r="E330" s="31"/>
      <c r="F330" s="10"/>
      <c r="G330" s="360"/>
      <c r="H330" s="360"/>
      <c r="I330" s="360"/>
      <c r="J330" s="360"/>
      <c r="K330" s="360"/>
      <c r="L330" s="558"/>
      <c r="M330" s="873"/>
      <c r="N330" s="558"/>
      <c r="O330" s="784"/>
      <c r="P330" s="28"/>
      <c r="Q330" s="28"/>
      <c r="R330" s="874"/>
      <c r="S330" s="875"/>
      <c r="T330" s="28"/>
      <c r="U330" s="360"/>
      <c r="V330" s="28"/>
      <c r="W330" s="28"/>
      <c r="X330" s="558"/>
      <c r="Y330" s="558"/>
      <c r="Z330" s="28"/>
      <c r="AA330" s="876"/>
      <c r="AB330" s="360"/>
      <c r="AC330" s="28"/>
      <c r="AD330" s="28"/>
      <c r="AE330" s="558"/>
      <c r="AF330" s="28"/>
      <c r="AG330" s="360"/>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row>
    <row r="331" ht="11.25" customHeight="1">
      <c r="A331" s="557"/>
      <c r="B331" s="558"/>
      <c r="C331" s="558"/>
      <c r="D331" s="360"/>
      <c r="E331" s="31"/>
      <c r="F331" s="10"/>
      <c r="G331" s="360"/>
      <c r="H331" s="360"/>
      <c r="I331" s="360"/>
      <c r="J331" s="360"/>
      <c r="K331" s="360"/>
      <c r="L331" s="558"/>
      <c r="M331" s="873"/>
      <c r="N331" s="558"/>
      <c r="O331" s="784"/>
      <c r="P331" s="28"/>
      <c r="Q331" s="28"/>
      <c r="R331" s="874"/>
      <c r="S331" s="875"/>
      <c r="T331" s="28"/>
      <c r="U331" s="360"/>
      <c r="V331" s="28"/>
      <c r="W331" s="28"/>
      <c r="X331" s="558"/>
      <c r="Y331" s="558"/>
      <c r="Z331" s="28"/>
      <c r="AA331" s="876"/>
      <c r="AB331" s="360"/>
      <c r="AC331" s="28"/>
      <c r="AD331" s="28"/>
      <c r="AE331" s="558"/>
      <c r="AF331" s="28"/>
      <c r="AG331" s="360"/>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row>
    <row r="332" ht="11.25" customHeight="1">
      <c r="A332" s="557"/>
      <c r="B332" s="558"/>
      <c r="C332" s="558"/>
      <c r="D332" s="360"/>
      <c r="E332" s="31"/>
      <c r="F332" s="10"/>
      <c r="G332" s="360"/>
      <c r="H332" s="360"/>
      <c r="I332" s="360"/>
      <c r="J332" s="360"/>
      <c r="K332" s="360"/>
      <c r="L332" s="558"/>
      <c r="M332" s="873"/>
      <c r="N332" s="558"/>
      <c r="O332" s="784"/>
      <c r="P332" s="28"/>
      <c r="Q332" s="28"/>
      <c r="R332" s="874"/>
      <c r="S332" s="875"/>
      <c r="T332" s="28"/>
      <c r="U332" s="360"/>
      <c r="V332" s="28"/>
      <c r="W332" s="28"/>
      <c r="X332" s="558"/>
      <c r="Y332" s="558"/>
      <c r="Z332" s="28"/>
      <c r="AA332" s="876"/>
      <c r="AB332" s="360"/>
      <c r="AC332" s="28"/>
      <c r="AD332" s="28"/>
      <c r="AE332" s="558"/>
      <c r="AF332" s="28"/>
      <c r="AG332" s="360"/>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row>
    <row r="333" ht="11.25" customHeight="1">
      <c r="A333" s="557"/>
      <c r="B333" s="558"/>
      <c r="C333" s="558"/>
      <c r="D333" s="360"/>
      <c r="E333" s="31"/>
      <c r="F333" s="10"/>
      <c r="G333" s="360"/>
      <c r="H333" s="360"/>
      <c r="I333" s="360"/>
      <c r="J333" s="360"/>
      <c r="K333" s="360"/>
      <c r="L333" s="558"/>
      <c r="M333" s="873"/>
      <c r="N333" s="558"/>
      <c r="O333" s="784"/>
      <c r="P333" s="28"/>
      <c r="Q333" s="28"/>
      <c r="R333" s="874"/>
      <c r="S333" s="875"/>
      <c r="T333" s="28"/>
      <c r="U333" s="360"/>
      <c r="V333" s="28"/>
      <c r="W333" s="28"/>
      <c r="X333" s="558"/>
      <c r="Y333" s="558"/>
      <c r="Z333" s="28"/>
      <c r="AA333" s="876"/>
      <c r="AB333" s="360"/>
      <c r="AC333" s="28"/>
      <c r="AD333" s="28"/>
      <c r="AE333" s="558"/>
      <c r="AF333" s="28"/>
      <c r="AG333" s="360"/>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row>
    <row r="334" ht="11.25" customHeight="1">
      <c r="A334" s="557"/>
      <c r="B334" s="558"/>
      <c r="C334" s="558"/>
      <c r="D334" s="360"/>
      <c r="E334" s="31"/>
      <c r="F334" s="10"/>
      <c r="G334" s="360"/>
      <c r="H334" s="360"/>
      <c r="I334" s="360"/>
      <c r="J334" s="360"/>
      <c r="K334" s="360"/>
      <c r="L334" s="558"/>
      <c r="M334" s="873"/>
      <c r="N334" s="558"/>
      <c r="O334" s="784"/>
      <c r="P334" s="28"/>
      <c r="Q334" s="28"/>
      <c r="R334" s="874"/>
      <c r="S334" s="875"/>
      <c r="T334" s="28"/>
      <c r="U334" s="360"/>
      <c r="V334" s="28"/>
      <c r="W334" s="28"/>
      <c r="X334" s="558"/>
      <c r="Y334" s="558"/>
      <c r="Z334" s="28"/>
      <c r="AA334" s="876"/>
      <c r="AB334" s="360"/>
      <c r="AC334" s="28"/>
      <c r="AD334" s="28"/>
      <c r="AE334" s="558"/>
      <c r="AF334" s="28"/>
      <c r="AG334" s="360"/>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row>
    <row r="335" ht="11.25" customHeight="1">
      <c r="A335" s="557"/>
      <c r="B335" s="558"/>
      <c r="C335" s="558"/>
      <c r="D335" s="360"/>
      <c r="E335" s="31"/>
      <c r="F335" s="10"/>
      <c r="G335" s="360"/>
      <c r="H335" s="360"/>
      <c r="I335" s="360"/>
      <c r="J335" s="360"/>
      <c r="K335" s="360"/>
      <c r="L335" s="558"/>
      <c r="M335" s="873"/>
      <c r="N335" s="558"/>
      <c r="O335" s="784"/>
      <c r="P335" s="28"/>
      <c r="Q335" s="28"/>
      <c r="R335" s="874"/>
      <c r="S335" s="875"/>
      <c r="T335" s="28"/>
      <c r="U335" s="360"/>
      <c r="V335" s="28"/>
      <c r="W335" s="28"/>
      <c r="X335" s="558"/>
      <c r="Y335" s="558"/>
      <c r="Z335" s="28"/>
      <c r="AA335" s="876"/>
      <c r="AB335" s="360"/>
      <c r="AC335" s="28"/>
      <c r="AD335" s="28"/>
      <c r="AE335" s="558"/>
      <c r="AF335" s="28"/>
      <c r="AG335" s="360"/>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row>
    <row r="336" ht="11.25" customHeight="1">
      <c r="A336" s="557"/>
      <c r="B336" s="558"/>
      <c r="C336" s="558"/>
      <c r="D336" s="360"/>
      <c r="E336" s="31"/>
      <c r="F336" s="10"/>
      <c r="G336" s="360"/>
      <c r="H336" s="360"/>
      <c r="I336" s="360"/>
      <c r="J336" s="360"/>
      <c r="K336" s="360"/>
      <c r="L336" s="558"/>
      <c r="M336" s="873"/>
      <c r="N336" s="558"/>
      <c r="O336" s="784"/>
      <c r="P336" s="28"/>
      <c r="Q336" s="28"/>
      <c r="R336" s="874"/>
      <c r="S336" s="875"/>
      <c r="T336" s="28"/>
      <c r="U336" s="360"/>
      <c r="V336" s="28"/>
      <c r="W336" s="28"/>
      <c r="X336" s="558"/>
      <c r="Y336" s="558"/>
      <c r="Z336" s="28"/>
      <c r="AA336" s="876"/>
      <c r="AB336" s="360"/>
      <c r="AC336" s="28"/>
      <c r="AD336" s="28"/>
      <c r="AE336" s="558"/>
      <c r="AF336" s="28"/>
      <c r="AG336" s="360"/>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row>
    <row r="337" ht="11.25" customHeight="1">
      <c r="A337" s="557"/>
      <c r="B337" s="558"/>
      <c r="C337" s="558"/>
      <c r="D337" s="360"/>
      <c r="E337" s="31"/>
      <c r="F337" s="10"/>
      <c r="G337" s="360"/>
      <c r="H337" s="360"/>
      <c r="I337" s="360"/>
      <c r="J337" s="360"/>
      <c r="K337" s="360"/>
      <c r="L337" s="558"/>
      <c r="M337" s="873"/>
      <c r="N337" s="558"/>
      <c r="O337" s="784"/>
      <c r="P337" s="28"/>
      <c r="Q337" s="28"/>
      <c r="R337" s="874"/>
      <c r="S337" s="875"/>
      <c r="T337" s="28"/>
      <c r="U337" s="360"/>
      <c r="V337" s="28"/>
      <c r="W337" s="28"/>
      <c r="X337" s="558"/>
      <c r="Y337" s="558"/>
      <c r="Z337" s="28"/>
      <c r="AA337" s="876"/>
      <c r="AB337" s="360"/>
      <c r="AC337" s="28"/>
      <c r="AD337" s="28"/>
      <c r="AE337" s="558"/>
      <c r="AF337" s="28"/>
      <c r="AG337" s="360"/>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row>
    <row r="338" ht="11.25" customHeight="1">
      <c r="A338" s="557"/>
      <c r="B338" s="558"/>
      <c r="C338" s="558"/>
      <c r="D338" s="360"/>
      <c r="E338" s="31"/>
      <c r="F338" s="10"/>
      <c r="G338" s="360"/>
      <c r="H338" s="360"/>
      <c r="I338" s="360"/>
      <c r="J338" s="360"/>
      <c r="K338" s="360"/>
      <c r="L338" s="558"/>
      <c r="M338" s="873"/>
      <c r="N338" s="558"/>
      <c r="O338" s="784"/>
      <c r="P338" s="28"/>
      <c r="Q338" s="28"/>
      <c r="R338" s="874"/>
      <c r="S338" s="875"/>
      <c r="T338" s="28"/>
      <c r="U338" s="360"/>
      <c r="V338" s="28"/>
      <c r="W338" s="28"/>
      <c r="X338" s="558"/>
      <c r="Y338" s="558"/>
      <c r="Z338" s="28"/>
      <c r="AA338" s="876"/>
      <c r="AB338" s="360"/>
      <c r="AC338" s="28"/>
      <c r="AD338" s="28"/>
      <c r="AE338" s="558"/>
      <c r="AF338" s="28"/>
      <c r="AG338" s="360"/>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row>
    <row r="339" ht="11.25" customHeight="1">
      <c r="A339" s="557"/>
      <c r="B339" s="558"/>
      <c r="C339" s="558"/>
      <c r="D339" s="360"/>
      <c r="E339" s="31"/>
      <c r="F339" s="10"/>
      <c r="G339" s="360"/>
      <c r="H339" s="360"/>
      <c r="I339" s="360"/>
      <c r="J339" s="360"/>
      <c r="K339" s="360"/>
      <c r="L339" s="558"/>
      <c r="M339" s="873"/>
      <c r="N339" s="558"/>
      <c r="O339" s="784"/>
      <c r="P339" s="28"/>
      <c r="Q339" s="28"/>
      <c r="R339" s="874"/>
      <c r="S339" s="875"/>
      <c r="T339" s="28"/>
      <c r="U339" s="360"/>
      <c r="V339" s="28"/>
      <c r="W339" s="28"/>
      <c r="X339" s="558"/>
      <c r="Y339" s="558"/>
      <c r="Z339" s="28"/>
      <c r="AA339" s="876"/>
      <c r="AB339" s="360"/>
      <c r="AC339" s="28"/>
      <c r="AD339" s="28"/>
      <c r="AE339" s="558"/>
      <c r="AF339" s="28"/>
      <c r="AG339" s="360"/>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row>
    <row r="340" ht="11.25" customHeight="1">
      <c r="A340" s="557"/>
      <c r="B340" s="558"/>
      <c r="C340" s="558"/>
      <c r="D340" s="360"/>
      <c r="E340" s="31"/>
      <c r="F340" s="10"/>
      <c r="G340" s="360"/>
      <c r="H340" s="360"/>
      <c r="I340" s="360"/>
      <c r="J340" s="360"/>
      <c r="K340" s="360"/>
      <c r="L340" s="558"/>
      <c r="M340" s="873"/>
      <c r="N340" s="558"/>
      <c r="O340" s="784"/>
      <c r="P340" s="28"/>
      <c r="Q340" s="28"/>
      <c r="R340" s="874"/>
      <c r="S340" s="875"/>
      <c r="T340" s="28"/>
      <c r="U340" s="360"/>
      <c r="V340" s="28"/>
      <c r="W340" s="28"/>
      <c r="X340" s="558"/>
      <c r="Y340" s="558"/>
      <c r="Z340" s="28"/>
      <c r="AA340" s="876"/>
      <c r="AB340" s="360"/>
      <c r="AC340" s="28"/>
      <c r="AD340" s="28"/>
      <c r="AE340" s="558"/>
      <c r="AF340" s="28"/>
      <c r="AG340" s="360"/>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row>
    <row r="341" ht="11.25" customHeight="1">
      <c r="A341" s="557"/>
      <c r="B341" s="558"/>
      <c r="C341" s="558"/>
      <c r="D341" s="360"/>
      <c r="E341" s="31"/>
      <c r="F341" s="10"/>
      <c r="G341" s="360"/>
      <c r="H341" s="360"/>
      <c r="I341" s="360"/>
      <c r="J341" s="360"/>
      <c r="K341" s="360"/>
      <c r="L341" s="558"/>
      <c r="M341" s="873"/>
      <c r="N341" s="558"/>
      <c r="O341" s="784"/>
      <c r="P341" s="28"/>
      <c r="Q341" s="28"/>
      <c r="R341" s="874"/>
      <c r="S341" s="875"/>
      <c r="T341" s="28"/>
      <c r="U341" s="360"/>
      <c r="V341" s="28"/>
      <c r="W341" s="28"/>
      <c r="X341" s="558"/>
      <c r="Y341" s="558"/>
      <c r="Z341" s="28"/>
      <c r="AA341" s="876"/>
      <c r="AB341" s="360"/>
      <c r="AC341" s="28"/>
      <c r="AD341" s="28"/>
      <c r="AE341" s="558"/>
      <c r="AF341" s="28"/>
      <c r="AG341" s="360"/>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row>
    <row r="342" ht="11.25" customHeight="1">
      <c r="A342" s="557"/>
      <c r="B342" s="558"/>
      <c r="C342" s="558"/>
      <c r="D342" s="360"/>
      <c r="E342" s="31"/>
      <c r="F342" s="10"/>
      <c r="G342" s="360"/>
      <c r="H342" s="360"/>
      <c r="I342" s="360"/>
      <c r="J342" s="360"/>
      <c r="K342" s="360"/>
      <c r="L342" s="558"/>
      <c r="M342" s="873"/>
      <c r="N342" s="558"/>
      <c r="O342" s="784"/>
      <c r="P342" s="28"/>
      <c r="Q342" s="28"/>
      <c r="R342" s="874"/>
      <c r="S342" s="875"/>
      <c r="T342" s="28"/>
      <c r="U342" s="360"/>
      <c r="V342" s="28"/>
      <c r="W342" s="28"/>
      <c r="X342" s="558"/>
      <c r="Y342" s="558"/>
      <c r="Z342" s="28"/>
      <c r="AA342" s="876"/>
      <c r="AB342" s="360"/>
      <c r="AC342" s="28"/>
      <c r="AD342" s="28"/>
      <c r="AE342" s="558"/>
      <c r="AF342" s="28"/>
      <c r="AG342" s="360"/>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row>
    <row r="343" ht="11.25" customHeight="1">
      <c r="A343" s="557"/>
      <c r="B343" s="558"/>
      <c r="C343" s="558"/>
      <c r="D343" s="360"/>
      <c r="E343" s="31"/>
      <c r="F343" s="10"/>
      <c r="G343" s="360"/>
      <c r="H343" s="360"/>
      <c r="I343" s="360"/>
      <c r="J343" s="360"/>
      <c r="K343" s="360"/>
      <c r="L343" s="558"/>
      <c r="M343" s="873"/>
      <c r="N343" s="558"/>
      <c r="O343" s="784"/>
      <c r="P343" s="28"/>
      <c r="Q343" s="28"/>
      <c r="R343" s="874"/>
      <c r="S343" s="875"/>
      <c r="T343" s="28"/>
      <c r="U343" s="360"/>
      <c r="V343" s="28"/>
      <c r="W343" s="28"/>
      <c r="X343" s="558"/>
      <c r="Y343" s="558"/>
      <c r="Z343" s="28"/>
      <c r="AA343" s="876"/>
      <c r="AB343" s="360"/>
      <c r="AC343" s="28"/>
      <c r="AD343" s="28"/>
      <c r="AE343" s="558"/>
      <c r="AF343" s="28"/>
      <c r="AG343" s="360"/>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row>
    <row r="344" ht="11.25" customHeight="1">
      <c r="A344" s="557"/>
      <c r="B344" s="558"/>
      <c r="C344" s="558"/>
      <c r="D344" s="360"/>
      <c r="E344" s="31"/>
      <c r="F344" s="10"/>
      <c r="G344" s="360"/>
      <c r="H344" s="360"/>
      <c r="I344" s="360"/>
      <c r="J344" s="360"/>
      <c r="K344" s="360"/>
      <c r="L344" s="558"/>
      <c r="M344" s="873"/>
      <c r="N344" s="558"/>
      <c r="O344" s="784"/>
      <c r="P344" s="28"/>
      <c r="Q344" s="28"/>
      <c r="R344" s="874"/>
      <c r="S344" s="875"/>
      <c r="T344" s="28"/>
      <c r="U344" s="360"/>
      <c r="V344" s="28"/>
      <c r="W344" s="28"/>
      <c r="X344" s="558"/>
      <c r="Y344" s="558"/>
      <c r="Z344" s="28"/>
      <c r="AA344" s="876"/>
      <c r="AB344" s="360"/>
      <c r="AC344" s="28"/>
      <c r="AD344" s="28"/>
      <c r="AE344" s="558"/>
      <c r="AF344" s="28"/>
      <c r="AG344" s="360"/>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row>
    <row r="345" ht="11.25" customHeight="1">
      <c r="A345" s="557"/>
      <c r="B345" s="558"/>
      <c r="C345" s="558"/>
      <c r="D345" s="360"/>
      <c r="E345" s="31"/>
      <c r="F345" s="10"/>
      <c r="G345" s="360"/>
      <c r="H345" s="360"/>
      <c r="I345" s="360"/>
      <c r="J345" s="360"/>
      <c r="K345" s="360"/>
      <c r="L345" s="558"/>
      <c r="M345" s="873"/>
      <c r="N345" s="558"/>
      <c r="O345" s="784"/>
      <c r="P345" s="28"/>
      <c r="Q345" s="28"/>
      <c r="R345" s="874"/>
      <c r="S345" s="875"/>
      <c r="T345" s="28"/>
      <c r="U345" s="360"/>
      <c r="V345" s="28"/>
      <c r="W345" s="28"/>
      <c r="X345" s="558"/>
      <c r="Y345" s="558"/>
      <c r="Z345" s="28"/>
      <c r="AA345" s="876"/>
      <c r="AB345" s="360"/>
      <c r="AC345" s="28"/>
      <c r="AD345" s="28"/>
      <c r="AE345" s="558"/>
      <c r="AF345" s="28"/>
      <c r="AG345" s="360"/>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row>
    <row r="346" ht="11.25" customHeight="1">
      <c r="A346" s="557"/>
      <c r="B346" s="558"/>
      <c r="C346" s="558"/>
      <c r="D346" s="360"/>
      <c r="E346" s="31"/>
      <c r="F346" s="10"/>
      <c r="G346" s="360"/>
      <c r="H346" s="360"/>
      <c r="I346" s="360"/>
      <c r="J346" s="360"/>
      <c r="K346" s="360"/>
      <c r="L346" s="558"/>
      <c r="M346" s="873"/>
      <c r="N346" s="558"/>
      <c r="O346" s="784"/>
      <c r="P346" s="28"/>
      <c r="Q346" s="28"/>
      <c r="R346" s="874"/>
      <c r="S346" s="875"/>
      <c r="T346" s="28"/>
      <c r="U346" s="360"/>
      <c r="V346" s="28"/>
      <c r="W346" s="28"/>
      <c r="X346" s="558"/>
      <c r="Y346" s="558"/>
      <c r="Z346" s="28"/>
      <c r="AA346" s="876"/>
      <c r="AB346" s="360"/>
      <c r="AC346" s="28"/>
      <c r="AD346" s="28"/>
      <c r="AE346" s="558"/>
      <c r="AF346" s="28"/>
      <c r="AG346" s="360"/>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row>
    <row r="347" ht="11.25" customHeight="1">
      <c r="A347" s="557"/>
      <c r="B347" s="558"/>
      <c r="C347" s="558"/>
      <c r="D347" s="360"/>
      <c r="E347" s="31"/>
      <c r="F347" s="10"/>
      <c r="G347" s="360"/>
      <c r="H347" s="360"/>
      <c r="I347" s="360"/>
      <c r="J347" s="360"/>
      <c r="K347" s="360"/>
      <c r="L347" s="558"/>
      <c r="M347" s="873"/>
      <c r="N347" s="558"/>
      <c r="O347" s="784"/>
      <c r="P347" s="28"/>
      <c r="Q347" s="28"/>
      <c r="R347" s="874"/>
      <c r="S347" s="875"/>
      <c r="T347" s="28"/>
      <c r="U347" s="360"/>
      <c r="V347" s="28"/>
      <c r="W347" s="28"/>
      <c r="X347" s="558"/>
      <c r="Y347" s="558"/>
      <c r="Z347" s="28"/>
      <c r="AA347" s="876"/>
      <c r="AB347" s="360"/>
      <c r="AC347" s="28"/>
      <c r="AD347" s="28"/>
      <c r="AE347" s="558"/>
      <c r="AF347" s="28"/>
      <c r="AG347" s="360"/>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row>
    <row r="348" ht="11.25" customHeight="1">
      <c r="A348" s="557"/>
      <c r="B348" s="558"/>
      <c r="C348" s="558"/>
      <c r="D348" s="360"/>
      <c r="E348" s="31"/>
      <c r="F348" s="10"/>
      <c r="G348" s="360"/>
      <c r="H348" s="360"/>
      <c r="I348" s="360"/>
      <c r="J348" s="360"/>
      <c r="K348" s="360"/>
      <c r="L348" s="558"/>
      <c r="M348" s="873"/>
      <c r="N348" s="558"/>
      <c r="O348" s="784"/>
      <c r="P348" s="28"/>
      <c r="Q348" s="28"/>
      <c r="R348" s="874"/>
      <c r="S348" s="875"/>
      <c r="T348" s="28"/>
      <c r="U348" s="360"/>
      <c r="V348" s="28"/>
      <c r="W348" s="28"/>
      <c r="X348" s="558"/>
      <c r="Y348" s="558"/>
      <c r="Z348" s="28"/>
      <c r="AA348" s="876"/>
      <c r="AB348" s="360"/>
      <c r="AC348" s="28"/>
      <c r="AD348" s="28"/>
      <c r="AE348" s="558"/>
      <c r="AF348" s="28"/>
      <c r="AG348" s="360"/>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row>
    <row r="349" ht="11.25" customHeight="1">
      <c r="A349" s="557"/>
      <c r="B349" s="558"/>
      <c r="C349" s="558"/>
      <c r="D349" s="360"/>
      <c r="E349" s="31"/>
      <c r="F349" s="10"/>
      <c r="G349" s="360"/>
      <c r="H349" s="360"/>
      <c r="I349" s="360"/>
      <c r="J349" s="360"/>
      <c r="K349" s="360"/>
      <c r="L349" s="558"/>
      <c r="M349" s="873"/>
      <c r="N349" s="558"/>
      <c r="O349" s="784"/>
      <c r="P349" s="28"/>
      <c r="Q349" s="28"/>
      <c r="R349" s="874"/>
      <c r="S349" s="875"/>
      <c r="T349" s="28"/>
      <c r="U349" s="360"/>
      <c r="V349" s="28"/>
      <c r="W349" s="28"/>
      <c r="X349" s="558"/>
      <c r="Y349" s="558"/>
      <c r="Z349" s="28"/>
      <c r="AA349" s="876"/>
      <c r="AB349" s="360"/>
      <c r="AC349" s="28"/>
      <c r="AD349" s="28"/>
      <c r="AE349" s="558"/>
      <c r="AF349" s="28"/>
      <c r="AG349" s="360"/>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row>
    <row r="350" ht="11.25" customHeight="1">
      <c r="A350" s="557"/>
      <c r="B350" s="558"/>
      <c r="C350" s="558"/>
      <c r="D350" s="360"/>
      <c r="E350" s="31"/>
      <c r="F350" s="10"/>
      <c r="G350" s="360"/>
      <c r="H350" s="360"/>
      <c r="I350" s="360"/>
      <c r="J350" s="360"/>
      <c r="K350" s="360"/>
      <c r="L350" s="558"/>
      <c r="M350" s="873"/>
      <c r="N350" s="558"/>
      <c r="O350" s="784"/>
      <c r="P350" s="28"/>
      <c r="Q350" s="28"/>
      <c r="R350" s="874"/>
      <c r="S350" s="875"/>
      <c r="T350" s="28"/>
      <c r="U350" s="360"/>
      <c r="V350" s="28"/>
      <c r="W350" s="28"/>
      <c r="X350" s="558"/>
      <c r="Y350" s="558"/>
      <c r="Z350" s="28"/>
      <c r="AA350" s="876"/>
      <c r="AB350" s="360"/>
      <c r="AC350" s="28"/>
      <c r="AD350" s="28"/>
      <c r="AE350" s="558"/>
      <c r="AF350" s="28"/>
      <c r="AG350" s="360"/>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row>
    <row r="351" ht="11.25" customHeight="1">
      <c r="A351" s="557"/>
      <c r="B351" s="558"/>
      <c r="C351" s="558"/>
      <c r="D351" s="360"/>
      <c r="E351" s="31"/>
      <c r="F351" s="10"/>
      <c r="G351" s="360"/>
      <c r="H351" s="360"/>
      <c r="I351" s="360"/>
      <c r="J351" s="360"/>
      <c r="K351" s="360"/>
      <c r="L351" s="558"/>
      <c r="M351" s="873"/>
      <c r="N351" s="558"/>
      <c r="O351" s="784"/>
      <c r="P351" s="28"/>
      <c r="Q351" s="28"/>
      <c r="R351" s="874"/>
      <c r="S351" s="875"/>
      <c r="T351" s="28"/>
      <c r="U351" s="360"/>
      <c r="V351" s="28"/>
      <c r="W351" s="28"/>
      <c r="X351" s="558"/>
      <c r="Y351" s="558"/>
      <c r="Z351" s="28"/>
      <c r="AA351" s="876"/>
      <c r="AB351" s="360"/>
      <c r="AC351" s="28"/>
      <c r="AD351" s="28"/>
      <c r="AE351" s="558"/>
      <c r="AF351" s="28"/>
      <c r="AG351" s="360"/>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row>
    <row r="352" ht="11.25" customHeight="1">
      <c r="A352" s="557"/>
      <c r="B352" s="558"/>
      <c r="C352" s="558"/>
      <c r="D352" s="360"/>
      <c r="E352" s="31"/>
      <c r="F352" s="10"/>
      <c r="G352" s="360"/>
      <c r="H352" s="360"/>
      <c r="I352" s="360"/>
      <c r="J352" s="360"/>
      <c r="K352" s="360"/>
      <c r="L352" s="558"/>
      <c r="M352" s="873"/>
      <c r="N352" s="558"/>
      <c r="O352" s="784"/>
      <c r="P352" s="28"/>
      <c r="Q352" s="28"/>
      <c r="R352" s="874"/>
      <c r="S352" s="875"/>
      <c r="T352" s="28"/>
      <c r="U352" s="360"/>
      <c r="V352" s="28"/>
      <c r="W352" s="28"/>
      <c r="X352" s="558"/>
      <c r="Y352" s="558"/>
      <c r="Z352" s="28"/>
      <c r="AA352" s="876"/>
      <c r="AB352" s="360"/>
      <c r="AC352" s="28"/>
      <c r="AD352" s="28"/>
      <c r="AE352" s="558"/>
      <c r="AF352" s="28"/>
      <c r="AG352" s="360"/>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row>
    <row r="353" ht="11.25" customHeight="1">
      <c r="A353" s="557"/>
      <c r="B353" s="558"/>
      <c r="C353" s="558"/>
      <c r="D353" s="360"/>
      <c r="E353" s="31"/>
      <c r="F353" s="10"/>
      <c r="G353" s="360"/>
      <c r="H353" s="360"/>
      <c r="I353" s="360"/>
      <c r="J353" s="360"/>
      <c r="K353" s="360"/>
      <c r="L353" s="558"/>
      <c r="M353" s="873"/>
      <c r="N353" s="558"/>
      <c r="O353" s="784"/>
      <c r="P353" s="28"/>
      <c r="Q353" s="28"/>
      <c r="R353" s="874"/>
      <c r="S353" s="875"/>
      <c r="T353" s="28"/>
      <c r="U353" s="360"/>
      <c r="V353" s="28"/>
      <c r="W353" s="28"/>
      <c r="X353" s="558"/>
      <c r="Y353" s="558"/>
      <c r="Z353" s="28"/>
      <c r="AA353" s="876"/>
      <c r="AB353" s="360"/>
      <c r="AC353" s="28"/>
      <c r="AD353" s="28"/>
      <c r="AE353" s="558"/>
      <c r="AF353" s="28"/>
      <c r="AG353" s="360"/>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row>
    <row r="354" ht="11.25" customHeight="1">
      <c r="A354" s="557"/>
      <c r="B354" s="558"/>
      <c r="C354" s="558"/>
      <c r="D354" s="360"/>
      <c r="E354" s="31"/>
      <c r="F354" s="10"/>
      <c r="G354" s="360"/>
      <c r="H354" s="360"/>
      <c r="I354" s="360"/>
      <c r="J354" s="360"/>
      <c r="K354" s="360"/>
      <c r="L354" s="558"/>
      <c r="M354" s="873"/>
      <c r="N354" s="558"/>
      <c r="O354" s="784"/>
      <c r="P354" s="28"/>
      <c r="Q354" s="28"/>
      <c r="R354" s="874"/>
      <c r="S354" s="875"/>
      <c r="T354" s="28"/>
      <c r="U354" s="360"/>
      <c r="V354" s="28"/>
      <c r="W354" s="28"/>
      <c r="X354" s="558"/>
      <c r="Y354" s="558"/>
      <c r="Z354" s="28"/>
      <c r="AA354" s="876"/>
      <c r="AB354" s="360"/>
      <c r="AC354" s="28"/>
      <c r="AD354" s="28"/>
      <c r="AE354" s="558"/>
      <c r="AF354" s="28"/>
      <c r="AG354" s="360"/>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row>
    <row r="355" ht="11.25" customHeight="1">
      <c r="A355" s="557"/>
      <c r="B355" s="558"/>
      <c r="C355" s="558"/>
      <c r="D355" s="360"/>
      <c r="E355" s="31"/>
      <c r="F355" s="10"/>
      <c r="G355" s="360"/>
      <c r="H355" s="360"/>
      <c r="I355" s="360"/>
      <c r="J355" s="360"/>
      <c r="K355" s="360"/>
      <c r="L355" s="558"/>
      <c r="M355" s="873"/>
      <c r="N355" s="558"/>
      <c r="O355" s="784"/>
      <c r="P355" s="28"/>
      <c r="Q355" s="28"/>
      <c r="R355" s="874"/>
      <c r="S355" s="875"/>
      <c r="T355" s="28"/>
      <c r="U355" s="360"/>
      <c r="V355" s="28"/>
      <c r="W355" s="28"/>
      <c r="X355" s="558"/>
      <c r="Y355" s="558"/>
      <c r="Z355" s="28"/>
      <c r="AA355" s="876"/>
      <c r="AB355" s="360"/>
      <c r="AC355" s="28"/>
      <c r="AD355" s="28"/>
      <c r="AE355" s="558"/>
      <c r="AF355" s="28"/>
      <c r="AG355" s="360"/>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row>
    <row r="356" ht="11.25" customHeight="1">
      <c r="A356" s="557"/>
      <c r="B356" s="558"/>
      <c r="C356" s="558"/>
      <c r="D356" s="360"/>
      <c r="E356" s="31"/>
      <c r="F356" s="10"/>
      <c r="G356" s="360"/>
      <c r="H356" s="360"/>
      <c r="I356" s="360"/>
      <c r="J356" s="360"/>
      <c r="K356" s="360"/>
      <c r="L356" s="558"/>
      <c r="M356" s="873"/>
      <c r="N356" s="558"/>
      <c r="O356" s="784"/>
      <c r="P356" s="28"/>
      <c r="Q356" s="28"/>
      <c r="R356" s="874"/>
      <c r="S356" s="875"/>
      <c r="T356" s="28"/>
      <c r="U356" s="360"/>
      <c r="V356" s="28"/>
      <c r="W356" s="28"/>
      <c r="X356" s="558"/>
      <c r="Y356" s="558"/>
      <c r="Z356" s="28"/>
      <c r="AA356" s="876"/>
      <c r="AB356" s="360"/>
      <c r="AC356" s="28"/>
      <c r="AD356" s="28"/>
      <c r="AE356" s="558"/>
      <c r="AF356" s="28"/>
      <c r="AG356" s="360"/>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row>
    <row r="357" ht="11.25" customHeight="1">
      <c r="A357" s="557"/>
      <c r="B357" s="558"/>
      <c r="C357" s="558"/>
      <c r="D357" s="360"/>
      <c r="E357" s="31"/>
      <c r="F357" s="10"/>
      <c r="G357" s="360"/>
      <c r="H357" s="360"/>
      <c r="I357" s="360"/>
      <c r="J357" s="360"/>
      <c r="K357" s="360"/>
      <c r="L357" s="558"/>
      <c r="M357" s="873"/>
      <c r="N357" s="558"/>
      <c r="O357" s="784"/>
      <c r="P357" s="28"/>
      <c r="Q357" s="28"/>
      <c r="R357" s="874"/>
      <c r="S357" s="875"/>
      <c r="T357" s="28"/>
      <c r="U357" s="360"/>
      <c r="V357" s="28"/>
      <c r="W357" s="28"/>
      <c r="X357" s="558"/>
      <c r="Y357" s="558"/>
      <c r="Z357" s="28"/>
      <c r="AA357" s="876"/>
      <c r="AB357" s="360"/>
      <c r="AC357" s="28"/>
      <c r="AD357" s="28"/>
      <c r="AE357" s="558"/>
      <c r="AF357" s="28"/>
      <c r="AG357" s="360"/>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row>
    <row r="358" ht="11.25" customHeight="1">
      <c r="A358" s="557"/>
      <c r="B358" s="558"/>
      <c r="C358" s="558"/>
      <c r="D358" s="360"/>
      <c r="E358" s="31"/>
      <c r="F358" s="10"/>
      <c r="G358" s="360"/>
      <c r="H358" s="360"/>
      <c r="I358" s="360"/>
      <c r="J358" s="360"/>
      <c r="K358" s="360"/>
      <c r="L358" s="558"/>
      <c r="M358" s="873"/>
      <c r="N358" s="558"/>
      <c r="O358" s="784"/>
      <c r="P358" s="28"/>
      <c r="Q358" s="28"/>
      <c r="R358" s="874"/>
      <c r="S358" s="875"/>
      <c r="T358" s="28"/>
      <c r="U358" s="360"/>
      <c r="V358" s="28"/>
      <c r="W358" s="28"/>
      <c r="X358" s="558"/>
      <c r="Y358" s="558"/>
      <c r="Z358" s="28"/>
      <c r="AA358" s="876"/>
      <c r="AB358" s="360"/>
      <c r="AC358" s="28"/>
      <c r="AD358" s="28"/>
      <c r="AE358" s="558"/>
      <c r="AF358" s="28"/>
      <c r="AG358" s="360"/>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row>
    <row r="359" ht="11.25" customHeight="1">
      <c r="A359" s="557"/>
      <c r="B359" s="558"/>
      <c r="C359" s="558"/>
      <c r="D359" s="360"/>
      <c r="E359" s="31"/>
      <c r="F359" s="10"/>
      <c r="G359" s="360"/>
      <c r="H359" s="360"/>
      <c r="I359" s="360"/>
      <c r="J359" s="360"/>
      <c r="K359" s="360"/>
      <c r="L359" s="558"/>
      <c r="M359" s="873"/>
      <c r="N359" s="558"/>
      <c r="O359" s="784"/>
      <c r="P359" s="28"/>
      <c r="Q359" s="28"/>
      <c r="R359" s="874"/>
      <c r="S359" s="875"/>
      <c r="T359" s="28"/>
      <c r="U359" s="360"/>
      <c r="V359" s="28"/>
      <c r="W359" s="28"/>
      <c r="X359" s="558"/>
      <c r="Y359" s="558"/>
      <c r="Z359" s="28"/>
      <c r="AA359" s="876"/>
      <c r="AB359" s="360"/>
      <c r="AC359" s="28"/>
      <c r="AD359" s="28"/>
      <c r="AE359" s="558"/>
      <c r="AF359" s="28"/>
      <c r="AG359" s="360"/>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row>
    <row r="360" ht="11.25" customHeight="1">
      <c r="A360" s="557"/>
      <c r="B360" s="558"/>
      <c r="C360" s="558"/>
      <c r="D360" s="360"/>
      <c r="E360" s="31"/>
      <c r="F360" s="10"/>
      <c r="G360" s="360"/>
      <c r="H360" s="360"/>
      <c r="I360" s="360"/>
      <c r="J360" s="360"/>
      <c r="K360" s="360"/>
      <c r="L360" s="558"/>
      <c r="M360" s="873"/>
      <c r="N360" s="558"/>
      <c r="O360" s="784"/>
      <c r="P360" s="28"/>
      <c r="Q360" s="28"/>
      <c r="R360" s="874"/>
      <c r="S360" s="875"/>
      <c r="T360" s="28"/>
      <c r="U360" s="360"/>
      <c r="V360" s="28"/>
      <c r="W360" s="28"/>
      <c r="X360" s="558"/>
      <c r="Y360" s="558"/>
      <c r="Z360" s="28"/>
      <c r="AA360" s="876"/>
      <c r="AB360" s="360"/>
      <c r="AC360" s="28"/>
      <c r="AD360" s="28"/>
      <c r="AE360" s="558"/>
      <c r="AF360" s="28"/>
      <c r="AG360" s="360"/>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row>
    <row r="361" ht="11.25" customHeight="1">
      <c r="A361" s="557"/>
      <c r="B361" s="558"/>
      <c r="C361" s="558"/>
      <c r="D361" s="360"/>
      <c r="E361" s="31"/>
      <c r="F361" s="10"/>
      <c r="G361" s="360"/>
      <c r="H361" s="360"/>
      <c r="I361" s="360"/>
      <c r="J361" s="360"/>
      <c r="K361" s="360"/>
      <c r="L361" s="558"/>
      <c r="M361" s="873"/>
      <c r="N361" s="558"/>
      <c r="O361" s="784"/>
      <c r="P361" s="28"/>
      <c r="Q361" s="28"/>
      <c r="R361" s="874"/>
      <c r="S361" s="875"/>
      <c r="T361" s="28"/>
      <c r="U361" s="360"/>
      <c r="V361" s="28"/>
      <c r="W361" s="28"/>
      <c r="X361" s="558"/>
      <c r="Y361" s="558"/>
      <c r="Z361" s="28"/>
      <c r="AA361" s="876"/>
      <c r="AB361" s="360"/>
      <c r="AC361" s="28"/>
      <c r="AD361" s="28"/>
      <c r="AE361" s="558"/>
      <c r="AF361" s="28"/>
      <c r="AG361" s="360"/>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row>
    <row r="362" ht="11.25" customHeight="1">
      <c r="A362" s="557"/>
      <c r="B362" s="558"/>
      <c r="C362" s="558"/>
      <c r="D362" s="360"/>
      <c r="E362" s="31"/>
      <c r="F362" s="10"/>
      <c r="G362" s="360"/>
      <c r="H362" s="360"/>
      <c r="I362" s="360"/>
      <c r="J362" s="360"/>
      <c r="K362" s="360"/>
      <c r="L362" s="558"/>
      <c r="M362" s="873"/>
      <c r="N362" s="558"/>
      <c r="O362" s="784"/>
      <c r="P362" s="28"/>
      <c r="Q362" s="28"/>
      <c r="R362" s="874"/>
      <c r="S362" s="875"/>
      <c r="T362" s="28"/>
      <c r="U362" s="360"/>
      <c r="V362" s="28"/>
      <c r="W362" s="28"/>
      <c r="X362" s="558"/>
      <c r="Y362" s="558"/>
      <c r="Z362" s="28"/>
      <c r="AA362" s="876"/>
      <c r="AB362" s="360"/>
      <c r="AC362" s="28"/>
      <c r="AD362" s="28"/>
      <c r="AE362" s="558"/>
      <c r="AF362" s="28"/>
      <c r="AG362" s="360"/>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row>
    <row r="363" ht="11.25" customHeight="1">
      <c r="A363" s="557"/>
      <c r="B363" s="558"/>
      <c r="C363" s="558"/>
      <c r="D363" s="360"/>
      <c r="E363" s="31"/>
      <c r="F363" s="10"/>
      <c r="G363" s="360"/>
      <c r="H363" s="360"/>
      <c r="I363" s="360"/>
      <c r="J363" s="360"/>
      <c r="K363" s="360"/>
      <c r="L363" s="558"/>
      <c r="M363" s="873"/>
      <c r="N363" s="558"/>
      <c r="O363" s="784"/>
      <c r="P363" s="28"/>
      <c r="Q363" s="28"/>
      <c r="R363" s="874"/>
      <c r="S363" s="875"/>
      <c r="T363" s="28"/>
      <c r="U363" s="360"/>
      <c r="V363" s="28"/>
      <c r="W363" s="28"/>
      <c r="X363" s="558"/>
      <c r="Y363" s="558"/>
      <c r="Z363" s="28"/>
      <c r="AA363" s="876"/>
      <c r="AB363" s="360"/>
      <c r="AC363" s="28"/>
      <c r="AD363" s="28"/>
      <c r="AE363" s="558"/>
      <c r="AF363" s="28"/>
      <c r="AG363" s="360"/>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row>
    <row r="364" ht="11.25" customHeight="1">
      <c r="A364" s="557"/>
      <c r="B364" s="558"/>
      <c r="C364" s="558"/>
      <c r="D364" s="360"/>
      <c r="E364" s="31"/>
      <c r="F364" s="10"/>
      <c r="G364" s="360"/>
      <c r="H364" s="360"/>
      <c r="I364" s="360"/>
      <c r="J364" s="360"/>
      <c r="K364" s="360"/>
      <c r="L364" s="558"/>
      <c r="M364" s="873"/>
      <c r="N364" s="558"/>
      <c r="O364" s="784"/>
      <c r="P364" s="28"/>
      <c r="Q364" s="28"/>
      <c r="R364" s="874"/>
      <c r="S364" s="875"/>
      <c r="T364" s="28"/>
      <c r="U364" s="360"/>
      <c r="V364" s="28"/>
      <c r="W364" s="28"/>
      <c r="X364" s="558"/>
      <c r="Y364" s="558"/>
      <c r="Z364" s="28"/>
      <c r="AA364" s="876"/>
      <c r="AB364" s="360"/>
      <c r="AC364" s="28"/>
      <c r="AD364" s="28"/>
      <c r="AE364" s="558"/>
      <c r="AF364" s="28"/>
      <c r="AG364" s="360"/>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row>
    <row r="365" ht="11.25" customHeight="1">
      <c r="A365" s="557"/>
      <c r="B365" s="558"/>
      <c r="C365" s="558"/>
      <c r="D365" s="360"/>
      <c r="E365" s="31"/>
      <c r="F365" s="10"/>
      <c r="G365" s="360"/>
      <c r="H365" s="360"/>
      <c r="I365" s="360"/>
      <c r="J365" s="360"/>
      <c r="K365" s="360"/>
      <c r="L365" s="558"/>
      <c r="M365" s="873"/>
      <c r="N365" s="558"/>
      <c r="O365" s="784"/>
      <c r="P365" s="28"/>
      <c r="Q365" s="28"/>
      <c r="R365" s="874"/>
      <c r="S365" s="875"/>
      <c r="T365" s="28"/>
      <c r="U365" s="360"/>
      <c r="V365" s="28"/>
      <c r="W365" s="28"/>
      <c r="X365" s="558"/>
      <c r="Y365" s="558"/>
      <c r="Z365" s="28"/>
      <c r="AA365" s="876"/>
      <c r="AB365" s="360"/>
      <c r="AC365" s="28"/>
      <c r="AD365" s="28"/>
      <c r="AE365" s="558"/>
      <c r="AF365" s="28"/>
      <c r="AG365" s="360"/>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row>
    <row r="366" ht="11.25" customHeight="1">
      <c r="A366" s="557"/>
      <c r="B366" s="558"/>
      <c r="C366" s="558"/>
      <c r="D366" s="360"/>
      <c r="E366" s="31"/>
      <c r="F366" s="10"/>
      <c r="G366" s="360"/>
      <c r="H366" s="360"/>
      <c r="I366" s="360"/>
      <c r="J366" s="360"/>
      <c r="K366" s="360"/>
      <c r="L366" s="558"/>
      <c r="M366" s="873"/>
      <c r="N366" s="558"/>
      <c r="O366" s="784"/>
      <c r="P366" s="28"/>
      <c r="Q366" s="28"/>
      <c r="R366" s="874"/>
      <c r="S366" s="875"/>
      <c r="T366" s="28"/>
      <c r="U366" s="360"/>
      <c r="V366" s="28"/>
      <c r="W366" s="28"/>
      <c r="X366" s="558"/>
      <c r="Y366" s="558"/>
      <c r="Z366" s="28"/>
      <c r="AA366" s="876"/>
      <c r="AB366" s="360"/>
      <c r="AC366" s="28"/>
      <c r="AD366" s="28"/>
      <c r="AE366" s="558"/>
      <c r="AF366" s="28"/>
      <c r="AG366" s="360"/>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row>
    <row r="367" ht="11.25" customHeight="1">
      <c r="A367" s="557"/>
      <c r="B367" s="558"/>
      <c r="C367" s="558"/>
      <c r="D367" s="360"/>
      <c r="E367" s="31"/>
      <c r="F367" s="10"/>
      <c r="G367" s="360"/>
      <c r="H367" s="360"/>
      <c r="I367" s="360"/>
      <c r="J367" s="360"/>
      <c r="K367" s="360"/>
      <c r="L367" s="558"/>
      <c r="M367" s="873"/>
      <c r="N367" s="558"/>
      <c r="O367" s="784"/>
      <c r="P367" s="28"/>
      <c r="Q367" s="28"/>
      <c r="R367" s="874"/>
      <c r="S367" s="875"/>
      <c r="T367" s="28"/>
      <c r="U367" s="360"/>
      <c r="V367" s="28"/>
      <c r="W367" s="28"/>
      <c r="X367" s="558"/>
      <c r="Y367" s="558"/>
      <c r="Z367" s="28"/>
      <c r="AA367" s="876"/>
      <c r="AB367" s="360"/>
      <c r="AC367" s="28"/>
      <c r="AD367" s="28"/>
      <c r="AE367" s="558"/>
      <c r="AF367" s="28"/>
      <c r="AG367" s="360"/>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row>
    <row r="368" ht="11.25" customHeight="1">
      <c r="A368" s="557"/>
      <c r="B368" s="558"/>
      <c r="C368" s="558"/>
      <c r="D368" s="360"/>
      <c r="E368" s="31"/>
      <c r="F368" s="10"/>
      <c r="G368" s="360"/>
      <c r="H368" s="360"/>
      <c r="I368" s="360"/>
      <c r="J368" s="360"/>
      <c r="K368" s="360"/>
      <c r="L368" s="558"/>
      <c r="M368" s="873"/>
      <c r="N368" s="558"/>
      <c r="O368" s="784"/>
      <c r="P368" s="28"/>
      <c r="Q368" s="28"/>
      <c r="R368" s="874"/>
      <c r="S368" s="875"/>
      <c r="T368" s="28"/>
      <c r="U368" s="360"/>
      <c r="V368" s="28"/>
      <c r="W368" s="28"/>
      <c r="X368" s="558"/>
      <c r="Y368" s="558"/>
      <c r="Z368" s="28"/>
      <c r="AA368" s="876"/>
      <c r="AB368" s="360"/>
      <c r="AC368" s="28"/>
      <c r="AD368" s="28"/>
      <c r="AE368" s="558"/>
      <c r="AF368" s="28"/>
      <c r="AG368" s="360"/>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row>
    <row r="369" ht="11.25" customHeight="1">
      <c r="A369" s="557"/>
      <c r="B369" s="558"/>
      <c r="C369" s="558"/>
      <c r="D369" s="360"/>
      <c r="E369" s="31"/>
      <c r="F369" s="10"/>
      <c r="G369" s="360"/>
      <c r="H369" s="360"/>
      <c r="I369" s="360"/>
      <c r="J369" s="360"/>
      <c r="K369" s="360"/>
      <c r="L369" s="558"/>
      <c r="M369" s="873"/>
      <c r="N369" s="558"/>
      <c r="O369" s="784"/>
      <c r="P369" s="28"/>
      <c r="Q369" s="28"/>
      <c r="R369" s="874"/>
      <c r="S369" s="875"/>
      <c r="T369" s="28"/>
      <c r="U369" s="360"/>
      <c r="V369" s="28"/>
      <c r="W369" s="28"/>
      <c r="X369" s="558"/>
      <c r="Y369" s="558"/>
      <c r="Z369" s="28"/>
      <c r="AA369" s="876"/>
      <c r="AB369" s="360"/>
      <c r="AC369" s="28"/>
      <c r="AD369" s="28"/>
      <c r="AE369" s="558"/>
      <c r="AF369" s="28"/>
      <c r="AG369" s="360"/>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row>
    <row r="370" ht="11.25" customHeight="1">
      <c r="A370" s="557"/>
      <c r="B370" s="558"/>
      <c r="C370" s="558"/>
      <c r="D370" s="360"/>
      <c r="E370" s="31"/>
      <c r="F370" s="10"/>
      <c r="G370" s="360"/>
      <c r="H370" s="360"/>
      <c r="I370" s="360"/>
      <c r="J370" s="360"/>
      <c r="K370" s="360"/>
      <c r="L370" s="558"/>
      <c r="M370" s="873"/>
      <c r="N370" s="558"/>
      <c r="O370" s="784"/>
      <c r="P370" s="28"/>
      <c r="Q370" s="28"/>
      <c r="R370" s="874"/>
      <c r="S370" s="875"/>
      <c r="T370" s="28"/>
      <c r="U370" s="360"/>
      <c r="V370" s="28"/>
      <c r="W370" s="28"/>
      <c r="X370" s="558"/>
      <c r="Y370" s="558"/>
      <c r="Z370" s="28"/>
      <c r="AA370" s="876"/>
      <c r="AB370" s="360"/>
      <c r="AC370" s="28"/>
      <c r="AD370" s="28"/>
      <c r="AE370" s="558"/>
      <c r="AF370" s="28"/>
      <c r="AG370" s="360"/>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row>
    <row r="371" ht="11.25" customHeight="1">
      <c r="A371" s="557"/>
      <c r="B371" s="558"/>
      <c r="C371" s="558"/>
      <c r="D371" s="360"/>
      <c r="E371" s="31"/>
      <c r="F371" s="10"/>
      <c r="G371" s="360"/>
      <c r="H371" s="360"/>
      <c r="I371" s="360"/>
      <c r="J371" s="360"/>
      <c r="K371" s="360"/>
      <c r="L371" s="558"/>
      <c r="M371" s="873"/>
      <c r="N371" s="558"/>
      <c r="O371" s="784"/>
      <c r="P371" s="28"/>
      <c r="Q371" s="28"/>
      <c r="R371" s="874"/>
      <c r="S371" s="875"/>
      <c r="T371" s="28"/>
      <c r="U371" s="360"/>
      <c r="V371" s="28"/>
      <c r="W371" s="28"/>
      <c r="X371" s="558"/>
      <c r="Y371" s="558"/>
      <c r="Z371" s="28"/>
      <c r="AA371" s="876"/>
      <c r="AB371" s="360"/>
      <c r="AC371" s="28"/>
      <c r="AD371" s="28"/>
      <c r="AE371" s="558"/>
      <c r="AF371" s="28"/>
      <c r="AG371" s="360"/>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row>
    <row r="372" ht="11.25" customHeight="1">
      <c r="A372" s="557"/>
      <c r="B372" s="558"/>
      <c r="C372" s="558"/>
      <c r="D372" s="360"/>
      <c r="E372" s="31"/>
      <c r="F372" s="10"/>
      <c r="G372" s="360"/>
      <c r="H372" s="360"/>
      <c r="I372" s="360"/>
      <c r="J372" s="360"/>
      <c r="K372" s="360"/>
      <c r="L372" s="558"/>
      <c r="M372" s="873"/>
      <c r="N372" s="558"/>
      <c r="O372" s="784"/>
      <c r="P372" s="28"/>
      <c r="Q372" s="28"/>
      <c r="R372" s="874"/>
      <c r="S372" s="875"/>
      <c r="T372" s="28"/>
      <c r="U372" s="360"/>
      <c r="V372" s="28"/>
      <c r="W372" s="28"/>
      <c r="X372" s="558"/>
      <c r="Y372" s="558"/>
      <c r="Z372" s="28"/>
      <c r="AA372" s="876"/>
      <c r="AB372" s="360"/>
      <c r="AC372" s="28"/>
      <c r="AD372" s="28"/>
      <c r="AE372" s="558"/>
      <c r="AF372" s="28"/>
      <c r="AG372" s="360"/>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row>
    <row r="373" ht="11.25" customHeight="1">
      <c r="A373" s="557"/>
      <c r="B373" s="558"/>
      <c r="C373" s="558"/>
      <c r="D373" s="360"/>
      <c r="E373" s="31"/>
      <c r="F373" s="10"/>
      <c r="G373" s="360"/>
      <c r="H373" s="360"/>
      <c r="I373" s="360"/>
      <c r="J373" s="360"/>
      <c r="K373" s="360"/>
      <c r="L373" s="558"/>
      <c r="M373" s="873"/>
      <c r="N373" s="558"/>
      <c r="O373" s="784"/>
      <c r="P373" s="28"/>
      <c r="Q373" s="28"/>
      <c r="R373" s="874"/>
      <c r="S373" s="875"/>
      <c r="T373" s="28"/>
      <c r="U373" s="360"/>
      <c r="V373" s="28"/>
      <c r="W373" s="28"/>
      <c r="X373" s="558"/>
      <c r="Y373" s="558"/>
      <c r="Z373" s="28"/>
      <c r="AA373" s="876"/>
      <c r="AB373" s="360"/>
      <c r="AC373" s="28"/>
      <c r="AD373" s="28"/>
      <c r="AE373" s="558"/>
      <c r="AF373" s="28"/>
      <c r="AG373" s="360"/>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row>
    <row r="374" ht="11.25" customHeight="1">
      <c r="A374" s="557"/>
      <c r="B374" s="558"/>
      <c r="C374" s="558"/>
      <c r="D374" s="360"/>
      <c r="E374" s="31"/>
      <c r="F374" s="10"/>
      <c r="G374" s="360"/>
      <c r="H374" s="360"/>
      <c r="I374" s="360"/>
      <c r="J374" s="360"/>
      <c r="K374" s="360"/>
      <c r="L374" s="558"/>
      <c r="M374" s="873"/>
      <c r="N374" s="558"/>
      <c r="O374" s="784"/>
      <c r="P374" s="28"/>
      <c r="Q374" s="28"/>
      <c r="R374" s="874"/>
      <c r="S374" s="875"/>
      <c r="T374" s="28"/>
      <c r="U374" s="360"/>
      <c r="V374" s="28"/>
      <c r="W374" s="28"/>
      <c r="X374" s="558"/>
      <c r="Y374" s="558"/>
      <c r="Z374" s="28"/>
      <c r="AA374" s="876"/>
      <c r="AB374" s="360"/>
      <c r="AC374" s="28"/>
      <c r="AD374" s="28"/>
      <c r="AE374" s="558"/>
      <c r="AF374" s="28"/>
      <c r="AG374" s="360"/>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row>
    <row r="375" ht="11.25" customHeight="1">
      <c r="A375" s="557"/>
      <c r="B375" s="558"/>
      <c r="C375" s="558"/>
      <c r="D375" s="360"/>
      <c r="E375" s="31"/>
      <c r="F375" s="10"/>
      <c r="G375" s="360"/>
      <c r="H375" s="360"/>
      <c r="I375" s="360"/>
      <c r="J375" s="360"/>
      <c r="K375" s="360"/>
      <c r="L375" s="558"/>
      <c r="M375" s="873"/>
      <c r="N375" s="558"/>
      <c r="O375" s="784"/>
      <c r="P375" s="28"/>
      <c r="Q375" s="28"/>
      <c r="R375" s="874"/>
      <c r="S375" s="875"/>
      <c r="T375" s="28"/>
      <c r="U375" s="360"/>
      <c r="V375" s="28"/>
      <c r="W375" s="28"/>
      <c r="X375" s="558"/>
      <c r="Y375" s="558"/>
      <c r="Z375" s="28"/>
      <c r="AA375" s="876"/>
      <c r="AB375" s="360"/>
      <c r="AC375" s="28"/>
      <c r="AD375" s="28"/>
      <c r="AE375" s="558"/>
      <c r="AF375" s="28"/>
      <c r="AG375" s="360"/>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row>
    <row r="376" ht="11.25" customHeight="1">
      <c r="A376" s="557"/>
      <c r="B376" s="558"/>
      <c r="C376" s="558"/>
      <c r="D376" s="360"/>
      <c r="E376" s="31"/>
      <c r="F376" s="10"/>
      <c r="G376" s="360"/>
      <c r="H376" s="360"/>
      <c r="I376" s="360"/>
      <c r="J376" s="360"/>
      <c r="K376" s="360"/>
      <c r="L376" s="558"/>
      <c r="M376" s="873"/>
      <c r="N376" s="558"/>
      <c r="O376" s="784"/>
      <c r="P376" s="28"/>
      <c r="Q376" s="28"/>
      <c r="R376" s="874"/>
      <c r="S376" s="875"/>
      <c r="T376" s="28"/>
      <c r="U376" s="360"/>
      <c r="V376" s="28"/>
      <c r="W376" s="28"/>
      <c r="X376" s="558"/>
      <c r="Y376" s="558"/>
      <c r="Z376" s="28"/>
      <c r="AA376" s="876"/>
      <c r="AB376" s="360"/>
      <c r="AC376" s="28"/>
      <c r="AD376" s="28"/>
      <c r="AE376" s="558"/>
      <c r="AF376" s="28"/>
      <c r="AG376" s="360"/>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row>
    <row r="377" ht="11.25" customHeight="1">
      <c r="A377" s="557"/>
      <c r="B377" s="558"/>
      <c r="C377" s="558"/>
      <c r="D377" s="360"/>
      <c r="E377" s="31"/>
      <c r="F377" s="10"/>
      <c r="G377" s="360"/>
      <c r="H377" s="360"/>
      <c r="I377" s="360"/>
      <c r="J377" s="360"/>
      <c r="K377" s="360"/>
      <c r="L377" s="558"/>
      <c r="M377" s="873"/>
      <c r="N377" s="558"/>
      <c r="O377" s="784"/>
      <c r="P377" s="28"/>
      <c r="Q377" s="28"/>
      <c r="R377" s="874"/>
      <c r="S377" s="875"/>
      <c r="T377" s="28"/>
      <c r="U377" s="360"/>
      <c r="V377" s="28"/>
      <c r="W377" s="28"/>
      <c r="X377" s="558"/>
      <c r="Y377" s="558"/>
      <c r="Z377" s="28"/>
      <c r="AA377" s="876"/>
      <c r="AB377" s="360"/>
      <c r="AC377" s="28"/>
      <c r="AD377" s="28"/>
      <c r="AE377" s="558"/>
      <c r="AF377" s="28"/>
      <c r="AG377" s="360"/>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row>
    <row r="378" ht="11.25" customHeight="1">
      <c r="A378" s="557"/>
      <c r="B378" s="558"/>
      <c r="C378" s="558"/>
      <c r="D378" s="360"/>
      <c r="E378" s="31"/>
      <c r="F378" s="10"/>
      <c r="G378" s="360"/>
      <c r="H378" s="360"/>
      <c r="I378" s="360"/>
      <c r="J378" s="360"/>
      <c r="K378" s="360"/>
      <c r="L378" s="558"/>
      <c r="M378" s="873"/>
      <c r="N378" s="558"/>
      <c r="O378" s="784"/>
      <c r="P378" s="28"/>
      <c r="Q378" s="28"/>
      <c r="R378" s="874"/>
      <c r="S378" s="875"/>
      <c r="T378" s="28"/>
      <c r="U378" s="360"/>
      <c r="V378" s="28"/>
      <c r="W378" s="28"/>
      <c r="X378" s="558"/>
      <c r="Y378" s="558"/>
      <c r="Z378" s="28"/>
      <c r="AA378" s="876"/>
      <c r="AB378" s="360"/>
      <c r="AC378" s="28"/>
      <c r="AD378" s="28"/>
      <c r="AE378" s="558"/>
      <c r="AF378" s="28"/>
      <c r="AG378" s="360"/>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row>
    <row r="379" ht="11.25" customHeight="1">
      <c r="A379" s="557"/>
      <c r="B379" s="558"/>
      <c r="C379" s="558"/>
      <c r="D379" s="360"/>
      <c r="E379" s="31"/>
      <c r="F379" s="10"/>
      <c r="G379" s="360"/>
      <c r="H379" s="360"/>
      <c r="I379" s="360"/>
      <c r="J379" s="360"/>
      <c r="K379" s="360"/>
      <c r="L379" s="558"/>
      <c r="M379" s="873"/>
      <c r="N379" s="558"/>
      <c r="O379" s="784"/>
      <c r="P379" s="28"/>
      <c r="Q379" s="28"/>
      <c r="R379" s="874"/>
      <c r="S379" s="875"/>
      <c r="T379" s="28"/>
      <c r="U379" s="360"/>
      <c r="V379" s="28"/>
      <c r="W379" s="28"/>
      <c r="X379" s="558"/>
      <c r="Y379" s="558"/>
      <c r="Z379" s="28"/>
      <c r="AA379" s="876"/>
      <c r="AB379" s="360"/>
      <c r="AC379" s="28"/>
      <c r="AD379" s="28"/>
      <c r="AE379" s="558"/>
      <c r="AF379" s="28"/>
      <c r="AG379" s="360"/>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row>
    <row r="380" ht="11.25" customHeight="1">
      <c r="A380" s="557"/>
      <c r="B380" s="558"/>
      <c r="C380" s="558"/>
      <c r="D380" s="360"/>
      <c r="E380" s="31"/>
      <c r="F380" s="10"/>
      <c r="G380" s="360"/>
      <c r="H380" s="360"/>
      <c r="I380" s="360"/>
      <c r="J380" s="360"/>
      <c r="K380" s="360"/>
      <c r="L380" s="558"/>
      <c r="M380" s="873"/>
      <c r="N380" s="558"/>
      <c r="O380" s="784"/>
      <c r="P380" s="28"/>
      <c r="Q380" s="28"/>
      <c r="R380" s="874"/>
      <c r="S380" s="875"/>
      <c r="T380" s="28"/>
      <c r="U380" s="360"/>
      <c r="V380" s="28"/>
      <c r="W380" s="28"/>
      <c r="X380" s="558"/>
      <c r="Y380" s="558"/>
      <c r="Z380" s="28"/>
      <c r="AA380" s="876"/>
      <c r="AB380" s="360"/>
      <c r="AC380" s="28"/>
      <c r="AD380" s="28"/>
      <c r="AE380" s="558"/>
      <c r="AF380" s="28"/>
      <c r="AG380" s="360"/>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row>
    <row r="381" ht="11.25" customHeight="1">
      <c r="A381" s="557"/>
      <c r="B381" s="558"/>
      <c r="C381" s="558"/>
      <c r="D381" s="360"/>
      <c r="E381" s="31"/>
      <c r="F381" s="10"/>
      <c r="G381" s="360"/>
      <c r="H381" s="360"/>
      <c r="I381" s="360"/>
      <c r="J381" s="360"/>
      <c r="K381" s="360"/>
      <c r="L381" s="558"/>
      <c r="M381" s="873"/>
      <c r="N381" s="558"/>
      <c r="O381" s="784"/>
      <c r="P381" s="28"/>
      <c r="Q381" s="28"/>
      <c r="R381" s="874"/>
      <c r="S381" s="875"/>
      <c r="T381" s="28"/>
      <c r="U381" s="360"/>
      <c r="V381" s="28"/>
      <c r="W381" s="28"/>
      <c r="X381" s="558"/>
      <c r="Y381" s="558"/>
      <c r="Z381" s="28"/>
      <c r="AA381" s="876"/>
      <c r="AB381" s="360"/>
      <c r="AC381" s="28"/>
      <c r="AD381" s="28"/>
      <c r="AE381" s="558"/>
      <c r="AF381" s="28"/>
      <c r="AG381" s="360"/>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row>
    <row r="382" ht="11.25" customHeight="1">
      <c r="A382" s="557"/>
      <c r="B382" s="558"/>
      <c r="C382" s="558"/>
      <c r="D382" s="360"/>
      <c r="E382" s="31"/>
      <c r="F382" s="10"/>
      <c r="G382" s="360"/>
      <c r="H382" s="360"/>
      <c r="I382" s="360"/>
      <c r="J382" s="360"/>
      <c r="K382" s="360"/>
      <c r="L382" s="558"/>
      <c r="M382" s="873"/>
      <c r="N382" s="558"/>
      <c r="O382" s="784"/>
      <c r="P382" s="28"/>
      <c r="Q382" s="28"/>
      <c r="R382" s="874"/>
      <c r="S382" s="875"/>
      <c r="T382" s="28"/>
      <c r="U382" s="360"/>
      <c r="V382" s="28"/>
      <c r="W382" s="28"/>
      <c r="X382" s="558"/>
      <c r="Y382" s="558"/>
      <c r="Z382" s="28"/>
      <c r="AA382" s="876"/>
      <c r="AB382" s="360"/>
      <c r="AC382" s="28"/>
      <c r="AD382" s="28"/>
      <c r="AE382" s="558"/>
      <c r="AF382" s="28"/>
      <c r="AG382" s="360"/>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row>
    <row r="383" ht="11.25" customHeight="1">
      <c r="A383" s="557"/>
      <c r="B383" s="558"/>
      <c r="C383" s="558"/>
      <c r="D383" s="360"/>
      <c r="E383" s="31"/>
      <c r="F383" s="10"/>
      <c r="G383" s="360"/>
      <c r="H383" s="360"/>
      <c r="I383" s="360"/>
      <c r="J383" s="360"/>
      <c r="K383" s="360"/>
      <c r="L383" s="558"/>
      <c r="M383" s="873"/>
      <c r="N383" s="558"/>
      <c r="O383" s="784"/>
      <c r="P383" s="28"/>
      <c r="Q383" s="28"/>
      <c r="R383" s="874"/>
      <c r="S383" s="875"/>
      <c r="T383" s="28"/>
      <c r="U383" s="360"/>
      <c r="V383" s="28"/>
      <c r="W383" s="28"/>
      <c r="X383" s="558"/>
      <c r="Y383" s="558"/>
      <c r="Z383" s="28"/>
      <c r="AA383" s="876"/>
      <c r="AB383" s="360"/>
      <c r="AC383" s="28"/>
      <c r="AD383" s="28"/>
      <c r="AE383" s="558"/>
      <c r="AF383" s="28"/>
      <c r="AG383" s="360"/>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row>
    <row r="384" ht="11.25" customHeight="1">
      <c r="A384" s="557"/>
      <c r="B384" s="558"/>
      <c r="C384" s="558"/>
      <c r="D384" s="360"/>
      <c r="E384" s="31"/>
      <c r="F384" s="10"/>
      <c r="G384" s="360"/>
      <c r="H384" s="360"/>
      <c r="I384" s="360"/>
      <c r="J384" s="360"/>
      <c r="K384" s="360"/>
      <c r="L384" s="558"/>
      <c r="M384" s="873"/>
      <c r="N384" s="558"/>
      <c r="O384" s="784"/>
      <c r="P384" s="28"/>
      <c r="Q384" s="28"/>
      <c r="R384" s="874"/>
      <c r="S384" s="875"/>
      <c r="T384" s="28"/>
      <c r="U384" s="360"/>
      <c r="V384" s="28"/>
      <c r="W384" s="28"/>
      <c r="X384" s="558"/>
      <c r="Y384" s="558"/>
      <c r="Z384" s="28"/>
      <c r="AA384" s="876"/>
      <c r="AB384" s="360"/>
      <c r="AC384" s="28"/>
      <c r="AD384" s="28"/>
      <c r="AE384" s="558"/>
      <c r="AF384" s="28"/>
      <c r="AG384" s="360"/>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row>
    <row r="385" ht="11.25" customHeight="1">
      <c r="A385" s="557"/>
      <c r="B385" s="558"/>
      <c r="C385" s="558"/>
      <c r="D385" s="360"/>
      <c r="E385" s="31"/>
      <c r="F385" s="10"/>
      <c r="G385" s="360"/>
      <c r="H385" s="360"/>
      <c r="I385" s="360"/>
      <c r="J385" s="360"/>
      <c r="K385" s="360"/>
      <c r="L385" s="558"/>
      <c r="M385" s="873"/>
      <c r="N385" s="558"/>
      <c r="O385" s="784"/>
      <c r="P385" s="28"/>
      <c r="Q385" s="28"/>
      <c r="R385" s="874"/>
      <c r="S385" s="875"/>
      <c r="T385" s="28"/>
      <c r="U385" s="360"/>
      <c r="V385" s="28"/>
      <c r="W385" s="28"/>
      <c r="X385" s="558"/>
      <c r="Y385" s="558"/>
      <c r="Z385" s="28"/>
      <c r="AA385" s="876"/>
      <c r="AB385" s="360"/>
      <c r="AC385" s="28"/>
      <c r="AD385" s="28"/>
      <c r="AE385" s="558"/>
      <c r="AF385" s="28"/>
      <c r="AG385" s="360"/>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row>
    <row r="386" ht="11.25" customHeight="1">
      <c r="A386" s="557"/>
      <c r="B386" s="558"/>
      <c r="C386" s="558"/>
      <c r="D386" s="360"/>
      <c r="E386" s="31"/>
      <c r="F386" s="10"/>
      <c r="G386" s="360"/>
      <c r="H386" s="360"/>
      <c r="I386" s="360"/>
      <c r="J386" s="360"/>
      <c r="K386" s="360"/>
      <c r="L386" s="558"/>
      <c r="M386" s="873"/>
      <c r="N386" s="558"/>
      <c r="O386" s="784"/>
      <c r="P386" s="28"/>
      <c r="Q386" s="28"/>
      <c r="R386" s="874"/>
      <c r="S386" s="875"/>
      <c r="T386" s="28"/>
      <c r="U386" s="360"/>
      <c r="V386" s="28"/>
      <c r="W386" s="28"/>
      <c r="X386" s="558"/>
      <c r="Y386" s="558"/>
      <c r="Z386" s="28"/>
      <c r="AA386" s="876"/>
      <c r="AB386" s="360"/>
      <c r="AC386" s="28"/>
      <c r="AD386" s="28"/>
      <c r="AE386" s="558"/>
      <c r="AF386" s="28"/>
      <c r="AG386" s="360"/>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row>
    <row r="387" ht="11.25" customHeight="1">
      <c r="A387" s="557"/>
      <c r="B387" s="558"/>
      <c r="C387" s="558"/>
      <c r="D387" s="360"/>
      <c r="E387" s="31"/>
      <c r="F387" s="10"/>
      <c r="G387" s="360"/>
      <c r="H387" s="360"/>
      <c r="I387" s="360"/>
      <c r="J387" s="360"/>
      <c r="K387" s="360"/>
      <c r="L387" s="558"/>
      <c r="M387" s="873"/>
      <c r="N387" s="558"/>
      <c r="O387" s="784"/>
      <c r="P387" s="28"/>
      <c r="Q387" s="28"/>
      <c r="R387" s="874"/>
      <c r="S387" s="875"/>
      <c r="T387" s="28"/>
      <c r="U387" s="360"/>
      <c r="V387" s="28"/>
      <c r="W387" s="28"/>
      <c r="X387" s="558"/>
      <c r="Y387" s="558"/>
      <c r="Z387" s="28"/>
      <c r="AA387" s="876"/>
      <c r="AB387" s="360"/>
      <c r="AC387" s="28"/>
      <c r="AD387" s="28"/>
      <c r="AE387" s="558"/>
      <c r="AF387" s="28"/>
      <c r="AG387" s="360"/>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row>
    <row r="388" ht="11.25" customHeight="1">
      <c r="A388" s="557"/>
      <c r="B388" s="558"/>
      <c r="C388" s="558"/>
      <c r="D388" s="360"/>
      <c r="E388" s="31"/>
      <c r="F388" s="10"/>
      <c r="G388" s="360"/>
      <c r="H388" s="360"/>
      <c r="I388" s="360"/>
      <c r="J388" s="360"/>
      <c r="K388" s="360"/>
      <c r="L388" s="558"/>
      <c r="M388" s="873"/>
      <c r="N388" s="558"/>
      <c r="O388" s="784"/>
      <c r="P388" s="28"/>
      <c r="Q388" s="28"/>
      <c r="R388" s="874"/>
      <c r="S388" s="875"/>
      <c r="T388" s="28"/>
      <c r="U388" s="360"/>
      <c r="V388" s="28"/>
      <c r="W388" s="28"/>
      <c r="X388" s="558"/>
      <c r="Y388" s="558"/>
      <c r="Z388" s="28"/>
      <c r="AA388" s="876"/>
      <c r="AB388" s="360"/>
      <c r="AC388" s="28"/>
      <c r="AD388" s="28"/>
      <c r="AE388" s="558"/>
      <c r="AF388" s="28"/>
      <c r="AG388" s="360"/>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row>
    <row r="389" ht="11.25" customHeight="1">
      <c r="A389" s="557"/>
      <c r="B389" s="558"/>
      <c r="C389" s="558"/>
      <c r="D389" s="360"/>
      <c r="E389" s="31"/>
      <c r="F389" s="10"/>
      <c r="G389" s="360"/>
      <c r="H389" s="360"/>
      <c r="I389" s="360"/>
      <c r="J389" s="360"/>
      <c r="K389" s="360"/>
      <c r="L389" s="558"/>
      <c r="M389" s="873"/>
      <c r="N389" s="558"/>
      <c r="O389" s="784"/>
      <c r="P389" s="28"/>
      <c r="Q389" s="28"/>
      <c r="R389" s="874"/>
      <c r="S389" s="875"/>
      <c r="T389" s="28"/>
      <c r="U389" s="360"/>
      <c r="V389" s="28"/>
      <c r="W389" s="28"/>
      <c r="X389" s="558"/>
      <c r="Y389" s="558"/>
      <c r="Z389" s="28"/>
      <c r="AA389" s="876"/>
      <c r="AB389" s="360"/>
      <c r="AC389" s="28"/>
      <c r="AD389" s="28"/>
      <c r="AE389" s="558"/>
      <c r="AF389" s="28"/>
      <c r="AG389" s="360"/>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row>
    <row r="390" ht="11.25" customHeight="1">
      <c r="A390" s="557"/>
      <c r="B390" s="558"/>
      <c r="C390" s="558"/>
      <c r="D390" s="360"/>
      <c r="E390" s="31"/>
      <c r="F390" s="10"/>
      <c r="G390" s="360"/>
      <c r="H390" s="360"/>
      <c r="I390" s="360"/>
      <c r="J390" s="360"/>
      <c r="K390" s="360"/>
      <c r="L390" s="558"/>
      <c r="M390" s="873"/>
      <c r="N390" s="558"/>
      <c r="O390" s="784"/>
      <c r="P390" s="28"/>
      <c r="Q390" s="28"/>
      <c r="R390" s="874"/>
      <c r="S390" s="875"/>
      <c r="T390" s="28"/>
      <c r="U390" s="360"/>
      <c r="V390" s="28"/>
      <c r="W390" s="28"/>
      <c r="X390" s="558"/>
      <c r="Y390" s="558"/>
      <c r="Z390" s="28"/>
      <c r="AA390" s="876"/>
      <c r="AB390" s="360"/>
      <c r="AC390" s="28"/>
      <c r="AD390" s="28"/>
      <c r="AE390" s="558"/>
      <c r="AF390" s="28"/>
      <c r="AG390" s="360"/>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row>
    <row r="391" ht="11.25" customHeight="1">
      <c r="A391" s="557"/>
      <c r="B391" s="558"/>
      <c r="C391" s="558"/>
      <c r="D391" s="360"/>
      <c r="E391" s="31"/>
      <c r="F391" s="10"/>
      <c r="G391" s="360"/>
      <c r="H391" s="360"/>
      <c r="I391" s="360"/>
      <c r="J391" s="360"/>
      <c r="K391" s="360"/>
      <c r="L391" s="558"/>
      <c r="M391" s="873"/>
      <c r="N391" s="558"/>
      <c r="O391" s="784"/>
      <c r="P391" s="28"/>
      <c r="Q391" s="28"/>
      <c r="R391" s="874"/>
      <c r="S391" s="875"/>
      <c r="T391" s="28"/>
      <c r="U391" s="360"/>
      <c r="V391" s="28"/>
      <c r="W391" s="28"/>
      <c r="X391" s="558"/>
      <c r="Y391" s="558"/>
      <c r="Z391" s="28"/>
      <c r="AA391" s="876"/>
      <c r="AB391" s="360"/>
      <c r="AC391" s="28"/>
      <c r="AD391" s="28"/>
      <c r="AE391" s="558"/>
      <c r="AF391" s="28"/>
      <c r="AG391" s="360"/>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row>
    <row r="392" ht="11.25" customHeight="1">
      <c r="A392" s="557"/>
      <c r="B392" s="558"/>
      <c r="C392" s="558"/>
      <c r="D392" s="360"/>
      <c r="E392" s="31"/>
      <c r="F392" s="10"/>
      <c r="G392" s="360"/>
      <c r="H392" s="360"/>
      <c r="I392" s="360"/>
      <c r="J392" s="360"/>
      <c r="K392" s="360"/>
      <c r="L392" s="558"/>
      <c r="M392" s="873"/>
      <c r="N392" s="558"/>
      <c r="O392" s="784"/>
      <c r="P392" s="28"/>
      <c r="Q392" s="28"/>
      <c r="R392" s="874"/>
      <c r="S392" s="875"/>
      <c r="T392" s="28"/>
      <c r="U392" s="360"/>
      <c r="V392" s="28"/>
      <c r="W392" s="28"/>
      <c r="X392" s="558"/>
      <c r="Y392" s="558"/>
      <c r="Z392" s="28"/>
      <c r="AA392" s="876"/>
      <c r="AB392" s="360"/>
      <c r="AC392" s="28"/>
      <c r="AD392" s="28"/>
      <c r="AE392" s="558"/>
      <c r="AF392" s="28"/>
      <c r="AG392" s="360"/>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row>
    <row r="393" ht="11.25" customHeight="1">
      <c r="A393" s="557"/>
      <c r="B393" s="558"/>
      <c r="C393" s="558"/>
      <c r="D393" s="360"/>
      <c r="E393" s="31"/>
      <c r="F393" s="10"/>
      <c r="G393" s="360"/>
      <c r="H393" s="360"/>
      <c r="I393" s="360"/>
      <c r="J393" s="360"/>
      <c r="K393" s="360"/>
      <c r="L393" s="558"/>
      <c r="M393" s="873"/>
      <c r="N393" s="558"/>
      <c r="O393" s="784"/>
      <c r="P393" s="28"/>
      <c r="Q393" s="28"/>
      <c r="R393" s="874"/>
      <c r="S393" s="875"/>
      <c r="T393" s="28"/>
      <c r="U393" s="360"/>
      <c r="V393" s="28"/>
      <c r="W393" s="28"/>
      <c r="X393" s="558"/>
      <c r="Y393" s="558"/>
      <c r="Z393" s="28"/>
      <c r="AA393" s="876"/>
      <c r="AB393" s="360"/>
      <c r="AC393" s="28"/>
      <c r="AD393" s="28"/>
      <c r="AE393" s="558"/>
      <c r="AF393" s="28"/>
      <c r="AG393" s="360"/>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row>
    <row r="394" ht="11.25" customHeight="1">
      <c r="A394" s="557"/>
      <c r="B394" s="558"/>
      <c r="C394" s="558"/>
      <c r="D394" s="360"/>
      <c r="E394" s="31"/>
      <c r="F394" s="10"/>
      <c r="G394" s="360"/>
      <c r="H394" s="360"/>
      <c r="I394" s="360"/>
      <c r="J394" s="360"/>
      <c r="K394" s="360"/>
      <c r="L394" s="558"/>
      <c r="M394" s="873"/>
      <c r="N394" s="558"/>
      <c r="O394" s="784"/>
      <c r="P394" s="28"/>
      <c r="Q394" s="28"/>
      <c r="R394" s="874"/>
      <c r="S394" s="875"/>
      <c r="T394" s="28"/>
      <c r="U394" s="360"/>
      <c r="V394" s="28"/>
      <c r="W394" s="28"/>
      <c r="X394" s="558"/>
      <c r="Y394" s="558"/>
      <c r="Z394" s="28"/>
      <c r="AA394" s="876"/>
      <c r="AB394" s="360"/>
      <c r="AC394" s="28"/>
      <c r="AD394" s="28"/>
      <c r="AE394" s="558"/>
      <c r="AF394" s="28"/>
      <c r="AG394" s="360"/>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row>
    <row r="395" ht="11.25" customHeight="1">
      <c r="A395" s="557"/>
      <c r="B395" s="558"/>
      <c r="C395" s="558"/>
      <c r="D395" s="360"/>
      <c r="E395" s="31"/>
      <c r="F395" s="10"/>
      <c r="G395" s="360"/>
      <c r="H395" s="360"/>
      <c r="I395" s="360"/>
      <c r="J395" s="360"/>
      <c r="K395" s="360"/>
      <c r="L395" s="558"/>
      <c r="M395" s="873"/>
      <c r="N395" s="558"/>
      <c r="O395" s="784"/>
      <c r="P395" s="28"/>
      <c r="Q395" s="28"/>
      <c r="R395" s="874"/>
      <c r="S395" s="875"/>
      <c r="T395" s="28"/>
      <c r="U395" s="360"/>
      <c r="V395" s="28"/>
      <c r="W395" s="28"/>
      <c r="X395" s="558"/>
      <c r="Y395" s="558"/>
      <c r="Z395" s="28"/>
      <c r="AA395" s="876"/>
      <c r="AB395" s="360"/>
      <c r="AC395" s="28"/>
      <c r="AD395" s="28"/>
      <c r="AE395" s="558"/>
      <c r="AF395" s="28"/>
      <c r="AG395" s="360"/>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row>
    <row r="396" ht="11.25" customHeight="1">
      <c r="A396" s="557"/>
      <c r="B396" s="558"/>
      <c r="C396" s="558"/>
      <c r="D396" s="360"/>
      <c r="E396" s="31"/>
      <c r="F396" s="10"/>
      <c r="G396" s="360"/>
      <c r="H396" s="360"/>
      <c r="I396" s="360"/>
      <c r="J396" s="360"/>
      <c r="K396" s="360"/>
      <c r="L396" s="558"/>
      <c r="M396" s="873"/>
      <c r="N396" s="558"/>
      <c r="O396" s="784"/>
      <c r="P396" s="28"/>
      <c r="Q396" s="28"/>
      <c r="R396" s="874"/>
      <c r="S396" s="875"/>
      <c r="T396" s="28"/>
      <c r="U396" s="360"/>
      <c r="V396" s="28"/>
      <c r="W396" s="28"/>
      <c r="X396" s="558"/>
      <c r="Y396" s="558"/>
      <c r="Z396" s="28"/>
      <c r="AA396" s="876"/>
      <c r="AB396" s="360"/>
      <c r="AC396" s="28"/>
      <c r="AD396" s="28"/>
      <c r="AE396" s="558"/>
      <c r="AF396" s="28"/>
      <c r="AG396" s="360"/>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row>
    <row r="397" ht="11.25" customHeight="1">
      <c r="A397" s="557"/>
      <c r="B397" s="558"/>
      <c r="C397" s="558"/>
      <c r="D397" s="360"/>
      <c r="E397" s="31"/>
      <c r="F397" s="10"/>
      <c r="G397" s="360"/>
      <c r="H397" s="360"/>
      <c r="I397" s="360"/>
      <c r="J397" s="360"/>
      <c r="K397" s="360"/>
      <c r="L397" s="558"/>
      <c r="M397" s="873"/>
      <c r="N397" s="558"/>
      <c r="O397" s="784"/>
      <c r="P397" s="28"/>
      <c r="Q397" s="28"/>
      <c r="R397" s="874"/>
      <c r="S397" s="875"/>
      <c r="T397" s="28"/>
      <c r="U397" s="360"/>
      <c r="V397" s="28"/>
      <c r="W397" s="28"/>
      <c r="X397" s="558"/>
      <c r="Y397" s="558"/>
      <c r="Z397" s="28"/>
      <c r="AA397" s="876"/>
      <c r="AB397" s="360"/>
      <c r="AC397" s="28"/>
      <c r="AD397" s="28"/>
      <c r="AE397" s="558"/>
      <c r="AF397" s="28"/>
      <c r="AG397" s="360"/>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row>
    <row r="398" ht="11.25" customHeight="1">
      <c r="A398" s="557"/>
      <c r="B398" s="558"/>
      <c r="C398" s="558"/>
      <c r="D398" s="360"/>
      <c r="E398" s="31"/>
      <c r="F398" s="10"/>
      <c r="G398" s="360"/>
      <c r="H398" s="360"/>
      <c r="I398" s="360"/>
      <c r="J398" s="360"/>
      <c r="K398" s="360"/>
      <c r="L398" s="558"/>
      <c r="M398" s="873"/>
      <c r="N398" s="558"/>
      <c r="O398" s="784"/>
      <c r="P398" s="28"/>
      <c r="Q398" s="28"/>
      <c r="R398" s="874"/>
      <c r="S398" s="875"/>
      <c r="T398" s="28"/>
      <c r="U398" s="360"/>
      <c r="V398" s="28"/>
      <c r="W398" s="28"/>
      <c r="X398" s="558"/>
      <c r="Y398" s="558"/>
      <c r="Z398" s="28"/>
      <c r="AA398" s="876"/>
      <c r="AB398" s="360"/>
      <c r="AC398" s="28"/>
      <c r="AD398" s="28"/>
      <c r="AE398" s="558"/>
      <c r="AF398" s="28"/>
      <c r="AG398" s="360"/>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row>
    <row r="399" ht="11.25" customHeight="1">
      <c r="A399" s="557"/>
      <c r="B399" s="558"/>
      <c r="C399" s="558"/>
      <c r="D399" s="360"/>
      <c r="E399" s="31"/>
      <c r="F399" s="10"/>
      <c r="G399" s="360"/>
      <c r="H399" s="360"/>
      <c r="I399" s="360"/>
      <c r="J399" s="360"/>
      <c r="K399" s="360"/>
      <c r="L399" s="558"/>
      <c r="M399" s="873"/>
      <c r="N399" s="558"/>
      <c r="O399" s="784"/>
      <c r="P399" s="28"/>
      <c r="Q399" s="28"/>
      <c r="R399" s="874"/>
      <c r="S399" s="875"/>
      <c r="T399" s="28"/>
      <c r="U399" s="360"/>
      <c r="V399" s="28"/>
      <c r="W399" s="28"/>
      <c r="X399" s="558"/>
      <c r="Y399" s="558"/>
      <c r="Z399" s="28"/>
      <c r="AA399" s="876"/>
      <c r="AB399" s="360"/>
      <c r="AC399" s="28"/>
      <c r="AD399" s="28"/>
      <c r="AE399" s="558"/>
      <c r="AF399" s="28"/>
      <c r="AG399" s="360"/>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row>
    <row r="400" ht="11.25" customHeight="1">
      <c r="A400" s="557"/>
      <c r="B400" s="558"/>
      <c r="C400" s="558"/>
      <c r="D400" s="360"/>
      <c r="E400" s="31"/>
      <c r="F400" s="10"/>
      <c r="G400" s="360"/>
      <c r="H400" s="360"/>
      <c r="I400" s="360"/>
      <c r="J400" s="360"/>
      <c r="K400" s="360"/>
      <c r="L400" s="558"/>
      <c r="M400" s="873"/>
      <c r="N400" s="558"/>
      <c r="O400" s="784"/>
      <c r="P400" s="28"/>
      <c r="Q400" s="28"/>
      <c r="R400" s="874"/>
      <c r="S400" s="875"/>
      <c r="T400" s="28"/>
      <c r="U400" s="360"/>
      <c r="V400" s="28"/>
      <c r="W400" s="28"/>
      <c r="X400" s="558"/>
      <c r="Y400" s="558"/>
      <c r="Z400" s="28"/>
      <c r="AA400" s="876"/>
      <c r="AB400" s="360"/>
      <c r="AC400" s="28"/>
      <c r="AD400" s="28"/>
      <c r="AE400" s="558"/>
      <c r="AF400" s="28"/>
      <c r="AG400" s="360"/>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row>
    <row r="401" ht="11.25" customHeight="1">
      <c r="A401" s="557"/>
      <c r="B401" s="558"/>
      <c r="C401" s="558"/>
      <c r="D401" s="360"/>
      <c r="E401" s="31"/>
      <c r="F401" s="10"/>
      <c r="G401" s="360"/>
      <c r="H401" s="360"/>
      <c r="I401" s="360"/>
      <c r="J401" s="360"/>
      <c r="K401" s="360"/>
      <c r="L401" s="558"/>
      <c r="M401" s="873"/>
      <c r="N401" s="558"/>
      <c r="O401" s="784"/>
      <c r="P401" s="28"/>
      <c r="Q401" s="28"/>
      <c r="R401" s="874"/>
      <c r="S401" s="875"/>
      <c r="T401" s="28"/>
      <c r="U401" s="360"/>
      <c r="V401" s="28"/>
      <c r="W401" s="28"/>
      <c r="X401" s="558"/>
      <c r="Y401" s="558"/>
      <c r="Z401" s="28"/>
      <c r="AA401" s="876"/>
      <c r="AB401" s="360"/>
      <c r="AC401" s="28"/>
      <c r="AD401" s="28"/>
      <c r="AE401" s="558"/>
      <c r="AF401" s="28"/>
      <c r="AG401" s="360"/>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row>
    <row r="402" ht="11.25" customHeight="1">
      <c r="A402" s="557"/>
      <c r="B402" s="558"/>
      <c r="C402" s="558"/>
      <c r="D402" s="360"/>
      <c r="E402" s="31"/>
      <c r="F402" s="10"/>
      <c r="G402" s="360"/>
      <c r="H402" s="360"/>
      <c r="I402" s="360"/>
      <c r="J402" s="360"/>
      <c r="K402" s="360"/>
      <c r="L402" s="558"/>
      <c r="M402" s="873"/>
      <c r="N402" s="558"/>
      <c r="O402" s="784"/>
      <c r="P402" s="28"/>
      <c r="Q402" s="28"/>
      <c r="R402" s="874"/>
      <c r="S402" s="875"/>
      <c r="T402" s="28"/>
      <c r="U402" s="360"/>
      <c r="V402" s="28"/>
      <c r="W402" s="28"/>
      <c r="X402" s="558"/>
      <c r="Y402" s="558"/>
      <c r="Z402" s="28"/>
      <c r="AA402" s="876"/>
      <c r="AB402" s="360"/>
      <c r="AC402" s="28"/>
      <c r="AD402" s="28"/>
      <c r="AE402" s="558"/>
      <c r="AF402" s="28"/>
      <c r="AG402" s="360"/>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row>
    <row r="403" ht="11.25" customHeight="1">
      <c r="A403" s="557"/>
      <c r="B403" s="558"/>
      <c r="C403" s="558"/>
      <c r="D403" s="360"/>
      <c r="E403" s="31"/>
      <c r="F403" s="10"/>
      <c r="G403" s="360"/>
      <c r="H403" s="360"/>
      <c r="I403" s="360"/>
      <c r="J403" s="360"/>
      <c r="K403" s="360"/>
      <c r="L403" s="558"/>
      <c r="M403" s="873"/>
      <c r="N403" s="558"/>
      <c r="O403" s="784"/>
      <c r="P403" s="28"/>
      <c r="Q403" s="28"/>
      <c r="R403" s="874"/>
      <c r="S403" s="875"/>
      <c r="T403" s="28"/>
      <c r="U403" s="360"/>
      <c r="V403" s="28"/>
      <c r="W403" s="28"/>
      <c r="X403" s="558"/>
      <c r="Y403" s="558"/>
      <c r="Z403" s="28"/>
      <c r="AA403" s="876"/>
      <c r="AB403" s="360"/>
      <c r="AC403" s="28"/>
      <c r="AD403" s="28"/>
      <c r="AE403" s="558"/>
      <c r="AF403" s="28"/>
      <c r="AG403" s="360"/>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row>
    <row r="404" ht="11.25" customHeight="1">
      <c r="A404" s="557"/>
      <c r="B404" s="558"/>
      <c r="C404" s="558"/>
      <c r="D404" s="360"/>
      <c r="E404" s="31"/>
      <c r="F404" s="10"/>
      <c r="G404" s="360"/>
      <c r="H404" s="360"/>
      <c r="I404" s="360"/>
      <c r="J404" s="360"/>
      <c r="K404" s="360"/>
      <c r="L404" s="558"/>
      <c r="M404" s="873"/>
      <c r="N404" s="558"/>
      <c r="O404" s="784"/>
      <c r="P404" s="28"/>
      <c r="Q404" s="28"/>
      <c r="R404" s="874"/>
      <c r="S404" s="875"/>
      <c r="T404" s="28"/>
      <c r="U404" s="360"/>
      <c r="V404" s="28"/>
      <c r="W404" s="28"/>
      <c r="X404" s="558"/>
      <c r="Y404" s="558"/>
      <c r="Z404" s="28"/>
      <c r="AA404" s="876"/>
      <c r="AB404" s="360"/>
      <c r="AC404" s="28"/>
      <c r="AD404" s="28"/>
      <c r="AE404" s="558"/>
      <c r="AF404" s="28"/>
      <c r="AG404" s="360"/>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row>
    <row r="405" ht="11.25" customHeight="1">
      <c r="A405" s="557"/>
      <c r="B405" s="558"/>
      <c r="C405" s="558"/>
      <c r="D405" s="360"/>
      <c r="E405" s="31"/>
      <c r="F405" s="10"/>
      <c r="G405" s="360"/>
      <c r="H405" s="360"/>
      <c r="I405" s="360"/>
      <c r="J405" s="360"/>
      <c r="K405" s="360"/>
      <c r="L405" s="558"/>
      <c r="M405" s="873"/>
      <c r="N405" s="558"/>
      <c r="O405" s="784"/>
      <c r="P405" s="28"/>
      <c r="Q405" s="28"/>
      <c r="R405" s="874"/>
      <c r="S405" s="875"/>
      <c r="T405" s="28"/>
      <c r="U405" s="360"/>
      <c r="V405" s="28"/>
      <c r="W405" s="28"/>
      <c r="X405" s="558"/>
      <c r="Y405" s="558"/>
      <c r="Z405" s="28"/>
      <c r="AA405" s="876"/>
      <c r="AB405" s="360"/>
      <c r="AC405" s="28"/>
      <c r="AD405" s="28"/>
      <c r="AE405" s="558"/>
      <c r="AF405" s="28"/>
      <c r="AG405" s="360"/>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row>
    <row r="406" ht="11.25" customHeight="1">
      <c r="A406" s="557"/>
      <c r="B406" s="558"/>
      <c r="C406" s="558"/>
      <c r="D406" s="360"/>
      <c r="E406" s="31"/>
      <c r="F406" s="10"/>
      <c r="G406" s="360"/>
      <c r="H406" s="360"/>
      <c r="I406" s="360"/>
      <c r="J406" s="360"/>
      <c r="K406" s="360"/>
      <c r="L406" s="558"/>
      <c r="M406" s="873"/>
      <c r="N406" s="558"/>
      <c r="O406" s="784"/>
      <c r="P406" s="28"/>
      <c r="Q406" s="28"/>
      <c r="R406" s="874"/>
      <c r="S406" s="875"/>
      <c r="T406" s="28"/>
      <c r="U406" s="360"/>
      <c r="V406" s="28"/>
      <c r="W406" s="28"/>
      <c r="X406" s="558"/>
      <c r="Y406" s="558"/>
      <c r="Z406" s="28"/>
      <c r="AA406" s="876"/>
      <c r="AB406" s="360"/>
      <c r="AC406" s="28"/>
      <c r="AD406" s="28"/>
      <c r="AE406" s="558"/>
      <c r="AF406" s="28"/>
      <c r="AG406" s="360"/>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row>
    <row r="407" ht="11.25" customHeight="1">
      <c r="A407" s="557"/>
      <c r="B407" s="558"/>
      <c r="C407" s="558"/>
      <c r="D407" s="360"/>
      <c r="E407" s="31"/>
      <c r="F407" s="10"/>
      <c r="G407" s="360"/>
      <c r="H407" s="360"/>
      <c r="I407" s="360"/>
      <c r="J407" s="360"/>
      <c r="K407" s="360"/>
      <c r="L407" s="558"/>
      <c r="M407" s="873"/>
      <c r="N407" s="558"/>
      <c r="O407" s="784"/>
      <c r="P407" s="28"/>
      <c r="Q407" s="28"/>
      <c r="R407" s="874"/>
      <c r="S407" s="875"/>
      <c r="T407" s="28"/>
      <c r="U407" s="360"/>
      <c r="V407" s="28"/>
      <c r="W407" s="28"/>
      <c r="X407" s="558"/>
      <c r="Y407" s="558"/>
      <c r="Z407" s="28"/>
      <c r="AA407" s="876"/>
      <c r="AB407" s="360"/>
      <c r="AC407" s="28"/>
      <c r="AD407" s="28"/>
      <c r="AE407" s="558"/>
      <c r="AF407" s="28"/>
      <c r="AG407" s="360"/>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row>
    <row r="408" ht="11.25" customHeight="1">
      <c r="A408" s="557"/>
      <c r="B408" s="558"/>
      <c r="C408" s="558"/>
      <c r="D408" s="360"/>
      <c r="E408" s="31"/>
      <c r="F408" s="10"/>
      <c r="G408" s="360"/>
      <c r="H408" s="360"/>
      <c r="I408" s="360"/>
      <c r="J408" s="360"/>
      <c r="K408" s="360"/>
      <c r="L408" s="558"/>
      <c r="M408" s="873"/>
      <c r="N408" s="558"/>
      <c r="O408" s="784"/>
      <c r="P408" s="28"/>
      <c r="Q408" s="28"/>
      <c r="R408" s="874"/>
      <c r="S408" s="875"/>
      <c r="T408" s="28"/>
      <c r="U408" s="360"/>
      <c r="V408" s="28"/>
      <c r="W408" s="28"/>
      <c r="X408" s="558"/>
      <c r="Y408" s="558"/>
      <c r="Z408" s="28"/>
      <c r="AA408" s="876"/>
      <c r="AB408" s="360"/>
      <c r="AC408" s="28"/>
      <c r="AD408" s="28"/>
      <c r="AE408" s="558"/>
      <c r="AF408" s="28"/>
      <c r="AG408" s="360"/>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row>
    <row r="409" ht="11.25" customHeight="1">
      <c r="A409" s="557"/>
      <c r="B409" s="558"/>
      <c r="C409" s="558"/>
      <c r="D409" s="360"/>
      <c r="E409" s="31"/>
      <c r="F409" s="10"/>
      <c r="G409" s="360"/>
      <c r="H409" s="360"/>
      <c r="I409" s="360"/>
      <c r="J409" s="360"/>
      <c r="K409" s="360"/>
      <c r="L409" s="558"/>
      <c r="M409" s="873"/>
      <c r="N409" s="558"/>
      <c r="O409" s="784"/>
      <c r="P409" s="28"/>
      <c r="Q409" s="28"/>
      <c r="R409" s="874"/>
      <c r="S409" s="875"/>
      <c r="T409" s="28"/>
      <c r="U409" s="360"/>
      <c r="V409" s="28"/>
      <c r="W409" s="28"/>
      <c r="X409" s="558"/>
      <c r="Y409" s="558"/>
      <c r="Z409" s="28"/>
      <c r="AA409" s="876"/>
      <c r="AB409" s="360"/>
      <c r="AC409" s="28"/>
      <c r="AD409" s="28"/>
      <c r="AE409" s="558"/>
      <c r="AF409" s="28"/>
      <c r="AG409" s="360"/>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row>
    <row r="410" ht="11.25" customHeight="1">
      <c r="A410" s="557"/>
      <c r="B410" s="558"/>
      <c r="C410" s="558"/>
      <c r="D410" s="360"/>
      <c r="E410" s="31"/>
      <c r="F410" s="10"/>
      <c r="G410" s="360"/>
      <c r="H410" s="360"/>
      <c r="I410" s="360"/>
      <c r="J410" s="360"/>
      <c r="K410" s="360"/>
      <c r="L410" s="558"/>
      <c r="M410" s="873"/>
      <c r="N410" s="558"/>
      <c r="O410" s="784"/>
      <c r="P410" s="28"/>
      <c r="Q410" s="28"/>
      <c r="R410" s="874"/>
      <c r="S410" s="875"/>
      <c r="T410" s="28"/>
      <c r="U410" s="360"/>
      <c r="V410" s="28"/>
      <c r="W410" s="28"/>
      <c r="X410" s="558"/>
      <c r="Y410" s="558"/>
      <c r="Z410" s="28"/>
      <c r="AA410" s="876"/>
      <c r="AB410" s="360"/>
      <c r="AC410" s="28"/>
      <c r="AD410" s="28"/>
      <c r="AE410" s="558"/>
      <c r="AF410" s="28"/>
      <c r="AG410" s="360"/>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row>
    <row r="411" ht="11.25" customHeight="1">
      <c r="A411" s="557"/>
      <c r="B411" s="558"/>
      <c r="C411" s="558"/>
      <c r="D411" s="360"/>
      <c r="E411" s="31"/>
      <c r="F411" s="10"/>
      <c r="G411" s="360"/>
      <c r="H411" s="360"/>
      <c r="I411" s="360"/>
      <c r="J411" s="360"/>
      <c r="K411" s="360"/>
      <c r="L411" s="558"/>
      <c r="M411" s="873"/>
      <c r="N411" s="558"/>
      <c r="O411" s="784"/>
      <c r="P411" s="28"/>
      <c r="Q411" s="28"/>
      <c r="R411" s="874"/>
      <c r="S411" s="875"/>
      <c r="T411" s="28"/>
      <c r="U411" s="360"/>
      <c r="V411" s="28"/>
      <c r="W411" s="28"/>
      <c r="X411" s="558"/>
      <c r="Y411" s="558"/>
      <c r="Z411" s="28"/>
      <c r="AA411" s="876"/>
      <c r="AB411" s="360"/>
      <c r="AC411" s="28"/>
      <c r="AD411" s="28"/>
      <c r="AE411" s="558"/>
      <c r="AF411" s="28"/>
      <c r="AG411" s="360"/>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row>
    <row r="412" ht="11.25" customHeight="1">
      <c r="A412" s="557"/>
      <c r="B412" s="558"/>
      <c r="C412" s="558"/>
      <c r="D412" s="360"/>
      <c r="E412" s="31"/>
      <c r="F412" s="10"/>
      <c r="G412" s="360"/>
      <c r="H412" s="360"/>
      <c r="I412" s="360"/>
      <c r="J412" s="360"/>
      <c r="K412" s="360"/>
      <c r="L412" s="558"/>
      <c r="M412" s="873"/>
      <c r="N412" s="558"/>
      <c r="O412" s="784"/>
      <c r="P412" s="28"/>
      <c r="Q412" s="28"/>
      <c r="R412" s="874"/>
      <c r="S412" s="875"/>
      <c r="T412" s="28"/>
      <c r="U412" s="360"/>
      <c r="V412" s="28"/>
      <c r="W412" s="28"/>
      <c r="X412" s="558"/>
      <c r="Y412" s="558"/>
      <c r="Z412" s="28"/>
      <c r="AA412" s="876"/>
      <c r="AB412" s="360"/>
      <c r="AC412" s="28"/>
      <c r="AD412" s="28"/>
      <c r="AE412" s="558"/>
      <c r="AF412" s="28"/>
      <c r="AG412" s="360"/>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row>
    <row r="413" ht="11.25" customHeight="1">
      <c r="A413" s="557"/>
      <c r="B413" s="558"/>
      <c r="C413" s="558"/>
      <c r="D413" s="360"/>
      <c r="E413" s="31"/>
      <c r="F413" s="10"/>
      <c r="G413" s="360"/>
      <c r="H413" s="360"/>
      <c r="I413" s="360"/>
      <c r="J413" s="360"/>
      <c r="K413" s="360"/>
      <c r="L413" s="558"/>
      <c r="M413" s="873"/>
      <c r="N413" s="558"/>
      <c r="O413" s="784"/>
      <c r="P413" s="28"/>
      <c r="Q413" s="28"/>
      <c r="R413" s="874"/>
      <c r="S413" s="875"/>
      <c r="T413" s="28"/>
      <c r="U413" s="360"/>
      <c r="V413" s="28"/>
      <c r="W413" s="28"/>
      <c r="X413" s="558"/>
      <c r="Y413" s="558"/>
      <c r="Z413" s="28"/>
      <c r="AA413" s="876"/>
      <c r="AB413" s="360"/>
      <c r="AC413" s="28"/>
      <c r="AD413" s="28"/>
      <c r="AE413" s="558"/>
      <c r="AF413" s="28"/>
      <c r="AG413" s="360"/>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row>
    <row r="414" ht="11.25" customHeight="1">
      <c r="A414" s="557"/>
      <c r="B414" s="558"/>
      <c r="C414" s="558"/>
      <c r="D414" s="360"/>
      <c r="E414" s="31"/>
      <c r="F414" s="10"/>
      <c r="G414" s="360"/>
      <c r="H414" s="360"/>
      <c r="I414" s="360"/>
      <c r="J414" s="360"/>
      <c r="K414" s="360"/>
      <c r="L414" s="558"/>
      <c r="M414" s="873"/>
      <c r="N414" s="558"/>
      <c r="O414" s="784"/>
      <c r="P414" s="28"/>
      <c r="Q414" s="28"/>
      <c r="R414" s="874"/>
      <c r="S414" s="875"/>
      <c r="T414" s="28"/>
      <c r="U414" s="360"/>
      <c r="V414" s="28"/>
      <c r="W414" s="28"/>
      <c r="X414" s="558"/>
      <c r="Y414" s="558"/>
      <c r="Z414" s="28"/>
      <c r="AA414" s="876"/>
      <c r="AB414" s="360"/>
      <c r="AC414" s="28"/>
      <c r="AD414" s="28"/>
      <c r="AE414" s="558"/>
      <c r="AF414" s="28"/>
      <c r="AG414" s="360"/>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row>
    <row r="415" ht="11.25" customHeight="1">
      <c r="A415" s="557"/>
      <c r="B415" s="558"/>
      <c r="C415" s="558"/>
      <c r="D415" s="360"/>
      <c r="E415" s="31"/>
      <c r="F415" s="10"/>
      <c r="G415" s="360"/>
      <c r="H415" s="360"/>
      <c r="I415" s="360"/>
      <c r="J415" s="360"/>
      <c r="K415" s="360"/>
      <c r="L415" s="558"/>
      <c r="M415" s="873"/>
      <c r="N415" s="558"/>
      <c r="O415" s="784"/>
      <c r="P415" s="28"/>
      <c r="Q415" s="28"/>
      <c r="R415" s="874"/>
      <c r="S415" s="875"/>
      <c r="T415" s="28"/>
      <c r="U415" s="360"/>
      <c r="V415" s="28"/>
      <c r="W415" s="28"/>
      <c r="X415" s="558"/>
      <c r="Y415" s="558"/>
      <c r="Z415" s="28"/>
      <c r="AA415" s="876"/>
      <c r="AB415" s="360"/>
      <c r="AC415" s="28"/>
      <c r="AD415" s="28"/>
      <c r="AE415" s="558"/>
      <c r="AF415" s="28"/>
      <c r="AG415" s="360"/>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row>
    <row r="416" ht="11.25" customHeight="1">
      <c r="A416" s="557"/>
      <c r="B416" s="558"/>
      <c r="C416" s="558"/>
      <c r="D416" s="360"/>
      <c r="E416" s="31"/>
      <c r="F416" s="10"/>
      <c r="G416" s="360"/>
      <c r="H416" s="360"/>
      <c r="I416" s="360"/>
      <c r="J416" s="360"/>
      <c r="K416" s="360"/>
      <c r="L416" s="558"/>
      <c r="M416" s="873"/>
      <c r="N416" s="558"/>
      <c r="O416" s="784"/>
      <c r="P416" s="28"/>
      <c r="Q416" s="28"/>
      <c r="R416" s="874"/>
      <c r="S416" s="875"/>
      <c r="T416" s="28"/>
      <c r="U416" s="360"/>
      <c r="V416" s="28"/>
      <c r="W416" s="28"/>
      <c r="X416" s="558"/>
      <c r="Y416" s="558"/>
      <c r="Z416" s="28"/>
      <c r="AA416" s="876"/>
      <c r="AB416" s="360"/>
      <c r="AC416" s="28"/>
      <c r="AD416" s="28"/>
      <c r="AE416" s="558"/>
      <c r="AF416" s="28"/>
      <c r="AG416" s="360"/>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row>
    <row r="417" ht="11.25" customHeight="1">
      <c r="A417" s="557"/>
      <c r="B417" s="558"/>
      <c r="C417" s="558"/>
      <c r="D417" s="360"/>
      <c r="E417" s="31"/>
      <c r="F417" s="10"/>
      <c r="G417" s="360"/>
      <c r="H417" s="360"/>
      <c r="I417" s="360"/>
      <c r="J417" s="360"/>
      <c r="K417" s="360"/>
      <c r="L417" s="558"/>
      <c r="M417" s="873"/>
      <c r="N417" s="558"/>
      <c r="O417" s="784"/>
      <c r="P417" s="28"/>
      <c r="Q417" s="28"/>
      <c r="R417" s="874"/>
      <c r="S417" s="875"/>
      <c r="T417" s="28"/>
      <c r="U417" s="360"/>
      <c r="V417" s="28"/>
      <c r="W417" s="28"/>
      <c r="X417" s="558"/>
      <c r="Y417" s="558"/>
      <c r="Z417" s="28"/>
      <c r="AA417" s="876"/>
      <c r="AB417" s="360"/>
      <c r="AC417" s="28"/>
      <c r="AD417" s="28"/>
      <c r="AE417" s="558"/>
      <c r="AF417" s="28"/>
      <c r="AG417" s="360"/>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row>
    <row r="418" ht="11.25" customHeight="1">
      <c r="A418" s="557"/>
      <c r="B418" s="558"/>
      <c r="C418" s="558"/>
      <c r="D418" s="360"/>
      <c r="E418" s="31"/>
      <c r="F418" s="10"/>
      <c r="G418" s="360"/>
      <c r="H418" s="360"/>
      <c r="I418" s="360"/>
      <c r="J418" s="360"/>
      <c r="K418" s="360"/>
      <c r="L418" s="558"/>
      <c r="M418" s="873"/>
      <c r="N418" s="558"/>
      <c r="O418" s="784"/>
      <c r="P418" s="28"/>
      <c r="Q418" s="28"/>
      <c r="R418" s="874"/>
      <c r="S418" s="875"/>
      <c r="T418" s="28"/>
      <c r="U418" s="360"/>
      <c r="V418" s="28"/>
      <c r="W418" s="28"/>
      <c r="X418" s="558"/>
      <c r="Y418" s="558"/>
      <c r="Z418" s="28"/>
      <c r="AA418" s="876"/>
      <c r="AB418" s="360"/>
      <c r="AC418" s="28"/>
      <c r="AD418" s="28"/>
      <c r="AE418" s="558"/>
      <c r="AF418" s="28"/>
      <c r="AG418" s="360"/>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row>
    <row r="419" ht="11.25" customHeight="1">
      <c r="A419" s="557"/>
      <c r="B419" s="558"/>
      <c r="C419" s="558"/>
      <c r="D419" s="360"/>
      <c r="E419" s="31"/>
      <c r="F419" s="10"/>
      <c r="G419" s="360"/>
      <c r="H419" s="360"/>
      <c r="I419" s="360"/>
      <c r="J419" s="360"/>
      <c r="K419" s="360"/>
      <c r="L419" s="558"/>
      <c r="M419" s="873"/>
      <c r="N419" s="558"/>
      <c r="O419" s="784"/>
      <c r="P419" s="28"/>
      <c r="Q419" s="28"/>
      <c r="R419" s="874"/>
      <c r="S419" s="875"/>
      <c r="T419" s="28"/>
      <c r="U419" s="360"/>
      <c r="V419" s="28"/>
      <c r="W419" s="28"/>
      <c r="X419" s="558"/>
      <c r="Y419" s="558"/>
      <c r="Z419" s="28"/>
      <c r="AA419" s="876"/>
      <c r="AB419" s="360"/>
      <c r="AC419" s="28"/>
      <c r="AD419" s="28"/>
      <c r="AE419" s="558"/>
      <c r="AF419" s="28"/>
      <c r="AG419" s="360"/>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row>
    <row r="420" ht="11.25" customHeight="1">
      <c r="A420" s="557"/>
      <c r="B420" s="558"/>
      <c r="C420" s="558"/>
      <c r="D420" s="360"/>
      <c r="E420" s="31"/>
      <c r="F420" s="10"/>
      <c r="G420" s="360"/>
      <c r="H420" s="360"/>
      <c r="I420" s="360"/>
      <c r="J420" s="360"/>
      <c r="K420" s="360"/>
      <c r="L420" s="558"/>
      <c r="M420" s="873"/>
      <c r="N420" s="558"/>
      <c r="O420" s="784"/>
      <c r="P420" s="28"/>
      <c r="Q420" s="28"/>
      <c r="R420" s="874"/>
      <c r="S420" s="875"/>
      <c r="T420" s="28"/>
      <c r="U420" s="360"/>
      <c r="V420" s="28"/>
      <c r="W420" s="28"/>
      <c r="X420" s="558"/>
      <c r="Y420" s="558"/>
      <c r="Z420" s="28"/>
      <c r="AA420" s="876"/>
      <c r="AB420" s="360"/>
      <c r="AC420" s="28"/>
      <c r="AD420" s="28"/>
      <c r="AE420" s="558"/>
      <c r="AF420" s="28"/>
      <c r="AG420" s="360"/>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row>
    <row r="421" ht="11.25" customHeight="1">
      <c r="A421" s="557"/>
      <c r="B421" s="558"/>
      <c r="C421" s="558"/>
      <c r="D421" s="360"/>
      <c r="E421" s="31"/>
      <c r="F421" s="10"/>
      <c r="G421" s="360"/>
      <c r="H421" s="360"/>
      <c r="I421" s="360"/>
      <c r="J421" s="360"/>
      <c r="K421" s="360"/>
      <c r="L421" s="558"/>
      <c r="M421" s="873"/>
      <c r="N421" s="558"/>
      <c r="O421" s="784"/>
      <c r="P421" s="28"/>
      <c r="Q421" s="28"/>
      <c r="R421" s="874"/>
      <c r="S421" s="875"/>
      <c r="T421" s="28"/>
      <c r="U421" s="360"/>
      <c r="V421" s="28"/>
      <c r="W421" s="28"/>
      <c r="X421" s="558"/>
      <c r="Y421" s="558"/>
      <c r="Z421" s="28"/>
      <c r="AA421" s="876"/>
      <c r="AB421" s="360"/>
      <c r="AC421" s="28"/>
      <c r="AD421" s="28"/>
      <c r="AE421" s="558"/>
      <c r="AF421" s="28"/>
      <c r="AG421" s="360"/>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row>
    <row r="422" ht="11.25" customHeight="1">
      <c r="A422" s="557"/>
      <c r="B422" s="558"/>
      <c r="C422" s="558"/>
      <c r="D422" s="360"/>
      <c r="E422" s="31"/>
      <c r="F422" s="10"/>
      <c r="G422" s="360"/>
      <c r="H422" s="360"/>
      <c r="I422" s="360"/>
      <c r="J422" s="360"/>
      <c r="K422" s="360"/>
      <c r="L422" s="558"/>
      <c r="M422" s="873"/>
      <c r="N422" s="558"/>
      <c r="O422" s="784"/>
      <c r="P422" s="28"/>
      <c r="Q422" s="28"/>
      <c r="R422" s="874"/>
      <c r="S422" s="875"/>
      <c r="T422" s="28"/>
      <c r="U422" s="360"/>
      <c r="V422" s="28"/>
      <c r="W422" s="28"/>
      <c r="X422" s="558"/>
      <c r="Y422" s="558"/>
      <c r="Z422" s="28"/>
      <c r="AA422" s="876"/>
      <c r="AB422" s="360"/>
      <c r="AC422" s="28"/>
      <c r="AD422" s="28"/>
      <c r="AE422" s="558"/>
      <c r="AF422" s="28"/>
      <c r="AG422" s="360"/>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row>
    <row r="423" ht="11.25" customHeight="1">
      <c r="A423" s="557"/>
      <c r="B423" s="558"/>
      <c r="C423" s="558"/>
      <c r="D423" s="360"/>
      <c r="E423" s="31"/>
      <c r="F423" s="10"/>
      <c r="G423" s="360"/>
      <c r="H423" s="360"/>
      <c r="I423" s="360"/>
      <c r="J423" s="360"/>
      <c r="K423" s="360"/>
      <c r="L423" s="558"/>
      <c r="M423" s="873"/>
      <c r="N423" s="558"/>
      <c r="O423" s="784"/>
      <c r="P423" s="28"/>
      <c r="Q423" s="28"/>
      <c r="R423" s="874"/>
      <c r="S423" s="875"/>
      <c r="T423" s="28"/>
      <c r="U423" s="360"/>
      <c r="V423" s="28"/>
      <c r="W423" s="28"/>
      <c r="X423" s="558"/>
      <c r="Y423" s="558"/>
      <c r="Z423" s="28"/>
      <c r="AA423" s="876"/>
      <c r="AB423" s="360"/>
      <c r="AC423" s="28"/>
      <c r="AD423" s="28"/>
      <c r="AE423" s="558"/>
      <c r="AF423" s="28"/>
      <c r="AG423" s="360"/>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row>
    <row r="424" ht="11.25" customHeight="1">
      <c r="A424" s="557"/>
      <c r="B424" s="558"/>
      <c r="C424" s="558"/>
      <c r="D424" s="360"/>
      <c r="E424" s="31"/>
      <c r="F424" s="10"/>
      <c r="G424" s="360"/>
      <c r="H424" s="360"/>
      <c r="I424" s="360"/>
      <c r="J424" s="360"/>
      <c r="K424" s="360"/>
      <c r="L424" s="558"/>
      <c r="M424" s="873"/>
      <c r="N424" s="558"/>
      <c r="O424" s="784"/>
      <c r="P424" s="28"/>
      <c r="Q424" s="28"/>
      <c r="R424" s="874"/>
      <c r="S424" s="875"/>
      <c r="T424" s="28"/>
      <c r="U424" s="360"/>
      <c r="V424" s="28"/>
      <c r="W424" s="28"/>
      <c r="X424" s="558"/>
      <c r="Y424" s="558"/>
      <c r="Z424" s="28"/>
      <c r="AA424" s="876"/>
      <c r="AB424" s="360"/>
      <c r="AC424" s="28"/>
      <c r="AD424" s="28"/>
      <c r="AE424" s="558"/>
      <c r="AF424" s="28"/>
      <c r="AG424" s="360"/>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row>
    <row r="425" ht="11.25" customHeight="1">
      <c r="A425" s="557"/>
      <c r="B425" s="558"/>
      <c r="C425" s="558"/>
      <c r="D425" s="360"/>
      <c r="E425" s="31"/>
      <c r="F425" s="10"/>
      <c r="G425" s="360"/>
      <c r="H425" s="360"/>
      <c r="I425" s="360"/>
      <c r="J425" s="360"/>
      <c r="K425" s="360"/>
      <c r="L425" s="558"/>
      <c r="M425" s="873"/>
      <c r="N425" s="558"/>
      <c r="O425" s="784"/>
      <c r="P425" s="28"/>
      <c r="Q425" s="28"/>
      <c r="R425" s="874"/>
      <c r="S425" s="875"/>
      <c r="T425" s="28"/>
      <c r="U425" s="360"/>
      <c r="V425" s="28"/>
      <c r="W425" s="28"/>
      <c r="X425" s="558"/>
      <c r="Y425" s="558"/>
      <c r="Z425" s="28"/>
      <c r="AA425" s="876"/>
      <c r="AB425" s="360"/>
      <c r="AC425" s="28"/>
      <c r="AD425" s="28"/>
      <c r="AE425" s="558"/>
      <c r="AF425" s="28"/>
      <c r="AG425" s="360"/>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row>
    <row r="426" ht="11.25" customHeight="1">
      <c r="A426" s="557"/>
      <c r="B426" s="558"/>
      <c r="C426" s="558"/>
      <c r="D426" s="360"/>
      <c r="E426" s="31"/>
      <c r="F426" s="10"/>
      <c r="G426" s="360"/>
      <c r="H426" s="360"/>
      <c r="I426" s="360"/>
      <c r="J426" s="360"/>
      <c r="K426" s="360"/>
      <c r="L426" s="558"/>
      <c r="M426" s="873"/>
      <c r="N426" s="558"/>
      <c r="O426" s="784"/>
      <c r="P426" s="28"/>
      <c r="Q426" s="28"/>
      <c r="R426" s="874"/>
      <c r="S426" s="875"/>
      <c r="T426" s="28"/>
      <c r="U426" s="360"/>
      <c r="V426" s="28"/>
      <c r="W426" s="28"/>
      <c r="X426" s="558"/>
      <c r="Y426" s="558"/>
      <c r="Z426" s="28"/>
      <c r="AA426" s="876"/>
      <c r="AB426" s="360"/>
      <c r="AC426" s="28"/>
      <c r="AD426" s="28"/>
      <c r="AE426" s="558"/>
      <c r="AF426" s="28"/>
      <c r="AG426" s="360"/>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row>
    <row r="427" ht="11.25" customHeight="1">
      <c r="A427" s="557"/>
      <c r="B427" s="558"/>
      <c r="C427" s="558"/>
      <c r="D427" s="360"/>
      <c r="E427" s="31"/>
      <c r="F427" s="10"/>
      <c r="G427" s="360"/>
      <c r="H427" s="360"/>
      <c r="I427" s="360"/>
      <c r="J427" s="360"/>
      <c r="K427" s="360"/>
      <c r="L427" s="558"/>
      <c r="M427" s="873"/>
      <c r="N427" s="558"/>
      <c r="O427" s="784"/>
      <c r="P427" s="28"/>
      <c r="Q427" s="28"/>
      <c r="R427" s="874"/>
      <c r="S427" s="875"/>
      <c r="T427" s="28"/>
      <c r="U427" s="360"/>
      <c r="V427" s="28"/>
      <c r="W427" s="28"/>
      <c r="X427" s="558"/>
      <c r="Y427" s="558"/>
      <c r="Z427" s="28"/>
      <c r="AA427" s="876"/>
      <c r="AB427" s="360"/>
      <c r="AC427" s="28"/>
      <c r="AD427" s="28"/>
      <c r="AE427" s="558"/>
      <c r="AF427" s="28"/>
      <c r="AG427" s="360"/>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row>
    <row r="428" ht="11.25" customHeight="1">
      <c r="A428" s="557"/>
      <c r="B428" s="558"/>
      <c r="C428" s="558"/>
      <c r="D428" s="360"/>
      <c r="E428" s="31"/>
      <c r="F428" s="10"/>
      <c r="G428" s="360"/>
      <c r="H428" s="360"/>
      <c r="I428" s="360"/>
      <c r="J428" s="360"/>
      <c r="K428" s="360"/>
      <c r="L428" s="558"/>
      <c r="M428" s="873"/>
      <c r="N428" s="558"/>
      <c r="O428" s="784"/>
      <c r="P428" s="28"/>
      <c r="Q428" s="28"/>
      <c r="R428" s="874"/>
      <c r="S428" s="875"/>
      <c r="T428" s="28"/>
      <c r="U428" s="360"/>
      <c r="V428" s="28"/>
      <c r="W428" s="28"/>
      <c r="X428" s="558"/>
      <c r="Y428" s="558"/>
      <c r="Z428" s="28"/>
      <c r="AA428" s="876"/>
      <c r="AB428" s="360"/>
      <c r="AC428" s="28"/>
      <c r="AD428" s="28"/>
      <c r="AE428" s="558"/>
      <c r="AF428" s="28"/>
      <c r="AG428" s="360"/>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row>
    <row r="429" ht="11.25" customHeight="1">
      <c r="A429" s="557"/>
      <c r="B429" s="558"/>
      <c r="C429" s="558"/>
      <c r="D429" s="360"/>
      <c r="E429" s="31"/>
      <c r="F429" s="10"/>
      <c r="G429" s="360"/>
      <c r="H429" s="360"/>
      <c r="I429" s="360"/>
      <c r="J429" s="360"/>
      <c r="K429" s="360"/>
      <c r="L429" s="558"/>
      <c r="M429" s="873"/>
      <c r="N429" s="558"/>
      <c r="O429" s="784"/>
      <c r="P429" s="28"/>
      <c r="Q429" s="28"/>
      <c r="R429" s="874"/>
      <c r="S429" s="875"/>
      <c r="T429" s="28"/>
      <c r="U429" s="360"/>
      <c r="V429" s="28"/>
      <c r="W429" s="28"/>
      <c r="X429" s="558"/>
      <c r="Y429" s="558"/>
      <c r="Z429" s="28"/>
      <c r="AA429" s="876"/>
      <c r="AB429" s="360"/>
      <c r="AC429" s="28"/>
      <c r="AD429" s="28"/>
      <c r="AE429" s="558"/>
      <c r="AF429" s="28"/>
      <c r="AG429" s="360"/>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row>
    <row r="430" ht="11.25" customHeight="1">
      <c r="A430" s="557"/>
      <c r="B430" s="558"/>
      <c r="C430" s="558"/>
      <c r="D430" s="360"/>
      <c r="E430" s="31"/>
      <c r="F430" s="10"/>
      <c r="G430" s="360"/>
      <c r="H430" s="360"/>
      <c r="I430" s="360"/>
      <c r="J430" s="360"/>
      <c r="K430" s="360"/>
      <c r="L430" s="558"/>
      <c r="M430" s="873"/>
      <c r="N430" s="558"/>
      <c r="O430" s="784"/>
      <c r="P430" s="28"/>
      <c r="Q430" s="28"/>
      <c r="R430" s="874"/>
      <c r="S430" s="875"/>
      <c r="T430" s="28"/>
      <c r="U430" s="360"/>
      <c r="V430" s="28"/>
      <c r="W430" s="28"/>
      <c r="X430" s="558"/>
      <c r="Y430" s="558"/>
      <c r="Z430" s="28"/>
      <c r="AA430" s="876"/>
      <c r="AB430" s="360"/>
      <c r="AC430" s="28"/>
      <c r="AD430" s="28"/>
      <c r="AE430" s="558"/>
      <c r="AF430" s="28"/>
      <c r="AG430" s="360"/>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row>
    <row r="431" ht="11.25" customHeight="1">
      <c r="A431" s="557"/>
      <c r="B431" s="558"/>
      <c r="C431" s="558"/>
      <c r="D431" s="360"/>
      <c r="E431" s="31"/>
      <c r="F431" s="10"/>
      <c r="G431" s="360"/>
      <c r="H431" s="360"/>
      <c r="I431" s="360"/>
      <c r="J431" s="360"/>
      <c r="K431" s="360"/>
      <c r="L431" s="558"/>
      <c r="M431" s="873"/>
      <c r="N431" s="558"/>
      <c r="O431" s="784"/>
      <c r="P431" s="28"/>
      <c r="Q431" s="28"/>
      <c r="R431" s="874"/>
      <c r="S431" s="875"/>
      <c r="T431" s="28"/>
      <c r="U431" s="360"/>
      <c r="V431" s="28"/>
      <c r="W431" s="28"/>
      <c r="X431" s="558"/>
      <c r="Y431" s="558"/>
      <c r="Z431" s="28"/>
      <c r="AA431" s="876"/>
      <c r="AB431" s="360"/>
      <c r="AC431" s="28"/>
      <c r="AD431" s="28"/>
      <c r="AE431" s="558"/>
      <c r="AF431" s="28"/>
      <c r="AG431" s="360"/>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row>
    <row r="432" ht="11.25" customHeight="1">
      <c r="A432" s="557"/>
      <c r="B432" s="558"/>
      <c r="C432" s="558"/>
      <c r="D432" s="360"/>
      <c r="E432" s="31"/>
      <c r="F432" s="10"/>
      <c r="G432" s="360"/>
      <c r="H432" s="360"/>
      <c r="I432" s="360"/>
      <c r="J432" s="360"/>
      <c r="K432" s="360"/>
      <c r="L432" s="558"/>
      <c r="M432" s="873"/>
      <c r="N432" s="558"/>
      <c r="O432" s="784"/>
      <c r="P432" s="28"/>
      <c r="Q432" s="28"/>
      <c r="R432" s="874"/>
      <c r="S432" s="875"/>
      <c r="T432" s="28"/>
      <c r="U432" s="360"/>
      <c r="V432" s="28"/>
      <c r="W432" s="28"/>
      <c r="X432" s="558"/>
      <c r="Y432" s="558"/>
      <c r="Z432" s="28"/>
      <c r="AA432" s="876"/>
      <c r="AB432" s="360"/>
      <c r="AC432" s="28"/>
      <c r="AD432" s="28"/>
      <c r="AE432" s="558"/>
      <c r="AF432" s="28"/>
      <c r="AG432" s="360"/>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row>
    <row r="433" ht="11.25" customHeight="1">
      <c r="A433" s="557"/>
      <c r="B433" s="558"/>
      <c r="C433" s="558"/>
      <c r="D433" s="360"/>
      <c r="E433" s="31"/>
      <c r="F433" s="10"/>
      <c r="G433" s="360"/>
      <c r="H433" s="360"/>
      <c r="I433" s="360"/>
      <c r="J433" s="360"/>
      <c r="K433" s="360"/>
      <c r="L433" s="558"/>
      <c r="M433" s="873"/>
      <c r="N433" s="558"/>
      <c r="O433" s="784"/>
      <c r="P433" s="28"/>
      <c r="Q433" s="28"/>
      <c r="R433" s="874"/>
      <c r="S433" s="875"/>
      <c r="T433" s="28"/>
      <c r="U433" s="360"/>
      <c r="V433" s="28"/>
      <c r="W433" s="28"/>
      <c r="X433" s="558"/>
      <c r="Y433" s="558"/>
      <c r="Z433" s="28"/>
      <c r="AA433" s="876"/>
      <c r="AB433" s="360"/>
      <c r="AC433" s="28"/>
      <c r="AD433" s="28"/>
      <c r="AE433" s="558"/>
      <c r="AF433" s="28"/>
      <c r="AG433" s="360"/>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row>
    <row r="434" ht="11.25" customHeight="1">
      <c r="A434" s="557"/>
      <c r="B434" s="558"/>
      <c r="C434" s="558"/>
      <c r="D434" s="360"/>
      <c r="E434" s="31"/>
      <c r="F434" s="10"/>
      <c r="G434" s="360"/>
      <c r="H434" s="360"/>
      <c r="I434" s="360"/>
      <c r="J434" s="360"/>
      <c r="K434" s="360"/>
      <c r="L434" s="558"/>
      <c r="M434" s="873"/>
      <c r="N434" s="558"/>
      <c r="O434" s="784"/>
      <c r="P434" s="28"/>
      <c r="Q434" s="28"/>
      <c r="R434" s="874"/>
      <c r="S434" s="875"/>
      <c r="T434" s="28"/>
      <c r="U434" s="360"/>
      <c r="V434" s="28"/>
      <c r="W434" s="28"/>
      <c r="X434" s="558"/>
      <c r="Y434" s="558"/>
      <c r="Z434" s="28"/>
      <c r="AA434" s="876"/>
      <c r="AB434" s="360"/>
      <c r="AC434" s="28"/>
      <c r="AD434" s="28"/>
      <c r="AE434" s="558"/>
      <c r="AF434" s="28"/>
      <c r="AG434" s="360"/>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row>
    <row r="435" ht="11.25" customHeight="1">
      <c r="A435" s="557"/>
      <c r="B435" s="558"/>
      <c r="C435" s="558"/>
      <c r="D435" s="360"/>
      <c r="E435" s="31"/>
      <c r="F435" s="10"/>
      <c r="G435" s="360"/>
      <c r="H435" s="360"/>
      <c r="I435" s="360"/>
      <c r="J435" s="360"/>
      <c r="K435" s="360"/>
      <c r="L435" s="558"/>
      <c r="M435" s="873"/>
      <c r="N435" s="558"/>
      <c r="O435" s="784"/>
      <c r="P435" s="28"/>
      <c r="Q435" s="28"/>
      <c r="R435" s="874"/>
      <c r="S435" s="875"/>
      <c r="T435" s="28"/>
      <c r="U435" s="360"/>
      <c r="V435" s="28"/>
      <c r="W435" s="28"/>
      <c r="X435" s="558"/>
      <c r="Y435" s="558"/>
      <c r="Z435" s="28"/>
      <c r="AA435" s="876"/>
      <c r="AB435" s="360"/>
      <c r="AC435" s="28"/>
      <c r="AD435" s="28"/>
      <c r="AE435" s="558"/>
      <c r="AF435" s="28"/>
      <c r="AG435" s="360"/>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row>
    <row r="436" ht="11.25" customHeight="1">
      <c r="A436" s="557"/>
      <c r="B436" s="558"/>
      <c r="C436" s="558"/>
      <c r="D436" s="360"/>
      <c r="E436" s="31"/>
      <c r="F436" s="10"/>
      <c r="G436" s="360"/>
      <c r="H436" s="360"/>
      <c r="I436" s="360"/>
      <c r="J436" s="360"/>
      <c r="K436" s="360"/>
      <c r="L436" s="558"/>
      <c r="M436" s="873"/>
      <c r="N436" s="558"/>
      <c r="O436" s="784"/>
      <c r="P436" s="28"/>
      <c r="Q436" s="28"/>
      <c r="R436" s="874"/>
      <c r="S436" s="875"/>
      <c r="T436" s="28"/>
      <c r="U436" s="360"/>
      <c r="V436" s="28"/>
      <c r="W436" s="28"/>
      <c r="X436" s="558"/>
      <c r="Y436" s="558"/>
      <c r="Z436" s="28"/>
      <c r="AA436" s="876"/>
      <c r="AB436" s="360"/>
      <c r="AC436" s="28"/>
      <c r="AD436" s="28"/>
      <c r="AE436" s="558"/>
      <c r="AF436" s="28"/>
      <c r="AG436" s="360"/>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row>
    <row r="437" ht="11.25" customHeight="1">
      <c r="A437" s="557"/>
      <c r="B437" s="558"/>
      <c r="C437" s="558"/>
      <c r="D437" s="360"/>
      <c r="E437" s="31"/>
      <c r="F437" s="10"/>
      <c r="G437" s="360"/>
      <c r="H437" s="360"/>
      <c r="I437" s="360"/>
      <c r="J437" s="360"/>
      <c r="K437" s="360"/>
      <c r="L437" s="558"/>
      <c r="M437" s="873"/>
      <c r="N437" s="558"/>
      <c r="O437" s="784"/>
      <c r="P437" s="28"/>
      <c r="Q437" s="28"/>
      <c r="R437" s="874"/>
      <c r="S437" s="875"/>
      <c r="T437" s="28"/>
      <c r="U437" s="360"/>
      <c r="V437" s="28"/>
      <c r="W437" s="28"/>
      <c r="X437" s="558"/>
      <c r="Y437" s="558"/>
      <c r="Z437" s="28"/>
      <c r="AA437" s="876"/>
      <c r="AB437" s="360"/>
      <c r="AC437" s="28"/>
      <c r="AD437" s="28"/>
      <c r="AE437" s="558"/>
      <c r="AF437" s="28"/>
      <c r="AG437" s="360"/>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row>
    <row r="438" ht="11.25" customHeight="1">
      <c r="A438" s="557"/>
      <c r="B438" s="558"/>
      <c r="C438" s="558"/>
      <c r="D438" s="360"/>
      <c r="E438" s="31"/>
      <c r="F438" s="10"/>
      <c r="G438" s="360"/>
      <c r="H438" s="360"/>
      <c r="I438" s="360"/>
      <c r="J438" s="360"/>
      <c r="K438" s="360"/>
      <c r="L438" s="558"/>
      <c r="M438" s="873"/>
      <c r="N438" s="558"/>
      <c r="O438" s="784"/>
      <c r="P438" s="28"/>
      <c r="Q438" s="28"/>
      <c r="R438" s="874"/>
      <c r="S438" s="875"/>
      <c r="T438" s="28"/>
      <c r="U438" s="360"/>
      <c r="V438" s="28"/>
      <c r="W438" s="28"/>
      <c r="X438" s="558"/>
      <c r="Y438" s="558"/>
      <c r="Z438" s="28"/>
      <c r="AA438" s="876"/>
      <c r="AB438" s="360"/>
      <c r="AC438" s="28"/>
      <c r="AD438" s="28"/>
      <c r="AE438" s="558"/>
      <c r="AF438" s="28"/>
      <c r="AG438" s="360"/>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row>
    <row r="439" ht="11.25" customHeight="1">
      <c r="A439" s="557"/>
      <c r="B439" s="558"/>
      <c r="C439" s="558"/>
      <c r="D439" s="360"/>
      <c r="E439" s="31"/>
      <c r="F439" s="10"/>
      <c r="G439" s="360"/>
      <c r="H439" s="360"/>
      <c r="I439" s="360"/>
      <c r="J439" s="360"/>
      <c r="K439" s="360"/>
      <c r="L439" s="558"/>
      <c r="M439" s="873"/>
      <c r="N439" s="558"/>
      <c r="O439" s="784"/>
      <c r="P439" s="28"/>
      <c r="Q439" s="28"/>
      <c r="R439" s="874"/>
      <c r="S439" s="875"/>
      <c r="T439" s="28"/>
      <c r="U439" s="360"/>
      <c r="V439" s="28"/>
      <c r="W439" s="28"/>
      <c r="X439" s="558"/>
      <c r="Y439" s="558"/>
      <c r="Z439" s="28"/>
      <c r="AA439" s="876"/>
      <c r="AB439" s="360"/>
      <c r="AC439" s="28"/>
      <c r="AD439" s="28"/>
      <c r="AE439" s="558"/>
      <c r="AF439" s="28"/>
      <c r="AG439" s="360"/>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row>
    <row r="440" ht="11.25" customHeight="1">
      <c r="A440" s="557"/>
      <c r="B440" s="558"/>
      <c r="C440" s="558"/>
      <c r="D440" s="360"/>
      <c r="E440" s="31"/>
      <c r="F440" s="10"/>
      <c r="G440" s="360"/>
      <c r="H440" s="360"/>
      <c r="I440" s="360"/>
      <c r="J440" s="360"/>
      <c r="K440" s="360"/>
      <c r="L440" s="558"/>
      <c r="M440" s="873"/>
      <c r="N440" s="558"/>
      <c r="O440" s="784"/>
      <c r="P440" s="28"/>
      <c r="Q440" s="28"/>
      <c r="R440" s="874"/>
      <c r="S440" s="875"/>
      <c r="T440" s="28"/>
      <c r="U440" s="360"/>
      <c r="V440" s="28"/>
      <c r="W440" s="28"/>
      <c r="X440" s="558"/>
      <c r="Y440" s="558"/>
      <c r="Z440" s="28"/>
      <c r="AA440" s="876"/>
      <c r="AB440" s="360"/>
      <c r="AC440" s="28"/>
      <c r="AD440" s="28"/>
      <c r="AE440" s="558"/>
      <c r="AF440" s="28"/>
      <c r="AG440" s="360"/>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row>
    <row r="441" ht="11.25" customHeight="1">
      <c r="A441" s="557"/>
      <c r="B441" s="558"/>
      <c r="C441" s="558"/>
      <c r="D441" s="360"/>
      <c r="E441" s="31"/>
      <c r="F441" s="10"/>
      <c r="G441" s="360"/>
      <c r="H441" s="360"/>
      <c r="I441" s="360"/>
      <c r="J441" s="360"/>
      <c r="K441" s="360"/>
      <c r="L441" s="558"/>
      <c r="M441" s="873"/>
      <c r="N441" s="558"/>
      <c r="O441" s="784"/>
      <c r="P441" s="28"/>
      <c r="Q441" s="28"/>
      <c r="R441" s="874"/>
      <c r="S441" s="875"/>
      <c r="T441" s="28"/>
      <c r="U441" s="360"/>
      <c r="V441" s="28"/>
      <c r="W441" s="28"/>
      <c r="X441" s="558"/>
      <c r="Y441" s="558"/>
      <c r="Z441" s="28"/>
      <c r="AA441" s="876"/>
      <c r="AB441" s="360"/>
      <c r="AC441" s="28"/>
      <c r="AD441" s="28"/>
      <c r="AE441" s="558"/>
      <c r="AF441" s="28"/>
      <c r="AG441" s="360"/>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row>
    <row r="442" ht="11.25" customHeight="1">
      <c r="A442" s="557"/>
      <c r="B442" s="558"/>
      <c r="C442" s="558"/>
      <c r="D442" s="360"/>
      <c r="E442" s="31"/>
      <c r="F442" s="10"/>
      <c r="G442" s="360"/>
      <c r="H442" s="360"/>
      <c r="I442" s="360"/>
      <c r="J442" s="360"/>
      <c r="K442" s="360"/>
      <c r="L442" s="558"/>
      <c r="M442" s="873"/>
      <c r="N442" s="558"/>
      <c r="O442" s="784"/>
      <c r="P442" s="28"/>
      <c r="Q442" s="28"/>
      <c r="R442" s="874"/>
      <c r="S442" s="875"/>
      <c r="T442" s="28"/>
      <c r="U442" s="360"/>
      <c r="V442" s="28"/>
      <c r="W442" s="28"/>
      <c r="X442" s="558"/>
      <c r="Y442" s="558"/>
      <c r="Z442" s="28"/>
      <c r="AA442" s="876"/>
      <c r="AB442" s="360"/>
      <c r="AC442" s="28"/>
      <c r="AD442" s="28"/>
      <c r="AE442" s="558"/>
      <c r="AF442" s="28"/>
      <c r="AG442" s="360"/>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row>
    <row r="443" ht="11.25" customHeight="1">
      <c r="A443" s="557"/>
      <c r="B443" s="558"/>
      <c r="C443" s="558"/>
      <c r="D443" s="360"/>
      <c r="E443" s="31"/>
      <c r="F443" s="10"/>
      <c r="G443" s="360"/>
      <c r="H443" s="360"/>
      <c r="I443" s="360"/>
      <c r="J443" s="360"/>
      <c r="K443" s="360"/>
      <c r="L443" s="558"/>
      <c r="M443" s="873"/>
      <c r="N443" s="558"/>
      <c r="O443" s="784"/>
      <c r="P443" s="28"/>
      <c r="Q443" s="28"/>
      <c r="R443" s="874"/>
      <c r="S443" s="875"/>
      <c r="T443" s="28"/>
      <c r="U443" s="360"/>
      <c r="V443" s="28"/>
      <c r="W443" s="28"/>
      <c r="X443" s="558"/>
      <c r="Y443" s="558"/>
      <c r="Z443" s="28"/>
      <c r="AA443" s="876"/>
      <c r="AB443" s="360"/>
      <c r="AC443" s="28"/>
      <c r="AD443" s="28"/>
      <c r="AE443" s="558"/>
      <c r="AF443" s="28"/>
      <c r="AG443" s="360"/>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row>
    <row r="444" ht="11.25" customHeight="1">
      <c r="A444" s="557"/>
      <c r="B444" s="558"/>
      <c r="C444" s="558"/>
      <c r="D444" s="360"/>
      <c r="E444" s="31"/>
      <c r="F444" s="10"/>
      <c r="G444" s="360"/>
      <c r="H444" s="360"/>
      <c r="I444" s="360"/>
      <c r="J444" s="360"/>
      <c r="K444" s="360"/>
      <c r="L444" s="558"/>
      <c r="M444" s="873"/>
      <c r="N444" s="558"/>
      <c r="O444" s="784"/>
      <c r="P444" s="28"/>
      <c r="Q444" s="28"/>
      <c r="R444" s="874"/>
      <c r="S444" s="875"/>
      <c r="T444" s="28"/>
      <c r="U444" s="360"/>
      <c r="V444" s="28"/>
      <c r="W444" s="28"/>
      <c r="X444" s="558"/>
      <c r="Y444" s="558"/>
      <c r="Z444" s="28"/>
      <c r="AA444" s="876"/>
      <c r="AB444" s="360"/>
      <c r="AC444" s="28"/>
      <c r="AD444" s="28"/>
      <c r="AE444" s="558"/>
      <c r="AF444" s="28"/>
      <c r="AG444" s="360"/>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row>
    <row r="445" ht="11.25" customHeight="1">
      <c r="A445" s="557"/>
      <c r="B445" s="558"/>
      <c r="C445" s="558"/>
      <c r="D445" s="360"/>
      <c r="E445" s="31"/>
      <c r="F445" s="10"/>
      <c r="G445" s="360"/>
      <c r="H445" s="360"/>
      <c r="I445" s="360"/>
      <c r="J445" s="360"/>
      <c r="K445" s="360"/>
      <c r="L445" s="558"/>
      <c r="M445" s="873"/>
      <c r="N445" s="558"/>
      <c r="O445" s="784"/>
      <c r="P445" s="28"/>
      <c r="Q445" s="28"/>
      <c r="R445" s="874"/>
      <c r="S445" s="875"/>
      <c r="T445" s="28"/>
      <c r="U445" s="360"/>
      <c r="V445" s="28"/>
      <c r="W445" s="28"/>
      <c r="X445" s="558"/>
      <c r="Y445" s="558"/>
      <c r="Z445" s="28"/>
      <c r="AA445" s="876"/>
      <c r="AB445" s="360"/>
      <c r="AC445" s="28"/>
      <c r="AD445" s="28"/>
      <c r="AE445" s="558"/>
      <c r="AF445" s="28"/>
      <c r="AG445" s="360"/>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row>
    <row r="446" ht="11.25" customHeight="1">
      <c r="A446" s="557"/>
      <c r="B446" s="558"/>
      <c r="C446" s="558"/>
      <c r="D446" s="360"/>
      <c r="E446" s="31"/>
      <c r="F446" s="10"/>
      <c r="G446" s="360"/>
      <c r="H446" s="360"/>
      <c r="I446" s="360"/>
      <c r="J446" s="360"/>
      <c r="K446" s="360"/>
      <c r="L446" s="558"/>
      <c r="M446" s="873"/>
      <c r="N446" s="558"/>
      <c r="O446" s="784"/>
      <c r="P446" s="28"/>
      <c r="Q446" s="28"/>
      <c r="R446" s="874"/>
      <c r="S446" s="875"/>
      <c r="T446" s="28"/>
      <c r="U446" s="360"/>
      <c r="V446" s="28"/>
      <c r="W446" s="28"/>
      <c r="X446" s="558"/>
      <c r="Y446" s="558"/>
      <c r="Z446" s="28"/>
      <c r="AA446" s="876"/>
      <c r="AB446" s="360"/>
      <c r="AC446" s="28"/>
      <c r="AD446" s="28"/>
      <c r="AE446" s="558"/>
      <c r="AF446" s="28"/>
      <c r="AG446" s="360"/>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row>
    <row r="447" ht="11.25" customHeight="1">
      <c r="A447" s="557"/>
      <c r="B447" s="558"/>
      <c r="C447" s="558"/>
      <c r="D447" s="360"/>
      <c r="E447" s="31"/>
      <c r="F447" s="10"/>
      <c r="G447" s="360"/>
      <c r="H447" s="360"/>
      <c r="I447" s="360"/>
      <c r="J447" s="360"/>
      <c r="K447" s="360"/>
      <c r="L447" s="558"/>
      <c r="M447" s="873"/>
      <c r="N447" s="558"/>
      <c r="O447" s="784"/>
      <c r="P447" s="28"/>
      <c r="Q447" s="28"/>
      <c r="R447" s="874"/>
      <c r="S447" s="875"/>
      <c r="T447" s="28"/>
      <c r="U447" s="360"/>
      <c r="V447" s="28"/>
      <c r="W447" s="28"/>
      <c r="X447" s="558"/>
      <c r="Y447" s="558"/>
      <c r="Z447" s="28"/>
      <c r="AA447" s="876"/>
      <c r="AB447" s="360"/>
      <c r="AC447" s="28"/>
      <c r="AD447" s="28"/>
      <c r="AE447" s="558"/>
      <c r="AF447" s="28"/>
      <c r="AG447" s="360"/>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row>
    <row r="448" ht="11.25" customHeight="1">
      <c r="A448" s="557"/>
      <c r="B448" s="558"/>
      <c r="C448" s="558"/>
      <c r="D448" s="360"/>
      <c r="E448" s="31"/>
      <c r="F448" s="10"/>
      <c r="G448" s="360"/>
      <c r="H448" s="360"/>
      <c r="I448" s="360"/>
      <c r="J448" s="360"/>
      <c r="K448" s="360"/>
      <c r="L448" s="558"/>
      <c r="M448" s="873"/>
      <c r="N448" s="558"/>
      <c r="O448" s="784"/>
      <c r="P448" s="28"/>
      <c r="Q448" s="28"/>
      <c r="R448" s="874"/>
      <c r="S448" s="875"/>
      <c r="T448" s="28"/>
      <c r="U448" s="360"/>
      <c r="V448" s="28"/>
      <c r="W448" s="28"/>
      <c r="X448" s="558"/>
      <c r="Y448" s="558"/>
      <c r="Z448" s="28"/>
      <c r="AA448" s="876"/>
      <c r="AB448" s="360"/>
      <c r="AC448" s="28"/>
      <c r="AD448" s="28"/>
      <c r="AE448" s="558"/>
      <c r="AF448" s="28"/>
      <c r="AG448" s="360"/>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row>
    <row r="449" ht="11.25" customHeight="1">
      <c r="A449" s="557"/>
      <c r="B449" s="558"/>
      <c r="C449" s="558"/>
      <c r="D449" s="360"/>
      <c r="E449" s="31"/>
      <c r="F449" s="10"/>
      <c r="G449" s="360"/>
      <c r="H449" s="360"/>
      <c r="I449" s="360"/>
      <c r="J449" s="360"/>
      <c r="K449" s="360"/>
      <c r="L449" s="558"/>
      <c r="M449" s="873"/>
      <c r="N449" s="558"/>
      <c r="O449" s="784"/>
      <c r="P449" s="28"/>
      <c r="Q449" s="28"/>
      <c r="R449" s="874"/>
      <c r="S449" s="875"/>
      <c r="T449" s="28"/>
      <c r="U449" s="360"/>
      <c r="V449" s="28"/>
      <c r="W449" s="28"/>
      <c r="X449" s="558"/>
      <c r="Y449" s="558"/>
      <c r="Z449" s="28"/>
      <c r="AA449" s="876"/>
      <c r="AB449" s="360"/>
      <c r="AC449" s="28"/>
      <c r="AD449" s="28"/>
      <c r="AE449" s="558"/>
      <c r="AF449" s="28"/>
      <c r="AG449" s="360"/>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row>
    <row r="450" ht="11.25" customHeight="1">
      <c r="A450" s="557"/>
      <c r="B450" s="558"/>
      <c r="C450" s="558"/>
      <c r="D450" s="360"/>
      <c r="E450" s="31"/>
      <c r="F450" s="10"/>
      <c r="G450" s="360"/>
      <c r="H450" s="360"/>
      <c r="I450" s="360"/>
      <c r="J450" s="360"/>
      <c r="K450" s="360"/>
      <c r="L450" s="558"/>
      <c r="M450" s="873"/>
      <c r="N450" s="558"/>
      <c r="O450" s="784"/>
      <c r="P450" s="28"/>
      <c r="Q450" s="28"/>
      <c r="R450" s="874"/>
      <c r="S450" s="875"/>
      <c r="T450" s="28"/>
      <c r="U450" s="360"/>
      <c r="V450" s="28"/>
      <c r="W450" s="28"/>
      <c r="X450" s="558"/>
      <c r="Y450" s="558"/>
      <c r="Z450" s="28"/>
      <c r="AA450" s="876"/>
      <c r="AB450" s="360"/>
      <c r="AC450" s="28"/>
      <c r="AD450" s="28"/>
      <c r="AE450" s="558"/>
      <c r="AF450" s="28"/>
      <c r="AG450" s="360"/>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row>
    <row r="451" ht="11.25" customHeight="1">
      <c r="A451" s="557"/>
      <c r="B451" s="558"/>
      <c r="C451" s="558"/>
      <c r="D451" s="360"/>
      <c r="E451" s="31"/>
      <c r="F451" s="10"/>
      <c r="G451" s="360"/>
      <c r="H451" s="360"/>
      <c r="I451" s="360"/>
      <c r="J451" s="360"/>
      <c r="K451" s="360"/>
      <c r="L451" s="558"/>
      <c r="M451" s="873"/>
      <c r="N451" s="558"/>
      <c r="O451" s="784"/>
      <c r="P451" s="28"/>
      <c r="Q451" s="28"/>
      <c r="R451" s="874"/>
      <c r="S451" s="875"/>
      <c r="T451" s="28"/>
      <c r="U451" s="360"/>
      <c r="V451" s="28"/>
      <c r="W451" s="28"/>
      <c r="X451" s="558"/>
      <c r="Y451" s="558"/>
      <c r="Z451" s="28"/>
      <c r="AA451" s="876"/>
      <c r="AB451" s="360"/>
      <c r="AC451" s="28"/>
      <c r="AD451" s="28"/>
      <c r="AE451" s="558"/>
      <c r="AF451" s="28"/>
      <c r="AG451" s="360"/>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row>
    <row r="452" ht="11.25" customHeight="1">
      <c r="A452" s="557"/>
      <c r="B452" s="558"/>
      <c r="C452" s="558"/>
      <c r="D452" s="360"/>
      <c r="E452" s="31"/>
      <c r="F452" s="10"/>
      <c r="G452" s="360"/>
      <c r="H452" s="360"/>
      <c r="I452" s="360"/>
      <c r="J452" s="360"/>
      <c r="K452" s="360"/>
      <c r="L452" s="558"/>
      <c r="M452" s="873"/>
      <c r="N452" s="558"/>
      <c r="O452" s="784"/>
      <c r="P452" s="28"/>
      <c r="Q452" s="28"/>
      <c r="R452" s="874"/>
      <c r="S452" s="875"/>
      <c r="T452" s="28"/>
      <c r="U452" s="360"/>
      <c r="V452" s="28"/>
      <c r="W452" s="28"/>
      <c r="X452" s="558"/>
      <c r="Y452" s="558"/>
      <c r="Z452" s="28"/>
      <c r="AA452" s="876"/>
      <c r="AB452" s="360"/>
      <c r="AC452" s="28"/>
      <c r="AD452" s="28"/>
      <c r="AE452" s="558"/>
      <c r="AF452" s="28"/>
      <c r="AG452" s="360"/>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row>
    <row r="453" ht="11.25" customHeight="1">
      <c r="A453" s="557"/>
      <c r="B453" s="558"/>
      <c r="C453" s="558"/>
      <c r="D453" s="360"/>
      <c r="E453" s="31"/>
      <c r="F453" s="10"/>
      <c r="G453" s="360"/>
      <c r="H453" s="360"/>
      <c r="I453" s="360"/>
      <c r="J453" s="360"/>
      <c r="K453" s="360"/>
      <c r="L453" s="558"/>
      <c r="M453" s="873"/>
      <c r="N453" s="558"/>
      <c r="O453" s="784"/>
      <c r="P453" s="28"/>
      <c r="Q453" s="28"/>
      <c r="R453" s="874"/>
      <c r="S453" s="875"/>
      <c r="T453" s="28"/>
      <c r="U453" s="360"/>
      <c r="V453" s="28"/>
      <c r="W453" s="28"/>
      <c r="X453" s="558"/>
      <c r="Y453" s="558"/>
      <c r="Z453" s="28"/>
      <c r="AA453" s="876"/>
      <c r="AB453" s="360"/>
      <c r="AC453" s="28"/>
      <c r="AD453" s="28"/>
      <c r="AE453" s="558"/>
      <c r="AF453" s="28"/>
      <c r="AG453" s="360"/>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row>
    <row r="454" ht="11.25" customHeight="1">
      <c r="A454" s="557"/>
      <c r="B454" s="558"/>
      <c r="C454" s="558"/>
      <c r="D454" s="360"/>
      <c r="E454" s="31"/>
      <c r="F454" s="10"/>
      <c r="G454" s="360"/>
      <c r="H454" s="360"/>
      <c r="I454" s="360"/>
      <c r="J454" s="360"/>
      <c r="K454" s="360"/>
      <c r="L454" s="558"/>
      <c r="M454" s="873"/>
      <c r="N454" s="558"/>
      <c r="O454" s="784"/>
      <c r="P454" s="28"/>
      <c r="Q454" s="28"/>
      <c r="R454" s="874"/>
      <c r="S454" s="875"/>
      <c r="T454" s="28"/>
      <c r="U454" s="360"/>
      <c r="V454" s="28"/>
      <c r="W454" s="28"/>
      <c r="X454" s="558"/>
      <c r="Y454" s="558"/>
      <c r="Z454" s="28"/>
      <c r="AA454" s="876"/>
      <c r="AB454" s="360"/>
      <c r="AC454" s="28"/>
      <c r="AD454" s="28"/>
      <c r="AE454" s="558"/>
      <c r="AF454" s="28"/>
      <c r="AG454" s="360"/>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row>
    <row r="455" ht="11.25" customHeight="1">
      <c r="A455" s="557"/>
      <c r="B455" s="558"/>
      <c r="C455" s="558"/>
      <c r="D455" s="360"/>
      <c r="E455" s="31"/>
      <c r="F455" s="10"/>
      <c r="G455" s="360"/>
      <c r="H455" s="360"/>
      <c r="I455" s="360"/>
      <c r="J455" s="360"/>
      <c r="K455" s="360"/>
      <c r="L455" s="558"/>
      <c r="M455" s="873"/>
      <c r="N455" s="558"/>
      <c r="O455" s="784"/>
      <c r="P455" s="28"/>
      <c r="Q455" s="28"/>
      <c r="R455" s="874"/>
      <c r="S455" s="875"/>
      <c r="T455" s="28"/>
      <c r="U455" s="360"/>
      <c r="V455" s="28"/>
      <c r="W455" s="28"/>
      <c r="X455" s="558"/>
      <c r="Y455" s="558"/>
      <c r="Z455" s="28"/>
      <c r="AA455" s="876"/>
      <c r="AB455" s="360"/>
      <c r="AC455" s="28"/>
      <c r="AD455" s="28"/>
      <c r="AE455" s="558"/>
      <c r="AF455" s="28"/>
      <c r="AG455" s="360"/>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row>
    <row r="456" ht="11.25" customHeight="1">
      <c r="A456" s="557"/>
      <c r="B456" s="558"/>
      <c r="C456" s="558"/>
      <c r="D456" s="360"/>
      <c r="E456" s="31"/>
      <c r="F456" s="10"/>
      <c r="G456" s="360"/>
      <c r="H456" s="360"/>
      <c r="I456" s="360"/>
      <c r="J456" s="360"/>
      <c r="K456" s="360"/>
      <c r="L456" s="558"/>
      <c r="M456" s="873"/>
      <c r="N456" s="558"/>
      <c r="O456" s="784"/>
      <c r="P456" s="28"/>
      <c r="Q456" s="28"/>
      <c r="R456" s="874"/>
      <c r="S456" s="875"/>
      <c r="T456" s="28"/>
      <c r="U456" s="360"/>
      <c r="V456" s="28"/>
      <c r="W456" s="28"/>
      <c r="X456" s="558"/>
      <c r="Y456" s="558"/>
      <c r="Z456" s="28"/>
      <c r="AA456" s="876"/>
      <c r="AB456" s="360"/>
      <c r="AC456" s="28"/>
      <c r="AD456" s="28"/>
      <c r="AE456" s="558"/>
      <c r="AF456" s="28"/>
      <c r="AG456" s="360"/>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row>
    <row r="457" ht="11.25" customHeight="1">
      <c r="A457" s="557"/>
      <c r="B457" s="558"/>
      <c r="C457" s="558"/>
      <c r="D457" s="360"/>
      <c r="E457" s="31"/>
      <c r="F457" s="10"/>
      <c r="G457" s="360"/>
      <c r="H457" s="360"/>
      <c r="I457" s="360"/>
      <c r="J457" s="360"/>
      <c r="K457" s="360"/>
      <c r="L457" s="558"/>
      <c r="M457" s="873"/>
      <c r="N457" s="558"/>
      <c r="O457" s="784"/>
      <c r="P457" s="28"/>
      <c r="Q457" s="28"/>
      <c r="R457" s="874"/>
      <c r="S457" s="875"/>
      <c r="T457" s="28"/>
      <c r="U457" s="360"/>
      <c r="V457" s="28"/>
      <c r="W457" s="28"/>
      <c r="X457" s="558"/>
      <c r="Y457" s="558"/>
      <c r="Z457" s="28"/>
      <c r="AA457" s="876"/>
      <c r="AB457" s="360"/>
      <c r="AC457" s="28"/>
      <c r="AD457" s="28"/>
      <c r="AE457" s="558"/>
      <c r="AF457" s="28"/>
      <c r="AG457" s="360"/>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row>
    <row r="458" ht="11.25" customHeight="1">
      <c r="A458" s="557"/>
      <c r="B458" s="558"/>
      <c r="C458" s="558"/>
      <c r="D458" s="360"/>
      <c r="E458" s="31"/>
      <c r="F458" s="10"/>
      <c r="G458" s="360"/>
      <c r="H458" s="360"/>
      <c r="I458" s="360"/>
      <c r="J458" s="360"/>
      <c r="K458" s="360"/>
      <c r="L458" s="558"/>
      <c r="M458" s="873"/>
      <c r="N458" s="558"/>
      <c r="O458" s="784"/>
      <c r="P458" s="28"/>
      <c r="Q458" s="28"/>
      <c r="R458" s="874"/>
      <c r="S458" s="875"/>
      <c r="T458" s="28"/>
      <c r="U458" s="360"/>
      <c r="V458" s="28"/>
      <c r="W458" s="28"/>
      <c r="X458" s="558"/>
      <c r="Y458" s="558"/>
      <c r="Z458" s="28"/>
      <c r="AA458" s="876"/>
      <c r="AB458" s="360"/>
      <c r="AC458" s="28"/>
      <c r="AD458" s="28"/>
      <c r="AE458" s="558"/>
      <c r="AF458" s="28"/>
      <c r="AG458" s="360"/>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row>
    <row r="459" ht="11.25" customHeight="1">
      <c r="A459" s="557"/>
      <c r="B459" s="558"/>
      <c r="C459" s="558"/>
      <c r="D459" s="360"/>
      <c r="E459" s="31"/>
      <c r="F459" s="10"/>
      <c r="G459" s="360"/>
      <c r="H459" s="360"/>
      <c r="I459" s="360"/>
      <c r="J459" s="360"/>
      <c r="K459" s="360"/>
      <c r="L459" s="558"/>
      <c r="M459" s="873"/>
      <c r="N459" s="558"/>
      <c r="O459" s="784"/>
      <c r="P459" s="28"/>
      <c r="Q459" s="28"/>
      <c r="R459" s="874"/>
      <c r="S459" s="875"/>
      <c r="T459" s="28"/>
      <c r="U459" s="360"/>
      <c r="V459" s="28"/>
      <c r="W459" s="28"/>
      <c r="X459" s="558"/>
      <c r="Y459" s="558"/>
      <c r="Z459" s="28"/>
      <c r="AA459" s="876"/>
      <c r="AB459" s="360"/>
      <c r="AC459" s="28"/>
      <c r="AD459" s="28"/>
      <c r="AE459" s="558"/>
      <c r="AF459" s="28"/>
      <c r="AG459" s="360"/>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row>
    <row r="460" ht="11.25" customHeight="1">
      <c r="A460" s="557"/>
      <c r="B460" s="558"/>
      <c r="C460" s="558"/>
      <c r="D460" s="360"/>
      <c r="E460" s="31"/>
      <c r="F460" s="10"/>
      <c r="G460" s="360"/>
      <c r="H460" s="360"/>
      <c r="I460" s="360"/>
      <c r="J460" s="360"/>
      <c r="K460" s="360"/>
      <c r="L460" s="558"/>
      <c r="M460" s="873"/>
      <c r="N460" s="558"/>
      <c r="O460" s="784"/>
      <c r="P460" s="28"/>
      <c r="Q460" s="28"/>
      <c r="R460" s="874"/>
      <c r="S460" s="875"/>
      <c r="T460" s="28"/>
      <c r="U460" s="360"/>
      <c r="V460" s="28"/>
      <c r="W460" s="28"/>
      <c r="X460" s="558"/>
      <c r="Y460" s="558"/>
      <c r="Z460" s="28"/>
      <c r="AA460" s="876"/>
      <c r="AB460" s="360"/>
      <c r="AC460" s="28"/>
      <c r="AD460" s="28"/>
      <c r="AE460" s="558"/>
      <c r="AF460" s="28"/>
      <c r="AG460" s="360"/>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row>
    <row r="461" ht="11.25" customHeight="1">
      <c r="A461" s="557"/>
      <c r="B461" s="558"/>
      <c r="C461" s="558"/>
      <c r="D461" s="360"/>
      <c r="E461" s="31"/>
      <c r="F461" s="10"/>
      <c r="G461" s="360"/>
      <c r="H461" s="360"/>
      <c r="I461" s="360"/>
      <c r="J461" s="360"/>
      <c r="K461" s="360"/>
      <c r="L461" s="558"/>
      <c r="M461" s="873"/>
      <c r="N461" s="558"/>
      <c r="O461" s="784"/>
      <c r="P461" s="28"/>
      <c r="Q461" s="28"/>
      <c r="R461" s="874"/>
      <c r="S461" s="875"/>
      <c r="T461" s="28"/>
      <c r="U461" s="360"/>
      <c r="V461" s="28"/>
      <c r="W461" s="28"/>
      <c r="X461" s="558"/>
      <c r="Y461" s="558"/>
      <c r="Z461" s="28"/>
      <c r="AA461" s="876"/>
      <c r="AB461" s="360"/>
      <c r="AC461" s="28"/>
      <c r="AD461" s="28"/>
      <c r="AE461" s="558"/>
      <c r="AF461" s="28"/>
      <c r="AG461" s="360"/>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row>
    <row r="462" ht="11.25" customHeight="1">
      <c r="A462" s="557"/>
      <c r="B462" s="558"/>
      <c r="C462" s="558"/>
      <c r="D462" s="360"/>
      <c r="E462" s="31"/>
      <c r="F462" s="10"/>
      <c r="G462" s="360"/>
      <c r="H462" s="360"/>
      <c r="I462" s="360"/>
      <c r="J462" s="360"/>
      <c r="K462" s="360"/>
      <c r="L462" s="558"/>
      <c r="M462" s="873"/>
      <c r="N462" s="558"/>
      <c r="O462" s="784"/>
      <c r="P462" s="28"/>
      <c r="Q462" s="28"/>
      <c r="R462" s="874"/>
      <c r="S462" s="875"/>
      <c r="T462" s="28"/>
      <c r="U462" s="360"/>
      <c r="V462" s="28"/>
      <c r="W462" s="28"/>
      <c r="X462" s="558"/>
      <c r="Y462" s="558"/>
      <c r="Z462" s="28"/>
      <c r="AA462" s="876"/>
      <c r="AB462" s="360"/>
      <c r="AC462" s="28"/>
      <c r="AD462" s="28"/>
      <c r="AE462" s="558"/>
      <c r="AF462" s="28"/>
      <c r="AG462" s="360"/>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row>
    <row r="463" ht="11.25" customHeight="1">
      <c r="A463" s="557"/>
      <c r="B463" s="558"/>
      <c r="C463" s="558"/>
      <c r="D463" s="360"/>
      <c r="E463" s="31"/>
      <c r="F463" s="10"/>
      <c r="G463" s="360"/>
      <c r="H463" s="360"/>
      <c r="I463" s="360"/>
      <c r="J463" s="360"/>
      <c r="K463" s="360"/>
      <c r="L463" s="558"/>
      <c r="M463" s="873"/>
      <c r="N463" s="558"/>
      <c r="O463" s="784"/>
      <c r="P463" s="28"/>
      <c r="Q463" s="28"/>
      <c r="R463" s="874"/>
      <c r="S463" s="875"/>
      <c r="T463" s="28"/>
      <c r="U463" s="360"/>
      <c r="V463" s="28"/>
      <c r="W463" s="28"/>
      <c r="X463" s="558"/>
      <c r="Y463" s="558"/>
      <c r="Z463" s="28"/>
      <c r="AA463" s="876"/>
      <c r="AB463" s="360"/>
      <c r="AC463" s="28"/>
      <c r="AD463" s="28"/>
      <c r="AE463" s="558"/>
      <c r="AF463" s="28"/>
      <c r="AG463" s="360"/>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row>
    <row r="464" ht="11.25" customHeight="1">
      <c r="A464" s="557"/>
      <c r="B464" s="558"/>
      <c r="C464" s="558"/>
      <c r="D464" s="360"/>
      <c r="E464" s="31"/>
      <c r="F464" s="10"/>
      <c r="G464" s="360"/>
      <c r="H464" s="360"/>
      <c r="I464" s="360"/>
      <c r="J464" s="360"/>
      <c r="K464" s="360"/>
      <c r="L464" s="558"/>
      <c r="M464" s="873"/>
      <c r="N464" s="558"/>
      <c r="O464" s="784"/>
      <c r="P464" s="28"/>
      <c r="Q464" s="28"/>
      <c r="R464" s="874"/>
      <c r="S464" s="875"/>
      <c r="T464" s="28"/>
      <c r="U464" s="360"/>
      <c r="V464" s="28"/>
      <c r="W464" s="28"/>
      <c r="X464" s="558"/>
      <c r="Y464" s="558"/>
      <c r="Z464" s="28"/>
      <c r="AA464" s="876"/>
      <c r="AB464" s="360"/>
      <c r="AC464" s="28"/>
      <c r="AD464" s="28"/>
      <c r="AE464" s="558"/>
      <c r="AF464" s="28"/>
      <c r="AG464" s="360"/>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row>
    <row r="465" ht="11.25" customHeight="1">
      <c r="A465" s="557"/>
      <c r="B465" s="558"/>
      <c r="C465" s="558"/>
      <c r="D465" s="360"/>
      <c r="E465" s="31"/>
      <c r="F465" s="10"/>
      <c r="G465" s="360"/>
      <c r="H465" s="360"/>
      <c r="I465" s="360"/>
      <c r="J465" s="360"/>
      <c r="K465" s="360"/>
      <c r="L465" s="558"/>
      <c r="M465" s="873"/>
      <c r="N465" s="558"/>
      <c r="O465" s="784"/>
      <c r="P465" s="28"/>
      <c r="Q465" s="28"/>
      <c r="R465" s="874"/>
      <c r="S465" s="875"/>
      <c r="T465" s="28"/>
      <c r="U465" s="360"/>
      <c r="V465" s="28"/>
      <c r="W465" s="28"/>
      <c r="X465" s="558"/>
      <c r="Y465" s="558"/>
      <c r="Z465" s="28"/>
      <c r="AA465" s="876"/>
      <c r="AB465" s="360"/>
      <c r="AC465" s="28"/>
      <c r="AD465" s="28"/>
      <c r="AE465" s="558"/>
      <c r="AF465" s="28"/>
      <c r="AG465" s="360"/>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row>
    <row r="466" ht="11.25" customHeight="1">
      <c r="A466" s="557"/>
      <c r="B466" s="558"/>
      <c r="C466" s="558"/>
      <c r="D466" s="360"/>
      <c r="E466" s="31"/>
      <c r="F466" s="10"/>
      <c r="G466" s="360"/>
      <c r="H466" s="360"/>
      <c r="I466" s="360"/>
      <c r="J466" s="360"/>
      <c r="K466" s="360"/>
      <c r="L466" s="558"/>
      <c r="M466" s="873"/>
      <c r="N466" s="558"/>
      <c r="O466" s="784"/>
      <c r="P466" s="28"/>
      <c r="Q466" s="28"/>
      <c r="R466" s="874"/>
      <c r="S466" s="875"/>
      <c r="T466" s="28"/>
      <c r="U466" s="360"/>
      <c r="V466" s="28"/>
      <c r="W466" s="28"/>
      <c r="X466" s="558"/>
      <c r="Y466" s="558"/>
      <c r="Z466" s="28"/>
      <c r="AA466" s="876"/>
      <c r="AB466" s="360"/>
      <c r="AC466" s="28"/>
      <c r="AD466" s="28"/>
      <c r="AE466" s="558"/>
      <c r="AF466" s="28"/>
      <c r="AG466" s="360"/>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row>
    <row r="467" ht="11.25" customHeight="1">
      <c r="A467" s="557"/>
      <c r="B467" s="558"/>
      <c r="C467" s="558"/>
      <c r="D467" s="360"/>
      <c r="E467" s="31"/>
      <c r="F467" s="10"/>
      <c r="G467" s="360"/>
      <c r="H467" s="360"/>
      <c r="I467" s="360"/>
      <c r="J467" s="360"/>
      <c r="K467" s="360"/>
      <c r="L467" s="558"/>
      <c r="M467" s="873"/>
      <c r="N467" s="558"/>
      <c r="O467" s="784"/>
      <c r="P467" s="28"/>
      <c r="Q467" s="28"/>
      <c r="R467" s="874"/>
      <c r="S467" s="875"/>
      <c r="T467" s="28"/>
      <c r="U467" s="360"/>
      <c r="V467" s="28"/>
      <c r="W467" s="28"/>
      <c r="X467" s="558"/>
      <c r="Y467" s="558"/>
      <c r="Z467" s="28"/>
      <c r="AA467" s="876"/>
      <c r="AB467" s="360"/>
      <c r="AC467" s="28"/>
      <c r="AD467" s="28"/>
      <c r="AE467" s="558"/>
      <c r="AF467" s="28"/>
      <c r="AG467" s="360"/>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row>
    <row r="468" ht="11.25" customHeight="1">
      <c r="A468" s="557"/>
      <c r="B468" s="558"/>
      <c r="C468" s="558"/>
      <c r="D468" s="360"/>
      <c r="E468" s="31"/>
      <c r="F468" s="10"/>
      <c r="G468" s="360"/>
      <c r="H468" s="360"/>
      <c r="I468" s="360"/>
      <c r="J468" s="360"/>
      <c r="K468" s="360"/>
      <c r="L468" s="558"/>
      <c r="M468" s="873"/>
      <c r="N468" s="558"/>
      <c r="O468" s="784"/>
      <c r="P468" s="28"/>
      <c r="Q468" s="28"/>
      <c r="R468" s="874"/>
      <c r="S468" s="875"/>
      <c r="T468" s="28"/>
      <c r="U468" s="360"/>
      <c r="V468" s="28"/>
      <c r="W468" s="28"/>
      <c r="X468" s="558"/>
      <c r="Y468" s="558"/>
      <c r="Z468" s="28"/>
      <c r="AA468" s="876"/>
      <c r="AB468" s="360"/>
      <c r="AC468" s="28"/>
      <c r="AD468" s="28"/>
      <c r="AE468" s="558"/>
      <c r="AF468" s="28"/>
      <c r="AG468" s="360"/>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row>
    <row r="469" ht="11.25" customHeight="1">
      <c r="A469" s="557"/>
      <c r="B469" s="558"/>
      <c r="C469" s="558"/>
      <c r="D469" s="360"/>
      <c r="E469" s="31"/>
      <c r="F469" s="10"/>
      <c r="G469" s="360"/>
      <c r="H469" s="360"/>
      <c r="I469" s="360"/>
      <c r="J469" s="360"/>
      <c r="K469" s="360"/>
      <c r="L469" s="558"/>
      <c r="M469" s="873"/>
      <c r="N469" s="558"/>
      <c r="O469" s="784"/>
      <c r="P469" s="28"/>
      <c r="Q469" s="28"/>
      <c r="R469" s="874"/>
      <c r="S469" s="875"/>
      <c r="T469" s="28"/>
      <c r="U469" s="360"/>
      <c r="V469" s="28"/>
      <c r="W469" s="28"/>
      <c r="X469" s="558"/>
      <c r="Y469" s="558"/>
      <c r="Z469" s="28"/>
      <c r="AA469" s="876"/>
      <c r="AB469" s="360"/>
      <c r="AC469" s="28"/>
      <c r="AD469" s="28"/>
      <c r="AE469" s="558"/>
      <c r="AF469" s="28"/>
      <c r="AG469" s="360"/>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row>
    <row r="470" ht="11.25" customHeight="1">
      <c r="A470" s="557"/>
      <c r="B470" s="558"/>
      <c r="C470" s="558"/>
      <c r="D470" s="360"/>
      <c r="E470" s="31"/>
      <c r="F470" s="10"/>
      <c r="G470" s="360"/>
      <c r="H470" s="360"/>
      <c r="I470" s="360"/>
      <c r="J470" s="360"/>
      <c r="K470" s="360"/>
      <c r="L470" s="558"/>
      <c r="M470" s="873"/>
      <c r="N470" s="558"/>
      <c r="O470" s="784"/>
      <c r="P470" s="28"/>
      <c r="Q470" s="28"/>
      <c r="R470" s="874"/>
      <c r="S470" s="875"/>
      <c r="T470" s="28"/>
      <c r="U470" s="360"/>
      <c r="V470" s="28"/>
      <c r="W470" s="28"/>
      <c r="X470" s="558"/>
      <c r="Y470" s="558"/>
      <c r="Z470" s="28"/>
      <c r="AA470" s="876"/>
      <c r="AB470" s="360"/>
      <c r="AC470" s="28"/>
      <c r="AD470" s="28"/>
      <c r="AE470" s="558"/>
      <c r="AF470" s="28"/>
      <c r="AG470" s="360"/>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row>
    <row r="471" ht="11.25" customHeight="1">
      <c r="A471" s="557"/>
      <c r="B471" s="558"/>
      <c r="C471" s="558"/>
      <c r="D471" s="360"/>
      <c r="E471" s="31"/>
      <c r="F471" s="10"/>
      <c r="G471" s="360"/>
      <c r="H471" s="360"/>
      <c r="I471" s="360"/>
      <c r="J471" s="360"/>
      <c r="K471" s="360"/>
      <c r="L471" s="558"/>
      <c r="M471" s="873"/>
      <c r="N471" s="558"/>
      <c r="O471" s="784"/>
      <c r="P471" s="28"/>
      <c r="Q471" s="28"/>
      <c r="R471" s="874"/>
      <c r="S471" s="875"/>
      <c r="T471" s="28"/>
      <c r="U471" s="360"/>
      <c r="V471" s="28"/>
      <c r="W471" s="28"/>
      <c r="X471" s="558"/>
      <c r="Y471" s="558"/>
      <c r="Z471" s="28"/>
      <c r="AA471" s="876"/>
      <c r="AB471" s="360"/>
      <c r="AC471" s="28"/>
      <c r="AD471" s="28"/>
      <c r="AE471" s="558"/>
      <c r="AF471" s="28"/>
      <c r="AG471" s="360"/>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row>
    <row r="472" ht="11.25" customHeight="1">
      <c r="A472" s="557"/>
      <c r="B472" s="558"/>
      <c r="C472" s="558"/>
      <c r="D472" s="360"/>
      <c r="E472" s="31"/>
      <c r="F472" s="10"/>
      <c r="G472" s="360"/>
      <c r="H472" s="360"/>
      <c r="I472" s="360"/>
      <c r="J472" s="360"/>
      <c r="K472" s="360"/>
      <c r="L472" s="558"/>
      <c r="M472" s="873"/>
      <c r="N472" s="558"/>
      <c r="O472" s="784"/>
      <c r="P472" s="28"/>
      <c r="Q472" s="28"/>
      <c r="R472" s="874"/>
      <c r="S472" s="875"/>
      <c r="T472" s="28"/>
      <c r="U472" s="360"/>
      <c r="V472" s="28"/>
      <c r="W472" s="28"/>
      <c r="X472" s="558"/>
      <c r="Y472" s="558"/>
      <c r="Z472" s="28"/>
      <c r="AA472" s="876"/>
      <c r="AB472" s="360"/>
      <c r="AC472" s="28"/>
      <c r="AD472" s="28"/>
      <c r="AE472" s="558"/>
      <c r="AF472" s="28"/>
      <c r="AG472" s="360"/>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row>
    <row r="473" ht="11.25" customHeight="1">
      <c r="A473" s="557"/>
      <c r="B473" s="558"/>
      <c r="C473" s="558"/>
      <c r="D473" s="360"/>
      <c r="E473" s="31"/>
      <c r="F473" s="10"/>
      <c r="G473" s="360"/>
      <c r="H473" s="360"/>
      <c r="I473" s="360"/>
      <c r="J473" s="360"/>
      <c r="K473" s="360"/>
      <c r="L473" s="558"/>
      <c r="M473" s="873"/>
      <c r="N473" s="558"/>
      <c r="O473" s="784"/>
      <c r="P473" s="28"/>
      <c r="Q473" s="28"/>
      <c r="R473" s="874"/>
      <c r="S473" s="875"/>
      <c r="T473" s="28"/>
      <c r="U473" s="360"/>
      <c r="V473" s="28"/>
      <c r="W473" s="28"/>
      <c r="X473" s="558"/>
      <c r="Y473" s="558"/>
      <c r="Z473" s="28"/>
      <c r="AA473" s="876"/>
      <c r="AB473" s="360"/>
      <c r="AC473" s="28"/>
      <c r="AD473" s="28"/>
      <c r="AE473" s="558"/>
      <c r="AF473" s="28"/>
      <c r="AG473" s="360"/>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row>
    <row r="474" ht="11.25" customHeight="1">
      <c r="A474" s="557"/>
      <c r="B474" s="558"/>
      <c r="C474" s="558"/>
      <c r="D474" s="360"/>
      <c r="E474" s="31"/>
      <c r="F474" s="10"/>
      <c r="G474" s="360"/>
      <c r="H474" s="360"/>
      <c r="I474" s="360"/>
      <c r="J474" s="360"/>
      <c r="K474" s="360"/>
      <c r="L474" s="558"/>
      <c r="M474" s="873"/>
      <c r="N474" s="558"/>
      <c r="O474" s="784"/>
      <c r="P474" s="28"/>
      <c r="Q474" s="28"/>
      <c r="R474" s="874"/>
      <c r="S474" s="875"/>
      <c r="T474" s="28"/>
      <c r="U474" s="360"/>
      <c r="V474" s="28"/>
      <c r="W474" s="28"/>
      <c r="X474" s="558"/>
      <c r="Y474" s="558"/>
      <c r="Z474" s="28"/>
      <c r="AA474" s="876"/>
      <c r="AB474" s="360"/>
      <c r="AC474" s="28"/>
      <c r="AD474" s="28"/>
      <c r="AE474" s="558"/>
      <c r="AF474" s="28"/>
      <c r="AG474" s="360"/>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row>
    <row r="475" ht="11.25" customHeight="1">
      <c r="A475" s="557"/>
      <c r="B475" s="558"/>
      <c r="C475" s="558"/>
      <c r="D475" s="360"/>
      <c r="E475" s="31"/>
      <c r="F475" s="10"/>
      <c r="G475" s="360"/>
      <c r="H475" s="360"/>
      <c r="I475" s="360"/>
      <c r="J475" s="360"/>
      <c r="K475" s="360"/>
      <c r="L475" s="558"/>
      <c r="M475" s="873"/>
      <c r="N475" s="558"/>
      <c r="O475" s="784"/>
      <c r="P475" s="28"/>
      <c r="Q475" s="28"/>
      <c r="R475" s="874"/>
      <c r="S475" s="875"/>
      <c r="T475" s="28"/>
      <c r="U475" s="360"/>
      <c r="V475" s="28"/>
      <c r="W475" s="28"/>
      <c r="X475" s="558"/>
      <c r="Y475" s="558"/>
      <c r="Z475" s="28"/>
      <c r="AA475" s="876"/>
      <c r="AB475" s="360"/>
      <c r="AC475" s="28"/>
      <c r="AD475" s="28"/>
      <c r="AE475" s="558"/>
      <c r="AF475" s="28"/>
      <c r="AG475" s="360"/>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row>
    <row r="476" ht="11.25" customHeight="1">
      <c r="A476" s="557"/>
      <c r="B476" s="558"/>
      <c r="C476" s="558"/>
      <c r="D476" s="360"/>
      <c r="E476" s="31"/>
      <c r="F476" s="10"/>
      <c r="G476" s="360"/>
      <c r="H476" s="360"/>
      <c r="I476" s="360"/>
      <c r="J476" s="360"/>
      <c r="K476" s="360"/>
      <c r="L476" s="558"/>
      <c r="M476" s="873"/>
      <c r="N476" s="558"/>
      <c r="O476" s="784"/>
      <c r="P476" s="28"/>
      <c r="Q476" s="28"/>
      <c r="R476" s="874"/>
      <c r="S476" s="875"/>
      <c r="T476" s="28"/>
      <c r="U476" s="360"/>
      <c r="V476" s="28"/>
      <c r="W476" s="28"/>
      <c r="X476" s="558"/>
      <c r="Y476" s="558"/>
      <c r="Z476" s="28"/>
      <c r="AA476" s="876"/>
      <c r="AB476" s="360"/>
      <c r="AC476" s="28"/>
      <c r="AD476" s="28"/>
      <c r="AE476" s="558"/>
      <c r="AF476" s="28"/>
      <c r="AG476" s="360"/>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row>
    <row r="477" ht="11.25" customHeight="1">
      <c r="A477" s="557"/>
      <c r="B477" s="558"/>
      <c r="C477" s="558"/>
      <c r="D477" s="360"/>
      <c r="E477" s="31"/>
      <c r="F477" s="10"/>
      <c r="G477" s="360"/>
      <c r="H477" s="360"/>
      <c r="I477" s="360"/>
      <c r="J477" s="360"/>
      <c r="K477" s="360"/>
      <c r="L477" s="558"/>
      <c r="M477" s="873"/>
      <c r="N477" s="558"/>
      <c r="O477" s="784"/>
      <c r="P477" s="28"/>
      <c r="Q477" s="28"/>
      <c r="R477" s="874"/>
      <c r="S477" s="875"/>
      <c r="T477" s="28"/>
      <c r="U477" s="360"/>
      <c r="V477" s="28"/>
      <c r="W477" s="28"/>
      <c r="X477" s="558"/>
      <c r="Y477" s="558"/>
      <c r="Z477" s="28"/>
      <c r="AA477" s="876"/>
      <c r="AB477" s="360"/>
      <c r="AC477" s="28"/>
      <c r="AD477" s="28"/>
      <c r="AE477" s="558"/>
      <c r="AF477" s="28"/>
      <c r="AG477" s="360"/>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row>
    <row r="478" ht="11.25" customHeight="1">
      <c r="A478" s="557"/>
      <c r="B478" s="558"/>
      <c r="C478" s="558"/>
      <c r="D478" s="360"/>
      <c r="E478" s="31"/>
      <c r="F478" s="10"/>
      <c r="G478" s="360"/>
      <c r="H478" s="360"/>
      <c r="I478" s="360"/>
      <c r="J478" s="360"/>
      <c r="K478" s="360"/>
      <c r="L478" s="558"/>
      <c r="M478" s="873"/>
      <c r="N478" s="558"/>
      <c r="O478" s="784"/>
      <c r="P478" s="28"/>
      <c r="Q478" s="28"/>
      <c r="R478" s="874"/>
      <c r="S478" s="875"/>
      <c r="T478" s="28"/>
      <c r="U478" s="360"/>
      <c r="V478" s="28"/>
      <c r="W478" s="28"/>
      <c r="X478" s="558"/>
      <c r="Y478" s="558"/>
      <c r="Z478" s="28"/>
      <c r="AA478" s="876"/>
      <c r="AB478" s="360"/>
      <c r="AC478" s="28"/>
      <c r="AD478" s="28"/>
      <c r="AE478" s="558"/>
      <c r="AF478" s="28"/>
      <c r="AG478" s="360"/>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row>
    <row r="479" ht="11.25" customHeight="1">
      <c r="A479" s="557"/>
      <c r="B479" s="558"/>
      <c r="C479" s="558"/>
      <c r="D479" s="360"/>
      <c r="E479" s="31"/>
      <c r="F479" s="10"/>
      <c r="G479" s="360"/>
      <c r="H479" s="360"/>
      <c r="I479" s="360"/>
      <c r="J479" s="360"/>
      <c r="K479" s="360"/>
      <c r="L479" s="558"/>
      <c r="M479" s="873"/>
      <c r="N479" s="558"/>
      <c r="O479" s="784"/>
      <c r="P479" s="28"/>
      <c r="Q479" s="28"/>
      <c r="R479" s="874"/>
      <c r="S479" s="875"/>
      <c r="T479" s="28"/>
      <c r="U479" s="360"/>
      <c r="V479" s="28"/>
      <c r="W479" s="28"/>
      <c r="X479" s="558"/>
      <c r="Y479" s="558"/>
      <c r="Z479" s="28"/>
      <c r="AA479" s="876"/>
      <c r="AB479" s="360"/>
      <c r="AC479" s="28"/>
      <c r="AD479" s="28"/>
      <c r="AE479" s="558"/>
      <c r="AF479" s="28"/>
      <c r="AG479" s="360"/>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row>
    <row r="480" ht="11.25" customHeight="1">
      <c r="A480" s="557"/>
      <c r="B480" s="558"/>
      <c r="C480" s="558"/>
      <c r="D480" s="360"/>
      <c r="E480" s="31"/>
      <c r="F480" s="10"/>
      <c r="G480" s="360"/>
      <c r="H480" s="360"/>
      <c r="I480" s="360"/>
      <c r="J480" s="360"/>
      <c r="K480" s="360"/>
      <c r="L480" s="558"/>
      <c r="M480" s="873"/>
      <c r="N480" s="558"/>
      <c r="O480" s="784"/>
      <c r="P480" s="28"/>
      <c r="Q480" s="28"/>
      <c r="R480" s="874"/>
      <c r="S480" s="875"/>
      <c r="T480" s="28"/>
      <c r="U480" s="360"/>
      <c r="V480" s="28"/>
      <c r="W480" s="28"/>
      <c r="X480" s="558"/>
      <c r="Y480" s="558"/>
      <c r="Z480" s="28"/>
      <c r="AA480" s="876"/>
      <c r="AB480" s="360"/>
      <c r="AC480" s="28"/>
      <c r="AD480" s="28"/>
      <c r="AE480" s="558"/>
      <c r="AF480" s="28"/>
      <c r="AG480" s="360"/>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row>
    <row r="481" ht="11.25" customHeight="1">
      <c r="A481" s="557"/>
      <c r="B481" s="558"/>
      <c r="C481" s="558"/>
      <c r="D481" s="360"/>
      <c r="E481" s="31"/>
      <c r="F481" s="10"/>
      <c r="G481" s="360"/>
      <c r="H481" s="360"/>
      <c r="I481" s="360"/>
      <c r="J481" s="360"/>
      <c r="K481" s="360"/>
      <c r="L481" s="558"/>
      <c r="M481" s="873"/>
      <c r="N481" s="558"/>
      <c r="O481" s="784"/>
      <c r="P481" s="28"/>
      <c r="Q481" s="28"/>
      <c r="R481" s="874"/>
      <c r="S481" s="875"/>
      <c r="T481" s="28"/>
      <c r="U481" s="360"/>
      <c r="V481" s="28"/>
      <c r="W481" s="28"/>
      <c r="X481" s="558"/>
      <c r="Y481" s="558"/>
      <c r="Z481" s="28"/>
      <c r="AA481" s="876"/>
      <c r="AB481" s="360"/>
      <c r="AC481" s="28"/>
      <c r="AD481" s="28"/>
      <c r="AE481" s="558"/>
      <c r="AF481" s="28"/>
      <c r="AG481" s="360"/>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row>
    <row r="482" ht="11.25" customHeight="1">
      <c r="A482" s="557"/>
      <c r="B482" s="558"/>
      <c r="C482" s="558"/>
      <c r="D482" s="360"/>
      <c r="E482" s="31"/>
      <c r="F482" s="10"/>
      <c r="G482" s="360"/>
      <c r="H482" s="360"/>
      <c r="I482" s="360"/>
      <c r="J482" s="360"/>
      <c r="K482" s="360"/>
      <c r="L482" s="558"/>
      <c r="M482" s="873"/>
      <c r="N482" s="558"/>
      <c r="O482" s="784"/>
      <c r="P482" s="28"/>
      <c r="Q482" s="28"/>
      <c r="R482" s="874"/>
      <c r="S482" s="875"/>
      <c r="T482" s="28"/>
      <c r="U482" s="360"/>
      <c r="V482" s="28"/>
      <c r="W482" s="28"/>
      <c r="X482" s="558"/>
      <c r="Y482" s="558"/>
      <c r="Z482" s="28"/>
      <c r="AA482" s="876"/>
      <c r="AB482" s="360"/>
      <c r="AC482" s="28"/>
      <c r="AD482" s="28"/>
      <c r="AE482" s="558"/>
      <c r="AF482" s="28"/>
      <c r="AG482" s="360"/>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row>
    <row r="483" ht="11.25" customHeight="1">
      <c r="A483" s="557"/>
      <c r="B483" s="558"/>
      <c r="C483" s="558"/>
      <c r="D483" s="360"/>
      <c r="E483" s="31"/>
      <c r="F483" s="10"/>
      <c r="G483" s="360"/>
      <c r="H483" s="360"/>
      <c r="I483" s="360"/>
      <c r="J483" s="360"/>
      <c r="K483" s="360"/>
      <c r="L483" s="558"/>
      <c r="M483" s="873"/>
      <c r="N483" s="558"/>
      <c r="O483" s="784"/>
      <c r="P483" s="28"/>
      <c r="Q483" s="28"/>
      <c r="R483" s="874"/>
      <c r="S483" s="875"/>
      <c r="T483" s="28"/>
      <c r="U483" s="360"/>
      <c r="V483" s="28"/>
      <c r="W483" s="28"/>
      <c r="X483" s="558"/>
      <c r="Y483" s="558"/>
      <c r="Z483" s="28"/>
      <c r="AA483" s="876"/>
      <c r="AB483" s="360"/>
      <c r="AC483" s="28"/>
      <c r="AD483" s="28"/>
      <c r="AE483" s="558"/>
      <c r="AF483" s="28"/>
      <c r="AG483" s="360"/>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row>
    <row r="484" ht="11.25" customHeight="1">
      <c r="A484" s="557"/>
      <c r="B484" s="558"/>
      <c r="C484" s="558"/>
      <c r="D484" s="360"/>
      <c r="E484" s="31"/>
      <c r="F484" s="10"/>
      <c r="G484" s="360"/>
      <c r="H484" s="360"/>
      <c r="I484" s="360"/>
      <c r="J484" s="360"/>
      <c r="K484" s="360"/>
      <c r="L484" s="558"/>
      <c r="M484" s="873"/>
      <c r="N484" s="558"/>
      <c r="O484" s="784"/>
      <c r="P484" s="28"/>
      <c r="Q484" s="28"/>
      <c r="R484" s="874"/>
      <c r="S484" s="875"/>
      <c r="T484" s="28"/>
      <c r="U484" s="360"/>
      <c r="V484" s="28"/>
      <c r="W484" s="28"/>
      <c r="X484" s="558"/>
      <c r="Y484" s="558"/>
      <c r="Z484" s="28"/>
      <c r="AA484" s="876"/>
      <c r="AB484" s="360"/>
      <c r="AC484" s="28"/>
      <c r="AD484" s="28"/>
      <c r="AE484" s="558"/>
      <c r="AF484" s="28"/>
      <c r="AG484" s="360"/>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row>
    <row r="485" ht="11.25" customHeight="1">
      <c r="A485" s="557"/>
      <c r="B485" s="558"/>
      <c r="C485" s="558"/>
      <c r="D485" s="360"/>
      <c r="E485" s="31"/>
      <c r="F485" s="10"/>
      <c r="G485" s="360"/>
      <c r="H485" s="360"/>
      <c r="I485" s="360"/>
      <c r="J485" s="360"/>
      <c r="K485" s="360"/>
      <c r="L485" s="558"/>
      <c r="M485" s="873"/>
      <c r="N485" s="558"/>
      <c r="O485" s="784"/>
      <c r="P485" s="28"/>
      <c r="Q485" s="28"/>
      <c r="R485" s="874"/>
      <c r="S485" s="875"/>
      <c r="T485" s="28"/>
      <c r="U485" s="360"/>
      <c r="V485" s="28"/>
      <c r="W485" s="28"/>
      <c r="X485" s="558"/>
      <c r="Y485" s="558"/>
      <c r="Z485" s="28"/>
      <c r="AA485" s="876"/>
      <c r="AB485" s="360"/>
      <c r="AC485" s="28"/>
      <c r="AD485" s="28"/>
      <c r="AE485" s="558"/>
      <c r="AF485" s="28"/>
      <c r="AG485" s="360"/>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row>
    <row r="486" ht="11.25" customHeight="1">
      <c r="A486" s="557"/>
      <c r="B486" s="558"/>
      <c r="C486" s="558"/>
      <c r="D486" s="360"/>
      <c r="E486" s="31"/>
      <c r="F486" s="10"/>
      <c r="G486" s="360"/>
      <c r="H486" s="360"/>
      <c r="I486" s="360"/>
      <c r="J486" s="360"/>
      <c r="K486" s="360"/>
      <c r="L486" s="558"/>
      <c r="M486" s="873"/>
      <c r="N486" s="558"/>
      <c r="O486" s="784"/>
      <c r="P486" s="28"/>
      <c r="Q486" s="28"/>
      <c r="R486" s="874"/>
      <c r="S486" s="875"/>
      <c r="T486" s="28"/>
      <c r="U486" s="360"/>
      <c r="V486" s="28"/>
      <c r="W486" s="28"/>
      <c r="X486" s="558"/>
      <c r="Y486" s="558"/>
      <c r="Z486" s="28"/>
      <c r="AA486" s="876"/>
      <c r="AB486" s="360"/>
      <c r="AC486" s="28"/>
      <c r="AD486" s="28"/>
      <c r="AE486" s="558"/>
      <c r="AF486" s="28"/>
      <c r="AG486" s="360"/>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row>
    <row r="487" ht="11.25" customHeight="1">
      <c r="A487" s="557"/>
      <c r="B487" s="558"/>
      <c r="C487" s="558"/>
      <c r="D487" s="360"/>
      <c r="E487" s="31"/>
      <c r="F487" s="10"/>
      <c r="G487" s="360"/>
      <c r="H487" s="360"/>
      <c r="I487" s="360"/>
      <c r="J487" s="360"/>
      <c r="K487" s="360"/>
      <c r="L487" s="558"/>
      <c r="M487" s="873"/>
      <c r="N487" s="558"/>
      <c r="O487" s="784"/>
      <c r="P487" s="28"/>
      <c r="Q487" s="28"/>
      <c r="R487" s="874"/>
      <c r="S487" s="875"/>
      <c r="T487" s="28"/>
      <c r="U487" s="360"/>
      <c r="V487" s="28"/>
      <c r="W487" s="28"/>
      <c r="X487" s="558"/>
      <c r="Y487" s="558"/>
      <c r="Z487" s="28"/>
      <c r="AA487" s="876"/>
      <c r="AB487" s="360"/>
      <c r="AC487" s="28"/>
      <c r="AD487" s="28"/>
      <c r="AE487" s="558"/>
      <c r="AF487" s="28"/>
      <c r="AG487" s="360"/>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row>
    <row r="488" ht="11.25" customHeight="1">
      <c r="A488" s="557"/>
      <c r="B488" s="558"/>
      <c r="C488" s="558"/>
      <c r="D488" s="360"/>
      <c r="E488" s="31"/>
      <c r="F488" s="10"/>
      <c r="G488" s="360"/>
      <c r="H488" s="360"/>
      <c r="I488" s="360"/>
      <c r="J488" s="360"/>
      <c r="K488" s="360"/>
      <c r="L488" s="558"/>
      <c r="M488" s="873"/>
      <c r="N488" s="558"/>
      <c r="O488" s="784"/>
      <c r="P488" s="28"/>
      <c r="Q488" s="28"/>
      <c r="R488" s="874"/>
      <c r="S488" s="875"/>
      <c r="T488" s="28"/>
      <c r="U488" s="360"/>
      <c r="V488" s="28"/>
      <c r="W488" s="28"/>
      <c r="X488" s="558"/>
      <c r="Y488" s="558"/>
      <c r="Z488" s="28"/>
      <c r="AA488" s="876"/>
      <c r="AB488" s="360"/>
      <c r="AC488" s="28"/>
      <c r="AD488" s="28"/>
      <c r="AE488" s="558"/>
      <c r="AF488" s="28"/>
      <c r="AG488" s="360"/>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row>
    <row r="489" ht="11.25" customHeight="1">
      <c r="A489" s="557"/>
      <c r="B489" s="558"/>
      <c r="C489" s="558"/>
      <c r="D489" s="360"/>
      <c r="E489" s="31"/>
      <c r="F489" s="10"/>
      <c r="G489" s="360"/>
      <c r="H489" s="360"/>
      <c r="I489" s="360"/>
      <c r="J489" s="360"/>
      <c r="K489" s="360"/>
      <c r="L489" s="558"/>
      <c r="M489" s="873"/>
      <c r="N489" s="558"/>
      <c r="O489" s="784"/>
      <c r="P489" s="28"/>
      <c r="Q489" s="28"/>
      <c r="R489" s="874"/>
      <c r="S489" s="875"/>
      <c r="T489" s="28"/>
      <c r="U489" s="360"/>
      <c r="V489" s="28"/>
      <c r="W489" s="28"/>
      <c r="X489" s="558"/>
      <c r="Y489" s="558"/>
      <c r="Z489" s="28"/>
      <c r="AA489" s="876"/>
      <c r="AB489" s="360"/>
      <c r="AC489" s="28"/>
      <c r="AD489" s="28"/>
      <c r="AE489" s="558"/>
      <c r="AF489" s="28"/>
      <c r="AG489" s="360"/>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row>
    <row r="490" ht="11.25" customHeight="1">
      <c r="A490" s="557"/>
      <c r="B490" s="558"/>
      <c r="C490" s="558"/>
      <c r="D490" s="360"/>
      <c r="E490" s="31"/>
      <c r="F490" s="10"/>
      <c r="G490" s="360"/>
      <c r="H490" s="360"/>
      <c r="I490" s="360"/>
      <c r="J490" s="360"/>
      <c r="K490" s="360"/>
      <c r="L490" s="558"/>
      <c r="M490" s="873"/>
      <c r="N490" s="558"/>
      <c r="O490" s="784"/>
      <c r="P490" s="28"/>
      <c r="Q490" s="28"/>
      <c r="R490" s="874"/>
      <c r="S490" s="875"/>
      <c r="T490" s="28"/>
      <c r="U490" s="360"/>
      <c r="V490" s="28"/>
      <c r="W490" s="28"/>
      <c r="X490" s="558"/>
      <c r="Y490" s="558"/>
      <c r="Z490" s="28"/>
      <c r="AA490" s="876"/>
      <c r="AB490" s="360"/>
      <c r="AC490" s="28"/>
      <c r="AD490" s="28"/>
      <c r="AE490" s="558"/>
      <c r="AF490" s="28"/>
      <c r="AG490" s="360"/>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row>
    <row r="491" ht="11.25" customHeight="1">
      <c r="A491" s="557"/>
      <c r="B491" s="558"/>
      <c r="C491" s="558"/>
      <c r="D491" s="360"/>
      <c r="E491" s="31"/>
      <c r="F491" s="10"/>
      <c r="G491" s="360"/>
      <c r="H491" s="360"/>
      <c r="I491" s="360"/>
      <c r="J491" s="360"/>
      <c r="K491" s="360"/>
      <c r="L491" s="558"/>
      <c r="M491" s="873"/>
      <c r="N491" s="558"/>
      <c r="O491" s="784"/>
      <c r="P491" s="28"/>
      <c r="Q491" s="28"/>
      <c r="R491" s="874"/>
      <c r="S491" s="875"/>
      <c r="T491" s="28"/>
      <c r="U491" s="360"/>
      <c r="V491" s="28"/>
      <c r="W491" s="28"/>
      <c r="X491" s="558"/>
      <c r="Y491" s="558"/>
      <c r="Z491" s="28"/>
      <c r="AA491" s="876"/>
      <c r="AB491" s="360"/>
      <c r="AC491" s="28"/>
      <c r="AD491" s="28"/>
      <c r="AE491" s="558"/>
      <c r="AF491" s="28"/>
      <c r="AG491" s="360"/>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row>
    <row r="492" ht="11.25" customHeight="1">
      <c r="A492" s="557"/>
      <c r="B492" s="558"/>
      <c r="C492" s="558"/>
      <c r="D492" s="360"/>
      <c r="E492" s="31"/>
      <c r="F492" s="10"/>
      <c r="G492" s="360"/>
      <c r="H492" s="360"/>
      <c r="I492" s="360"/>
      <c r="J492" s="360"/>
      <c r="K492" s="360"/>
      <c r="L492" s="558"/>
      <c r="M492" s="873"/>
      <c r="N492" s="558"/>
      <c r="O492" s="784"/>
      <c r="P492" s="28"/>
      <c r="Q492" s="28"/>
      <c r="R492" s="874"/>
      <c r="S492" s="875"/>
      <c r="T492" s="28"/>
      <c r="U492" s="360"/>
      <c r="V492" s="28"/>
      <c r="W492" s="28"/>
      <c r="X492" s="558"/>
      <c r="Y492" s="558"/>
      <c r="Z492" s="28"/>
      <c r="AA492" s="876"/>
      <c r="AB492" s="360"/>
      <c r="AC492" s="28"/>
      <c r="AD492" s="28"/>
      <c r="AE492" s="558"/>
      <c r="AF492" s="28"/>
      <c r="AG492" s="360"/>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row>
    <row r="493" ht="11.25" customHeight="1">
      <c r="A493" s="557"/>
      <c r="B493" s="558"/>
      <c r="C493" s="558"/>
      <c r="D493" s="360"/>
      <c r="E493" s="31"/>
      <c r="F493" s="10"/>
      <c r="G493" s="360"/>
      <c r="H493" s="360"/>
      <c r="I493" s="360"/>
      <c r="J493" s="360"/>
      <c r="K493" s="360"/>
      <c r="L493" s="558"/>
      <c r="M493" s="873"/>
      <c r="N493" s="558"/>
      <c r="O493" s="784"/>
      <c r="P493" s="28"/>
      <c r="Q493" s="28"/>
      <c r="R493" s="874"/>
      <c r="S493" s="875"/>
      <c r="T493" s="28"/>
      <c r="U493" s="360"/>
      <c r="V493" s="28"/>
      <c r="W493" s="28"/>
      <c r="X493" s="558"/>
      <c r="Y493" s="558"/>
      <c r="Z493" s="28"/>
      <c r="AA493" s="876"/>
      <c r="AB493" s="360"/>
      <c r="AC493" s="28"/>
      <c r="AD493" s="28"/>
      <c r="AE493" s="558"/>
      <c r="AF493" s="28"/>
      <c r="AG493" s="360"/>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row>
    <row r="494" ht="11.25" customHeight="1">
      <c r="A494" s="557"/>
      <c r="B494" s="558"/>
      <c r="C494" s="558"/>
      <c r="D494" s="360"/>
      <c r="E494" s="31"/>
      <c r="F494" s="10"/>
      <c r="G494" s="360"/>
      <c r="H494" s="360"/>
      <c r="I494" s="360"/>
      <c r="J494" s="360"/>
      <c r="K494" s="360"/>
      <c r="L494" s="558"/>
      <c r="M494" s="873"/>
      <c r="N494" s="558"/>
      <c r="O494" s="784"/>
      <c r="P494" s="28"/>
      <c r="Q494" s="28"/>
      <c r="R494" s="874"/>
      <c r="S494" s="875"/>
      <c r="T494" s="28"/>
      <c r="U494" s="360"/>
      <c r="V494" s="28"/>
      <c r="W494" s="28"/>
      <c r="X494" s="558"/>
      <c r="Y494" s="558"/>
      <c r="Z494" s="28"/>
      <c r="AA494" s="876"/>
      <c r="AB494" s="360"/>
      <c r="AC494" s="28"/>
      <c r="AD494" s="28"/>
      <c r="AE494" s="558"/>
      <c r="AF494" s="28"/>
      <c r="AG494" s="360"/>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row>
    <row r="495" ht="11.25" customHeight="1">
      <c r="A495" s="557"/>
      <c r="B495" s="558"/>
      <c r="C495" s="558"/>
      <c r="D495" s="360"/>
      <c r="E495" s="31"/>
      <c r="F495" s="10"/>
      <c r="G495" s="360"/>
      <c r="H495" s="360"/>
      <c r="I495" s="360"/>
      <c r="J495" s="360"/>
      <c r="K495" s="360"/>
      <c r="L495" s="558"/>
      <c r="M495" s="873"/>
      <c r="N495" s="558"/>
      <c r="O495" s="784"/>
      <c r="P495" s="28"/>
      <c r="Q495" s="28"/>
      <c r="R495" s="874"/>
      <c r="S495" s="875"/>
      <c r="T495" s="28"/>
      <c r="U495" s="360"/>
      <c r="V495" s="28"/>
      <c r="W495" s="28"/>
      <c r="X495" s="558"/>
      <c r="Y495" s="558"/>
      <c r="Z495" s="28"/>
      <c r="AA495" s="876"/>
      <c r="AB495" s="360"/>
      <c r="AC495" s="28"/>
      <c r="AD495" s="28"/>
      <c r="AE495" s="558"/>
      <c r="AF495" s="28"/>
      <c r="AG495" s="360"/>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row>
    <row r="496" ht="11.25" customHeight="1">
      <c r="A496" s="557"/>
      <c r="B496" s="558"/>
      <c r="C496" s="558"/>
      <c r="D496" s="360"/>
      <c r="E496" s="31"/>
      <c r="F496" s="10"/>
      <c r="G496" s="360"/>
      <c r="H496" s="360"/>
      <c r="I496" s="360"/>
      <c r="J496" s="360"/>
      <c r="K496" s="360"/>
      <c r="L496" s="558"/>
      <c r="M496" s="873"/>
      <c r="N496" s="558"/>
      <c r="O496" s="784"/>
      <c r="P496" s="28"/>
      <c r="Q496" s="28"/>
      <c r="R496" s="874"/>
      <c r="S496" s="875"/>
      <c r="T496" s="28"/>
      <c r="U496" s="360"/>
      <c r="V496" s="28"/>
      <c r="W496" s="28"/>
      <c r="X496" s="558"/>
      <c r="Y496" s="558"/>
      <c r="Z496" s="28"/>
      <c r="AA496" s="876"/>
      <c r="AB496" s="360"/>
      <c r="AC496" s="28"/>
      <c r="AD496" s="28"/>
      <c r="AE496" s="558"/>
      <c r="AF496" s="28"/>
      <c r="AG496" s="360"/>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row>
    <row r="497" ht="11.25" customHeight="1">
      <c r="A497" s="557"/>
      <c r="B497" s="558"/>
      <c r="C497" s="558"/>
      <c r="D497" s="360"/>
      <c r="E497" s="31"/>
      <c r="F497" s="10"/>
      <c r="G497" s="360"/>
      <c r="H497" s="360"/>
      <c r="I497" s="360"/>
      <c r="J497" s="360"/>
      <c r="K497" s="360"/>
      <c r="L497" s="558"/>
      <c r="M497" s="873"/>
      <c r="N497" s="558"/>
      <c r="O497" s="784"/>
      <c r="P497" s="28"/>
      <c r="Q497" s="28"/>
      <c r="R497" s="874"/>
      <c r="S497" s="875"/>
      <c r="T497" s="28"/>
      <c r="U497" s="360"/>
      <c r="V497" s="28"/>
      <c r="W497" s="28"/>
      <c r="X497" s="558"/>
      <c r="Y497" s="558"/>
      <c r="Z497" s="28"/>
      <c r="AA497" s="876"/>
      <c r="AB497" s="360"/>
      <c r="AC497" s="28"/>
      <c r="AD497" s="28"/>
      <c r="AE497" s="558"/>
      <c r="AF497" s="28"/>
      <c r="AG497" s="360"/>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row>
    <row r="498" ht="11.25" customHeight="1">
      <c r="A498" s="557"/>
      <c r="B498" s="558"/>
      <c r="C498" s="558"/>
      <c r="D498" s="360"/>
      <c r="E498" s="31"/>
      <c r="F498" s="10"/>
      <c r="G498" s="360"/>
      <c r="H498" s="360"/>
      <c r="I498" s="360"/>
      <c r="J498" s="360"/>
      <c r="K498" s="360"/>
      <c r="L498" s="558"/>
      <c r="M498" s="873"/>
      <c r="N498" s="558"/>
      <c r="O498" s="784"/>
      <c r="P498" s="28"/>
      <c r="Q498" s="28"/>
      <c r="R498" s="874"/>
      <c r="S498" s="875"/>
      <c r="T498" s="28"/>
      <c r="U498" s="360"/>
      <c r="V498" s="28"/>
      <c r="W498" s="28"/>
      <c r="X498" s="558"/>
      <c r="Y498" s="558"/>
      <c r="Z498" s="28"/>
      <c r="AA498" s="876"/>
      <c r="AB498" s="360"/>
      <c r="AC498" s="28"/>
      <c r="AD498" s="28"/>
      <c r="AE498" s="558"/>
      <c r="AF498" s="28"/>
      <c r="AG498" s="360"/>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row>
    <row r="499" ht="11.25" customHeight="1">
      <c r="A499" s="557"/>
      <c r="B499" s="558"/>
      <c r="C499" s="558"/>
      <c r="D499" s="360"/>
      <c r="E499" s="31"/>
      <c r="F499" s="10"/>
      <c r="G499" s="360"/>
      <c r="H499" s="360"/>
      <c r="I499" s="360"/>
      <c r="J499" s="360"/>
      <c r="K499" s="360"/>
      <c r="L499" s="558"/>
      <c r="M499" s="873"/>
      <c r="N499" s="558"/>
      <c r="O499" s="784"/>
      <c r="P499" s="28"/>
      <c r="Q499" s="28"/>
      <c r="R499" s="874"/>
      <c r="S499" s="875"/>
      <c r="T499" s="28"/>
      <c r="U499" s="360"/>
      <c r="V499" s="28"/>
      <c r="W499" s="28"/>
      <c r="X499" s="558"/>
      <c r="Y499" s="558"/>
      <c r="Z499" s="28"/>
      <c r="AA499" s="876"/>
      <c r="AB499" s="360"/>
      <c r="AC499" s="28"/>
      <c r="AD499" s="28"/>
      <c r="AE499" s="558"/>
      <c r="AF499" s="28"/>
      <c r="AG499" s="360"/>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row>
    <row r="500" ht="11.25" customHeight="1">
      <c r="A500" s="557"/>
      <c r="B500" s="558"/>
      <c r="C500" s="558"/>
      <c r="D500" s="360"/>
      <c r="E500" s="31"/>
      <c r="F500" s="10"/>
      <c r="G500" s="360"/>
      <c r="H500" s="360"/>
      <c r="I500" s="360"/>
      <c r="J500" s="360"/>
      <c r="K500" s="360"/>
      <c r="L500" s="558"/>
      <c r="M500" s="873"/>
      <c r="N500" s="558"/>
      <c r="O500" s="784"/>
      <c r="P500" s="28"/>
      <c r="Q500" s="28"/>
      <c r="R500" s="874"/>
      <c r="S500" s="875"/>
      <c r="T500" s="28"/>
      <c r="U500" s="360"/>
      <c r="V500" s="28"/>
      <c r="W500" s="28"/>
      <c r="X500" s="558"/>
      <c r="Y500" s="558"/>
      <c r="Z500" s="28"/>
      <c r="AA500" s="876"/>
      <c r="AB500" s="360"/>
      <c r="AC500" s="28"/>
      <c r="AD500" s="28"/>
      <c r="AE500" s="558"/>
      <c r="AF500" s="28"/>
      <c r="AG500" s="360"/>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row>
    <row r="501" ht="11.25" customHeight="1">
      <c r="A501" s="557"/>
      <c r="B501" s="558"/>
      <c r="C501" s="558"/>
      <c r="D501" s="360"/>
      <c r="E501" s="31"/>
      <c r="F501" s="10"/>
      <c r="G501" s="360"/>
      <c r="H501" s="360"/>
      <c r="I501" s="360"/>
      <c r="J501" s="360"/>
      <c r="K501" s="360"/>
      <c r="L501" s="558"/>
      <c r="M501" s="873"/>
      <c r="N501" s="558"/>
      <c r="O501" s="784"/>
      <c r="P501" s="28"/>
      <c r="Q501" s="28"/>
      <c r="R501" s="874"/>
      <c r="S501" s="875"/>
      <c r="T501" s="28"/>
      <c r="U501" s="360"/>
      <c r="V501" s="28"/>
      <c r="W501" s="28"/>
      <c r="X501" s="558"/>
      <c r="Y501" s="558"/>
      <c r="Z501" s="28"/>
      <c r="AA501" s="876"/>
      <c r="AB501" s="360"/>
      <c r="AC501" s="28"/>
      <c r="AD501" s="28"/>
      <c r="AE501" s="558"/>
      <c r="AF501" s="28"/>
      <c r="AG501" s="360"/>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row>
    <row r="502" ht="11.25" customHeight="1">
      <c r="A502" s="557"/>
      <c r="B502" s="558"/>
      <c r="C502" s="558"/>
      <c r="D502" s="360"/>
      <c r="E502" s="31"/>
      <c r="F502" s="10"/>
      <c r="G502" s="360"/>
      <c r="H502" s="360"/>
      <c r="I502" s="360"/>
      <c r="J502" s="360"/>
      <c r="K502" s="360"/>
      <c r="L502" s="558"/>
      <c r="M502" s="873"/>
      <c r="N502" s="558"/>
      <c r="O502" s="784"/>
      <c r="P502" s="28"/>
      <c r="Q502" s="28"/>
      <c r="R502" s="874"/>
      <c r="S502" s="875"/>
      <c r="T502" s="28"/>
      <c r="U502" s="360"/>
      <c r="V502" s="28"/>
      <c r="W502" s="28"/>
      <c r="X502" s="558"/>
      <c r="Y502" s="558"/>
      <c r="Z502" s="28"/>
      <c r="AA502" s="876"/>
      <c r="AB502" s="360"/>
      <c r="AC502" s="28"/>
      <c r="AD502" s="28"/>
      <c r="AE502" s="558"/>
      <c r="AF502" s="28"/>
      <c r="AG502" s="360"/>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row>
    <row r="503" ht="11.25" customHeight="1">
      <c r="A503" s="557"/>
      <c r="B503" s="558"/>
      <c r="C503" s="558"/>
      <c r="D503" s="360"/>
      <c r="E503" s="31"/>
      <c r="F503" s="10"/>
      <c r="G503" s="360"/>
      <c r="H503" s="360"/>
      <c r="I503" s="360"/>
      <c r="J503" s="360"/>
      <c r="K503" s="360"/>
      <c r="L503" s="558"/>
      <c r="M503" s="873"/>
      <c r="N503" s="558"/>
      <c r="O503" s="784"/>
      <c r="P503" s="28"/>
      <c r="Q503" s="28"/>
      <c r="R503" s="874"/>
      <c r="S503" s="875"/>
      <c r="T503" s="28"/>
      <c r="U503" s="360"/>
      <c r="V503" s="28"/>
      <c r="W503" s="28"/>
      <c r="X503" s="558"/>
      <c r="Y503" s="558"/>
      <c r="Z503" s="28"/>
      <c r="AA503" s="876"/>
      <c r="AB503" s="360"/>
      <c r="AC503" s="28"/>
      <c r="AD503" s="28"/>
      <c r="AE503" s="558"/>
      <c r="AF503" s="28"/>
      <c r="AG503" s="360"/>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row>
    <row r="504" ht="11.25" customHeight="1">
      <c r="A504" s="557"/>
      <c r="B504" s="558"/>
      <c r="C504" s="558"/>
      <c r="D504" s="360"/>
      <c r="E504" s="31"/>
      <c r="F504" s="10"/>
      <c r="G504" s="360"/>
      <c r="H504" s="360"/>
      <c r="I504" s="360"/>
      <c r="J504" s="360"/>
      <c r="K504" s="360"/>
      <c r="L504" s="558"/>
      <c r="M504" s="873"/>
      <c r="N504" s="558"/>
      <c r="O504" s="784"/>
      <c r="P504" s="28"/>
      <c r="Q504" s="28"/>
      <c r="R504" s="874"/>
      <c r="S504" s="875"/>
      <c r="T504" s="28"/>
      <c r="U504" s="360"/>
      <c r="V504" s="28"/>
      <c r="W504" s="28"/>
      <c r="X504" s="558"/>
      <c r="Y504" s="558"/>
      <c r="Z504" s="28"/>
      <c r="AA504" s="876"/>
      <c r="AB504" s="360"/>
      <c r="AC504" s="28"/>
      <c r="AD504" s="28"/>
      <c r="AE504" s="558"/>
      <c r="AF504" s="28"/>
      <c r="AG504" s="360"/>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row>
    <row r="505" ht="11.25" customHeight="1">
      <c r="A505" s="557"/>
      <c r="B505" s="558"/>
      <c r="C505" s="558"/>
      <c r="D505" s="360"/>
      <c r="E505" s="31"/>
      <c r="F505" s="10"/>
      <c r="G505" s="360"/>
      <c r="H505" s="360"/>
      <c r="I505" s="360"/>
      <c r="J505" s="360"/>
      <c r="K505" s="360"/>
      <c r="L505" s="558"/>
      <c r="M505" s="873"/>
      <c r="N505" s="558"/>
      <c r="O505" s="784"/>
      <c r="P505" s="28"/>
      <c r="Q505" s="28"/>
      <c r="R505" s="874"/>
      <c r="S505" s="875"/>
      <c r="T505" s="28"/>
      <c r="U505" s="360"/>
      <c r="V505" s="28"/>
      <c r="W505" s="28"/>
      <c r="X505" s="558"/>
      <c r="Y505" s="558"/>
      <c r="Z505" s="28"/>
      <c r="AA505" s="876"/>
      <c r="AB505" s="360"/>
      <c r="AC505" s="28"/>
      <c r="AD505" s="28"/>
      <c r="AE505" s="558"/>
      <c r="AF505" s="28"/>
      <c r="AG505" s="360"/>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row>
    <row r="506" ht="11.25" customHeight="1">
      <c r="A506" s="557"/>
      <c r="B506" s="558"/>
      <c r="C506" s="558"/>
      <c r="D506" s="360"/>
      <c r="E506" s="31"/>
      <c r="F506" s="10"/>
      <c r="G506" s="360"/>
      <c r="H506" s="360"/>
      <c r="I506" s="360"/>
      <c r="J506" s="360"/>
      <c r="K506" s="360"/>
      <c r="L506" s="558"/>
      <c r="M506" s="873"/>
      <c r="N506" s="558"/>
      <c r="O506" s="784"/>
      <c r="P506" s="28"/>
      <c r="Q506" s="28"/>
      <c r="R506" s="874"/>
      <c r="S506" s="875"/>
      <c r="T506" s="28"/>
      <c r="U506" s="360"/>
      <c r="V506" s="28"/>
      <c r="W506" s="28"/>
      <c r="X506" s="558"/>
      <c r="Y506" s="558"/>
      <c r="Z506" s="28"/>
      <c r="AA506" s="876"/>
      <c r="AB506" s="360"/>
      <c r="AC506" s="28"/>
      <c r="AD506" s="28"/>
      <c r="AE506" s="558"/>
      <c r="AF506" s="28"/>
      <c r="AG506" s="360"/>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row>
    <row r="507" ht="11.25" customHeight="1">
      <c r="A507" s="557"/>
      <c r="B507" s="558"/>
      <c r="C507" s="558"/>
      <c r="D507" s="360"/>
      <c r="E507" s="31"/>
      <c r="F507" s="10"/>
      <c r="G507" s="360"/>
      <c r="H507" s="360"/>
      <c r="I507" s="360"/>
      <c r="J507" s="360"/>
      <c r="K507" s="360"/>
      <c r="L507" s="558"/>
      <c r="M507" s="873"/>
      <c r="N507" s="558"/>
      <c r="O507" s="784"/>
      <c r="P507" s="28"/>
      <c r="Q507" s="28"/>
      <c r="R507" s="874"/>
      <c r="S507" s="875"/>
      <c r="T507" s="28"/>
      <c r="U507" s="360"/>
      <c r="V507" s="28"/>
      <c r="W507" s="28"/>
      <c r="X507" s="558"/>
      <c r="Y507" s="558"/>
      <c r="Z507" s="28"/>
      <c r="AA507" s="876"/>
      <c r="AB507" s="360"/>
      <c r="AC507" s="28"/>
      <c r="AD507" s="28"/>
      <c r="AE507" s="558"/>
      <c r="AF507" s="28"/>
      <c r="AG507" s="360"/>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row>
    <row r="508" ht="11.25" customHeight="1">
      <c r="A508" s="557"/>
      <c r="B508" s="558"/>
      <c r="C508" s="558"/>
      <c r="D508" s="360"/>
      <c r="E508" s="31"/>
      <c r="F508" s="10"/>
      <c r="G508" s="360"/>
      <c r="H508" s="360"/>
      <c r="I508" s="360"/>
      <c r="J508" s="360"/>
      <c r="K508" s="360"/>
      <c r="L508" s="558"/>
      <c r="M508" s="873"/>
      <c r="N508" s="558"/>
      <c r="O508" s="784"/>
      <c r="P508" s="28"/>
      <c r="Q508" s="28"/>
      <c r="R508" s="874"/>
      <c r="S508" s="875"/>
      <c r="T508" s="28"/>
      <c r="U508" s="360"/>
      <c r="V508" s="28"/>
      <c r="W508" s="28"/>
      <c r="X508" s="558"/>
      <c r="Y508" s="558"/>
      <c r="Z508" s="28"/>
      <c r="AA508" s="876"/>
      <c r="AB508" s="360"/>
      <c r="AC508" s="28"/>
      <c r="AD508" s="28"/>
      <c r="AE508" s="558"/>
      <c r="AF508" s="28"/>
      <c r="AG508" s="360"/>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row>
    <row r="509" ht="11.25" customHeight="1">
      <c r="A509" s="557"/>
      <c r="B509" s="558"/>
      <c r="C509" s="558"/>
      <c r="D509" s="360"/>
      <c r="E509" s="31"/>
      <c r="F509" s="10"/>
      <c r="G509" s="360"/>
      <c r="H509" s="360"/>
      <c r="I509" s="360"/>
      <c r="J509" s="360"/>
      <c r="K509" s="360"/>
      <c r="L509" s="558"/>
      <c r="M509" s="873"/>
      <c r="N509" s="558"/>
      <c r="O509" s="784"/>
      <c r="P509" s="28"/>
      <c r="Q509" s="28"/>
      <c r="R509" s="874"/>
      <c r="S509" s="875"/>
      <c r="T509" s="28"/>
      <c r="U509" s="360"/>
      <c r="V509" s="28"/>
      <c r="W509" s="28"/>
      <c r="X509" s="558"/>
      <c r="Y509" s="558"/>
      <c r="Z509" s="28"/>
      <c r="AA509" s="876"/>
      <c r="AB509" s="360"/>
      <c r="AC509" s="28"/>
      <c r="AD509" s="28"/>
      <c r="AE509" s="558"/>
      <c r="AF509" s="28"/>
      <c r="AG509" s="360"/>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row>
    <row r="510" ht="11.25" customHeight="1">
      <c r="A510" s="557"/>
      <c r="B510" s="558"/>
      <c r="C510" s="558"/>
      <c r="D510" s="360"/>
      <c r="E510" s="31"/>
      <c r="F510" s="10"/>
      <c r="G510" s="360"/>
      <c r="H510" s="360"/>
      <c r="I510" s="360"/>
      <c r="J510" s="360"/>
      <c r="K510" s="360"/>
      <c r="L510" s="558"/>
      <c r="M510" s="873"/>
      <c r="N510" s="558"/>
      <c r="O510" s="784"/>
      <c r="P510" s="28"/>
      <c r="Q510" s="28"/>
      <c r="R510" s="874"/>
      <c r="S510" s="875"/>
      <c r="T510" s="28"/>
      <c r="U510" s="360"/>
      <c r="V510" s="28"/>
      <c r="W510" s="28"/>
      <c r="X510" s="558"/>
      <c r="Y510" s="558"/>
      <c r="Z510" s="28"/>
      <c r="AA510" s="876"/>
      <c r="AB510" s="360"/>
      <c r="AC510" s="28"/>
      <c r="AD510" s="28"/>
      <c r="AE510" s="558"/>
      <c r="AF510" s="28"/>
      <c r="AG510" s="360"/>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row>
    <row r="511" ht="11.25" customHeight="1">
      <c r="A511" s="557"/>
      <c r="B511" s="558"/>
      <c r="C511" s="558"/>
      <c r="D511" s="360"/>
      <c r="E511" s="31"/>
      <c r="F511" s="10"/>
      <c r="G511" s="360"/>
      <c r="H511" s="360"/>
      <c r="I511" s="360"/>
      <c r="J511" s="360"/>
      <c r="K511" s="360"/>
      <c r="L511" s="558"/>
      <c r="M511" s="873"/>
      <c r="N511" s="558"/>
      <c r="O511" s="784"/>
      <c r="P511" s="28"/>
      <c r="Q511" s="28"/>
      <c r="R511" s="874"/>
      <c r="S511" s="875"/>
      <c r="T511" s="28"/>
      <c r="U511" s="360"/>
      <c r="V511" s="28"/>
      <c r="W511" s="28"/>
      <c r="X511" s="558"/>
      <c r="Y511" s="558"/>
      <c r="Z511" s="28"/>
      <c r="AA511" s="876"/>
      <c r="AB511" s="360"/>
      <c r="AC511" s="28"/>
      <c r="AD511" s="28"/>
      <c r="AE511" s="558"/>
      <c r="AF511" s="28"/>
      <c r="AG511" s="360"/>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row>
    <row r="512" ht="11.25" customHeight="1">
      <c r="A512" s="557"/>
      <c r="B512" s="558"/>
      <c r="C512" s="558"/>
      <c r="D512" s="360"/>
      <c r="E512" s="31"/>
      <c r="F512" s="10"/>
      <c r="G512" s="360"/>
      <c r="H512" s="360"/>
      <c r="I512" s="360"/>
      <c r="J512" s="360"/>
      <c r="K512" s="360"/>
      <c r="L512" s="558"/>
      <c r="M512" s="873"/>
      <c r="N512" s="558"/>
      <c r="O512" s="784"/>
      <c r="P512" s="28"/>
      <c r="Q512" s="28"/>
      <c r="R512" s="874"/>
      <c r="S512" s="875"/>
      <c r="T512" s="28"/>
      <c r="U512" s="360"/>
      <c r="V512" s="28"/>
      <c r="W512" s="28"/>
      <c r="X512" s="558"/>
      <c r="Y512" s="558"/>
      <c r="Z512" s="28"/>
      <c r="AA512" s="876"/>
      <c r="AB512" s="360"/>
      <c r="AC512" s="28"/>
      <c r="AD512" s="28"/>
      <c r="AE512" s="558"/>
      <c r="AF512" s="28"/>
      <c r="AG512" s="360"/>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row>
    <row r="513" ht="11.25" customHeight="1">
      <c r="A513" s="557"/>
      <c r="B513" s="558"/>
      <c r="C513" s="558"/>
      <c r="D513" s="360"/>
      <c r="E513" s="31"/>
      <c r="F513" s="10"/>
      <c r="G513" s="360"/>
      <c r="H513" s="360"/>
      <c r="I513" s="360"/>
      <c r="J513" s="360"/>
      <c r="K513" s="360"/>
      <c r="L513" s="558"/>
      <c r="M513" s="873"/>
      <c r="N513" s="558"/>
      <c r="O513" s="784"/>
      <c r="P513" s="28"/>
      <c r="Q513" s="28"/>
      <c r="R513" s="874"/>
      <c r="S513" s="875"/>
      <c r="T513" s="28"/>
      <c r="U513" s="360"/>
      <c r="V513" s="28"/>
      <c r="W513" s="28"/>
      <c r="X513" s="558"/>
      <c r="Y513" s="558"/>
      <c r="Z513" s="28"/>
      <c r="AA513" s="876"/>
      <c r="AB513" s="360"/>
      <c r="AC513" s="28"/>
      <c r="AD513" s="28"/>
      <c r="AE513" s="558"/>
      <c r="AF513" s="28"/>
      <c r="AG513" s="360"/>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row>
    <row r="514" ht="11.25" customHeight="1">
      <c r="A514" s="557"/>
      <c r="B514" s="558"/>
      <c r="C514" s="558"/>
      <c r="D514" s="360"/>
      <c r="E514" s="31"/>
      <c r="F514" s="10"/>
      <c r="G514" s="360"/>
      <c r="H514" s="360"/>
      <c r="I514" s="360"/>
      <c r="J514" s="360"/>
      <c r="K514" s="360"/>
      <c r="L514" s="558"/>
      <c r="M514" s="873"/>
      <c r="N514" s="558"/>
      <c r="O514" s="784"/>
      <c r="P514" s="28"/>
      <c r="Q514" s="28"/>
      <c r="R514" s="874"/>
      <c r="S514" s="875"/>
      <c r="T514" s="28"/>
      <c r="U514" s="360"/>
      <c r="V514" s="28"/>
      <c r="W514" s="28"/>
      <c r="X514" s="558"/>
      <c r="Y514" s="558"/>
      <c r="Z514" s="28"/>
      <c r="AA514" s="876"/>
      <c r="AB514" s="360"/>
      <c r="AC514" s="28"/>
      <c r="AD514" s="28"/>
      <c r="AE514" s="558"/>
      <c r="AF514" s="28"/>
      <c r="AG514" s="360"/>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row>
    <row r="515" ht="11.25" customHeight="1">
      <c r="A515" s="557"/>
      <c r="B515" s="558"/>
      <c r="C515" s="558"/>
      <c r="D515" s="360"/>
      <c r="E515" s="31"/>
      <c r="F515" s="10"/>
      <c r="G515" s="360"/>
      <c r="H515" s="360"/>
      <c r="I515" s="360"/>
      <c r="J515" s="360"/>
      <c r="K515" s="360"/>
      <c r="L515" s="558"/>
      <c r="M515" s="873"/>
      <c r="N515" s="558"/>
      <c r="O515" s="784"/>
      <c r="P515" s="28"/>
      <c r="Q515" s="28"/>
      <c r="R515" s="874"/>
      <c r="S515" s="875"/>
      <c r="T515" s="28"/>
      <c r="U515" s="360"/>
      <c r="V515" s="28"/>
      <c r="W515" s="28"/>
      <c r="X515" s="558"/>
      <c r="Y515" s="558"/>
      <c r="Z515" s="28"/>
      <c r="AA515" s="876"/>
      <c r="AB515" s="360"/>
      <c r="AC515" s="28"/>
      <c r="AD515" s="28"/>
      <c r="AE515" s="558"/>
      <c r="AF515" s="28"/>
      <c r="AG515" s="360"/>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row>
    <row r="516" ht="11.25" customHeight="1">
      <c r="A516" s="557"/>
      <c r="B516" s="558"/>
      <c r="C516" s="558"/>
      <c r="D516" s="360"/>
      <c r="E516" s="31"/>
      <c r="F516" s="10"/>
      <c r="G516" s="360"/>
      <c r="H516" s="360"/>
      <c r="I516" s="360"/>
      <c r="J516" s="360"/>
      <c r="K516" s="360"/>
      <c r="L516" s="558"/>
      <c r="M516" s="873"/>
      <c r="N516" s="558"/>
      <c r="O516" s="784"/>
      <c r="P516" s="28"/>
      <c r="Q516" s="28"/>
      <c r="R516" s="874"/>
      <c r="S516" s="875"/>
      <c r="T516" s="28"/>
      <c r="U516" s="360"/>
      <c r="V516" s="28"/>
      <c r="W516" s="28"/>
      <c r="X516" s="558"/>
      <c r="Y516" s="558"/>
      <c r="Z516" s="28"/>
      <c r="AA516" s="876"/>
      <c r="AB516" s="360"/>
      <c r="AC516" s="28"/>
      <c r="AD516" s="28"/>
      <c r="AE516" s="558"/>
      <c r="AF516" s="28"/>
      <c r="AG516" s="360"/>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row>
    <row r="517" ht="11.25" customHeight="1">
      <c r="A517" s="557"/>
      <c r="B517" s="558"/>
      <c r="C517" s="558"/>
      <c r="D517" s="360"/>
      <c r="E517" s="31"/>
      <c r="F517" s="10"/>
      <c r="G517" s="360"/>
      <c r="H517" s="360"/>
      <c r="I517" s="360"/>
      <c r="J517" s="360"/>
      <c r="K517" s="360"/>
      <c r="L517" s="558"/>
      <c r="M517" s="873"/>
      <c r="N517" s="558"/>
      <c r="O517" s="784"/>
      <c r="P517" s="28"/>
      <c r="Q517" s="28"/>
      <c r="R517" s="874"/>
      <c r="S517" s="875"/>
      <c r="T517" s="28"/>
      <c r="U517" s="360"/>
      <c r="V517" s="28"/>
      <c r="W517" s="28"/>
      <c r="X517" s="558"/>
      <c r="Y517" s="558"/>
      <c r="Z517" s="28"/>
      <c r="AA517" s="876"/>
      <c r="AB517" s="360"/>
      <c r="AC517" s="28"/>
      <c r="AD517" s="28"/>
      <c r="AE517" s="558"/>
      <c r="AF517" s="28"/>
      <c r="AG517" s="360"/>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row>
    <row r="518" ht="11.25" customHeight="1">
      <c r="A518" s="557"/>
      <c r="B518" s="558"/>
      <c r="C518" s="558"/>
      <c r="D518" s="360"/>
      <c r="E518" s="31"/>
      <c r="F518" s="10"/>
      <c r="G518" s="360"/>
      <c r="H518" s="360"/>
      <c r="I518" s="360"/>
      <c r="J518" s="360"/>
      <c r="K518" s="360"/>
      <c r="L518" s="558"/>
      <c r="M518" s="873"/>
      <c r="N518" s="558"/>
      <c r="O518" s="784"/>
      <c r="P518" s="28"/>
      <c r="Q518" s="28"/>
      <c r="R518" s="874"/>
      <c r="S518" s="875"/>
      <c r="T518" s="28"/>
      <c r="U518" s="360"/>
      <c r="V518" s="28"/>
      <c r="W518" s="28"/>
      <c r="X518" s="558"/>
      <c r="Y518" s="558"/>
      <c r="Z518" s="28"/>
      <c r="AA518" s="876"/>
      <c r="AB518" s="360"/>
      <c r="AC518" s="28"/>
      <c r="AD518" s="28"/>
      <c r="AE518" s="558"/>
      <c r="AF518" s="28"/>
      <c r="AG518" s="360"/>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row>
    <row r="519" ht="11.25" customHeight="1">
      <c r="A519" s="557"/>
      <c r="B519" s="558"/>
      <c r="C519" s="558"/>
      <c r="D519" s="360"/>
      <c r="E519" s="31"/>
      <c r="F519" s="10"/>
      <c r="G519" s="360"/>
      <c r="H519" s="360"/>
      <c r="I519" s="360"/>
      <c r="J519" s="360"/>
      <c r="K519" s="360"/>
      <c r="L519" s="558"/>
      <c r="M519" s="873"/>
      <c r="N519" s="558"/>
      <c r="O519" s="784"/>
      <c r="P519" s="28"/>
      <c r="Q519" s="28"/>
      <c r="R519" s="874"/>
      <c r="S519" s="875"/>
      <c r="T519" s="28"/>
      <c r="U519" s="360"/>
      <c r="V519" s="28"/>
      <c r="W519" s="28"/>
      <c r="X519" s="558"/>
      <c r="Y519" s="558"/>
      <c r="Z519" s="28"/>
      <c r="AA519" s="876"/>
      <c r="AB519" s="360"/>
      <c r="AC519" s="28"/>
      <c r="AD519" s="28"/>
      <c r="AE519" s="558"/>
      <c r="AF519" s="28"/>
      <c r="AG519" s="360"/>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row>
    <row r="520" ht="11.25" customHeight="1">
      <c r="A520" s="557"/>
      <c r="B520" s="558"/>
      <c r="C520" s="558"/>
      <c r="D520" s="360"/>
      <c r="E520" s="31"/>
      <c r="F520" s="10"/>
      <c r="G520" s="360"/>
      <c r="H520" s="360"/>
      <c r="I520" s="360"/>
      <c r="J520" s="360"/>
      <c r="K520" s="360"/>
      <c r="L520" s="558"/>
      <c r="M520" s="873"/>
      <c r="N520" s="558"/>
      <c r="O520" s="784"/>
      <c r="P520" s="28"/>
      <c r="Q520" s="28"/>
      <c r="R520" s="874"/>
      <c r="S520" s="875"/>
      <c r="T520" s="28"/>
      <c r="U520" s="360"/>
      <c r="V520" s="28"/>
      <c r="W520" s="28"/>
      <c r="X520" s="558"/>
      <c r="Y520" s="558"/>
      <c r="Z520" s="28"/>
      <c r="AA520" s="876"/>
      <c r="AB520" s="360"/>
      <c r="AC520" s="28"/>
      <c r="AD520" s="28"/>
      <c r="AE520" s="558"/>
      <c r="AF520" s="28"/>
      <c r="AG520" s="360"/>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row>
    <row r="521" ht="11.25" customHeight="1">
      <c r="A521" s="557"/>
      <c r="B521" s="558"/>
      <c r="C521" s="558"/>
      <c r="D521" s="360"/>
      <c r="E521" s="31"/>
      <c r="F521" s="10"/>
      <c r="G521" s="360"/>
      <c r="H521" s="360"/>
      <c r="I521" s="360"/>
      <c r="J521" s="360"/>
      <c r="K521" s="360"/>
      <c r="L521" s="558"/>
      <c r="M521" s="873"/>
      <c r="N521" s="558"/>
      <c r="O521" s="784"/>
      <c r="P521" s="28"/>
      <c r="Q521" s="28"/>
      <c r="R521" s="874"/>
      <c r="S521" s="875"/>
      <c r="T521" s="28"/>
      <c r="U521" s="360"/>
      <c r="V521" s="28"/>
      <c r="W521" s="28"/>
      <c r="X521" s="558"/>
      <c r="Y521" s="558"/>
      <c r="Z521" s="28"/>
      <c r="AA521" s="876"/>
      <c r="AB521" s="360"/>
      <c r="AC521" s="28"/>
      <c r="AD521" s="28"/>
      <c r="AE521" s="558"/>
      <c r="AF521" s="28"/>
      <c r="AG521" s="360"/>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row>
    <row r="522" ht="11.25" customHeight="1">
      <c r="A522" s="557"/>
      <c r="B522" s="558"/>
      <c r="C522" s="558"/>
      <c r="D522" s="360"/>
      <c r="E522" s="31"/>
      <c r="F522" s="10"/>
      <c r="G522" s="360"/>
      <c r="H522" s="360"/>
      <c r="I522" s="360"/>
      <c r="J522" s="360"/>
      <c r="K522" s="360"/>
      <c r="L522" s="558"/>
      <c r="M522" s="873"/>
      <c r="N522" s="558"/>
      <c r="O522" s="784"/>
      <c r="P522" s="28"/>
      <c r="Q522" s="28"/>
      <c r="R522" s="874"/>
      <c r="S522" s="875"/>
      <c r="T522" s="28"/>
      <c r="U522" s="360"/>
      <c r="V522" s="28"/>
      <c r="W522" s="28"/>
      <c r="X522" s="558"/>
      <c r="Y522" s="558"/>
      <c r="Z522" s="28"/>
      <c r="AA522" s="876"/>
      <c r="AB522" s="360"/>
      <c r="AC522" s="28"/>
      <c r="AD522" s="28"/>
      <c r="AE522" s="558"/>
      <c r="AF522" s="28"/>
      <c r="AG522" s="360"/>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row>
    <row r="523" ht="11.25" customHeight="1">
      <c r="A523" s="557"/>
      <c r="B523" s="558"/>
      <c r="C523" s="558"/>
      <c r="D523" s="360"/>
      <c r="E523" s="31"/>
      <c r="F523" s="10"/>
      <c r="G523" s="360"/>
      <c r="H523" s="360"/>
      <c r="I523" s="360"/>
      <c r="J523" s="360"/>
      <c r="K523" s="360"/>
      <c r="L523" s="558"/>
      <c r="M523" s="873"/>
      <c r="N523" s="558"/>
      <c r="O523" s="784"/>
      <c r="P523" s="28"/>
      <c r="Q523" s="28"/>
      <c r="R523" s="874"/>
      <c r="S523" s="875"/>
      <c r="T523" s="28"/>
      <c r="U523" s="360"/>
      <c r="V523" s="28"/>
      <c r="W523" s="28"/>
      <c r="X523" s="558"/>
      <c r="Y523" s="558"/>
      <c r="Z523" s="28"/>
      <c r="AA523" s="876"/>
      <c r="AB523" s="360"/>
      <c r="AC523" s="28"/>
      <c r="AD523" s="28"/>
      <c r="AE523" s="558"/>
      <c r="AF523" s="28"/>
      <c r="AG523" s="360"/>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row>
    <row r="524" ht="11.25" customHeight="1">
      <c r="A524" s="557"/>
      <c r="B524" s="558"/>
      <c r="C524" s="558"/>
      <c r="D524" s="360"/>
      <c r="E524" s="31"/>
      <c r="F524" s="10"/>
      <c r="G524" s="360"/>
      <c r="H524" s="360"/>
      <c r="I524" s="360"/>
      <c r="J524" s="360"/>
      <c r="K524" s="360"/>
      <c r="L524" s="558"/>
      <c r="M524" s="873"/>
      <c r="N524" s="558"/>
      <c r="O524" s="784"/>
      <c r="P524" s="28"/>
      <c r="Q524" s="28"/>
      <c r="R524" s="874"/>
      <c r="S524" s="875"/>
      <c r="T524" s="28"/>
      <c r="U524" s="360"/>
      <c r="V524" s="28"/>
      <c r="W524" s="28"/>
      <c r="X524" s="558"/>
      <c r="Y524" s="558"/>
      <c r="Z524" s="28"/>
      <c r="AA524" s="876"/>
      <c r="AB524" s="360"/>
      <c r="AC524" s="28"/>
      <c r="AD524" s="28"/>
      <c r="AE524" s="558"/>
      <c r="AF524" s="28"/>
      <c r="AG524" s="360"/>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row>
    <row r="525" ht="11.25" customHeight="1">
      <c r="A525" s="557"/>
      <c r="B525" s="558"/>
      <c r="C525" s="558"/>
      <c r="D525" s="360"/>
      <c r="E525" s="31"/>
      <c r="F525" s="10"/>
      <c r="G525" s="360"/>
      <c r="H525" s="360"/>
      <c r="I525" s="360"/>
      <c r="J525" s="360"/>
      <c r="K525" s="360"/>
      <c r="L525" s="558"/>
      <c r="M525" s="873"/>
      <c r="N525" s="558"/>
      <c r="O525" s="784"/>
      <c r="P525" s="28"/>
      <c r="Q525" s="28"/>
      <c r="R525" s="874"/>
      <c r="S525" s="875"/>
      <c r="T525" s="28"/>
      <c r="U525" s="360"/>
      <c r="V525" s="28"/>
      <c r="W525" s="28"/>
      <c r="X525" s="558"/>
      <c r="Y525" s="558"/>
      <c r="Z525" s="28"/>
      <c r="AA525" s="876"/>
      <c r="AB525" s="360"/>
      <c r="AC525" s="28"/>
      <c r="AD525" s="28"/>
      <c r="AE525" s="558"/>
      <c r="AF525" s="28"/>
      <c r="AG525" s="360"/>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row>
    <row r="526" ht="11.25" customHeight="1">
      <c r="A526" s="557"/>
      <c r="B526" s="558"/>
      <c r="C526" s="558"/>
      <c r="D526" s="360"/>
      <c r="E526" s="31"/>
      <c r="F526" s="10"/>
      <c r="G526" s="360"/>
      <c r="H526" s="360"/>
      <c r="I526" s="360"/>
      <c r="J526" s="360"/>
      <c r="K526" s="360"/>
      <c r="L526" s="558"/>
      <c r="M526" s="873"/>
      <c r="N526" s="558"/>
      <c r="O526" s="784"/>
      <c r="P526" s="28"/>
      <c r="Q526" s="28"/>
      <c r="R526" s="874"/>
      <c r="S526" s="875"/>
      <c r="T526" s="28"/>
      <c r="U526" s="360"/>
      <c r="V526" s="28"/>
      <c r="W526" s="28"/>
      <c r="X526" s="558"/>
      <c r="Y526" s="558"/>
      <c r="Z526" s="28"/>
      <c r="AA526" s="876"/>
      <c r="AB526" s="360"/>
      <c r="AC526" s="28"/>
      <c r="AD526" s="28"/>
      <c r="AE526" s="558"/>
      <c r="AF526" s="28"/>
      <c r="AG526" s="360"/>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row>
    <row r="527" ht="11.25" customHeight="1">
      <c r="A527" s="557"/>
      <c r="B527" s="558"/>
      <c r="C527" s="558"/>
      <c r="D527" s="360"/>
      <c r="E527" s="31"/>
      <c r="F527" s="10"/>
      <c r="G527" s="360"/>
      <c r="H527" s="360"/>
      <c r="I527" s="360"/>
      <c r="J527" s="360"/>
      <c r="K527" s="360"/>
      <c r="L527" s="558"/>
      <c r="M527" s="873"/>
      <c r="N527" s="558"/>
      <c r="O527" s="784"/>
      <c r="P527" s="28"/>
      <c r="Q527" s="28"/>
      <c r="R527" s="874"/>
      <c r="S527" s="875"/>
      <c r="T527" s="28"/>
      <c r="U527" s="360"/>
      <c r="V527" s="28"/>
      <c r="W527" s="28"/>
      <c r="X527" s="558"/>
      <c r="Y527" s="558"/>
      <c r="Z527" s="28"/>
      <c r="AA527" s="876"/>
      <c r="AB527" s="360"/>
      <c r="AC527" s="28"/>
      <c r="AD527" s="28"/>
      <c r="AE527" s="558"/>
      <c r="AF527" s="28"/>
      <c r="AG527" s="360"/>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row>
    <row r="528" ht="11.25" customHeight="1">
      <c r="A528" s="557"/>
      <c r="B528" s="558"/>
      <c r="C528" s="558"/>
      <c r="D528" s="360"/>
      <c r="E528" s="31"/>
      <c r="F528" s="10"/>
      <c r="G528" s="360"/>
      <c r="H528" s="360"/>
      <c r="I528" s="360"/>
      <c r="J528" s="360"/>
      <c r="K528" s="360"/>
      <c r="L528" s="558"/>
      <c r="M528" s="873"/>
      <c r="N528" s="558"/>
      <c r="O528" s="784"/>
      <c r="P528" s="28"/>
      <c r="Q528" s="28"/>
      <c r="R528" s="874"/>
      <c r="S528" s="875"/>
      <c r="T528" s="28"/>
      <c r="U528" s="360"/>
      <c r="V528" s="28"/>
      <c r="W528" s="28"/>
      <c r="X528" s="558"/>
      <c r="Y528" s="558"/>
      <c r="Z528" s="28"/>
      <c r="AA528" s="876"/>
      <c r="AB528" s="360"/>
      <c r="AC528" s="28"/>
      <c r="AD528" s="28"/>
      <c r="AE528" s="558"/>
      <c r="AF528" s="28"/>
      <c r="AG528" s="360"/>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row>
    <row r="529" ht="11.25" customHeight="1">
      <c r="A529" s="557"/>
      <c r="B529" s="558"/>
      <c r="C529" s="558"/>
      <c r="D529" s="360"/>
      <c r="E529" s="31"/>
      <c r="F529" s="10"/>
      <c r="G529" s="360"/>
      <c r="H529" s="360"/>
      <c r="I529" s="360"/>
      <c r="J529" s="360"/>
      <c r="K529" s="360"/>
      <c r="L529" s="558"/>
      <c r="M529" s="873"/>
      <c r="N529" s="558"/>
      <c r="O529" s="784"/>
      <c r="P529" s="28"/>
      <c r="Q529" s="28"/>
      <c r="R529" s="874"/>
      <c r="S529" s="875"/>
      <c r="T529" s="28"/>
      <c r="U529" s="360"/>
      <c r="V529" s="28"/>
      <c r="W529" s="28"/>
      <c r="X529" s="558"/>
      <c r="Y529" s="558"/>
      <c r="Z529" s="28"/>
      <c r="AA529" s="876"/>
      <c r="AB529" s="360"/>
      <c r="AC529" s="28"/>
      <c r="AD529" s="28"/>
      <c r="AE529" s="558"/>
      <c r="AF529" s="28"/>
      <c r="AG529" s="360"/>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row>
    <row r="530" ht="11.25" customHeight="1">
      <c r="A530" s="557"/>
      <c r="B530" s="558"/>
      <c r="C530" s="558"/>
      <c r="D530" s="360"/>
      <c r="E530" s="31"/>
      <c r="F530" s="10"/>
      <c r="G530" s="360"/>
      <c r="H530" s="360"/>
      <c r="I530" s="360"/>
      <c r="J530" s="360"/>
      <c r="K530" s="360"/>
      <c r="L530" s="558"/>
      <c r="M530" s="873"/>
      <c r="N530" s="558"/>
      <c r="O530" s="784"/>
      <c r="P530" s="28"/>
      <c r="Q530" s="28"/>
      <c r="R530" s="874"/>
      <c r="S530" s="875"/>
      <c r="T530" s="28"/>
      <c r="U530" s="360"/>
      <c r="V530" s="28"/>
      <c r="W530" s="28"/>
      <c r="X530" s="558"/>
      <c r="Y530" s="558"/>
      <c r="Z530" s="28"/>
      <c r="AA530" s="876"/>
      <c r="AB530" s="360"/>
      <c r="AC530" s="28"/>
      <c r="AD530" s="28"/>
      <c r="AE530" s="558"/>
      <c r="AF530" s="28"/>
      <c r="AG530" s="360"/>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row>
    <row r="531" ht="11.25" customHeight="1">
      <c r="A531" s="557"/>
      <c r="B531" s="558"/>
      <c r="C531" s="558"/>
      <c r="D531" s="360"/>
      <c r="E531" s="31"/>
      <c r="F531" s="10"/>
      <c r="G531" s="360"/>
      <c r="H531" s="360"/>
      <c r="I531" s="360"/>
      <c r="J531" s="360"/>
      <c r="K531" s="360"/>
      <c r="L531" s="558"/>
      <c r="M531" s="873"/>
      <c r="N531" s="558"/>
      <c r="O531" s="784"/>
      <c r="P531" s="28"/>
      <c r="Q531" s="28"/>
      <c r="R531" s="874"/>
      <c r="S531" s="875"/>
      <c r="T531" s="28"/>
      <c r="U531" s="360"/>
      <c r="V531" s="28"/>
      <c r="W531" s="28"/>
      <c r="X531" s="558"/>
      <c r="Y531" s="558"/>
      <c r="Z531" s="28"/>
      <c r="AA531" s="876"/>
      <c r="AB531" s="360"/>
      <c r="AC531" s="28"/>
      <c r="AD531" s="28"/>
      <c r="AE531" s="558"/>
      <c r="AF531" s="28"/>
      <c r="AG531" s="360"/>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row>
    <row r="532" ht="11.25" customHeight="1">
      <c r="A532" s="557"/>
      <c r="B532" s="558"/>
      <c r="C532" s="558"/>
      <c r="D532" s="360"/>
      <c r="E532" s="31"/>
      <c r="F532" s="10"/>
      <c r="G532" s="360"/>
      <c r="H532" s="360"/>
      <c r="I532" s="360"/>
      <c r="J532" s="360"/>
      <c r="K532" s="360"/>
      <c r="L532" s="558"/>
      <c r="M532" s="873"/>
      <c r="N532" s="558"/>
      <c r="O532" s="784"/>
      <c r="P532" s="28"/>
      <c r="Q532" s="28"/>
      <c r="R532" s="874"/>
      <c r="S532" s="875"/>
      <c r="T532" s="28"/>
      <c r="U532" s="360"/>
      <c r="V532" s="28"/>
      <c r="W532" s="28"/>
      <c r="X532" s="558"/>
      <c r="Y532" s="558"/>
      <c r="Z532" s="28"/>
      <c r="AA532" s="876"/>
      <c r="AB532" s="360"/>
      <c r="AC532" s="28"/>
      <c r="AD532" s="28"/>
      <c r="AE532" s="558"/>
      <c r="AF532" s="28"/>
      <c r="AG532" s="360"/>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row>
    <row r="533" ht="11.25" customHeight="1">
      <c r="A533" s="557"/>
      <c r="B533" s="558"/>
      <c r="C533" s="558"/>
      <c r="D533" s="360"/>
      <c r="E533" s="31"/>
      <c r="F533" s="10"/>
      <c r="G533" s="360"/>
      <c r="H533" s="360"/>
      <c r="I533" s="360"/>
      <c r="J533" s="360"/>
      <c r="K533" s="360"/>
      <c r="L533" s="558"/>
      <c r="M533" s="873"/>
      <c r="N533" s="558"/>
      <c r="O533" s="784"/>
      <c r="P533" s="28"/>
      <c r="Q533" s="28"/>
      <c r="R533" s="874"/>
      <c r="S533" s="875"/>
      <c r="T533" s="28"/>
      <c r="U533" s="360"/>
      <c r="V533" s="28"/>
      <c r="W533" s="28"/>
      <c r="X533" s="558"/>
      <c r="Y533" s="558"/>
      <c r="Z533" s="28"/>
      <c r="AA533" s="876"/>
      <c r="AB533" s="360"/>
      <c r="AC533" s="28"/>
      <c r="AD533" s="28"/>
      <c r="AE533" s="558"/>
      <c r="AF533" s="28"/>
      <c r="AG533" s="360"/>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row>
    <row r="534" ht="11.25" customHeight="1">
      <c r="A534" s="557"/>
      <c r="B534" s="558"/>
      <c r="C534" s="558"/>
      <c r="D534" s="360"/>
      <c r="E534" s="31"/>
      <c r="F534" s="10"/>
      <c r="G534" s="360"/>
      <c r="H534" s="360"/>
      <c r="I534" s="360"/>
      <c r="J534" s="360"/>
      <c r="K534" s="360"/>
      <c r="L534" s="558"/>
      <c r="M534" s="873"/>
      <c r="N534" s="558"/>
      <c r="O534" s="784"/>
      <c r="P534" s="28"/>
      <c r="Q534" s="28"/>
      <c r="R534" s="874"/>
      <c r="S534" s="875"/>
      <c r="T534" s="28"/>
      <c r="U534" s="360"/>
      <c r="V534" s="28"/>
      <c r="W534" s="28"/>
      <c r="X534" s="558"/>
      <c r="Y534" s="558"/>
      <c r="Z534" s="28"/>
      <c r="AA534" s="876"/>
      <c r="AB534" s="360"/>
      <c r="AC534" s="28"/>
      <c r="AD534" s="28"/>
      <c r="AE534" s="558"/>
      <c r="AF534" s="28"/>
      <c r="AG534" s="360"/>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row>
    <row r="535" ht="11.25" customHeight="1">
      <c r="A535" s="557"/>
      <c r="B535" s="558"/>
      <c r="C535" s="558"/>
      <c r="D535" s="360"/>
      <c r="E535" s="31"/>
      <c r="F535" s="10"/>
      <c r="G535" s="360"/>
      <c r="H535" s="360"/>
      <c r="I535" s="360"/>
      <c r="J535" s="360"/>
      <c r="K535" s="360"/>
      <c r="L535" s="558"/>
      <c r="M535" s="873"/>
      <c r="N535" s="558"/>
      <c r="O535" s="784"/>
      <c r="P535" s="28"/>
      <c r="Q535" s="28"/>
      <c r="R535" s="874"/>
      <c r="S535" s="875"/>
      <c r="T535" s="28"/>
      <c r="U535" s="360"/>
      <c r="V535" s="28"/>
      <c r="W535" s="28"/>
      <c r="X535" s="558"/>
      <c r="Y535" s="558"/>
      <c r="Z535" s="28"/>
      <c r="AA535" s="876"/>
      <c r="AB535" s="360"/>
      <c r="AC535" s="28"/>
      <c r="AD535" s="28"/>
      <c r="AE535" s="558"/>
      <c r="AF535" s="28"/>
      <c r="AG535" s="360"/>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row>
    <row r="536" ht="11.25" customHeight="1">
      <c r="A536" s="557"/>
      <c r="B536" s="558"/>
      <c r="C536" s="558"/>
      <c r="D536" s="360"/>
      <c r="E536" s="31"/>
      <c r="F536" s="10"/>
      <c r="G536" s="360"/>
      <c r="H536" s="360"/>
      <c r="I536" s="360"/>
      <c r="J536" s="360"/>
      <c r="K536" s="360"/>
      <c r="L536" s="558"/>
      <c r="M536" s="873"/>
      <c r="N536" s="558"/>
      <c r="O536" s="784"/>
      <c r="P536" s="28"/>
      <c r="Q536" s="28"/>
      <c r="R536" s="874"/>
      <c r="S536" s="875"/>
      <c r="T536" s="28"/>
      <c r="U536" s="360"/>
      <c r="V536" s="28"/>
      <c r="W536" s="28"/>
      <c r="X536" s="558"/>
      <c r="Y536" s="558"/>
      <c r="Z536" s="28"/>
      <c r="AA536" s="876"/>
      <c r="AB536" s="360"/>
      <c r="AC536" s="28"/>
      <c r="AD536" s="28"/>
      <c r="AE536" s="558"/>
      <c r="AF536" s="28"/>
      <c r="AG536" s="360"/>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row>
    <row r="537" ht="11.25" customHeight="1">
      <c r="A537" s="557"/>
      <c r="B537" s="558"/>
      <c r="C537" s="558"/>
      <c r="D537" s="360"/>
      <c r="E537" s="31"/>
      <c r="F537" s="10"/>
      <c r="G537" s="360"/>
      <c r="H537" s="360"/>
      <c r="I537" s="360"/>
      <c r="J537" s="360"/>
      <c r="K537" s="360"/>
      <c r="L537" s="558"/>
      <c r="M537" s="873"/>
      <c r="N537" s="558"/>
      <c r="O537" s="784"/>
      <c r="P537" s="28"/>
      <c r="Q537" s="28"/>
      <c r="R537" s="874"/>
      <c r="S537" s="875"/>
      <c r="T537" s="28"/>
      <c r="U537" s="360"/>
      <c r="V537" s="28"/>
      <c r="W537" s="28"/>
      <c r="X537" s="558"/>
      <c r="Y537" s="558"/>
      <c r="Z537" s="28"/>
      <c r="AA537" s="876"/>
      <c r="AB537" s="360"/>
      <c r="AC537" s="28"/>
      <c r="AD537" s="28"/>
      <c r="AE537" s="558"/>
      <c r="AF537" s="28"/>
      <c r="AG537" s="360"/>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row>
    <row r="538" ht="11.25" customHeight="1">
      <c r="A538" s="557"/>
      <c r="B538" s="558"/>
      <c r="C538" s="558"/>
      <c r="D538" s="360"/>
      <c r="E538" s="31"/>
      <c r="F538" s="10"/>
      <c r="G538" s="360"/>
      <c r="H538" s="360"/>
      <c r="I538" s="360"/>
      <c r="J538" s="360"/>
      <c r="K538" s="360"/>
      <c r="L538" s="558"/>
      <c r="M538" s="873"/>
      <c r="N538" s="558"/>
      <c r="O538" s="784"/>
      <c r="P538" s="28"/>
      <c r="Q538" s="28"/>
      <c r="R538" s="874"/>
      <c r="S538" s="875"/>
      <c r="T538" s="28"/>
      <c r="U538" s="360"/>
      <c r="V538" s="28"/>
      <c r="W538" s="28"/>
      <c r="X538" s="558"/>
      <c r="Y538" s="558"/>
      <c r="Z538" s="28"/>
      <c r="AA538" s="876"/>
      <c r="AB538" s="360"/>
      <c r="AC538" s="28"/>
      <c r="AD538" s="28"/>
      <c r="AE538" s="558"/>
      <c r="AF538" s="28"/>
      <c r="AG538" s="360"/>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row>
    <row r="539" ht="11.25" customHeight="1">
      <c r="A539" s="557"/>
      <c r="B539" s="558"/>
      <c r="C539" s="558"/>
      <c r="D539" s="360"/>
      <c r="E539" s="31"/>
      <c r="F539" s="10"/>
      <c r="G539" s="360"/>
      <c r="H539" s="360"/>
      <c r="I539" s="360"/>
      <c r="J539" s="360"/>
      <c r="K539" s="360"/>
      <c r="L539" s="558"/>
      <c r="M539" s="873"/>
      <c r="N539" s="558"/>
      <c r="O539" s="784"/>
      <c r="P539" s="28"/>
      <c r="Q539" s="28"/>
      <c r="R539" s="874"/>
      <c r="S539" s="875"/>
      <c r="T539" s="28"/>
      <c r="U539" s="360"/>
      <c r="V539" s="28"/>
      <c r="W539" s="28"/>
      <c r="X539" s="558"/>
      <c r="Y539" s="558"/>
      <c r="Z539" s="28"/>
      <c r="AA539" s="876"/>
      <c r="AB539" s="360"/>
      <c r="AC539" s="28"/>
      <c r="AD539" s="28"/>
      <c r="AE539" s="558"/>
      <c r="AF539" s="28"/>
      <c r="AG539" s="360"/>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row>
    <row r="540" ht="11.25" customHeight="1">
      <c r="A540" s="557"/>
      <c r="B540" s="558"/>
      <c r="C540" s="558"/>
      <c r="D540" s="360"/>
      <c r="E540" s="31"/>
      <c r="F540" s="10"/>
      <c r="G540" s="360"/>
      <c r="H540" s="360"/>
      <c r="I540" s="360"/>
      <c r="J540" s="360"/>
      <c r="K540" s="360"/>
      <c r="L540" s="558"/>
      <c r="M540" s="873"/>
      <c r="N540" s="558"/>
      <c r="O540" s="784"/>
      <c r="P540" s="28"/>
      <c r="Q540" s="28"/>
      <c r="R540" s="874"/>
      <c r="S540" s="875"/>
      <c r="T540" s="28"/>
      <c r="U540" s="360"/>
      <c r="V540" s="28"/>
      <c r="W540" s="28"/>
      <c r="X540" s="558"/>
      <c r="Y540" s="558"/>
      <c r="Z540" s="28"/>
      <c r="AA540" s="876"/>
      <c r="AB540" s="360"/>
      <c r="AC540" s="28"/>
      <c r="AD540" s="28"/>
      <c r="AE540" s="558"/>
      <c r="AF540" s="28"/>
      <c r="AG540" s="360"/>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row>
    <row r="541" ht="11.25" customHeight="1">
      <c r="A541" s="557"/>
      <c r="B541" s="558"/>
      <c r="C541" s="558"/>
      <c r="D541" s="360"/>
      <c r="E541" s="31"/>
      <c r="F541" s="10"/>
      <c r="G541" s="360"/>
      <c r="H541" s="360"/>
      <c r="I541" s="360"/>
      <c r="J541" s="360"/>
      <c r="K541" s="360"/>
      <c r="L541" s="558"/>
      <c r="M541" s="873"/>
      <c r="N541" s="558"/>
      <c r="O541" s="784"/>
      <c r="P541" s="28"/>
      <c r="Q541" s="28"/>
      <c r="R541" s="874"/>
      <c r="S541" s="875"/>
      <c r="T541" s="28"/>
      <c r="U541" s="360"/>
      <c r="V541" s="28"/>
      <c r="W541" s="28"/>
      <c r="X541" s="558"/>
      <c r="Y541" s="558"/>
      <c r="Z541" s="28"/>
      <c r="AA541" s="876"/>
      <c r="AB541" s="360"/>
      <c r="AC541" s="28"/>
      <c r="AD541" s="28"/>
      <c r="AE541" s="558"/>
      <c r="AF541" s="28"/>
      <c r="AG541" s="360"/>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row>
    <row r="542" ht="11.25" customHeight="1">
      <c r="A542" s="557"/>
      <c r="B542" s="558"/>
      <c r="C542" s="558"/>
      <c r="D542" s="360"/>
      <c r="E542" s="31"/>
      <c r="F542" s="10"/>
      <c r="G542" s="360"/>
      <c r="H542" s="360"/>
      <c r="I542" s="360"/>
      <c r="J542" s="360"/>
      <c r="K542" s="360"/>
      <c r="L542" s="558"/>
      <c r="M542" s="873"/>
      <c r="N542" s="558"/>
      <c r="O542" s="784"/>
      <c r="P542" s="28"/>
      <c r="Q542" s="28"/>
      <c r="R542" s="874"/>
      <c r="S542" s="875"/>
      <c r="T542" s="28"/>
      <c r="U542" s="360"/>
      <c r="V542" s="28"/>
      <c r="W542" s="28"/>
      <c r="X542" s="558"/>
      <c r="Y542" s="558"/>
      <c r="Z542" s="28"/>
      <c r="AA542" s="876"/>
      <c r="AB542" s="360"/>
      <c r="AC542" s="28"/>
      <c r="AD542" s="28"/>
      <c r="AE542" s="558"/>
      <c r="AF542" s="28"/>
      <c r="AG542" s="360"/>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row>
    <row r="543" ht="11.25" customHeight="1">
      <c r="A543" s="557"/>
      <c r="B543" s="558"/>
      <c r="C543" s="558"/>
      <c r="D543" s="360"/>
      <c r="E543" s="31"/>
      <c r="F543" s="10"/>
      <c r="G543" s="360"/>
      <c r="H543" s="360"/>
      <c r="I543" s="360"/>
      <c r="J543" s="360"/>
      <c r="K543" s="360"/>
      <c r="L543" s="558"/>
      <c r="M543" s="873"/>
      <c r="N543" s="558"/>
      <c r="O543" s="784"/>
      <c r="P543" s="28"/>
      <c r="Q543" s="28"/>
      <c r="R543" s="874"/>
      <c r="S543" s="875"/>
      <c r="T543" s="28"/>
      <c r="U543" s="360"/>
      <c r="V543" s="28"/>
      <c r="W543" s="28"/>
      <c r="X543" s="558"/>
      <c r="Y543" s="558"/>
      <c r="Z543" s="28"/>
      <c r="AA543" s="876"/>
      <c r="AB543" s="360"/>
      <c r="AC543" s="28"/>
      <c r="AD543" s="28"/>
      <c r="AE543" s="558"/>
      <c r="AF543" s="28"/>
      <c r="AG543" s="360"/>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row>
    <row r="544" ht="11.25" customHeight="1">
      <c r="A544" s="557"/>
      <c r="B544" s="558"/>
      <c r="C544" s="558"/>
      <c r="D544" s="360"/>
      <c r="E544" s="31"/>
      <c r="F544" s="10"/>
      <c r="G544" s="360"/>
      <c r="H544" s="360"/>
      <c r="I544" s="360"/>
      <c r="J544" s="360"/>
      <c r="K544" s="360"/>
      <c r="L544" s="558"/>
      <c r="M544" s="873"/>
      <c r="N544" s="558"/>
      <c r="O544" s="784"/>
      <c r="P544" s="28"/>
      <c r="Q544" s="28"/>
      <c r="R544" s="874"/>
      <c r="S544" s="875"/>
      <c r="T544" s="28"/>
      <c r="U544" s="360"/>
      <c r="V544" s="28"/>
      <c r="W544" s="28"/>
      <c r="X544" s="558"/>
      <c r="Y544" s="558"/>
      <c r="Z544" s="28"/>
      <c r="AA544" s="876"/>
      <c r="AB544" s="360"/>
      <c r="AC544" s="28"/>
      <c r="AD544" s="28"/>
      <c r="AE544" s="558"/>
      <c r="AF544" s="28"/>
      <c r="AG544" s="360"/>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row>
    <row r="545" ht="11.25" customHeight="1">
      <c r="A545" s="557"/>
      <c r="B545" s="558"/>
      <c r="C545" s="558"/>
      <c r="D545" s="360"/>
      <c r="E545" s="31"/>
      <c r="F545" s="10"/>
      <c r="G545" s="360"/>
      <c r="H545" s="360"/>
      <c r="I545" s="360"/>
      <c r="J545" s="360"/>
      <c r="K545" s="360"/>
      <c r="L545" s="558"/>
      <c r="M545" s="873"/>
      <c r="N545" s="558"/>
      <c r="O545" s="784"/>
      <c r="P545" s="28"/>
      <c r="Q545" s="28"/>
      <c r="R545" s="874"/>
      <c r="S545" s="875"/>
      <c r="T545" s="28"/>
      <c r="U545" s="360"/>
      <c r="V545" s="28"/>
      <c r="W545" s="28"/>
      <c r="X545" s="558"/>
      <c r="Y545" s="558"/>
      <c r="Z545" s="28"/>
      <c r="AA545" s="876"/>
      <c r="AB545" s="360"/>
      <c r="AC545" s="28"/>
      <c r="AD545" s="28"/>
      <c r="AE545" s="558"/>
      <c r="AF545" s="28"/>
      <c r="AG545" s="360"/>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row>
    <row r="546" ht="11.25" customHeight="1">
      <c r="A546" s="557"/>
      <c r="B546" s="558"/>
      <c r="C546" s="558"/>
      <c r="D546" s="360"/>
      <c r="E546" s="31"/>
      <c r="F546" s="10"/>
      <c r="G546" s="360"/>
      <c r="H546" s="360"/>
      <c r="I546" s="360"/>
      <c r="J546" s="360"/>
      <c r="K546" s="360"/>
      <c r="L546" s="558"/>
      <c r="M546" s="873"/>
      <c r="N546" s="558"/>
      <c r="O546" s="784"/>
      <c r="P546" s="28"/>
      <c r="Q546" s="28"/>
      <c r="R546" s="874"/>
      <c r="S546" s="875"/>
      <c r="T546" s="28"/>
      <c r="U546" s="360"/>
      <c r="V546" s="28"/>
      <c r="W546" s="28"/>
      <c r="X546" s="558"/>
      <c r="Y546" s="558"/>
      <c r="Z546" s="28"/>
      <c r="AA546" s="876"/>
      <c r="AB546" s="360"/>
      <c r="AC546" s="28"/>
      <c r="AD546" s="28"/>
      <c r="AE546" s="558"/>
      <c r="AF546" s="28"/>
      <c r="AG546" s="360"/>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row>
    <row r="547" ht="11.25" customHeight="1">
      <c r="A547" s="557"/>
      <c r="B547" s="558"/>
      <c r="C547" s="558"/>
      <c r="D547" s="360"/>
      <c r="E547" s="31"/>
      <c r="F547" s="10"/>
      <c r="G547" s="360"/>
      <c r="H547" s="360"/>
      <c r="I547" s="360"/>
      <c r="J547" s="360"/>
      <c r="K547" s="360"/>
      <c r="L547" s="558"/>
      <c r="M547" s="873"/>
      <c r="N547" s="558"/>
      <c r="O547" s="784"/>
      <c r="P547" s="28"/>
      <c r="Q547" s="28"/>
      <c r="R547" s="874"/>
      <c r="S547" s="875"/>
      <c r="T547" s="28"/>
      <c r="U547" s="360"/>
      <c r="V547" s="28"/>
      <c r="W547" s="28"/>
      <c r="X547" s="558"/>
      <c r="Y547" s="558"/>
      <c r="Z547" s="28"/>
      <c r="AA547" s="876"/>
      <c r="AB547" s="360"/>
      <c r="AC547" s="28"/>
      <c r="AD547" s="28"/>
      <c r="AE547" s="558"/>
      <c r="AF547" s="28"/>
      <c r="AG547" s="360"/>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row>
    <row r="548" ht="11.25" customHeight="1">
      <c r="A548" s="557"/>
      <c r="B548" s="558"/>
      <c r="C548" s="558"/>
      <c r="D548" s="360"/>
      <c r="E548" s="31"/>
      <c r="F548" s="10"/>
      <c r="G548" s="360"/>
      <c r="H548" s="360"/>
      <c r="I548" s="360"/>
      <c r="J548" s="360"/>
      <c r="K548" s="360"/>
      <c r="L548" s="558"/>
      <c r="M548" s="873"/>
      <c r="N548" s="558"/>
      <c r="O548" s="784"/>
      <c r="P548" s="28"/>
      <c r="Q548" s="28"/>
      <c r="R548" s="874"/>
      <c r="S548" s="875"/>
      <c r="T548" s="28"/>
      <c r="U548" s="360"/>
      <c r="V548" s="28"/>
      <c r="W548" s="28"/>
      <c r="X548" s="558"/>
      <c r="Y548" s="558"/>
      <c r="Z548" s="28"/>
      <c r="AA548" s="876"/>
      <c r="AB548" s="360"/>
      <c r="AC548" s="28"/>
      <c r="AD548" s="28"/>
      <c r="AE548" s="558"/>
      <c r="AF548" s="28"/>
      <c r="AG548" s="360"/>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row>
    <row r="549" ht="11.25" customHeight="1">
      <c r="A549" s="557"/>
      <c r="B549" s="558"/>
      <c r="C549" s="558"/>
      <c r="D549" s="360"/>
      <c r="E549" s="31"/>
      <c r="F549" s="10"/>
      <c r="G549" s="360"/>
      <c r="H549" s="360"/>
      <c r="I549" s="360"/>
      <c r="J549" s="360"/>
      <c r="K549" s="360"/>
      <c r="L549" s="558"/>
      <c r="M549" s="873"/>
      <c r="N549" s="558"/>
      <c r="O549" s="784"/>
      <c r="P549" s="28"/>
      <c r="Q549" s="28"/>
      <c r="R549" s="874"/>
      <c r="S549" s="875"/>
      <c r="T549" s="28"/>
      <c r="U549" s="360"/>
      <c r="V549" s="28"/>
      <c r="W549" s="28"/>
      <c r="X549" s="558"/>
      <c r="Y549" s="558"/>
      <c r="Z549" s="28"/>
      <c r="AA549" s="876"/>
      <c r="AB549" s="360"/>
      <c r="AC549" s="28"/>
      <c r="AD549" s="28"/>
      <c r="AE549" s="558"/>
      <c r="AF549" s="28"/>
      <c r="AG549" s="360"/>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row>
    <row r="550" ht="11.25" customHeight="1">
      <c r="A550" s="557"/>
      <c r="B550" s="558"/>
      <c r="C550" s="558"/>
      <c r="D550" s="360"/>
      <c r="E550" s="31"/>
      <c r="F550" s="10"/>
      <c r="G550" s="360"/>
      <c r="H550" s="360"/>
      <c r="I550" s="360"/>
      <c r="J550" s="360"/>
      <c r="K550" s="360"/>
      <c r="L550" s="558"/>
      <c r="M550" s="873"/>
      <c r="N550" s="558"/>
      <c r="O550" s="784"/>
      <c r="P550" s="28"/>
      <c r="Q550" s="28"/>
      <c r="R550" s="874"/>
      <c r="S550" s="875"/>
      <c r="T550" s="28"/>
      <c r="U550" s="360"/>
      <c r="V550" s="28"/>
      <c r="W550" s="28"/>
      <c r="X550" s="558"/>
      <c r="Y550" s="558"/>
      <c r="Z550" s="28"/>
      <c r="AA550" s="876"/>
      <c r="AB550" s="360"/>
      <c r="AC550" s="28"/>
      <c r="AD550" s="28"/>
      <c r="AE550" s="558"/>
      <c r="AF550" s="28"/>
      <c r="AG550" s="360"/>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row>
    <row r="551" ht="11.25" customHeight="1">
      <c r="A551" s="557"/>
      <c r="B551" s="558"/>
      <c r="C551" s="558"/>
      <c r="D551" s="360"/>
      <c r="E551" s="31"/>
      <c r="F551" s="10"/>
      <c r="G551" s="360"/>
      <c r="H551" s="360"/>
      <c r="I551" s="360"/>
      <c r="J551" s="360"/>
      <c r="K551" s="360"/>
      <c r="L551" s="558"/>
      <c r="M551" s="873"/>
      <c r="N551" s="558"/>
      <c r="O551" s="784"/>
      <c r="P551" s="28"/>
      <c r="Q551" s="28"/>
      <c r="R551" s="874"/>
      <c r="S551" s="875"/>
      <c r="T551" s="28"/>
      <c r="U551" s="360"/>
      <c r="V551" s="28"/>
      <c r="W551" s="28"/>
      <c r="X551" s="558"/>
      <c r="Y551" s="558"/>
      <c r="Z551" s="28"/>
      <c r="AA551" s="876"/>
      <c r="AB551" s="360"/>
      <c r="AC551" s="28"/>
      <c r="AD551" s="28"/>
      <c r="AE551" s="558"/>
      <c r="AF551" s="28"/>
      <c r="AG551" s="360"/>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row>
    <row r="552" ht="11.25" customHeight="1">
      <c r="A552" s="557"/>
      <c r="B552" s="558"/>
      <c r="C552" s="558"/>
      <c r="D552" s="360"/>
      <c r="E552" s="31"/>
      <c r="F552" s="10"/>
      <c r="G552" s="360"/>
      <c r="H552" s="360"/>
      <c r="I552" s="360"/>
      <c r="J552" s="360"/>
      <c r="K552" s="360"/>
      <c r="L552" s="558"/>
      <c r="M552" s="873"/>
      <c r="N552" s="558"/>
      <c r="O552" s="784"/>
      <c r="P552" s="28"/>
      <c r="Q552" s="28"/>
      <c r="R552" s="874"/>
      <c r="S552" s="875"/>
      <c r="T552" s="28"/>
      <c r="U552" s="360"/>
      <c r="V552" s="28"/>
      <c r="W552" s="28"/>
      <c r="X552" s="558"/>
      <c r="Y552" s="558"/>
      <c r="Z552" s="28"/>
      <c r="AA552" s="876"/>
      <c r="AB552" s="360"/>
      <c r="AC552" s="28"/>
      <c r="AD552" s="28"/>
      <c r="AE552" s="558"/>
      <c r="AF552" s="28"/>
      <c r="AG552" s="360"/>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row>
    <row r="553" ht="11.25" customHeight="1">
      <c r="A553" s="557"/>
      <c r="B553" s="558"/>
      <c r="C553" s="558"/>
      <c r="D553" s="360"/>
      <c r="E553" s="31"/>
      <c r="F553" s="10"/>
      <c r="G553" s="360"/>
      <c r="H553" s="360"/>
      <c r="I553" s="360"/>
      <c r="J553" s="360"/>
      <c r="K553" s="360"/>
      <c r="L553" s="558"/>
      <c r="M553" s="873"/>
      <c r="N553" s="558"/>
      <c r="O553" s="784"/>
      <c r="P553" s="28"/>
      <c r="Q553" s="28"/>
      <c r="R553" s="874"/>
      <c r="S553" s="875"/>
      <c r="T553" s="28"/>
      <c r="U553" s="360"/>
      <c r="V553" s="28"/>
      <c r="W553" s="28"/>
      <c r="X553" s="558"/>
      <c r="Y553" s="558"/>
      <c r="Z553" s="28"/>
      <c r="AA553" s="876"/>
      <c r="AB553" s="360"/>
      <c r="AC553" s="28"/>
      <c r="AD553" s="28"/>
      <c r="AE553" s="558"/>
      <c r="AF553" s="28"/>
      <c r="AG553" s="360"/>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row>
    <row r="554" ht="11.25" customHeight="1">
      <c r="A554" s="557"/>
      <c r="B554" s="558"/>
      <c r="C554" s="558"/>
      <c r="D554" s="360"/>
      <c r="E554" s="31"/>
      <c r="F554" s="10"/>
      <c r="G554" s="360"/>
      <c r="H554" s="360"/>
      <c r="I554" s="360"/>
      <c r="J554" s="360"/>
      <c r="K554" s="360"/>
      <c r="L554" s="558"/>
      <c r="M554" s="873"/>
      <c r="N554" s="558"/>
      <c r="O554" s="784"/>
      <c r="P554" s="28"/>
      <c r="Q554" s="28"/>
      <c r="R554" s="874"/>
      <c r="S554" s="875"/>
      <c r="T554" s="28"/>
      <c r="U554" s="360"/>
      <c r="V554" s="28"/>
      <c r="W554" s="28"/>
      <c r="X554" s="558"/>
      <c r="Y554" s="558"/>
      <c r="Z554" s="28"/>
      <c r="AA554" s="876"/>
      <c r="AB554" s="360"/>
      <c r="AC554" s="28"/>
      <c r="AD554" s="28"/>
      <c r="AE554" s="558"/>
      <c r="AF554" s="28"/>
      <c r="AG554" s="360"/>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row>
    <row r="555" ht="11.25" customHeight="1">
      <c r="A555" s="557"/>
      <c r="B555" s="558"/>
      <c r="C555" s="558"/>
      <c r="D555" s="360"/>
      <c r="E555" s="31"/>
      <c r="F555" s="10"/>
      <c r="G555" s="360"/>
      <c r="H555" s="360"/>
      <c r="I555" s="360"/>
      <c r="J555" s="360"/>
      <c r="K555" s="360"/>
      <c r="L555" s="558"/>
      <c r="M555" s="873"/>
      <c r="N555" s="558"/>
      <c r="O555" s="784"/>
      <c r="P555" s="28"/>
      <c r="Q555" s="28"/>
      <c r="R555" s="874"/>
      <c r="S555" s="875"/>
      <c r="T555" s="28"/>
      <c r="U555" s="360"/>
      <c r="V555" s="28"/>
      <c r="W555" s="28"/>
      <c r="X555" s="558"/>
      <c r="Y555" s="558"/>
      <c r="Z555" s="28"/>
      <c r="AA555" s="876"/>
      <c r="AB555" s="360"/>
      <c r="AC555" s="28"/>
      <c r="AD555" s="28"/>
      <c r="AE555" s="558"/>
      <c r="AF555" s="28"/>
      <c r="AG555" s="360"/>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row>
    <row r="556" ht="11.25" customHeight="1">
      <c r="A556" s="557"/>
      <c r="B556" s="558"/>
      <c r="C556" s="558"/>
      <c r="D556" s="360"/>
      <c r="E556" s="31"/>
      <c r="F556" s="10"/>
      <c r="G556" s="360"/>
      <c r="H556" s="360"/>
      <c r="I556" s="360"/>
      <c r="J556" s="360"/>
      <c r="K556" s="360"/>
      <c r="L556" s="558"/>
      <c r="M556" s="873"/>
      <c r="N556" s="558"/>
      <c r="O556" s="784"/>
      <c r="P556" s="28"/>
      <c r="Q556" s="28"/>
      <c r="R556" s="874"/>
      <c r="S556" s="875"/>
      <c r="T556" s="28"/>
      <c r="U556" s="360"/>
      <c r="V556" s="28"/>
      <c r="W556" s="28"/>
      <c r="X556" s="558"/>
      <c r="Y556" s="558"/>
      <c r="Z556" s="28"/>
      <c r="AA556" s="876"/>
      <c r="AB556" s="360"/>
      <c r="AC556" s="28"/>
      <c r="AD556" s="28"/>
      <c r="AE556" s="558"/>
      <c r="AF556" s="28"/>
      <c r="AG556" s="360"/>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row>
    <row r="557" ht="11.25" customHeight="1">
      <c r="A557" s="557"/>
      <c r="B557" s="558"/>
      <c r="C557" s="558"/>
      <c r="D557" s="360"/>
      <c r="E557" s="31"/>
      <c r="F557" s="10"/>
      <c r="G557" s="360"/>
      <c r="H557" s="360"/>
      <c r="I557" s="360"/>
      <c r="J557" s="360"/>
      <c r="K557" s="360"/>
      <c r="L557" s="558"/>
      <c r="M557" s="873"/>
      <c r="N557" s="558"/>
      <c r="O557" s="784"/>
      <c r="P557" s="28"/>
      <c r="Q557" s="28"/>
      <c r="R557" s="874"/>
      <c r="S557" s="875"/>
      <c r="T557" s="28"/>
      <c r="U557" s="360"/>
      <c r="V557" s="28"/>
      <c r="W557" s="28"/>
      <c r="X557" s="558"/>
      <c r="Y557" s="558"/>
      <c r="Z557" s="28"/>
      <c r="AA557" s="876"/>
      <c r="AB557" s="360"/>
      <c r="AC557" s="28"/>
      <c r="AD557" s="28"/>
      <c r="AE557" s="558"/>
      <c r="AF557" s="28"/>
      <c r="AG557" s="360"/>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row>
    <row r="558" ht="11.25" customHeight="1">
      <c r="A558" s="557"/>
      <c r="B558" s="558"/>
      <c r="C558" s="558"/>
      <c r="D558" s="360"/>
      <c r="E558" s="31"/>
      <c r="F558" s="10"/>
      <c r="G558" s="360"/>
      <c r="H558" s="360"/>
      <c r="I558" s="360"/>
      <c r="J558" s="360"/>
      <c r="K558" s="360"/>
      <c r="L558" s="558"/>
      <c r="M558" s="873"/>
      <c r="N558" s="558"/>
      <c r="O558" s="784"/>
      <c r="P558" s="28"/>
      <c r="Q558" s="28"/>
      <c r="R558" s="874"/>
      <c r="S558" s="875"/>
      <c r="T558" s="28"/>
      <c r="U558" s="360"/>
      <c r="V558" s="28"/>
      <c r="W558" s="28"/>
      <c r="X558" s="558"/>
      <c r="Y558" s="558"/>
      <c r="Z558" s="28"/>
      <c r="AA558" s="876"/>
      <c r="AB558" s="360"/>
      <c r="AC558" s="28"/>
      <c r="AD558" s="28"/>
      <c r="AE558" s="558"/>
      <c r="AF558" s="28"/>
      <c r="AG558" s="360"/>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row>
    <row r="559" ht="11.25" customHeight="1">
      <c r="A559" s="557"/>
      <c r="B559" s="558"/>
      <c r="C559" s="558"/>
      <c r="D559" s="360"/>
      <c r="E559" s="31"/>
      <c r="F559" s="10"/>
      <c r="G559" s="360"/>
      <c r="H559" s="360"/>
      <c r="I559" s="360"/>
      <c r="J559" s="360"/>
      <c r="K559" s="360"/>
      <c r="L559" s="558"/>
      <c r="M559" s="873"/>
      <c r="N559" s="558"/>
      <c r="O559" s="784"/>
      <c r="P559" s="28"/>
      <c r="Q559" s="28"/>
      <c r="R559" s="874"/>
      <c r="S559" s="875"/>
      <c r="T559" s="28"/>
      <c r="U559" s="360"/>
      <c r="V559" s="28"/>
      <c r="W559" s="28"/>
      <c r="X559" s="558"/>
      <c r="Y559" s="558"/>
      <c r="Z559" s="28"/>
      <c r="AA559" s="876"/>
      <c r="AB559" s="360"/>
      <c r="AC559" s="28"/>
      <c r="AD559" s="28"/>
      <c r="AE559" s="558"/>
      <c r="AF559" s="28"/>
      <c r="AG559" s="360"/>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row>
    <row r="560" ht="11.25" customHeight="1">
      <c r="A560" s="557"/>
      <c r="B560" s="558"/>
      <c r="C560" s="558"/>
      <c r="D560" s="360"/>
      <c r="E560" s="31"/>
      <c r="F560" s="10"/>
      <c r="G560" s="360"/>
      <c r="H560" s="360"/>
      <c r="I560" s="360"/>
      <c r="J560" s="360"/>
      <c r="K560" s="360"/>
      <c r="L560" s="558"/>
      <c r="M560" s="873"/>
      <c r="N560" s="558"/>
      <c r="O560" s="784"/>
      <c r="P560" s="28"/>
      <c r="Q560" s="28"/>
      <c r="R560" s="874"/>
      <c r="S560" s="875"/>
      <c r="T560" s="28"/>
      <c r="U560" s="360"/>
      <c r="V560" s="28"/>
      <c r="W560" s="28"/>
      <c r="X560" s="558"/>
      <c r="Y560" s="558"/>
      <c r="Z560" s="28"/>
      <c r="AA560" s="876"/>
      <c r="AB560" s="360"/>
      <c r="AC560" s="28"/>
      <c r="AD560" s="28"/>
      <c r="AE560" s="558"/>
      <c r="AF560" s="28"/>
      <c r="AG560" s="360"/>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row>
    <row r="561" ht="11.25" customHeight="1">
      <c r="A561" s="557"/>
      <c r="B561" s="558"/>
      <c r="C561" s="558"/>
      <c r="D561" s="360"/>
      <c r="E561" s="31"/>
      <c r="F561" s="10"/>
      <c r="G561" s="360"/>
      <c r="H561" s="360"/>
      <c r="I561" s="360"/>
      <c r="J561" s="360"/>
      <c r="K561" s="360"/>
      <c r="L561" s="558"/>
      <c r="M561" s="873"/>
      <c r="N561" s="558"/>
      <c r="O561" s="784"/>
      <c r="P561" s="28"/>
      <c r="Q561" s="28"/>
      <c r="R561" s="874"/>
      <c r="S561" s="875"/>
      <c r="T561" s="28"/>
      <c r="U561" s="360"/>
      <c r="V561" s="28"/>
      <c r="W561" s="28"/>
      <c r="X561" s="558"/>
      <c r="Y561" s="558"/>
      <c r="Z561" s="28"/>
      <c r="AA561" s="876"/>
      <c r="AB561" s="360"/>
      <c r="AC561" s="28"/>
      <c r="AD561" s="28"/>
      <c r="AE561" s="558"/>
      <c r="AF561" s="28"/>
      <c r="AG561" s="360"/>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row>
    <row r="562" ht="11.25" customHeight="1">
      <c r="A562" s="557"/>
      <c r="B562" s="558"/>
      <c r="C562" s="558"/>
      <c r="D562" s="360"/>
      <c r="E562" s="31"/>
      <c r="F562" s="10"/>
      <c r="G562" s="360"/>
      <c r="H562" s="360"/>
      <c r="I562" s="360"/>
      <c r="J562" s="360"/>
      <c r="K562" s="360"/>
      <c r="L562" s="558"/>
      <c r="M562" s="873"/>
      <c r="N562" s="558"/>
      <c r="O562" s="784"/>
      <c r="P562" s="28"/>
      <c r="Q562" s="28"/>
      <c r="R562" s="874"/>
      <c r="S562" s="875"/>
      <c r="T562" s="28"/>
      <c r="U562" s="360"/>
      <c r="V562" s="28"/>
      <c r="W562" s="28"/>
      <c r="X562" s="558"/>
      <c r="Y562" s="558"/>
      <c r="Z562" s="28"/>
      <c r="AA562" s="876"/>
      <c r="AB562" s="360"/>
      <c r="AC562" s="28"/>
      <c r="AD562" s="28"/>
      <c r="AE562" s="558"/>
      <c r="AF562" s="28"/>
      <c r="AG562" s="360"/>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row>
    <row r="563" ht="11.25" customHeight="1">
      <c r="A563" s="557"/>
      <c r="B563" s="558"/>
      <c r="C563" s="558"/>
      <c r="D563" s="360"/>
      <c r="E563" s="31"/>
      <c r="F563" s="10"/>
      <c r="G563" s="360"/>
      <c r="H563" s="360"/>
      <c r="I563" s="360"/>
      <c r="J563" s="360"/>
      <c r="K563" s="360"/>
      <c r="L563" s="558"/>
      <c r="M563" s="873"/>
      <c r="N563" s="558"/>
      <c r="O563" s="784"/>
      <c r="P563" s="28"/>
      <c r="Q563" s="28"/>
      <c r="R563" s="874"/>
      <c r="S563" s="875"/>
      <c r="T563" s="28"/>
      <c r="U563" s="360"/>
      <c r="V563" s="28"/>
      <c r="W563" s="28"/>
      <c r="X563" s="558"/>
      <c r="Y563" s="558"/>
      <c r="Z563" s="28"/>
      <c r="AA563" s="876"/>
      <c r="AB563" s="360"/>
      <c r="AC563" s="28"/>
      <c r="AD563" s="28"/>
      <c r="AE563" s="558"/>
      <c r="AF563" s="28"/>
      <c r="AG563" s="360"/>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row>
    <row r="564" ht="11.25" customHeight="1">
      <c r="A564" s="557"/>
      <c r="B564" s="558"/>
      <c r="C564" s="558"/>
      <c r="D564" s="360"/>
      <c r="E564" s="31"/>
      <c r="F564" s="10"/>
      <c r="G564" s="360"/>
      <c r="H564" s="360"/>
      <c r="I564" s="360"/>
      <c r="J564" s="360"/>
      <c r="K564" s="360"/>
      <c r="L564" s="558"/>
      <c r="M564" s="873"/>
      <c r="N564" s="558"/>
      <c r="O564" s="784"/>
      <c r="P564" s="28"/>
      <c r="Q564" s="28"/>
      <c r="R564" s="874"/>
      <c r="S564" s="875"/>
      <c r="T564" s="28"/>
      <c r="U564" s="360"/>
      <c r="V564" s="28"/>
      <c r="W564" s="28"/>
      <c r="X564" s="558"/>
      <c r="Y564" s="558"/>
      <c r="Z564" s="28"/>
      <c r="AA564" s="876"/>
      <c r="AB564" s="360"/>
      <c r="AC564" s="28"/>
      <c r="AD564" s="28"/>
      <c r="AE564" s="558"/>
      <c r="AF564" s="28"/>
      <c r="AG564" s="360"/>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row>
    <row r="565" ht="11.25" customHeight="1">
      <c r="A565" s="557"/>
      <c r="B565" s="558"/>
      <c r="C565" s="558"/>
      <c r="D565" s="360"/>
      <c r="E565" s="31"/>
      <c r="F565" s="10"/>
      <c r="G565" s="360"/>
      <c r="H565" s="360"/>
      <c r="I565" s="360"/>
      <c r="J565" s="360"/>
      <c r="K565" s="360"/>
      <c r="L565" s="558"/>
      <c r="M565" s="873"/>
      <c r="N565" s="558"/>
      <c r="O565" s="784"/>
      <c r="P565" s="28"/>
      <c r="Q565" s="28"/>
      <c r="R565" s="874"/>
      <c r="S565" s="875"/>
      <c r="T565" s="28"/>
      <c r="U565" s="360"/>
      <c r="V565" s="28"/>
      <c r="W565" s="28"/>
      <c r="X565" s="558"/>
      <c r="Y565" s="558"/>
      <c r="Z565" s="28"/>
      <c r="AA565" s="876"/>
      <c r="AB565" s="360"/>
      <c r="AC565" s="28"/>
      <c r="AD565" s="28"/>
      <c r="AE565" s="558"/>
      <c r="AF565" s="28"/>
      <c r="AG565" s="360"/>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row>
    <row r="566" ht="11.25" customHeight="1">
      <c r="A566" s="557"/>
      <c r="B566" s="558"/>
      <c r="C566" s="558"/>
      <c r="D566" s="360"/>
      <c r="E566" s="31"/>
      <c r="F566" s="10"/>
      <c r="G566" s="360"/>
      <c r="H566" s="360"/>
      <c r="I566" s="360"/>
      <c r="J566" s="360"/>
      <c r="K566" s="360"/>
      <c r="L566" s="558"/>
      <c r="M566" s="873"/>
      <c r="N566" s="558"/>
      <c r="O566" s="784"/>
      <c r="P566" s="28"/>
      <c r="Q566" s="28"/>
      <c r="R566" s="874"/>
      <c r="S566" s="875"/>
      <c r="T566" s="28"/>
      <c r="U566" s="360"/>
      <c r="V566" s="28"/>
      <c r="W566" s="28"/>
      <c r="X566" s="558"/>
      <c r="Y566" s="558"/>
      <c r="Z566" s="28"/>
      <c r="AA566" s="876"/>
      <c r="AB566" s="360"/>
      <c r="AC566" s="28"/>
      <c r="AD566" s="28"/>
      <c r="AE566" s="558"/>
      <c r="AF566" s="28"/>
      <c r="AG566" s="360"/>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row>
    <row r="567" ht="11.25" customHeight="1">
      <c r="A567" s="557"/>
      <c r="B567" s="558"/>
      <c r="C567" s="558"/>
      <c r="D567" s="360"/>
      <c r="E567" s="31"/>
      <c r="F567" s="10"/>
      <c r="G567" s="360"/>
      <c r="H567" s="360"/>
      <c r="I567" s="360"/>
      <c r="J567" s="360"/>
      <c r="K567" s="360"/>
      <c r="L567" s="558"/>
      <c r="M567" s="873"/>
      <c r="N567" s="558"/>
      <c r="O567" s="784"/>
      <c r="P567" s="28"/>
      <c r="Q567" s="28"/>
      <c r="R567" s="874"/>
      <c r="S567" s="875"/>
      <c r="T567" s="28"/>
      <c r="U567" s="360"/>
      <c r="V567" s="28"/>
      <c r="W567" s="28"/>
      <c r="X567" s="558"/>
      <c r="Y567" s="558"/>
      <c r="Z567" s="28"/>
      <c r="AA567" s="876"/>
      <c r="AB567" s="360"/>
      <c r="AC567" s="28"/>
      <c r="AD567" s="28"/>
      <c r="AE567" s="558"/>
      <c r="AF567" s="28"/>
      <c r="AG567" s="360"/>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row>
    <row r="568" ht="11.25" customHeight="1">
      <c r="A568" s="557"/>
      <c r="B568" s="558"/>
      <c r="C568" s="558"/>
      <c r="D568" s="360"/>
      <c r="E568" s="31"/>
      <c r="F568" s="10"/>
      <c r="G568" s="360"/>
      <c r="H568" s="360"/>
      <c r="I568" s="360"/>
      <c r="J568" s="360"/>
      <c r="K568" s="360"/>
      <c r="L568" s="558"/>
      <c r="M568" s="873"/>
      <c r="N568" s="558"/>
      <c r="O568" s="784"/>
      <c r="P568" s="28"/>
      <c r="Q568" s="28"/>
      <c r="R568" s="874"/>
      <c r="S568" s="875"/>
      <c r="T568" s="28"/>
      <c r="U568" s="360"/>
      <c r="V568" s="28"/>
      <c r="W568" s="28"/>
      <c r="X568" s="558"/>
      <c r="Y568" s="558"/>
      <c r="Z568" s="28"/>
      <c r="AA568" s="876"/>
      <c r="AB568" s="360"/>
      <c r="AC568" s="28"/>
      <c r="AD568" s="28"/>
      <c r="AE568" s="558"/>
      <c r="AF568" s="28"/>
      <c r="AG568" s="360"/>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row>
    <row r="569" ht="11.25" customHeight="1">
      <c r="A569" s="557"/>
      <c r="B569" s="558"/>
      <c r="C569" s="558"/>
      <c r="D569" s="360"/>
      <c r="E569" s="31"/>
      <c r="F569" s="10"/>
      <c r="G569" s="360"/>
      <c r="H569" s="360"/>
      <c r="I569" s="360"/>
      <c r="J569" s="360"/>
      <c r="K569" s="360"/>
      <c r="L569" s="558"/>
      <c r="M569" s="873"/>
      <c r="N569" s="558"/>
      <c r="O569" s="784"/>
      <c r="P569" s="28"/>
      <c r="Q569" s="28"/>
      <c r="R569" s="874"/>
      <c r="S569" s="875"/>
      <c r="T569" s="28"/>
      <c r="U569" s="360"/>
      <c r="V569" s="28"/>
      <c r="W569" s="28"/>
      <c r="X569" s="558"/>
      <c r="Y569" s="558"/>
      <c r="Z569" s="28"/>
      <c r="AA569" s="876"/>
      <c r="AB569" s="360"/>
      <c r="AC569" s="28"/>
      <c r="AD569" s="28"/>
      <c r="AE569" s="558"/>
      <c r="AF569" s="28"/>
      <c r="AG569" s="360"/>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row>
    <row r="570" ht="11.25" customHeight="1">
      <c r="A570" s="557"/>
      <c r="B570" s="558"/>
      <c r="C570" s="558"/>
      <c r="D570" s="360"/>
      <c r="E570" s="31"/>
      <c r="F570" s="10"/>
      <c r="G570" s="360"/>
      <c r="H570" s="360"/>
      <c r="I570" s="360"/>
      <c r="J570" s="360"/>
      <c r="K570" s="360"/>
      <c r="L570" s="558"/>
      <c r="M570" s="873"/>
      <c r="N570" s="558"/>
      <c r="O570" s="784"/>
      <c r="P570" s="28"/>
      <c r="Q570" s="28"/>
      <c r="R570" s="874"/>
      <c r="S570" s="875"/>
      <c r="T570" s="28"/>
      <c r="U570" s="360"/>
      <c r="V570" s="28"/>
      <c r="W570" s="28"/>
      <c r="X570" s="558"/>
      <c r="Y570" s="558"/>
      <c r="Z570" s="28"/>
      <c r="AA570" s="876"/>
      <c r="AB570" s="360"/>
      <c r="AC570" s="28"/>
      <c r="AD570" s="28"/>
      <c r="AE570" s="558"/>
      <c r="AF570" s="28"/>
      <c r="AG570" s="360"/>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row>
    <row r="571" ht="11.25" customHeight="1">
      <c r="A571" s="557"/>
      <c r="B571" s="558"/>
      <c r="C571" s="558"/>
      <c r="D571" s="360"/>
      <c r="E571" s="31"/>
      <c r="F571" s="10"/>
      <c r="G571" s="360"/>
      <c r="H571" s="360"/>
      <c r="I571" s="360"/>
      <c r="J571" s="360"/>
      <c r="K571" s="360"/>
      <c r="L571" s="558"/>
      <c r="M571" s="873"/>
      <c r="N571" s="558"/>
      <c r="O571" s="784"/>
      <c r="P571" s="28"/>
      <c r="Q571" s="28"/>
      <c r="R571" s="874"/>
      <c r="S571" s="875"/>
      <c r="T571" s="28"/>
      <c r="U571" s="360"/>
      <c r="V571" s="28"/>
      <c r="W571" s="28"/>
      <c r="X571" s="558"/>
      <c r="Y571" s="558"/>
      <c r="Z571" s="28"/>
      <c r="AA571" s="876"/>
      <c r="AB571" s="360"/>
      <c r="AC571" s="28"/>
      <c r="AD571" s="28"/>
      <c r="AE571" s="558"/>
      <c r="AF571" s="28"/>
      <c r="AG571" s="360"/>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row>
    <row r="572" ht="11.25" customHeight="1">
      <c r="A572" s="557"/>
      <c r="B572" s="558"/>
      <c r="C572" s="558"/>
      <c r="D572" s="360"/>
      <c r="E572" s="31"/>
      <c r="F572" s="10"/>
      <c r="G572" s="360"/>
      <c r="H572" s="360"/>
      <c r="I572" s="360"/>
      <c r="J572" s="360"/>
      <c r="K572" s="360"/>
      <c r="L572" s="558"/>
      <c r="M572" s="873"/>
      <c r="N572" s="558"/>
      <c r="O572" s="784"/>
      <c r="P572" s="28"/>
      <c r="Q572" s="28"/>
      <c r="R572" s="874"/>
      <c r="S572" s="875"/>
      <c r="T572" s="28"/>
      <c r="U572" s="360"/>
      <c r="V572" s="28"/>
      <c r="W572" s="28"/>
      <c r="X572" s="558"/>
      <c r="Y572" s="558"/>
      <c r="Z572" s="28"/>
      <c r="AA572" s="876"/>
      <c r="AB572" s="360"/>
      <c r="AC572" s="28"/>
      <c r="AD572" s="28"/>
      <c r="AE572" s="558"/>
      <c r="AF572" s="28"/>
      <c r="AG572" s="360"/>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row>
    <row r="573" ht="11.25" customHeight="1">
      <c r="A573" s="557"/>
      <c r="B573" s="558"/>
      <c r="C573" s="558"/>
      <c r="D573" s="360"/>
      <c r="E573" s="31"/>
      <c r="F573" s="10"/>
      <c r="G573" s="360"/>
      <c r="H573" s="360"/>
      <c r="I573" s="360"/>
      <c r="J573" s="360"/>
      <c r="K573" s="360"/>
      <c r="L573" s="558"/>
      <c r="M573" s="873"/>
      <c r="N573" s="558"/>
      <c r="O573" s="784"/>
      <c r="P573" s="28"/>
      <c r="Q573" s="28"/>
      <c r="R573" s="874"/>
      <c r="S573" s="875"/>
      <c r="T573" s="28"/>
      <c r="U573" s="360"/>
      <c r="V573" s="28"/>
      <c r="W573" s="28"/>
      <c r="X573" s="558"/>
      <c r="Y573" s="558"/>
      <c r="Z573" s="28"/>
      <c r="AA573" s="876"/>
      <c r="AB573" s="360"/>
      <c r="AC573" s="28"/>
      <c r="AD573" s="28"/>
      <c r="AE573" s="558"/>
      <c r="AF573" s="28"/>
      <c r="AG573" s="360"/>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row>
    <row r="574" ht="11.25" customHeight="1">
      <c r="A574" s="557"/>
      <c r="B574" s="558"/>
      <c r="C574" s="558"/>
      <c r="D574" s="360"/>
      <c r="E574" s="31"/>
      <c r="F574" s="10"/>
      <c r="G574" s="360"/>
      <c r="H574" s="360"/>
      <c r="I574" s="360"/>
      <c r="J574" s="360"/>
      <c r="K574" s="360"/>
      <c r="L574" s="558"/>
      <c r="M574" s="873"/>
      <c r="N574" s="558"/>
      <c r="O574" s="784"/>
      <c r="P574" s="28"/>
      <c r="Q574" s="28"/>
      <c r="R574" s="874"/>
      <c r="S574" s="875"/>
      <c r="T574" s="28"/>
      <c r="U574" s="360"/>
      <c r="V574" s="28"/>
      <c r="W574" s="28"/>
      <c r="X574" s="558"/>
      <c r="Y574" s="558"/>
      <c r="Z574" s="28"/>
      <c r="AA574" s="876"/>
      <c r="AB574" s="360"/>
      <c r="AC574" s="28"/>
      <c r="AD574" s="28"/>
      <c r="AE574" s="558"/>
      <c r="AF574" s="28"/>
      <c r="AG574" s="360"/>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row>
    <row r="575" ht="11.25" customHeight="1">
      <c r="A575" s="557"/>
      <c r="B575" s="558"/>
      <c r="C575" s="558"/>
      <c r="D575" s="360"/>
      <c r="E575" s="31"/>
      <c r="F575" s="10"/>
      <c r="G575" s="360"/>
      <c r="H575" s="360"/>
      <c r="I575" s="360"/>
      <c r="J575" s="360"/>
      <c r="K575" s="360"/>
      <c r="L575" s="558"/>
      <c r="M575" s="873"/>
      <c r="N575" s="558"/>
      <c r="O575" s="784"/>
      <c r="P575" s="28"/>
      <c r="Q575" s="28"/>
      <c r="R575" s="874"/>
      <c r="S575" s="875"/>
      <c r="T575" s="28"/>
      <c r="U575" s="360"/>
      <c r="V575" s="28"/>
      <c r="W575" s="28"/>
      <c r="X575" s="558"/>
      <c r="Y575" s="558"/>
      <c r="Z575" s="28"/>
      <c r="AA575" s="876"/>
      <c r="AB575" s="360"/>
      <c r="AC575" s="28"/>
      <c r="AD575" s="28"/>
      <c r="AE575" s="558"/>
      <c r="AF575" s="28"/>
      <c r="AG575" s="360"/>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row>
    <row r="576" ht="11.25" customHeight="1">
      <c r="A576" s="557"/>
      <c r="B576" s="558"/>
      <c r="C576" s="558"/>
      <c r="D576" s="360"/>
      <c r="E576" s="31"/>
      <c r="F576" s="10"/>
      <c r="G576" s="360"/>
      <c r="H576" s="360"/>
      <c r="I576" s="360"/>
      <c r="J576" s="360"/>
      <c r="K576" s="360"/>
      <c r="L576" s="558"/>
      <c r="M576" s="873"/>
      <c r="N576" s="558"/>
      <c r="O576" s="784"/>
      <c r="P576" s="28"/>
      <c r="Q576" s="28"/>
      <c r="R576" s="874"/>
      <c r="S576" s="875"/>
      <c r="T576" s="28"/>
      <c r="U576" s="360"/>
      <c r="V576" s="28"/>
      <c r="W576" s="28"/>
      <c r="X576" s="558"/>
      <c r="Y576" s="558"/>
      <c r="Z576" s="28"/>
      <c r="AA576" s="876"/>
      <c r="AB576" s="360"/>
      <c r="AC576" s="28"/>
      <c r="AD576" s="28"/>
      <c r="AE576" s="558"/>
      <c r="AF576" s="28"/>
      <c r="AG576" s="360"/>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row>
    <row r="577" ht="11.25" customHeight="1">
      <c r="A577" s="557"/>
      <c r="B577" s="558"/>
      <c r="C577" s="558"/>
      <c r="D577" s="360"/>
      <c r="E577" s="31"/>
      <c r="F577" s="10"/>
      <c r="G577" s="360"/>
      <c r="H577" s="360"/>
      <c r="I577" s="360"/>
      <c r="J577" s="360"/>
      <c r="K577" s="360"/>
      <c r="L577" s="558"/>
      <c r="M577" s="873"/>
      <c r="N577" s="558"/>
      <c r="O577" s="784"/>
      <c r="P577" s="28"/>
      <c r="Q577" s="28"/>
      <c r="R577" s="874"/>
      <c r="S577" s="875"/>
      <c r="T577" s="28"/>
      <c r="U577" s="360"/>
      <c r="V577" s="28"/>
      <c r="W577" s="28"/>
      <c r="X577" s="558"/>
      <c r="Y577" s="558"/>
      <c r="Z577" s="28"/>
      <c r="AA577" s="876"/>
      <c r="AB577" s="360"/>
      <c r="AC577" s="28"/>
      <c r="AD577" s="28"/>
      <c r="AE577" s="558"/>
      <c r="AF577" s="28"/>
      <c r="AG577" s="360"/>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row>
    <row r="578" ht="11.25" customHeight="1">
      <c r="A578" s="557"/>
      <c r="B578" s="558"/>
      <c r="C578" s="558"/>
      <c r="D578" s="360"/>
      <c r="E578" s="31"/>
      <c r="F578" s="10"/>
      <c r="G578" s="360"/>
      <c r="H578" s="360"/>
      <c r="I578" s="360"/>
      <c r="J578" s="360"/>
      <c r="K578" s="360"/>
      <c r="L578" s="558"/>
      <c r="M578" s="873"/>
      <c r="N578" s="558"/>
      <c r="O578" s="784"/>
      <c r="P578" s="28"/>
      <c r="Q578" s="28"/>
      <c r="R578" s="874"/>
      <c r="S578" s="875"/>
      <c r="T578" s="28"/>
      <c r="U578" s="360"/>
      <c r="V578" s="28"/>
      <c r="W578" s="28"/>
      <c r="X578" s="558"/>
      <c r="Y578" s="558"/>
      <c r="Z578" s="28"/>
      <c r="AA578" s="876"/>
      <c r="AB578" s="360"/>
      <c r="AC578" s="28"/>
      <c r="AD578" s="28"/>
      <c r="AE578" s="558"/>
      <c r="AF578" s="28"/>
      <c r="AG578" s="360"/>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row>
    <row r="579" ht="11.25" customHeight="1">
      <c r="A579" s="557"/>
      <c r="B579" s="558"/>
      <c r="C579" s="558"/>
      <c r="D579" s="360"/>
      <c r="E579" s="31"/>
      <c r="F579" s="10"/>
      <c r="G579" s="360"/>
      <c r="H579" s="360"/>
      <c r="I579" s="360"/>
      <c r="J579" s="360"/>
      <c r="K579" s="360"/>
      <c r="L579" s="558"/>
      <c r="M579" s="873"/>
      <c r="N579" s="558"/>
      <c r="O579" s="784"/>
      <c r="P579" s="28"/>
      <c r="Q579" s="28"/>
      <c r="R579" s="874"/>
      <c r="S579" s="875"/>
      <c r="T579" s="28"/>
      <c r="U579" s="360"/>
      <c r="V579" s="28"/>
      <c r="W579" s="28"/>
      <c r="X579" s="558"/>
      <c r="Y579" s="558"/>
      <c r="Z579" s="28"/>
      <c r="AA579" s="876"/>
      <c r="AB579" s="360"/>
      <c r="AC579" s="28"/>
      <c r="AD579" s="28"/>
      <c r="AE579" s="558"/>
      <c r="AF579" s="28"/>
      <c r="AG579" s="360"/>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row>
    <row r="580" ht="11.25" customHeight="1">
      <c r="A580" s="557"/>
      <c r="B580" s="558"/>
      <c r="C580" s="558"/>
      <c r="D580" s="360"/>
      <c r="E580" s="31"/>
      <c r="F580" s="10"/>
      <c r="G580" s="360"/>
      <c r="H580" s="360"/>
      <c r="I580" s="360"/>
      <c r="J580" s="360"/>
      <c r="K580" s="360"/>
      <c r="L580" s="558"/>
      <c r="M580" s="873"/>
      <c r="N580" s="558"/>
      <c r="O580" s="784"/>
      <c r="P580" s="28"/>
      <c r="Q580" s="28"/>
      <c r="R580" s="874"/>
      <c r="S580" s="875"/>
      <c r="T580" s="28"/>
      <c r="U580" s="360"/>
      <c r="V580" s="28"/>
      <c r="W580" s="28"/>
      <c r="X580" s="558"/>
      <c r="Y580" s="558"/>
      <c r="Z580" s="28"/>
      <c r="AA580" s="876"/>
      <c r="AB580" s="360"/>
      <c r="AC580" s="28"/>
      <c r="AD580" s="28"/>
      <c r="AE580" s="558"/>
      <c r="AF580" s="28"/>
      <c r="AG580" s="360"/>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row>
    <row r="581" ht="11.25" customHeight="1">
      <c r="A581" s="557"/>
      <c r="B581" s="558"/>
      <c r="C581" s="558"/>
      <c r="D581" s="360"/>
      <c r="E581" s="31"/>
      <c r="F581" s="10"/>
      <c r="G581" s="360"/>
      <c r="H581" s="360"/>
      <c r="I581" s="360"/>
      <c r="J581" s="360"/>
      <c r="K581" s="360"/>
      <c r="L581" s="558"/>
      <c r="M581" s="873"/>
      <c r="N581" s="558"/>
      <c r="O581" s="784"/>
      <c r="P581" s="28"/>
      <c r="Q581" s="28"/>
      <c r="R581" s="874"/>
      <c r="S581" s="875"/>
      <c r="T581" s="28"/>
      <c r="U581" s="360"/>
      <c r="V581" s="28"/>
      <c r="W581" s="28"/>
      <c r="X581" s="558"/>
      <c r="Y581" s="558"/>
      <c r="Z581" s="28"/>
      <c r="AA581" s="876"/>
      <c r="AB581" s="360"/>
      <c r="AC581" s="28"/>
      <c r="AD581" s="28"/>
      <c r="AE581" s="558"/>
      <c r="AF581" s="28"/>
      <c r="AG581" s="360"/>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row>
    <row r="582" ht="11.25" customHeight="1">
      <c r="A582" s="557"/>
      <c r="B582" s="558"/>
      <c r="C582" s="558"/>
      <c r="D582" s="360"/>
      <c r="E582" s="31"/>
      <c r="F582" s="10"/>
      <c r="G582" s="360"/>
      <c r="H582" s="360"/>
      <c r="I582" s="360"/>
      <c r="J582" s="360"/>
      <c r="K582" s="360"/>
      <c r="L582" s="558"/>
      <c r="M582" s="873"/>
      <c r="N582" s="558"/>
      <c r="O582" s="784"/>
      <c r="P582" s="28"/>
      <c r="Q582" s="28"/>
      <c r="R582" s="874"/>
      <c r="S582" s="875"/>
      <c r="T582" s="28"/>
      <c r="U582" s="360"/>
      <c r="V582" s="28"/>
      <c r="W582" s="28"/>
      <c r="X582" s="558"/>
      <c r="Y582" s="558"/>
      <c r="Z582" s="28"/>
      <c r="AA582" s="876"/>
      <c r="AB582" s="360"/>
      <c r="AC582" s="28"/>
      <c r="AD582" s="28"/>
      <c r="AE582" s="558"/>
      <c r="AF582" s="28"/>
      <c r="AG582" s="360"/>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row>
    <row r="583" ht="11.25" customHeight="1">
      <c r="A583" s="557"/>
      <c r="B583" s="558"/>
      <c r="C583" s="558"/>
      <c r="D583" s="360"/>
      <c r="E583" s="31"/>
      <c r="F583" s="10"/>
      <c r="G583" s="360"/>
      <c r="H583" s="360"/>
      <c r="I583" s="360"/>
      <c r="J583" s="360"/>
      <c r="K583" s="360"/>
      <c r="L583" s="558"/>
      <c r="M583" s="873"/>
      <c r="N583" s="558"/>
      <c r="O583" s="784"/>
      <c r="P583" s="28"/>
      <c r="Q583" s="28"/>
      <c r="R583" s="874"/>
      <c r="S583" s="875"/>
      <c r="T583" s="28"/>
      <c r="U583" s="360"/>
      <c r="V583" s="28"/>
      <c r="W583" s="28"/>
      <c r="X583" s="558"/>
      <c r="Y583" s="558"/>
      <c r="Z583" s="28"/>
      <c r="AA583" s="876"/>
      <c r="AB583" s="360"/>
      <c r="AC583" s="28"/>
      <c r="AD583" s="28"/>
      <c r="AE583" s="558"/>
      <c r="AF583" s="28"/>
      <c r="AG583" s="360"/>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row>
    <row r="584" ht="11.25" customHeight="1">
      <c r="A584" s="557"/>
      <c r="B584" s="558"/>
      <c r="C584" s="558"/>
      <c r="D584" s="360"/>
      <c r="E584" s="31"/>
      <c r="F584" s="10"/>
      <c r="G584" s="360"/>
      <c r="H584" s="360"/>
      <c r="I584" s="360"/>
      <c r="J584" s="360"/>
      <c r="K584" s="360"/>
      <c r="L584" s="558"/>
      <c r="M584" s="873"/>
      <c r="N584" s="558"/>
      <c r="O584" s="784"/>
      <c r="P584" s="28"/>
      <c r="Q584" s="28"/>
      <c r="R584" s="874"/>
      <c r="S584" s="875"/>
      <c r="T584" s="28"/>
      <c r="U584" s="360"/>
      <c r="V584" s="28"/>
      <c r="W584" s="28"/>
      <c r="X584" s="558"/>
      <c r="Y584" s="558"/>
      <c r="Z584" s="28"/>
      <c r="AA584" s="876"/>
      <c r="AB584" s="360"/>
      <c r="AC584" s="28"/>
      <c r="AD584" s="28"/>
      <c r="AE584" s="558"/>
      <c r="AF584" s="28"/>
      <c r="AG584" s="360"/>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row>
    <row r="585" ht="11.25" customHeight="1">
      <c r="A585" s="557"/>
      <c r="B585" s="558"/>
      <c r="C585" s="558"/>
      <c r="D585" s="360"/>
      <c r="E585" s="31"/>
      <c r="F585" s="10"/>
      <c r="G585" s="360"/>
      <c r="H585" s="360"/>
      <c r="I585" s="360"/>
      <c r="J585" s="360"/>
      <c r="K585" s="360"/>
      <c r="L585" s="558"/>
      <c r="M585" s="873"/>
      <c r="N585" s="558"/>
      <c r="O585" s="784"/>
      <c r="P585" s="28"/>
      <c r="Q585" s="28"/>
      <c r="R585" s="874"/>
      <c r="S585" s="875"/>
      <c r="T585" s="28"/>
      <c r="U585" s="360"/>
      <c r="V585" s="28"/>
      <c r="W585" s="28"/>
      <c r="X585" s="558"/>
      <c r="Y585" s="558"/>
      <c r="Z585" s="28"/>
      <c r="AA585" s="876"/>
      <c r="AB585" s="360"/>
      <c r="AC585" s="28"/>
      <c r="AD585" s="28"/>
      <c r="AE585" s="558"/>
      <c r="AF585" s="28"/>
      <c r="AG585" s="360"/>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row>
    <row r="586" ht="11.25" customHeight="1">
      <c r="A586" s="557"/>
      <c r="B586" s="558"/>
      <c r="C586" s="558"/>
      <c r="D586" s="360"/>
      <c r="E586" s="31"/>
      <c r="F586" s="10"/>
      <c r="G586" s="360"/>
      <c r="H586" s="360"/>
      <c r="I586" s="360"/>
      <c r="J586" s="360"/>
      <c r="K586" s="360"/>
      <c r="L586" s="558"/>
      <c r="M586" s="873"/>
      <c r="N586" s="558"/>
      <c r="O586" s="784"/>
      <c r="P586" s="28"/>
      <c r="Q586" s="28"/>
      <c r="R586" s="874"/>
      <c r="S586" s="875"/>
      <c r="T586" s="28"/>
      <c r="U586" s="360"/>
      <c r="V586" s="28"/>
      <c r="W586" s="28"/>
      <c r="X586" s="558"/>
      <c r="Y586" s="558"/>
      <c r="Z586" s="28"/>
      <c r="AA586" s="876"/>
      <c r="AB586" s="360"/>
      <c r="AC586" s="28"/>
      <c r="AD586" s="28"/>
      <c r="AE586" s="558"/>
      <c r="AF586" s="28"/>
      <c r="AG586" s="360"/>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row>
    <row r="587" ht="11.25" customHeight="1">
      <c r="A587" s="557"/>
      <c r="B587" s="558"/>
      <c r="C587" s="558"/>
      <c r="D587" s="360"/>
      <c r="E587" s="31"/>
      <c r="F587" s="10"/>
      <c r="G587" s="360"/>
      <c r="H587" s="360"/>
      <c r="I587" s="360"/>
      <c r="J587" s="360"/>
      <c r="K587" s="360"/>
      <c r="L587" s="558"/>
      <c r="M587" s="873"/>
      <c r="N587" s="558"/>
      <c r="O587" s="784"/>
      <c r="P587" s="28"/>
      <c r="Q587" s="28"/>
      <c r="R587" s="874"/>
      <c r="S587" s="875"/>
      <c r="T587" s="28"/>
      <c r="U587" s="360"/>
      <c r="V587" s="28"/>
      <c r="W587" s="28"/>
      <c r="X587" s="558"/>
      <c r="Y587" s="558"/>
      <c r="Z587" s="28"/>
      <c r="AA587" s="876"/>
      <c r="AB587" s="360"/>
      <c r="AC587" s="28"/>
      <c r="AD587" s="28"/>
      <c r="AE587" s="558"/>
      <c r="AF587" s="28"/>
      <c r="AG587" s="360"/>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row>
    <row r="588" ht="11.25" customHeight="1">
      <c r="A588" s="557"/>
      <c r="B588" s="558"/>
      <c r="C588" s="558"/>
      <c r="D588" s="360"/>
      <c r="E588" s="31"/>
      <c r="F588" s="10"/>
      <c r="G588" s="360"/>
      <c r="H588" s="360"/>
      <c r="I588" s="360"/>
      <c r="J588" s="360"/>
      <c r="K588" s="360"/>
      <c r="L588" s="558"/>
      <c r="M588" s="873"/>
      <c r="N588" s="558"/>
      <c r="O588" s="784"/>
      <c r="P588" s="28"/>
      <c r="Q588" s="28"/>
      <c r="R588" s="874"/>
      <c r="S588" s="875"/>
      <c r="T588" s="28"/>
      <c r="U588" s="360"/>
      <c r="V588" s="28"/>
      <c r="W588" s="28"/>
      <c r="X588" s="558"/>
      <c r="Y588" s="558"/>
      <c r="Z588" s="28"/>
      <c r="AA588" s="876"/>
      <c r="AB588" s="360"/>
      <c r="AC588" s="28"/>
      <c r="AD588" s="28"/>
      <c r="AE588" s="558"/>
      <c r="AF588" s="28"/>
      <c r="AG588" s="360"/>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row>
    <row r="589" ht="11.25" customHeight="1">
      <c r="A589" s="557"/>
      <c r="B589" s="558"/>
      <c r="C589" s="558"/>
      <c r="D589" s="360"/>
      <c r="E589" s="31"/>
      <c r="F589" s="10"/>
      <c r="G589" s="360"/>
      <c r="H589" s="360"/>
      <c r="I589" s="360"/>
      <c r="J589" s="360"/>
      <c r="K589" s="360"/>
      <c r="L589" s="558"/>
      <c r="M589" s="873"/>
      <c r="N589" s="558"/>
      <c r="O589" s="784"/>
      <c r="P589" s="28"/>
      <c r="Q589" s="28"/>
      <c r="R589" s="874"/>
      <c r="S589" s="875"/>
      <c r="T589" s="28"/>
      <c r="U589" s="360"/>
      <c r="V589" s="28"/>
      <c r="W589" s="28"/>
      <c r="X589" s="558"/>
      <c r="Y589" s="558"/>
      <c r="Z589" s="28"/>
      <c r="AA589" s="876"/>
      <c r="AB589" s="360"/>
      <c r="AC589" s="28"/>
      <c r="AD589" s="28"/>
      <c r="AE589" s="558"/>
      <c r="AF589" s="28"/>
      <c r="AG589" s="360"/>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row>
    <row r="590" ht="11.25" customHeight="1">
      <c r="A590" s="557"/>
      <c r="B590" s="558"/>
      <c r="C590" s="558"/>
      <c r="D590" s="360"/>
      <c r="E590" s="31"/>
      <c r="F590" s="10"/>
      <c r="G590" s="360"/>
      <c r="H590" s="360"/>
      <c r="I590" s="360"/>
      <c r="J590" s="360"/>
      <c r="K590" s="360"/>
      <c r="L590" s="558"/>
      <c r="M590" s="873"/>
      <c r="N590" s="558"/>
      <c r="O590" s="784"/>
      <c r="P590" s="28"/>
      <c r="Q590" s="28"/>
      <c r="R590" s="874"/>
      <c r="S590" s="875"/>
      <c r="T590" s="28"/>
      <c r="U590" s="360"/>
      <c r="V590" s="28"/>
      <c r="W590" s="28"/>
      <c r="X590" s="558"/>
      <c r="Y590" s="558"/>
      <c r="Z590" s="28"/>
      <c r="AA590" s="876"/>
      <c r="AB590" s="360"/>
      <c r="AC590" s="28"/>
      <c r="AD590" s="28"/>
      <c r="AE590" s="558"/>
      <c r="AF590" s="28"/>
      <c r="AG590" s="360"/>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row>
    <row r="591" ht="11.25" customHeight="1">
      <c r="A591" s="557"/>
      <c r="B591" s="558"/>
      <c r="C591" s="558"/>
      <c r="D591" s="360"/>
      <c r="E591" s="31"/>
      <c r="F591" s="10"/>
      <c r="G591" s="360"/>
      <c r="H591" s="360"/>
      <c r="I591" s="360"/>
      <c r="J591" s="360"/>
      <c r="K591" s="360"/>
      <c r="L591" s="558"/>
      <c r="M591" s="873"/>
      <c r="N591" s="558"/>
      <c r="O591" s="784"/>
      <c r="P591" s="28"/>
      <c r="Q591" s="28"/>
      <c r="R591" s="874"/>
      <c r="S591" s="875"/>
      <c r="T591" s="28"/>
      <c r="U591" s="360"/>
      <c r="V591" s="28"/>
      <c r="W591" s="28"/>
      <c r="X591" s="558"/>
      <c r="Y591" s="558"/>
      <c r="Z591" s="28"/>
      <c r="AA591" s="876"/>
      <c r="AB591" s="360"/>
      <c r="AC591" s="28"/>
      <c r="AD591" s="28"/>
      <c r="AE591" s="558"/>
      <c r="AF591" s="28"/>
      <c r="AG591" s="360"/>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row>
    <row r="592" ht="11.25" customHeight="1">
      <c r="A592" s="557"/>
      <c r="B592" s="558"/>
      <c r="C592" s="558"/>
      <c r="D592" s="360"/>
      <c r="E592" s="31"/>
      <c r="F592" s="10"/>
      <c r="G592" s="360"/>
      <c r="H592" s="360"/>
      <c r="I592" s="360"/>
      <c r="J592" s="360"/>
      <c r="K592" s="360"/>
      <c r="L592" s="558"/>
      <c r="M592" s="873"/>
      <c r="N592" s="558"/>
      <c r="O592" s="784"/>
      <c r="P592" s="28"/>
      <c r="Q592" s="28"/>
      <c r="R592" s="874"/>
      <c r="S592" s="875"/>
      <c r="T592" s="28"/>
      <c r="U592" s="360"/>
      <c r="V592" s="28"/>
      <c r="W592" s="28"/>
      <c r="X592" s="558"/>
      <c r="Y592" s="558"/>
      <c r="Z592" s="28"/>
      <c r="AA592" s="876"/>
      <c r="AB592" s="360"/>
      <c r="AC592" s="28"/>
      <c r="AD592" s="28"/>
      <c r="AE592" s="558"/>
      <c r="AF592" s="28"/>
      <c r="AG592" s="360"/>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row>
    <row r="593" ht="11.25" customHeight="1">
      <c r="A593" s="557"/>
      <c r="B593" s="558"/>
      <c r="C593" s="558"/>
      <c r="D593" s="360"/>
      <c r="E593" s="31"/>
      <c r="F593" s="10"/>
      <c r="G593" s="360"/>
      <c r="H593" s="360"/>
      <c r="I593" s="360"/>
      <c r="J593" s="360"/>
      <c r="K593" s="360"/>
      <c r="L593" s="558"/>
      <c r="M593" s="873"/>
      <c r="N593" s="558"/>
      <c r="O593" s="784"/>
      <c r="P593" s="28"/>
      <c r="Q593" s="28"/>
      <c r="R593" s="874"/>
      <c r="S593" s="875"/>
      <c r="T593" s="28"/>
      <c r="U593" s="360"/>
      <c r="V593" s="28"/>
      <c r="W593" s="28"/>
      <c r="X593" s="558"/>
      <c r="Y593" s="558"/>
      <c r="Z593" s="28"/>
      <c r="AA593" s="876"/>
      <c r="AB593" s="360"/>
      <c r="AC593" s="28"/>
      <c r="AD593" s="28"/>
      <c r="AE593" s="558"/>
      <c r="AF593" s="28"/>
      <c r="AG593" s="360"/>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row>
    <row r="594" ht="11.25" customHeight="1">
      <c r="A594" s="557"/>
      <c r="B594" s="558"/>
      <c r="C594" s="558"/>
      <c r="D594" s="360"/>
      <c r="E594" s="31"/>
      <c r="F594" s="10"/>
      <c r="G594" s="360"/>
      <c r="H594" s="360"/>
      <c r="I594" s="360"/>
      <c r="J594" s="360"/>
      <c r="K594" s="360"/>
      <c r="L594" s="558"/>
      <c r="M594" s="873"/>
      <c r="N594" s="558"/>
      <c r="O594" s="784"/>
      <c r="P594" s="28"/>
      <c r="Q594" s="28"/>
      <c r="R594" s="874"/>
      <c r="S594" s="875"/>
      <c r="T594" s="28"/>
      <c r="U594" s="360"/>
      <c r="V594" s="28"/>
      <c r="W594" s="28"/>
      <c r="X594" s="558"/>
      <c r="Y594" s="558"/>
      <c r="Z594" s="28"/>
      <c r="AA594" s="876"/>
      <c r="AB594" s="360"/>
      <c r="AC594" s="28"/>
      <c r="AD594" s="28"/>
      <c r="AE594" s="558"/>
      <c r="AF594" s="28"/>
      <c r="AG594" s="360"/>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row>
    <row r="595" ht="11.25" customHeight="1">
      <c r="A595" s="557"/>
      <c r="B595" s="558"/>
      <c r="C595" s="558"/>
      <c r="D595" s="360"/>
      <c r="E595" s="31"/>
      <c r="F595" s="10"/>
      <c r="G595" s="360"/>
      <c r="H595" s="360"/>
      <c r="I595" s="360"/>
      <c r="J595" s="360"/>
      <c r="K595" s="360"/>
      <c r="L595" s="558"/>
      <c r="M595" s="873"/>
      <c r="N595" s="558"/>
      <c r="O595" s="784"/>
      <c r="P595" s="28"/>
      <c r="Q595" s="28"/>
      <c r="R595" s="874"/>
      <c r="S595" s="875"/>
      <c r="T595" s="28"/>
      <c r="U595" s="360"/>
      <c r="V595" s="28"/>
      <c r="W595" s="28"/>
      <c r="X595" s="558"/>
      <c r="Y595" s="558"/>
      <c r="Z595" s="28"/>
      <c r="AA595" s="876"/>
      <c r="AB595" s="360"/>
      <c r="AC595" s="28"/>
      <c r="AD595" s="28"/>
      <c r="AE595" s="558"/>
      <c r="AF595" s="28"/>
      <c r="AG595" s="360"/>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row>
    <row r="596" ht="11.25" customHeight="1">
      <c r="A596" s="557"/>
      <c r="B596" s="558"/>
      <c r="C596" s="558"/>
      <c r="D596" s="360"/>
      <c r="E596" s="31"/>
      <c r="F596" s="10"/>
      <c r="G596" s="360"/>
      <c r="H596" s="360"/>
      <c r="I596" s="360"/>
      <c r="J596" s="360"/>
      <c r="K596" s="360"/>
      <c r="L596" s="558"/>
      <c r="M596" s="873"/>
      <c r="N596" s="558"/>
      <c r="O596" s="784"/>
      <c r="P596" s="28"/>
      <c r="Q596" s="28"/>
      <c r="R596" s="874"/>
      <c r="S596" s="875"/>
      <c r="T596" s="28"/>
      <c r="U596" s="360"/>
      <c r="V596" s="28"/>
      <c r="W596" s="28"/>
      <c r="X596" s="558"/>
      <c r="Y596" s="558"/>
      <c r="Z596" s="28"/>
      <c r="AA596" s="876"/>
      <c r="AB596" s="360"/>
      <c r="AC596" s="28"/>
      <c r="AD596" s="28"/>
      <c r="AE596" s="558"/>
      <c r="AF596" s="28"/>
      <c r="AG596" s="360"/>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row>
    <row r="597" ht="11.25" customHeight="1">
      <c r="A597" s="557"/>
      <c r="B597" s="558"/>
      <c r="C597" s="558"/>
      <c r="D597" s="360"/>
      <c r="E597" s="31"/>
      <c r="F597" s="10"/>
      <c r="G597" s="360"/>
      <c r="H597" s="360"/>
      <c r="I597" s="360"/>
      <c r="J597" s="360"/>
      <c r="K597" s="360"/>
      <c r="L597" s="558"/>
      <c r="M597" s="873"/>
      <c r="N597" s="558"/>
      <c r="O597" s="784"/>
      <c r="P597" s="28"/>
      <c r="Q597" s="28"/>
      <c r="R597" s="874"/>
      <c r="S597" s="875"/>
      <c r="T597" s="28"/>
      <c r="U597" s="360"/>
      <c r="V597" s="28"/>
      <c r="W597" s="28"/>
      <c r="X597" s="558"/>
      <c r="Y597" s="558"/>
      <c r="Z597" s="28"/>
      <c r="AA597" s="876"/>
      <c r="AB597" s="360"/>
      <c r="AC597" s="28"/>
      <c r="AD597" s="28"/>
      <c r="AE597" s="558"/>
      <c r="AF597" s="28"/>
      <c r="AG597" s="360"/>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row>
    <row r="598" ht="11.25" customHeight="1">
      <c r="A598" s="557"/>
      <c r="B598" s="558"/>
      <c r="C598" s="558"/>
      <c r="D598" s="360"/>
      <c r="E598" s="31"/>
      <c r="F598" s="10"/>
      <c r="G598" s="360"/>
      <c r="H598" s="360"/>
      <c r="I598" s="360"/>
      <c r="J598" s="360"/>
      <c r="K598" s="360"/>
      <c r="L598" s="558"/>
      <c r="M598" s="873"/>
      <c r="N598" s="558"/>
      <c r="O598" s="784"/>
      <c r="P598" s="28"/>
      <c r="Q598" s="28"/>
      <c r="R598" s="874"/>
      <c r="S598" s="875"/>
      <c r="T598" s="28"/>
      <c r="U598" s="360"/>
      <c r="V598" s="28"/>
      <c r="W598" s="28"/>
      <c r="X598" s="558"/>
      <c r="Y598" s="558"/>
      <c r="Z598" s="28"/>
      <c r="AA598" s="876"/>
      <c r="AB598" s="360"/>
      <c r="AC598" s="28"/>
      <c r="AD598" s="28"/>
      <c r="AE598" s="558"/>
      <c r="AF598" s="28"/>
      <c r="AG598" s="360"/>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row>
    <row r="599" ht="11.25" customHeight="1">
      <c r="A599" s="557"/>
      <c r="B599" s="558"/>
      <c r="C599" s="558"/>
      <c r="D599" s="360"/>
      <c r="E599" s="31"/>
      <c r="F599" s="10"/>
      <c r="G599" s="360"/>
      <c r="H599" s="360"/>
      <c r="I599" s="360"/>
      <c r="J599" s="360"/>
      <c r="K599" s="360"/>
      <c r="L599" s="558"/>
      <c r="M599" s="873"/>
      <c r="N599" s="558"/>
      <c r="O599" s="784"/>
      <c r="P599" s="28"/>
      <c r="Q599" s="28"/>
      <c r="R599" s="874"/>
      <c r="S599" s="875"/>
      <c r="T599" s="28"/>
      <c r="U599" s="360"/>
      <c r="V599" s="28"/>
      <c r="W599" s="28"/>
      <c r="X599" s="558"/>
      <c r="Y599" s="558"/>
      <c r="Z599" s="28"/>
      <c r="AA599" s="876"/>
      <c r="AB599" s="360"/>
      <c r="AC599" s="28"/>
      <c r="AD599" s="28"/>
      <c r="AE599" s="558"/>
      <c r="AF599" s="28"/>
      <c r="AG599" s="360"/>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row>
    <row r="600" ht="11.25" customHeight="1">
      <c r="A600" s="557"/>
      <c r="B600" s="558"/>
      <c r="C600" s="558"/>
      <c r="D600" s="360"/>
      <c r="E600" s="31"/>
      <c r="F600" s="10"/>
      <c r="G600" s="360"/>
      <c r="H600" s="360"/>
      <c r="I600" s="360"/>
      <c r="J600" s="360"/>
      <c r="K600" s="360"/>
      <c r="L600" s="558"/>
      <c r="M600" s="873"/>
      <c r="N600" s="558"/>
      <c r="O600" s="784"/>
      <c r="P600" s="28"/>
      <c r="Q600" s="28"/>
      <c r="R600" s="874"/>
      <c r="S600" s="875"/>
      <c r="T600" s="28"/>
      <c r="U600" s="360"/>
      <c r="V600" s="28"/>
      <c r="W600" s="28"/>
      <c r="X600" s="558"/>
      <c r="Y600" s="558"/>
      <c r="Z600" s="28"/>
      <c r="AA600" s="876"/>
      <c r="AB600" s="360"/>
      <c r="AC600" s="28"/>
      <c r="AD600" s="28"/>
      <c r="AE600" s="558"/>
      <c r="AF600" s="28"/>
      <c r="AG600" s="360"/>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row>
    <row r="601" ht="11.25" customHeight="1">
      <c r="A601" s="557"/>
      <c r="B601" s="558"/>
      <c r="C601" s="558"/>
      <c r="D601" s="360"/>
      <c r="E601" s="31"/>
      <c r="F601" s="10"/>
      <c r="G601" s="360"/>
      <c r="H601" s="360"/>
      <c r="I601" s="360"/>
      <c r="J601" s="360"/>
      <c r="K601" s="360"/>
      <c r="L601" s="558"/>
      <c r="M601" s="873"/>
      <c r="N601" s="558"/>
      <c r="O601" s="784"/>
      <c r="P601" s="28"/>
      <c r="Q601" s="28"/>
      <c r="R601" s="874"/>
      <c r="S601" s="875"/>
      <c r="T601" s="28"/>
      <c r="U601" s="360"/>
      <c r="V601" s="28"/>
      <c r="W601" s="28"/>
      <c r="X601" s="558"/>
      <c r="Y601" s="558"/>
      <c r="Z601" s="28"/>
      <c r="AA601" s="876"/>
      <c r="AB601" s="360"/>
      <c r="AC601" s="28"/>
      <c r="AD601" s="28"/>
      <c r="AE601" s="558"/>
      <c r="AF601" s="28"/>
      <c r="AG601" s="360"/>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row>
    <row r="602" ht="11.25" customHeight="1">
      <c r="A602" s="557"/>
      <c r="B602" s="558"/>
      <c r="C602" s="558"/>
      <c r="D602" s="360"/>
      <c r="E602" s="31"/>
      <c r="F602" s="10"/>
      <c r="G602" s="360"/>
      <c r="H602" s="360"/>
      <c r="I602" s="360"/>
      <c r="J602" s="360"/>
      <c r="K602" s="360"/>
      <c r="L602" s="558"/>
      <c r="M602" s="873"/>
      <c r="N602" s="558"/>
      <c r="O602" s="784"/>
      <c r="P602" s="28"/>
      <c r="Q602" s="28"/>
      <c r="R602" s="874"/>
      <c r="S602" s="875"/>
      <c r="T602" s="28"/>
      <c r="U602" s="360"/>
      <c r="V602" s="28"/>
      <c r="W602" s="28"/>
      <c r="X602" s="558"/>
      <c r="Y602" s="558"/>
      <c r="Z602" s="28"/>
      <c r="AA602" s="876"/>
      <c r="AB602" s="360"/>
      <c r="AC602" s="28"/>
      <c r="AD602" s="28"/>
      <c r="AE602" s="558"/>
      <c r="AF602" s="28"/>
      <c r="AG602" s="360"/>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row>
    <row r="603" ht="11.25" customHeight="1">
      <c r="A603" s="557"/>
      <c r="B603" s="558"/>
      <c r="C603" s="558"/>
      <c r="D603" s="360"/>
      <c r="E603" s="31"/>
      <c r="F603" s="10"/>
      <c r="G603" s="360"/>
      <c r="H603" s="360"/>
      <c r="I603" s="360"/>
      <c r="J603" s="360"/>
      <c r="K603" s="360"/>
      <c r="L603" s="558"/>
      <c r="M603" s="873"/>
      <c r="N603" s="558"/>
      <c r="O603" s="784"/>
      <c r="P603" s="28"/>
      <c r="Q603" s="28"/>
      <c r="R603" s="874"/>
      <c r="S603" s="875"/>
      <c r="T603" s="28"/>
      <c r="U603" s="360"/>
      <c r="V603" s="28"/>
      <c r="W603" s="28"/>
      <c r="X603" s="558"/>
      <c r="Y603" s="558"/>
      <c r="Z603" s="28"/>
      <c r="AA603" s="876"/>
      <c r="AB603" s="360"/>
      <c r="AC603" s="28"/>
      <c r="AD603" s="28"/>
      <c r="AE603" s="558"/>
      <c r="AF603" s="28"/>
      <c r="AG603" s="360"/>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row>
    <row r="604" ht="11.25" customHeight="1">
      <c r="A604" s="557"/>
      <c r="B604" s="558"/>
      <c r="C604" s="558"/>
      <c r="D604" s="360"/>
      <c r="E604" s="31"/>
      <c r="F604" s="10"/>
      <c r="G604" s="360"/>
      <c r="H604" s="360"/>
      <c r="I604" s="360"/>
      <c r="J604" s="360"/>
      <c r="K604" s="360"/>
      <c r="L604" s="558"/>
      <c r="M604" s="873"/>
      <c r="N604" s="558"/>
      <c r="O604" s="784"/>
      <c r="P604" s="28"/>
      <c r="Q604" s="28"/>
      <c r="R604" s="874"/>
      <c r="S604" s="875"/>
      <c r="T604" s="28"/>
      <c r="U604" s="360"/>
      <c r="V604" s="28"/>
      <c r="W604" s="28"/>
      <c r="X604" s="558"/>
      <c r="Y604" s="558"/>
      <c r="Z604" s="28"/>
      <c r="AA604" s="876"/>
      <c r="AB604" s="360"/>
      <c r="AC604" s="28"/>
      <c r="AD604" s="28"/>
      <c r="AE604" s="558"/>
      <c r="AF604" s="28"/>
      <c r="AG604" s="360"/>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row>
    <row r="605" ht="11.25" customHeight="1">
      <c r="A605" s="557"/>
      <c r="B605" s="558"/>
      <c r="C605" s="558"/>
      <c r="D605" s="360"/>
      <c r="E605" s="31"/>
      <c r="F605" s="10"/>
      <c r="G605" s="360"/>
      <c r="H605" s="360"/>
      <c r="I605" s="360"/>
      <c r="J605" s="360"/>
      <c r="K605" s="360"/>
      <c r="L605" s="558"/>
      <c r="M605" s="873"/>
      <c r="N605" s="558"/>
      <c r="O605" s="784"/>
      <c r="P605" s="28"/>
      <c r="Q605" s="28"/>
      <c r="R605" s="874"/>
      <c r="S605" s="875"/>
      <c r="T605" s="28"/>
      <c r="U605" s="360"/>
      <c r="V605" s="28"/>
      <c r="W605" s="28"/>
      <c r="X605" s="558"/>
      <c r="Y605" s="558"/>
      <c r="Z605" s="28"/>
      <c r="AA605" s="876"/>
      <c r="AB605" s="360"/>
      <c r="AC605" s="28"/>
      <c r="AD605" s="28"/>
      <c r="AE605" s="558"/>
      <c r="AF605" s="28"/>
      <c r="AG605" s="360"/>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row>
    <row r="606" ht="11.25" customHeight="1">
      <c r="A606" s="557"/>
      <c r="B606" s="558"/>
      <c r="C606" s="558"/>
      <c r="D606" s="360"/>
      <c r="E606" s="31"/>
      <c r="F606" s="10"/>
      <c r="G606" s="360"/>
      <c r="H606" s="360"/>
      <c r="I606" s="360"/>
      <c r="J606" s="360"/>
      <c r="K606" s="360"/>
      <c r="L606" s="558"/>
      <c r="M606" s="873"/>
      <c r="N606" s="558"/>
      <c r="O606" s="784"/>
      <c r="P606" s="28"/>
      <c r="Q606" s="28"/>
      <c r="R606" s="874"/>
      <c r="S606" s="875"/>
      <c r="T606" s="28"/>
      <c r="U606" s="360"/>
      <c r="V606" s="28"/>
      <c r="W606" s="28"/>
      <c r="X606" s="558"/>
      <c r="Y606" s="558"/>
      <c r="Z606" s="28"/>
      <c r="AA606" s="876"/>
      <c r="AB606" s="360"/>
      <c r="AC606" s="28"/>
      <c r="AD606" s="28"/>
      <c r="AE606" s="558"/>
      <c r="AF606" s="28"/>
      <c r="AG606" s="360"/>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row>
    <row r="607" ht="11.25" customHeight="1">
      <c r="A607" s="557"/>
      <c r="B607" s="558"/>
      <c r="C607" s="558"/>
      <c r="D607" s="360"/>
      <c r="E607" s="31"/>
      <c r="F607" s="10"/>
      <c r="G607" s="360"/>
      <c r="H607" s="360"/>
      <c r="I607" s="360"/>
      <c r="J607" s="360"/>
      <c r="K607" s="360"/>
      <c r="L607" s="558"/>
      <c r="M607" s="873"/>
      <c r="N607" s="558"/>
      <c r="O607" s="784"/>
      <c r="P607" s="28"/>
      <c r="Q607" s="28"/>
      <c r="R607" s="874"/>
      <c r="S607" s="875"/>
      <c r="T607" s="28"/>
      <c r="U607" s="360"/>
      <c r="V607" s="28"/>
      <c r="W607" s="28"/>
      <c r="X607" s="558"/>
      <c r="Y607" s="558"/>
      <c r="Z607" s="28"/>
      <c r="AA607" s="876"/>
      <c r="AB607" s="360"/>
      <c r="AC607" s="28"/>
      <c r="AD607" s="28"/>
      <c r="AE607" s="558"/>
      <c r="AF607" s="28"/>
      <c r="AG607" s="360"/>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row>
    <row r="608" ht="11.25" customHeight="1">
      <c r="A608" s="557"/>
      <c r="B608" s="558"/>
      <c r="C608" s="558"/>
      <c r="D608" s="360"/>
      <c r="E608" s="31"/>
      <c r="F608" s="10"/>
      <c r="G608" s="360"/>
      <c r="H608" s="360"/>
      <c r="I608" s="360"/>
      <c r="J608" s="360"/>
      <c r="K608" s="360"/>
      <c r="L608" s="558"/>
      <c r="M608" s="873"/>
      <c r="N608" s="558"/>
      <c r="O608" s="784"/>
      <c r="P608" s="28"/>
      <c r="Q608" s="28"/>
      <c r="R608" s="874"/>
      <c r="S608" s="875"/>
      <c r="T608" s="28"/>
      <c r="U608" s="360"/>
      <c r="V608" s="28"/>
      <c r="W608" s="28"/>
      <c r="X608" s="558"/>
      <c r="Y608" s="558"/>
      <c r="Z608" s="28"/>
      <c r="AA608" s="876"/>
      <c r="AB608" s="360"/>
      <c r="AC608" s="28"/>
      <c r="AD608" s="28"/>
      <c r="AE608" s="558"/>
      <c r="AF608" s="28"/>
      <c r="AG608" s="360"/>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row>
    <row r="609" ht="11.25" customHeight="1">
      <c r="A609" s="557"/>
      <c r="B609" s="558"/>
      <c r="C609" s="558"/>
      <c r="D609" s="360"/>
      <c r="E609" s="31"/>
      <c r="F609" s="10"/>
      <c r="G609" s="360"/>
      <c r="H609" s="360"/>
      <c r="I609" s="360"/>
      <c r="J609" s="360"/>
      <c r="K609" s="360"/>
      <c r="L609" s="558"/>
      <c r="M609" s="873"/>
      <c r="N609" s="558"/>
      <c r="O609" s="784"/>
      <c r="P609" s="28"/>
      <c r="Q609" s="28"/>
      <c r="R609" s="874"/>
      <c r="S609" s="875"/>
      <c r="T609" s="28"/>
      <c r="U609" s="360"/>
      <c r="V609" s="28"/>
      <c r="W609" s="28"/>
      <c r="X609" s="558"/>
      <c r="Y609" s="558"/>
      <c r="Z609" s="28"/>
      <c r="AA609" s="876"/>
      <c r="AB609" s="360"/>
      <c r="AC609" s="28"/>
      <c r="AD609" s="28"/>
      <c r="AE609" s="558"/>
      <c r="AF609" s="28"/>
      <c r="AG609" s="360"/>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row>
    <row r="610" ht="11.25" customHeight="1">
      <c r="A610" s="557"/>
      <c r="B610" s="558"/>
      <c r="C610" s="558"/>
      <c r="D610" s="360"/>
      <c r="E610" s="31"/>
      <c r="F610" s="10"/>
      <c r="G610" s="360"/>
      <c r="H610" s="360"/>
      <c r="I610" s="360"/>
      <c r="J610" s="360"/>
      <c r="K610" s="360"/>
      <c r="L610" s="558"/>
      <c r="M610" s="873"/>
      <c r="N610" s="558"/>
      <c r="O610" s="784"/>
      <c r="P610" s="28"/>
      <c r="Q610" s="28"/>
      <c r="R610" s="874"/>
      <c r="S610" s="875"/>
      <c r="T610" s="28"/>
      <c r="U610" s="360"/>
      <c r="V610" s="28"/>
      <c r="W610" s="28"/>
      <c r="X610" s="558"/>
      <c r="Y610" s="558"/>
      <c r="Z610" s="28"/>
      <c r="AA610" s="876"/>
      <c r="AB610" s="360"/>
      <c r="AC610" s="28"/>
      <c r="AD610" s="28"/>
      <c r="AE610" s="558"/>
      <c r="AF610" s="28"/>
      <c r="AG610" s="360"/>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row>
    <row r="611" ht="11.25" customHeight="1">
      <c r="A611" s="557"/>
      <c r="B611" s="558"/>
      <c r="C611" s="558"/>
      <c r="D611" s="360"/>
      <c r="E611" s="31"/>
      <c r="F611" s="10"/>
      <c r="G611" s="360"/>
      <c r="H611" s="360"/>
      <c r="I611" s="360"/>
      <c r="J611" s="360"/>
      <c r="K611" s="360"/>
      <c r="L611" s="558"/>
      <c r="M611" s="873"/>
      <c r="N611" s="558"/>
      <c r="O611" s="784"/>
      <c r="P611" s="28"/>
      <c r="Q611" s="28"/>
      <c r="R611" s="874"/>
      <c r="S611" s="875"/>
      <c r="T611" s="28"/>
      <c r="U611" s="360"/>
      <c r="V611" s="28"/>
      <c r="W611" s="28"/>
      <c r="X611" s="558"/>
      <c r="Y611" s="558"/>
      <c r="Z611" s="28"/>
      <c r="AA611" s="876"/>
      <c r="AB611" s="360"/>
      <c r="AC611" s="28"/>
      <c r="AD611" s="28"/>
      <c r="AE611" s="558"/>
      <c r="AF611" s="28"/>
      <c r="AG611" s="360"/>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row>
    <row r="612" ht="11.25" customHeight="1">
      <c r="A612" s="557"/>
      <c r="B612" s="558"/>
      <c r="C612" s="558"/>
      <c r="D612" s="360"/>
      <c r="E612" s="31"/>
      <c r="F612" s="10"/>
      <c r="G612" s="360"/>
      <c r="H612" s="360"/>
      <c r="I612" s="360"/>
      <c r="J612" s="360"/>
      <c r="K612" s="360"/>
      <c r="L612" s="558"/>
      <c r="M612" s="873"/>
      <c r="N612" s="558"/>
      <c r="O612" s="784"/>
      <c r="P612" s="28"/>
      <c r="Q612" s="28"/>
      <c r="R612" s="874"/>
      <c r="S612" s="875"/>
      <c r="T612" s="28"/>
      <c r="U612" s="360"/>
      <c r="V612" s="28"/>
      <c r="W612" s="28"/>
      <c r="X612" s="558"/>
      <c r="Y612" s="558"/>
      <c r="Z612" s="28"/>
      <c r="AA612" s="876"/>
      <c r="AB612" s="360"/>
      <c r="AC612" s="28"/>
      <c r="AD612" s="28"/>
      <c r="AE612" s="558"/>
      <c r="AF612" s="28"/>
      <c r="AG612" s="360"/>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row>
    <row r="613" ht="11.25" customHeight="1">
      <c r="A613" s="557"/>
      <c r="B613" s="558"/>
      <c r="C613" s="558"/>
      <c r="D613" s="360"/>
      <c r="E613" s="31"/>
      <c r="F613" s="10"/>
      <c r="G613" s="360"/>
      <c r="H613" s="360"/>
      <c r="I613" s="360"/>
      <c r="J613" s="360"/>
      <c r="K613" s="360"/>
      <c r="L613" s="558"/>
      <c r="M613" s="873"/>
      <c r="N613" s="558"/>
      <c r="O613" s="784"/>
      <c r="P613" s="28"/>
      <c r="Q613" s="28"/>
      <c r="R613" s="874"/>
      <c r="S613" s="875"/>
      <c r="T613" s="28"/>
      <c r="U613" s="360"/>
      <c r="V613" s="28"/>
      <c r="W613" s="28"/>
      <c r="X613" s="558"/>
      <c r="Y613" s="558"/>
      <c r="Z613" s="28"/>
      <c r="AA613" s="876"/>
      <c r="AB613" s="360"/>
      <c r="AC613" s="28"/>
      <c r="AD613" s="28"/>
      <c r="AE613" s="558"/>
      <c r="AF613" s="28"/>
      <c r="AG613" s="360"/>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row>
    <row r="614" ht="11.25" customHeight="1">
      <c r="A614" s="557"/>
      <c r="B614" s="558"/>
      <c r="C614" s="558"/>
      <c r="D614" s="360"/>
      <c r="E614" s="31"/>
      <c r="F614" s="10"/>
      <c r="G614" s="360"/>
      <c r="H614" s="360"/>
      <c r="I614" s="360"/>
      <c r="J614" s="360"/>
      <c r="K614" s="360"/>
      <c r="L614" s="558"/>
      <c r="M614" s="873"/>
      <c r="N614" s="558"/>
      <c r="O614" s="784"/>
      <c r="P614" s="28"/>
      <c r="Q614" s="28"/>
      <c r="R614" s="874"/>
      <c r="S614" s="875"/>
      <c r="T614" s="28"/>
      <c r="U614" s="360"/>
      <c r="V614" s="28"/>
      <c r="W614" s="28"/>
      <c r="X614" s="558"/>
      <c r="Y614" s="558"/>
      <c r="Z614" s="28"/>
      <c r="AA614" s="876"/>
      <c r="AB614" s="360"/>
      <c r="AC614" s="28"/>
      <c r="AD614" s="28"/>
      <c r="AE614" s="558"/>
      <c r="AF614" s="28"/>
      <c r="AG614" s="360"/>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row>
    <row r="615" ht="11.25" customHeight="1">
      <c r="A615" s="557"/>
      <c r="B615" s="558"/>
      <c r="C615" s="558"/>
      <c r="D615" s="360"/>
      <c r="E615" s="31"/>
      <c r="F615" s="10"/>
      <c r="G615" s="360"/>
      <c r="H615" s="360"/>
      <c r="I615" s="360"/>
      <c r="J615" s="360"/>
      <c r="K615" s="360"/>
      <c r="L615" s="558"/>
      <c r="M615" s="873"/>
      <c r="N615" s="558"/>
      <c r="O615" s="784"/>
      <c r="P615" s="28"/>
      <c r="Q615" s="28"/>
      <c r="R615" s="874"/>
      <c r="S615" s="875"/>
      <c r="T615" s="28"/>
      <c r="U615" s="360"/>
      <c r="V615" s="28"/>
      <c r="W615" s="28"/>
      <c r="X615" s="558"/>
      <c r="Y615" s="558"/>
      <c r="Z615" s="28"/>
      <c r="AA615" s="876"/>
      <c r="AB615" s="360"/>
      <c r="AC615" s="28"/>
      <c r="AD615" s="28"/>
      <c r="AE615" s="558"/>
      <c r="AF615" s="28"/>
      <c r="AG615" s="360"/>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row>
    <row r="616" ht="11.25" customHeight="1">
      <c r="A616" s="557"/>
      <c r="B616" s="558"/>
      <c r="C616" s="558"/>
      <c r="D616" s="360"/>
      <c r="E616" s="31"/>
      <c r="F616" s="10"/>
      <c r="G616" s="360"/>
      <c r="H616" s="360"/>
      <c r="I616" s="360"/>
      <c r="J616" s="360"/>
      <c r="K616" s="360"/>
      <c r="L616" s="558"/>
      <c r="M616" s="873"/>
      <c r="N616" s="558"/>
      <c r="O616" s="784"/>
      <c r="P616" s="28"/>
      <c r="Q616" s="28"/>
      <c r="R616" s="874"/>
      <c r="S616" s="875"/>
      <c r="T616" s="28"/>
      <c r="U616" s="360"/>
      <c r="V616" s="28"/>
      <c r="W616" s="28"/>
      <c r="X616" s="558"/>
      <c r="Y616" s="558"/>
      <c r="Z616" s="28"/>
      <c r="AA616" s="876"/>
      <c r="AB616" s="360"/>
      <c r="AC616" s="28"/>
      <c r="AD616" s="28"/>
      <c r="AE616" s="558"/>
      <c r="AF616" s="28"/>
      <c r="AG616" s="360"/>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row>
    <row r="617" ht="11.25" customHeight="1">
      <c r="A617" s="557"/>
      <c r="B617" s="558"/>
      <c r="C617" s="558"/>
      <c r="D617" s="360"/>
      <c r="E617" s="31"/>
      <c r="F617" s="10"/>
      <c r="G617" s="360"/>
      <c r="H617" s="360"/>
      <c r="I617" s="360"/>
      <c r="J617" s="360"/>
      <c r="K617" s="360"/>
      <c r="L617" s="558"/>
      <c r="M617" s="873"/>
      <c r="N617" s="558"/>
      <c r="O617" s="784"/>
      <c r="P617" s="28"/>
      <c r="Q617" s="28"/>
      <c r="R617" s="874"/>
      <c r="S617" s="875"/>
      <c r="T617" s="28"/>
      <c r="U617" s="360"/>
      <c r="V617" s="28"/>
      <c r="W617" s="28"/>
      <c r="X617" s="558"/>
      <c r="Y617" s="558"/>
      <c r="Z617" s="28"/>
      <c r="AA617" s="876"/>
      <c r="AB617" s="360"/>
      <c r="AC617" s="28"/>
      <c r="AD617" s="28"/>
      <c r="AE617" s="558"/>
      <c r="AF617" s="28"/>
      <c r="AG617" s="360"/>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row>
    <row r="618" ht="11.25" customHeight="1">
      <c r="A618" s="557"/>
      <c r="B618" s="558"/>
      <c r="C618" s="558"/>
      <c r="D618" s="360"/>
      <c r="E618" s="31"/>
      <c r="F618" s="10"/>
      <c r="G618" s="360"/>
      <c r="H618" s="360"/>
      <c r="I618" s="360"/>
      <c r="J618" s="360"/>
      <c r="K618" s="360"/>
      <c r="L618" s="558"/>
      <c r="M618" s="873"/>
      <c r="N618" s="558"/>
      <c r="O618" s="784"/>
      <c r="P618" s="28"/>
      <c r="Q618" s="28"/>
      <c r="R618" s="874"/>
      <c r="S618" s="875"/>
      <c r="T618" s="28"/>
      <c r="U618" s="360"/>
      <c r="V618" s="28"/>
      <c r="W618" s="28"/>
      <c r="X618" s="558"/>
      <c r="Y618" s="558"/>
      <c r="Z618" s="28"/>
      <c r="AA618" s="876"/>
      <c r="AB618" s="360"/>
      <c r="AC618" s="28"/>
      <c r="AD618" s="28"/>
      <c r="AE618" s="558"/>
      <c r="AF618" s="28"/>
      <c r="AG618" s="360"/>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row>
    <row r="619" ht="11.25" customHeight="1">
      <c r="A619" s="557"/>
      <c r="B619" s="558"/>
      <c r="C619" s="558"/>
      <c r="D619" s="360"/>
      <c r="E619" s="31"/>
      <c r="F619" s="10"/>
      <c r="G619" s="360"/>
      <c r="H619" s="360"/>
      <c r="I619" s="360"/>
      <c r="J619" s="360"/>
      <c r="K619" s="360"/>
      <c r="L619" s="558"/>
      <c r="M619" s="873"/>
      <c r="N619" s="558"/>
      <c r="O619" s="784"/>
      <c r="P619" s="28"/>
      <c r="Q619" s="28"/>
      <c r="R619" s="874"/>
      <c r="S619" s="875"/>
      <c r="T619" s="28"/>
      <c r="U619" s="360"/>
      <c r="V619" s="28"/>
      <c r="W619" s="28"/>
      <c r="X619" s="558"/>
      <c r="Y619" s="558"/>
      <c r="Z619" s="28"/>
      <c r="AA619" s="876"/>
      <c r="AB619" s="360"/>
      <c r="AC619" s="28"/>
      <c r="AD619" s="28"/>
      <c r="AE619" s="558"/>
      <c r="AF619" s="28"/>
      <c r="AG619" s="360"/>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row>
    <row r="620" ht="11.25" customHeight="1">
      <c r="A620" s="557"/>
      <c r="B620" s="558"/>
      <c r="C620" s="558"/>
      <c r="D620" s="360"/>
      <c r="E620" s="31"/>
      <c r="F620" s="10"/>
      <c r="G620" s="360"/>
      <c r="H620" s="360"/>
      <c r="I620" s="360"/>
      <c r="J620" s="360"/>
      <c r="K620" s="360"/>
      <c r="L620" s="558"/>
      <c r="M620" s="873"/>
      <c r="N620" s="558"/>
      <c r="O620" s="784"/>
      <c r="P620" s="28"/>
      <c r="Q620" s="28"/>
      <c r="R620" s="874"/>
      <c r="S620" s="875"/>
      <c r="T620" s="28"/>
      <c r="U620" s="360"/>
      <c r="V620" s="28"/>
      <c r="W620" s="28"/>
      <c r="X620" s="558"/>
      <c r="Y620" s="558"/>
      <c r="Z620" s="28"/>
      <c r="AA620" s="876"/>
      <c r="AB620" s="360"/>
      <c r="AC620" s="28"/>
      <c r="AD620" s="28"/>
      <c r="AE620" s="558"/>
      <c r="AF620" s="28"/>
      <c r="AG620" s="360"/>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row>
    <row r="621" ht="11.25" customHeight="1">
      <c r="A621" s="557"/>
      <c r="B621" s="558"/>
      <c r="C621" s="558"/>
      <c r="D621" s="360"/>
      <c r="E621" s="31"/>
      <c r="F621" s="10"/>
      <c r="G621" s="360"/>
      <c r="H621" s="360"/>
      <c r="I621" s="360"/>
      <c r="J621" s="360"/>
      <c r="K621" s="360"/>
      <c r="L621" s="558"/>
      <c r="M621" s="873"/>
      <c r="N621" s="558"/>
      <c r="O621" s="784"/>
      <c r="P621" s="28"/>
      <c r="Q621" s="28"/>
      <c r="R621" s="874"/>
      <c r="S621" s="875"/>
      <c r="T621" s="28"/>
      <c r="U621" s="360"/>
      <c r="V621" s="28"/>
      <c r="W621" s="28"/>
      <c r="X621" s="558"/>
      <c r="Y621" s="558"/>
      <c r="Z621" s="28"/>
      <c r="AA621" s="876"/>
      <c r="AB621" s="360"/>
      <c r="AC621" s="28"/>
      <c r="AD621" s="28"/>
      <c r="AE621" s="558"/>
      <c r="AF621" s="28"/>
      <c r="AG621" s="360"/>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row>
    <row r="622" ht="11.25" customHeight="1">
      <c r="A622" s="557"/>
      <c r="B622" s="558"/>
      <c r="C622" s="558"/>
      <c r="D622" s="360"/>
      <c r="E622" s="31"/>
      <c r="F622" s="10"/>
      <c r="G622" s="360"/>
      <c r="H622" s="360"/>
      <c r="I622" s="360"/>
      <c r="J622" s="360"/>
      <c r="K622" s="360"/>
      <c r="L622" s="558"/>
      <c r="M622" s="873"/>
      <c r="N622" s="558"/>
      <c r="O622" s="784"/>
      <c r="P622" s="28"/>
      <c r="Q622" s="28"/>
      <c r="R622" s="874"/>
      <c r="S622" s="875"/>
      <c r="T622" s="28"/>
      <c r="U622" s="360"/>
      <c r="V622" s="28"/>
      <c r="W622" s="28"/>
      <c r="X622" s="558"/>
      <c r="Y622" s="558"/>
      <c r="Z622" s="28"/>
      <c r="AA622" s="876"/>
      <c r="AB622" s="360"/>
      <c r="AC622" s="28"/>
      <c r="AD622" s="28"/>
      <c r="AE622" s="558"/>
      <c r="AF622" s="28"/>
      <c r="AG622" s="360"/>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row>
    <row r="623" ht="11.25" customHeight="1">
      <c r="A623" s="557"/>
      <c r="B623" s="558"/>
      <c r="C623" s="558"/>
      <c r="D623" s="360"/>
      <c r="E623" s="31"/>
      <c r="F623" s="10"/>
      <c r="G623" s="360"/>
      <c r="H623" s="360"/>
      <c r="I623" s="360"/>
      <c r="J623" s="360"/>
      <c r="K623" s="360"/>
      <c r="L623" s="558"/>
      <c r="M623" s="873"/>
      <c r="N623" s="558"/>
      <c r="O623" s="784"/>
      <c r="P623" s="28"/>
      <c r="Q623" s="28"/>
      <c r="R623" s="874"/>
      <c r="S623" s="875"/>
      <c r="T623" s="28"/>
      <c r="U623" s="360"/>
      <c r="V623" s="28"/>
      <c r="W623" s="28"/>
      <c r="X623" s="558"/>
      <c r="Y623" s="558"/>
      <c r="Z623" s="28"/>
      <c r="AA623" s="876"/>
      <c r="AB623" s="360"/>
      <c r="AC623" s="28"/>
      <c r="AD623" s="28"/>
      <c r="AE623" s="558"/>
      <c r="AF623" s="28"/>
      <c r="AG623" s="360"/>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row>
    <row r="624" ht="11.25" customHeight="1">
      <c r="A624" s="557"/>
      <c r="B624" s="558"/>
      <c r="C624" s="558"/>
      <c r="D624" s="360"/>
      <c r="E624" s="31"/>
      <c r="F624" s="10"/>
      <c r="G624" s="360"/>
      <c r="H624" s="360"/>
      <c r="I624" s="360"/>
      <c r="J624" s="360"/>
      <c r="K624" s="360"/>
      <c r="L624" s="558"/>
      <c r="M624" s="873"/>
      <c r="N624" s="558"/>
      <c r="O624" s="784"/>
      <c r="P624" s="28"/>
      <c r="Q624" s="28"/>
      <c r="R624" s="874"/>
      <c r="S624" s="875"/>
      <c r="T624" s="28"/>
      <c r="U624" s="360"/>
      <c r="V624" s="28"/>
      <c r="W624" s="28"/>
      <c r="X624" s="558"/>
      <c r="Y624" s="558"/>
      <c r="Z624" s="28"/>
      <c r="AA624" s="876"/>
      <c r="AB624" s="360"/>
      <c r="AC624" s="28"/>
      <c r="AD624" s="28"/>
      <c r="AE624" s="558"/>
      <c r="AF624" s="28"/>
      <c r="AG624" s="360"/>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row>
    <row r="625" ht="11.25" customHeight="1">
      <c r="A625" s="557"/>
      <c r="B625" s="558"/>
      <c r="C625" s="558"/>
      <c r="D625" s="360"/>
      <c r="E625" s="31"/>
      <c r="F625" s="10"/>
      <c r="G625" s="360"/>
      <c r="H625" s="360"/>
      <c r="I625" s="360"/>
      <c r="J625" s="360"/>
      <c r="K625" s="360"/>
      <c r="L625" s="558"/>
      <c r="M625" s="873"/>
      <c r="N625" s="558"/>
      <c r="O625" s="784"/>
      <c r="P625" s="28"/>
      <c r="Q625" s="28"/>
      <c r="R625" s="874"/>
      <c r="S625" s="875"/>
      <c r="T625" s="28"/>
      <c r="U625" s="360"/>
      <c r="V625" s="28"/>
      <c r="W625" s="28"/>
      <c r="X625" s="558"/>
      <c r="Y625" s="558"/>
      <c r="Z625" s="28"/>
      <c r="AA625" s="876"/>
      <c r="AB625" s="360"/>
      <c r="AC625" s="28"/>
      <c r="AD625" s="28"/>
      <c r="AE625" s="558"/>
      <c r="AF625" s="28"/>
      <c r="AG625" s="360"/>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row>
    <row r="626" ht="11.25" customHeight="1">
      <c r="A626" s="557"/>
      <c r="B626" s="558"/>
      <c r="C626" s="558"/>
      <c r="D626" s="360"/>
      <c r="E626" s="31"/>
      <c r="F626" s="10"/>
      <c r="G626" s="360"/>
      <c r="H626" s="360"/>
      <c r="I626" s="360"/>
      <c r="J626" s="360"/>
      <c r="K626" s="360"/>
      <c r="L626" s="558"/>
      <c r="M626" s="873"/>
      <c r="N626" s="558"/>
      <c r="O626" s="784"/>
      <c r="P626" s="28"/>
      <c r="Q626" s="28"/>
      <c r="R626" s="874"/>
      <c r="S626" s="875"/>
      <c r="T626" s="28"/>
      <c r="U626" s="360"/>
      <c r="V626" s="28"/>
      <c r="W626" s="28"/>
      <c r="X626" s="558"/>
      <c r="Y626" s="558"/>
      <c r="Z626" s="28"/>
      <c r="AA626" s="876"/>
      <c r="AB626" s="360"/>
      <c r="AC626" s="28"/>
      <c r="AD626" s="28"/>
      <c r="AE626" s="558"/>
      <c r="AF626" s="28"/>
      <c r="AG626" s="360"/>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row>
    <row r="627" ht="11.25" customHeight="1">
      <c r="A627" s="557"/>
      <c r="B627" s="558"/>
      <c r="C627" s="558"/>
      <c r="D627" s="360"/>
      <c r="E627" s="31"/>
      <c r="F627" s="10"/>
      <c r="G627" s="360"/>
      <c r="H627" s="360"/>
      <c r="I627" s="360"/>
      <c r="J627" s="360"/>
      <c r="K627" s="360"/>
      <c r="L627" s="558"/>
      <c r="M627" s="873"/>
      <c r="N627" s="558"/>
      <c r="O627" s="784"/>
      <c r="P627" s="28"/>
      <c r="Q627" s="28"/>
      <c r="R627" s="874"/>
      <c r="S627" s="875"/>
      <c r="T627" s="28"/>
      <c r="U627" s="360"/>
      <c r="V627" s="28"/>
      <c r="W627" s="28"/>
      <c r="X627" s="558"/>
      <c r="Y627" s="558"/>
      <c r="Z627" s="28"/>
      <c r="AA627" s="876"/>
      <c r="AB627" s="360"/>
      <c r="AC627" s="28"/>
      <c r="AD627" s="28"/>
      <c r="AE627" s="558"/>
      <c r="AF627" s="28"/>
      <c r="AG627" s="360"/>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row>
    <row r="628" ht="11.25" customHeight="1">
      <c r="A628" s="557"/>
      <c r="B628" s="558"/>
      <c r="C628" s="558"/>
      <c r="D628" s="360"/>
      <c r="E628" s="31"/>
      <c r="F628" s="10"/>
      <c r="G628" s="360"/>
      <c r="H628" s="360"/>
      <c r="I628" s="360"/>
      <c r="J628" s="360"/>
      <c r="K628" s="360"/>
      <c r="L628" s="558"/>
      <c r="M628" s="873"/>
      <c r="N628" s="558"/>
      <c r="O628" s="784"/>
      <c r="P628" s="28"/>
      <c r="Q628" s="28"/>
      <c r="R628" s="874"/>
      <c r="S628" s="875"/>
      <c r="T628" s="28"/>
      <c r="U628" s="360"/>
      <c r="V628" s="28"/>
      <c r="W628" s="28"/>
      <c r="X628" s="558"/>
      <c r="Y628" s="558"/>
      <c r="Z628" s="28"/>
      <c r="AA628" s="876"/>
      <c r="AB628" s="360"/>
      <c r="AC628" s="28"/>
      <c r="AD628" s="28"/>
      <c r="AE628" s="558"/>
      <c r="AF628" s="28"/>
      <c r="AG628" s="360"/>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row>
    <row r="629" ht="11.25" customHeight="1">
      <c r="A629" s="557"/>
      <c r="B629" s="558"/>
      <c r="C629" s="558"/>
      <c r="D629" s="360"/>
      <c r="E629" s="31"/>
      <c r="F629" s="10"/>
      <c r="G629" s="360"/>
      <c r="H629" s="360"/>
      <c r="I629" s="360"/>
      <c r="J629" s="360"/>
      <c r="K629" s="360"/>
      <c r="L629" s="558"/>
      <c r="M629" s="873"/>
      <c r="N629" s="558"/>
      <c r="O629" s="784"/>
      <c r="P629" s="28"/>
      <c r="Q629" s="28"/>
      <c r="R629" s="874"/>
      <c r="S629" s="875"/>
      <c r="T629" s="28"/>
      <c r="U629" s="360"/>
      <c r="V629" s="28"/>
      <c r="W629" s="28"/>
      <c r="X629" s="558"/>
      <c r="Y629" s="558"/>
      <c r="Z629" s="28"/>
      <c r="AA629" s="876"/>
      <c r="AB629" s="360"/>
      <c r="AC629" s="28"/>
      <c r="AD629" s="28"/>
      <c r="AE629" s="558"/>
      <c r="AF629" s="28"/>
      <c r="AG629" s="360"/>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row>
    <row r="630" ht="11.25" customHeight="1">
      <c r="A630" s="557"/>
      <c r="B630" s="558"/>
      <c r="C630" s="558"/>
      <c r="D630" s="360"/>
      <c r="E630" s="31"/>
      <c r="F630" s="10"/>
      <c r="G630" s="360"/>
      <c r="H630" s="360"/>
      <c r="I630" s="360"/>
      <c r="J630" s="360"/>
      <c r="K630" s="360"/>
      <c r="L630" s="558"/>
      <c r="M630" s="873"/>
      <c r="N630" s="558"/>
      <c r="O630" s="784"/>
      <c r="P630" s="28"/>
      <c r="Q630" s="28"/>
      <c r="R630" s="874"/>
      <c r="S630" s="875"/>
      <c r="T630" s="28"/>
      <c r="U630" s="360"/>
      <c r="V630" s="28"/>
      <c r="W630" s="28"/>
      <c r="X630" s="558"/>
      <c r="Y630" s="558"/>
      <c r="Z630" s="28"/>
      <c r="AA630" s="876"/>
      <c r="AB630" s="360"/>
      <c r="AC630" s="28"/>
      <c r="AD630" s="28"/>
      <c r="AE630" s="558"/>
      <c r="AF630" s="28"/>
      <c r="AG630" s="360"/>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row>
    <row r="631" ht="11.25" customHeight="1">
      <c r="A631" s="557"/>
      <c r="B631" s="558"/>
      <c r="C631" s="558"/>
      <c r="D631" s="360"/>
      <c r="E631" s="31"/>
      <c r="F631" s="10"/>
      <c r="G631" s="360"/>
      <c r="H631" s="360"/>
      <c r="I631" s="360"/>
      <c r="J631" s="360"/>
      <c r="K631" s="360"/>
      <c r="L631" s="558"/>
      <c r="M631" s="873"/>
      <c r="N631" s="558"/>
      <c r="O631" s="784"/>
      <c r="P631" s="28"/>
      <c r="Q631" s="28"/>
      <c r="R631" s="874"/>
      <c r="S631" s="875"/>
      <c r="T631" s="28"/>
      <c r="U631" s="360"/>
      <c r="V631" s="28"/>
      <c r="W631" s="28"/>
      <c r="X631" s="558"/>
      <c r="Y631" s="558"/>
      <c r="Z631" s="28"/>
      <c r="AA631" s="876"/>
      <c r="AB631" s="360"/>
      <c r="AC631" s="28"/>
      <c r="AD631" s="28"/>
      <c r="AE631" s="558"/>
      <c r="AF631" s="28"/>
      <c r="AG631" s="360"/>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row>
    <row r="632" ht="11.25" customHeight="1">
      <c r="A632" s="557"/>
      <c r="B632" s="558"/>
      <c r="C632" s="558"/>
      <c r="D632" s="360"/>
      <c r="E632" s="31"/>
      <c r="F632" s="10"/>
      <c r="G632" s="360"/>
      <c r="H632" s="360"/>
      <c r="I632" s="360"/>
      <c r="J632" s="360"/>
      <c r="K632" s="360"/>
      <c r="L632" s="558"/>
      <c r="M632" s="873"/>
      <c r="N632" s="558"/>
      <c r="O632" s="784"/>
      <c r="P632" s="28"/>
      <c r="Q632" s="28"/>
      <c r="R632" s="874"/>
      <c r="S632" s="875"/>
      <c r="T632" s="28"/>
      <c r="U632" s="360"/>
      <c r="V632" s="28"/>
      <c r="W632" s="28"/>
      <c r="X632" s="558"/>
      <c r="Y632" s="558"/>
      <c r="Z632" s="28"/>
      <c r="AA632" s="876"/>
      <c r="AB632" s="360"/>
      <c r="AC632" s="28"/>
      <c r="AD632" s="28"/>
      <c r="AE632" s="558"/>
      <c r="AF632" s="28"/>
      <c r="AG632" s="360"/>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row>
    <row r="633" ht="11.25" customHeight="1">
      <c r="A633" s="557"/>
      <c r="B633" s="558"/>
      <c r="C633" s="558"/>
      <c r="D633" s="360"/>
      <c r="E633" s="31"/>
      <c r="F633" s="10"/>
      <c r="G633" s="360"/>
      <c r="H633" s="360"/>
      <c r="I633" s="360"/>
      <c r="J633" s="360"/>
      <c r="K633" s="360"/>
      <c r="L633" s="558"/>
      <c r="M633" s="873"/>
      <c r="N633" s="558"/>
      <c r="O633" s="784"/>
      <c r="P633" s="28"/>
      <c r="Q633" s="28"/>
      <c r="R633" s="874"/>
      <c r="S633" s="875"/>
      <c r="T633" s="28"/>
      <c r="U633" s="360"/>
      <c r="V633" s="28"/>
      <c r="W633" s="28"/>
      <c r="X633" s="558"/>
      <c r="Y633" s="558"/>
      <c r="Z633" s="28"/>
      <c r="AA633" s="876"/>
      <c r="AB633" s="360"/>
      <c r="AC633" s="28"/>
      <c r="AD633" s="28"/>
      <c r="AE633" s="558"/>
      <c r="AF633" s="28"/>
      <c r="AG633" s="360"/>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row>
    <row r="634" ht="11.25" customHeight="1">
      <c r="A634" s="557"/>
      <c r="B634" s="558"/>
      <c r="C634" s="558"/>
      <c r="D634" s="360"/>
      <c r="E634" s="31"/>
      <c r="F634" s="10"/>
      <c r="G634" s="360"/>
      <c r="H634" s="360"/>
      <c r="I634" s="360"/>
      <c r="J634" s="360"/>
      <c r="K634" s="360"/>
      <c r="L634" s="558"/>
      <c r="M634" s="873"/>
      <c r="N634" s="558"/>
      <c r="O634" s="784"/>
      <c r="P634" s="28"/>
      <c r="Q634" s="28"/>
      <c r="R634" s="874"/>
      <c r="S634" s="875"/>
      <c r="T634" s="28"/>
      <c r="U634" s="360"/>
      <c r="V634" s="28"/>
      <c r="W634" s="28"/>
      <c r="X634" s="558"/>
      <c r="Y634" s="558"/>
      <c r="Z634" s="28"/>
      <c r="AA634" s="876"/>
      <c r="AB634" s="360"/>
      <c r="AC634" s="28"/>
      <c r="AD634" s="28"/>
      <c r="AE634" s="558"/>
      <c r="AF634" s="28"/>
      <c r="AG634" s="360"/>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row>
    <row r="635" ht="11.25" customHeight="1">
      <c r="A635" s="557"/>
      <c r="B635" s="558"/>
      <c r="C635" s="558"/>
      <c r="D635" s="360"/>
      <c r="E635" s="31"/>
      <c r="F635" s="10"/>
      <c r="G635" s="360"/>
      <c r="H635" s="360"/>
      <c r="I635" s="360"/>
      <c r="J635" s="360"/>
      <c r="K635" s="360"/>
      <c r="L635" s="558"/>
      <c r="M635" s="873"/>
      <c r="N635" s="558"/>
      <c r="O635" s="784"/>
      <c r="P635" s="28"/>
      <c r="Q635" s="28"/>
      <c r="R635" s="874"/>
      <c r="S635" s="875"/>
      <c r="T635" s="28"/>
      <c r="U635" s="360"/>
      <c r="V635" s="28"/>
      <c r="W635" s="28"/>
      <c r="X635" s="558"/>
      <c r="Y635" s="558"/>
      <c r="Z635" s="28"/>
      <c r="AA635" s="876"/>
      <c r="AB635" s="360"/>
      <c r="AC635" s="28"/>
      <c r="AD635" s="28"/>
      <c r="AE635" s="558"/>
      <c r="AF635" s="28"/>
      <c r="AG635" s="360"/>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row>
    <row r="636" ht="11.25" customHeight="1">
      <c r="A636" s="557"/>
      <c r="B636" s="558"/>
      <c r="C636" s="558"/>
      <c r="D636" s="360"/>
      <c r="E636" s="31"/>
      <c r="F636" s="10"/>
      <c r="G636" s="360"/>
      <c r="H636" s="360"/>
      <c r="I636" s="360"/>
      <c r="J636" s="360"/>
      <c r="K636" s="360"/>
      <c r="L636" s="558"/>
      <c r="M636" s="873"/>
      <c r="N636" s="558"/>
      <c r="O636" s="784"/>
      <c r="P636" s="28"/>
      <c r="Q636" s="28"/>
      <c r="R636" s="874"/>
      <c r="S636" s="875"/>
      <c r="T636" s="28"/>
      <c r="U636" s="360"/>
      <c r="V636" s="28"/>
      <c r="W636" s="28"/>
      <c r="X636" s="558"/>
      <c r="Y636" s="558"/>
      <c r="Z636" s="28"/>
      <c r="AA636" s="876"/>
      <c r="AB636" s="360"/>
      <c r="AC636" s="28"/>
      <c r="AD636" s="28"/>
      <c r="AE636" s="558"/>
      <c r="AF636" s="28"/>
      <c r="AG636" s="360"/>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row>
    <row r="637" ht="11.25" customHeight="1">
      <c r="A637" s="557"/>
      <c r="B637" s="558"/>
      <c r="C637" s="558"/>
      <c r="D637" s="360"/>
      <c r="E637" s="31"/>
      <c r="F637" s="10"/>
      <c r="G637" s="360"/>
      <c r="H637" s="360"/>
      <c r="I637" s="360"/>
      <c r="J637" s="360"/>
      <c r="K637" s="360"/>
      <c r="L637" s="558"/>
      <c r="M637" s="873"/>
      <c r="N637" s="558"/>
      <c r="O637" s="784"/>
      <c r="P637" s="28"/>
      <c r="Q637" s="28"/>
      <c r="R637" s="874"/>
      <c r="S637" s="875"/>
      <c r="T637" s="28"/>
      <c r="U637" s="360"/>
      <c r="V637" s="28"/>
      <c r="W637" s="28"/>
      <c r="X637" s="558"/>
      <c r="Y637" s="558"/>
      <c r="Z637" s="28"/>
      <c r="AA637" s="876"/>
      <c r="AB637" s="360"/>
      <c r="AC637" s="28"/>
      <c r="AD637" s="28"/>
      <c r="AE637" s="558"/>
      <c r="AF637" s="28"/>
      <c r="AG637" s="360"/>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row>
    <row r="638" ht="11.25" customHeight="1">
      <c r="A638" s="557"/>
      <c r="B638" s="558"/>
      <c r="C638" s="558"/>
      <c r="D638" s="360"/>
      <c r="E638" s="31"/>
      <c r="F638" s="10"/>
      <c r="G638" s="360"/>
      <c r="H638" s="360"/>
      <c r="I638" s="360"/>
      <c r="J638" s="360"/>
      <c r="K638" s="360"/>
      <c r="L638" s="558"/>
      <c r="M638" s="873"/>
      <c r="N638" s="558"/>
      <c r="O638" s="784"/>
      <c r="P638" s="28"/>
      <c r="Q638" s="28"/>
      <c r="R638" s="874"/>
      <c r="S638" s="875"/>
      <c r="T638" s="28"/>
      <c r="U638" s="360"/>
      <c r="V638" s="28"/>
      <c r="W638" s="28"/>
      <c r="X638" s="558"/>
      <c r="Y638" s="558"/>
      <c r="Z638" s="28"/>
      <c r="AA638" s="876"/>
      <c r="AB638" s="360"/>
      <c r="AC638" s="28"/>
      <c r="AD638" s="28"/>
      <c r="AE638" s="558"/>
      <c r="AF638" s="28"/>
      <c r="AG638" s="360"/>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row>
    <row r="639" ht="11.25" customHeight="1">
      <c r="A639" s="557"/>
      <c r="B639" s="558"/>
      <c r="C639" s="558"/>
      <c r="D639" s="360"/>
      <c r="E639" s="31"/>
      <c r="F639" s="10"/>
      <c r="G639" s="360"/>
      <c r="H639" s="360"/>
      <c r="I639" s="360"/>
      <c r="J639" s="360"/>
      <c r="K639" s="360"/>
      <c r="L639" s="558"/>
      <c r="M639" s="873"/>
      <c r="N639" s="558"/>
      <c r="O639" s="784"/>
      <c r="P639" s="28"/>
      <c r="Q639" s="28"/>
      <c r="R639" s="874"/>
      <c r="S639" s="875"/>
      <c r="T639" s="28"/>
      <c r="U639" s="360"/>
      <c r="V639" s="28"/>
      <c r="W639" s="28"/>
      <c r="X639" s="558"/>
      <c r="Y639" s="558"/>
      <c r="Z639" s="28"/>
      <c r="AA639" s="876"/>
      <c r="AB639" s="360"/>
      <c r="AC639" s="28"/>
      <c r="AD639" s="28"/>
      <c r="AE639" s="558"/>
      <c r="AF639" s="28"/>
      <c r="AG639" s="360"/>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row>
    <row r="640" ht="11.25" customHeight="1">
      <c r="A640" s="557"/>
      <c r="B640" s="558"/>
      <c r="C640" s="558"/>
      <c r="D640" s="360"/>
      <c r="E640" s="31"/>
      <c r="F640" s="10"/>
      <c r="G640" s="360"/>
      <c r="H640" s="360"/>
      <c r="I640" s="360"/>
      <c r="J640" s="360"/>
      <c r="K640" s="360"/>
      <c r="L640" s="558"/>
      <c r="M640" s="873"/>
      <c r="N640" s="558"/>
      <c r="O640" s="784"/>
      <c r="P640" s="28"/>
      <c r="Q640" s="28"/>
      <c r="R640" s="874"/>
      <c r="S640" s="875"/>
      <c r="T640" s="28"/>
      <c r="U640" s="360"/>
      <c r="V640" s="28"/>
      <c r="W640" s="28"/>
      <c r="X640" s="558"/>
      <c r="Y640" s="558"/>
      <c r="Z640" s="28"/>
      <c r="AA640" s="876"/>
      <c r="AB640" s="360"/>
      <c r="AC640" s="28"/>
      <c r="AD640" s="28"/>
      <c r="AE640" s="558"/>
      <c r="AF640" s="28"/>
      <c r="AG640" s="360"/>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row>
    <row r="641" ht="11.25" customHeight="1">
      <c r="A641" s="557"/>
      <c r="B641" s="558"/>
      <c r="C641" s="558"/>
      <c r="D641" s="360"/>
      <c r="E641" s="31"/>
      <c r="F641" s="10"/>
      <c r="G641" s="360"/>
      <c r="H641" s="360"/>
      <c r="I641" s="360"/>
      <c r="J641" s="360"/>
      <c r="K641" s="360"/>
      <c r="L641" s="558"/>
      <c r="M641" s="873"/>
      <c r="N641" s="558"/>
      <c r="O641" s="784"/>
      <c r="P641" s="28"/>
      <c r="Q641" s="28"/>
      <c r="R641" s="874"/>
      <c r="S641" s="875"/>
      <c r="T641" s="28"/>
      <c r="U641" s="360"/>
      <c r="V641" s="28"/>
      <c r="W641" s="28"/>
      <c r="X641" s="558"/>
      <c r="Y641" s="558"/>
      <c r="Z641" s="28"/>
      <c r="AA641" s="876"/>
      <c r="AB641" s="360"/>
      <c r="AC641" s="28"/>
      <c r="AD641" s="28"/>
      <c r="AE641" s="558"/>
      <c r="AF641" s="28"/>
      <c r="AG641" s="360"/>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row>
    <row r="642" ht="11.25" customHeight="1">
      <c r="A642" s="557"/>
      <c r="B642" s="558"/>
      <c r="C642" s="558"/>
      <c r="D642" s="360"/>
      <c r="E642" s="31"/>
      <c r="F642" s="10"/>
      <c r="G642" s="360"/>
      <c r="H642" s="360"/>
      <c r="I642" s="360"/>
      <c r="J642" s="360"/>
      <c r="K642" s="360"/>
      <c r="L642" s="558"/>
      <c r="M642" s="873"/>
      <c r="N642" s="558"/>
      <c r="O642" s="784"/>
      <c r="P642" s="28"/>
      <c r="Q642" s="28"/>
      <c r="R642" s="874"/>
      <c r="S642" s="875"/>
      <c r="T642" s="28"/>
      <c r="U642" s="360"/>
      <c r="V642" s="28"/>
      <c r="W642" s="28"/>
      <c r="X642" s="558"/>
      <c r="Y642" s="558"/>
      <c r="Z642" s="28"/>
      <c r="AA642" s="876"/>
      <c r="AB642" s="360"/>
      <c r="AC642" s="28"/>
      <c r="AD642" s="28"/>
      <c r="AE642" s="558"/>
      <c r="AF642" s="28"/>
      <c r="AG642" s="360"/>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row>
    <row r="643" ht="11.25" customHeight="1">
      <c r="A643" s="557"/>
      <c r="B643" s="558"/>
      <c r="C643" s="558"/>
      <c r="D643" s="360"/>
      <c r="E643" s="31"/>
      <c r="F643" s="10"/>
      <c r="G643" s="360"/>
      <c r="H643" s="360"/>
      <c r="I643" s="360"/>
      <c r="J643" s="360"/>
      <c r="K643" s="360"/>
      <c r="L643" s="558"/>
      <c r="M643" s="873"/>
      <c r="N643" s="558"/>
      <c r="O643" s="784"/>
      <c r="P643" s="28"/>
      <c r="Q643" s="28"/>
      <c r="R643" s="874"/>
      <c r="S643" s="875"/>
      <c r="T643" s="28"/>
      <c r="U643" s="360"/>
      <c r="V643" s="28"/>
      <c r="W643" s="28"/>
      <c r="X643" s="558"/>
      <c r="Y643" s="558"/>
      <c r="Z643" s="28"/>
      <c r="AA643" s="876"/>
      <c r="AB643" s="360"/>
      <c r="AC643" s="28"/>
      <c r="AD643" s="28"/>
      <c r="AE643" s="558"/>
      <c r="AF643" s="28"/>
      <c r="AG643" s="360"/>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row>
    <row r="644" ht="11.25" customHeight="1">
      <c r="A644" s="557"/>
      <c r="B644" s="558"/>
      <c r="C644" s="558"/>
      <c r="D644" s="360"/>
      <c r="E644" s="31"/>
      <c r="F644" s="10"/>
      <c r="G644" s="360"/>
      <c r="H644" s="360"/>
      <c r="I644" s="360"/>
      <c r="J644" s="360"/>
      <c r="K644" s="360"/>
      <c r="L644" s="558"/>
      <c r="M644" s="873"/>
      <c r="N644" s="558"/>
      <c r="O644" s="784"/>
      <c r="P644" s="28"/>
      <c r="Q644" s="28"/>
      <c r="R644" s="874"/>
      <c r="S644" s="875"/>
      <c r="T644" s="28"/>
      <c r="U644" s="360"/>
      <c r="V644" s="28"/>
      <c r="W644" s="28"/>
      <c r="X644" s="558"/>
      <c r="Y644" s="558"/>
      <c r="Z644" s="28"/>
      <c r="AA644" s="876"/>
      <c r="AB644" s="360"/>
      <c r="AC644" s="28"/>
      <c r="AD644" s="28"/>
      <c r="AE644" s="558"/>
      <c r="AF644" s="28"/>
      <c r="AG644" s="360"/>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row>
    <row r="645" ht="11.25" customHeight="1">
      <c r="A645" s="557"/>
      <c r="B645" s="558"/>
      <c r="C645" s="558"/>
      <c r="D645" s="360"/>
      <c r="E645" s="31"/>
      <c r="F645" s="10"/>
      <c r="G645" s="360"/>
      <c r="H645" s="360"/>
      <c r="I645" s="360"/>
      <c r="J645" s="360"/>
      <c r="K645" s="360"/>
      <c r="L645" s="558"/>
      <c r="M645" s="873"/>
      <c r="N645" s="558"/>
      <c r="O645" s="784"/>
      <c r="P645" s="28"/>
      <c r="Q645" s="28"/>
      <c r="R645" s="874"/>
      <c r="S645" s="875"/>
      <c r="T645" s="28"/>
      <c r="U645" s="360"/>
      <c r="V645" s="28"/>
      <c r="W645" s="28"/>
      <c r="X645" s="558"/>
      <c r="Y645" s="558"/>
      <c r="Z645" s="28"/>
      <c r="AA645" s="876"/>
      <c r="AB645" s="360"/>
      <c r="AC645" s="28"/>
      <c r="AD645" s="28"/>
      <c r="AE645" s="558"/>
      <c r="AF645" s="28"/>
      <c r="AG645" s="360"/>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row>
    <row r="646" ht="11.25" customHeight="1">
      <c r="A646" s="557"/>
      <c r="B646" s="558"/>
      <c r="C646" s="558"/>
      <c r="D646" s="360"/>
      <c r="E646" s="31"/>
      <c r="F646" s="10"/>
      <c r="G646" s="360"/>
      <c r="H646" s="360"/>
      <c r="I646" s="360"/>
      <c r="J646" s="360"/>
      <c r="K646" s="360"/>
      <c r="L646" s="558"/>
      <c r="M646" s="873"/>
      <c r="N646" s="558"/>
      <c r="O646" s="784"/>
      <c r="P646" s="28"/>
      <c r="Q646" s="28"/>
      <c r="R646" s="874"/>
      <c r="S646" s="875"/>
      <c r="T646" s="28"/>
      <c r="U646" s="360"/>
      <c r="V646" s="28"/>
      <c r="W646" s="28"/>
      <c r="X646" s="558"/>
      <c r="Y646" s="558"/>
      <c r="Z646" s="28"/>
      <c r="AA646" s="876"/>
      <c r="AB646" s="360"/>
      <c r="AC646" s="28"/>
      <c r="AD646" s="28"/>
      <c r="AE646" s="558"/>
      <c r="AF646" s="28"/>
      <c r="AG646" s="360"/>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row>
    <row r="647" ht="11.25" customHeight="1">
      <c r="A647" s="557"/>
      <c r="B647" s="558"/>
      <c r="C647" s="558"/>
      <c r="D647" s="360"/>
      <c r="E647" s="31"/>
      <c r="F647" s="10"/>
      <c r="G647" s="360"/>
      <c r="H647" s="360"/>
      <c r="I647" s="360"/>
      <c r="J647" s="360"/>
      <c r="K647" s="360"/>
      <c r="L647" s="558"/>
      <c r="M647" s="873"/>
      <c r="N647" s="558"/>
      <c r="O647" s="784"/>
      <c r="P647" s="28"/>
      <c r="Q647" s="28"/>
      <c r="R647" s="874"/>
      <c r="S647" s="875"/>
      <c r="T647" s="28"/>
      <c r="U647" s="360"/>
      <c r="V647" s="28"/>
      <c r="W647" s="28"/>
      <c r="X647" s="558"/>
      <c r="Y647" s="558"/>
      <c r="Z647" s="28"/>
      <c r="AA647" s="876"/>
      <c r="AB647" s="360"/>
      <c r="AC647" s="28"/>
      <c r="AD647" s="28"/>
      <c r="AE647" s="558"/>
      <c r="AF647" s="28"/>
      <c r="AG647" s="360"/>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row>
    <row r="648" ht="11.25" customHeight="1">
      <c r="A648" s="557"/>
      <c r="B648" s="558"/>
      <c r="C648" s="558"/>
      <c r="D648" s="360"/>
      <c r="E648" s="31"/>
      <c r="F648" s="10"/>
      <c r="G648" s="360"/>
      <c r="H648" s="360"/>
      <c r="I648" s="360"/>
      <c r="J648" s="360"/>
      <c r="K648" s="360"/>
      <c r="L648" s="558"/>
      <c r="M648" s="873"/>
      <c r="N648" s="558"/>
      <c r="O648" s="784"/>
      <c r="P648" s="28"/>
      <c r="Q648" s="28"/>
      <c r="R648" s="874"/>
      <c r="S648" s="875"/>
      <c r="T648" s="28"/>
      <c r="U648" s="360"/>
      <c r="V648" s="28"/>
      <c r="W648" s="28"/>
      <c r="X648" s="558"/>
      <c r="Y648" s="558"/>
      <c r="Z648" s="28"/>
      <c r="AA648" s="876"/>
      <c r="AB648" s="360"/>
      <c r="AC648" s="28"/>
      <c r="AD648" s="28"/>
      <c r="AE648" s="558"/>
      <c r="AF648" s="28"/>
      <c r="AG648" s="360"/>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row>
    <row r="649" ht="11.25" customHeight="1">
      <c r="A649" s="557"/>
      <c r="B649" s="558"/>
      <c r="C649" s="558"/>
      <c r="D649" s="360"/>
      <c r="E649" s="31"/>
      <c r="F649" s="10"/>
      <c r="G649" s="360"/>
      <c r="H649" s="360"/>
      <c r="I649" s="360"/>
      <c r="J649" s="360"/>
      <c r="K649" s="360"/>
      <c r="L649" s="558"/>
      <c r="M649" s="873"/>
      <c r="N649" s="558"/>
      <c r="O649" s="784"/>
      <c r="P649" s="28"/>
      <c r="Q649" s="28"/>
      <c r="R649" s="874"/>
      <c r="S649" s="875"/>
      <c r="T649" s="28"/>
      <c r="U649" s="360"/>
      <c r="V649" s="28"/>
      <c r="W649" s="28"/>
      <c r="X649" s="558"/>
      <c r="Y649" s="558"/>
      <c r="Z649" s="28"/>
      <c r="AA649" s="876"/>
      <c r="AB649" s="360"/>
      <c r="AC649" s="28"/>
      <c r="AD649" s="28"/>
      <c r="AE649" s="558"/>
      <c r="AF649" s="28"/>
      <c r="AG649" s="360"/>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row>
    <row r="650" ht="11.25" customHeight="1">
      <c r="A650" s="557"/>
      <c r="B650" s="558"/>
      <c r="C650" s="558"/>
      <c r="D650" s="360"/>
      <c r="E650" s="31"/>
      <c r="F650" s="10"/>
      <c r="G650" s="360"/>
      <c r="H650" s="360"/>
      <c r="I650" s="360"/>
      <c r="J650" s="360"/>
      <c r="K650" s="360"/>
      <c r="L650" s="558"/>
      <c r="M650" s="873"/>
      <c r="N650" s="558"/>
      <c r="O650" s="784"/>
      <c r="P650" s="28"/>
      <c r="Q650" s="28"/>
      <c r="R650" s="874"/>
      <c r="S650" s="875"/>
      <c r="T650" s="28"/>
      <c r="U650" s="360"/>
      <c r="V650" s="28"/>
      <c r="W650" s="28"/>
      <c r="X650" s="558"/>
      <c r="Y650" s="558"/>
      <c r="Z650" s="28"/>
      <c r="AA650" s="876"/>
      <c r="AB650" s="360"/>
      <c r="AC650" s="28"/>
      <c r="AD650" s="28"/>
      <c r="AE650" s="558"/>
      <c r="AF650" s="28"/>
      <c r="AG650" s="360"/>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row>
    <row r="651" ht="11.25" customHeight="1">
      <c r="A651" s="557"/>
      <c r="B651" s="558"/>
      <c r="C651" s="558"/>
      <c r="D651" s="360"/>
      <c r="E651" s="31"/>
      <c r="F651" s="10"/>
      <c r="G651" s="360"/>
      <c r="H651" s="360"/>
      <c r="I651" s="360"/>
      <c r="J651" s="360"/>
      <c r="K651" s="360"/>
      <c r="L651" s="558"/>
      <c r="M651" s="873"/>
      <c r="N651" s="558"/>
      <c r="O651" s="784"/>
      <c r="P651" s="28"/>
      <c r="Q651" s="28"/>
      <c r="R651" s="874"/>
      <c r="S651" s="875"/>
      <c r="T651" s="28"/>
      <c r="U651" s="360"/>
      <c r="V651" s="28"/>
      <c r="W651" s="28"/>
      <c r="X651" s="558"/>
      <c r="Y651" s="558"/>
      <c r="Z651" s="28"/>
      <c r="AA651" s="876"/>
      <c r="AB651" s="360"/>
      <c r="AC651" s="28"/>
      <c r="AD651" s="28"/>
      <c r="AE651" s="558"/>
      <c r="AF651" s="28"/>
      <c r="AG651" s="360"/>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row>
    <row r="652" ht="11.25" customHeight="1">
      <c r="A652" s="557"/>
      <c r="B652" s="558"/>
      <c r="C652" s="558"/>
      <c r="D652" s="360"/>
      <c r="E652" s="31"/>
      <c r="F652" s="10"/>
      <c r="G652" s="360"/>
      <c r="H652" s="360"/>
      <c r="I652" s="360"/>
      <c r="J652" s="360"/>
      <c r="K652" s="360"/>
      <c r="L652" s="558"/>
      <c r="M652" s="873"/>
      <c r="N652" s="558"/>
      <c r="O652" s="784"/>
      <c r="P652" s="28"/>
      <c r="Q652" s="28"/>
      <c r="R652" s="874"/>
      <c r="S652" s="875"/>
      <c r="T652" s="28"/>
      <c r="U652" s="360"/>
      <c r="V652" s="28"/>
      <c r="W652" s="28"/>
      <c r="X652" s="558"/>
      <c r="Y652" s="558"/>
      <c r="Z652" s="28"/>
      <c r="AA652" s="876"/>
      <c r="AB652" s="360"/>
      <c r="AC652" s="28"/>
      <c r="AD652" s="28"/>
      <c r="AE652" s="558"/>
      <c r="AF652" s="28"/>
      <c r="AG652" s="360"/>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row>
    <row r="653" ht="11.25" customHeight="1">
      <c r="A653" s="557"/>
      <c r="B653" s="558"/>
      <c r="C653" s="558"/>
      <c r="D653" s="360"/>
      <c r="E653" s="31"/>
      <c r="F653" s="10"/>
      <c r="G653" s="360"/>
      <c r="H653" s="360"/>
      <c r="I653" s="360"/>
      <c r="J653" s="360"/>
      <c r="K653" s="360"/>
      <c r="L653" s="558"/>
      <c r="M653" s="873"/>
      <c r="N653" s="558"/>
      <c r="O653" s="784"/>
      <c r="P653" s="28"/>
      <c r="Q653" s="28"/>
      <c r="R653" s="874"/>
      <c r="S653" s="875"/>
      <c r="T653" s="28"/>
      <c r="U653" s="360"/>
      <c r="V653" s="28"/>
      <c r="W653" s="28"/>
      <c r="X653" s="558"/>
      <c r="Y653" s="558"/>
      <c r="Z653" s="28"/>
      <c r="AA653" s="876"/>
      <c r="AB653" s="360"/>
      <c r="AC653" s="28"/>
      <c r="AD653" s="28"/>
      <c r="AE653" s="558"/>
      <c r="AF653" s="28"/>
      <c r="AG653" s="360"/>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row>
    <row r="654" ht="11.25" customHeight="1">
      <c r="A654" s="557"/>
      <c r="B654" s="558"/>
      <c r="C654" s="558"/>
      <c r="D654" s="360"/>
      <c r="E654" s="31"/>
      <c r="F654" s="10"/>
      <c r="G654" s="360"/>
      <c r="H654" s="360"/>
      <c r="I654" s="360"/>
      <c r="J654" s="360"/>
      <c r="K654" s="360"/>
      <c r="L654" s="558"/>
      <c r="M654" s="873"/>
      <c r="N654" s="558"/>
      <c r="O654" s="784"/>
      <c r="P654" s="28"/>
      <c r="Q654" s="28"/>
      <c r="R654" s="874"/>
      <c r="S654" s="875"/>
      <c r="T654" s="28"/>
      <c r="U654" s="360"/>
      <c r="V654" s="28"/>
      <c r="W654" s="28"/>
      <c r="X654" s="558"/>
      <c r="Y654" s="558"/>
      <c r="Z654" s="28"/>
      <c r="AA654" s="876"/>
      <c r="AB654" s="360"/>
      <c r="AC654" s="28"/>
      <c r="AD654" s="28"/>
      <c r="AE654" s="558"/>
      <c r="AF654" s="28"/>
      <c r="AG654" s="360"/>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row>
    <row r="655" ht="11.25" customHeight="1">
      <c r="A655" s="557"/>
      <c r="B655" s="558"/>
      <c r="C655" s="558"/>
      <c r="D655" s="360"/>
      <c r="E655" s="31"/>
      <c r="F655" s="10"/>
      <c r="G655" s="360"/>
      <c r="H655" s="360"/>
      <c r="I655" s="360"/>
      <c r="J655" s="360"/>
      <c r="K655" s="360"/>
      <c r="L655" s="558"/>
      <c r="M655" s="873"/>
      <c r="N655" s="558"/>
      <c r="O655" s="784"/>
      <c r="P655" s="28"/>
      <c r="Q655" s="28"/>
      <c r="R655" s="874"/>
      <c r="S655" s="875"/>
      <c r="T655" s="28"/>
      <c r="U655" s="360"/>
      <c r="V655" s="28"/>
      <c r="W655" s="28"/>
      <c r="X655" s="558"/>
      <c r="Y655" s="558"/>
      <c r="Z655" s="28"/>
      <c r="AA655" s="876"/>
      <c r="AB655" s="360"/>
      <c r="AC655" s="28"/>
      <c r="AD655" s="28"/>
      <c r="AE655" s="558"/>
      <c r="AF655" s="28"/>
      <c r="AG655" s="360"/>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row>
    <row r="656" ht="11.25" customHeight="1">
      <c r="A656" s="557"/>
      <c r="B656" s="558"/>
      <c r="C656" s="558"/>
      <c r="D656" s="360"/>
      <c r="E656" s="31"/>
      <c r="F656" s="10"/>
      <c r="G656" s="360"/>
      <c r="H656" s="360"/>
      <c r="I656" s="360"/>
      <c r="J656" s="360"/>
      <c r="K656" s="360"/>
      <c r="L656" s="558"/>
      <c r="M656" s="873"/>
      <c r="N656" s="558"/>
      <c r="O656" s="784"/>
      <c r="P656" s="28"/>
      <c r="Q656" s="28"/>
      <c r="R656" s="874"/>
      <c r="S656" s="875"/>
      <c r="T656" s="28"/>
      <c r="U656" s="360"/>
      <c r="V656" s="28"/>
      <c r="W656" s="28"/>
      <c r="X656" s="558"/>
      <c r="Y656" s="558"/>
      <c r="Z656" s="28"/>
      <c r="AA656" s="876"/>
      <c r="AB656" s="360"/>
      <c r="AC656" s="28"/>
      <c r="AD656" s="28"/>
      <c r="AE656" s="558"/>
      <c r="AF656" s="28"/>
      <c r="AG656" s="360"/>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row>
    <row r="657" ht="11.25" customHeight="1">
      <c r="A657" s="557"/>
      <c r="B657" s="558"/>
      <c r="C657" s="558"/>
      <c r="D657" s="360"/>
      <c r="E657" s="31"/>
      <c r="F657" s="10"/>
      <c r="G657" s="360"/>
      <c r="H657" s="360"/>
      <c r="I657" s="360"/>
      <c r="J657" s="360"/>
      <c r="K657" s="360"/>
      <c r="L657" s="558"/>
      <c r="M657" s="873"/>
      <c r="N657" s="558"/>
      <c r="O657" s="784"/>
      <c r="P657" s="28"/>
      <c r="Q657" s="28"/>
      <c r="R657" s="874"/>
      <c r="S657" s="875"/>
      <c r="T657" s="28"/>
      <c r="U657" s="360"/>
      <c r="V657" s="28"/>
      <c r="W657" s="28"/>
      <c r="X657" s="558"/>
      <c r="Y657" s="558"/>
      <c r="Z657" s="28"/>
      <c r="AA657" s="876"/>
      <c r="AB657" s="360"/>
      <c r="AC657" s="28"/>
      <c r="AD657" s="28"/>
      <c r="AE657" s="558"/>
      <c r="AF657" s="28"/>
      <c r="AG657" s="360"/>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row>
    <row r="658" ht="11.25" customHeight="1">
      <c r="A658" s="557"/>
      <c r="B658" s="558"/>
      <c r="C658" s="558"/>
      <c r="D658" s="360"/>
      <c r="E658" s="31"/>
      <c r="F658" s="10"/>
      <c r="G658" s="360"/>
      <c r="H658" s="360"/>
      <c r="I658" s="360"/>
      <c r="J658" s="360"/>
      <c r="K658" s="360"/>
      <c r="L658" s="558"/>
      <c r="M658" s="873"/>
      <c r="N658" s="558"/>
      <c r="O658" s="784"/>
      <c r="P658" s="28"/>
      <c r="Q658" s="28"/>
      <c r="R658" s="874"/>
      <c r="S658" s="875"/>
      <c r="T658" s="28"/>
      <c r="U658" s="360"/>
      <c r="V658" s="28"/>
      <c r="W658" s="28"/>
      <c r="X658" s="558"/>
      <c r="Y658" s="558"/>
      <c r="Z658" s="28"/>
      <c r="AA658" s="876"/>
      <c r="AB658" s="360"/>
      <c r="AC658" s="28"/>
      <c r="AD658" s="28"/>
      <c r="AE658" s="558"/>
      <c r="AF658" s="28"/>
      <c r="AG658" s="360"/>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row>
    <row r="659" ht="11.25" customHeight="1">
      <c r="A659" s="557"/>
      <c r="B659" s="558"/>
      <c r="C659" s="558"/>
      <c r="D659" s="360"/>
      <c r="E659" s="31"/>
      <c r="F659" s="10"/>
      <c r="G659" s="360"/>
      <c r="H659" s="360"/>
      <c r="I659" s="360"/>
      <c r="J659" s="360"/>
      <c r="K659" s="360"/>
      <c r="L659" s="558"/>
      <c r="M659" s="873"/>
      <c r="N659" s="558"/>
      <c r="O659" s="784"/>
      <c r="P659" s="28"/>
      <c r="Q659" s="28"/>
      <c r="R659" s="874"/>
      <c r="S659" s="875"/>
      <c r="T659" s="28"/>
      <c r="U659" s="360"/>
      <c r="V659" s="28"/>
      <c r="W659" s="28"/>
      <c r="X659" s="558"/>
      <c r="Y659" s="558"/>
      <c r="Z659" s="28"/>
      <c r="AA659" s="876"/>
      <c r="AB659" s="360"/>
      <c r="AC659" s="28"/>
      <c r="AD659" s="28"/>
      <c r="AE659" s="558"/>
      <c r="AF659" s="28"/>
      <c r="AG659" s="360"/>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row>
    <row r="660" ht="11.25" customHeight="1">
      <c r="A660" s="557"/>
      <c r="B660" s="558"/>
      <c r="C660" s="558"/>
      <c r="D660" s="360"/>
      <c r="E660" s="31"/>
      <c r="F660" s="10"/>
      <c r="G660" s="360"/>
      <c r="H660" s="360"/>
      <c r="I660" s="360"/>
      <c r="J660" s="360"/>
      <c r="K660" s="360"/>
      <c r="L660" s="558"/>
      <c r="M660" s="873"/>
      <c r="N660" s="558"/>
      <c r="O660" s="784"/>
      <c r="P660" s="28"/>
      <c r="Q660" s="28"/>
      <c r="R660" s="874"/>
      <c r="S660" s="875"/>
      <c r="T660" s="28"/>
      <c r="U660" s="360"/>
      <c r="V660" s="28"/>
      <c r="W660" s="28"/>
      <c r="X660" s="558"/>
      <c r="Y660" s="558"/>
      <c r="Z660" s="28"/>
      <c r="AA660" s="876"/>
      <c r="AB660" s="360"/>
      <c r="AC660" s="28"/>
      <c r="AD660" s="28"/>
      <c r="AE660" s="558"/>
      <c r="AF660" s="28"/>
      <c r="AG660" s="360"/>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row>
    <row r="661" ht="11.25" customHeight="1">
      <c r="A661" s="557"/>
      <c r="B661" s="558"/>
      <c r="C661" s="558"/>
      <c r="D661" s="360"/>
      <c r="E661" s="31"/>
      <c r="F661" s="10"/>
      <c r="G661" s="360"/>
      <c r="H661" s="360"/>
      <c r="I661" s="360"/>
      <c r="J661" s="360"/>
      <c r="K661" s="360"/>
      <c r="L661" s="558"/>
      <c r="M661" s="873"/>
      <c r="N661" s="558"/>
      <c r="O661" s="784"/>
      <c r="P661" s="28"/>
      <c r="Q661" s="28"/>
      <c r="R661" s="874"/>
      <c r="S661" s="875"/>
      <c r="T661" s="28"/>
      <c r="U661" s="360"/>
      <c r="V661" s="28"/>
      <c r="W661" s="28"/>
      <c r="X661" s="558"/>
      <c r="Y661" s="558"/>
      <c r="Z661" s="28"/>
      <c r="AA661" s="876"/>
      <c r="AB661" s="360"/>
      <c r="AC661" s="28"/>
      <c r="AD661" s="28"/>
      <c r="AE661" s="558"/>
      <c r="AF661" s="28"/>
      <c r="AG661" s="360"/>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row>
    <row r="662" ht="11.25" customHeight="1">
      <c r="A662" s="557"/>
      <c r="B662" s="558"/>
      <c r="C662" s="558"/>
      <c r="D662" s="360"/>
      <c r="E662" s="31"/>
      <c r="F662" s="10"/>
      <c r="G662" s="360"/>
      <c r="H662" s="360"/>
      <c r="I662" s="360"/>
      <c r="J662" s="360"/>
      <c r="K662" s="360"/>
      <c r="L662" s="558"/>
      <c r="M662" s="873"/>
      <c r="N662" s="558"/>
      <c r="O662" s="784"/>
      <c r="P662" s="28"/>
      <c r="Q662" s="28"/>
      <c r="R662" s="874"/>
      <c r="S662" s="875"/>
      <c r="T662" s="28"/>
      <c r="U662" s="360"/>
      <c r="V662" s="28"/>
      <c r="W662" s="28"/>
      <c r="X662" s="558"/>
      <c r="Y662" s="558"/>
      <c r="Z662" s="28"/>
      <c r="AA662" s="876"/>
      <c r="AB662" s="360"/>
      <c r="AC662" s="28"/>
      <c r="AD662" s="28"/>
      <c r="AE662" s="558"/>
      <c r="AF662" s="28"/>
      <c r="AG662" s="360"/>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row>
    <row r="663" ht="11.25" customHeight="1">
      <c r="A663" s="557"/>
      <c r="B663" s="558"/>
      <c r="C663" s="558"/>
      <c r="D663" s="360"/>
      <c r="E663" s="31"/>
      <c r="F663" s="10"/>
      <c r="G663" s="360"/>
      <c r="H663" s="360"/>
      <c r="I663" s="360"/>
      <c r="J663" s="360"/>
      <c r="K663" s="360"/>
      <c r="L663" s="558"/>
      <c r="M663" s="873"/>
      <c r="N663" s="558"/>
      <c r="O663" s="784"/>
      <c r="P663" s="28"/>
      <c r="Q663" s="28"/>
      <c r="R663" s="874"/>
      <c r="S663" s="875"/>
      <c r="T663" s="28"/>
      <c r="U663" s="360"/>
      <c r="V663" s="28"/>
      <c r="W663" s="28"/>
      <c r="X663" s="558"/>
      <c r="Y663" s="558"/>
      <c r="Z663" s="28"/>
      <c r="AA663" s="876"/>
      <c r="AB663" s="360"/>
      <c r="AC663" s="28"/>
      <c r="AD663" s="28"/>
      <c r="AE663" s="558"/>
      <c r="AF663" s="28"/>
      <c r="AG663" s="360"/>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row>
    <row r="664" ht="11.25" customHeight="1">
      <c r="A664" s="557"/>
      <c r="B664" s="558"/>
      <c r="C664" s="558"/>
      <c r="D664" s="360"/>
      <c r="E664" s="31"/>
      <c r="F664" s="10"/>
      <c r="G664" s="360"/>
      <c r="H664" s="360"/>
      <c r="I664" s="360"/>
      <c r="J664" s="360"/>
      <c r="K664" s="360"/>
      <c r="L664" s="558"/>
      <c r="M664" s="873"/>
      <c r="N664" s="558"/>
      <c r="O664" s="784"/>
      <c r="P664" s="28"/>
      <c r="Q664" s="28"/>
      <c r="R664" s="874"/>
      <c r="S664" s="875"/>
      <c r="T664" s="28"/>
      <c r="U664" s="360"/>
      <c r="V664" s="28"/>
      <c r="W664" s="28"/>
      <c r="X664" s="558"/>
      <c r="Y664" s="558"/>
      <c r="Z664" s="28"/>
      <c r="AA664" s="876"/>
      <c r="AB664" s="360"/>
      <c r="AC664" s="28"/>
      <c r="AD664" s="28"/>
      <c r="AE664" s="558"/>
      <c r="AF664" s="28"/>
      <c r="AG664" s="360"/>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row>
    <row r="665" ht="11.25" customHeight="1">
      <c r="A665" s="557"/>
      <c r="B665" s="558"/>
      <c r="C665" s="558"/>
      <c r="D665" s="360"/>
      <c r="E665" s="31"/>
      <c r="F665" s="10"/>
      <c r="G665" s="360"/>
      <c r="H665" s="360"/>
      <c r="I665" s="360"/>
      <c r="J665" s="360"/>
      <c r="K665" s="360"/>
      <c r="L665" s="558"/>
      <c r="M665" s="873"/>
      <c r="N665" s="558"/>
      <c r="O665" s="784"/>
      <c r="P665" s="28"/>
      <c r="Q665" s="28"/>
      <c r="R665" s="874"/>
      <c r="S665" s="875"/>
      <c r="T665" s="28"/>
      <c r="U665" s="360"/>
      <c r="V665" s="28"/>
      <c r="W665" s="28"/>
      <c r="X665" s="558"/>
      <c r="Y665" s="558"/>
      <c r="Z665" s="28"/>
      <c r="AA665" s="876"/>
      <c r="AB665" s="360"/>
      <c r="AC665" s="28"/>
      <c r="AD665" s="28"/>
      <c r="AE665" s="558"/>
      <c r="AF665" s="28"/>
      <c r="AG665" s="360"/>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row>
    <row r="666" ht="11.25" customHeight="1">
      <c r="A666" s="557"/>
      <c r="B666" s="558"/>
      <c r="C666" s="558"/>
      <c r="D666" s="360"/>
      <c r="E666" s="31"/>
      <c r="F666" s="10"/>
      <c r="G666" s="360"/>
      <c r="H666" s="360"/>
      <c r="I666" s="360"/>
      <c r="J666" s="360"/>
      <c r="K666" s="360"/>
      <c r="L666" s="558"/>
      <c r="M666" s="873"/>
      <c r="N666" s="558"/>
      <c r="O666" s="784"/>
      <c r="P666" s="28"/>
      <c r="Q666" s="28"/>
      <c r="R666" s="874"/>
      <c r="S666" s="875"/>
      <c r="T666" s="28"/>
      <c r="U666" s="360"/>
      <c r="V666" s="28"/>
      <c r="W666" s="28"/>
      <c r="X666" s="558"/>
      <c r="Y666" s="558"/>
      <c r="Z666" s="28"/>
      <c r="AA666" s="876"/>
      <c r="AB666" s="360"/>
      <c r="AC666" s="28"/>
      <c r="AD666" s="28"/>
      <c r="AE666" s="558"/>
      <c r="AF666" s="28"/>
      <c r="AG666" s="360"/>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row>
    <row r="667" ht="11.25" customHeight="1">
      <c r="A667" s="557"/>
      <c r="B667" s="558"/>
      <c r="C667" s="558"/>
      <c r="D667" s="360"/>
      <c r="E667" s="31"/>
      <c r="F667" s="10"/>
      <c r="G667" s="360"/>
      <c r="H667" s="360"/>
      <c r="I667" s="360"/>
      <c r="J667" s="360"/>
      <c r="K667" s="360"/>
      <c r="L667" s="558"/>
      <c r="M667" s="873"/>
      <c r="N667" s="558"/>
      <c r="O667" s="784"/>
      <c r="P667" s="28"/>
      <c r="Q667" s="28"/>
      <c r="R667" s="874"/>
      <c r="S667" s="875"/>
      <c r="T667" s="28"/>
      <c r="U667" s="360"/>
      <c r="V667" s="28"/>
      <c r="W667" s="28"/>
      <c r="X667" s="558"/>
      <c r="Y667" s="558"/>
      <c r="Z667" s="28"/>
      <c r="AA667" s="876"/>
      <c r="AB667" s="360"/>
      <c r="AC667" s="28"/>
      <c r="AD667" s="28"/>
      <c r="AE667" s="558"/>
      <c r="AF667" s="28"/>
      <c r="AG667" s="360"/>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row>
    <row r="668" ht="11.25" customHeight="1">
      <c r="A668" s="557"/>
      <c r="B668" s="558"/>
      <c r="C668" s="558"/>
      <c r="D668" s="360"/>
      <c r="E668" s="31"/>
      <c r="F668" s="10"/>
      <c r="G668" s="360"/>
      <c r="H668" s="360"/>
      <c r="I668" s="360"/>
      <c r="J668" s="360"/>
      <c r="K668" s="360"/>
      <c r="L668" s="558"/>
      <c r="M668" s="873"/>
      <c r="N668" s="558"/>
      <c r="O668" s="784"/>
      <c r="P668" s="28"/>
      <c r="Q668" s="28"/>
      <c r="R668" s="874"/>
      <c r="S668" s="875"/>
      <c r="T668" s="28"/>
      <c r="U668" s="360"/>
      <c r="V668" s="28"/>
      <c r="W668" s="28"/>
      <c r="X668" s="558"/>
      <c r="Y668" s="558"/>
      <c r="Z668" s="28"/>
      <c r="AA668" s="876"/>
      <c r="AB668" s="360"/>
      <c r="AC668" s="28"/>
      <c r="AD668" s="28"/>
      <c r="AE668" s="558"/>
      <c r="AF668" s="28"/>
      <c r="AG668" s="360"/>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row>
    <row r="669" ht="11.25" customHeight="1">
      <c r="A669" s="557"/>
      <c r="B669" s="558"/>
      <c r="C669" s="558"/>
      <c r="D669" s="360"/>
      <c r="E669" s="31"/>
      <c r="F669" s="10"/>
      <c r="G669" s="360"/>
      <c r="H669" s="360"/>
      <c r="I669" s="360"/>
      <c r="J669" s="360"/>
      <c r="K669" s="360"/>
      <c r="L669" s="558"/>
      <c r="M669" s="873"/>
      <c r="N669" s="558"/>
      <c r="O669" s="784"/>
      <c r="P669" s="28"/>
      <c r="Q669" s="28"/>
      <c r="R669" s="874"/>
      <c r="S669" s="875"/>
      <c r="T669" s="28"/>
      <c r="U669" s="360"/>
      <c r="V669" s="28"/>
      <c r="W669" s="28"/>
      <c r="X669" s="558"/>
      <c r="Y669" s="558"/>
      <c r="Z669" s="28"/>
      <c r="AA669" s="876"/>
      <c r="AB669" s="360"/>
      <c r="AC669" s="28"/>
      <c r="AD669" s="28"/>
      <c r="AE669" s="558"/>
      <c r="AF669" s="28"/>
      <c r="AG669" s="360"/>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row>
    <row r="670" ht="11.25" customHeight="1">
      <c r="A670" s="557"/>
      <c r="B670" s="558"/>
      <c r="C670" s="558"/>
      <c r="D670" s="360"/>
      <c r="E670" s="31"/>
      <c r="F670" s="10"/>
      <c r="G670" s="360"/>
      <c r="H670" s="360"/>
      <c r="I670" s="360"/>
      <c r="J670" s="360"/>
      <c r="K670" s="360"/>
      <c r="L670" s="558"/>
      <c r="M670" s="873"/>
      <c r="N670" s="558"/>
      <c r="O670" s="784"/>
      <c r="P670" s="28"/>
      <c r="Q670" s="28"/>
      <c r="R670" s="874"/>
      <c r="S670" s="875"/>
      <c r="T670" s="28"/>
      <c r="U670" s="360"/>
      <c r="V670" s="28"/>
      <c r="W670" s="28"/>
      <c r="X670" s="558"/>
      <c r="Y670" s="558"/>
      <c r="Z670" s="28"/>
      <c r="AA670" s="876"/>
      <c r="AB670" s="360"/>
      <c r="AC670" s="28"/>
      <c r="AD670" s="28"/>
      <c r="AE670" s="558"/>
      <c r="AF670" s="28"/>
      <c r="AG670" s="360"/>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row>
    <row r="671" ht="11.25" customHeight="1">
      <c r="A671" s="557"/>
      <c r="B671" s="558"/>
      <c r="C671" s="558"/>
      <c r="D671" s="360"/>
      <c r="E671" s="31"/>
      <c r="F671" s="10"/>
      <c r="G671" s="360"/>
      <c r="H671" s="360"/>
      <c r="I671" s="360"/>
      <c r="J671" s="360"/>
      <c r="K671" s="360"/>
      <c r="L671" s="558"/>
      <c r="M671" s="873"/>
      <c r="N671" s="558"/>
      <c r="O671" s="784"/>
      <c r="P671" s="28"/>
      <c r="Q671" s="28"/>
      <c r="R671" s="874"/>
      <c r="S671" s="875"/>
      <c r="T671" s="28"/>
      <c r="U671" s="360"/>
      <c r="V671" s="28"/>
      <c r="W671" s="28"/>
      <c r="X671" s="558"/>
      <c r="Y671" s="558"/>
      <c r="Z671" s="28"/>
      <c r="AA671" s="876"/>
      <c r="AB671" s="360"/>
      <c r="AC671" s="28"/>
      <c r="AD671" s="28"/>
      <c r="AE671" s="558"/>
      <c r="AF671" s="28"/>
      <c r="AG671" s="360"/>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row>
    <row r="672" ht="11.25" customHeight="1">
      <c r="A672" s="557"/>
      <c r="B672" s="558"/>
      <c r="C672" s="558"/>
      <c r="D672" s="360"/>
      <c r="E672" s="31"/>
      <c r="F672" s="10"/>
      <c r="G672" s="360"/>
      <c r="H672" s="360"/>
      <c r="I672" s="360"/>
      <c r="J672" s="360"/>
      <c r="K672" s="360"/>
      <c r="L672" s="558"/>
      <c r="M672" s="873"/>
      <c r="N672" s="558"/>
      <c r="O672" s="784"/>
      <c r="P672" s="28"/>
      <c r="Q672" s="28"/>
      <c r="R672" s="874"/>
      <c r="S672" s="875"/>
      <c r="T672" s="28"/>
      <c r="U672" s="360"/>
      <c r="V672" s="28"/>
      <c r="W672" s="28"/>
      <c r="X672" s="558"/>
      <c r="Y672" s="558"/>
      <c r="Z672" s="28"/>
      <c r="AA672" s="876"/>
      <c r="AB672" s="360"/>
      <c r="AC672" s="28"/>
      <c r="AD672" s="28"/>
      <c r="AE672" s="558"/>
      <c r="AF672" s="28"/>
      <c r="AG672" s="360"/>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row>
    <row r="673" ht="11.25" customHeight="1">
      <c r="A673" s="557"/>
      <c r="B673" s="558"/>
      <c r="C673" s="558"/>
      <c r="D673" s="360"/>
      <c r="E673" s="31"/>
      <c r="F673" s="10"/>
      <c r="G673" s="360"/>
      <c r="H673" s="360"/>
      <c r="I673" s="360"/>
      <c r="J673" s="360"/>
      <c r="K673" s="360"/>
      <c r="L673" s="558"/>
      <c r="M673" s="873"/>
      <c r="N673" s="558"/>
      <c r="O673" s="784"/>
      <c r="P673" s="28"/>
      <c r="Q673" s="28"/>
      <c r="R673" s="874"/>
      <c r="S673" s="875"/>
      <c r="T673" s="28"/>
      <c r="U673" s="360"/>
      <c r="V673" s="28"/>
      <c r="W673" s="28"/>
      <c r="X673" s="558"/>
      <c r="Y673" s="558"/>
      <c r="Z673" s="28"/>
      <c r="AA673" s="876"/>
      <c r="AB673" s="360"/>
      <c r="AC673" s="28"/>
      <c r="AD673" s="28"/>
      <c r="AE673" s="558"/>
      <c r="AF673" s="28"/>
      <c r="AG673" s="360"/>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row>
    <row r="674" ht="11.25" customHeight="1">
      <c r="A674" s="557"/>
      <c r="B674" s="558"/>
      <c r="C674" s="558"/>
      <c r="D674" s="360"/>
      <c r="E674" s="31"/>
      <c r="F674" s="10"/>
      <c r="G674" s="360"/>
      <c r="H674" s="360"/>
      <c r="I674" s="360"/>
      <c r="J674" s="360"/>
      <c r="K674" s="360"/>
      <c r="L674" s="558"/>
      <c r="M674" s="873"/>
      <c r="N674" s="558"/>
      <c r="O674" s="784"/>
      <c r="P674" s="28"/>
      <c r="Q674" s="28"/>
      <c r="R674" s="874"/>
      <c r="S674" s="875"/>
      <c r="T674" s="28"/>
      <c r="U674" s="360"/>
      <c r="V674" s="28"/>
      <c r="W674" s="28"/>
      <c r="X674" s="558"/>
      <c r="Y674" s="558"/>
      <c r="Z674" s="28"/>
      <c r="AA674" s="876"/>
      <c r="AB674" s="360"/>
      <c r="AC674" s="28"/>
      <c r="AD674" s="28"/>
      <c r="AE674" s="558"/>
      <c r="AF674" s="28"/>
      <c r="AG674" s="360"/>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row>
    <row r="675" ht="11.25" customHeight="1">
      <c r="A675" s="557"/>
      <c r="B675" s="558"/>
      <c r="C675" s="558"/>
      <c r="D675" s="360"/>
      <c r="E675" s="31"/>
      <c r="F675" s="10"/>
      <c r="G675" s="360"/>
      <c r="H675" s="360"/>
      <c r="I675" s="360"/>
      <c r="J675" s="360"/>
      <c r="K675" s="360"/>
      <c r="L675" s="558"/>
      <c r="M675" s="873"/>
      <c r="N675" s="558"/>
      <c r="O675" s="784"/>
      <c r="P675" s="28"/>
      <c r="Q675" s="28"/>
      <c r="R675" s="874"/>
      <c r="S675" s="875"/>
      <c r="T675" s="28"/>
      <c r="U675" s="360"/>
      <c r="V675" s="28"/>
      <c r="W675" s="28"/>
      <c r="X675" s="558"/>
      <c r="Y675" s="558"/>
      <c r="Z675" s="28"/>
      <c r="AA675" s="876"/>
      <c r="AB675" s="360"/>
      <c r="AC675" s="28"/>
      <c r="AD675" s="28"/>
      <c r="AE675" s="558"/>
      <c r="AF675" s="28"/>
      <c r="AG675" s="360"/>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row>
    <row r="676" ht="11.25" customHeight="1">
      <c r="A676" s="557"/>
      <c r="B676" s="558"/>
      <c r="C676" s="558"/>
      <c r="D676" s="360"/>
      <c r="E676" s="31"/>
      <c r="F676" s="10"/>
      <c r="G676" s="360"/>
      <c r="H676" s="360"/>
      <c r="I676" s="360"/>
      <c r="J676" s="360"/>
      <c r="K676" s="360"/>
      <c r="L676" s="558"/>
      <c r="M676" s="873"/>
      <c r="N676" s="558"/>
      <c r="O676" s="784"/>
      <c r="P676" s="28"/>
      <c r="Q676" s="28"/>
      <c r="R676" s="874"/>
      <c r="S676" s="875"/>
      <c r="T676" s="28"/>
      <c r="U676" s="360"/>
      <c r="V676" s="28"/>
      <c r="W676" s="28"/>
      <c r="X676" s="558"/>
      <c r="Y676" s="558"/>
      <c r="Z676" s="28"/>
      <c r="AA676" s="876"/>
      <c r="AB676" s="360"/>
      <c r="AC676" s="28"/>
      <c r="AD676" s="28"/>
      <c r="AE676" s="558"/>
      <c r="AF676" s="28"/>
      <c r="AG676" s="360"/>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row>
    <row r="677" ht="11.25" customHeight="1">
      <c r="A677" s="557"/>
      <c r="B677" s="558"/>
      <c r="C677" s="558"/>
      <c r="D677" s="360"/>
      <c r="E677" s="31"/>
      <c r="F677" s="10"/>
      <c r="G677" s="360"/>
      <c r="H677" s="360"/>
      <c r="I677" s="360"/>
      <c r="J677" s="360"/>
      <c r="K677" s="360"/>
      <c r="L677" s="558"/>
      <c r="M677" s="873"/>
      <c r="N677" s="558"/>
      <c r="O677" s="784"/>
      <c r="P677" s="28"/>
      <c r="Q677" s="28"/>
      <c r="R677" s="874"/>
      <c r="S677" s="875"/>
      <c r="T677" s="28"/>
      <c r="U677" s="360"/>
      <c r="V677" s="28"/>
      <c r="W677" s="28"/>
      <c r="X677" s="558"/>
      <c r="Y677" s="558"/>
      <c r="Z677" s="28"/>
      <c r="AA677" s="876"/>
      <c r="AB677" s="360"/>
      <c r="AC677" s="28"/>
      <c r="AD677" s="28"/>
      <c r="AE677" s="558"/>
      <c r="AF677" s="28"/>
      <c r="AG677" s="360"/>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row>
    <row r="678" ht="11.25" customHeight="1">
      <c r="A678" s="557"/>
      <c r="B678" s="558"/>
      <c r="C678" s="558"/>
      <c r="D678" s="360"/>
      <c r="E678" s="31"/>
      <c r="F678" s="10"/>
      <c r="G678" s="360"/>
      <c r="H678" s="360"/>
      <c r="I678" s="360"/>
      <c r="J678" s="360"/>
      <c r="K678" s="360"/>
      <c r="L678" s="558"/>
      <c r="M678" s="873"/>
      <c r="N678" s="558"/>
      <c r="O678" s="784"/>
      <c r="P678" s="28"/>
      <c r="Q678" s="28"/>
      <c r="R678" s="874"/>
      <c r="S678" s="875"/>
      <c r="T678" s="28"/>
      <c r="U678" s="360"/>
      <c r="V678" s="28"/>
      <c r="W678" s="28"/>
      <c r="X678" s="558"/>
      <c r="Y678" s="558"/>
      <c r="Z678" s="28"/>
      <c r="AA678" s="876"/>
      <c r="AB678" s="360"/>
      <c r="AC678" s="28"/>
      <c r="AD678" s="28"/>
      <c r="AE678" s="558"/>
      <c r="AF678" s="28"/>
      <c r="AG678" s="360"/>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row>
    <row r="679" ht="11.25" customHeight="1">
      <c r="A679" s="557"/>
      <c r="B679" s="558"/>
      <c r="C679" s="558"/>
      <c r="D679" s="360"/>
      <c r="E679" s="31"/>
      <c r="F679" s="10"/>
      <c r="G679" s="360"/>
      <c r="H679" s="360"/>
      <c r="I679" s="360"/>
      <c r="J679" s="360"/>
      <c r="K679" s="360"/>
      <c r="L679" s="558"/>
      <c r="M679" s="873"/>
      <c r="N679" s="558"/>
      <c r="O679" s="784"/>
      <c r="P679" s="28"/>
      <c r="Q679" s="28"/>
      <c r="R679" s="874"/>
      <c r="S679" s="875"/>
      <c r="T679" s="28"/>
      <c r="U679" s="360"/>
      <c r="V679" s="28"/>
      <c r="W679" s="28"/>
      <c r="X679" s="558"/>
      <c r="Y679" s="558"/>
      <c r="Z679" s="28"/>
      <c r="AA679" s="876"/>
      <c r="AB679" s="360"/>
      <c r="AC679" s="28"/>
      <c r="AD679" s="28"/>
      <c r="AE679" s="558"/>
      <c r="AF679" s="28"/>
      <c r="AG679" s="360"/>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row>
    <row r="680" ht="11.25" customHeight="1">
      <c r="A680" s="557"/>
      <c r="B680" s="558"/>
      <c r="C680" s="558"/>
      <c r="D680" s="360"/>
      <c r="E680" s="31"/>
      <c r="F680" s="10"/>
      <c r="G680" s="360"/>
      <c r="H680" s="360"/>
      <c r="I680" s="360"/>
      <c r="J680" s="360"/>
      <c r="K680" s="360"/>
      <c r="L680" s="558"/>
      <c r="M680" s="873"/>
      <c r="N680" s="558"/>
      <c r="O680" s="784"/>
      <c r="P680" s="28"/>
      <c r="Q680" s="28"/>
      <c r="R680" s="874"/>
      <c r="S680" s="875"/>
      <c r="T680" s="28"/>
      <c r="U680" s="360"/>
      <c r="V680" s="28"/>
      <c r="W680" s="28"/>
      <c r="X680" s="558"/>
      <c r="Y680" s="558"/>
      <c r="Z680" s="28"/>
      <c r="AA680" s="876"/>
      <c r="AB680" s="360"/>
      <c r="AC680" s="28"/>
      <c r="AD680" s="28"/>
      <c r="AE680" s="558"/>
      <c r="AF680" s="28"/>
      <c r="AG680" s="360"/>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row>
    <row r="681" ht="11.25" customHeight="1">
      <c r="A681" s="557"/>
      <c r="B681" s="558"/>
      <c r="C681" s="558"/>
      <c r="D681" s="360"/>
      <c r="E681" s="31"/>
      <c r="F681" s="10"/>
      <c r="G681" s="360"/>
      <c r="H681" s="360"/>
      <c r="I681" s="360"/>
      <c r="J681" s="360"/>
      <c r="K681" s="360"/>
      <c r="L681" s="558"/>
      <c r="M681" s="873"/>
      <c r="N681" s="558"/>
      <c r="O681" s="784"/>
      <c r="P681" s="28"/>
      <c r="Q681" s="28"/>
      <c r="R681" s="874"/>
      <c r="S681" s="875"/>
      <c r="T681" s="28"/>
      <c r="U681" s="360"/>
      <c r="V681" s="28"/>
      <c r="W681" s="28"/>
      <c r="X681" s="558"/>
      <c r="Y681" s="558"/>
      <c r="Z681" s="28"/>
      <c r="AA681" s="876"/>
      <c r="AB681" s="360"/>
      <c r="AC681" s="28"/>
      <c r="AD681" s="28"/>
      <c r="AE681" s="558"/>
      <c r="AF681" s="28"/>
      <c r="AG681" s="360"/>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row>
    <row r="682" ht="11.25" customHeight="1">
      <c r="A682" s="557"/>
      <c r="B682" s="558"/>
      <c r="C682" s="558"/>
      <c r="D682" s="360"/>
      <c r="E682" s="31"/>
      <c r="F682" s="10"/>
      <c r="G682" s="360"/>
      <c r="H682" s="360"/>
      <c r="I682" s="360"/>
      <c r="J682" s="360"/>
      <c r="K682" s="360"/>
      <c r="L682" s="558"/>
      <c r="M682" s="873"/>
      <c r="N682" s="558"/>
      <c r="O682" s="784"/>
      <c r="P682" s="28"/>
      <c r="Q682" s="28"/>
      <c r="R682" s="874"/>
      <c r="S682" s="875"/>
      <c r="T682" s="28"/>
      <c r="U682" s="360"/>
      <c r="V682" s="28"/>
      <c r="W682" s="28"/>
      <c r="X682" s="558"/>
      <c r="Y682" s="558"/>
      <c r="Z682" s="28"/>
      <c r="AA682" s="876"/>
      <c r="AB682" s="360"/>
      <c r="AC682" s="28"/>
      <c r="AD682" s="28"/>
      <c r="AE682" s="558"/>
      <c r="AF682" s="28"/>
      <c r="AG682" s="360"/>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row>
    <row r="683" ht="11.25" customHeight="1">
      <c r="A683" s="557"/>
      <c r="B683" s="558"/>
      <c r="C683" s="558"/>
      <c r="D683" s="360"/>
      <c r="E683" s="31"/>
      <c r="F683" s="10"/>
      <c r="G683" s="360"/>
      <c r="H683" s="360"/>
      <c r="I683" s="360"/>
      <c r="J683" s="360"/>
      <c r="K683" s="360"/>
      <c r="L683" s="558"/>
      <c r="M683" s="873"/>
      <c r="N683" s="558"/>
      <c r="O683" s="784"/>
      <c r="P683" s="28"/>
      <c r="Q683" s="28"/>
      <c r="R683" s="874"/>
      <c r="S683" s="875"/>
      <c r="T683" s="28"/>
      <c r="U683" s="360"/>
      <c r="V683" s="28"/>
      <c r="W683" s="28"/>
      <c r="X683" s="558"/>
      <c r="Y683" s="558"/>
      <c r="Z683" s="28"/>
      <c r="AA683" s="876"/>
      <c r="AB683" s="360"/>
      <c r="AC683" s="28"/>
      <c r="AD683" s="28"/>
      <c r="AE683" s="558"/>
      <c r="AF683" s="28"/>
      <c r="AG683" s="360"/>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row>
    <row r="684" ht="11.25" customHeight="1">
      <c r="A684" s="557"/>
      <c r="B684" s="558"/>
      <c r="C684" s="558"/>
      <c r="D684" s="360"/>
      <c r="E684" s="31"/>
      <c r="F684" s="10"/>
      <c r="G684" s="360"/>
      <c r="H684" s="360"/>
      <c r="I684" s="360"/>
      <c r="J684" s="360"/>
      <c r="K684" s="360"/>
      <c r="L684" s="558"/>
      <c r="M684" s="873"/>
      <c r="N684" s="558"/>
      <c r="O684" s="784"/>
      <c r="P684" s="28"/>
      <c r="Q684" s="28"/>
      <c r="R684" s="874"/>
      <c r="S684" s="875"/>
      <c r="T684" s="28"/>
      <c r="U684" s="360"/>
      <c r="V684" s="28"/>
      <c r="W684" s="28"/>
      <c r="X684" s="558"/>
      <c r="Y684" s="558"/>
      <c r="Z684" s="28"/>
      <c r="AA684" s="876"/>
      <c r="AB684" s="360"/>
      <c r="AC684" s="28"/>
      <c r="AD684" s="28"/>
      <c r="AE684" s="558"/>
      <c r="AF684" s="28"/>
      <c r="AG684" s="360"/>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row>
    <row r="685" ht="11.25" customHeight="1">
      <c r="A685" s="557"/>
      <c r="B685" s="558"/>
      <c r="C685" s="558"/>
      <c r="D685" s="360"/>
      <c r="E685" s="31"/>
      <c r="F685" s="10"/>
      <c r="G685" s="360"/>
      <c r="H685" s="360"/>
      <c r="I685" s="360"/>
      <c r="J685" s="360"/>
      <c r="K685" s="360"/>
      <c r="L685" s="558"/>
      <c r="M685" s="873"/>
      <c r="N685" s="558"/>
      <c r="O685" s="784"/>
      <c r="P685" s="28"/>
      <c r="Q685" s="28"/>
      <c r="R685" s="874"/>
      <c r="S685" s="875"/>
      <c r="T685" s="28"/>
      <c r="U685" s="360"/>
      <c r="V685" s="28"/>
      <c r="W685" s="28"/>
      <c r="X685" s="558"/>
      <c r="Y685" s="558"/>
      <c r="Z685" s="28"/>
      <c r="AA685" s="876"/>
      <c r="AB685" s="360"/>
      <c r="AC685" s="28"/>
      <c r="AD685" s="28"/>
      <c r="AE685" s="558"/>
      <c r="AF685" s="28"/>
      <c r="AG685" s="360"/>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row>
    <row r="686" ht="11.25" customHeight="1">
      <c r="A686" s="557"/>
      <c r="B686" s="558"/>
      <c r="C686" s="558"/>
      <c r="D686" s="360"/>
      <c r="E686" s="31"/>
      <c r="F686" s="10"/>
      <c r="G686" s="360"/>
      <c r="H686" s="360"/>
      <c r="I686" s="360"/>
      <c r="J686" s="360"/>
      <c r="K686" s="360"/>
      <c r="L686" s="558"/>
      <c r="M686" s="873"/>
      <c r="N686" s="558"/>
      <c r="O686" s="784"/>
      <c r="P686" s="28"/>
      <c r="Q686" s="28"/>
      <c r="R686" s="874"/>
      <c r="S686" s="875"/>
      <c r="T686" s="28"/>
      <c r="U686" s="360"/>
      <c r="V686" s="28"/>
      <c r="W686" s="28"/>
      <c r="X686" s="558"/>
      <c r="Y686" s="558"/>
      <c r="Z686" s="28"/>
      <c r="AA686" s="876"/>
      <c r="AB686" s="360"/>
      <c r="AC686" s="28"/>
      <c r="AD686" s="28"/>
      <c r="AE686" s="558"/>
      <c r="AF686" s="28"/>
      <c r="AG686" s="360"/>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row>
    <row r="687" ht="11.25" customHeight="1">
      <c r="A687" s="557"/>
      <c r="B687" s="558"/>
      <c r="C687" s="558"/>
      <c r="D687" s="360"/>
      <c r="E687" s="31"/>
      <c r="F687" s="10"/>
      <c r="G687" s="360"/>
      <c r="H687" s="360"/>
      <c r="I687" s="360"/>
      <c r="J687" s="360"/>
      <c r="K687" s="360"/>
      <c r="L687" s="558"/>
      <c r="M687" s="873"/>
      <c r="N687" s="558"/>
      <c r="O687" s="784"/>
      <c r="P687" s="28"/>
      <c r="Q687" s="28"/>
      <c r="R687" s="874"/>
      <c r="S687" s="875"/>
      <c r="T687" s="28"/>
      <c r="U687" s="360"/>
      <c r="V687" s="28"/>
      <c r="W687" s="28"/>
      <c r="X687" s="558"/>
      <c r="Y687" s="558"/>
      <c r="Z687" s="28"/>
      <c r="AA687" s="876"/>
      <c r="AB687" s="360"/>
      <c r="AC687" s="28"/>
      <c r="AD687" s="28"/>
      <c r="AE687" s="558"/>
      <c r="AF687" s="28"/>
      <c r="AG687" s="360"/>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row>
    <row r="688" ht="11.25" customHeight="1">
      <c r="A688" s="557"/>
      <c r="B688" s="558"/>
      <c r="C688" s="558"/>
      <c r="D688" s="360"/>
      <c r="E688" s="31"/>
      <c r="F688" s="10"/>
      <c r="G688" s="360"/>
      <c r="H688" s="360"/>
      <c r="I688" s="360"/>
      <c r="J688" s="360"/>
      <c r="K688" s="360"/>
      <c r="L688" s="558"/>
      <c r="M688" s="873"/>
      <c r="N688" s="558"/>
      <c r="O688" s="784"/>
      <c r="P688" s="28"/>
      <c r="Q688" s="28"/>
      <c r="R688" s="874"/>
      <c r="S688" s="875"/>
      <c r="T688" s="28"/>
      <c r="U688" s="360"/>
      <c r="V688" s="28"/>
      <c r="W688" s="28"/>
      <c r="X688" s="558"/>
      <c r="Y688" s="558"/>
      <c r="Z688" s="28"/>
      <c r="AA688" s="876"/>
      <c r="AB688" s="360"/>
      <c r="AC688" s="28"/>
      <c r="AD688" s="28"/>
      <c r="AE688" s="558"/>
      <c r="AF688" s="28"/>
      <c r="AG688" s="360"/>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row>
    <row r="689" ht="11.25" customHeight="1">
      <c r="A689" s="557"/>
      <c r="B689" s="558"/>
      <c r="C689" s="558"/>
      <c r="D689" s="360"/>
      <c r="E689" s="31"/>
      <c r="F689" s="10"/>
      <c r="G689" s="360"/>
      <c r="H689" s="360"/>
      <c r="I689" s="360"/>
      <c r="J689" s="360"/>
      <c r="K689" s="360"/>
      <c r="L689" s="558"/>
      <c r="M689" s="873"/>
      <c r="N689" s="558"/>
      <c r="O689" s="784"/>
      <c r="P689" s="28"/>
      <c r="Q689" s="28"/>
      <c r="R689" s="874"/>
      <c r="S689" s="875"/>
      <c r="T689" s="28"/>
      <c r="U689" s="360"/>
      <c r="V689" s="28"/>
      <c r="W689" s="28"/>
      <c r="X689" s="558"/>
      <c r="Y689" s="558"/>
      <c r="Z689" s="28"/>
      <c r="AA689" s="876"/>
      <c r="AB689" s="360"/>
      <c r="AC689" s="28"/>
      <c r="AD689" s="28"/>
      <c r="AE689" s="558"/>
      <c r="AF689" s="28"/>
      <c r="AG689" s="360"/>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row>
    <row r="690" ht="11.25" customHeight="1">
      <c r="A690" s="557"/>
      <c r="B690" s="558"/>
      <c r="C690" s="558"/>
      <c r="D690" s="360"/>
      <c r="E690" s="31"/>
      <c r="F690" s="10"/>
      <c r="G690" s="360"/>
      <c r="H690" s="360"/>
      <c r="I690" s="360"/>
      <c r="J690" s="360"/>
      <c r="K690" s="360"/>
      <c r="L690" s="558"/>
      <c r="M690" s="873"/>
      <c r="N690" s="558"/>
      <c r="O690" s="784"/>
      <c r="P690" s="28"/>
      <c r="Q690" s="28"/>
      <c r="R690" s="874"/>
      <c r="S690" s="875"/>
      <c r="T690" s="28"/>
      <c r="U690" s="360"/>
      <c r="V690" s="28"/>
      <c r="W690" s="28"/>
      <c r="X690" s="558"/>
      <c r="Y690" s="558"/>
      <c r="Z690" s="28"/>
      <c r="AA690" s="876"/>
      <c r="AB690" s="360"/>
      <c r="AC690" s="28"/>
      <c r="AD690" s="28"/>
      <c r="AE690" s="558"/>
      <c r="AF690" s="28"/>
      <c r="AG690" s="360"/>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row>
    <row r="691" ht="11.25" customHeight="1">
      <c r="A691" s="557"/>
      <c r="B691" s="558"/>
      <c r="C691" s="558"/>
      <c r="D691" s="360"/>
      <c r="E691" s="31"/>
      <c r="F691" s="10"/>
      <c r="G691" s="360"/>
      <c r="H691" s="360"/>
      <c r="I691" s="360"/>
      <c r="J691" s="360"/>
      <c r="K691" s="360"/>
      <c r="L691" s="558"/>
      <c r="M691" s="873"/>
      <c r="N691" s="558"/>
      <c r="O691" s="784"/>
      <c r="P691" s="28"/>
      <c r="Q691" s="28"/>
      <c r="R691" s="874"/>
      <c r="S691" s="875"/>
      <c r="T691" s="28"/>
      <c r="U691" s="360"/>
      <c r="V691" s="28"/>
      <c r="W691" s="28"/>
      <c r="X691" s="558"/>
      <c r="Y691" s="558"/>
      <c r="Z691" s="28"/>
      <c r="AA691" s="876"/>
      <c r="AB691" s="360"/>
      <c r="AC691" s="28"/>
      <c r="AD691" s="28"/>
      <c r="AE691" s="558"/>
      <c r="AF691" s="28"/>
      <c r="AG691" s="360"/>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row>
    <row r="692" ht="11.25" customHeight="1">
      <c r="A692" s="557"/>
      <c r="B692" s="558"/>
      <c r="C692" s="558"/>
      <c r="D692" s="360"/>
      <c r="E692" s="31"/>
      <c r="F692" s="10"/>
      <c r="G692" s="360"/>
      <c r="H692" s="360"/>
      <c r="I692" s="360"/>
      <c r="J692" s="360"/>
      <c r="K692" s="360"/>
      <c r="L692" s="558"/>
      <c r="M692" s="873"/>
      <c r="N692" s="558"/>
      <c r="O692" s="784"/>
      <c r="P692" s="28"/>
      <c r="Q692" s="28"/>
      <c r="R692" s="874"/>
      <c r="S692" s="875"/>
      <c r="T692" s="28"/>
      <c r="U692" s="360"/>
      <c r="V692" s="28"/>
      <c r="W692" s="28"/>
      <c r="X692" s="558"/>
      <c r="Y692" s="558"/>
      <c r="Z692" s="28"/>
      <c r="AA692" s="876"/>
      <c r="AB692" s="360"/>
      <c r="AC692" s="28"/>
      <c r="AD692" s="28"/>
      <c r="AE692" s="558"/>
      <c r="AF692" s="28"/>
      <c r="AG692" s="360"/>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row>
    <row r="693" ht="11.25" customHeight="1">
      <c r="A693" s="557"/>
      <c r="B693" s="558"/>
      <c r="C693" s="558"/>
      <c r="D693" s="360"/>
      <c r="E693" s="31"/>
      <c r="F693" s="10"/>
      <c r="G693" s="360"/>
      <c r="H693" s="360"/>
      <c r="I693" s="360"/>
      <c r="J693" s="360"/>
      <c r="K693" s="360"/>
      <c r="L693" s="558"/>
      <c r="M693" s="873"/>
      <c r="N693" s="558"/>
      <c r="O693" s="784"/>
      <c r="P693" s="28"/>
      <c r="Q693" s="28"/>
      <c r="R693" s="874"/>
      <c r="S693" s="875"/>
      <c r="T693" s="28"/>
      <c r="U693" s="360"/>
      <c r="V693" s="28"/>
      <c r="W693" s="28"/>
      <c r="X693" s="558"/>
      <c r="Y693" s="558"/>
      <c r="Z693" s="28"/>
      <c r="AA693" s="876"/>
      <c r="AB693" s="360"/>
      <c r="AC693" s="28"/>
      <c r="AD693" s="28"/>
      <c r="AE693" s="558"/>
      <c r="AF693" s="28"/>
      <c r="AG693" s="360"/>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row>
    <row r="694" ht="11.25" customHeight="1">
      <c r="A694" s="557"/>
      <c r="B694" s="558"/>
      <c r="C694" s="558"/>
      <c r="D694" s="360"/>
      <c r="E694" s="31"/>
      <c r="F694" s="10"/>
      <c r="G694" s="360"/>
      <c r="H694" s="360"/>
      <c r="I694" s="360"/>
      <c r="J694" s="360"/>
      <c r="K694" s="360"/>
      <c r="L694" s="558"/>
      <c r="M694" s="873"/>
      <c r="N694" s="558"/>
      <c r="O694" s="784"/>
      <c r="P694" s="28"/>
      <c r="Q694" s="28"/>
      <c r="R694" s="874"/>
      <c r="S694" s="875"/>
      <c r="T694" s="28"/>
      <c r="U694" s="360"/>
      <c r="V694" s="28"/>
      <c r="W694" s="28"/>
      <c r="X694" s="558"/>
      <c r="Y694" s="558"/>
      <c r="Z694" s="28"/>
      <c r="AA694" s="876"/>
      <c r="AB694" s="360"/>
      <c r="AC694" s="28"/>
      <c r="AD694" s="28"/>
      <c r="AE694" s="558"/>
      <c r="AF694" s="28"/>
      <c r="AG694" s="360"/>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row>
    <row r="695" ht="11.25" customHeight="1">
      <c r="A695" s="557"/>
      <c r="B695" s="558"/>
      <c r="C695" s="558"/>
      <c r="D695" s="360"/>
      <c r="E695" s="31"/>
      <c r="F695" s="10"/>
      <c r="G695" s="360"/>
      <c r="H695" s="360"/>
      <c r="I695" s="360"/>
      <c r="J695" s="360"/>
      <c r="K695" s="360"/>
      <c r="L695" s="558"/>
      <c r="M695" s="873"/>
      <c r="N695" s="558"/>
      <c r="O695" s="784"/>
      <c r="P695" s="28"/>
      <c r="Q695" s="28"/>
      <c r="R695" s="874"/>
      <c r="S695" s="875"/>
      <c r="T695" s="28"/>
      <c r="U695" s="360"/>
      <c r="V695" s="28"/>
      <c r="W695" s="28"/>
      <c r="X695" s="558"/>
      <c r="Y695" s="558"/>
      <c r="Z695" s="28"/>
      <c r="AA695" s="876"/>
      <c r="AB695" s="360"/>
      <c r="AC695" s="28"/>
      <c r="AD695" s="28"/>
      <c r="AE695" s="558"/>
      <c r="AF695" s="28"/>
      <c r="AG695" s="360"/>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row>
    <row r="696" ht="11.25" customHeight="1">
      <c r="A696" s="557"/>
      <c r="B696" s="558"/>
      <c r="C696" s="558"/>
      <c r="D696" s="360"/>
      <c r="E696" s="31"/>
      <c r="F696" s="10"/>
      <c r="G696" s="360"/>
      <c r="H696" s="360"/>
      <c r="I696" s="360"/>
      <c r="J696" s="360"/>
      <c r="K696" s="360"/>
      <c r="L696" s="558"/>
      <c r="M696" s="873"/>
      <c r="N696" s="558"/>
      <c r="O696" s="784"/>
      <c r="P696" s="28"/>
      <c r="Q696" s="28"/>
      <c r="R696" s="874"/>
      <c r="S696" s="875"/>
      <c r="T696" s="28"/>
      <c r="U696" s="360"/>
      <c r="V696" s="28"/>
      <c r="W696" s="28"/>
      <c r="X696" s="558"/>
      <c r="Y696" s="558"/>
      <c r="Z696" s="28"/>
      <c r="AA696" s="876"/>
      <c r="AB696" s="360"/>
      <c r="AC696" s="28"/>
      <c r="AD696" s="28"/>
      <c r="AE696" s="558"/>
      <c r="AF696" s="28"/>
      <c r="AG696" s="360"/>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row>
    <row r="697" ht="11.25" customHeight="1">
      <c r="A697" s="557"/>
      <c r="B697" s="558"/>
      <c r="C697" s="558"/>
      <c r="D697" s="360"/>
      <c r="E697" s="31"/>
      <c r="F697" s="10"/>
      <c r="G697" s="360"/>
      <c r="H697" s="360"/>
      <c r="I697" s="360"/>
      <c r="J697" s="360"/>
      <c r="K697" s="360"/>
      <c r="L697" s="558"/>
      <c r="M697" s="873"/>
      <c r="N697" s="558"/>
      <c r="O697" s="784"/>
      <c r="P697" s="28"/>
      <c r="Q697" s="28"/>
      <c r="R697" s="874"/>
      <c r="S697" s="875"/>
      <c r="T697" s="28"/>
      <c r="U697" s="360"/>
      <c r="V697" s="28"/>
      <c r="W697" s="28"/>
      <c r="X697" s="558"/>
      <c r="Y697" s="558"/>
      <c r="Z697" s="28"/>
      <c r="AA697" s="876"/>
      <c r="AB697" s="360"/>
      <c r="AC697" s="28"/>
      <c r="AD697" s="28"/>
      <c r="AE697" s="558"/>
      <c r="AF697" s="28"/>
      <c r="AG697" s="360"/>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row>
    <row r="698" ht="11.25" customHeight="1">
      <c r="A698" s="557"/>
      <c r="B698" s="558"/>
      <c r="C698" s="558"/>
      <c r="D698" s="360"/>
      <c r="E698" s="31"/>
      <c r="F698" s="10"/>
      <c r="G698" s="360"/>
      <c r="H698" s="360"/>
      <c r="I698" s="360"/>
      <c r="J698" s="360"/>
      <c r="K698" s="360"/>
      <c r="L698" s="558"/>
      <c r="M698" s="873"/>
      <c r="N698" s="558"/>
      <c r="O698" s="784"/>
      <c r="P698" s="28"/>
      <c r="Q698" s="28"/>
      <c r="R698" s="874"/>
      <c r="S698" s="875"/>
      <c r="T698" s="28"/>
      <c r="U698" s="360"/>
      <c r="V698" s="28"/>
      <c r="W698" s="28"/>
      <c r="X698" s="558"/>
      <c r="Y698" s="558"/>
      <c r="Z698" s="28"/>
      <c r="AA698" s="876"/>
      <c r="AB698" s="360"/>
      <c r="AC698" s="28"/>
      <c r="AD698" s="28"/>
      <c r="AE698" s="558"/>
      <c r="AF698" s="28"/>
      <c r="AG698" s="360"/>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row>
    <row r="699" ht="11.25" customHeight="1">
      <c r="A699" s="557"/>
      <c r="B699" s="558"/>
      <c r="C699" s="558"/>
      <c r="D699" s="360"/>
      <c r="E699" s="31"/>
      <c r="F699" s="10"/>
      <c r="G699" s="360"/>
      <c r="H699" s="360"/>
      <c r="I699" s="360"/>
      <c r="J699" s="360"/>
      <c r="K699" s="360"/>
      <c r="L699" s="558"/>
      <c r="M699" s="873"/>
      <c r="N699" s="558"/>
      <c r="O699" s="784"/>
      <c r="P699" s="28"/>
      <c r="Q699" s="28"/>
      <c r="R699" s="874"/>
      <c r="S699" s="875"/>
      <c r="T699" s="28"/>
      <c r="U699" s="360"/>
      <c r="V699" s="28"/>
      <c r="W699" s="28"/>
      <c r="X699" s="558"/>
      <c r="Y699" s="558"/>
      <c r="Z699" s="28"/>
      <c r="AA699" s="876"/>
      <c r="AB699" s="360"/>
      <c r="AC699" s="28"/>
      <c r="AD699" s="28"/>
      <c r="AE699" s="558"/>
      <c r="AF699" s="28"/>
      <c r="AG699" s="360"/>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row>
    <row r="700" ht="11.25" customHeight="1">
      <c r="A700" s="557"/>
      <c r="B700" s="558"/>
      <c r="C700" s="558"/>
      <c r="D700" s="360"/>
      <c r="E700" s="31"/>
      <c r="F700" s="10"/>
      <c r="G700" s="360"/>
      <c r="H700" s="360"/>
      <c r="I700" s="360"/>
      <c r="J700" s="360"/>
      <c r="K700" s="360"/>
      <c r="L700" s="558"/>
      <c r="M700" s="873"/>
      <c r="N700" s="558"/>
      <c r="O700" s="784"/>
      <c r="P700" s="28"/>
      <c r="Q700" s="28"/>
      <c r="R700" s="874"/>
      <c r="S700" s="875"/>
      <c r="T700" s="28"/>
      <c r="U700" s="360"/>
      <c r="V700" s="28"/>
      <c r="W700" s="28"/>
      <c r="X700" s="558"/>
      <c r="Y700" s="558"/>
      <c r="Z700" s="28"/>
      <c r="AA700" s="876"/>
      <c r="AB700" s="360"/>
      <c r="AC700" s="28"/>
      <c r="AD700" s="28"/>
      <c r="AE700" s="558"/>
      <c r="AF700" s="28"/>
      <c r="AG700" s="360"/>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row>
    <row r="701" ht="11.25" customHeight="1">
      <c r="A701" s="557"/>
      <c r="B701" s="558"/>
      <c r="C701" s="558"/>
      <c r="D701" s="360"/>
      <c r="E701" s="31"/>
      <c r="F701" s="10"/>
      <c r="G701" s="360"/>
      <c r="H701" s="360"/>
      <c r="I701" s="360"/>
      <c r="J701" s="360"/>
      <c r="K701" s="360"/>
      <c r="L701" s="558"/>
      <c r="M701" s="873"/>
      <c r="N701" s="558"/>
      <c r="O701" s="784"/>
      <c r="P701" s="28"/>
      <c r="Q701" s="28"/>
      <c r="R701" s="874"/>
      <c r="S701" s="875"/>
      <c r="T701" s="28"/>
      <c r="U701" s="360"/>
      <c r="V701" s="28"/>
      <c r="W701" s="28"/>
      <c r="X701" s="558"/>
      <c r="Y701" s="558"/>
      <c r="Z701" s="28"/>
      <c r="AA701" s="876"/>
      <c r="AB701" s="360"/>
      <c r="AC701" s="28"/>
      <c r="AD701" s="28"/>
      <c r="AE701" s="558"/>
      <c r="AF701" s="28"/>
      <c r="AG701" s="360"/>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row>
    <row r="702" ht="11.25" customHeight="1">
      <c r="A702" s="557"/>
      <c r="B702" s="558"/>
      <c r="C702" s="558"/>
      <c r="D702" s="360"/>
      <c r="E702" s="31"/>
      <c r="F702" s="10"/>
      <c r="G702" s="360"/>
      <c r="H702" s="360"/>
      <c r="I702" s="360"/>
      <c r="J702" s="360"/>
      <c r="K702" s="360"/>
      <c r="L702" s="558"/>
      <c r="M702" s="873"/>
      <c r="N702" s="558"/>
      <c r="O702" s="784"/>
      <c r="P702" s="28"/>
      <c r="Q702" s="28"/>
      <c r="R702" s="874"/>
      <c r="S702" s="875"/>
      <c r="T702" s="28"/>
      <c r="U702" s="360"/>
      <c r="V702" s="28"/>
      <c r="W702" s="28"/>
      <c r="X702" s="558"/>
      <c r="Y702" s="558"/>
      <c r="Z702" s="28"/>
      <c r="AA702" s="876"/>
      <c r="AB702" s="360"/>
      <c r="AC702" s="28"/>
      <c r="AD702" s="28"/>
      <c r="AE702" s="558"/>
      <c r="AF702" s="28"/>
      <c r="AG702" s="360"/>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row>
    <row r="703" ht="11.25" customHeight="1">
      <c r="A703" s="557"/>
      <c r="B703" s="558"/>
      <c r="C703" s="558"/>
      <c r="D703" s="360"/>
      <c r="E703" s="31"/>
      <c r="F703" s="10"/>
      <c r="G703" s="360"/>
      <c r="H703" s="360"/>
      <c r="I703" s="360"/>
      <c r="J703" s="360"/>
      <c r="K703" s="360"/>
      <c r="L703" s="558"/>
      <c r="M703" s="873"/>
      <c r="N703" s="558"/>
      <c r="O703" s="784"/>
      <c r="P703" s="28"/>
      <c r="Q703" s="28"/>
      <c r="R703" s="874"/>
      <c r="S703" s="875"/>
      <c r="T703" s="28"/>
      <c r="U703" s="360"/>
      <c r="V703" s="28"/>
      <c r="W703" s="28"/>
      <c r="X703" s="558"/>
      <c r="Y703" s="558"/>
      <c r="Z703" s="28"/>
      <c r="AA703" s="876"/>
      <c r="AB703" s="360"/>
      <c r="AC703" s="28"/>
      <c r="AD703" s="28"/>
      <c r="AE703" s="558"/>
      <c r="AF703" s="28"/>
      <c r="AG703" s="360"/>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row>
    <row r="704" ht="11.25" customHeight="1">
      <c r="A704" s="557"/>
      <c r="B704" s="558"/>
      <c r="C704" s="558"/>
      <c r="D704" s="360"/>
      <c r="E704" s="31"/>
      <c r="F704" s="10"/>
      <c r="G704" s="360"/>
      <c r="H704" s="360"/>
      <c r="I704" s="360"/>
      <c r="J704" s="360"/>
      <c r="K704" s="360"/>
      <c r="L704" s="558"/>
      <c r="M704" s="873"/>
      <c r="N704" s="558"/>
      <c r="O704" s="784"/>
      <c r="P704" s="28"/>
      <c r="Q704" s="28"/>
      <c r="R704" s="874"/>
      <c r="S704" s="875"/>
      <c r="T704" s="28"/>
      <c r="U704" s="360"/>
      <c r="V704" s="28"/>
      <c r="W704" s="28"/>
      <c r="X704" s="558"/>
      <c r="Y704" s="558"/>
      <c r="Z704" s="28"/>
      <c r="AA704" s="876"/>
      <c r="AB704" s="360"/>
      <c r="AC704" s="28"/>
      <c r="AD704" s="28"/>
      <c r="AE704" s="558"/>
      <c r="AF704" s="28"/>
      <c r="AG704" s="360"/>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row>
    <row r="705" ht="11.25" customHeight="1">
      <c r="A705" s="557"/>
      <c r="B705" s="558"/>
      <c r="C705" s="558"/>
      <c r="D705" s="360"/>
      <c r="E705" s="31"/>
      <c r="F705" s="10"/>
      <c r="G705" s="360"/>
      <c r="H705" s="360"/>
      <c r="I705" s="360"/>
      <c r="J705" s="360"/>
      <c r="K705" s="360"/>
      <c r="L705" s="558"/>
      <c r="M705" s="873"/>
      <c r="N705" s="558"/>
      <c r="O705" s="784"/>
      <c r="P705" s="28"/>
      <c r="Q705" s="28"/>
      <c r="R705" s="874"/>
      <c r="S705" s="875"/>
      <c r="T705" s="28"/>
      <c r="U705" s="360"/>
      <c r="V705" s="28"/>
      <c r="W705" s="28"/>
      <c r="X705" s="558"/>
      <c r="Y705" s="558"/>
      <c r="Z705" s="28"/>
      <c r="AA705" s="876"/>
      <c r="AB705" s="360"/>
      <c r="AC705" s="28"/>
      <c r="AD705" s="28"/>
      <c r="AE705" s="558"/>
      <c r="AF705" s="28"/>
      <c r="AG705" s="360"/>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row>
    <row r="706" ht="11.25" customHeight="1">
      <c r="A706" s="557"/>
      <c r="B706" s="558"/>
      <c r="C706" s="558"/>
      <c r="D706" s="360"/>
      <c r="E706" s="31"/>
      <c r="F706" s="10"/>
      <c r="G706" s="360"/>
      <c r="H706" s="360"/>
      <c r="I706" s="360"/>
      <c r="J706" s="360"/>
      <c r="K706" s="360"/>
      <c r="L706" s="558"/>
      <c r="M706" s="873"/>
      <c r="N706" s="558"/>
      <c r="O706" s="784"/>
      <c r="P706" s="28"/>
      <c r="Q706" s="28"/>
      <c r="R706" s="874"/>
      <c r="S706" s="875"/>
      <c r="T706" s="28"/>
      <c r="U706" s="360"/>
      <c r="V706" s="28"/>
      <c r="W706" s="28"/>
      <c r="X706" s="558"/>
      <c r="Y706" s="558"/>
      <c r="Z706" s="28"/>
      <c r="AA706" s="876"/>
      <c r="AB706" s="360"/>
      <c r="AC706" s="28"/>
      <c r="AD706" s="28"/>
      <c r="AE706" s="558"/>
      <c r="AF706" s="28"/>
      <c r="AG706" s="360"/>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row>
    <row r="707" ht="11.25" customHeight="1">
      <c r="A707" s="557"/>
      <c r="B707" s="558"/>
      <c r="C707" s="558"/>
      <c r="D707" s="360"/>
      <c r="E707" s="31"/>
      <c r="F707" s="10"/>
      <c r="G707" s="360"/>
      <c r="H707" s="360"/>
      <c r="I707" s="360"/>
      <c r="J707" s="360"/>
      <c r="K707" s="360"/>
      <c r="L707" s="558"/>
      <c r="M707" s="873"/>
      <c r="N707" s="558"/>
      <c r="O707" s="784"/>
      <c r="P707" s="28"/>
      <c r="Q707" s="28"/>
      <c r="R707" s="874"/>
      <c r="S707" s="875"/>
      <c r="T707" s="28"/>
      <c r="U707" s="360"/>
      <c r="V707" s="28"/>
      <c r="W707" s="28"/>
      <c r="X707" s="558"/>
      <c r="Y707" s="558"/>
      <c r="Z707" s="28"/>
      <c r="AA707" s="876"/>
      <c r="AB707" s="360"/>
      <c r="AC707" s="28"/>
      <c r="AD707" s="28"/>
      <c r="AE707" s="558"/>
      <c r="AF707" s="28"/>
      <c r="AG707" s="360"/>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row>
    <row r="708" ht="11.25" customHeight="1">
      <c r="A708" s="557"/>
      <c r="B708" s="558"/>
      <c r="C708" s="558"/>
      <c r="D708" s="360"/>
      <c r="E708" s="31"/>
      <c r="F708" s="10"/>
      <c r="G708" s="360"/>
      <c r="H708" s="360"/>
      <c r="I708" s="360"/>
      <c r="J708" s="360"/>
      <c r="K708" s="360"/>
      <c r="L708" s="558"/>
      <c r="M708" s="873"/>
      <c r="N708" s="558"/>
      <c r="O708" s="784"/>
      <c r="P708" s="28"/>
      <c r="Q708" s="28"/>
      <c r="R708" s="874"/>
      <c r="S708" s="875"/>
      <c r="T708" s="28"/>
      <c r="U708" s="360"/>
      <c r="V708" s="28"/>
      <c r="W708" s="28"/>
      <c r="X708" s="558"/>
      <c r="Y708" s="558"/>
      <c r="Z708" s="28"/>
      <c r="AA708" s="876"/>
      <c r="AB708" s="360"/>
      <c r="AC708" s="28"/>
      <c r="AD708" s="28"/>
      <c r="AE708" s="558"/>
      <c r="AF708" s="28"/>
      <c r="AG708" s="360"/>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row>
    <row r="709" ht="11.25" customHeight="1">
      <c r="A709" s="557"/>
      <c r="B709" s="558"/>
      <c r="C709" s="558"/>
      <c r="D709" s="360"/>
      <c r="E709" s="31"/>
      <c r="F709" s="10"/>
      <c r="G709" s="360"/>
      <c r="H709" s="360"/>
      <c r="I709" s="360"/>
      <c r="J709" s="360"/>
      <c r="K709" s="360"/>
      <c r="L709" s="558"/>
      <c r="M709" s="873"/>
      <c r="N709" s="558"/>
      <c r="O709" s="784"/>
      <c r="P709" s="28"/>
      <c r="Q709" s="28"/>
      <c r="R709" s="874"/>
      <c r="S709" s="875"/>
      <c r="T709" s="28"/>
      <c r="U709" s="360"/>
      <c r="V709" s="28"/>
      <c r="W709" s="28"/>
      <c r="X709" s="558"/>
      <c r="Y709" s="558"/>
      <c r="Z709" s="28"/>
      <c r="AA709" s="876"/>
      <c r="AB709" s="360"/>
      <c r="AC709" s="28"/>
      <c r="AD709" s="28"/>
      <c r="AE709" s="558"/>
      <c r="AF709" s="28"/>
      <c r="AG709" s="360"/>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row>
    <row r="710" ht="11.25" customHeight="1">
      <c r="A710" s="557"/>
      <c r="B710" s="558"/>
      <c r="C710" s="558"/>
      <c r="D710" s="360"/>
      <c r="E710" s="31"/>
      <c r="F710" s="10"/>
      <c r="G710" s="360"/>
      <c r="H710" s="360"/>
      <c r="I710" s="360"/>
      <c r="J710" s="360"/>
      <c r="K710" s="360"/>
      <c r="L710" s="558"/>
      <c r="M710" s="873"/>
      <c r="N710" s="558"/>
      <c r="O710" s="784"/>
      <c r="P710" s="28"/>
      <c r="Q710" s="28"/>
      <c r="R710" s="874"/>
      <c r="S710" s="875"/>
      <c r="T710" s="28"/>
      <c r="U710" s="360"/>
      <c r="V710" s="28"/>
      <c r="W710" s="28"/>
      <c r="X710" s="558"/>
      <c r="Y710" s="558"/>
      <c r="Z710" s="28"/>
      <c r="AA710" s="876"/>
      <c r="AB710" s="360"/>
      <c r="AC710" s="28"/>
      <c r="AD710" s="28"/>
      <c r="AE710" s="558"/>
      <c r="AF710" s="28"/>
      <c r="AG710" s="360"/>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row>
    <row r="711" ht="11.25" customHeight="1">
      <c r="A711" s="557"/>
      <c r="B711" s="558"/>
      <c r="C711" s="558"/>
      <c r="D711" s="360"/>
      <c r="E711" s="31"/>
      <c r="F711" s="10"/>
      <c r="G711" s="360"/>
      <c r="H711" s="360"/>
      <c r="I711" s="360"/>
      <c r="J711" s="360"/>
      <c r="K711" s="360"/>
      <c r="L711" s="558"/>
      <c r="M711" s="873"/>
      <c r="N711" s="558"/>
      <c r="O711" s="784"/>
      <c r="P711" s="28"/>
      <c r="Q711" s="28"/>
      <c r="R711" s="874"/>
      <c r="S711" s="875"/>
      <c r="T711" s="28"/>
      <c r="U711" s="360"/>
      <c r="V711" s="28"/>
      <c r="W711" s="28"/>
      <c r="X711" s="558"/>
      <c r="Y711" s="558"/>
      <c r="Z711" s="28"/>
      <c r="AA711" s="876"/>
      <c r="AB711" s="360"/>
      <c r="AC711" s="28"/>
      <c r="AD711" s="28"/>
      <c r="AE711" s="558"/>
      <c r="AF711" s="28"/>
      <c r="AG711" s="360"/>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row>
    <row r="712" ht="11.25" customHeight="1">
      <c r="A712" s="557"/>
      <c r="B712" s="558"/>
      <c r="C712" s="558"/>
      <c r="D712" s="360"/>
      <c r="E712" s="31"/>
      <c r="F712" s="10"/>
      <c r="G712" s="360"/>
      <c r="H712" s="360"/>
      <c r="I712" s="360"/>
      <c r="J712" s="360"/>
      <c r="K712" s="360"/>
      <c r="L712" s="558"/>
      <c r="M712" s="873"/>
      <c r="N712" s="558"/>
      <c r="O712" s="784"/>
      <c r="P712" s="28"/>
      <c r="Q712" s="28"/>
      <c r="R712" s="874"/>
      <c r="S712" s="875"/>
      <c r="T712" s="28"/>
      <c r="U712" s="360"/>
      <c r="V712" s="28"/>
      <c r="W712" s="28"/>
      <c r="X712" s="558"/>
      <c r="Y712" s="558"/>
      <c r="Z712" s="28"/>
      <c r="AA712" s="876"/>
      <c r="AB712" s="360"/>
      <c r="AC712" s="28"/>
      <c r="AD712" s="28"/>
      <c r="AE712" s="558"/>
      <c r="AF712" s="28"/>
      <c r="AG712" s="360"/>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row>
    <row r="713" ht="11.25" customHeight="1">
      <c r="A713" s="557"/>
      <c r="B713" s="558"/>
      <c r="C713" s="558"/>
      <c r="D713" s="360"/>
      <c r="E713" s="31"/>
      <c r="F713" s="10"/>
      <c r="G713" s="360"/>
      <c r="H713" s="360"/>
      <c r="I713" s="360"/>
      <c r="J713" s="360"/>
      <c r="K713" s="360"/>
      <c r="L713" s="558"/>
      <c r="M713" s="873"/>
      <c r="N713" s="558"/>
      <c r="O713" s="784"/>
      <c r="P713" s="28"/>
      <c r="Q713" s="28"/>
      <c r="R713" s="874"/>
      <c r="S713" s="875"/>
      <c r="T713" s="28"/>
      <c r="U713" s="360"/>
      <c r="V713" s="28"/>
      <c r="W713" s="28"/>
      <c r="X713" s="558"/>
      <c r="Y713" s="558"/>
      <c r="Z713" s="28"/>
      <c r="AA713" s="876"/>
      <c r="AB713" s="360"/>
      <c r="AC713" s="28"/>
      <c r="AD713" s="28"/>
      <c r="AE713" s="558"/>
      <c r="AF713" s="28"/>
      <c r="AG713" s="360"/>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row>
    <row r="714" ht="11.25" customHeight="1">
      <c r="A714" s="557"/>
      <c r="B714" s="558"/>
      <c r="C714" s="558"/>
      <c r="D714" s="360"/>
      <c r="E714" s="31"/>
      <c r="F714" s="10"/>
      <c r="G714" s="360"/>
      <c r="H714" s="360"/>
      <c r="I714" s="360"/>
      <c r="J714" s="360"/>
      <c r="K714" s="360"/>
      <c r="L714" s="558"/>
      <c r="M714" s="873"/>
      <c r="N714" s="558"/>
      <c r="O714" s="784"/>
      <c r="P714" s="28"/>
      <c r="Q714" s="28"/>
      <c r="R714" s="874"/>
      <c r="S714" s="875"/>
      <c r="T714" s="28"/>
      <c r="U714" s="360"/>
      <c r="V714" s="28"/>
      <c r="W714" s="28"/>
      <c r="X714" s="558"/>
      <c r="Y714" s="558"/>
      <c r="Z714" s="28"/>
      <c r="AA714" s="876"/>
      <c r="AB714" s="360"/>
      <c r="AC714" s="28"/>
      <c r="AD714" s="28"/>
      <c r="AE714" s="558"/>
      <c r="AF714" s="28"/>
      <c r="AG714" s="360"/>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row>
    <row r="715" ht="11.25" customHeight="1">
      <c r="A715" s="557"/>
      <c r="B715" s="558"/>
      <c r="C715" s="558"/>
      <c r="D715" s="360"/>
      <c r="E715" s="31"/>
      <c r="F715" s="10"/>
      <c r="G715" s="360"/>
      <c r="H715" s="360"/>
      <c r="I715" s="360"/>
      <c r="J715" s="360"/>
      <c r="K715" s="360"/>
      <c r="L715" s="558"/>
      <c r="M715" s="873"/>
      <c r="N715" s="558"/>
      <c r="O715" s="784"/>
      <c r="P715" s="28"/>
      <c r="Q715" s="28"/>
      <c r="R715" s="874"/>
      <c r="S715" s="875"/>
      <c r="T715" s="28"/>
      <c r="U715" s="360"/>
      <c r="V715" s="28"/>
      <c r="W715" s="28"/>
      <c r="X715" s="558"/>
      <c r="Y715" s="558"/>
      <c r="Z715" s="28"/>
      <c r="AA715" s="876"/>
      <c r="AB715" s="360"/>
      <c r="AC715" s="28"/>
      <c r="AD715" s="28"/>
      <c r="AE715" s="558"/>
      <c r="AF715" s="28"/>
      <c r="AG715" s="360"/>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row>
    <row r="716" ht="11.25" customHeight="1">
      <c r="A716" s="557"/>
      <c r="B716" s="558"/>
      <c r="C716" s="558"/>
      <c r="D716" s="360"/>
      <c r="E716" s="31"/>
      <c r="F716" s="10"/>
      <c r="G716" s="360"/>
      <c r="H716" s="360"/>
      <c r="I716" s="360"/>
      <c r="J716" s="360"/>
      <c r="K716" s="360"/>
      <c r="L716" s="558"/>
      <c r="M716" s="873"/>
      <c r="N716" s="558"/>
      <c r="O716" s="784"/>
      <c r="P716" s="28"/>
      <c r="Q716" s="28"/>
      <c r="R716" s="874"/>
      <c r="S716" s="875"/>
      <c r="T716" s="28"/>
      <c r="U716" s="360"/>
      <c r="V716" s="28"/>
      <c r="W716" s="28"/>
      <c r="X716" s="558"/>
      <c r="Y716" s="558"/>
      <c r="Z716" s="28"/>
      <c r="AA716" s="876"/>
      <c r="AB716" s="360"/>
      <c r="AC716" s="28"/>
      <c r="AD716" s="28"/>
      <c r="AE716" s="558"/>
      <c r="AF716" s="28"/>
      <c r="AG716" s="360"/>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row>
    <row r="717" ht="11.25" customHeight="1">
      <c r="A717" s="557"/>
      <c r="B717" s="558"/>
      <c r="C717" s="558"/>
      <c r="D717" s="360"/>
      <c r="E717" s="31"/>
      <c r="F717" s="10"/>
      <c r="G717" s="360"/>
      <c r="H717" s="360"/>
      <c r="I717" s="360"/>
      <c r="J717" s="360"/>
      <c r="K717" s="360"/>
      <c r="L717" s="558"/>
      <c r="M717" s="873"/>
      <c r="N717" s="558"/>
      <c r="O717" s="784"/>
      <c r="P717" s="28"/>
      <c r="Q717" s="28"/>
      <c r="R717" s="874"/>
      <c r="S717" s="875"/>
      <c r="T717" s="28"/>
      <c r="U717" s="360"/>
      <c r="V717" s="28"/>
      <c r="W717" s="28"/>
      <c r="X717" s="558"/>
      <c r="Y717" s="558"/>
      <c r="Z717" s="28"/>
      <c r="AA717" s="876"/>
      <c r="AB717" s="360"/>
      <c r="AC717" s="28"/>
      <c r="AD717" s="28"/>
      <c r="AE717" s="558"/>
      <c r="AF717" s="28"/>
      <c r="AG717" s="360"/>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row>
    <row r="718" ht="11.25" customHeight="1">
      <c r="A718" s="557"/>
      <c r="B718" s="558"/>
      <c r="C718" s="558"/>
      <c r="D718" s="360"/>
      <c r="E718" s="31"/>
      <c r="F718" s="10"/>
      <c r="G718" s="360"/>
      <c r="H718" s="360"/>
      <c r="I718" s="360"/>
      <c r="J718" s="360"/>
      <c r="K718" s="360"/>
      <c r="L718" s="558"/>
      <c r="M718" s="873"/>
      <c r="N718" s="558"/>
      <c r="O718" s="784"/>
      <c r="P718" s="28"/>
      <c r="Q718" s="28"/>
      <c r="R718" s="874"/>
      <c r="S718" s="875"/>
      <c r="T718" s="28"/>
      <c r="U718" s="360"/>
      <c r="V718" s="28"/>
      <c r="W718" s="28"/>
      <c r="X718" s="558"/>
      <c r="Y718" s="558"/>
      <c r="Z718" s="28"/>
      <c r="AA718" s="876"/>
      <c r="AB718" s="360"/>
      <c r="AC718" s="28"/>
      <c r="AD718" s="28"/>
      <c r="AE718" s="558"/>
      <c r="AF718" s="28"/>
      <c r="AG718" s="360"/>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row>
    <row r="719" ht="11.25" customHeight="1">
      <c r="A719" s="557"/>
      <c r="B719" s="558"/>
      <c r="C719" s="558"/>
      <c r="D719" s="360"/>
      <c r="E719" s="31"/>
      <c r="F719" s="10"/>
      <c r="G719" s="360"/>
      <c r="H719" s="360"/>
      <c r="I719" s="360"/>
      <c r="J719" s="360"/>
      <c r="K719" s="360"/>
      <c r="L719" s="558"/>
      <c r="M719" s="873"/>
      <c r="N719" s="558"/>
      <c r="O719" s="784"/>
      <c r="P719" s="28"/>
      <c r="Q719" s="28"/>
      <c r="R719" s="874"/>
      <c r="S719" s="875"/>
      <c r="T719" s="28"/>
      <c r="U719" s="360"/>
      <c r="V719" s="28"/>
      <c r="W719" s="28"/>
      <c r="X719" s="558"/>
      <c r="Y719" s="558"/>
      <c r="Z719" s="28"/>
      <c r="AA719" s="876"/>
      <c r="AB719" s="360"/>
      <c r="AC719" s="28"/>
      <c r="AD719" s="28"/>
      <c r="AE719" s="558"/>
      <c r="AF719" s="28"/>
      <c r="AG719" s="360"/>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row>
    <row r="720" ht="11.25" customHeight="1">
      <c r="A720" s="557"/>
      <c r="B720" s="558"/>
      <c r="C720" s="558"/>
      <c r="D720" s="360"/>
      <c r="E720" s="31"/>
      <c r="F720" s="10"/>
      <c r="G720" s="360"/>
      <c r="H720" s="360"/>
      <c r="I720" s="360"/>
      <c r="J720" s="360"/>
      <c r="K720" s="360"/>
      <c r="L720" s="558"/>
      <c r="M720" s="873"/>
      <c r="N720" s="558"/>
      <c r="O720" s="784"/>
      <c r="P720" s="28"/>
      <c r="Q720" s="28"/>
      <c r="R720" s="874"/>
      <c r="S720" s="875"/>
      <c r="T720" s="28"/>
      <c r="U720" s="360"/>
      <c r="V720" s="28"/>
      <c r="W720" s="28"/>
      <c r="X720" s="558"/>
      <c r="Y720" s="558"/>
      <c r="Z720" s="28"/>
      <c r="AA720" s="876"/>
      <c r="AB720" s="360"/>
      <c r="AC720" s="28"/>
      <c r="AD720" s="28"/>
      <c r="AE720" s="558"/>
      <c r="AF720" s="28"/>
      <c r="AG720" s="360"/>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row>
    <row r="721" ht="11.25" customHeight="1">
      <c r="A721" s="557"/>
      <c r="B721" s="558"/>
      <c r="C721" s="558"/>
      <c r="D721" s="360"/>
      <c r="E721" s="31"/>
      <c r="F721" s="10"/>
      <c r="G721" s="360"/>
      <c r="H721" s="360"/>
      <c r="I721" s="360"/>
      <c r="J721" s="360"/>
      <c r="K721" s="360"/>
      <c r="L721" s="558"/>
      <c r="M721" s="873"/>
      <c r="N721" s="558"/>
      <c r="O721" s="784"/>
      <c r="P721" s="28"/>
      <c r="Q721" s="28"/>
      <c r="R721" s="874"/>
      <c r="S721" s="875"/>
      <c r="T721" s="28"/>
      <c r="U721" s="360"/>
      <c r="V721" s="28"/>
      <c r="W721" s="28"/>
      <c r="X721" s="558"/>
      <c r="Y721" s="558"/>
      <c r="Z721" s="28"/>
      <c r="AA721" s="876"/>
      <c r="AB721" s="360"/>
      <c r="AC721" s="28"/>
      <c r="AD721" s="28"/>
      <c r="AE721" s="558"/>
      <c r="AF721" s="28"/>
      <c r="AG721" s="360"/>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row>
    <row r="722" ht="11.25" customHeight="1">
      <c r="A722" s="557"/>
      <c r="B722" s="558"/>
      <c r="C722" s="558"/>
      <c r="D722" s="360"/>
      <c r="E722" s="31"/>
      <c r="F722" s="10"/>
      <c r="G722" s="360"/>
      <c r="H722" s="360"/>
      <c r="I722" s="360"/>
      <c r="J722" s="360"/>
      <c r="K722" s="360"/>
      <c r="L722" s="558"/>
      <c r="M722" s="873"/>
      <c r="N722" s="558"/>
      <c r="O722" s="784"/>
      <c r="P722" s="28"/>
      <c r="Q722" s="28"/>
      <c r="R722" s="874"/>
      <c r="S722" s="875"/>
      <c r="T722" s="28"/>
      <c r="U722" s="360"/>
      <c r="V722" s="28"/>
      <c r="W722" s="28"/>
      <c r="X722" s="558"/>
      <c r="Y722" s="558"/>
      <c r="Z722" s="28"/>
      <c r="AA722" s="876"/>
      <c r="AB722" s="360"/>
      <c r="AC722" s="28"/>
      <c r="AD722" s="28"/>
      <c r="AE722" s="558"/>
      <c r="AF722" s="28"/>
      <c r="AG722" s="360"/>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row>
    <row r="723" ht="11.25" customHeight="1">
      <c r="A723" s="557"/>
      <c r="B723" s="558"/>
      <c r="C723" s="558"/>
      <c r="D723" s="360"/>
      <c r="E723" s="31"/>
      <c r="F723" s="10"/>
      <c r="G723" s="360"/>
      <c r="H723" s="360"/>
      <c r="I723" s="360"/>
      <c r="J723" s="360"/>
      <c r="K723" s="360"/>
      <c r="L723" s="558"/>
      <c r="M723" s="873"/>
      <c r="N723" s="558"/>
      <c r="O723" s="784"/>
      <c r="P723" s="28"/>
      <c r="Q723" s="28"/>
      <c r="R723" s="874"/>
      <c r="S723" s="875"/>
      <c r="T723" s="28"/>
      <c r="U723" s="360"/>
      <c r="V723" s="28"/>
      <c r="W723" s="28"/>
      <c r="X723" s="558"/>
      <c r="Y723" s="558"/>
      <c r="Z723" s="28"/>
      <c r="AA723" s="876"/>
      <c r="AB723" s="360"/>
      <c r="AC723" s="28"/>
      <c r="AD723" s="28"/>
      <c r="AE723" s="558"/>
      <c r="AF723" s="28"/>
      <c r="AG723" s="360"/>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row>
    <row r="724" ht="11.25" customHeight="1">
      <c r="A724" s="557"/>
      <c r="B724" s="558"/>
      <c r="C724" s="558"/>
      <c r="D724" s="360"/>
      <c r="E724" s="31"/>
      <c r="F724" s="10"/>
      <c r="G724" s="360"/>
      <c r="H724" s="360"/>
      <c r="I724" s="360"/>
      <c r="J724" s="360"/>
      <c r="K724" s="360"/>
      <c r="L724" s="558"/>
      <c r="M724" s="873"/>
      <c r="N724" s="558"/>
      <c r="O724" s="784"/>
      <c r="P724" s="28"/>
      <c r="Q724" s="28"/>
      <c r="R724" s="874"/>
      <c r="S724" s="875"/>
      <c r="T724" s="28"/>
      <c r="U724" s="360"/>
      <c r="V724" s="28"/>
      <c r="W724" s="28"/>
      <c r="X724" s="558"/>
      <c r="Y724" s="558"/>
      <c r="Z724" s="28"/>
      <c r="AA724" s="876"/>
      <c r="AB724" s="360"/>
      <c r="AC724" s="28"/>
      <c r="AD724" s="28"/>
      <c r="AE724" s="558"/>
      <c r="AF724" s="28"/>
      <c r="AG724" s="360"/>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row>
    <row r="725" ht="11.25" customHeight="1">
      <c r="A725" s="557"/>
      <c r="B725" s="558"/>
      <c r="C725" s="558"/>
      <c r="D725" s="360"/>
      <c r="E725" s="31"/>
      <c r="F725" s="10"/>
      <c r="G725" s="360"/>
      <c r="H725" s="360"/>
      <c r="I725" s="360"/>
      <c r="J725" s="360"/>
      <c r="K725" s="360"/>
      <c r="L725" s="558"/>
      <c r="M725" s="873"/>
      <c r="N725" s="558"/>
      <c r="O725" s="784"/>
      <c r="P725" s="28"/>
      <c r="Q725" s="28"/>
      <c r="R725" s="874"/>
      <c r="S725" s="875"/>
      <c r="T725" s="28"/>
      <c r="U725" s="360"/>
      <c r="V725" s="28"/>
      <c r="W725" s="28"/>
      <c r="X725" s="558"/>
      <c r="Y725" s="558"/>
      <c r="Z725" s="28"/>
      <c r="AA725" s="876"/>
      <c r="AB725" s="360"/>
      <c r="AC725" s="28"/>
      <c r="AD725" s="28"/>
      <c r="AE725" s="558"/>
      <c r="AF725" s="28"/>
      <c r="AG725" s="360"/>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row>
    <row r="726" ht="11.25" customHeight="1">
      <c r="A726" s="557"/>
      <c r="B726" s="558"/>
      <c r="C726" s="558"/>
      <c r="D726" s="360"/>
      <c r="E726" s="31"/>
      <c r="F726" s="10"/>
      <c r="G726" s="360"/>
      <c r="H726" s="360"/>
      <c r="I726" s="360"/>
      <c r="J726" s="360"/>
      <c r="K726" s="360"/>
      <c r="L726" s="558"/>
      <c r="M726" s="873"/>
      <c r="N726" s="558"/>
      <c r="O726" s="784"/>
      <c r="P726" s="28"/>
      <c r="Q726" s="28"/>
      <c r="R726" s="874"/>
      <c r="S726" s="875"/>
      <c r="T726" s="28"/>
      <c r="U726" s="360"/>
      <c r="V726" s="28"/>
      <c r="W726" s="28"/>
      <c r="X726" s="558"/>
      <c r="Y726" s="558"/>
      <c r="Z726" s="28"/>
      <c r="AA726" s="876"/>
      <c r="AB726" s="360"/>
      <c r="AC726" s="28"/>
      <c r="AD726" s="28"/>
      <c r="AE726" s="558"/>
      <c r="AF726" s="28"/>
      <c r="AG726" s="360"/>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row>
    <row r="727" ht="11.25" customHeight="1">
      <c r="A727" s="557"/>
      <c r="B727" s="558"/>
      <c r="C727" s="558"/>
      <c r="D727" s="360"/>
      <c r="E727" s="31"/>
      <c r="F727" s="10"/>
      <c r="G727" s="360"/>
      <c r="H727" s="360"/>
      <c r="I727" s="360"/>
      <c r="J727" s="360"/>
      <c r="K727" s="360"/>
      <c r="L727" s="558"/>
      <c r="M727" s="873"/>
      <c r="N727" s="558"/>
      <c r="O727" s="784"/>
      <c r="P727" s="28"/>
      <c r="Q727" s="28"/>
      <c r="R727" s="874"/>
      <c r="S727" s="875"/>
      <c r="T727" s="28"/>
      <c r="U727" s="360"/>
      <c r="V727" s="28"/>
      <c r="W727" s="28"/>
      <c r="X727" s="558"/>
      <c r="Y727" s="558"/>
      <c r="Z727" s="28"/>
      <c r="AA727" s="876"/>
      <c r="AB727" s="360"/>
      <c r="AC727" s="28"/>
      <c r="AD727" s="28"/>
      <c r="AE727" s="558"/>
      <c r="AF727" s="28"/>
      <c r="AG727" s="360"/>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row>
    <row r="728" ht="11.25" customHeight="1">
      <c r="A728" s="557"/>
      <c r="B728" s="558"/>
      <c r="C728" s="558"/>
      <c r="D728" s="360"/>
      <c r="E728" s="31"/>
      <c r="F728" s="10"/>
      <c r="G728" s="360"/>
      <c r="H728" s="360"/>
      <c r="I728" s="360"/>
      <c r="J728" s="360"/>
      <c r="K728" s="360"/>
      <c r="L728" s="558"/>
      <c r="M728" s="873"/>
      <c r="N728" s="558"/>
      <c r="O728" s="784"/>
      <c r="P728" s="28"/>
      <c r="Q728" s="28"/>
      <c r="R728" s="874"/>
      <c r="S728" s="875"/>
      <c r="T728" s="28"/>
      <c r="U728" s="360"/>
      <c r="V728" s="28"/>
      <c r="W728" s="28"/>
      <c r="X728" s="558"/>
      <c r="Y728" s="558"/>
      <c r="Z728" s="28"/>
      <c r="AA728" s="876"/>
      <c r="AB728" s="360"/>
      <c r="AC728" s="28"/>
      <c r="AD728" s="28"/>
      <c r="AE728" s="558"/>
      <c r="AF728" s="28"/>
      <c r="AG728" s="360"/>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row>
    <row r="729" ht="11.25" customHeight="1">
      <c r="A729" s="557"/>
      <c r="B729" s="558"/>
      <c r="C729" s="558"/>
      <c r="D729" s="360"/>
      <c r="E729" s="31"/>
      <c r="F729" s="10"/>
      <c r="G729" s="360"/>
      <c r="H729" s="360"/>
      <c r="I729" s="360"/>
      <c r="J729" s="360"/>
      <c r="K729" s="360"/>
      <c r="L729" s="558"/>
      <c r="M729" s="873"/>
      <c r="N729" s="558"/>
      <c r="O729" s="784"/>
      <c r="P729" s="28"/>
      <c r="Q729" s="28"/>
      <c r="R729" s="874"/>
      <c r="S729" s="875"/>
      <c r="T729" s="28"/>
      <c r="U729" s="360"/>
      <c r="V729" s="28"/>
      <c r="W729" s="28"/>
      <c r="X729" s="558"/>
      <c r="Y729" s="558"/>
      <c r="Z729" s="28"/>
      <c r="AA729" s="876"/>
      <c r="AB729" s="360"/>
      <c r="AC729" s="28"/>
      <c r="AD729" s="28"/>
      <c r="AE729" s="558"/>
      <c r="AF729" s="28"/>
      <c r="AG729" s="360"/>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row>
    <row r="730" ht="11.25" customHeight="1">
      <c r="A730" s="557"/>
      <c r="B730" s="558"/>
      <c r="C730" s="558"/>
      <c r="D730" s="360"/>
      <c r="E730" s="31"/>
      <c r="F730" s="10"/>
      <c r="G730" s="360"/>
      <c r="H730" s="360"/>
      <c r="I730" s="360"/>
      <c r="J730" s="360"/>
      <c r="K730" s="360"/>
      <c r="L730" s="558"/>
      <c r="M730" s="873"/>
      <c r="N730" s="558"/>
      <c r="O730" s="784"/>
      <c r="P730" s="28"/>
      <c r="Q730" s="28"/>
      <c r="R730" s="874"/>
      <c r="S730" s="875"/>
      <c r="T730" s="28"/>
      <c r="U730" s="360"/>
      <c r="V730" s="28"/>
      <c r="W730" s="28"/>
      <c r="X730" s="558"/>
      <c r="Y730" s="558"/>
      <c r="Z730" s="28"/>
      <c r="AA730" s="876"/>
      <c r="AB730" s="360"/>
      <c r="AC730" s="28"/>
      <c r="AD730" s="28"/>
      <c r="AE730" s="558"/>
      <c r="AF730" s="28"/>
      <c r="AG730" s="360"/>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row>
    <row r="731" ht="11.25" customHeight="1">
      <c r="A731" s="557"/>
      <c r="B731" s="558"/>
      <c r="C731" s="558"/>
      <c r="D731" s="360"/>
      <c r="E731" s="31"/>
      <c r="F731" s="10"/>
      <c r="G731" s="360"/>
      <c r="H731" s="360"/>
      <c r="I731" s="360"/>
      <c r="J731" s="360"/>
      <c r="K731" s="360"/>
      <c r="L731" s="558"/>
      <c r="M731" s="873"/>
      <c r="N731" s="558"/>
      <c r="O731" s="784"/>
      <c r="P731" s="28"/>
      <c r="Q731" s="28"/>
      <c r="R731" s="874"/>
      <c r="S731" s="875"/>
      <c r="T731" s="28"/>
      <c r="U731" s="360"/>
      <c r="V731" s="28"/>
      <c r="W731" s="28"/>
      <c r="X731" s="558"/>
      <c r="Y731" s="558"/>
      <c r="Z731" s="28"/>
      <c r="AA731" s="876"/>
      <c r="AB731" s="360"/>
      <c r="AC731" s="28"/>
      <c r="AD731" s="28"/>
      <c r="AE731" s="558"/>
      <c r="AF731" s="28"/>
      <c r="AG731" s="360"/>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row>
    <row r="732" ht="11.25" customHeight="1">
      <c r="A732" s="557"/>
      <c r="B732" s="558"/>
      <c r="C732" s="558"/>
      <c r="D732" s="360"/>
      <c r="E732" s="31"/>
      <c r="F732" s="10"/>
      <c r="G732" s="360"/>
      <c r="H732" s="360"/>
      <c r="I732" s="360"/>
      <c r="J732" s="360"/>
      <c r="K732" s="360"/>
      <c r="L732" s="558"/>
      <c r="M732" s="873"/>
      <c r="N732" s="558"/>
      <c r="O732" s="784"/>
      <c r="P732" s="28"/>
      <c r="Q732" s="28"/>
      <c r="R732" s="874"/>
      <c r="S732" s="875"/>
      <c r="T732" s="28"/>
      <c r="U732" s="360"/>
      <c r="V732" s="28"/>
      <c r="W732" s="28"/>
      <c r="X732" s="558"/>
      <c r="Y732" s="558"/>
      <c r="Z732" s="28"/>
      <c r="AA732" s="876"/>
      <c r="AB732" s="360"/>
      <c r="AC732" s="28"/>
      <c r="AD732" s="28"/>
      <c r="AE732" s="558"/>
      <c r="AF732" s="28"/>
      <c r="AG732" s="360"/>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row>
    <row r="733" ht="11.25" customHeight="1">
      <c r="A733" s="557"/>
      <c r="B733" s="558"/>
      <c r="C733" s="558"/>
      <c r="D733" s="360"/>
      <c r="E733" s="31"/>
      <c r="F733" s="10"/>
      <c r="G733" s="360"/>
      <c r="H733" s="360"/>
      <c r="I733" s="360"/>
      <c r="J733" s="360"/>
      <c r="K733" s="360"/>
      <c r="L733" s="558"/>
      <c r="M733" s="873"/>
      <c r="N733" s="558"/>
      <c r="O733" s="784"/>
      <c r="P733" s="28"/>
      <c r="Q733" s="28"/>
      <c r="R733" s="874"/>
      <c r="S733" s="875"/>
      <c r="T733" s="28"/>
      <c r="U733" s="360"/>
      <c r="V733" s="28"/>
      <c r="W733" s="28"/>
      <c r="X733" s="558"/>
      <c r="Y733" s="558"/>
      <c r="Z733" s="28"/>
      <c r="AA733" s="876"/>
      <c r="AB733" s="360"/>
      <c r="AC733" s="28"/>
      <c r="AD733" s="28"/>
      <c r="AE733" s="558"/>
      <c r="AF733" s="28"/>
      <c r="AG733" s="360"/>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row>
    <row r="734" ht="11.25" customHeight="1">
      <c r="A734" s="557"/>
      <c r="B734" s="558"/>
      <c r="C734" s="558"/>
      <c r="D734" s="360"/>
      <c r="E734" s="31"/>
      <c r="F734" s="10"/>
      <c r="G734" s="360"/>
      <c r="H734" s="360"/>
      <c r="I734" s="360"/>
      <c r="J734" s="360"/>
      <c r="K734" s="360"/>
      <c r="L734" s="558"/>
      <c r="M734" s="873"/>
      <c r="N734" s="558"/>
      <c r="O734" s="784"/>
      <c r="P734" s="28"/>
      <c r="Q734" s="28"/>
      <c r="R734" s="874"/>
      <c r="S734" s="875"/>
      <c r="T734" s="28"/>
      <c r="U734" s="360"/>
      <c r="V734" s="28"/>
      <c r="W734" s="28"/>
      <c r="X734" s="558"/>
      <c r="Y734" s="558"/>
      <c r="Z734" s="28"/>
      <c r="AA734" s="876"/>
      <c r="AB734" s="360"/>
      <c r="AC734" s="28"/>
      <c r="AD734" s="28"/>
      <c r="AE734" s="558"/>
      <c r="AF734" s="28"/>
      <c r="AG734" s="360"/>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row>
    <row r="735" ht="11.25" customHeight="1">
      <c r="A735" s="557"/>
      <c r="B735" s="558"/>
      <c r="C735" s="558"/>
      <c r="D735" s="360"/>
      <c r="E735" s="31"/>
      <c r="F735" s="10"/>
      <c r="G735" s="360"/>
      <c r="H735" s="360"/>
      <c r="I735" s="360"/>
      <c r="J735" s="360"/>
      <c r="K735" s="360"/>
      <c r="L735" s="558"/>
      <c r="M735" s="873"/>
      <c r="N735" s="558"/>
      <c r="O735" s="784"/>
      <c r="P735" s="28"/>
      <c r="Q735" s="28"/>
      <c r="R735" s="874"/>
      <c r="S735" s="875"/>
      <c r="T735" s="28"/>
      <c r="U735" s="360"/>
      <c r="V735" s="28"/>
      <c r="W735" s="28"/>
      <c r="X735" s="558"/>
      <c r="Y735" s="558"/>
      <c r="Z735" s="28"/>
      <c r="AA735" s="876"/>
      <c r="AB735" s="360"/>
      <c r="AC735" s="28"/>
      <c r="AD735" s="28"/>
      <c r="AE735" s="558"/>
      <c r="AF735" s="28"/>
      <c r="AG735" s="360"/>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row>
    <row r="736" ht="11.25" customHeight="1">
      <c r="A736" s="557"/>
      <c r="B736" s="558"/>
      <c r="C736" s="558"/>
      <c r="D736" s="360"/>
      <c r="E736" s="31"/>
      <c r="F736" s="10"/>
      <c r="G736" s="360"/>
      <c r="H736" s="360"/>
      <c r="I736" s="360"/>
      <c r="J736" s="360"/>
      <c r="K736" s="360"/>
      <c r="L736" s="558"/>
      <c r="M736" s="873"/>
      <c r="N736" s="558"/>
      <c r="O736" s="784"/>
      <c r="P736" s="28"/>
      <c r="Q736" s="28"/>
      <c r="R736" s="874"/>
      <c r="S736" s="875"/>
      <c r="T736" s="28"/>
      <c r="U736" s="360"/>
      <c r="V736" s="28"/>
      <c r="W736" s="28"/>
      <c r="X736" s="558"/>
      <c r="Y736" s="558"/>
      <c r="Z736" s="28"/>
      <c r="AA736" s="876"/>
      <c r="AB736" s="360"/>
      <c r="AC736" s="28"/>
      <c r="AD736" s="28"/>
      <c r="AE736" s="558"/>
      <c r="AF736" s="28"/>
      <c r="AG736" s="360"/>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row>
    <row r="737" ht="11.25" customHeight="1">
      <c r="A737" s="557"/>
      <c r="B737" s="558"/>
      <c r="C737" s="558"/>
      <c r="D737" s="360"/>
      <c r="E737" s="31"/>
      <c r="F737" s="10"/>
      <c r="G737" s="360"/>
      <c r="H737" s="360"/>
      <c r="I737" s="360"/>
      <c r="J737" s="360"/>
      <c r="K737" s="360"/>
      <c r="L737" s="558"/>
      <c r="M737" s="873"/>
      <c r="N737" s="558"/>
      <c r="O737" s="784"/>
      <c r="P737" s="28"/>
      <c r="Q737" s="28"/>
      <c r="R737" s="874"/>
      <c r="S737" s="875"/>
      <c r="T737" s="28"/>
      <c r="U737" s="360"/>
      <c r="V737" s="28"/>
      <c r="W737" s="28"/>
      <c r="X737" s="558"/>
      <c r="Y737" s="558"/>
      <c r="Z737" s="28"/>
      <c r="AA737" s="876"/>
      <c r="AB737" s="360"/>
      <c r="AC737" s="28"/>
      <c r="AD737" s="28"/>
      <c r="AE737" s="558"/>
      <c r="AF737" s="28"/>
      <c r="AG737" s="360"/>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row>
    <row r="738" ht="11.25" customHeight="1">
      <c r="A738" s="557"/>
      <c r="B738" s="558"/>
      <c r="C738" s="558"/>
      <c r="D738" s="360"/>
      <c r="E738" s="31"/>
      <c r="F738" s="10"/>
      <c r="G738" s="360"/>
      <c r="H738" s="360"/>
      <c r="I738" s="360"/>
      <c r="J738" s="360"/>
      <c r="K738" s="360"/>
      <c r="L738" s="558"/>
      <c r="M738" s="873"/>
      <c r="N738" s="558"/>
      <c r="O738" s="784"/>
      <c r="P738" s="28"/>
      <c r="Q738" s="28"/>
      <c r="R738" s="874"/>
      <c r="S738" s="875"/>
      <c r="T738" s="28"/>
      <c r="U738" s="360"/>
      <c r="V738" s="28"/>
      <c r="W738" s="28"/>
      <c r="X738" s="558"/>
      <c r="Y738" s="558"/>
      <c r="Z738" s="28"/>
      <c r="AA738" s="876"/>
      <c r="AB738" s="360"/>
      <c r="AC738" s="28"/>
      <c r="AD738" s="28"/>
      <c r="AE738" s="558"/>
      <c r="AF738" s="28"/>
      <c r="AG738" s="360"/>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row>
    <row r="739" ht="11.25" customHeight="1">
      <c r="A739" s="557"/>
      <c r="B739" s="558"/>
      <c r="C739" s="558"/>
      <c r="D739" s="360"/>
      <c r="E739" s="31"/>
      <c r="F739" s="10"/>
      <c r="G739" s="360"/>
      <c r="H739" s="360"/>
      <c r="I739" s="360"/>
      <c r="J739" s="360"/>
      <c r="K739" s="360"/>
      <c r="L739" s="558"/>
      <c r="M739" s="873"/>
      <c r="N739" s="558"/>
      <c r="O739" s="784"/>
      <c r="P739" s="28"/>
      <c r="Q739" s="28"/>
      <c r="R739" s="874"/>
      <c r="S739" s="875"/>
      <c r="T739" s="28"/>
      <c r="U739" s="360"/>
      <c r="V739" s="28"/>
      <c r="W739" s="28"/>
      <c r="X739" s="558"/>
      <c r="Y739" s="558"/>
      <c r="Z739" s="28"/>
      <c r="AA739" s="876"/>
      <c r="AB739" s="360"/>
      <c r="AC739" s="28"/>
      <c r="AD739" s="28"/>
      <c r="AE739" s="558"/>
      <c r="AF739" s="28"/>
      <c r="AG739" s="360"/>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row>
    <row r="740" ht="11.25" customHeight="1">
      <c r="A740" s="557"/>
      <c r="B740" s="558"/>
      <c r="C740" s="558"/>
      <c r="D740" s="360"/>
      <c r="E740" s="31"/>
      <c r="F740" s="10"/>
      <c r="G740" s="360"/>
      <c r="H740" s="360"/>
      <c r="I740" s="360"/>
      <c r="J740" s="360"/>
      <c r="K740" s="360"/>
      <c r="L740" s="558"/>
      <c r="M740" s="873"/>
      <c r="N740" s="558"/>
      <c r="O740" s="784"/>
      <c r="P740" s="28"/>
      <c r="Q740" s="28"/>
      <c r="R740" s="874"/>
      <c r="S740" s="875"/>
      <c r="T740" s="28"/>
      <c r="U740" s="360"/>
      <c r="V740" s="28"/>
      <c r="W740" s="28"/>
      <c r="X740" s="558"/>
      <c r="Y740" s="558"/>
      <c r="Z740" s="28"/>
      <c r="AA740" s="876"/>
      <c r="AB740" s="360"/>
      <c r="AC740" s="28"/>
      <c r="AD740" s="28"/>
      <c r="AE740" s="558"/>
      <c r="AF740" s="28"/>
      <c r="AG740" s="360"/>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row>
    <row r="741" ht="11.25" customHeight="1">
      <c r="A741" s="557"/>
      <c r="B741" s="558"/>
      <c r="C741" s="558"/>
      <c r="D741" s="360"/>
      <c r="E741" s="31"/>
      <c r="F741" s="10"/>
      <c r="G741" s="360"/>
      <c r="H741" s="360"/>
      <c r="I741" s="360"/>
      <c r="J741" s="360"/>
      <c r="K741" s="360"/>
      <c r="L741" s="558"/>
      <c r="M741" s="873"/>
      <c r="N741" s="558"/>
      <c r="O741" s="784"/>
      <c r="P741" s="28"/>
      <c r="Q741" s="28"/>
      <c r="R741" s="874"/>
      <c r="S741" s="875"/>
      <c r="T741" s="28"/>
      <c r="U741" s="360"/>
      <c r="V741" s="28"/>
      <c r="W741" s="28"/>
      <c r="X741" s="558"/>
      <c r="Y741" s="558"/>
      <c r="Z741" s="28"/>
      <c r="AA741" s="876"/>
      <c r="AB741" s="360"/>
      <c r="AC741" s="28"/>
      <c r="AD741" s="28"/>
      <c r="AE741" s="558"/>
      <c r="AF741" s="28"/>
      <c r="AG741" s="360"/>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row>
    <row r="742" ht="11.25" customHeight="1">
      <c r="A742" s="557"/>
      <c r="B742" s="558"/>
      <c r="C742" s="558"/>
      <c r="D742" s="360"/>
      <c r="E742" s="31"/>
      <c r="F742" s="10"/>
      <c r="G742" s="360"/>
      <c r="H742" s="360"/>
      <c r="I742" s="360"/>
      <c r="J742" s="360"/>
      <c r="K742" s="360"/>
      <c r="L742" s="558"/>
      <c r="M742" s="873"/>
      <c r="N742" s="558"/>
      <c r="O742" s="784"/>
      <c r="P742" s="28"/>
      <c r="Q742" s="28"/>
      <c r="R742" s="874"/>
      <c r="S742" s="875"/>
      <c r="T742" s="28"/>
      <c r="U742" s="360"/>
      <c r="V742" s="28"/>
      <c r="W742" s="28"/>
      <c r="X742" s="558"/>
      <c r="Y742" s="558"/>
      <c r="Z742" s="28"/>
      <c r="AA742" s="876"/>
      <c r="AB742" s="360"/>
      <c r="AC742" s="28"/>
      <c r="AD742" s="28"/>
      <c r="AE742" s="558"/>
      <c r="AF742" s="28"/>
      <c r="AG742" s="360"/>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row>
    <row r="743" ht="11.25" customHeight="1">
      <c r="A743" s="557"/>
      <c r="B743" s="558"/>
      <c r="C743" s="558"/>
      <c r="D743" s="360"/>
      <c r="E743" s="31"/>
      <c r="F743" s="10"/>
      <c r="G743" s="360"/>
      <c r="H743" s="360"/>
      <c r="I743" s="360"/>
      <c r="J743" s="360"/>
      <c r="K743" s="360"/>
      <c r="L743" s="558"/>
      <c r="M743" s="873"/>
      <c r="N743" s="558"/>
      <c r="O743" s="784"/>
      <c r="P743" s="28"/>
      <c r="Q743" s="28"/>
      <c r="R743" s="874"/>
      <c r="S743" s="875"/>
      <c r="T743" s="28"/>
      <c r="U743" s="360"/>
      <c r="V743" s="28"/>
      <c r="W743" s="28"/>
      <c r="X743" s="558"/>
      <c r="Y743" s="558"/>
      <c r="Z743" s="28"/>
      <c r="AA743" s="876"/>
      <c r="AB743" s="360"/>
      <c r="AC743" s="28"/>
      <c r="AD743" s="28"/>
      <c r="AE743" s="558"/>
      <c r="AF743" s="28"/>
      <c r="AG743" s="360"/>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row>
    <row r="744" ht="11.25" customHeight="1">
      <c r="A744" s="557"/>
      <c r="B744" s="558"/>
      <c r="C744" s="558"/>
      <c r="D744" s="360"/>
      <c r="E744" s="31"/>
      <c r="F744" s="10"/>
      <c r="G744" s="360"/>
      <c r="H744" s="360"/>
      <c r="I744" s="360"/>
      <c r="J744" s="360"/>
      <c r="K744" s="360"/>
      <c r="L744" s="558"/>
      <c r="M744" s="873"/>
      <c r="N744" s="558"/>
      <c r="O744" s="784"/>
      <c r="P744" s="28"/>
      <c r="Q744" s="28"/>
      <c r="R744" s="874"/>
      <c r="S744" s="875"/>
      <c r="T744" s="28"/>
      <c r="U744" s="360"/>
      <c r="V744" s="28"/>
      <c r="W744" s="28"/>
      <c r="X744" s="558"/>
      <c r="Y744" s="558"/>
      <c r="Z744" s="28"/>
      <c r="AA744" s="876"/>
      <c r="AB744" s="360"/>
      <c r="AC744" s="28"/>
      <c r="AD744" s="28"/>
      <c r="AE744" s="558"/>
      <c r="AF744" s="28"/>
      <c r="AG744" s="360"/>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row>
    <row r="745" ht="11.25" customHeight="1">
      <c r="A745" s="557"/>
      <c r="B745" s="558"/>
      <c r="C745" s="558"/>
      <c r="D745" s="360"/>
      <c r="E745" s="31"/>
      <c r="F745" s="10"/>
      <c r="G745" s="360"/>
      <c r="H745" s="360"/>
      <c r="I745" s="360"/>
      <c r="J745" s="360"/>
      <c r="K745" s="360"/>
      <c r="L745" s="558"/>
      <c r="M745" s="873"/>
      <c r="N745" s="558"/>
      <c r="O745" s="784"/>
      <c r="P745" s="28"/>
      <c r="Q745" s="28"/>
      <c r="R745" s="874"/>
      <c r="S745" s="875"/>
      <c r="T745" s="28"/>
      <c r="U745" s="360"/>
      <c r="V745" s="28"/>
      <c r="W745" s="28"/>
      <c r="X745" s="558"/>
      <c r="Y745" s="558"/>
      <c r="Z745" s="28"/>
      <c r="AA745" s="876"/>
      <c r="AB745" s="360"/>
      <c r="AC745" s="28"/>
      <c r="AD745" s="28"/>
      <c r="AE745" s="558"/>
      <c r="AF745" s="28"/>
      <c r="AG745" s="360"/>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row>
    <row r="746" ht="11.25" customHeight="1">
      <c r="A746" s="557"/>
      <c r="B746" s="558"/>
      <c r="C746" s="558"/>
      <c r="D746" s="360"/>
      <c r="E746" s="31"/>
      <c r="F746" s="10"/>
      <c r="G746" s="360"/>
      <c r="H746" s="360"/>
      <c r="I746" s="360"/>
      <c r="J746" s="360"/>
      <c r="K746" s="360"/>
      <c r="L746" s="558"/>
      <c r="M746" s="873"/>
      <c r="N746" s="558"/>
      <c r="O746" s="784"/>
      <c r="P746" s="28"/>
      <c r="Q746" s="28"/>
      <c r="R746" s="874"/>
      <c r="S746" s="875"/>
      <c r="T746" s="28"/>
      <c r="U746" s="360"/>
      <c r="V746" s="28"/>
      <c r="W746" s="28"/>
      <c r="X746" s="558"/>
      <c r="Y746" s="558"/>
      <c r="Z746" s="28"/>
      <c r="AA746" s="876"/>
      <c r="AB746" s="360"/>
      <c r="AC746" s="28"/>
      <c r="AD746" s="28"/>
      <c r="AE746" s="558"/>
      <c r="AF746" s="28"/>
      <c r="AG746" s="360"/>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row>
    <row r="747" ht="11.25" customHeight="1">
      <c r="A747" s="557"/>
      <c r="B747" s="558"/>
      <c r="C747" s="558"/>
      <c r="D747" s="360"/>
      <c r="E747" s="31"/>
      <c r="F747" s="10"/>
      <c r="G747" s="360"/>
      <c r="H747" s="360"/>
      <c r="I747" s="360"/>
      <c r="J747" s="360"/>
      <c r="K747" s="360"/>
      <c r="L747" s="558"/>
      <c r="M747" s="873"/>
      <c r="N747" s="558"/>
      <c r="O747" s="784"/>
      <c r="P747" s="28"/>
      <c r="Q747" s="28"/>
      <c r="R747" s="874"/>
      <c r="S747" s="875"/>
      <c r="T747" s="28"/>
      <c r="U747" s="360"/>
      <c r="V747" s="28"/>
      <c r="W747" s="28"/>
      <c r="X747" s="558"/>
      <c r="Y747" s="558"/>
      <c r="Z747" s="28"/>
      <c r="AA747" s="876"/>
      <c r="AB747" s="360"/>
      <c r="AC747" s="28"/>
      <c r="AD747" s="28"/>
      <c r="AE747" s="558"/>
      <c r="AF747" s="28"/>
      <c r="AG747" s="360"/>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row>
    <row r="748" ht="11.25" customHeight="1">
      <c r="A748" s="557"/>
      <c r="B748" s="558"/>
      <c r="C748" s="558"/>
      <c r="D748" s="360"/>
      <c r="E748" s="31"/>
      <c r="F748" s="10"/>
      <c r="G748" s="360"/>
      <c r="H748" s="360"/>
      <c r="I748" s="360"/>
      <c r="J748" s="360"/>
      <c r="K748" s="360"/>
      <c r="L748" s="558"/>
      <c r="M748" s="873"/>
      <c r="N748" s="558"/>
      <c r="O748" s="784"/>
      <c r="P748" s="28"/>
      <c r="Q748" s="28"/>
      <c r="R748" s="874"/>
      <c r="S748" s="875"/>
      <c r="T748" s="28"/>
      <c r="U748" s="360"/>
      <c r="V748" s="28"/>
      <c r="W748" s="28"/>
      <c r="X748" s="558"/>
      <c r="Y748" s="558"/>
      <c r="Z748" s="28"/>
      <c r="AA748" s="876"/>
      <c r="AB748" s="360"/>
      <c r="AC748" s="28"/>
      <c r="AD748" s="28"/>
      <c r="AE748" s="558"/>
      <c r="AF748" s="28"/>
      <c r="AG748" s="360"/>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row>
    <row r="749" ht="11.25" customHeight="1">
      <c r="A749" s="557"/>
      <c r="B749" s="558"/>
      <c r="C749" s="558"/>
      <c r="D749" s="360"/>
      <c r="E749" s="31"/>
      <c r="F749" s="10"/>
      <c r="G749" s="360"/>
      <c r="H749" s="360"/>
      <c r="I749" s="360"/>
      <c r="J749" s="360"/>
      <c r="K749" s="360"/>
      <c r="L749" s="558"/>
      <c r="M749" s="873"/>
      <c r="N749" s="558"/>
      <c r="O749" s="784"/>
      <c r="P749" s="28"/>
      <c r="Q749" s="28"/>
      <c r="R749" s="874"/>
      <c r="S749" s="875"/>
      <c r="T749" s="28"/>
      <c r="U749" s="360"/>
      <c r="V749" s="28"/>
      <c r="W749" s="28"/>
      <c r="X749" s="558"/>
      <c r="Y749" s="558"/>
      <c r="Z749" s="28"/>
      <c r="AA749" s="876"/>
      <c r="AB749" s="360"/>
      <c r="AC749" s="28"/>
      <c r="AD749" s="28"/>
      <c r="AE749" s="558"/>
      <c r="AF749" s="28"/>
      <c r="AG749" s="360"/>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row>
    <row r="750" ht="11.25" customHeight="1">
      <c r="A750" s="557"/>
      <c r="B750" s="558"/>
      <c r="C750" s="558"/>
      <c r="D750" s="360"/>
      <c r="E750" s="31"/>
      <c r="F750" s="10"/>
      <c r="G750" s="360"/>
      <c r="H750" s="360"/>
      <c r="I750" s="360"/>
      <c r="J750" s="360"/>
      <c r="K750" s="360"/>
      <c r="L750" s="558"/>
      <c r="M750" s="873"/>
      <c r="N750" s="558"/>
      <c r="O750" s="784"/>
      <c r="P750" s="28"/>
      <c r="Q750" s="28"/>
      <c r="R750" s="874"/>
      <c r="S750" s="875"/>
      <c r="T750" s="28"/>
      <c r="U750" s="360"/>
      <c r="V750" s="28"/>
      <c r="W750" s="28"/>
      <c r="X750" s="558"/>
      <c r="Y750" s="558"/>
      <c r="Z750" s="28"/>
      <c r="AA750" s="876"/>
      <c r="AB750" s="360"/>
      <c r="AC750" s="28"/>
      <c r="AD750" s="28"/>
      <c r="AE750" s="558"/>
      <c r="AF750" s="28"/>
      <c r="AG750" s="360"/>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row>
    <row r="751" ht="11.25" customHeight="1">
      <c r="A751" s="557"/>
      <c r="B751" s="558"/>
      <c r="C751" s="558"/>
      <c r="D751" s="360"/>
      <c r="E751" s="31"/>
      <c r="F751" s="10"/>
      <c r="G751" s="360"/>
      <c r="H751" s="360"/>
      <c r="I751" s="360"/>
      <c r="J751" s="360"/>
      <c r="K751" s="360"/>
      <c r="L751" s="558"/>
      <c r="M751" s="873"/>
      <c r="N751" s="558"/>
      <c r="O751" s="784"/>
      <c r="P751" s="28"/>
      <c r="Q751" s="28"/>
      <c r="R751" s="874"/>
      <c r="S751" s="875"/>
      <c r="T751" s="28"/>
      <c r="U751" s="360"/>
      <c r="V751" s="28"/>
      <c r="W751" s="28"/>
      <c r="X751" s="558"/>
      <c r="Y751" s="558"/>
      <c r="Z751" s="28"/>
      <c r="AA751" s="876"/>
      <c r="AB751" s="360"/>
      <c r="AC751" s="28"/>
      <c r="AD751" s="28"/>
      <c r="AE751" s="558"/>
      <c r="AF751" s="28"/>
      <c r="AG751" s="360"/>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row>
    <row r="752" ht="11.25" customHeight="1">
      <c r="A752" s="557"/>
      <c r="B752" s="558"/>
      <c r="C752" s="558"/>
      <c r="D752" s="360"/>
      <c r="E752" s="31"/>
      <c r="F752" s="10"/>
      <c r="G752" s="360"/>
      <c r="H752" s="360"/>
      <c r="I752" s="360"/>
      <c r="J752" s="360"/>
      <c r="K752" s="360"/>
      <c r="L752" s="558"/>
      <c r="M752" s="873"/>
      <c r="N752" s="558"/>
      <c r="O752" s="784"/>
      <c r="P752" s="28"/>
      <c r="Q752" s="28"/>
      <c r="R752" s="874"/>
      <c r="S752" s="875"/>
      <c r="T752" s="28"/>
      <c r="U752" s="360"/>
      <c r="V752" s="28"/>
      <c r="W752" s="28"/>
      <c r="X752" s="558"/>
      <c r="Y752" s="558"/>
      <c r="Z752" s="28"/>
      <c r="AA752" s="876"/>
      <c r="AB752" s="360"/>
      <c r="AC752" s="28"/>
      <c r="AD752" s="28"/>
      <c r="AE752" s="558"/>
      <c r="AF752" s="28"/>
      <c r="AG752" s="360"/>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row>
    <row r="753" ht="11.25" customHeight="1">
      <c r="A753" s="557"/>
      <c r="B753" s="558"/>
      <c r="C753" s="558"/>
      <c r="D753" s="360"/>
      <c r="E753" s="31"/>
      <c r="F753" s="10"/>
      <c r="G753" s="360"/>
      <c r="H753" s="360"/>
      <c r="I753" s="360"/>
      <c r="J753" s="360"/>
      <c r="K753" s="360"/>
      <c r="L753" s="558"/>
      <c r="M753" s="873"/>
      <c r="N753" s="558"/>
      <c r="O753" s="784"/>
      <c r="P753" s="28"/>
      <c r="Q753" s="28"/>
      <c r="R753" s="874"/>
      <c r="S753" s="875"/>
      <c r="T753" s="28"/>
      <c r="U753" s="360"/>
      <c r="V753" s="28"/>
      <c r="W753" s="28"/>
      <c r="X753" s="558"/>
      <c r="Y753" s="558"/>
      <c r="Z753" s="28"/>
      <c r="AA753" s="876"/>
      <c r="AB753" s="360"/>
      <c r="AC753" s="28"/>
      <c r="AD753" s="28"/>
      <c r="AE753" s="558"/>
      <c r="AF753" s="28"/>
      <c r="AG753" s="360"/>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row>
    <row r="754" ht="11.25" customHeight="1">
      <c r="A754" s="557"/>
      <c r="B754" s="558"/>
      <c r="C754" s="558"/>
      <c r="D754" s="360"/>
      <c r="E754" s="31"/>
      <c r="F754" s="10"/>
      <c r="G754" s="360"/>
      <c r="H754" s="360"/>
      <c r="I754" s="360"/>
      <c r="J754" s="360"/>
      <c r="K754" s="360"/>
      <c r="L754" s="558"/>
      <c r="M754" s="873"/>
      <c r="N754" s="558"/>
      <c r="O754" s="784"/>
      <c r="P754" s="28"/>
      <c r="Q754" s="28"/>
      <c r="R754" s="874"/>
      <c r="S754" s="875"/>
      <c r="T754" s="28"/>
      <c r="U754" s="360"/>
      <c r="V754" s="28"/>
      <c r="W754" s="28"/>
      <c r="X754" s="558"/>
      <c r="Y754" s="558"/>
      <c r="Z754" s="28"/>
      <c r="AA754" s="876"/>
      <c r="AB754" s="360"/>
      <c r="AC754" s="28"/>
      <c r="AD754" s="28"/>
      <c r="AE754" s="558"/>
      <c r="AF754" s="28"/>
      <c r="AG754" s="360"/>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row>
    <row r="755" ht="11.25" customHeight="1">
      <c r="A755" s="557"/>
      <c r="B755" s="558"/>
      <c r="C755" s="558"/>
      <c r="D755" s="360"/>
      <c r="E755" s="31"/>
      <c r="F755" s="10"/>
      <c r="G755" s="360"/>
      <c r="H755" s="360"/>
      <c r="I755" s="360"/>
      <c r="J755" s="360"/>
      <c r="K755" s="360"/>
      <c r="L755" s="558"/>
      <c r="M755" s="873"/>
      <c r="N755" s="558"/>
      <c r="O755" s="784"/>
      <c r="P755" s="28"/>
      <c r="Q755" s="28"/>
      <c r="R755" s="874"/>
      <c r="S755" s="875"/>
      <c r="T755" s="28"/>
      <c r="U755" s="360"/>
      <c r="V755" s="28"/>
      <c r="W755" s="28"/>
      <c r="X755" s="558"/>
      <c r="Y755" s="558"/>
      <c r="Z755" s="28"/>
      <c r="AA755" s="876"/>
      <c r="AB755" s="360"/>
      <c r="AC755" s="28"/>
      <c r="AD755" s="28"/>
      <c r="AE755" s="558"/>
      <c r="AF755" s="28"/>
      <c r="AG755" s="360"/>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row>
    <row r="756" ht="11.25" customHeight="1">
      <c r="A756" s="557"/>
      <c r="B756" s="558"/>
      <c r="C756" s="558"/>
      <c r="D756" s="360"/>
      <c r="E756" s="31"/>
      <c r="F756" s="10"/>
      <c r="G756" s="360"/>
      <c r="H756" s="360"/>
      <c r="I756" s="360"/>
      <c r="J756" s="360"/>
      <c r="K756" s="360"/>
      <c r="L756" s="558"/>
      <c r="M756" s="873"/>
      <c r="N756" s="558"/>
      <c r="O756" s="784"/>
      <c r="P756" s="28"/>
      <c r="Q756" s="28"/>
      <c r="R756" s="874"/>
      <c r="S756" s="875"/>
      <c r="T756" s="28"/>
      <c r="U756" s="360"/>
      <c r="V756" s="28"/>
      <c r="W756" s="28"/>
      <c r="X756" s="558"/>
      <c r="Y756" s="558"/>
      <c r="Z756" s="28"/>
      <c r="AA756" s="876"/>
      <c r="AB756" s="360"/>
      <c r="AC756" s="28"/>
      <c r="AD756" s="28"/>
      <c r="AE756" s="558"/>
      <c r="AF756" s="28"/>
      <c r="AG756" s="360"/>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row>
    <row r="757" ht="11.25" customHeight="1">
      <c r="A757" s="557"/>
      <c r="B757" s="558"/>
      <c r="C757" s="558"/>
      <c r="D757" s="360"/>
      <c r="E757" s="31"/>
      <c r="F757" s="10"/>
      <c r="G757" s="360"/>
      <c r="H757" s="360"/>
      <c r="I757" s="360"/>
      <c r="J757" s="360"/>
      <c r="K757" s="360"/>
      <c r="L757" s="558"/>
      <c r="M757" s="873"/>
      <c r="N757" s="558"/>
      <c r="O757" s="784"/>
      <c r="P757" s="28"/>
      <c r="Q757" s="28"/>
      <c r="R757" s="874"/>
      <c r="S757" s="875"/>
      <c r="T757" s="28"/>
      <c r="U757" s="360"/>
      <c r="V757" s="28"/>
      <c r="W757" s="28"/>
      <c r="X757" s="558"/>
      <c r="Y757" s="558"/>
      <c r="Z757" s="28"/>
      <c r="AA757" s="876"/>
      <c r="AB757" s="360"/>
      <c r="AC757" s="28"/>
      <c r="AD757" s="28"/>
      <c r="AE757" s="558"/>
      <c r="AF757" s="28"/>
      <c r="AG757" s="360"/>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row>
    <row r="758" ht="11.25" customHeight="1">
      <c r="A758" s="557"/>
      <c r="B758" s="558"/>
      <c r="C758" s="558"/>
      <c r="D758" s="360"/>
      <c r="E758" s="31"/>
      <c r="F758" s="10"/>
      <c r="G758" s="360"/>
      <c r="H758" s="360"/>
      <c r="I758" s="360"/>
      <c r="J758" s="360"/>
      <c r="K758" s="360"/>
      <c r="L758" s="558"/>
      <c r="M758" s="873"/>
      <c r="N758" s="558"/>
      <c r="O758" s="784"/>
      <c r="P758" s="28"/>
      <c r="Q758" s="28"/>
      <c r="R758" s="874"/>
      <c r="S758" s="875"/>
      <c r="T758" s="28"/>
      <c r="U758" s="360"/>
      <c r="V758" s="28"/>
      <c r="W758" s="28"/>
      <c r="X758" s="558"/>
      <c r="Y758" s="558"/>
      <c r="Z758" s="28"/>
      <c r="AA758" s="876"/>
      <c r="AB758" s="360"/>
      <c r="AC758" s="28"/>
      <c r="AD758" s="28"/>
      <c r="AE758" s="558"/>
      <c r="AF758" s="28"/>
      <c r="AG758" s="360"/>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row>
    <row r="759" ht="11.25" customHeight="1">
      <c r="A759" s="557"/>
      <c r="B759" s="558"/>
      <c r="C759" s="558"/>
      <c r="D759" s="360"/>
      <c r="E759" s="31"/>
      <c r="F759" s="10"/>
      <c r="G759" s="360"/>
      <c r="H759" s="360"/>
      <c r="I759" s="360"/>
      <c r="J759" s="360"/>
      <c r="K759" s="360"/>
      <c r="L759" s="558"/>
      <c r="M759" s="873"/>
      <c r="N759" s="558"/>
      <c r="O759" s="784"/>
      <c r="P759" s="28"/>
      <c r="Q759" s="28"/>
      <c r="R759" s="874"/>
      <c r="S759" s="875"/>
      <c r="T759" s="28"/>
      <c r="U759" s="360"/>
      <c r="V759" s="28"/>
      <c r="W759" s="28"/>
      <c r="X759" s="558"/>
      <c r="Y759" s="558"/>
      <c r="Z759" s="28"/>
      <c r="AA759" s="876"/>
      <c r="AB759" s="360"/>
      <c r="AC759" s="28"/>
      <c r="AD759" s="28"/>
      <c r="AE759" s="558"/>
      <c r="AF759" s="28"/>
      <c r="AG759" s="360"/>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row>
    <row r="760" ht="11.25" customHeight="1">
      <c r="A760" s="557"/>
      <c r="B760" s="558"/>
      <c r="C760" s="558"/>
      <c r="D760" s="360"/>
      <c r="E760" s="31"/>
      <c r="F760" s="10"/>
      <c r="G760" s="360"/>
      <c r="H760" s="360"/>
      <c r="I760" s="360"/>
      <c r="J760" s="360"/>
      <c r="K760" s="360"/>
      <c r="L760" s="558"/>
      <c r="M760" s="873"/>
      <c r="N760" s="558"/>
      <c r="O760" s="784"/>
      <c r="P760" s="28"/>
      <c r="Q760" s="28"/>
      <c r="R760" s="874"/>
      <c r="S760" s="875"/>
      <c r="T760" s="28"/>
      <c r="U760" s="360"/>
      <c r="V760" s="28"/>
      <c r="W760" s="28"/>
      <c r="X760" s="558"/>
      <c r="Y760" s="558"/>
      <c r="Z760" s="28"/>
      <c r="AA760" s="876"/>
      <c r="AB760" s="360"/>
      <c r="AC760" s="28"/>
      <c r="AD760" s="28"/>
      <c r="AE760" s="558"/>
      <c r="AF760" s="28"/>
      <c r="AG760" s="360"/>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row>
    <row r="761" ht="11.25" customHeight="1">
      <c r="A761" s="557"/>
      <c r="B761" s="558"/>
      <c r="C761" s="558"/>
      <c r="D761" s="360"/>
      <c r="E761" s="31"/>
      <c r="F761" s="10"/>
      <c r="G761" s="360"/>
      <c r="H761" s="360"/>
      <c r="I761" s="360"/>
      <c r="J761" s="360"/>
      <c r="K761" s="360"/>
      <c r="L761" s="558"/>
      <c r="M761" s="873"/>
      <c r="N761" s="558"/>
      <c r="O761" s="784"/>
      <c r="P761" s="28"/>
      <c r="Q761" s="28"/>
      <c r="R761" s="874"/>
      <c r="S761" s="875"/>
      <c r="T761" s="28"/>
      <c r="U761" s="360"/>
      <c r="V761" s="28"/>
      <c r="W761" s="28"/>
      <c r="X761" s="558"/>
      <c r="Y761" s="558"/>
      <c r="Z761" s="28"/>
      <c r="AA761" s="876"/>
      <c r="AB761" s="360"/>
      <c r="AC761" s="28"/>
      <c r="AD761" s="28"/>
      <c r="AE761" s="558"/>
      <c r="AF761" s="28"/>
      <c r="AG761" s="360"/>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row>
    <row r="762" ht="11.25" customHeight="1">
      <c r="A762" s="557"/>
      <c r="B762" s="558"/>
      <c r="C762" s="558"/>
      <c r="D762" s="360"/>
      <c r="E762" s="31"/>
      <c r="F762" s="10"/>
      <c r="G762" s="360"/>
      <c r="H762" s="360"/>
      <c r="I762" s="360"/>
      <c r="J762" s="360"/>
      <c r="K762" s="360"/>
      <c r="L762" s="558"/>
      <c r="M762" s="873"/>
      <c r="N762" s="558"/>
      <c r="O762" s="784"/>
      <c r="P762" s="28"/>
      <c r="Q762" s="28"/>
      <c r="R762" s="874"/>
      <c r="S762" s="875"/>
      <c r="T762" s="28"/>
      <c r="U762" s="360"/>
      <c r="V762" s="28"/>
      <c r="W762" s="28"/>
      <c r="X762" s="558"/>
      <c r="Y762" s="558"/>
      <c r="Z762" s="28"/>
      <c r="AA762" s="876"/>
      <c r="AB762" s="360"/>
      <c r="AC762" s="28"/>
      <c r="AD762" s="28"/>
      <c r="AE762" s="558"/>
      <c r="AF762" s="28"/>
      <c r="AG762" s="360"/>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row>
    <row r="763" ht="11.25" customHeight="1">
      <c r="A763" s="557"/>
      <c r="B763" s="558"/>
      <c r="C763" s="558"/>
      <c r="D763" s="360"/>
      <c r="E763" s="31"/>
      <c r="F763" s="10"/>
      <c r="G763" s="360"/>
      <c r="H763" s="360"/>
      <c r="I763" s="360"/>
      <c r="J763" s="360"/>
      <c r="K763" s="360"/>
      <c r="L763" s="558"/>
      <c r="M763" s="873"/>
      <c r="N763" s="558"/>
      <c r="O763" s="784"/>
      <c r="P763" s="28"/>
      <c r="Q763" s="28"/>
      <c r="R763" s="874"/>
      <c r="S763" s="875"/>
      <c r="T763" s="28"/>
      <c r="U763" s="360"/>
      <c r="V763" s="28"/>
      <c r="W763" s="28"/>
      <c r="X763" s="558"/>
      <c r="Y763" s="558"/>
      <c r="Z763" s="28"/>
      <c r="AA763" s="876"/>
      <c r="AB763" s="360"/>
      <c r="AC763" s="28"/>
      <c r="AD763" s="28"/>
      <c r="AE763" s="558"/>
      <c r="AF763" s="28"/>
      <c r="AG763" s="360"/>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row>
    <row r="764" ht="11.25" customHeight="1">
      <c r="A764" s="557"/>
      <c r="B764" s="558"/>
      <c r="C764" s="558"/>
      <c r="D764" s="360"/>
      <c r="E764" s="31"/>
      <c r="F764" s="10"/>
      <c r="G764" s="360"/>
      <c r="H764" s="360"/>
      <c r="I764" s="360"/>
      <c r="J764" s="360"/>
      <c r="K764" s="360"/>
      <c r="L764" s="558"/>
      <c r="M764" s="873"/>
      <c r="N764" s="558"/>
      <c r="O764" s="784"/>
      <c r="P764" s="28"/>
      <c r="Q764" s="28"/>
      <c r="R764" s="874"/>
      <c r="S764" s="875"/>
      <c r="T764" s="28"/>
      <c r="U764" s="360"/>
      <c r="V764" s="28"/>
      <c r="W764" s="28"/>
      <c r="X764" s="558"/>
      <c r="Y764" s="558"/>
      <c r="Z764" s="28"/>
      <c r="AA764" s="876"/>
      <c r="AB764" s="360"/>
      <c r="AC764" s="28"/>
      <c r="AD764" s="28"/>
      <c r="AE764" s="558"/>
      <c r="AF764" s="28"/>
      <c r="AG764" s="360"/>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row>
    <row r="765" ht="11.25" customHeight="1">
      <c r="A765" s="557"/>
      <c r="B765" s="558"/>
      <c r="C765" s="558"/>
      <c r="D765" s="360"/>
      <c r="E765" s="31"/>
      <c r="F765" s="10"/>
      <c r="G765" s="360"/>
      <c r="H765" s="360"/>
      <c r="I765" s="360"/>
      <c r="J765" s="360"/>
      <c r="K765" s="360"/>
      <c r="L765" s="558"/>
      <c r="M765" s="873"/>
      <c r="N765" s="558"/>
      <c r="O765" s="784"/>
      <c r="P765" s="28"/>
      <c r="Q765" s="28"/>
      <c r="R765" s="874"/>
      <c r="S765" s="875"/>
      <c r="T765" s="28"/>
      <c r="U765" s="360"/>
      <c r="V765" s="28"/>
      <c r="W765" s="28"/>
      <c r="X765" s="558"/>
      <c r="Y765" s="558"/>
      <c r="Z765" s="28"/>
      <c r="AA765" s="876"/>
      <c r="AB765" s="360"/>
      <c r="AC765" s="28"/>
      <c r="AD765" s="28"/>
      <c r="AE765" s="558"/>
      <c r="AF765" s="28"/>
      <c r="AG765" s="360"/>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row>
    <row r="766" ht="11.25" customHeight="1">
      <c r="A766" s="557"/>
      <c r="B766" s="558"/>
      <c r="C766" s="558"/>
      <c r="D766" s="360"/>
      <c r="E766" s="31"/>
      <c r="F766" s="10"/>
      <c r="G766" s="360"/>
      <c r="H766" s="360"/>
      <c r="I766" s="360"/>
      <c r="J766" s="360"/>
      <c r="K766" s="360"/>
      <c r="L766" s="558"/>
      <c r="M766" s="873"/>
      <c r="N766" s="558"/>
      <c r="O766" s="784"/>
      <c r="P766" s="28"/>
      <c r="Q766" s="28"/>
      <c r="R766" s="874"/>
      <c r="S766" s="875"/>
      <c r="T766" s="28"/>
      <c r="U766" s="360"/>
      <c r="V766" s="28"/>
      <c r="W766" s="28"/>
      <c r="X766" s="558"/>
      <c r="Y766" s="558"/>
      <c r="Z766" s="28"/>
      <c r="AA766" s="876"/>
      <c r="AB766" s="360"/>
      <c r="AC766" s="28"/>
      <c r="AD766" s="28"/>
      <c r="AE766" s="558"/>
      <c r="AF766" s="28"/>
      <c r="AG766" s="360"/>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row>
    <row r="767" ht="11.25" customHeight="1">
      <c r="A767" s="557"/>
      <c r="B767" s="558"/>
      <c r="C767" s="558"/>
      <c r="D767" s="360"/>
      <c r="E767" s="31"/>
      <c r="F767" s="10"/>
      <c r="G767" s="360"/>
      <c r="H767" s="360"/>
      <c r="I767" s="360"/>
      <c r="J767" s="360"/>
      <c r="K767" s="360"/>
      <c r="L767" s="558"/>
      <c r="M767" s="873"/>
      <c r="N767" s="558"/>
      <c r="O767" s="784"/>
      <c r="P767" s="28"/>
      <c r="Q767" s="28"/>
      <c r="R767" s="874"/>
      <c r="S767" s="875"/>
      <c r="T767" s="28"/>
      <c r="U767" s="360"/>
      <c r="V767" s="28"/>
      <c r="W767" s="28"/>
      <c r="X767" s="558"/>
      <c r="Y767" s="558"/>
      <c r="Z767" s="28"/>
      <c r="AA767" s="876"/>
      <c r="AB767" s="360"/>
      <c r="AC767" s="28"/>
      <c r="AD767" s="28"/>
      <c r="AE767" s="558"/>
      <c r="AF767" s="28"/>
      <c r="AG767" s="360"/>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row>
    <row r="768" ht="11.25" customHeight="1">
      <c r="A768" s="557"/>
      <c r="B768" s="558"/>
      <c r="C768" s="558"/>
      <c r="D768" s="360"/>
      <c r="E768" s="31"/>
      <c r="F768" s="10"/>
      <c r="G768" s="360"/>
      <c r="H768" s="360"/>
      <c r="I768" s="360"/>
      <c r="J768" s="360"/>
      <c r="K768" s="360"/>
      <c r="L768" s="558"/>
      <c r="M768" s="873"/>
      <c r="N768" s="558"/>
      <c r="O768" s="784"/>
      <c r="P768" s="28"/>
      <c r="Q768" s="28"/>
      <c r="R768" s="874"/>
      <c r="S768" s="875"/>
      <c r="T768" s="28"/>
      <c r="U768" s="360"/>
      <c r="V768" s="28"/>
      <c r="W768" s="28"/>
      <c r="X768" s="558"/>
      <c r="Y768" s="558"/>
      <c r="Z768" s="28"/>
      <c r="AA768" s="876"/>
      <c r="AB768" s="360"/>
      <c r="AC768" s="28"/>
      <c r="AD768" s="28"/>
      <c r="AE768" s="558"/>
      <c r="AF768" s="28"/>
      <c r="AG768" s="360"/>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row>
    <row r="769" ht="11.25" customHeight="1">
      <c r="A769" s="557"/>
      <c r="B769" s="558"/>
      <c r="C769" s="558"/>
      <c r="D769" s="360"/>
      <c r="E769" s="31"/>
      <c r="F769" s="10"/>
      <c r="G769" s="360"/>
      <c r="H769" s="360"/>
      <c r="I769" s="360"/>
      <c r="J769" s="360"/>
      <c r="K769" s="360"/>
      <c r="L769" s="558"/>
      <c r="M769" s="873"/>
      <c r="N769" s="558"/>
      <c r="O769" s="784"/>
      <c r="P769" s="28"/>
      <c r="Q769" s="28"/>
      <c r="R769" s="874"/>
      <c r="S769" s="875"/>
      <c r="T769" s="28"/>
      <c r="U769" s="360"/>
      <c r="V769" s="28"/>
      <c r="W769" s="28"/>
      <c r="X769" s="558"/>
      <c r="Y769" s="558"/>
      <c r="Z769" s="28"/>
      <c r="AA769" s="876"/>
      <c r="AB769" s="360"/>
      <c r="AC769" s="28"/>
      <c r="AD769" s="28"/>
      <c r="AE769" s="558"/>
      <c r="AF769" s="28"/>
      <c r="AG769" s="360"/>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row>
    <row r="770" ht="11.25" customHeight="1">
      <c r="A770" s="557"/>
      <c r="B770" s="558"/>
      <c r="C770" s="558"/>
      <c r="D770" s="360"/>
      <c r="E770" s="31"/>
      <c r="F770" s="10"/>
      <c r="G770" s="360"/>
      <c r="H770" s="360"/>
      <c r="I770" s="360"/>
      <c r="J770" s="360"/>
      <c r="K770" s="360"/>
      <c r="L770" s="558"/>
      <c r="M770" s="873"/>
      <c r="N770" s="558"/>
      <c r="O770" s="784"/>
      <c r="P770" s="28"/>
      <c r="Q770" s="28"/>
      <c r="R770" s="874"/>
      <c r="S770" s="875"/>
      <c r="T770" s="28"/>
      <c r="U770" s="360"/>
      <c r="V770" s="28"/>
      <c r="W770" s="28"/>
      <c r="X770" s="558"/>
      <c r="Y770" s="558"/>
      <c r="Z770" s="28"/>
      <c r="AA770" s="876"/>
      <c r="AB770" s="360"/>
      <c r="AC770" s="28"/>
      <c r="AD770" s="28"/>
      <c r="AE770" s="558"/>
      <c r="AF770" s="28"/>
      <c r="AG770" s="360"/>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row>
    <row r="771" ht="11.25" customHeight="1">
      <c r="A771" s="557"/>
      <c r="B771" s="558"/>
      <c r="C771" s="558"/>
      <c r="D771" s="360"/>
      <c r="E771" s="31"/>
      <c r="F771" s="10"/>
      <c r="G771" s="360"/>
      <c r="H771" s="360"/>
      <c r="I771" s="360"/>
      <c r="J771" s="360"/>
      <c r="K771" s="360"/>
      <c r="L771" s="558"/>
      <c r="M771" s="873"/>
      <c r="N771" s="558"/>
      <c r="O771" s="784"/>
      <c r="P771" s="28"/>
      <c r="Q771" s="28"/>
      <c r="R771" s="874"/>
      <c r="S771" s="875"/>
      <c r="T771" s="28"/>
      <c r="U771" s="360"/>
      <c r="V771" s="28"/>
      <c r="W771" s="28"/>
      <c r="X771" s="558"/>
      <c r="Y771" s="558"/>
      <c r="Z771" s="28"/>
      <c r="AA771" s="876"/>
      <c r="AB771" s="360"/>
      <c r="AC771" s="28"/>
      <c r="AD771" s="28"/>
      <c r="AE771" s="558"/>
      <c r="AF771" s="28"/>
      <c r="AG771" s="360"/>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row>
    <row r="772" ht="11.25" customHeight="1">
      <c r="A772" s="557"/>
      <c r="B772" s="558"/>
      <c r="C772" s="558"/>
      <c r="D772" s="360"/>
      <c r="E772" s="31"/>
      <c r="F772" s="10"/>
      <c r="G772" s="360"/>
      <c r="H772" s="360"/>
      <c r="I772" s="360"/>
      <c r="J772" s="360"/>
      <c r="K772" s="360"/>
      <c r="L772" s="558"/>
      <c r="M772" s="873"/>
      <c r="N772" s="558"/>
      <c r="O772" s="784"/>
      <c r="P772" s="28"/>
      <c r="Q772" s="28"/>
      <c r="R772" s="874"/>
      <c r="S772" s="875"/>
      <c r="T772" s="28"/>
      <c r="U772" s="360"/>
      <c r="V772" s="28"/>
      <c r="W772" s="28"/>
      <c r="X772" s="558"/>
      <c r="Y772" s="558"/>
      <c r="Z772" s="28"/>
      <c r="AA772" s="876"/>
      <c r="AB772" s="360"/>
      <c r="AC772" s="28"/>
      <c r="AD772" s="28"/>
      <c r="AE772" s="558"/>
      <c r="AF772" s="28"/>
      <c r="AG772" s="360"/>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row>
    <row r="773" ht="11.25" customHeight="1">
      <c r="A773" s="557"/>
      <c r="B773" s="558"/>
      <c r="C773" s="558"/>
      <c r="D773" s="360"/>
      <c r="E773" s="31"/>
      <c r="F773" s="10"/>
      <c r="G773" s="360"/>
      <c r="H773" s="360"/>
      <c r="I773" s="360"/>
      <c r="J773" s="360"/>
      <c r="K773" s="360"/>
      <c r="L773" s="558"/>
      <c r="M773" s="873"/>
      <c r="N773" s="558"/>
      <c r="O773" s="784"/>
      <c r="P773" s="28"/>
      <c r="Q773" s="28"/>
      <c r="R773" s="874"/>
      <c r="S773" s="875"/>
      <c r="T773" s="28"/>
      <c r="U773" s="360"/>
      <c r="V773" s="28"/>
      <c r="W773" s="28"/>
      <c r="X773" s="558"/>
      <c r="Y773" s="558"/>
      <c r="Z773" s="28"/>
      <c r="AA773" s="876"/>
      <c r="AB773" s="360"/>
      <c r="AC773" s="28"/>
      <c r="AD773" s="28"/>
      <c r="AE773" s="558"/>
      <c r="AF773" s="28"/>
      <c r="AG773" s="360"/>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row>
    <row r="774" ht="11.25" customHeight="1">
      <c r="A774" s="557"/>
      <c r="B774" s="558"/>
      <c r="C774" s="558"/>
      <c r="D774" s="360"/>
      <c r="E774" s="31"/>
      <c r="F774" s="10"/>
      <c r="G774" s="360"/>
      <c r="H774" s="360"/>
      <c r="I774" s="360"/>
      <c r="J774" s="360"/>
      <c r="K774" s="360"/>
      <c r="L774" s="558"/>
      <c r="M774" s="873"/>
      <c r="N774" s="558"/>
      <c r="O774" s="784"/>
      <c r="P774" s="28"/>
      <c r="Q774" s="28"/>
      <c r="R774" s="874"/>
      <c r="S774" s="875"/>
      <c r="T774" s="28"/>
      <c r="U774" s="360"/>
      <c r="V774" s="28"/>
      <c r="W774" s="28"/>
      <c r="X774" s="558"/>
      <c r="Y774" s="558"/>
      <c r="Z774" s="28"/>
      <c r="AA774" s="876"/>
      <c r="AB774" s="360"/>
      <c r="AC774" s="28"/>
      <c r="AD774" s="28"/>
      <c r="AE774" s="558"/>
      <c r="AF774" s="28"/>
      <c r="AG774" s="360"/>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row>
    <row r="775" ht="11.25" customHeight="1">
      <c r="A775" s="557"/>
      <c r="B775" s="558"/>
      <c r="C775" s="558"/>
      <c r="D775" s="360"/>
      <c r="E775" s="31"/>
      <c r="F775" s="10"/>
      <c r="G775" s="360"/>
      <c r="H775" s="360"/>
      <c r="I775" s="360"/>
      <c r="J775" s="360"/>
      <c r="K775" s="360"/>
      <c r="L775" s="558"/>
      <c r="M775" s="873"/>
      <c r="N775" s="558"/>
      <c r="O775" s="784"/>
      <c r="P775" s="28"/>
      <c r="Q775" s="28"/>
      <c r="R775" s="874"/>
      <c r="S775" s="875"/>
      <c r="T775" s="28"/>
      <c r="U775" s="360"/>
      <c r="V775" s="28"/>
      <c r="W775" s="28"/>
      <c r="X775" s="558"/>
      <c r="Y775" s="558"/>
      <c r="Z775" s="28"/>
      <c r="AA775" s="876"/>
      <c r="AB775" s="360"/>
      <c r="AC775" s="28"/>
      <c r="AD775" s="28"/>
      <c r="AE775" s="558"/>
      <c r="AF775" s="28"/>
      <c r="AG775" s="360"/>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row>
    <row r="776" ht="11.25" customHeight="1">
      <c r="A776" s="557"/>
      <c r="B776" s="558"/>
      <c r="C776" s="558"/>
      <c r="D776" s="360"/>
      <c r="E776" s="31"/>
      <c r="F776" s="10"/>
      <c r="G776" s="360"/>
      <c r="H776" s="360"/>
      <c r="I776" s="360"/>
      <c r="J776" s="360"/>
      <c r="K776" s="360"/>
      <c r="L776" s="558"/>
      <c r="M776" s="873"/>
      <c r="N776" s="558"/>
      <c r="O776" s="784"/>
      <c r="P776" s="28"/>
      <c r="Q776" s="28"/>
      <c r="R776" s="874"/>
      <c r="S776" s="875"/>
      <c r="T776" s="28"/>
      <c r="U776" s="360"/>
      <c r="V776" s="28"/>
      <c r="W776" s="28"/>
      <c r="X776" s="558"/>
      <c r="Y776" s="558"/>
      <c r="Z776" s="28"/>
      <c r="AA776" s="876"/>
      <c r="AB776" s="360"/>
      <c r="AC776" s="28"/>
      <c r="AD776" s="28"/>
      <c r="AE776" s="558"/>
      <c r="AF776" s="28"/>
      <c r="AG776" s="360"/>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row>
    <row r="777" ht="11.25" customHeight="1">
      <c r="A777" s="557"/>
      <c r="B777" s="558"/>
      <c r="C777" s="558"/>
      <c r="D777" s="360"/>
      <c r="E777" s="31"/>
      <c r="F777" s="10"/>
      <c r="G777" s="360"/>
      <c r="H777" s="360"/>
      <c r="I777" s="360"/>
      <c r="J777" s="360"/>
      <c r="K777" s="360"/>
      <c r="L777" s="558"/>
      <c r="M777" s="873"/>
      <c r="N777" s="558"/>
      <c r="O777" s="784"/>
      <c r="P777" s="28"/>
      <c r="Q777" s="28"/>
      <c r="R777" s="874"/>
      <c r="S777" s="875"/>
      <c r="T777" s="28"/>
      <c r="U777" s="360"/>
      <c r="V777" s="28"/>
      <c r="W777" s="28"/>
      <c r="X777" s="558"/>
      <c r="Y777" s="558"/>
      <c r="Z777" s="28"/>
      <c r="AA777" s="876"/>
      <c r="AB777" s="360"/>
      <c r="AC777" s="28"/>
      <c r="AD777" s="28"/>
      <c r="AE777" s="558"/>
      <c r="AF777" s="28"/>
      <c r="AG777" s="360"/>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row>
    <row r="778" ht="11.25" customHeight="1">
      <c r="A778" s="557"/>
      <c r="B778" s="558"/>
      <c r="C778" s="558"/>
      <c r="D778" s="360"/>
      <c r="E778" s="31"/>
      <c r="F778" s="10"/>
      <c r="G778" s="360"/>
      <c r="H778" s="360"/>
      <c r="I778" s="360"/>
      <c r="J778" s="360"/>
      <c r="K778" s="360"/>
      <c r="L778" s="558"/>
      <c r="M778" s="873"/>
      <c r="N778" s="558"/>
      <c r="O778" s="784"/>
      <c r="P778" s="28"/>
      <c r="Q778" s="28"/>
      <c r="R778" s="874"/>
      <c r="S778" s="875"/>
      <c r="T778" s="28"/>
      <c r="U778" s="360"/>
      <c r="V778" s="28"/>
      <c r="W778" s="28"/>
      <c r="X778" s="558"/>
      <c r="Y778" s="558"/>
      <c r="Z778" s="28"/>
      <c r="AA778" s="876"/>
      <c r="AB778" s="360"/>
      <c r="AC778" s="28"/>
      <c r="AD778" s="28"/>
      <c r="AE778" s="558"/>
      <c r="AF778" s="28"/>
      <c r="AG778" s="360"/>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row>
    <row r="779" ht="11.25" customHeight="1">
      <c r="A779" s="557"/>
      <c r="B779" s="558"/>
      <c r="C779" s="558"/>
      <c r="D779" s="360"/>
      <c r="E779" s="31"/>
      <c r="F779" s="10"/>
      <c r="G779" s="360"/>
      <c r="H779" s="360"/>
      <c r="I779" s="360"/>
      <c r="J779" s="360"/>
      <c r="K779" s="360"/>
      <c r="L779" s="558"/>
      <c r="M779" s="873"/>
      <c r="N779" s="558"/>
      <c r="O779" s="784"/>
      <c r="P779" s="28"/>
      <c r="Q779" s="28"/>
      <c r="R779" s="874"/>
      <c r="S779" s="875"/>
      <c r="T779" s="28"/>
      <c r="U779" s="360"/>
      <c r="V779" s="28"/>
      <c r="W779" s="28"/>
      <c r="X779" s="558"/>
      <c r="Y779" s="558"/>
      <c r="Z779" s="28"/>
      <c r="AA779" s="876"/>
      <c r="AB779" s="360"/>
      <c r="AC779" s="28"/>
      <c r="AD779" s="28"/>
      <c r="AE779" s="558"/>
      <c r="AF779" s="28"/>
      <c r="AG779" s="360"/>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row>
    <row r="780" ht="11.25" customHeight="1">
      <c r="A780" s="557"/>
      <c r="B780" s="558"/>
      <c r="C780" s="558"/>
      <c r="D780" s="360"/>
      <c r="E780" s="31"/>
      <c r="F780" s="10"/>
      <c r="G780" s="360"/>
      <c r="H780" s="360"/>
      <c r="I780" s="360"/>
      <c r="J780" s="360"/>
      <c r="K780" s="360"/>
      <c r="L780" s="558"/>
      <c r="M780" s="873"/>
      <c r="N780" s="558"/>
      <c r="O780" s="784"/>
      <c r="P780" s="28"/>
      <c r="Q780" s="28"/>
      <c r="R780" s="874"/>
      <c r="S780" s="875"/>
      <c r="T780" s="28"/>
      <c r="U780" s="360"/>
      <c r="V780" s="28"/>
      <c r="W780" s="28"/>
      <c r="X780" s="558"/>
      <c r="Y780" s="558"/>
      <c r="Z780" s="28"/>
      <c r="AA780" s="876"/>
      <c r="AB780" s="360"/>
      <c r="AC780" s="28"/>
      <c r="AD780" s="28"/>
      <c r="AE780" s="558"/>
      <c r="AF780" s="28"/>
      <c r="AG780" s="360"/>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row>
    <row r="781" ht="11.25" customHeight="1">
      <c r="A781" s="557"/>
      <c r="B781" s="558"/>
      <c r="C781" s="558"/>
      <c r="D781" s="360"/>
      <c r="E781" s="31"/>
      <c r="F781" s="10"/>
      <c r="G781" s="360"/>
      <c r="H781" s="360"/>
      <c r="I781" s="360"/>
      <c r="J781" s="360"/>
      <c r="K781" s="360"/>
      <c r="L781" s="558"/>
      <c r="M781" s="873"/>
      <c r="N781" s="558"/>
      <c r="O781" s="784"/>
      <c r="P781" s="28"/>
      <c r="Q781" s="28"/>
      <c r="R781" s="874"/>
      <c r="S781" s="875"/>
      <c r="T781" s="28"/>
      <c r="U781" s="360"/>
      <c r="V781" s="28"/>
      <c r="W781" s="28"/>
      <c r="X781" s="558"/>
      <c r="Y781" s="558"/>
      <c r="Z781" s="28"/>
      <c r="AA781" s="876"/>
      <c r="AB781" s="360"/>
      <c r="AC781" s="28"/>
      <c r="AD781" s="28"/>
      <c r="AE781" s="558"/>
      <c r="AF781" s="28"/>
      <c r="AG781" s="360"/>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row>
    <row r="782" ht="11.25" customHeight="1">
      <c r="A782" s="557"/>
      <c r="B782" s="558"/>
      <c r="C782" s="558"/>
      <c r="D782" s="360"/>
      <c r="E782" s="31"/>
      <c r="F782" s="10"/>
      <c r="G782" s="360"/>
      <c r="H782" s="360"/>
      <c r="I782" s="360"/>
      <c r="J782" s="360"/>
      <c r="K782" s="360"/>
      <c r="L782" s="558"/>
      <c r="M782" s="873"/>
      <c r="N782" s="558"/>
      <c r="O782" s="784"/>
      <c r="P782" s="28"/>
      <c r="Q782" s="28"/>
      <c r="R782" s="874"/>
      <c r="S782" s="875"/>
      <c r="T782" s="28"/>
      <c r="U782" s="360"/>
      <c r="V782" s="28"/>
      <c r="W782" s="28"/>
      <c r="X782" s="558"/>
      <c r="Y782" s="558"/>
      <c r="Z782" s="28"/>
      <c r="AA782" s="876"/>
      <c r="AB782" s="360"/>
      <c r="AC782" s="28"/>
      <c r="AD782" s="28"/>
      <c r="AE782" s="558"/>
      <c r="AF782" s="28"/>
      <c r="AG782" s="360"/>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row>
    <row r="783" ht="11.25" customHeight="1">
      <c r="A783" s="557"/>
      <c r="B783" s="558"/>
      <c r="C783" s="558"/>
      <c r="D783" s="360"/>
      <c r="E783" s="31"/>
      <c r="F783" s="10"/>
      <c r="G783" s="360"/>
      <c r="H783" s="360"/>
      <c r="I783" s="360"/>
      <c r="J783" s="360"/>
      <c r="K783" s="360"/>
      <c r="L783" s="558"/>
      <c r="M783" s="873"/>
      <c r="N783" s="558"/>
      <c r="O783" s="784"/>
      <c r="P783" s="28"/>
      <c r="Q783" s="28"/>
      <c r="R783" s="874"/>
      <c r="S783" s="875"/>
      <c r="T783" s="28"/>
      <c r="U783" s="360"/>
      <c r="V783" s="28"/>
      <c r="W783" s="28"/>
      <c r="X783" s="558"/>
      <c r="Y783" s="558"/>
      <c r="Z783" s="28"/>
      <c r="AA783" s="876"/>
      <c r="AB783" s="360"/>
      <c r="AC783" s="28"/>
      <c r="AD783" s="28"/>
      <c r="AE783" s="558"/>
      <c r="AF783" s="28"/>
      <c r="AG783" s="360"/>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row>
    <row r="784" ht="11.25" customHeight="1">
      <c r="A784" s="557"/>
      <c r="B784" s="558"/>
      <c r="C784" s="558"/>
      <c r="D784" s="360"/>
      <c r="E784" s="31"/>
      <c r="F784" s="10"/>
      <c r="G784" s="360"/>
      <c r="H784" s="360"/>
      <c r="I784" s="360"/>
      <c r="J784" s="360"/>
      <c r="K784" s="360"/>
      <c r="L784" s="558"/>
      <c r="M784" s="873"/>
      <c r="N784" s="558"/>
      <c r="O784" s="784"/>
      <c r="P784" s="28"/>
      <c r="Q784" s="28"/>
      <c r="R784" s="874"/>
      <c r="S784" s="875"/>
      <c r="T784" s="28"/>
      <c r="U784" s="360"/>
      <c r="V784" s="28"/>
      <c r="W784" s="28"/>
      <c r="X784" s="558"/>
      <c r="Y784" s="558"/>
      <c r="Z784" s="28"/>
      <c r="AA784" s="876"/>
      <c r="AB784" s="360"/>
      <c r="AC784" s="28"/>
      <c r="AD784" s="28"/>
      <c r="AE784" s="558"/>
      <c r="AF784" s="28"/>
      <c r="AG784" s="360"/>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row>
    <row r="785" ht="11.25" customHeight="1">
      <c r="A785" s="557"/>
      <c r="B785" s="558"/>
      <c r="C785" s="558"/>
      <c r="D785" s="360"/>
      <c r="E785" s="31"/>
      <c r="F785" s="10"/>
      <c r="G785" s="360"/>
      <c r="H785" s="360"/>
      <c r="I785" s="360"/>
      <c r="J785" s="360"/>
      <c r="K785" s="360"/>
      <c r="L785" s="558"/>
      <c r="M785" s="873"/>
      <c r="N785" s="558"/>
      <c r="O785" s="784"/>
      <c r="P785" s="28"/>
      <c r="Q785" s="28"/>
      <c r="R785" s="874"/>
      <c r="S785" s="875"/>
      <c r="T785" s="28"/>
      <c r="U785" s="360"/>
      <c r="V785" s="28"/>
      <c r="W785" s="28"/>
      <c r="X785" s="558"/>
      <c r="Y785" s="558"/>
      <c r="Z785" s="28"/>
      <c r="AA785" s="876"/>
      <c r="AB785" s="360"/>
      <c r="AC785" s="28"/>
      <c r="AD785" s="28"/>
      <c r="AE785" s="558"/>
      <c r="AF785" s="28"/>
      <c r="AG785" s="360"/>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row>
    <row r="786" ht="11.25" customHeight="1">
      <c r="A786" s="557"/>
      <c r="B786" s="558"/>
      <c r="C786" s="558"/>
      <c r="D786" s="360"/>
      <c r="E786" s="31"/>
      <c r="F786" s="10"/>
      <c r="G786" s="360"/>
      <c r="H786" s="360"/>
      <c r="I786" s="360"/>
      <c r="J786" s="360"/>
      <c r="K786" s="360"/>
      <c r="L786" s="558"/>
      <c r="M786" s="873"/>
      <c r="N786" s="558"/>
      <c r="O786" s="784"/>
      <c r="P786" s="28"/>
      <c r="Q786" s="28"/>
      <c r="R786" s="874"/>
      <c r="S786" s="875"/>
      <c r="T786" s="28"/>
      <c r="U786" s="360"/>
      <c r="V786" s="28"/>
      <c r="W786" s="28"/>
      <c r="X786" s="558"/>
      <c r="Y786" s="558"/>
      <c r="Z786" s="28"/>
      <c r="AA786" s="876"/>
      <c r="AB786" s="360"/>
      <c r="AC786" s="28"/>
      <c r="AD786" s="28"/>
      <c r="AE786" s="558"/>
      <c r="AF786" s="28"/>
      <c r="AG786" s="360"/>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row>
    <row r="787" ht="11.25" customHeight="1">
      <c r="A787" s="557"/>
      <c r="B787" s="558"/>
      <c r="C787" s="558"/>
      <c r="D787" s="360"/>
      <c r="E787" s="31"/>
      <c r="F787" s="10"/>
      <c r="G787" s="360"/>
      <c r="H787" s="360"/>
      <c r="I787" s="360"/>
      <c r="J787" s="360"/>
      <c r="K787" s="360"/>
      <c r="L787" s="558"/>
      <c r="M787" s="873"/>
      <c r="N787" s="558"/>
      <c r="O787" s="784"/>
      <c r="P787" s="28"/>
      <c r="Q787" s="28"/>
      <c r="R787" s="874"/>
      <c r="S787" s="875"/>
      <c r="T787" s="28"/>
      <c r="U787" s="360"/>
      <c r="V787" s="28"/>
      <c r="W787" s="28"/>
      <c r="X787" s="558"/>
      <c r="Y787" s="558"/>
      <c r="Z787" s="28"/>
      <c r="AA787" s="876"/>
      <c r="AB787" s="360"/>
      <c r="AC787" s="28"/>
      <c r="AD787" s="28"/>
      <c r="AE787" s="558"/>
      <c r="AF787" s="28"/>
      <c r="AG787" s="360"/>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row>
    <row r="788" ht="11.25" customHeight="1">
      <c r="A788" s="557"/>
      <c r="B788" s="558"/>
      <c r="C788" s="558"/>
      <c r="D788" s="360"/>
      <c r="E788" s="31"/>
      <c r="F788" s="10"/>
      <c r="G788" s="360"/>
      <c r="H788" s="360"/>
      <c r="I788" s="360"/>
      <c r="J788" s="360"/>
      <c r="K788" s="360"/>
      <c r="L788" s="558"/>
      <c r="M788" s="873"/>
      <c r="N788" s="558"/>
      <c r="O788" s="784"/>
      <c r="P788" s="28"/>
      <c r="Q788" s="28"/>
      <c r="R788" s="874"/>
      <c r="S788" s="875"/>
      <c r="T788" s="28"/>
      <c r="U788" s="360"/>
      <c r="V788" s="28"/>
      <c r="W788" s="28"/>
      <c r="X788" s="558"/>
      <c r="Y788" s="558"/>
      <c r="Z788" s="28"/>
      <c r="AA788" s="876"/>
      <c r="AB788" s="360"/>
      <c r="AC788" s="28"/>
      <c r="AD788" s="28"/>
      <c r="AE788" s="558"/>
      <c r="AF788" s="28"/>
      <c r="AG788" s="360"/>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row>
    <row r="789" ht="11.25" customHeight="1">
      <c r="A789" s="557"/>
      <c r="B789" s="558"/>
      <c r="C789" s="558"/>
      <c r="D789" s="360"/>
      <c r="E789" s="31"/>
      <c r="F789" s="10"/>
      <c r="G789" s="360"/>
      <c r="H789" s="360"/>
      <c r="I789" s="360"/>
      <c r="J789" s="360"/>
      <c r="K789" s="360"/>
      <c r="L789" s="558"/>
      <c r="M789" s="873"/>
      <c r="N789" s="558"/>
      <c r="O789" s="784"/>
      <c r="P789" s="28"/>
      <c r="Q789" s="28"/>
      <c r="R789" s="874"/>
      <c r="S789" s="875"/>
      <c r="T789" s="28"/>
      <c r="U789" s="360"/>
      <c r="V789" s="28"/>
      <c r="W789" s="28"/>
      <c r="X789" s="558"/>
      <c r="Y789" s="558"/>
      <c r="Z789" s="28"/>
      <c r="AA789" s="876"/>
      <c r="AB789" s="360"/>
      <c r="AC789" s="28"/>
      <c r="AD789" s="28"/>
      <c r="AE789" s="558"/>
      <c r="AF789" s="28"/>
      <c r="AG789" s="360"/>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row>
    <row r="790" ht="11.25" customHeight="1">
      <c r="A790" s="557"/>
      <c r="B790" s="558"/>
      <c r="C790" s="558"/>
      <c r="D790" s="360"/>
      <c r="E790" s="31"/>
      <c r="F790" s="10"/>
      <c r="G790" s="360"/>
      <c r="H790" s="360"/>
      <c r="I790" s="360"/>
      <c r="J790" s="360"/>
      <c r="K790" s="360"/>
      <c r="L790" s="558"/>
      <c r="M790" s="873"/>
      <c r="N790" s="558"/>
      <c r="O790" s="784"/>
      <c r="P790" s="28"/>
      <c r="Q790" s="28"/>
      <c r="R790" s="874"/>
      <c r="S790" s="875"/>
      <c r="T790" s="28"/>
      <c r="U790" s="360"/>
      <c r="V790" s="28"/>
      <c r="W790" s="28"/>
      <c r="X790" s="558"/>
      <c r="Y790" s="558"/>
      <c r="Z790" s="28"/>
      <c r="AA790" s="876"/>
      <c r="AB790" s="360"/>
      <c r="AC790" s="28"/>
      <c r="AD790" s="28"/>
      <c r="AE790" s="558"/>
      <c r="AF790" s="28"/>
      <c r="AG790" s="360"/>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row>
    <row r="791" ht="11.25" customHeight="1">
      <c r="A791" s="557"/>
      <c r="B791" s="558"/>
      <c r="C791" s="558"/>
      <c r="D791" s="360"/>
      <c r="E791" s="31"/>
      <c r="F791" s="10"/>
      <c r="G791" s="360"/>
      <c r="H791" s="360"/>
      <c r="I791" s="360"/>
      <c r="J791" s="360"/>
      <c r="K791" s="360"/>
      <c r="L791" s="558"/>
      <c r="M791" s="873"/>
      <c r="N791" s="558"/>
      <c r="O791" s="784"/>
      <c r="P791" s="28"/>
      <c r="Q791" s="28"/>
      <c r="R791" s="874"/>
      <c r="S791" s="875"/>
      <c r="T791" s="28"/>
      <c r="U791" s="360"/>
      <c r="V791" s="28"/>
      <c r="W791" s="28"/>
      <c r="X791" s="558"/>
      <c r="Y791" s="558"/>
      <c r="Z791" s="28"/>
      <c r="AA791" s="876"/>
      <c r="AB791" s="360"/>
      <c r="AC791" s="28"/>
      <c r="AD791" s="28"/>
      <c r="AE791" s="558"/>
      <c r="AF791" s="28"/>
      <c r="AG791" s="360"/>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row>
    <row r="792" ht="11.25" customHeight="1">
      <c r="A792" s="557"/>
      <c r="B792" s="558"/>
      <c r="C792" s="558"/>
      <c r="D792" s="360"/>
      <c r="E792" s="31"/>
      <c r="F792" s="10"/>
      <c r="G792" s="360"/>
      <c r="H792" s="360"/>
      <c r="I792" s="360"/>
      <c r="J792" s="360"/>
      <c r="K792" s="360"/>
      <c r="L792" s="558"/>
      <c r="M792" s="873"/>
      <c r="N792" s="558"/>
      <c r="O792" s="784"/>
      <c r="P792" s="28"/>
      <c r="Q792" s="28"/>
      <c r="R792" s="874"/>
      <c r="S792" s="875"/>
      <c r="T792" s="28"/>
      <c r="U792" s="360"/>
      <c r="V792" s="28"/>
      <c r="W792" s="28"/>
      <c r="X792" s="558"/>
      <c r="Y792" s="558"/>
      <c r="Z792" s="28"/>
      <c r="AA792" s="876"/>
      <c r="AB792" s="360"/>
      <c r="AC792" s="28"/>
      <c r="AD792" s="28"/>
      <c r="AE792" s="558"/>
      <c r="AF792" s="28"/>
      <c r="AG792" s="360"/>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row>
    <row r="793" ht="11.25" customHeight="1">
      <c r="A793" s="557"/>
      <c r="B793" s="558"/>
      <c r="C793" s="558"/>
      <c r="D793" s="360"/>
      <c r="E793" s="31"/>
      <c r="F793" s="10"/>
      <c r="G793" s="360"/>
      <c r="H793" s="360"/>
      <c r="I793" s="360"/>
      <c r="J793" s="360"/>
      <c r="K793" s="360"/>
      <c r="L793" s="558"/>
      <c r="M793" s="873"/>
      <c r="N793" s="558"/>
      <c r="O793" s="784"/>
      <c r="P793" s="28"/>
      <c r="Q793" s="28"/>
      <c r="R793" s="874"/>
      <c r="S793" s="875"/>
      <c r="T793" s="28"/>
      <c r="U793" s="360"/>
      <c r="V793" s="28"/>
      <c r="W793" s="28"/>
      <c r="X793" s="558"/>
      <c r="Y793" s="558"/>
      <c r="Z793" s="28"/>
      <c r="AA793" s="876"/>
      <c r="AB793" s="360"/>
      <c r="AC793" s="28"/>
      <c r="AD793" s="28"/>
      <c r="AE793" s="558"/>
      <c r="AF793" s="28"/>
      <c r="AG793" s="360"/>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row>
    <row r="794" ht="11.25" customHeight="1">
      <c r="A794" s="557"/>
      <c r="B794" s="558"/>
      <c r="C794" s="558"/>
      <c r="D794" s="360"/>
      <c r="E794" s="31"/>
      <c r="F794" s="10"/>
      <c r="G794" s="360"/>
      <c r="H794" s="360"/>
      <c r="I794" s="360"/>
      <c r="J794" s="360"/>
      <c r="K794" s="360"/>
      <c r="L794" s="558"/>
      <c r="M794" s="873"/>
      <c r="N794" s="558"/>
      <c r="O794" s="784"/>
      <c r="P794" s="28"/>
      <c r="Q794" s="28"/>
      <c r="R794" s="874"/>
      <c r="S794" s="875"/>
      <c r="T794" s="28"/>
      <c r="U794" s="360"/>
      <c r="V794" s="28"/>
      <c r="W794" s="28"/>
      <c r="X794" s="558"/>
      <c r="Y794" s="558"/>
      <c r="Z794" s="28"/>
      <c r="AA794" s="876"/>
      <c r="AB794" s="360"/>
      <c r="AC794" s="28"/>
      <c r="AD794" s="28"/>
      <c r="AE794" s="558"/>
      <c r="AF794" s="28"/>
      <c r="AG794" s="360"/>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row>
    <row r="795" ht="11.25" customHeight="1">
      <c r="A795" s="557"/>
      <c r="B795" s="558"/>
      <c r="C795" s="558"/>
      <c r="D795" s="360"/>
      <c r="E795" s="31"/>
      <c r="F795" s="10"/>
      <c r="G795" s="360"/>
      <c r="H795" s="360"/>
      <c r="I795" s="360"/>
      <c r="J795" s="360"/>
      <c r="K795" s="360"/>
      <c r="L795" s="558"/>
      <c r="M795" s="873"/>
      <c r="N795" s="558"/>
      <c r="O795" s="784"/>
      <c r="P795" s="28"/>
      <c r="Q795" s="28"/>
      <c r="R795" s="874"/>
      <c r="S795" s="875"/>
      <c r="T795" s="28"/>
      <c r="U795" s="360"/>
      <c r="V795" s="28"/>
      <c r="W795" s="28"/>
      <c r="X795" s="558"/>
      <c r="Y795" s="558"/>
      <c r="Z795" s="28"/>
      <c r="AA795" s="876"/>
      <c r="AB795" s="360"/>
      <c r="AC795" s="28"/>
      <c r="AD795" s="28"/>
      <c r="AE795" s="558"/>
      <c r="AF795" s="28"/>
      <c r="AG795" s="360"/>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row>
    <row r="796" ht="11.25" customHeight="1">
      <c r="A796" s="557"/>
      <c r="B796" s="558"/>
      <c r="C796" s="558"/>
      <c r="D796" s="360"/>
      <c r="E796" s="31"/>
      <c r="F796" s="10"/>
      <c r="G796" s="360"/>
      <c r="H796" s="360"/>
      <c r="I796" s="360"/>
      <c r="J796" s="360"/>
      <c r="K796" s="360"/>
      <c r="L796" s="558"/>
      <c r="M796" s="873"/>
      <c r="N796" s="558"/>
      <c r="O796" s="784"/>
      <c r="P796" s="28"/>
      <c r="Q796" s="28"/>
      <c r="R796" s="874"/>
      <c r="S796" s="875"/>
      <c r="T796" s="28"/>
      <c r="U796" s="360"/>
      <c r="V796" s="28"/>
      <c r="W796" s="28"/>
      <c r="X796" s="558"/>
      <c r="Y796" s="558"/>
      <c r="Z796" s="28"/>
      <c r="AA796" s="876"/>
      <c r="AB796" s="360"/>
      <c r="AC796" s="28"/>
      <c r="AD796" s="28"/>
      <c r="AE796" s="558"/>
      <c r="AF796" s="28"/>
      <c r="AG796" s="360"/>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row>
    <row r="797" ht="11.25" customHeight="1">
      <c r="A797" s="557"/>
      <c r="B797" s="558"/>
      <c r="C797" s="558"/>
      <c r="D797" s="360"/>
      <c r="E797" s="31"/>
      <c r="F797" s="10"/>
      <c r="G797" s="360"/>
      <c r="H797" s="360"/>
      <c r="I797" s="360"/>
      <c r="J797" s="360"/>
      <c r="K797" s="360"/>
      <c r="L797" s="558"/>
      <c r="M797" s="873"/>
      <c r="N797" s="558"/>
      <c r="O797" s="784"/>
      <c r="P797" s="28"/>
      <c r="Q797" s="28"/>
      <c r="R797" s="874"/>
      <c r="S797" s="875"/>
      <c r="T797" s="28"/>
      <c r="U797" s="360"/>
      <c r="V797" s="28"/>
      <c r="W797" s="28"/>
      <c r="X797" s="558"/>
      <c r="Y797" s="558"/>
      <c r="Z797" s="28"/>
      <c r="AA797" s="876"/>
      <c r="AB797" s="360"/>
      <c r="AC797" s="28"/>
      <c r="AD797" s="28"/>
      <c r="AE797" s="558"/>
      <c r="AF797" s="28"/>
      <c r="AG797" s="360"/>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row>
    <row r="798" ht="11.25" customHeight="1">
      <c r="A798" s="557"/>
      <c r="B798" s="558"/>
      <c r="C798" s="558"/>
      <c r="D798" s="360"/>
      <c r="E798" s="31"/>
      <c r="F798" s="10"/>
      <c r="G798" s="360"/>
      <c r="H798" s="360"/>
      <c r="I798" s="360"/>
      <c r="J798" s="360"/>
      <c r="K798" s="360"/>
      <c r="L798" s="558"/>
      <c r="M798" s="873"/>
      <c r="N798" s="558"/>
      <c r="O798" s="784"/>
      <c r="P798" s="28"/>
      <c r="Q798" s="28"/>
      <c r="R798" s="874"/>
      <c r="S798" s="875"/>
      <c r="T798" s="28"/>
      <c r="U798" s="360"/>
      <c r="V798" s="28"/>
      <c r="W798" s="28"/>
      <c r="X798" s="558"/>
      <c r="Y798" s="558"/>
      <c r="Z798" s="28"/>
      <c r="AA798" s="876"/>
      <c r="AB798" s="360"/>
      <c r="AC798" s="28"/>
      <c r="AD798" s="28"/>
      <c r="AE798" s="558"/>
      <c r="AF798" s="28"/>
      <c r="AG798" s="360"/>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row>
    <row r="799" ht="11.25" customHeight="1">
      <c r="A799" s="557"/>
      <c r="B799" s="558"/>
      <c r="C799" s="558"/>
      <c r="D799" s="360"/>
      <c r="E799" s="31"/>
      <c r="F799" s="10"/>
      <c r="G799" s="360"/>
      <c r="H799" s="360"/>
      <c r="I799" s="360"/>
      <c r="J799" s="360"/>
      <c r="K799" s="360"/>
      <c r="L799" s="558"/>
      <c r="M799" s="873"/>
      <c r="N799" s="558"/>
      <c r="O799" s="784"/>
      <c r="P799" s="28"/>
      <c r="Q799" s="28"/>
      <c r="R799" s="874"/>
      <c r="S799" s="875"/>
      <c r="T799" s="28"/>
      <c r="U799" s="360"/>
      <c r="V799" s="28"/>
      <c r="W799" s="28"/>
      <c r="X799" s="558"/>
      <c r="Y799" s="558"/>
      <c r="Z799" s="28"/>
      <c r="AA799" s="876"/>
      <c r="AB799" s="360"/>
      <c r="AC799" s="28"/>
      <c r="AD799" s="28"/>
      <c r="AE799" s="558"/>
      <c r="AF799" s="28"/>
      <c r="AG799" s="360"/>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row>
    <row r="800" ht="11.25" customHeight="1">
      <c r="A800" s="557"/>
      <c r="B800" s="558"/>
      <c r="C800" s="558"/>
      <c r="D800" s="360"/>
      <c r="E800" s="31"/>
      <c r="F800" s="10"/>
      <c r="G800" s="360"/>
      <c r="H800" s="360"/>
      <c r="I800" s="360"/>
      <c r="J800" s="360"/>
      <c r="K800" s="360"/>
      <c r="L800" s="558"/>
      <c r="M800" s="873"/>
      <c r="N800" s="558"/>
      <c r="O800" s="784"/>
      <c r="P800" s="28"/>
      <c r="Q800" s="28"/>
      <c r="R800" s="874"/>
      <c r="S800" s="875"/>
      <c r="T800" s="28"/>
      <c r="U800" s="360"/>
      <c r="V800" s="28"/>
      <c r="W800" s="28"/>
      <c r="X800" s="558"/>
      <c r="Y800" s="558"/>
      <c r="Z800" s="28"/>
      <c r="AA800" s="876"/>
      <c r="AB800" s="360"/>
      <c r="AC800" s="28"/>
      <c r="AD800" s="28"/>
      <c r="AE800" s="558"/>
      <c r="AF800" s="28"/>
      <c r="AG800" s="360"/>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row>
    <row r="801" ht="11.25" customHeight="1">
      <c r="A801" s="557"/>
      <c r="B801" s="558"/>
      <c r="C801" s="558"/>
      <c r="D801" s="360"/>
      <c r="E801" s="31"/>
      <c r="F801" s="10"/>
      <c r="G801" s="360"/>
      <c r="H801" s="360"/>
      <c r="I801" s="360"/>
      <c r="J801" s="360"/>
      <c r="K801" s="360"/>
      <c r="L801" s="558"/>
      <c r="M801" s="873"/>
      <c r="N801" s="558"/>
      <c r="O801" s="784"/>
      <c r="P801" s="28"/>
      <c r="Q801" s="28"/>
      <c r="R801" s="874"/>
      <c r="S801" s="875"/>
      <c r="T801" s="28"/>
      <c r="U801" s="360"/>
      <c r="V801" s="28"/>
      <c r="W801" s="28"/>
      <c r="X801" s="558"/>
      <c r="Y801" s="558"/>
      <c r="Z801" s="28"/>
      <c r="AA801" s="876"/>
      <c r="AB801" s="360"/>
      <c r="AC801" s="28"/>
      <c r="AD801" s="28"/>
      <c r="AE801" s="558"/>
      <c r="AF801" s="28"/>
      <c r="AG801" s="360"/>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row>
    <row r="802" ht="11.25" customHeight="1">
      <c r="A802" s="557"/>
      <c r="B802" s="558"/>
      <c r="C802" s="558"/>
      <c r="D802" s="360"/>
      <c r="E802" s="31"/>
      <c r="F802" s="10"/>
      <c r="G802" s="360"/>
      <c r="H802" s="360"/>
      <c r="I802" s="360"/>
      <c r="J802" s="360"/>
      <c r="K802" s="360"/>
      <c r="L802" s="558"/>
      <c r="M802" s="873"/>
      <c r="N802" s="558"/>
      <c r="O802" s="784"/>
      <c r="P802" s="28"/>
      <c r="Q802" s="28"/>
      <c r="R802" s="874"/>
      <c r="S802" s="875"/>
      <c r="T802" s="28"/>
      <c r="U802" s="360"/>
      <c r="V802" s="28"/>
      <c r="W802" s="28"/>
      <c r="X802" s="558"/>
      <c r="Y802" s="558"/>
      <c r="Z802" s="28"/>
      <c r="AA802" s="876"/>
      <c r="AB802" s="360"/>
      <c r="AC802" s="28"/>
      <c r="AD802" s="28"/>
      <c r="AE802" s="558"/>
      <c r="AF802" s="28"/>
      <c r="AG802" s="360"/>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row>
    <row r="803" ht="11.25" customHeight="1">
      <c r="A803" s="557"/>
      <c r="B803" s="558"/>
      <c r="C803" s="558"/>
      <c r="D803" s="360"/>
      <c r="E803" s="31"/>
      <c r="F803" s="10"/>
      <c r="G803" s="360"/>
      <c r="H803" s="360"/>
      <c r="I803" s="360"/>
      <c r="J803" s="360"/>
      <c r="K803" s="360"/>
      <c r="L803" s="558"/>
      <c r="M803" s="873"/>
      <c r="N803" s="558"/>
      <c r="O803" s="784"/>
      <c r="P803" s="28"/>
      <c r="Q803" s="28"/>
      <c r="R803" s="874"/>
      <c r="S803" s="875"/>
      <c r="T803" s="28"/>
      <c r="U803" s="360"/>
      <c r="V803" s="28"/>
      <c r="W803" s="28"/>
      <c r="X803" s="558"/>
      <c r="Y803" s="558"/>
      <c r="Z803" s="28"/>
      <c r="AA803" s="876"/>
      <c r="AB803" s="360"/>
      <c r="AC803" s="28"/>
      <c r="AD803" s="28"/>
      <c r="AE803" s="558"/>
      <c r="AF803" s="28"/>
      <c r="AG803" s="360"/>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row>
    <row r="804" ht="11.25" customHeight="1">
      <c r="A804" s="557"/>
      <c r="B804" s="558"/>
      <c r="C804" s="558"/>
      <c r="D804" s="360"/>
      <c r="E804" s="31"/>
      <c r="F804" s="10"/>
      <c r="G804" s="360"/>
      <c r="H804" s="360"/>
      <c r="I804" s="360"/>
      <c r="J804" s="360"/>
      <c r="K804" s="360"/>
      <c r="L804" s="558"/>
      <c r="M804" s="873"/>
      <c r="N804" s="558"/>
      <c r="O804" s="784"/>
      <c r="P804" s="28"/>
      <c r="Q804" s="28"/>
      <c r="R804" s="874"/>
      <c r="S804" s="875"/>
      <c r="T804" s="28"/>
      <c r="U804" s="360"/>
      <c r="V804" s="28"/>
      <c r="W804" s="28"/>
      <c r="X804" s="558"/>
      <c r="Y804" s="558"/>
      <c r="Z804" s="28"/>
      <c r="AA804" s="876"/>
      <c r="AB804" s="360"/>
      <c r="AC804" s="28"/>
      <c r="AD804" s="28"/>
      <c r="AE804" s="558"/>
      <c r="AF804" s="28"/>
      <c r="AG804" s="360"/>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row>
    <row r="805" ht="11.25" customHeight="1">
      <c r="A805" s="557"/>
      <c r="B805" s="558"/>
      <c r="C805" s="558"/>
      <c r="D805" s="360"/>
      <c r="E805" s="31"/>
      <c r="F805" s="10"/>
      <c r="G805" s="360"/>
      <c r="H805" s="360"/>
      <c r="I805" s="360"/>
      <c r="J805" s="360"/>
      <c r="K805" s="360"/>
      <c r="L805" s="558"/>
      <c r="M805" s="873"/>
      <c r="N805" s="558"/>
      <c r="O805" s="784"/>
      <c r="P805" s="28"/>
      <c r="Q805" s="28"/>
      <c r="R805" s="874"/>
      <c r="S805" s="875"/>
      <c r="T805" s="28"/>
      <c r="U805" s="360"/>
      <c r="V805" s="28"/>
      <c r="W805" s="28"/>
      <c r="X805" s="558"/>
      <c r="Y805" s="558"/>
      <c r="Z805" s="28"/>
      <c r="AA805" s="876"/>
      <c r="AB805" s="360"/>
      <c r="AC805" s="28"/>
      <c r="AD805" s="28"/>
      <c r="AE805" s="558"/>
      <c r="AF805" s="28"/>
      <c r="AG805" s="360"/>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row>
    <row r="806" ht="11.25" customHeight="1">
      <c r="A806" s="557"/>
      <c r="B806" s="558"/>
      <c r="C806" s="558"/>
      <c r="D806" s="360"/>
      <c r="E806" s="31"/>
      <c r="F806" s="10"/>
      <c r="G806" s="360"/>
      <c r="H806" s="360"/>
      <c r="I806" s="360"/>
      <c r="J806" s="360"/>
      <c r="K806" s="360"/>
      <c r="L806" s="558"/>
      <c r="M806" s="873"/>
      <c r="N806" s="558"/>
      <c r="O806" s="784"/>
      <c r="P806" s="28"/>
      <c r="Q806" s="28"/>
      <c r="R806" s="874"/>
      <c r="S806" s="875"/>
      <c r="T806" s="28"/>
      <c r="U806" s="360"/>
      <c r="V806" s="28"/>
      <c r="W806" s="28"/>
      <c r="X806" s="558"/>
      <c r="Y806" s="558"/>
      <c r="Z806" s="28"/>
      <c r="AA806" s="876"/>
      <c r="AB806" s="360"/>
      <c r="AC806" s="28"/>
      <c r="AD806" s="28"/>
      <c r="AE806" s="558"/>
      <c r="AF806" s="28"/>
      <c r="AG806" s="360"/>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row>
    <row r="807" ht="11.25" customHeight="1">
      <c r="A807" s="557"/>
      <c r="B807" s="558"/>
      <c r="C807" s="558"/>
      <c r="D807" s="360"/>
      <c r="E807" s="31"/>
      <c r="F807" s="10"/>
      <c r="G807" s="360"/>
      <c r="H807" s="360"/>
      <c r="I807" s="360"/>
      <c r="J807" s="360"/>
      <c r="K807" s="360"/>
      <c r="L807" s="558"/>
      <c r="M807" s="873"/>
      <c r="N807" s="558"/>
      <c r="O807" s="784"/>
      <c r="P807" s="28"/>
      <c r="Q807" s="28"/>
      <c r="R807" s="874"/>
      <c r="S807" s="875"/>
      <c r="T807" s="28"/>
      <c r="U807" s="360"/>
      <c r="V807" s="28"/>
      <c r="W807" s="28"/>
      <c r="X807" s="558"/>
      <c r="Y807" s="558"/>
      <c r="Z807" s="28"/>
      <c r="AA807" s="876"/>
      <c r="AB807" s="360"/>
      <c r="AC807" s="28"/>
      <c r="AD807" s="28"/>
      <c r="AE807" s="558"/>
      <c r="AF807" s="28"/>
      <c r="AG807" s="360"/>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row>
    <row r="808" ht="11.25" customHeight="1">
      <c r="A808" s="557"/>
      <c r="B808" s="558"/>
      <c r="C808" s="558"/>
      <c r="D808" s="360"/>
      <c r="E808" s="31"/>
      <c r="F808" s="10"/>
      <c r="G808" s="360"/>
      <c r="H808" s="360"/>
      <c r="I808" s="360"/>
      <c r="J808" s="360"/>
      <c r="K808" s="360"/>
      <c r="L808" s="558"/>
      <c r="M808" s="873"/>
      <c r="N808" s="558"/>
      <c r="O808" s="784"/>
      <c r="P808" s="28"/>
      <c r="Q808" s="28"/>
      <c r="R808" s="874"/>
      <c r="S808" s="875"/>
      <c r="T808" s="28"/>
      <c r="U808" s="360"/>
      <c r="V808" s="28"/>
      <c r="W808" s="28"/>
      <c r="X808" s="558"/>
      <c r="Y808" s="558"/>
      <c r="Z808" s="28"/>
      <c r="AA808" s="876"/>
      <c r="AB808" s="360"/>
      <c r="AC808" s="28"/>
      <c r="AD808" s="28"/>
      <c r="AE808" s="558"/>
      <c r="AF808" s="28"/>
      <c r="AG808" s="360"/>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row>
    <row r="809" ht="11.25" customHeight="1">
      <c r="A809" s="557"/>
      <c r="B809" s="558"/>
      <c r="C809" s="558"/>
      <c r="D809" s="360"/>
      <c r="E809" s="31"/>
      <c r="F809" s="10"/>
      <c r="G809" s="360"/>
      <c r="H809" s="360"/>
      <c r="I809" s="360"/>
      <c r="J809" s="360"/>
      <c r="K809" s="360"/>
      <c r="L809" s="558"/>
      <c r="M809" s="873"/>
      <c r="N809" s="558"/>
      <c r="O809" s="784"/>
      <c r="P809" s="28"/>
      <c r="Q809" s="28"/>
      <c r="R809" s="874"/>
      <c r="S809" s="875"/>
      <c r="T809" s="28"/>
      <c r="U809" s="360"/>
      <c r="V809" s="28"/>
      <c r="W809" s="28"/>
      <c r="X809" s="558"/>
      <c r="Y809" s="558"/>
      <c r="Z809" s="28"/>
      <c r="AA809" s="876"/>
      <c r="AB809" s="360"/>
      <c r="AC809" s="28"/>
      <c r="AD809" s="28"/>
      <c r="AE809" s="558"/>
      <c r="AF809" s="28"/>
      <c r="AG809" s="360"/>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row>
    <row r="810" ht="11.25" customHeight="1">
      <c r="A810" s="557"/>
      <c r="B810" s="558"/>
      <c r="C810" s="558"/>
      <c r="D810" s="360"/>
      <c r="E810" s="31"/>
      <c r="F810" s="10"/>
      <c r="G810" s="360"/>
      <c r="H810" s="360"/>
      <c r="I810" s="360"/>
      <c r="J810" s="360"/>
      <c r="K810" s="360"/>
      <c r="L810" s="558"/>
      <c r="M810" s="873"/>
      <c r="N810" s="558"/>
      <c r="O810" s="784"/>
      <c r="P810" s="28"/>
      <c r="Q810" s="28"/>
      <c r="R810" s="874"/>
      <c r="S810" s="875"/>
      <c r="T810" s="28"/>
      <c r="U810" s="360"/>
      <c r="V810" s="28"/>
      <c r="W810" s="28"/>
      <c r="X810" s="558"/>
      <c r="Y810" s="558"/>
      <c r="Z810" s="28"/>
      <c r="AA810" s="876"/>
      <c r="AB810" s="360"/>
      <c r="AC810" s="28"/>
      <c r="AD810" s="28"/>
      <c r="AE810" s="558"/>
      <c r="AF810" s="28"/>
      <c r="AG810" s="360"/>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row>
    <row r="811" ht="11.25" customHeight="1">
      <c r="A811" s="557"/>
      <c r="B811" s="558"/>
      <c r="C811" s="558"/>
      <c r="D811" s="360"/>
      <c r="E811" s="31"/>
      <c r="F811" s="10"/>
      <c r="G811" s="360"/>
      <c r="H811" s="360"/>
      <c r="I811" s="360"/>
      <c r="J811" s="360"/>
      <c r="K811" s="360"/>
      <c r="L811" s="558"/>
      <c r="M811" s="873"/>
      <c r="N811" s="558"/>
      <c r="O811" s="784"/>
      <c r="P811" s="28"/>
      <c r="Q811" s="28"/>
      <c r="R811" s="874"/>
      <c r="S811" s="875"/>
      <c r="T811" s="28"/>
      <c r="U811" s="360"/>
      <c r="V811" s="28"/>
      <c r="W811" s="28"/>
      <c r="X811" s="558"/>
      <c r="Y811" s="558"/>
      <c r="Z811" s="28"/>
      <c r="AA811" s="876"/>
      <c r="AB811" s="360"/>
      <c r="AC811" s="28"/>
      <c r="AD811" s="28"/>
      <c r="AE811" s="558"/>
      <c r="AF811" s="28"/>
      <c r="AG811" s="360"/>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row>
    <row r="812" ht="11.25" customHeight="1">
      <c r="A812" s="557"/>
      <c r="B812" s="558"/>
      <c r="C812" s="558"/>
      <c r="D812" s="360"/>
      <c r="E812" s="31"/>
      <c r="F812" s="10"/>
      <c r="G812" s="360"/>
      <c r="H812" s="360"/>
      <c r="I812" s="360"/>
      <c r="J812" s="360"/>
      <c r="K812" s="360"/>
      <c r="L812" s="558"/>
      <c r="M812" s="873"/>
      <c r="N812" s="558"/>
      <c r="O812" s="784"/>
      <c r="P812" s="28"/>
      <c r="Q812" s="28"/>
      <c r="R812" s="874"/>
      <c r="S812" s="875"/>
      <c r="T812" s="28"/>
      <c r="U812" s="360"/>
      <c r="V812" s="28"/>
      <c r="W812" s="28"/>
      <c r="X812" s="558"/>
      <c r="Y812" s="558"/>
      <c r="Z812" s="28"/>
      <c r="AA812" s="876"/>
      <c r="AB812" s="360"/>
      <c r="AC812" s="28"/>
      <c r="AD812" s="28"/>
      <c r="AE812" s="558"/>
      <c r="AF812" s="28"/>
      <c r="AG812" s="360"/>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row>
    <row r="813" ht="11.25" customHeight="1">
      <c r="A813" s="557"/>
      <c r="B813" s="558"/>
      <c r="C813" s="558"/>
      <c r="D813" s="360"/>
      <c r="E813" s="31"/>
      <c r="F813" s="10"/>
      <c r="G813" s="360"/>
      <c r="H813" s="360"/>
      <c r="I813" s="360"/>
      <c r="J813" s="360"/>
      <c r="K813" s="360"/>
      <c r="L813" s="558"/>
      <c r="M813" s="873"/>
      <c r="N813" s="558"/>
      <c r="O813" s="784"/>
      <c r="P813" s="28"/>
      <c r="Q813" s="28"/>
      <c r="R813" s="874"/>
      <c r="S813" s="875"/>
      <c r="T813" s="28"/>
      <c r="U813" s="360"/>
      <c r="V813" s="28"/>
      <c r="W813" s="28"/>
      <c r="X813" s="558"/>
      <c r="Y813" s="558"/>
      <c r="Z813" s="28"/>
      <c r="AA813" s="876"/>
      <c r="AB813" s="360"/>
      <c r="AC813" s="28"/>
      <c r="AD813" s="28"/>
      <c r="AE813" s="558"/>
      <c r="AF813" s="28"/>
      <c r="AG813" s="360"/>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row>
    <row r="814" ht="11.25" customHeight="1">
      <c r="A814" s="557"/>
      <c r="B814" s="558"/>
      <c r="C814" s="558"/>
      <c r="D814" s="360"/>
      <c r="E814" s="31"/>
      <c r="F814" s="10"/>
      <c r="G814" s="360"/>
      <c r="H814" s="360"/>
      <c r="I814" s="360"/>
      <c r="J814" s="360"/>
      <c r="K814" s="360"/>
      <c r="L814" s="558"/>
      <c r="M814" s="873"/>
      <c r="N814" s="558"/>
      <c r="O814" s="784"/>
      <c r="P814" s="28"/>
      <c r="Q814" s="28"/>
      <c r="R814" s="874"/>
      <c r="S814" s="875"/>
      <c r="T814" s="28"/>
      <c r="U814" s="360"/>
      <c r="V814" s="28"/>
      <c r="W814" s="28"/>
      <c r="X814" s="558"/>
      <c r="Y814" s="558"/>
      <c r="Z814" s="28"/>
      <c r="AA814" s="876"/>
      <c r="AB814" s="360"/>
      <c r="AC814" s="28"/>
      <c r="AD814" s="28"/>
      <c r="AE814" s="558"/>
      <c r="AF814" s="28"/>
      <c r="AG814" s="360"/>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row>
    <row r="815" ht="11.25" customHeight="1">
      <c r="A815" s="557"/>
      <c r="B815" s="558"/>
      <c r="C815" s="558"/>
      <c r="D815" s="360"/>
      <c r="E815" s="31"/>
      <c r="F815" s="10"/>
      <c r="G815" s="360"/>
      <c r="H815" s="360"/>
      <c r="I815" s="360"/>
      <c r="J815" s="360"/>
      <c r="K815" s="360"/>
      <c r="L815" s="558"/>
      <c r="M815" s="873"/>
      <c r="N815" s="558"/>
      <c r="O815" s="784"/>
      <c r="P815" s="28"/>
      <c r="Q815" s="28"/>
      <c r="R815" s="874"/>
      <c r="S815" s="875"/>
      <c r="T815" s="28"/>
      <c r="U815" s="360"/>
      <c r="V815" s="28"/>
      <c r="W815" s="28"/>
      <c r="X815" s="558"/>
      <c r="Y815" s="558"/>
      <c r="Z815" s="28"/>
      <c r="AA815" s="876"/>
      <c r="AB815" s="360"/>
      <c r="AC815" s="28"/>
      <c r="AD815" s="28"/>
      <c r="AE815" s="558"/>
      <c r="AF815" s="28"/>
      <c r="AG815" s="360"/>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row>
    <row r="816" ht="11.25" customHeight="1">
      <c r="A816" s="557"/>
      <c r="B816" s="558"/>
      <c r="C816" s="558"/>
      <c r="D816" s="360"/>
      <c r="E816" s="31"/>
      <c r="F816" s="10"/>
      <c r="G816" s="360"/>
      <c r="H816" s="360"/>
      <c r="I816" s="360"/>
      <c r="J816" s="360"/>
      <c r="K816" s="360"/>
      <c r="L816" s="558"/>
      <c r="M816" s="873"/>
      <c r="N816" s="558"/>
      <c r="O816" s="784"/>
      <c r="P816" s="28"/>
      <c r="Q816" s="28"/>
      <c r="R816" s="874"/>
      <c r="S816" s="875"/>
      <c r="T816" s="28"/>
      <c r="U816" s="360"/>
      <c r="V816" s="28"/>
      <c r="W816" s="28"/>
      <c r="X816" s="558"/>
      <c r="Y816" s="558"/>
      <c r="Z816" s="28"/>
      <c r="AA816" s="876"/>
      <c r="AB816" s="360"/>
      <c r="AC816" s="28"/>
      <c r="AD816" s="28"/>
      <c r="AE816" s="558"/>
      <c r="AF816" s="28"/>
      <c r="AG816" s="360"/>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row>
    <row r="817" ht="11.25" customHeight="1">
      <c r="A817" s="557"/>
      <c r="B817" s="558"/>
      <c r="C817" s="558"/>
      <c r="D817" s="360"/>
      <c r="E817" s="31"/>
      <c r="F817" s="10"/>
      <c r="G817" s="360"/>
      <c r="H817" s="360"/>
      <c r="I817" s="360"/>
      <c r="J817" s="360"/>
      <c r="K817" s="360"/>
      <c r="L817" s="558"/>
      <c r="M817" s="873"/>
      <c r="N817" s="558"/>
      <c r="O817" s="784"/>
      <c r="P817" s="28"/>
      <c r="Q817" s="28"/>
      <c r="R817" s="874"/>
      <c r="S817" s="875"/>
      <c r="T817" s="28"/>
      <c r="U817" s="360"/>
      <c r="V817" s="28"/>
      <c r="W817" s="28"/>
      <c r="X817" s="558"/>
      <c r="Y817" s="558"/>
      <c r="Z817" s="28"/>
      <c r="AA817" s="876"/>
      <c r="AB817" s="360"/>
      <c r="AC817" s="28"/>
      <c r="AD817" s="28"/>
      <c r="AE817" s="558"/>
      <c r="AF817" s="28"/>
      <c r="AG817" s="360"/>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row>
    <row r="818" ht="11.25" customHeight="1">
      <c r="A818" s="557"/>
      <c r="B818" s="558"/>
      <c r="C818" s="558"/>
      <c r="D818" s="360"/>
      <c r="E818" s="31"/>
      <c r="F818" s="10"/>
      <c r="G818" s="360"/>
      <c r="H818" s="360"/>
      <c r="I818" s="360"/>
      <c r="J818" s="360"/>
      <c r="K818" s="360"/>
      <c r="L818" s="558"/>
      <c r="M818" s="873"/>
      <c r="N818" s="558"/>
      <c r="O818" s="784"/>
      <c r="P818" s="28"/>
      <c r="Q818" s="28"/>
      <c r="R818" s="874"/>
      <c r="S818" s="875"/>
      <c r="T818" s="28"/>
      <c r="U818" s="360"/>
      <c r="V818" s="28"/>
      <c r="W818" s="28"/>
      <c r="X818" s="558"/>
      <c r="Y818" s="558"/>
      <c r="Z818" s="28"/>
      <c r="AA818" s="876"/>
      <c r="AB818" s="360"/>
      <c r="AC818" s="28"/>
      <c r="AD818" s="28"/>
      <c r="AE818" s="558"/>
      <c r="AF818" s="28"/>
      <c r="AG818" s="360"/>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row>
    <row r="819" ht="11.25" customHeight="1">
      <c r="A819" s="557"/>
      <c r="B819" s="558"/>
      <c r="C819" s="558"/>
      <c r="D819" s="360"/>
      <c r="E819" s="31"/>
      <c r="F819" s="10"/>
      <c r="G819" s="360"/>
      <c r="H819" s="360"/>
      <c r="I819" s="360"/>
      <c r="J819" s="360"/>
      <c r="K819" s="360"/>
      <c r="L819" s="558"/>
      <c r="M819" s="873"/>
      <c r="N819" s="558"/>
      <c r="O819" s="784"/>
      <c r="P819" s="28"/>
      <c r="Q819" s="28"/>
      <c r="R819" s="874"/>
      <c r="S819" s="875"/>
      <c r="T819" s="28"/>
      <c r="U819" s="360"/>
      <c r="V819" s="28"/>
      <c r="W819" s="28"/>
      <c r="X819" s="558"/>
      <c r="Y819" s="558"/>
      <c r="Z819" s="28"/>
      <c r="AA819" s="876"/>
      <c r="AB819" s="360"/>
      <c r="AC819" s="28"/>
      <c r="AD819" s="28"/>
      <c r="AE819" s="558"/>
      <c r="AF819" s="28"/>
      <c r="AG819" s="360"/>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row>
    <row r="820" ht="11.25" customHeight="1">
      <c r="A820" s="557"/>
      <c r="B820" s="558"/>
      <c r="C820" s="558"/>
      <c r="D820" s="360"/>
      <c r="E820" s="31"/>
      <c r="F820" s="10"/>
      <c r="G820" s="360"/>
      <c r="H820" s="360"/>
      <c r="I820" s="360"/>
      <c r="J820" s="360"/>
      <c r="K820" s="360"/>
      <c r="L820" s="558"/>
      <c r="M820" s="873"/>
      <c r="N820" s="558"/>
      <c r="O820" s="784"/>
      <c r="P820" s="28"/>
      <c r="Q820" s="28"/>
      <c r="R820" s="874"/>
      <c r="S820" s="875"/>
      <c r="T820" s="28"/>
      <c r="U820" s="360"/>
      <c r="V820" s="28"/>
      <c r="W820" s="28"/>
      <c r="X820" s="558"/>
      <c r="Y820" s="558"/>
      <c r="Z820" s="28"/>
      <c r="AA820" s="876"/>
      <c r="AB820" s="360"/>
      <c r="AC820" s="28"/>
      <c r="AD820" s="28"/>
      <c r="AE820" s="558"/>
      <c r="AF820" s="28"/>
      <c r="AG820" s="360"/>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row>
    <row r="821" ht="11.25" customHeight="1">
      <c r="A821" s="557"/>
      <c r="B821" s="558"/>
      <c r="C821" s="558"/>
      <c r="D821" s="360"/>
      <c r="E821" s="31"/>
      <c r="F821" s="10"/>
      <c r="G821" s="360"/>
      <c r="H821" s="360"/>
      <c r="I821" s="360"/>
      <c r="J821" s="360"/>
      <c r="K821" s="360"/>
      <c r="L821" s="558"/>
      <c r="M821" s="873"/>
      <c r="N821" s="558"/>
      <c r="O821" s="784"/>
      <c r="P821" s="28"/>
      <c r="Q821" s="28"/>
      <c r="R821" s="874"/>
      <c r="S821" s="875"/>
      <c r="T821" s="28"/>
      <c r="U821" s="360"/>
      <c r="V821" s="28"/>
      <c r="W821" s="28"/>
      <c r="X821" s="558"/>
      <c r="Y821" s="558"/>
      <c r="Z821" s="28"/>
      <c r="AA821" s="876"/>
      <c r="AB821" s="360"/>
      <c r="AC821" s="28"/>
      <c r="AD821" s="28"/>
      <c r="AE821" s="558"/>
      <c r="AF821" s="28"/>
      <c r="AG821" s="360"/>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row>
    <row r="822" ht="11.25" customHeight="1">
      <c r="A822" s="557"/>
      <c r="B822" s="558"/>
      <c r="C822" s="558"/>
      <c r="D822" s="360"/>
      <c r="E822" s="31"/>
      <c r="F822" s="10"/>
      <c r="G822" s="360"/>
      <c r="H822" s="360"/>
      <c r="I822" s="360"/>
      <c r="J822" s="360"/>
      <c r="K822" s="360"/>
      <c r="L822" s="558"/>
      <c r="M822" s="873"/>
      <c r="N822" s="558"/>
      <c r="O822" s="784"/>
      <c r="P822" s="28"/>
      <c r="Q822" s="28"/>
      <c r="R822" s="874"/>
      <c r="S822" s="875"/>
      <c r="T822" s="28"/>
      <c r="U822" s="360"/>
      <c r="V822" s="28"/>
      <c r="W822" s="28"/>
      <c r="X822" s="558"/>
      <c r="Y822" s="558"/>
      <c r="Z822" s="28"/>
      <c r="AA822" s="876"/>
      <c r="AB822" s="360"/>
      <c r="AC822" s="28"/>
      <c r="AD822" s="28"/>
      <c r="AE822" s="558"/>
      <c r="AF822" s="28"/>
      <c r="AG822" s="360"/>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row>
    <row r="823" ht="11.25" customHeight="1">
      <c r="A823" s="557"/>
      <c r="B823" s="558"/>
      <c r="C823" s="558"/>
      <c r="D823" s="360"/>
      <c r="E823" s="31"/>
      <c r="F823" s="10"/>
      <c r="G823" s="360"/>
      <c r="H823" s="360"/>
      <c r="I823" s="360"/>
      <c r="J823" s="360"/>
      <c r="K823" s="360"/>
      <c r="L823" s="558"/>
      <c r="M823" s="873"/>
      <c r="N823" s="558"/>
      <c r="O823" s="784"/>
      <c r="P823" s="28"/>
      <c r="Q823" s="28"/>
      <c r="R823" s="874"/>
      <c r="S823" s="875"/>
      <c r="T823" s="28"/>
      <c r="U823" s="360"/>
      <c r="V823" s="28"/>
      <c r="W823" s="28"/>
      <c r="X823" s="558"/>
      <c r="Y823" s="558"/>
      <c r="Z823" s="28"/>
      <c r="AA823" s="876"/>
      <c r="AB823" s="360"/>
      <c r="AC823" s="28"/>
      <c r="AD823" s="28"/>
      <c r="AE823" s="558"/>
      <c r="AF823" s="28"/>
      <c r="AG823" s="360"/>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row>
    <row r="824" ht="11.25" customHeight="1">
      <c r="A824" s="557"/>
      <c r="B824" s="558"/>
      <c r="C824" s="558"/>
      <c r="D824" s="360"/>
      <c r="E824" s="31"/>
      <c r="F824" s="10"/>
      <c r="G824" s="360"/>
      <c r="H824" s="360"/>
      <c r="I824" s="360"/>
      <c r="J824" s="360"/>
      <c r="K824" s="360"/>
      <c r="L824" s="558"/>
      <c r="M824" s="873"/>
      <c r="N824" s="558"/>
      <c r="O824" s="784"/>
      <c r="P824" s="28"/>
      <c r="Q824" s="28"/>
      <c r="R824" s="874"/>
      <c r="S824" s="875"/>
      <c r="T824" s="28"/>
      <c r="U824" s="360"/>
      <c r="V824" s="28"/>
      <c r="W824" s="28"/>
      <c r="X824" s="558"/>
      <c r="Y824" s="558"/>
      <c r="Z824" s="28"/>
      <c r="AA824" s="876"/>
      <c r="AB824" s="360"/>
      <c r="AC824" s="28"/>
      <c r="AD824" s="28"/>
      <c r="AE824" s="558"/>
      <c r="AF824" s="28"/>
      <c r="AG824" s="360"/>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row>
    <row r="825" ht="11.25" customHeight="1">
      <c r="A825" s="557"/>
      <c r="B825" s="558"/>
      <c r="C825" s="558"/>
      <c r="D825" s="360"/>
      <c r="E825" s="31"/>
      <c r="F825" s="10"/>
      <c r="G825" s="360"/>
      <c r="H825" s="360"/>
      <c r="I825" s="360"/>
      <c r="J825" s="360"/>
      <c r="K825" s="360"/>
      <c r="L825" s="558"/>
      <c r="M825" s="873"/>
      <c r="N825" s="558"/>
      <c r="O825" s="784"/>
      <c r="P825" s="28"/>
      <c r="Q825" s="28"/>
      <c r="R825" s="874"/>
      <c r="S825" s="875"/>
      <c r="T825" s="28"/>
      <c r="U825" s="360"/>
      <c r="V825" s="28"/>
      <c r="W825" s="28"/>
      <c r="X825" s="558"/>
      <c r="Y825" s="558"/>
      <c r="Z825" s="28"/>
      <c r="AA825" s="876"/>
      <c r="AB825" s="360"/>
      <c r="AC825" s="28"/>
      <c r="AD825" s="28"/>
      <c r="AE825" s="558"/>
      <c r="AF825" s="28"/>
      <c r="AG825" s="360"/>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row>
    <row r="826" ht="11.25" customHeight="1">
      <c r="A826" s="557"/>
      <c r="B826" s="558"/>
      <c r="C826" s="558"/>
      <c r="D826" s="360"/>
      <c r="E826" s="31"/>
      <c r="F826" s="10"/>
      <c r="G826" s="360"/>
      <c r="H826" s="360"/>
      <c r="I826" s="360"/>
      <c r="J826" s="360"/>
      <c r="K826" s="360"/>
      <c r="L826" s="558"/>
      <c r="M826" s="873"/>
      <c r="N826" s="558"/>
      <c r="O826" s="784"/>
      <c r="P826" s="28"/>
      <c r="Q826" s="28"/>
      <c r="R826" s="874"/>
      <c r="S826" s="875"/>
      <c r="T826" s="28"/>
      <c r="U826" s="360"/>
      <c r="V826" s="28"/>
      <c r="W826" s="28"/>
      <c r="X826" s="558"/>
      <c r="Y826" s="558"/>
      <c r="Z826" s="28"/>
      <c r="AA826" s="876"/>
      <c r="AB826" s="360"/>
      <c r="AC826" s="28"/>
      <c r="AD826" s="28"/>
      <c r="AE826" s="558"/>
      <c r="AF826" s="28"/>
      <c r="AG826" s="360"/>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row>
    <row r="827" ht="11.25" customHeight="1">
      <c r="A827" s="557"/>
      <c r="B827" s="558"/>
      <c r="C827" s="558"/>
      <c r="D827" s="360"/>
      <c r="E827" s="31"/>
      <c r="F827" s="10"/>
      <c r="G827" s="360"/>
      <c r="H827" s="360"/>
      <c r="I827" s="360"/>
      <c r="J827" s="360"/>
      <c r="K827" s="360"/>
      <c r="L827" s="558"/>
      <c r="M827" s="873"/>
      <c r="N827" s="558"/>
      <c r="O827" s="784"/>
      <c r="P827" s="28"/>
      <c r="Q827" s="28"/>
      <c r="R827" s="874"/>
      <c r="S827" s="875"/>
      <c r="T827" s="28"/>
      <c r="U827" s="360"/>
      <c r="V827" s="28"/>
      <c r="W827" s="28"/>
      <c r="X827" s="558"/>
      <c r="Y827" s="558"/>
      <c r="Z827" s="28"/>
      <c r="AA827" s="876"/>
      <c r="AB827" s="360"/>
      <c r="AC827" s="28"/>
      <c r="AD827" s="28"/>
      <c r="AE827" s="558"/>
      <c r="AF827" s="28"/>
      <c r="AG827" s="360"/>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row>
    <row r="828" ht="11.25" customHeight="1">
      <c r="A828" s="557"/>
      <c r="B828" s="558"/>
      <c r="C828" s="558"/>
      <c r="D828" s="360"/>
      <c r="E828" s="31"/>
      <c r="F828" s="10"/>
      <c r="G828" s="360"/>
      <c r="H828" s="360"/>
      <c r="I828" s="360"/>
      <c r="J828" s="360"/>
      <c r="K828" s="360"/>
      <c r="L828" s="558"/>
      <c r="M828" s="873"/>
      <c r="N828" s="558"/>
      <c r="O828" s="784"/>
      <c r="P828" s="28"/>
      <c r="Q828" s="28"/>
      <c r="R828" s="874"/>
      <c r="S828" s="875"/>
      <c r="T828" s="28"/>
      <c r="U828" s="360"/>
      <c r="V828" s="28"/>
      <c r="W828" s="28"/>
      <c r="X828" s="558"/>
      <c r="Y828" s="558"/>
      <c r="Z828" s="28"/>
      <c r="AA828" s="876"/>
      <c r="AB828" s="360"/>
      <c r="AC828" s="28"/>
      <c r="AD828" s="28"/>
      <c r="AE828" s="558"/>
      <c r="AF828" s="28"/>
      <c r="AG828" s="360"/>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row>
    <row r="829" ht="11.25" customHeight="1">
      <c r="A829" s="557"/>
      <c r="B829" s="558"/>
      <c r="C829" s="558"/>
      <c r="D829" s="360"/>
      <c r="E829" s="31"/>
      <c r="F829" s="10"/>
      <c r="G829" s="360"/>
      <c r="H829" s="360"/>
      <c r="I829" s="360"/>
      <c r="J829" s="360"/>
      <c r="K829" s="360"/>
      <c r="L829" s="558"/>
      <c r="M829" s="873"/>
      <c r="N829" s="558"/>
      <c r="O829" s="784"/>
      <c r="P829" s="28"/>
      <c r="Q829" s="28"/>
      <c r="R829" s="874"/>
      <c r="S829" s="875"/>
      <c r="T829" s="28"/>
      <c r="U829" s="360"/>
      <c r="V829" s="28"/>
      <c r="W829" s="28"/>
      <c r="X829" s="558"/>
      <c r="Y829" s="558"/>
      <c r="Z829" s="28"/>
      <c r="AA829" s="876"/>
      <c r="AB829" s="360"/>
      <c r="AC829" s="28"/>
      <c r="AD829" s="28"/>
      <c r="AE829" s="558"/>
      <c r="AF829" s="28"/>
      <c r="AG829" s="360"/>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row>
    <row r="830" ht="11.25" customHeight="1">
      <c r="A830" s="557"/>
      <c r="B830" s="558"/>
      <c r="C830" s="558"/>
      <c r="D830" s="360"/>
      <c r="E830" s="31"/>
      <c r="F830" s="10"/>
      <c r="G830" s="360"/>
      <c r="H830" s="360"/>
      <c r="I830" s="360"/>
      <c r="J830" s="360"/>
      <c r="K830" s="360"/>
      <c r="L830" s="558"/>
      <c r="M830" s="873"/>
      <c r="N830" s="558"/>
      <c r="O830" s="784"/>
      <c r="P830" s="28"/>
      <c r="Q830" s="28"/>
      <c r="R830" s="874"/>
      <c r="S830" s="875"/>
      <c r="T830" s="28"/>
      <c r="U830" s="360"/>
      <c r="V830" s="28"/>
      <c r="W830" s="28"/>
      <c r="X830" s="558"/>
      <c r="Y830" s="558"/>
      <c r="Z830" s="28"/>
      <c r="AA830" s="876"/>
      <c r="AB830" s="360"/>
      <c r="AC830" s="28"/>
      <c r="AD830" s="28"/>
      <c r="AE830" s="558"/>
      <c r="AF830" s="28"/>
      <c r="AG830" s="360"/>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row>
    <row r="831" ht="11.25" customHeight="1">
      <c r="A831" s="557"/>
      <c r="B831" s="558"/>
      <c r="C831" s="558"/>
      <c r="D831" s="360"/>
      <c r="E831" s="31"/>
      <c r="F831" s="10"/>
      <c r="G831" s="360"/>
      <c r="H831" s="360"/>
      <c r="I831" s="360"/>
      <c r="J831" s="360"/>
      <c r="K831" s="360"/>
      <c r="L831" s="558"/>
      <c r="M831" s="873"/>
      <c r="N831" s="558"/>
      <c r="O831" s="784"/>
      <c r="P831" s="28"/>
      <c r="Q831" s="28"/>
      <c r="R831" s="874"/>
      <c r="S831" s="875"/>
      <c r="T831" s="28"/>
      <c r="U831" s="360"/>
      <c r="V831" s="28"/>
      <c r="W831" s="28"/>
      <c r="X831" s="558"/>
      <c r="Y831" s="558"/>
      <c r="Z831" s="28"/>
      <c r="AA831" s="876"/>
      <c r="AB831" s="360"/>
      <c r="AC831" s="28"/>
      <c r="AD831" s="28"/>
      <c r="AE831" s="558"/>
      <c r="AF831" s="28"/>
      <c r="AG831" s="360"/>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row>
    <row r="832" ht="11.25" customHeight="1">
      <c r="A832" s="557"/>
      <c r="B832" s="558"/>
      <c r="C832" s="558"/>
      <c r="D832" s="360"/>
      <c r="E832" s="31"/>
      <c r="F832" s="10"/>
      <c r="G832" s="360"/>
      <c r="H832" s="360"/>
      <c r="I832" s="360"/>
      <c r="J832" s="360"/>
      <c r="K832" s="360"/>
      <c r="L832" s="558"/>
      <c r="M832" s="873"/>
      <c r="N832" s="558"/>
      <c r="O832" s="784"/>
      <c r="P832" s="28"/>
      <c r="Q832" s="28"/>
      <c r="R832" s="874"/>
      <c r="S832" s="875"/>
      <c r="T832" s="28"/>
      <c r="U832" s="360"/>
      <c r="V832" s="28"/>
      <c r="W832" s="28"/>
      <c r="X832" s="558"/>
      <c r="Y832" s="558"/>
      <c r="Z832" s="28"/>
      <c r="AA832" s="876"/>
      <c r="AB832" s="360"/>
      <c r="AC832" s="28"/>
      <c r="AD832" s="28"/>
      <c r="AE832" s="558"/>
      <c r="AF832" s="28"/>
      <c r="AG832" s="360"/>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row>
    <row r="833" ht="11.25" customHeight="1">
      <c r="A833" s="557"/>
      <c r="B833" s="558"/>
      <c r="C833" s="558"/>
      <c r="D833" s="360"/>
      <c r="E833" s="31"/>
      <c r="F833" s="10"/>
      <c r="G833" s="360"/>
      <c r="H833" s="360"/>
      <c r="I833" s="360"/>
      <c r="J833" s="360"/>
      <c r="K833" s="360"/>
      <c r="L833" s="558"/>
      <c r="M833" s="873"/>
      <c r="N833" s="558"/>
      <c r="O833" s="784"/>
      <c r="P833" s="28"/>
      <c r="Q833" s="28"/>
      <c r="R833" s="874"/>
      <c r="S833" s="875"/>
      <c r="T833" s="28"/>
      <c r="U833" s="360"/>
      <c r="V833" s="28"/>
      <c r="W833" s="28"/>
      <c r="X833" s="558"/>
      <c r="Y833" s="558"/>
      <c r="Z833" s="28"/>
      <c r="AA833" s="876"/>
      <c r="AB833" s="360"/>
      <c r="AC833" s="28"/>
      <c r="AD833" s="28"/>
      <c r="AE833" s="558"/>
      <c r="AF833" s="28"/>
      <c r="AG833" s="360"/>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row>
    <row r="834" ht="11.25" customHeight="1">
      <c r="A834" s="557"/>
      <c r="B834" s="558"/>
      <c r="C834" s="558"/>
      <c r="D834" s="360"/>
      <c r="E834" s="31"/>
      <c r="F834" s="10"/>
      <c r="G834" s="360"/>
      <c r="H834" s="360"/>
      <c r="I834" s="360"/>
      <c r="J834" s="360"/>
      <c r="K834" s="360"/>
      <c r="L834" s="558"/>
      <c r="M834" s="873"/>
      <c r="N834" s="558"/>
      <c r="O834" s="784"/>
      <c r="P834" s="28"/>
      <c r="Q834" s="28"/>
      <c r="R834" s="874"/>
      <c r="S834" s="875"/>
      <c r="T834" s="28"/>
      <c r="U834" s="360"/>
      <c r="V834" s="28"/>
      <c r="W834" s="28"/>
      <c r="X834" s="558"/>
      <c r="Y834" s="558"/>
      <c r="Z834" s="28"/>
      <c r="AA834" s="876"/>
      <c r="AB834" s="360"/>
      <c r="AC834" s="28"/>
      <c r="AD834" s="28"/>
      <c r="AE834" s="558"/>
      <c r="AF834" s="28"/>
      <c r="AG834" s="360"/>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row>
    <row r="835" ht="11.25" customHeight="1">
      <c r="A835" s="557"/>
      <c r="B835" s="558"/>
      <c r="C835" s="558"/>
      <c r="D835" s="360"/>
      <c r="E835" s="31"/>
      <c r="F835" s="10"/>
      <c r="G835" s="360"/>
      <c r="H835" s="360"/>
      <c r="I835" s="360"/>
      <c r="J835" s="360"/>
      <c r="K835" s="360"/>
      <c r="L835" s="558"/>
      <c r="M835" s="873"/>
      <c r="N835" s="558"/>
      <c r="O835" s="784"/>
      <c r="P835" s="28"/>
      <c r="Q835" s="28"/>
      <c r="R835" s="874"/>
      <c r="S835" s="875"/>
      <c r="T835" s="28"/>
      <c r="U835" s="360"/>
      <c r="V835" s="28"/>
      <c r="W835" s="28"/>
      <c r="X835" s="558"/>
      <c r="Y835" s="558"/>
      <c r="Z835" s="28"/>
      <c r="AA835" s="876"/>
      <c r="AB835" s="360"/>
      <c r="AC835" s="28"/>
      <c r="AD835" s="28"/>
      <c r="AE835" s="558"/>
      <c r="AF835" s="28"/>
      <c r="AG835" s="360"/>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row>
    <row r="836" ht="11.25" customHeight="1">
      <c r="A836" s="557"/>
      <c r="B836" s="558"/>
      <c r="C836" s="558"/>
      <c r="D836" s="360"/>
      <c r="E836" s="31"/>
      <c r="F836" s="10"/>
      <c r="G836" s="360"/>
      <c r="H836" s="360"/>
      <c r="I836" s="360"/>
      <c r="J836" s="360"/>
      <c r="K836" s="360"/>
      <c r="L836" s="558"/>
      <c r="M836" s="873"/>
      <c r="N836" s="558"/>
      <c r="O836" s="784"/>
      <c r="P836" s="28"/>
      <c r="Q836" s="28"/>
      <c r="R836" s="874"/>
      <c r="S836" s="875"/>
      <c r="T836" s="28"/>
      <c r="U836" s="360"/>
      <c r="V836" s="28"/>
      <c r="W836" s="28"/>
      <c r="X836" s="558"/>
      <c r="Y836" s="558"/>
      <c r="Z836" s="28"/>
      <c r="AA836" s="876"/>
      <c r="AB836" s="360"/>
      <c r="AC836" s="28"/>
      <c r="AD836" s="28"/>
      <c r="AE836" s="558"/>
      <c r="AF836" s="28"/>
      <c r="AG836" s="360"/>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row>
    <row r="837" ht="11.25" customHeight="1">
      <c r="A837" s="557"/>
      <c r="B837" s="558"/>
      <c r="C837" s="558"/>
      <c r="D837" s="360"/>
      <c r="E837" s="31"/>
      <c r="F837" s="10"/>
      <c r="G837" s="360"/>
      <c r="H837" s="360"/>
      <c r="I837" s="360"/>
      <c r="J837" s="360"/>
      <c r="K837" s="360"/>
      <c r="L837" s="558"/>
      <c r="M837" s="873"/>
      <c r="N837" s="558"/>
      <c r="O837" s="784"/>
      <c r="P837" s="28"/>
      <c r="Q837" s="28"/>
      <c r="R837" s="874"/>
      <c r="S837" s="875"/>
      <c r="T837" s="28"/>
      <c r="U837" s="360"/>
      <c r="V837" s="28"/>
      <c r="W837" s="28"/>
      <c r="X837" s="558"/>
      <c r="Y837" s="558"/>
      <c r="Z837" s="28"/>
      <c r="AA837" s="876"/>
      <c r="AB837" s="360"/>
      <c r="AC837" s="28"/>
      <c r="AD837" s="28"/>
      <c r="AE837" s="558"/>
      <c r="AF837" s="28"/>
      <c r="AG837" s="360"/>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row>
    <row r="838" ht="11.25" customHeight="1">
      <c r="A838" s="557"/>
      <c r="B838" s="558"/>
      <c r="C838" s="558"/>
      <c r="D838" s="360"/>
      <c r="E838" s="31"/>
      <c r="F838" s="10"/>
      <c r="G838" s="360"/>
      <c r="H838" s="360"/>
      <c r="I838" s="360"/>
      <c r="J838" s="360"/>
      <c r="K838" s="360"/>
      <c r="L838" s="558"/>
      <c r="M838" s="873"/>
      <c r="N838" s="558"/>
      <c r="O838" s="784"/>
      <c r="P838" s="28"/>
      <c r="Q838" s="28"/>
      <c r="R838" s="874"/>
      <c r="S838" s="875"/>
      <c r="T838" s="28"/>
      <c r="U838" s="360"/>
      <c r="V838" s="28"/>
      <c r="W838" s="28"/>
      <c r="X838" s="558"/>
      <c r="Y838" s="558"/>
      <c r="Z838" s="28"/>
      <c r="AA838" s="876"/>
      <c r="AB838" s="360"/>
      <c r="AC838" s="28"/>
      <c r="AD838" s="28"/>
      <c r="AE838" s="558"/>
      <c r="AF838" s="28"/>
      <c r="AG838" s="360"/>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row>
    <row r="839" ht="11.25" customHeight="1">
      <c r="A839" s="557"/>
      <c r="B839" s="558"/>
      <c r="C839" s="558"/>
      <c r="D839" s="360"/>
      <c r="E839" s="31"/>
      <c r="F839" s="10"/>
      <c r="G839" s="360"/>
      <c r="H839" s="360"/>
      <c r="I839" s="360"/>
      <c r="J839" s="360"/>
      <c r="K839" s="360"/>
      <c r="L839" s="558"/>
      <c r="M839" s="873"/>
      <c r="N839" s="558"/>
      <c r="O839" s="784"/>
      <c r="P839" s="28"/>
      <c r="Q839" s="28"/>
      <c r="R839" s="874"/>
      <c r="S839" s="875"/>
      <c r="T839" s="28"/>
      <c r="U839" s="360"/>
      <c r="V839" s="28"/>
      <c r="W839" s="28"/>
      <c r="X839" s="558"/>
      <c r="Y839" s="558"/>
      <c r="Z839" s="28"/>
      <c r="AA839" s="876"/>
      <c r="AB839" s="360"/>
      <c r="AC839" s="28"/>
      <c r="AD839" s="28"/>
      <c r="AE839" s="558"/>
      <c r="AF839" s="28"/>
      <c r="AG839" s="360"/>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row>
    <row r="840" ht="11.25" customHeight="1">
      <c r="A840" s="557"/>
      <c r="B840" s="558"/>
      <c r="C840" s="558"/>
      <c r="D840" s="360"/>
      <c r="E840" s="31"/>
      <c r="F840" s="10"/>
      <c r="G840" s="360"/>
      <c r="H840" s="360"/>
      <c r="I840" s="360"/>
      <c r="J840" s="360"/>
      <c r="K840" s="360"/>
      <c r="L840" s="558"/>
      <c r="M840" s="873"/>
      <c r="N840" s="558"/>
      <c r="O840" s="784"/>
      <c r="P840" s="28"/>
      <c r="Q840" s="28"/>
      <c r="R840" s="874"/>
      <c r="S840" s="875"/>
      <c r="T840" s="28"/>
      <c r="U840" s="360"/>
      <c r="V840" s="28"/>
      <c r="W840" s="28"/>
      <c r="X840" s="558"/>
      <c r="Y840" s="558"/>
      <c r="Z840" s="28"/>
      <c r="AA840" s="876"/>
      <c r="AB840" s="360"/>
      <c r="AC840" s="28"/>
      <c r="AD840" s="28"/>
      <c r="AE840" s="558"/>
      <c r="AF840" s="28"/>
      <c r="AG840" s="360"/>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row>
    <row r="841" ht="11.25" customHeight="1">
      <c r="A841" s="557"/>
      <c r="B841" s="558"/>
      <c r="C841" s="558"/>
      <c r="D841" s="360"/>
      <c r="E841" s="31"/>
      <c r="F841" s="10"/>
      <c r="G841" s="360"/>
      <c r="H841" s="360"/>
      <c r="I841" s="360"/>
      <c r="J841" s="360"/>
      <c r="K841" s="360"/>
      <c r="L841" s="558"/>
      <c r="M841" s="873"/>
      <c r="N841" s="558"/>
      <c r="O841" s="784"/>
      <c r="P841" s="28"/>
      <c r="Q841" s="28"/>
      <c r="R841" s="874"/>
      <c r="S841" s="875"/>
      <c r="T841" s="28"/>
      <c r="U841" s="360"/>
      <c r="V841" s="28"/>
      <c r="W841" s="28"/>
      <c r="X841" s="558"/>
      <c r="Y841" s="558"/>
      <c r="Z841" s="28"/>
      <c r="AA841" s="876"/>
      <c r="AB841" s="360"/>
      <c r="AC841" s="28"/>
      <c r="AD841" s="28"/>
      <c r="AE841" s="558"/>
      <c r="AF841" s="28"/>
      <c r="AG841" s="360"/>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row>
    <row r="842" ht="11.25" customHeight="1">
      <c r="A842" s="557"/>
      <c r="B842" s="558"/>
      <c r="C842" s="558"/>
      <c r="D842" s="360"/>
      <c r="E842" s="31"/>
      <c r="F842" s="10"/>
      <c r="G842" s="360"/>
      <c r="H842" s="360"/>
      <c r="I842" s="360"/>
      <c r="J842" s="360"/>
      <c r="K842" s="360"/>
      <c r="L842" s="558"/>
      <c r="M842" s="873"/>
      <c r="N842" s="558"/>
      <c r="O842" s="784"/>
      <c r="P842" s="28"/>
      <c r="Q842" s="28"/>
      <c r="R842" s="874"/>
      <c r="S842" s="875"/>
      <c r="T842" s="28"/>
      <c r="U842" s="360"/>
      <c r="V842" s="28"/>
      <c r="W842" s="28"/>
      <c r="X842" s="558"/>
      <c r="Y842" s="558"/>
      <c r="Z842" s="28"/>
      <c r="AA842" s="876"/>
      <c r="AB842" s="360"/>
      <c r="AC842" s="28"/>
      <c r="AD842" s="28"/>
      <c r="AE842" s="558"/>
      <c r="AF842" s="28"/>
      <c r="AG842" s="360"/>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row>
    <row r="843" ht="11.25" customHeight="1">
      <c r="A843" s="557"/>
      <c r="B843" s="558"/>
      <c r="C843" s="558"/>
      <c r="D843" s="360"/>
      <c r="E843" s="31"/>
      <c r="F843" s="10"/>
      <c r="G843" s="360"/>
      <c r="H843" s="360"/>
      <c r="I843" s="360"/>
      <c r="J843" s="360"/>
      <c r="K843" s="360"/>
      <c r="L843" s="558"/>
      <c r="M843" s="873"/>
      <c r="N843" s="558"/>
      <c r="O843" s="784"/>
      <c r="P843" s="28"/>
      <c r="Q843" s="28"/>
      <c r="R843" s="874"/>
      <c r="S843" s="875"/>
      <c r="T843" s="28"/>
      <c r="U843" s="360"/>
      <c r="V843" s="28"/>
      <c r="W843" s="28"/>
      <c r="X843" s="558"/>
      <c r="Y843" s="558"/>
      <c r="Z843" s="28"/>
      <c r="AA843" s="876"/>
      <c r="AB843" s="360"/>
      <c r="AC843" s="28"/>
      <c r="AD843" s="28"/>
      <c r="AE843" s="558"/>
      <c r="AF843" s="28"/>
      <c r="AG843" s="360"/>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row>
    <row r="844" ht="11.25" customHeight="1">
      <c r="A844" s="557"/>
      <c r="B844" s="558"/>
      <c r="C844" s="558"/>
      <c r="D844" s="360"/>
      <c r="E844" s="31"/>
      <c r="F844" s="10"/>
      <c r="G844" s="360"/>
      <c r="H844" s="360"/>
      <c r="I844" s="360"/>
      <c r="J844" s="360"/>
      <c r="K844" s="360"/>
      <c r="L844" s="558"/>
      <c r="M844" s="873"/>
      <c r="N844" s="558"/>
      <c r="O844" s="784"/>
      <c r="P844" s="28"/>
      <c r="Q844" s="28"/>
      <c r="R844" s="874"/>
      <c r="S844" s="875"/>
      <c r="T844" s="28"/>
      <c r="U844" s="360"/>
      <c r="V844" s="28"/>
      <c r="W844" s="28"/>
      <c r="X844" s="558"/>
      <c r="Y844" s="558"/>
      <c r="Z844" s="28"/>
      <c r="AA844" s="876"/>
      <c r="AB844" s="360"/>
      <c r="AC844" s="28"/>
      <c r="AD844" s="28"/>
      <c r="AE844" s="558"/>
      <c r="AF844" s="28"/>
      <c r="AG844" s="360"/>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row>
    <row r="845" ht="11.25" customHeight="1">
      <c r="A845" s="557"/>
      <c r="B845" s="558"/>
      <c r="C845" s="558"/>
      <c r="D845" s="360"/>
      <c r="E845" s="31"/>
      <c r="F845" s="10"/>
      <c r="G845" s="360"/>
      <c r="H845" s="360"/>
      <c r="I845" s="360"/>
      <c r="J845" s="360"/>
      <c r="K845" s="360"/>
      <c r="L845" s="558"/>
      <c r="M845" s="873"/>
      <c r="N845" s="558"/>
      <c r="O845" s="784"/>
      <c r="P845" s="28"/>
      <c r="Q845" s="28"/>
      <c r="R845" s="874"/>
      <c r="S845" s="875"/>
      <c r="T845" s="28"/>
      <c r="U845" s="360"/>
      <c r="V845" s="28"/>
      <c r="W845" s="28"/>
      <c r="X845" s="558"/>
      <c r="Y845" s="558"/>
      <c r="Z845" s="28"/>
      <c r="AA845" s="876"/>
      <c r="AB845" s="360"/>
      <c r="AC845" s="28"/>
      <c r="AD845" s="28"/>
      <c r="AE845" s="558"/>
      <c r="AF845" s="28"/>
      <c r="AG845" s="360"/>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row>
    <row r="846" ht="11.25" customHeight="1">
      <c r="A846" s="557"/>
      <c r="B846" s="558"/>
      <c r="C846" s="558"/>
      <c r="D846" s="360"/>
      <c r="E846" s="31"/>
      <c r="F846" s="10"/>
      <c r="G846" s="360"/>
      <c r="H846" s="360"/>
      <c r="I846" s="360"/>
      <c r="J846" s="360"/>
      <c r="K846" s="360"/>
      <c r="L846" s="558"/>
      <c r="M846" s="873"/>
      <c r="N846" s="558"/>
      <c r="O846" s="784"/>
      <c r="P846" s="28"/>
      <c r="Q846" s="28"/>
      <c r="R846" s="874"/>
      <c r="S846" s="875"/>
      <c r="T846" s="28"/>
      <c r="U846" s="360"/>
      <c r="V846" s="28"/>
      <c r="W846" s="28"/>
      <c r="X846" s="558"/>
      <c r="Y846" s="558"/>
      <c r="Z846" s="28"/>
      <c r="AA846" s="876"/>
      <c r="AB846" s="360"/>
      <c r="AC846" s="28"/>
      <c r="AD846" s="28"/>
      <c r="AE846" s="558"/>
      <c r="AF846" s="28"/>
      <c r="AG846" s="360"/>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row>
    <row r="847" ht="11.25" customHeight="1">
      <c r="A847" s="557"/>
      <c r="B847" s="558"/>
      <c r="C847" s="558"/>
      <c r="D847" s="360"/>
      <c r="E847" s="31"/>
      <c r="F847" s="10"/>
      <c r="G847" s="360"/>
      <c r="H847" s="360"/>
      <c r="I847" s="360"/>
      <c r="J847" s="360"/>
      <c r="K847" s="360"/>
      <c r="L847" s="558"/>
      <c r="M847" s="873"/>
      <c r="N847" s="558"/>
      <c r="O847" s="784"/>
      <c r="P847" s="28"/>
      <c r="Q847" s="28"/>
      <c r="R847" s="874"/>
      <c r="S847" s="875"/>
      <c r="T847" s="28"/>
      <c r="U847" s="360"/>
      <c r="V847" s="28"/>
      <c r="W847" s="28"/>
      <c r="X847" s="558"/>
      <c r="Y847" s="558"/>
      <c r="Z847" s="28"/>
      <c r="AA847" s="876"/>
      <c r="AB847" s="360"/>
      <c r="AC847" s="28"/>
      <c r="AD847" s="28"/>
      <c r="AE847" s="558"/>
      <c r="AF847" s="28"/>
      <c r="AG847" s="360"/>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row>
    <row r="848" ht="11.25" customHeight="1">
      <c r="A848" s="557"/>
      <c r="B848" s="558"/>
      <c r="C848" s="558"/>
      <c r="D848" s="360"/>
      <c r="E848" s="31"/>
      <c r="F848" s="10"/>
      <c r="G848" s="360"/>
      <c r="H848" s="360"/>
      <c r="I848" s="360"/>
      <c r="J848" s="360"/>
      <c r="K848" s="360"/>
      <c r="L848" s="558"/>
      <c r="M848" s="873"/>
      <c r="N848" s="558"/>
      <c r="O848" s="784"/>
      <c r="P848" s="28"/>
      <c r="Q848" s="28"/>
      <c r="R848" s="874"/>
      <c r="S848" s="875"/>
      <c r="T848" s="28"/>
      <c r="U848" s="360"/>
      <c r="V848" s="28"/>
      <c r="W848" s="28"/>
      <c r="X848" s="558"/>
      <c r="Y848" s="558"/>
      <c r="Z848" s="28"/>
      <c r="AA848" s="876"/>
      <c r="AB848" s="360"/>
      <c r="AC848" s="28"/>
      <c r="AD848" s="28"/>
      <c r="AE848" s="558"/>
      <c r="AF848" s="28"/>
      <c r="AG848" s="360"/>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row>
    <row r="849" ht="11.25" customHeight="1">
      <c r="A849" s="557"/>
      <c r="B849" s="558"/>
      <c r="C849" s="558"/>
      <c r="D849" s="360"/>
      <c r="E849" s="31"/>
      <c r="F849" s="10"/>
      <c r="G849" s="360"/>
      <c r="H849" s="360"/>
      <c r="I849" s="360"/>
      <c r="J849" s="360"/>
      <c r="K849" s="360"/>
      <c r="L849" s="558"/>
      <c r="M849" s="873"/>
      <c r="N849" s="558"/>
      <c r="O849" s="784"/>
      <c r="P849" s="28"/>
      <c r="Q849" s="28"/>
      <c r="R849" s="874"/>
      <c r="S849" s="875"/>
      <c r="T849" s="28"/>
      <c r="U849" s="360"/>
      <c r="V849" s="28"/>
      <c r="W849" s="28"/>
      <c r="X849" s="558"/>
      <c r="Y849" s="558"/>
      <c r="Z849" s="28"/>
      <c r="AA849" s="876"/>
      <c r="AB849" s="360"/>
      <c r="AC849" s="28"/>
      <c r="AD849" s="28"/>
      <c r="AE849" s="558"/>
      <c r="AF849" s="28"/>
      <c r="AG849" s="360"/>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row>
    <row r="850" ht="11.25" customHeight="1">
      <c r="A850" s="557"/>
      <c r="B850" s="558"/>
      <c r="C850" s="558"/>
      <c r="D850" s="360"/>
      <c r="E850" s="31"/>
      <c r="F850" s="10"/>
      <c r="G850" s="360"/>
      <c r="H850" s="360"/>
      <c r="I850" s="360"/>
      <c r="J850" s="360"/>
      <c r="K850" s="360"/>
      <c r="L850" s="558"/>
      <c r="M850" s="873"/>
      <c r="N850" s="558"/>
      <c r="O850" s="784"/>
      <c r="P850" s="28"/>
      <c r="Q850" s="28"/>
      <c r="R850" s="874"/>
      <c r="S850" s="875"/>
      <c r="T850" s="28"/>
      <c r="U850" s="360"/>
      <c r="V850" s="28"/>
      <c r="W850" s="28"/>
      <c r="X850" s="558"/>
      <c r="Y850" s="558"/>
      <c r="Z850" s="28"/>
      <c r="AA850" s="876"/>
      <c r="AB850" s="360"/>
      <c r="AC850" s="28"/>
      <c r="AD850" s="28"/>
      <c r="AE850" s="558"/>
      <c r="AF850" s="28"/>
      <c r="AG850" s="360"/>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row>
    <row r="851" ht="11.25" customHeight="1">
      <c r="A851" s="557"/>
      <c r="B851" s="558"/>
      <c r="C851" s="558"/>
      <c r="D851" s="360"/>
      <c r="E851" s="31"/>
      <c r="F851" s="10"/>
      <c r="G851" s="360"/>
      <c r="H851" s="360"/>
      <c r="I851" s="360"/>
      <c r="J851" s="360"/>
      <c r="K851" s="360"/>
      <c r="L851" s="558"/>
      <c r="M851" s="873"/>
      <c r="N851" s="558"/>
      <c r="O851" s="784"/>
      <c r="P851" s="28"/>
      <c r="Q851" s="28"/>
      <c r="R851" s="874"/>
      <c r="S851" s="875"/>
      <c r="T851" s="28"/>
      <c r="U851" s="360"/>
      <c r="V851" s="28"/>
      <c r="W851" s="28"/>
      <c r="X851" s="558"/>
      <c r="Y851" s="558"/>
      <c r="Z851" s="28"/>
      <c r="AA851" s="876"/>
      <c r="AB851" s="360"/>
      <c r="AC851" s="28"/>
      <c r="AD851" s="28"/>
      <c r="AE851" s="558"/>
      <c r="AF851" s="28"/>
      <c r="AG851" s="360"/>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row>
    <row r="852" ht="11.25" customHeight="1">
      <c r="A852" s="557"/>
      <c r="B852" s="558"/>
      <c r="C852" s="558"/>
      <c r="D852" s="360"/>
      <c r="E852" s="31"/>
      <c r="F852" s="10"/>
      <c r="G852" s="360"/>
      <c r="H852" s="360"/>
      <c r="I852" s="360"/>
      <c r="J852" s="360"/>
      <c r="K852" s="360"/>
      <c r="L852" s="558"/>
      <c r="M852" s="873"/>
      <c r="N852" s="558"/>
      <c r="O852" s="784"/>
      <c r="P852" s="28"/>
      <c r="Q852" s="28"/>
      <c r="R852" s="874"/>
      <c r="S852" s="875"/>
      <c r="T852" s="28"/>
      <c r="U852" s="360"/>
      <c r="V852" s="28"/>
      <c r="W852" s="28"/>
      <c r="X852" s="558"/>
      <c r="Y852" s="558"/>
      <c r="Z852" s="28"/>
      <c r="AA852" s="876"/>
      <c r="AB852" s="360"/>
      <c r="AC852" s="28"/>
      <c r="AD852" s="28"/>
      <c r="AE852" s="558"/>
      <c r="AF852" s="28"/>
      <c r="AG852" s="360"/>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row>
    <row r="853" ht="11.25" customHeight="1">
      <c r="A853" s="557"/>
      <c r="B853" s="558"/>
      <c r="C853" s="558"/>
      <c r="D853" s="360"/>
      <c r="E853" s="31"/>
      <c r="F853" s="10"/>
      <c r="G853" s="360"/>
      <c r="H853" s="360"/>
      <c r="I853" s="360"/>
      <c r="J853" s="360"/>
      <c r="K853" s="360"/>
      <c r="L853" s="558"/>
      <c r="M853" s="873"/>
      <c r="N853" s="558"/>
      <c r="O853" s="784"/>
      <c r="P853" s="28"/>
      <c r="Q853" s="28"/>
      <c r="R853" s="874"/>
      <c r="S853" s="875"/>
      <c r="T853" s="28"/>
      <c r="U853" s="360"/>
      <c r="V853" s="28"/>
      <c r="W853" s="28"/>
      <c r="X853" s="558"/>
      <c r="Y853" s="558"/>
      <c r="Z853" s="28"/>
      <c r="AA853" s="876"/>
      <c r="AB853" s="360"/>
      <c r="AC853" s="28"/>
      <c r="AD853" s="28"/>
      <c r="AE853" s="558"/>
      <c r="AF853" s="28"/>
      <c r="AG853" s="360"/>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row>
    <row r="854" ht="11.25" customHeight="1">
      <c r="A854" s="557"/>
      <c r="B854" s="558"/>
      <c r="C854" s="558"/>
      <c r="D854" s="360"/>
      <c r="E854" s="31"/>
      <c r="F854" s="10"/>
      <c r="G854" s="360"/>
      <c r="H854" s="360"/>
      <c r="I854" s="360"/>
      <c r="J854" s="360"/>
      <c r="K854" s="360"/>
      <c r="L854" s="558"/>
      <c r="M854" s="873"/>
      <c r="N854" s="558"/>
      <c r="O854" s="784"/>
      <c r="P854" s="28"/>
      <c r="Q854" s="28"/>
      <c r="R854" s="874"/>
      <c r="S854" s="875"/>
      <c r="T854" s="28"/>
      <c r="U854" s="360"/>
      <c r="V854" s="28"/>
      <c r="W854" s="28"/>
      <c r="X854" s="558"/>
      <c r="Y854" s="558"/>
      <c r="Z854" s="28"/>
      <c r="AA854" s="876"/>
      <c r="AB854" s="360"/>
      <c r="AC854" s="28"/>
      <c r="AD854" s="28"/>
      <c r="AE854" s="558"/>
      <c r="AF854" s="28"/>
      <c r="AG854" s="360"/>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row>
    <row r="855" ht="11.25" customHeight="1">
      <c r="A855" s="557"/>
      <c r="B855" s="558"/>
      <c r="C855" s="558"/>
      <c r="D855" s="360"/>
      <c r="E855" s="31"/>
      <c r="F855" s="10"/>
      <c r="G855" s="360"/>
      <c r="H855" s="360"/>
      <c r="I855" s="360"/>
      <c r="J855" s="360"/>
      <c r="K855" s="360"/>
      <c r="L855" s="558"/>
      <c r="M855" s="873"/>
      <c r="N855" s="558"/>
      <c r="O855" s="784"/>
      <c r="P855" s="28"/>
      <c r="Q855" s="28"/>
      <c r="R855" s="874"/>
      <c r="S855" s="875"/>
      <c r="T855" s="28"/>
      <c r="U855" s="360"/>
      <c r="V855" s="28"/>
      <c r="W855" s="28"/>
      <c r="X855" s="558"/>
      <c r="Y855" s="558"/>
      <c r="Z855" s="28"/>
      <c r="AA855" s="876"/>
      <c r="AB855" s="360"/>
      <c r="AC855" s="28"/>
      <c r="AD855" s="28"/>
      <c r="AE855" s="558"/>
      <c r="AF855" s="28"/>
      <c r="AG855" s="360"/>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row>
    <row r="856" ht="11.25" customHeight="1">
      <c r="A856" s="557"/>
      <c r="B856" s="558"/>
      <c r="C856" s="558"/>
      <c r="D856" s="360"/>
      <c r="E856" s="31"/>
      <c r="F856" s="10"/>
      <c r="G856" s="360"/>
      <c r="H856" s="360"/>
      <c r="I856" s="360"/>
      <c r="J856" s="360"/>
      <c r="K856" s="360"/>
      <c r="L856" s="558"/>
      <c r="M856" s="873"/>
      <c r="N856" s="558"/>
      <c r="O856" s="784"/>
      <c r="P856" s="28"/>
      <c r="Q856" s="28"/>
      <c r="R856" s="874"/>
      <c r="S856" s="875"/>
      <c r="T856" s="28"/>
      <c r="U856" s="360"/>
      <c r="V856" s="28"/>
      <c r="W856" s="28"/>
      <c r="X856" s="558"/>
      <c r="Y856" s="558"/>
      <c r="Z856" s="28"/>
      <c r="AA856" s="876"/>
      <c r="AB856" s="360"/>
      <c r="AC856" s="28"/>
      <c r="AD856" s="28"/>
      <c r="AE856" s="558"/>
      <c r="AF856" s="28"/>
      <c r="AG856" s="360"/>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row>
    <row r="857" ht="11.25" customHeight="1">
      <c r="A857" s="557"/>
      <c r="B857" s="558"/>
      <c r="C857" s="558"/>
      <c r="D857" s="360"/>
      <c r="E857" s="31"/>
      <c r="F857" s="10"/>
      <c r="G857" s="360"/>
      <c r="H857" s="360"/>
      <c r="I857" s="360"/>
      <c r="J857" s="360"/>
      <c r="K857" s="360"/>
      <c r="L857" s="558"/>
      <c r="M857" s="873"/>
      <c r="N857" s="558"/>
      <c r="O857" s="784"/>
      <c r="P857" s="28"/>
      <c r="Q857" s="28"/>
      <c r="R857" s="874"/>
      <c r="S857" s="875"/>
      <c r="T857" s="28"/>
      <c r="U857" s="360"/>
      <c r="V857" s="28"/>
      <c r="W857" s="28"/>
      <c r="X857" s="558"/>
      <c r="Y857" s="558"/>
      <c r="Z857" s="28"/>
      <c r="AA857" s="876"/>
      <c r="AB857" s="360"/>
      <c r="AC857" s="28"/>
      <c r="AD857" s="28"/>
      <c r="AE857" s="558"/>
      <c r="AF857" s="28"/>
      <c r="AG857" s="360"/>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row>
    <row r="858" ht="11.25" customHeight="1">
      <c r="A858" s="557"/>
      <c r="B858" s="558"/>
      <c r="C858" s="558"/>
      <c r="D858" s="360"/>
      <c r="E858" s="31"/>
      <c r="F858" s="10"/>
      <c r="G858" s="360"/>
      <c r="H858" s="360"/>
      <c r="I858" s="360"/>
      <c r="J858" s="360"/>
      <c r="K858" s="360"/>
      <c r="L858" s="558"/>
      <c r="M858" s="873"/>
      <c r="N858" s="558"/>
      <c r="O858" s="784"/>
      <c r="P858" s="28"/>
      <c r="Q858" s="28"/>
      <c r="R858" s="874"/>
      <c r="S858" s="875"/>
      <c r="T858" s="28"/>
      <c r="U858" s="360"/>
      <c r="V858" s="28"/>
      <c r="W858" s="28"/>
      <c r="X858" s="558"/>
      <c r="Y858" s="558"/>
      <c r="Z858" s="28"/>
      <c r="AA858" s="876"/>
      <c r="AB858" s="360"/>
      <c r="AC858" s="28"/>
      <c r="AD858" s="28"/>
      <c r="AE858" s="558"/>
      <c r="AF858" s="28"/>
      <c r="AG858" s="360"/>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row>
    <row r="859" ht="11.25" customHeight="1">
      <c r="A859" s="557"/>
      <c r="B859" s="558"/>
      <c r="C859" s="558"/>
      <c r="D859" s="360"/>
      <c r="E859" s="31"/>
      <c r="F859" s="10"/>
      <c r="G859" s="360"/>
      <c r="H859" s="360"/>
      <c r="I859" s="360"/>
      <c r="J859" s="360"/>
      <c r="K859" s="360"/>
      <c r="L859" s="558"/>
      <c r="M859" s="873"/>
      <c r="N859" s="558"/>
      <c r="O859" s="784"/>
      <c r="P859" s="28"/>
      <c r="Q859" s="28"/>
      <c r="R859" s="874"/>
      <c r="S859" s="875"/>
      <c r="T859" s="28"/>
      <c r="U859" s="360"/>
      <c r="V859" s="28"/>
      <c r="W859" s="28"/>
      <c r="X859" s="558"/>
      <c r="Y859" s="558"/>
      <c r="Z859" s="28"/>
      <c r="AA859" s="876"/>
      <c r="AB859" s="360"/>
      <c r="AC859" s="28"/>
      <c r="AD859" s="28"/>
      <c r="AE859" s="558"/>
      <c r="AF859" s="28"/>
      <c r="AG859" s="360"/>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row>
    <row r="860" ht="11.25" customHeight="1">
      <c r="A860" s="557"/>
      <c r="B860" s="558"/>
      <c r="C860" s="558"/>
      <c r="D860" s="360"/>
      <c r="E860" s="31"/>
      <c r="F860" s="10"/>
      <c r="G860" s="360"/>
      <c r="H860" s="360"/>
      <c r="I860" s="360"/>
      <c r="J860" s="360"/>
      <c r="K860" s="360"/>
      <c r="L860" s="558"/>
      <c r="M860" s="873"/>
      <c r="N860" s="558"/>
      <c r="O860" s="784"/>
      <c r="P860" s="28"/>
      <c r="Q860" s="28"/>
      <c r="R860" s="874"/>
      <c r="S860" s="875"/>
      <c r="T860" s="28"/>
      <c r="U860" s="360"/>
      <c r="V860" s="28"/>
      <c r="W860" s="28"/>
      <c r="X860" s="558"/>
      <c r="Y860" s="558"/>
      <c r="Z860" s="28"/>
      <c r="AA860" s="876"/>
      <c r="AB860" s="360"/>
      <c r="AC860" s="28"/>
      <c r="AD860" s="28"/>
      <c r="AE860" s="558"/>
      <c r="AF860" s="28"/>
      <c r="AG860" s="360"/>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row>
    <row r="861" ht="11.25" customHeight="1">
      <c r="A861" s="557"/>
      <c r="B861" s="558"/>
      <c r="C861" s="558"/>
      <c r="D861" s="360"/>
      <c r="E861" s="31"/>
      <c r="F861" s="10"/>
      <c r="G861" s="360"/>
      <c r="H861" s="360"/>
      <c r="I861" s="360"/>
      <c r="J861" s="360"/>
      <c r="K861" s="360"/>
      <c r="L861" s="558"/>
      <c r="M861" s="873"/>
      <c r="N861" s="558"/>
      <c r="O861" s="784"/>
      <c r="P861" s="28"/>
      <c r="Q861" s="28"/>
      <c r="R861" s="874"/>
      <c r="S861" s="875"/>
      <c r="T861" s="28"/>
      <c r="U861" s="360"/>
      <c r="V861" s="28"/>
      <c r="W861" s="28"/>
      <c r="X861" s="558"/>
      <c r="Y861" s="558"/>
      <c r="Z861" s="28"/>
      <c r="AA861" s="876"/>
      <c r="AB861" s="360"/>
      <c r="AC861" s="28"/>
      <c r="AD861" s="28"/>
      <c r="AE861" s="558"/>
      <c r="AF861" s="28"/>
      <c r="AG861" s="360"/>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row>
    <row r="862" ht="11.25" customHeight="1">
      <c r="A862" s="557"/>
      <c r="B862" s="558"/>
      <c r="C862" s="558"/>
      <c r="D862" s="360"/>
      <c r="E862" s="31"/>
      <c r="F862" s="10"/>
      <c r="G862" s="360"/>
      <c r="H862" s="360"/>
      <c r="I862" s="360"/>
      <c r="J862" s="360"/>
      <c r="K862" s="360"/>
      <c r="L862" s="558"/>
      <c r="M862" s="873"/>
      <c r="N862" s="558"/>
      <c r="O862" s="784"/>
      <c r="P862" s="28"/>
      <c r="Q862" s="28"/>
      <c r="R862" s="874"/>
      <c r="S862" s="875"/>
      <c r="T862" s="28"/>
      <c r="U862" s="360"/>
      <c r="V862" s="28"/>
      <c r="W862" s="28"/>
      <c r="X862" s="558"/>
      <c r="Y862" s="558"/>
      <c r="Z862" s="28"/>
      <c r="AA862" s="876"/>
      <c r="AB862" s="360"/>
      <c r="AC862" s="28"/>
      <c r="AD862" s="28"/>
      <c r="AE862" s="558"/>
      <c r="AF862" s="28"/>
      <c r="AG862" s="360"/>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row>
    <row r="863" ht="11.25" customHeight="1">
      <c r="A863" s="557"/>
      <c r="B863" s="558"/>
      <c r="C863" s="558"/>
      <c r="D863" s="360"/>
      <c r="E863" s="31"/>
      <c r="F863" s="10"/>
      <c r="G863" s="360"/>
      <c r="H863" s="360"/>
      <c r="I863" s="360"/>
      <c r="J863" s="360"/>
      <c r="K863" s="360"/>
      <c r="L863" s="558"/>
      <c r="M863" s="873"/>
      <c r="N863" s="558"/>
      <c r="O863" s="784"/>
      <c r="P863" s="28"/>
      <c r="Q863" s="28"/>
      <c r="R863" s="874"/>
      <c r="S863" s="875"/>
      <c r="T863" s="28"/>
      <c r="U863" s="360"/>
      <c r="V863" s="28"/>
      <c r="W863" s="28"/>
      <c r="X863" s="558"/>
      <c r="Y863" s="558"/>
      <c r="Z863" s="28"/>
      <c r="AA863" s="876"/>
      <c r="AB863" s="360"/>
      <c r="AC863" s="28"/>
      <c r="AD863" s="28"/>
      <c r="AE863" s="558"/>
      <c r="AF863" s="28"/>
      <c r="AG863" s="360"/>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row>
    <row r="864" ht="11.25" customHeight="1">
      <c r="A864" s="557"/>
      <c r="B864" s="558"/>
      <c r="C864" s="558"/>
      <c r="D864" s="360"/>
      <c r="E864" s="31"/>
      <c r="F864" s="10"/>
      <c r="G864" s="360"/>
      <c r="H864" s="360"/>
      <c r="I864" s="360"/>
      <c r="J864" s="360"/>
      <c r="K864" s="360"/>
      <c r="L864" s="558"/>
      <c r="M864" s="873"/>
      <c r="N864" s="558"/>
      <c r="O864" s="784"/>
      <c r="P864" s="28"/>
      <c r="Q864" s="28"/>
      <c r="R864" s="874"/>
      <c r="S864" s="875"/>
      <c r="T864" s="28"/>
      <c r="U864" s="360"/>
      <c r="V864" s="28"/>
      <c r="W864" s="28"/>
      <c r="X864" s="558"/>
      <c r="Y864" s="558"/>
      <c r="Z864" s="28"/>
      <c r="AA864" s="876"/>
      <c r="AB864" s="360"/>
      <c r="AC864" s="28"/>
      <c r="AD864" s="28"/>
      <c r="AE864" s="558"/>
      <c r="AF864" s="28"/>
      <c r="AG864" s="360"/>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row>
    <row r="865" ht="11.25" customHeight="1">
      <c r="A865" s="557"/>
      <c r="B865" s="558"/>
      <c r="C865" s="558"/>
      <c r="D865" s="360"/>
      <c r="E865" s="31"/>
      <c r="F865" s="10"/>
      <c r="G865" s="360"/>
      <c r="H865" s="360"/>
      <c r="I865" s="360"/>
      <c r="J865" s="360"/>
      <c r="K865" s="360"/>
      <c r="L865" s="558"/>
      <c r="M865" s="873"/>
      <c r="N865" s="558"/>
      <c r="O865" s="784"/>
      <c r="P865" s="28"/>
      <c r="Q865" s="28"/>
      <c r="R865" s="874"/>
      <c r="S865" s="875"/>
      <c r="T865" s="28"/>
      <c r="U865" s="360"/>
      <c r="V865" s="28"/>
      <c r="W865" s="28"/>
      <c r="X865" s="558"/>
      <c r="Y865" s="558"/>
      <c r="Z865" s="28"/>
      <c r="AA865" s="876"/>
      <c r="AB865" s="360"/>
      <c r="AC865" s="28"/>
      <c r="AD865" s="28"/>
      <c r="AE865" s="558"/>
      <c r="AF865" s="28"/>
      <c r="AG865" s="360"/>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row>
    <row r="866" ht="11.25" customHeight="1">
      <c r="A866" s="557"/>
      <c r="B866" s="558"/>
      <c r="C866" s="558"/>
      <c r="D866" s="360"/>
      <c r="E866" s="31"/>
      <c r="F866" s="10"/>
      <c r="G866" s="360"/>
      <c r="H866" s="360"/>
      <c r="I866" s="360"/>
      <c r="J866" s="360"/>
      <c r="K866" s="360"/>
      <c r="L866" s="558"/>
      <c r="M866" s="873"/>
      <c r="N866" s="558"/>
      <c r="O866" s="784"/>
      <c r="P866" s="28"/>
      <c r="Q866" s="28"/>
      <c r="R866" s="874"/>
      <c r="S866" s="875"/>
      <c r="T866" s="28"/>
      <c r="U866" s="360"/>
      <c r="V866" s="28"/>
      <c r="W866" s="28"/>
      <c r="X866" s="558"/>
      <c r="Y866" s="558"/>
      <c r="Z866" s="28"/>
      <c r="AA866" s="876"/>
      <c r="AB866" s="360"/>
      <c r="AC866" s="28"/>
      <c r="AD866" s="28"/>
      <c r="AE866" s="558"/>
      <c r="AF866" s="28"/>
      <c r="AG866" s="360"/>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row>
    <row r="867" ht="11.25" customHeight="1">
      <c r="A867" s="557"/>
      <c r="B867" s="558"/>
      <c r="C867" s="558"/>
      <c r="D867" s="360"/>
      <c r="E867" s="31"/>
      <c r="F867" s="10"/>
      <c r="G867" s="360"/>
      <c r="H867" s="360"/>
      <c r="I867" s="360"/>
      <c r="J867" s="360"/>
      <c r="K867" s="360"/>
      <c r="L867" s="558"/>
      <c r="M867" s="873"/>
      <c r="N867" s="558"/>
      <c r="O867" s="784"/>
      <c r="P867" s="28"/>
      <c r="Q867" s="28"/>
      <c r="R867" s="874"/>
      <c r="S867" s="875"/>
      <c r="T867" s="28"/>
      <c r="U867" s="360"/>
      <c r="V867" s="28"/>
      <c r="W867" s="28"/>
      <c r="X867" s="558"/>
      <c r="Y867" s="558"/>
      <c r="Z867" s="28"/>
      <c r="AA867" s="876"/>
      <c r="AB867" s="360"/>
      <c r="AC867" s="28"/>
      <c r="AD867" s="28"/>
      <c r="AE867" s="558"/>
      <c r="AF867" s="28"/>
      <c r="AG867" s="360"/>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row>
    <row r="868" ht="11.25" customHeight="1">
      <c r="A868" s="557"/>
      <c r="B868" s="558"/>
      <c r="C868" s="558"/>
      <c r="D868" s="360"/>
      <c r="E868" s="31"/>
      <c r="F868" s="10"/>
      <c r="G868" s="360"/>
      <c r="H868" s="360"/>
      <c r="I868" s="360"/>
      <c r="J868" s="360"/>
      <c r="K868" s="360"/>
      <c r="L868" s="558"/>
      <c r="M868" s="873"/>
      <c r="N868" s="558"/>
      <c r="O868" s="784"/>
      <c r="P868" s="28"/>
      <c r="Q868" s="28"/>
      <c r="R868" s="874"/>
      <c r="S868" s="875"/>
      <c r="T868" s="28"/>
      <c r="U868" s="360"/>
      <c r="V868" s="28"/>
      <c r="W868" s="28"/>
      <c r="X868" s="558"/>
      <c r="Y868" s="558"/>
      <c r="Z868" s="28"/>
      <c r="AA868" s="876"/>
      <c r="AB868" s="360"/>
      <c r="AC868" s="28"/>
      <c r="AD868" s="28"/>
      <c r="AE868" s="558"/>
      <c r="AF868" s="28"/>
      <c r="AG868" s="360"/>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row>
    <row r="869" ht="11.25" customHeight="1">
      <c r="A869" s="557"/>
      <c r="B869" s="558"/>
      <c r="C869" s="558"/>
      <c r="D869" s="360"/>
      <c r="E869" s="31"/>
      <c r="F869" s="10"/>
      <c r="G869" s="360"/>
      <c r="H869" s="360"/>
      <c r="I869" s="360"/>
      <c r="J869" s="360"/>
      <c r="K869" s="360"/>
      <c r="L869" s="558"/>
      <c r="M869" s="873"/>
      <c r="N869" s="558"/>
      <c r="O869" s="784"/>
      <c r="P869" s="28"/>
      <c r="Q869" s="28"/>
      <c r="R869" s="874"/>
      <c r="S869" s="875"/>
      <c r="T869" s="28"/>
      <c r="U869" s="360"/>
      <c r="V869" s="28"/>
      <c r="W869" s="28"/>
      <c r="X869" s="558"/>
      <c r="Y869" s="558"/>
      <c r="Z869" s="28"/>
      <c r="AA869" s="876"/>
      <c r="AB869" s="360"/>
      <c r="AC869" s="28"/>
      <c r="AD869" s="28"/>
      <c r="AE869" s="558"/>
      <c r="AF869" s="28"/>
      <c r="AG869" s="360"/>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row>
    <row r="870" ht="11.25" customHeight="1">
      <c r="A870" s="557"/>
      <c r="B870" s="558"/>
      <c r="C870" s="558"/>
      <c r="D870" s="360"/>
      <c r="E870" s="31"/>
      <c r="F870" s="10"/>
      <c r="G870" s="360"/>
      <c r="H870" s="360"/>
      <c r="I870" s="360"/>
      <c r="J870" s="360"/>
      <c r="K870" s="360"/>
      <c r="L870" s="558"/>
      <c r="M870" s="873"/>
      <c r="N870" s="558"/>
      <c r="O870" s="784"/>
      <c r="P870" s="28"/>
      <c r="Q870" s="28"/>
      <c r="R870" s="874"/>
      <c r="S870" s="875"/>
      <c r="T870" s="28"/>
      <c r="U870" s="360"/>
      <c r="V870" s="28"/>
      <c r="W870" s="28"/>
      <c r="X870" s="558"/>
      <c r="Y870" s="558"/>
      <c r="Z870" s="28"/>
      <c r="AA870" s="876"/>
      <c r="AB870" s="360"/>
      <c r="AC870" s="28"/>
      <c r="AD870" s="28"/>
      <c r="AE870" s="558"/>
      <c r="AF870" s="28"/>
      <c r="AG870" s="360"/>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row>
    <row r="871" ht="11.25" customHeight="1">
      <c r="A871" s="557"/>
      <c r="B871" s="558"/>
      <c r="C871" s="558"/>
      <c r="D871" s="360"/>
      <c r="E871" s="31"/>
      <c r="F871" s="10"/>
      <c r="G871" s="360"/>
      <c r="H871" s="360"/>
      <c r="I871" s="360"/>
      <c r="J871" s="360"/>
      <c r="K871" s="360"/>
      <c r="L871" s="558"/>
      <c r="M871" s="873"/>
      <c r="N871" s="558"/>
      <c r="O871" s="784"/>
      <c r="P871" s="28"/>
      <c r="Q871" s="28"/>
      <c r="R871" s="874"/>
      <c r="S871" s="875"/>
      <c r="T871" s="28"/>
      <c r="U871" s="360"/>
      <c r="V871" s="28"/>
      <c r="W871" s="28"/>
      <c r="X871" s="558"/>
      <c r="Y871" s="558"/>
      <c r="Z871" s="28"/>
      <c r="AA871" s="876"/>
      <c r="AB871" s="360"/>
      <c r="AC871" s="28"/>
      <c r="AD871" s="28"/>
      <c r="AE871" s="558"/>
      <c r="AF871" s="28"/>
      <c r="AG871" s="360"/>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row>
    <row r="872" ht="11.25" customHeight="1">
      <c r="A872" s="557"/>
      <c r="B872" s="558"/>
      <c r="C872" s="558"/>
      <c r="D872" s="360"/>
      <c r="E872" s="31"/>
      <c r="F872" s="10"/>
      <c r="G872" s="360"/>
      <c r="H872" s="360"/>
      <c r="I872" s="360"/>
      <c r="J872" s="360"/>
      <c r="K872" s="360"/>
      <c r="L872" s="558"/>
      <c r="M872" s="873"/>
      <c r="N872" s="558"/>
      <c r="O872" s="784"/>
      <c r="P872" s="28"/>
      <c r="Q872" s="28"/>
      <c r="R872" s="874"/>
      <c r="S872" s="875"/>
      <c r="T872" s="28"/>
      <c r="U872" s="360"/>
      <c r="V872" s="28"/>
      <c r="W872" s="28"/>
      <c r="X872" s="558"/>
      <c r="Y872" s="558"/>
      <c r="Z872" s="28"/>
      <c r="AA872" s="876"/>
      <c r="AB872" s="360"/>
      <c r="AC872" s="28"/>
      <c r="AD872" s="28"/>
      <c r="AE872" s="558"/>
      <c r="AF872" s="28"/>
      <c r="AG872" s="360"/>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row>
    <row r="873" ht="11.25" customHeight="1">
      <c r="A873" s="557"/>
      <c r="B873" s="558"/>
      <c r="C873" s="558"/>
      <c r="D873" s="360"/>
      <c r="E873" s="31"/>
      <c r="F873" s="10"/>
      <c r="G873" s="360"/>
      <c r="H873" s="360"/>
      <c r="I873" s="360"/>
      <c r="J873" s="360"/>
      <c r="K873" s="360"/>
      <c r="L873" s="558"/>
      <c r="M873" s="873"/>
      <c r="N873" s="558"/>
      <c r="O873" s="784"/>
      <c r="P873" s="28"/>
      <c r="Q873" s="28"/>
      <c r="R873" s="874"/>
      <c r="S873" s="875"/>
      <c r="T873" s="28"/>
      <c r="U873" s="360"/>
      <c r="V873" s="28"/>
      <c r="W873" s="28"/>
      <c r="X873" s="558"/>
      <c r="Y873" s="558"/>
      <c r="Z873" s="28"/>
      <c r="AA873" s="876"/>
      <c r="AB873" s="360"/>
      <c r="AC873" s="28"/>
      <c r="AD873" s="28"/>
      <c r="AE873" s="558"/>
      <c r="AF873" s="28"/>
      <c r="AG873" s="360"/>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row>
    <row r="874" ht="11.25" customHeight="1">
      <c r="A874" s="557"/>
      <c r="B874" s="558"/>
      <c r="C874" s="558"/>
      <c r="D874" s="360"/>
      <c r="E874" s="31"/>
      <c r="F874" s="10"/>
      <c r="G874" s="360"/>
      <c r="H874" s="360"/>
      <c r="I874" s="360"/>
      <c r="J874" s="360"/>
      <c r="K874" s="360"/>
      <c r="L874" s="558"/>
      <c r="M874" s="873"/>
      <c r="N874" s="558"/>
      <c r="O874" s="784"/>
      <c r="P874" s="28"/>
      <c r="Q874" s="28"/>
      <c r="R874" s="874"/>
      <c r="S874" s="875"/>
      <c r="T874" s="28"/>
      <c r="U874" s="360"/>
      <c r="V874" s="28"/>
      <c r="W874" s="28"/>
      <c r="X874" s="558"/>
      <c r="Y874" s="558"/>
      <c r="Z874" s="28"/>
      <c r="AA874" s="876"/>
      <c r="AB874" s="360"/>
      <c r="AC874" s="28"/>
      <c r="AD874" s="28"/>
      <c r="AE874" s="558"/>
      <c r="AF874" s="28"/>
      <c r="AG874" s="360"/>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row>
    <row r="875" ht="11.25" customHeight="1">
      <c r="A875" s="557"/>
      <c r="B875" s="558"/>
      <c r="C875" s="558"/>
      <c r="D875" s="360"/>
      <c r="E875" s="31"/>
      <c r="F875" s="10"/>
      <c r="G875" s="360"/>
      <c r="H875" s="360"/>
      <c r="I875" s="360"/>
      <c r="J875" s="360"/>
      <c r="K875" s="360"/>
      <c r="L875" s="558"/>
      <c r="M875" s="873"/>
      <c r="N875" s="558"/>
      <c r="O875" s="784"/>
      <c r="P875" s="28"/>
      <c r="Q875" s="28"/>
      <c r="R875" s="874"/>
      <c r="S875" s="875"/>
      <c r="T875" s="28"/>
      <c r="U875" s="360"/>
      <c r="V875" s="28"/>
      <c r="W875" s="28"/>
      <c r="X875" s="558"/>
      <c r="Y875" s="558"/>
      <c r="Z875" s="28"/>
      <c r="AA875" s="876"/>
      <c r="AB875" s="360"/>
      <c r="AC875" s="28"/>
      <c r="AD875" s="28"/>
      <c r="AE875" s="558"/>
      <c r="AF875" s="28"/>
      <c r="AG875" s="360"/>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row>
    <row r="876" ht="11.25" customHeight="1">
      <c r="A876" s="557"/>
      <c r="B876" s="558"/>
      <c r="C876" s="558"/>
      <c r="D876" s="360"/>
      <c r="E876" s="31"/>
      <c r="F876" s="10"/>
      <c r="G876" s="360"/>
      <c r="H876" s="360"/>
      <c r="I876" s="360"/>
      <c r="J876" s="360"/>
      <c r="K876" s="360"/>
      <c r="L876" s="558"/>
      <c r="M876" s="873"/>
      <c r="N876" s="558"/>
      <c r="O876" s="784"/>
      <c r="P876" s="28"/>
      <c r="Q876" s="28"/>
      <c r="R876" s="874"/>
      <c r="S876" s="875"/>
      <c r="T876" s="28"/>
      <c r="U876" s="360"/>
      <c r="V876" s="28"/>
      <c r="W876" s="28"/>
      <c r="X876" s="558"/>
      <c r="Y876" s="558"/>
      <c r="Z876" s="28"/>
      <c r="AA876" s="876"/>
      <c r="AB876" s="360"/>
      <c r="AC876" s="28"/>
      <c r="AD876" s="28"/>
      <c r="AE876" s="558"/>
      <c r="AF876" s="28"/>
      <c r="AG876" s="360"/>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row>
    <row r="877" ht="11.25" customHeight="1">
      <c r="A877" s="557"/>
      <c r="B877" s="558"/>
      <c r="C877" s="558"/>
      <c r="D877" s="360"/>
      <c r="E877" s="31"/>
      <c r="F877" s="10"/>
      <c r="G877" s="360"/>
      <c r="H877" s="360"/>
      <c r="I877" s="360"/>
      <c r="J877" s="360"/>
      <c r="K877" s="360"/>
      <c r="L877" s="558"/>
      <c r="M877" s="873"/>
      <c r="N877" s="558"/>
      <c r="O877" s="784"/>
      <c r="P877" s="28"/>
      <c r="Q877" s="28"/>
      <c r="R877" s="874"/>
      <c r="S877" s="875"/>
      <c r="T877" s="28"/>
      <c r="U877" s="360"/>
      <c r="V877" s="28"/>
      <c r="W877" s="28"/>
      <c r="X877" s="558"/>
      <c r="Y877" s="558"/>
      <c r="Z877" s="28"/>
      <c r="AA877" s="876"/>
      <c r="AB877" s="360"/>
      <c r="AC877" s="28"/>
      <c r="AD877" s="28"/>
      <c r="AE877" s="558"/>
      <c r="AF877" s="28"/>
      <c r="AG877" s="360"/>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row>
    <row r="878" ht="11.25" customHeight="1">
      <c r="A878" s="557"/>
      <c r="B878" s="558"/>
      <c r="C878" s="558"/>
      <c r="D878" s="360"/>
      <c r="E878" s="31"/>
      <c r="F878" s="10"/>
      <c r="G878" s="360"/>
      <c r="H878" s="360"/>
      <c r="I878" s="360"/>
      <c r="J878" s="360"/>
      <c r="K878" s="360"/>
      <c r="L878" s="558"/>
      <c r="M878" s="873"/>
      <c r="N878" s="558"/>
      <c r="O878" s="784"/>
      <c r="P878" s="28"/>
      <c r="Q878" s="28"/>
      <c r="R878" s="874"/>
      <c r="S878" s="875"/>
      <c r="T878" s="28"/>
      <c r="U878" s="360"/>
      <c r="V878" s="28"/>
      <c r="W878" s="28"/>
      <c r="X878" s="558"/>
      <c r="Y878" s="558"/>
      <c r="Z878" s="28"/>
      <c r="AA878" s="876"/>
      <c r="AB878" s="360"/>
      <c r="AC878" s="28"/>
      <c r="AD878" s="28"/>
      <c r="AE878" s="558"/>
      <c r="AF878" s="28"/>
      <c r="AG878" s="360"/>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row>
    <row r="879" ht="11.25" customHeight="1">
      <c r="A879" s="557"/>
      <c r="B879" s="558"/>
      <c r="C879" s="558"/>
      <c r="D879" s="360"/>
      <c r="E879" s="31"/>
      <c r="F879" s="10"/>
      <c r="G879" s="360"/>
      <c r="H879" s="360"/>
      <c r="I879" s="360"/>
      <c r="J879" s="360"/>
      <c r="K879" s="360"/>
      <c r="L879" s="558"/>
      <c r="M879" s="873"/>
      <c r="N879" s="558"/>
      <c r="O879" s="784"/>
      <c r="P879" s="28"/>
      <c r="Q879" s="28"/>
      <c r="R879" s="874"/>
      <c r="S879" s="875"/>
      <c r="T879" s="28"/>
      <c r="U879" s="360"/>
      <c r="V879" s="28"/>
      <c r="W879" s="28"/>
      <c r="X879" s="558"/>
      <c r="Y879" s="558"/>
      <c r="Z879" s="28"/>
      <c r="AA879" s="876"/>
      <c r="AB879" s="360"/>
      <c r="AC879" s="28"/>
      <c r="AD879" s="28"/>
      <c r="AE879" s="558"/>
      <c r="AF879" s="28"/>
      <c r="AG879" s="360"/>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row>
    <row r="880" ht="11.25" customHeight="1">
      <c r="A880" s="557"/>
      <c r="B880" s="558"/>
      <c r="C880" s="558"/>
      <c r="D880" s="360"/>
      <c r="E880" s="31"/>
      <c r="F880" s="10"/>
      <c r="G880" s="360"/>
      <c r="H880" s="360"/>
      <c r="I880" s="360"/>
      <c r="J880" s="360"/>
      <c r="K880" s="360"/>
      <c r="L880" s="558"/>
      <c r="M880" s="873"/>
      <c r="N880" s="558"/>
      <c r="O880" s="784"/>
      <c r="P880" s="28"/>
      <c r="Q880" s="28"/>
      <c r="R880" s="874"/>
      <c r="S880" s="875"/>
      <c r="T880" s="28"/>
      <c r="U880" s="360"/>
      <c r="V880" s="28"/>
      <c r="W880" s="28"/>
      <c r="X880" s="558"/>
      <c r="Y880" s="558"/>
      <c r="Z880" s="28"/>
      <c r="AA880" s="876"/>
      <c r="AB880" s="360"/>
      <c r="AC880" s="28"/>
      <c r="AD880" s="28"/>
      <c r="AE880" s="558"/>
      <c r="AF880" s="28"/>
      <c r="AG880" s="360"/>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row>
    <row r="881" ht="11.25" customHeight="1">
      <c r="A881" s="557"/>
      <c r="B881" s="558"/>
      <c r="C881" s="558"/>
      <c r="D881" s="360"/>
      <c r="E881" s="31"/>
      <c r="F881" s="10"/>
      <c r="G881" s="360"/>
      <c r="H881" s="360"/>
      <c r="I881" s="360"/>
      <c r="J881" s="360"/>
      <c r="K881" s="360"/>
      <c r="L881" s="558"/>
      <c r="M881" s="873"/>
      <c r="N881" s="558"/>
      <c r="O881" s="784"/>
      <c r="P881" s="28"/>
      <c r="Q881" s="28"/>
      <c r="R881" s="874"/>
      <c r="S881" s="875"/>
      <c r="T881" s="28"/>
      <c r="U881" s="360"/>
      <c r="V881" s="28"/>
      <c r="W881" s="28"/>
      <c r="X881" s="558"/>
      <c r="Y881" s="558"/>
      <c r="Z881" s="28"/>
      <c r="AA881" s="876"/>
      <c r="AB881" s="360"/>
      <c r="AC881" s="28"/>
      <c r="AD881" s="28"/>
      <c r="AE881" s="558"/>
      <c r="AF881" s="28"/>
      <c r="AG881" s="360"/>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row>
    <row r="882" ht="11.25" customHeight="1">
      <c r="A882" s="557"/>
      <c r="B882" s="558"/>
      <c r="C882" s="558"/>
      <c r="D882" s="360"/>
      <c r="E882" s="31"/>
      <c r="F882" s="10"/>
      <c r="G882" s="360"/>
      <c r="H882" s="360"/>
      <c r="I882" s="360"/>
      <c r="J882" s="360"/>
      <c r="K882" s="360"/>
      <c r="L882" s="558"/>
      <c r="M882" s="873"/>
      <c r="N882" s="558"/>
      <c r="O882" s="784"/>
      <c r="P882" s="28"/>
      <c r="Q882" s="28"/>
      <c r="R882" s="874"/>
      <c r="S882" s="875"/>
      <c r="T882" s="28"/>
      <c r="U882" s="360"/>
      <c r="V882" s="28"/>
      <c r="W882" s="28"/>
      <c r="X882" s="558"/>
      <c r="Y882" s="558"/>
      <c r="Z882" s="28"/>
      <c r="AA882" s="876"/>
      <c r="AB882" s="360"/>
      <c r="AC882" s="28"/>
      <c r="AD882" s="28"/>
      <c r="AE882" s="558"/>
      <c r="AF882" s="28"/>
      <c r="AG882" s="360"/>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row>
    <row r="883" ht="11.25" customHeight="1">
      <c r="A883" s="557"/>
      <c r="B883" s="558"/>
      <c r="C883" s="558"/>
      <c r="D883" s="360"/>
      <c r="E883" s="31"/>
      <c r="F883" s="10"/>
      <c r="G883" s="360"/>
      <c r="H883" s="360"/>
      <c r="I883" s="360"/>
      <c r="J883" s="360"/>
      <c r="K883" s="360"/>
      <c r="L883" s="558"/>
      <c r="M883" s="873"/>
      <c r="N883" s="558"/>
      <c r="O883" s="784"/>
      <c r="P883" s="28"/>
      <c r="Q883" s="28"/>
      <c r="R883" s="874"/>
      <c r="S883" s="875"/>
      <c r="T883" s="28"/>
      <c r="U883" s="360"/>
      <c r="V883" s="28"/>
      <c r="W883" s="28"/>
      <c r="X883" s="558"/>
      <c r="Y883" s="558"/>
      <c r="Z883" s="28"/>
      <c r="AA883" s="876"/>
      <c r="AB883" s="360"/>
      <c r="AC883" s="28"/>
      <c r="AD883" s="28"/>
      <c r="AE883" s="558"/>
      <c r="AF883" s="28"/>
      <c r="AG883" s="360"/>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row>
    <row r="884" ht="11.25" customHeight="1">
      <c r="A884" s="557"/>
      <c r="B884" s="558"/>
      <c r="C884" s="558"/>
      <c r="D884" s="360"/>
      <c r="E884" s="31"/>
      <c r="F884" s="10"/>
      <c r="G884" s="360"/>
      <c r="H884" s="360"/>
      <c r="I884" s="360"/>
      <c r="J884" s="360"/>
      <c r="K884" s="360"/>
      <c r="L884" s="558"/>
      <c r="M884" s="873"/>
      <c r="N884" s="558"/>
      <c r="O884" s="784"/>
      <c r="P884" s="28"/>
      <c r="Q884" s="28"/>
      <c r="R884" s="874"/>
      <c r="S884" s="875"/>
      <c r="T884" s="28"/>
      <c r="U884" s="360"/>
      <c r="V884" s="28"/>
      <c r="W884" s="28"/>
      <c r="X884" s="558"/>
      <c r="Y884" s="558"/>
      <c r="Z884" s="28"/>
      <c r="AA884" s="876"/>
      <c r="AB884" s="360"/>
      <c r="AC884" s="28"/>
      <c r="AD884" s="28"/>
      <c r="AE884" s="558"/>
      <c r="AF884" s="28"/>
      <c r="AG884" s="360"/>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row>
    <row r="885" ht="11.25" customHeight="1">
      <c r="A885" s="557"/>
      <c r="B885" s="558"/>
      <c r="C885" s="558"/>
      <c r="D885" s="360"/>
      <c r="E885" s="31"/>
      <c r="F885" s="10"/>
      <c r="G885" s="360"/>
      <c r="H885" s="360"/>
      <c r="I885" s="360"/>
      <c r="J885" s="360"/>
      <c r="K885" s="360"/>
      <c r="L885" s="558"/>
      <c r="M885" s="873"/>
      <c r="N885" s="558"/>
      <c r="O885" s="784"/>
      <c r="P885" s="28"/>
      <c r="Q885" s="28"/>
      <c r="R885" s="874"/>
      <c r="S885" s="875"/>
      <c r="T885" s="28"/>
      <c r="U885" s="360"/>
      <c r="V885" s="28"/>
      <c r="W885" s="28"/>
      <c r="X885" s="558"/>
      <c r="Y885" s="558"/>
      <c r="Z885" s="28"/>
      <c r="AA885" s="876"/>
      <c r="AB885" s="360"/>
      <c r="AC885" s="28"/>
      <c r="AD885" s="28"/>
      <c r="AE885" s="558"/>
      <c r="AF885" s="28"/>
      <c r="AG885" s="360"/>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row>
    <row r="886" ht="11.25" customHeight="1">
      <c r="A886" s="557"/>
      <c r="B886" s="558"/>
      <c r="C886" s="558"/>
      <c r="D886" s="360"/>
      <c r="E886" s="31"/>
      <c r="F886" s="10"/>
      <c r="G886" s="360"/>
      <c r="H886" s="360"/>
      <c r="I886" s="360"/>
      <c r="J886" s="360"/>
      <c r="K886" s="360"/>
      <c r="L886" s="558"/>
      <c r="M886" s="873"/>
      <c r="N886" s="558"/>
      <c r="O886" s="784"/>
      <c r="P886" s="28"/>
      <c r="Q886" s="28"/>
      <c r="R886" s="874"/>
      <c r="S886" s="875"/>
      <c r="T886" s="28"/>
      <c r="U886" s="360"/>
      <c r="V886" s="28"/>
      <c r="W886" s="28"/>
      <c r="X886" s="558"/>
      <c r="Y886" s="558"/>
      <c r="Z886" s="28"/>
      <c r="AA886" s="876"/>
      <c r="AB886" s="360"/>
      <c r="AC886" s="28"/>
      <c r="AD886" s="28"/>
      <c r="AE886" s="558"/>
      <c r="AF886" s="28"/>
      <c r="AG886" s="360"/>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row>
    <row r="887" ht="11.25" customHeight="1">
      <c r="A887" s="557"/>
      <c r="B887" s="558"/>
      <c r="C887" s="558"/>
      <c r="D887" s="360"/>
      <c r="E887" s="31"/>
      <c r="F887" s="10"/>
      <c r="G887" s="360"/>
      <c r="H887" s="360"/>
      <c r="I887" s="360"/>
      <c r="J887" s="360"/>
      <c r="K887" s="360"/>
      <c r="L887" s="558"/>
      <c r="M887" s="873"/>
      <c r="N887" s="558"/>
      <c r="O887" s="784"/>
      <c r="P887" s="28"/>
      <c r="Q887" s="28"/>
      <c r="R887" s="874"/>
      <c r="S887" s="875"/>
      <c r="T887" s="28"/>
      <c r="U887" s="360"/>
      <c r="V887" s="28"/>
      <c r="W887" s="28"/>
      <c r="X887" s="558"/>
      <c r="Y887" s="558"/>
      <c r="Z887" s="28"/>
      <c r="AA887" s="876"/>
      <c r="AB887" s="360"/>
      <c r="AC887" s="28"/>
      <c r="AD887" s="28"/>
      <c r="AE887" s="558"/>
      <c r="AF887" s="28"/>
      <c r="AG887" s="360"/>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row>
    <row r="888" ht="11.25" customHeight="1">
      <c r="A888" s="557"/>
      <c r="B888" s="558"/>
      <c r="C888" s="558"/>
      <c r="D888" s="360"/>
      <c r="E888" s="31"/>
      <c r="F888" s="10"/>
      <c r="G888" s="360"/>
      <c r="H888" s="360"/>
      <c r="I888" s="360"/>
      <c r="J888" s="360"/>
      <c r="K888" s="360"/>
      <c r="L888" s="558"/>
      <c r="M888" s="873"/>
      <c r="N888" s="558"/>
      <c r="O888" s="784"/>
      <c r="P888" s="28"/>
      <c r="Q888" s="28"/>
      <c r="R888" s="874"/>
      <c r="S888" s="875"/>
      <c r="T888" s="28"/>
      <c r="U888" s="360"/>
      <c r="V888" s="28"/>
      <c r="W888" s="28"/>
      <c r="X888" s="558"/>
      <c r="Y888" s="558"/>
      <c r="Z888" s="28"/>
      <c r="AA888" s="876"/>
      <c r="AB888" s="360"/>
      <c r="AC888" s="28"/>
      <c r="AD888" s="28"/>
      <c r="AE888" s="558"/>
      <c r="AF888" s="28"/>
      <c r="AG888" s="360"/>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row>
    <row r="889" ht="11.25" customHeight="1">
      <c r="A889" s="557"/>
      <c r="B889" s="558"/>
      <c r="C889" s="558"/>
      <c r="D889" s="360"/>
      <c r="E889" s="31"/>
      <c r="F889" s="10"/>
      <c r="G889" s="360"/>
      <c r="H889" s="360"/>
      <c r="I889" s="360"/>
      <c r="J889" s="360"/>
      <c r="K889" s="360"/>
      <c r="L889" s="558"/>
      <c r="M889" s="873"/>
      <c r="N889" s="558"/>
      <c r="O889" s="784"/>
      <c r="P889" s="28"/>
      <c r="Q889" s="28"/>
      <c r="R889" s="874"/>
      <c r="S889" s="875"/>
      <c r="T889" s="28"/>
      <c r="U889" s="360"/>
      <c r="V889" s="28"/>
      <c r="W889" s="28"/>
      <c r="X889" s="558"/>
      <c r="Y889" s="558"/>
      <c r="Z889" s="28"/>
      <c r="AA889" s="876"/>
      <c r="AB889" s="360"/>
      <c r="AC889" s="28"/>
      <c r="AD889" s="28"/>
      <c r="AE889" s="558"/>
      <c r="AF889" s="28"/>
      <c r="AG889" s="360"/>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row>
    <row r="890" ht="11.25" customHeight="1">
      <c r="A890" s="557"/>
      <c r="B890" s="558"/>
      <c r="C890" s="558"/>
      <c r="D890" s="360"/>
      <c r="E890" s="31"/>
      <c r="F890" s="10"/>
      <c r="G890" s="360"/>
      <c r="H890" s="360"/>
      <c r="I890" s="360"/>
      <c r="J890" s="360"/>
      <c r="K890" s="360"/>
      <c r="L890" s="558"/>
      <c r="M890" s="873"/>
      <c r="N890" s="558"/>
      <c r="O890" s="784"/>
      <c r="P890" s="28"/>
      <c r="Q890" s="28"/>
      <c r="R890" s="874"/>
      <c r="S890" s="875"/>
      <c r="T890" s="28"/>
      <c r="U890" s="360"/>
      <c r="V890" s="28"/>
      <c r="W890" s="28"/>
      <c r="X890" s="558"/>
      <c r="Y890" s="558"/>
      <c r="Z890" s="28"/>
      <c r="AA890" s="876"/>
      <c r="AB890" s="360"/>
      <c r="AC890" s="28"/>
      <c r="AD890" s="28"/>
      <c r="AE890" s="558"/>
      <c r="AF890" s="28"/>
      <c r="AG890" s="360"/>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row>
    <row r="891" ht="11.25" customHeight="1">
      <c r="A891" s="557"/>
      <c r="B891" s="558"/>
      <c r="C891" s="558"/>
      <c r="D891" s="360"/>
      <c r="E891" s="31"/>
      <c r="F891" s="10"/>
      <c r="G891" s="360"/>
      <c r="H891" s="360"/>
      <c r="I891" s="360"/>
      <c r="J891" s="360"/>
      <c r="K891" s="360"/>
      <c r="L891" s="558"/>
      <c r="M891" s="873"/>
      <c r="N891" s="558"/>
      <c r="O891" s="784"/>
      <c r="P891" s="28"/>
      <c r="Q891" s="28"/>
      <c r="R891" s="874"/>
      <c r="S891" s="875"/>
      <c r="T891" s="28"/>
      <c r="U891" s="360"/>
      <c r="V891" s="28"/>
      <c r="W891" s="28"/>
      <c r="X891" s="558"/>
      <c r="Y891" s="558"/>
      <c r="Z891" s="28"/>
      <c r="AA891" s="876"/>
      <c r="AB891" s="360"/>
      <c r="AC891" s="28"/>
      <c r="AD891" s="28"/>
      <c r="AE891" s="558"/>
      <c r="AF891" s="28"/>
      <c r="AG891" s="360"/>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row>
    <row r="892" ht="11.25" customHeight="1">
      <c r="A892" s="557"/>
      <c r="B892" s="558"/>
      <c r="C892" s="558"/>
      <c r="D892" s="360"/>
      <c r="E892" s="31"/>
      <c r="F892" s="10"/>
      <c r="G892" s="360"/>
      <c r="H892" s="360"/>
      <c r="I892" s="360"/>
      <c r="J892" s="360"/>
      <c r="K892" s="360"/>
      <c r="L892" s="558"/>
      <c r="M892" s="873"/>
      <c r="N892" s="558"/>
      <c r="O892" s="784"/>
      <c r="P892" s="28"/>
      <c r="Q892" s="28"/>
      <c r="R892" s="874"/>
      <c r="S892" s="875"/>
      <c r="T892" s="28"/>
      <c r="U892" s="360"/>
      <c r="V892" s="28"/>
      <c r="W892" s="28"/>
      <c r="X892" s="558"/>
      <c r="Y892" s="558"/>
      <c r="Z892" s="28"/>
      <c r="AA892" s="876"/>
      <c r="AB892" s="360"/>
      <c r="AC892" s="28"/>
      <c r="AD892" s="28"/>
      <c r="AE892" s="558"/>
      <c r="AF892" s="28"/>
      <c r="AG892" s="360"/>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row>
    <row r="893" ht="11.25" customHeight="1">
      <c r="A893" s="557"/>
      <c r="B893" s="558"/>
      <c r="C893" s="558"/>
      <c r="D893" s="360"/>
      <c r="E893" s="31"/>
      <c r="F893" s="10"/>
      <c r="G893" s="360"/>
      <c r="H893" s="360"/>
      <c r="I893" s="360"/>
      <c r="J893" s="360"/>
      <c r="K893" s="360"/>
      <c r="L893" s="558"/>
      <c r="M893" s="873"/>
      <c r="N893" s="558"/>
      <c r="O893" s="784"/>
      <c r="P893" s="28"/>
      <c r="Q893" s="28"/>
      <c r="R893" s="874"/>
      <c r="S893" s="875"/>
      <c r="T893" s="28"/>
      <c r="U893" s="360"/>
      <c r="V893" s="28"/>
      <c r="W893" s="28"/>
      <c r="X893" s="558"/>
      <c r="Y893" s="558"/>
      <c r="Z893" s="28"/>
      <c r="AA893" s="876"/>
      <c r="AB893" s="360"/>
      <c r="AC893" s="28"/>
      <c r="AD893" s="28"/>
      <c r="AE893" s="558"/>
      <c r="AF893" s="28"/>
      <c r="AG893" s="360"/>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row>
    <row r="894" ht="11.25" customHeight="1">
      <c r="A894" s="557"/>
      <c r="B894" s="558"/>
      <c r="C894" s="558"/>
      <c r="D894" s="360"/>
      <c r="E894" s="31"/>
      <c r="F894" s="10"/>
      <c r="G894" s="360"/>
      <c r="H894" s="360"/>
      <c r="I894" s="360"/>
      <c r="J894" s="360"/>
      <c r="K894" s="360"/>
      <c r="L894" s="558"/>
      <c r="M894" s="873"/>
      <c r="N894" s="558"/>
      <c r="O894" s="784"/>
      <c r="P894" s="28"/>
      <c r="Q894" s="28"/>
      <c r="R894" s="874"/>
      <c r="S894" s="875"/>
      <c r="T894" s="28"/>
      <c r="U894" s="360"/>
      <c r="V894" s="28"/>
      <c r="W894" s="28"/>
      <c r="X894" s="558"/>
      <c r="Y894" s="558"/>
      <c r="Z894" s="28"/>
      <c r="AA894" s="876"/>
      <c r="AB894" s="360"/>
      <c r="AC894" s="28"/>
      <c r="AD894" s="28"/>
      <c r="AE894" s="558"/>
      <c r="AF894" s="28"/>
      <c r="AG894" s="360"/>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row>
    <row r="895" ht="11.25" customHeight="1">
      <c r="A895" s="557"/>
      <c r="B895" s="558"/>
      <c r="C895" s="558"/>
      <c r="D895" s="360"/>
      <c r="E895" s="31"/>
      <c r="F895" s="10"/>
      <c r="G895" s="360"/>
      <c r="H895" s="360"/>
      <c r="I895" s="360"/>
      <c r="J895" s="360"/>
      <c r="K895" s="360"/>
      <c r="L895" s="558"/>
      <c r="M895" s="873"/>
      <c r="N895" s="558"/>
      <c r="O895" s="784"/>
      <c r="P895" s="28"/>
      <c r="Q895" s="28"/>
      <c r="R895" s="874"/>
      <c r="S895" s="875"/>
      <c r="T895" s="28"/>
      <c r="U895" s="360"/>
      <c r="V895" s="28"/>
      <c r="W895" s="28"/>
      <c r="X895" s="558"/>
      <c r="Y895" s="558"/>
      <c r="Z895" s="28"/>
      <c r="AA895" s="876"/>
      <c r="AB895" s="360"/>
      <c r="AC895" s="28"/>
      <c r="AD895" s="28"/>
      <c r="AE895" s="558"/>
      <c r="AF895" s="28"/>
      <c r="AG895" s="360"/>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row>
    <row r="896" ht="11.25" customHeight="1">
      <c r="A896" s="557"/>
      <c r="B896" s="558"/>
      <c r="C896" s="558"/>
      <c r="D896" s="360"/>
      <c r="E896" s="31"/>
      <c r="F896" s="10"/>
      <c r="G896" s="360"/>
      <c r="H896" s="360"/>
      <c r="I896" s="360"/>
      <c r="J896" s="360"/>
      <c r="K896" s="360"/>
      <c r="L896" s="558"/>
      <c r="M896" s="873"/>
      <c r="N896" s="558"/>
      <c r="O896" s="784"/>
      <c r="P896" s="28"/>
      <c r="Q896" s="28"/>
      <c r="R896" s="874"/>
      <c r="S896" s="875"/>
      <c r="T896" s="28"/>
      <c r="U896" s="360"/>
      <c r="V896" s="28"/>
      <c r="W896" s="28"/>
      <c r="X896" s="558"/>
      <c r="Y896" s="558"/>
      <c r="Z896" s="28"/>
      <c r="AA896" s="876"/>
      <c r="AB896" s="360"/>
      <c r="AC896" s="28"/>
      <c r="AD896" s="28"/>
      <c r="AE896" s="558"/>
      <c r="AF896" s="28"/>
      <c r="AG896" s="360"/>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row>
    <row r="897" ht="11.25" customHeight="1">
      <c r="A897" s="557"/>
      <c r="B897" s="558"/>
      <c r="C897" s="558"/>
      <c r="D897" s="360"/>
      <c r="E897" s="31"/>
      <c r="F897" s="10"/>
      <c r="G897" s="360"/>
      <c r="H897" s="360"/>
      <c r="I897" s="360"/>
      <c r="J897" s="360"/>
      <c r="K897" s="360"/>
      <c r="L897" s="558"/>
      <c r="M897" s="873"/>
      <c r="N897" s="558"/>
      <c r="O897" s="784"/>
      <c r="P897" s="28"/>
      <c r="Q897" s="28"/>
      <c r="R897" s="874"/>
      <c r="S897" s="875"/>
      <c r="T897" s="28"/>
      <c r="U897" s="360"/>
      <c r="V897" s="28"/>
      <c r="W897" s="28"/>
      <c r="X897" s="558"/>
      <c r="Y897" s="558"/>
      <c r="Z897" s="28"/>
      <c r="AA897" s="876"/>
      <c r="AB897" s="360"/>
      <c r="AC897" s="28"/>
      <c r="AD897" s="28"/>
      <c r="AE897" s="558"/>
      <c r="AF897" s="28"/>
      <c r="AG897" s="360"/>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row>
    <row r="898" ht="11.25" customHeight="1">
      <c r="A898" s="557"/>
      <c r="B898" s="558"/>
      <c r="C898" s="558"/>
      <c r="D898" s="360"/>
      <c r="E898" s="31"/>
      <c r="F898" s="10"/>
      <c r="G898" s="360"/>
      <c r="H898" s="360"/>
      <c r="I898" s="360"/>
      <c r="J898" s="360"/>
      <c r="K898" s="360"/>
      <c r="L898" s="558"/>
      <c r="M898" s="873"/>
      <c r="N898" s="558"/>
      <c r="O898" s="784"/>
      <c r="P898" s="28"/>
      <c r="Q898" s="28"/>
      <c r="R898" s="874"/>
      <c r="S898" s="875"/>
      <c r="T898" s="28"/>
      <c r="U898" s="360"/>
      <c r="V898" s="28"/>
      <c r="W898" s="28"/>
      <c r="X898" s="558"/>
      <c r="Y898" s="558"/>
      <c r="Z898" s="28"/>
      <c r="AA898" s="876"/>
      <c r="AB898" s="360"/>
      <c r="AC898" s="28"/>
      <c r="AD898" s="28"/>
      <c r="AE898" s="558"/>
      <c r="AF898" s="28"/>
      <c r="AG898" s="360"/>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row>
    <row r="899" ht="11.25" customHeight="1">
      <c r="A899" s="557"/>
      <c r="B899" s="558"/>
      <c r="C899" s="558"/>
      <c r="D899" s="360"/>
      <c r="E899" s="31"/>
      <c r="F899" s="10"/>
      <c r="G899" s="360"/>
      <c r="H899" s="360"/>
      <c r="I899" s="360"/>
      <c r="J899" s="360"/>
      <c r="K899" s="360"/>
      <c r="L899" s="558"/>
      <c r="M899" s="873"/>
      <c r="N899" s="558"/>
      <c r="O899" s="784"/>
      <c r="P899" s="28"/>
      <c r="Q899" s="28"/>
      <c r="R899" s="874"/>
      <c r="S899" s="875"/>
      <c r="T899" s="28"/>
      <c r="U899" s="360"/>
      <c r="V899" s="28"/>
      <c r="W899" s="28"/>
      <c r="X899" s="558"/>
      <c r="Y899" s="558"/>
      <c r="Z899" s="28"/>
      <c r="AA899" s="876"/>
      <c r="AB899" s="360"/>
      <c r="AC899" s="28"/>
      <c r="AD899" s="28"/>
      <c r="AE899" s="558"/>
      <c r="AF899" s="28"/>
      <c r="AG899" s="360"/>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row>
    <row r="900" ht="11.25" customHeight="1">
      <c r="A900" s="557"/>
      <c r="B900" s="558"/>
      <c r="C900" s="558"/>
      <c r="D900" s="360"/>
      <c r="E900" s="31"/>
      <c r="F900" s="10"/>
      <c r="G900" s="360"/>
      <c r="H900" s="360"/>
      <c r="I900" s="360"/>
      <c r="J900" s="360"/>
      <c r="K900" s="360"/>
      <c r="L900" s="558"/>
      <c r="M900" s="873"/>
      <c r="N900" s="558"/>
      <c r="O900" s="784"/>
      <c r="P900" s="28"/>
      <c r="Q900" s="28"/>
      <c r="R900" s="874"/>
      <c r="S900" s="875"/>
      <c r="T900" s="28"/>
      <c r="U900" s="360"/>
      <c r="V900" s="28"/>
      <c r="W900" s="28"/>
      <c r="X900" s="558"/>
      <c r="Y900" s="558"/>
      <c r="Z900" s="28"/>
      <c r="AA900" s="876"/>
      <c r="AB900" s="360"/>
      <c r="AC900" s="28"/>
      <c r="AD900" s="28"/>
      <c r="AE900" s="558"/>
      <c r="AF900" s="28"/>
      <c r="AG900" s="360"/>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row>
    <row r="901" ht="11.25" customHeight="1">
      <c r="A901" s="557"/>
      <c r="B901" s="558"/>
      <c r="C901" s="558"/>
      <c r="D901" s="360"/>
      <c r="E901" s="31"/>
      <c r="F901" s="10"/>
      <c r="G901" s="360"/>
      <c r="H901" s="360"/>
      <c r="I901" s="360"/>
      <c r="J901" s="360"/>
      <c r="K901" s="360"/>
      <c r="L901" s="558"/>
      <c r="M901" s="873"/>
      <c r="N901" s="558"/>
      <c r="O901" s="784"/>
      <c r="P901" s="28"/>
      <c r="Q901" s="28"/>
      <c r="R901" s="874"/>
      <c r="S901" s="875"/>
      <c r="T901" s="28"/>
      <c r="U901" s="360"/>
      <c r="V901" s="28"/>
      <c r="W901" s="28"/>
      <c r="X901" s="558"/>
      <c r="Y901" s="558"/>
      <c r="Z901" s="28"/>
      <c r="AA901" s="876"/>
      <c r="AB901" s="360"/>
      <c r="AC901" s="28"/>
      <c r="AD901" s="28"/>
      <c r="AE901" s="558"/>
      <c r="AF901" s="28"/>
      <c r="AG901" s="360"/>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row>
    <row r="902" ht="11.25" customHeight="1">
      <c r="A902" s="557"/>
      <c r="B902" s="558"/>
      <c r="C902" s="558"/>
      <c r="D902" s="360"/>
      <c r="E902" s="31"/>
      <c r="F902" s="10"/>
      <c r="G902" s="360"/>
      <c r="H902" s="360"/>
      <c r="I902" s="360"/>
      <c r="J902" s="360"/>
      <c r="K902" s="360"/>
      <c r="L902" s="558"/>
      <c r="M902" s="873"/>
      <c r="N902" s="558"/>
      <c r="O902" s="784"/>
      <c r="P902" s="28"/>
      <c r="Q902" s="28"/>
      <c r="R902" s="874"/>
      <c r="S902" s="875"/>
      <c r="T902" s="28"/>
      <c r="U902" s="360"/>
      <c r="V902" s="28"/>
      <c r="W902" s="28"/>
      <c r="X902" s="558"/>
      <c r="Y902" s="558"/>
      <c r="Z902" s="28"/>
      <c r="AA902" s="876"/>
      <c r="AB902" s="360"/>
      <c r="AC902" s="28"/>
      <c r="AD902" s="28"/>
      <c r="AE902" s="558"/>
      <c r="AF902" s="28"/>
      <c r="AG902" s="360"/>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row>
    <row r="903" ht="11.25" customHeight="1">
      <c r="A903" s="557"/>
      <c r="B903" s="558"/>
      <c r="C903" s="558"/>
      <c r="D903" s="360"/>
      <c r="E903" s="31"/>
      <c r="F903" s="10"/>
      <c r="G903" s="360"/>
      <c r="H903" s="360"/>
      <c r="I903" s="360"/>
      <c r="J903" s="360"/>
      <c r="K903" s="360"/>
      <c r="L903" s="558"/>
      <c r="M903" s="873"/>
      <c r="N903" s="558"/>
      <c r="O903" s="784"/>
      <c r="P903" s="28"/>
      <c r="Q903" s="28"/>
      <c r="R903" s="874"/>
      <c r="S903" s="875"/>
      <c r="T903" s="28"/>
      <c r="U903" s="360"/>
      <c r="V903" s="28"/>
      <c r="W903" s="28"/>
      <c r="X903" s="558"/>
      <c r="Y903" s="558"/>
      <c r="Z903" s="28"/>
      <c r="AA903" s="876"/>
      <c r="AB903" s="360"/>
      <c r="AC903" s="28"/>
      <c r="AD903" s="28"/>
      <c r="AE903" s="558"/>
      <c r="AF903" s="28"/>
      <c r="AG903" s="360"/>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row>
    <row r="904" ht="11.25" customHeight="1">
      <c r="A904" s="557"/>
      <c r="B904" s="558"/>
      <c r="C904" s="558"/>
      <c r="D904" s="360"/>
      <c r="E904" s="31"/>
      <c r="F904" s="10"/>
      <c r="G904" s="360"/>
      <c r="H904" s="360"/>
      <c r="I904" s="360"/>
      <c r="J904" s="360"/>
      <c r="K904" s="360"/>
      <c r="L904" s="558"/>
      <c r="M904" s="873"/>
      <c r="N904" s="558"/>
      <c r="O904" s="784"/>
      <c r="P904" s="28"/>
      <c r="Q904" s="28"/>
      <c r="R904" s="874"/>
      <c r="S904" s="875"/>
      <c r="T904" s="28"/>
      <c r="U904" s="360"/>
      <c r="V904" s="28"/>
      <c r="W904" s="28"/>
      <c r="X904" s="558"/>
      <c r="Y904" s="558"/>
      <c r="Z904" s="28"/>
      <c r="AA904" s="876"/>
      <c r="AB904" s="360"/>
      <c r="AC904" s="28"/>
      <c r="AD904" s="28"/>
      <c r="AE904" s="558"/>
      <c r="AF904" s="28"/>
      <c r="AG904" s="360"/>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row>
    <row r="905" ht="11.25" customHeight="1">
      <c r="A905" s="557"/>
      <c r="B905" s="558"/>
      <c r="C905" s="558"/>
      <c r="D905" s="360"/>
      <c r="E905" s="31"/>
      <c r="F905" s="10"/>
      <c r="G905" s="360"/>
      <c r="H905" s="360"/>
      <c r="I905" s="360"/>
      <c r="J905" s="360"/>
      <c r="K905" s="360"/>
      <c r="L905" s="558"/>
      <c r="M905" s="873"/>
      <c r="N905" s="558"/>
      <c r="O905" s="784"/>
      <c r="P905" s="28"/>
      <c r="Q905" s="28"/>
      <c r="R905" s="874"/>
      <c r="S905" s="875"/>
      <c r="T905" s="28"/>
      <c r="U905" s="360"/>
      <c r="V905" s="28"/>
      <c r="W905" s="28"/>
      <c r="X905" s="558"/>
      <c r="Y905" s="558"/>
      <c r="Z905" s="28"/>
      <c r="AA905" s="876"/>
      <c r="AB905" s="360"/>
      <c r="AC905" s="28"/>
      <c r="AD905" s="28"/>
      <c r="AE905" s="558"/>
      <c r="AF905" s="28"/>
      <c r="AG905" s="360"/>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row>
    <row r="906" ht="11.25" customHeight="1">
      <c r="A906" s="557"/>
      <c r="B906" s="558"/>
      <c r="C906" s="558"/>
      <c r="D906" s="360"/>
      <c r="E906" s="31"/>
      <c r="F906" s="10"/>
      <c r="G906" s="360"/>
      <c r="H906" s="360"/>
      <c r="I906" s="360"/>
      <c r="J906" s="360"/>
      <c r="K906" s="360"/>
      <c r="L906" s="558"/>
      <c r="M906" s="873"/>
      <c r="N906" s="558"/>
      <c r="O906" s="784"/>
      <c r="P906" s="28"/>
      <c r="Q906" s="28"/>
      <c r="R906" s="874"/>
      <c r="S906" s="875"/>
      <c r="T906" s="28"/>
      <c r="U906" s="360"/>
      <c r="V906" s="28"/>
      <c r="W906" s="28"/>
      <c r="X906" s="558"/>
      <c r="Y906" s="558"/>
      <c r="Z906" s="28"/>
      <c r="AA906" s="876"/>
      <c r="AB906" s="360"/>
      <c r="AC906" s="28"/>
      <c r="AD906" s="28"/>
      <c r="AE906" s="558"/>
      <c r="AF906" s="28"/>
      <c r="AG906" s="360"/>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row>
    <row r="907" ht="11.25" customHeight="1">
      <c r="A907" s="557"/>
      <c r="B907" s="558"/>
      <c r="C907" s="558"/>
      <c r="D907" s="360"/>
      <c r="E907" s="31"/>
      <c r="F907" s="10"/>
      <c r="G907" s="360"/>
      <c r="H907" s="360"/>
      <c r="I907" s="360"/>
      <c r="J907" s="360"/>
      <c r="K907" s="360"/>
      <c r="L907" s="558"/>
      <c r="M907" s="873"/>
      <c r="N907" s="558"/>
      <c r="O907" s="784"/>
      <c r="P907" s="28"/>
      <c r="Q907" s="28"/>
      <c r="R907" s="874"/>
      <c r="S907" s="875"/>
      <c r="T907" s="28"/>
      <c r="U907" s="360"/>
      <c r="V907" s="28"/>
      <c r="W907" s="28"/>
      <c r="X907" s="558"/>
      <c r="Y907" s="558"/>
      <c r="Z907" s="28"/>
      <c r="AA907" s="876"/>
      <c r="AB907" s="360"/>
      <c r="AC907" s="28"/>
      <c r="AD907" s="28"/>
      <c r="AE907" s="558"/>
      <c r="AF907" s="28"/>
      <c r="AG907" s="360"/>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row>
    <row r="908" ht="11.25" customHeight="1">
      <c r="A908" s="557"/>
      <c r="B908" s="558"/>
      <c r="C908" s="558"/>
      <c r="D908" s="360"/>
      <c r="E908" s="31"/>
      <c r="F908" s="10"/>
      <c r="G908" s="360"/>
      <c r="H908" s="360"/>
      <c r="I908" s="360"/>
      <c r="J908" s="360"/>
      <c r="K908" s="360"/>
      <c r="L908" s="558"/>
      <c r="M908" s="873"/>
      <c r="N908" s="558"/>
      <c r="O908" s="784"/>
      <c r="P908" s="28"/>
      <c r="Q908" s="28"/>
      <c r="R908" s="874"/>
      <c r="S908" s="875"/>
      <c r="T908" s="28"/>
      <c r="U908" s="360"/>
      <c r="V908" s="28"/>
      <c r="W908" s="28"/>
      <c r="X908" s="558"/>
      <c r="Y908" s="558"/>
      <c r="Z908" s="28"/>
      <c r="AA908" s="876"/>
      <c r="AB908" s="360"/>
      <c r="AC908" s="28"/>
      <c r="AD908" s="28"/>
      <c r="AE908" s="558"/>
      <c r="AF908" s="28"/>
      <c r="AG908" s="360"/>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row>
    <row r="909" ht="11.25" customHeight="1">
      <c r="A909" s="557"/>
      <c r="B909" s="558"/>
      <c r="C909" s="558"/>
      <c r="D909" s="360"/>
      <c r="E909" s="31"/>
      <c r="F909" s="10"/>
      <c r="G909" s="360"/>
      <c r="H909" s="360"/>
      <c r="I909" s="360"/>
      <c r="J909" s="360"/>
      <c r="K909" s="360"/>
      <c r="L909" s="558"/>
      <c r="M909" s="873"/>
      <c r="N909" s="558"/>
      <c r="O909" s="784"/>
      <c r="P909" s="28"/>
      <c r="Q909" s="28"/>
      <c r="R909" s="874"/>
      <c r="S909" s="875"/>
      <c r="T909" s="28"/>
      <c r="U909" s="360"/>
      <c r="V909" s="28"/>
      <c r="W909" s="28"/>
      <c r="X909" s="558"/>
      <c r="Y909" s="558"/>
      <c r="Z909" s="28"/>
      <c r="AA909" s="876"/>
      <c r="AB909" s="360"/>
      <c r="AC909" s="28"/>
      <c r="AD909" s="28"/>
      <c r="AE909" s="558"/>
      <c r="AF909" s="28"/>
      <c r="AG909" s="360"/>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row>
    <row r="910" ht="11.25" customHeight="1">
      <c r="A910" s="557"/>
      <c r="B910" s="558"/>
      <c r="C910" s="558"/>
      <c r="D910" s="360"/>
      <c r="E910" s="31"/>
      <c r="F910" s="10"/>
      <c r="G910" s="360"/>
      <c r="H910" s="360"/>
      <c r="I910" s="360"/>
      <c r="J910" s="360"/>
      <c r="K910" s="360"/>
      <c r="L910" s="558"/>
      <c r="M910" s="873"/>
      <c r="N910" s="558"/>
      <c r="O910" s="784"/>
      <c r="P910" s="28"/>
      <c r="Q910" s="28"/>
      <c r="R910" s="874"/>
      <c r="S910" s="875"/>
      <c r="T910" s="28"/>
      <c r="U910" s="360"/>
      <c r="V910" s="28"/>
      <c r="W910" s="28"/>
      <c r="X910" s="558"/>
      <c r="Y910" s="558"/>
      <c r="Z910" s="28"/>
      <c r="AA910" s="876"/>
      <c r="AB910" s="360"/>
      <c r="AC910" s="28"/>
      <c r="AD910" s="28"/>
      <c r="AE910" s="558"/>
      <c r="AF910" s="28"/>
      <c r="AG910" s="360"/>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row>
    <row r="911" ht="11.25" customHeight="1">
      <c r="A911" s="557"/>
      <c r="B911" s="558"/>
      <c r="C911" s="558"/>
      <c r="D911" s="360"/>
      <c r="E911" s="31"/>
      <c r="F911" s="10"/>
      <c r="G911" s="360"/>
      <c r="H911" s="360"/>
      <c r="I911" s="360"/>
      <c r="J911" s="360"/>
      <c r="K911" s="360"/>
      <c r="L911" s="558"/>
      <c r="M911" s="873"/>
      <c r="N911" s="558"/>
      <c r="O911" s="784"/>
      <c r="P911" s="28"/>
      <c r="Q911" s="28"/>
      <c r="R911" s="874"/>
      <c r="S911" s="875"/>
      <c r="T911" s="28"/>
      <c r="U911" s="360"/>
      <c r="V911" s="28"/>
      <c r="W911" s="28"/>
      <c r="X911" s="558"/>
      <c r="Y911" s="558"/>
      <c r="Z911" s="28"/>
      <c r="AA911" s="876"/>
      <c r="AB911" s="360"/>
      <c r="AC911" s="28"/>
      <c r="AD911" s="28"/>
      <c r="AE911" s="558"/>
      <c r="AF911" s="28"/>
      <c r="AG911" s="360"/>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row>
    <row r="912" ht="11.25" customHeight="1">
      <c r="A912" s="557"/>
      <c r="B912" s="558"/>
      <c r="C912" s="558"/>
      <c r="D912" s="360"/>
      <c r="E912" s="31"/>
      <c r="F912" s="10"/>
      <c r="G912" s="360"/>
      <c r="H912" s="360"/>
      <c r="I912" s="360"/>
      <c r="J912" s="360"/>
      <c r="K912" s="360"/>
      <c r="L912" s="558"/>
      <c r="M912" s="873"/>
      <c r="N912" s="558"/>
      <c r="O912" s="784"/>
      <c r="P912" s="28"/>
      <c r="Q912" s="28"/>
      <c r="R912" s="874"/>
      <c r="S912" s="875"/>
      <c r="T912" s="28"/>
      <c r="U912" s="360"/>
      <c r="V912" s="28"/>
      <c r="W912" s="28"/>
      <c r="X912" s="558"/>
      <c r="Y912" s="558"/>
      <c r="Z912" s="28"/>
      <c r="AA912" s="876"/>
      <c r="AB912" s="360"/>
      <c r="AC912" s="28"/>
      <c r="AD912" s="28"/>
      <c r="AE912" s="558"/>
      <c r="AF912" s="28"/>
      <c r="AG912" s="360"/>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row>
    <row r="913" ht="11.25" customHeight="1">
      <c r="A913" s="557"/>
      <c r="B913" s="558"/>
      <c r="C913" s="558"/>
      <c r="D913" s="360"/>
      <c r="E913" s="31"/>
      <c r="F913" s="10"/>
      <c r="G913" s="360"/>
      <c r="H913" s="360"/>
      <c r="I913" s="360"/>
      <c r="J913" s="360"/>
      <c r="K913" s="360"/>
      <c r="L913" s="558"/>
      <c r="M913" s="873"/>
      <c r="N913" s="558"/>
      <c r="O913" s="784"/>
      <c r="P913" s="28"/>
      <c r="Q913" s="28"/>
      <c r="R913" s="874"/>
      <c r="S913" s="875"/>
      <c r="T913" s="28"/>
      <c r="U913" s="360"/>
      <c r="V913" s="28"/>
      <c r="W913" s="28"/>
      <c r="X913" s="558"/>
      <c r="Y913" s="558"/>
      <c r="Z913" s="28"/>
      <c r="AA913" s="876"/>
      <c r="AB913" s="360"/>
      <c r="AC913" s="28"/>
      <c r="AD913" s="28"/>
      <c r="AE913" s="558"/>
      <c r="AF913" s="28"/>
      <c r="AG913" s="360"/>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row>
    <row r="914" ht="11.25" customHeight="1">
      <c r="A914" s="557"/>
      <c r="B914" s="558"/>
      <c r="C914" s="558"/>
      <c r="D914" s="360"/>
      <c r="E914" s="31"/>
      <c r="F914" s="10"/>
      <c r="G914" s="360"/>
      <c r="H914" s="360"/>
      <c r="I914" s="360"/>
      <c r="J914" s="360"/>
      <c r="K914" s="360"/>
      <c r="L914" s="558"/>
      <c r="M914" s="873"/>
      <c r="N914" s="558"/>
      <c r="O914" s="784"/>
      <c r="P914" s="28"/>
      <c r="Q914" s="28"/>
      <c r="R914" s="874"/>
      <c r="S914" s="875"/>
      <c r="T914" s="28"/>
      <c r="U914" s="360"/>
      <c r="V914" s="28"/>
      <c r="W914" s="28"/>
      <c r="X914" s="558"/>
      <c r="Y914" s="558"/>
      <c r="Z914" s="28"/>
      <c r="AA914" s="876"/>
      <c r="AB914" s="360"/>
      <c r="AC914" s="28"/>
      <c r="AD914" s="28"/>
      <c r="AE914" s="558"/>
      <c r="AF914" s="28"/>
      <c r="AG914" s="360"/>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row>
    <row r="915" ht="11.25" customHeight="1">
      <c r="A915" s="557"/>
      <c r="B915" s="558"/>
      <c r="C915" s="558"/>
      <c r="D915" s="360"/>
      <c r="E915" s="31"/>
      <c r="F915" s="10"/>
      <c r="G915" s="360"/>
      <c r="H915" s="360"/>
      <c r="I915" s="360"/>
      <c r="J915" s="360"/>
      <c r="K915" s="360"/>
      <c r="L915" s="558"/>
      <c r="M915" s="873"/>
      <c r="N915" s="558"/>
      <c r="O915" s="784"/>
      <c r="P915" s="28"/>
      <c r="Q915" s="28"/>
      <c r="R915" s="874"/>
      <c r="S915" s="875"/>
      <c r="T915" s="28"/>
      <c r="U915" s="360"/>
      <c r="V915" s="28"/>
      <c r="W915" s="28"/>
      <c r="X915" s="558"/>
      <c r="Y915" s="558"/>
      <c r="Z915" s="28"/>
      <c r="AA915" s="876"/>
      <c r="AB915" s="360"/>
      <c r="AC915" s="28"/>
      <c r="AD915" s="28"/>
      <c r="AE915" s="558"/>
      <c r="AF915" s="28"/>
      <c r="AG915" s="360"/>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row>
    <row r="916" ht="11.25" customHeight="1">
      <c r="A916" s="557"/>
      <c r="B916" s="558"/>
      <c r="C916" s="558"/>
      <c r="D916" s="360"/>
      <c r="E916" s="31"/>
      <c r="F916" s="10"/>
      <c r="G916" s="360"/>
      <c r="H916" s="360"/>
      <c r="I916" s="360"/>
      <c r="J916" s="360"/>
      <c r="K916" s="360"/>
      <c r="L916" s="558"/>
      <c r="M916" s="873"/>
      <c r="N916" s="558"/>
      <c r="O916" s="784"/>
      <c r="P916" s="28"/>
      <c r="Q916" s="28"/>
      <c r="R916" s="874"/>
      <c r="S916" s="875"/>
      <c r="T916" s="28"/>
      <c r="U916" s="360"/>
      <c r="V916" s="28"/>
      <c r="W916" s="28"/>
      <c r="X916" s="558"/>
      <c r="Y916" s="558"/>
      <c r="Z916" s="28"/>
      <c r="AA916" s="876"/>
      <c r="AB916" s="360"/>
      <c r="AC916" s="28"/>
      <c r="AD916" s="28"/>
      <c r="AE916" s="558"/>
      <c r="AF916" s="28"/>
      <c r="AG916" s="360"/>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row>
    <row r="917" ht="11.25" customHeight="1">
      <c r="A917" s="557"/>
      <c r="B917" s="558"/>
      <c r="C917" s="558"/>
      <c r="D917" s="360"/>
      <c r="E917" s="31"/>
      <c r="F917" s="10"/>
      <c r="G917" s="360"/>
      <c r="H917" s="360"/>
      <c r="I917" s="360"/>
      <c r="J917" s="360"/>
      <c r="K917" s="360"/>
      <c r="L917" s="558"/>
      <c r="M917" s="873"/>
      <c r="N917" s="558"/>
      <c r="O917" s="784"/>
      <c r="P917" s="28"/>
      <c r="Q917" s="28"/>
      <c r="R917" s="874"/>
      <c r="S917" s="875"/>
      <c r="T917" s="28"/>
      <c r="U917" s="360"/>
      <c r="V917" s="28"/>
      <c r="W917" s="28"/>
      <c r="X917" s="558"/>
      <c r="Y917" s="558"/>
      <c r="Z917" s="28"/>
      <c r="AA917" s="876"/>
      <c r="AB917" s="360"/>
      <c r="AC917" s="28"/>
      <c r="AD917" s="28"/>
      <c r="AE917" s="558"/>
      <c r="AF917" s="28"/>
      <c r="AG917" s="360"/>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row>
    <row r="918" ht="11.25" customHeight="1">
      <c r="A918" s="557"/>
      <c r="B918" s="558"/>
      <c r="C918" s="558"/>
      <c r="D918" s="360"/>
      <c r="E918" s="31"/>
      <c r="F918" s="10"/>
      <c r="G918" s="360"/>
      <c r="H918" s="360"/>
      <c r="I918" s="360"/>
      <c r="J918" s="360"/>
      <c r="K918" s="360"/>
      <c r="L918" s="558"/>
      <c r="M918" s="873"/>
      <c r="N918" s="558"/>
      <c r="O918" s="784"/>
      <c r="P918" s="28"/>
      <c r="Q918" s="28"/>
      <c r="R918" s="874"/>
      <c r="S918" s="875"/>
      <c r="T918" s="28"/>
      <c r="U918" s="360"/>
      <c r="V918" s="28"/>
      <c r="W918" s="28"/>
      <c r="X918" s="558"/>
      <c r="Y918" s="558"/>
      <c r="Z918" s="28"/>
      <c r="AA918" s="876"/>
      <c r="AB918" s="360"/>
      <c r="AC918" s="28"/>
      <c r="AD918" s="28"/>
      <c r="AE918" s="558"/>
      <c r="AF918" s="28"/>
      <c r="AG918" s="360"/>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row>
    <row r="919" ht="11.25" customHeight="1">
      <c r="A919" s="557"/>
      <c r="B919" s="558"/>
      <c r="C919" s="558"/>
      <c r="D919" s="360"/>
      <c r="E919" s="31"/>
      <c r="F919" s="10"/>
      <c r="G919" s="360"/>
      <c r="H919" s="360"/>
      <c r="I919" s="360"/>
      <c r="J919" s="360"/>
      <c r="K919" s="360"/>
      <c r="L919" s="558"/>
      <c r="M919" s="873"/>
      <c r="N919" s="558"/>
      <c r="O919" s="784"/>
      <c r="P919" s="28"/>
      <c r="Q919" s="28"/>
      <c r="R919" s="874"/>
      <c r="S919" s="875"/>
      <c r="T919" s="28"/>
      <c r="U919" s="360"/>
      <c r="V919" s="28"/>
      <c r="W919" s="28"/>
      <c r="X919" s="558"/>
      <c r="Y919" s="558"/>
      <c r="Z919" s="28"/>
      <c r="AA919" s="876"/>
      <c r="AB919" s="360"/>
      <c r="AC919" s="28"/>
      <c r="AD919" s="28"/>
      <c r="AE919" s="558"/>
      <c r="AF919" s="28"/>
      <c r="AG919" s="360"/>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row>
    <row r="920" ht="11.25" customHeight="1">
      <c r="A920" s="557"/>
      <c r="B920" s="558"/>
      <c r="C920" s="558"/>
      <c r="D920" s="360"/>
      <c r="E920" s="31"/>
      <c r="F920" s="10"/>
      <c r="G920" s="360"/>
      <c r="H920" s="360"/>
      <c r="I920" s="360"/>
      <c r="J920" s="360"/>
      <c r="K920" s="360"/>
      <c r="L920" s="558"/>
      <c r="M920" s="873"/>
      <c r="N920" s="558"/>
      <c r="O920" s="784"/>
      <c r="P920" s="28"/>
      <c r="Q920" s="28"/>
      <c r="R920" s="874"/>
      <c r="S920" s="875"/>
      <c r="T920" s="28"/>
      <c r="U920" s="360"/>
      <c r="V920" s="28"/>
      <c r="W920" s="28"/>
      <c r="X920" s="558"/>
      <c r="Y920" s="558"/>
      <c r="Z920" s="28"/>
      <c r="AA920" s="876"/>
      <c r="AB920" s="360"/>
      <c r="AC920" s="28"/>
      <c r="AD920" s="28"/>
      <c r="AE920" s="558"/>
      <c r="AF920" s="28"/>
      <c r="AG920" s="360"/>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row>
    <row r="921" ht="11.25" customHeight="1">
      <c r="A921" s="557"/>
      <c r="B921" s="558"/>
      <c r="C921" s="558"/>
      <c r="D921" s="360"/>
      <c r="E921" s="31"/>
      <c r="F921" s="10"/>
      <c r="G921" s="360"/>
      <c r="H921" s="360"/>
      <c r="I921" s="360"/>
      <c r="J921" s="360"/>
      <c r="K921" s="360"/>
      <c r="L921" s="558"/>
      <c r="M921" s="873"/>
      <c r="N921" s="558"/>
      <c r="O921" s="784"/>
      <c r="P921" s="28"/>
      <c r="Q921" s="28"/>
      <c r="R921" s="874"/>
      <c r="S921" s="875"/>
      <c r="T921" s="28"/>
      <c r="U921" s="360"/>
      <c r="V921" s="28"/>
      <c r="W921" s="28"/>
      <c r="X921" s="558"/>
      <c r="Y921" s="558"/>
      <c r="Z921" s="28"/>
      <c r="AA921" s="876"/>
      <c r="AB921" s="360"/>
      <c r="AC921" s="28"/>
      <c r="AD921" s="28"/>
      <c r="AE921" s="558"/>
      <c r="AF921" s="28"/>
      <c r="AG921" s="360"/>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row>
    <row r="922" ht="11.25" customHeight="1">
      <c r="A922" s="557"/>
      <c r="B922" s="558"/>
      <c r="C922" s="558"/>
      <c r="D922" s="360"/>
      <c r="E922" s="31"/>
      <c r="F922" s="10"/>
      <c r="G922" s="360"/>
      <c r="H922" s="360"/>
      <c r="I922" s="360"/>
      <c r="J922" s="360"/>
      <c r="K922" s="360"/>
      <c r="L922" s="558"/>
      <c r="M922" s="873"/>
      <c r="N922" s="558"/>
      <c r="O922" s="784"/>
      <c r="P922" s="28"/>
      <c r="Q922" s="28"/>
      <c r="R922" s="874"/>
      <c r="S922" s="875"/>
      <c r="T922" s="28"/>
      <c r="U922" s="360"/>
      <c r="V922" s="28"/>
      <c r="W922" s="28"/>
      <c r="X922" s="558"/>
      <c r="Y922" s="558"/>
      <c r="Z922" s="28"/>
      <c r="AA922" s="876"/>
      <c r="AB922" s="360"/>
      <c r="AC922" s="28"/>
      <c r="AD922" s="28"/>
      <c r="AE922" s="558"/>
      <c r="AF922" s="28"/>
      <c r="AG922" s="360"/>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row>
    <row r="923" ht="11.25" customHeight="1">
      <c r="A923" s="557"/>
      <c r="B923" s="558"/>
      <c r="C923" s="558"/>
      <c r="D923" s="360"/>
      <c r="E923" s="31"/>
      <c r="F923" s="10"/>
      <c r="G923" s="360"/>
      <c r="H923" s="360"/>
      <c r="I923" s="360"/>
      <c r="J923" s="360"/>
      <c r="K923" s="360"/>
      <c r="L923" s="558"/>
      <c r="M923" s="873"/>
      <c r="N923" s="558"/>
      <c r="O923" s="784"/>
      <c r="P923" s="28"/>
      <c r="Q923" s="28"/>
      <c r="R923" s="874"/>
      <c r="S923" s="875"/>
      <c r="T923" s="28"/>
      <c r="U923" s="360"/>
      <c r="V923" s="28"/>
      <c r="W923" s="28"/>
      <c r="X923" s="558"/>
      <c r="Y923" s="558"/>
      <c r="Z923" s="28"/>
      <c r="AA923" s="876"/>
      <c r="AB923" s="360"/>
      <c r="AC923" s="28"/>
      <c r="AD923" s="28"/>
      <c r="AE923" s="558"/>
      <c r="AF923" s="28"/>
      <c r="AG923" s="360"/>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row>
    <row r="924" ht="11.25" customHeight="1">
      <c r="A924" s="557"/>
      <c r="B924" s="558"/>
      <c r="C924" s="558"/>
      <c r="D924" s="360"/>
      <c r="E924" s="31"/>
      <c r="F924" s="10"/>
      <c r="G924" s="360"/>
      <c r="H924" s="360"/>
      <c r="I924" s="360"/>
      <c r="J924" s="360"/>
      <c r="K924" s="360"/>
      <c r="L924" s="558"/>
      <c r="M924" s="873"/>
      <c r="N924" s="558"/>
      <c r="O924" s="784"/>
      <c r="P924" s="28"/>
      <c r="Q924" s="28"/>
      <c r="R924" s="874"/>
      <c r="S924" s="875"/>
      <c r="T924" s="28"/>
      <c r="U924" s="360"/>
      <c r="V924" s="28"/>
      <c r="W924" s="28"/>
      <c r="X924" s="558"/>
      <c r="Y924" s="558"/>
      <c r="Z924" s="28"/>
      <c r="AA924" s="876"/>
      <c r="AB924" s="360"/>
      <c r="AC924" s="28"/>
      <c r="AD924" s="28"/>
      <c r="AE924" s="558"/>
      <c r="AF924" s="28"/>
      <c r="AG924" s="360"/>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row>
    <row r="925" ht="11.25" customHeight="1">
      <c r="A925" s="557"/>
      <c r="B925" s="558"/>
      <c r="C925" s="558"/>
      <c r="D925" s="360"/>
      <c r="E925" s="31"/>
      <c r="F925" s="10"/>
      <c r="G925" s="360"/>
      <c r="H925" s="360"/>
      <c r="I925" s="360"/>
      <c r="J925" s="360"/>
      <c r="K925" s="360"/>
      <c r="L925" s="558"/>
      <c r="M925" s="873"/>
      <c r="N925" s="558"/>
      <c r="O925" s="784"/>
      <c r="P925" s="28"/>
      <c r="Q925" s="28"/>
      <c r="R925" s="874"/>
      <c r="S925" s="875"/>
      <c r="T925" s="28"/>
      <c r="U925" s="360"/>
      <c r="V925" s="28"/>
      <c r="W925" s="28"/>
      <c r="X925" s="558"/>
      <c r="Y925" s="558"/>
      <c r="Z925" s="28"/>
      <c r="AA925" s="876"/>
      <c r="AB925" s="360"/>
      <c r="AC925" s="28"/>
      <c r="AD925" s="28"/>
      <c r="AE925" s="558"/>
      <c r="AF925" s="28"/>
      <c r="AG925" s="360"/>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row>
    <row r="926" ht="11.25" customHeight="1">
      <c r="A926" s="557"/>
      <c r="B926" s="558"/>
      <c r="C926" s="558"/>
      <c r="D926" s="360"/>
      <c r="E926" s="31"/>
      <c r="F926" s="10"/>
      <c r="G926" s="360"/>
      <c r="H926" s="360"/>
      <c r="I926" s="360"/>
      <c r="J926" s="360"/>
      <c r="K926" s="360"/>
      <c r="L926" s="558"/>
      <c r="M926" s="873"/>
      <c r="N926" s="558"/>
      <c r="O926" s="784"/>
      <c r="P926" s="28"/>
      <c r="Q926" s="28"/>
      <c r="R926" s="874"/>
      <c r="S926" s="875"/>
      <c r="T926" s="28"/>
      <c r="U926" s="360"/>
      <c r="V926" s="28"/>
      <c r="W926" s="28"/>
      <c r="X926" s="558"/>
      <c r="Y926" s="558"/>
      <c r="Z926" s="28"/>
      <c r="AA926" s="876"/>
      <c r="AB926" s="360"/>
      <c r="AC926" s="28"/>
      <c r="AD926" s="28"/>
      <c r="AE926" s="558"/>
      <c r="AF926" s="28"/>
      <c r="AG926" s="360"/>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row>
    <row r="927" ht="11.25" customHeight="1">
      <c r="A927" s="557"/>
      <c r="B927" s="558"/>
      <c r="C927" s="558"/>
      <c r="D927" s="360"/>
      <c r="E927" s="31"/>
      <c r="F927" s="10"/>
      <c r="G927" s="360"/>
      <c r="H927" s="360"/>
      <c r="I927" s="360"/>
      <c r="J927" s="360"/>
      <c r="K927" s="360"/>
      <c r="L927" s="558"/>
      <c r="M927" s="873"/>
      <c r="N927" s="558"/>
      <c r="O927" s="784"/>
      <c r="P927" s="28"/>
      <c r="Q927" s="28"/>
      <c r="R927" s="874"/>
      <c r="S927" s="875"/>
      <c r="T927" s="28"/>
      <c r="U927" s="360"/>
      <c r="V927" s="28"/>
      <c r="W927" s="28"/>
      <c r="X927" s="558"/>
      <c r="Y927" s="558"/>
      <c r="Z927" s="28"/>
      <c r="AA927" s="876"/>
      <c r="AB927" s="360"/>
      <c r="AC927" s="28"/>
      <c r="AD927" s="28"/>
      <c r="AE927" s="558"/>
      <c r="AF927" s="28"/>
      <c r="AG927" s="360"/>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row>
    <row r="928" ht="11.25" customHeight="1">
      <c r="A928" s="557"/>
      <c r="B928" s="558"/>
      <c r="C928" s="558"/>
      <c r="D928" s="360"/>
      <c r="E928" s="31"/>
      <c r="F928" s="10"/>
      <c r="G928" s="360"/>
      <c r="H928" s="360"/>
      <c r="I928" s="360"/>
      <c r="J928" s="360"/>
      <c r="K928" s="360"/>
      <c r="L928" s="558"/>
      <c r="M928" s="873"/>
      <c r="N928" s="558"/>
      <c r="O928" s="784"/>
      <c r="P928" s="28"/>
      <c r="Q928" s="28"/>
      <c r="R928" s="874"/>
      <c r="S928" s="875"/>
      <c r="T928" s="28"/>
      <c r="U928" s="360"/>
      <c r="V928" s="28"/>
      <c r="W928" s="28"/>
      <c r="X928" s="558"/>
      <c r="Y928" s="558"/>
      <c r="Z928" s="28"/>
      <c r="AA928" s="876"/>
      <c r="AB928" s="360"/>
      <c r="AC928" s="28"/>
      <c r="AD928" s="28"/>
      <c r="AE928" s="558"/>
      <c r="AF928" s="28"/>
      <c r="AG928" s="360"/>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row>
    <row r="929" ht="11.25" customHeight="1">
      <c r="A929" s="557"/>
      <c r="B929" s="558"/>
      <c r="C929" s="558"/>
      <c r="D929" s="360"/>
      <c r="E929" s="31"/>
      <c r="F929" s="10"/>
      <c r="G929" s="360"/>
      <c r="H929" s="360"/>
      <c r="I929" s="360"/>
      <c r="J929" s="360"/>
      <c r="K929" s="360"/>
      <c r="L929" s="558"/>
      <c r="M929" s="873"/>
      <c r="N929" s="558"/>
      <c r="O929" s="784"/>
      <c r="P929" s="28"/>
      <c r="Q929" s="28"/>
      <c r="R929" s="874"/>
      <c r="S929" s="875"/>
      <c r="T929" s="28"/>
      <c r="U929" s="360"/>
      <c r="V929" s="28"/>
      <c r="W929" s="28"/>
      <c r="X929" s="558"/>
      <c r="Y929" s="558"/>
      <c r="Z929" s="28"/>
      <c r="AA929" s="876"/>
      <c r="AB929" s="360"/>
      <c r="AC929" s="28"/>
      <c r="AD929" s="28"/>
      <c r="AE929" s="558"/>
      <c r="AF929" s="28"/>
      <c r="AG929" s="360"/>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row>
    <row r="930" ht="11.25" customHeight="1">
      <c r="A930" s="557"/>
      <c r="B930" s="558"/>
      <c r="C930" s="558"/>
      <c r="D930" s="360"/>
      <c r="E930" s="31"/>
      <c r="F930" s="10"/>
      <c r="G930" s="360"/>
      <c r="H930" s="360"/>
      <c r="I930" s="360"/>
      <c r="J930" s="360"/>
      <c r="K930" s="360"/>
      <c r="L930" s="558"/>
      <c r="M930" s="873"/>
      <c r="N930" s="558"/>
      <c r="O930" s="784"/>
      <c r="P930" s="28"/>
      <c r="Q930" s="28"/>
      <c r="R930" s="874"/>
      <c r="S930" s="875"/>
      <c r="T930" s="28"/>
      <c r="U930" s="360"/>
      <c r="V930" s="28"/>
      <c r="W930" s="28"/>
      <c r="X930" s="558"/>
      <c r="Y930" s="558"/>
      <c r="Z930" s="28"/>
      <c r="AA930" s="876"/>
      <c r="AB930" s="360"/>
      <c r="AC930" s="28"/>
      <c r="AD930" s="28"/>
      <c r="AE930" s="558"/>
      <c r="AF930" s="28"/>
      <c r="AG930" s="360"/>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row>
    <row r="931" ht="11.25" customHeight="1">
      <c r="A931" s="557"/>
      <c r="B931" s="558"/>
      <c r="C931" s="558"/>
      <c r="D931" s="360"/>
      <c r="E931" s="31"/>
      <c r="F931" s="10"/>
      <c r="G931" s="360"/>
      <c r="H931" s="360"/>
      <c r="I931" s="360"/>
      <c r="J931" s="360"/>
      <c r="K931" s="360"/>
      <c r="L931" s="558"/>
      <c r="M931" s="873"/>
      <c r="N931" s="558"/>
      <c r="O931" s="784"/>
      <c r="P931" s="28"/>
      <c r="Q931" s="28"/>
      <c r="R931" s="874"/>
      <c r="S931" s="875"/>
      <c r="T931" s="28"/>
      <c r="U931" s="360"/>
      <c r="V931" s="28"/>
      <c r="W931" s="28"/>
      <c r="X931" s="558"/>
      <c r="Y931" s="558"/>
      <c r="Z931" s="28"/>
      <c r="AA931" s="876"/>
      <c r="AB931" s="360"/>
      <c r="AC931" s="28"/>
      <c r="AD931" s="28"/>
      <c r="AE931" s="558"/>
      <c r="AF931" s="28"/>
      <c r="AG931" s="360"/>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row>
    <row r="932" ht="11.25" customHeight="1">
      <c r="A932" s="557"/>
      <c r="B932" s="558"/>
      <c r="C932" s="558"/>
      <c r="D932" s="360"/>
      <c r="E932" s="31"/>
      <c r="F932" s="10"/>
      <c r="G932" s="360"/>
      <c r="H932" s="360"/>
      <c r="I932" s="360"/>
      <c r="J932" s="360"/>
      <c r="K932" s="360"/>
      <c r="L932" s="558"/>
      <c r="M932" s="873"/>
      <c r="N932" s="558"/>
      <c r="O932" s="784"/>
      <c r="P932" s="28"/>
      <c r="Q932" s="28"/>
      <c r="R932" s="874"/>
      <c r="S932" s="875"/>
      <c r="T932" s="28"/>
      <c r="U932" s="360"/>
      <c r="V932" s="28"/>
      <c r="W932" s="28"/>
      <c r="X932" s="558"/>
      <c r="Y932" s="558"/>
      <c r="Z932" s="28"/>
      <c r="AA932" s="876"/>
      <c r="AB932" s="360"/>
      <c r="AC932" s="28"/>
      <c r="AD932" s="28"/>
      <c r="AE932" s="558"/>
      <c r="AF932" s="28"/>
      <c r="AG932" s="360"/>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row>
    <row r="933" ht="11.25" customHeight="1">
      <c r="A933" s="557"/>
      <c r="B933" s="558"/>
      <c r="C933" s="558"/>
      <c r="D933" s="360"/>
      <c r="E933" s="31"/>
      <c r="F933" s="10"/>
      <c r="G933" s="360"/>
      <c r="H933" s="360"/>
      <c r="I933" s="360"/>
      <c r="J933" s="360"/>
      <c r="K933" s="360"/>
      <c r="L933" s="558"/>
      <c r="M933" s="873"/>
      <c r="N933" s="558"/>
      <c r="O933" s="784"/>
      <c r="P933" s="28"/>
      <c r="Q933" s="28"/>
      <c r="R933" s="874"/>
      <c r="S933" s="875"/>
      <c r="T933" s="28"/>
      <c r="U933" s="360"/>
      <c r="V933" s="28"/>
      <c r="W933" s="28"/>
      <c r="X933" s="558"/>
      <c r="Y933" s="558"/>
      <c r="Z933" s="28"/>
      <c r="AA933" s="876"/>
      <c r="AB933" s="360"/>
      <c r="AC933" s="28"/>
      <c r="AD933" s="28"/>
      <c r="AE933" s="558"/>
      <c r="AF933" s="28"/>
      <c r="AG933" s="360"/>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row>
    <row r="934" ht="11.25" customHeight="1">
      <c r="A934" s="557"/>
      <c r="B934" s="558"/>
      <c r="C934" s="558"/>
      <c r="D934" s="360"/>
      <c r="E934" s="31"/>
      <c r="F934" s="10"/>
      <c r="G934" s="360"/>
      <c r="H934" s="360"/>
      <c r="I934" s="360"/>
      <c r="J934" s="360"/>
      <c r="K934" s="360"/>
      <c r="L934" s="558"/>
      <c r="M934" s="873"/>
      <c r="N934" s="558"/>
      <c r="O934" s="784"/>
      <c r="P934" s="28"/>
      <c r="Q934" s="28"/>
      <c r="R934" s="874"/>
      <c r="S934" s="875"/>
      <c r="T934" s="28"/>
      <c r="U934" s="360"/>
      <c r="V934" s="28"/>
      <c r="W934" s="28"/>
      <c r="X934" s="558"/>
      <c r="Y934" s="558"/>
      <c r="Z934" s="28"/>
      <c r="AA934" s="876"/>
      <c r="AB934" s="360"/>
      <c r="AC934" s="28"/>
      <c r="AD934" s="28"/>
      <c r="AE934" s="558"/>
      <c r="AF934" s="28"/>
      <c r="AG934" s="360"/>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row>
    <row r="935" ht="11.25" customHeight="1">
      <c r="A935" s="557"/>
      <c r="B935" s="558"/>
      <c r="C935" s="558"/>
      <c r="D935" s="360"/>
      <c r="E935" s="31"/>
      <c r="F935" s="10"/>
      <c r="G935" s="360"/>
      <c r="H935" s="360"/>
      <c r="I935" s="360"/>
      <c r="J935" s="360"/>
      <c r="K935" s="360"/>
      <c r="L935" s="558"/>
      <c r="M935" s="873"/>
      <c r="N935" s="558"/>
      <c r="O935" s="784"/>
      <c r="P935" s="28"/>
      <c r="Q935" s="28"/>
      <c r="R935" s="874"/>
      <c r="S935" s="875"/>
      <c r="T935" s="28"/>
      <c r="U935" s="360"/>
      <c r="V935" s="28"/>
      <c r="W935" s="28"/>
      <c r="X935" s="558"/>
      <c r="Y935" s="558"/>
      <c r="Z935" s="28"/>
      <c r="AA935" s="876"/>
      <c r="AB935" s="360"/>
      <c r="AC935" s="28"/>
      <c r="AD935" s="28"/>
      <c r="AE935" s="558"/>
      <c r="AF935" s="28"/>
      <c r="AG935" s="360"/>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row>
    <row r="936" ht="11.25" customHeight="1">
      <c r="A936" s="557"/>
      <c r="B936" s="558"/>
      <c r="C936" s="558"/>
      <c r="D936" s="360"/>
      <c r="E936" s="31"/>
      <c r="F936" s="10"/>
      <c r="G936" s="360"/>
      <c r="H936" s="360"/>
      <c r="I936" s="360"/>
      <c r="J936" s="360"/>
      <c r="K936" s="360"/>
      <c r="L936" s="558"/>
      <c r="M936" s="873"/>
      <c r="N936" s="558"/>
      <c r="O936" s="784"/>
      <c r="P936" s="28"/>
      <c r="Q936" s="28"/>
      <c r="R936" s="874"/>
      <c r="S936" s="875"/>
      <c r="T936" s="28"/>
      <c r="U936" s="360"/>
      <c r="V936" s="28"/>
      <c r="W936" s="28"/>
      <c r="X936" s="558"/>
      <c r="Y936" s="558"/>
      <c r="Z936" s="28"/>
      <c r="AA936" s="876"/>
      <c r="AB936" s="360"/>
      <c r="AC936" s="28"/>
      <c r="AD936" s="28"/>
      <c r="AE936" s="558"/>
      <c r="AF936" s="28"/>
      <c r="AG936" s="360"/>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row>
    <row r="937" ht="11.25" customHeight="1">
      <c r="A937" s="557"/>
      <c r="B937" s="558"/>
      <c r="C937" s="558"/>
      <c r="D937" s="360"/>
      <c r="E937" s="31"/>
      <c r="F937" s="10"/>
      <c r="G937" s="360"/>
      <c r="H937" s="360"/>
      <c r="I937" s="360"/>
      <c r="J937" s="360"/>
      <c r="K937" s="360"/>
      <c r="L937" s="558"/>
      <c r="M937" s="873"/>
      <c r="N937" s="558"/>
      <c r="O937" s="784"/>
      <c r="P937" s="28"/>
      <c r="Q937" s="28"/>
      <c r="R937" s="874"/>
      <c r="S937" s="875"/>
      <c r="T937" s="28"/>
      <c r="U937" s="360"/>
      <c r="V937" s="28"/>
      <c r="W937" s="28"/>
      <c r="X937" s="558"/>
      <c r="Y937" s="558"/>
      <c r="Z937" s="28"/>
      <c r="AA937" s="876"/>
      <c r="AB937" s="360"/>
      <c r="AC937" s="28"/>
      <c r="AD937" s="28"/>
      <c r="AE937" s="558"/>
      <c r="AF937" s="28"/>
      <c r="AG937" s="360"/>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row>
    <row r="938" ht="11.25" customHeight="1">
      <c r="A938" s="557"/>
      <c r="B938" s="558"/>
      <c r="C938" s="558"/>
      <c r="D938" s="360"/>
      <c r="E938" s="31"/>
      <c r="F938" s="10"/>
      <c r="G938" s="360"/>
      <c r="H938" s="360"/>
      <c r="I938" s="360"/>
      <c r="J938" s="360"/>
      <c r="K938" s="360"/>
      <c r="L938" s="558"/>
      <c r="M938" s="873"/>
      <c r="N938" s="558"/>
      <c r="O938" s="784"/>
      <c r="P938" s="28"/>
      <c r="Q938" s="28"/>
      <c r="R938" s="874"/>
      <c r="S938" s="875"/>
      <c r="T938" s="28"/>
      <c r="U938" s="360"/>
      <c r="V938" s="28"/>
      <c r="W938" s="28"/>
      <c r="X938" s="558"/>
      <c r="Y938" s="558"/>
      <c r="Z938" s="28"/>
      <c r="AA938" s="876"/>
      <c r="AB938" s="360"/>
      <c r="AC938" s="28"/>
      <c r="AD938" s="28"/>
      <c r="AE938" s="558"/>
      <c r="AF938" s="28"/>
      <c r="AG938" s="360"/>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row>
    <row r="939" ht="11.25" customHeight="1">
      <c r="A939" s="557"/>
      <c r="B939" s="558"/>
      <c r="C939" s="558"/>
      <c r="D939" s="360"/>
      <c r="E939" s="31"/>
      <c r="F939" s="10"/>
      <c r="G939" s="360"/>
      <c r="H939" s="360"/>
      <c r="I939" s="360"/>
      <c r="J939" s="360"/>
      <c r="K939" s="360"/>
      <c r="L939" s="558"/>
      <c r="M939" s="873"/>
      <c r="N939" s="558"/>
      <c r="O939" s="784"/>
      <c r="P939" s="28"/>
      <c r="Q939" s="28"/>
      <c r="R939" s="874"/>
      <c r="S939" s="875"/>
      <c r="T939" s="28"/>
      <c r="U939" s="360"/>
      <c r="V939" s="28"/>
      <c r="W939" s="28"/>
      <c r="X939" s="558"/>
      <c r="Y939" s="558"/>
      <c r="Z939" s="28"/>
      <c r="AA939" s="876"/>
      <c r="AB939" s="360"/>
      <c r="AC939" s="28"/>
      <c r="AD939" s="28"/>
      <c r="AE939" s="558"/>
      <c r="AF939" s="28"/>
      <c r="AG939" s="360"/>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row>
    <row r="940" ht="11.25" customHeight="1">
      <c r="A940" s="557"/>
      <c r="B940" s="558"/>
      <c r="C940" s="558"/>
      <c r="D940" s="360"/>
      <c r="E940" s="31"/>
      <c r="F940" s="10"/>
      <c r="G940" s="360"/>
      <c r="H940" s="360"/>
      <c r="I940" s="360"/>
      <c r="J940" s="360"/>
      <c r="K940" s="360"/>
      <c r="L940" s="558"/>
      <c r="M940" s="873"/>
      <c r="N940" s="558"/>
      <c r="O940" s="784"/>
      <c r="P940" s="28"/>
      <c r="Q940" s="28"/>
      <c r="R940" s="874"/>
      <c r="S940" s="875"/>
      <c r="T940" s="28"/>
      <c r="U940" s="360"/>
      <c r="V940" s="28"/>
      <c r="W940" s="28"/>
      <c r="X940" s="558"/>
      <c r="Y940" s="558"/>
      <c r="Z940" s="28"/>
      <c r="AA940" s="876"/>
      <c r="AB940" s="360"/>
      <c r="AC940" s="28"/>
      <c r="AD940" s="28"/>
      <c r="AE940" s="558"/>
      <c r="AF940" s="28"/>
      <c r="AG940" s="360"/>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row>
    <row r="941" ht="11.25" customHeight="1">
      <c r="A941" s="557"/>
      <c r="B941" s="558"/>
      <c r="C941" s="558"/>
      <c r="D941" s="360"/>
      <c r="E941" s="31"/>
      <c r="F941" s="10"/>
      <c r="G941" s="360"/>
      <c r="H941" s="360"/>
      <c r="I941" s="360"/>
      <c r="J941" s="360"/>
      <c r="K941" s="360"/>
      <c r="L941" s="558"/>
      <c r="M941" s="873"/>
      <c r="N941" s="558"/>
      <c r="O941" s="784"/>
      <c r="P941" s="28"/>
      <c r="Q941" s="28"/>
      <c r="R941" s="874"/>
      <c r="S941" s="875"/>
      <c r="T941" s="28"/>
      <c r="U941" s="360"/>
      <c r="V941" s="28"/>
      <c r="W941" s="28"/>
      <c r="X941" s="558"/>
      <c r="Y941" s="558"/>
      <c r="Z941" s="28"/>
      <c r="AA941" s="876"/>
      <c r="AB941" s="360"/>
      <c r="AC941" s="28"/>
      <c r="AD941" s="28"/>
      <c r="AE941" s="558"/>
      <c r="AF941" s="28"/>
      <c r="AG941" s="360"/>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row>
    <row r="942" ht="11.25" customHeight="1">
      <c r="A942" s="557"/>
      <c r="B942" s="558"/>
      <c r="C942" s="558"/>
      <c r="D942" s="360"/>
      <c r="E942" s="31"/>
      <c r="F942" s="10"/>
      <c r="G942" s="360"/>
      <c r="H942" s="360"/>
      <c r="I942" s="360"/>
      <c r="J942" s="360"/>
      <c r="K942" s="360"/>
      <c r="L942" s="558"/>
      <c r="M942" s="873"/>
      <c r="N942" s="558"/>
      <c r="O942" s="784"/>
      <c r="P942" s="28"/>
      <c r="Q942" s="28"/>
      <c r="R942" s="874"/>
      <c r="S942" s="875"/>
      <c r="T942" s="28"/>
      <c r="U942" s="360"/>
      <c r="V942" s="28"/>
      <c r="W942" s="28"/>
      <c r="X942" s="558"/>
      <c r="Y942" s="558"/>
      <c r="Z942" s="28"/>
      <c r="AA942" s="876"/>
      <c r="AB942" s="360"/>
      <c r="AC942" s="28"/>
      <c r="AD942" s="28"/>
      <c r="AE942" s="558"/>
      <c r="AF942" s="28"/>
      <c r="AG942" s="360"/>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row>
    <row r="943" ht="11.25" customHeight="1">
      <c r="A943" s="557"/>
      <c r="B943" s="558"/>
      <c r="C943" s="558"/>
      <c r="D943" s="360"/>
      <c r="E943" s="31"/>
      <c r="F943" s="10"/>
      <c r="G943" s="360"/>
      <c r="H943" s="360"/>
      <c r="I943" s="360"/>
      <c r="J943" s="360"/>
      <c r="K943" s="360"/>
      <c r="L943" s="558"/>
      <c r="M943" s="873"/>
      <c r="N943" s="558"/>
      <c r="O943" s="784"/>
      <c r="P943" s="28"/>
      <c r="Q943" s="28"/>
      <c r="R943" s="874"/>
      <c r="S943" s="875"/>
      <c r="T943" s="28"/>
      <c r="U943" s="360"/>
      <c r="V943" s="28"/>
      <c r="W943" s="28"/>
      <c r="X943" s="558"/>
      <c r="Y943" s="558"/>
      <c r="Z943" s="28"/>
      <c r="AA943" s="876"/>
      <c r="AB943" s="360"/>
      <c r="AC943" s="28"/>
      <c r="AD943" s="28"/>
      <c r="AE943" s="558"/>
      <c r="AF943" s="28"/>
      <c r="AG943" s="360"/>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row>
    <row r="944" ht="11.25" customHeight="1">
      <c r="A944" s="557"/>
      <c r="B944" s="558"/>
      <c r="C944" s="558"/>
      <c r="D944" s="360"/>
      <c r="E944" s="31"/>
      <c r="F944" s="10"/>
      <c r="G944" s="360"/>
      <c r="H944" s="360"/>
      <c r="I944" s="360"/>
      <c r="J944" s="360"/>
      <c r="K944" s="360"/>
      <c r="L944" s="558"/>
      <c r="M944" s="873"/>
      <c r="N944" s="558"/>
      <c r="O944" s="784"/>
      <c r="P944" s="28"/>
      <c r="Q944" s="28"/>
      <c r="R944" s="874"/>
      <c r="S944" s="875"/>
      <c r="T944" s="28"/>
      <c r="U944" s="360"/>
      <c r="V944" s="28"/>
      <c r="W944" s="28"/>
      <c r="X944" s="558"/>
      <c r="Y944" s="558"/>
      <c r="Z944" s="28"/>
      <c r="AA944" s="876"/>
      <c r="AB944" s="360"/>
      <c r="AC944" s="28"/>
      <c r="AD944" s="28"/>
      <c r="AE944" s="558"/>
      <c r="AF944" s="28"/>
      <c r="AG944" s="360"/>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row>
    <row r="945" ht="11.25" customHeight="1">
      <c r="A945" s="557"/>
      <c r="B945" s="558"/>
      <c r="C945" s="558"/>
      <c r="D945" s="360"/>
      <c r="E945" s="31"/>
      <c r="F945" s="10"/>
      <c r="G945" s="360"/>
      <c r="H945" s="360"/>
      <c r="I945" s="360"/>
      <c r="J945" s="360"/>
      <c r="K945" s="360"/>
      <c r="L945" s="558"/>
      <c r="M945" s="873"/>
      <c r="N945" s="558"/>
      <c r="O945" s="784"/>
      <c r="P945" s="28"/>
      <c r="Q945" s="28"/>
      <c r="R945" s="874"/>
      <c r="S945" s="875"/>
      <c r="T945" s="28"/>
      <c r="U945" s="360"/>
      <c r="V945" s="28"/>
      <c r="W945" s="28"/>
      <c r="X945" s="558"/>
      <c r="Y945" s="558"/>
      <c r="Z945" s="28"/>
      <c r="AA945" s="876"/>
      <c r="AB945" s="360"/>
      <c r="AC945" s="28"/>
      <c r="AD945" s="28"/>
      <c r="AE945" s="558"/>
      <c r="AF945" s="28"/>
      <c r="AG945" s="360"/>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row>
    <row r="946" ht="11.25" customHeight="1">
      <c r="A946" s="557"/>
      <c r="B946" s="558"/>
      <c r="C946" s="558"/>
      <c r="D946" s="360"/>
      <c r="E946" s="31"/>
      <c r="F946" s="10"/>
      <c r="G946" s="360"/>
      <c r="H946" s="360"/>
      <c r="I946" s="360"/>
      <c r="J946" s="360"/>
      <c r="K946" s="360"/>
      <c r="L946" s="558"/>
      <c r="M946" s="873"/>
      <c r="N946" s="558"/>
      <c r="O946" s="784"/>
      <c r="P946" s="28"/>
      <c r="Q946" s="28"/>
      <c r="R946" s="874"/>
      <c r="S946" s="875"/>
      <c r="T946" s="28"/>
      <c r="U946" s="360"/>
      <c r="V946" s="28"/>
      <c r="W946" s="28"/>
      <c r="X946" s="558"/>
      <c r="Y946" s="558"/>
      <c r="Z946" s="28"/>
      <c r="AA946" s="876"/>
      <c r="AB946" s="360"/>
      <c r="AC946" s="28"/>
      <c r="AD946" s="28"/>
      <c r="AE946" s="558"/>
      <c r="AF946" s="28"/>
      <c r="AG946" s="360"/>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row>
    <row r="947" ht="11.25" customHeight="1">
      <c r="A947" s="557"/>
      <c r="B947" s="558"/>
      <c r="C947" s="558"/>
      <c r="D947" s="360"/>
      <c r="E947" s="31"/>
      <c r="F947" s="10"/>
      <c r="G947" s="360"/>
      <c r="H947" s="360"/>
      <c r="I947" s="360"/>
      <c r="J947" s="360"/>
      <c r="K947" s="360"/>
      <c r="L947" s="558"/>
      <c r="M947" s="873"/>
      <c r="N947" s="558"/>
      <c r="O947" s="784"/>
      <c r="P947" s="28"/>
      <c r="Q947" s="28"/>
      <c r="R947" s="874"/>
      <c r="S947" s="875"/>
      <c r="T947" s="28"/>
      <c r="U947" s="360"/>
      <c r="V947" s="28"/>
      <c r="W947" s="28"/>
      <c r="X947" s="558"/>
      <c r="Y947" s="558"/>
      <c r="Z947" s="28"/>
      <c r="AA947" s="876"/>
      <c r="AB947" s="360"/>
      <c r="AC947" s="28"/>
      <c r="AD947" s="28"/>
      <c r="AE947" s="558"/>
      <c r="AF947" s="28"/>
      <c r="AG947" s="360"/>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row>
    <row r="948" ht="11.25" customHeight="1">
      <c r="A948" s="557"/>
      <c r="B948" s="558"/>
      <c r="C948" s="558"/>
      <c r="D948" s="360"/>
      <c r="E948" s="31"/>
      <c r="F948" s="10"/>
      <c r="G948" s="360"/>
      <c r="H948" s="360"/>
      <c r="I948" s="360"/>
      <c r="J948" s="360"/>
      <c r="K948" s="360"/>
      <c r="L948" s="558"/>
      <c r="M948" s="873"/>
      <c r="N948" s="558"/>
      <c r="O948" s="784"/>
      <c r="P948" s="28"/>
      <c r="Q948" s="28"/>
      <c r="R948" s="874"/>
      <c r="S948" s="875"/>
      <c r="T948" s="28"/>
      <c r="U948" s="360"/>
      <c r="V948" s="28"/>
      <c r="W948" s="28"/>
      <c r="X948" s="558"/>
      <c r="Y948" s="558"/>
      <c r="Z948" s="28"/>
      <c r="AA948" s="876"/>
      <c r="AB948" s="360"/>
      <c r="AC948" s="28"/>
      <c r="AD948" s="28"/>
      <c r="AE948" s="558"/>
      <c r="AF948" s="28"/>
      <c r="AG948" s="360"/>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row>
    <row r="949" ht="11.25" customHeight="1">
      <c r="A949" s="557"/>
      <c r="B949" s="558"/>
      <c r="C949" s="558"/>
      <c r="D949" s="360"/>
      <c r="E949" s="31"/>
      <c r="F949" s="10"/>
      <c r="G949" s="360"/>
      <c r="H949" s="360"/>
      <c r="I949" s="360"/>
      <c r="J949" s="360"/>
      <c r="K949" s="360"/>
      <c r="L949" s="558"/>
      <c r="M949" s="873"/>
      <c r="N949" s="558"/>
      <c r="O949" s="784"/>
      <c r="P949" s="28"/>
      <c r="Q949" s="28"/>
      <c r="R949" s="874"/>
      <c r="S949" s="875"/>
      <c r="T949" s="28"/>
      <c r="U949" s="360"/>
      <c r="V949" s="28"/>
      <c r="W949" s="28"/>
      <c r="X949" s="558"/>
      <c r="Y949" s="558"/>
      <c r="Z949" s="28"/>
      <c r="AA949" s="876"/>
      <c r="AB949" s="360"/>
      <c r="AC949" s="28"/>
      <c r="AD949" s="28"/>
      <c r="AE949" s="558"/>
      <c r="AF949" s="28"/>
      <c r="AG949" s="360"/>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row>
    <row r="950" ht="11.25" customHeight="1">
      <c r="A950" s="557"/>
      <c r="B950" s="558"/>
      <c r="C950" s="558"/>
      <c r="D950" s="360"/>
      <c r="E950" s="31"/>
      <c r="F950" s="10"/>
      <c r="G950" s="360"/>
      <c r="H950" s="360"/>
      <c r="I950" s="360"/>
      <c r="J950" s="360"/>
      <c r="K950" s="360"/>
      <c r="L950" s="558"/>
      <c r="M950" s="873"/>
      <c r="N950" s="558"/>
      <c r="O950" s="784"/>
      <c r="P950" s="28"/>
      <c r="Q950" s="28"/>
      <c r="R950" s="874"/>
      <c r="S950" s="875"/>
      <c r="T950" s="28"/>
      <c r="U950" s="360"/>
      <c r="V950" s="28"/>
      <c r="W950" s="28"/>
      <c r="X950" s="558"/>
      <c r="Y950" s="558"/>
      <c r="Z950" s="28"/>
      <c r="AA950" s="876"/>
      <c r="AB950" s="360"/>
      <c r="AC950" s="28"/>
      <c r="AD950" s="28"/>
      <c r="AE950" s="558"/>
      <c r="AF950" s="28"/>
      <c r="AG950" s="360"/>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row>
    <row r="951" ht="11.25" customHeight="1">
      <c r="A951" s="557"/>
      <c r="B951" s="558"/>
      <c r="C951" s="558"/>
      <c r="D951" s="360"/>
      <c r="E951" s="31"/>
      <c r="F951" s="10"/>
      <c r="G951" s="360"/>
      <c r="H951" s="360"/>
      <c r="I951" s="360"/>
      <c r="J951" s="360"/>
      <c r="K951" s="360"/>
      <c r="L951" s="558"/>
      <c r="M951" s="873"/>
      <c r="N951" s="558"/>
      <c r="O951" s="784"/>
      <c r="P951" s="28"/>
      <c r="Q951" s="28"/>
      <c r="R951" s="874"/>
      <c r="S951" s="875"/>
      <c r="T951" s="28"/>
      <c r="U951" s="360"/>
      <c r="V951" s="28"/>
      <c r="W951" s="28"/>
      <c r="X951" s="558"/>
      <c r="Y951" s="558"/>
      <c r="Z951" s="28"/>
      <c r="AA951" s="876"/>
      <c r="AB951" s="360"/>
      <c r="AC951" s="28"/>
      <c r="AD951" s="28"/>
      <c r="AE951" s="558"/>
      <c r="AF951" s="28"/>
      <c r="AG951" s="360"/>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row>
    <row r="952" ht="11.25" customHeight="1">
      <c r="A952" s="557"/>
      <c r="B952" s="558"/>
      <c r="C952" s="558"/>
      <c r="D952" s="360"/>
      <c r="E952" s="31"/>
      <c r="F952" s="10"/>
      <c r="G952" s="360"/>
      <c r="H952" s="360"/>
      <c r="I952" s="360"/>
      <c r="J952" s="360"/>
      <c r="K952" s="360"/>
      <c r="L952" s="558"/>
      <c r="M952" s="873"/>
      <c r="N952" s="558"/>
      <c r="O952" s="784"/>
      <c r="P952" s="28"/>
      <c r="Q952" s="28"/>
      <c r="R952" s="874"/>
      <c r="S952" s="875"/>
      <c r="T952" s="28"/>
      <c r="U952" s="360"/>
      <c r="V952" s="28"/>
      <c r="W952" s="28"/>
      <c r="X952" s="558"/>
      <c r="Y952" s="558"/>
      <c r="Z952" s="28"/>
      <c r="AA952" s="876"/>
      <c r="AB952" s="360"/>
      <c r="AC952" s="28"/>
      <c r="AD952" s="28"/>
      <c r="AE952" s="558"/>
      <c r="AF952" s="28"/>
      <c r="AG952" s="360"/>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row>
    <row r="953" ht="11.25" customHeight="1">
      <c r="A953" s="557"/>
      <c r="B953" s="558"/>
      <c r="C953" s="558"/>
      <c r="D953" s="360"/>
      <c r="E953" s="31"/>
      <c r="F953" s="10"/>
      <c r="G953" s="360"/>
      <c r="H953" s="360"/>
      <c r="I953" s="360"/>
      <c r="J953" s="360"/>
      <c r="K953" s="360"/>
      <c r="L953" s="558"/>
      <c r="M953" s="873"/>
      <c r="N953" s="558"/>
      <c r="O953" s="784"/>
      <c r="P953" s="28"/>
      <c r="Q953" s="28"/>
      <c r="R953" s="874"/>
      <c r="S953" s="875"/>
      <c r="T953" s="28"/>
      <c r="U953" s="360"/>
      <c r="V953" s="28"/>
      <c r="W953" s="28"/>
      <c r="X953" s="558"/>
      <c r="Y953" s="558"/>
      <c r="Z953" s="28"/>
      <c r="AA953" s="876"/>
      <c r="AB953" s="360"/>
      <c r="AC953" s="28"/>
      <c r="AD953" s="28"/>
      <c r="AE953" s="558"/>
      <c r="AF953" s="28"/>
      <c r="AG953" s="360"/>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row>
    <row r="954" ht="11.25" customHeight="1">
      <c r="A954" s="557"/>
      <c r="B954" s="558"/>
      <c r="C954" s="558"/>
      <c r="D954" s="360"/>
      <c r="E954" s="31"/>
      <c r="F954" s="10"/>
      <c r="G954" s="360"/>
      <c r="H954" s="360"/>
      <c r="I954" s="360"/>
      <c r="J954" s="360"/>
      <c r="K954" s="360"/>
      <c r="L954" s="558"/>
      <c r="M954" s="873"/>
      <c r="N954" s="558"/>
      <c r="O954" s="784"/>
      <c r="P954" s="28"/>
      <c r="Q954" s="28"/>
      <c r="R954" s="874"/>
      <c r="S954" s="875"/>
      <c r="T954" s="28"/>
      <c r="U954" s="360"/>
      <c r="V954" s="28"/>
      <c r="W954" s="28"/>
      <c r="X954" s="558"/>
      <c r="Y954" s="558"/>
      <c r="Z954" s="28"/>
      <c r="AA954" s="876"/>
      <c r="AB954" s="360"/>
      <c r="AC954" s="28"/>
      <c r="AD954" s="28"/>
      <c r="AE954" s="558"/>
      <c r="AF954" s="28"/>
      <c r="AG954" s="360"/>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row>
    <row r="955" ht="11.25" customHeight="1">
      <c r="A955" s="557"/>
      <c r="B955" s="558"/>
      <c r="C955" s="558"/>
      <c r="D955" s="360"/>
      <c r="E955" s="31"/>
      <c r="F955" s="10"/>
      <c r="G955" s="360"/>
      <c r="H955" s="360"/>
      <c r="I955" s="360"/>
      <c r="J955" s="360"/>
      <c r="K955" s="360"/>
      <c r="L955" s="558"/>
      <c r="M955" s="873"/>
      <c r="N955" s="558"/>
      <c r="O955" s="784"/>
      <c r="P955" s="28"/>
      <c r="Q955" s="28"/>
      <c r="R955" s="874"/>
      <c r="S955" s="875"/>
      <c r="T955" s="28"/>
      <c r="U955" s="360"/>
      <c r="V955" s="28"/>
      <c r="W955" s="28"/>
      <c r="X955" s="558"/>
      <c r="Y955" s="558"/>
      <c r="Z955" s="28"/>
      <c r="AA955" s="876"/>
      <c r="AB955" s="360"/>
      <c r="AC955" s="28"/>
      <c r="AD955" s="28"/>
      <c r="AE955" s="558"/>
      <c r="AF955" s="28"/>
      <c r="AG955" s="360"/>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row>
    <row r="956" ht="11.25" customHeight="1">
      <c r="A956" s="557"/>
      <c r="B956" s="558"/>
      <c r="C956" s="558"/>
      <c r="D956" s="360"/>
      <c r="E956" s="31"/>
      <c r="F956" s="10"/>
      <c r="G956" s="360"/>
      <c r="H956" s="360"/>
      <c r="I956" s="360"/>
      <c r="J956" s="360"/>
      <c r="K956" s="360"/>
      <c r="L956" s="558"/>
      <c r="M956" s="873"/>
      <c r="N956" s="558"/>
      <c r="O956" s="784"/>
      <c r="P956" s="28"/>
      <c r="Q956" s="28"/>
      <c r="R956" s="874"/>
      <c r="S956" s="875"/>
      <c r="T956" s="28"/>
      <c r="U956" s="360"/>
      <c r="V956" s="28"/>
      <c r="W956" s="28"/>
      <c r="X956" s="558"/>
      <c r="Y956" s="558"/>
      <c r="Z956" s="28"/>
      <c r="AA956" s="876"/>
      <c r="AB956" s="360"/>
      <c r="AC956" s="28"/>
      <c r="AD956" s="28"/>
      <c r="AE956" s="558"/>
      <c r="AF956" s="28"/>
      <c r="AG956" s="360"/>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row>
    <row r="957" ht="11.25" customHeight="1">
      <c r="A957" s="557"/>
      <c r="B957" s="558"/>
      <c r="C957" s="558"/>
      <c r="D957" s="360"/>
      <c r="E957" s="31"/>
      <c r="F957" s="10"/>
      <c r="G957" s="360"/>
      <c r="H957" s="360"/>
      <c r="I957" s="360"/>
      <c r="J957" s="360"/>
      <c r="K957" s="360"/>
      <c r="L957" s="558"/>
      <c r="M957" s="873"/>
      <c r="N957" s="558"/>
      <c r="O957" s="784"/>
      <c r="P957" s="28"/>
      <c r="Q957" s="28"/>
      <c r="R957" s="874"/>
      <c r="S957" s="875"/>
      <c r="T957" s="28"/>
      <c r="U957" s="360"/>
      <c r="V957" s="28"/>
      <c r="W957" s="28"/>
      <c r="X957" s="558"/>
      <c r="Y957" s="558"/>
      <c r="Z957" s="28"/>
      <c r="AA957" s="876"/>
      <c r="AB957" s="360"/>
      <c r="AC957" s="28"/>
      <c r="AD957" s="28"/>
      <c r="AE957" s="558"/>
      <c r="AF957" s="28"/>
      <c r="AG957" s="360"/>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row>
    <row r="958" ht="11.25" customHeight="1">
      <c r="A958" s="557"/>
      <c r="B958" s="558"/>
      <c r="C958" s="558"/>
      <c r="D958" s="360"/>
      <c r="E958" s="31"/>
      <c r="F958" s="10"/>
      <c r="G958" s="360"/>
      <c r="H958" s="360"/>
      <c r="I958" s="360"/>
      <c r="J958" s="360"/>
      <c r="K958" s="360"/>
      <c r="L958" s="558"/>
      <c r="M958" s="873"/>
      <c r="N958" s="558"/>
      <c r="O958" s="784"/>
      <c r="P958" s="28"/>
      <c r="Q958" s="28"/>
      <c r="R958" s="874"/>
      <c r="S958" s="875"/>
      <c r="T958" s="28"/>
      <c r="U958" s="360"/>
      <c r="V958" s="28"/>
      <c r="W958" s="28"/>
      <c r="X958" s="558"/>
      <c r="Y958" s="558"/>
      <c r="Z958" s="28"/>
      <c r="AA958" s="876"/>
      <c r="AB958" s="360"/>
      <c r="AC958" s="28"/>
      <c r="AD958" s="28"/>
      <c r="AE958" s="558"/>
      <c r="AF958" s="28"/>
      <c r="AG958" s="360"/>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row>
    <row r="959" ht="11.25" customHeight="1">
      <c r="A959" s="557"/>
      <c r="B959" s="558"/>
      <c r="C959" s="558"/>
      <c r="D959" s="360"/>
      <c r="E959" s="31"/>
      <c r="F959" s="10"/>
      <c r="G959" s="360"/>
      <c r="H959" s="360"/>
      <c r="I959" s="360"/>
      <c r="J959" s="360"/>
      <c r="K959" s="360"/>
      <c r="L959" s="558"/>
      <c r="M959" s="873"/>
      <c r="N959" s="558"/>
      <c r="O959" s="784"/>
      <c r="P959" s="28"/>
      <c r="Q959" s="28"/>
      <c r="R959" s="874"/>
      <c r="S959" s="875"/>
      <c r="T959" s="28"/>
      <c r="U959" s="360"/>
      <c r="V959" s="28"/>
      <c r="W959" s="28"/>
      <c r="X959" s="558"/>
      <c r="Y959" s="558"/>
      <c r="Z959" s="28"/>
      <c r="AA959" s="876"/>
      <c r="AB959" s="360"/>
      <c r="AC959" s="28"/>
      <c r="AD959" s="28"/>
      <c r="AE959" s="558"/>
      <c r="AF959" s="28"/>
      <c r="AG959" s="360"/>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row>
    <row r="960" ht="11.25" customHeight="1">
      <c r="A960" s="557"/>
      <c r="B960" s="558"/>
      <c r="C960" s="558"/>
      <c r="D960" s="360"/>
      <c r="E960" s="31"/>
      <c r="F960" s="10"/>
      <c r="G960" s="360"/>
      <c r="H960" s="360"/>
      <c r="I960" s="360"/>
      <c r="J960" s="360"/>
      <c r="K960" s="360"/>
      <c r="L960" s="558"/>
      <c r="M960" s="873"/>
      <c r="N960" s="558"/>
      <c r="O960" s="784"/>
      <c r="P960" s="28"/>
      <c r="Q960" s="28"/>
      <c r="R960" s="874"/>
      <c r="S960" s="875"/>
      <c r="T960" s="28"/>
      <c r="U960" s="360"/>
      <c r="V960" s="28"/>
      <c r="W960" s="28"/>
      <c r="X960" s="558"/>
      <c r="Y960" s="558"/>
      <c r="Z960" s="28"/>
      <c r="AA960" s="876"/>
      <c r="AB960" s="360"/>
      <c r="AC960" s="28"/>
      <c r="AD960" s="28"/>
      <c r="AE960" s="558"/>
      <c r="AF960" s="28"/>
      <c r="AG960" s="360"/>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row>
    <row r="961" ht="11.25" customHeight="1">
      <c r="A961" s="557"/>
      <c r="B961" s="558"/>
      <c r="C961" s="558"/>
      <c r="D961" s="360"/>
      <c r="E961" s="31"/>
      <c r="F961" s="10"/>
      <c r="G961" s="360"/>
      <c r="H961" s="360"/>
      <c r="I961" s="360"/>
      <c r="J961" s="360"/>
      <c r="K961" s="360"/>
      <c r="L961" s="558"/>
      <c r="M961" s="873"/>
      <c r="N961" s="558"/>
      <c r="O961" s="784"/>
      <c r="P961" s="28"/>
      <c r="Q961" s="28"/>
      <c r="R961" s="874"/>
      <c r="S961" s="875"/>
      <c r="T961" s="28"/>
      <c r="U961" s="360"/>
      <c r="V961" s="28"/>
      <c r="W961" s="28"/>
      <c r="X961" s="558"/>
      <c r="Y961" s="558"/>
      <c r="Z961" s="28"/>
      <c r="AA961" s="876"/>
      <c r="AB961" s="360"/>
      <c r="AC961" s="28"/>
      <c r="AD961" s="28"/>
      <c r="AE961" s="558"/>
      <c r="AF961" s="28"/>
      <c r="AG961" s="360"/>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row>
    <row r="962" ht="11.25" customHeight="1">
      <c r="A962" s="557"/>
      <c r="B962" s="558"/>
      <c r="C962" s="558"/>
      <c r="D962" s="360"/>
      <c r="E962" s="31"/>
      <c r="F962" s="10"/>
      <c r="G962" s="360"/>
      <c r="H962" s="360"/>
      <c r="I962" s="360"/>
      <c r="J962" s="360"/>
      <c r="K962" s="360"/>
      <c r="L962" s="558"/>
      <c r="M962" s="873"/>
      <c r="N962" s="558"/>
      <c r="O962" s="784"/>
      <c r="P962" s="28"/>
      <c r="Q962" s="28"/>
      <c r="R962" s="874"/>
      <c r="S962" s="875"/>
      <c r="T962" s="28"/>
      <c r="U962" s="360"/>
      <c r="V962" s="28"/>
      <c r="W962" s="28"/>
      <c r="X962" s="558"/>
      <c r="Y962" s="558"/>
      <c r="Z962" s="28"/>
      <c r="AA962" s="876"/>
      <c r="AB962" s="360"/>
      <c r="AC962" s="28"/>
      <c r="AD962" s="28"/>
      <c r="AE962" s="558"/>
      <c r="AF962" s="28"/>
      <c r="AG962" s="360"/>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row>
    <row r="963" ht="11.25" customHeight="1">
      <c r="A963" s="557"/>
      <c r="B963" s="558"/>
      <c r="C963" s="558"/>
      <c r="D963" s="360"/>
      <c r="E963" s="31"/>
      <c r="F963" s="10"/>
      <c r="G963" s="360"/>
      <c r="H963" s="360"/>
      <c r="I963" s="360"/>
      <c r="J963" s="360"/>
      <c r="K963" s="360"/>
      <c r="L963" s="558"/>
      <c r="M963" s="873"/>
      <c r="N963" s="558"/>
      <c r="O963" s="784"/>
      <c r="P963" s="28"/>
      <c r="Q963" s="28"/>
      <c r="R963" s="874"/>
      <c r="S963" s="875"/>
      <c r="T963" s="28"/>
      <c r="U963" s="360"/>
      <c r="V963" s="28"/>
      <c r="W963" s="28"/>
      <c r="X963" s="558"/>
      <c r="Y963" s="558"/>
      <c r="Z963" s="28"/>
      <c r="AA963" s="876"/>
      <c r="AB963" s="360"/>
      <c r="AC963" s="28"/>
      <c r="AD963" s="28"/>
      <c r="AE963" s="558"/>
      <c r="AF963" s="28"/>
      <c r="AG963" s="360"/>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row>
    <row r="964" ht="11.25" customHeight="1">
      <c r="A964" s="557"/>
      <c r="B964" s="558"/>
      <c r="C964" s="558"/>
      <c r="D964" s="360"/>
      <c r="E964" s="31"/>
      <c r="F964" s="10"/>
      <c r="G964" s="360"/>
      <c r="H964" s="360"/>
      <c r="I964" s="360"/>
      <c r="J964" s="360"/>
      <c r="K964" s="360"/>
      <c r="L964" s="558"/>
      <c r="M964" s="873"/>
      <c r="N964" s="558"/>
      <c r="O964" s="784"/>
      <c r="P964" s="28"/>
      <c r="Q964" s="28"/>
      <c r="R964" s="874"/>
      <c r="S964" s="875"/>
      <c r="T964" s="28"/>
      <c r="U964" s="360"/>
      <c r="V964" s="28"/>
      <c r="W964" s="28"/>
      <c r="X964" s="558"/>
      <c r="Y964" s="558"/>
      <c r="Z964" s="28"/>
      <c r="AA964" s="876"/>
      <c r="AB964" s="360"/>
      <c r="AC964" s="28"/>
      <c r="AD964" s="28"/>
      <c r="AE964" s="558"/>
      <c r="AF964" s="28"/>
      <c r="AG964" s="360"/>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row>
    <row r="965" ht="11.25" customHeight="1">
      <c r="A965" s="557"/>
      <c r="B965" s="558"/>
      <c r="C965" s="558"/>
      <c r="D965" s="360"/>
      <c r="E965" s="31"/>
      <c r="F965" s="10"/>
      <c r="G965" s="360"/>
      <c r="H965" s="360"/>
      <c r="I965" s="360"/>
      <c r="J965" s="360"/>
      <c r="K965" s="360"/>
      <c r="L965" s="558"/>
      <c r="M965" s="873"/>
      <c r="N965" s="558"/>
      <c r="O965" s="784"/>
      <c r="P965" s="28"/>
      <c r="Q965" s="28"/>
      <c r="R965" s="874"/>
      <c r="S965" s="875"/>
      <c r="T965" s="28"/>
      <c r="U965" s="360"/>
      <c r="V965" s="28"/>
      <c r="W965" s="28"/>
      <c r="X965" s="558"/>
      <c r="Y965" s="558"/>
      <c r="Z965" s="28"/>
      <c r="AA965" s="876"/>
      <c r="AB965" s="360"/>
      <c r="AC965" s="28"/>
      <c r="AD965" s="28"/>
      <c r="AE965" s="558"/>
      <c r="AF965" s="28"/>
      <c r="AG965" s="360"/>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row>
    <row r="966" ht="11.25" customHeight="1">
      <c r="A966" s="557"/>
      <c r="B966" s="558"/>
      <c r="C966" s="558"/>
      <c r="D966" s="360"/>
      <c r="E966" s="31"/>
      <c r="F966" s="10"/>
      <c r="G966" s="360"/>
      <c r="H966" s="360"/>
      <c r="I966" s="360"/>
      <c r="J966" s="360"/>
      <c r="K966" s="360"/>
      <c r="L966" s="558"/>
      <c r="M966" s="873"/>
      <c r="N966" s="558"/>
      <c r="O966" s="784"/>
      <c r="P966" s="28"/>
      <c r="Q966" s="28"/>
      <c r="R966" s="874"/>
      <c r="S966" s="875"/>
      <c r="T966" s="28"/>
      <c r="U966" s="360"/>
      <c r="V966" s="28"/>
      <c r="W966" s="28"/>
      <c r="X966" s="558"/>
      <c r="Y966" s="558"/>
      <c r="Z966" s="28"/>
      <c r="AA966" s="876"/>
      <c r="AB966" s="360"/>
      <c r="AC966" s="28"/>
      <c r="AD966" s="28"/>
      <c r="AE966" s="558"/>
      <c r="AF966" s="28"/>
      <c r="AG966" s="360"/>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row>
    <row r="967" ht="11.25" customHeight="1">
      <c r="A967" s="557"/>
      <c r="B967" s="558"/>
      <c r="C967" s="558"/>
      <c r="D967" s="360"/>
      <c r="E967" s="31"/>
      <c r="F967" s="10"/>
      <c r="G967" s="360"/>
      <c r="H967" s="360"/>
      <c r="I967" s="360"/>
      <c r="J967" s="360"/>
      <c r="K967" s="360"/>
      <c r="L967" s="558"/>
      <c r="M967" s="873"/>
      <c r="N967" s="558"/>
      <c r="O967" s="784"/>
      <c r="P967" s="28"/>
      <c r="Q967" s="28"/>
      <c r="R967" s="874"/>
      <c r="S967" s="875"/>
      <c r="T967" s="28"/>
      <c r="U967" s="360"/>
      <c r="V967" s="28"/>
      <c r="W967" s="28"/>
      <c r="X967" s="558"/>
      <c r="Y967" s="558"/>
      <c r="Z967" s="28"/>
      <c r="AA967" s="876"/>
      <c r="AB967" s="360"/>
      <c r="AC967" s="28"/>
      <c r="AD967" s="28"/>
      <c r="AE967" s="558"/>
      <c r="AF967" s="28"/>
      <c r="AG967" s="360"/>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row>
    <row r="968" ht="11.25" customHeight="1">
      <c r="A968" s="557"/>
      <c r="B968" s="558"/>
      <c r="C968" s="558"/>
      <c r="D968" s="360"/>
      <c r="E968" s="31"/>
      <c r="F968" s="10"/>
      <c r="G968" s="360"/>
      <c r="H968" s="360"/>
      <c r="I968" s="360"/>
      <c r="J968" s="360"/>
      <c r="K968" s="360"/>
      <c r="L968" s="558"/>
      <c r="M968" s="873"/>
      <c r="N968" s="558"/>
      <c r="O968" s="784"/>
      <c r="P968" s="28"/>
      <c r="Q968" s="28"/>
      <c r="R968" s="874"/>
      <c r="S968" s="875"/>
      <c r="T968" s="28"/>
      <c r="U968" s="360"/>
      <c r="V968" s="28"/>
      <c r="W968" s="28"/>
      <c r="X968" s="558"/>
      <c r="Y968" s="558"/>
      <c r="Z968" s="28"/>
      <c r="AA968" s="876"/>
      <c r="AB968" s="360"/>
      <c r="AC968" s="28"/>
      <c r="AD968" s="28"/>
      <c r="AE968" s="558"/>
      <c r="AF968" s="28"/>
      <c r="AG968" s="360"/>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row>
    <row r="969" ht="11.25" customHeight="1">
      <c r="A969" s="557"/>
      <c r="B969" s="558"/>
      <c r="C969" s="558"/>
      <c r="D969" s="360"/>
      <c r="E969" s="31"/>
      <c r="F969" s="10"/>
      <c r="G969" s="360"/>
      <c r="H969" s="360"/>
      <c r="I969" s="360"/>
      <c r="J969" s="360"/>
      <c r="K969" s="360"/>
      <c r="L969" s="558"/>
      <c r="M969" s="873"/>
      <c r="N969" s="558"/>
      <c r="O969" s="784"/>
      <c r="P969" s="28"/>
      <c r="Q969" s="28"/>
      <c r="R969" s="874"/>
      <c r="S969" s="875"/>
      <c r="T969" s="28"/>
      <c r="U969" s="360"/>
      <c r="V969" s="28"/>
      <c r="W969" s="28"/>
      <c r="X969" s="558"/>
      <c r="Y969" s="558"/>
      <c r="Z969" s="28"/>
      <c r="AA969" s="876"/>
      <c r="AB969" s="360"/>
      <c r="AC969" s="28"/>
      <c r="AD969" s="28"/>
      <c r="AE969" s="558"/>
      <c r="AF969" s="28"/>
      <c r="AG969" s="360"/>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row>
    <row r="970" ht="11.25" customHeight="1">
      <c r="A970" s="557"/>
      <c r="B970" s="558"/>
      <c r="C970" s="558"/>
      <c r="D970" s="360"/>
      <c r="E970" s="31"/>
      <c r="F970" s="10"/>
      <c r="G970" s="360"/>
      <c r="H970" s="360"/>
      <c r="I970" s="360"/>
      <c r="J970" s="360"/>
      <c r="K970" s="360"/>
      <c r="L970" s="558"/>
      <c r="M970" s="873"/>
      <c r="N970" s="558"/>
      <c r="O970" s="784"/>
      <c r="P970" s="28"/>
      <c r="Q970" s="28"/>
      <c r="R970" s="874"/>
      <c r="S970" s="875"/>
      <c r="T970" s="28"/>
      <c r="U970" s="360"/>
      <c r="V970" s="28"/>
      <c r="W970" s="28"/>
      <c r="X970" s="558"/>
      <c r="Y970" s="558"/>
      <c r="Z970" s="28"/>
      <c r="AA970" s="876"/>
      <c r="AB970" s="360"/>
      <c r="AC970" s="28"/>
      <c r="AD970" s="28"/>
      <c r="AE970" s="558"/>
      <c r="AF970" s="28"/>
      <c r="AG970" s="360"/>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row>
    <row r="971" ht="11.25" customHeight="1">
      <c r="A971" s="557"/>
      <c r="B971" s="558"/>
      <c r="C971" s="558"/>
      <c r="D971" s="360"/>
      <c r="E971" s="31"/>
      <c r="F971" s="10"/>
      <c r="G971" s="360"/>
      <c r="H971" s="360"/>
      <c r="I971" s="360"/>
      <c r="J971" s="360"/>
      <c r="K971" s="360"/>
      <c r="L971" s="558"/>
      <c r="M971" s="873"/>
      <c r="N971" s="558"/>
      <c r="O971" s="784"/>
      <c r="P971" s="28"/>
      <c r="Q971" s="28"/>
      <c r="R971" s="874"/>
      <c r="S971" s="875"/>
      <c r="T971" s="28"/>
      <c r="U971" s="360"/>
      <c r="V971" s="28"/>
      <c r="W971" s="28"/>
      <c r="X971" s="558"/>
      <c r="Y971" s="558"/>
      <c r="Z971" s="28"/>
      <c r="AA971" s="876"/>
      <c r="AB971" s="360"/>
      <c r="AC971" s="28"/>
      <c r="AD971" s="28"/>
      <c r="AE971" s="558"/>
      <c r="AF971" s="28"/>
      <c r="AG971" s="360"/>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row>
    <row r="972" ht="11.25" customHeight="1">
      <c r="A972" s="557"/>
      <c r="B972" s="558"/>
      <c r="C972" s="558"/>
      <c r="D972" s="360"/>
      <c r="E972" s="31"/>
      <c r="F972" s="10"/>
      <c r="G972" s="360"/>
      <c r="H972" s="360"/>
      <c r="I972" s="360"/>
      <c r="J972" s="360"/>
      <c r="K972" s="360"/>
      <c r="L972" s="558"/>
      <c r="M972" s="873"/>
      <c r="N972" s="558"/>
      <c r="O972" s="784"/>
      <c r="P972" s="28"/>
      <c r="Q972" s="28"/>
      <c r="R972" s="874"/>
      <c r="S972" s="875"/>
      <c r="T972" s="28"/>
      <c r="U972" s="360"/>
      <c r="V972" s="28"/>
      <c r="W972" s="28"/>
      <c r="X972" s="558"/>
      <c r="Y972" s="558"/>
      <c r="Z972" s="28"/>
      <c r="AA972" s="876"/>
      <c r="AB972" s="360"/>
      <c r="AC972" s="28"/>
      <c r="AD972" s="28"/>
      <c r="AE972" s="558"/>
      <c r="AF972" s="28"/>
      <c r="AG972" s="360"/>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row>
    <row r="973" ht="11.25" customHeight="1">
      <c r="A973" s="557"/>
      <c r="B973" s="558"/>
      <c r="C973" s="558"/>
      <c r="D973" s="360"/>
      <c r="E973" s="31"/>
      <c r="F973" s="10"/>
      <c r="G973" s="360"/>
      <c r="H973" s="360"/>
      <c r="I973" s="360"/>
      <c r="J973" s="360"/>
      <c r="K973" s="360"/>
      <c r="L973" s="558"/>
      <c r="M973" s="873"/>
      <c r="N973" s="558"/>
      <c r="O973" s="784"/>
      <c r="P973" s="28"/>
      <c r="Q973" s="28"/>
      <c r="R973" s="874"/>
      <c r="S973" s="875"/>
      <c r="T973" s="28"/>
      <c r="U973" s="360"/>
      <c r="V973" s="28"/>
      <c r="W973" s="28"/>
      <c r="X973" s="558"/>
      <c r="Y973" s="558"/>
      <c r="Z973" s="28"/>
      <c r="AA973" s="876"/>
      <c r="AB973" s="360"/>
      <c r="AC973" s="28"/>
      <c r="AD973" s="28"/>
      <c r="AE973" s="558"/>
      <c r="AF973" s="28"/>
      <c r="AG973" s="360"/>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row>
    <row r="974" ht="11.25" customHeight="1">
      <c r="A974" s="557"/>
      <c r="B974" s="558"/>
      <c r="C974" s="558"/>
      <c r="D974" s="360"/>
      <c r="E974" s="31"/>
      <c r="F974" s="10"/>
      <c r="G974" s="360"/>
      <c r="H974" s="360"/>
      <c r="I974" s="360"/>
      <c r="J974" s="360"/>
      <c r="K974" s="360"/>
      <c r="L974" s="558"/>
      <c r="M974" s="873"/>
      <c r="N974" s="558"/>
      <c r="O974" s="784"/>
      <c r="P974" s="28"/>
      <c r="Q974" s="28"/>
      <c r="R974" s="874"/>
      <c r="S974" s="875"/>
      <c r="T974" s="28"/>
      <c r="U974" s="360"/>
      <c r="V974" s="28"/>
      <c r="W974" s="28"/>
      <c r="X974" s="558"/>
      <c r="Y974" s="558"/>
      <c r="Z974" s="28"/>
      <c r="AA974" s="876"/>
      <c r="AB974" s="360"/>
      <c r="AC974" s="28"/>
      <c r="AD974" s="28"/>
      <c r="AE974" s="558"/>
      <c r="AF974" s="28"/>
      <c r="AG974" s="360"/>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row>
    <row r="975" ht="11.25" customHeight="1">
      <c r="A975" s="557"/>
      <c r="B975" s="558"/>
      <c r="C975" s="558"/>
      <c r="D975" s="360"/>
      <c r="E975" s="31"/>
      <c r="F975" s="10"/>
      <c r="G975" s="360"/>
      <c r="H975" s="360"/>
      <c r="I975" s="360"/>
      <c r="J975" s="360"/>
      <c r="K975" s="360"/>
      <c r="L975" s="558"/>
      <c r="M975" s="873"/>
      <c r="N975" s="558"/>
      <c r="O975" s="784"/>
      <c r="P975" s="28"/>
      <c r="Q975" s="28"/>
      <c r="R975" s="874"/>
      <c r="S975" s="875"/>
      <c r="T975" s="28"/>
      <c r="U975" s="360"/>
      <c r="V975" s="28"/>
      <c r="W975" s="28"/>
      <c r="X975" s="558"/>
      <c r="Y975" s="558"/>
      <c r="Z975" s="28"/>
      <c r="AA975" s="876"/>
      <c r="AB975" s="360"/>
      <c r="AC975" s="28"/>
      <c r="AD975" s="28"/>
      <c r="AE975" s="558"/>
      <c r="AF975" s="28"/>
      <c r="AG975" s="360"/>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row>
    <row r="976" ht="11.25" customHeight="1">
      <c r="A976" s="557"/>
      <c r="B976" s="558"/>
      <c r="C976" s="558"/>
      <c r="D976" s="360"/>
      <c r="E976" s="31"/>
      <c r="F976" s="10"/>
      <c r="G976" s="360"/>
      <c r="H976" s="360"/>
      <c r="I976" s="360"/>
      <c r="J976" s="360"/>
      <c r="K976" s="360"/>
      <c r="L976" s="558"/>
      <c r="M976" s="873"/>
      <c r="N976" s="558"/>
      <c r="O976" s="784"/>
      <c r="P976" s="28"/>
      <c r="Q976" s="28"/>
      <c r="R976" s="874"/>
      <c r="S976" s="875"/>
      <c r="T976" s="28"/>
      <c r="U976" s="360"/>
      <c r="V976" s="28"/>
      <c r="W976" s="28"/>
      <c r="X976" s="558"/>
      <c r="Y976" s="558"/>
      <c r="Z976" s="28"/>
      <c r="AA976" s="876"/>
      <c r="AB976" s="360"/>
      <c r="AC976" s="28"/>
      <c r="AD976" s="28"/>
      <c r="AE976" s="558"/>
      <c r="AF976" s="28"/>
      <c r="AG976" s="360"/>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row>
    <row r="977" ht="11.25" customHeight="1">
      <c r="A977" s="557"/>
      <c r="B977" s="558"/>
      <c r="C977" s="558"/>
      <c r="D977" s="360"/>
      <c r="E977" s="31"/>
      <c r="F977" s="10"/>
      <c r="G977" s="360"/>
      <c r="H977" s="360"/>
      <c r="I977" s="360"/>
      <c r="J977" s="360"/>
      <c r="K977" s="360"/>
      <c r="L977" s="558"/>
      <c r="M977" s="873"/>
      <c r="N977" s="558"/>
      <c r="O977" s="784"/>
      <c r="P977" s="28"/>
      <c r="Q977" s="28"/>
      <c r="R977" s="874"/>
      <c r="S977" s="875"/>
      <c r="T977" s="28"/>
      <c r="U977" s="360"/>
      <c r="V977" s="28"/>
      <c r="W977" s="28"/>
      <c r="X977" s="558"/>
      <c r="Y977" s="558"/>
      <c r="Z977" s="28"/>
      <c r="AA977" s="876"/>
      <c r="AB977" s="360"/>
      <c r="AC977" s="28"/>
      <c r="AD977" s="28"/>
      <c r="AE977" s="558"/>
      <c r="AF977" s="28"/>
      <c r="AG977" s="360"/>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row>
    <row r="978" ht="11.25" customHeight="1">
      <c r="A978" s="557"/>
      <c r="B978" s="558"/>
      <c r="C978" s="558"/>
      <c r="D978" s="360"/>
      <c r="E978" s="31"/>
      <c r="F978" s="10"/>
      <c r="G978" s="360"/>
      <c r="H978" s="360"/>
      <c r="I978" s="360"/>
      <c r="J978" s="360"/>
      <c r="K978" s="360"/>
      <c r="L978" s="558"/>
      <c r="M978" s="873"/>
      <c r="N978" s="558"/>
      <c r="O978" s="784"/>
      <c r="P978" s="28"/>
      <c r="Q978" s="28"/>
      <c r="R978" s="874"/>
      <c r="S978" s="875"/>
      <c r="T978" s="28"/>
      <c r="U978" s="360"/>
      <c r="V978" s="28"/>
      <c r="W978" s="28"/>
      <c r="X978" s="558"/>
      <c r="Y978" s="558"/>
      <c r="Z978" s="28"/>
      <c r="AA978" s="876"/>
      <c r="AB978" s="360"/>
      <c r="AC978" s="28"/>
      <c r="AD978" s="28"/>
      <c r="AE978" s="558"/>
      <c r="AF978" s="28"/>
      <c r="AG978" s="360"/>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row>
    <row r="979" ht="11.25" customHeight="1">
      <c r="A979" s="557"/>
      <c r="B979" s="558"/>
      <c r="C979" s="558"/>
      <c r="D979" s="360"/>
      <c r="E979" s="31"/>
      <c r="F979" s="10"/>
      <c r="G979" s="360"/>
      <c r="H979" s="360"/>
      <c r="I979" s="360"/>
      <c r="J979" s="360"/>
      <c r="K979" s="360"/>
      <c r="L979" s="558"/>
      <c r="M979" s="873"/>
      <c r="N979" s="558"/>
      <c r="O979" s="784"/>
      <c r="P979" s="28"/>
      <c r="Q979" s="28"/>
      <c r="R979" s="874"/>
      <c r="S979" s="875"/>
      <c r="T979" s="28"/>
      <c r="U979" s="360"/>
      <c r="V979" s="28"/>
      <c r="W979" s="28"/>
      <c r="X979" s="558"/>
      <c r="Y979" s="558"/>
      <c r="Z979" s="28"/>
      <c r="AA979" s="876"/>
      <c r="AB979" s="360"/>
      <c r="AC979" s="28"/>
      <c r="AD979" s="28"/>
      <c r="AE979" s="558"/>
      <c r="AF979" s="28"/>
      <c r="AG979" s="360"/>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row>
    <row r="980" ht="11.25" customHeight="1">
      <c r="A980" s="557"/>
      <c r="B980" s="558"/>
      <c r="C980" s="558"/>
      <c r="D980" s="360"/>
      <c r="E980" s="31"/>
      <c r="F980" s="10"/>
      <c r="G980" s="360"/>
      <c r="H980" s="360"/>
      <c r="I980" s="360"/>
      <c r="J980" s="360"/>
      <c r="K980" s="360"/>
      <c r="L980" s="558"/>
      <c r="M980" s="873"/>
      <c r="N980" s="558"/>
      <c r="O980" s="784"/>
      <c r="P980" s="28"/>
      <c r="Q980" s="28"/>
      <c r="R980" s="874"/>
      <c r="S980" s="875"/>
      <c r="T980" s="28"/>
      <c r="U980" s="360"/>
      <c r="V980" s="28"/>
      <c r="W980" s="28"/>
      <c r="X980" s="558"/>
      <c r="Y980" s="558"/>
      <c r="Z980" s="28"/>
      <c r="AA980" s="876"/>
      <c r="AB980" s="360"/>
      <c r="AC980" s="28"/>
      <c r="AD980" s="28"/>
      <c r="AE980" s="558"/>
      <c r="AF980" s="28"/>
      <c r="AG980" s="360"/>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row>
    <row r="981" ht="11.25" customHeight="1">
      <c r="A981" s="557"/>
      <c r="B981" s="558"/>
      <c r="C981" s="558"/>
      <c r="D981" s="360"/>
      <c r="E981" s="31"/>
      <c r="F981" s="10"/>
      <c r="G981" s="360"/>
      <c r="H981" s="360"/>
      <c r="I981" s="360"/>
      <c r="J981" s="360"/>
      <c r="K981" s="360"/>
      <c r="L981" s="558"/>
      <c r="M981" s="873"/>
      <c r="N981" s="558"/>
      <c r="O981" s="784"/>
      <c r="P981" s="28"/>
      <c r="Q981" s="28"/>
      <c r="R981" s="874"/>
      <c r="S981" s="875"/>
      <c r="T981" s="28"/>
      <c r="U981" s="360"/>
      <c r="V981" s="28"/>
      <c r="W981" s="28"/>
      <c r="X981" s="558"/>
      <c r="Y981" s="558"/>
      <c r="Z981" s="28"/>
      <c r="AA981" s="876"/>
      <c r="AB981" s="360"/>
      <c r="AC981" s="28"/>
      <c r="AD981" s="28"/>
      <c r="AE981" s="558"/>
      <c r="AF981" s="28"/>
      <c r="AG981" s="360"/>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row>
    <row r="982" ht="11.25" customHeight="1">
      <c r="A982" s="557"/>
      <c r="B982" s="558"/>
      <c r="C982" s="558"/>
      <c r="D982" s="360"/>
      <c r="E982" s="31"/>
      <c r="F982" s="10"/>
      <c r="G982" s="360"/>
      <c r="H982" s="360"/>
      <c r="I982" s="360"/>
      <c r="J982" s="360"/>
      <c r="K982" s="360"/>
      <c r="L982" s="558"/>
      <c r="M982" s="873"/>
      <c r="N982" s="558"/>
      <c r="O982" s="784"/>
      <c r="P982" s="28"/>
      <c r="Q982" s="28"/>
      <c r="R982" s="874"/>
      <c r="S982" s="875"/>
      <c r="T982" s="28"/>
      <c r="U982" s="360"/>
      <c r="V982" s="28"/>
      <c r="W982" s="28"/>
      <c r="X982" s="558"/>
      <c r="Y982" s="558"/>
      <c r="Z982" s="28"/>
      <c r="AA982" s="876"/>
      <c r="AB982" s="360"/>
      <c r="AC982" s="28"/>
      <c r="AD982" s="28"/>
      <c r="AE982" s="558"/>
      <c r="AF982" s="28"/>
      <c r="AG982" s="360"/>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row>
    <row r="983" ht="11.25" customHeight="1">
      <c r="A983" s="557"/>
      <c r="B983" s="558"/>
      <c r="C983" s="558"/>
      <c r="D983" s="360"/>
      <c r="E983" s="31"/>
      <c r="F983" s="10"/>
      <c r="G983" s="360"/>
      <c r="H983" s="360"/>
      <c r="I983" s="360"/>
      <c r="J983" s="360"/>
      <c r="K983" s="360"/>
      <c r="L983" s="558"/>
      <c r="M983" s="873"/>
      <c r="N983" s="558"/>
      <c r="O983" s="784"/>
      <c r="P983" s="28"/>
      <c r="Q983" s="28"/>
      <c r="R983" s="874"/>
      <c r="S983" s="875"/>
      <c r="T983" s="28"/>
      <c r="U983" s="360"/>
      <c r="V983" s="28"/>
      <c r="W983" s="28"/>
      <c r="X983" s="558"/>
      <c r="Y983" s="558"/>
      <c r="Z983" s="28"/>
      <c r="AA983" s="876"/>
      <c r="AB983" s="360"/>
      <c r="AC983" s="28"/>
      <c r="AD983" s="28"/>
      <c r="AE983" s="558"/>
      <c r="AF983" s="28"/>
      <c r="AG983" s="360"/>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row>
    <row r="984" ht="11.25" customHeight="1">
      <c r="A984" s="557"/>
      <c r="B984" s="558"/>
      <c r="C984" s="558"/>
      <c r="D984" s="360"/>
      <c r="E984" s="31"/>
      <c r="F984" s="10"/>
      <c r="G984" s="360"/>
      <c r="H984" s="360"/>
      <c r="I984" s="360"/>
      <c r="J984" s="360"/>
      <c r="K984" s="360"/>
      <c r="L984" s="558"/>
      <c r="M984" s="873"/>
      <c r="N984" s="558"/>
      <c r="O984" s="784"/>
      <c r="P984" s="28"/>
      <c r="Q984" s="28"/>
      <c r="R984" s="874"/>
      <c r="S984" s="875"/>
      <c r="T984" s="28"/>
      <c r="U984" s="360"/>
      <c r="V984" s="28"/>
      <c r="W984" s="28"/>
      <c r="X984" s="558"/>
      <c r="Y984" s="558"/>
      <c r="Z984" s="28"/>
      <c r="AA984" s="876"/>
      <c r="AB984" s="360"/>
      <c r="AC984" s="28"/>
      <c r="AD984" s="28"/>
      <c r="AE984" s="558"/>
      <c r="AF984" s="28"/>
      <c r="AG984" s="360"/>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row>
    <row r="985" ht="11.25" customHeight="1">
      <c r="A985" s="557"/>
      <c r="B985" s="558"/>
      <c r="C985" s="558"/>
      <c r="D985" s="360"/>
      <c r="E985" s="31"/>
      <c r="F985" s="10"/>
      <c r="G985" s="360"/>
      <c r="H985" s="360"/>
      <c r="I985" s="360"/>
      <c r="J985" s="360"/>
      <c r="K985" s="360"/>
      <c r="L985" s="558"/>
      <c r="M985" s="873"/>
      <c r="N985" s="558"/>
      <c r="O985" s="784"/>
      <c r="P985" s="28"/>
      <c r="Q985" s="28"/>
      <c r="R985" s="874"/>
      <c r="S985" s="875"/>
      <c r="T985" s="28"/>
      <c r="U985" s="360"/>
      <c r="V985" s="28"/>
      <c r="W985" s="28"/>
      <c r="X985" s="558"/>
      <c r="Y985" s="558"/>
      <c r="Z985" s="28"/>
      <c r="AA985" s="876"/>
      <c r="AB985" s="360"/>
      <c r="AC985" s="28"/>
      <c r="AD985" s="28"/>
      <c r="AE985" s="558"/>
      <c r="AF985" s="28"/>
      <c r="AG985" s="360"/>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row>
    <row r="986" ht="11.25" customHeight="1">
      <c r="A986" s="557"/>
      <c r="B986" s="558"/>
      <c r="C986" s="558"/>
      <c r="D986" s="360"/>
      <c r="E986" s="31"/>
      <c r="F986" s="10"/>
      <c r="G986" s="360"/>
      <c r="H986" s="360"/>
      <c r="I986" s="360"/>
      <c r="J986" s="360"/>
      <c r="K986" s="360"/>
      <c r="L986" s="558"/>
      <c r="M986" s="873"/>
      <c r="N986" s="558"/>
      <c r="O986" s="784"/>
      <c r="P986" s="28"/>
      <c r="Q986" s="28"/>
      <c r="R986" s="874"/>
      <c r="S986" s="875"/>
      <c r="T986" s="28"/>
      <c r="U986" s="360"/>
      <c r="V986" s="28"/>
      <c r="W986" s="28"/>
      <c r="X986" s="558"/>
      <c r="Y986" s="558"/>
      <c r="Z986" s="28"/>
      <c r="AA986" s="876"/>
      <c r="AB986" s="360"/>
      <c r="AC986" s="28"/>
      <c r="AD986" s="28"/>
      <c r="AE986" s="558"/>
      <c r="AF986" s="28"/>
      <c r="AG986" s="360"/>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row>
    <row r="987" ht="11.25" customHeight="1">
      <c r="A987" s="557"/>
      <c r="B987" s="558"/>
      <c r="C987" s="558"/>
      <c r="D987" s="360"/>
      <c r="E987" s="31"/>
      <c r="F987" s="10"/>
      <c r="G987" s="360"/>
      <c r="H987" s="360"/>
      <c r="I987" s="360"/>
      <c r="J987" s="360"/>
      <c r="K987" s="360"/>
      <c r="L987" s="558"/>
      <c r="M987" s="873"/>
      <c r="N987" s="558"/>
      <c r="O987" s="784"/>
      <c r="P987" s="28"/>
      <c r="Q987" s="28"/>
      <c r="R987" s="874"/>
      <c r="S987" s="875"/>
      <c r="T987" s="28"/>
      <c r="U987" s="360"/>
      <c r="V987" s="28"/>
      <c r="W987" s="28"/>
      <c r="X987" s="558"/>
      <c r="Y987" s="558"/>
      <c r="Z987" s="28"/>
      <c r="AA987" s="876"/>
      <c r="AB987" s="360"/>
      <c r="AC987" s="28"/>
      <c r="AD987" s="28"/>
      <c r="AE987" s="558"/>
      <c r="AF987" s="28"/>
      <c r="AG987" s="360"/>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row>
    <row r="988" ht="11.25" customHeight="1">
      <c r="A988" s="557"/>
      <c r="B988" s="558"/>
      <c r="C988" s="558"/>
      <c r="D988" s="360"/>
      <c r="E988" s="31"/>
      <c r="F988" s="10"/>
      <c r="G988" s="360"/>
      <c r="H988" s="360"/>
      <c r="I988" s="360"/>
      <c r="J988" s="360"/>
      <c r="K988" s="360"/>
      <c r="L988" s="558"/>
      <c r="M988" s="873"/>
      <c r="N988" s="558"/>
      <c r="O988" s="784"/>
      <c r="P988" s="28"/>
      <c r="Q988" s="28"/>
      <c r="R988" s="874"/>
      <c r="S988" s="875"/>
      <c r="T988" s="28"/>
      <c r="U988" s="360"/>
      <c r="V988" s="28"/>
      <c r="W988" s="28"/>
      <c r="X988" s="558"/>
      <c r="Y988" s="558"/>
      <c r="Z988" s="28"/>
      <c r="AA988" s="876"/>
      <c r="AB988" s="360"/>
      <c r="AC988" s="28"/>
      <c r="AD988" s="28"/>
      <c r="AE988" s="558"/>
      <c r="AF988" s="28"/>
      <c r="AG988" s="360"/>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row>
    <row r="989" ht="11.25" customHeight="1">
      <c r="A989" s="557"/>
      <c r="B989" s="558"/>
      <c r="C989" s="558"/>
      <c r="D989" s="360"/>
      <c r="E989" s="31"/>
      <c r="F989" s="10"/>
      <c r="G989" s="360"/>
      <c r="H989" s="360"/>
      <c r="I989" s="360"/>
      <c r="J989" s="360"/>
      <c r="K989" s="360"/>
      <c r="L989" s="558"/>
      <c r="M989" s="873"/>
      <c r="N989" s="558"/>
      <c r="O989" s="784"/>
      <c r="P989" s="28"/>
      <c r="Q989" s="28"/>
      <c r="R989" s="874"/>
      <c r="S989" s="875"/>
      <c r="T989" s="28"/>
      <c r="U989" s="360"/>
      <c r="V989" s="28"/>
      <c r="W989" s="28"/>
      <c r="X989" s="558"/>
      <c r="Y989" s="558"/>
      <c r="Z989" s="28"/>
      <c r="AA989" s="876"/>
      <c r="AB989" s="360"/>
      <c r="AC989" s="28"/>
      <c r="AD989" s="28"/>
      <c r="AE989" s="558"/>
      <c r="AF989" s="28"/>
      <c r="AG989" s="360"/>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row>
    <row r="990" ht="11.25" customHeight="1">
      <c r="A990" s="557"/>
      <c r="B990" s="558"/>
      <c r="C990" s="558"/>
      <c r="D990" s="360"/>
      <c r="E990" s="31"/>
      <c r="F990" s="10"/>
      <c r="G990" s="360"/>
      <c r="H990" s="360"/>
      <c r="I990" s="360"/>
      <c r="J990" s="360"/>
      <c r="K990" s="360"/>
      <c r="L990" s="558"/>
      <c r="M990" s="873"/>
      <c r="N990" s="558"/>
      <c r="O990" s="784"/>
      <c r="P990" s="28"/>
      <c r="Q990" s="28"/>
      <c r="R990" s="874"/>
      <c r="S990" s="875"/>
      <c r="T990" s="28"/>
      <c r="U990" s="360"/>
      <c r="V990" s="28"/>
      <c r="W990" s="28"/>
      <c r="X990" s="558"/>
      <c r="Y990" s="558"/>
      <c r="Z990" s="28"/>
      <c r="AA990" s="876"/>
      <c r="AB990" s="360"/>
      <c r="AC990" s="28"/>
      <c r="AD990" s="28"/>
      <c r="AE990" s="558"/>
      <c r="AF990" s="28"/>
      <c r="AG990" s="360"/>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row>
    <row r="991" ht="11.25" customHeight="1">
      <c r="A991" s="557"/>
      <c r="B991" s="558"/>
      <c r="C991" s="558"/>
      <c r="D991" s="360"/>
      <c r="E991" s="31"/>
      <c r="F991" s="10"/>
      <c r="G991" s="360"/>
      <c r="H991" s="360"/>
      <c r="I991" s="360"/>
      <c r="J991" s="360"/>
      <c r="K991" s="360"/>
      <c r="L991" s="558"/>
      <c r="M991" s="873"/>
      <c r="N991" s="558"/>
      <c r="O991" s="784"/>
      <c r="P991" s="28"/>
      <c r="Q991" s="28"/>
      <c r="R991" s="874"/>
      <c r="S991" s="875"/>
      <c r="T991" s="28"/>
      <c r="U991" s="360"/>
      <c r="V991" s="28"/>
      <c r="W991" s="28"/>
      <c r="X991" s="558"/>
      <c r="Y991" s="558"/>
      <c r="Z991" s="28"/>
      <c r="AA991" s="876"/>
      <c r="AB991" s="360"/>
      <c r="AC991" s="28"/>
      <c r="AD991" s="28"/>
      <c r="AE991" s="558"/>
      <c r="AF991" s="28"/>
      <c r="AG991" s="360"/>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row>
    <row r="992" ht="11.25" customHeight="1">
      <c r="A992" s="557"/>
      <c r="B992" s="558"/>
      <c r="C992" s="558"/>
      <c r="D992" s="360"/>
      <c r="E992" s="31"/>
      <c r="F992" s="10"/>
      <c r="G992" s="360"/>
      <c r="H992" s="360"/>
      <c r="I992" s="360"/>
      <c r="J992" s="360"/>
      <c r="K992" s="360"/>
      <c r="L992" s="558"/>
      <c r="M992" s="873"/>
      <c r="N992" s="558"/>
      <c r="O992" s="784"/>
      <c r="P992" s="28"/>
      <c r="Q992" s="28"/>
      <c r="R992" s="874"/>
      <c r="S992" s="875"/>
      <c r="T992" s="28"/>
      <c r="U992" s="360"/>
      <c r="V992" s="28"/>
      <c r="W992" s="28"/>
      <c r="X992" s="558"/>
      <c r="Y992" s="558"/>
      <c r="Z992" s="28"/>
      <c r="AA992" s="876"/>
      <c r="AB992" s="360"/>
      <c r="AC992" s="28"/>
      <c r="AD992" s="28"/>
      <c r="AE992" s="558"/>
      <c r="AF992" s="28"/>
      <c r="AG992" s="360"/>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row>
    <row r="993" ht="11.25" customHeight="1">
      <c r="A993" s="557"/>
      <c r="B993" s="558"/>
      <c r="C993" s="558"/>
      <c r="D993" s="360"/>
      <c r="E993" s="31"/>
      <c r="F993" s="10"/>
      <c r="G993" s="360"/>
      <c r="H993" s="360"/>
      <c r="I993" s="360"/>
      <c r="J993" s="360"/>
      <c r="K993" s="360"/>
      <c r="L993" s="558"/>
      <c r="M993" s="873"/>
      <c r="N993" s="558"/>
      <c r="O993" s="784"/>
      <c r="P993" s="28"/>
      <c r="Q993" s="28"/>
      <c r="R993" s="874"/>
      <c r="S993" s="875"/>
      <c r="T993" s="28"/>
      <c r="U993" s="360"/>
      <c r="V993" s="28"/>
      <c r="W993" s="28"/>
      <c r="X993" s="558"/>
      <c r="Y993" s="558"/>
      <c r="Z993" s="28"/>
      <c r="AA993" s="876"/>
      <c r="AB993" s="360"/>
      <c r="AC993" s="28"/>
      <c r="AD993" s="28"/>
      <c r="AE993" s="558"/>
      <c r="AF993" s="28"/>
      <c r="AG993" s="360"/>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row>
    <row r="994" ht="11.25" customHeight="1">
      <c r="A994" s="557"/>
      <c r="B994" s="558"/>
      <c r="C994" s="558"/>
      <c r="D994" s="360"/>
      <c r="E994" s="31"/>
      <c r="F994" s="10"/>
      <c r="G994" s="360"/>
      <c r="H994" s="360"/>
      <c r="I994" s="360"/>
      <c r="J994" s="360"/>
      <c r="K994" s="360"/>
      <c r="L994" s="558"/>
      <c r="M994" s="873"/>
      <c r="N994" s="558"/>
      <c r="O994" s="784"/>
      <c r="P994" s="28"/>
      <c r="Q994" s="28"/>
      <c r="R994" s="874"/>
      <c r="S994" s="875"/>
      <c r="T994" s="28"/>
      <c r="U994" s="360"/>
      <c r="V994" s="28"/>
      <c r="W994" s="28"/>
      <c r="X994" s="558"/>
      <c r="Y994" s="558"/>
      <c r="Z994" s="28"/>
      <c r="AA994" s="876"/>
      <c r="AB994" s="360"/>
      <c r="AC994" s="28"/>
      <c r="AD994" s="28"/>
      <c r="AE994" s="558"/>
      <c r="AF994" s="28"/>
      <c r="AG994" s="360"/>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row>
    <row r="995" ht="11.25" customHeight="1">
      <c r="A995" s="557"/>
      <c r="B995" s="558"/>
      <c r="C995" s="558"/>
      <c r="D995" s="360"/>
      <c r="E995" s="31"/>
      <c r="F995" s="10"/>
      <c r="G995" s="360"/>
      <c r="H995" s="360"/>
      <c r="I995" s="360"/>
      <c r="J995" s="360"/>
      <c r="K995" s="360"/>
      <c r="L995" s="558"/>
      <c r="M995" s="873"/>
      <c r="N995" s="558"/>
      <c r="O995" s="784"/>
      <c r="P995" s="28"/>
      <c r="Q995" s="28"/>
      <c r="R995" s="874"/>
      <c r="S995" s="875"/>
      <c r="T995" s="28"/>
      <c r="U995" s="360"/>
      <c r="V995" s="28"/>
      <c r="W995" s="28"/>
      <c r="X995" s="558"/>
      <c r="Y995" s="558"/>
      <c r="Z995" s="28"/>
      <c r="AA995" s="876"/>
      <c r="AB995" s="360"/>
      <c r="AC995" s="28"/>
      <c r="AD995" s="28"/>
      <c r="AE995" s="558"/>
      <c r="AF995" s="28"/>
      <c r="AG995" s="360"/>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row>
    <row r="996" ht="11.25" customHeight="1">
      <c r="A996" s="557"/>
      <c r="B996" s="558"/>
      <c r="C996" s="558"/>
      <c r="D996" s="360"/>
      <c r="E996" s="31"/>
      <c r="F996" s="10"/>
      <c r="G996" s="360"/>
      <c r="H996" s="360"/>
      <c r="I996" s="360"/>
      <c r="J996" s="360"/>
      <c r="K996" s="360"/>
      <c r="L996" s="558"/>
      <c r="M996" s="873"/>
      <c r="N996" s="558"/>
      <c r="O996" s="784"/>
      <c r="P996" s="28"/>
      <c r="Q996" s="28"/>
      <c r="R996" s="874"/>
      <c r="S996" s="875"/>
      <c r="T996" s="28"/>
      <c r="U996" s="360"/>
      <c r="V996" s="28"/>
      <c r="W996" s="28"/>
      <c r="X996" s="558"/>
      <c r="Y996" s="558"/>
      <c r="Z996" s="28"/>
      <c r="AA996" s="876"/>
      <c r="AB996" s="360"/>
      <c r="AC996" s="28"/>
      <c r="AD996" s="28"/>
      <c r="AE996" s="558"/>
      <c r="AF996" s="28"/>
      <c r="AG996" s="360"/>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row>
    <row r="997" ht="11.25" customHeight="1">
      <c r="A997" s="557"/>
      <c r="B997" s="558"/>
      <c r="C997" s="558"/>
      <c r="D997" s="360"/>
      <c r="E997" s="31"/>
      <c r="F997" s="10"/>
      <c r="G997" s="360"/>
      <c r="H997" s="360"/>
      <c r="I997" s="360"/>
      <c r="J997" s="360"/>
      <c r="K997" s="360"/>
      <c r="L997" s="558"/>
      <c r="M997" s="873"/>
      <c r="N997" s="558"/>
      <c r="O997" s="784"/>
      <c r="P997" s="28"/>
      <c r="Q997" s="28"/>
      <c r="R997" s="874"/>
      <c r="S997" s="875"/>
      <c r="T997" s="28"/>
      <c r="U997" s="360"/>
      <c r="V997" s="28"/>
      <c r="W997" s="28"/>
      <c r="X997" s="558"/>
      <c r="Y997" s="558"/>
      <c r="Z997" s="28"/>
      <c r="AA997" s="876"/>
      <c r="AB997" s="360"/>
      <c r="AC997" s="28"/>
      <c r="AD997" s="28"/>
      <c r="AE997" s="558"/>
      <c r="AF997" s="28"/>
      <c r="AG997" s="360"/>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row>
    <row r="998" ht="11.25" customHeight="1">
      <c r="A998" s="557"/>
      <c r="B998" s="558"/>
      <c r="C998" s="558"/>
      <c r="D998" s="360"/>
      <c r="E998" s="31"/>
      <c r="F998" s="10"/>
      <c r="G998" s="360"/>
      <c r="H998" s="360"/>
      <c r="I998" s="360"/>
      <c r="J998" s="360"/>
      <c r="K998" s="360"/>
      <c r="L998" s="558"/>
      <c r="M998" s="873"/>
      <c r="N998" s="558"/>
      <c r="O998" s="784"/>
      <c r="P998" s="28"/>
      <c r="Q998" s="28"/>
      <c r="R998" s="874"/>
      <c r="S998" s="875"/>
      <c r="T998" s="28"/>
      <c r="U998" s="360"/>
      <c r="V998" s="28"/>
      <c r="W998" s="28"/>
      <c r="X998" s="558"/>
      <c r="Y998" s="558"/>
      <c r="Z998" s="28"/>
      <c r="AA998" s="876"/>
      <c r="AB998" s="360"/>
      <c r="AC998" s="28"/>
      <c r="AD998" s="28"/>
      <c r="AE998" s="558"/>
      <c r="AF998" s="28"/>
      <c r="AG998" s="360"/>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row>
    <row r="999" ht="11.25" customHeight="1">
      <c r="A999" s="557"/>
      <c r="B999" s="558"/>
      <c r="C999" s="558"/>
      <c r="D999" s="360"/>
      <c r="E999" s="31"/>
      <c r="F999" s="10"/>
      <c r="G999" s="360"/>
      <c r="H999" s="360"/>
      <c r="I999" s="360"/>
      <c r="J999" s="360"/>
      <c r="K999" s="360"/>
      <c r="L999" s="558"/>
      <c r="M999" s="873"/>
      <c r="N999" s="558"/>
      <c r="O999" s="784"/>
      <c r="P999" s="28"/>
      <c r="Q999" s="28"/>
      <c r="R999" s="874"/>
      <c r="S999" s="875"/>
      <c r="T999" s="28"/>
      <c r="U999" s="360"/>
      <c r="V999" s="28"/>
      <c r="W999" s="28"/>
      <c r="X999" s="558"/>
      <c r="Y999" s="558"/>
      <c r="Z999" s="28"/>
      <c r="AA999" s="876"/>
      <c r="AB999" s="360"/>
      <c r="AC999" s="28"/>
      <c r="AD999" s="28"/>
      <c r="AE999" s="558"/>
      <c r="AF999" s="28"/>
      <c r="AG999" s="360"/>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row>
    <row r="1000" ht="11.25" customHeight="1">
      <c r="A1000" s="557"/>
      <c r="B1000" s="558"/>
      <c r="C1000" s="558"/>
      <c r="D1000" s="360"/>
      <c r="E1000" s="31"/>
      <c r="F1000" s="10"/>
      <c r="G1000" s="360"/>
      <c r="H1000" s="360"/>
      <c r="I1000" s="360"/>
      <c r="J1000" s="360"/>
      <c r="K1000" s="360"/>
      <c r="L1000" s="558"/>
      <c r="M1000" s="873"/>
      <c r="N1000" s="558"/>
      <c r="O1000" s="784"/>
      <c r="P1000" s="28"/>
      <c r="Q1000" s="28"/>
      <c r="R1000" s="874"/>
      <c r="S1000" s="875"/>
      <c r="T1000" s="28"/>
      <c r="U1000" s="360"/>
      <c r="V1000" s="28"/>
      <c r="W1000" s="28"/>
      <c r="X1000" s="558"/>
      <c r="Y1000" s="558"/>
      <c r="Z1000" s="28"/>
      <c r="AA1000" s="876"/>
      <c r="AB1000" s="360"/>
      <c r="AC1000" s="28"/>
      <c r="AD1000" s="28"/>
      <c r="AE1000" s="558"/>
      <c r="AF1000" s="28"/>
      <c r="AG1000" s="360"/>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row>
  </sheetData>
  <customSheetViews>
    <customSheetView guid="{8B59DB19-FEED-4D25-8010-EE6D2D8F092B}" filter="1" showAutoFilter="1">
      <autoFilter ref="$A$1:$AI$136"/>
      <extLst>
        <ext uri="GoogleSheetsCustomDataVersion1">
          <go:sheetsCustomData xmlns:go="http://customooxmlschemas.google.com/" filterViewId="165193492"/>
        </ext>
      </extLst>
    </customSheetView>
  </customSheetViews>
  <conditionalFormatting sqref="Q2 Q4:Q56 Q58:Q110 Q112:Q119 Q121:Q125 Q137:Q1000">
    <cfRule type="cellIs" dxfId="0" priority="1" operator="greaterThan">
      <formula>1</formula>
    </cfRule>
  </conditionalFormatting>
  <conditionalFormatting sqref="Q134:Q136">
    <cfRule type="cellIs" dxfId="0" priority="2" operator="greaterThan">
      <formula>1</formula>
    </cfRule>
  </conditionalFormatting>
  <dataValidations>
    <dataValidation type="list" allowBlank="1" showErrorMessage="1" sqref="H57:H59 H61 H80:H95 H102:H105 H107:H110 H121:H125">
      <formula1>IF(G57="Cathode",Cathode_Raw_Matl,IF(G57="Anode",Anode_Raw_Matl,IF(G57="Liquid electrolyte",Liquid_Electrolyte,IF(G57="Solid electrolyte",Solid_Electrolyte,IF(G57="Current collectors",Current_Collectors,"")))))</formula1>
    </dataValidation>
    <dataValidation type="list" allowBlank="1" showErrorMessage="1" sqref="F82 F84:F94 F96:F98 F102:F105 F107:F110 F121 F123:F124">
      <formula1>IF(H82="Cathode",Cathode_Raw_Matl,IF(H82="Anode",Anode_Raw_Matl,IF(H82="Liquid electrolyte",Liquid_Electrolyte,IF(H82="Solid electrolyte",Solid_Electrolyte,IF(H82="Current collectors",Current_Collectors,"")))))</formula1>
    </dataValidation>
    <dataValidation type="list" allowBlank="1" showErrorMessage="1" sqref="H106">
      <formula1>IF(G106="Testing Equipment",Test_Equip,IF(G106="Service Equipment",Service_Equip,IF(G106="Manufacturing Equipment",Manuf_Equip,"")))</formula1>
    </dataValidation>
    <dataValidation type="list" allowBlank="1" showErrorMessage="1" sqref="G80:G81 G85:G86 G93:G95 G102:G105 G107:G110 G121:G125">
      <formula1>IF(#REF!="Housing",Housing_Type,IF(#REF!="Electrode materials",Electrode_Material,""))</formula1>
    </dataValidation>
    <dataValidation type="list" allowBlank="1" showErrorMessage="1" sqref="G7 G15:G16 G56 G91">
      <formula1>EOL_Facilities</formula1>
    </dataValidation>
    <dataValidation type="list" allowBlank="1" showErrorMessage="1" sqref="G106">
      <formula1>Equip_Type</formula1>
    </dataValidation>
  </dataValidations>
  <hyperlinks>
    <hyperlink r:id="rId2" ref="AB3"/>
    <hyperlink r:id="rId3" ref="I4"/>
    <hyperlink r:id="rId4" ref="AB16"/>
    <hyperlink r:id="rId5" ref="AB22"/>
    <hyperlink r:id="rId6" ref="I23"/>
    <hyperlink r:id="rId7" ref="V23"/>
    <hyperlink r:id="rId8" ref="O31"/>
    <hyperlink r:id="rId9" ref="AB42"/>
    <hyperlink r:id="rId10" ref="V43"/>
    <hyperlink r:id="rId11" ref="I46"/>
    <hyperlink r:id="rId12" ref="I49"/>
    <hyperlink r:id="rId13" ref="V49"/>
    <hyperlink r:id="rId14" ref="I50"/>
    <hyperlink r:id="rId15" ref="V50"/>
    <hyperlink r:id="rId16" ref="I54"/>
    <hyperlink r:id="rId17" ref="V54"/>
    <hyperlink r:id="rId18" ref="I62"/>
    <hyperlink r:id="rId19" ref="I63"/>
    <hyperlink r:id="rId20" ref="I65"/>
    <hyperlink r:id="rId21" ref="I68"/>
    <hyperlink r:id="rId22" ref="AB68"/>
    <hyperlink r:id="rId23" ref="I88"/>
    <hyperlink r:id="rId24" ref="AB88"/>
    <hyperlink r:id="rId25" ref="I89"/>
    <hyperlink r:id="rId26" ref="AB89"/>
    <hyperlink r:id="rId27" ref="I90"/>
    <hyperlink r:id="rId28" ref="V90"/>
    <hyperlink r:id="rId29" ref="I100"/>
    <hyperlink r:id="rId30" ref="AB100"/>
    <hyperlink r:id="rId31" ref="I101"/>
    <hyperlink r:id="rId32" ref="I106"/>
    <hyperlink r:id="rId33" ref="V106"/>
    <hyperlink r:id="rId34" ref="V115"/>
    <hyperlink r:id="rId35" ref="V116"/>
    <hyperlink r:id="rId36" ref="I117"/>
    <hyperlink r:id="rId37" ref="V117"/>
    <hyperlink r:id="rId38" ref="AB117"/>
    <hyperlink r:id="rId39" ref="I125"/>
    <hyperlink r:id="rId40" location=":~:text=Wildcat%20recently%20produced%201MT%20of,(M)FP%20black%20mass" ref="AB126"/>
    <hyperlink r:id="rId41" ref="I127"/>
    <hyperlink r:id="rId42" ref="AG127"/>
    <hyperlink r:id="rId43" ref="I130"/>
    <hyperlink r:id="rId44" ref="V130"/>
    <hyperlink r:id="rId45" ref="I131"/>
    <hyperlink r:id="rId46" ref="V131"/>
    <hyperlink r:id="rId47" ref="I132"/>
    <hyperlink r:id="rId48" ref="V132"/>
    <hyperlink r:id="rId49" ref="I135"/>
  </hyperlinks>
  <printOptions/>
  <pageMargins bottom="0.75" footer="0.0" header="0.0" left="0.7" right="0.7" top="0.75"/>
  <pageSetup orientation="portrait"/>
  <drawing r:id="rId50"/>
  <legacyDrawing r:id="rId51"/>
  <tableParts count="1">
    <tablePart r:id="rId5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8.43"/>
    <col customWidth="1" min="2" max="2" width="10.43"/>
    <col customWidth="1" min="3" max="3" width="18.57"/>
    <col customWidth="1" min="4" max="4" width="30.43"/>
    <col customWidth="1" min="5" max="5" width="7.57"/>
    <col customWidth="1" min="6" max="6" width="18.14"/>
    <col customWidth="1" min="7" max="7" width="23.43"/>
    <col customWidth="1" min="8" max="8" width="16.0"/>
    <col customWidth="1" min="9" max="9" width="18.43"/>
    <col customWidth="1" min="10" max="10" width="22.57"/>
    <col customWidth="1" min="11" max="11" width="10.57"/>
    <col customWidth="1" min="12" max="12" width="7.14"/>
    <col customWidth="1" min="13" max="13" width="13.43"/>
    <col customWidth="1" min="14" max="14" width="10.14"/>
    <col customWidth="1" min="15" max="15" width="12.43"/>
    <col customWidth="1" min="16" max="16" width="10.57"/>
    <col customWidth="1" min="17" max="17" width="11.57"/>
    <col customWidth="1" min="18" max="18" width="17.43"/>
    <col customWidth="1" min="19" max="19" width="16.43"/>
    <col customWidth="1" min="20" max="20" width="14.43"/>
    <col customWidth="1" min="21" max="22" width="18.43"/>
    <col customWidth="1" min="23" max="23" width="10.43"/>
    <col customWidth="1" min="24" max="24" width="11.43"/>
    <col customWidth="1" min="25" max="25" width="13.14"/>
    <col customWidth="1" min="26" max="26" width="8.43"/>
    <col customWidth="1" min="27" max="27" width="13.14"/>
    <col customWidth="1" min="28" max="28" width="57.43"/>
    <col customWidth="1" min="29" max="29" width="35.57"/>
    <col customWidth="1" min="30" max="30" width="35.14"/>
    <col customWidth="1" min="31" max="31" width="26.14"/>
    <col customWidth="1" min="32" max="35" width="9.14"/>
    <col customWidth="1" min="36" max="36" width="37.0"/>
  </cols>
  <sheetData>
    <row r="1" ht="11.25" customHeight="1">
      <c r="A1" s="877" t="s">
        <v>1338</v>
      </c>
      <c r="B1" s="652" t="s">
        <v>7</v>
      </c>
      <c r="C1" s="652" t="s">
        <v>8</v>
      </c>
      <c r="D1" s="652" t="s">
        <v>9</v>
      </c>
      <c r="E1" s="652" t="s">
        <v>1936</v>
      </c>
      <c r="F1" s="652" t="s">
        <v>391</v>
      </c>
      <c r="G1" s="319" t="s">
        <v>10</v>
      </c>
      <c r="H1" s="652" t="s">
        <v>11</v>
      </c>
      <c r="I1" s="652" t="s">
        <v>392</v>
      </c>
      <c r="J1" s="652" t="s">
        <v>393</v>
      </c>
      <c r="K1" s="652" t="s">
        <v>394</v>
      </c>
      <c r="L1" s="652" t="s">
        <v>13</v>
      </c>
      <c r="M1" s="652" t="s">
        <v>395</v>
      </c>
      <c r="N1" s="652" t="s">
        <v>396</v>
      </c>
      <c r="O1" s="652" t="s">
        <v>397</v>
      </c>
      <c r="P1" s="652" t="s">
        <v>398</v>
      </c>
      <c r="Q1" s="652" t="s">
        <v>399</v>
      </c>
      <c r="R1" s="321" t="s">
        <v>400</v>
      </c>
      <c r="S1" s="878" t="s">
        <v>14</v>
      </c>
      <c r="T1" s="652" t="s">
        <v>15</v>
      </c>
      <c r="U1" s="652" t="s">
        <v>401</v>
      </c>
      <c r="V1" s="652" t="s">
        <v>402</v>
      </c>
      <c r="W1" s="652" t="s">
        <v>403</v>
      </c>
      <c r="X1" s="652" t="s">
        <v>404</v>
      </c>
      <c r="Y1" s="652" t="s">
        <v>405</v>
      </c>
      <c r="Z1" s="319" t="s">
        <v>22</v>
      </c>
      <c r="AA1" s="879" t="s">
        <v>406</v>
      </c>
      <c r="AB1" s="652" t="s">
        <v>407</v>
      </c>
      <c r="AC1" s="652" t="s">
        <v>408</v>
      </c>
      <c r="AD1" s="652" t="s">
        <v>409</v>
      </c>
      <c r="AE1" s="880" t="s">
        <v>410</v>
      </c>
      <c r="AF1" s="880" t="s">
        <v>411</v>
      </c>
      <c r="AG1" s="652" t="s">
        <v>412</v>
      </c>
      <c r="AH1" s="652" t="s">
        <v>413</v>
      </c>
      <c r="AI1" s="652" t="s">
        <v>414</v>
      </c>
      <c r="AJ1" s="652" t="s">
        <v>2874</v>
      </c>
    </row>
    <row r="2" ht="11.25" customHeight="1">
      <c r="A2" s="476">
        <v>3086.0</v>
      </c>
      <c r="B2" s="379" t="s">
        <v>36</v>
      </c>
      <c r="C2" s="380" t="s">
        <v>19</v>
      </c>
      <c r="D2" s="380" t="s">
        <v>9593</v>
      </c>
      <c r="E2" s="379" t="s">
        <v>812</v>
      </c>
      <c r="F2" s="380" t="s">
        <v>9594</v>
      </c>
      <c r="G2" s="380" t="s">
        <v>2757</v>
      </c>
      <c r="H2" s="380" t="s">
        <v>4676</v>
      </c>
      <c r="I2" s="380" t="s">
        <v>9595</v>
      </c>
      <c r="J2" s="380" t="s">
        <v>9596</v>
      </c>
      <c r="K2" s="379" t="s">
        <v>9597</v>
      </c>
      <c r="L2" s="380" t="s">
        <v>145</v>
      </c>
      <c r="M2" s="380" t="s">
        <v>420</v>
      </c>
      <c r="N2" s="380">
        <v>35563.0</v>
      </c>
      <c r="O2" s="380" t="s">
        <v>9598</v>
      </c>
      <c r="P2" s="802">
        <v>33.9660593732824</v>
      </c>
      <c r="Q2" s="397">
        <v>-87.8987665038657</v>
      </c>
      <c r="R2" s="382"/>
      <c r="S2" s="382"/>
      <c r="T2" s="391"/>
      <c r="U2" s="380" t="s">
        <v>9593</v>
      </c>
      <c r="V2" s="380" t="s">
        <v>9595</v>
      </c>
      <c r="W2" s="380" t="s">
        <v>9599</v>
      </c>
      <c r="X2" s="380" t="s">
        <v>1443</v>
      </c>
      <c r="Y2" s="380" t="s">
        <v>420</v>
      </c>
      <c r="Z2" s="380" t="s">
        <v>423</v>
      </c>
      <c r="AA2" s="469" t="s">
        <v>670</v>
      </c>
      <c r="AB2" s="380" t="s">
        <v>9600</v>
      </c>
      <c r="AC2" s="380" t="s">
        <v>9602</v>
      </c>
      <c r="AD2" s="380" t="s">
        <v>9601</v>
      </c>
      <c r="AE2" s="385" t="s">
        <v>9603</v>
      </c>
      <c r="AF2" s="380">
        <f t="shared" ref="AF2:AF90" si="1">IF(LEN(TRIM(AD2))=0,0,LEN(TRIM(AD2))-LEN(SUBSTITUTE(AD2," ",""))+1)</f>
        <v>10</v>
      </c>
      <c r="AG2" s="520"/>
      <c r="AH2" s="520"/>
      <c r="AI2" s="520"/>
      <c r="AJ2" s="522"/>
    </row>
    <row r="3" ht="11.25" customHeight="1">
      <c r="A3" s="476">
        <v>3087.0</v>
      </c>
      <c r="B3" s="379" t="s">
        <v>36</v>
      </c>
      <c r="C3" s="380" t="s">
        <v>19</v>
      </c>
      <c r="D3" s="380" t="s">
        <v>9593</v>
      </c>
      <c r="E3" s="379" t="s">
        <v>812</v>
      </c>
      <c r="F3" s="380" t="s">
        <v>9604</v>
      </c>
      <c r="G3" s="380" t="s">
        <v>2757</v>
      </c>
      <c r="H3" s="380" t="s">
        <v>4676</v>
      </c>
      <c r="I3" s="380" t="s">
        <v>9595</v>
      </c>
      <c r="J3" s="380" t="s">
        <v>9605</v>
      </c>
      <c r="K3" s="379" t="s">
        <v>9606</v>
      </c>
      <c r="L3" s="380" t="s">
        <v>1443</v>
      </c>
      <c r="M3" s="380" t="s">
        <v>420</v>
      </c>
      <c r="N3" s="380">
        <v>55016.0</v>
      </c>
      <c r="O3" s="380" t="s">
        <v>9607</v>
      </c>
      <c r="P3" s="396">
        <v>44.7944413058236</v>
      </c>
      <c r="Q3" s="397">
        <v>-92.9134944576041</v>
      </c>
      <c r="R3" s="382"/>
      <c r="S3" s="382"/>
      <c r="T3" s="391"/>
      <c r="U3" s="380" t="s">
        <v>9593</v>
      </c>
      <c r="V3" s="380" t="s">
        <v>9595</v>
      </c>
      <c r="W3" s="380" t="s">
        <v>9599</v>
      </c>
      <c r="X3" s="380" t="s">
        <v>1443</v>
      </c>
      <c r="Y3" s="380" t="s">
        <v>420</v>
      </c>
      <c r="Z3" s="380" t="s">
        <v>423</v>
      </c>
      <c r="AA3" s="469" t="s">
        <v>670</v>
      </c>
      <c r="AB3" s="380" t="s">
        <v>9600</v>
      </c>
      <c r="AC3" s="380" t="s">
        <v>9602</v>
      </c>
      <c r="AD3" s="380" t="s">
        <v>9601</v>
      </c>
      <c r="AE3" s="380" t="s">
        <v>9603</v>
      </c>
      <c r="AF3" s="380">
        <f t="shared" si="1"/>
        <v>10</v>
      </c>
      <c r="AG3" s="520"/>
      <c r="AH3" s="520"/>
      <c r="AI3" s="520"/>
      <c r="AJ3" s="522"/>
    </row>
    <row r="4" ht="11.25" customHeight="1">
      <c r="A4" s="476">
        <v>3088.0</v>
      </c>
      <c r="B4" s="379" t="s">
        <v>36</v>
      </c>
      <c r="C4" s="380" t="s">
        <v>19</v>
      </c>
      <c r="D4" s="380" t="s">
        <v>9593</v>
      </c>
      <c r="E4" s="379" t="s">
        <v>812</v>
      </c>
      <c r="F4" s="380" t="s">
        <v>9608</v>
      </c>
      <c r="G4" s="380" t="s">
        <v>223</v>
      </c>
      <c r="H4" s="380" t="s">
        <v>4661</v>
      </c>
      <c r="I4" s="380" t="s">
        <v>9595</v>
      </c>
      <c r="J4" s="380" t="s">
        <v>9609</v>
      </c>
      <c r="K4" s="379" t="s">
        <v>9610</v>
      </c>
      <c r="L4" s="380" t="s">
        <v>130</v>
      </c>
      <c r="M4" s="380" t="s">
        <v>420</v>
      </c>
      <c r="N4" s="380">
        <v>65802.0</v>
      </c>
      <c r="O4" s="380" t="s">
        <v>9611</v>
      </c>
      <c r="P4" s="396">
        <v>37.2123557132157</v>
      </c>
      <c r="Q4" s="397">
        <v>-93.2278520154458</v>
      </c>
      <c r="R4" s="382"/>
      <c r="S4" s="382"/>
      <c r="T4" s="391"/>
      <c r="U4" s="380" t="s">
        <v>9593</v>
      </c>
      <c r="V4" s="380" t="s">
        <v>9595</v>
      </c>
      <c r="W4" s="380" t="s">
        <v>9599</v>
      </c>
      <c r="X4" s="380" t="s">
        <v>1443</v>
      </c>
      <c r="Y4" s="380" t="s">
        <v>420</v>
      </c>
      <c r="Z4" s="380" t="s">
        <v>423</v>
      </c>
      <c r="AA4" s="469" t="s">
        <v>670</v>
      </c>
      <c r="AB4" s="380" t="s">
        <v>9600</v>
      </c>
      <c r="AC4" s="380" t="s">
        <v>9612</v>
      </c>
      <c r="AD4" s="380" t="s">
        <v>9601</v>
      </c>
      <c r="AE4" s="380" t="s">
        <v>9603</v>
      </c>
      <c r="AF4" s="380">
        <f t="shared" si="1"/>
        <v>10</v>
      </c>
      <c r="AG4" s="520"/>
      <c r="AH4" s="520"/>
      <c r="AI4" s="520"/>
      <c r="AJ4" s="522"/>
    </row>
    <row r="5" ht="11.25" customHeight="1">
      <c r="A5" s="476">
        <v>3089.0</v>
      </c>
      <c r="B5" s="379" t="s">
        <v>36</v>
      </c>
      <c r="C5" s="380" t="s">
        <v>19</v>
      </c>
      <c r="D5" s="380" t="s">
        <v>7326</v>
      </c>
      <c r="E5" s="379" t="s">
        <v>812</v>
      </c>
      <c r="F5" s="380" t="s">
        <v>7326</v>
      </c>
      <c r="G5" s="380" t="s">
        <v>223</v>
      </c>
      <c r="H5" s="380" t="s">
        <v>4676</v>
      </c>
      <c r="I5" s="380" t="s">
        <v>7321</v>
      </c>
      <c r="J5" s="380" t="s">
        <v>9613</v>
      </c>
      <c r="K5" s="379" t="s">
        <v>7708</v>
      </c>
      <c r="L5" s="380" t="s">
        <v>114</v>
      </c>
      <c r="M5" s="380" t="s">
        <v>420</v>
      </c>
      <c r="N5" s="380">
        <v>80127.0</v>
      </c>
      <c r="O5" s="380" t="s">
        <v>9614</v>
      </c>
      <c r="P5" s="396">
        <v>39.5696757731685</v>
      </c>
      <c r="Q5" s="397">
        <v>-105.123557758548</v>
      </c>
      <c r="R5" s="483">
        <v>20.0</v>
      </c>
      <c r="S5" s="514"/>
      <c r="T5" s="380"/>
      <c r="U5" s="380" t="s">
        <v>7326</v>
      </c>
      <c r="V5" s="380" t="s">
        <v>7321</v>
      </c>
      <c r="W5" s="380" t="s">
        <v>7708</v>
      </c>
      <c r="X5" s="380" t="s">
        <v>114</v>
      </c>
      <c r="Y5" s="380" t="s">
        <v>420</v>
      </c>
      <c r="Z5" s="380" t="s">
        <v>478</v>
      </c>
      <c r="AA5" s="469" t="s">
        <v>479</v>
      </c>
      <c r="AB5" s="380" t="s">
        <v>9615</v>
      </c>
      <c r="AC5" s="380" t="s">
        <v>9617</v>
      </c>
      <c r="AD5" s="380" t="s">
        <v>9616</v>
      </c>
      <c r="AE5" s="385" t="s">
        <v>9618</v>
      </c>
      <c r="AF5" s="380">
        <f t="shared" si="1"/>
        <v>8</v>
      </c>
      <c r="AG5" s="520"/>
      <c r="AH5" s="520"/>
      <c r="AI5" s="520"/>
      <c r="AJ5" s="522"/>
    </row>
    <row r="6" ht="11.25" customHeight="1">
      <c r="A6" s="476">
        <v>3001.0</v>
      </c>
      <c r="B6" s="510" t="s">
        <v>36</v>
      </c>
      <c r="C6" s="510" t="s">
        <v>19</v>
      </c>
      <c r="D6" s="510" t="s">
        <v>8937</v>
      </c>
      <c r="E6" s="510" t="s">
        <v>812</v>
      </c>
      <c r="F6" s="510" t="s">
        <v>8937</v>
      </c>
      <c r="G6" s="510" t="s">
        <v>8938</v>
      </c>
      <c r="H6" s="510" t="s">
        <v>8939</v>
      </c>
      <c r="I6" s="510" t="s">
        <v>8940</v>
      </c>
      <c r="J6" s="510" t="s">
        <v>8941</v>
      </c>
      <c r="K6" s="510" t="s">
        <v>8509</v>
      </c>
      <c r="L6" s="522" t="s">
        <v>26</v>
      </c>
      <c r="M6" s="522" t="s">
        <v>420</v>
      </c>
      <c r="N6" s="522">
        <v>95014.0</v>
      </c>
      <c r="O6" s="510"/>
      <c r="P6" s="881">
        <v>37.323662536028</v>
      </c>
      <c r="Q6" s="881">
        <v>-122.028407830994</v>
      </c>
      <c r="R6" s="737"/>
      <c r="S6" s="667">
        <v>13400.0</v>
      </c>
      <c r="T6" s="522" t="s">
        <v>3682</v>
      </c>
      <c r="U6" s="510" t="s">
        <v>8937</v>
      </c>
      <c r="V6" s="522" t="s">
        <v>8940</v>
      </c>
      <c r="W6" s="522" t="s">
        <v>3039</v>
      </c>
      <c r="X6" s="522"/>
      <c r="Y6" s="522" t="s">
        <v>2098</v>
      </c>
      <c r="Z6" s="657" t="s">
        <v>1196</v>
      </c>
      <c r="AA6" s="738" t="s">
        <v>8942</v>
      </c>
      <c r="AB6" s="510" t="s">
        <v>8943</v>
      </c>
      <c r="AC6" s="522"/>
      <c r="AD6" s="510" t="s">
        <v>8944</v>
      </c>
      <c r="AE6" s="522" t="s">
        <v>8940</v>
      </c>
      <c r="AF6" s="522">
        <f t="shared" si="1"/>
        <v>27</v>
      </c>
      <c r="AG6" s="522"/>
      <c r="AH6" s="522"/>
      <c r="AI6" s="522"/>
      <c r="AJ6" s="522"/>
    </row>
    <row r="7" ht="11.25" customHeight="1">
      <c r="A7" s="476">
        <v>3002.0</v>
      </c>
      <c r="B7" s="510" t="s">
        <v>158</v>
      </c>
      <c r="C7" s="510" t="s">
        <v>19</v>
      </c>
      <c r="D7" s="510" t="s">
        <v>8945</v>
      </c>
      <c r="E7" s="510" t="s">
        <v>812</v>
      </c>
      <c r="F7" s="510" t="s">
        <v>8946</v>
      </c>
      <c r="G7" s="510" t="s">
        <v>8947</v>
      </c>
      <c r="H7" s="510" t="s">
        <v>8948</v>
      </c>
      <c r="I7" s="510" t="s">
        <v>8949</v>
      </c>
      <c r="J7" s="510" t="s">
        <v>8554</v>
      </c>
      <c r="K7" s="510" t="s">
        <v>2015</v>
      </c>
      <c r="L7" s="522" t="s">
        <v>70</v>
      </c>
      <c r="M7" s="522" t="s">
        <v>420</v>
      </c>
      <c r="N7" s="522">
        <v>85706.0</v>
      </c>
      <c r="O7" s="510"/>
      <c r="P7" s="881">
        <v>32.1352471838158</v>
      </c>
      <c r="Q7" s="881">
        <v>-110.919408557889</v>
      </c>
      <c r="R7" s="737">
        <v>11.0</v>
      </c>
      <c r="S7" s="882">
        <v>10.5</v>
      </c>
      <c r="T7" s="522" t="s">
        <v>3682</v>
      </c>
      <c r="U7" s="522" t="s">
        <v>8950</v>
      </c>
      <c r="V7" s="522" t="s">
        <v>8949</v>
      </c>
      <c r="W7" s="522" t="s">
        <v>2015</v>
      </c>
      <c r="X7" s="522" t="s">
        <v>70</v>
      </c>
      <c r="Y7" s="522" t="s">
        <v>420</v>
      </c>
      <c r="Z7" s="657" t="s">
        <v>498</v>
      </c>
      <c r="AA7" s="738">
        <v>44892.0</v>
      </c>
      <c r="AB7" s="510" t="s">
        <v>8951</v>
      </c>
      <c r="AC7" s="510" t="s">
        <v>8953</v>
      </c>
      <c r="AD7" s="510" t="s">
        <v>8952</v>
      </c>
      <c r="AE7" s="542" t="s">
        <v>8954</v>
      </c>
      <c r="AF7" s="522">
        <f t="shared" si="1"/>
        <v>17</v>
      </c>
      <c r="AG7" s="522"/>
      <c r="AH7" s="522"/>
      <c r="AI7" s="522"/>
      <c r="AJ7" s="522"/>
    </row>
    <row r="8" ht="11.25" customHeight="1">
      <c r="A8" s="476">
        <v>3072.0</v>
      </c>
      <c r="B8" s="510" t="s">
        <v>149</v>
      </c>
      <c r="C8" s="510" t="s">
        <v>19</v>
      </c>
      <c r="D8" s="510" t="s">
        <v>8085</v>
      </c>
      <c r="E8" s="510" t="s">
        <v>812</v>
      </c>
      <c r="F8" s="510" t="s">
        <v>8085</v>
      </c>
      <c r="G8" s="510" t="s">
        <v>9002</v>
      </c>
      <c r="H8" s="510" t="s">
        <v>6633</v>
      </c>
      <c r="I8" s="665" t="s">
        <v>8087</v>
      </c>
      <c r="J8" s="510"/>
      <c r="K8" s="510" t="s">
        <v>1261</v>
      </c>
      <c r="L8" s="522" t="s">
        <v>78</v>
      </c>
      <c r="M8" s="522" t="s">
        <v>420</v>
      </c>
      <c r="N8" s="522"/>
      <c r="O8" s="510"/>
      <c r="P8" s="881">
        <v>38.2360108527282</v>
      </c>
      <c r="Q8" s="881">
        <v>-85.7804395301401</v>
      </c>
      <c r="R8" s="737">
        <v>114.0</v>
      </c>
      <c r="S8" s="667">
        <v>12000.0</v>
      </c>
      <c r="T8" s="522" t="s">
        <v>3682</v>
      </c>
      <c r="U8" s="510" t="s">
        <v>8085</v>
      </c>
      <c r="V8" s="452" t="s">
        <v>8087</v>
      </c>
      <c r="W8" s="522" t="s">
        <v>4325</v>
      </c>
      <c r="X8" s="522" t="s">
        <v>26</v>
      </c>
      <c r="Y8" s="522" t="s">
        <v>420</v>
      </c>
      <c r="Z8" s="657" t="s">
        <v>486</v>
      </c>
      <c r="AA8" s="738">
        <v>45692.0</v>
      </c>
      <c r="AB8" s="510" t="s">
        <v>9477</v>
      </c>
      <c r="AC8" s="522"/>
      <c r="AD8" s="490" t="s">
        <v>8091</v>
      </c>
      <c r="AE8" s="522"/>
      <c r="AF8" s="522">
        <f t="shared" si="1"/>
        <v>12</v>
      </c>
      <c r="AG8" s="522"/>
      <c r="AH8" s="522"/>
      <c r="AI8" s="522"/>
      <c r="AJ8" s="522"/>
    </row>
    <row r="9" ht="11.25" customHeight="1">
      <c r="A9" s="476">
        <v>3003.0</v>
      </c>
      <c r="B9" s="510" t="s">
        <v>158</v>
      </c>
      <c r="C9" s="510" t="s">
        <v>19</v>
      </c>
      <c r="D9" s="510" t="s">
        <v>8955</v>
      </c>
      <c r="E9" s="510" t="s">
        <v>1209</v>
      </c>
      <c r="F9" s="510" t="s">
        <v>8956</v>
      </c>
      <c r="G9" s="510" t="s">
        <v>8957</v>
      </c>
      <c r="H9" s="510" t="s">
        <v>8958</v>
      </c>
      <c r="I9" s="510" t="s">
        <v>8959</v>
      </c>
      <c r="J9" s="510" t="s">
        <v>8960</v>
      </c>
      <c r="K9" s="510" t="s">
        <v>8961</v>
      </c>
      <c r="L9" s="522" t="s">
        <v>194</v>
      </c>
      <c r="M9" s="522" t="s">
        <v>420</v>
      </c>
      <c r="N9" s="522">
        <v>20742.0</v>
      </c>
      <c r="O9" s="510" t="s">
        <v>8962</v>
      </c>
      <c r="P9" s="537">
        <v>38.992705314831</v>
      </c>
      <c r="Q9" s="881">
        <v>-76.938531547374</v>
      </c>
      <c r="R9" s="737">
        <v>2.0</v>
      </c>
      <c r="S9" s="667"/>
      <c r="T9" s="522"/>
      <c r="U9" s="837" t="s">
        <v>8963</v>
      </c>
      <c r="V9" s="522" t="s">
        <v>8959</v>
      </c>
      <c r="W9" s="522" t="s">
        <v>8961</v>
      </c>
      <c r="X9" s="522" t="s">
        <v>194</v>
      </c>
      <c r="Y9" s="522" t="s">
        <v>420</v>
      </c>
      <c r="Z9" s="657" t="s">
        <v>498</v>
      </c>
      <c r="AA9" s="738">
        <v>44888.0</v>
      </c>
      <c r="AB9" s="510" t="s">
        <v>8964</v>
      </c>
      <c r="AC9" s="833" t="s">
        <v>8966</v>
      </c>
      <c r="AD9" s="510" t="s">
        <v>8965</v>
      </c>
      <c r="AE9" s="542" t="s">
        <v>8959</v>
      </c>
      <c r="AF9" s="522">
        <f t="shared" si="1"/>
        <v>19</v>
      </c>
      <c r="AG9" s="522"/>
      <c r="AH9" s="522"/>
      <c r="AI9" s="522"/>
      <c r="AJ9" s="522"/>
    </row>
    <row r="10" ht="11.25" customHeight="1">
      <c r="A10" s="476">
        <v>3004.0</v>
      </c>
      <c r="B10" s="510" t="s">
        <v>36</v>
      </c>
      <c r="C10" s="510" t="s">
        <v>19</v>
      </c>
      <c r="D10" s="510" t="s">
        <v>222</v>
      </c>
      <c r="E10" s="510" t="s">
        <v>1209</v>
      </c>
      <c r="F10" s="510" t="s">
        <v>8967</v>
      </c>
      <c r="G10" s="510" t="s">
        <v>8957</v>
      </c>
      <c r="H10" s="510" t="s">
        <v>8968</v>
      </c>
      <c r="I10" s="510" t="s">
        <v>7367</v>
      </c>
      <c r="J10" s="510" t="s">
        <v>8969</v>
      </c>
      <c r="K10" s="510" t="s">
        <v>8970</v>
      </c>
      <c r="L10" s="522" t="s">
        <v>78</v>
      </c>
      <c r="M10" s="522" t="s">
        <v>420</v>
      </c>
      <c r="N10" s="522">
        <v>42029.0</v>
      </c>
      <c r="O10" s="510" t="s">
        <v>564</v>
      </c>
      <c r="P10" s="881">
        <v>37.0497761391485</v>
      </c>
      <c r="Q10" s="881">
        <v>-88.3662526870826</v>
      </c>
      <c r="R10" s="737">
        <v>252.0</v>
      </c>
      <c r="S10" s="667"/>
      <c r="T10" s="522"/>
      <c r="U10" s="522" t="s">
        <v>222</v>
      </c>
      <c r="V10" s="522" t="s">
        <v>7367</v>
      </c>
      <c r="W10" s="510" t="s">
        <v>565</v>
      </c>
      <c r="X10" s="522" t="s">
        <v>179</v>
      </c>
      <c r="Y10" s="522" t="s">
        <v>420</v>
      </c>
      <c r="Z10" s="657" t="s">
        <v>498</v>
      </c>
      <c r="AA10" s="738">
        <v>44776.0</v>
      </c>
      <c r="AB10" s="510" t="s">
        <v>8971</v>
      </c>
      <c r="AC10" s="522"/>
      <c r="AD10" s="510" t="s">
        <v>8972</v>
      </c>
      <c r="AE10" s="542" t="s">
        <v>8973</v>
      </c>
      <c r="AF10" s="522">
        <f t="shared" si="1"/>
        <v>18</v>
      </c>
      <c r="AG10" s="522"/>
      <c r="AH10" s="522"/>
      <c r="AI10" s="522"/>
      <c r="AJ10" s="522"/>
    </row>
    <row r="11" ht="11.25" customHeight="1">
      <c r="A11" s="476">
        <v>3005.0</v>
      </c>
      <c r="B11" s="510" t="s">
        <v>36</v>
      </c>
      <c r="C11" s="510" t="s">
        <v>19</v>
      </c>
      <c r="D11" s="510" t="s">
        <v>222</v>
      </c>
      <c r="E11" s="510" t="s">
        <v>1209</v>
      </c>
      <c r="F11" s="510" t="s">
        <v>560</v>
      </c>
      <c r="G11" s="510" t="s">
        <v>8957</v>
      </c>
      <c r="H11" s="510" t="s">
        <v>567</v>
      </c>
      <c r="I11" s="510" t="s">
        <v>7367</v>
      </c>
      <c r="J11" s="510" t="s">
        <v>562</v>
      </c>
      <c r="K11" s="510" t="s">
        <v>563</v>
      </c>
      <c r="L11" s="522" t="s">
        <v>224</v>
      </c>
      <c r="M11" s="522" t="s">
        <v>420</v>
      </c>
      <c r="N11" s="522">
        <v>53226.0</v>
      </c>
      <c r="O11" s="510" t="s">
        <v>8974</v>
      </c>
      <c r="P11" s="881">
        <v>43.0460964282914</v>
      </c>
      <c r="Q11" s="881">
        <v>-88.0549381265251</v>
      </c>
      <c r="R11" s="737">
        <v>270.0</v>
      </c>
      <c r="S11" s="667"/>
      <c r="T11" s="522"/>
      <c r="U11" s="522" t="s">
        <v>222</v>
      </c>
      <c r="V11" s="510" t="s">
        <v>7367</v>
      </c>
      <c r="W11" s="510" t="s">
        <v>565</v>
      </c>
      <c r="X11" s="522" t="s">
        <v>179</v>
      </c>
      <c r="Y11" s="522" t="s">
        <v>420</v>
      </c>
      <c r="Z11" s="657" t="s">
        <v>498</v>
      </c>
      <c r="AA11" s="738">
        <v>44776.0</v>
      </c>
      <c r="AB11" s="510" t="s">
        <v>8975</v>
      </c>
      <c r="AC11" s="522"/>
      <c r="AD11" s="510" t="s">
        <v>8972</v>
      </c>
      <c r="AE11" s="542" t="s">
        <v>8973</v>
      </c>
      <c r="AF11" s="522">
        <f t="shared" si="1"/>
        <v>18</v>
      </c>
      <c r="AG11" s="522"/>
      <c r="AH11" s="522"/>
      <c r="AI11" s="522"/>
      <c r="AJ11" s="522"/>
    </row>
    <row r="12" ht="11.25" customHeight="1">
      <c r="A12" s="476">
        <v>3006.0</v>
      </c>
      <c r="B12" s="510" t="s">
        <v>36</v>
      </c>
      <c r="C12" s="476" t="s">
        <v>19</v>
      </c>
      <c r="D12" s="510" t="s">
        <v>8976</v>
      </c>
      <c r="E12" s="476" t="s">
        <v>812</v>
      </c>
      <c r="F12" s="510" t="s">
        <v>8977</v>
      </c>
      <c r="G12" s="476" t="s">
        <v>8978</v>
      </c>
      <c r="H12" s="510" t="s">
        <v>8979</v>
      </c>
      <c r="I12" s="476" t="s">
        <v>8980</v>
      </c>
      <c r="J12" s="510" t="s">
        <v>8981</v>
      </c>
      <c r="K12" s="476" t="s">
        <v>8982</v>
      </c>
      <c r="L12" s="510" t="s">
        <v>103</v>
      </c>
      <c r="M12" s="476" t="s">
        <v>618</v>
      </c>
      <c r="N12" s="510" t="s">
        <v>8983</v>
      </c>
      <c r="O12" s="883" t="s">
        <v>8984</v>
      </c>
      <c r="P12" s="510">
        <v>42.94100969929</v>
      </c>
      <c r="Q12" s="881">
        <v>-82.4224148883643</v>
      </c>
      <c r="R12" s="535">
        <v>300.0</v>
      </c>
      <c r="S12" s="538"/>
      <c r="T12" s="510"/>
      <c r="U12" s="476" t="s">
        <v>8977</v>
      </c>
      <c r="V12" s="510" t="s">
        <v>8980</v>
      </c>
      <c r="W12" s="476" t="s">
        <v>8985</v>
      </c>
      <c r="X12" s="510" t="s">
        <v>8986</v>
      </c>
      <c r="Y12" s="476" t="s">
        <v>7813</v>
      </c>
      <c r="Z12" s="535" t="s">
        <v>498</v>
      </c>
      <c r="AA12" s="833">
        <v>45218.0</v>
      </c>
      <c r="AB12" s="452" t="s">
        <v>8987</v>
      </c>
      <c r="AC12" s="476"/>
      <c r="AD12" s="510" t="s">
        <v>8988</v>
      </c>
      <c r="AE12" s="542" t="s">
        <v>8989</v>
      </c>
      <c r="AF12" s="522">
        <f t="shared" si="1"/>
        <v>26</v>
      </c>
      <c r="AG12" s="522"/>
      <c r="AH12" s="522"/>
      <c r="AI12" s="522"/>
      <c r="AJ12" s="522"/>
    </row>
    <row r="13" ht="11.25" customHeight="1">
      <c r="A13" s="476">
        <v>3073.0</v>
      </c>
      <c r="B13" s="510" t="s">
        <v>36</v>
      </c>
      <c r="C13" s="510" t="s">
        <v>19</v>
      </c>
      <c r="D13" s="510" t="s">
        <v>9478</v>
      </c>
      <c r="E13" s="510" t="s">
        <v>1209</v>
      </c>
      <c r="F13" s="510" t="s">
        <v>9478</v>
      </c>
      <c r="G13" s="510" t="s">
        <v>2757</v>
      </c>
      <c r="H13" s="510" t="s">
        <v>9479</v>
      </c>
      <c r="I13" s="665" t="s">
        <v>9480</v>
      </c>
      <c r="J13" s="452" t="s">
        <v>9481</v>
      </c>
      <c r="K13" s="510" t="s">
        <v>9482</v>
      </c>
      <c r="L13" s="522" t="s">
        <v>78</v>
      </c>
      <c r="M13" s="522" t="s">
        <v>420</v>
      </c>
      <c r="N13" s="522">
        <v>41048.0</v>
      </c>
      <c r="O13" s="510" t="s">
        <v>9483</v>
      </c>
      <c r="P13" s="881">
        <v>39.0792728994091</v>
      </c>
      <c r="Q13" s="881">
        <v>-84.6660802465237</v>
      </c>
      <c r="R13" s="737"/>
      <c r="S13" s="667"/>
      <c r="T13" s="522"/>
      <c r="U13" s="510" t="s">
        <v>9478</v>
      </c>
      <c r="V13" s="665" t="s">
        <v>9480</v>
      </c>
      <c r="W13" s="522" t="s">
        <v>9484</v>
      </c>
      <c r="X13" s="522"/>
      <c r="Y13" s="522" t="s">
        <v>1077</v>
      </c>
      <c r="Z13" s="657" t="s">
        <v>486</v>
      </c>
      <c r="AA13" s="738">
        <v>45692.0</v>
      </c>
      <c r="AB13" s="542" t="s">
        <v>9485</v>
      </c>
      <c r="AC13" s="522"/>
      <c r="AD13" s="490" t="s">
        <v>9486</v>
      </c>
      <c r="AE13" s="522"/>
      <c r="AF13" s="522">
        <f t="shared" si="1"/>
        <v>12</v>
      </c>
      <c r="AG13" s="522"/>
      <c r="AH13" s="522"/>
      <c r="AI13" s="522"/>
      <c r="AJ13" s="522"/>
    </row>
    <row r="14" ht="98.25" customHeight="1">
      <c r="A14" s="476">
        <v>3007.0</v>
      </c>
      <c r="B14" s="510" t="s">
        <v>149</v>
      </c>
      <c r="C14" s="510" t="s">
        <v>19</v>
      </c>
      <c r="D14" s="884" t="s">
        <v>8990</v>
      </c>
      <c r="E14" s="510" t="s">
        <v>812</v>
      </c>
      <c r="F14" s="884" t="s">
        <v>8990</v>
      </c>
      <c r="G14" s="510" t="s">
        <v>8991</v>
      </c>
      <c r="H14" s="510" t="s">
        <v>8991</v>
      </c>
      <c r="I14" s="542" t="s">
        <v>8992</v>
      </c>
      <c r="J14" s="510" t="s">
        <v>8993</v>
      </c>
      <c r="K14" s="510" t="s">
        <v>8994</v>
      </c>
      <c r="L14" s="522" t="s">
        <v>103</v>
      </c>
      <c r="M14" s="522" t="s">
        <v>618</v>
      </c>
      <c r="N14" s="522" t="s">
        <v>8995</v>
      </c>
      <c r="O14" s="510"/>
      <c r="P14" s="881">
        <v>42.9548753227423</v>
      </c>
      <c r="Q14" s="881">
        <v>-79.2116125193237</v>
      </c>
      <c r="R14" s="737" t="s">
        <v>1131</v>
      </c>
      <c r="S14" s="667"/>
      <c r="T14" s="522"/>
      <c r="U14" s="510" t="s">
        <v>8996</v>
      </c>
      <c r="V14" s="522" t="s">
        <v>8992</v>
      </c>
      <c r="W14" s="522" t="s">
        <v>1213</v>
      </c>
      <c r="X14" s="522" t="s">
        <v>8997</v>
      </c>
      <c r="Y14" s="522" t="s">
        <v>467</v>
      </c>
      <c r="Z14" s="657" t="s">
        <v>486</v>
      </c>
      <c r="AA14" s="738">
        <v>45689.0</v>
      </c>
      <c r="AB14" s="510" t="s">
        <v>8998</v>
      </c>
      <c r="AC14" s="522" t="s">
        <v>9000</v>
      </c>
      <c r="AD14" s="490" t="s">
        <v>8999</v>
      </c>
      <c r="AE14" s="522"/>
      <c r="AF14" s="522">
        <f t="shared" si="1"/>
        <v>22</v>
      </c>
      <c r="AG14" s="522"/>
      <c r="AH14" s="522"/>
      <c r="AI14" s="522"/>
      <c r="AJ14" s="522"/>
    </row>
    <row r="15" ht="79.5" customHeight="1">
      <c r="A15" s="476">
        <v>3080.0</v>
      </c>
      <c r="B15" s="380" t="s">
        <v>36</v>
      </c>
      <c r="C15" s="380" t="s">
        <v>19</v>
      </c>
      <c r="D15" s="380" t="s">
        <v>9529</v>
      </c>
      <c r="E15" s="380" t="s">
        <v>812</v>
      </c>
      <c r="F15" s="380" t="s">
        <v>9530</v>
      </c>
      <c r="G15" s="380" t="s">
        <v>9002</v>
      </c>
      <c r="H15" s="380" t="s">
        <v>2813</v>
      </c>
      <c r="I15" s="380" t="s">
        <v>9531</v>
      </c>
      <c r="J15" s="380" t="s">
        <v>9532</v>
      </c>
      <c r="K15" s="380" t="s">
        <v>738</v>
      </c>
      <c r="L15" s="520" t="s">
        <v>26</v>
      </c>
      <c r="M15" s="520" t="s">
        <v>420</v>
      </c>
      <c r="N15" s="520">
        <v>94577.0</v>
      </c>
      <c r="O15" s="380" t="s">
        <v>9533</v>
      </c>
      <c r="P15" s="517">
        <v>37.7175</v>
      </c>
      <c r="Q15" s="517">
        <v>-122.1558</v>
      </c>
      <c r="R15" s="518">
        <v>5.0</v>
      </c>
      <c r="S15" s="519"/>
      <c r="T15" s="520"/>
      <c r="U15" s="380" t="s">
        <v>9529</v>
      </c>
      <c r="V15" s="520" t="s">
        <v>9531</v>
      </c>
      <c r="W15" s="520" t="s">
        <v>738</v>
      </c>
      <c r="X15" s="520" t="s">
        <v>26</v>
      </c>
      <c r="Y15" s="520" t="s">
        <v>420</v>
      </c>
      <c r="Z15" s="456" t="s">
        <v>486</v>
      </c>
      <c r="AA15" s="885">
        <v>45872.0</v>
      </c>
      <c r="AB15" s="380" t="s">
        <v>454</v>
      </c>
      <c r="AC15" s="380"/>
      <c r="AD15" s="392" t="s">
        <v>9534</v>
      </c>
      <c r="AE15" s="520"/>
      <c r="AF15" s="520">
        <f t="shared" si="1"/>
        <v>25</v>
      </c>
      <c r="AG15" s="520" t="s">
        <v>9535</v>
      </c>
      <c r="AH15" s="399" t="s">
        <v>9537</v>
      </c>
      <c r="AI15" s="886" t="s">
        <v>9536</v>
      </c>
      <c r="AJ15" s="522"/>
    </row>
    <row r="16" ht="11.25" customHeight="1">
      <c r="A16" s="476">
        <v>3082.0</v>
      </c>
      <c r="B16" s="380" t="s">
        <v>36</v>
      </c>
      <c r="C16" s="380" t="s">
        <v>19</v>
      </c>
      <c r="D16" s="380" t="s">
        <v>9550</v>
      </c>
      <c r="E16" s="380" t="s">
        <v>1209</v>
      </c>
      <c r="F16" s="380" t="s">
        <v>9551</v>
      </c>
      <c r="G16" s="380" t="s">
        <v>8978</v>
      </c>
      <c r="H16" s="380" t="s">
        <v>567</v>
      </c>
      <c r="I16" s="380" t="s">
        <v>9552</v>
      </c>
      <c r="J16" s="380" t="s">
        <v>9553</v>
      </c>
      <c r="K16" s="380" t="s">
        <v>9554</v>
      </c>
      <c r="L16" s="520" t="s">
        <v>32</v>
      </c>
      <c r="M16" s="520" t="s">
        <v>420</v>
      </c>
      <c r="N16" s="520">
        <v>44077.0</v>
      </c>
      <c r="O16" s="380" t="s">
        <v>9555</v>
      </c>
      <c r="P16" s="517">
        <v>41.7277</v>
      </c>
      <c r="Q16" s="517">
        <v>-81.2435</v>
      </c>
      <c r="R16" s="518"/>
      <c r="S16" s="519"/>
      <c r="T16" s="520"/>
      <c r="U16" s="380" t="s">
        <v>9556</v>
      </c>
      <c r="V16" s="520" t="s">
        <v>9557</v>
      </c>
      <c r="W16" s="520" t="s">
        <v>9558</v>
      </c>
      <c r="X16" s="520" t="s">
        <v>32</v>
      </c>
      <c r="Y16" s="520" t="s">
        <v>420</v>
      </c>
      <c r="Z16" s="456" t="s">
        <v>486</v>
      </c>
      <c r="AA16" s="885">
        <v>45872.0</v>
      </c>
      <c r="AB16" s="380" t="s">
        <v>454</v>
      </c>
      <c r="AC16" s="392" t="s">
        <v>9560</v>
      </c>
      <c r="AD16" s="398" t="s">
        <v>9641</v>
      </c>
      <c r="AE16" s="520"/>
      <c r="AF16" s="520">
        <f t="shared" si="1"/>
        <v>30</v>
      </c>
      <c r="AG16" s="520" t="s">
        <v>9561</v>
      </c>
      <c r="AH16" s="399" t="s">
        <v>9563</v>
      </c>
      <c r="AI16" s="887" t="s">
        <v>9562</v>
      </c>
      <c r="AJ16" s="522"/>
    </row>
    <row r="17" ht="11.25" customHeight="1">
      <c r="A17" s="476">
        <v>3077.0</v>
      </c>
      <c r="B17" s="380" t="s">
        <v>36</v>
      </c>
      <c r="C17" s="380" t="s">
        <v>19</v>
      </c>
      <c r="D17" s="380" t="s">
        <v>7194</v>
      </c>
      <c r="E17" s="380" t="s">
        <v>812</v>
      </c>
      <c r="F17" s="380" t="s">
        <v>7194</v>
      </c>
      <c r="G17" s="380" t="s">
        <v>2757</v>
      </c>
      <c r="H17" s="380" t="s">
        <v>9513</v>
      </c>
      <c r="I17" s="399" t="s">
        <v>7196</v>
      </c>
      <c r="J17" s="399" t="s">
        <v>9514</v>
      </c>
      <c r="K17" s="380" t="s">
        <v>1377</v>
      </c>
      <c r="L17" s="520" t="s">
        <v>95</v>
      </c>
      <c r="M17" s="520" t="s">
        <v>420</v>
      </c>
      <c r="N17" s="520">
        <v>78758.0</v>
      </c>
      <c r="O17" s="380" t="s">
        <v>9515</v>
      </c>
      <c r="P17" s="517">
        <v>30.4026</v>
      </c>
      <c r="Q17" s="517">
        <v>-97.726</v>
      </c>
      <c r="R17" s="518">
        <v>175.0</v>
      </c>
      <c r="S17" s="519"/>
      <c r="T17" s="520"/>
      <c r="U17" s="520" t="s">
        <v>7194</v>
      </c>
      <c r="V17" s="399" t="s">
        <v>7196</v>
      </c>
      <c r="W17" s="520" t="s">
        <v>9017</v>
      </c>
      <c r="X17" s="520" t="s">
        <v>95</v>
      </c>
      <c r="Y17" s="520" t="s">
        <v>420</v>
      </c>
      <c r="Z17" s="456" t="s">
        <v>486</v>
      </c>
      <c r="AA17" s="885">
        <v>45867.0</v>
      </c>
      <c r="AB17" s="380" t="s">
        <v>9516</v>
      </c>
      <c r="AC17" s="392" t="s">
        <v>9517</v>
      </c>
      <c r="AD17" s="392" t="s">
        <v>7199</v>
      </c>
      <c r="AE17" s="520"/>
      <c r="AF17" s="520">
        <f t="shared" si="1"/>
        <v>26</v>
      </c>
      <c r="AG17" s="522"/>
      <c r="AH17" s="522"/>
      <c r="AI17" s="522"/>
      <c r="AJ17" s="522"/>
    </row>
    <row r="18" ht="11.25" customHeight="1">
      <c r="A18" s="476">
        <v>3078.0</v>
      </c>
      <c r="B18" s="380" t="s">
        <v>36</v>
      </c>
      <c r="C18" s="380" t="s">
        <v>19</v>
      </c>
      <c r="D18" s="380" t="s">
        <v>7194</v>
      </c>
      <c r="E18" s="380" t="s">
        <v>812</v>
      </c>
      <c r="F18" s="380" t="s">
        <v>7194</v>
      </c>
      <c r="G18" s="380" t="s">
        <v>2757</v>
      </c>
      <c r="H18" s="380" t="s">
        <v>9513</v>
      </c>
      <c r="I18" s="399" t="s">
        <v>7196</v>
      </c>
      <c r="J18" s="399" t="s">
        <v>9518</v>
      </c>
      <c r="K18" s="380" t="s">
        <v>2664</v>
      </c>
      <c r="L18" s="520" t="s">
        <v>103</v>
      </c>
      <c r="M18" s="520" t="s">
        <v>618</v>
      </c>
      <c r="N18" s="399" t="s">
        <v>9519</v>
      </c>
      <c r="O18" s="380"/>
      <c r="P18" s="399">
        <v>43.6506</v>
      </c>
      <c r="Q18" s="399">
        <v>-79.3784</v>
      </c>
      <c r="R18" s="518"/>
      <c r="S18" s="519"/>
      <c r="T18" s="520"/>
      <c r="U18" s="520" t="s">
        <v>7194</v>
      </c>
      <c r="V18" s="399" t="s">
        <v>7196</v>
      </c>
      <c r="W18" s="520" t="s">
        <v>9017</v>
      </c>
      <c r="X18" s="520" t="s">
        <v>95</v>
      </c>
      <c r="Y18" s="520" t="s">
        <v>420</v>
      </c>
      <c r="Z18" s="456" t="s">
        <v>486</v>
      </c>
      <c r="AA18" s="885">
        <v>45867.0</v>
      </c>
      <c r="AB18" s="380" t="s">
        <v>9516</v>
      </c>
      <c r="AC18" s="392" t="s">
        <v>9520</v>
      </c>
      <c r="AD18" s="392" t="s">
        <v>7199</v>
      </c>
      <c r="AE18" s="520"/>
      <c r="AF18" s="520">
        <f t="shared" si="1"/>
        <v>26</v>
      </c>
      <c r="AG18" s="522"/>
      <c r="AH18" s="522"/>
      <c r="AI18" s="522"/>
      <c r="AJ18" s="522"/>
    </row>
    <row r="19" ht="135.0" customHeight="1">
      <c r="A19" s="476">
        <v>3008.0</v>
      </c>
      <c r="B19" s="510" t="s">
        <v>36</v>
      </c>
      <c r="C19" s="510" t="s">
        <v>19</v>
      </c>
      <c r="D19" s="510" t="s">
        <v>570</v>
      </c>
      <c r="E19" s="510" t="s">
        <v>1209</v>
      </c>
      <c r="F19" s="510" t="s">
        <v>9001</v>
      </c>
      <c r="G19" s="510" t="s">
        <v>9002</v>
      </c>
      <c r="H19" s="510" t="s">
        <v>9003</v>
      </c>
      <c r="I19" s="510" t="s">
        <v>3834</v>
      </c>
      <c r="J19" s="452" t="s">
        <v>9004</v>
      </c>
      <c r="K19" s="510" t="s">
        <v>9001</v>
      </c>
      <c r="L19" s="522" t="s">
        <v>3695</v>
      </c>
      <c r="M19" s="522" t="s">
        <v>420</v>
      </c>
      <c r="N19" s="522">
        <v>70734.0</v>
      </c>
      <c r="O19" s="510" t="s">
        <v>9005</v>
      </c>
      <c r="P19" s="881">
        <v>30.1901518954691</v>
      </c>
      <c r="Q19" s="881">
        <v>-91.0115081179418</v>
      </c>
      <c r="R19" s="737">
        <v>2200.0</v>
      </c>
      <c r="S19" s="667"/>
      <c r="T19" s="522"/>
      <c r="U19" s="510" t="s">
        <v>570</v>
      </c>
      <c r="V19" s="510" t="s">
        <v>3834</v>
      </c>
      <c r="W19" s="773" t="s">
        <v>3835</v>
      </c>
      <c r="X19" s="773" t="s">
        <v>3835</v>
      </c>
      <c r="Y19" s="522" t="s">
        <v>659</v>
      </c>
      <c r="Z19" s="657" t="s">
        <v>498</v>
      </c>
      <c r="AA19" s="738">
        <v>45090.0</v>
      </c>
      <c r="AB19" s="771" t="s">
        <v>9006</v>
      </c>
      <c r="AC19" s="510" t="s">
        <v>9007</v>
      </c>
      <c r="AD19" s="732" t="s">
        <v>3838</v>
      </c>
      <c r="AE19" s="510" t="s">
        <v>9008</v>
      </c>
      <c r="AF19" s="522">
        <f t="shared" si="1"/>
        <v>29</v>
      </c>
      <c r="AG19" s="522"/>
      <c r="AH19" s="522"/>
      <c r="AI19" s="522"/>
      <c r="AJ19" s="522"/>
    </row>
    <row r="20" ht="11.25" customHeight="1">
      <c r="A20" s="476">
        <v>3009.0</v>
      </c>
      <c r="B20" s="510" t="s">
        <v>36</v>
      </c>
      <c r="C20" s="510" t="s">
        <v>19</v>
      </c>
      <c r="D20" s="510" t="s">
        <v>3868</v>
      </c>
      <c r="E20" s="510" t="s">
        <v>1209</v>
      </c>
      <c r="F20" s="510" t="s">
        <v>3868</v>
      </c>
      <c r="G20" s="510" t="s">
        <v>8957</v>
      </c>
      <c r="H20" s="510" t="s">
        <v>7397</v>
      </c>
      <c r="I20" s="771" t="s">
        <v>3869</v>
      </c>
      <c r="J20" s="510" t="s">
        <v>3870</v>
      </c>
      <c r="K20" s="510" t="s">
        <v>3871</v>
      </c>
      <c r="L20" s="657" t="s">
        <v>3695</v>
      </c>
      <c r="M20" s="657" t="s">
        <v>420</v>
      </c>
      <c r="N20" s="657">
        <v>70522.0</v>
      </c>
      <c r="O20" s="535" t="s">
        <v>3872</v>
      </c>
      <c r="P20" s="537">
        <v>29.6820282247209</v>
      </c>
      <c r="Q20" s="537">
        <v>-91.4563846740518</v>
      </c>
      <c r="R20" s="737">
        <v>150.0</v>
      </c>
      <c r="S20" s="667"/>
      <c r="T20" s="522"/>
      <c r="U20" s="510" t="s">
        <v>3868</v>
      </c>
      <c r="V20" s="773" t="s">
        <v>3869</v>
      </c>
      <c r="W20" s="510" t="s">
        <v>3873</v>
      </c>
      <c r="X20" s="535" t="s">
        <v>141</v>
      </c>
      <c r="Y20" s="535" t="s">
        <v>420</v>
      </c>
      <c r="Z20" s="657" t="s">
        <v>498</v>
      </c>
      <c r="AA20" s="660">
        <v>44865.0</v>
      </c>
      <c r="AB20" s="452" t="s">
        <v>454</v>
      </c>
      <c r="AC20" s="888"/>
      <c r="AD20" s="510" t="s">
        <v>9009</v>
      </c>
      <c r="AE20" s="542" t="s">
        <v>9010</v>
      </c>
      <c r="AF20" s="522">
        <f t="shared" si="1"/>
        <v>23</v>
      </c>
      <c r="AG20" s="522"/>
      <c r="AH20" s="522"/>
      <c r="AI20" s="522"/>
      <c r="AJ20" s="522"/>
    </row>
    <row r="21" ht="11.25" customHeight="1">
      <c r="A21" s="476">
        <v>3010.0</v>
      </c>
      <c r="B21" s="510" t="s">
        <v>36</v>
      </c>
      <c r="C21" s="510" t="s">
        <v>19</v>
      </c>
      <c r="D21" s="510" t="s">
        <v>9011</v>
      </c>
      <c r="E21" s="510" t="s">
        <v>812</v>
      </c>
      <c r="F21" s="510" t="s">
        <v>9012</v>
      </c>
      <c r="G21" s="510" t="s">
        <v>8957</v>
      </c>
      <c r="H21" s="510" t="s">
        <v>7397</v>
      </c>
      <c r="I21" s="510" t="s">
        <v>9013</v>
      </c>
      <c r="J21" s="510" t="s">
        <v>9014</v>
      </c>
      <c r="K21" s="510" t="s">
        <v>1377</v>
      </c>
      <c r="L21" s="522" t="s">
        <v>95</v>
      </c>
      <c r="M21" s="522" t="s">
        <v>420</v>
      </c>
      <c r="N21" s="522">
        <v>78737.0</v>
      </c>
      <c r="O21" s="510" t="s">
        <v>9015</v>
      </c>
      <c r="P21" s="881">
        <v>30.2288207508927</v>
      </c>
      <c r="Q21" s="881">
        <v>-98.0047904025968</v>
      </c>
      <c r="R21" s="737">
        <v>22.0</v>
      </c>
      <c r="S21" s="889">
        <v>3.3</v>
      </c>
      <c r="T21" s="522" t="s">
        <v>9016</v>
      </c>
      <c r="U21" s="510" t="s">
        <v>9011</v>
      </c>
      <c r="V21" s="510" t="s">
        <v>9013</v>
      </c>
      <c r="W21" s="522" t="s">
        <v>9017</v>
      </c>
      <c r="X21" s="522" t="s">
        <v>95</v>
      </c>
      <c r="Y21" s="522" t="s">
        <v>420</v>
      </c>
      <c r="Z21" s="657" t="s">
        <v>498</v>
      </c>
      <c r="AA21" s="738">
        <v>44776.0</v>
      </c>
      <c r="AB21" s="510" t="s">
        <v>9018</v>
      </c>
      <c r="AC21" s="510"/>
      <c r="AD21" s="510" t="s">
        <v>9019</v>
      </c>
      <c r="AE21" s="542" t="s">
        <v>9013</v>
      </c>
      <c r="AF21" s="522">
        <f t="shared" si="1"/>
        <v>21</v>
      </c>
      <c r="AG21" s="522"/>
      <c r="AH21" s="522"/>
      <c r="AI21" s="522"/>
      <c r="AJ21" s="522"/>
    </row>
    <row r="22" ht="11.25" customHeight="1">
      <c r="A22" s="476">
        <v>3011.0</v>
      </c>
      <c r="B22" s="510" t="s">
        <v>149</v>
      </c>
      <c r="C22" s="510" t="s">
        <v>19</v>
      </c>
      <c r="D22" s="510" t="s">
        <v>9020</v>
      </c>
      <c r="E22" s="510" t="s">
        <v>812</v>
      </c>
      <c r="F22" s="510" t="s">
        <v>9020</v>
      </c>
      <c r="G22" s="510" t="s">
        <v>8991</v>
      </c>
      <c r="H22" s="510" t="s">
        <v>9021</v>
      </c>
      <c r="I22" s="542" t="s">
        <v>9022</v>
      </c>
      <c r="J22" s="510"/>
      <c r="K22" s="510" t="s">
        <v>9023</v>
      </c>
      <c r="L22" s="522" t="s">
        <v>95</v>
      </c>
      <c r="M22" s="522" t="s">
        <v>420</v>
      </c>
      <c r="N22" s="522"/>
      <c r="O22" s="510"/>
      <c r="P22" s="881">
        <v>29.6688963</v>
      </c>
      <c r="Q22" s="881">
        <v>-95.048923</v>
      </c>
      <c r="R22" s="737" t="s">
        <v>5107</v>
      </c>
      <c r="S22" s="667"/>
      <c r="T22" s="522"/>
      <c r="U22" s="522"/>
      <c r="V22" s="522"/>
      <c r="W22" s="522"/>
      <c r="X22" s="522"/>
      <c r="Y22" s="522"/>
      <c r="Z22" s="657" t="s">
        <v>1840</v>
      </c>
      <c r="AA22" s="738">
        <v>45560.0</v>
      </c>
      <c r="AB22" s="542" t="s">
        <v>2210</v>
      </c>
      <c r="AC22" s="522"/>
      <c r="AD22" s="510" t="s">
        <v>9024</v>
      </c>
      <c r="AE22" s="522"/>
      <c r="AF22" s="522">
        <f t="shared" si="1"/>
        <v>20</v>
      </c>
      <c r="AG22" s="522"/>
      <c r="AH22" s="522"/>
      <c r="AI22" s="522"/>
      <c r="AJ22" s="522"/>
    </row>
    <row r="23" ht="11.25" customHeight="1">
      <c r="A23" s="476">
        <v>3012.0</v>
      </c>
      <c r="B23" s="510" t="s">
        <v>158</v>
      </c>
      <c r="C23" s="510" t="s">
        <v>19</v>
      </c>
      <c r="D23" s="510" t="s">
        <v>9025</v>
      </c>
      <c r="E23" s="510" t="s">
        <v>1209</v>
      </c>
      <c r="F23" s="510" t="s">
        <v>9026</v>
      </c>
      <c r="G23" s="510" t="s">
        <v>8947</v>
      </c>
      <c r="H23" s="510" t="s">
        <v>9027</v>
      </c>
      <c r="I23" s="510" t="s">
        <v>9028</v>
      </c>
      <c r="J23" s="510" t="s">
        <v>9029</v>
      </c>
      <c r="K23" s="510" t="s">
        <v>9030</v>
      </c>
      <c r="L23" s="510" t="s">
        <v>64</v>
      </c>
      <c r="M23" s="510" t="s">
        <v>420</v>
      </c>
      <c r="N23" s="510">
        <v>47449.0</v>
      </c>
      <c r="O23" s="510" t="s">
        <v>6244</v>
      </c>
      <c r="P23" s="537">
        <v>38.9044718181803</v>
      </c>
      <c r="Q23" s="537">
        <v>-86.9193165602899</v>
      </c>
      <c r="R23" s="800">
        <v>16.0</v>
      </c>
      <c r="S23" s="667"/>
      <c r="T23" s="522"/>
      <c r="U23" s="476" t="s">
        <v>9025</v>
      </c>
      <c r="V23" s="510" t="s">
        <v>9028</v>
      </c>
      <c r="W23" s="510" t="s">
        <v>9031</v>
      </c>
      <c r="X23" s="510" t="s">
        <v>297</v>
      </c>
      <c r="Y23" s="510" t="s">
        <v>420</v>
      </c>
      <c r="Z23" s="657" t="s">
        <v>498</v>
      </c>
      <c r="AA23" s="833">
        <v>44888.0</v>
      </c>
      <c r="AB23" s="657" t="s">
        <v>9032</v>
      </c>
      <c r="AC23" s="510" t="s">
        <v>9034</v>
      </c>
      <c r="AD23" s="510" t="s">
        <v>9033</v>
      </c>
      <c r="AE23" s="542" t="s">
        <v>9028</v>
      </c>
      <c r="AF23" s="522">
        <f t="shared" si="1"/>
        <v>13</v>
      </c>
      <c r="AG23" s="522"/>
      <c r="AH23" s="522"/>
      <c r="AI23" s="522"/>
      <c r="AJ23" s="522"/>
    </row>
    <row r="24" ht="11.25" customHeight="1">
      <c r="A24" s="476">
        <v>3013.0</v>
      </c>
      <c r="B24" s="510" t="s">
        <v>36</v>
      </c>
      <c r="C24" s="510" t="s">
        <v>19</v>
      </c>
      <c r="D24" s="510" t="s">
        <v>7395</v>
      </c>
      <c r="E24" s="510" t="s">
        <v>1209</v>
      </c>
      <c r="F24" s="510" t="s">
        <v>3902</v>
      </c>
      <c r="G24" s="510" t="s">
        <v>8957</v>
      </c>
      <c r="H24" s="510" t="s">
        <v>9035</v>
      </c>
      <c r="I24" s="510" t="s">
        <v>3900</v>
      </c>
      <c r="J24" s="510" t="s">
        <v>3901</v>
      </c>
      <c r="K24" s="510" t="s">
        <v>3898</v>
      </c>
      <c r="L24" s="522" t="s">
        <v>95</v>
      </c>
      <c r="M24" s="522" t="s">
        <v>420</v>
      </c>
      <c r="N24" s="522">
        <v>79065.0</v>
      </c>
      <c r="O24" s="510" t="s">
        <v>3903</v>
      </c>
      <c r="P24" s="881">
        <v>35.5102384491897</v>
      </c>
      <c r="Q24" s="881">
        <v>-101.014396617812</v>
      </c>
      <c r="R24" s="737">
        <v>100.0</v>
      </c>
      <c r="S24" s="667"/>
      <c r="T24" s="522"/>
      <c r="U24" s="522" t="s">
        <v>7395</v>
      </c>
      <c r="V24" s="510" t="s">
        <v>3900</v>
      </c>
      <c r="W24" s="522" t="s">
        <v>2474</v>
      </c>
      <c r="X24" s="522" t="s">
        <v>248</v>
      </c>
      <c r="Y24" s="522" t="s">
        <v>420</v>
      </c>
      <c r="Z24" s="657" t="s">
        <v>498</v>
      </c>
      <c r="AA24" s="738">
        <v>45289.0</v>
      </c>
      <c r="AB24" s="510" t="s">
        <v>9036</v>
      </c>
      <c r="AC24" s="510" t="s">
        <v>9037</v>
      </c>
      <c r="AD24" s="510" t="s">
        <v>3904</v>
      </c>
      <c r="AE24" s="522"/>
      <c r="AF24" s="522">
        <f t="shared" si="1"/>
        <v>26</v>
      </c>
      <c r="AG24" s="522"/>
      <c r="AH24" s="522"/>
      <c r="AI24" s="522"/>
      <c r="AJ24" s="522"/>
    </row>
    <row r="25" ht="11.25" customHeight="1">
      <c r="A25" s="476">
        <v>3014.0</v>
      </c>
      <c r="B25" s="510" t="s">
        <v>149</v>
      </c>
      <c r="C25" s="510" t="s">
        <v>19</v>
      </c>
      <c r="D25" s="510" t="s">
        <v>9038</v>
      </c>
      <c r="E25" s="510" t="s">
        <v>1209</v>
      </c>
      <c r="F25" s="510" t="s">
        <v>9038</v>
      </c>
      <c r="G25" s="510" t="s">
        <v>8957</v>
      </c>
      <c r="H25" s="510" t="s">
        <v>9039</v>
      </c>
      <c r="I25" s="542" t="s">
        <v>3900</v>
      </c>
      <c r="J25" s="510"/>
      <c r="K25" s="510" t="s">
        <v>6916</v>
      </c>
      <c r="L25" s="522" t="s">
        <v>42</v>
      </c>
      <c r="M25" s="522" t="s">
        <v>420</v>
      </c>
      <c r="N25" s="522"/>
      <c r="O25" s="510"/>
      <c r="P25" s="881">
        <v>42.27</v>
      </c>
      <c r="Q25" s="890">
        <v>-83.485153</v>
      </c>
      <c r="R25" s="737" t="s">
        <v>9642</v>
      </c>
      <c r="S25" s="667"/>
      <c r="T25" s="522"/>
      <c r="U25" s="522"/>
      <c r="V25" s="522"/>
      <c r="W25" s="522"/>
      <c r="X25" s="522"/>
      <c r="Y25" s="522"/>
      <c r="Z25" s="657" t="s">
        <v>1840</v>
      </c>
      <c r="AA25" s="738">
        <v>45560.0</v>
      </c>
      <c r="AB25" s="542" t="s">
        <v>2210</v>
      </c>
      <c r="AC25" s="522"/>
      <c r="AD25" s="510" t="s">
        <v>9040</v>
      </c>
      <c r="AE25" s="522"/>
      <c r="AF25" s="522">
        <f t="shared" si="1"/>
        <v>30</v>
      </c>
      <c r="AG25" s="522"/>
      <c r="AH25" s="522"/>
      <c r="AI25" s="522"/>
      <c r="AJ25" s="522"/>
    </row>
    <row r="26" ht="11.25" customHeight="1">
      <c r="A26" s="476">
        <v>3015.0</v>
      </c>
      <c r="B26" s="510" t="s">
        <v>149</v>
      </c>
      <c r="C26" s="510" t="s">
        <v>19</v>
      </c>
      <c r="D26" s="510" t="s">
        <v>9041</v>
      </c>
      <c r="E26" s="510" t="s">
        <v>812</v>
      </c>
      <c r="F26" s="510" t="s">
        <v>9041</v>
      </c>
      <c r="G26" s="510" t="s">
        <v>9002</v>
      </c>
      <c r="H26" s="510" t="s">
        <v>6633</v>
      </c>
      <c r="I26" s="891" t="s">
        <v>9042</v>
      </c>
      <c r="J26" s="736" t="s">
        <v>9043</v>
      </c>
      <c r="K26" s="736" t="s">
        <v>9044</v>
      </c>
      <c r="L26" s="736" t="s">
        <v>32</v>
      </c>
      <c r="M26" s="736" t="s">
        <v>420</v>
      </c>
      <c r="N26" s="522"/>
      <c r="O26" s="510"/>
      <c r="P26" s="881">
        <v>38.6233</v>
      </c>
      <c r="Q26" s="890">
        <v>-82.5186</v>
      </c>
      <c r="R26" s="737" t="s">
        <v>9643</v>
      </c>
      <c r="S26" s="667"/>
      <c r="T26" s="522"/>
      <c r="U26" s="522" t="s">
        <v>9041</v>
      </c>
      <c r="V26" s="892" t="s">
        <v>9042</v>
      </c>
      <c r="W26" s="452" t="s">
        <v>9045</v>
      </c>
      <c r="X26" s="452" t="s">
        <v>9046</v>
      </c>
      <c r="Y26" s="452" t="s">
        <v>9047</v>
      </c>
      <c r="Z26" s="660" t="s">
        <v>498</v>
      </c>
      <c r="AA26" s="738">
        <v>45304.0</v>
      </c>
      <c r="AB26" s="736" t="s">
        <v>9048</v>
      </c>
      <c r="AC26" s="522"/>
      <c r="AD26" s="510" t="s">
        <v>9049</v>
      </c>
      <c r="AE26" s="510"/>
      <c r="AF26" s="522">
        <f t="shared" si="1"/>
        <v>20</v>
      </c>
      <c r="AG26" s="522"/>
      <c r="AH26" s="522"/>
      <c r="AI26" s="522"/>
      <c r="AJ26" s="522"/>
    </row>
    <row r="27" ht="11.25" customHeight="1">
      <c r="A27" s="476">
        <v>3074.0</v>
      </c>
      <c r="B27" s="510" t="s">
        <v>36</v>
      </c>
      <c r="C27" s="510" t="s">
        <v>19</v>
      </c>
      <c r="D27" s="510" t="s">
        <v>9487</v>
      </c>
      <c r="E27" s="510" t="s">
        <v>812</v>
      </c>
      <c r="F27" s="510" t="s">
        <v>9487</v>
      </c>
      <c r="G27" s="510" t="s">
        <v>2757</v>
      </c>
      <c r="H27" s="510" t="s">
        <v>9488</v>
      </c>
      <c r="I27" s="452" t="s">
        <v>8119</v>
      </c>
      <c r="J27" s="510" t="s">
        <v>9489</v>
      </c>
      <c r="K27" s="510" t="s">
        <v>9490</v>
      </c>
      <c r="L27" s="522" t="s">
        <v>26</v>
      </c>
      <c r="M27" s="522" t="s">
        <v>420</v>
      </c>
      <c r="N27" s="522">
        <v>90501.0</v>
      </c>
      <c r="O27" s="510" t="s">
        <v>9491</v>
      </c>
      <c r="P27" s="881">
        <v>33.8363176083838</v>
      </c>
      <c r="Q27" s="881">
        <v>-118.31060513144</v>
      </c>
      <c r="R27" s="737"/>
      <c r="S27" s="667"/>
      <c r="T27" s="522"/>
      <c r="U27" s="510" t="s">
        <v>9492</v>
      </c>
      <c r="V27" s="522" t="s">
        <v>9493</v>
      </c>
      <c r="W27" s="522" t="s">
        <v>9494</v>
      </c>
      <c r="X27" s="522"/>
      <c r="Y27" s="522" t="s">
        <v>809</v>
      </c>
      <c r="Z27" s="657" t="s">
        <v>486</v>
      </c>
      <c r="AA27" s="738">
        <v>45698.0</v>
      </c>
      <c r="AB27" s="452" t="s">
        <v>8119</v>
      </c>
      <c r="AC27" s="522"/>
      <c r="AD27" s="490" t="s">
        <v>9495</v>
      </c>
      <c r="AE27" s="522"/>
      <c r="AF27" s="522">
        <f t="shared" si="1"/>
        <v>23</v>
      </c>
      <c r="AG27" s="522"/>
      <c r="AH27" s="522"/>
      <c r="AI27" s="522"/>
      <c r="AJ27" s="522"/>
    </row>
    <row r="28" ht="11.25" customHeight="1">
      <c r="A28" s="476">
        <v>3016.0</v>
      </c>
      <c r="B28" s="510" t="s">
        <v>36</v>
      </c>
      <c r="C28" s="510" t="s">
        <v>19</v>
      </c>
      <c r="D28" s="510" t="s">
        <v>9050</v>
      </c>
      <c r="E28" s="510" t="s">
        <v>1209</v>
      </c>
      <c r="F28" s="510" t="s">
        <v>9051</v>
      </c>
      <c r="G28" s="510" t="s">
        <v>8991</v>
      </c>
      <c r="H28" s="510" t="s">
        <v>8991</v>
      </c>
      <c r="I28" s="510" t="s">
        <v>9052</v>
      </c>
      <c r="J28" s="510" t="s">
        <v>9053</v>
      </c>
      <c r="K28" s="510" t="s">
        <v>1231</v>
      </c>
      <c r="L28" s="510" t="s">
        <v>127</v>
      </c>
      <c r="M28" s="510" t="s">
        <v>420</v>
      </c>
      <c r="N28" s="510">
        <v>28273.0</v>
      </c>
      <c r="O28" s="510" t="s">
        <v>9054</v>
      </c>
      <c r="P28" s="537">
        <v>35.1088675784722</v>
      </c>
      <c r="Q28" s="537">
        <v>-80.9614287459986</v>
      </c>
      <c r="R28" s="737"/>
      <c r="S28" s="667">
        <v>150.0</v>
      </c>
      <c r="T28" s="476" t="s">
        <v>9055</v>
      </c>
      <c r="U28" s="522" t="s">
        <v>9050</v>
      </c>
      <c r="V28" s="510" t="s">
        <v>9056</v>
      </c>
      <c r="W28" s="522" t="s">
        <v>1231</v>
      </c>
      <c r="X28" s="522" t="s">
        <v>127</v>
      </c>
      <c r="Y28" s="522" t="s">
        <v>420</v>
      </c>
      <c r="Z28" s="657" t="s">
        <v>498</v>
      </c>
      <c r="AA28" s="738">
        <v>44776.0</v>
      </c>
      <c r="AB28" s="510" t="s">
        <v>9057</v>
      </c>
      <c r="AC28" s="510"/>
      <c r="AD28" s="510" t="s">
        <v>9058</v>
      </c>
      <c r="AE28" s="522"/>
      <c r="AF28" s="522">
        <f t="shared" si="1"/>
        <v>30</v>
      </c>
      <c r="AG28" s="522"/>
      <c r="AH28" s="522"/>
      <c r="AI28" s="522"/>
      <c r="AJ28" s="522"/>
    </row>
    <row r="29" ht="11.25" customHeight="1">
      <c r="A29" s="476">
        <v>3017.0</v>
      </c>
      <c r="B29" s="510" t="s">
        <v>36</v>
      </c>
      <c r="C29" s="510" t="s">
        <v>19</v>
      </c>
      <c r="D29" s="510" t="s">
        <v>9050</v>
      </c>
      <c r="E29" s="510" t="s">
        <v>1209</v>
      </c>
      <c r="F29" s="510" t="s">
        <v>9059</v>
      </c>
      <c r="G29" s="510" t="s">
        <v>8991</v>
      </c>
      <c r="H29" s="510" t="s">
        <v>8991</v>
      </c>
      <c r="I29" s="510" t="s">
        <v>9052</v>
      </c>
      <c r="J29" s="510" t="s">
        <v>9060</v>
      </c>
      <c r="K29" s="510" t="s">
        <v>9061</v>
      </c>
      <c r="L29" s="522" t="s">
        <v>127</v>
      </c>
      <c r="M29" s="510" t="s">
        <v>420</v>
      </c>
      <c r="N29" s="522">
        <v>28027.0</v>
      </c>
      <c r="O29" s="510" t="s">
        <v>9062</v>
      </c>
      <c r="P29" s="537">
        <v>35.4188516369335</v>
      </c>
      <c r="Q29" s="537">
        <v>-80.6600789846105</v>
      </c>
      <c r="R29" s="737">
        <v>336.0</v>
      </c>
      <c r="S29" s="667">
        <v>60.0</v>
      </c>
      <c r="T29" s="476" t="s">
        <v>9055</v>
      </c>
      <c r="U29" s="522" t="s">
        <v>9050</v>
      </c>
      <c r="V29" s="510" t="s">
        <v>9056</v>
      </c>
      <c r="W29" s="522" t="s">
        <v>1231</v>
      </c>
      <c r="X29" s="522" t="s">
        <v>127</v>
      </c>
      <c r="Y29" s="522" t="s">
        <v>420</v>
      </c>
      <c r="Z29" s="657" t="s">
        <v>498</v>
      </c>
      <c r="AA29" s="738">
        <v>44776.0</v>
      </c>
      <c r="AB29" s="510" t="s">
        <v>9063</v>
      </c>
      <c r="AC29" s="510"/>
      <c r="AD29" s="510" t="s">
        <v>9058</v>
      </c>
      <c r="AE29" s="522"/>
      <c r="AF29" s="522">
        <f t="shared" si="1"/>
        <v>30</v>
      </c>
      <c r="AG29" s="522"/>
      <c r="AH29" s="522"/>
      <c r="AI29" s="522"/>
      <c r="AJ29" s="522"/>
    </row>
    <row r="30" ht="11.25" customHeight="1">
      <c r="A30" s="476">
        <v>3018.0</v>
      </c>
      <c r="B30" s="510" t="s">
        <v>36</v>
      </c>
      <c r="C30" s="510" t="s">
        <v>19</v>
      </c>
      <c r="D30" s="510" t="s">
        <v>9064</v>
      </c>
      <c r="E30" s="510" t="s">
        <v>812</v>
      </c>
      <c r="F30" s="510" t="s">
        <v>9065</v>
      </c>
      <c r="G30" s="510" t="s">
        <v>8938</v>
      </c>
      <c r="H30" s="510" t="s">
        <v>8939</v>
      </c>
      <c r="I30" s="510" t="s">
        <v>9066</v>
      </c>
      <c r="J30" s="510" t="s">
        <v>9067</v>
      </c>
      <c r="K30" s="510" t="s">
        <v>9068</v>
      </c>
      <c r="L30" s="522" t="s">
        <v>179</v>
      </c>
      <c r="M30" s="522" t="s">
        <v>420</v>
      </c>
      <c r="N30" s="522">
        <v>15090.0</v>
      </c>
      <c r="O30" s="510" t="s">
        <v>9069</v>
      </c>
      <c r="P30" s="881">
        <v>40.6079039396312</v>
      </c>
      <c r="Q30" s="881">
        <v>-80.0530455633495</v>
      </c>
      <c r="R30" s="737"/>
      <c r="S30" s="667">
        <v>50000.0</v>
      </c>
      <c r="T30" s="522" t="s">
        <v>3682</v>
      </c>
      <c r="U30" s="522" t="s">
        <v>9064</v>
      </c>
      <c r="V30" s="522" t="s">
        <v>9070</v>
      </c>
      <c r="W30" s="522" t="s">
        <v>9071</v>
      </c>
      <c r="X30" s="522" t="s">
        <v>7592</v>
      </c>
      <c r="Y30" s="522" t="s">
        <v>1096</v>
      </c>
      <c r="Z30" s="657" t="s">
        <v>453</v>
      </c>
      <c r="AA30" s="738">
        <v>45467.0</v>
      </c>
      <c r="AB30" s="510"/>
      <c r="AC30" s="510"/>
      <c r="AD30" s="510" t="s">
        <v>9644</v>
      </c>
      <c r="AE30" s="522"/>
      <c r="AF30" s="522">
        <f t="shared" si="1"/>
        <v>26</v>
      </c>
      <c r="AG30" s="522"/>
      <c r="AH30" s="522"/>
      <c r="AI30" s="522"/>
      <c r="AJ30" s="522"/>
    </row>
    <row r="31" ht="11.25" customHeight="1">
      <c r="A31" s="476">
        <v>3019.0</v>
      </c>
      <c r="B31" s="535" t="s">
        <v>36</v>
      </c>
      <c r="C31" s="510" t="s">
        <v>19</v>
      </c>
      <c r="D31" s="510" t="s">
        <v>9073</v>
      </c>
      <c r="E31" s="535" t="s">
        <v>812</v>
      </c>
      <c r="F31" s="510" t="s">
        <v>9074</v>
      </c>
      <c r="G31" s="510" t="s">
        <v>9002</v>
      </c>
      <c r="H31" s="510" t="s">
        <v>6633</v>
      </c>
      <c r="I31" s="510" t="s">
        <v>9075</v>
      </c>
      <c r="J31" s="510" t="s">
        <v>9076</v>
      </c>
      <c r="K31" s="510" t="s">
        <v>6768</v>
      </c>
      <c r="L31" s="657" t="s">
        <v>32</v>
      </c>
      <c r="M31" s="657" t="s">
        <v>420</v>
      </c>
      <c r="N31" s="657">
        <v>44110.0</v>
      </c>
      <c r="O31" s="535" t="s">
        <v>9077</v>
      </c>
      <c r="P31" s="537">
        <v>41.5516</v>
      </c>
      <c r="Q31" s="537">
        <v>-81.569</v>
      </c>
      <c r="R31" s="737">
        <v>30.0</v>
      </c>
      <c r="S31" s="667"/>
      <c r="T31" s="522"/>
      <c r="U31" s="522" t="s">
        <v>9078</v>
      </c>
      <c r="V31" s="522" t="s">
        <v>9075</v>
      </c>
      <c r="W31" s="522" t="s">
        <v>6768</v>
      </c>
      <c r="X31" s="657" t="s">
        <v>32</v>
      </c>
      <c r="Y31" s="657" t="s">
        <v>420</v>
      </c>
      <c r="Z31" s="657" t="s">
        <v>498</v>
      </c>
      <c r="AA31" s="738">
        <v>44865.0</v>
      </c>
      <c r="AB31" s="510" t="s">
        <v>9079</v>
      </c>
      <c r="AC31" s="510" t="s">
        <v>9081</v>
      </c>
      <c r="AD31" s="510" t="s">
        <v>9080</v>
      </c>
      <c r="AE31" s="542" t="s">
        <v>9075</v>
      </c>
      <c r="AF31" s="522">
        <f t="shared" si="1"/>
        <v>25</v>
      </c>
      <c r="AG31" s="522"/>
      <c r="AH31" s="522"/>
      <c r="AI31" s="522"/>
      <c r="AJ31" s="522"/>
    </row>
    <row r="32" ht="11.25" customHeight="1">
      <c r="A32" s="476">
        <v>3083.0</v>
      </c>
      <c r="B32" s="380" t="s">
        <v>158</v>
      </c>
      <c r="C32" s="380" t="s">
        <v>19</v>
      </c>
      <c r="D32" s="380" t="s">
        <v>9564</v>
      </c>
      <c r="E32" s="380" t="s">
        <v>812</v>
      </c>
      <c r="F32" s="380" t="s">
        <v>9565</v>
      </c>
      <c r="G32" s="380" t="s">
        <v>2757</v>
      </c>
      <c r="H32" s="392" t="s">
        <v>9566</v>
      </c>
      <c r="I32" s="380" t="s">
        <v>9567</v>
      </c>
      <c r="J32" s="392" t="s">
        <v>9568</v>
      </c>
      <c r="K32" s="380" t="s">
        <v>6880</v>
      </c>
      <c r="L32" s="520" t="s">
        <v>195</v>
      </c>
      <c r="M32" s="520" t="s">
        <v>420</v>
      </c>
      <c r="N32" s="520">
        <v>33130.0</v>
      </c>
      <c r="O32" s="380" t="s">
        <v>9569</v>
      </c>
      <c r="P32" s="517">
        <v>25.7743</v>
      </c>
      <c r="Q32" s="517">
        <v>-80.1937</v>
      </c>
      <c r="R32" s="518">
        <v>2.0</v>
      </c>
      <c r="S32" s="519"/>
      <c r="T32" s="520"/>
      <c r="U32" s="380" t="s">
        <v>9565</v>
      </c>
      <c r="V32" s="520" t="s">
        <v>9567</v>
      </c>
      <c r="W32" s="520" t="s">
        <v>6880</v>
      </c>
      <c r="X32" s="520" t="s">
        <v>195</v>
      </c>
      <c r="Y32" s="520" t="s">
        <v>420</v>
      </c>
      <c r="Z32" s="456" t="s">
        <v>486</v>
      </c>
      <c r="AA32" s="885">
        <v>45873.0</v>
      </c>
      <c r="AB32" s="380" t="s">
        <v>454</v>
      </c>
      <c r="AC32" s="380"/>
      <c r="AD32" s="398" t="s">
        <v>9645</v>
      </c>
      <c r="AE32" s="520"/>
      <c r="AF32" s="520">
        <f t="shared" si="1"/>
        <v>21</v>
      </c>
      <c r="AG32" s="520" t="s">
        <v>9571</v>
      </c>
      <c r="AH32" s="458" t="s">
        <v>9572</v>
      </c>
      <c r="AI32" s="887" t="s">
        <v>9569</v>
      </c>
      <c r="AJ32" s="522"/>
    </row>
    <row r="33" ht="57.75" customHeight="1">
      <c r="A33" s="476">
        <v>3076.0</v>
      </c>
      <c r="B33" s="380" t="s">
        <v>149</v>
      </c>
      <c r="C33" s="380" t="s">
        <v>19</v>
      </c>
      <c r="D33" s="380" t="s">
        <v>9504</v>
      </c>
      <c r="E33" s="380" t="s">
        <v>812</v>
      </c>
      <c r="F33" s="399" t="s">
        <v>9505</v>
      </c>
      <c r="G33" s="380" t="s">
        <v>9506</v>
      </c>
      <c r="H33" s="380" t="s">
        <v>9507</v>
      </c>
      <c r="I33" s="380" t="s">
        <v>9508</v>
      </c>
      <c r="J33" s="380"/>
      <c r="K33" s="380" t="s">
        <v>9509</v>
      </c>
      <c r="L33" s="520" t="s">
        <v>127</v>
      </c>
      <c r="M33" s="520" t="s">
        <v>420</v>
      </c>
      <c r="N33" s="520"/>
      <c r="O33" s="380"/>
      <c r="P33" s="399">
        <v>35.8243</v>
      </c>
      <c r="Q33" s="399">
        <v>-80.2442</v>
      </c>
      <c r="R33" s="518">
        <v>352.0</v>
      </c>
      <c r="S33" s="519"/>
      <c r="T33" s="520"/>
      <c r="U33" s="399" t="s">
        <v>9504</v>
      </c>
      <c r="V33" s="399" t="s">
        <v>9508</v>
      </c>
      <c r="W33" s="520" t="s">
        <v>1213</v>
      </c>
      <c r="X33" s="520"/>
      <c r="Y33" s="520" t="s">
        <v>467</v>
      </c>
      <c r="Z33" s="456" t="s">
        <v>486</v>
      </c>
      <c r="AA33" s="885">
        <v>45867.0</v>
      </c>
      <c r="AB33" s="380" t="s">
        <v>9510</v>
      </c>
      <c r="AC33" s="392" t="s">
        <v>9512</v>
      </c>
      <c r="AD33" s="398" t="s">
        <v>9646</v>
      </c>
      <c r="AE33" s="520"/>
      <c r="AF33" s="520">
        <f t="shared" si="1"/>
        <v>27</v>
      </c>
      <c r="AG33" s="522"/>
      <c r="AH33" s="522"/>
      <c r="AI33" s="522"/>
      <c r="AJ33" s="522"/>
    </row>
    <row r="34" ht="111.75" customHeight="1">
      <c r="A34" s="476">
        <v>3020.0</v>
      </c>
      <c r="B34" s="510" t="s">
        <v>36</v>
      </c>
      <c r="C34" s="510" t="s">
        <v>19</v>
      </c>
      <c r="D34" s="510" t="s">
        <v>9082</v>
      </c>
      <c r="E34" s="510" t="s">
        <v>1209</v>
      </c>
      <c r="F34" s="510" t="s">
        <v>9083</v>
      </c>
      <c r="G34" s="510" t="s">
        <v>8957</v>
      </c>
      <c r="H34" s="510" t="s">
        <v>7397</v>
      </c>
      <c r="I34" s="510" t="s">
        <v>9084</v>
      </c>
      <c r="J34" s="510" t="s">
        <v>9085</v>
      </c>
      <c r="K34" s="510" t="s">
        <v>9086</v>
      </c>
      <c r="L34" s="522" t="s">
        <v>145</v>
      </c>
      <c r="M34" s="510" t="s">
        <v>420</v>
      </c>
      <c r="N34" s="522">
        <v>35601.0</v>
      </c>
      <c r="O34" s="510" t="s">
        <v>9087</v>
      </c>
      <c r="P34" s="537">
        <v>34.6301904109474</v>
      </c>
      <c r="Q34" s="537">
        <v>-87.0404538912049</v>
      </c>
      <c r="R34" s="737">
        <v>400.0</v>
      </c>
      <c r="S34" s="667">
        <v>2000.0</v>
      </c>
      <c r="T34" s="522" t="s">
        <v>3682</v>
      </c>
      <c r="U34" s="522" t="s">
        <v>9088</v>
      </c>
      <c r="V34" s="522" t="s">
        <v>9084</v>
      </c>
      <c r="W34" s="522" t="s">
        <v>9089</v>
      </c>
      <c r="X34" s="522" t="s">
        <v>106</v>
      </c>
      <c r="Y34" s="522" t="s">
        <v>420</v>
      </c>
      <c r="Z34" s="657" t="s">
        <v>498</v>
      </c>
      <c r="AA34" s="738">
        <v>44776.0</v>
      </c>
      <c r="AB34" s="510" t="s">
        <v>9090</v>
      </c>
      <c r="AC34" s="510" t="s">
        <v>9092</v>
      </c>
      <c r="AD34" s="510" t="s">
        <v>9091</v>
      </c>
      <c r="AE34" s="542" t="s">
        <v>9093</v>
      </c>
      <c r="AF34" s="522">
        <f t="shared" si="1"/>
        <v>20</v>
      </c>
      <c r="AG34" s="522"/>
      <c r="AH34" s="522"/>
      <c r="AI34" s="522"/>
      <c r="AJ34" s="522"/>
    </row>
    <row r="35" ht="57.75" customHeight="1">
      <c r="A35" s="476">
        <v>3021.0</v>
      </c>
      <c r="B35" s="510" t="s">
        <v>36</v>
      </c>
      <c r="C35" s="510" t="s">
        <v>19</v>
      </c>
      <c r="D35" s="510" t="s">
        <v>9094</v>
      </c>
      <c r="E35" s="510" t="s">
        <v>1209</v>
      </c>
      <c r="F35" s="510" t="s">
        <v>9095</v>
      </c>
      <c r="G35" s="510" t="s">
        <v>8938</v>
      </c>
      <c r="H35" s="510" t="s">
        <v>8939</v>
      </c>
      <c r="I35" s="510" t="s">
        <v>9096</v>
      </c>
      <c r="J35" s="510" t="s">
        <v>9097</v>
      </c>
      <c r="K35" s="510" t="s">
        <v>7980</v>
      </c>
      <c r="L35" s="522" t="s">
        <v>93</v>
      </c>
      <c r="M35" s="522" t="s">
        <v>420</v>
      </c>
      <c r="N35" s="522">
        <v>29020.0</v>
      </c>
      <c r="O35" s="510" t="s">
        <v>9098</v>
      </c>
      <c r="P35" s="537">
        <v>34.2452135755931</v>
      </c>
      <c r="Q35" s="537">
        <v>-80.6371728952935</v>
      </c>
      <c r="R35" s="737">
        <v>75.0</v>
      </c>
      <c r="S35" s="667">
        <v>4000.0</v>
      </c>
      <c r="T35" s="522" t="s">
        <v>3682</v>
      </c>
      <c r="U35" s="522" t="s">
        <v>9099</v>
      </c>
      <c r="V35" s="522" t="s">
        <v>9096</v>
      </c>
      <c r="W35" s="522" t="s">
        <v>7980</v>
      </c>
      <c r="X35" s="522" t="s">
        <v>93</v>
      </c>
      <c r="Y35" s="522" t="s">
        <v>420</v>
      </c>
      <c r="Z35" s="657" t="s">
        <v>453</v>
      </c>
      <c r="AA35" s="738">
        <v>44776.0</v>
      </c>
      <c r="AB35" s="771" t="s">
        <v>9100</v>
      </c>
      <c r="AC35" s="522"/>
      <c r="AD35" s="510" t="s">
        <v>9101</v>
      </c>
      <c r="AE35" s="542" t="s">
        <v>9096</v>
      </c>
      <c r="AF35" s="522">
        <f t="shared" si="1"/>
        <v>22</v>
      </c>
      <c r="AG35" s="522">
        <v>0.0</v>
      </c>
      <c r="AH35" s="522"/>
      <c r="AI35" s="522">
        <v>0.0</v>
      </c>
      <c r="AJ35" s="522"/>
    </row>
    <row r="36" ht="85.5" customHeight="1">
      <c r="A36" s="476">
        <v>3022.0</v>
      </c>
      <c r="B36" s="510" t="s">
        <v>55</v>
      </c>
      <c r="C36" s="510" t="s">
        <v>19</v>
      </c>
      <c r="D36" s="510" t="s">
        <v>9094</v>
      </c>
      <c r="E36" s="510" t="s">
        <v>1209</v>
      </c>
      <c r="F36" s="510" t="s">
        <v>9094</v>
      </c>
      <c r="G36" s="510" t="s">
        <v>8938</v>
      </c>
      <c r="H36" s="510" t="s">
        <v>8939</v>
      </c>
      <c r="I36" s="510" t="s">
        <v>9096</v>
      </c>
      <c r="J36" s="510" t="s">
        <v>9102</v>
      </c>
      <c r="K36" s="510" t="s">
        <v>4855</v>
      </c>
      <c r="L36" s="522" t="s">
        <v>141</v>
      </c>
      <c r="M36" s="522" t="s">
        <v>420</v>
      </c>
      <c r="N36" s="522">
        <v>30906.0</v>
      </c>
      <c r="O36" s="510" t="s">
        <v>9103</v>
      </c>
      <c r="P36" s="881">
        <v>33.2843965637129</v>
      </c>
      <c r="Q36" s="881">
        <v>-81.9556652329892</v>
      </c>
      <c r="R36" s="737" t="s">
        <v>2181</v>
      </c>
      <c r="S36" s="667">
        <v>6700.0</v>
      </c>
      <c r="T36" s="522" t="s">
        <v>3682</v>
      </c>
      <c r="U36" s="510" t="s">
        <v>9094</v>
      </c>
      <c r="V36" s="522" t="s">
        <v>9096</v>
      </c>
      <c r="W36" s="522" t="s">
        <v>7980</v>
      </c>
      <c r="X36" s="522" t="s">
        <v>93</v>
      </c>
      <c r="Y36" s="522" t="s">
        <v>420</v>
      </c>
      <c r="Z36" s="657" t="s">
        <v>453</v>
      </c>
      <c r="AA36" s="738">
        <v>45467.0</v>
      </c>
      <c r="AB36" s="510" t="s">
        <v>9104</v>
      </c>
      <c r="AC36" s="522" t="s">
        <v>9105</v>
      </c>
      <c r="AD36" s="510" t="s">
        <v>9101</v>
      </c>
      <c r="AE36" s="522"/>
      <c r="AF36" s="522">
        <f t="shared" si="1"/>
        <v>22</v>
      </c>
      <c r="AG36" s="522"/>
      <c r="AH36" s="522"/>
      <c r="AI36" s="522"/>
      <c r="AJ36" s="522"/>
    </row>
    <row r="37" ht="85.5" customHeight="1">
      <c r="A37" s="476">
        <v>3023.0</v>
      </c>
      <c r="B37" s="510" t="s">
        <v>55</v>
      </c>
      <c r="C37" s="510" t="s">
        <v>19</v>
      </c>
      <c r="D37" s="510" t="s">
        <v>9106</v>
      </c>
      <c r="E37" s="510" t="s">
        <v>812</v>
      </c>
      <c r="F37" s="510" t="s">
        <v>9107</v>
      </c>
      <c r="G37" s="510" t="s">
        <v>9002</v>
      </c>
      <c r="H37" s="510" t="s">
        <v>6633</v>
      </c>
      <c r="I37" s="510" t="s">
        <v>9108</v>
      </c>
      <c r="J37" s="510" t="s">
        <v>9109</v>
      </c>
      <c r="K37" s="510" t="s">
        <v>1458</v>
      </c>
      <c r="L37" s="522" t="s">
        <v>60</v>
      </c>
      <c r="M37" s="522" t="s">
        <v>420</v>
      </c>
      <c r="N37" s="522">
        <v>37040.0</v>
      </c>
      <c r="O37" s="510"/>
      <c r="P37" s="537">
        <v>36.6204936603963</v>
      </c>
      <c r="Q37" s="537">
        <v>-87.2333818189918</v>
      </c>
      <c r="R37" s="737">
        <v>68.0</v>
      </c>
      <c r="S37" s="667">
        <v>80000.0</v>
      </c>
      <c r="T37" s="522" t="s">
        <v>3682</v>
      </c>
      <c r="U37" s="510" t="s">
        <v>9110</v>
      </c>
      <c r="V37" s="510" t="s">
        <v>9108</v>
      </c>
      <c r="W37" s="522" t="s">
        <v>2620</v>
      </c>
      <c r="X37" s="522" t="s">
        <v>1204</v>
      </c>
      <c r="Y37" s="522" t="s">
        <v>1256</v>
      </c>
      <c r="Z37" s="657" t="s">
        <v>498</v>
      </c>
      <c r="AA37" s="738">
        <v>45090.0</v>
      </c>
      <c r="AB37" s="510" t="s">
        <v>9111</v>
      </c>
      <c r="AC37" s="510" t="s">
        <v>9113</v>
      </c>
      <c r="AD37" s="510" t="s">
        <v>9112</v>
      </c>
      <c r="AE37" s="542" t="s">
        <v>9114</v>
      </c>
      <c r="AF37" s="522">
        <f t="shared" si="1"/>
        <v>15</v>
      </c>
      <c r="AG37" s="522"/>
      <c r="AH37" s="522"/>
      <c r="AI37" s="522"/>
      <c r="AJ37" s="522"/>
    </row>
    <row r="38" ht="75.0" customHeight="1">
      <c r="A38" s="476">
        <v>3024.0</v>
      </c>
      <c r="B38" s="510" t="s">
        <v>36</v>
      </c>
      <c r="C38" s="510" t="s">
        <v>19</v>
      </c>
      <c r="D38" s="510" t="s">
        <v>9115</v>
      </c>
      <c r="E38" s="510" t="s">
        <v>1209</v>
      </c>
      <c r="F38" s="510" t="s">
        <v>5343</v>
      </c>
      <c r="G38" s="510" t="s">
        <v>2757</v>
      </c>
      <c r="H38" s="510" t="s">
        <v>9116</v>
      </c>
      <c r="I38" s="510" t="s">
        <v>5345</v>
      </c>
      <c r="J38" s="510" t="s">
        <v>9117</v>
      </c>
      <c r="K38" s="510" t="s">
        <v>9118</v>
      </c>
      <c r="L38" s="522" t="s">
        <v>42</v>
      </c>
      <c r="M38" s="522" t="s">
        <v>420</v>
      </c>
      <c r="N38" s="522">
        <v>48067.0</v>
      </c>
      <c r="O38" s="510" t="s">
        <v>9119</v>
      </c>
      <c r="P38" s="537">
        <v>42.4884285451677</v>
      </c>
      <c r="Q38" s="537">
        <v>-83.1445882037093</v>
      </c>
      <c r="R38" s="737"/>
      <c r="S38" s="667"/>
      <c r="T38" s="522"/>
      <c r="U38" s="510" t="s">
        <v>9120</v>
      </c>
      <c r="V38" s="522" t="s">
        <v>5345</v>
      </c>
      <c r="W38" s="522" t="s">
        <v>5348</v>
      </c>
      <c r="X38" s="522"/>
      <c r="Y38" s="522" t="s">
        <v>2098</v>
      </c>
      <c r="Z38" s="657" t="s">
        <v>498</v>
      </c>
      <c r="AA38" s="738">
        <v>45289.0</v>
      </c>
      <c r="AB38" s="510"/>
      <c r="AC38" s="510"/>
      <c r="AD38" s="510" t="s">
        <v>9121</v>
      </c>
      <c r="AE38" s="522"/>
      <c r="AF38" s="522">
        <f t="shared" si="1"/>
        <v>26</v>
      </c>
      <c r="AG38" s="522"/>
      <c r="AH38" s="522"/>
      <c r="AI38" s="522"/>
      <c r="AJ38" s="522"/>
    </row>
    <row r="39" ht="11.25" customHeight="1">
      <c r="A39" s="476">
        <v>3025.0</v>
      </c>
      <c r="B39" s="380" t="s">
        <v>36</v>
      </c>
      <c r="C39" s="380" t="s">
        <v>19</v>
      </c>
      <c r="D39" s="380" t="s">
        <v>9122</v>
      </c>
      <c r="E39" s="380" t="s">
        <v>812</v>
      </c>
      <c r="F39" s="380" t="s">
        <v>9123</v>
      </c>
      <c r="G39" s="380" t="s">
        <v>9002</v>
      </c>
      <c r="H39" s="380" t="s">
        <v>6633</v>
      </c>
      <c r="I39" s="380" t="s">
        <v>9124</v>
      </c>
      <c r="J39" s="380" t="s">
        <v>9125</v>
      </c>
      <c r="K39" s="380" t="s">
        <v>2149</v>
      </c>
      <c r="L39" s="520" t="s">
        <v>60</v>
      </c>
      <c r="M39" s="520" t="s">
        <v>420</v>
      </c>
      <c r="N39" s="520">
        <v>37160.0</v>
      </c>
      <c r="O39" s="380"/>
      <c r="P39" s="381">
        <v>35.5733416000809</v>
      </c>
      <c r="Q39" s="381">
        <v>-86.4532116957771</v>
      </c>
      <c r="R39" s="518">
        <v>100.0</v>
      </c>
      <c r="S39" s="519">
        <v>60000.0</v>
      </c>
      <c r="T39" s="520" t="s">
        <v>9126</v>
      </c>
      <c r="U39" s="380" t="s">
        <v>9127</v>
      </c>
      <c r="V39" s="385" t="s">
        <v>9128</v>
      </c>
      <c r="W39" s="520" t="s">
        <v>9129</v>
      </c>
      <c r="X39" s="520" t="s">
        <v>9130</v>
      </c>
      <c r="Y39" s="520" t="s">
        <v>1256</v>
      </c>
      <c r="Z39" s="456" t="s">
        <v>2228</v>
      </c>
      <c r="AA39" s="469" t="s">
        <v>9131</v>
      </c>
      <c r="AB39" s="380" t="s">
        <v>9132</v>
      </c>
      <c r="AC39" s="380" t="s">
        <v>9134</v>
      </c>
      <c r="AD39" s="380" t="s">
        <v>9133</v>
      </c>
      <c r="AE39" s="385"/>
      <c r="AF39" s="520">
        <f t="shared" si="1"/>
        <v>26</v>
      </c>
      <c r="AG39" s="399" t="s">
        <v>9135</v>
      </c>
      <c r="AH39" s="399" t="s">
        <v>9137</v>
      </c>
      <c r="AI39" s="886" t="s">
        <v>9136</v>
      </c>
      <c r="AJ39" s="522"/>
    </row>
    <row r="40" ht="11.25" customHeight="1">
      <c r="A40" s="476">
        <v>3026.0</v>
      </c>
      <c r="B40" s="510" t="s">
        <v>36</v>
      </c>
      <c r="C40" s="530" t="s">
        <v>19</v>
      </c>
      <c r="D40" s="510" t="s">
        <v>9138</v>
      </c>
      <c r="E40" s="510" t="s">
        <v>1209</v>
      </c>
      <c r="F40" s="510" t="s">
        <v>9139</v>
      </c>
      <c r="G40" s="510" t="s">
        <v>8957</v>
      </c>
      <c r="H40" s="510" t="s">
        <v>7397</v>
      </c>
      <c r="I40" s="510" t="s">
        <v>9140</v>
      </c>
      <c r="J40" s="510" t="s">
        <v>9141</v>
      </c>
      <c r="K40" s="510" t="s">
        <v>4572</v>
      </c>
      <c r="L40" s="522" t="s">
        <v>4213</v>
      </c>
      <c r="M40" s="522" t="s">
        <v>420</v>
      </c>
      <c r="N40" s="522">
        <v>19805.0</v>
      </c>
      <c r="O40" s="510" t="s">
        <v>9142</v>
      </c>
      <c r="P40" s="537">
        <v>39.7556329860892</v>
      </c>
      <c r="Q40" s="537">
        <v>-75.6050749295557</v>
      </c>
      <c r="R40" s="737">
        <v>2700.0</v>
      </c>
      <c r="S40" s="667"/>
      <c r="T40" s="522"/>
      <c r="U40" s="522" t="s">
        <v>9138</v>
      </c>
      <c r="V40" s="510" t="s">
        <v>9140</v>
      </c>
      <c r="W40" s="522" t="s">
        <v>4572</v>
      </c>
      <c r="X40" s="522" t="s">
        <v>4213</v>
      </c>
      <c r="Y40" s="522" t="s">
        <v>420</v>
      </c>
      <c r="Z40" s="657" t="s">
        <v>498</v>
      </c>
      <c r="AA40" s="738">
        <v>44776.0</v>
      </c>
      <c r="AB40" s="510" t="s">
        <v>9143</v>
      </c>
      <c r="AC40" s="510" t="s">
        <v>9145</v>
      </c>
      <c r="AD40" s="510" t="s">
        <v>9144</v>
      </c>
      <c r="AE40" s="542" t="s">
        <v>9146</v>
      </c>
      <c r="AF40" s="522">
        <f t="shared" si="1"/>
        <v>21</v>
      </c>
      <c r="AG40" s="522"/>
      <c r="AH40" s="522"/>
      <c r="AI40" s="522"/>
      <c r="AJ40" s="522"/>
    </row>
    <row r="41" ht="11.25" customHeight="1">
      <c r="A41" s="476">
        <v>3027.0</v>
      </c>
      <c r="B41" s="510" t="s">
        <v>149</v>
      </c>
      <c r="C41" s="530" t="s">
        <v>19</v>
      </c>
      <c r="D41" s="510" t="s">
        <v>9147</v>
      </c>
      <c r="E41" s="510" t="s">
        <v>812</v>
      </c>
      <c r="F41" s="510" t="s">
        <v>9148</v>
      </c>
      <c r="G41" s="510" t="s">
        <v>9002</v>
      </c>
      <c r="H41" s="510" t="s">
        <v>6633</v>
      </c>
      <c r="I41" s="452" t="s">
        <v>9149</v>
      </c>
      <c r="J41" s="510" t="s">
        <v>9150</v>
      </c>
      <c r="K41" s="510" t="s">
        <v>2617</v>
      </c>
      <c r="L41" s="510" t="s">
        <v>141</v>
      </c>
      <c r="M41" s="510" t="s">
        <v>420</v>
      </c>
      <c r="N41" s="510">
        <v>30529.0</v>
      </c>
      <c r="O41" s="510" t="s">
        <v>9151</v>
      </c>
      <c r="P41" s="881">
        <v>34.1737729845799</v>
      </c>
      <c r="Q41" s="881">
        <v>-83.4361416159946</v>
      </c>
      <c r="R41" s="737">
        <v>300.0</v>
      </c>
      <c r="S41" s="667">
        <v>120000.0</v>
      </c>
      <c r="T41" s="522" t="s">
        <v>3682</v>
      </c>
      <c r="U41" s="522" t="s">
        <v>9152</v>
      </c>
      <c r="V41" s="522" t="s">
        <v>9153</v>
      </c>
      <c r="W41" s="522" t="s">
        <v>9154</v>
      </c>
      <c r="X41" s="522" t="s">
        <v>9155</v>
      </c>
      <c r="Y41" s="522" t="s">
        <v>1347</v>
      </c>
      <c r="Z41" s="657" t="s">
        <v>498</v>
      </c>
      <c r="AA41" s="738">
        <v>45090.0</v>
      </c>
      <c r="AB41" s="510" t="s">
        <v>9156</v>
      </c>
      <c r="AC41" s="510" t="s">
        <v>9158</v>
      </c>
      <c r="AD41" s="510" t="s">
        <v>9157</v>
      </c>
      <c r="AE41" s="542" t="s">
        <v>9159</v>
      </c>
      <c r="AF41" s="510">
        <f t="shared" si="1"/>
        <v>25</v>
      </c>
      <c r="AG41" s="510"/>
      <c r="AH41" s="522"/>
      <c r="AI41" s="522"/>
      <c r="AJ41" s="522"/>
    </row>
    <row r="42" ht="130.5" customHeight="1">
      <c r="A42" s="476">
        <v>3028.0</v>
      </c>
      <c r="B42" s="510" t="s">
        <v>36</v>
      </c>
      <c r="C42" s="530" t="s">
        <v>19</v>
      </c>
      <c r="D42" s="510" t="s">
        <v>9147</v>
      </c>
      <c r="E42" s="510" t="s">
        <v>812</v>
      </c>
      <c r="F42" s="510" t="s">
        <v>9148</v>
      </c>
      <c r="G42" s="510" t="s">
        <v>9002</v>
      </c>
      <c r="H42" s="510" t="s">
        <v>6633</v>
      </c>
      <c r="I42" s="452" t="s">
        <v>9160</v>
      </c>
      <c r="J42" s="510" t="s">
        <v>9150</v>
      </c>
      <c r="K42" s="510" t="s">
        <v>2617</v>
      </c>
      <c r="L42" s="510" t="s">
        <v>141</v>
      </c>
      <c r="M42" s="510" t="s">
        <v>420</v>
      </c>
      <c r="N42" s="510">
        <v>30529.0</v>
      </c>
      <c r="O42" s="510" t="s">
        <v>9151</v>
      </c>
      <c r="P42" s="881">
        <v>34.1737729845799</v>
      </c>
      <c r="Q42" s="881">
        <v>-83.4361416159946</v>
      </c>
      <c r="R42" s="737">
        <v>300.0</v>
      </c>
      <c r="S42" s="667">
        <v>20000.0</v>
      </c>
      <c r="T42" s="522" t="s">
        <v>3682</v>
      </c>
      <c r="U42" s="522" t="s">
        <v>9152</v>
      </c>
      <c r="V42" s="522" t="s">
        <v>9161</v>
      </c>
      <c r="W42" s="522" t="s">
        <v>9154</v>
      </c>
      <c r="X42" s="522" t="s">
        <v>9155</v>
      </c>
      <c r="Y42" s="522" t="s">
        <v>1347</v>
      </c>
      <c r="Z42" s="657" t="s">
        <v>498</v>
      </c>
      <c r="AA42" s="738">
        <v>45090.0</v>
      </c>
      <c r="AB42" s="510" t="s">
        <v>9156</v>
      </c>
      <c r="AC42" s="510" t="s">
        <v>9162</v>
      </c>
      <c r="AD42" s="510" t="s">
        <v>9157</v>
      </c>
      <c r="AE42" s="542" t="s">
        <v>9159</v>
      </c>
      <c r="AF42" s="510">
        <f t="shared" si="1"/>
        <v>25</v>
      </c>
      <c r="AG42" s="510"/>
      <c r="AH42" s="522"/>
      <c r="AI42" s="522"/>
      <c r="AJ42" s="522"/>
    </row>
    <row r="43" ht="11.25" customHeight="1">
      <c r="A43" s="476">
        <v>3029.0</v>
      </c>
      <c r="B43" s="510" t="s">
        <v>149</v>
      </c>
      <c r="C43" s="530" t="s">
        <v>19</v>
      </c>
      <c r="D43" s="510" t="s">
        <v>9147</v>
      </c>
      <c r="E43" s="510" t="s">
        <v>812</v>
      </c>
      <c r="F43" s="510" t="s">
        <v>9163</v>
      </c>
      <c r="G43" s="510" t="s">
        <v>9002</v>
      </c>
      <c r="H43" s="510" t="s">
        <v>6633</v>
      </c>
      <c r="I43" s="452" t="s">
        <v>9164</v>
      </c>
      <c r="J43" s="510"/>
      <c r="K43" s="510"/>
      <c r="L43" s="510" t="s">
        <v>42</v>
      </c>
      <c r="M43" s="510" t="s">
        <v>420</v>
      </c>
      <c r="N43" s="510"/>
      <c r="O43" s="510"/>
      <c r="P43" s="881">
        <v>44.5377330548587</v>
      </c>
      <c r="Q43" s="881">
        <v>-85.6637832208366</v>
      </c>
      <c r="R43" s="737"/>
      <c r="S43" s="667">
        <v>60000.0</v>
      </c>
      <c r="T43" s="522" t="s">
        <v>3682</v>
      </c>
      <c r="U43" s="522" t="s">
        <v>9152</v>
      </c>
      <c r="V43" s="522" t="s">
        <v>9161</v>
      </c>
      <c r="W43" s="522" t="s">
        <v>9154</v>
      </c>
      <c r="X43" s="522" t="s">
        <v>9155</v>
      </c>
      <c r="Y43" s="522" t="s">
        <v>1347</v>
      </c>
      <c r="Z43" s="657" t="s">
        <v>498</v>
      </c>
      <c r="AA43" s="738">
        <v>45090.0</v>
      </c>
      <c r="AB43" s="510" t="s">
        <v>9165</v>
      </c>
      <c r="AC43" s="510" t="s">
        <v>9166</v>
      </c>
      <c r="AD43" s="510" t="s">
        <v>9157</v>
      </c>
      <c r="AE43" s="542" t="s">
        <v>9159</v>
      </c>
      <c r="AF43" s="510">
        <f t="shared" si="1"/>
        <v>25</v>
      </c>
      <c r="AG43" s="510"/>
      <c r="AH43" s="522"/>
      <c r="AI43" s="522"/>
      <c r="AJ43" s="522"/>
    </row>
    <row r="44" ht="11.25" customHeight="1">
      <c r="A44" s="476">
        <v>3030.0</v>
      </c>
      <c r="B44" s="510" t="s">
        <v>149</v>
      </c>
      <c r="C44" s="530" t="s">
        <v>19</v>
      </c>
      <c r="D44" s="510" t="s">
        <v>9147</v>
      </c>
      <c r="E44" s="510" t="s">
        <v>812</v>
      </c>
      <c r="F44" s="510" t="s">
        <v>9167</v>
      </c>
      <c r="G44" s="510" t="s">
        <v>9002</v>
      </c>
      <c r="H44" s="510" t="s">
        <v>6633</v>
      </c>
      <c r="I44" s="452" t="s">
        <v>9168</v>
      </c>
      <c r="J44" s="510"/>
      <c r="K44" s="510"/>
      <c r="L44" s="510" t="s">
        <v>60</v>
      </c>
      <c r="M44" s="510" t="s">
        <v>420</v>
      </c>
      <c r="N44" s="510"/>
      <c r="O44" s="510"/>
      <c r="P44" s="881">
        <v>35.8735318205795</v>
      </c>
      <c r="Q44" s="881">
        <v>-86.5466394700854</v>
      </c>
      <c r="R44" s="737"/>
      <c r="S44" s="667">
        <v>40000.0</v>
      </c>
      <c r="T44" s="522" t="s">
        <v>3682</v>
      </c>
      <c r="U44" s="522" t="s">
        <v>9152</v>
      </c>
      <c r="V44" s="522" t="s">
        <v>9161</v>
      </c>
      <c r="W44" s="522" t="s">
        <v>9154</v>
      </c>
      <c r="X44" s="522" t="s">
        <v>9155</v>
      </c>
      <c r="Y44" s="522" t="s">
        <v>1347</v>
      </c>
      <c r="Z44" s="657" t="s">
        <v>498</v>
      </c>
      <c r="AA44" s="738">
        <v>45090.0</v>
      </c>
      <c r="AB44" s="510" t="s">
        <v>9165</v>
      </c>
      <c r="AC44" s="510" t="s">
        <v>9169</v>
      </c>
      <c r="AD44" s="510" t="s">
        <v>9157</v>
      </c>
      <c r="AE44" s="542" t="s">
        <v>9159</v>
      </c>
      <c r="AF44" s="510">
        <f t="shared" si="1"/>
        <v>25</v>
      </c>
      <c r="AG44" s="510"/>
      <c r="AH44" s="522"/>
      <c r="AI44" s="522"/>
      <c r="AJ44" s="522"/>
    </row>
    <row r="45" ht="11.25" customHeight="1">
      <c r="A45" s="476">
        <v>3031.0</v>
      </c>
      <c r="B45" s="510" t="s">
        <v>149</v>
      </c>
      <c r="C45" s="530" t="s">
        <v>19</v>
      </c>
      <c r="D45" s="510" t="s">
        <v>9147</v>
      </c>
      <c r="E45" s="510" t="s">
        <v>812</v>
      </c>
      <c r="F45" s="510" t="s">
        <v>9170</v>
      </c>
      <c r="G45" s="510" t="s">
        <v>9002</v>
      </c>
      <c r="H45" s="510" t="s">
        <v>6633</v>
      </c>
      <c r="I45" s="452" t="s">
        <v>9171</v>
      </c>
      <c r="J45" s="510"/>
      <c r="K45" s="510"/>
      <c r="L45" s="510" t="s">
        <v>78</v>
      </c>
      <c r="M45" s="510" t="s">
        <v>420</v>
      </c>
      <c r="N45" s="510"/>
      <c r="O45" s="510"/>
      <c r="P45" s="881">
        <v>38.1138330202389</v>
      </c>
      <c r="Q45" s="881">
        <v>-84.1851964412817</v>
      </c>
      <c r="R45" s="737"/>
      <c r="S45" s="667">
        <v>40000.0</v>
      </c>
      <c r="T45" s="522" t="s">
        <v>3682</v>
      </c>
      <c r="U45" s="522" t="s">
        <v>9152</v>
      </c>
      <c r="V45" s="522" t="s">
        <v>9161</v>
      </c>
      <c r="W45" s="522" t="s">
        <v>9154</v>
      </c>
      <c r="X45" s="522" t="s">
        <v>9155</v>
      </c>
      <c r="Y45" s="522" t="s">
        <v>1347</v>
      </c>
      <c r="Z45" s="657" t="s">
        <v>498</v>
      </c>
      <c r="AA45" s="738">
        <v>45090.0</v>
      </c>
      <c r="AB45" s="510" t="s">
        <v>9165</v>
      </c>
      <c r="AC45" s="510" t="s">
        <v>9172</v>
      </c>
      <c r="AD45" s="510" t="s">
        <v>9157</v>
      </c>
      <c r="AE45" s="542" t="s">
        <v>9159</v>
      </c>
      <c r="AF45" s="510">
        <f t="shared" si="1"/>
        <v>25</v>
      </c>
      <c r="AG45" s="510"/>
      <c r="AH45" s="522"/>
      <c r="AI45" s="522"/>
      <c r="AJ45" s="522"/>
    </row>
    <row r="46" ht="11.25" customHeight="1">
      <c r="A46" s="476">
        <v>3032.0</v>
      </c>
      <c r="B46" s="510" t="s">
        <v>149</v>
      </c>
      <c r="C46" s="530" t="s">
        <v>19</v>
      </c>
      <c r="D46" s="510" t="s">
        <v>9147</v>
      </c>
      <c r="E46" s="510" t="s">
        <v>812</v>
      </c>
      <c r="F46" s="510" t="s">
        <v>9173</v>
      </c>
      <c r="G46" s="510" t="s">
        <v>9002</v>
      </c>
      <c r="H46" s="510" t="s">
        <v>6633</v>
      </c>
      <c r="I46" s="452" t="s">
        <v>9174</v>
      </c>
      <c r="J46" s="510"/>
      <c r="K46" s="510"/>
      <c r="L46" s="510" t="s">
        <v>32</v>
      </c>
      <c r="M46" s="510" t="s">
        <v>420</v>
      </c>
      <c r="N46" s="510"/>
      <c r="O46" s="510"/>
      <c r="P46" s="881">
        <v>41.0771370314443</v>
      </c>
      <c r="Q46" s="881">
        <v>-82.7217654496559</v>
      </c>
      <c r="R46" s="737"/>
      <c r="S46" s="667">
        <v>20000.0</v>
      </c>
      <c r="T46" s="522" t="s">
        <v>3682</v>
      </c>
      <c r="U46" s="522" t="s">
        <v>9152</v>
      </c>
      <c r="V46" s="522" t="s">
        <v>9161</v>
      </c>
      <c r="W46" s="522" t="s">
        <v>9154</v>
      </c>
      <c r="X46" s="522" t="s">
        <v>9155</v>
      </c>
      <c r="Y46" s="522" t="s">
        <v>1347</v>
      </c>
      <c r="Z46" s="657" t="s">
        <v>498</v>
      </c>
      <c r="AA46" s="738">
        <v>45090.0</v>
      </c>
      <c r="AB46" s="510" t="s">
        <v>9165</v>
      </c>
      <c r="AC46" s="510" t="s">
        <v>9166</v>
      </c>
      <c r="AD46" s="510" t="s">
        <v>9157</v>
      </c>
      <c r="AE46" s="542" t="s">
        <v>9159</v>
      </c>
      <c r="AF46" s="510">
        <f t="shared" si="1"/>
        <v>25</v>
      </c>
      <c r="AG46" s="510"/>
      <c r="AH46" s="522"/>
      <c r="AI46" s="522"/>
      <c r="AJ46" s="522"/>
    </row>
    <row r="47" ht="11.25" customHeight="1">
      <c r="A47" s="476">
        <v>3033.0</v>
      </c>
      <c r="B47" s="510" t="s">
        <v>36</v>
      </c>
      <c r="C47" s="530" t="s">
        <v>19</v>
      </c>
      <c r="D47" s="510" t="s">
        <v>5384</v>
      </c>
      <c r="E47" s="510" t="s">
        <v>812</v>
      </c>
      <c r="F47" s="510" t="s">
        <v>9175</v>
      </c>
      <c r="G47" s="510" t="s">
        <v>8991</v>
      </c>
      <c r="H47" s="510" t="s">
        <v>8991</v>
      </c>
      <c r="I47" s="510" t="s">
        <v>5391</v>
      </c>
      <c r="J47" s="510" t="s">
        <v>9176</v>
      </c>
      <c r="K47" s="510" t="s">
        <v>5389</v>
      </c>
      <c r="L47" s="522" t="s">
        <v>243</v>
      </c>
      <c r="M47" s="510" t="s">
        <v>420</v>
      </c>
      <c r="N47" s="522">
        <v>97355.0</v>
      </c>
      <c r="O47" s="537" t="s">
        <v>7581</v>
      </c>
      <c r="P47" s="537">
        <v>44.5490523678093</v>
      </c>
      <c r="Q47" s="537">
        <v>-122.919762207686</v>
      </c>
      <c r="R47" s="836">
        <v>460.0</v>
      </c>
      <c r="S47" s="667">
        <v>50.0</v>
      </c>
      <c r="T47" s="522" t="s">
        <v>3682</v>
      </c>
      <c r="U47" s="522" t="s">
        <v>5384</v>
      </c>
      <c r="V47" s="522" t="s">
        <v>5391</v>
      </c>
      <c r="W47" s="522" t="s">
        <v>5389</v>
      </c>
      <c r="X47" s="522" t="s">
        <v>243</v>
      </c>
      <c r="Y47" s="522" t="s">
        <v>420</v>
      </c>
      <c r="Z47" s="657" t="s">
        <v>498</v>
      </c>
      <c r="AA47" s="738">
        <v>45095.0</v>
      </c>
      <c r="AB47" s="510" t="s">
        <v>5392</v>
      </c>
      <c r="AC47" s="522" t="s">
        <v>5394</v>
      </c>
      <c r="AD47" s="510" t="s">
        <v>9177</v>
      </c>
      <c r="AE47" s="542" t="s">
        <v>9178</v>
      </c>
      <c r="AF47" s="510">
        <f t="shared" si="1"/>
        <v>18</v>
      </c>
      <c r="AG47" s="510"/>
      <c r="AH47" s="522"/>
      <c r="AI47" s="522"/>
      <c r="AJ47" s="522"/>
    </row>
    <row r="48" ht="11.25" customHeight="1">
      <c r="A48" s="476">
        <v>3034.0</v>
      </c>
      <c r="B48" s="510" t="s">
        <v>149</v>
      </c>
      <c r="C48" s="510" t="s">
        <v>19</v>
      </c>
      <c r="D48" s="510" t="s">
        <v>5384</v>
      </c>
      <c r="E48" s="510" t="s">
        <v>812</v>
      </c>
      <c r="F48" s="510" t="s">
        <v>9179</v>
      </c>
      <c r="G48" s="510" t="s">
        <v>8991</v>
      </c>
      <c r="H48" s="510" t="s">
        <v>8991</v>
      </c>
      <c r="I48" s="510" t="s">
        <v>5391</v>
      </c>
      <c r="J48" s="510"/>
      <c r="K48" s="510" t="s">
        <v>9180</v>
      </c>
      <c r="L48" s="522" t="s">
        <v>64</v>
      </c>
      <c r="M48" s="510" t="s">
        <v>420</v>
      </c>
      <c r="N48" s="522"/>
      <c r="O48" s="537"/>
      <c r="P48" s="537">
        <v>39.4803078209464</v>
      </c>
      <c r="Q48" s="537">
        <v>-87.4117918878823</v>
      </c>
      <c r="R48" s="836" t="s">
        <v>9647</v>
      </c>
      <c r="S48" s="889">
        <v>1.4</v>
      </c>
      <c r="T48" s="522" t="s">
        <v>9181</v>
      </c>
      <c r="U48" s="522" t="s">
        <v>5384</v>
      </c>
      <c r="V48" s="522" t="s">
        <v>5391</v>
      </c>
      <c r="W48" s="522" t="s">
        <v>5389</v>
      </c>
      <c r="X48" s="522" t="s">
        <v>243</v>
      </c>
      <c r="Y48" s="522" t="s">
        <v>420</v>
      </c>
      <c r="Z48" s="657" t="s">
        <v>498</v>
      </c>
      <c r="AA48" s="738">
        <v>45095.0</v>
      </c>
      <c r="AB48" s="490" t="s">
        <v>2210</v>
      </c>
      <c r="AC48" s="510" t="s">
        <v>9182</v>
      </c>
      <c r="AD48" s="510" t="s">
        <v>9177</v>
      </c>
      <c r="AE48" s="542" t="s">
        <v>9178</v>
      </c>
      <c r="AF48" s="510">
        <f t="shared" si="1"/>
        <v>18</v>
      </c>
      <c r="AG48" s="510"/>
      <c r="AH48" s="522"/>
      <c r="AI48" s="522"/>
      <c r="AJ48" s="522"/>
    </row>
    <row r="49" ht="57.0" customHeight="1">
      <c r="A49" s="476">
        <v>3035.0</v>
      </c>
      <c r="B49" s="510" t="s">
        <v>149</v>
      </c>
      <c r="C49" s="510" t="s">
        <v>19</v>
      </c>
      <c r="D49" s="510" t="s">
        <v>5384</v>
      </c>
      <c r="E49" s="510" t="s">
        <v>812</v>
      </c>
      <c r="F49" s="510" t="s">
        <v>9183</v>
      </c>
      <c r="G49" s="510" t="s">
        <v>8991</v>
      </c>
      <c r="H49" s="510" t="s">
        <v>8991</v>
      </c>
      <c r="I49" s="510" t="s">
        <v>5391</v>
      </c>
      <c r="J49" s="510"/>
      <c r="K49" s="510" t="s">
        <v>9180</v>
      </c>
      <c r="L49" s="522" t="s">
        <v>64</v>
      </c>
      <c r="M49" s="510" t="s">
        <v>420</v>
      </c>
      <c r="N49" s="522"/>
      <c r="O49" s="537"/>
      <c r="P49" s="537">
        <v>39.4803078209464</v>
      </c>
      <c r="Q49" s="537">
        <v>-87.4117918878823</v>
      </c>
      <c r="R49" s="737" t="s">
        <v>9647</v>
      </c>
      <c r="S49" s="889">
        <v>1.8</v>
      </c>
      <c r="T49" s="522" t="s">
        <v>9181</v>
      </c>
      <c r="U49" s="522" t="s">
        <v>5384</v>
      </c>
      <c r="V49" s="522" t="s">
        <v>5391</v>
      </c>
      <c r="W49" s="522" t="s">
        <v>5389</v>
      </c>
      <c r="X49" s="522" t="s">
        <v>243</v>
      </c>
      <c r="Y49" s="522" t="s">
        <v>420</v>
      </c>
      <c r="Z49" s="657" t="s">
        <v>498</v>
      </c>
      <c r="AA49" s="738">
        <v>45095.0</v>
      </c>
      <c r="AB49" s="510" t="s">
        <v>9184</v>
      </c>
      <c r="AC49" s="510" t="s">
        <v>9185</v>
      </c>
      <c r="AD49" s="510" t="s">
        <v>9177</v>
      </c>
      <c r="AE49" s="542" t="s">
        <v>9178</v>
      </c>
      <c r="AF49" s="510">
        <f t="shared" si="1"/>
        <v>18</v>
      </c>
      <c r="AG49" s="510"/>
      <c r="AH49" s="522"/>
      <c r="AI49" s="522"/>
      <c r="AJ49" s="522"/>
    </row>
    <row r="50" ht="128.25" customHeight="1">
      <c r="A50" s="476">
        <v>3079.0</v>
      </c>
      <c r="B50" s="380" t="s">
        <v>55</v>
      </c>
      <c r="C50" s="380" t="s">
        <v>19</v>
      </c>
      <c r="D50" s="380" t="s">
        <v>9521</v>
      </c>
      <c r="E50" s="380" t="s">
        <v>812</v>
      </c>
      <c r="F50" s="380" t="s">
        <v>9522</v>
      </c>
      <c r="G50" s="380" t="s">
        <v>8978</v>
      </c>
      <c r="H50" s="380" t="s">
        <v>9523</v>
      </c>
      <c r="I50" s="385" t="s">
        <v>9524</v>
      </c>
      <c r="J50" s="380"/>
      <c r="K50" s="380" t="s">
        <v>1653</v>
      </c>
      <c r="L50" s="520" t="s">
        <v>127</v>
      </c>
      <c r="M50" s="520" t="s">
        <v>420</v>
      </c>
      <c r="N50" s="520"/>
      <c r="O50" s="380"/>
      <c r="P50" s="517">
        <v>36.0726</v>
      </c>
      <c r="Q50" s="517">
        <v>-79.792</v>
      </c>
      <c r="R50" s="518">
        <v>100.0</v>
      </c>
      <c r="S50" s="519" t="s">
        <v>9648</v>
      </c>
      <c r="T50" s="520" t="s">
        <v>9525</v>
      </c>
      <c r="U50" s="392" t="s">
        <v>9526</v>
      </c>
      <c r="V50" s="520" t="s">
        <v>9524</v>
      </c>
      <c r="W50" s="520"/>
      <c r="X50" s="520"/>
      <c r="Y50" s="520" t="s">
        <v>467</v>
      </c>
      <c r="Z50" s="456" t="s">
        <v>486</v>
      </c>
      <c r="AA50" s="885">
        <v>45872.0</v>
      </c>
      <c r="AB50" s="380" t="s">
        <v>9527</v>
      </c>
      <c r="AC50" s="380"/>
      <c r="AD50" s="398" t="s">
        <v>9649</v>
      </c>
      <c r="AE50" s="520"/>
      <c r="AF50" s="520">
        <f t="shared" si="1"/>
        <v>23</v>
      </c>
      <c r="AG50" s="522"/>
      <c r="AH50" s="522"/>
      <c r="AI50" s="522"/>
      <c r="AJ50" s="522"/>
    </row>
    <row r="51" ht="11.25" customHeight="1">
      <c r="A51" s="476">
        <v>3036.0</v>
      </c>
      <c r="B51" s="510" t="s">
        <v>36</v>
      </c>
      <c r="C51" s="510" t="s">
        <v>19</v>
      </c>
      <c r="D51" s="510" t="s">
        <v>9186</v>
      </c>
      <c r="E51" s="510" t="s">
        <v>812</v>
      </c>
      <c r="F51" s="510" t="s">
        <v>9186</v>
      </c>
      <c r="G51" s="510" t="s">
        <v>8938</v>
      </c>
      <c r="H51" s="510" t="s">
        <v>9187</v>
      </c>
      <c r="I51" s="510" t="s">
        <v>9188</v>
      </c>
      <c r="J51" s="510" t="s">
        <v>9189</v>
      </c>
      <c r="K51" s="510" t="s">
        <v>9190</v>
      </c>
      <c r="L51" s="522" t="s">
        <v>60</v>
      </c>
      <c r="M51" s="522" t="s">
        <v>420</v>
      </c>
      <c r="N51" s="522">
        <v>37067.0</v>
      </c>
      <c r="O51" s="510" t="s">
        <v>9191</v>
      </c>
      <c r="P51" s="881">
        <v>35.9476638552138</v>
      </c>
      <c r="Q51" s="881">
        <v>-86.8086941503606</v>
      </c>
      <c r="R51" s="737"/>
      <c r="S51" s="667">
        <v>10000.0</v>
      </c>
      <c r="T51" s="522" t="s">
        <v>3682</v>
      </c>
      <c r="U51" s="510" t="s">
        <v>9186</v>
      </c>
      <c r="V51" s="522" t="s">
        <v>9192</v>
      </c>
      <c r="W51" s="522" t="s">
        <v>761</v>
      </c>
      <c r="X51" s="522"/>
      <c r="Y51" s="522" t="s">
        <v>763</v>
      </c>
      <c r="Z51" s="657" t="s">
        <v>453</v>
      </c>
      <c r="AA51" s="738">
        <v>45467.0</v>
      </c>
      <c r="AB51" s="510" t="s">
        <v>9192</v>
      </c>
      <c r="AC51" s="522"/>
      <c r="AD51" s="510" t="s">
        <v>9193</v>
      </c>
      <c r="AE51" s="522"/>
      <c r="AF51" s="522">
        <f t="shared" si="1"/>
        <v>22</v>
      </c>
      <c r="AG51" s="522"/>
      <c r="AH51" s="522"/>
      <c r="AI51" s="522"/>
      <c r="AJ51" s="522"/>
    </row>
    <row r="52" ht="11.25" customHeight="1">
      <c r="A52" s="476">
        <v>3075.0</v>
      </c>
      <c r="B52" s="380" t="s">
        <v>149</v>
      </c>
      <c r="C52" s="380" t="s">
        <v>19</v>
      </c>
      <c r="D52" s="380" t="s">
        <v>9496</v>
      </c>
      <c r="E52" s="380" t="s">
        <v>812</v>
      </c>
      <c r="F52" s="399" t="s">
        <v>9497</v>
      </c>
      <c r="G52" s="380" t="s">
        <v>8991</v>
      </c>
      <c r="H52" s="380" t="s">
        <v>8991</v>
      </c>
      <c r="I52" s="399" t="s">
        <v>9498</v>
      </c>
      <c r="J52" s="399" t="s">
        <v>9499</v>
      </c>
      <c r="K52" s="380" t="s">
        <v>484</v>
      </c>
      <c r="L52" s="520" t="s">
        <v>127</v>
      </c>
      <c r="M52" s="520" t="s">
        <v>420</v>
      </c>
      <c r="N52" s="520"/>
      <c r="O52" s="380"/>
      <c r="P52" s="517">
        <v>35.5326</v>
      </c>
      <c r="Q52" s="517">
        <v>-81.0253</v>
      </c>
      <c r="R52" s="518">
        <v>545.0</v>
      </c>
      <c r="S52" s="519"/>
      <c r="T52" s="520"/>
      <c r="U52" s="392" t="s">
        <v>9500</v>
      </c>
      <c r="V52" s="520"/>
      <c r="W52" s="399" t="s">
        <v>1183</v>
      </c>
      <c r="X52" s="520"/>
      <c r="Y52" s="520" t="s">
        <v>9047</v>
      </c>
      <c r="Z52" s="456" t="s">
        <v>486</v>
      </c>
      <c r="AA52" s="885">
        <v>45867.0</v>
      </c>
      <c r="AB52" s="380" t="s">
        <v>9501</v>
      </c>
      <c r="AC52" s="392" t="s">
        <v>9503</v>
      </c>
      <c r="AD52" s="398" t="s">
        <v>9650</v>
      </c>
      <c r="AE52" s="520"/>
      <c r="AF52" s="520">
        <f t="shared" si="1"/>
        <v>24</v>
      </c>
      <c r="AG52" s="522"/>
      <c r="AH52" s="522"/>
      <c r="AI52" s="522"/>
      <c r="AJ52" s="522"/>
    </row>
    <row r="53" ht="108.0" customHeight="1">
      <c r="A53" s="476">
        <v>3037.0</v>
      </c>
      <c r="B53" s="510" t="s">
        <v>36</v>
      </c>
      <c r="C53" s="510" t="s">
        <v>19</v>
      </c>
      <c r="D53" s="510" t="s">
        <v>9194</v>
      </c>
      <c r="E53" s="510" t="s">
        <v>812</v>
      </c>
      <c r="F53" s="510" t="s">
        <v>9195</v>
      </c>
      <c r="G53" s="510" t="s">
        <v>8957</v>
      </c>
      <c r="H53" s="510" t="s">
        <v>7397</v>
      </c>
      <c r="I53" s="510" t="s">
        <v>9196</v>
      </c>
      <c r="J53" s="510" t="s">
        <v>9197</v>
      </c>
      <c r="K53" s="510" t="s">
        <v>9198</v>
      </c>
      <c r="L53" s="522" t="s">
        <v>93</v>
      </c>
      <c r="M53" s="522" t="s">
        <v>420</v>
      </c>
      <c r="N53" s="522">
        <v>29841.0</v>
      </c>
      <c r="O53" s="510" t="s">
        <v>9199</v>
      </c>
      <c r="P53" s="881">
        <v>33.4774610169082</v>
      </c>
      <c r="Q53" s="881">
        <v>-81.9317666850472</v>
      </c>
      <c r="R53" s="836"/>
      <c r="S53" s="667"/>
      <c r="T53" s="522"/>
      <c r="U53" s="522" t="s">
        <v>9194</v>
      </c>
      <c r="V53" s="522" t="s">
        <v>9200</v>
      </c>
      <c r="W53" s="522" t="s">
        <v>9201</v>
      </c>
      <c r="X53" s="522" t="s">
        <v>141</v>
      </c>
      <c r="Y53" s="522" t="s">
        <v>420</v>
      </c>
      <c r="Z53" s="657" t="s">
        <v>498</v>
      </c>
      <c r="AA53" s="738">
        <v>44776.0</v>
      </c>
      <c r="AB53" s="510" t="s">
        <v>9202</v>
      </c>
      <c r="AC53" s="510"/>
      <c r="AD53" s="510" t="s">
        <v>9203</v>
      </c>
      <c r="AE53" s="542" t="s">
        <v>9204</v>
      </c>
      <c r="AF53" s="510">
        <f t="shared" si="1"/>
        <v>13</v>
      </c>
      <c r="AG53" s="510"/>
      <c r="AH53" s="522"/>
      <c r="AI53" s="522"/>
      <c r="AJ53" s="522"/>
    </row>
    <row r="54" ht="108.0" customHeight="1">
      <c r="A54" s="476">
        <v>3038.0</v>
      </c>
      <c r="B54" s="510" t="s">
        <v>36</v>
      </c>
      <c r="C54" s="510" t="s">
        <v>19</v>
      </c>
      <c r="D54" s="510" t="s">
        <v>272</v>
      </c>
      <c r="E54" s="510" t="s">
        <v>1209</v>
      </c>
      <c r="F54" s="510" t="s">
        <v>9205</v>
      </c>
      <c r="G54" s="510" t="s">
        <v>9002</v>
      </c>
      <c r="H54" s="510" t="s">
        <v>6633</v>
      </c>
      <c r="I54" s="522" t="s">
        <v>9206</v>
      </c>
      <c r="J54" s="510" t="s">
        <v>9207</v>
      </c>
      <c r="K54" s="510" t="s">
        <v>9208</v>
      </c>
      <c r="L54" s="522" t="s">
        <v>106</v>
      </c>
      <c r="M54" s="510" t="s">
        <v>420</v>
      </c>
      <c r="N54" s="522">
        <v>14210.0</v>
      </c>
      <c r="O54" s="510" t="s">
        <v>9209</v>
      </c>
      <c r="P54" s="881">
        <v>42.8681620642129</v>
      </c>
      <c r="Q54" s="881">
        <v>-78.8403631004022</v>
      </c>
      <c r="R54" s="836">
        <v>170.0</v>
      </c>
      <c r="S54" s="667"/>
      <c r="T54" s="522"/>
      <c r="U54" s="522" t="s">
        <v>9210</v>
      </c>
      <c r="V54" s="522" t="s">
        <v>9206</v>
      </c>
      <c r="W54" s="522" t="s">
        <v>1231</v>
      </c>
      <c r="X54" s="522" t="s">
        <v>127</v>
      </c>
      <c r="Y54" s="522" t="s">
        <v>420</v>
      </c>
      <c r="Z54" s="657" t="s">
        <v>498</v>
      </c>
      <c r="AA54" s="738">
        <v>44780.0</v>
      </c>
      <c r="AB54" s="510" t="s">
        <v>9211</v>
      </c>
      <c r="AC54" s="510" t="s">
        <v>9213</v>
      </c>
      <c r="AD54" s="510" t="s">
        <v>9212</v>
      </c>
      <c r="AE54" s="542" t="s">
        <v>9214</v>
      </c>
      <c r="AF54" s="510">
        <f t="shared" si="1"/>
        <v>27</v>
      </c>
      <c r="AG54" s="510"/>
      <c r="AH54" s="522"/>
      <c r="AI54" s="522"/>
      <c r="AJ54" s="522"/>
    </row>
    <row r="55" ht="108.0" customHeight="1">
      <c r="A55" s="476">
        <v>3039.0</v>
      </c>
      <c r="B55" s="535" t="s">
        <v>36</v>
      </c>
      <c r="C55" s="535" t="s">
        <v>19</v>
      </c>
      <c r="D55" s="510" t="s">
        <v>272</v>
      </c>
      <c r="E55" s="535" t="s">
        <v>812</v>
      </c>
      <c r="F55" s="510" t="s">
        <v>272</v>
      </c>
      <c r="G55" s="510" t="s">
        <v>9002</v>
      </c>
      <c r="H55" s="510" t="s">
        <v>9215</v>
      </c>
      <c r="I55" s="510" t="s">
        <v>1227</v>
      </c>
      <c r="J55" s="510" t="s">
        <v>5487</v>
      </c>
      <c r="K55" s="510" t="s">
        <v>1231</v>
      </c>
      <c r="L55" s="657" t="s">
        <v>127</v>
      </c>
      <c r="M55" s="535" t="s">
        <v>420</v>
      </c>
      <c r="N55" s="657">
        <v>28202.0</v>
      </c>
      <c r="O55" s="535" t="s">
        <v>1230</v>
      </c>
      <c r="P55" s="537">
        <v>35.2241414389552</v>
      </c>
      <c r="Q55" s="537">
        <v>-80.8513576482484</v>
      </c>
      <c r="R55" s="836">
        <v>1300.0</v>
      </c>
      <c r="S55" s="666"/>
      <c r="T55" s="522"/>
      <c r="U55" s="510" t="s">
        <v>272</v>
      </c>
      <c r="V55" s="510" t="s">
        <v>1227</v>
      </c>
      <c r="W55" s="522" t="s">
        <v>1231</v>
      </c>
      <c r="X55" s="657" t="s">
        <v>127</v>
      </c>
      <c r="Y55" s="657" t="s">
        <v>420</v>
      </c>
      <c r="Z55" s="535" t="s">
        <v>498</v>
      </c>
      <c r="AA55" s="540">
        <v>45295.0</v>
      </c>
      <c r="AB55" s="510" t="s">
        <v>5488</v>
      </c>
      <c r="AC55" s="522"/>
      <c r="AD55" s="510" t="s">
        <v>9212</v>
      </c>
      <c r="AE55" s="510" t="s">
        <v>1234</v>
      </c>
      <c r="AF55" s="369">
        <f t="shared" si="1"/>
        <v>27</v>
      </c>
      <c r="AG55" s="522" t="s">
        <v>4766</v>
      </c>
      <c r="AH55" s="893" t="s">
        <v>5490</v>
      </c>
      <c r="AI55" s="522"/>
      <c r="AJ55" s="522"/>
    </row>
    <row r="56" ht="11.25" customHeight="1">
      <c r="A56" s="476">
        <v>3040.0</v>
      </c>
      <c r="B56" s="510" t="s">
        <v>149</v>
      </c>
      <c r="C56" s="510" t="s">
        <v>19</v>
      </c>
      <c r="D56" s="522" t="s">
        <v>9216</v>
      </c>
      <c r="E56" s="510" t="s">
        <v>1209</v>
      </c>
      <c r="F56" s="522" t="s">
        <v>9216</v>
      </c>
      <c r="G56" s="510" t="s">
        <v>8947</v>
      </c>
      <c r="H56" s="510" t="s">
        <v>9217</v>
      </c>
      <c r="I56" s="542" t="s">
        <v>1227</v>
      </c>
      <c r="J56" s="510"/>
      <c r="K56" s="510" t="s">
        <v>9001</v>
      </c>
      <c r="L56" s="522" t="s">
        <v>3695</v>
      </c>
      <c r="M56" s="522" t="s">
        <v>420</v>
      </c>
      <c r="N56" s="522"/>
      <c r="O56" s="510"/>
      <c r="P56" s="537">
        <v>30.2043633</v>
      </c>
      <c r="Q56" s="537">
        <v>-91.0226013</v>
      </c>
      <c r="R56" s="737" t="s">
        <v>9651</v>
      </c>
      <c r="S56" s="667"/>
      <c r="T56" s="522"/>
      <c r="U56" s="522"/>
      <c r="V56" s="522"/>
      <c r="W56" s="522"/>
      <c r="X56" s="522"/>
      <c r="Y56" s="522"/>
      <c r="Z56" s="657" t="s">
        <v>1840</v>
      </c>
      <c r="AA56" s="738">
        <v>45560.0</v>
      </c>
      <c r="AB56" s="542" t="s">
        <v>2210</v>
      </c>
      <c r="AC56" s="522"/>
      <c r="AD56" s="510" t="s">
        <v>9218</v>
      </c>
      <c r="AE56" s="522"/>
      <c r="AF56" s="522">
        <f t="shared" si="1"/>
        <v>17</v>
      </c>
      <c r="AG56" s="522"/>
      <c r="AH56" s="522"/>
      <c r="AI56" s="522"/>
      <c r="AJ56" s="522"/>
    </row>
    <row r="57" ht="11.25" customHeight="1">
      <c r="A57" s="476">
        <v>3041.0</v>
      </c>
      <c r="B57" s="510" t="s">
        <v>36</v>
      </c>
      <c r="C57" s="510" t="s">
        <v>19</v>
      </c>
      <c r="D57" s="510" t="s">
        <v>9219</v>
      </c>
      <c r="E57" s="510" t="s">
        <v>1209</v>
      </c>
      <c r="F57" s="510" t="s">
        <v>9220</v>
      </c>
      <c r="G57" s="510" t="s">
        <v>9002</v>
      </c>
      <c r="H57" s="510" t="s">
        <v>9221</v>
      </c>
      <c r="I57" s="510" t="s">
        <v>9222</v>
      </c>
      <c r="J57" s="510" t="s">
        <v>9223</v>
      </c>
      <c r="K57" s="510" t="s">
        <v>9224</v>
      </c>
      <c r="L57" s="522" t="s">
        <v>95</v>
      </c>
      <c r="M57" s="522" t="s">
        <v>420</v>
      </c>
      <c r="N57" s="522">
        <v>77301.0</v>
      </c>
      <c r="O57" s="510" t="s">
        <v>9225</v>
      </c>
      <c r="P57" s="881">
        <v>30.3138580726172</v>
      </c>
      <c r="Q57" s="881">
        <v>-95.388507847018</v>
      </c>
      <c r="R57" s="836">
        <v>175.0</v>
      </c>
      <c r="S57" s="667">
        <v>36287.0</v>
      </c>
      <c r="T57" s="522" t="s">
        <v>3682</v>
      </c>
      <c r="U57" s="522" t="s">
        <v>9226</v>
      </c>
      <c r="V57" s="522" t="s">
        <v>9222</v>
      </c>
      <c r="W57" s="522" t="s">
        <v>7221</v>
      </c>
      <c r="X57" s="522" t="s">
        <v>95</v>
      </c>
      <c r="Y57" s="522" t="s">
        <v>420</v>
      </c>
      <c r="Z57" s="657" t="s">
        <v>9227</v>
      </c>
      <c r="AA57" s="738" t="s">
        <v>9228</v>
      </c>
      <c r="AB57" s="510" t="s">
        <v>9229</v>
      </c>
      <c r="AC57" s="894" t="s">
        <v>9231</v>
      </c>
      <c r="AD57" s="510" t="s">
        <v>9230</v>
      </c>
      <c r="AE57" s="542" t="s">
        <v>9232</v>
      </c>
      <c r="AF57" s="530">
        <f t="shared" si="1"/>
        <v>29</v>
      </c>
      <c r="AG57" s="510"/>
      <c r="AH57" s="522"/>
      <c r="AI57" s="522"/>
      <c r="AJ57" s="522"/>
    </row>
    <row r="58" ht="101.25" customHeight="1">
      <c r="A58" s="476">
        <v>3085.0</v>
      </c>
      <c r="B58" s="380" t="s">
        <v>36</v>
      </c>
      <c r="C58" s="380" t="s">
        <v>19</v>
      </c>
      <c r="D58" s="380" t="s">
        <v>9585</v>
      </c>
      <c r="E58" s="380" t="s">
        <v>812</v>
      </c>
      <c r="F58" s="380" t="s">
        <v>9586</v>
      </c>
      <c r="G58" s="380" t="s">
        <v>2757</v>
      </c>
      <c r="H58" s="380" t="s">
        <v>9587</v>
      </c>
      <c r="I58" s="385" t="s">
        <v>9588</v>
      </c>
      <c r="J58" s="380" t="s">
        <v>9589</v>
      </c>
      <c r="K58" s="380" t="s">
        <v>9590</v>
      </c>
      <c r="L58" s="520" t="s">
        <v>141</v>
      </c>
      <c r="M58" s="520" t="s">
        <v>420</v>
      </c>
      <c r="N58" s="520">
        <v>31324.0</v>
      </c>
      <c r="O58" s="895"/>
      <c r="P58" s="517">
        <v>31.9324</v>
      </c>
      <c r="Q58" s="517">
        <v>-81.3026</v>
      </c>
      <c r="R58" s="518">
        <v>1500.0</v>
      </c>
      <c r="S58" s="519"/>
      <c r="T58" s="520"/>
      <c r="U58" s="380" t="s">
        <v>1252</v>
      </c>
      <c r="V58" s="545" t="s">
        <v>1253</v>
      </c>
      <c r="W58" s="520" t="s">
        <v>631</v>
      </c>
      <c r="X58" s="520"/>
      <c r="Y58" s="520" t="s">
        <v>1256</v>
      </c>
      <c r="Z58" s="456" t="s">
        <v>486</v>
      </c>
      <c r="AA58" s="885">
        <v>45896.0</v>
      </c>
      <c r="AB58" s="380" t="s">
        <v>9591</v>
      </c>
      <c r="AC58" s="392" t="s">
        <v>9592</v>
      </c>
      <c r="AD58" s="392" t="s">
        <v>5021</v>
      </c>
      <c r="AE58" s="520"/>
      <c r="AF58" s="896">
        <f t="shared" si="1"/>
        <v>25</v>
      </c>
      <c r="AG58" s="520"/>
      <c r="AH58" s="520"/>
      <c r="AI58" s="520"/>
      <c r="AJ58" s="522"/>
    </row>
    <row r="59" ht="11.25" customHeight="1">
      <c r="A59" s="476">
        <v>3042.0</v>
      </c>
      <c r="B59" s="510" t="s">
        <v>36</v>
      </c>
      <c r="C59" s="510" t="s">
        <v>19</v>
      </c>
      <c r="D59" s="510" t="s">
        <v>9233</v>
      </c>
      <c r="E59" s="510" t="s">
        <v>1209</v>
      </c>
      <c r="F59" s="510" t="s">
        <v>9234</v>
      </c>
      <c r="G59" s="694" t="s">
        <v>8978</v>
      </c>
      <c r="H59" s="694" t="s">
        <v>9235</v>
      </c>
      <c r="I59" s="897" t="s">
        <v>9236</v>
      </c>
      <c r="J59" s="694" t="s">
        <v>9237</v>
      </c>
      <c r="K59" s="510" t="s">
        <v>8463</v>
      </c>
      <c r="L59" s="522" t="s">
        <v>26</v>
      </c>
      <c r="M59" s="522" t="s">
        <v>420</v>
      </c>
      <c r="N59" s="694">
        <v>93117.0</v>
      </c>
      <c r="O59" s="694" t="s">
        <v>9238</v>
      </c>
      <c r="P59" s="881">
        <v>34.42932256164</v>
      </c>
      <c r="Q59" s="881">
        <v>-119.824201069318</v>
      </c>
      <c r="R59" s="737">
        <v>35.0</v>
      </c>
      <c r="S59" s="667"/>
      <c r="T59" s="522"/>
      <c r="U59" s="522" t="s">
        <v>9239</v>
      </c>
      <c r="V59" s="668" t="s">
        <v>9240</v>
      </c>
      <c r="W59" s="522"/>
      <c r="X59" s="522"/>
      <c r="Y59" s="522" t="s">
        <v>809</v>
      </c>
      <c r="Z59" s="657" t="s">
        <v>1196</v>
      </c>
      <c r="AA59" s="738" t="s">
        <v>9241</v>
      </c>
      <c r="AB59" s="510" t="s">
        <v>454</v>
      </c>
      <c r="AC59" s="694" t="s">
        <v>4164</v>
      </c>
      <c r="AD59" s="732" t="s">
        <v>9242</v>
      </c>
      <c r="AE59" s="522" t="s">
        <v>454</v>
      </c>
      <c r="AF59" s="522">
        <f t="shared" si="1"/>
        <v>16</v>
      </c>
      <c r="AG59" s="694" t="s">
        <v>9243</v>
      </c>
      <c r="AH59" s="694" t="s">
        <v>9246</v>
      </c>
      <c r="AI59" s="694" t="s">
        <v>9244</v>
      </c>
      <c r="AJ59" s="510" t="s">
        <v>9245</v>
      </c>
    </row>
    <row r="60" ht="11.25" customHeight="1">
      <c r="A60" s="476">
        <v>3043.0</v>
      </c>
      <c r="B60" s="535" t="s">
        <v>149</v>
      </c>
      <c r="C60" s="510" t="s">
        <v>19</v>
      </c>
      <c r="D60" s="510" t="s">
        <v>7730</v>
      </c>
      <c r="E60" s="535" t="s">
        <v>812</v>
      </c>
      <c r="F60" s="510" t="s">
        <v>9247</v>
      </c>
      <c r="G60" s="510" t="s">
        <v>9002</v>
      </c>
      <c r="H60" s="510" t="s">
        <v>4138</v>
      </c>
      <c r="I60" s="510" t="s">
        <v>6634</v>
      </c>
      <c r="J60" s="510" t="s">
        <v>7738</v>
      </c>
      <c r="K60" s="510" t="s">
        <v>4140</v>
      </c>
      <c r="L60" s="535" t="s">
        <v>3695</v>
      </c>
      <c r="M60" s="535" t="s">
        <v>420</v>
      </c>
      <c r="N60" s="535">
        <v>70776.0</v>
      </c>
      <c r="O60" s="535" t="s">
        <v>7734</v>
      </c>
      <c r="P60" s="537">
        <v>30.2358444518862</v>
      </c>
      <c r="Q60" s="537">
        <v>-91.0995973893481</v>
      </c>
      <c r="R60" s="800" t="s">
        <v>9652</v>
      </c>
      <c r="S60" s="667">
        <v>10000.0</v>
      </c>
      <c r="T60" s="522" t="s">
        <v>9248</v>
      </c>
      <c r="U60" s="510" t="s">
        <v>6632</v>
      </c>
      <c r="V60" s="510" t="s">
        <v>6634</v>
      </c>
      <c r="W60" s="510" t="s">
        <v>7317</v>
      </c>
      <c r="X60" s="510" t="s">
        <v>248</v>
      </c>
      <c r="Y60" s="510" t="s">
        <v>420</v>
      </c>
      <c r="Z60" s="657" t="s">
        <v>498</v>
      </c>
      <c r="AA60" s="738">
        <v>44899.0</v>
      </c>
      <c r="AB60" s="490" t="s">
        <v>9249</v>
      </c>
      <c r="AC60" s="510" t="s">
        <v>9251</v>
      </c>
      <c r="AD60" s="510" t="s">
        <v>9250</v>
      </c>
      <c r="AE60" s="542" t="s">
        <v>9252</v>
      </c>
      <c r="AF60" s="510">
        <f t="shared" si="1"/>
        <v>21</v>
      </c>
      <c r="AG60" s="510"/>
      <c r="AH60" s="522"/>
      <c r="AI60" s="522"/>
      <c r="AJ60" s="522"/>
    </row>
    <row r="61" ht="56.25" customHeight="1">
      <c r="A61" s="476">
        <v>3084.0</v>
      </c>
      <c r="B61" s="380" t="s">
        <v>149</v>
      </c>
      <c r="C61" s="380" t="s">
        <v>19</v>
      </c>
      <c r="D61" s="399" t="s">
        <v>9573</v>
      </c>
      <c r="E61" s="380" t="s">
        <v>812</v>
      </c>
      <c r="F61" s="399" t="s">
        <v>9574</v>
      </c>
      <c r="G61" s="380" t="s">
        <v>8978</v>
      </c>
      <c r="H61" s="380" t="s">
        <v>9575</v>
      </c>
      <c r="I61" s="380" t="s">
        <v>9576</v>
      </c>
      <c r="J61" s="380"/>
      <c r="K61" s="392" t="s">
        <v>9577</v>
      </c>
      <c r="L61" s="520" t="s">
        <v>9578</v>
      </c>
      <c r="M61" s="520" t="s">
        <v>651</v>
      </c>
      <c r="N61" s="520"/>
      <c r="O61" s="895" t="s">
        <v>9579</v>
      </c>
      <c r="P61" s="517">
        <v>25.5645</v>
      </c>
      <c r="Q61" s="517">
        <v>-103.4975</v>
      </c>
      <c r="R61" s="518">
        <v>1000.0</v>
      </c>
      <c r="S61" s="519"/>
      <c r="T61" s="520"/>
      <c r="U61" s="392" t="s">
        <v>9580</v>
      </c>
      <c r="V61" s="520" t="s">
        <v>9576</v>
      </c>
      <c r="W61" s="520" t="s">
        <v>9581</v>
      </c>
      <c r="X61" s="520"/>
      <c r="Y61" s="520" t="s">
        <v>1256</v>
      </c>
      <c r="Z61" s="456" t="s">
        <v>486</v>
      </c>
      <c r="AA61" s="885">
        <v>45876.0</v>
      </c>
      <c r="AB61" s="380" t="s">
        <v>9582</v>
      </c>
      <c r="AC61" s="392" t="s">
        <v>9584</v>
      </c>
      <c r="AD61" s="398" t="s">
        <v>9653</v>
      </c>
      <c r="AE61" s="520"/>
      <c r="AF61" s="520">
        <f t="shared" si="1"/>
        <v>25</v>
      </c>
      <c r="AG61" s="520"/>
      <c r="AH61" s="520"/>
      <c r="AI61" s="520"/>
      <c r="AJ61" s="522"/>
    </row>
    <row r="62" ht="11.25" customHeight="1">
      <c r="A62" s="476">
        <v>3044.0</v>
      </c>
      <c r="B62" s="510" t="s">
        <v>36</v>
      </c>
      <c r="C62" s="510" t="s">
        <v>19</v>
      </c>
      <c r="D62" s="510" t="s">
        <v>9253</v>
      </c>
      <c r="E62" s="510" t="s">
        <v>1209</v>
      </c>
      <c r="F62" s="510" t="s">
        <v>9253</v>
      </c>
      <c r="G62" s="779" t="s">
        <v>2781</v>
      </c>
      <c r="H62" s="779" t="s">
        <v>9254</v>
      </c>
      <c r="I62" s="510" t="s">
        <v>9255</v>
      </c>
      <c r="J62" s="779" t="s">
        <v>9256</v>
      </c>
      <c r="K62" s="510" t="s">
        <v>7573</v>
      </c>
      <c r="L62" s="522" t="s">
        <v>103</v>
      </c>
      <c r="M62" s="522" t="s">
        <v>618</v>
      </c>
      <c r="N62" s="898" t="s">
        <v>9257</v>
      </c>
      <c r="O62" s="779" t="s">
        <v>9258</v>
      </c>
      <c r="P62" s="881">
        <v>43.8330878828295</v>
      </c>
      <c r="Q62" s="881">
        <v>-79.3417379190846</v>
      </c>
      <c r="R62" s="737">
        <v>50.0</v>
      </c>
      <c r="S62" s="667"/>
      <c r="T62" s="522"/>
      <c r="U62" s="522" t="s">
        <v>9253</v>
      </c>
      <c r="V62" s="522" t="s">
        <v>9255</v>
      </c>
      <c r="W62" s="510" t="s">
        <v>7573</v>
      </c>
      <c r="X62" s="522" t="s">
        <v>103</v>
      </c>
      <c r="Y62" s="522" t="s">
        <v>618</v>
      </c>
      <c r="Z62" s="657" t="s">
        <v>1196</v>
      </c>
      <c r="AA62" s="738" t="s">
        <v>1197</v>
      </c>
      <c r="AB62" s="510" t="s">
        <v>9255</v>
      </c>
      <c r="AC62" s="898"/>
      <c r="AD62" s="779" t="s">
        <v>9259</v>
      </c>
      <c r="AE62" s="522"/>
      <c r="AF62" s="522">
        <f t="shared" si="1"/>
        <v>20</v>
      </c>
      <c r="AG62" s="898"/>
      <c r="AH62" s="898"/>
      <c r="AI62" s="898"/>
      <c r="AJ62" s="522"/>
    </row>
    <row r="63" ht="11.25" customHeight="1">
      <c r="A63" s="476">
        <v>3045.0</v>
      </c>
      <c r="B63" s="899" t="s">
        <v>149</v>
      </c>
      <c r="C63" s="530" t="s">
        <v>19</v>
      </c>
      <c r="D63" s="510" t="s">
        <v>9260</v>
      </c>
      <c r="E63" s="510" t="s">
        <v>812</v>
      </c>
      <c r="F63" s="510" t="s">
        <v>9261</v>
      </c>
      <c r="G63" s="530" t="s">
        <v>8957</v>
      </c>
      <c r="H63" s="530" t="s">
        <v>9262</v>
      </c>
      <c r="I63" s="510" t="s">
        <v>9263</v>
      </c>
      <c r="J63" s="510" t="s">
        <v>9264</v>
      </c>
      <c r="K63" s="510" t="s">
        <v>9265</v>
      </c>
      <c r="L63" s="510" t="s">
        <v>78</v>
      </c>
      <c r="M63" s="510" t="s">
        <v>420</v>
      </c>
      <c r="N63" s="510"/>
      <c r="O63" s="510"/>
      <c r="P63" s="537">
        <v>36.7218240664934</v>
      </c>
      <c r="Q63" s="537">
        <v>-86.5778937936521</v>
      </c>
      <c r="R63" s="800" t="s">
        <v>9654</v>
      </c>
      <c r="S63" s="667"/>
      <c r="T63" s="522"/>
      <c r="U63" s="510" t="s">
        <v>9266</v>
      </c>
      <c r="V63" s="510" t="s">
        <v>9267</v>
      </c>
      <c r="W63" s="510" t="s">
        <v>1213</v>
      </c>
      <c r="X63" s="510" t="s">
        <v>9268</v>
      </c>
      <c r="Y63" s="510" t="s">
        <v>467</v>
      </c>
      <c r="Z63" s="657" t="s">
        <v>498</v>
      </c>
      <c r="AA63" s="738">
        <v>45091.0</v>
      </c>
      <c r="AB63" s="510" t="s">
        <v>9269</v>
      </c>
      <c r="AC63" s="510" t="s">
        <v>9271</v>
      </c>
      <c r="AD63" s="510" t="s">
        <v>9270</v>
      </c>
      <c r="AE63" s="542" t="s">
        <v>9272</v>
      </c>
      <c r="AF63" s="510">
        <f t="shared" si="1"/>
        <v>13</v>
      </c>
      <c r="AG63" s="510"/>
      <c r="AH63" s="522"/>
      <c r="AI63" s="522"/>
      <c r="AJ63" s="522"/>
    </row>
    <row r="64" ht="11.25" customHeight="1">
      <c r="A64" s="476">
        <v>3046.0</v>
      </c>
      <c r="B64" s="530" t="s">
        <v>36</v>
      </c>
      <c r="C64" s="530" t="s">
        <v>19</v>
      </c>
      <c r="D64" s="510" t="s">
        <v>9273</v>
      </c>
      <c r="E64" s="510" t="s">
        <v>812</v>
      </c>
      <c r="F64" s="510" t="s">
        <v>9273</v>
      </c>
      <c r="G64" s="530" t="s">
        <v>8938</v>
      </c>
      <c r="H64" s="530" t="s">
        <v>9187</v>
      </c>
      <c r="I64" s="510" t="s">
        <v>9274</v>
      </c>
      <c r="J64" s="510" t="s">
        <v>9275</v>
      </c>
      <c r="K64" s="510" t="s">
        <v>9276</v>
      </c>
      <c r="L64" s="522" t="s">
        <v>78</v>
      </c>
      <c r="M64" s="522" t="s">
        <v>420</v>
      </c>
      <c r="N64" s="522">
        <v>42701.0</v>
      </c>
      <c r="O64" s="510" t="s">
        <v>9277</v>
      </c>
      <c r="P64" s="881">
        <v>37.6711058803105</v>
      </c>
      <c r="Q64" s="881">
        <v>-85.9364583380651</v>
      </c>
      <c r="R64" s="737">
        <v>122.0</v>
      </c>
      <c r="S64" s="667">
        <v>36000.0</v>
      </c>
      <c r="T64" s="522" t="s">
        <v>3682</v>
      </c>
      <c r="U64" s="522" t="s">
        <v>9278</v>
      </c>
      <c r="V64" s="522" t="s">
        <v>9279</v>
      </c>
      <c r="W64" s="522" t="s">
        <v>9280</v>
      </c>
      <c r="X64" s="522" t="s">
        <v>631</v>
      </c>
      <c r="Y64" s="522" t="s">
        <v>1347</v>
      </c>
      <c r="Z64" s="657" t="s">
        <v>1196</v>
      </c>
      <c r="AA64" s="738" t="s">
        <v>8942</v>
      </c>
      <c r="AB64" s="510"/>
      <c r="AC64" s="522"/>
      <c r="AD64" s="510" t="s">
        <v>9281</v>
      </c>
      <c r="AE64" s="522"/>
      <c r="AF64" s="522">
        <f t="shared" si="1"/>
        <v>31</v>
      </c>
      <c r="AG64" s="522"/>
      <c r="AH64" s="522"/>
      <c r="AI64" s="522"/>
      <c r="AJ64" s="522"/>
    </row>
    <row r="65" ht="43.5" customHeight="1">
      <c r="A65" s="476">
        <v>3047.0</v>
      </c>
      <c r="B65" s="530" t="s">
        <v>55</v>
      </c>
      <c r="C65" s="530" t="s">
        <v>19</v>
      </c>
      <c r="D65" s="510" t="s">
        <v>9282</v>
      </c>
      <c r="E65" s="510" t="s">
        <v>812</v>
      </c>
      <c r="F65" s="510" t="s">
        <v>9282</v>
      </c>
      <c r="G65" s="530" t="s">
        <v>8991</v>
      </c>
      <c r="H65" s="530" t="s">
        <v>8991</v>
      </c>
      <c r="I65" s="542" t="s">
        <v>9283</v>
      </c>
      <c r="J65" s="510" t="s">
        <v>9284</v>
      </c>
      <c r="K65" s="510" t="s">
        <v>9285</v>
      </c>
      <c r="L65" s="522" t="s">
        <v>60</v>
      </c>
      <c r="M65" s="522" t="s">
        <v>420</v>
      </c>
      <c r="N65" s="522">
        <v>37686.0</v>
      </c>
      <c r="O65" s="510" t="s">
        <v>9286</v>
      </c>
      <c r="P65" s="881">
        <v>36.4346540482851</v>
      </c>
      <c r="Q65" s="881">
        <v>-82.2906677196735</v>
      </c>
      <c r="R65" s="737" t="s">
        <v>9655</v>
      </c>
      <c r="S65" s="667" t="s">
        <v>9656</v>
      </c>
      <c r="T65" s="522" t="s">
        <v>9287</v>
      </c>
      <c r="U65" s="510" t="s">
        <v>9288</v>
      </c>
      <c r="V65" s="522" t="s">
        <v>9289</v>
      </c>
      <c r="W65" s="522" t="s">
        <v>9285</v>
      </c>
      <c r="X65" s="522" t="s">
        <v>60</v>
      </c>
      <c r="Y65" s="522" t="s">
        <v>420</v>
      </c>
      <c r="Z65" s="657" t="s">
        <v>486</v>
      </c>
      <c r="AA65" s="738">
        <v>45671.0</v>
      </c>
      <c r="AB65" s="510" t="s">
        <v>454</v>
      </c>
      <c r="AC65" s="522"/>
      <c r="AD65" s="510" t="s">
        <v>9290</v>
      </c>
      <c r="AE65" s="522"/>
      <c r="AF65" s="522">
        <f t="shared" si="1"/>
        <v>23</v>
      </c>
      <c r="AG65" s="522" t="s">
        <v>9291</v>
      </c>
      <c r="AH65" s="668" t="s">
        <v>9294</v>
      </c>
      <c r="AI65" s="522" t="s">
        <v>9292</v>
      </c>
      <c r="AJ65" s="510" t="s">
        <v>9293</v>
      </c>
    </row>
    <row r="66" ht="51.75" customHeight="1">
      <c r="A66" s="476">
        <v>3048.0</v>
      </c>
      <c r="B66" s="530" t="s">
        <v>149</v>
      </c>
      <c r="C66" s="530" t="s">
        <v>19</v>
      </c>
      <c r="D66" s="510" t="s">
        <v>367</v>
      </c>
      <c r="E66" s="510" t="s">
        <v>812</v>
      </c>
      <c r="F66" s="510" t="s">
        <v>1455</v>
      </c>
      <c r="G66" s="530" t="s">
        <v>8991</v>
      </c>
      <c r="H66" s="530" t="s">
        <v>8991</v>
      </c>
      <c r="I66" s="510" t="s">
        <v>9295</v>
      </c>
      <c r="J66" s="510" t="s">
        <v>1457</v>
      </c>
      <c r="K66" s="510" t="s">
        <v>1458</v>
      </c>
      <c r="L66" s="522" t="s">
        <v>60</v>
      </c>
      <c r="M66" s="522" t="s">
        <v>420</v>
      </c>
      <c r="N66" s="522">
        <v>37040.0</v>
      </c>
      <c r="O66" s="510" t="s">
        <v>9296</v>
      </c>
      <c r="P66" s="881">
        <v>35.2712885600794</v>
      </c>
      <c r="Q66" s="881">
        <v>-89.9735354908351</v>
      </c>
      <c r="R66" s="836" t="s">
        <v>9657</v>
      </c>
      <c r="S66" s="667">
        <v>10.0</v>
      </c>
      <c r="T66" s="522" t="s">
        <v>9055</v>
      </c>
      <c r="U66" s="522" t="s">
        <v>367</v>
      </c>
      <c r="V66" s="522" t="s">
        <v>9295</v>
      </c>
      <c r="W66" s="522" t="s">
        <v>1460</v>
      </c>
      <c r="X66" s="522" t="s">
        <v>95</v>
      </c>
      <c r="Y66" s="522" t="s">
        <v>420</v>
      </c>
      <c r="Z66" s="657" t="s">
        <v>498</v>
      </c>
      <c r="AA66" s="738">
        <v>45096.0</v>
      </c>
      <c r="AB66" s="510" t="s">
        <v>9297</v>
      </c>
      <c r="AC66" s="510" t="s">
        <v>9299</v>
      </c>
      <c r="AD66" s="510" t="s">
        <v>9298</v>
      </c>
      <c r="AE66" s="542" t="s">
        <v>1464</v>
      </c>
      <c r="AF66" s="522">
        <f t="shared" si="1"/>
        <v>16</v>
      </c>
      <c r="AG66" s="522"/>
      <c r="AH66" s="522"/>
      <c r="AI66" s="522"/>
      <c r="AJ66" s="522"/>
    </row>
    <row r="67" ht="46.5" customHeight="1">
      <c r="A67" s="476">
        <v>3049.0</v>
      </c>
      <c r="B67" s="530" t="s">
        <v>149</v>
      </c>
      <c r="C67" s="530" t="s">
        <v>19</v>
      </c>
      <c r="D67" s="522" t="s">
        <v>9300</v>
      </c>
      <c r="E67" s="510" t="s">
        <v>1209</v>
      </c>
      <c r="F67" s="522" t="s">
        <v>9300</v>
      </c>
      <c r="G67" s="530" t="s">
        <v>571</v>
      </c>
      <c r="H67" s="530" t="s">
        <v>9301</v>
      </c>
      <c r="I67" s="542" t="s">
        <v>4170</v>
      </c>
      <c r="J67" s="510"/>
      <c r="K67" s="510" t="s">
        <v>9302</v>
      </c>
      <c r="L67" s="522" t="s">
        <v>42</v>
      </c>
      <c r="M67" s="522" t="s">
        <v>420</v>
      </c>
      <c r="N67" s="522"/>
      <c r="O67" s="510"/>
      <c r="P67" s="890">
        <v>43.224194</v>
      </c>
      <c r="Q67" s="881">
        <v>-86.235809</v>
      </c>
      <c r="R67" s="737"/>
      <c r="S67" s="667"/>
      <c r="T67" s="522"/>
      <c r="U67" s="522"/>
      <c r="V67" s="522"/>
      <c r="W67" s="522"/>
      <c r="X67" s="522"/>
      <c r="Y67" s="522"/>
      <c r="Z67" s="657" t="s">
        <v>1840</v>
      </c>
      <c r="AA67" s="738">
        <v>45560.0</v>
      </c>
      <c r="AB67" s="542" t="s">
        <v>2210</v>
      </c>
      <c r="AC67" s="522"/>
      <c r="AD67" s="510" t="s">
        <v>9303</v>
      </c>
      <c r="AE67" s="522"/>
      <c r="AF67" s="522">
        <f t="shared" si="1"/>
        <v>27</v>
      </c>
      <c r="AG67" s="522"/>
      <c r="AH67" s="522"/>
      <c r="AI67" s="522"/>
      <c r="AJ67" s="522"/>
    </row>
    <row r="68" ht="156.75" customHeight="1">
      <c r="A68" s="476">
        <v>3050.0</v>
      </c>
      <c r="B68" s="530" t="s">
        <v>36</v>
      </c>
      <c r="C68" s="530" t="s">
        <v>19</v>
      </c>
      <c r="D68" s="510" t="s">
        <v>9304</v>
      </c>
      <c r="E68" s="510" t="s">
        <v>812</v>
      </c>
      <c r="F68" s="510" t="s">
        <v>9305</v>
      </c>
      <c r="G68" s="530" t="s">
        <v>9002</v>
      </c>
      <c r="H68" s="530" t="s">
        <v>6633</v>
      </c>
      <c r="I68" s="510" t="s">
        <v>9306</v>
      </c>
      <c r="J68" s="510" t="s">
        <v>9307</v>
      </c>
      <c r="K68" s="510" t="s">
        <v>9308</v>
      </c>
      <c r="L68" s="522" t="s">
        <v>60</v>
      </c>
      <c r="M68" s="510" t="s">
        <v>420</v>
      </c>
      <c r="N68" s="522">
        <v>38127.0</v>
      </c>
      <c r="O68" s="510"/>
      <c r="P68" s="881">
        <v>30.3139229060326</v>
      </c>
      <c r="Q68" s="881">
        <v>-95.3885507621194</v>
      </c>
      <c r="R68" s="836">
        <v>350.0</v>
      </c>
      <c r="S68" s="667">
        <v>30000.0</v>
      </c>
      <c r="T68" s="522" t="s">
        <v>3682</v>
      </c>
      <c r="U68" s="522" t="s">
        <v>9309</v>
      </c>
      <c r="V68" s="510" t="s">
        <v>9310</v>
      </c>
      <c r="W68" s="522" t="s">
        <v>1213</v>
      </c>
      <c r="X68" s="522" t="s">
        <v>9311</v>
      </c>
      <c r="Y68" s="522" t="s">
        <v>467</v>
      </c>
      <c r="Z68" s="660" t="s">
        <v>498</v>
      </c>
      <c r="AA68" s="738">
        <v>44780.0</v>
      </c>
      <c r="AB68" s="510" t="s">
        <v>9312</v>
      </c>
      <c r="AC68" s="522" t="s">
        <v>9314</v>
      </c>
      <c r="AD68" s="510" t="s">
        <v>9313</v>
      </c>
      <c r="AE68" s="542" t="s">
        <v>9306</v>
      </c>
      <c r="AF68" s="522">
        <f t="shared" si="1"/>
        <v>29</v>
      </c>
      <c r="AG68" s="522"/>
      <c r="AH68" s="522"/>
      <c r="AI68" s="522"/>
      <c r="AJ68" s="522"/>
    </row>
    <row r="69" ht="66.0" customHeight="1">
      <c r="A69" s="476">
        <v>3051.0</v>
      </c>
      <c r="B69" s="530" t="s">
        <v>149</v>
      </c>
      <c r="C69" s="530" t="s">
        <v>19</v>
      </c>
      <c r="D69" s="510" t="s">
        <v>9315</v>
      </c>
      <c r="E69" s="510" t="s">
        <v>812</v>
      </c>
      <c r="F69" s="510" t="s">
        <v>9316</v>
      </c>
      <c r="G69" s="510" t="s">
        <v>2781</v>
      </c>
      <c r="H69" s="510" t="s">
        <v>7350</v>
      </c>
      <c r="I69" s="542" t="s">
        <v>4189</v>
      </c>
      <c r="J69" s="510"/>
      <c r="K69" s="510" t="s">
        <v>9317</v>
      </c>
      <c r="L69" s="522" t="s">
        <v>42</v>
      </c>
      <c r="M69" s="522" t="s">
        <v>420</v>
      </c>
      <c r="N69" s="522"/>
      <c r="O69" s="510"/>
      <c r="P69" s="890">
        <v>43.016193</v>
      </c>
      <c r="Q69" s="890">
        <v>-83.705521</v>
      </c>
      <c r="R69" s="737" t="s">
        <v>3663</v>
      </c>
      <c r="S69" s="667"/>
      <c r="T69" s="522"/>
      <c r="U69" s="522"/>
      <c r="V69" s="522"/>
      <c r="W69" s="522"/>
      <c r="X69" s="522"/>
      <c r="Y69" s="522"/>
      <c r="Z69" s="657" t="s">
        <v>1840</v>
      </c>
      <c r="AA69" s="738">
        <v>45560.0</v>
      </c>
      <c r="AB69" s="542" t="s">
        <v>2210</v>
      </c>
      <c r="AC69" s="522"/>
      <c r="AD69" s="510" t="s">
        <v>9318</v>
      </c>
      <c r="AE69" s="522"/>
      <c r="AF69" s="522">
        <f t="shared" si="1"/>
        <v>28</v>
      </c>
      <c r="AG69" s="522"/>
      <c r="AH69" s="522"/>
      <c r="AI69" s="522"/>
      <c r="AJ69" s="522"/>
    </row>
    <row r="70" ht="137.25" customHeight="1">
      <c r="A70" s="476">
        <v>3052.0</v>
      </c>
      <c r="B70" s="900" t="s">
        <v>158</v>
      </c>
      <c r="C70" s="900" t="s">
        <v>19</v>
      </c>
      <c r="D70" s="901" t="s">
        <v>9319</v>
      </c>
      <c r="E70" s="901" t="s">
        <v>1209</v>
      </c>
      <c r="F70" s="380" t="s">
        <v>9319</v>
      </c>
      <c r="G70" s="380" t="s">
        <v>9002</v>
      </c>
      <c r="H70" s="380" t="s">
        <v>9320</v>
      </c>
      <c r="I70" s="380" t="s">
        <v>9321</v>
      </c>
      <c r="J70" s="380" t="s">
        <v>9322</v>
      </c>
      <c r="K70" s="380" t="s">
        <v>6968</v>
      </c>
      <c r="L70" s="380" t="s">
        <v>95</v>
      </c>
      <c r="M70" s="380" t="s">
        <v>420</v>
      </c>
      <c r="N70" s="380" t="s">
        <v>9323</v>
      </c>
      <c r="O70" s="380" t="s">
        <v>9324</v>
      </c>
      <c r="P70" s="380">
        <v>29.6185996333818</v>
      </c>
      <c r="Q70" s="901">
        <v>-98.476759848481</v>
      </c>
      <c r="R70" s="518" t="s">
        <v>9658</v>
      </c>
      <c r="S70" s="514">
        <v>1.0</v>
      </c>
      <c r="T70" s="380" t="s">
        <v>3682</v>
      </c>
      <c r="U70" s="380" t="s">
        <v>9319</v>
      </c>
      <c r="V70" s="380" t="s">
        <v>9321</v>
      </c>
      <c r="W70" s="380" t="s">
        <v>9325</v>
      </c>
      <c r="X70" s="380" t="s">
        <v>95</v>
      </c>
      <c r="Y70" s="380" t="s">
        <v>420</v>
      </c>
      <c r="Z70" s="456" t="s">
        <v>2228</v>
      </c>
      <c r="AA70" s="885" t="s">
        <v>9326</v>
      </c>
      <c r="AB70" s="380" t="s">
        <v>454</v>
      </c>
      <c r="AC70" s="380"/>
      <c r="AD70" s="398" t="s">
        <v>9659</v>
      </c>
      <c r="AE70" s="901"/>
      <c r="AF70" s="520">
        <f t="shared" si="1"/>
        <v>25</v>
      </c>
      <c r="AG70" s="901" t="s">
        <v>9328</v>
      </c>
      <c r="AH70" s="901" t="s">
        <v>9330</v>
      </c>
      <c r="AI70" s="901" t="s">
        <v>9329</v>
      </c>
      <c r="AJ70" s="522"/>
    </row>
    <row r="71" ht="77.25" customHeight="1">
      <c r="A71" s="476">
        <v>3053.0</v>
      </c>
      <c r="B71" s="510" t="s">
        <v>36</v>
      </c>
      <c r="C71" s="510" t="s">
        <v>19</v>
      </c>
      <c r="D71" s="510" t="s">
        <v>9331</v>
      </c>
      <c r="E71" s="510" t="s">
        <v>1209</v>
      </c>
      <c r="F71" s="510" t="s">
        <v>9331</v>
      </c>
      <c r="G71" s="510" t="s">
        <v>2757</v>
      </c>
      <c r="H71" s="510" t="s">
        <v>9332</v>
      </c>
      <c r="I71" s="510" t="s">
        <v>7807</v>
      </c>
      <c r="J71" s="452" t="s">
        <v>9333</v>
      </c>
      <c r="K71" s="452" t="s">
        <v>9334</v>
      </c>
      <c r="L71" s="452" t="s">
        <v>145</v>
      </c>
      <c r="M71" s="510" t="s">
        <v>420</v>
      </c>
      <c r="N71" s="453" t="s">
        <v>9335</v>
      </c>
      <c r="O71" s="452" t="s">
        <v>9336</v>
      </c>
      <c r="P71" s="881">
        <v>30.9684132652942</v>
      </c>
      <c r="Q71" s="881">
        <v>-88.0267983177402</v>
      </c>
      <c r="R71" s="737">
        <v>150.0</v>
      </c>
      <c r="S71" s="667"/>
      <c r="T71" s="522"/>
      <c r="U71" s="522" t="s">
        <v>7805</v>
      </c>
      <c r="V71" s="522" t="s">
        <v>7807</v>
      </c>
      <c r="W71" s="522" t="s">
        <v>7811</v>
      </c>
      <c r="X71" s="522" t="s">
        <v>7812</v>
      </c>
      <c r="Y71" s="522" t="s">
        <v>7813</v>
      </c>
      <c r="Z71" s="660" t="s">
        <v>498</v>
      </c>
      <c r="AA71" s="738">
        <v>45304.0</v>
      </c>
      <c r="AB71" s="510" t="s">
        <v>9337</v>
      </c>
      <c r="AC71" s="522"/>
      <c r="AD71" s="510" t="s">
        <v>7814</v>
      </c>
      <c r="AE71" s="510" t="s">
        <v>7807</v>
      </c>
      <c r="AF71" s="522">
        <f t="shared" si="1"/>
        <v>28</v>
      </c>
      <c r="AG71" s="452" t="s">
        <v>9338</v>
      </c>
      <c r="AH71" s="452" t="s">
        <v>9340</v>
      </c>
      <c r="AI71" s="893" t="s">
        <v>9339</v>
      </c>
      <c r="AJ71" s="522"/>
    </row>
    <row r="72" ht="45.75" customHeight="1">
      <c r="A72" s="476">
        <v>3054.0</v>
      </c>
      <c r="B72" s="510" t="s">
        <v>36</v>
      </c>
      <c r="C72" s="510" t="s">
        <v>19</v>
      </c>
      <c r="D72" s="510" t="s">
        <v>9331</v>
      </c>
      <c r="E72" s="510" t="s">
        <v>1209</v>
      </c>
      <c r="F72" s="510" t="s">
        <v>9331</v>
      </c>
      <c r="G72" s="510" t="s">
        <v>2757</v>
      </c>
      <c r="H72" s="510" t="s">
        <v>9341</v>
      </c>
      <c r="I72" s="510" t="s">
        <v>7807</v>
      </c>
      <c r="J72" s="452" t="s">
        <v>9342</v>
      </c>
      <c r="K72" s="452" t="s">
        <v>5174</v>
      </c>
      <c r="L72" s="452" t="s">
        <v>224</v>
      </c>
      <c r="M72" s="510" t="s">
        <v>420</v>
      </c>
      <c r="N72" s="369">
        <v>54313.0</v>
      </c>
      <c r="O72" s="452" t="s">
        <v>9343</v>
      </c>
      <c r="P72" s="881">
        <v>44.5811075650824</v>
      </c>
      <c r="Q72" s="881">
        <v>-88.0629016260384</v>
      </c>
      <c r="R72" s="737">
        <v>30.0</v>
      </c>
      <c r="S72" s="667"/>
      <c r="T72" s="522"/>
      <c r="U72" s="522" t="s">
        <v>7805</v>
      </c>
      <c r="V72" s="522" t="s">
        <v>7807</v>
      </c>
      <c r="W72" s="522" t="s">
        <v>7811</v>
      </c>
      <c r="X72" s="522" t="s">
        <v>7812</v>
      </c>
      <c r="Y72" s="522" t="s">
        <v>7813</v>
      </c>
      <c r="Z72" s="660" t="s">
        <v>498</v>
      </c>
      <c r="AA72" s="738">
        <v>45304.0</v>
      </c>
      <c r="AB72" s="510" t="s">
        <v>9344</v>
      </c>
      <c r="AC72" s="522" t="s">
        <v>9345</v>
      </c>
      <c r="AD72" s="510" t="s">
        <v>7814</v>
      </c>
      <c r="AE72" s="510" t="s">
        <v>7807</v>
      </c>
      <c r="AF72" s="522">
        <f t="shared" si="1"/>
        <v>28</v>
      </c>
      <c r="AG72" s="452" t="s">
        <v>9346</v>
      </c>
      <c r="AH72" s="452" t="s">
        <v>9348</v>
      </c>
      <c r="AI72" s="893" t="s">
        <v>9347</v>
      </c>
      <c r="AJ72" s="522"/>
    </row>
    <row r="73" ht="143.25" customHeight="1">
      <c r="A73" s="476">
        <v>3081.0</v>
      </c>
      <c r="B73" s="380" t="s">
        <v>55</v>
      </c>
      <c r="C73" s="380" t="s">
        <v>19</v>
      </c>
      <c r="D73" s="380" t="s">
        <v>9538</v>
      </c>
      <c r="E73" s="380" t="s">
        <v>812</v>
      </c>
      <c r="F73" s="380" t="s">
        <v>9539</v>
      </c>
      <c r="G73" s="380" t="s">
        <v>2757</v>
      </c>
      <c r="H73" s="380" t="s">
        <v>9540</v>
      </c>
      <c r="I73" s="385" t="s">
        <v>9541</v>
      </c>
      <c r="J73" s="380" t="s">
        <v>9542</v>
      </c>
      <c r="K73" s="380" t="s">
        <v>9023</v>
      </c>
      <c r="L73" s="520" t="s">
        <v>95</v>
      </c>
      <c r="M73" s="520" t="s">
        <v>420</v>
      </c>
      <c r="N73" s="520">
        <v>77571.0</v>
      </c>
      <c r="O73" s="380" t="s">
        <v>9543</v>
      </c>
      <c r="P73" s="517">
        <v>29.6669</v>
      </c>
      <c r="Q73" s="517">
        <v>-95.0255</v>
      </c>
      <c r="R73" s="518">
        <v>20.0</v>
      </c>
      <c r="S73" s="519">
        <v>15000.0</v>
      </c>
      <c r="T73" s="520" t="s">
        <v>3682</v>
      </c>
      <c r="U73" s="380" t="s">
        <v>9538</v>
      </c>
      <c r="V73" s="520" t="s">
        <v>9541</v>
      </c>
      <c r="W73" s="520" t="s">
        <v>9544</v>
      </c>
      <c r="X73" s="520" t="s">
        <v>95</v>
      </c>
      <c r="Y73" s="520" t="s">
        <v>420</v>
      </c>
      <c r="Z73" s="456" t="s">
        <v>486</v>
      </c>
      <c r="AA73" s="885">
        <v>45872.0</v>
      </c>
      <c r="AB73" s="380" t="s">
        <v>454</v>
      </c>
      <c r="AC73" s="392" t="s">
        <v>9546</v>
      </c>
      <c r="AD73" s="392" t="s">
        <v>9545</v>
      </c>
      <c r="AE73" s="520"/>
      <c r="AF73" s="520">
        <f t="shared" si="1"/>
        <v>26</v>
      </c>
      <c r="AG73" s="399" t="s">
        <v>9547</v>
      </c>
      <c r="AH73" s="399" t="s">
        <v>9549</v>
      </c>
      <c r="AI73" s="887" t="s">
        <v>9548</v>
      </c>
      <c r="AJ73" s="522"/>
    </row>
    <row r="74" ht="117.75" customHeight="1">
      <c r="A74" s="476">
        <v>3055.0</v>
      </c>
      <c r="B74" s="510" t="s">
        <v>36</v>
      </c>
      <c r="C74" s="510" t="s">
        <v>19</v>
      </c>
      <c r="D74" s="510" t="s">
        <v>4903</v>
      </c>
      <c r="E74" s="510" t="s">
        <v>1209</v>
      </c>
      <c r="F74" s="510" t="s">
        <v>9349</v>
      </c>
      <c r="G74" s="510" t="s">
        <v>8957</v>
      </c>
      <c r="H74" s="510" t="s">
        <v>567</v>
      </c>
      <c r="I74" s="510" t="s">
        <v>9350</v>
      </c>
      <c r="J74" s="510" t="s">
        <v>9351</v>
      </c>
      <c r="K74" s="510" t="s">
        <v>9352</v>
      </c>
      <c r="L74" s="522" t="s">
        <v>179</v>
      </c>
      <c r="M74" s="522" t="s">
        <v>420</v>
      </c>
      <c r="N74" s="522">
        <v>16433.0</v>
      </c>
      <c r="O74" s="510" t="s">
        <v>4907</v>
      </c>
      <c r="P74" s="881">
        <v>41.7147341501273</v>
      </c>
      <c r="Q74" s="881">
        <v>-80.1435578887988</v>
      </c>
      <c r="R74" s="667">
        <v>230.0</v>
      </c>
      <c r="S74" s="667"/>
      <c r="T74" s="522"/>
      <c r="U74" s="522" t="s">
        <v>4908</v>
      </c>
      <c r="V74" s="522" t="s">
        <v>9350</v>
      </c>
      <c r="W74" s="522" t="s">
        <v>4909</v>
      </c>
      <c r="X74" s="522" t="s">
        <v>127</v>
      </c>
      <c r="Y74" s="522" t="s">
        <v>420</v>
      </c>
      <c r="Z74" s="657" t="s">
        <v>498</v>
      </c>
      <c r="AA74" s="738">
        <v>44780.0</v>
      </c>
      <c r="AB74" s="510" t="s">
        <v>9353</v>
      </c>
      <c r="AC74" s="522"/>
      <c r="AD74" s="510" t="s">
        <v>9354</v>
      </c>
      <c r="AE74" s="542" t="s">
        <v>4905</v>
      </c>
      <c r="AF74" s="522">
        <f t="shared" si="1"/>
        <v>23</v>
      </c>
      <c r="AG74" s="522"/>
      <c r="AH74" s="522"/>
      <c r="AI74" s="522"/>
      <c r="AJ74" s="522"/>
    </row>
    <row r="75" ht="101.25" customHeight="1">
      <c r="A75" s="476">
        <v>3056.0</v>
      </c>
      <c r="B75" s="510" t="s">
        <v>36</v>
      </c>
      <c r="C75" s="510" t="s">
        <v>19</v>
      </c>
      <c r="D75" s="510" t="s">
        <v>9355</v>
      </c>
      <c r="E75" s="510" t="s">
        <v>1209</v>
      </c>
      <c r="F75" s="510" t="s">
        <v>9356</v>
      </c>
      <c r="G75" s="510" t="s">
        <v>8957</v>
      </c>
      <c r="H75" s="510" t="s">
        <v>2757</v>
      </c>
      <c r="I75" s="510" t="s">
        <v>9357</v>
      </c>
      <c r="J75" s="510" t="s">
        <v>9358</v>
      </c>
      <c r="K75" s="510" t="s">
        <v>1880</v>
      </c>
      <c r="L75" s="522" t="s">
        <v>179</v>
      </c>
      <c r="M75" s="522" t="s">
        <v>420</v>
      </c>
      <c r="N75" s="522">
        <v>15222.0</v>
      </c>
      <c r="O75" s="510" t="s">
        <v>9359</v>
      </c>
      <c r="P75" s="881">
        <v>40.4401186806929</v>
      </c>
      <c r="Q75" s="881">
        <v>-80.0034466160411</v>
      </c>
      <c r="R75" s="737">
        <v>2573.0</v>
      </c>
      <c r="S75" s="667"/>
      <c r="T75" s="522"/>
      <c r="U75" s="522" t="s">
        <v>9360</v>
      </c>
      <c r="V75" s="522" t="s">
        <v>9361</v>
      </c>
      <c r="W75" s="522" t="s">
        <v>1880</v>
      </c>
      <c r="X75" s="522" t="s">
        <v>179</v>
      </c>
      <c r="Y75" s="522" t="s">
        <v>420</v>
      </c>
      <c r="Z75" s="657" t="s">
        <v>478</v>
      </c>
      <c r="AA75" s="738" t="s">
        <v>9362</v>
      </c>
      <c r="AB75" s="510" t="s">
        <v>9363</v>
      </c>
      <c r="AC75" s="510" t="s">
        <v>9365</v>
      </c>
      <c r="AD75" s="476" t="s">
        <v>9364</v>
      </c>
      <c r="AE75" s="902" t="s">
        <v>9368</v>
      </c>
      <c r="AF75" s="522">
        <f t="shared" si="1"/>
        <v>15</v>
      </c>
      <c r="AG75" s="452" t="s">
        <v>9366</v>
      </c>
      <c r="AH75" s="452" t="s">
        <v>9369</v>
      </c>
      <c r="AI75" s="453" t="s">
        <v>9367</v>
      </c>
      <c r="AJ75" s="522"/>
    </row>
    <row r="76" ht="101.25" customHeight="1">
      <c r="A76" s="476">
        <v>3057.0</v>
      </c>
      <c r="B76" s="510" t="s">
        <v>36</v>
      </c>
      <c r="C76" s="510" t="s">
        <v>19</v>
      </c>
      <c r="D76" s="510" t="s">
        <v>9370</v>
      </c>
      <c r="E76" s="510" t="s">
        <v>1209</v>
      </c>
      <c r="F76" s="510" t="s">
        <v>9370</v>
      </c>
      <c r="G76" s="510" t="s">
        <v>8938</v>
      </c>
      <c r="H76" s="510" t="s">
        <v>8939</v>
      </c>
      <c r="I76" s="510" t="s">
        <v>9371</v>
      </c>
      <c r="J76" s="510" t="s">
        <v>9372</v>
      </c>
      <c r="K76" s="510" t="s">
        <v>9373</v>
      </c>
      <c r="L76" s="522" t="s">
        <v>49</v>
      </c>
      <c r="M76" s="522" t="s">
        <v>420</v>
      </c>
      <c r="N76" s="522">
        <v>89706.0</v>
      </c>
      <c r="O76" s="510"/>
      <c r="P76" s="881">
        <v>39.2003197159616</v>
      </c>
      <c r="Q76" s="881">
        <v>-119.736558077491</v>
      </c>
      <c r="R76" s="737">
        <v>707.0</v>
      </c>
      <c r="S76" s="667">
        <v>72000.0</v>
      </c>
      <c r="T76" s="522" t="s">
        <v>3682</v>
      </c>
      <c r="U76" s="510" t="s">
        <v>9370</v>
      </c>
      <c r="V76" s="522" t="s">
        <v>9371</v>
      </c>
      <c r="W76" s="522" t="s">
        <v>9373</v>
      </c>
      <c r="X76" s="522" t="s">
        <v>49</v>
      </c>
      <c r="Y76" s="522" t="s">
        <v>420</v>
      </c>
      <c r="Z76" s="657" t="s">
        <v>1196</v>
      </c>
      <c r="AA76" s="833" t="s">
        <v>8942</v>
      </c>
      <c r="AB76" s="510"/>
      <c r="AC76" s="522"/>
      <c r="AD76" s="510" t="s">
        <v>9374</v>
      </c>
      <c r="AE76" s="522" t="s">
        <v>9375</v>
      </c>
      <c r="AF76" s="522">
        <f t="shared" si="1"/>
        <v>30</v>
      </c>
      <c r="AG76" s="522"/>
      <c r="AH76" s="522"/>
      <c r="AI76" s="522"/>
      <c r="AJ76" s="522"/>
    </row>
    <row r="77" ht="93.0" customHeight="1">
      <c r="A77" s="476">
        <v>3058.0</v>
      </c>
      <c r="B77" s="380" t="s">
        <v>36</v>
      </c>
      <c r="C77" s="380" t="s">
        <v>19</v>
      </c>
      <c r="D77" s="380" t="s">
        <v>2581</v>
      </c>
      <c r="E77" s="380" t="s">
        <v>812</v>
      </c>
      <c r="F77" s="380" t="s">
        <v>2582</v>
      </c>
      <c r="G77" s="380" t="s">
        <v>2757</v>
      </c>
      <c r="H77" s="380" t="s">
        <v>2583</v>
      </c>
      <c r="I77" s="385" t="s">
        <v>2584</v>
      </c>
      <c r="J77" s="380" t="s">
        <v>2585</v>
      </c>
      <c r="K77" s="380" t="s">
        <v>551</v>
      </c>
      <c r="L77" s="520" t="s">
        <v>26</v>
      </c>
      <c r="M77" s="520" t="s">
        <v>420</v>
      </c>
      <c r="N77" s="520">
        <v>95138.0</v>
      </c>
      <c r="O77" s="380" t="s">
        <v>2586</v>
      </c>
      <c r="P77" s="517">
        <v>37.2613744139406</v>
      </c>
      <c r="Q77" s="517">
        <v>-121.784331857672</v>
      </c>
      <c r="R77" s="518">
        <v>60.0</v>
      </c>
      <c r="S77" s="519"/>
      <c r="T77" s="520"/>
      <c r="U77" s="380" t="s">
        <v>2587</v>
      </c>
      <c r="V77" s="520" t="s">
        <v>2588</v>
      </c>
      <c r="W77" s="520" t="s">
        <v>551</v>
      </c>
      <c r="X77" s="520" t="s">
        <v>26</v>
      </c>
      <c r="Y77" s="520" t="s">
        <v>420</v>
      </c>
      <c r="Z77" s="456" t="s">
        <v>2589</v>
      </c>
      <c r="AA77" s="469" t="s">
        <v>9376</v>
      </c>
      <c r="AB77" s="380" t="s">
        <v>2591</v>
      </c>
      <c r="AC77" s="520" t="s">
        <v>2592</v>
      </c>
      <c r="AD77" s="392" t="s">
        <v>2593</v>
      </c>
      <c r="AE77" s="520"/>
      <c r="AF77" s="520">
        <f t="shared" si="1"/>
        <v>28</v>
      </c>
      <c r="AG77" s="520" t="s">
        <v>2594</v>
      </c>
      <c r="AH77" s="399" t="s">
        <v>2595</v>
      </c>
      <c r="AI77" s="520" t="s">
        <v>2596</v>
      </c>
      <c r="AJ77" s="522"/>
    </row>
    <row r="78" ht="90.0" customHeight="1">
      <c r="A78" s="476">
        <v>3059.0</v>
      </c>
      <c r="B78" s="510" t="s">
        <v>36</v>
      </c>
      <c r="C78" s="510" t="s">
        <v>19</v>
      </c>
      <c r="D78" s="510" t="s">
        <v>9377</v>
      </c>
      <c r="E78" s="510" t="s">
        <v>812</v>
      </c>
      <c r="F78" s="510" t="s">
        <v>9378</v>
      </c>
      <c r="G78" s="510" t="s">
        <v>8978</v>
      </c>
      <c r="H78" s="510" t="s">
        <v>9379</v>
      </c>
      <c r="I78" s="510" t="s">
        <v>9380</v>
      </c>
      <c r="J78" s="510" t="s">
        <v>9381</v>
      </c>
      <c r="K78" s="510" t="s">
        <v>9382</v>
      </c>
      <c r="L78" s="522" t="s">
        <v>248</v>
      </c>
      <c r="M78" s="522" t="s">
        <v>420</v>
      </c>
      <c r="N78" s="893" t="s">
        <v>9383</v>
      </c>
      <c r="O78" s="510" t="s">
        <v>9384</v>
      </c>
      <c r="P78" s="881">
        <v>42.2444320845953</v>
      </c>
      <c r="Q78" s="881">
        <v>-71.4341429890105</v>
      </c>
      <c r="R78" s="737"/>
      <c r="S78" s="667">
        <v>3000.0</v>
      </c>
      <c r="T78" s="522" t="s">
        <v>3682</v>
      </c>
      <c r="U78" s="510" t="s">
        <v>9377</v>
      </c>
      <c r="V78" s="522" t="s">
        <v>9380</v>
      </c>
      <c r="W78" s="522" t="s">
        <v>9385</v>
      </c>
      <c r="X78" s="522" t="s">
        <v>658</v>
      </c>
      <c r="Y78" s="522" t="s">
        <v>659</v>
      </c>
      <c r="Z78" s="657" t="s">
        <v>498</v>
      </c>
      <c r="AA78" s="738">
        <v>44797.0</v>
      </c>
      <c r="AB78" s="510" t="s">
        <v>9386</v>
      </c>
      <c r="AC78" s="510"/>
      <c r="AD78" s="510" t="s">
        <v>9387</v>
      </c>
      <c r="AE78" s="542" t="s">
        <v>9388</v>
      </c>
      <c r="AF78" s="522">
        <f t="shared" si="1"/>
        <v>27</v>
      </c>
      <c r="AG78" s="522"/>
      <c r="AH78" s="522"/>
      <c r="AI78" s="522"/>
      <c r="AJ78" s="522"/>
    </row>
    <row r="79" ht="69.75" customHeight="1">
      <c r="A79" s="476">
        <v>3060.0</v>
      </c>
      <c r="B79" s="903" t="s">
        <v>158</v>
      </c>
      <c r="C79" s="903" t="s">
        <v>19</v>
      </c>
      <c r="D79" s="903" t="s">
        <v>9389</v>
      </c>
      <c r="E79" s="903" t="s">
        <v>812</v>
      </c>
      <c r="F79" s="903" t="s">
        <v>9389</v>
      </c>
      <c r="G79" s="903" t="s">
        <v>8991</v>
      </c>
      <c r="H79" s="903" t="s">
        <v>9390</v>
      </c>
      <c r="I79" s="510" t="s">
        <v>9391</v>
      </c>
      <c r="J79" s="510" t="s">
        <v>9392</v>
      </c>
      <c r="K79" s="510" t="s">
        <v>4325</v>
      </c>
      <c r="L79" s="510" t="s">
        <v>26</v>
      </c>
      <c r="M79" s="510" t="s">
        <v>420</v>
      </c>
      <c r="N79" s="510" t="s">
        <v>9393</v>
      </c>
      <c r="O79" s="510" t="s">
        <v>9329</v>
      </c>
      <c r="P79" s="510">
        <v>37.7826873502177</v>
      </c>
      <c r="Q79" s="510">
        <v>-122.270959939502</v>
      </c>
      <c r="R79" s="800">
        <v>35.0</v>
      </c>
      <c r="S79" s="904">
        <v>500000.0</v>
      </c>
      <c r="T79" s="510" t="s">
        <v>9394</v>
      </c>
      <c r="U79" s="510" t="s">
        <v>9389</v>
      </c>
      <c r="V79" s="510" t="s">
        <v>9391</v>
      </c>
      <c r="W79" s="510" t="s">
        <v>4325</v>
      </c>
      <c r="X79" s="510" t="s">
        <v>26</v>
      </c>
      <c r="Y79" s="510" t="s">
        <v>420</v>
      </c>
      <c r="Z79" s="657" t="s">
        <v>445</v>
      </c>
      <c r="AA79" s="738">
        <v>45334.0</v>
      </c>
      <c r="AB79" s="510" t="s">
        <v>454</v>
      </c>
      <c r="AC79" s="510"/>
      <c r="AD79" s="510" t="s">
        <v>9395</v>
      </c>
      <c r="AE79" s="510"/>
      <c r="AF79" s="522">
        <f t="shared" si="1"/>
        <v>26</v>
      </c>
      <c r="AG79" s="510" t="s">
        <v>9396</v>
      </c>
      <c r="AH79" s="510" t="s">
        <v>1597</v>
      </c>
      <c r="AI79" s="510" t="s">
        <v>9397</v>
      </c>
      <c r="AJ79" s="522"/>
    </row>
    <row r="80" ht="72.75" customHeight="1">
      <c r="A80" s="476">
        <v>3061.0</v>
      </c>
      <c r="B80" s="510" t="s">
        <v>149</v>
      </c>
      <c r="C80" s="510" t="s">
        <v>19</v>
      </c>
      <c r="D80" s="522" t="s">
        <v>9398</v>
      </c>
      <c r="E80" s="510" t="s">
        <v>812</v>
      </c>
      <c r="F80" s="522" t="s">
        <v>9399</v>
      </c>
      <c r="G80" s="510" t="s">
        <v>2757</v>
      </c>
      <c r="H80" s="510" t="s">
        <v>3766</v>
      </c>
      <c r="I80" s="542" t="s">
        <v>3869</v>
      </c>
      <c r="J80" s="510"/>
      <c r="K80" s="510" t="s">
        <v>9089</v>
      </c>
      <c r="L80" s="522" t="s">
        <v>93</v>
      </c>
      <c r="M80" s="522" t="s">
        <v>420</v>
      </c>
      <c r="N80" s="522"/>
      <c r="O80" s="510"/>
      <c r="P80" s="890">
        <v>33.493317</v>
      </c>
      <c r="Q80" s="890">
        <v>-80.855415</v>
      </c>
      <c r="R80" s="737" t="s">
        <v>9660</v>
      </c>
      <c r="S80" s="667"/>
      <c r="T80" s="522"/>
      <c r="U80" s="522"/>
      <c r="V80" s="522"/>
      <c r="W80" s="522"/>
      <c r="X80" s="522"/>
      <c r="Y80" s="522"/>
      <c r="Z80" s="657" t="s">
        <v>1840</v>
      </c>
      <c r="AA80" s="738">
        <v>45560.0</v>
      </c>
      <c r="AB80" s="542" t="s">
        <v>2210</v>
      </c>
      <c r="AC80" s="522"/>
      <c r="AD80" s="510" t="s">
        <v>9400</v>
      </c>
      <c r="AE80" s="522"/>
      <c r="AF80" s="522">
        <f t="shared" si="1"/>
        <v>28</v>
      </c>
      <c r="AG80" s="522"/>
      <c r="AH80" s="522"/>
      <c r="AI80" s="522"/>
      <c r="AJ80" s="522"/>
    </row>
    <row r="81" ht="74.25" customHeight="1">
      <c r="A81" s="476">
        <v>3062.0</v>
      </c>
      <c r="B81" s="380" t="s">
        <v>55</v>
      </c>
      <c r="C81" s="380" t="s">
        <v>19</v>
      </c>
      <c r="D81" s="380" t="s">
        <v>2628</v>
      </c>
      <c r="E81" s="380" t="s">
        <v>1209</v>
      </c>
      <c r="F81" s="380" t="s">
        <v>9401</v>
      </c>
      <c r="G81" s="380" t="s">
        <v>8947</v>
      </c>
      <c r="H81" s="380" t="s">
        <v>2757</v>
      </c>
      <c r="I81" s="380" t="s">
        <v>2629</v>
      </c>
      <c r="J81" s="380" t="s">
        <v>9402</v>
      </c>
      <c r="K81" s="380" t="s">
        <v>2272</v>
      </c>
      <c r="L81" s="520" t="s">
        <v>114</v>
      </c>
      <c r="M81" s="520" t="s">
        <v>420</v>
      </c>
      <c r="N81" s="520">
        <v>80023.0</v>
      </c>
      <c r="O81" s="380"/>
      <c r="P81" s="517">
        <v>39.9706584398314</v>
      </c>
      <c r="Q81" s="517">
        <v>-104.981365876241</v>
      </c>
      <c r="R81" s="518" t="s">
        <v>4035</v>
      </c>
      <c r="S81" s="519">
        <v>30.0</v>
      </c>
      <c r="T81" s="380" t="s">
        <v>9403</v>
      </c>
      <c r="U81" s="380" t="s">
        <v>2628</v>
      </c>
      <c r="V81" s="520" t="s">
        <v>2629</v>
      </c>
      <c r="W81" s="520" t="s">
        <v>1261</v>
      </c>
      <c r="X81" s="520" t="s">
        <v>114</v>
      </c>
      <c r="Y81" s="520" t="s">
        <v>420</v>
      </c>
      <c r="Z81" s="456" t="s">
        <v>478</v>
      </c>
      <c r="AA81" s="469" t="s">
        <v>1779</v>
      </c>
      <c r="AB81" s="380" t="s">
        <v>9404</v>
      </c>
      <c r="AC81" s="380" t="s">
        <v>9406</v>
      </c>
      <c r="AD81" s="380" t="s">
        <v>9405</v>
      </c>
      <c r="AE81" s="385" t="s">
        <v>2636</v>
      </c>
      <c r="AF81" s="520">
        <f t="shared" si="1"/>
        <v>18</v>
      </c>
      <c r="AG81" s="522"/>
      <c r="AH81" s="522"/>
      <c r="AI81" s="522"/>
      <c r="AJ81" s="522"/>
    </row>
    <row r="82" ht="86.25" customHeight="1">
      <c r="A82" s="476">
        <v>3063.0</v>
      </c>
      <c r="B82" s="510" t="s">
        <v>149</v>
      </c>
      <c r="C82" s="510" t="s">
        <v>19</v>
      </c>
      <c r="D82" s="510" t="s">
        <v>9407</v>
      </c>
      <c r="E82" s="510" t="s">
        <v>1209</v>
      </c>
      <c r="F82" s="510" t="s">
        <v>9408</v>
      </c>
      <c r="G82" s="510" t="s">
        <v>8957</v>
      </c>
      <c r="H82" s="510" t="s">
        <v>9409</v>
      </c>
      <c r="I82" s="510" t="s">
        <v>9410</v>
      </c>
      <c r="J82" s="510" t="s">
        <v>9411</v>
      </c>
      <c r="K82" s="510" t="s">
        <v>4855</v>
      </c>
      <c r="L82" s="522" t="s">
        <v>141</v>
      </c>
      <c r="M82" s="522" t="s">
        <v>420</v>
      </c>
      <c r="N82" s="522">
        <v>30906.0</v>
      </c>
      <c r="O82" s="510" t="s">
        <v>9412</v>
      </c>
      <c r="P82" s="881">
        <v>33.3695688015058</v>
      </c>
      <c r="Q82" s="881">
        <v>-82.0149720309511</v>
      </c>
      <c r="R82" s="737" t="s">
        <v>3427</v>
      </c>
      <c r="S82" s="667"/>
      <c r="T82" s="522"/>
      <c r="U82" s="510" t="s">
        <v>9413</v>
      </c>
      <c r="V82" s="522" t="s">
        <v>9410</v>
      </c>
      <c r="W82" s="522" t="s">
        <v>4467</v>
      </c>
      <c r="X82" s="510" t="s">
        <v>4468</v>
      </c>
      <c r="Y82" s="522" t="s">
        <v>2301</v>
      </c>
      <c r="Z82" s="657" t="s">
        <v>498</v>
      </c>
      <c r="AA82" s="738">
        <v>44899.0</v>
      </c>
      <c r="AB82" s="510" t="s">
        <v>4242</v>
      </c>
      <c r="AC82" s="510" t="s">
        <v>9415</v>
      </c>
      <c r="AD82" s="510" t="s">
        <v>9414</v>
      </c>
      <c r="AE82" s="542" t="s">
        <v>9416</v>
      </c>
      <c r="AF82" s="522">
        <f t="shared" si="1"/>
        <v>28</v>
      </c>
      <c r="AG82" s="522"/>
      <c r="AH82" s="522"/>
      <c r="AI82" s="522"/>
      <c r="AJ82" s="522"/>
    </row>
    <row r="83" ht="86.25" customHeight="1">
      <c r="A83" s="476">
        <v>3064.0</v>
      </c>
      <c r="B83" s="510" t="s">
        <v>36</v>
      </c>
      <c r="C83" s="510" t="s">
        <v>19</v>
      </c>
      <c r="D83" s="510" t="s">
        <v>9407</v>
      </c>
      <c r="E83" s="510" t="s">
        <v>1209</v>
      </c>
      <c r="F83" s="510" t="s">
        <v>9417</v>
      </c>
      <c r="G83" s="510" t="s">
        <v>8957</v>
      </c>
      <c r="H83" s="510" t="s">
        <v>9409</v>
      </c>
      <c r="I83" s="510" t="s">
        <v>9410</v>
      </c>
      <c r="J83" s="510" t="s">
        <v>9418</v>
      </c>
      <c r="K83" s="510" t="s">
        <v>9419</v>
      </c>
      <c r="L83" s="522" t="s">
        <v>250</v>
      </c>
      <c r="M83" s="522" t="s">
        <v>420</v>
      </c>
      <c r="N83" s="893" t="s">
        <v>9420</v>
      </c>
      <c r="O83" s="510" t="s">
        <v>9421</v>
      </c>
      <c r="P83" s="881">
        <v>39.8467215526438</v>
      </c>
      <c r="Q83" s="881">
        <v>-75.2119649596667</v>
      </c>
      <c r="R83" s="737"/>
      <c r="S83" s="667"/>
      <c r="T83" s="522"/>
      <c r="U83" s="510" t="s">
        <v>9413</v>
      </c>
      <c r="V83" s="522" t="s">
        <v>9410</v>
      </c>
      <c r="W83" s="522" t="s">
        <v>4467</v>
      </c>
      <c r="X83" s="510" t="s">
        <v>4468</v>
      </c>
      <c r="Y83" s="522" t="s">
        <v>2301</v>
      </c>
      <c r="Z83" s="657" t="s">
        <v>498</v>
      </c>
      <c r="AA83" s="738">
        <v>45289.0</v>
      </c>
      <c r="AB83" s="510" t="s">
        <v>9422</v>
      </c>
      <c r="AC83" s="510"/>
      <c r="AD83" s="510" t="s">
        <v>9414</v>
      </c>
      <c r="AE83" s="542" t="s">
        <v>9416</v>
      </c>
      <c r="AF83" s="522">
        <f t="shared" si="1"/>
        <v>28</v>
      </c>
      <c r="AG83" s="522"/>
      <c r="AH83" s="522"/>
      <c r="AI83" s="522"/>
      <c r="AJ83" s="522"/>
    </row>
    <row r="84" ht="82.5" customHeight="1">
      <c r="A84" s="476">
        <v>3065.0</v>
      </c>
      <c r="B84" s="510" t="s">
        <v>36</v>
      </c>
      <c r="C84" s="510" t="s">
        <v>19</v>
      </c>
      <c r="D84" s="510" t="s">
        <v>9423</v>
      </c>
      <c r="E84" s="510" t="s">
        <v>812</v>
      </c>
      <c r="F84" s="510" t="s">
        <v>9424</v>
      </c>
      <c r="G84" s="510" t="s">
        <v>9002</v>
      </c>
      <c r="H84" s="510" t="s">
        <v>6633</v>
      </c>
      <c r="I84" s="510" t="s">
        <v>9425</v>
      </c>
      <c r="J84" s="510" t="s">
        <v>9426</v>
      </c>
      <c r="K84" s="510" t="s">
        <v>9427</v>
      </c>
      <c r="L84" s="522" t="s">
        <v>42</v>
      </c>
      <c r="M84" s="522" t="s">
        <v>420</v>
      </c>
      <c r="N84" s="522">
        <v>48168.0</v>
      </c>
      <c r="O84" s="537" t="s">
        <v>9428</v>
      </c>
      <c r="P84" s="537">
        <v>42.395464082677</v>
      </c>
      <c r="Q84" s="537">
        <v>-83.5069830537736</v>
      </c>
      <c r="R84" s="836">
        <v>63.0</v>
      </c>
      <c r="S84" s="667">
        <v>5000.0</v>
      </c>
      <c r="T84" s="522" t="s">
        <v>3682</v>
      </c>
      <c r="U84" s="522" t="s">
        <v>9429</v>
      </c>
      <c r="V84" s="522" t="s">
        <v>9430</v>
      </c>
      <c r="W84" s="522" t="s">
        <v>2600</v>
      </c>
      <c r="X84" s="522" t="s">
        <v>1204</v>
      </c>
      <c r="Y84" s="522" t="s">
        <v>1347</v>
      </c>
      <c r="Z84" s="657" t="s">
        <v>498</v>
      </c>
      <c r="AA84" s="738">
        <v>44780.0</v>
      </c>
      <c r="AB84" s="510" t="s">
        <v>9431</v>
      </c>
      <c r="AC84" s="510" t="s">
        <v>9433</v>
      </c>
      <c r="AD84" s="510" t="s">
        <v>9432</v>
      </c>
      <c r="AE84" s="771" t="s">
        <v>9434</v>
      </c>
      <c r="AF84" s="522">
        <f t="shared" si="1"/>
        <v>26</v>
      </c>
      <c r="AG84" s="522"/>
      <c r="AH84" s="522"/>
      <c r="AI84" s="522"/>
      <c r="AJ84" s="522"/>
    </row>
    <row r="85" ht="77.25" customHeight="1">
      <c r="A85" s="476">
        <v>3066.0</v>
      </c>
      <c r="B85" s="510" t="s">
        <v>158</v>
      </c>
      <c r="C85" s="510" t="s">
        <v>19</v>
      </c>
      <c r="D85" s="510" t="s">
        <v>300</v>
      </c>
      <c r="E85" s="510" t="s">
        <v>1209</v>
      </c>
      <c r="F85" s="510" t="s">
        <v>300</v>
      </c>
      <c r="G85" s="510" t="s">
        <v>9002</v>
      </c>
      <c r="H85" s="510" t="s">
        <v>6633</v>
      </c>
      <c r="I85" s="510" t="s">
        <v>9435</v>
      </c>
      <c r="J85" s="510" t="s">
        <v>9436</v>
      </c>
      <c r="K85" s="510" t="s">
        <v>587</v>
      </c>
      <c r="L85" s="510" t="s">
        <v>26</v>
      </c>
      <c r="M85" s="510" t="s">
        <v>420</v>
      </c>
      <c r="N85" s="510">
        <v>92109.0</v>
      </c>
      <c r="O85" s="510" t="s">
        <v>9437</v>
      </c>
      <c r="P85" s="537">
        <v>32.7718687554887</v>
      </c>
      <c r="Q85" s="537">
        <v>-117.124817409528</v>
      </c>
      <c r="R85" s="800">
        <v>14.0</v>
      </c>
      <c r="S85" s="667"/>
      <c r="T85" s="522"/>
      <c r="U85" s="476" t="s">
        <v>300</v>
      </c>
      <c r="V85" s="510" t="s">
        <v>9435</v>
      </c>
      <c r="W85" s="510" t="s">
        <v>587</v>
      </c>
      <c r="X85" s="510" t="s">
        <v>26</v>
      </c>
      <c r="Y85" s="510" t="s">
        <v>420</v>
      </c>
      <c r="Z85" s="657" t="s">
        <v>498</v>
      </c>
      <c r="AA85" s="738">
        <v>44891.0</v>
      </c>
      <c r="AB85" s="510" t="s">
        <v>9438</v>
      </c>
      <c r="AC85" s="833" t="s">
        <v>9440</v>
      </c>
      <c r="AD85" s="510" t="s">
        <v>9439</v>
      </c>
      <c r="AE85" s="771" t="s">
        <v>9441</v>
      </c>
      <c r="AF85" s="522">
        <f t="shared" si="1"/>
        <v>27</v>
      </c>
      <c r="AG85" s="522"/>
      <c r="AH85" s="522"/>
      <c r="AI85" s="522"/>
      <c r="AJ85" s="522"/>
    </row>
    <row r="86" ht="76.5" customHeight="1">
      <c r="A86" s="476">
        <v>3067.0</v>
      </c>
      <c r="B86" s="510" t="s">
        <v>36</v>
      </c>
      <c r="C86" s="510" t="s">
        <v>19</v>
      </c>
      <c r="D86" s="510" t="s">
        <v>7468</v>
      </c>
      <c r="E86" s="510" t="s">
        <v>812</v>
      </c>
      <c r="F86" s="510" t="s">
        <v>9442</v>
      </c>
      <c r="G86" s="510" t="s">
        <v>8957</v>
      </c>
      <c r="H86" s="510" t="s">
        <v>8968</v>
      </c>
      <c r="I86" s="510" t="s">
        <v>9443</v>
      </c>
      <c r="J86" s="510" t="s">
        <v>9444</v>
      </c>
      <c r="K86" s="510" t="s">
        <v>6295</v>
      </c>
      <c r="L86" s="522" t="s">
        <v>98</v>
      </c>
      <c r="M86" s="522" t="s">
        <v>420</v>
      </c>
      <c r="N86" s="522">
        <v>26181.0</v>
      </c>
      <c r="O86" s="881" t="s">
        <v>9445</v>
      </c>
      <c r="P86" s="881">
        <v>39.2662046079445</v>
      </c>
      <c r="Q86" s="881">
        <v>-81.6656442277202</v>
      </c>
      <c r="R86" s="836">
        <v>1500.0</v>
      </c>
      <c r="S86" s="667"/>
      <c r="T86" s="522"/>
      <c r="U86" s="522" t="s">
        <v>7468</v>
      </c>
      <c r="V86" s="522" t="s">
        <v>9443</v>
      </c>
      <c r="W86" s="522" t="s">
        <v>4572</v>
      </c>
      <c r="X86" s="522" t="s">
        <v>4213</v>
      </c>
      <c r="Y86" s="522" t="s">
        <v>420</v>
      </c>
      <c r="Z86" s="657" t="s">
        <v>498</v>
      </c>
      <c r="AA86" s="738">
        <v>44780.0</v>
      </c>
      <c r="AB86" s="510" t="s">
        <v>9446</v>
      </c>
      <c r="AC86" s="522"/>
      <c r="AD86" s="510" t="s">
        <v>9447</v>
      </c>
      <c r="AE86" s="771" t="s">
        <v>9448</v>
      </c>
      <c r="AF86" s="522">
        <f t="shared" si="1"/>
        <v>28</v>
      </c>
      <c r="AG86" s="522"/>
      <c r="AH86" s="522"/>
      <c r="AI86" s="522"/>
      <c r="AJ86" s="522"/>
    </row>
    <row r="87" ht="72.0" customHeight="1">
      <c r="A87" s="476">
        <v>3068.0</v>
      </c>
      <c r="B87" s="510" t="s">
        <v>149</v>
      </c>
      <c r="C87" s="510" t="s">
        <v>19</v>
      </c>
      <c r="D87" s="510" t="s">
        <v>9449</v>
      </c>
      <c r="E87" s="510" t="s">
        <v>1209</v>
      </c>
      <c r="F87" s="522" t="s">
        <v>9449</v>
      </c>
      <c r="G87" s="510" t="s">
        <v>9002</v>
      </c>
      <c r="H87" s="510" t="s">
        <v>9450</v>
      </c>
      <c r="I87" s="542" t="s">
        <v>9451</v>
      </c>
      <c r="J87" s="510"/>
      <c r="K87" s="522" t="s">
        <v>9452</v>
      </c>
      <c r="L87" s="522" t="s">
        <v>95</v>
      </c>
      <c r="M87" s="522" t="s">
        <v>420</v>
      </c>
      <c r="N87" s="522"/>
      <c r="O87" s="510"/>
      <c r="P87" s="881">
        <v>29.7583686567861</v>
      </c>
      <c r="Q87" s="881">
        <v>-95.3656567325646</v>
      </c>
      <c r="R87" s="737"/>
      <c r="S87" s="667"/>
      <c r="T87" s="522"/>
      <c r="U87" s="522"/>
      <c r="V87" s="522"/>
      <c r="W87" s="522"/>
      <c r="X87" s="522"/>
      <c r="Y87" s="522"/>
      <c r="Z87" s="657" t="s">
        <v>1840</v>
      </c>
      <c r="AA87" s="738">
        <v>45560.0</v>
      </c>
      <c r="AB87" s="542" t="s">
        <v>2210</v>
      </c>
      <c r="AC87" s="522"/>
      <c r="AD87" s="510" t="s">
        <v>9453</v>
      </c>
      <c r="AE87" s="522"/>
      <c r="AF87" s="522">
        <f t="shared" si="1"/>
        <v>20</v>
      </c>
      <c r="AG87" s="522"/>
      <c r="AH87" s="522"/>
      <c r="AI87" s="522"/>
      <c r="AJ87" s="522"/>
    </row>
    <row r="88" ht="78.75" customHeight="1">
      <c r="A88" s="476">
        <v>3069.0</v>
      </c>
      <c r="B88" s="510" t="s">
        <v>149</v>
      </c>
      <c r="C88" s="510" t="s">
        <v>19</v>
      </c>
      <c r="D88" s="510" t="s">
        <v>9454</v>
      </c>
      <c r="E88" s="510" t="s">
        <v>812</v>
      </c>
      <c r="F88" s="510" t="s">
        <v>9454</v>
      </c>
      <c r="G88" s="510" t="s">
        <v>2781</v>
      </c>
      <c r="H88" s="510" t="s">
        <v>9455</v>
      </c>
      <c r="I88" s="542" t="s">
        <v>9456</v>
      </c>
      <c r="J88" s="510"/>
      <c r="K88" s="522" t="s">
        <v>9457</v>
      </c>
      <c r="L88" s="522" t="s">
        <v>145</v>
      </c>
      <c r="M88" s="522" t="s">
        <v>420</v>
      </c>
      <c r="N88" s="522"/>
      <c r="O88" s="510"/>
      <c r="P88" s="881">
        <v>34.7448251</v>
      </c>
      <c r="Q88" s="881">
        <v>-87.6676856</v>
      </c>
      <c r="R88" s="737" t="s">
        <v>1433</v>
      </c>
      <c r="S88" s="667"/>
      <c r="T88" s="522"/>
      <c r="U88" s="522"/>
      <c r="V88" s="522"/>
      <c r="W88" s="522"/>
      <c r="X88" s="522"/>
      <c r="Y88" s="522"/>
      <c r="Z88" s="657" t="s">
        <v>1840</v>
      </c>
      <c r="AA88" s="738">
        <v>45560.0</v>
      </c>
      <c r="AB88" s="542" t="s">
        <v>2210</v>
      </c>
      <c r="AC88" s="522"/>
      <c r="AD88" s="510" t="s">
        <v>9458</v>
      </c>
      <c r="AE88" s="522"/>
      <c r="AF88" s="522">
        <f t="shared" si="1"/>
        <v>20</v>
      </c>
      <c r="AG88" s="522"/>
      <c r="AH88" s="522"/>
      <c r="AI88" s="522"/>
      <c r="AJ88" s="522"/>
    </row>
    <row r="89" ht="70.5" customHeight="1">
      <c r="A89" s="476">
        <v>3070.0</v>
      </c>
      <c r="B89" s="510" t="s">
        <v>158</v>
      </c>
      <c r="C89" s="510" t="s">
        <v>19</v>
      </c>
      <c r="D89" s="510" t="s">
        <v>9459</v>
      </c>
      <c r="E89" s="510" t="s">
        <v>812</v>
      </c>
      <c r="F89" s="510" t="s">
        <v>9459</v>
      </c>
      <c r="G89" s="510" t="s">
        <v>8957</v>
      </c>
      <c r="H89" s="510" t="s">
        <v>9460</v>
      </c>
      <c r="I89" s="510" t="s">
        <v>9461</v>
      </c>
      <c r="J89" s="510" t="s">
        <v>9462</v>
      </c>
      <c r="K89" s="510" t="s">
        <v>6889</v>
      </c>
      <c r="L89" s="522" t="s">
        <v>86</v>
      </c>
      <c r="M89" s="522" t="s">
        <v>420</v>
      </c>
      <c r="N89" s="522">
        <v>60201.0</v>
      </c>
      <c r="O89" s="510" t="s">
        <v>9463</v>
      </c>
      <c r="P89" s="537">
        <v>42.0505541477669</v>
      </c>
      <c r="Q89" s="537">
        <v>-87.684304686936</v>
      </c>
      <c r="R89" s="800">
        <v>6.0</v>
      </c>
      <c r="S89" s="667">
        <v>1.0</v>
      </c>
      <c r="T89" s="522" t="s">
        <v>3682</v>
      </c>
      <c r="U89" s="476" t="s">
        <v>9464</v>
      </c>
      <c r="V89" s="476" t="s">
        <v>9461</v>
      </c>
      <c r="W89" s="522" t="s">
        <v>6889</v>
      </c>
      <c r="X89" s="522" t="s">
        <v>86</v>
      </c>
      <c r="Y89" s="522" t="s">
        <v>420</v>
      </c>
      <c r="Z89" s="657" t="s">
        <v>498</v>
      </c>
      <c r="AA89" s="738">
        <v>44891.0</v>
      </c>
      <c r="AB89" s="657" t="s">
        <v>9465</v>
      </c>
      <c r="AC89" s="522"/>
      <c r="AD89" s="510" t="s">
        <v>9466</v>
      </c>
      <c r="AE89" s="542" t="s">
        <v>9461</v>
      </c>
      <c r="AF89" s="522">
        <f t="shared" si="1"/>
        <v>18</v>
      </c>
      <c r="AG89" s="522"/>
      <c r="AH89" s="522"/>
      <c r="AI89" s="522"/>
      <c r="AJ89" s="522"/>
    </row>
    <row r="90" ht="75.75" customHeight="1">
      <c r="A90" s="476">
        <v>3071.0</v>
      </c>
      <c r="B90" s="510" t="s">
        <v>36</v>
      </c>
      <c r="C90" s="510" t="s">
        <v>19</v>
      </c>
      <c r="D90" s="510" t="s">
        <v>9467</v>
      </c>
      <c r="E90" s="510" t="s">
        <v>812</v>
      </c>
      <c r="F90" s="510" t="s">
        <v>9467</v>
      </c>
      <c r="G90" s="510" t="s">
        <v>8938</v>
      </c>
      <c r="H90" s="510" t="s">
        <v>8939</v>
      </c>
      <c r="I90" s="510" t="s">
        <v>9468</v>
      </c>
      <c r="J90" s="510" t="s">
        <v>9469</v>
      </c>
      <c r="K90" s="510" t="s">
        <v>9470</v>
      </c>
      <c r="L90" s="522" t="s">
        <v>22</v>
      </c>
      <c r="M90" s="522" t="s">
        <v>618</v>
      </c>
      <c r="N90" s="522" t="s">
        <v>9471</v>
      </c>
      <c r="O90" s="510"/>
      <c r="P90" s="881">
        <v>45.3894145205541</v>
      </c>
      <c r="Q90" s="881">
        <v>-72.7803102291622</v>
      </c>
      <c r="R90" s="737">
        <v>250.0</v>
      </c>
      <c r="S90" s="667">
        <v>25000.0</v>
      </c>
      <c r="T90" s="522" t="s">
        <v>3682</v>
      </c>
      <c r="U90" s="510" t="s">
        <v>9472</v>
      </c>
      <c r="V90" s="522" t="s">
        <v>9473</v>
      </c>
      <c r="W90" s="905" t="s">
        <v>2601</v>
      </c>
      <c r="X90" s="905" t="s">
        <v>9474</v>
      </c>
      <c r="Y90" s="522" t="s">
        <v>1347</v>
      </c>
      <c r="Z90" s="657" t="s">
        <v>453</v>
      </c>
      <c r="AA90" s="738">
        <v>45467.0</v>
      </c>
      <c r="AB90" s="510" t="s">
        <v>9468</v>
      </c>
      <c r="AC90" s="522"/>
      <c r="AD90" s="867" t="s">
        <v>9475</v>
      </c>
      <c r="AE90" s="522" t="s">
        <v>9476</v>
      </c>
      <c r="AF90" s="522">
        <f t="shared" si="1"/>
        <v>24</v>
      </c>
      <c r="AG90" s="522"/>
      <c r="AH90" s="522"/>
      <c r="AI90" s="522"/>
      <c r="AJ90" s="522"/>
    </row>
    <row r="91" ht="11.25" customHeight="1">
      <c r="A91" s="906"/>
      <c r="B91" s="559"/>
      <c r="C91" s="559"/>
      <c r="D91" s="10"/>
      <c r="E91" s="10"/>
      <c r="F91" s="10"/>
      <c r="G91" s="10"/>
      <c r="H91" s="10"/>
      <c r="I91" s="10"/>
      <c r="J91" s="10"/>
      <c r="K91" s="10"/>
      <c r="L91" s="559"/>
      <c r="M91" s="559"/>
      <c r="N91" s="559"/>
      <c r="O91" s="907"/>
      <c r="P91" s="559"/>
      <c r="Q91" s="559"/>
      <c r="R91" s="874"/>
      <c r="S91" s="908"/>
      <c r="T91" s="559"/>
      <c r="U91" s="559"/>
      <c r="V91" s="559"/>
      <c r="W91" s="559"/>
      <c r="X91" s="559"/>
      <c r="Y91" s="559"/>
      <c r="Z91" s="558"/>
      <c r="AA91" s="909"/>
      <c r="AB91" s="10"/>
      <c r="AC91" s="559"/>
      <c r="AD91" s="559"/>
      <c r="AE91" s="559"/>
      <c r="AF91" s="559"/>
      <c r="AG91" s="559"/>
      <c r="AH91" s="559"/>
      <c r="AI91" s="559"/>
      <c r="AJ91" s="559"/>
    </row>
    <row r="92" ht="11.25" customHeight="1">
      <c r="A92" s="906"/>
      <c r="B92" s="559"/>
      <c r="C92" s="559"/>
      <c r="D92" s="10"/>
      <c r="E92" s="10"/>
      <c r="F92" s="10"/>
      <c r="G92" s="10"/>
      <c r="H92" s="10"/>
      <c r="I92" s="10"/>
      <c r="J92" s="10"/>
      <c r="K92" s="10"/>
      <c r="L92" s="559"/>
      <c r="M92" s="559"/>
      <c r="N92" s="559"/>
      <c r="O92" s="907"/>
      <c r="P92" s="559"/>
      <c r="Q92" s="559"/>
      <c r="R92" s="874"/>
      <c r="S92" s="908"/>
      <c r="T92" s="559"/>
      <c r="U92" s="559"/>
      <c r="V92" s="559"/>
      <c r="W92" s="559"/>
      <c r="X92" s="559"/>
      <c r="Y92" s="559"/>
      <c r="Z92" s="558"/>
      <c r="AA92" s="909"/>
      <c r="AB92" s="10"/>
      <c r="AC92" s="559"/>
      <c r="AD92" s="559"/>
      <c r="AE92" s="559"/>
      <c r="AF92" s="559"/>
      <c r="AG92" s="559"/>
      <c r="AH92" s="559"/>
      <c r="AI92" s="559"/>
      <c r="AJ92" s="559"/>
    </row>
    <row r="93" ht="11.25" customHeight="1">
      <c r="A93" s="906"/>
      <c r="B93" s="559"/>
      <c r="C93" s="559"/>
      <c r="D93" s="10"/>
      <c r="E93" s="10"/>
      <c r="F93" s="10"/>
      <c r="G93" s="10"/>
      <c r="H93" s="10"/>
      <c r="I93" s="10"/>
      <c r="J93" s="10"/>
      <c r="K93" s="10"/>
      <c r="L93" s="559"/>
      <c r="M93" s="559"/>
      <c r="N93" s="559"/>
      <c r="O93" s="907"/>
      <c r="P93" s="559"/>
      <c r="Q93" s="559"/>
      <c r="R93" s="874"/>
      <c r="S93" s="908"/>
      <c r="T93" s="559"/>
      <c r="U93" s="559"/>
      <c r="V93" s="559"/>
      <c r="W93" s="559"/>
      <c r="X93" s="559"/>
      <c r="Y93" s="559"/>
      <c r="Z93" s="558"/>
      <c r="AA93" s="909"/>
      <c r="AB93" s="10"/>
      <c r="AC93" s="559"/>
      <c r="AD93" s="559"/>
      <c r="AE93" s="559"/>
      <c r="AF93" s="559"/>
      <c r="AG93" s="559"/>
      <c r="AH93" s="559"/>
      <c r="AI93" s="559"/>
      <c r="AJ93" s="559"/>
    </row>
    <row r="94" ht="11.25" customHeight="1">
      <c r="A94" s="906"/>
      <c r="B94" s="559"/>
      <c r="C94" s="559"/>
      <c r="D94" s="10"/>
      <c r="E94" s="10"/>
      <c r="F94" s="10"/>
      <c r="G94" s="10"/>
      <c r="H94" s="10"/>
      <c r="I94" s="10"/>
      <c r="J94" s="10"/>
      <c r="K94" s="10"/>
      <c r="L94" s="559"/>
      <c r="M94" s="559"/>
      <c r="N94" s="559"/>
      <c r="O94" s="907"/>
      <c r="P94" s="559"/>
      <c r="Q94" s="559"/>
      <c r="R94" s="874"/>
      <c r="S94" s="908"/>
      <c r="T94" s="559"/>
      <c r="U94" s="559"/>
      <c r="V94" s="559"/>
      <c r="W94" s="559"/>
      <c r="X94" s="559"/>
      <c r="Y94" s="559"/>
      <c r="Z94" s="558"/>
      <c r="AA94" s="909"/>
      <c r="AB94" s="10"/>
      <c r="AC94" s="559"/>
      <c r="AD94" s="559"/>
      <c r="AE94" s="559"/>
      <c r="AF94" s="559"/>
      <c r="AG94" s="559"/>
      <c r="AH94" s="559"/>
      <c r="AI94" s="559"/>
      <c r="AJ94" s="559"/>
    </row>
    <row r="95" ht="11.25" customHeight="1">
      <c r="A95" s="906"/>
      <c r="B95" s="559"/>
      <c r="C95" s="559"/>
      <c r="D95" s="10"/>
      <c r="E95" s="10"/>
      <c r="F95" s="10"/>
      <c r="G95" s="10"/>
      <c r="H95" s="10"/>
      <c r="I95" s="10"/>
      <c r="J95" s="10"/>
      <c r="K95" s="10"/>
      <c r="L95" s="559"/>
      <c r="M95" s="559"/>
      <c r="N95" s="559"/>
      <c r="O95" s="907"/>
      <c r="P95" s="559"/>
      <c r="Q95" s="559"/>
      <c r="R95" s="874"/>
      <c r="S95" s="908"/>
      <c r="T95" s="559"/>
      <c r="U95" s="559"/>
      <c r="V95" s="559"/>
      <c r="W95" s="559"/>
      <c r="X95" s="559"/>
      <c r="Y95" s="559"/>
      <c r="Z95" s="558"/>
      <c r="AA95" s="909"/>
      <c r="AB95" s="10"/>
      <c r="AC95" s="559"/>
      <c r="AD95" s="559"/>
      <c r="AE95" s="559"/>
      <c r="AF95" s="559"/>
      <c r="AG95" s="559"/>
      <c r="AH95" s="559"/>
      <c r="AI95" s="559"/>
      <c r="AJ95" s="559"/>
    </row>
    <row r="96" ht="11.25" customHeight="1">
      <c r="A96" s="906"/>
      <c r="B96" s="559"/>
      <c r="C96" s="559"/>
      <c r="D96" s="10"/>
      <c r="E96" s="10"/>
      <c r="F96" s="10"/>
      <c r="G96" s="10"/>
      <c r="H96" s="10"/>
      <c r="I96" s="10"/>
      <c r="J96" s="10"/>
      <c r="K96" s="10"/>
      <c r="L96" s="559"/>
      <c r="M96" s="559"/>
      <c r="N96" s="559"/>
      <c r="O96" s="907"/>
      <c r="P96" s="559"/>
      <c r="Q96" s="559"/>
      <c r="R96" s="874"/>
      <c r="S96" s="908"/>
      <c r="T96" s="559"/>
      <c r="U96" s="559"/>
      <c r="V96" s="559"/>
      <c r="W96" s="559"/>
      <c r="X96" s="559"/>
      <c r="Y96" s="559"/>
      <c r="Z96" s="558"/>
      <c r="AA96" s="909"/>
      <c r="AB96" s="10"/>
      <c r="AC96" s="559"/>
      <c r="AD96" s="559"/>
      <c r="AE96" s="559"/>
      <c r="AF96" s="559"/>
      <c r="AG96" s="559"/>
      <c r="AH96" s="559"/>
      <c r="AI96" s="559"/>
      <c r="AJ96" s="559"/>
    </row>
    <row r="97" ht="11.25" customHeight="1">
      <c r="A97" s="906"/>
      <c r="B97" s="559"/>
      <c r="C97" s="559"/>
      <c r="D97" s="10"/>
      <c r="E97" s="10"/>
      <c r="F97" s="10"/>
      <c r="G97" s="10"/>
      <c r="H97" s="10"/>
      <c r="I97" s="10"/>
      <c r="J97" s="10"/>
      <c r="K97" s="10"/>
      <c r="L97" s="559"/>
      <c r="M97" s="559"/>
      <c r="N97" s="559"/>
      <c r="O97" s="907"/>
      <c r="P97" s="559"/>
      <c r="Q97" s="559"/>
      <c r="R97" s="874"/>
      <c r="S97" s="908"/>
      <c r="T97" s="559"/>
      <c r="U97" s="559"/>
      <c r="V97" s="559"/>
      <c r="W97" s="559"/>
      <c r="X97" s="559"/>
      <c r="Y97" s="559"/>
      <c r="Z97" s="558"/>
      <c r="AA97" s="909"/>
      <c r="AB97" s="10"/>
      <c r="AC97" s="559"/>
      <c r="AD97" s="559"/>
      <c r="AE97" s="559"/>
      <c r="AF97" s="559"/>
      <c r="AG97" s="559"/>
      <c r="AH97" s="559"/>
      <c r="AI97" s="559"/>
      <c r="AJ97" s="559"/>
    </row>
    <row r="98" ht="11.25" customHeight="1">
      <c r="A98" s="906"/>
      <c r="B98" s="559"/>
      <c r="C98" s="559"/>
      <c r="D98" s="10"/>
      <c r="E98" s="10"/>
      <c r="F98" s="10"/>
      <c r="G98" s="10"/>
      <c r="H98" s="10"/>
      <c r="I98" s="10"/>
      <c r="J98" s="10"/>
      <c r="K98" s="10"/>
      <c r="L98" s="559"/>
      <c r="M98" s="559"/>
      <c r="N98" s="559"/>
      <c r="O98" s="907"/>
      <c r="P98" s="559"/>
      <c r="Q98" s="559"/>
      <c r="R98" s="874"/>
      <c r="S98" s="908"/>
      <c r="T98" s="559"/>
      <c r="U98" s="559"/>
      <c r="V98" s="559"/>
      <c r="W98" s="559"/>
      <c r="X98" s="559"/>
      <c r="Y98" s="559"/>
      <c r="Z98" s="558"/>
      <c r="AA98" s="909"/>
      <c r="AB98" s="10"/>
      <c r="AC98" s="559"/>
      <c r="AD98" s="559"/>
      <c r="AE98" s="559"/>
      <c r="AF98" s="559"/>
      <c r="AG98" s="559"/>
      <c r="AH98" s="559"/>
      <c r="AI98" s="559"/>
      <c r="AJ98" s="559"/>
    </row>
    <row r="99" ht="11.25" customHeight="1">
      <c r="A99" s="906"/>
      <c r="B99" s="559"/>
      <c r="C99" s="559"/>
      <c r="D99" s="10"/>
      <c r="E99" s="10"/>
      <c r="F99" s="10"/>
      <c r="G99" s="10"/>
      <c r="H99" s="10"/>
      <c r="I99" s="10"/>
      <c r="J99" s="10"/>
      <c r="K99" s="10"/>
      <c r="L99" s="559"/>
      <c r="M99" s="559"/>
      <c r="N99" s="559"/>
      <c r="O99" s="907"/>
      <c r="P99" s="559"/>
      <c r="Q99" s="559"/>
      <c r="R99" s="874"/>
      <c r="S99" s="908"/>
      <c r="T99" s="559"/>
      <c r="U99" s="559"/>
      <c r="V99" s="559"/>
      <c r="W99" s="559"/>
      <c r="X99" s="559"/>
      <c r="Y99" s="559"/>
      <c r="Z99" s="558"/>
      <c r="AA99" s="909"/>
      <c r="AB99" s="10"/>
      <c r="AC99" s="559"/>
      <c r="AD99" s="559"/>
      <c r="AE99" s="559"/>
      <c r="AF99" s="559"/>
      <c r="AG99" s="559"/>
      <c r="AH99" s="559"/>
      <c r="AI99" s="559"/>
      <c r="AJ99" s="559"/>
    </row>
    <row r="100" ht="11.25" customHeight="1">
      <c r="A100" s="906"/>
      <c r="B100" s="559"/>
      <c r="C100" s="559"/>
      <c r="D100" s="10"/>
      <c r="E100" s="10"/>
      <c r="F100" s="10"/>
      <c r="G100" s="10"/>
      <c r="H100" s="10"/>
      <c r="I100" s="10"/>
      <c r="J100" s="10"/>
      <c r="K100" s="10"/>
      <c r="L100" s="559"/>
      <c r="M100" s="559"/>
      <c r="N100" s="559"/>
      <c r="O100" s="907"/>
      <c r="P100" s="559"/>
      <c r="Q100" s="559"/>
      <c r="R100" s="874"/>
      <c r="S100" s="908"/>
      <c r="T100" s="559"/>
      <c r="U100" s="559"/>
      <c r="V100" s="559"/>
      <c r="W100" s="559"/>
      <c r="X100" s="559"/>
      <c r="Y100" s="559"/>
      <c r="Z100" s="558"/>
      <c r="AA100" s="909"/>
      <c r="AB100" s="10"/>
      <c r="AC100" s="559"/>
      <c r="AD100" s="559"/>
      <c r="AE100" s="559"/>
      <c r="AF100" s="559"/>
      <c r="AG100" s="559"/>
      <c r="AH100" s="559"/>
      <c r="AI100" s="559"/>
      <c r="AJ100" s="559"/>
    </row>
    <row r="101" ht="11.25" customHeight="1">
      <c r="A101" s="906"/>
      <c r="B101" s="559"/>
      <c r="C101" s="559"/>
      <c r="D101" s="10"/>
      <c r="E101" s="10"/>
      <c r="F101" s="10"/>
      <c r="G101" s="10"/>
      <c r="H101" s="10"/>
      <c r="I101" s="10"/>
      <c r="J101" s="10"/>
      <c r="K101" s="10"/>
      <c r="L101" s="559"/>
      <c r="M101" s="559"/>
      <c r="N101" s="559"/>
      <c r="O101" s="907"/>
      <c r="P101" s="559"/>
      <c r="Q101" s="559"/>
      <c r="R101" s="874"/>
      <c r="S101" s="908"/>
      <c r="T101" s="559"/>
      <c r="U101" s="559"/>
      <c r="V101" s="559"/>
      <c r="W101" s="559"/>
      <c r="X101" s="559"/>
      <c r="Y101" s="559"/>
      <c r="Z101" s="558"/>
      <c r="AA101" s="909"/>
      <c r="AB101" s="10"/>
      <c r="AC101" s="559"/>
      <c r="AD101" s="559"/>
      <c r="AE101" s="559"/>
      <c r="AF101" s="559"/>
      <c r="AG101" s="559"/>
      <c r="AH101" s="559"/>
      <c r="AI101" s="559"/>
      <c r="AJ101" s="559"/>
    </row>
    <row r="102" ht="11.25" customHeight="1">
      <c r="A102" s="906"/>
      <c r="B102" s="559"/>
      <c r="C102" s="559"/>
      <c r="D102" s="10"/>
      <c r="E102" s="10"/>
      <c r="F102" s="10"/>
      <c r="G102" s="10"/>
      <c r="H102" s="10"/>
      <c r="I102" s="10"/>
      <c r="J102" s="10"/>
      <c r="K102" s="10"/>
      <c r="L102" s="559"/>
      <c r="M102" s="559"/>
      <c r="N102" s="559"/>
      <c r="O102" s="907"/>
      <c r="P102" s="559"/>
      <c r="Q102" s="559"/>
      <c r="R102" s="874"/>
      <c r="S102" s="908"/>
      <c r="T102" s="559"/>
      <c r="U102" s="559"/>
      <c r="V102" s="559"/>
      <c r="W102" s="559"/>
      <c r="X102" s="559"/>
      <c r="Y102" s="559"/>
      <c r="Z102" s="558"/>
      <c r="AA102" s="909"/>
      <c r="AB102" s="10"/>
      <c r="AC102" s="559"/>
      <c r="AD102" s="559"/>
      <c r="AE102" s="559"/>
      <c r="AF102" s="559"/>
      <c r="AG102" s="559"/>
      <c r="AH102" s="559"/>
      <c r="AI102" s="559"/>
      <c r="AJ102" s="559"/>
    </row>
    <row r="103" ht="11.25" customHeight="1">
      <c r="A103" s="906"/>
      <c r="B103" s="559"/>
      <c r="C103" s="559"/>
      <c r="D103" s="10"/>
      <c r="E103" s="10"/>
      <c r="F103" s="10"/>
      <c r="G103" s="10"/>
      <c r="H103" s="10"/>
      <c r="I103" s="10"/>
      <c r="J103" s="10"/>
      <c r="K103" s="10"/>
      <c r="L103" s="559"/>
      <c r="M103" s="559"/>
      <c r="N103" s="559"/>
      <c r="O103" s="907"/>
      <c r="P103" s="559"/>
      <c r="Q103" s="559"/>
      <c r="R103" s="874"/>
      <c r="S103" s="908"/>
      <c r="T103" s="559"/>
      <c r="U103" s="559"/>
      <c r="V103" s="559"/>
      <c r="W103" s="559"/>
      <c r="X103" s="559"/>
      <c r="Y103" s="559"/>
      <c r="Z103" s="558"/>
      <c r="AA103" s="909"/>
      <c r="AB103" s="10"/>
      <c r="AC103" s="559"/>
      <c r="AD103" s="559"/>
      <c r="AE103" s="559"/>
      <c r="AF103" s="559"/>
      <c r="AG103" s="559"/>
      <c r="AH103" s="559"/>
      <c r="AI103" s="559"/>
      <c r="AJ103" s="559"/>
    </row>
    <row r="104" ht="11.25" customHeight="1">
      <c r="A104" s="906"/>
      <c r="B104" s="559"/>
      <c r="C104" s="559"/>
      <c r="D104" s="10"/>
      <c r="E104" s="10"/>
      <c r="F104" s="10"/>
      <c r="G104" s="10"/>
      <c r="H104" s="10"/>
      <c r="I104" s="10"/>
      <c r="J104" s="10"/>
      <c r="K104" s="10"/>
      <c r="L104" s="559"/>
      <c r="M104" s="559"/>
      <c r="N104" s="559"/>
      <c r="O104" s="907"/>
      <c r="P104" s="559"/>
      <c r="Q104" s="559"/>
      <c r="R104" s="874"/>
      <c r="S104" s="908"/>
      <c r="T104" s="559"/>
      <c r="U104" s="559"/>
      <c r="V104" s="559"/>
      <c r="W104" s="559"/>
      <c r="X104" s="559"/>
      <c r="Y104" s="559"/>
      <c r="Z104" s="558"/>
      <c r="AA104" s="909"/>
      <c r="AB104" s="10"/>
      <c r="AC104" s="559"/>
      <c r="AD104" s="559"/>
      <c r="AE104" s="559"/>
      <c r="AF104" s="559"/>
      <c r="AG104" s="559"/>
      <c r="AH104" s="559"/>
      <c r="AI104" s="559"/>
      <c r="AJ104" s="559"/>
    </row>
    <row r="105" ht="11.25" customHeight="1">
      <c r="A105" s="906"/>
      <c r="B105" s="559"/>
      <c r="C105" s="559"/>
      <c r="D105" s="10"/>
      <c r="E105" s="10"/>
      <c r="F105" s="10"/>
      <c r="G105" s="10"/>
      <c r="H105" s="10"/>
      <c r="I105" s="10"/>
      <c r="J105" s="10"/>
      <c r="K105" s="10"/>
      <c r="L105" s="559"/>
      <c r="M105" s="559"/>
      <c r="N105" s="559"/>
      <c r="O105" s="907"/>
      <c r="P105" s="559"/>
      <c r="Q105" s="559"/>
      <c r="R105" s="874"/>
      <c r="S105" s="908"/>
      <c r="T105" s="559"/>
      <c r="U105" s="559"/>
      <c r="V105" s="559"/>
      <c r="W105" s="559"/>
      <c r="X105" s="559"/>
      <c r="Y105" s="559"/>
      <c r="Z105" s="558"/>
      <c r="AA105" s="909"/>
      <c r="AB105" s="10"/>
      <c r="AC105" s="559"/>
      <c r="AD105" s="559"/>
      <c r="AE105" s="559"/>
      <c r="AF105" s="559"/>
      <c r="AG105" s="559"/>
      <c r="AH105" s="559"/>
      <c r="AI105" s="559"/>
      <c r="AJ105" s="559"/>
    </row>
    <row r="106" ht="11.25" customHeight="1">
      <c r="A106" s="906"/>
      <c r="B106" s="559"/>
      <c r="C106" s="559"/>
      <c r="D106" s="10"/>
      <c r="E106" s="10"/>
      <c r="F106" s="10"/>
      <c r="G106" s="10"/>
      <c r="H106" s="10"/>
      <c r="I106" s="10"/>
      <c r="J106" s="10"/>
      <c r="K106" s="10"/>
      <c r="L106" s="559"/>
      <c r="M106" s="559"/>
      <c r="N106" s="559"/>
      <c r="O106" s="907"/>
      <c r="P106" s="559"/>
      <c r="Q106" s="559"/>
      <c r="R106" s="874"/>
      <c r="S106" s="908"/>
      <c r="T106" s="559"/>
      <c r="U106" s="559"/>
      <c r="V106" s="559"/>
      <c r="W106" s="559"/>
      <c r="X106" s="559"/>
      <c r="Y106" s="559"/>
      <c r="Z106" s="558"/>
      <c r="AA106" s="909"/>
      <c r="AB106" s="10"/>
      <c r="AC106" s="559"/>
      <c r="AD106" s="559"/>
      <c r="AE106" s="559"/>
      <c r="AF106" s="559"/>
      <c r="AG106" s="559"/>
      <c r="AH106" s="559"/>
      <c r="AI106" s="559"/>
      <c r="AJ106" s="559"/>
    </row>
    <row r="107" ht="11.25" customHeight="1">
      <c r="A107" s="906"/>
      <c r="B107" s="559"/>
      <c r="C107" s="559"/>
      <c r="D107" s="10"/>
      <c r="E107" s="10"/>
      <c r="F107" s="10"/>
      <c r="G107" s="10"/>
      <c r="H107" s="10"/>
      <c r="I107" s="10"/>
      <c r="J107" s="10"/>
      <c r="K107" s="10"/>
      <c r="L107" s="559"/>
      <c r="M107" s="559"/>
      <c r="N107" s="559"/>
      <c r="O107" s="907"/>
      <c r="P107" s="559"/>
      <c r="Q107" s="559"/>
      <c r="R107" s="874"/>
      <c r="S107" s="908"/>
      <c r="T107" s="559"/>
      <c r="U107" s="559"/>
      <c r="V107" s="559"/>
      <c r="W107" s="559"/>
      <c r="X107" s="559"/>
      <c r="Y107" s="559"/>
      <c r="Z107" s="558"/>
      <c r="AA107" s="909"/>
      <c r="AB107" s="10"/>
      <c r="AC107" s="559"/>
      <c r="AD107" s="559"/>
      <c r="AE107" s="559"/>
      <c r="AF107" s="559"/>
      <c r="AG107" s="559"/>
      <c r="AH107" s="559"/>
      <c r="AI107" s="559"/>
      <c r="AJ107" s="559"/>
    </row>
    <row r="108" ht="11.25" customHeight="1">
      <c r="A108" s="906"/>
      <c r="B108" s="559"/>
      <c r="C108" s="559"/>
      <c r="D108" s="10"/>
      <c r="E108" s="10"/>
      <c r="F108" s="10"/>
      <c r="G108" s="10"/>
      <c r="H108" s="10"/>
      <c r="I108" s="10"/>
      <c r="J108" s="10"/>
      <c r="K108" s="10"/>
      <c r="L108" s="559"/>
      <c r="M108" s="559"/>
      <c r="N108" s="559"/>
      <c r="O108" s="907"/>
      <c r="P108" s="559"/>
      <c r="Q108" s="559"/>
      <c r="R108" s="874"/>
      <c r="S108" s="908"/>
      <c r="T108" s="559"/>
      <c r="U108" s="559"/>
      <c r="V108" s="559"/>
      <c r="W108" s="559"/>
      <c r="X108" s="559"/>
      <c r="Y108" s="559"/>
      <c r="Z108" s="558"/>
      <c r="AA108" s="909"/>
      <c r="AB108" s="10"/>
      <c r="AC108" s="559"/>
      <c r="AD108" s="559"/>
      <c r="AE108" s="559"/>
      <c r="AF108" s="559"/>
      <c r="AG108" s="559"/>
      <c r="AH108" s="559"/>
      <c r="AI108" s="559"/>
      <c r="AJ108" s="559"/>
    </row>
    <row r="109" ht="11.25" customHeight="1">
      <c r="A109" s="906"/>
      <c r="B109" s="559"/>
      <c r="C109" s="559"/>
      <c r="D109" s="10"/>
      <c r="E109" s="10"/>
      <c r="F109" s="10"/>
      <c r="G109" s="10"/>
      <c r="H109" s="10"/>
      <c r="I109" s="10"/>
      <c r="J109" s="10"/>
      <c r="K109" s="10"/>
      <c r="L109" s="559"/>
      <c r="M109" s="559"/>
      <c r="N109" s="559"/>
      <c r="O109" s="907"/>
      <c r="P109" s="559"/>
      <c r="Q109" s="559"/>
      <c r="R109" s="874"/>
      <c r="S109" s="908"/>
      <c r="T109" s="559"/>
      <c r="U109" s="559"/>
      <c r="V109" s="559"/>
      <c r="W109" s="559"/>
      <c r="X109" s="559"/>
      <c r="Y109" s="559"/>
      <c r="Z109" s="558"/>
      <c r="AA109" s="909"/>
      <c r="AB109" s="10"/>
      <c r="AC109" s="559"/>
      <c r="AD109" s="559"/>
      <c r="AE109" s="559"/>
      <c r="AF109" s="559"/>
      <c r="AG109" s="559"/>
      <c r="AH109" s="559"/>
      <c r="AI109" s="559"/>
      <c r="AJ109" s="559"/>
    </row>
    <row r="110" ht="11.25" customHeight="1">
      <c r="A110" s="906"/>
      <c r="B110" s="559"/>
      <c r="C110" s="559"/>
      <c r="D110" s="10"/>
      <c r="E110" s="10"/>
      <c r="F110" s="10"/>
      <c r="G110" s="10"/>
      <c r="H110" s="10"/>
      <c r="I110" s="10"/>
      <c r="J110" s="10"/>
      <c r="K110" s="10"/>
      <c r="L110" s="559"/>
      <c r="M110" s="559"/>
      <c r="N110" s="559"/>
      <c r="O110" s="907"/>
      <c r="P110" s="559"/>
      <c r="Q110" s="559"/>
      <c r="R110" s="874"/>
      <c r="S110" s="908"/>
      <c r="T110" s="559"/>
      <c r="U110" s="559"/>
      <c r="V110" s="559"/>
      <c r="W110" s="559"/>
      <c r="X110" s="559"/>
      <c r="Y110" s="559"/>
      <c r="Z110" s="558"/>
      <c r="AA110" s="909"/>
      <c r="AB110" s="10"/>
      <c r="AC110" s="559"/>
      <c r="AD110" s="559"/>
      <c r="AE110" s="559"/>
      <c r="AF110" s="559"/>
      <c r="AG110" s="559"/>
      <c r="AH110" s="559"/>
      <c r="AI110" s="559"/>
      <c r="AJ110" s="559"/>
    </row>
    <row r="111" ht="11.25" customHeight="1">
      <c r="A111" s="906"/>
      <c r="B111" s="559"/>
      <c r="C111" s="559"/>
      <c r="D111" s="10"/>
      <c r="E111" s="10"/>
      <c r="F111" s="10"/>
      <c r="G111" s="10"/>
      <c r="H111" s="10"/>
      <c r="I111" s="10"/>
      <c r="J111" s="10"/>
      <c r="K111" s="10"/>
      <c r="L111" s="559"/>
      <c r="M111" s="559"/>
      <c r="N111" s="559"/>
      <c r="O111" s="907"/>
      <c r="P111" s="559"/>
      <c r="Q111" s="559"/>
      <c r="R111" s="874"/>
      <c r="S111" s="908"/>
      <c r="T111" s="559"/>
      <c r="U111" s="559"/>
      <c r="V111" s="559"/>
      <c r="W111" s="559"/>
      <c r="X111" s="559"/>
      <c r="Y111" s="559"/>
      <c r="Z111" s="558"/>
      <c r="AA111" s="909"/>
      <c r="AB111" s="10"/>
      <c r="AC111" s="559"/>
      <c r="AD111" s="559"/>
      <c r="AE111" s="559"/>
      <c r="AF111" s="559"/>
      <c r="AG111" s="559"/>
      <c r="AH111" s="559"/>
      <c r="AI111" s="559"/>
      <c r="AJ111" s="559"/>
    </row>
    <row r="112" ht="11.25" customHeight="1">
      <c r="A112" s="906"/>
      <c r="B112" s="559"/>
      <c r="C112" s="559"/>
      <c r="D112" s="10"/>
      <c r="E112" s="10"/>
      <c r="F112" s="10"/>
      <c r="G112" s="10"/>
      <c r="H112" s="10"/>
      <c r="I112" s="10"/>
      <c r="J112" s="10"/>
      <c r="K112" s="10"/>
      <c r="L112" s="559"/>
      <c r="M112" s="559"/>
      <c r="N112" s="559"/>
      <c r="O112" s="907"/>
      <c r="P112" s="559"/>
      <c r="Q112" s="559"/>
      <c r="R112" s="874"/>
      <c r="S112" s="908"/>
      <c r="T112" s="559"/>
      <c r="U112" s="559"/>
      <c r="V112" s="559"/>
      <c r="W112" s="559"/>
      <c r="X112" s="559"/>
      <c r="Y112" s="559"/>
      <c r="Z112" s="558"/>
      <c r="AA112" s="909"/>
      <c r="AB112" s="10"/>
      <c r="AC112" s="559"/>
      <c r="AD112" s="559"/>
      <c r="AE112" s="559"/>
      <c r="AF112" s="559"/>
      <c r="AG112" s="559"/>
      <c r="AH112" s="559"/>
      <c r="AI112" s="559"/>
      <c r="AJ112" s="559"/>
    </row>
    <row r="113" ht="11.25" customHeight="1">
      <c r="A113" s="906"/>
      <c r="B113" s="559"/>
      <c r="C113" s="559"/>
      <c r="D113" s="10"/>
      <c r="E113" s="10"/>
      <c r="F113" s="10"/>
      <c r="G113" s="10"/>
      <c r="H113" s="10"/>
      <c r="I113" s="10"/>
      <c r="J113" s="10"/>
      <c r="K113" s="10"/>
      <c r="L113" s="559"/>
      <c r="M113" s="559"/>
      <c r="N113" s="559"/>
      <c r="O113" s="907"/>
      <c r="P113" s="559"/>
      <c r="Q113" s="559"/>
      <c r="R113" s="874"/>
      <c r="S113" s="908"/>
      <c r="T113" s="559"/>
      <c r="U113" s="559"/>
      <c r="V113" s="559"/>
      <c r="W113" s="559"/>
      <c r="X113" s="559"/>
      <c r="Y113" s="559"/>
      <c r="Z113" s="558"/>
      <c r="AA113" s="909"/>
      <c r="AB113" s="10"/>
      <c r="AC113" s="559"/>
      <c r="AD113" s="559"/>
      <c r="AE113" s="559"/>
      <c r="AF113" s="559"/>
      <c r="AG113" s="559"/>
      <c r="AH113" s="559"/>
      <c r="AI113" s="559"/>
      <c r="AJ113" s="559"/>
    </row>
    <row r="114" ht="11.25" customHeight="1">
      <c r="A114" s="906"/>
      <c r="B114" s="559"/>
      <c r="C114" s="559"/>
      <c r="D114" s="10"/>
      <c r="E114" s="10"/>
      <c r="F114" s="10"/>
      <c r="G114" s="10"/>
      <c r="H114" s="10"/>
      <c r="I114" s="10"/>
      <c r="J114" s="10"/>
      <c r="K114" s="10"/>
      <c r="L114" s="559"/>
      <c r="M114" s="559"/>
      <c r="N114" s="559"/>
      <c r="O114" s="907"/>
      <c r="P114" s="559"/>
      <c r="Q114" s="559"/>
      <c r="R114" s="874"/>
      <c r="S114" s="908"/>
      <c r="T114" s="559"/>
      <c r="U114" s="559"/>
      <c r="V114" s="559"/>
      <c r="W114" s="559"/>
      <c r="X114" s="559"/>
      <c r="Y114" s="559"/>
      <c r="Z114" s="558"/>
      <c r="AA114" s="909"/>
      <c r="AB114" s="10"/>
      <c r="AC114" s="559"/>
      <c r="AD114" s="559"/>
      <c r="AE114" s="559"/>
      <c r="AF114" s="559"/>
      <c r="AG114" s="559"/>
      <c r="AH114" s="559"/>
      <c r="AI114" s="559"/>
      <c r="AJ114" s="559"/>
    </row>
    <row r="115" ht="11.25" customHeight="1">
      <c r="A115" s="906"/>
      <c r="B115" s="559"/>
      <c r="C115" s="559"/>
      <c r="D115" s="10"/>
      <c r="E115" s="10"/>
      <c r="F115" s="10"/>
      <c r="G115" s="10"/>
      <c r="H115" s="10"/>
      <c r="I115" s="10"/>
      <c r="J115" s="10"/>
      <c r="K115" s="10"/>
      <c r="L115" s="559"/>
      <c r="M115" s="559"/>
      <c r="N115" s="559"/>
      <c r="O115" s="907"/>
      <c r="P115" s="559"/>
      <c r="Q115" s="559"/>
      <c r="R115" s="874"/>
      <c r="S115" s="908"/>
      <c r="T115" s="559"/>
      <c r="U115" s="559"/>
      <c r="V115" s="559"/>
      <c r="W115" s="559"/>
      <c r="X115" s="559"/>
      <c r="Y115" s="559"/>
      <c r="Z115" s="558"/>
      <c r="AA115" s="909"/>
      <c r="AB115" s="10"/>
      <c r="AC115" s="559"/>
      <c r="AD115" s="559"/>
      <c r="AE115" s="559"/>
      <c r="AF115" s="559"/>
      <c r="AG115" s="559"/>
      <c r="AH115" s="559"/>
      <c r="AI115" s="559"/>
      <c r="AJ115" s="559"/>
    </row>
    <row r="116" ht="11.25" customHeight="1">
      <c r="A116" s="906"/>
      <c r="B116" s="559"/>
      <c r="C116" s="559"/>
      <c r="D116" s="10"/>
      <c r="E116" s="10"/>
      <c r="F116" s="10"/>
      <c r="G116" s="10"/>
      <c r="H116" s="10"/>
      <c r="I116" s="10"/>
      <c r="J116" s="10"/>
      <c r="K116" s="10"/>
      <c r="L116" s="559"/>
      <c r="M116" s="559"/>
      <c r="N116" s="559"/>
      <c r="O116" s="907"/>
      <c r="P116" s="559"/>
      <c r="Q116" s="559"/>
      <c r="R116" s="874"/>
      <c r="S116" s="908"/>
      <c r="T116" s="559"/>
      <c r="U116" s="559"/>
      <c r="V116" s="559"/>
      <c r="W116" s="559"/>
      <c r="X116" s="559"/>
      <c r="Y116" s="559"/>
      <c r="Z116" s="558"/>
      <c r="AA116" s="909"/>
      <c r="AB116" s="10"/>
      <c r="AC116" s="559"/>
      <c r="AD116" s="559"/>
      <c r="AE116" s="559"/>
      <c r="AF116" s="559"/>
      <c r="AG116" s="559"/>
      <c r="AH116" s="559"/>
      <c r="AI116" s="559"/>
      <c r="AJ116" s="559"/>
    </row>
    <row r="117" ht="11.25" customHeight="1">
      <c r="A117" s="906"/>
      <c r="B117" s="559"/>
      <c r="C117" s="559"/>
      <c r="D117" s="10"/>
      <c r="E117" s="10"/>
      <c r="F117" s="10"/>
      <c r="G117" s="10"/>
      <c r="H117" s="10"/>
      <c r="I117" s="10"/>
      <c r="J117" s="10"/>
      <c r="K117" s="10"/>
      <c r="L117" s="559"/>
      <c r="M117" s="559"/>
      <c r="N117" s="559"/>
      <c r="O117" s="907"/>
      <c r="P117" s="559"/>
      <c r="Q117" s="559"/>
      <c r="R117" s="874"/>
      <c r="S117" s="908"/>
      <c r="T117" s="559"/>
      <c r="U117" s="559"/>
      <c r="V117" s="559"/>
      <c r="W117" s="559"/>
      <c r="X117" s="559"/>
      <c r="Y117" s="559"/>
      <c r="Z117" s="558"/>
      <c r="AA117" s="909"/>
      <c r="AB117" s="10"/>
      <c r="AC117" s="559"/>
      <c r="AD117" s="559"/>
      <c r="AE117" s="559"/>
      <c r="AF117" s="559"/>
      <c r="AG117" s="559"/>
      <c r="AH117" s="559"/>
      <c r="AI117" s="559"/>
      <c r="AJ117" s="559"/>
    </row>
    <row r="118" ht="11.25" customHeight="1">
      <c r="A118" s="906"/>
      <c r="B118" s="559"/>
      <c r="C118" s="559"/>
      <c r="D118" s="10"/>
      <c r="E118" s="10"/>
      <c r="F118" s="10"/>
      <c r="G118" s="10"/>
      <c r="H118" s="10"/>
      <c r="I118" s="10"/>
      <c r="J118" s="10"/>
      <c r="K118" s="10"/>
      <c r="L118" s="559"/>
      <c r="M118" s="559"/>
      <c r="N118" s="559"/>
      <c r="O118" s="907"/>
      <c r="P118" s="559"/>
      <c r="Q118" s="559"/>
      <c r="R118" s="874"/>
      <c r="S118" s="908"/>
      <c r="T118" s="559"/>
      <c r="U118" s="559"/>
      <c r="V118" s="559"/>
      <c r="W118" s="559"/>
      <c r="X118" s="559"/>
      <c r="Y118" s="559"/>
      <c r="Z118" s="558"/>
      <c r="AA118" s="909"/>
      <c r="AB118" s="10"/>
      <c r="AC118" s="559"/>
      <c r="AD118" s="559"/>
      <c r="AE118" s="559"/>
      <c r="AF118" s="559"/>
      <c r="AG118" s="559"/>
      <c r="AH118" s="559"/>
      <c r="AI118" s="559"/>
      <c r="AJ118" s="559"/>
    </row>
    <row r="119" ht="11.25" customHeight="1">
      <c r="A119" s="906"/>
      <c r="B119" s="559"/>
      <c r="C119" s="559"/>
      <c r="D119" s="10"/>
      <c r="E119" s="10"/>
      <c r="F119" s="10"/>
      <c r="G119" s="10"/>
      <c r="H119" s="10"/>
      <c r="I119" s="10"/>
      <c r="J119" s="10"/>
      <c r="K119" s="10"/>
      <c r="L119" s="559"/>
      <c r="M119" s="559"/>
      <c r="N119" s="559"/>
      <c r="O119" s="907"/>
      <c r="P119" s="559"/>
      <c r="Q119" s="559"/>
      <c r="R119" s="874"/>
      <c r="S119" s="908"/>
      <c r="T119" s="559"/>
      <c r="U119" s="559"/>
      <c r="V119" s="559"/>
      <c r="W119" s="559"/>
      <c r="X119" s="559"/>
      <c r="Y119" s="559"/>
      <c r="Z119" s="558"/>
      <c r="AA119" s="909"/>
      <c r="AB119" s="10"/>
      <c r="AC119" s="559"/>
      <c r="AD119" s="559"/>
      <c r="AE119" s="559"/>
      <c r="AF119" s="559"/>
      <c r="AG119" s="559"/>
      <c r="AH119" s="559"/>
      <c r="AI119" s="559"/>
      <c r="AJ119" s="559"/>
    </row>
    <row r="120" ht="11.25" customHeight="1">
      <c r="A120" s="906"/>
      <c r="B120" s="559"/>
      <c r="C120" s="559"/>
      <c r="D120" s="10"/>
      <c r="E120" s="10"/>
      <c r="F120" s="10"/>
      <c r="G120" s="10"/>
      <c r="H120" s="10"/>
      <c r="I120" s="10"/>
      <c r="J120" s="10"/>
      <c r="K120" s="10"/>
      <c r="L120" s="559"/>
      <c r="M120" s="559"/>
      <c r="N120" s="559"/>
      <c r="O120" s="907"/>
      <c r="P120" s="559"/>
      <c r="Q120" s="559"/>
      <c r="R120" s="874"/>
      <c r="S120" s="908"/>
      <c r="T120" s="559"/>
      <c r="U120" s="559"/>
      <c r="V120" s="559"/>
      <c r="W120" s="559"/>
      <c r="X120" s="559"/>
      <c r="Y120" s="559"/>
      <c r="Z120" s="558"/>
      <c r="AA120" s="909"/>
      <c r="AB120" s="10"/>
      <c r="AC120" s="559"/>
      <c r="AD120" s="559"/>
      <c r="AE120" s="559"/>
      <c r="AF120" s="559"/>
      <c r="AG120" s="559"/>
      <c r="AH120" s="559"/>
      <c r="AI120" s="559"/>
      <c r="AJ120" s="559"/>
    </row>
    <row r="121" ht="11.25" customHeight="1">
      <c r="A121" s="906"/>
      <c r="B121" s="559"/>
      <c r="C121" s="559"/>
      <c r="D121" s="10"/>
      <c r="E121" s="10"/>
      <c r="F121" s="10"/>
      <c r="G121" s="10"/>
      <c r="H121" s="10"/>
      <c r="I121" s="10"/>
      <c r="J121" s="10"/>
      <c r="K121" s="10"/>
      <c r="L121" s="559"/>
      <c r="M121" s="559"/>
      <c r="N121" s="559"/>
      <c r="O121" s="907"/>
      <c r="P121" s="559"/>
      <c r="Q121" s="559"/>
      <c r="R121" s="874"/>
      <c r="S121" s="908"/>
      <c r="T121" s="559"/>
      <c r="U121" s="559"/>
      <c r="V121" s="559"/>
      <c r="W121" s="559"/>
      <c r="X121" s="559"/>
      <c r="Y121" s="559"/>
      <c r="Z121" s="558"/>
      <c r="AA121" s="909"/>
      <c r="AB121" s="10"/>
      <c r="AC121" s="559"/>
      <c r="AD121" s="559"/>
      <c r="AE121" s="559"/>
      <c r="AF121" s="559"/>
      <c r="AG121" s="559"/>
      <c r="AH121" s="559"/>
      <c r="AI121" s="559"/>
      <c r="AJ121" s="559"/>
    </row>
    <row r="122" ht="11.25" customHeight="1">
      <c r="A122" s="906"/>
      <c r="B122" s="559"/>
      <c r="C122" s="559"/>
      <c r="D122" s="10"/>
      <c r="E122" s="10"/>
      <c r="F122" s="10"/>
      <c r="G122" s="10"/>
      <c r="H122" s="10"/>
      <c r="I122" s="10"/>
      <c r="J122" s="10"/>
      <c r="K122" s="10"/>
      <c r="L122" s="559"/>
      <c r="M122" s="559"/>
      <c r="N122" s="559"/>
      <c r="O122" s="907"/>
      <c r="P122" s="559"/>
      <c r="Q122" s="559"/>
      <c r="R122" s="874"/>
      <c r="S122" s="908"/>
      <c r="T122" s="559"/>
      <c r="U122" s="559"/>
      <c r="V122" s="559"/>
      <c r="W122" s="559"/>
      <c r="X122" s="559"/>
      <c r="Y122" s="559"/>
      <c r="Z122" s="558"/>
      <c r="AA122" s="909"/>
      <c r="AB122" s="10"/>
      <c r="AC122" s="559"/>
      <c r="AD122" s="559"/>
      <c r="AE122" s="559"/>
      <c r="AF122" s="559"/>
      <c r="AG122" s="559"/>
      <c r="AH122" s="559"/>
      <c r="AI122" s="559"/>
      <c r="AJ122" s="559"/>
    </row>
    <row r="123" ht="11.25" customHeight="1">
      <c r="A123" s="906"/>
      <c r="B123" s="559"/>
      <c r="C123" s="559"/>
      <c r="D123" s="10"/>
      <c r="E123" s="10"/>
      <c r="F123" s="10"/>
      <c r="G123" s="10"/>
      <c r="H123" s="10"/>
      <c r="I123" s="10"/>
      <c r="J123" s="10"/>
      <c r="K123" s="10"/>
      <c r="L123" s="559"/>
      <c r="M123" s="559"/>
      <c r="N123" s="559"/>
      <c r="O123" s="907"/>
      <c r="P123" s="559"/>
      <c r="Q123" s="559"/>
      <c r="R123" s="874"/>
      <c r="S123" s="908"/>
      <c r="T123" s="559"/>
      <c r="U123" s="559"/>
      <c r="V123" s="559"/>
      <c r="W123" s="559"/>
      <c r="X123" s="559"/>
      <c r="Y123" s="559"/>
      <c r="Z123" s="558"/>
      <c r="AA123" s="909"/>
      <c r="AB123" s="10"/>
      <c r="AC123" s="559"/>
      <c r="AD123" s="559"/>
      <c r="AE123" s="559"/>
      <c r="AF123" s="559"/>
      <c r="AG123" s="559"/>
      <c r="AH123" s="559"/>
      <c r="AI123" s="559"/>
      <c r="AJ123" s="559"/>
    </row>
    <row r="124" ht="11.25" customHeight="1">
      <c r="A124" s="906"/>
      <c r="B124" s="559"/>
      <c r="C124" s="559"/>
      <c r="D124" s="10"/>
      <c r="E124" s="10"/>
      <c r="F124" s="10"/>
      <c r="G124" s="10"/>
      <c r="H124" s="10"/>
      <c r="I124" s="10"/>
      <c r="J124" s="10"/>
      <c r="K124" s="10"/>
      <c r="L124" s="559"/>
      <c r="M124" s="559"/>
      <c r="N124" s="559"/>
      <c r="O124" s="907"/>
      <c r="P124" s="559"/>
      <c r="Q124" s="559"/>
      <c r="R124" s="874"/>
      <c r="S124" s="908"/>
      <c r="T124" s="559"/>
      <c r="U124" s="559"/>
      <c r="V124" s="559"/>
      <c r="W124" s="559"/>
      <c r="X124" s="559"/>
      <c r="Y124" s="559"/>
      <c r="Z124" s="558"/>
      <c r="AA124" s="909"/>
      <c r="AB124" s="10"/>
      <c r="AC124" s="559"/>
      <c r="AD124" s="559"/>
      <c r="AE124" s="559"/>
      <c r="AF124" s="559"/>
      <c r="AG124" s="559"/>
      <c r="AH124" s="559"/>
      <c r="AI124" s="559"/>
      <c r="AJ124" s="559"/>
    </row>
    <row r="125" ht="11.25" customHeight="1">
      <c r="A125" s="906"/>
      <c r="B125" s="559"/>
      <c r="C125" s="559"/>
      <c r="D125" s="10"/>
      <c r="E125" s="10"/>
      <c r="F125" s="10"/>
      <c r="G125" s="10"/>
      <c r="H125" s="10"/>
      <c r="I125" s="10"/>
      <c r="J125" s="10"/>
      <c r="K125" s="10"/>
      <c r="L125" s="559"/>
      <c r="M125" s="559"/>
      <c r="N125" s="559"/>
      <c r="O125" s="907"/>
      <c r="P125" s="559"/>
      <c r="Q125" s="559"/>
      <c r="R125" s="874"/>
      <c r="S125" s="908"/>
      <c r="T125" s="559"/>
      <c r="U125" s="559"/>
      <c r="V125" s="559"/>
      <c r="W125" s="559"/>
      <c r="X125" s="559"/>
      <c r="Y125" s="559"/>
      <c r="Z125" s="558"/>
      <c r="AA125" s="909"/>
      <c r="AB125" s="10"/>
      <c r="AC125" s="559"/>
      <c r="AD125" s="559"/>
      <c r="AE125" s="559"/>
      <c r="AF125" s="559"/>
      <c r="AG125" s="559"/>
      <c r="AH125" s="559"/>
      <c r="AI125" s="559"/>
      <c r="AJ125" s="559"/>
    </row>
    <row r="126" ht="11.25" customHeight="1">
      <c r="A126" s="906"/>
      <c r="B126" s="559"/>
      <c r="C126" s="559"/>
      <c r="D126" s="10"/>
      <c r="E126" s="10"/>
      <c r="F126" s="10"/>
      <c r="G126" s="10"/>
      <c r="H126" s="10"/>
      <c r="I126" s="10"/>
      <c r="J126" s="10"/>
      <c r="K126" s="10"/>
      <c r="L126" s="559"/>
      <c r="M126" s="559"/>
      <c r="N126" s="559"/>
      <c r="O126" s="907"/>
      <c r="P126" s="559"/>
      <c r="Q126" s="559"/>
      <c r="R126" s="874"/>
      <c r="S126" s="908"/>
      <c r="T126" s="559"/>
      <c r="U126" s="559"/>
      <c r="V126" s="559"/>
      <c r="W126" s="559"/>
      <c r="X126" s="559"/>
      <c r="Y126" s="559"/>
      <c r="Z126" s="558"/>
      <c r="AA126" s="909"/>
      <c r="AB126" s="10"/>
      <c r="AC126" s="559"/>
      <c r="AD126" s="559"/>
      <c r="AE126" s="559"/>
      <c r="AF126" s="559"/>
      <c r="AG126" s="559"/>
      <c r="AH126" s="559"/>
      <c r="AI126" s="559"/>
      <c r="AJ126" s="559"/>
    </row>
    <row r="127" ht="11.25" customHeight="1">
      <c r="A127" s="906"/>
      <c r="B127" s="559"/>
      <c r="C127" s="559"/>
      <c r="D127" s="10"/>
      <c r="E127" s="10"/>
      <c r="F127" s="10"/>
      <c r="G127" s="10"/>
      <c r="H127" s="10"/>
      <c r="I127" s="10"/>
      <c r="J127" s="10"/>
      <c r="K127" s="10"/>
      <c r="L127" s="559"/>
      <c r="M127" s="559"/>
      <c r="N127" s="559"/>
      <c r="O127" s="907"/>
      <c r="P127" s="559"/>
      <c r="Q127" s="559"/>
      <c r="R127" s="874"/>
      <c r="S127" s="908"/>
      <c r="T127" s="559"/>
      <c r="U127" s="559"/>
      <c r="V127" s="559"/>
      <c r="W127" s="559"/>
      <c r="X127" s="559"/>
      <c r="Y127" s="559"/>
      <c r="Z127" s="558"/>
      <c r="AA127" s="909"/>
      <c r="AB127" s="10"/>
      <c r="AC127" s="559"/>
      <c r="AD127" s="559"/>
      <c r="AE127" s="559"/>
      <c r="AF127" s="559"/>
      <c r="AG127" s="559"/>
      <c r="AH127" s="559"/>
      <c r="AI127" s="559"/>
      <c r="AJ127" s="559"/>
    </row>
    <row r="128" ht="11.25" customHeight="1">
      <c r="A128" s="906"/>
      <c r="B128" s="559"/>
      <c r="C128" s="559"/>
      <c r="D128" s="10"/>
      <c r="E128" s="10"/>
      <c r="F128" s="10"/>
      <c r="G128" s="10"/>
      <c r="H128" s="10"/>
      <c r="I128" s="10"/>
      <c r="J128" s="10"/>
      <c r="K128" s="10"/>
      <c r="L128" s="559"/>
      <c r="M128" s="559"/>
      <c r="N128" s="559"/>
      <c r="O128" s="907"/>
      <c r="P128" s="559"/>
      <c r="Q128" s="559"/>
      <c r="R128" s="874"/>
      <c r="S128" s="908"/>
      <c r="T128" s="559"/>
      <c r="U128" s="559"/>
      <c r="V128" s="559"/>
      <c r="W128" s="559"/>
      <c r="X128" s="559"/>
      <c r="Y128" s="559"/>
      <c r="Z128" s="558"/>
      <c r="AA128" s="909"/>
      <c r="AB128" s="10"/>
      <c r="AC128" s="559"/>
      <c r="AD128" s="559"/>
      <c r="AE128" s="559"/>
      <c r="AF128" s="559"/>
      <c r="AG128" s="559"/>
      <c r="AH128" s="559"/>
      <c r="AI128" s="559"/>
      <c r="AJ128" s="559"/>
    </row>
    <row r="129" ht="11.25" customHeight="1">
      <c r="A129" s="906"/>
      <c r="B129" s="559"/>
      <c r="C129" s="559"/>
      <c r="D129" s="10"/>
      <c r="E129" s="10"/>
      <c r="F129" s="10"/>
      <c r="G129" s="10"/>
      <c r="H129" s="10"/>
      <c r="I129" s="10"/>
      <c r="J129" s="10"/>
      <c r="K129" s="10"/>
      <c r="L129" s="559"/>
      <c r="M129" s="559"/>
      <c r="N129" s="559"/>
      <c r="O129" s="907"/>
      <c r="P129" s="559"/>
      <c r="Q129" s="559"/>
      <c r="R129" s="874"/>
      <c r="S129" s="908"/>
      <c r="T129" s="559"/>
      <c r="U129" s="559"/>
      <c r="V129" s="559"/>
      <c r="W129" s="559"/>
      <c r="X129" s="559"/>
      <c r="Y129" s="559"/>
      <c r="Z129" s="558"/>
      <c r="AA129" s="909"/>
      <c r="AB129" s="10"/>
      <c r="AC129" s="559"/>
      <c r="AD129" s="559"/>
      <c r="AE129" s="559"/>
      <c r="AF129" s="559"/>
      <c r="AG129" s="559"/>
      <c r="AH129" s="559"/>
      <c r="AI129" s="559"/>
      <c r="AJ129" s="559"/>
    </row>
    <row r="130" ht="11.25" customHeight="1">
      <c r="A130" s="906"/>
      <c r="B130" s="559"/>
      <c r="C130" s="559"/>
      <c r="D130" s="10"/>
      <c r="E130" s="10"/>
      <c r="F130" s="10"/>
      <c r="G130" s="10"/>
      <c r="H130" s="10"/>
      <c r="I130" s="10"/>
      <c r="J130" s="10"/>
      <c r="K130" s="10"/>
      <c r="L130" s="559"/>
      <c r="M130" s="559"/>
      <c r="N130" s="559"/>
      <c r="O130" s="907"/>
      <c r="P130" s="559"/>
      <c r="Q130" s="559"/>
      <c r="R130" s="874"/>
      <c r="S130" s="908"/>
      <c r="T130" s="559"/>
      <c r="U130" s="559"/>
      <c r="V130" s="559"/>
      <c r="W130" s="559"/>
      <c r="X130" s="559"/>
      <c r="Y130" s="559"/>
      <c r="Z130" s="558"/>
      <c r="AA130" s="909"/>
      <c r="AB130" s="10"/>
      <c r="AC130" s="559"/>
      <c r="AD130" s="559"/>
      <c r="AE130" s="559"/>
      <c r="AF130" s="559"/>
      <c r="AG130" s="559"/>
      <c r="AH130" s="559"/>
      <c r="AI130" s="559"/>
      <c r="AJ130" s="559"/>
    </row>
    <row r="131" ht="11.25" customHeight="1">
      <c r="A131" s="906"/>
      <c r="B131" s="559"/>
      <c r="C131" s="559"/>
      <c r="D131" s="10"/>
      <c r="E131" s="10"/>
      <c r="F131" s="10"/>
      <c r="G131" s="10"/>
      <c r="H131" s="10"/>
      <c r="I131" s="10"/>
      <c r="J131" s="10"/>
      <c r="K131" s="10"/>
      <c r="L131" s="559"/>
      <c r="M131" s="559"/>
      <c r="N131" s="559"/>
      <c r="O131" s="907"/>
      <c r="P131" s="559"/>
      <c r="Q131" s="559"/>
      <c r="R131" s="874"/>
      <c r="S131" s="908"/>
      <c r="T131" s="559"/>
      <c r="U131" s="559"/>
      <c r="V131" s="559"/>
      <c r="W131" s="559"/>
      <c r="X131" s="559"/>
      <c r="Y131" s="559"/>
      <c r="Z131" s="558"/>
      <c r="AA131" s="909"/>
      <c r="AB131" s="10"/>
      <c r="AC131" s="559"/>
      <c r="AD131" s="559"/>
      <c r="AE131" s="559"/>
      <c r="AF131" s="559"/>
      <c r="AG131" s="559"/>
      <c r="AH131" s="559"/>
      <c r="AI131" s="559"/>
      <c r="AJ131" s="559"/>
    </row>
    <row r="132" ht="11.25" customHeight="1">
      <c r="A132" s="906"/>
      <c r="B132" s="559"/>
      <c r="C132" s="559"/>
      <c r="D132" s="10"/>
      <c r="E132" s="10"/>
      <c r="F132" s="10"/>
      <c r="G132" s="10"/>
      <c r="H132" s="10"/>
      <c r="I132" s="10"/>
      <c r="J132" s="10"/>
      <c r="K132" s="10"/>
      <c r="L132" s="559"/>
      <c r="M132" s="559"/>
      <c r="N132" s="559"/>
      <c r="O132" s="907"/>
      <c r="P132" s="559"/>
      <c r="Q132" s="559"/>
      <c r="R132" s="874"/>
      <c r="S132" s="908"/>
      <c r="T132" s="559"/>
      <c r="U132" s="559"/>
      <c r="V132" s="559"/>
      <c r="W132" s="559"/>
      <c r="X132" s="559"/>
      <c r="Y132" s="559"/>
      <c r="Z132" s="558"/>
      <c r="AA132" s="909"/>
      <c r="AB132" s="10"/>
      <c r="AC132" s="559"/>
      <c r="AD132" s="559"/>
      <c r="AE132" s="559"/>
      <c r="AF132" s="559"/>
      <c r="AG132" s="559"/>
      <c r="AH132" s="559"/>
      <c r="AI132" s="559"/>
      <c r="AJ132" s="559"/>
    </row>
    <row r="133" ht="11.25" customHeight="1">
      <c r="A133" s="906"/>
      <c r="B133" s="559"/>
      <c r="C133" s="559"/>
      <c r="D133" s="10"/>
      <c r="E133" s="10"/>
      <c r="F133" s="10"/>
      <c r="G133" s="10"/>
      <c r="H133" s="10"/>
      <c r="I133" s="10"/>
      <c r="J133" s="10"/>
      <c r="K133" s="10"/>
      <c r="L133" s="559"/>
      <c r="M133" s="559"/>
      <c r="N133" s="559"/>
      <c r="O133" s="907"/>
      <c r="P133" s="559"/>
      <c r="Q133" s="559"/>
      <c r="R133" s="874"/>
      <c r="S133" s="908"/>
      <c r="T133" s="559"/>
      <c r="U133" s="559"/>
      <c r="V133" s="559"/>
      <c r="W133" s="559"/>
      <c r="X133" s="559"/>
      <c r="Y133" s="559"/>
      <c r="Z133" s="558"/>
      <c r="AA133" s="909"/>
      <c r="AB133" s="10"/>
      <c r="AC133" s="559"/>
      <c r="AD133" s="559"/>
      <c r="AE133" s="559"/>
      <c r="AF133" s="559"/>
      <c r="AG133" s="559"/>
      <c r="AH133" s="559"/>
      <c r="AI133" s="559"/>
      <c r="AJ133" s="559"/>
    </row>
    <row r="134" ht="11.25" customHeight="1">
      <c r="A134" s="906"/>
      <c r="B134" s="559"/>
      <c r="C134" s="559"/>
      <c r="D134" s="10"/>
      <c r="E134" s="10"/>
      <c r="F134" s="10"/>
      <c r="G134" s="10"/>
      <c r="H134" s="10"/>
      <c r="I134" s="10"/>
      <c r="J134" s="10"/>
      <c r="K134" s="10"/>
      <c r="L134" s="559"/>
      <c r="M134" s="559"/>
      <c r="N134" s="559"/>
      <c r="O134" s="907"/>
      <c r="P134" s="559"/>
      <c r="Q134" s="559"/>
      <c r="R134" s="874"/>
      <c r="S134" s="908"/>
      <c r="T134" s="559"/>
      <c r="U134" s="559"/>
      <c r="V134" s="559"/>
      <c r="W134" s="559"/>
      <c r="X134" s="559"/>
      <c r="Y134" s="559"/>
      <c r="Z134" s="558"/>
      <c r="AA134" s="909"/>
      <c r="AB134" s="10"/>
      <c r="AC134" s="559"/>
      <c r="AD134" s="559"/>
      <c r="AE134" s="559"/>
      <c r="AF134" s="559"/>
      <c r="AG134" s="559"/>
      <c r="AH134" s="559"/>
      <c r="AI134" s="559"/>
      <c r="AJ134" s="559"/>
    </row>
    <row r="135" ht="11.25" customHeight="1">
      <c r="A135" s="906"/>
      <c r="B135" s="559"/>
      <c r="C135" s="559"/>
      <c r="D135" s="10"/>
      <c r="E135" s="10"/>
      <c r="F135" s="10"/>
      <c r="G135" s="10"/>
      <c r="H135" s="10"/>
      <c r="I135" s="10"/>
      <c r="J135" s="10"/>
      <c r="K135" s="10"/>
      <c r="L135" s="559"/>
      <c r="M135" s="559"/>
      <c r="N135" s="559"/>
      <c r="O135" s="907"/>
      <c r="P135" s="559"/>
      <c r="Q135" s="559"/>
      <c r="R135" s="874"/>
      <c r="S135" s="908"/>
      <c r="T135" s="559"/>
      <c r="U135" s="559"/>
      <c r="V135" s="559"/>
      <c r="W135" s="559"/>
      <c r="X135" s="559"/>
      <c r="Y135" s="559"/>
      <c r="Z135" s="558"/>
      <c r="AA135" s="909"/>
      <c r="AB135" s="10"/>
      <c r="AC135" s="559"/>
      <c r="AD135" s="559"/>
      <c r="AE135" s="559"/>
      <c r="AF135" s="559"/>
      <c r="AG135" s="559"/>
      <c r="AH135" s="559"/>
      <c r="AI135" s="559"/>
      <c r="AJ135" s="559"/>
    </row>
    <row r="136" ht="11.25" customHeight="1">
      <c r="A136" s="906"/>
      <c r="B136" s="559"/>
      <c r="C136" s="559"/>
      <c r="D136" s="10"/>
      <c r="E136" s="10"/>
      <c r="F136" s="10"/>
      <c r="G136" s="10"/>
      <c r="H136" s="10"/>
      <c r="I136" s="10"/>
      <c r="J136" s="10"/>
      <c r="K136" s="10"/>
      <c r="L136" s="559"/>
      <c r="M136" s="559"/>
      <c r="N136" s="559"/>
      <c r="O136" s="907"/>
      <c r="P136" s="559"/>
      <c r="Q136" s="559"/>
      <c r="R136" s="874"/>
      <c r="S136" s="908"/>
      <c r="T136" s="559"/>
      <c r="U136" s="559"/>
      <c r="V136" s="559"/>
      <c r="W136" s="559"/>
      <c r="X136" s="559"/>
      <c r="Y136" s="559"/>
      <c r="Z136" s="558"/>
      <c r="AA136" s="909"/>
      <c r="AB136" s="10"/>
      <c r="AC136" s="559"/>
      <c r="AD136" s="559"/>
      <c r="AE136" s="559"/>
      <c r="AF136" s="559"/>
      <c r="AG136" s="559"/>
      <c r="AH136" s="559"/>
      <c r="AI136" s="559"/>
      <c r="AJ136" s="559"/>
    </row>
    <row r="137" ht="11.25" customHeight="1">
      <c r="A137" s="906"/>
      <c r="B137" s="559"/>
      <c r="C137" s="559"/>
      <c r="D137" s="10"/>
      <c r="E137" s="10"/>
      <c r="F137" s="10"/>
      <c r="G137" s="10"/>
      <c r="H137" s="10"/>
      <c r="I137" s="10"/>
      <c r="J137" s="10"/>
      <c r="K137" s="10"/>
      <c r="L137" s="559"/>
      <c r="M137" s="559"/>
      <c r="N137" s="559"/>
      <c r="O137" s="907"/>
      <c r="P137" s="559"/>
      <c r="Q137" s="559"/>
      <c r="R137" s="874"/>
      <c r="S137" s="908"/>
      <c r="T137" s="559"/>
      <c r="U137" s="559"/>
      <c r="V137" s="559"/>
      <c r="W137" s="559"/>
      <c r="X137" s="559"/>
      <c r="Y137" s="559"/>
      <c r="Z137" s="558"/>
      <c r="AA137" s="909"/>
      <c r="AB137" s="10"/>
      <c r="AC137" s="559"/>
      <c r="AD137" s="559"/>
      <c r="AE137" s="559"/>
      <c r="AF137" s="559"/>
      <c r="AG137" s="559"/>
      <c r="AH137" s="559"/>
      <c r="AI137" s="559"/>
      <c r="AJ137" s="559"/>
    </row>
    <row r="138" ht="11.25" customHeight="1">
      <c r="A138" s="906"/>
      <c r="B138" s="559"/>
      <c r="C138" s="559"/>
      <c r="D138" s="10"/>
      <c r="E138" s="10"/>
      <c r="F138" s="10"/>
      <c r="G138" s="10"/>
      <c r="H138" s="10"/>
      <c r="I138" s="10"/>
      <c r="J138" s="10"/>
      <c r="K138" s="10"/>
      <c r="L138" s="559"/>
      <c r="M138" s="559"/>
      <c r="N138" s="559"/>
      <c r="O138" s="907"/>
      <c r="P138" s="559"/>
      <c r="Q138" s="559"/>
      <c r="R138" s="874"/>
      <c r="S138" s="908"/>
      <c r="T138" s="559"/>
      <c r="U138" s="559"/>
      <c r="V138" s="559"/>
      <c r="W138" s="559"/>
      <c r="X138" s="559"/>
      <c r="Y138" s="559"/>
      <c r="Z138" s="558"/>
      <c r="AA138" s="909"/>
      <c r="AB138" s="10"/>
      <c r="AC138" s="559"/>
      <c r="AD138" s="559"/>
      <c r="AE138" s="559"/>
      <c r="AF138" s="559"/>
      <c r="AG138" s="559"/>
      <c r="AH138" s="559"/>
      <c r="AI138" s="559"/>
      <c r="AJ138" s="559"/>
    </row>
    <row r="139" ht="11.25" customHeight="1">
      <c r="A139" s="906"/>
      <c r="B139" s="559"/>
      <c r="C139" s="559"/>
      <c r="D139" s="10"/>
      <c r="E139" s="10"/>
      <c r="F139" s="10"/>
      <c r="G139" s="10"/>
      <c r="H139" s="10"/>
      <c r="I139" s="10"/>
      <c r="J139" s="10"/>
      <c r="K139" s="10"/>
      <c r="L139" s="559"/>
      <c r="M139" s="559"/>
      <c r="N139" s="559"/>
      <c r="O139" s="907"/>
      <c r="P139" s="559"/>
      <c r="Q139" s="559"/>
      <c r="R139" s="874"/>
      <c r="S139" s="908"/>
      <c r="T139" s="559"/>
      <c r="U139" s="559"/>
      <c r="V139" s="559"/>
      <c r="W139" s="559"/>
      <c r="X139" s="559"/>
      <c r="Y139" s="559"/>
      <c r="Z139" s="558"/>
      <c r="AA139" s="909"/>
      <c r="AB139" s="10"/>
      <c r="AC139" s="559"/>
      <c r="AD139" s="559"/>
      <c r="AE139" s="559"/>
      <c r="AF139" s="559"/>
      <c r="AG139" s="559"/>
      <c r="AH139" s="559"/>
      <c r="AI139" s="559"/>
      <c r="AJ139" s="559"/>
    </row>
    <row r="140" ht="11.25" customHeight="1">
      <c r="A140" s="906"/>
      <c r="B140" s="559"/>
      <c r="C140" s="559"/>
      <c r="D140" s="10"/>
      <c r="E140" s="10"/>
      <c r="F140" s="10"/>
      <c r="G140" s="10"/>
      <c r="H140" s="10"/>
      <c r="I140" s="10"/>
      <c r="J140" s="10"/>
      <c r="K140" s="10"/>
      <c r="L140" s="559"/>
      <c r="M140" s="559"/>
      <c r="N140" s="559"/>
      <c r="O140" s="907"/>
      <c r="P140" s="559"/>
      <c r="Q140" s="559"/>
      <c r="R140" s="874"/>
      <c r="S140" s="908"/>
      <c r="T140" s="559"/>
      <c r="U140" s="559"/>
      <c r="V140" s="559"/>
      <c r="W140" s="559"/>
      <c r="X140" s="559"/>
      <c r="Y140" s="559"/>
      <c r="Z140" s="558"/>
      <c r="AA140" s="909"/>
      <c r="AB140" s="10"/>
      <c r="AC140" s="559"/>
      <c r="AD140" s="559"/>
      <c r="AE140" s="559"/>
      <c r="AF140" s="559"/>
      <c r="AG140" s="559"/>
      <c r="AH140" s="559"/>
      <c r="AI140" s="559"/>
      <c r="AJ140" s="559"/>
    </row>
    <row r="141" ht="11.25" customHeight="1">
      <c r="A141" s="906"/>
      <c r="B141" s="559"/>
      <c r="C141" s="559"/>
      <c r="D141" s="10"/>
      <c r="E141" s="10"/>
      <c r="F141" s="10"/>
      <c r="G141" s="10"/>
      <c r="H141" s="10"/>
      <c r="I141" s="10"/>
      <c r="J141" s="10"/>
      <c r="K141" s="10"/>
      <c r="L141" s="559"/>
      <c r="M141" s="559"/>
      <c r="N141" s="559"/>
      <c r="O141" s="907"/>
      <c r="P141" s="559"/>
      <c r="Q141" s="559"/>
      <c r="R141" s="874"/>
      <c r="S141" s="908"/>
      <c r="T141" s="559"/>
      <c r="U141" s="559"/>
      <c r="V141" s="559"/>
      <c r="W141" s="559"/>
      <c r="X141" s="559"/>
      <c r="Y141" s="559"/>
      <c r="Z141" s="558"/>
      <c r="AA141" s="909"/>
      <c r="AB141" s="10"/>
      <c r="AC141" s="559"/>
      <c r="AD141" s="559"/>
      <c r="AE141" s="559"/>
      <c r="AF141" s="559"/>
      <c r="AG141" s="559"/>
      <c r="AH141" s="559"/>
      <c r="AI141" s="559"/>
      <c r="AJ141" s="559"/>
    </row>
    <row r="142" ht="11.25" customHeight="1">
      <c r="A142" s="906"/>
      <c r="B142" s="559"/>
      <c r="C142" s="559"/>
      <c r="D142" s="10"/>
      <c r="E142" s="10"/>
      <c r="F142" s="10"/>
      <c r="G142" s="10"/>
      <c r="H142" s="10"/>
      <c r="I142" s="10"/>
      <c r="J142" s="10"/>
      <c r="K142" s="10"/>
      <c r="L142" s="559"/>
      <c r="M142" s="559"/>
      <c r="N142" s="559"/>
      <c r="O142" s="907"/>
      <c r="P142" s="559"/>
      <c r="Q142" s="559"/>
      <c r="R142" s="874"/>
      <c r="S142" s="908"/>
      <c r="T142" s="559"/>
      <c r="U142" s="559"/>
      <c r="V142" s="559"/>
      <c r="W142" s="559"/>
      <c r="X142" s="559"/>
      <c r="Y142" s="559"/>
      <c r="Z142" s="558"/>
      <c r="AA142" s="909"/>
      <c r="AB142" s="10"/>
      <c r="AC142" s="559"/>
      <c r="AD142" s="559"/>
      <c r="AE142" s="559"/>
      <c r="AF142" s="559"/>
      <c r="AG142" s="559"/>
      <c r="AH142" s="559"/>
      <c r="AI142" s="559"/>
      <c r="AJ142" s="559"/>
    </row>
    <row r="143" ht="11.25" customHeight="1">
      <c r="A143" s="906"/>
      <c r="B143" s="559"/>
      <c r="C143" s="559"/>
      <c r="D143" s="10"/>
      <c r="E143" s="10"/>
      <c r="F143" s="10"/>
      <c r="G143" s="10"/>
      <c r="H143" s="10"/>
      <c r="I143" s="10"/>
      <c r="J143" s="10"/>
      <c r="K143" s="10"/>
      <c r="L143" s="559"/>
      <c r="M143" s="559"/>
      <c r="N143" s="559"/>
      <c r="O143" s="907"/>
      <c r="P143" s="559"/>
      <c r="Q143" s="559"/>
      <c r="R143" s="874"/>
      <c r="S143" s="908"/>
      <c r="T143" s="559"/>
      <c r="U143" s="559"/>
      <c r="V143" s="559"/>
      <c r="W143" s="559"/>
      <c r="X143" s="559"/>
      <c r="Y143" s="559"/>
      <c r="Z143" s="558"/>
      <c r="AA143" s="909"/>
      <c r="AB143" s="10"/>
      <c r="AC143" s="559"/>
      <c r="AD143" s="559"/>
      <c r="AE143" s="559"/>
      <c r="AF143" s="559"/>
      <c r="AG143" s="559"/>
      <c r="AH143" s="559"/>
      <c r="AI143" s="559"/>
      <c r="AJ143" s="559"/>
    </row>
    <row r="144" ht="11.25" customHeight="1">
      <c r="A144" s="906"/>
      <c r="B144" s="559"/>
      <c r="C144" s="559"/>
      <c r="D144" s="10"/>
      <c r="E144" s="10"/>
      <c r="F144" s="10"/>
      <c r="G144" s="10"/>
      <c r="H144" s="10"/>
      <c r="I144" s="10"/>
      <c r="J144" s="10"/>
      <c r="K144" s="10"/>
      <c r="L144" s="559"/>
      <c r="M144" s="559"/>
      <c r="N144" s="559"/>
      <c r="O144" s="907"/>
      <c r="P144" s="559"/>
      <c r="Q144" s="559"/>
      <c r="R144" s="874"/>
      <c r="S144" s="908"/>
      <c r="T144" s="559"/>
      <c r="U144" s="559"/>
      <c r="V144" s="559"/>
      <c r="W144" s="559"/>
      <c r="X144" s="559"/>
      <c r="Y144" s="559"/>
      <c r="Z144" s="558"/>
      <c r="AA144" s="909"/>
      <c r="AB144" s="10"/>
      <c r="AC144" s="559"/>
      <c r="AD144" s="559"/>
      <c r="AE144" s="559"/>
      <c r="AF144" s="559"/>
      <c r="AG144" s="559"/>
      <c r="AH144" s="559"/>
      <c r="AI144" s="559"/>
      <c r="AJ144" s="559"/>
    </row>
    <row r="145" ht="11.25" customHeight="1">
      <c r="A145" s="906"/>
      <c r="B145" s="559"/>
      <c r="C145" s="559"/>
      <c r="D145" s="10"/>
      <c r="E145" s="10"/>
      <c r="F145" s="10"/>
      <c r="G145" s="10"/>
      <c r="H145" s="10"/>
      <c r="I145" s="10"/>
      <c r="J145" s="10"/>
      <c r="K145" s="10"/>
      <c r="L145" s="559"/>
      <c r="M145" s="559"/>
      <c r="N145" s="559"/>
      <c r="O145" s="907"/>
      <c r="P145" s="559"/>
      <c r="Q145" s="559"/>
      <c r="R145" s="874"/>
      <c r="S145" s="908"/>
      <c r="T145" s="559"/>
      <c r="U145" s="559"/>
      <c r="V145" s="559"/>
      <c r="W145" s="559"/>
      <c r="X145" s="559"/>
      <c r="Y145" s="559"/>
      <c r="Z145" s="558"/>
      <c r="AA145" s="909"/>
      <c r="AB145" s="10"/>
      <c r="AC145" s="559"/>
      <c r="AD145" s="559"/>
      <c r="AE145" s="559"/>
      <c r="AF145" s="559"/>
      <c r="AG145" s="559"/>
      <c r="AH145" s="559"/>
      <c r="AI145" s="559"/>
      <c r="AJ145" s="559"/>
    </row>
    <row r="146" ht="11.25" customHeight="1">
      <c r="A146" s="906"/>
      <c r="B146" s="559"/>
      <c r="C146" s="559"/>
      <c r="D146" s="10"/>
      <c r="E146" s="10"/>
      <c r="F146" s="10"/>
      <c r="G146" s="10"/>
      <c r="H146" s="10"/>
      <c r="I146" s="10"/>
      <c r="J146" s="10"/>
      <c r="K146" s="10"/>
      <c r="L146" s="559"/>
      <c r="M146" s="559"/>
      <c r="N146" s="559"/>
      <c r="O146" s="907"/>
      <c r="P146" s="559"/>
      <c r="Q146" s="559"/>
      <c r="R146" s="874"/>
      <c r="S146" s="908"/>
      <c r="T146" s="559"/>
      <c r="U146" s="559"/>
      <c r="V146" s="559"/>
      <c r="W146" s="559"/>
      <c r="X146" s="559"/>
      <c r="Y146" s="559"/>
      <c r="Z146" s="558"/>
      <c r="AA146" s="909"/>
      <c r="AB146" s="10"/>
      <c r="AC146" s="559"/>
      <c r="AD146" s="559"/>
      <c r="AE146" s="559"/>
      <c r="AF146" s="559"/>
      <c r="AG146" s="559"/>
      <c r="AH146" s="559"/>
      <c r="AI146" s="559"/>
      <c r="AJ146" s="559"/>
    </row>
    <row r="147" ht="11.25" customHeight="1">
      <c r="A147" s="906"/>
      <c r="B147" s="559"/>
      <c r="C147" s="559"/>
      <c r="D147" s="10"/>
      <c r="E147" s="10"/>
      <c r="F147" s="10"/>
      <c r="G147" s="10"/>
      <c r="H147" s="10"/>
      <c r="I147" s="10"/>
      <c r="J147" s="10"/>
      <c r="K147" s="10"/>
      <c r="L147" s="559"/>
      <c r="M147" s="559"/>
      <c r="N147" s="559"/>
      <c r="O147" s="907"/>
      <c r="P147" s="559"/>
      <c r="Q147" s="559"/>
      <c r="R147" s="874"/>
      <c r="S147" s="908"/>
      <c r="T147" s="559"/>
      <c r="U147" s="559"/>
      <c r="V147" s="559"/>
      <c r="W147" s="559"/>
      <c r="X147" s="559"/>
      <c r="Y147" s="559"/>
      <c r="Z147" s="558"/>
      <c r="AA147" s="909"/>
      <c r="AB147" s="10"/>
      <c r="AC147" s="559"/>
      <c r="AD147" s="559"/>
      <c r="AE147" s="559"/>
      <c r="AF147" s="559"/>
      <c r="AG147" s="559"/>
      <c r="AH147" s="559"/>
      <c r="AI147" s="559"/>
      <c r="AJ147" s="559"/>
    </row>
    <row r="148" ht="11.25" customHeight="1">
      <c r="A148" s="906"/>
      <c r="B148" s="559"/>
      <c r="C148" s="559"/>
      <c r="D148" s="10"/>
      <c r="E148" s="10"/>
      <c r="F148" s="10"/>
      <c r="G148" s="10"/>
      <c r="H148" s="10"/>
      <c r="I148" s="10"/>
      <c r="J148" s="10"/>
      <c r="K148" s="10"/>
      <c r="L148" s="559"/>
      <c r="M148" s="559"/>
      <c r="N148" s="559"/>
      <c r="O148" s="907"/>
      <c r="P148" s="559"/>
      <c r="Q148" s="559"/>
      <c r="R148" s="874"/>
      <c r="S148" s="908"/>
      <c r="T148" s="559"/>
      <c r="U148" s="559"/>
      <c r="V148" s="559"/>
      <c r="W148" s="559"/>
      <c r="X148" s="559"/>
      <c r="Y148" s="559"/>
      <c r="Z148" s="558"/>
      <c r="AA148" s="909"/>
      <c r="AB148" s="10"/>
      <c r="AC148" s="559"/>
      <c r="AD148" s="559"/>
      <c r="AE148" s="559"/>
      <c r="AF148" s="559"/>
      <c r="AG148" s="559"/>
      <c r="AH148" s="559"/>
      <c r="AI148" s="559"/>
      <c r="AJ148" s="559"/>
    </row>
    <row r="149" ht="11.25" customHeight="1">
      <c r="A149" s="906"/>
      <c r="B149" s="559"/>
      <c r="C149" s="559"/>
      <c r="D149" s="10"/>
      <c r="E149" s="10"/>
      <c r="F149" s="10"/>
      <c r="G149" s="10"/>
      <c r="H149" s="10"/>
      <c r="I149" s="10"/>
      <c r="J149" s="10"/>
      <c r="K149" s="10"/>
      <c r="L149" s="559"/>
      <c r="M149" s="559"/>
      <c r="N149" s="559"/>
      <c r="O149" s="907"/>
      <c r="P149" s="559"/>
      <c r="Q149" s="559"/>
      <c r="R149" s="874"/>
      <c r="S149" s="908"/>
      <c r="T149" s="559"/>
      <c r="U149" s="559"/>
      <c r="V149" s="559"/>
      <c r="W149" s="559"/>
      <c r="X149" s="559"/>
      <c r="Y149" s="559"/>
      <c r="Z149" s="558"/>
      <c r="AA149" s="909"/>
      <c r="AB149" s="10"/>
      <c r="AC149" s="559"/>
      <c r="AD149" s="559"/>
      <c r="AE149" s="559"/>
      <c r="AF149" s="559"/>
      <c r="AG149" s="559"/>
      <c r="AH149" s="559"/>
      <c r="AI149" s="559"/>
      <c r="AJ149" s="559"/>
    </row>
    <row r="150" ht="11.25" customHeight="1">
      <c r="A150" s="906"/>
      <c r="B150" s="559"/>
      <c r="C150" s="559"/>
      <c r="D150" s="10"/>
      <c r="E150" s="10"/>
      <c r="F150" s="10"/>
      <c r="G150" s="10"/>
      <c r="H150" s="10"/>
      <c r="I150" s="10"/>
      <c r="J150" s="10"/>
      <c r="K150" s="10"/>
      <c r="L150" s="559"/>
      <c r="M150" s="559"/>
      <c r="N150" s="559"/>
      <c r="O150" s="907"/>
      <c r="P150" s="559"/>
      <c r="Q150" s="559"/>
      <c r="R150" s="874"/>
      <c r="S150" s="908"/>
      <c r="T150" s="559"/>
      <c r="U150" s="559"/>
      <c r="V150" s="559"/>
      <c r="W150" s="559"/>
      <c r="X150" s="559"/>
      <c r="Y150" s="559"/>
      <c r="Z150" s="558"/>
      <c r="AA150" s="909"/>
      <c r="AB150" s="10"/>
      <c r="AC150" s="559"/>
      <c r="AD150" s="559"/>
      <c r="AE150" s="559"/>
      <c r="AF150" s="559"/>
      <c r="AG150" s="559"/>
      <c r="AH150" s="559"/>
      <c r="AI150" s="559"/>
      <c r="AJ150" s="559"/>
    </row>
    <row r="151" ht="11.25" customHeight="1">
      <c r="A151" s="906"/>
      <c r="B151" s="559"/>
      <c r="C151" s="559"/>
      <c r="D151" s="10"/>
      <c r="E151" s="10"/>
      <c r="F151" s="10"/>
      <c r="G151" s="10"/>
      <c r="H151" s="10"/>
      <c r="I151" s="10"/>
      <c r="J151" s="10"/>
      <c r="K151" s="10"/>
      <c r="L151" s="559"/>
      <c r="M151" s="559"/>
      <c r="N151" s="559"/>
      <c r="O151" s="907"/>
      <c r="P151" s="559"/>
      <c r="Q151" s="559"/>
      <c r="R151" s="874"/>
      <c r="S151" s="908"/>
      <c r="T151" s="559"/>
      <c r="U151" s="559"/>
      <c r="V151" s="559"/>
      <c r="W151" s="559"/>
      <c r="X151" s="559"/>
      <c r="Y151" s="559"/>
      <c r="Z151" s="558"/>
      <c r="AA151" s="909"/>
      <c r="AB151" s="10"/>
      <c r="AC151" s="559"/>
      <c r="AD151" s="559"/>
      <c r="AE151" s="559"/>
      <c r="AF151" s="559"/>
      <c r="AG151" s="559"/>
      <c r="AH151" s="559"/>
      <c r="AI151" s="559"/>
      <c r="AJ151" s="559"/>
    </row>
    <row r="152" ht="11.25" customHeight="1">
      <c r="A152" s="906"/>
      <c r="B152" s="559"/>
      <c r="C152" s="559"/>
      <c r="D152" s="10"/>
      <c r="E152" s="10"/>
      <c r="F152" s="10"/>
      <c r="G152" s="10"/>
      <c r="H152" s="10"/>
      <c r="I152" s="10"/>
      <c r="J152" s="10"/>
      <c r="K152" s="10"/>
      <c r="L152" s="559"/>
      <c r="M152" s="559"/>
      <c r="N152" s="559"/>
      <c r="O152" s="907"/>
      <c r="P152" s="559"/>
      <c r="Q152" s="559"/>
      <c r="R152" s="874"/>
      <c r="S152" s="908"/>
      <c r="T152" s="559"/>
      <c r="U152" s="559"/>
      <c r="V152" s="559"/>
      <c r="W152" s="559"/>
      <c r="X152" s="559"/>
      <c r="Y152" s="559"/>
      <c r="Z152" s="558"/>
      <c r="AA152" s="909"/>
      <c r="AB152" s="10"/>
      <c r="AC152" s="559"/>
      <c r="AD152" s="559"/>
      <c r="AE152" s="559"/>
      <c r="AF152" s="559"/>
      <c r="AG152" s="559"/>
      <c r="AH152" s="559"/>
      <c r="AI152" s="559"/>
      <c r="AJ152" s="559"/>
    </row>
    <row r="153" ht="11.25" customHeight="1">
      <c r="A153" s="906"/>
      <c r="B153" s="559"/>
      <c r="C153" s="559"/>
      <c r="D153" s="10"/>
      <c r="E153" s="10"/>
      <c r="F153" s="10"/>
      <c r="G153" s="10"/>
      <c r="H153" s="10"/>
      <c r="I153" s="10"/>
      <c r="J153" s="10"/>
      <c r="K153" s="10"/>
      <c r="L153" s="559"/>
      <c r="M153" s="559"/>
      <c r="N153" s="559"/>
      <c r="O153" s="907"/>
      <c r="P153" s="559"/>
      <c r="Q153" s="559"/>
      <c r="R153" s="874"/>
      <c r="S153" s="908"/>
      <c r="T153" s="559"/>
      <c r="U153" s="559"/>
      <c r="V153" s="559"/>
      <c r="W153" s="559"/>
      <c r="X153" s="559"/>
      <c r="Y153" s="559"/>
      <c r="Z153" s="558"/>
      <c r="AA153" s="909"/>
      <c r="AB153" s="10"/>
      <c r="AC153" s="559"/>
      <c r="AD153" s="559"/>
      <c r="AE153" s="559"/>
      <c r="AF153" s="559"/>
      <c r="AG153" s="559"/>
      <c r="AH153" s="559"/>
      <c r="AI153" s="559"/>
      <c r="AJ153" s="559"/>
    </row>
    <row r="154" ht="11.25" customHeight="1">
      <c r="A154" s="906"/>
      <c r="B154" s="559"/>
      <c r="C154" s="559"/>
      <c r="D154" s="10"/>
      <c r="E154" s="10"/>
      <c r="F154" s="10"/>
      <c r="G154" s="10"/>
      <c r="H154" s="10"/>
      <c r="I154" s="10"/>
      <c r="J154" s="10"/>
      <c r="K154" s="10"/>
      <c r="L154" s="559"/>
      <c r="M154" s="559"/>
      <c r="N154" s="559"/>
      <c r="O154" s="907"/>
      <c r="P154" s="559"/>
      <c r="Q154" s="559"/>
      <c r="R154" s="874"/>
      <c r="S154" s="908"/>
      <c r="T154" s="559"/>
      <c r="U154" s="559"/>
      <c r="V154" s="559"/>
      <c r="W154" s="559"/>
      <c r="X154" s="559"/>
      <c r="Y154" s="559"/>
      <c r="Z154" s="558"/>
      <c r="AA154" s="909"/>
      <c r="AB154" s="10"/>
      <c r="AC154" s="559"/>
      <c r="AD154" s="559"/>
      <c r="AE154" s="559"/>
      <c r="AF154" s="559"/>
      <c r="AG154" s="559"/>
      <c r="AH154" s="559"/>
      <c r="AI154" s="559"/>
      <c r="AJ154" s="559"/>
    </row>
    <row r="155" ht="11.25" customHeight="1">
      <c r="A155" s="906"/>
      <c r="B155" s="559"/>
      <c r="C155" s="559"/>
      <c r="D155" s="10"/>
      <c r="E155" s="10"/>
      <c r="F155" s="10"/>
      <c r="G155" s="10"/>
      <c r="H155" s="10"/>
      <c r="I155" s="10"/>
      <c r="J155" s="10"/>
      <c r="K155" s="10"/>
      <c r="L155" s="559"/>
      <c r="M155" s="559"/>
      <c r="N155" s="559"/>
      <c r="O155" s="907"/>
      <c r="P155" s="559"/>
      <c r="Q155" s="559"/>
      <c r="R155" s="874"/>
      <c r="S155" s="908"/>
      <c r="T155" s="559"/>
      <c r="U155" s="559"/>
      <c r="V155" s="559"/>
      <c r="W155" s="559"/>
      <c r="X155" s="559"/>
      <c r="Y155" s="559"/>
      <c r="Z155" s="558"/>
      <c r="AA155" s="909"/>
      <c r="AB155" s="10"/>
      <c r="AC155" s="559"/>
      <c r="AD155" s="559"/>
      <c r="AE155" s="559"/>
      <c r="AF155" s="559"/>
      <c r="AG155" s="559"/>
      <c r="AH155" s="559"/>
      <c r="AI155" s="559"/>
      <c r="AJ155" s="559"/>
    </row>
    <row r="156" ht="11.25" customHeight="1">
      <c r="A156" s="906"/>
      <c r="B156" s="559"/>
      <c r="C156" s="559"/>
      <c r="D156" s="10"/>
      <c r="E156" s="10"/>
      <c r="F156" s="10"/>
      <c r="G156" s="10"/>
      <c r="H156" s="10"/>
      <c r="I156" s="10"/>
      <c r="J156" s="10"/>
      <c r="K156" s="10"/>
      <c r="L156" s="559"/>
      <c r="M156" s="559"/>
      <c r="N156" s="559"/>
      <c r="O156" s="907"/>
      <c r="P156" s="559"/>
      <c r="Q156" s="559"/>
      <c r="R156" s="874"/>
      <c r="S156" s="908"/>
      <c r="T156" s="559"/>
      <c r="U156" s="559"/>
      <c r="V156" s="559"/>
      <c r="W156" s="559"/>
      <c r="X156" s="559"/>
      <c r="Y156" s="559"/>
      <c r="Z156" s="558"/>
      <c r="AA156" s="909"/>
      <c r="AB156" s="10"/>
      <c r="AC156" s="559"/>
      <c r="AD156" s="559"/>
      <c r="AE156" s="559"/>
      <c r="AF156" s="559"/>
      <c r="AG156" s="559"/>
      <c r="AH156" s="559"/>
      <c r="AI156" s="559"/>
      <c r="AJ156" s="559"/>
    </row>
    <row r="157" ht="11.25" customHeight="1">
      <c r="A157" s="906"/>
      <c r="B157" s="559"/>
      <c r="C157" s="559"/>
      <c r="D157" s="10"/>
      <c r="E157" s="10"/>
      <c r="F157" s="10"/>
      <c r="G157" s="10"/>
      <c r="H157" s="10"/>
      <c r="I157" s="10"/>
      <c r="J157" s="10"/>
      <c r="K157" s="10"/>
      <c r="L157" s="559"/>
      <c r="M157" s="559"/>
      <c r="N157" s="559"/>
      <c r="O157" s="907"/>
      <c r="P157" s="559"/>
      <c r="Q157" s="559"/>
      <c r="R157" s="874"/>
      <c r="S157" s="908"/>
      <c r="T157" s="559"/>
      <c r="U157" s="559"/>
      <c r="V157" s="559"/>
      <c r="W157" s="559"/>
      <c r="X157" s="559"/>
      <c r="Y157" s="559"/>
      <c r="Z157" s="558"/>
      <c r="AA157" s="909"/>
      <c r="AB157" s="10"/>
      <c r="AC157" s="559"/>
      <c r="AD157" s="559"/>
      <c r="AE157" s="559"/>
      <c r="AF157" s="559"/>
      <c r="AG157" s="559"/>
      <c r="AH157" s="559"/>
      <c r="AI157" s="559"/>
      <c r="AJ157" s="559"/>
    </row>
    <row r="158" ht="11.25" customHeight="1">
      <c r="A158" s="906"/>
      <c r="B158" s="559"/>
      <c r="C158" s="559"/>
      <c r="D158" s="10"/>
      <c r="E158" s="10"/>
      <c r="F158" s="10"/>
      <c r="G158" s="10"/>
      <c r="H158" s="10"/>
      <c r="I158" s="10"/>
      <c r="J158" s="10"/>
      <c r="K158" s="10"/>
      <c r="L158" s="559"/>
      <c r="M158" s="559"/>
      <c r="N158" s="559"/>
      <c r="O158" s="907"/>
      <c r="P158" s="559"/>
      <c r="Q158" s="559"/>
      <c r="R158" s="874"/>
      <c r="S158" s="908"/>
      <c r="T158" s="559"/>
      <c r="U158" s="559"/>
      <c r="V158" s="559"/>
      <c r="W158" s="559"/>
      <c r="X158" s="559"/>
      <c r="Y158" s="559"/>
      <c r="Z158" s="558"/>
      <c r="AA158" s="909"/>
      <c r="AB158" s="10"/>
      <c r="AC158" s="559"/>
      <c r="AD158" s="559"/>
      <c r="AE158" s="559"/>
      <c r="AF158" s="559"/>
      <c r="AG158" s="559"/>
      <c r="AH158" s="559"/>
      <c r="AI158" s="559"/>
      <c r="AJ158" s="559"/>
    </row>
    <row r="159" ht="11.25" customHeight="1">
      <c r="A159" s="906"/>
      <c r="B159" s="559"/>
      <c r="C159" s="559"/>
      <c r="D159" s="10"/>
      <c r="E159" s="10"/>
      <c r="F159" s="10"/>
      <c r="G159" s="10"/>
      <c r="H159" s="10"/>
      <c r="I159" s="10"/>
      <c r="J159" s="10"/>
      <c r="K159" s="10"/>
      <c r="L159" s="559"/>
      <c r="M159" s="559"/>
      <c r="N159" s="559"/>
      <c r="O159" s="907"/>
      <c r="P159" s="559"/>
      <c r="Q159" s="559"/>
      <c r="R159" s="874"/>
      <c r="S159" s="908"/>
      <c r="T159" s="559"/>
      <c r="U159" s="559"/>
      <c r="V159" s="559"/>
      <c r="W159" s="559"/>
      <c r="X159" s="559"/>
      <c r="Y159" s="559"/>
      <c r="Z159" s="558"/>
      <c r="AA159" s="909"/>
      <c r="AB159" s="10"/>
      <c r="AC159" s="559"/>
      <c r="AD159" s="559"/>
      <c r="AE159" s="559"/>
      <c r="AF159" s="559"/>
      <c r="AG159" s="559"/>
      <c r="AH159" s="559"/>
      <c r="AI159" s="559"/>
      <c r="AJ159" s="559"/>
    </row>
    <row r="160" ht="11.25" customHeight="1">
      <c r="A160" s="906"/>
      <c r="B160" s="559"/>
      <c r="C160" s="559"/>
      <c r="D160" s="10"/>
      <c r="E160" s="10"/>
      <c r="F160" s="10"/>
      <c r="G160" s="10"/>
      <c r="H160" s="10"/>
      <c r="I160" s="10"/>
      <c r="J160" s="10"/>
      <c r="K160" s="10"/>
      <c r="L160" s="559"/>
      <c r="M160" s="559"/>
      <c r="N160" s="559"/>
      <c r="O160" s="907"/>
      <c r="P160" s="559"/>
      <c r="Q160" s="559"/>
      <c r="R160" s="874"/>
      <c r="S160" s="908"/>
      <c r="T160" s="559"/>
      <c r="U160" s="559"/>
      <c r="V160" s="559"/>
      <c r="W160" s="559"/>
      <c r="X160" s="559"/>
      <c r="Y160" s="559"/>
      <c r="Z160" s="558"/>
      <c r="AA160" s="909"/>
      <c r="AB160" s="10"/>
      <c r="AC160" s="559"/>
      <c r="AD160" s="559"/>
      <c r="AE160" s="559"/>
      <c r="AF160" s="559"/>
      <c r="AG160" s="559"/>
      <c r="AH160" s="559"/>
      <c r="AI160" s="559"/>
      <c r="AJ160" s="559"/>
    </row>
    <row r="161" ht="11.25" customHeight="1">
      <c r="A161" s="906"/>
      <c r="B161" s="559"/>
      <c r="C161" s="559"/>
      <c r="D161" s="10"/>
      <c r="E161" s="10"/>
      <c r="F161" s="10"/>
      <c r="G161" s="10"/>
      <c r="H161" s="10"/>
      <c r="I161" s="10"/>
      <c r="J161" s="10"/>
      <c r="K161" s="10"/>
      <c r="L161" s="559"/>
      <c r="M161" s="559"/>
      <c r="N161" s="559"/>
      <c r="O161" s="907"/>
      <c r="P161" s="559"/>
      <c r="Q161" s="559"/>
      <c r="R161" s="874"/>
      <c r="S161" s="908"/>
      <c r="T161" s="559"/>
      <c r="U161" s="559"/>
      <c r="V161" s="559"/>
      <c r="W161" s="559"/>
      <c r="X161" s="559"/>
      <c r="Y161" s="559"/>
      <c r="Z161" s="558"/>
      <c r="AA161" s="909"/>
      <c r="AB161" s="10"/>
      <c r="AC161" s="559"/>
      <c r="AD161" s="559"/>
      <c r="AE161" s="559"/>
      <c r="AF161" s="559"/>
      <c r="AG161" s="559"/>
      <c r="AH161" s="559"/>
      <c r="AI161" s="559"/>
      <c r="AJ161" s="559"/>
    </row>
    <row r="162" ht="11.25" customHeight="1">
      <c r="A162" s="906"/>
      <c r="B162" s="559"/>
      <c r="C162" s="559"/>
      <c r="D162" s="10"/>
      <c r="E162" s="10"/>
      <c r="F162" s="10"/>
      <c r="G162" s="10"/>
      <c r="H162" s="10"/>
      <c r="I162" s="10"/>
      <c r="J162" s="10"/>
      <c r="K162" s="10"/>
      <c r="L162" s="559"/>
      <c r="M162" s="559"/>
      <c r="N162" s="559"/>
      <c r="O162" s="907"/>
      <c r="P162" s="559"/>
      <c r="Q162" s="559"/>
      <c r="R162" s="874"/>
      <c r="S162" s="908"/>
      <c r="T162" s="559"/>
      <c r="U162" s="559"/>
      <c r="V162" s="559"/>
      <c r="W162" s="559"/>
      <c r="X162" s="559"/>
      <c r="Y162" s="559"/>
      <c r="Z162" s="558"/>
      <c r="AA162" s="909"/>
      <c r="AB162" s="10"/>
      <c r="AC162" s="559"/>
      <c r="AD162" s="559"/>
      <c r="AE162" s="559"/>
      <c r="AF162" s="559"/>
      <c r="AG162" s="559"/>
      <c r="AH162" s="559"/>
      <c r="AI162" s="559"/>
      <c r="AJ162" s="559"/>
    </row>
    <row r="163" ht="11.25" customHeight="1">
      <c r="A163" s="906"/>
      <c r="B163" s="559"/>
      <c r="C163" s="559"/>
      <c r="D163" s="10"/>
      <c r="E163" s="10"/>
      <c r="F163" s="10"/>
      <c r="G163" s="10"/>
      <c r="H163" s="10"/>
      <c r="I163" s="10"/>
      <c r="J163" s="10"/>
      <c r="K163" s="10"/>
      <c r="L163" s="559"/>
      <c r="M163" s="559"/>
      <c r="N163" s="559"/>
      <c r="O163" s="907"/>
      <c r="P163" s="559"/>
      <c r="Q163" s="559"/>
      <c r="R163" s="874"/>
      <c r="S163" s="908"/>
      <c r="T163" s="559"/>
      <c r="U163" s="559"/>
      <c r="V163" s="559"/>
      <c r="W163" s="559"/>
      <c r="X163" s="559"/>
      <c r="Y163" s="559"/>
      <c r="Z163" s="558"/>
      <c r="AA163" s="909"/>
      <c r="AB163" s="10"/>
      <c r="AC163" s="559"/>
      <c r="AD163" s="559"/>
      <c r="AE163" s="559"/>
      <c r="AF163" s="559"/>
      <c r="AG163" s="559"/>
      <c r="AH163" s="559"/>
      <c r="AI163" s="559"/>
      <c r="AJ163" s="559"/>
    </row>
    <row r="164" ht="11.25" customHeight="1">
      <c r="A164" s="906"/>
      <c r="B164" s="559"/>
      <c r="C164" s="559"/>
      <c r="D164" s="10"/>
      <c r="E164" s="10"/>
      <c r="F164" s="10"/>
      <c r="G164" s="10"/>
      <c r="H164" s="10"/>
      <c r="I164" s="10"/>
      <c r="J164" s="10"/>
      <c r="K164" s="10"/>
      <c r="L164" s="559"/>
      <c r="M164" s="559"/>
      <c r="N164" s="559"/>
      <c r="O164" s="907"/>
      <c r="P164" s="559"/>
      <c r="Q164" s="559"/>
      <c r="R164" s="874"/>
      <c r="S164" s="908"/>
      <c r="T164" s="559"/>
      <c r="U164" s="559"/>
      <c r="V164" s="559"/>
      <c r="W164" s="559"/>
      <c r="X164" s="559"/>
      <c r="Y164" s="559"/>
      <c r="Z164" s="558"/>
      <c r="AA164" s="909"/>
      <c r="AB164" s="10"/>
      <c r="AC164" s="559"/>
      <c r="AD164" s="559"/>
      <c r="AE164" s="559"/>
      <c r="AF164" s="559"/>
      <c r="AG164" s="559"/>
      <c r="AH164" s="559"/>
      <c r="AI164" s="559"/>
      <c r="AJ164" s="559"/>
    </row>
    <row r="165" ht="11.25" customHeight="1">
      <c r="A165" s="906"/>
      <c r="B165" s="559"/>
      <c r="C165" s="559"/>
      <c r="D165" s="10"/>
      <c r="E165" s="10"/>
      <c r="F165" s="10"/>
      <c r="G165" s="10"/>
      <c r="H165" s="10"/>
      <c r="I165" s="10"/>
      <c r="J165" s="10"/>
      <c r="K165" s="10"/>
      <c r="L165" s="559"/>
      <c r="M165" s="559"/>
      <c r="N165" s="559"/>
      <c r="O165" s="907"/>
      <c r="P165" s="559"/>
      <c r="Q165" s="559"/>
      <c r="R165" s="874"/>
      <c r="S165" s="908"/>
      <c r="T165" s="559"/>
      <c r="U165" s="559"/>
      <c r="V165" s="559"/>
      <c r="W165" s="559"/>
      <c r="X165" s="559"/>
      <c r="Y165" s="559"/>
      <c r="Z165" s="558"/>
      <c r="AA165" s="909"/>
      <c r="AB165" s="10"/>
      <c r="AC165" s="559"/>
      <c r="AD165" s="559"/>
      <c r="AE165" s="559"/>
      <c r="AF165" s="559"/>
      <c r="AG165" s="559"/>
      <c r="AH165" s="559"/>
      <c r="AI165" s="559"/>
      <c r="AJ165" s="559"/>
    </row>
    <row r="166" ht="11.25" customHeight="1">
      <c r="A166" s="906"/>
      <c r="B166" s="559"/>
      <c r="C166" s="559"/>
      <c r="D166" s="10"/>
      <c r="E166" s="10"/>
      <c r="F166" s="10"/>
      <c r="G166" s="10"/>
      <c r="H166" s="10"/>
      <c r="I166" s="10"/>
      <c r="J166" s="10"/>
      <c r="K166" s="10"/>
      <c r="L166" s="559"/>
      <c r="M166" s="559"/>
      <c r="N166" s="559"/>
      <c r="O166" s="907"/>
      <c r="P166" s="559"/>
      <c r="Q166" s="559"/>
      <c r="R166" s="874"/>
      <c r="S166" s="908"/>
      <c r="T166" s="559"/>
      <c r="U166" s="559"/>
      <c r="V166" s="559"/>
      <c r="W166" s="559"/>
      <c r="X166" s="559"/>
      <c r="Y166" s="559"/>
      <c r="Z166" s="558"/>
      <c r="AA166" s="909"/>
      <c r="AB166" s="10"/>
      <c r="AC166" s="559"/>
      <c r="AD166" s="559"/>
      <c r="AE166" s="559"/>
      <c r="AF166" s="559"/>
      <c r="AG166" s="559"/>
      <c r="AH166" s="559"/>
      <c r="AI166" s="559"/>
      <c r="AJ166" s="559"/>
    </row>
    <row r="167" ht="11.25" customHeight="1">
      <c r="A167" s="906"/>
      <c r="B167" s="559"/>
      <c r="C167" s="559"/>
      <c r="D167" s="10"/>
      <c r="E167" s="10"/>
      <c r="F167" s="10"/>
      <c r="G167" s="10"/>
      <c r="H167" s="10"/>
      <c r="I167" s="10"/>
      <c r="J167" s="10"/>
      <c r="K167" s="10"/>
      <c r="L167" s="559"/>
      <c r="M167" s="559"/>
      <c r="N167" s="559"/>
      <c r="O167" s="907"/>
      <c r="P167" s="559"/>
      <c r="Q167" s="559"/>
      <c r="R167" s="874"/>
      <c r="S167" s="908"/>
      <c r="T167" s="559"/>
      <c r="U167" s="559"/>
      <c r="V167" s="559"/>
      <c r="W167" s="559"/>
      <c r="X167" s="559"/>
      <c r="Y167" s="559"/>
      <c r="Z167" s="558"/>
      <c r="AA167" s="909"/>
      <c r="AB167" s="10"/>
      <c r="AC167" s="559"/>
      <c r="AD167" s="559"/>
      <c r="AE167" s="559"/>
      <c r="AF167" s="559"/>
      <c r="AG167" s="559"/>
      <c r="AH167" s="559"/>
      <c r="AI167" s="559"/>
      <c r="AJ167" s="559"/>
    </row>
    <row r="168" ht="11.25" customHeight="1">
      <c r="A168" s="906"/>
      <c r="B168" s="559"/>
      <c r="C168" s="559"/>
      <c r="D168" s="10"/>
      <c r="E168" s="10"/>
      <c r="F168" s="10"/>
      <c r="G168" s="10"/>
      <c r="H168" s="10"/>
      <c r="I168" s="10"/>
      <c r="J168" s="10"/>
      <c r="K168" s="10"/>
      <c r="L168" s="559"/>
      <c r="M168" s="559"/>
      <c r="N168" s="559"/>
      <c r="O168" s="907"/>
      <c r="P168" s="559"/>
      <c r="Q168" s="559"/>
      <c r="R168" s="874"/>
      <c r="S168" s="908"/>
      <c r="T168" s="559"/>
      <c r="U168" s="559"/>
      <c r="V168" s="559"/>
      <c r="W168" s="559"/>
      <c r="X168" s="559"/>
      <c r="Y168" s="559"/>
      <c r="Z168" s="558"/>
      <c r="AA168" s="909"/>
      <c r="AB168" s="10"/>
      <c r="AC168" s="559"/>
      <c r="AD168" s="559"/>
      <c r="AE168" s="559"/>
      <c r="AF168" s="559"/>
      <c r="AG168" s="559"/>
      <c r="AH168" s="559"/>
      <c r="AI168" s="559"/>
      <c r="AJ168" s="559"/>
    </row>
    <row r="169" ht="11.25" customHeight="1">
      <c r="A169" s="906"/>
      <c r="B169" s="559"/>
      <c r="C169" s="559"/>
      <c r="D169" s="10"/>
      <c r="E169" s="10"/>
      <c r="F169" s="10"/>
      <c r="G169" s="10"/>
      <c r="H169" s="10"/>
      <c r="I169" s="10"/>
      <c r="J169" s="10"/>
      <c r="K169" s="10"/>
      <c r="L169" s="559"/>
      <c r="M169" s="559"/>
      <c r="N169" s="559"/>
      <c r="O169" s="907"/>
      <c r="P169" s="559"/>
      <c r="Q169" s="559"/>
      <c r="R169" s="874"/>
      <c r="S169" s="908"/>
      <c r="T169" s="559"/>
      <c r="U169" s="559"/>
      <c r="V169" s="559"/>
      <c r="W169" s="559"/>
      <c r="X169" s="559"/>
      <c r="Y169" s="559"/>
      <c r="Z169" s="558"/>
      <c r="AA169" s="909"/>
      <c r="AB169" s="10"/>
      <c r="AC169" s="559"/>
      <c r="AD169" s="559"/>
      <c r="AE169" s="559"/>
      <c r="AF169" s="559"/>
      <c r="AG169" s="559"/>
      <c r="AH169" s="559"/>
      <c r="AI169" s="559"/>
      <c r="AJ169" s="559"/>
    </row>
    <row r="170" ht="11.25" customHeight="1">
      <c r="A170" s="906"/>
      <c r="B170" s="559"/>
      <c r="C170" s="559"/>
      <c r="D170" s="10"/>
      <c r="E170" s="10"/>
      <c r="F170" s="10"/>
      <c r="G170" s="10"/>
      <c r="H170" s="10"/>
      <c r="I170" s="10"/>
      <c r="J170" s="10"/>
      <c r="K170" s="10"/>
      <c r="L170" s="559"/>
      <c r="M170" s="559"/>
      <c r="N170" s="559"/>
      <c r="O170" s="907"/>
      <c r="P170" s="559"/>
      <c r="Q170" s="559"/>
      <c r="R170" s="874"/>
      <c r="S170" s="908"/>
      <c r="T170" s="559"/>
      <c r="U170" s="559"/>
      <c r="V170" s="559"/>
      <c r="W170" s="559"/>
      <c r="X170" s="559"/>
      <c r="Y170" s="559"/>
      <c r="Z170" s="558"/>
      <c r="AA170" s="909"/>
      <c r="AB170" s="10"/>
      <c r="AC170" s="559"/>
      <c r="AD170" s="559"/>
      <c r="AE170" s="559"/>
      <c r="AF170" s="559"/>
      <c r="AG170" s="559"/>
      <c r="AH170" s="559"/>
      <c r="AI170" s="559"/>
      <c r="AJ170" s="559"/>
    </row>
    <row r="171" ht="11.25" customHeight="1">
      <c r="A171" s="906"/>
      <c r="B171" s="559"/>
      <c r="C171" s="559"/>
      <c r="D171" s="10"/>
      <c r="E171" s="10"/>
      <c r="F171" s="10"/>
      <c r="G171" s="10"/>
      <c r="H171" s="10"/>
      <c r="I171" s="10"/>
      <c r="J171" s="10"/>
      <c r="K171" s="10"/>
      <c r="L171" s="559"/>
      <c r="M171" s="559"/>
      <c r="N171" s="559"/>
      <c r="O171" s="907"/>
      <c r="P171" s="559"/>
      <c r="Q171" s="559"/>
      <c r="R171" s="874"/>
      <c r="S171" s="908"/>
      <c r="T171" s="559"/>
      <c r="U171" s="559"/>
      <c r="V171" s="559"/>
      <c r="W171" s="559"/>
      <c r="X171" s="559"/>
      <c r="Y171" s="559"/>
      <c r="Z171" s="558"/>
      <c r="AA171" s="909"/>
      <c r="AB171" s="10"/>
      <c r="AC171" s="559"/>
      <c r="AD171" s="559"/>
      <c r="AE171" s="559"/>
      <c r="AF171" s="559"/>
      <c r="AG171" s="559"/>
      <c r="AH171" s="559"/>
      <c r="AI171" s="559"/>
      <c r="AJ171" s="559"/>
    </row>
    <row r="172" ht="11.25" customHeight="1">
      <c r="A172" s="906"/>
      <c r="B172" s="559"/>
      <c r="C172" s="559"/>
      <c r="D172" s="10"/>
      <c r="E172" s="10"/>
      <c r="F172" s="10"/>
      <c r="G172" s="10"/>
      <c r="H172" s="10"/>
      <c r="I172" s="10"/>
      <c r="J172" s="10"/>
      <c r="K172" s="10"/>
      <c r="L172" s="559"/>
      <c r="M172" s="559"/>
      <c r="N172" s="559"/>
      <c r="O172" s="907"/>
      <c r="P172" s="559"/>
      <c r="Q172" s="559"/>
      <c r="R172" s="874"/>
      <c r="S172" s="908"/>
      <c r="T172" s="559"/>
      <c r="U172" s="559"/>
      <c r="V172" s="559"/>
      <c r="W172" s="559"/>
      <c r="X172" s="559"/>
      <c r="Y172" s="559"/>
      <c r="Z172" s="558"/>
      <c r="AA172" s="909"/>
      <c r="AB172" s="10"/>
      <c r="AC172" s="559"/>
      <c r="AD172" s="559"/>
      <c r="AE172" s="559"/>
      <c r="AF172" s="559"/>
      <c r="AG172" s="559"/>
      <c r="AH172" s="559"/>
      <c r="AI172" s="559"/>
      <c r="AJ172" s="559"/>
    </row>
    <row r="173" ht="11.25" customHeight="1">
      <c r="A173" s="906"/>
      <c r="B173" s="559"/>
      <c r="C173" s="559"/>
      <c r="D173" s="10"/>
      <c r="E173" s="10"/>
      <c r="F173" s="10"/>
      <c r="G173" s="10"/>
      <c r="H173" s="10"/>
      <c r="I173" s="10"/>
      <c r="J173" s="10"/>
      <c r="K173" s="10"/>
      <c r="L173" s="559"/>
      <c r="M173" s="559"/>
      <c r="N173" s="559"/>
      <c r="O173" s="907"/>
      <c r="P173" s="559"/>
      <c r="Q173" s="559"/>
      <c r="R173" s="874"/>
      <c r="S173" s="908"/>
      <c r="T173" s="559"/>
      <c r="U173" s="559"/>
      <c r="V173" s="559"/>
      <c r="W173" s="559"/>
      <c r="X173" s="559"/>
      <c r="Y173" s="559"/>
      <c r="Z173" s="558"/>
      <c r="AA173" s="909"/>
      <c r="AB173" s="10"/>
      <c r="AC173" s="559"/>
      <c r="AD173" s="559"/>
      <c r="AE173" s="559"/>
      <c r="AF173" s="559"/>
      <c r="AG173" s="559"/>
      <c r="AH173" s="559"/>
      <c r="AI173" s="559"/>
      <c r="AJ173" s="559"/>
    </row>
    <row r="174" ht="11.25" customHeight="1">
      <c r="A174" s="906"/>
      <c r="B174" s="559"/>
      <c r="C174" s="559"/>
      <c r="D174" s="10"/>
      <c r="E174" s="10"/>
      <c r="F174" s="10"/>
      <c r="G174" s="10"/>
      <c r="H174" s="10"/>
      <c r="I174" s="10"/>
      <c r="J174" s="10"/>
      <c r="K174" s="10"/>
      <c r="L174" s="559"/>
      <c r="M174" s="559"/>
      <c r="N174" s="559"/>
      <c r="O174" s="907"/>
      <c r="P174" s="559"/>
      <c r="Q174" s="559"/>
      <c r="R174" s="874"/>
      <c r="S174" s="908"/>
      <c r="T174" s="559"/>
      <c r="U174" s="559"/>
      <c r="V174" s="559"/>
      <c r="W174" s="559"/>
      <c r="X174" s="559"/>
      <c r="Y174" s="559"/>
      <c r="Z174" s="558"/>
      <c r="AA174" s="909"/>
      <c r="AB174" s="10"/>
      <c r="AC174" s="559"/>
      <c r="AD174" s="559"/>
      <c r="AE174" s="559"/>
      <c r="AF174" s="559"/>
      <c r="AG174" s="559"/>
      <c r="AH174" s="559"/>
      <c r="AI174" s="559"/>
      <c r="AJ174" s="559"/>
    </row>
    <row r="175" ht="11.25" customHeight="1">
      <c r="A175" s="906"/>
      <c r="B175" s="559"/>
      <c r="C175" s="559"/>
      <c r="D175" s="10"/>
      <c r="E175" s="10"/>
      <c r="F175" s="10"/>
      <c r="G175" s="10"/>
      <c r="H175" s="10"/>
      <c r="I175" s="10"/>
      <c r="J175" s="10"/>
      <c r="K175" s="10"/>
      <c r="L175" s="559"/>
      <c r="M175" s="559"/>
      <c r="N175" s="559"/>
      <c r="O175" s="907"/>
      <c r="P175" s="559"/>
      <c r="Q175" s="559"/>
      <c r="R175" s="874"/>
      <c r="S175" s="908"/>
      <c r="T175" s="559"/>
      <c r="U175" s="559"/>
      <c r="V175" s="559"/>
      <c r="W175" s="559"/>
      <c r="X175" s="559"/>
      <c r="Y175" s="559"/>
      <c r="Z175" s="558"/>
      <c r="AA175" s="909"/>
      <c r="AB175" s="10"/>
      <c r="AC175" s="559"/>
      <c r="AD175" s="559"/>
      <c r="AE175" s="559"/>
      <c r="AF175" s="559"/>
      <c r="AG175" s="559"/>
      <c r="AH175" s="559"/>
      <c r="AI175" s="559"/>
      <c r="AJ175" s="559"/>
    </row>
    <row r="176" ht="11.25" customHeight="1">
      <c r="A176" s="906"/>
      <c r="B176" s="559"/>
      <c r="C176" s="559"/>
      <c r="D176" s="10"/>
      <c r="E176" s="10"/>
      <c r="F176" s="10"/>
      <c r="G176" s="10"/>
      <c r="H176" s="10"/>
      <c r="I176" s="10"/>
      <c r="J176" s="10"/>
      <c r="K176" s="10"/>
      <c r="L176" s="559"/>
      <c r="M176" s="559"/>
      <c r="N176" s="559"/>
      <c r="O176" s="907"/>
      <c r="P176" s="559"/>
      <c r="Q176" s="559"/>
      <c r="R176" s="874"/>
      <c r="S176" s="908"/>
      <c r="T176" s="559"/>
      <c r="U176" s="559"/>
      <c r="V176" s="559"/>
      <c r="W176" s="559"/>
      <c r="X176" s="559"/>
      <c r="Y176" s="559"/>
      <c r="Z176" s="558"/>
      <c r="AA176" s="909"/>
      <c r="AB176" s="10"/>
      <c r="AC176" s="559"/>
      <c r="AD176" s="559"/>
      <c r="AE176" s="559"/>
      <c r="AF176" s="559"/>
      <c r="AG176" s="559"/>
      <c r="AH176" s="559"/>
      <c r="AI176" s="559"/>
      <c r="AJ176" s="559"/>
    </row>
    <row r="177" ht="11.25" customHeight="1">
      <c r="A177" s="906"/>
      <c r="B177" s="559"/>
      <c r="C177" s="559"/>
      <c r="D177" s="10"/>
      <c r="E177" s="10"/>
      <c r="F177" s="10"/>
      <c r="G177" s="10"/>
      <c r="H177" s="10"/>
      <c r="I177" s="10"/>
      <c r="J177" s="10"/>
      <c r="K177" s="10"/>
      <c r="L177" s="559"/>
      <c r="M177" s="559"/>
      <c r="N177" s="559"/>
      <c r="O177" s="907"/>
      <c r="P177" s="559"/>
      <c r="Q177" s="559"/>
      <c r="R177" s="874"/>
      <c r="S177" s="908"/>
      <c r="T177" s="559"/>
      <c r="U177" s="559"/>
      <c r="V177" s="559"/>
      <c r="W177" s="559"/>
      <c r="X177" s="559"/>
      <c r="Y177" s="559"/>
      <c r="Z177" s="558"/>
      <c r="AA177" s="909"/>
      <c r="AB177" s="10"/>
      <c r="AC177" s="559"/>
      <c r="AD177" s="559"/>
      <c r="AE177" s="559"/>
      <c r="AF177" s="559"/>
      <c r="AG177" s="559"/>
      <c r="AH177" s="559"/>
      <c r="AI177" s="559"/>
      <c r="AJ177" s="559"/>
    </row>
    <row r="178" ht="11.25" customHeight="1">
      <c r="A178" s="906"/>
      <c r="B178" s="559"/>
      <c r="C178" s="559"/>
      <c r="D178" s="10"/>
      <c r="E178" s="10"/>
      <c r="F178" s="10"/>
      <c r="G178" s="10"/>
      <c r="H178" s="10"/>
      <c r="I178" s="10"/>
      <c r="J178" s="10"/>
      <c r="K178" s="10"/>
      <c r="L178" s="559"/>
      <c r="M178" s="559"/>
      <c r="N178" s="559"/>
      <c r="O178" s="907"/>
      <c r="P178" s="559"/>
      <c r="Q178" s="559"/>
      <c r="R178" s="874"/>
      <c r="S178" s="908"/>
      <c r="T178" s="559"/>
      <c r="U178" s="559"/>
      <c r="V178" s="559"/>
      <c r="W178" s="559"/>
      <c r="X178" s="559"/>
      <c r="Y178" s="559"/>
      <c r="Z178" s="558"/>
      <c r="AA178" s="909"/>
      <c r="AB178" s="10"/>
      <c r="AC178" s="559"/>
      <c r="AD178" s="559"/>
      <c r="AE178" s="559"/>
      <c r="AF178" s="559"/>
      <c r="AG178" s="559"/>
      <c r="AH178" s="559"/>
      <c r="AI178" s="559"/>
      <c r="AJ178" s="559"/>
    </row>
    <row r="179" ht="11.25" customHeight="1">
      <c r="A179" s="906"/>
      <c r="B179" s="559"/>
      <c r="C179" s="559"/>
      <c r="D179" s="10"/>
      <c r="E179" s="10"/>
      <c r="F179" s="10"/>
      <c r="G179" s="10"/>
      <c r="H179" s="10"/>
      <c r="I179" s="10"/>
      <c r="J179" s="10"/>
      <c r="K179" s="10"/>
      <c r="L179" s="559"/>
      <c r="M179" s="559"/>
      <c r="N179" s="559"/>
      <c r="O179" s="907"/>
      <c r="P179" s="559"/>
      <c r="Q179" s="559"/>
      <c r="R179" s="874"/>
      <c r="S179" s="908"/>
      <c r="T179" s="559"/>
      <c r="U179" s="559"/>
      <c r="V179" s="559"/>
      <c r="W179" s="559"/>
      <c r="X179" s="559"/>
      <c r="Y179" s="559"/>
      <c r="Z179" s="558"/>
      <c r="AA179" s="909"/>
      <c r="AB179" s="10"/>
      <c r="AC179" s="559"/>
      <c r="AD179" s="559"/>
      <c r="AE179" s="559"/>
      <c r="AF179" s="559"/>
      <c r="AG179" s="559"/>
      <c r="AH179" s="559"/>
      <c r="AI179" s="559"/>
      <c r="AJ179" s="559"/>
    </row>
    <row r="180" ht="11.25" customHeight="1">
      <c r="A180" s="906"/>
      <c r="B180" s="559"/>
      <c r="C180" s="559"/>
      <c r="D180" s="10"/>
      <c r="E180" s="10"/>
      <c r="F180" s="10"/>
      <c r="G180" s="10"/>
      <c r="H180" s="10"/>
      <c r="I180" s="10"/>
      <c r="J180" s="10"/>
      <c r="K180" s="10"/>
      <c r="L180" s="559"/>
      <c r="M180" s="559"/>
      <c r="N180" s="559"/>
      <c r="O180" s="907"/>
      <c r="P180" s="559"/>
      <c r="Q180" s="559"/>
      <c r="R180" s="874"/>
      <c r="S180" s="908"/>
      <c r="T180" s="559"/>
      <c r="U180" s="559"/>
      <c r="V180" s="559"/>
      <c r="W180" s="559"/>
      <c r="X180" s="559"/>
      <c r="Y180" s="559"/>
      <c r="Z180" s="558"/>
      <c r="AA180" s="909"/>
      <c r="AB180" s="10"/>
      <c r="AC180" s="559"/>
      <c r="AD180" s="559"/>
      <c r="AE180" s="559"/>
      <c r="AF180" s="559"/>
      <c r="AG180" s="559"/>
      <c r="AH180" s="559"/>
      <c r="AI180" s="559"/>
      <c r="AJ180" s="559"/>
    </row>
    <row r="181" ht="11.25" customHeight="1">
      <c r="A181" s="906"/>
      <c r="B181" s="559"/>
      <c r="C181" s="559"/>
      <c r="D181" s="10"/>
      <c r="E181" s="10"/>
      <c r="F181" s="10"/>
      <c r="G181" s="10"/>
      <c r="H181" s="10"/>
      <c r="I181" s="10"/>
      <c r="J181" s="10"/>
      <c r="K181" s="10"/>
      <c r="L181" s="559"/>
      <c r="M181" s="559"/>
      <c r="N181" s="559"/>
      <c r="O181" s="907"/>
      <c r="P181" s="559"/>
      <c r="Q181" s="559"/>
      <c r="R181" s="874"/>
      <c r="S181" s="908"/>
      <c r="T181" s="559"/>
      <c r="U181" s="559"/>
      <c r="V181" s="559"/>
      <c r="W181" s="559"/>
      <c r="X181" s="559"/>
      <c r="Y181" s="559"/>
      <c r="Z181" s="558"/>
      <c r="AA181" s="909"/>
      <c r="AB181" s="10"/>
      <c r="AC181" s="559"/>
      <c r="AD181" s="559"/>
      <c r="AE181" s="559"/>
      <c r="AF181" s="559"/>
      <c r="AG181" s="559"/>
      <c r="AH181" s="559"/>
      <c r="AI181" s="559"/>
      <c r="AJ181" s="559"/>
    </row>
    <row r="182" ht="11.25" customHeight="1">
      <c r="A182" s="906"/>
      <c r="B182" s="559"/>
      <c r="C182" s="559"/>
      <c r="D182" s="10"/>
      <c r="E182" s="10"/>
      <c r="F182" s="10"/>
      <c r="G182" s="10"/>
      <c r="H182" s="10"/>
      <c r="I182" s="10"/>
      <c r="J182" s="10"/>
      <c r="K182" s="10"/>
      <c r="L182" s="559"/>
      <c r="M182" s="559"/>
      <c r="N182" s="559"/>
      <c r="O182" s="907"/>
      <c r="P182" s="559"/>
      <c r="Q182" s="559"/>
      <c r="R182" s="874"/>
      <c r="S182" s="908"/>
      <c r="T182" s="559"/>
      <c r="U182" s="559"/>
      <c r="V182" s="559"/>
      <c r="W182" s="559"/>
      <c r="X182" s="559"/>
      <c r="Y182" s="559"/>
      <c r="Z182" s="558"/>
      <c r="AA182" s="909"/>
      <c r="AB182" s="10"/>
      <c r="AC182" s="559"/>
      <c r="AD182" s="559"/>
      <c r="AE182" s="559"/>
      <c r="AF182" s="559"/>
      <c r="AG182" s="559"/>
      <c r="AH182" s="559"/>
      <c r="AI182" s="559"/>
      <c r="AJ182" s="559"/>
    </row>
    <row r="183" ht="11.25" customHeight="1">
      <c r="A183" s="906"/>
      <c r="B183" s="559"/>
      <c r="C183" s="559"/>
      <c r="D183" s="10"/>
      <c r="E183" s="10"/>
      <c r="F183" s="10"/>
      <c r="G183" s="10"/>
      <c r="H183" s="10"/>
      <c r="I183" s="10"/>
      <c r="J183" s="10"/>
      <c r="K183" s="10"/>
      <c r="L183" s="559"/>
      <c r="M183" s="559"/>
      <c r="N183" s="559"/>
      <c r="O183" s="907"/>
      <c r="P183" s="559"/>
      <c r="Q183" s="559"/>
      <c r="R183" s="874"/>
      <c r="S183" s="908"/>
      <c r="T183" s="559"/>
      <c r="U183" s="559"/>
      <c r="V183" s="559"/>
      <c r="W183" s="559"/>
      <c r="X183" s="559"/>
      <c r="Y183" s="559"/>
      <c r="Z183" s="558"/>
      <c r="AA183" s="909"/>
      <c r="AB183" s="10"/>
      <c r="AC183" s="559"/>
      <c r="AD183" s="559"/>
      <c r="AE183" s="559"/>
      <c r="AF183" s="559"/>
      <c r="AG183" s="559"/>
      <c r="AH183" s="559"/>
      <c r="AI183" s="559"/>
      <c r="AJ183" s="559"/>
    </row>
    <row r="184" ht="11.25" customHeight="1">
      <c r="A184" s="906"/>
      <c r="B184" s="559"/>
      <c r="C184" s="559"/>
      <c r="D184" s="10"/>
      <c r="E184" s="10"/>
      <c r="F184" s="10"/>
      <c r="G184" s="10"/>
      <c r="H184" s="10"/>
      <c r="I184" s="10"/>
      <c r="J184" s="10"/>
      <c r="K184" s="10"/>
      <c r="L184" s="559"/>
      <c r="M184" s="559"/>
      <c r="N184" s="559"/>
      <c r="O184" s="907"/>
      <c r="P184" s="559"/>
      <c r="Q184" s="559"/>
      <c r="R184" s="874"/>
      <c r="S184" s="908"/>
      <c r="T184" s="559"/>
      <c r="U184" s="559"/>
      <c r="V184" s="559"/>
      <c r="W184" s="559"/>
      <c r="X184" s="559"/>
      <c r="Y184" s="559"/>
      <c r="Z184" s="558"/>
      <c r="AA184" s="909"/>
      <c r="AB184" s="10"/>
      <c r="AC184" s="559"/>
      <c r="AD184" s="559"/>
      <c r="AE184" s="559"/>
      <c r="AF184" s="559"/>
      <c r="AG184" s="559"/>
      <c r="AH184" s="559"/>
      <c r="AI184" s="559"/>
      <c r="AJ184" s="559"/>
    </row>
    <row r="185" ht="11.25" customHeight="1">
      <c r="A185" s="906"/>
      <c r="B185" s="559"/>
      <c r="C185" s="559"/>
      <c r="D185" s="10"/>
      <c r="E185" s="10"/>
      <c r="F185" s="10"/>
      <c r="G185" s="10"/>
      <c r="H185" s="10"/>
      <c r="I185" s="10"/>
      <c r="J185" s="10"/>
      <c r="K185" s="10"/>
      <c r="L185" s="559"/>
      <c r="M185" s="559"/>
      <c r="N185" s="559"/>
      <c r="O185" s="907"/>
      <c r="P185" s="559"/>
      <c r="Q185" s="559"/>
      <c r="R185" s="874"/>
      <c r="S185" s="908"/>
      <c r="T185" s="559"/>
      <c r="U185" s="559"/>
      <c r="V185" s="559"/>
      <c r="W185" s="559"/>
      <c r="X185" s="559"/>
      <c r="Y185" s="559"/>
      <c r="Z185" s="558"/>
      <c r="AA185" s="909"/>
      <c r="AB185" s="10"/>
      <c r="AC185" s="559"/>
      <c r="AD185" s="559"/>
      <c r="AE185" s="559"/>
      <c r="AF185" s="559"/>
      <c r="AG185" s="559"/>
      <c r="AH185" s="559"/>
      <c r="AI185" s="559"/>
      <c r="AJ185" s="559"/>
    </row>
    <row r="186" ht="11.25" customHeight="1">
      <c r="A186" s="906"/>
      <c r="B186" s="559"/>
      <c r="C186" s="559"/>
      <c r="D186" s="10"/>
      <c r="E186" s="10"/>
      <c r="F186" s="10"/>
      <c r="G186" s="10"/>
      <c r="H186" s="10"/>
      <c r="I186" s="10"/>
      <c r="J186" s="10"/>
      <c r="K186" s="10"/>
      <c r="L186" s="559"/>
      <c r="M186" s="559"/>
      <c r="N186" s="559"/>
      <c r="O186" s="907"/>
      <c r="P186" s="559"/>
      <c r="Q186" s="559"/>
      <c r="R186" s="874"/>
      <c r="S186" s="908"/>
      <c r="T186" s="559"/>
      <c r="U186" s="559"/>
      <c r="V186" s="559"/>
      <c r="W186" s="559"/>
      <c r="X186" s="559"/>
      <c r="Y186" s="559"/>
      <c r="Z186" s="558"/>
      <c r="AA186" s="909"/>
      <c r="AB186" s="10"/>
      <c r="AC186" s="559"/>
      <c r="AD186" s="559"/>
      <c r="AE186" s="559"/>
      <c r="AF186" s="559"/>
      <c r="AG186" s="559"/>
      <c r="AH186" s="559"/>
      <c r="AI186" s="559"/>
      <c r="AJ186" s="559"/>
    </row>
    <row r="187" ht="11.25" customHeight="1">
      <c r="A187" s="906"/>
      <c r="B187" s="559"/>
      <c r="C187" s="559"/>
      <c r="D187" s="10"/>
      <c r="E187" s="10"/>
      <c r="F187" s="10"/>
      <c r="G187" s="10"/>
      <c r="H187" s="10"/>
      <c r="I187" s="10"/>
      <c r="J187" s="10"/>
      <c r="K187" s="10"/>
      <c r="L187" s="559"/>
      <c r="M187" s="559"/>
      <c r="N187" s="559"/>
      <c r="O187" s="907"/>
      <c r="P187" s="559"/>
      <c r="Q187" s="559"/>
      <c r="R187" s="874"/>
      <c r="S187" s="908"/>
      <c r="T187" s="559"/>
      <c r="U187" s="559"/>
      <c r="V187" s="559"/>
      <c r="W187" s="559"/>
      <c r="X187" s="559"/>
      <c r="Y187" s="559"/>
      <c r="Z187" s="558"/>
      <c r="AA187" s="909"/>
      <c r="AB187" s="10"/>
      <c r="AC187" s="559"/>
      <c r="AD187" s="559"/>
      <c r="AE187" s="559"/>
      <c r="AF187" s="559"/>
      <c r="AG187" s="559"/>
      <c r="AH187" s="559"/>
      <c r="AI187" s="559"/>
      <c r="AJ187" s="559"/>
    </row>
    <row r="188" ht="11.25" customHeight="1">
      <c r="A188" s="906"/>
      <c r="B188" s="559"/>
      <c r="C188" s="559"/>
      <c r="D188" s="10"/>
      <c r="E188" s="10"/>
      <c r="F188" s="10"/>
      <c r="G188" s="10"/>
      <c r="H188" s="10"/>
      <c r="I188" s="10"/>
      <c r="J188" s="10"/>
      <c r="K188" s="10"/>
      <c r="L188" s="559"/>
      <c r="M188" s="559"/>
      <c r="N188" s="559"/>
      <c r="O188" s="907"/>
      <c r="P188" s="559"/>
      <c r="Q188" s="559"/>
      <c r="R188" s="874"/>
      <c r="S188" s="908"/>
      <c r="T188" s="559"/>
      <c r="U188" s="559"/>
      <c r="V188" s="559"/>
      <c r="W188" s="559"/>
      <c r="X188" s="559"/>
      <c r="Y188" s="559"/>
      <c r="Z188" s="558"/>
      <c r="AA188" s="909"/>
      <c r="AB188" s="10"/>
      <c r="AC188" s="559"/>
      <c r="AD188" s="559"/>
      <c r="AE188" s="559"/>
      <c r="AF188" s="559"/>
      <c r="AG188" s="559"/>
      <c r="AH188" s="559"/>
      <c r="AI188" s="559"/>
      <c r="AJ188" s="559"/>
    </row>
    <row r="189" ht="11.25" customHeight="1">
      <c r="A189" s="906"/>
      <c r="B189" s="559"/>
      <c r="C189" s="559"/>
      <c r="D189" s="10"/>
      <c r="E189" s="10"/>
      <c r="F189" s="10"/>
      <c r="G189" s="10"/>
      <c r="H189" s="10"/>
      <c r="I189" s="10"/>
      <c r="J189" s="10"/>
      <c r="K189" s="10"/>
      <c r="L189" s="559"/>
      <c r="M189" s="559"/>
      <c r="N189" s="559"/>
      <c r="O189" s="907"/>
      <c r="P189" s="559"/>
      <c r="Q189" s="559"/>
      <c r="R189" s="874"/>
      <c r="S189" s="908"/>
      <c r="T189" s="559"/>
      <c r="U189" s="559"/>
      <c r="V189" s="559"/>
      <c r="W189" s="559"/>
      <c r="X189" s="559"/>
      <c r="Y189" s="559"/>
      <c r="Z189" s="558"/>
      <c r="AA189" s="909"/>
      <c r="AB189" s="10"/>
      <c r="AC189" s="559"/>
      <c r="AD189" s="559"/>
      <c r="AE189" s="559"/>
      <c r="AF189" s="559"/>
      <c r="AG189" s="559"/>
      <c r="AH189" s="559"/>
      <c r="AI189" s="559"/>
      <c r="AJ189" s="559"/>
    </row>
    <row r="190" ht="11.25" customHeight="1">
      <c r="A190" s="906"/>
      <c r="B190" s="559"/>
      <c r="C190" s="559"/>
      <c r="D190" s="10"/>
      <c r="E190" s="10"/>
      <c r="F190" s="10"/>
      <c r="G190" s="10"/>
      <c r="H190" s="10"/>
      <c r="I190" s="10"/>
      <c r="J190" s="10"/>
      <c r="K190" s="10"/>
      <c r="L190" s="559"/>
      <c r="M190" s="559"/>
      <c r="N190" s="559"/>
      <c r="O190" s="907"/>
      <c r="P190" s="559"/>
      <c r="Q190" s="559"/>
      <c r="R190" s="874"/>
      <c r="S190" s="908"/>
      <c r="T190" s="559"/>
      <c r="U190" s="559"/>
      <c r="V190" s="559"/>
      <c r="W190" s="559"/>
      <c r="X190" s="559"/>
      <c r="Y190" s="559"/>
      <c r="Z190" s="558"/>
      <c r="AA190" s="909"/>
      <c r="AB190" s="10"/>
      <c r="AC190" s="559"/>
      <c r="AD190" s="559"/>
      <c r="AE190" s="559"/>
      <c r="AF190" s="559"/>
      <c r="AG190" s="559"/>
      <c r="AH190" s="559"/>
      <c r="AI190" s="559"/>
      <c r="AJ190" s="559"/>
    </row>
    <row r="191" ht="11.25" customHeight="1">
      <c r="A191" s="906"/>
      <c r="B191" s="559"/>
      <c r="C191" s="559"/>
      <c r="D191" s="10"/>
      <c r="E191" s="10"/>
      <c r="F191" s="10"/>
      <c r="G191" s="10"/>
      <c r="H191" s="10"/>
      <c r="I191" s="10"/>
      <c r="J191" s="10"/>
      <c r="K191" s="10"/>
      <c r="L191" s="559"/>
      <c r="M191" s="559"/>
      <c r="N191" s="559"/>
      <c r="O191" s="907"/>
      <c r="P191" s="559"/>
      <c r="Q191" s="559"/>
      <c r="R191" s="874"/>
      <c r="S191" s="908"/>
      <c r="T191" s="559"/>
      <c r="U191" s="559"/>
      <c r="V191" s="559"/>
      <c r="W191" s="559"/>
      <c r="X191" s="559"/>
      <c r="Y191" s="559"/>
      <c r="Z191" s="558"/>
      <c r="AA191" s="909"/>
      <c r="AB191" s="10"/>
      <c r="AC191" s="559"/>
      <c r="AD191" s="559"/>
      <c r="AE191" s="559"/>
      <c r="AF191" s="559"/>
      <c r="AG191" s="559"/>
      <c r="AH191" s="559"/>
      <c r="AI191" s="559"/>
      <c r="AJ191" s="559"/>
    </row>
    <row r="192" ht="11.25" customHeight="1">
      <c r="A192" s="906"/>
      <c r="B192" s="559"/>
      <c r="C192" s="559"/>
      <c r="D192" s="10"/>
      <c r="E192" s="10"/>
      <c r="F192" s="10"/>
      <c r="G192" s="10"/>
      <c r="H192" s="10"/>
      <c r="I192" s="10"/>
      <c r="J192" s="10"/>
      <c r="K192" s="10"/>
      <c r="L192" s="559"/>
      <c r="M192" s="559"/>
      <c r="N192" s="559"/>
      <c r="O192" s="907"/>
      <c r="P192" s="559"/>
      <c r="Q192" s="559"/>
      <c r="R192" s="874"/>
      <c r="S192" s="908"/>
      <c r="T192" s="559"/>
      <c r="U192" s="559"/>
      <c r="V192" s="559"/>
      <c r="W192" s="559"/>
      <c r="X192" s="559"/>
      <c r="Y192" s="559"/>
      <c r="Z192" s="558"/>
      <c r="AA192" s="909"/>
      <c r="AB192" s="10"/>
      <c r="AC192" s="559"/>
      <c r="AD192" s="559"/>
      <c r="AE192" s="559"/>
      <c r="AF192" s="559"/>
      <c r="AG192" s="559"/>
      <c r="AH192" s="559"/>
      <c r="AI192" s="559"/>
      <c r="AJ192" s="559"/>
    </row>
    <row r="193" ht="11.25" customHeight="1">
      <c r="A193" s="906"/>
      <c r="B193" s="559"/>
      <c r="C193" s="559"/>
      <c r="D193" s="10"/>
      <c r="E193" s="10"/>
      <c r="F193" s="10"/>
      <c r="G193" s="10"/>
      <c r="H193" s="10"/>
      <c r="I193" s="10"/>
      <c r="J193" s="10"/>
      <c r="K193" s="10"/>
      <c r="L193" s="559"/>
      <c r="M193" s="559"/>
      <c r="N193" s="559"/>
      <c r="O193" s="907"/>
      <c r="P193" s="559"/>
      <c r="Q193" s="559"/>
      <c r="R193" s="874"/>
      <c r="S193" s="908"/>
      <c r="T193" s="559"/>
      <c r="U193" s="559"/>
      <c r="V193" s="559"/>
      <c r="W193" s="559"/>
      <c r="X193" s="559"/>
      <c r="Y193" s="559"/>
      <c r="Z193" s="558"/>
      <c r="AA193" s="909"/>
      <c r="AB193" s="10"/>
      <c r="AC193" s="559"/>
      <c r="AD193" s="559"/>
      <c r="AE193" s="559"/>
      <c r="AF193" s="559"/>
      <c r="AG193" s="559"/>
      <c r="AH193" s="559"/>
      <c r="AI193" s="559"/>
      <c r="AJ193" s="559"/>
    </row>
    <row r="194" ht="11.25" customHeight="1">
      <c r="A194" s="906"/>
      <c r="B194" s="559"/>
      <c r="C194" s="559"/>
      <c r="D194" s="10"/>
      <c r="E194" s="10"/>
      <c r="F194" s="10"/>
      <c r="G194" s="10"/>
      <c r="H194" s="10"/>
      <c r="I194" s="10"/>
      <c r="J194" s="10"/>
      <c r="K194" s="10"/>
      <c r="L194" s="559"/>
      <c r="M194" s="559"/>
      <c r="N194" s="559"/>
      <c r="O194" s="907"/>
      <c r="P194" s="559"/>
      <c r="Q194" s="559"/>
      <c r="R194" s="874"/>
      <c r="S194" s="908"/>
      <c r="T194" s="559"/>
      <c r="U194" s="559"/>
      <c r="V194" s="559"/>
      <c r="W194" s="559"/>
      <c r="X194" s="559"/>
      <c r="Y194" s="559"/>
      <c r="Z194" s="558"/>
      <c r="AA194" s="909"/>
      <c r="AB194" s="10"/>
      <c r="AC194" s="559"/>
      <c r="AD194" s="559"/>
      <c r="AE194" s="559"/>
      <c r="AF194" s="559"/>
      <c r="AG194" s="559"/>
      <c r="AH194" s="559"/>
      <c r="AI194" s="559"/>
      <c r="AJ194" s="559"/>
    </row>
    <row r="195" ht="11.25" customHeight="1">
      <c r="A195" s="906"/>
      <c r="B195" s="559"/>
      <c r="C195" s="559"/>
      <c r="D195" s="10"/>
      <c r="E195" s="10"/>
      <c r="F195" s="10"/>
      <c r="G195" s="10"/>
      <c r="H195" s="10"/>
      <c r="I195" s="10"/>
      <c r="J195" s="10"/>
      <c r="K195" s="10"/>
      <c r="L195" s="559"/>
      <c r="M195" s="559"/>
      <c r="N195" s="559"/>
      <c r="O195" s="907"/>
      <c r="P195" s="559"/>
      <c r="Q195" s="559"/>
      <c r="R195" s="874"/>
      <c r="S195" s="908"/>
      <c r="T195" s="559"/>
      <c r="U195" s="559"/>
      <c r="V195" s="559"/>
      <c r="W195" s="559"/>
      <c r="X195" s="559"/>
      <c r="Y195" s="559"/>
      <c r="Z195" s="558"/>
      <c r="AA195" s="909"/>
      <c r="AB195" s="10"/>
      <c r="AC195" s="559"/>
      <c r="AD195" s="559"/>
      <c r="AE195" s="559"/>
      <c r="AF195" s="559"/>
      <c r="AG195" s="559"/>
      <c r="AH195" s="559"/>
      <c r="AI195" s="559"/>
      <c r="AJ195" s="559"/>
    </row>
    <row r="196" ht="11.25" customHeight="1">
      <c r="A196" s="906"/>
      <c r="B196" s="559"/>
      <c r="C196" s="559"/>
      <c r="D196" s="10"/>
      <c r="E196" s="10"/>
      <c r="F196" s="10"/>
      <c r="G196" s="10"/>
      <c r="H196" s="10"/>
      <c r="I196" s="10"/>
      <c r="J196" s="10"/>
      <c r="K196" s="10"/>
      <c r="L196" s="559"/>
      <c r="M196" s="559"/>
      <c r="N196" s="559"/>
      <c r="O196" s="907"/>
      <c r="P196" s="559"/>
      <c r="Q196" s="559"/>
      <c r="R196" s="874"/>
      <c r="S196" s="908"/>
      <c r="T196" s="559"/>
      <c r="U196" s="559"/>
      <c r="V196" s="559"/>
      <c r="W196" s="559"/>
      <c r="X196" s="559"/>
      <c r="Y196" s="559"/>
      <c r="Z196" s="558"/>
      <c r="AA196" s="909"/>
      <c r="AB196" s="10"/>
      <c r="AC196" s="559"/>
      <c r="AD196" s="559"/>
      <c r="AE196" s="559"/>
      <c r="AF196" s="559"/>
      <c r="AG196" s="559"/>
      <c r="AH196" s="559"/>
      <c r="AI196" s="559"/>
      <c r="AJ196" s="559"/>
    </row>
    <row r="197" ht="11.25" customHeight="1">
      <c r="A197" s="906"/>
      <c r="B197" s="559"/>
      <c r="C197" s="559"/>
      <c r="D197" s="10"/>
      <c r="E197" s="10"/>
      <c r="F197" s="10"/>
      <c r="G197" s="10"/>
      <c r="H197" s="10"/>
      <c r="I197" s="10"/>
      <c r="J197" s="10"/>
      <c r="K197" s="10"/>
      <c r="L197" s="559"/>
      <c r="M197" s="559"/>
      <c r="N197" s="559"/>
      <c r="O197" s="907"/>
      <c r="P197" s="559"/>
      <c r="Q197" s="559"/>
      <c r="R197" s="874"/>
      <c r="S197" s="908"/>
      <c r="T197" s="559"/>
      <c r="U197" s="559"/>
      <c r="V197" s="559"/>
      <c r="W197" s="559"/>
      <c r="X197" s="559"/>
      <c r="Y197" s="559"/>
      <c r="Z197" s="558"/>
      <c r="AA197" s="909"/>
      <c r="AB197" s="10"/>
      <c r="AC197" s="559"/>
      <c r="AD197" s="559"/>
      <c r="AE197" s="559"/>
      <c r="AF197" s="559"/>
      <c r="AG197" s="559"/>
      <c r="AH197" s="559"/>
      <c r="AI197" s="559"/>
      <c r="AJ197" s="559"/>
    </row>
    <row r="198" ht="11.25" customHeight="1">
      <c r="A198" s="906"/>
      <c r="B198" s="559"/>
      <c r="C198" s="559"/>
      <c r="D198" s="10"/>
      <c r="E198" s="10"/>
      <c r="F198" s="10"/>
      <c r="G198" s="10"/>
      <c r="H198" s="10"/>
      <c r="I198" s="10"/>
      <c r="J198" s="10"/>
      <c r="K198" s="10"/>
      <c r="L198" s="559"/>
      <c r="M198" s="559"/>
      <c r="N198" s="559"/>
      <c r="O198" s="907"/>
      <c r="P198" s="559"/>
      <c r="Q198" s="559"/>
      <c r="R198" s="874"/>
      <c r="S198" s="908"/>
      <c r="T198" s="559"/>
      <c r="U198" s="559"/>
      <c r="V198" s="559"/>
      <c r="W198" s="559"/>
      <c r="X198" s="559"/>
      <c r="Y198" s="559"/>
      <c r="Z198" s="558"/>
      <c r="AA198" s="909"/>
      <c r="AB198" s="10"/>
      <c r="AC198" s="559"/>
      <c r="AD198" s="559"/>
      <c r="AE198" s="559"/>
      <c r="AF198" s="559"/>
      <c r="AG198" s="559"/>
      <c r="AH198" s="559"/>
      <c r="AI198" s="559"/>
      <c r="AJ198" s="559"/>
    </row>
    <row r="199" ht="11.25" customHeight="1">
      <c r="A199" s="906"/>
      <c r="B199" s="559"/>
      <c r="C199" s="559"/>
      <c r="D199" s="10"/>
      <c r="E199" s="10"/>
      <c r="F199" s="10"/>
      <c r="G199" s="10"/>
      <c r="H199" s="10"/>
      <c r="I199" s="10"/>
      <c r="J199" s="10"/>
      <c r="K199" s="10"/>
      <c r="L199" s="559"/>
      <c r="M199" s="559"/>
      <c r="N199" s="559"/>
      <c r="O199" s="907"/>
      <c r="P199" s="559"/>
      <c r="Q199" s="559"/>
      <c r="R199" s="874"/>
      <c r="S199" s="908"/>
      <c r="T199" s="559"/>
      <c r="U199" s="559"/>
      <c r="V199" s="559"/>
      <c r="W199" s="559"/>
      <c r="X199" s="559"/>
      <c r="Y199" s="559"/>
      <c r="Z199" s="558"/>
      <c r="AA199" s="909"/>
      <c r="AB199" s="10"/>
      <c r="AC199" s="559"/>
      <c r="AD199" s="559"/>
      <c r="AE199" s="559"/>
      <c r="AF199" s="559"/>
      <c r="AG199" s="559"/>
      <c r="AH199" s="559"/>
      <c r="AI199" s="559"/>
      <c r="AJ199" s="559"/>
    </row>
    <row r="200" ht="11.25" customHeight="1">
      <c r="A200" s="906"/>
      <c r="B200" s="559"/>
      <c r="C200" s="559"/>
      <c r="D200" s="10"/>
      <c r="E200" s="10"/>
      <c r="F200" s="10"/>
      <c r="G200" s="10"/>
      <c r="H200" s="10"/>
      <c r="I200" s="10"/>
      <c r="J200" s="10"/>
      <c r="K200" s="10"/>
      <c r="L200" s="559"/>
      <c r="M200" s="559"/>
      <c r="N200" s="559"/>
      <c r="O200" s="907"/>
      <c r="P200" s="559"/>
      <c r="Q200" s="559"/>
      <c r="R200" s="874"/>
      <c r="S200" s="908"/>
      <c r="T200" s="559"/>
      <c r="U200" s="559"/>
      <c r="V200" s="559"/>
      <c r="W200" s="559"/>
      <c r="X200" s="559"/>
      <c r="Y200" s="559"/>
      <c r="Z200" s="558"/>
      <c r="AA200" s="909"/>
      <c r="AB200" s="10"/>
      <c r="AC200" s="559"/>
      <c r="AD200" s="559"/>
      <c r="AE200" s="559"/>
      <c r="AF200" s="559"/>
      <c r="AG200" s="559"/>
      <c r="AH200" s="559"/>
      <c r="AI200" s="559"/>
      <c r="AJ200" s="559"/>
    </row>
    <row r="201" ht="11.25" customHeight="1">
      <c r="A201" s="906"/>
      <c r="B201" s="559"/>
      <c r="C201" s="559"/>
      <c r="D201" s="10"/>
      <c r="E201" s="10"/>
      <c r="F201" s="10"/>
      <c r="G201" s="10"/>
      <c r="H201" s="10"/>
      <c r="I201" s="10"/>
      <c r="J201" s="10"/>
      <c r="K201" s="10"/>
      <c r="L201" s="559"/>
      <c r="M201" s="559"/>
      <c r="N201" s="559"/>
      <c r="O201" s="907"/>
      <c r="P201" s="559"/>
      <c r="Q201" s="559"/>
      <c r="R201" s="874"/>
      <c r="S201" s="908"/>
      <c r="T201" s="559"/>
      <c r="U201" s="559"/>
      <c r="V201" s="559"/>
      <c r="W201" s="559"/>
      <c r="X201" s="559"/>
      <c r="Y201" s="559"/>
      <c r="Z201" s="558"/>
      <c r="AA201" s="909"/>
      <c r="AB201" s="10"/>
      <c r="AC201" s="559"/>
      <c r="AD201" s="559"/>
      <c r="AE201" s="559"/>
      <c r="AF201" s="559"/>
      <c r="AG201" s="559"/>
      <c r="AH201" s="559"/>
      <c r="AI201" s="559"/>
      <c r="AJ201" s="559"/>
    </row>
    <row r="202" ht="11.25" customHeight="1">
      <c r="A202" s="906"/>
      <c r="B202" s="559"/>
      <c r="C202" s="559"/>
      <c r="D202" s="10"/>
      <c r="E202" s="10"/>
      <c r="F202" s="10"/>
      <c r="G202" s="10"/>
      <c r="H202" s="10"/>
      <c r="I202" s="10"/>
      <c r="J202" s="10"/>
      <c r="K202" s="10"/>
      <c r="L202" s="559"/>
      <c r="M202" s="559"/>
      <c r="N202" s="559"/>
      <c r="O202" s="907"/>
      <c r="P202" s="559"/>
      <c r="Q202" s="559"/>
      <c r="R202" s="874"/>
      <c r="S202" s="908"/>
      <c r="T202" s="559"/>
      <c r="U202" s="559"/>
      <c r="V202" s="559"/>
      <c r="W202" s="559"/>
      <c r="X202" s="559"/>
      <c r="Y202" s="559"/>
      <c r="Z202" s="558"/>
      <c r="AA202" s="909"/>
      <c r="AB202" s="10"/>
      <c r="AC202" s="559"/>
      <c r="AD202" s="559"/>
      <c r="AE202" s="559"/>
      <c r="AF202" s="559"/>
      <c r="AG202" s="559"/>
      <c r="AH202" s="559"/>
      <c r="AI202" s="559"/>
      <c r="AJ202" s="559"/>
    </row>
    <row r="203" ht="11.25" customHeight="1">
      <c r="A203" s="906"/>
      <c r="B203" s="559"/>
      <c r="C203" s="559"/>
      <c r="D203" s="10"/>
      <c r="E203" s="10"/>
      <c r="F203" s="10"/>
      <c r="G203" s="10"/>
      <c r="H203" s="10"/>
      <c r="I203" s="10"/>
      <c r="J203" s="10"/>
      <c r="K203" s="10"/>
      <c r="L203" s="559"/>
      <c r="M203" s="559"/>
      <c r="N203" s="559"/>
      <c r="O203" s="907"/>
      <c r="P203" s="559"/>
      <c r="Q203" s="559"/>
      <c r="R203" s="874"/>
      <c r="S203" s="908"/>
      <c r="T203" s="559"/>
      <c r="U203" s="559"/>
      <c r="V203" s="559"/>
      <c r="W203" s="559"/>
      <c r="X203" s="559"/>
      <c r="Y203" s="559"/>
      <c r="Z203" s="558"/>
      <c r="AA203" s="909"/>
      <c r="AB203" s="10"/>
      <c r="AC203" s="559"/>
      <c r="AD203" s="559"/>
      <c r="AE203" s="559"/>
      <c r="AF203" s="559"/>
      <c r="AG203" s="559"/>
      <c r="AH203" s="559"/>
      <c r="AI203" s="559"/>
      <c r="AJ203" s="559"/>
    </row>
    <row r="204" ht="11.25" customHeight="1">
      <c r="A204" s="906"/>
      <c r="B204" s="559"/>
      <c r="C204" s="559"/>
      <c r="D204" s="10"/>
      <c r="E204" s="10"/>
      <c r="F204" s="10"/>
      <c r="G204" s="10"/>
      <c r="H204" s="10"/>
      <c r="I204" s="10"/>
      <c r="J204" s="10"/>
      <c r="K204" s="10"/>
      <c r="L204" s="559"/>
      <c r="M204" s="559"/>
      <c r="N204" s="559"/>
      <c r="O204" s="907"/>
      <c r="P204" s="559"/>
      <c r="Q204" s="559"/>
      <c r="R204" s="874"/>
      <c r="S204" s="908"/>
      <c r="T204" s="559"/>
      <c r="U204" s="559"/>
      <c r="V204" s="559"/>
      <c r="W204" s="559"/>
      <c r="X204" s="559"/>
      <c r="Y204" s="559"/>
      <c r="Z204" s="558"/>
      <c r="AA204" s="909"/>
      <c r="AB204" s="10"/>
      <c r="AC204" s="559"/>
      <c r="AD204" s="559"/>
      <c r="AE204" s="559"/>
      <c r="AF204" s="559"/>
      <c r="AG204" s="559"/>
      <c r="AH204" s="559"/>
      <c r="AI204" s="559"/>
      <c r="AJ204" s="559"/>
    </row>
    <row r="205" ht="11.25" customHeight="1">
      <c r="A205" s="906"/>
      <c r="B205" s="559"/>
      <c r="C205" s="559"/>
      <c r="D205" s="10"/>
      <c r="E205" s="10"/>
      <c r="F205" s="10"/>
      <c r="G205" s="10"/>
      <c r="H205" s="10"/>
      <c r="I205" s="10"/>
      <c r="J205" s="10"/>
      <c r="K205" s="10"/>
      <c r="L205" s="559"/>
      <c r="M205" s="559"/>
      <c r="N205" s="559"/>
      <c r="O205" s="907"/>
      <c r="P205" s="559"/>
      <c r="Q205" s="559"/>
      <c r="R205" s="874"/>
      <c r="S205" s="908"/>
      <c r="T205" s="559"/>
      <c r="U205" s="559"/>
      <c r="V205" s="559"/>
      <c r="W205" s="559"/>
      <c r="X205" s="559"/>
      <c r="Y205" s="559"/>
      <c r="Z205" s="558"/>
      <c r="AA205" s="909"/>
      <c r="AB205" s="10"/>
      <c r="AC205" s="559"/>
      <c r="AD205" s="559"/>
      <c r="AE205" s="559"/>
      <c r="AF205" s="559"/>
      <c r="AG205" s="559"/>
      <c r="AH205" s="559"/>
      <c r="AI205" s="559"/>
      <c r="AJ205" s="559"/>
    </row>
    <row r="206" ht="11.25" customHeight="1">
      <c r="A206" s="906"/>
      <c r="B206" s="559"/>
      <c r="C206" s="559"/>
      <c r="D206" s="10"/>
      <c r="E206" s="10"/>
      <c r="F206" s="10"/>
      <c r="G206" s="10"/>
      <c r="H206" s="10"/>
      <c r="I206" s="10"/>
      <c r="J206" s="10"/>
      <c r="K206" s="10"/>
      <c r="L206" s="559"/>
      <c r="M206" s="559"/>
      <c r="N206" s="559"/>
      <c r="O206" s="907"/>
      <c r="P206" s="559"/>
      <c r="Q206" s="559"/>
      <c r="R206" s="874"/>
      <c r="S206" s="908"/>
      <c r="T206" s="559"/>
      <c r="U206" s="559"/>
      <c r="V206" s="559"/>
      <c r="W206" s="559"/>
      <c r="X206" s="559"/>
      <c r="Y206" s="559"/>
      <c r="Z206" s="558"/>
      <c r="AA206" s="909"/>
      <c r="AB206" s="10"/>
      <c r="AC206" s="559"/>
      <c r="AD206" s="559"/>
      <c r="AE206" s="559"/>
      <c r="AF206" s="559"/>
      <c r="AG206" s="559"/>
      <c r="AH206" s="559"/>
      <c r="AI206" s="559"/>
      <c r="AJ206" s="559"/>
    </row>
    <row r="207" ht="11.25" customHeight="1">
      <c r="A207" s="906"/>
      <c r="B207" s="559"/>
      <c r="C207" s="559"/>
      <c r="D207" s="10"/>
      <c r="E207" s="10"/>
      <c r="F207" s="10"/>
      <c r="G207" s="10"/>
      <c r="H207" s="10"/>
      <c r="I207" s="10"/>
      <c r="J207" s="10"/>
      <c r="K207" s="10"/>
      <c r="L207" s="559"/>
      <c r="M207" s="559"/>
      <c r="N207" s="559"/>
      <c r="O207" s="907"/>
      <c r="P207" s="559"/>
      <c r="Q207" s="559"/>
      <c r="R207" s="874"/>
      <c r="S207" s="908"/>
      <c r="T207" s="559"/>
      <c r="U207" s="559"/>
      <c r="V207" s="559"/>
      <c r="W207" s="559"/>
      <c r="X207" s="559"/>
      <c r="Y207" s="559"/>
      <c r="Z207" s="558"/>
      <c r="AA207" s="909"/>
      <c r="AB207" s="10"/>
      <c r="AC207" s="559"/>
      <c r="AD207" s="559"/>
      <c r="AE207" s="559"/>
      <c r="AF207" s="559"/>
      <c r="AG207" s="559"/>
      <c r="AH207" s="559"/>
      <c r="AI207" s="559"/>
      <c r="AJ207" s="559"/>
    </row>
    <row r="208" ht="11.25" customHeight="1">
      <c r="A208" s="906"/>
      <c r="B208" s="559"/>
      <c r="C208" s="559"/>
      <c r="D208" s="10"/>
      <c r="E208" s="10"/>
      <c r="F208" s="10"/>
      <c r="G208" s="10"/>
      <c r="H208" s="10"/>
      <c r="I208" s="10"/>
      <c r="J208" s="10"/>
      <c r="K208" s="10"/>
      <c r="L208" s="559"/>
      <c r="M208" s="559"/>
      <c r="N208" s="559"/>
      <c r="O208" s="907"/>
      <c r="P208" s="559"/>
      <c r="Q208" s="559"/>
      <c r="R208" s="874"/>
      <c r="S208" s="908"/>
      <c r="T208" s="559"/>
      <c r="U208" s="559"/>
      <c r="V208" s="559"/>
      <c r="W208" s="559"/>
      <c r="X208" s="559"/>
      <c r="Y208" s="559"/>
      <c r="Z208" s="558"/>
      <c r="AA208" s="909"/>
      <c r="AB208" s="10"/>
      <c r="AC208" s="559"/>
      <c r="AD208" s="559"/>
      <c r="AE208" s="559"/>
      <c r="AF208" s="559"/>
      <c r="AG208" s="559"/>
      <c r="AH208" s="559"/>
      <c r="AI208" s="559"/>
      <c r="AJ208" s="559"/>
    </row>
    <row r="209" ht="11.25" customHeight="1">
      <c r="A209" s="906"/>
      <c r="B209" s="559"/>
      <c r="C209" s="559"/>
      <c r="D209" s="10"/>
      <c r="E209" s="10"/>
      <c r="F209" s="10"/>
      <c r="G209" s="10"/>
      <c r="H209" s="10"/>
      <c r="I209" s="10"/>
      <c r="J209" s="10"/>
      <c r="K209" s="10"/>
      <c r="L209" s="559"/>
      <c r="M209" s="559"/>
      <c r="N209" s="559"/>
      <c r="O209" s="907"/>
      <c r="P209" s="559"/>
      <c r="Q209" s="559"/>
      <c r="R209" s="874"/>
      <c r="S209" s="908"/>
      <c r="T209" s="559"/>
      <c r="U209" s="559"/>
      <c r="V209" s="559"/>
      <c r="W209" s="559"/>
      <c r="X209" s="559"/>
      <c r="Y209" s="559"/>
      <c r="Z209" s="558"/>
      <c r="AA209" s="909"/>
      <c r="AB209" s="10"/>
      <c r="AC209" s="559"/>
      <c r="AD209" s="559"/>
      <c r="AE209" s="559"/>
      <c r="AF209" s="559"/>
      <c r="AG209" s="559"/>
      <c r="AH209" s="559"/>
      <c r="AI209" s="559"/>
      <c r="AJ209" s="559"/>
    </row>
    <row r="210" ht="11.25" customHeight="1">
      <c r="A210" s="906"/>
      <c r="B210" s="559"/>
      <c r="C210" s="559"/>
      <c r="D210" s="10"/>
      <c r="E210" s="10"/>
      <c r="F210" s="10"/>
      <c r="G210" s="10"/>
      <c r="H210" s="10"/>
      <c r="I210" s="10"/>
      <c r="J210" s="10"/>
      <c r="K210" s="10"/>
      <c r="L210" s="559"/>
      <c r="M210" s="559"/>
      <c r="N210" s="559"/>
      <c r="O210" s="907"/>
      <c r="P210" s="559"/>
      <c r="Q210" s="559"/>
      <c r="R210" s="874"/>
      <c r="S210" s="908"/>
      <c r="T210" s="559"/>
      <c r="U210" s="559"/>
      <c r="V210" s="559"/>
      <c r="W210" s="559"/>
      <c r="X210" s="559"/>
      <c r="Y210" s="559"/>
      <c r="Z210" s="558"/>
      <c r="AA210" s="909"/>
      <c r="AB210" s="10"/>
      <c r="AC210" s="559"/>
      <c r="AD210" s="559"/>
      <c r="AE210" s="559"/>
      <c r="AF210" s="559"/>
      <c r="AG210" s="559"/>
      <c r="AH210" s="559"/>
      <c r="AI210" s="559"/>
      <c r="AJ210" s="559"/>
    </row>
    <row r="211" ht="11.25" customHeight="1">
      <c r="A211" s="906"/>
      <c r="B211" s="559"/>
      <c r="C211" s="559"/>
      <c r="D211" s="10"/>
      <c r="E211" s="10"/>
      <c r="F211" s="10"/>
      <c r="G211" s="10"/>
      <c r="H211" s="10"/>
      <c r="I211" s="10"/>
      <c r="J211" s="10"/>
      <c r="K211" s="10"/>
      <c r="L211" s="559"/>
      <c r="M211" s="559"/>
      <c r="N211" s="559"/>
      <c r="O211" s="907"/>
      <c r="P211" s="559"/>
      <c r="Q211" s="559"/>
      <c r="R211" s="874"/>
      <c r="S211" s="908"/>
      <c r="T211" s="559"/>
      <c r="U211" s="559"/>
      <c r="V211" s="559"/>
      <c r="W211" s="559"/>
      <c r="X211" s="559"/>
      <c r="Y211" s="559"/>
      <c r="Z211" s="558"/>
      <c r="AA211" s="909"/>
      <c r="AB211" s="10"/>
      <c r="AC211" s="559"/>
      <c r="AD211" s="559"/>
      <c r="AE211" s="559"/>
      <c r="AF211" s="559"/>
      <c r="AG211" s="559"/>
      <c r="AH211" s="559"/>
      <c r="AI211" s="559"/>
      <c r="AJ211" s="559"/>
    </row>
    <row r="212" ht="11.25" customHeight="1">
      <c r="A212" s="906"/>
      <c r="B212" s="559"/>
      <c r="C212" s="559"/>
      <c r="D212" s="10"/>
      <c r="E212" s="10"/>
      <c r="F212" s="10"/>
      <c r="G212" s="10"/>
      <c r="H212" s="10"/>
      <c r="I212" s="10"/>
      <c r="J212" s="10"/>
      <c r="K212" s="10"/>
      <c r="L212" s="559"/>
      <c r="M212" s="559"/>
      <c r="N212" s="559"/>
      <c r="O212" s="907"/>
      <c r="P212" s="559"/>
      <c r="Q212" s="559"/>
      <c r="R212" s="874"/>
      <c r="S212" s="908"/>
      <c r="T212" s="559"/>
      <c r="U212" s="559"/>
      <c r="V212" s="559"/>
      <c r="W212" s="559"/>
      <c r="X212" s="559"/>
      <c r="Y212" s="559"/>
      <c r="Z212" s="558"/>
      <c r="AA212" s="909"/>
      <c r="AB212" s="10"/>
      <c r="AC212" s="559"/>
      <c r="AD212" s="559"/>
      <c r="AE212" s="559"/>
      <c r="AF212" s="559"/>
      <c r="AG212" s="559"/>
      <c r="AH212" s="559"/>
      <c r="AI212" s="559"/>
      <c r="AJ212" s="559"/>
    </row>
    <row r="213" ht="11.25" customHeight="1">
      <c r="A213" s="906"/>
      <c r="B213" s="559"/>
      <c r="C213" s="559"/>
      <c r="D213" s="10"/>
      <c r="E213" s="10"/>
      <c r="F213" s="10"/>
      <c r="G213" s="10"/>
      <c r="H213" s="10"/>
      <c r="I213" s="10"/>
      <c r="J213" s="10"/>
      <c r="K213" s="10"/>
      <c r="L213" s="559"/>
      <c r="M213" s="559"/>
      <c r="N213" s="559"/>
      <c r="O213" s="907"/>
      <c r="P213" s="559"/>
      <c r="Q213" s="559"/>
      <c r="R213" s="874"/>
      <c r="S213" s="908"/>
      <c r="T213" s="559"/>
      <c r="U213" s="559"/>
      <c r="V213" s="559"/>
      <c r="W213" s="559"/>
      <c r="X213" s="559"/>
      <c r="Y213" s="559"/>
      <c r="Z213" s="558"/>
      <c r="AA213" s="909"/>
      <c r="AB213" s="10"/>
      <c r="AC213" s="559"/>
      <c r="AD213" s="559"/>
      <c r="AE213" s="559"/>
      <c r="AF213" s="559"/>
      <c r="AG213" s="559"/>
      <c r="AH213" s="559"/>
      <c r="AI213" s="559"/>
      <c r="AJ213" s="559"/>
    </row>
    <row r="214" ht="11.25" customHeight="1">
      <c r="A214" s="906"/>
      <c r="B214" s="559"/>
      <c r="C214" s="559"/>
      <c r="D214" s="10"/>
      <c r="E214" s="10"/>
      <c r="F214" s="10"/>
      <c r="G214" s="10"/>
      <c r="H214" s="10"/>
      <c r="I214" s="10"/>
      <c r="J214" s="10"/>
      <c r="K214" s="10"/>
      <c r="L214" s="559"/>
      <c r="M214" s="559"/>
      <c r="N214" s="559"/>
      <c r="O214" s="907"/>
      <c r="P214" s="559"/>
      <c r="Q214" s="559"/>
      <c r="R214" s="874"/>
      <c r="S214" s="908"/>
      <c r="T214" s="559"/>
      <c r="U214" s="559"/>
      <c r="V214" s="559"/>
      <c r="W214" s="559"/>
      <c r="X214" s="559"/>
      <c r="Y214" s="559"/>
      <c r="Z214" s="558"/>
      <c r="AA214" s="909"/>
      <c r="AB214" s="10"/>
      <c r="AC214" s="559"/>
      <c r="AD214" s="559"/>
      <c r="AE214" s="559"/>
      <c r="AF214" s="559"/>
      <c r="AG214" s="559"/>
      <c r="AH214" s="559"/>
      <c r="AI214" s="559"/>
      <c r="AJ214" s="559"/>
    </row>
    <row r="215" ht="11.25" customHeight="1">
      <c r="A215" s="906"/>
      <c r="B215" s="559"/>
      <c r="C215" s="559"/>
      <c r="D215" s="10"/>
      <c r="E215" s="10"/>
      <c r="F215" s="10"/>
      <c r="G215" s="10"/>
      <c r="H215" s="10"/>
      <c r="I215" s="10"/>
      <c r="J215" s="10"/>
      <c r="K215" s="10"/>
      <c r="L215" s="559"/>
      <c r="M215" s="559"/>
      <c r="N215" s="559"/>
      <c r="O215" s="907"/>
      <c r="P215" s="559"/>
      <c r="Q215" s="559"/>
      <c r="R215" s="874"/>
      <c r="S215" s="908"/>
      <c r="T215" s="559"/>
      <c r="U215" s="559"/>
      <c r="V215" s="559"/>
      <c r="W215" s="559"/>
      <c r="X215" s="559"/>
      <c r="Y215" s="559"/>
      <c r="Z215" s="558"/>
      <c r="AA215" s="909"/>
      <c r="AB215" s="10"/>
      <c r="AC215" s="559"/>
      <c r="AD215" s="559"/>
      <c r="AE215" s="559"/>
      <c r="AF215" s="559"/>
      <c r="AG215" s="559"/>
      <c r="AH215" s="559"/>
      <c r="AI215" s="559"/>
      <c r="AJ215" s="559"/>
    </row>
    <row r="216" ht="11.25" customHeight="1">
      <c r="A216" s="906"/>
      <c r="B216" s="559"/>
      <c r="C216" s="559"/>
      <c r="D216" s="10"/>
      <c r="E216" s="10"/>
      <c r="F216" s="10"/>
      <c r="G216" s="10"/>
      <c r="H216" s="10"/>
      <c r="I216" s="10"/>
      <c r="J216" s="10"/>
      <c r="K216" s="10"/>
      <c r="L216" s="559"/>
      <c r="M216" s="559"/>
      <c r="N216" s="559"/>
      <c r="O216" s="907"/>
      <c r="P216" s="559"/>
      <c r="Q216" s="559"/>
      <c r="R216" s="874"/>
      <c r="S216" s="908"/>
      <c r="T216" s="559"/>
      <c r="U216" s="559"/>
      <c r="V216" s="559"/>
      <c r="W216" s="559"/>
      <c r="X216" s="559"/>
      <c r="Y216" s="559"/>
      <c r="Z216" s="558"/>
      <c r="AA216" s="909"/>
      <c r="AB216" s="10"/>
      <c r="AC216" s="559"/>
      <c r="AD216" s="559"/>
      <c r="AE216" s="559"/>
      <c r="AF216" s="559"/>
      <c r="AG216" s="559"/>
      <c r="AH216" s="559"/>
      <c r="AI216" s="559"/>
      <c r="AJ216" s="559"/>
    </row>
    <row r="217" ht="11.25" customHeight="1">
      <c r="A217" s="906"/>
      <c r="B217" s="559"/>
      <c r="C217" s="559"/>
      <c r="D217" s="10"/>
      <c r="E217" s="10"/>
      <c r="F217" s="10"/>
      <c r="G217" s="10"/>
      <c r="H217" s="10"/>
      <c r="I217" s="10"/>
      <c r="J217" s="10"/>
      <c r="K217" s="10"/>
      <c r="L217" s="559"/>
      <c r="M217" s="559"/>
      <c r="N217" s="559"/>
      <c r="O217" s="907"/>
      <c r="P217" s="559"/>
      <c r="Q217" s="559"/>
      <c r="R217" s="874"/>
      <c r="S217" s="908"/>
      <c r="T217" s="559"/>
      <c r="U217" s="559"/>
      <c r="V217" s="559"/>
      <c r="W217" s="559"/>
      <c r="X217" s="559"/>
      <c r="Y217" s="559"/>
      <c r="Z217" s="558"/>
      <c r="AA217" s="909"/>
      <c r="AB217" s="10"/>
      <c r="AC217" s="559"/>
      <c r="AD217" s="559"/>
      <c r="AE217" s="559"/>
      <c r="AF217" s="559"/>
      <c r="AG217" s="559"/>
      <c r="AH217" s="559"/>
      <c r="AI217" s="559"/>
      <c r="AJ217" s="559"/>
    </row>
    <row r="218" ht="11.25" customHeight="1">
      <c r="A218" s="906"/>
      <c r="B218" s="559"/>
      <c r="C218" s="559"/>
      <c r="D218" s="10"/>
      <c r="E218" s="10"/>
      <c r="F218" s="10"/>
      <c r="G218" s="10"/>
      <c r="H218" s="10"/>
      <c r="I218" s="10"/>
      <c r="J218" s="10"/>
      <c r="K218" s="10"/>
      <c r="L218" s="559"/>
      <c r="M218" s="559"/>
      <c r="N218" s="559"/>
      <c r="O218" s="907"/>
      <c r="P218" s="559"/>
      <c r="Q218" s="559"/>
      <c r="R218" s="874"/>
      <c r="S218" s="908"/>
      <c r="T218" s="559"/>
      <c r="U218" s="559"/>
      <c r="V218" s="559"/>
      <c r="W218" s="559"/>
      <c r="X218" s="559"/>
      <c r="Y218" s="559"/>
      <c r="Z218" s="558"/>
      <c r="AA218" s="909"/>
      <c r="AB218" s="10"/>
      <c r="AC218" s="559"/>
      <c r="AD218" s="559"/>
      <c r="AE218" s="559"/>
      <c r="AF218" s="559"/>
      <c r="AG218" s="559"/>
      <c r="AH218" s="559"/>
      <c r="AI218" s="559"/>
      <c r="AJ218" s="559"/>
    </row>
    <row r="219" ht="11.25" customHeight="1">
      <c r="A219" s="906"/>
      <c r="B219" s="559"/>
      <c r="C219" s="559"/>
      <c r="D219" s="10"/>
      <c r="E219" s="10"/>
      <c r="F219" s="10"/>
      <c r="G219" s="10"/>
      <c r="H219" s="10"/>
      <c r="I219" s="10"/>
      <c r="J219" s="10"/>
      <c r="K219" s="10"/>
      <c r="L219" s="559"/>
      <c r="M219" s="559"/>
      <c r="N219" s="559"/>
      <c r="O219" s="907"/>
      <c r="P219" s="559"/>
      <c r="Q219" s="559"/>
      <c r="R219" s="874"/>
      <c r="S219" s="908"/>
      <c r="T219" s="559"/>
      <c r="U219" s="559"/>
      <c r="V219" s="559"/>
      <c r="W219" s="559"/>
      <c r="X219" s="559"/>
      <c r="Y219" s="559"/>
      <c r="Z219" s="558"/>
      <c r="AA219" s="909"/>
      <c r="AB219" s="10"/>
      <c r="AC219" s="559"/>
      <c r="AD219" s="559"/>
      <c r="AE219" s="559"/>
      <c r="AF219" s="559"/>
      <c r="AG219" s="559"/>
      <c r="AH219" s="559"/>
      <c r="AI219" s="559"/>
      <c r="AJ219" s="559"/>
    </row>
    <row r="220" ht="11.25" customHeight="1">
      <c r="A220" s="906"/>
      <c r="B220" s="559"/>
      <c r="C220" s="559"/>
      <c r="D220" s="10"/>
      <c r="E220" s="10"/>
      <c r="F220" s="10"/>
      <c r="G220" s="10"/>
      <c r="H220" s="10"/>
      <c r="I220" s="10"/>
      <c r="J220" s="10"/>
      <c r="K220" s="10"/>
      <c r="L220" s="559"/>
      <c r="M220" s="559"/>
      <c r="N220" s="559"/>
      <c r="O220" s="907"/>
      <c r="P220" s="559"/>
      <c r="Q220" s="559"/>
      <c r="R220" s="874"/>
      <c r="S220" s="908"/>
      <c r="T220" s="559"/>
      <c r="U220" s="559"/>
      <c r="V220" s="559"/>
      <c r="W220" s="559"/>
      <c r="X220" s="559"/>
      <c r="Y220" s="559"/>
      <c r="Z220" s="558"/>
      <c r="AA220" s="909"/>
      <c r="AB220" s="10"/>
      <c r="AC220" s="559"/>
      <c r="AD220" s="559"/>
      <c r="AE220" s="559"/>
      <c r="AF220" s="559"/>
      <c r="AG220" s="559"/>
      <c r="AH220" s="559"/>
      <c r="AI220" s="559"/>
      <c r="AJ220" s="559"/>
    </row>
    <row r="221" ht="11.25" customHeight="1">
      <c r="A221" s="906"/>
      <c r="B221" s="559"/>
      <c r="C221" s="559"/>
      <c r="D221" s="10"/>
      <c r="E221" s="10"/>
      <c r="F221" s="10"/>
      <c r="G221" s="10"/>
      <c r="H221" s="10"/>
      <c r="I221" s="10"/>
      <c r="J221" s="10"/>
      <c r="K221" s="10"/>
      <c r="L221" s="559"/>
      <c r="M221" s="559"/>
      <c r="N221" s="559"/>
      <c r="O221" s="907"/>
      <c r="P221" s="559"/>
      <c r="Q221" s="559"/>
      <c r="R221" s="874"/>
      <c r="S221" s="908"/>
      <c r="T221" s="559"/>
      <c r="U221" s="559"/>
      <c r="V221" s="559"/>
      <c r="W221" s="559"/>
      <c r="X221" s="559"/>
      <c r="Y221" s="559"/>
      <c r="Z221" s="558"/>
      <c r="AA221" s="909"/>
      <c r="AB221" s="10"/>
      <c r="AC221" s="559"/>
      <c r="AD221" s="559"/>
      <c r="AE221" s="559"/>
      <c r="AF221" s="559"/>
      <c r="AG221" s="559"/>
      <c r="AH221" s="559"/>
      <c r="AI221" s="559"/>
      <c r="AJ221" s="559"/>
    </row>
    <row r="222" ht="11.25" customHeight="1">
      <c r="A222" s="906"/>
      <c r="B222" s="559"/>
      <c r="C222" s="559"/>
      <c r="D222" s="10"/>
      <c r="E222" s="10"/>
      <c r="F222" s="10"/>
      <c r="G222" s="10"/>
      <c r="H222" s="10"/>
      <c r="I222" s="10"/>
      <c r="J222" s="10"/>
      <c r="K222" s="10"/>
      <c r="L222" s="559"/>
      <c r="M222" s="559"/>
      <c r="N222" s="559"/>
      <c r="O222" s="907"/>
      <c r="P222" s="559"/>
      <c r="Q222" s="559"/>
      <c r="R222" s="874"/>
      <c r="S222" s="908"/>
      <c r="T222" s="559"/>
      <c r="U222" s="559"/>
      <c r="V222" s="559"/>
      <c r="W222" s="559"/>
      <c r="X222" s="559"/>
      <c r="Y222" s="559"/>
      <c r="Z222" s="558"/>
      <c r="AA222" s="909"/>
      <c r="AB222" s="10"/>
      <c r="AC222" s="559"/>
      <c r="AD222" s="559"/>
      <c r="AE222" s="559"/>
      <c r="AF222" s="559"/>
      <c r="AG222" s="559"/>
      <c r="AH222" s="559"/>
      <c r="AI222" s="559"/>
      <c r="AJ222" s="559"/>
    </row>
    <row r="223" ht="11.25" customHeight="1">
      <c r="A223" s="906"/>
      <c r="B223" s="559"/>
      <c r="C223" s="559"/>
      <c r="D223" s="10"/>
      <c r="E223" s="10"/>
      <c r="F223" s="10"/>
      <c r="G223" s="10"/>
      <c r="H223" s="10"/>
      <c r="I223" s="10"/>
      <c r="J223" s="10"/>
      <c r="K223" s="10"/>
      <c r="L223" s="559"/>
      <c r="M223" s="559"/>
      <c r="N223" s="559"/>
      <c r="O223" s="907"/>
      <c r="P223" s="559"/>
      <c r="Q223" s="559"/>
      <c r="R223" s="874"/>
      <c r="S223" s="908"/>
      <c r="T223" s="559"/>
      <c r="U223" s="559"/>
      <c r="V223" s="559"/>
      <c r="W223" s="559"/>
      <c r="X223" s="559"/>
      <c r="Y223" s="559"/>
      <c r="Z223" s="558"/>
      <c r="AA223" s="909"/>
      <c r="AB223" s="10"/>
      <c r="AC223" s="559"/>
      <c r="AD223" s="559"/>
      <c r="AE223" s="559"/>
      <c r="AF223" s="559"/>
      <c r="AG223" s="559"/>
      <c r="AH223" s="559"/>
      <c r="AI223" s="559"/>
      <c r="AJ223" s="559"/>
    </row>
    <row r="224" ht="11.25" customHeight="1">
      <c r="A224" s="906"/>
      <c r="B224" s="559"/>
      <c r="C224" s="559"/>
      <c r="D224" s="10"/>
      <c r="E224" s="10"/>
      <c r="F224" s="10"/>
      <c r="G224" s="10"/>
      <c r="H224" s="10"/>
      <c r="I224" s="10"/>
      <c r="J224" s="10"/>
      <c r="K224" s="10"/>
      <c r="L224" s="559"/>
      <c r="M224" s="559"/>
      <c r="N224" s="559"/>
      <c r="O224" s="907"/>
      <c r="P224" s="559"/>
      <c r="Q224" s="559"/>
      <c r="R224" s="874"/>
      <c r="S224" s="908"/>
      <c r="T224" s="559"/>
      <c r="U224" s="559"/>
      <c r="V224" s="559"/>
      <c r="W224" s="559"/>
      <c r="X224" s="559"/>
      <c r="Y224" s="559"/>
      <c r="Z224" s="558"/>
      <c r="AA224" s="909"/>
      <c r="AB224" s="10"/>
      <c r="AC224" s="559"/>
      <c r="AD224" s="559"/>
      <c r="AE224" s="559"/>
      <c r="AF224" s="559"/>
      <c r="AG224" s="559"/>
      <c r="AH224" s="559"/>
      <c r="AI224" s="559"/>
      <c r="AJ224" s="559"/>
    </row>
    <row r="225" ht="11.25" customHeight="1">
      <c r="A225" s="906"/>
      <c r="B225" s="559"/>
      <c r="C225" s="559"/>
      <c r="D225" s="10"/>
      <c r="E225" s="10"/>
      <c r="F225" s="10"/>
      <c r="G225" s="10"/>
      <c r="H225" s="10"/>
      <c r="I225" s="10"/>
      <c r="J225" s="10"/>
      <c r="K225" s="10"/>
      <c r="L225" s="559"/>
      <c r="M225" s="559"/>
      <c r="N225" s="559"/>
      <c r="O225" s="907"/>
      <c r="P225" s="559"/>
      <c r="Q225" s="559"/>
      <c r="R225" s="874"/>
      <c r="S225" s="908"/>
      <c r="T225" s="559"/>
      <c r="U225" s="559"/>
      <c r="V225" s="559"/>
      <c r="W225" s="559"/>
      <c r="X225" s="559"/>
      <c r="Y225" s="559"/>
      <c r="Z225" s="558"/>
      <c r="AA225" s="909"/>
      <c r="AB225" s="10"/>
      <c r="AC225" s="559"/>
      <c r="AD225" s="559"/>
      <c r="AE225" s="559"/>
      <c r="AF225" s="559"/>
      <c r="AG225" s="559"/>
      <c r="AH225" s="559"/>
      <c r="AI225" s="559"/>
      <c r="AJ225" s="559"/>
    </row>
    <row r="226" ht="11.25" customHeight="1">
      <c r="A226" s="906"/>
      <c r="B226" s="559"/>
      <c r="C226" s="559"/>
      <c r="D226" s="10"/>
      <c r="E226" s="10"/>
      <c r="F226" s="10"/>
      <c r="G226" s="10"/>
      <c r="H226" s="10"/>
      <c r="I226" s="10"/>
      <c r="J226" s="10"/>
      <c r="K226" s="10"/>
      <c r="L226" s="559"/>
      <c r="M226" s="559"/>
      <c r="N226" s="559"/>
      <c r="O226" s="907"/>
      <c r="P226" s="559"/>
      <c r="Q226" s="559"/>
      <c r="R226" s="874"/>
      <c r="S226" s="908"/>
      <c r="T226" s="559"/>
      <c r="U226" s="559"/>
      <c r="V226" s="559"/>
      <c r="W226" s="559"/>
      <c r="X226" s="559"/>
      <c r="Y226" s="559"/>
      <c r="Z226" s="558"/>
      <c r="AA226" s="909"/>
      <c r="AB226" s="10"/>
      <c r="AC226" s="559"/>
      <c r="AD226" s="559"/>
      <c r="AE226" s="559"/>
      <c r="AF226" s="559"/>
      <c r="AG226" s="559"/>
      <c r="AH226" s="559"/>
      <c r="AI226" s="559"/>
      <c r="AJ226" s="559"/>
    </row>
    <row r="227" ht="11.25" customHeight="1">
      <c r="A227" s="906"/>
      <c r="B227" s="559"/>
      <c r="C227" s="559"/>
      <c r="D227" s="10"/>
      <c r="E227" s="10"/>
      <c r="F227" s="10"/>
      <c r="G227" s="10"/>
      <c r="H227" s="10"/>
      <c r="I227" s="10"/>
      <c r="J227" s="10"/>
      <c r="K227" s="10"/>
      <c r="L227" s="559"/>
      <c r="M227" s="559"/>
      <c r="N227" s="559"/>
      <c r="O227" s="907"/>
      <c r="P227" s="559"/>
      <c r="Q227" s="559"/>
      <c r="R227" s="874"/>
      <c r="S227" s="908"/>
      <c r="T227" s="559"/>
      <c r="U227" s="559"/>
      <c r="V227" s="559"/>
      <c r="W227" s="559"/>
      <c r="X227" s="559"/>
      <c r="Y227" s="559"/>
      <c r="Z227" s="558"/>
      <c r="AA227" s="909"/>
      <c r="AB227" s="10"/>
      <c r="AC227" s="559"/>
      <c r="AD227" s="559"/>
      <c r="AE227" s="559"/>
      <c r="AF227" s="559"/>
      <c r="AG227" s="559"/>
      <c r="AH227" s="559"/>
      <c r="AI227" s="559"/>
      <c r="AJ227" s="559"/>
    </row>
    <row r="228" ht="11.25" customHeight="1">
      <c r="A228" s="906"/>
      <c r="B228" s="559"/>
      <c r="C228" s="559"/>
      <c r="D228" s="10"/>
      <c r="E228" s="10"/>
      <c r="F228" s="10"/>
      <c r="G228" s="10"/>
      <c r="H228" s="10"/>
      <c r="I228" s="10"/>
      <c r="J228" s="10"/>
      <c r="K228" s="10"/>
      <c r="L228" s="559"/>
      <c r="M228" s="559"/>
      <c r="N228" s="559"/>
      <c r="O228" s="907"/>
      <c r="P228" s="559"/>
      <c r="Q228" s="559"/>
      <c r="R228" s="874"/>
      <c r="S228" s="908"/>
      <c r="T228" s="559"/>
      <c r="U228" s="559"/>
      <c r="V228" s="559"/>
      <c r="W228" s="559"/>
      <c r="X228" s="559"/>
      <c r="Y228" s="559"/>
      <c r="Z228" s="558"/>
      <c r="AA228" s="909"/>
      <c r="AB228" s="10"/>
      <c r="AC228" s="559"/>
      <c r="AD228" s="559"/>
      <c r="AE228" s="559"/>
      <c r="AF228" s="559"/>
      <c r="AG228" s="559"/>
      <c r="AH228" s="559"/>
      <c r="AI228" s="559"/>
      <c r="AJ228" s="559"/>
    </row>
    <row r="229" ht="11.25" customHeight="1">
      <c r="A229" s="906"/>
      <c r="B229" s="559"/>
      <c r="C229" s="559"/>
      <c r="D229" s="10"/>
      <c r="E229" s="10"/>
      <c r="F229" s="10"/>
      <c r="G229" s="10"/>
      <c r="H229" s="10"/>
      <c r="I229" s="10"/>
      <c r="J229" s="10"/>
      <c r="K229" s="10"/>
      <c r="L229" s="559"/>
      <c r="M229" s="559"/>
      <c r="N229" s="559"/>
      <c r="O229" s="907"/>
      <c r="P229" s="559"/>
      <c r="Q229" s="559"/>
      <c r="R229" s="874"/>
      <c r="S229" s="908"/>
      <c r="T229" s="559"/>
      <c r="U229" s="559"/>
      <c r="V229" s="559"/>
      <c r="W229" s="559"/>
      <c r="X229" s="559"/>
      <c r="Y229" s="559"/>
      <c r="Z229" s="558"/>
      <c r="AA229" s="909"/>
      <c r="AB229" s="10"/>
      <c r="AC229" s="559"/>
      <c r="AD229" s="559"/>
      <c r="AE229" s="559"/>
      <c r="AF229" s="559"/>
      <c r="AG229" s="559"/>
      <c r="AH229" s="559"/>
      <c r="AI229" s="559"/>
      <c r="AJ229" s="559"/>
    </row>
    <row r="230" ht="11.25" customHeight="1">
      <c r="A230" s="906"/>
      <c r="B230" s="559"/>
      <c r="C230" s="559"/>
      <c r="D230" s="10"/>
      <c r="E230" s="10"/>
      <c r="F230" s="10"/>
      <c r="G230" s="10"/>
      <c r="H230" s="10"/>
      <c r="I230" s="10"/>
      <c r="J230" s="10"/>
      <c r="K230" s="10"/>
      <c r="L230" s="559"/>
      <c r="M230" s="559"/>
      <c r="N230" s="559"/>
      <c r="O230" s="907"/>
      <c r="P230" s="559"/>
      <c r="Q230" s="559"/>
      <c r="R230" s="874"/>
      <c r="S230" s="908"/>
      <c r="T230" s="559"/>
      <c r="U230" s="559"/>
      <c r="V230" s="559"/>
      <c r="W230" s="559"/>
      <c r="X230" s="559"/>
      <c r="Y230" s="559"/>
      <c r="Z230" s="558"/>
      <c r="AA230" s="909"/>
      <c r="AB230" s="10"/>
      <c r="AC230" s="559"/>
      <c r="AD230" s="559"/>
      <c r="AE230" s="559"/>
      <c r="AF230" s="559"/>
      <c r="AG230" s="559"/>
      <c r="AH230" s="559"/>
      <c r="AI230" s="559"/>
      <c r="AJ230" s="559"/>
    </row>
    <row r="231" ht="11.25" customHeight="1">
      <c r="A231" s="906"/>
      <c r="B231" s="559"/>
      <c r="C231" s="559"/>
      <c r="D231" s="10"/>
      <c r="E231" s="10"/>
      <c r="F231" s="10"/>
      <c r="G231" s="10"/>
      <c r="H231" s="10"/>
      <c r="I231" s="10"/>
      <c r="J231" s="10"/>
      <c r="K231" s="10"/>
      <c r="L231" s="559"/>
      <c r="M231" s="559"/>
      <c r="N231" s="559"/>
      <c r="O231" s="907"/>
      <c r="P231" s="559"/>
      <c r="Q231" s="559"/>
      <c r="R231" s="874"/>
      <c r="S231" s="908"/>
      <c r="T231" s="559"/>
      <c r="U231" s="559"/>
      <c r="V231" s="559"/>
      <c r="W231" s="559"/>
      <c r="X231" s="559"/>
      <c r="Y231" s="559"/>
      <c r="Z231" s="558"/>
      <c r="AA231" s="909"/>
      <c r="AB231" s="10"/>
      <c r="AC231" s="559"/>
      <c r="AD231" s="559"/>
      <c r="AE231" s="559"/>
      <c r="AF231" s="559"/>
      <c r="AG231" s="559"/>
      <c r="AH231" s="559"/>
      <c r="AI231" s="559"/>
      <c r="AJ231" s="559"/>
    </row>
    <row r="232" ht="11.25" customHeight="1">
      <c r="A232" s="906"/>
      <c r="B232" s="559"/>
      <c r="C232" s="559"/>
      <c r="D232" s="10"/>
      <c r="E232" s="10"/>
      <c r="F232" s="10"/>
      <c r="G232" s="10"/>
      <c r="H232" s="10"/>
      <c r="I232" s="10"/>
      <c r="J232" s="10"/>
      <c r="K232" s="10"/>
      <c r="L232" s="559"/>
      <c r="M232" s="559"/>
      <c r="N232" s="559"/>
      <c r="O232" s="907"/>
      <c r="P232" s="559"/>
      <c r="Q232" s="559"/>
      <c r="R232" s="874"/>
      <c r="S232" s="908"/>
      <c r="T232" s="559"/>
      <c r="U232" s="559"/>
      <c r="V232" s="559"/>
      <c r="W232" s="559"/>
      <c r="X232" s="559"/>
      <c r="Y232" s="559"/>
      <c r="Z232" s="558"/>
      <c r="AA232" s="909"/>
      <c r="AB232" s="10"/>
      <c r="AC232" s="559"/>
      <c r="AD232" s="559"/>
      <c r="AE232" s="559"/>
      <c r="AF232" s="559"/>
      <c r="AG232" s="559"/>
      <c r="AH232" s="559"/>
      <c r="AI232" s="559"/>
      <c r="AJ232" s="559"/>
    </row>
    <row r="233" ht="11.25" customHeight="1">
      <c r="A233" s="906"/>
      <c r="B233" s="559"/>
      <c r="C233" s="559"/>
      <c r="D233" s="10"/>
      <c r="E233" s="10"/>
      <c r="F233" s="10"/>
      <c r="G233" s="10"/>
      <c r="H233" s="10"/>
      <c r="I233" s="10"/>
      <c r="J233" s="10"/>
      <c r="K233" s="10"/>
      <c r="L233" s="559"/>
      <c r="M233" s="559"/>
      <c r="N233" s="559"/>
      <c r="O233" s="907"/>
      <c r="P233" s="559"/>
      <c r="Q233" s="559"/>
      <c r="R233" s="874"/>
      <c r="S233" s="908"/>
      <c r="T233" s="559"/>
      <c r="U233" s="559"/>
      <c r="V233" s="559"/>
      <c r="W233" s="559"/>
      <c r="X233" s="559"/>
      <c r="Y233" s="559"/>
      <c r="Z233" s="558"/>
      <c r="AA233" s="909"/>
      <c r="AB233" s="10"/>
      <c r="AC233" s="559"/>
      <c r="AD233" s="559"/>
      <c r="AE233" s="559"/>
      <c r="AF233" s="559"/>
      <c r="AG233" s="559"/>
      <c r="AH233" s="559"/>
      <c r="AI233" s="559"/>
      <c r="AJ233" s="559"/>
    </row>
    <row r="234" ht="11.25" customHeight="1">
      <c r="A234" s="906"/>
      <c r="B234" s="559"/>
      <c r="C234" s="559"/>
      <c r="D234" s="10"/>
      <c r="E234" s="10"/>
      <c r="F234" s="10"/>
      <c r="G234" s="10"/>
      <c r="H234" s="10"/>
      <c r="I234" s="10"/>
      <c r="J234" s="10"/>
      <c r="K234" s="10"/>
      <c r="L234" s="559"/>
      <c r="M234" s="559"/>
      <c r="N234" s="559"/>
      <c r="O234" s="907"/>
      <c r="P234" s="559"/>
      <c r="Q234" s="559"/>
      <c r="R234" s="874"/>
      <c r="S234" s="908"/>
      <c r="T234" s="559"/>
      <c r="U234" s="559"/>
      <c r="V234" s="559"/>
      <c r="W234" s="559"/>
      <c r="X234" s="559"/>
      <c r="Y234" s="559"/>
      <c r="Z234" s="558"/>
      <c r="AA234" s="909"/>
      <c r="AB234" s="10"/>
      <c r="AC234" s="559"/>
      <c r="AD234" s="559"/>
      <c r="AE234" s="559"/>
      <c r="AF234" s="559"/>
      <c r="AG234" s="559"/>
      <c r="AH234" s="559"/>
      <c r="AI234" s="559"/>
      <c r="AJ234" s="559"/>
    </row>
    <row r="235" ht="11.25" customHeight="1">
      <c r="A235" s="906"/>
      <c r="B235" s="559"/>
      <c r="C235" s="559"/>
      <c r="D235" s="10"/>
      <c r="E235" s="10"/>
      <c r="F235" s="10"/>
      <c r="G235" s="10"/>
      <c r="H235" s="10"/>
      <c r="I235" s="10"/>
      <c r="J235" s="10"/>
      <c r="K235" s="10"/>
      <c r="L235" s="559"/>
      <c r="M235" s="559"/>
      <c r="N235" s="559"/>
      <c r="O235" s="907"/>
      <c r="P235" s="559"/>
      <c r="Q235" s="559"/>
      <c r="R235" s="874"/>
      <c r="S235" s="908"/>
      <c r="T235" s="559"/>
      <c r="U235" s="559"/>
      <c r="V235" s="559"/>
      <c r="W235" s="559"/>
      <c r="X235" s="559"/>
      <c r="Y235" s="559"/>
      <c r="Z235" s="558"/>
      <c r="AA235" s="909"/>
      <c r="AB235" s="10"/>
      <c r="AC235" s="559"/>
      <c r="AD235" s="559"/>
      <c r="AE235" s="559"/>
      <c r="AF235" s="559"/>
      <c r="AG235" s="559"/>
      <c r="AH235" s="559"/>
      <c r="AI235" s="559"/>
      <c r="AJ235" s="559"/>
    </row>
    <row r="236" ht="11.25" customHeight="1">
      <c r="A236" s="906"/>
      <c r="B236" s="559"/>
      <c r="C236" s="559"/>
      <c r="D236" s="10"/>
      <c r="E236" s="10"/>
      <c r="F236" s="10"/>
      <c r="G236" s="10"/>
      <c r="H236" s="10"/>
      <c r="I236" s="10"/>
      <c r="J236" s="10"/>
      <c r="K236" s="10"/>
      <c r="L236" s="559"/>
      <c r="M236" s="559"/>
      <c r="N236" s="559"/>
      <c r="O236" s="907"/>
      <c r="P236" s="559"/>
      <c r="Q236" s="559"/>
      <c r="R236" s="874"/>
      <c r="S236" s="908"/>
      <c r="T236" s="559"/>
      <c r="U236" s="559"/>
      <c r="V236" s="559"/>
      <c r="W236" s="559"/>
      <c r="X236" s="559"/>
      <c r="Y236" s="559"/>
      <c r="Z236" s="558"/>
      <c r="AA236" s="909"/>
      <c r="AB236" s="10"/>
      <c r="AC236" s="559"/>
      <c r="AD236" s="559"/>
      <c r="AE236" s="559"/>
      <c r="AF236" s="559"/>
      <c r="AG236" s="559"/>
      <c r="AH236" s="559"/>
      <c r="AI236" s="559"/>
      <c r="AJ236" s="559"/>
    </row>
    <row r="237" ht="11.25" customHeight="1">
      <c r="A237" s="906"/>
      <c r="B237" s="559"/>
      <c r="C237" s="559"/>
      <c r="D237" s="10"/>
      <c r="E237" s="10"/>
      <c r="F237" s="10"/>
      <c r="G237" s="10"/>
      <c r="H237" s="10"/>
      <c r="I237" s="10"/>
      <c r="J237" s="10"/>
      <c r="K237" s="10"/>
      <c r="L237" s="559"/>
      <c r="M237" s="559"/>
      <c r="N237" s="559"/>
      <c r="O237" s="907"/>
      <c r="P237" s="559"/>
      <c r="Q237" s="559"/>
      <c r="R237" s="874"/>
      <c r="S237" s="908"/>
      <c r="T237" s="559"/>
      <c r="U237" s="559"/>
      <c r="V237" s="559"/>
      <c r="W237" s="559"/>
      <c r="X237" s="559"/>
      <c r="Y237" s="559"/>
      <c r="Z237" s="558"/>
      <c r="AA237" s="909"/>
      <c r="AB237" s="10"/>
      <c r="AC237" s="559"/>
      <c r="AD237" s="559"/>
      <c r="AE237" s="559"/>
      <c r="AF237" s="559"/>
      <c r="AG237" s="559"/>
      <c r="AH237" s="559"/>
      <c r="AI237" s="559"/>
      <c r="AJ237" s="559"/>
    </row>
    <row r="238" ht="11.25" customHeight="1">
      <c r="A238" s="906"/>
      <c r="B238" s="559"/>
      <c r="C238" s="559"/>
      <c r="D238" s="10"/>
      <c r="E238" s="10"/>
      <c r="F238" s="10"/>
      <c r="G238" s="10"/>
      <c r="H238" s="10"/>
      <c r="I238" s="10"/>
      <c r="J238" s="10"/>
      <c r="K238" s="10"/>
      <c r="L238" s="559"/>
      <c r="M238" s="559"/>
      <c r="N238" s="559"/>
      <c r="O238" s="907"/>
      <c r="P238" s="559"/>
      <c r="Q238" s="559"/>
      <c r="R238" s="874"/>
      <c r="S238" s="908"/>
      <c r="T238" s="559"/>
      <c r="U238" s="559"/>
      <c r="V238" s="559"/>
      <c r="W238" s="559"/>
      <c r="X238" s="559"/>
      <c r="Y238" s="559"/>
      <c r="Z238" s="558"/>
      <c r="AA238" s="909"/>
      <c r="AB238" s="10"/>
      <c r="AC238" s="559"/>
      <c r="AD238" s="559"/>
      <c r="AE238" s="559"/>
      <c r="AF238" s="559"/>
      <c r="AG238" s="559"/>
      <c r="AH238" s="559"/>
      <c r="AI238" s="559"/>
      <c r="AJ238" s="559"/>
    </row>
    <row r="239" ht="11.25" customHeight="1">
      <c r="A239" s="906"/>
      <c r="B239" s="559"/>
      <c r="C239" s="559"/>
      <c r="D239" s="10"/>
      <c r="E239" s="10"/>
      <c r="F239" s="10"/>
      <c r="G239" s="10"/>
      <c r="H239" s="10"/>
      <c r="I239" s="10"/>
      <c r="J239" s="10"/>
      <c r="K239" s="10"/>
      <c r="L239" s="559"/>
      <c r="M239" s="559"/>
      <c r="N239" s="559"/>
      <c r="O239" s="907"/>
      <c r="P239" s="559"/>
      <c r="Q239" s="559"/>
      <c r="R239" s="874"/>
      <c r="S239" s="908"/>
      <c r="T239" s="559"/>
      <c r="U239" s="559"/>
      <c r="V239" s="559"/>
      <c r="W239" s="559"/>
      <c r="X239" s="559"/>
      <c r="Y239" s="559"/>
      <c r="Z239" s="558"/>
      <c r="AA239" s="909"/>
      <c r="AB239" s="10"/>
      <c r="AC239" s="559"/>
      <c r="AD239" s="559"/>
      <c r="AE239" s="559"/>
      <c r="AF239" s="559"/>
      <c r="AG239" s="559"/>
      <c r="AH239" s="559"/>
      <c r="AI239" s="559"/>
      <c r="AJ239" s="559"/>
    </row>
    <row r="240" ht="11.25" customHeight="1">
      <c r="A240" s="906"/>
      <c r="B240" s="559"/>
      <c r="C240" s="559"/>
      <c r="D240" s="10"/>
      <c r="E240" s="10"/>
      <c r="F240" s="10"/>
      <c r="G240" s="10"/>
      <c r="H240" s="10"/>
      <c r="I240" s="10"/>
      <c r="J240" s="10"/>
      <c r="K240" s="10"/>
      <c r="L240" s="559"/>
      <c r="M240" s="559"/>
      <c r="N240" s="559"/>
      <c r="O240" s="907"/>
      <c r="P240" s="559"/>
      <c r="Q240" s="559"/>
      <c r="R240" s="874"/>
      <c r="S240" s="908"/>
      <c r="T240" s="559"/>
      <c r="U240" s="559"/>
      <c r="V240" s="559"/>
      <c r="W240" s="559"/>
      <c r="X240" s="559"/>
      <c r="Y240" s="559"/>
      <c r="Z240" s="558"/>
      <c r="AA240" s="909"/>
      <c r="AB240" s="10"/>
      <c r="AC240" s="559"/>
      <c r="AD240" s="559"/>
      <c r="AE240" s="559"/>
      <c r="AF240" s="559"/>
      <c r="AG240" s="559"/>
      <c r="AH240" s="559"/>
      <c r="AI240" s="559"/>
      <c r="AJ240" s="559"/>
    </row>
    <row r="241" ht="11.25" customHeight="1">
      <c r="A241" s="906"/>
      <c r="B241" s="559"/>
      <c r="C241" s="559"/>
      <c r="D241" s="10"/>
      <c r="E241" s="10"/>
      <c r="F241" s="10"/>
      <c r="G241" s="10"/>
      <c r="H241" s="10"/>
      <c r="I241" s="10"/>
      <c r="J241" s="10"/>
      <c r="K241" s="10"/>
      <c r="L241" s="559"/>
      <c r="M241" s="559"/>
      <c r="N241" s="559"/>
      <c r="O241" s="907"/>
      <c r="P241" s="559"/>
      <c r="Q241" s="559"/>
      <c r="R241" s="874"/>
      <c r="S241" s="908"/>
      <c r="T241" s="559"/>
      <c r="U241" s="559"/>
      <c r="V241" s="559"/>
      <c r="W241" s="559"/>
      <c r="X241" s="559"/>
      <c r="Y241" s="559"/>
      <c r="Z241" s="558"/>
      <c r="AA241" s="909"/>
      <c r="AB241" s="10"/>
      <c r="AC241" s="559"/>
      <c r="AD241" s="559"/>
      <c r="AE241" s="559"/>
      <c r="AF241" s="559"/>
      <c r="AG241" s="559"/>
      <c r="AH241" s="559"/>
      <c r="AI241" s="559"/>
      <c r="AJ241" s="559"/>
    </row>
    <row r="242" ht="11.25" customHeight="1">
      <c r="A242" s="906"/>
      <c r="B242" s="559"/>
      <c r="C242" s="559"/>
      <c r="D242" s="10"/>
      <c r="E242" s="10"/>
      <c r="F242" s="10"/>
      <c r="G242" s="10"/>
      <c r="H242" s="10"/>
      <c r="I242" s="10"/>
      <c r="J242" s="10"/>
      <c r="K242" s="10"/>
      <c r="L242" s="559"/>
      <c r="M242" s="559"/>
      <c r="N242" s="559"/>
      <c r="O242" s="907"/>
      <c r="P242" s="559"/>
      <c r="Q242" s="559"/>
      <c r="R242" s="874"/>
      <c r="S242" s="908"/>
      <c r="T242" s="559"/>
      <c r="U242" s="559"/>
      <c r="V242" s="559"/>
      <c r="W242" s="559"/>
      <c r="X242" s="559"/>
      <c r="Y242" s="559"/>
      <c r="Z242" s="558"/>
      <c r="AA242" s="909"/>
      <c r="AB242" s="10"/>
      <c r="AC242" s="559"/>
      <c r="AD242" s="559"/>
      <c r="AE242" s="559"/>
      <c r="AF242" s="559"/>
      <c r="AG242" s="559"/>
      <c r="AH242" s="559"/>
      <c r="AI242" s="559"/>
      <c r="AJ242" s="559"/>
    </row>
    <row r="243" ht="11.25" customHeight="1">
      <c r="A243" s="906"/>
      <c r="B243" s="559"/>
      <c r="C243" s="559"/>
      <c r="D243" s="10"/>
      <c r="E243" s="10"/>
      <c r="F243" s="10"/>
      <c r="G243" s="10"/>
      <c r="H243" s="10"/>
      <c r="I243" s="10"/>
      <c r="J243" s="10"/>
      <c r="K243" s="10"/>
      <c r="L243" s="559"/>
      <c r="M243" s="559"/>
      <c r="N243" s="559"/>
      <c r="O243" s="907"/>
      <c r="P243" s="559"/>
      <c r="Q243" s="559"/>
      <c r="R243" s="874"/>
      <c r="S243" s="908"/>
      <c r="T243" s="559"/>
      <c r="U243" s="559"/>
      <c r="V243" s="559"/>
      <c r="W243" s="559"/>
      <c r="X243" s="559"/>
      <c r="Y243" s="559"/>
      <c r="Z243" s="558"/>
      <c r="AA243" s="909"/>
      <c r="AB243" s="10"/>
      <c r="AC243" s="559"/>
      <c r="AD243" s="559"/>
      <c r="AE243" s="559"/>
      <c r="AF243" s="559"/>
      <c r="AG243" s="559"/>
      <c r="AH243" s="559"/>
      <c r="AI243" s="559"/>
      <c r="AJ243" s="559"/>
    </row>
    <row r="244" ht="11.25" customHeight="1">
      <c r="A244" s="906"/>
      <c r="B244" s="559"/>
      <c r="C244" s="559"/>
      <c r="D244" s="10"/>
      <c r="E244" s="10"/>
      <c r="F244" s="10"/>
      <c r="G244" s="10"/>
      <c r="H244" s="10"/>
      <c r="I244" s="10"/>
      <c r="J244" s="10"/>
      <c r="K244" s="10"/>
      <c r="L244" s="559"/>
      <c r="M244" s="559"/>
      <c r="N244" s="559"/>
      <c r="O244" s="907"/>
      <c r="P244" s="559"/>
      <c r="Q244" s="559"/>
      <c r="R244" s="874"/>
      <c r="S244" s="908"/>
      <c r="T244" s="559"/>
      <c r="U244" s="559"/>
      <c r="V244" s="559"/>
      <c r="W244" s="559"/>
      <c r="X244" s="559"/>
      <c r="Y244" s="559"/>
      <c r="Z244" s="558"/>
      <c r="AA244" s="909"/>
      <c r="AB244" s="10"/>
      <c r="AC244" s="559"/>
      <c r="AD244" s="559"/>
      <c r="AE244" s="559"/>
      <c r="AF244" s="559"/>
      <c r="AG244" s="559"/>
      <c r="AH244" s="559"/>
      <c r="AI244" s="559"/>
      <c r="AJ244" s="559"/>
    </row>
    <row r="245" ht="11.25" customHeight="1">
      <c r="A245" s="906"/>
      <c r="B245" s="559"/>
      <c r="C245" s="559"/>
      <c r="D245" s="10"/>
      <c r="E245" s="10"/>
      <c r="F245" s="10"/>
      <c r="G245" s="10"/>
      <c r="H245" s="10"/>
      <c r="I245" s="10"/>
      <c r="J245" s="10"/>
      <c r="K245" s="10"/>
      <c r="L245" s="559"/>
      <c r="M245" s="559"/>
      <c r="N245" s="559"/>
      <c r="O245" s="907"/>
      <c r="P245" s="559"/>
      <c r="Q245" s="559"/>
      <c r="R245" s="874"/>
      <c r="S245" s="908"/>
      <c r="T245" s="559"/>
      <c r="U245" s="559"/>
      <c r="V245" s="559"/>
      <c r="W245" s="559"/>
      <c r="X245" s="559"/>
      <c r="Y245" s="559"/>
      <c r="Z245" s="558"/>
      <c r="AA245" s="909"/>
      <c r="AB245" s="10"/>
      <c r="AC245" s="559"/>
      <c r="AD245" s="559"/>
      <c r="AE245" s="559"/>
      <c r="AF245" s="559"/>
      <c r="AG245" s="559"/>
      <c r="AH245" s="559"/>
      <c r="AI245" s="559"/>
      <c r="AJ245" s="559"/>
    </row>
    <row r="246" ht="11.25" customHeight="1">
      <c r="A246" s="906"/>
      <c r="B246" s="559"/>
      <c r="C246" s="559"/>
      <c r="D246" s="10"/>
      <c r="E246" s="10"/>
      <c r="F246" s="10"/>
      <c r="G246" s="10"/>
      <c r="H246" s="10"/>
      <c r="I246" s="10"/>
      <c r="J246" s="10"/>
      <c r="K246" s="10"/>
      <c r="L246" s="559"/>
      <c r="M246" s="559"/>
      <c r="N246" s="559"/>
      <c r="O246" s="907"/>
      <c r="P246" s="559"/>
      <c r="Q246" s="559"/>
      <c r="R246" s="874"/>
      <c r="S246" s="908"/>
      <c r="T246" s="559"/>
      <c r="U246" s="559"/>
      <c r="V246" s="559"/>
      <c r="W246" s="559"/>
      <c r="X246" s="559"/>
      <c r="Y246" s="559"/>
      <c r="Z246" s="558"/>
      <c r="AA246" s="909"/>
      <c r="AB246" s="10"/>
      <c r="AC246" s="559"/>
      <c r="AD246" s="559"/>
      <c r="AE246" s="559"/>
      <c r="AF246" s="559"/>
      <c r="AG246" s="559"/>
      <c r="AH246" s="559"/>
      <c r="AI246" s="559"/>
      <c r="AJ246" s="559"/>
    </row>
    <row r="247" ht="11.25" customHeight="1">
      <c r="A247" s="906"/>
      <c r="B247" s="559"/>
      <c r="C247" s="559"/>
      <c r="D247" s="10"/>
      <c r="E247" s="10"/>
      <c r="F247" s="10"/>
      <c r="G247" s="10"/>
      <c r="H247" s="10"/>
      <c r="I247" s="10"/>
      <c r="J247" s="10"/>
      <c r="K247" s="10"/>
      <c r="L247" s="559"/>
      <c r="M247" s="559"/>
      <c r="N247" s="559"/>
      <c r="O247" s="907"/>
      <c r="P247" s="559"/>
      <c r="Q247" s="559"/>
      <c r="R247" s="874"/>
      <c r="S247" s="908"/>
      <c r="T247" s="559"/>
      <c r="U247" s="559"/>
      <c r="V247" s="559"/>
      <c r="W247" s="559"/>
      <c r="X247" s="559"/>
      <c r="Y247" s="559"/>
      <c r="Z247" s="558"/>
      <c r="AA247" s="909"/>
      <c r="AB247" s="10"/>
      <c r="AC247" s="559"/>
      <c r="AD247" s="559"/>
      <c r="AE247" s="559"/>
      <c r="AF247" s="559"/>
      <c r="AG247" s="559"/>
      <c r="AH247" s="559"/>
      <c r="AI247" s="559"/>
      <c r="AJ247" s="559"/>
    </row>
    <row r="248" ht="11.25" customHeight="1">
      <c r="A248" s="906"/>
      <c r="B248" s="559"/>
      <c r="C248" s="559"/>
      <c r="D248" s="10"/>
      <c r="E248" s="10"/>
      <c r="F248" s="10"/>
      <c r="G248" s="10"/>
      <c r="H248" s="10"/>
      <c r="I248" s="10"/>
      <c r="J248" s="10"/>
      <c r="K248" s="10"/>
      <c r="L248" s="559"/>
      <c r="M248" s="559"/>
      <c r="N248" s="559"/>
      <c r="O248" s="907"/>
      <c r="P248" s="559"/>
      <c r="Q248" s="559"/>
      <c r="R248" s="874"/>
      <c r="S248" s="908"/>
      <c r="T248" s="559"/>
      <c r="U248" s="559"/>
      <c r="V248" s="559"/>
      <c r="W248" s="559"/>
      <c r="X248" s="559"/>
      <c r="Y248" s="559"/>
      <c r="Z248" s="558"/>
      <c r="AA248" s="909"/>
      <c r="AB248" s="10"/>
      <c r="AC248" s="559"/>
      <c r="AD248" s="559"/>
      <c r="AE248" s="559"/>
      <c r="AF248" s="559"/>
      <c r="AG248" s="559"/>
      <c r="AH248" s="559"/>
      <c r="AI248" s="559"/>
      <c r="AJ248" s="559"/>
    </row>
    <row r="249" ht="11.25" customHeight="1">
      <c r="A249" s="906"/>
      <c r="B249" s="559"/>
      <c r="C249" s="559"/>
      <c r="D249" s="10"/>
      <c r="E249" s="10"/>
      <c r="F249" s="10"/>
      <c r="G249" s="10"/>
      <c r="H249" s="10"/>
      <c r="I249" s="10"/>
      <c r="J249" s="10"/>
      <c r="K249" s="10"/>
      <c r="L249" s="559"/>
      <c r="M249" s="559"/>
      <c r="N249" s="559"/>
      <c r="O249" s="907"/>
      <c r="P249" s="559"/>
      <c r="Q249" s="559"/>
      <c r="R249" s="874"/>
      <c r="S249" s="908"/>
      <c r="T249" s="559"/>
      <c r="U249" s="559"/>
      <c r="V249" s="559"/>
      <c r="W249" s="559"/>
      <c r="X249" s="559"/>
      <c r="Y249" s="559"/>
      <c r="Z249" s="558"/>
      <c r="AA249" s="909"/>
      <c r="AB249" s="10"/>
      <c r="AC249" s="559"/>
      <c r="AD249" s="559"/>
      <c r="AE249" s="559"/>
      <c r="AF249" s="559"/>
      <c r="AG249" s="559"/>
      <c r="AH249" s="559"/>
      <c r="AI249" s="559"/>
      <c r="AJ249" s="559"/>
    </row>
    <row r="250" ht="11.25" customHeight="1">
      <c r="A250" s="906"/>
      <c r="B250" s="559"/>
      <c r="C250" s="559"/>
      <c r="D250" s="10"/>
      <c r="E250" s="10"/>
      <c r="F250" s="10"/>
      <c r="G250" s="10"/>
      <c r="H250" s="10"/>
      <c r="I250" s="10"/>
      <c r="J250" s="10"/>
      <c r="K250" s="10"/>
      <c r="L250" s="559"/>
      <c r="M250" s="559"/>
      <c r="N250" s="559"/>
      <c r="O250" s="907"/>
      <c r="P250" s="559"/>
      <c r="Q250" s="559"/>
      <c r="R250" s="874"/>
      <c r="S250" s="908"/>
      <c r="T250" s="559"/>
      <c r="U250" s="559"/>
      <c r="V250" s="559"/>
      <c r="W250" s="559"/>
      <c r="X250" s="559"/>
      <c r="Y250" s="559"/>
      <c r="Z250" s="558"/>
      <c r="AA250" s="909"/>
      <c r="AB250" s="10"/>
      <c r="AC250" s="559"/>
      <c r="AD250" s="559"/>
      <c r="AE250" s="559"/>
      <c r="AF250" s="559"/>
      <c r="AG250" s="559"/>
      <c r="AH250" s="559"/>
      <c r="AI250" s="559"/>
      <c r="AJ250" s="559"/>
    </row>
    <row r="251" ht="11.25" customHeight="1">
      <c r="A251" s="906"/>
      <c r="B251" s="559"/>
      <c r="C251" s="559"/>
      <c r="D251" s="10"/>
      <c r="E251" s="10"/>
      <c r="F251" s="10"/>
      <c r="G251" s="10"/>
      <c r="H251" s="10"/>
      <c r="I251" s="10"/>
      <c r="J251" s="10"/>
      <c r="K251" s="10"/>
      <c r="L251" s="559"/>
      <c r="M251" s="559"/>
      <c r="N251" s="559"/>
      <c r="O251" s="907"/>
      <c r="P251" s="559"/>
      <c r="Q251" s="559"/>
      <c r="R251" s="874"/>
      <c r="S251" s="908"/>
      <c r="T251" s="559"/>
      <c r="U251" s="559"/>
      <c r="V251" s="559"/>
      <c r="W251" s="559"/>
      <c r="X251" s="559"/>
      <c r="Y251" s="559"/>
      <c r="Z251" s="558"/>
      <c r="AA251" s="909"/>
      <c r="AB251" s="10"/>
      <c r="AC251" s="559"/>
      <c r="AD251" s="559"/>
      <c r="AE251" s="559"/>
      <c r="AF251" s="559"/>
      <c r="AG251" s="559"/>
      <c r="AH251" s="559"/>
      <c r="AI251" s="559"/>
      <c r="AJ251" s="559"/>
    </row>
    <row r="252" ht="11.25" customHeight="1">
      <c r="A252" s="906"/>
      <c r="B252" s="559"/>
      <c r="C252" s="559"/>
      <c r="D252" s="10"/>
      <c r="E252" s="10"/>
      <c r="F252" s="10"/>
      <c r="G252" s="10"/>
      <c r="H252" s="10"/>
      <c r="I252" s="10"/>
      <c r="J252" s="10"/>
      <c r="K252" s="10"/>
      <c r="L252" s="559"/>
      <c r="M252" s="559"/>
      <c r="N252" s="559"/>
      <c r="O252" s="907"/>
      <c r="P252" s="559"/>
      <c r="Q252" s="559"/>
      <c r="R252" s="874"/>
      <c r="S252" s="908"/>
      <c r="T252" s="559"/>
      <c r="U252" s="559"/>
      <c r="V252" s="559"/>
      <c r="W252" s="559"/>
      <c r="X252" s="559"/>
      <c r="Y252" s="559"/>
      <c r="Z252" s="558"/>
      <c r="AA252" s="909"/>
      <c r="AB252" s="10"/>
      <c r="AC252" s="559"/>
      <c r="AD252" s="559"/>
      <c r="AE252" s="559"/>
      <c r="AF252" s="559"/>
      <c r="AG252" s="559"/>
      <c r="AH252" s="559"/>
      <c r="AI252" s="559"/>
      <c r="AJ252" s="559"/>
    </row>
    <row r="253" ht="11.25" customHeight="1">
      <c r="A253" s="906"/>
      <c r="B253" s="559"/>
      <c r="C253" s="559"/>
      <c r="D253" s="10"/>
      <c r="E253" s="10"/>
      <c r="F253" s="10"/>
      <c r="G253" s="10"/>
      <c r="H253" s="10"/>
      <c r="I253" s="10"/>
      <c r="J253" s="10"/>
      <c r="K253" s="10"/>
      <c r="L253" s="559"/>
      <c r="M253" s="559"/>
      <c r="N253" s="559"/>
      <c r="O253" s="907"/>
      <c r="P253" s="559"/>
      <c r="Q253" s="559"/>
      <c r="R253" s="874"/>
      <c r="S253" s="908"/>
      <c r="T253" s="559"/>
      <c r="U253" s="559"/>
      <c r="V253" s="559"/>
      <c r="W253" s="559"/>
      <c r="X253" s="559"/>
      <c r="Y253" s="559"/>
      <c r="Z253" s="558"/>
      <c r="AA253" s="909"/>
      <c r="AB253" s="10"/>
      <c r="AC253" s="559"/>
      <c r="AD253" s="559"/>
      <c r="AE253" s="559"/>
      <c r="AF253" s="559"/>
      <c r="AG253" s="559"/>
      <c r="AH253" s="559"/>
      <c r="AI253" s="559"/>
      <c r="AJ253" s="559"/>
    </row>
    <row r="254" ht="11.25" customHeight="1">
      <c r="A254" s="906"/>
      <c r="B254" s="559"/>
      <c r="C254" s="559"/>
      <c r="D254" s="10"/>
      <c r="E254" s="10"/>
      <c r="F254" s="10"/>
      <c r="G254" s="10"/>
      <c r="H254" s="10"/>
      <c r="I254" s="10"/>
      <c r="J254" s="10"/>
      <c r="K254" s="10"/>
      <c r="L254" s="559"/>
      <c r="M254" s="559"/>
      <c r="N254" s="559"/>
      <c r="O254" s="907"/>
      <c r="P254" s="559"/>
      <c r="Q254" s="559"/>
      <c r="R254" s="874"/>
      <c r="S254" s="908"/>
      <c r="T254" s="559"/>
      <c r="U254" s="559"/>
      <c r="V254" s="559"/>
      <c r="W254" s="559"/>
      <c r="X254" s="559"/>
      <c r="Y254" s="559"/>
      <c r="Z254" s="558"/>
      <c r="AA254" s="909"/>
      <c r="AB254" s="10"/>
      <c r="AC254" s="559"/>
      <c r="AD254" s="559"/>
      <c r="AE254" s="559"/>
      <c r="AF254" s="559"/>
      <c r="AG254" s="559"/>
      <c r="AH254" s="559"/>
      <c r="AI254" s="559"/>
      <c r="AJ254" s="559"/>
    </row>
    <row r="255" ht="11.25" customHeight="1">
      <c r="A255" s="906"/>
      <c r="B255" s="559"/>
      <c r="C255" s="559"/>
      <c r="D255" s="10"/>
      <c r="E255" s="10"/>
      <c r="F255" s="10"/>
      <c r="G255" s="10"/>
      <c r="H255" s="10"/>
      <c r="I255" s="10"/>
      <c r="J255" s="10"/>
      <c r="K255" s="10"/>
      <c r="L255" s="559"/>
      <c r="M255" s="559"/>
      <c r="N255" s="559"/>
      <c r="O255" s="907"/>
      <c r="P255" s="559"/>
      <c r="Q255" s="559"/>
      <c r="R255" s="874"/>
      <c r="S255" s="908"/>
      <c r="T255" s="559"/>
      <c r="U255" s="559"/>
      <c r="V255" s="559"/>
      <c r="W255" s="559"/>
      <c r="X255" s="559"/>
      <c r="Y255" s="559"/>
      <c r="Z255" s="558"/>
      <c r="AA255" s="909"/>
      <c r="AB255" s="10"/>
      <c r="AC255" s="559"/>
      <c r="AD255" s="559"/>
      <c r="AE255" s="559"/>
      <c r="AF255" s="559"/>
      <c r="AG255" s="559"/>
      <c r="AH255" s="559"/>
      <c r="AI255" s="559"/>
      <c r="AJ255" s="559"/>
    </row>
    <row r="256" ht="11.25" customHeight="1">
      <c r="A256" s="906"/>
      <c r="B256" s="559"/>
      <c r="C256" s="559"/>
      <c r="D256" s="10"/>
      <c r="E256" s="10"/>
      <c r="F256" s="10"/>
      <c r="G256" s="10"/>
      <c r="H256" s="10"/>
      <c r="I256" s="10"/>
      <c r="J256" s="10"/>
      <c r="K256" s="10"/>
      <c r="L256" s="559"/>
      <c r="M256" s="559"/>
      <c r="N256" s="559"/>
      <c r="O256" s="907"/>
      <c r="P256" s="559"/>
      <c r="Q256" s="559"/>
      <c r="R256" s="874"/>
      <c r="S256" s="908"/>
      <c r="T256" s="559"/>
      <c r="U256" s="559"/>
      <c r="V256" s="559"/>
      <c r="W256" s="559"/>
      <c r="X256" s="559"/>
      <c r="Y256" s="559"/>
      <c r="Z256" s="558"/>
      <c r="AA256" s="909"/>
      <c r="AB256" s="10"/>
      <c r="AC256" s="559"/>
      <c r="AD256" s="559"/>
      <c r="AE256" s="559"/>
      <c r="AF256" s="559"/>
      <c r="AG256" s="559"/>
      <c r="AH256" s="559"/>
      <c r="AI256" s="559"/>
      <c r="AJ256" s="559"/>
    </row>
    <row r="257" ht="11.25" customHeight="1">
      <c r="A257" s="906"/>
      <c r="B257" s="559"/>
      <c r="C257" s="559"/>
      <c r="D257" s="10"/>
      <c r="E257" s="10"/>
      <c r="F257" s="10"/>
      <c r="G257" s="10"/>
      <c r="H257" s="10"/>
      <c r="I257" s="10"/>
      <c r="J257" s="10"/>
      <c r="K257" s="10"/>
      <c r="L257" s="559"/>
      <c r="M257" s="559"/>
      <c r="N257" s="559"/>
      <c r="O257" s="907"/>
      <c r="P257" s="559"/>
      <c r="Q257" s="559"/>
      <c r="R257" s="874"/>
      <c r="S257" s="908"/>
      <c r="T257" s="559"/>
      <c r="U257" s="559"/>
      <c r="V257" s="559"/>
      <c r="W257" s="559"/>
      <c r="X257" s="559"/>
      <c r="Y257" s="559"/>
      <c r="Z257" s="558"/>
      <c r="AA257" s="909"/>
      <c r="AB257" s="10"/>
      <c r="AC257" s="559"/>
      <c r="AD257" s="559"/>
      <c r="AE257" s="559"/>
      <c r="AF257" s="559"/>
      <c r="AG257" s="559"/>
      <c r="AH257" s="559"/>
      <c r="AI257" s="559"/>
      <c r="AJ257" s="559"/>
    </row>
    <row r="258" ht="11.25" customHeight="1">
      <c r="A258" s="906"/>
      <c r="B258" s="559"/>
      <c r="C258" s="559"/>
      <c r="D258" s="10"/>
      <c r="E258" s="10"/>
      <c r="F258" s="10"/>
      <c r="G258" s="10"/>
      <c r="H258" s="10"/>
      <c r="I258" s="10"/>
      <c r="J258" s="10"/>
      <c r="K258" s="10"/>
      <c r="L258" s="559"/>
      <c r="M258" s="559"/>
      <c r="N258" s="559"/>
      <c r="O258" s="907"/>
      <c r="P258" s="559"/>
      <c r="Q258" s="559"/>
      <c r="R258" s="874"/>
      <c r="S258" s="908"/>
      <c r="T258" s="559"/>
      <c r="U258" s="559"/>
      <c r="V258" s="559"/>
      <c r="W258" s="559"/>
      <c r="X258" s="559"/>
      <c r="Y258" s="559"/>
      <c r="Z258" s="558"/>
      <c r="AA258" s="909"/>
      <c r="AB258" s="10"/>
      <c r="AC258" s="559"/>
      <c r="AD258" s="559"/>
      <c r="AE258" s="559"/>
      <c r="AF258" s="559"/>
      <c r="AG258" s="559"/>
      <c r="AH258" s="559"/>
      <c r="AI258" s="559"/>
      <c r="AJ258" s="559"/>
    </row>
    <row r="259" ht="11.25" customHeight="1">
      <c r="A259" s="906"/>
      <c r="B259" s="559"/>
      <c r="C259" s="559"/>
      <c r="D259" s="10"/>
      <c r="E259" s="10"/>
      <c r="F259" s="10"/>
      <c r="G259" s="10"/>
      <c r="H259" s="10"/>
      <c r="I259" s="10"/>
      <c r="J259" s="10"/>
      <c r="K259" s="10"/>
      <c r="L259" s="559"/>
      <c r="M259" s="559"/>
      <c r="N259" s="559"/>
      <c r="O259" s="907"/>
      <c r="P259" s="559"/>
      <c r="Q259" s="559"/>
      <c r="R259" s="874"/>
      <c r="S259" s="908"/>
      <c r="T259" s="559"/>
      <c r="U259" s="559"/>
      <c r="V259" s="559"/>
      <c r="W259" s="559"/>
      <c r="X259" s="559"/>
      <c r="Y259" s="559"/>
      <c r="Z259" s="558"/>
      <c r="AA259" s="909"/>
      <c r="AB259" s="10"/>
      <c r="AC259" s="559"/>
      <c r="AD259" s="559"/>
      <c r="AE259" s="559"/>
      <c r="AF259" s="559"/>
      <c r="AG259" s="559"/>
      <c r="AH259" s="559"/>
      <c r="AI259" s="559"/>
      <c r="AJ259" s="559"/>
    </row>
    <row r="260" ht="11.25" customHeight="1">
      <c r="A260" s="906"/>
      <c r="B260" s="559"/>
      <c r="C260" s="559"/>
      <c r="D260" s="10"/>
      <c r="E260" s="10"/>
      <c r="F260" s="10"/>
      <c r="G260" s="10"/>
      <c r="H260" s="10"/>
      <c r="I260" s="10"/>
      <c r="J260" s="10"/>
      <c r="K260" s="10"/>
      <c r="L260" s="559"/>
      <c r="M260" s="559"/>
      <c r="N260" s="559"/>
      <c r="O260" s="907"/>
      <c r="P260" s="559"/>
      <c r="Q260" s="559"/>
      <c r="R260" s="874"/>
      <c r="S260" s="908"/>
      <c r="T260" s="559"/>
      <c r="U260" s="559"/>
      <c r="V260" s="559"/>
      <c r="W260" s="559"/>
      <c r="X260" s="559"/>
      <c r="Y260" s="559"/>
      <c r="Z260" s="558"/>
      <c r="AA260" s="909"/>
      <c r="AB260" s="10"/>
      <c r="AC260" s="559"/>
      <c r="AD260" s="559"/>
      <c r="AE260" s="559"/>
      <c r="AF260" s="559"/>
      <c r="AG260" s="559"/>
      <c r="AH260" s="559"/>
      <c r="AI260" s="559"/>
      <c r="AJ260" s="559"/>
    </row>
    <row r="261" ht="11.25" customHeight="1">
      <c r="A261" s="906"/>
      <c r="B261" s="559"/>
      <c r="C261" s="559"/>
      <c r="D261" s="10"/>
      <c r="E261" s="10"/>
      <c r="F261" s="10"/>
      <c r="G261" s="10"/>
      <c r="H261" s="10"/>
      <c r="I261" s="10"/>
      <c r="J261" s="10"/>
      <c r="K261" s="10"/>
      <c r="L261" s="559"/>
      <c r="M261" s="559"/>
      <c r="N261" s="559"/>
      <c r="O261" s="907"/>
      <c r="P261" s="559"/>
      <c r="Q261" s="559"/>
      <c r="R261" s="874"/>
      <c r="S261" s="908"/>
      <c r="T261" s="559"/>
      <c r="U261" s="559"/>
      <c r="V261" s="559"/>
      <c r="W261" s="559"/>
      <c r="X261" s="559"/>
      <c r="Y261" s="559"/>
      <c r="Z261" s="558"/>
      <c r="AA261" s="909"/>
      <c r="AB261" s="10"/>
      <c r="AC261" s="559"/>
      <c r="AD261" s="559"/>
      <c r="AE261" s="559"/>
      <c r="AF261" s="559"/>
      <c r="AG261" s="559"/>
      <c r="AH261" s="559"/>
      <c r="AI261" s="559"/>
      <c r="AJ261" s="559"/>
    </row>
    <row r="262" ht="11.25" customHeight="1">
      <c r="A262" s="906"/>
      <c r="B262" s="559"/>
      <c r="C262" s="559"/>
      <c r="D262" s="10"/>
      <c r="E262" s="10"/>
      <c r="F262" s="10"/>
      <c r="G262" s="10"/>
      <c r="H262" s="10"/>
      <c r="I262" s="10"/>
      <c r="J262" s="10"/>
      <c r="K262" s="10"/>
      <c r="L262" s="559"/>
      <c r="M262" s="559"/>
      <c r="N262" s="559"/>
      <c r="O262" s="907"/>
      <c r="P262" s="559"/>
      <c r="Q262" s="559"/>
      <c r="R262" s="874"/>
      <c r="S262" s="908"/>
      <c r="T262" s="559"/>
      <c r="U262" s="559"/>
      <c r="V262" s="559"/>
      <c r="W262" s="559"/>
      <c r="X262" s="559"/>
      <c r="Y262" s="559"/>
      <c r="Z262" s="558"/>
      <c r="AA262" s="909"/>
      <c r="AB262" s="10"/>
      <c r="AC262" s="559"/>
      <c r="AD262" s="559"/>
      <c r="AE262" s="559"/>
      <c r="AF262" s="559"/>
      <c r="AG262" s="559"/>
      <c r="AH262" s="559"/>
      <c r="AI262" s="559"/>
      <c r="AJ262" s="559"/>
    </row>
    <row r="263" ht="11.25" customHeight="1">
      <c r="A263" s="906"/>
      <c r="B263" s="559"/>
      <c r="C263" s="559"/>
      <c r="D263" s="10"/>
      <c r="E263" s="10"/>
      <c r="F263" s="10"/>
      <c r="G263" s="10"/>
      <c r="H263" s="10"/>
      <c r="I263" s="10"/>
      <c r="J263" s="10"/>
      <c r="K263" s="10"/>
      <c r="L263" s="559"/>
      <c r="M263" s="559"/>
      <c r="N263" s="559"/>
      <c r="O263" s="907"/>
      <c r="P263" s="559"/>
      <c r="Q263" s="559"/>
      <c r="R263" s="874"/>
      <c r="S263" s="908"/>
      <c r="T263" s="559"/>
      <c r="U263" s="559"/>
      <c r="V263" s="559"/>
      <c r="W263" s="559"/>
      <c r="X263" s="559"/>
      <c r="Y263" s="559"/>
      <c r="Z263" s="558"/>
      <c r="AA263" s="909"/>
      <c r="AB263" s="10"/>
      <c r="AC263" s="559"/>
      <c r="AD263" s="559"/>
      <c r="AE263" s="559"/>
      <c r="AF263" s="559"/>
      <c r="AG263" s="559"/>
      <c r="AH263" s="559"/>
      <c r="AI263" s="559"/>
      <c r="AJ263" s="559"/>
    </row>
    <row r="264" ht="11.25" customHeight="1">
      <c r="A264" s="906"/>
      <c r="B264" s="559"/>
      <c r="C264" s="559"/>
      <c r="D264" s="10"/>
      <c r="E264" s="10"/>
      <c r="F264" s="10"/>
      <c r="G264" s="10"/>
      <c r="H264" s="10"/>
      <c r="I264" s="10"/>
      <c r="J264" s="10"/>
      <c r="K264" s="10"/>
      <c r="L264" s="559"/>
      <c r="M264" s="559"/>
      <c r="N264" s="559"/>
      <c r="O264" s="907"/>
      <c r="P264" s="559"/>
      <c r="Q264" s="559"/>
      <c r="R264" s="874"/>
      <c r="S264" s="908"/>
      <c r="T264" s="559"/>
      <c r="U264" s="559"/>
      <c r="V264" s="559"/>
      <c r="W264" s="559"/>
      <c r="X264" s="559"/>
      <c r="Y264" s="559"/>
      <c r="Z264" s="558"/>
      <c r="AA264" s="909"/>
      <c r="AB264" s="10"/>
      <c r="AC264" s="559"/>
      <c r="AD264" s="559"/>
      <c r="AE264" s="559"/>
      <c r="AF264" s="559"/>
      <c r="AG264" s="559"/>
      <c r="AH264" s="559"/>
      <c r="AI264" s="559"/>
      <c r="AJ264" s="559"/>
    </row>
    <row r="265" ht="11.25" customHeight="1">
      <c r="A265" s="906"/>
      <c r="B265" s="559"/>
      <c r="C265" s="559"/>
      <c r="D265" s="10"/>
      <c r="E265" s="10"/>
      <c r="F265" s="10"/>
      <c r="G265" s="10"/>
      <c r="H265" s="10"/>
      <c r="I265" s="10"/>
      <c r="J265" s="10"/>
      <c r="K265" s="10"/>
      <c r="L265" s="559"/>
      <c r="M265" s="559"/>
      <c r="N265" s="559"/>
      <c r="O265" s="907"/>
      <c r="P265" s="559"/>
      <c r="Q265" s="559"/>
      <c r="R265" s="874"/>
      <c r="S265" s="908"/>
      <c r="T265" s="559"/>
      <c r="U265" s="559"/>
      <c r="V265" s="559"/>
      <c r="W265" s="559"/>
      <c r="X265" s="559"/>
      <c r="Y265" s="559"/>
      <c r="Z265" s="558"/>
      <c r="AA265" s="909"/>
      <c r="AB265" s="10"/>
      <c r="AC265" s="559"/>
      <c r="AD265" s="559"/>
      <c r="AE265" s="559"/>
      <c r="AF265" s="559"/>
      <c r="AG265" s="559"/>
      <c r="AH265" s="559"/>
      <c r="AI265" s="559"/>
      <c r="AJ265" s="559"/>
    </row>
    <row r="266" ht="11.25" customHeight="1">
      <c r="A266" s="906"/>
      <c r="B266" s="559"/>
      <c r="C266" s="559"/>
      <c r="D266" s="10"/>
      <c r="E266" s="10"/>
      <c r="F266" s="10"/>
      <c r="G266" s="10"/>
      <c r="H266" s="10"/>
      <c r="I266" s="10"/>
      <c r="J266" s="10"/>
      <c r="K266" s="10"/>
      <c r="L266" s="559"/>
      <c r="M266" s="559"/>
      <c r="N266" s="559"/>
      <c r="O266" s="907"/>
      <c r="P266" s="559"/>
      <c r="Q266" s="559"/>
      <c r="R266" s="874"/>
      <c r="S266" s="908"/>
      <c r="T266" s="559"/>
      <c r="U266" s="559"/>
      <c r="V266" s="559"/>
      <c r="W266" s="559"/>
      <c r="X266" s="559"/>
      <c r="Y266" s="559"/>
      <c r="Z266" s="558"/>
      <c r="AA266" s="909"/>
      <c r="AB266" s="10"/>
      <c r="AC266" s="559"/>
      <c r="AD266" s="559"/>
      <c r="AE266" s="559"/>
      <c r="AF266" s="559"/>
      <c r="AG266" s="559"/>
      <c r="AH266" s="559"/>
      <c r="AI266" s="559"/>
      <c r="AJ266" s="559"/>
    </row>
    <row r="267" ht="11.25" customHeight="1">
      <c r="A267" s="906"/>
      <c r="B267" s="559"/>
      <c r="C267" s="559"/>
      <c r="D267" s="10"/>
      <c r="E267" s="10"/>
      <c r="F267" s="10"/>
      <c r="G267" s="10"/>
      <c r="H267" s="10"/>
      <c r="I267" s="10"/>
      <c r="J267" s="10"/>
      <c r="K267" s="10"/>
      <c r="L267" s="559"/>
      <c r="M267" s="559"/>
      <c r="N267" s="559"/>
      <c r="O267" s="907"/>
      <c r="P267" s="559"/>
      <c r="Q267" s="559"/>
      <c r="R267" s="874"/>
      <c r="S267" s="908"/>
      <c r="T267" s="559"/>
      <c r="U267" s="559"/>
      <c r="V267" s="559"/>
      <c r="W267" s="559"/>
      <c r="X267" s="559"/>
      <c r="Y267" s="559"/>
      <c r="Z267" s="558"/>
      <c r="AA267" s="909"/>
      <c r="AB267" s="10"/>
      <c r="AC267" s="559"/>
      <c r="AD267" s="559"/>
      <c r="AE267" s="559"/>
      <c r="AF267" s="559"/>
      <c r="AG267" s="559"/>
      <c r="AH267" s="559"/>
      <c r="AI267" s="559"/>
      <c r="AJ267" s="559"/>
    </row>
    <row r="268" ht="11.25" customHeight="1">
      <c r="A268" s="906"/>
      <c r="B268" s="559"/>
      <c r="C268" s="559"/>
      <c r="D268" s="10"/>
      <c r="E268" s="10"/>
      <c r="F268" s="10"/>
      <c r="G268" s="10"/>
      <c r="H268" s="10"/>
      <c r="I268" s="10"/>
      <c r="J268" s="10"/>
      <c r="K268" s="10"/>
      <c r="L268" s="559"/>
      <c r="M268" s="559"/>
      <c r="N268" s="559"/>
      <c r="O268" s="907"/>
      <c r="P268" s="559"/>
      <c r="Q268" s="559"/>
      <c r="R268" s="874"/>
      <c r="S268" s="908"/>
      <c r="T268" s="559"/>
      <c r="U268" s="559"/>
      <c r="V268" s="559"/>
      <c r="W268" s="559"/>
      <c r="X268" s="559"/>
      <c r="Y268" s="559"/>
      <c r="Z268" s="558"/>
      <c r="AA268" s="909"/>
      <c r="AB268" s="10"/>
      <c r="AC268" s="559"/>
      <c r="AD268" s="559"/>
      <c r="AE268" s="559"/>
      <c r="AF268" s="559"/>
      <c r="AG268" s="559"/>
      <c r="AH268" s="559"/>
      <c r="AI268" s="559"/>
      <c r="AJ268" s="559"/>
    </row>
    <row r="269" ht="11.25" customHeight="1">
      <c r="A269" s="906"/>
      <c r="B269" s="559"/>
      <c r="C269" s="559"/>
      <c r="D269" s="10"/>
      <c r="E269" s="10"/>
      <c r="F269" s="10"/>
      <c r="G269" s="10"/>
      <c r="H269" s="10"/>
      <c r="I269" s="10"/>
      <c r="J269" s="10"/>
      <c r="K269" s="10"/>
      <c r="L269" s="559"/>
      <c r="M269" s="559"/>
      <c r="N269" s="559"/>
      <c r="O269" s="907"/>
      <c r="P269" s="559"/>
      <c r="Q269" s="559"/>
      <c r="R269" s="874"/>
      <c r="S269" s="908"/>
      <c r="T269" s="559"/>
      <c r="U269" s="559"/>
      <c r="V269" s="559"/>
      <c r="W269" s="559"/>
      <c r="X269" s="559"/>
      <c r="Y269" s="559"/>
      <c r="Z269" s="558"/>
      <c r="AA269" s="909"/>
      <c r="AB269" s="10"/>
      <c r="AC269" s="559"/>
      <c r="AD269" s="559"/>
      <c r="AE269" s="559"/>
      <c r="AF269" s="559"/>
      <c r="AG269" s="559"/>
      <c r="AH269" s="559"/>
      <c r="AI269" s="559"/>
      <c r="AJ269" s="559"/>
    </row>
    <row r="270" ht="11.25" customHeight="1">
      <c r="A270" s="906"/>
      <c r="B270" s="559"/>
      <c r="C270" s="559"/>
      <c r="D270" s="10"/>
      <c r="E270" s="10"/>
      <c r="F270" s="10"/>
      <c r="G270" s="10"/>
      <c r="H270" s="10"/>
      <c r="I270" s="10"/>
      <c r="J270" s="10"/>
      <c r="K270" s="10"/>
      <c r="L270" s="559"/>
      <c r="M270" s="559"/>
      <c r="N270" s="559"/>
      <c r="O270" s="907"/>
      <c r="P270" s="559"/>
      <c r="Q270" s="559"/>
      <c r="R270" s="874"/>
      <c r="S270" s="908"/>
      <c r="T270" s="559"/>
      <c r="U270" s="559"/>
      <c r="V270" s="559"/>
      <c r="W270" s="559"/>
      <c r="X270" s="559"/>
      <c r="Y270" s="559"/>
      <c r="Z270" s="558"/>
      <c r="AA270" s="909"/>
      <c r="AB270" s="10"/>
      <c r="AC270" s="559"/>
      <c r="AD270" s="559"/>
      <c r="AE270" s="559"/>
      <c r="AF270" s="559"/>
      <c r="AG270" s="559"/>
      <c r="AH270" s="559"/>
      <c r="AI270" s="559"/>
      <c r="AJ270" s="559"/>
    </row>
    <row r="271" ht="11.25" customHeight="1">
      <c r="A271" s="906"/>
      <c r="B271" s="559"/>
      <c r="C271" s="559"/>
      <c r="D271" s="10"/>
      <c r="E271" s="10"/>
      <c r="F271" s="10"/>
      <c r="G271" s="10"/>
      <c r="H271" s="10"/>
      <c r="I271" s="10"/>
      <c r="J271" s="10"/>
      <c r="K271" s="10"/>
      <c r="L271" s="559"/>
      <c r="M271" s="559"/>
      <c r="N271" s="559"/>
      <c r="O271" s="907"/>
      <c r="P271" s="559"/>
      <c r="Q271" s="559"/>
      <c r="R271" s="874"/>
      <c r="S271" s="908"/>
      <c r="T271" s="559"/>
      <c r="U271" s="559"/>
      <c r="V271" s="559"/>
      <c r="W271" s="559"/>
      <c r="X271" s="559"/>
      <c r="Y271" s="559"/>
      <c r="Z271" s="558"/>
      <c r="AA271" s="909"/>
      <c r="AB271" s="10"/>
      <c r="AC271" s="559"/>
      <c r="AD271" s="559"/>
      <c r="AE271" s="559"/>
      <c r="AF271" s="559"/>
      <c r="AG271" s="559"/>
      <c r="AH271" s="559"/>
      <c r="AI271" s="559"/>
      <c r="AJ271" s="559"/>
    </row>
    <row r="272" ht="11.25" customHeight="1">
      <c r="A272" s="906"/>
      <c r="B272" s="559"/>
      <c r="C272" s="559"/>
      <c r="D272" s="10"/>
      <c r="E272" s="10"/>
      <c r="F272" s="10"/>
      <c r="G272" s="10"/>
      <c r="H272" s="10"/>
      <c r="I272" s="10"/>
      <c r="J272" s="10"/>
      <c r="K272" s="10"/>
      <c r="L272" s="559"/>
      <c r="M272" s="559"/>
      <c r="N272" s="559"/>
      <c r="O272" s="907"/>
      <c r="P272" s="559"/>
      <c r="Q272" s="559"/>
      <c r="R272" s="874"/>
      <c r="S272" s="908"/>
      <c r="T272" s="559"/>
      <c r="U272" s="559"/>
      <c r="V272" s="559"/>
      <c r="W272" s="559"/>
      <c r="X272" s="559"/>
      <c r="Y272" s="559"/>
      <c r="Z272" s="558"/>
      <c r="AA272" s="909"/>
      <c r="AB272" s="10"/>
      <c r="AC272" s="559"/>
      <c r="AD272" s="559"/>
      <c r="AE272" s="559"/>
      <c r="AF272" s="559"/>
      <c r="AG272" s="559"/>
      <c r="AH272" s="559"/>
      <c r="AI272" s="559"/>
      <c r="AJ272" s="559"/>
    </row>
    <row r="273" ht="11.25" customHeight="1">
      <c r="A273" s="906"/>
      <c r="B273" s="559"/>
      <c r="C273" s="559"/>
      <c r="D273" s="10"/>
      <c r="E273" s="10"/>
      <c r="F273" s="10"/>
      <c r="G273" s="10"/>
      <c r="H273" s="10"/>
      <c r="I273" s="10"/>
      <c r="J273" s="10"/>
      <c r="K273" s="10"/>
      <c r="L273" s="559"/>
      <c r="M273" s="559"/>
      <c r="N273" s="559"/>
      <c r="O273" s="907"/>
      <c r="P273" s="559"/>
      <c r="Q273" s="559"/>
      <c r="R273" s="874"/>
      <c r="S273" s="908"/>
      <c r="T273" s="559"/>
      <c r="U273" s="559"/>
      <c r="V273" s="559"/>
      <c r="W273" s="559"/>
      <c r="X273" s="559"/>
      <c r="Y273" s="559"/>
      <c r="Z273" s="558"/>
      <c r="AA273" s="909"/>
      <c r="AB273" s="10"/>
      <c r="AC273" s="559"/>
      <c r="AD273" s="559"/>
      <c r="AE273" s="559"/>
      <c r="AF273" s="559"/>
      <c r="AG273" s="559"/>
      <c r="AH273" s="559"/>
      <c r="AI273" s="559"/>
      <c r="AJ273" s="559"/>
    </row>
    <row r="274" ht="11.25" customHeight="1">
      <c r="A274" s="906"/>
      <c r="B274" s="559"/>
      <c r="C274" s="559"/>
      <c r="D274" s="10"/>
      <c r="E274" s="10"/>
      <c r="F274" s="10"/>
      <c r="G274" s="10"/>
      <c r="H274" s="10"/>
      <c r="I274" s="10"/>
      <c r="J274" s="10"/>
      <c r="K274" s="10"/>
      <c r="L274" s="559"/>
      <c r="M274" s="559"/>
      <c r="N274" s="559"/>
      <c r="O274" s="907"/>
      <c r="P274" s="559"/>
      <c r="Q274" s="559"/>
      <c r="R274" s="874"/>
      <c r="S274" s="908"/>
      <c r="T274" s="559"/>
      <c r="U274" s="559"/>
      <c r="V274" s="559"/>
      <c r="W274" s="559"/>
      <c r="X274" s="559"/>
      <c r="Y274" s="559"/>
      <c r="Z274" s="558"/>
      <c r="AA274" s="909"/>
      <c r="AB274" s="10"/>
      <c r="AC274" s="559"/>
      <c r="AD274" s="559"/>
      <c r="AE274" s="559"/>
      <c r="AF274" s="559"/>
      <c r="AG274" s="559"/>
      <c r="AH274" s="559"/>
      <c r="AI274" s="559"/>
      <c r="AJ274" s="559"/>
    </row>
    <row r="275" ht="11.25" customHeight="1">
      <c r="A275" s="906"/>
      <c r="B275" s="559"/>
      <c r="C275" s="559"/>
      <c r="D275" s="10"/>
      <c r="E275" s="10"/>
      <c r="F275" s="10"/>
      <c r="G275" s="10"/>
      <c r="H275" s="10"/>
      <c r="I275" s="10"/>
      <c r="J275" s="10"/>
      <c r="K275" s="10"/>
      <c r="L275" s="559"/>
      <c r="M275" s="559"/>
      <c r="N275" s="559"/>
      <c r="O275" s="907"/>
      <c r="P275" s="559"/>
      <c r="Q275" s="559"/>
      <c r="R275" s="874"/>
      <c r="S275" s="908"/>
      <c r="T275" s="559"/>
      <c r="U275" s="559"/>
      <c r="V275" s="559"/>
      <c r="W275" s="559"/>
      <c r="X275" s="559"/>
      <c r="Y275" s="559"/>
      <c r="Z275" s="558"/>
      <c r="AA275" s="909"/>
      <c r="AB275" s="10"/>
      <c r="AC275" s="559"/>
      <c r="AD275" s="559"/>
      <c r="AE275" s="559"/>
      <c r="AF275" s="559"/>
      <c r="AG275" s="559"/>
      <c r="AH275" s="559"/>
      <c r="AI275" s="559"/>
      <c r="AJ275" s="559"/>
    </row>
    <row r="276" ht="11.25" customHeight="1">
      <c r="A276" s="906"/>
      <c r="B276" s="559"/>
      <c r="C276" s="559"/>
      <c r="D276" s="10"/>
      <c r="E276" s="10"/>
      <c r="F276" s="10"/>
      <c r="G276" s="10"/>
      <c r="H276" s="10"/>
      <c r="I276" s="10"/>
      <c r="J276" s="10"/>
      <c r="K276" s="10"/>
      <c r="L276" s="559"/>
      <c r="M276" s="559"/>
      <c r="N276" s="559"/>
      <c r="O276" s="907"/>
      <c r="P276" s="559"/>
      <c r="Q276" s="559"/>
      <c r="R276" s="874"/>
      <c r="S276" s="908"/>
      <c r="T276" s="559"/>
      <c r="U276" s="559"/>
      <c r="V276" s="559"/>
      <c r="W276" s="559"/>
      <c r="X276" s="559"/>
      <c r="Y276" s="559"/>
      <c r="Z276" s="558"/>
      <c r="AA276" s="909"/>
      <c r="AB276" s="10"/>
      <c r="AC276" s="559"/>
      <c r="AD276" s="559"/>
      <c r="AE276" s="559"/>
      <c r="AF276" s="559"/>
      <c r="AG276" s="559"/>
      <c r="AH276" s="559"/>
      <c r="AI276" s="559"/>
      <c r="AJ276" s="559"/>
    </row>
    <row r="277" ht="11.25" customHeight="1">
      <c r="A277" s="906"/>
      <c r="B277" s="559"/>
      <c r="C277" s="559"/>
      <c r="D277" s="10"/>
      <c r="E277" s="10"/>
      <c r="F277" s="10"/>
      <c r="G277" s="10"/>
      <c r="H277" s="10"/>
      <c r="I277" s="10"/>
      <c r="J277" s="10"/>
      <c r="K277" s="10"/>
      <c r="L277" s="559"/>
      <c r="M277" s="559"/>
      <c r="N277" s="559"/>
      <c r="O277" s="907"/>
      <c r="P277" s="559"/>
      <c r="Q277" s="559"/>
      <c r="R277" s="874"/>
      <c r="S277" s="908"/>
      <c r="T277" s="559"/>
      <c r="U277" s="559"/>
      <c r="V277" s="559"/>
      <c r="W277" s="559"/>
      <c r="X277" s="559"/>
      <c r="Y277" s="559"/>
      <c r="Z277" s="558"/>
      <c r="AA277" s="909"/>
      <c r="AB277" s="10"/>
      <c r="AC277" s="559"/>
      <c r="AD277" s="559"/>
      <c r="AE277" s="559"/>
      <c r="AF277" s="559"/>
      <c r="AG277" s="559"/>
      <c r="AH277" s="559"/>
      <c r="AI277" s="559"/>
      <c r="AJ277" s="559"/>
    </row>
    <row r="278" ht="11.25" customHeight="1">
      <c r="A278" s="906"/>
      <c r="B278" s="559"/>
      <c r="C278" s="559"/>
      <c r="D278" s="10"/>
      <c r="E278" s="10"/>
      <c r="F278" s="10"/>
      <c r="G278" s="10"/>
      <c r="H278" s="10"/>
      <c r="I278" s="10"/>
      <c r="J278" s="10"/>
      <c r="K278" s="10"/>
      <c r="L278" s="559"/>
      <c r="M278" s="559"/>
      <c r="N278" s="559"/>
      <c r="O278" s="907"/>
      <c r="P278" s="559"/>
      <c r="Q278" s="559"/>
      <c r="R278" s="874"/>
      <c r="S278" s="908"/>
      <c r="T278" s="559"/>
      <c r="U278" s="559"/>
      <c r="V278" s="559"/>
      <c r="W278" s="559"/>
      <c r="X278" s="559"/>
      <c r="Y278" s="559"/>
      <c r="Z278" s="558"/>
      <c r="AA278" s="909"/>
      <c r="AB278" s="10"/>
      <c r="AC278" s="559"/>
      <c r="AD278" s="559"/>
      <c r="AE278" s="559"/>
      <c r="AF278" s="559"/>
      <c r="AG278" s="559"/>
      <c r="AH278" s="559"/>
      <c r="AI278" s="559"/>
      <c r="AJ278" s="559"/>
    </row>
    <row r="279" ht="11.25" customHeight="1">
      <c r="A279" s="906"/>
      <c r="B279" s="559"/>
      <c r="C279" s="559"/>
      <c r="D279" s="10"/>
      <c r="E279" s="10"/>
      <c r="F279" s="10"/>
      <c r="G279" s="10"/>
      <c r="H279" s="10"/>
      <c r="I279" s="10"/>
      <c r="J279" s="10"/>
      <c r="K279" s="10"/>
      <c r="L279" s="559"/>
      <c r="M279" s="559"/>
      <c r="N279" s="559"/>
      <c r="O279" s="907"/>
      <c r="P279" s="559"/>
      <c r="Q279" s="559"/>
      <c r="R279" s="874"/>
      <c r="S279" s="908"/>
      <c r="T279" s="559"/>
      <c r="U279" s="559"/>
      <c r="V279" s="559"/>
      <c r="W279" s="559"/>
      <c r="X279" s="559"/>
      <c r="Y279" s="559"/>
      <c r="Z279" s="558"/>
      <c r="AA279" s="909"/>
      <c r="AB279" s="10"/>
      <c r="AC279" s="559"/>
      <c r="AD279" s="559"/>
      <c r="AE279" s="559"/>
      <c r="AF279" s="559"/>
      <c r="AG279" s="559"/>
      <c r="AH279" s="559"/>
      <c r="AI279" s="559"/>
      <c r="AJ279" s="559"/>
    </row>
    <row r="280" ht="11.25" customHeight="1">
      <c r="A280" s="906"/>
      <c r="B280" s="559"/>
      <c r="C280" s="559"/>
      <c r="D280" s="10"/>
      <c r="E280" s="10"/>
      <c r="F280" s="10"/>
      <c r="G280" s="10"/>
      <c r="H280" s="10"/>
      <c r="I280" s="10"/>
      <c r="J280" s="10"/>
      <c r="K280" s="10"/>
      <c r="L280" s="559"/>
      <c r="M280" s="559"/>
      <c r="N280" s="559"/>
      <c r="O280" s="907"/>
      <c r="P280" s="559"/>
      <c r="Q280" s="559"/>
      <c r="R280" s="874"/>
      <c r="S280" s="908"/>
      <c r="T280" s="559"/>
      <c r="U280" s="559"/>
      <c r="V280" s="559"/>
      <c r="W280" s="559"/>
      <c r="X280" s="559"/>
      <c r="Y280" s="559"/>
      <c r="Z280" s="558"/>
      <c r="AA280" s="909"/>
      <c r="AB280" s="10"/>
      <c r="AC280" s="559"/>
      <c r="AD280" s="559"/>
      <c r="AE280" s="559"/>
      <c r="AF280" s="559"/>
      <c r="AG280" s="559"/>
      <c r="AH280" s="559"/>
      <c r="AI280" s="559"/>
      <c r="AJ280" s="559"/>
    </row>
    <row r="281" ht="11.25" customHeight="1">
      <c r="A281" s="906"/>
      <c r="B281" s="559"/>
      <c r="C281" s="559"/>
      <c r="D281" s="10"/>
      <c r="E281" s="10"/>
      <c r="F281" s="10"/>
      <c r="G281" s="10"/>
      <c r="H281" s="10"/>
      <c r="I281" s="10"/>
      <c r="J281" s="10"/>
      <c r="K281" s="10"/>
      <c r="L281" s="559"/>
      <c r="M281" s="559"/>
      <c r="N281" s="559"/>
      <c r="O281" s="907"/>
      <c r="P281" s="559"/>
      <c r="Q281" s="559"/>
      <c r="R281" s="874"/>
      <c r="S281" s="908"/>
      <c r="T281" s="559"/>
      <c r="U281" s="559"/>
      <c r="V281" s="559"/>
      <c r="W281" s="559"/>
      <c r="X281" s="559"/>
      <c r="Y281" s="559"/>
      <c r="Z281" s="558"/>
      <c r="AA281" s="909"/>
      <c r="AB281" s="10"/>
      <c r="AC281" s="559"/>
      <c r="AD281" s="559"/>
      <c r="AE281" s="559"/>
      <c r="AF281" s="559"/>
      <c r="AG281" s="559"/>
      <c r="AH281" s="559"/>
      <c r="AI281" s="559"/>
      <c r="AJ281" s="559"/>
    </row>
    <row r="282" ht="11.25" customHeight="1">
      <c r="A282" s="906"/>
      <c r="B282" s="559"/>
      <c r="C282" s="559"/>
      <c r="D282" s="10"/>
      <c r="E282" s="10"/>
      <c r="F282" s="10"/>
      <c r="G282" s="10"/>
      <c r="H282" s="10"/>
      <c r="I282" s="10"/>
      <c r="J282" s="10"/>
      <c r="K282" s="10"/>
      <c r="L282" s="559"/>
      <c r="M282" s="559"/>
      <c r="N282" s="559"/>
      <c r="O282" s="907"/>
      <c r="P282" s="559"/>
      <c r="Q282" s="559"/>
      <c r="R282" s="874"/>
      <c r="S282" s="908"/>
      <c r="T282" s="559"/>
      <c r="U282" s="559"/>
      <c r="V282" s="559"/>
      <c r="W282" s="559"/>
      <c r="X282" s="559"/>
      <c r="Y282" s="559"/>
      <c r="Z282" s="558"/>
      <c r="AA282" s="909"/>
      <c r="AB282" s="10"/>
      <c r="AC282" s="559"/>
      <c r="AD282" s="559"/>
      <c r="AE282" s="559"/>
      <c r="AF282" s="559"/>
      <c r="AG282" s="559"/>
      <c r="AH282" s="559"/>
      <c r="AI282" s="559"/>
      <c r="AJ282" s="559"/>
    </row>
    <row r="283" ht="11.25" customHeight="1">
      <c r="A283" s="906"/>
      <c r="B283" s="559"/>
      <c r="C283" s="559"/>
      <c r="D283" s="10"/>
      <c r="E283" s="10"/>
      <c r="F283" s="10"/>
      <c r="G283" s="10"/>
      <c r="H283" s="10"/>
      <c r="I283" s="10"/>
      <c r="J283" s="10"/>
      <c r="K283" s="10"/>
      <c r="L283" s="559"/>
      <c r="M283" s="559"/>
      <c r="N283" s="559"/>
      <c r="O283" s="907"/>
      <c r="P283" s="559"/>
      <c r="Q283" s="559"/>
      <c r="R283" s="874"/>
      <c r="S283" s="908"/>
      <c r="T283" s="559"/>
      <c r="U283" s="559"/>
      <c r="V283" s="559"/>
      <c r="W283" s="559"/>
      <c r="X283" s="559"/>
      <c r="Y283" s="559"/>
      <c r="Z283" s="558"/>
      <c r="AA283" s="909"/>
      <c r="AB283" s="10"/>
      <c r="AC283" s="559"/>
      <c r="AD283" s="559"/>
      <c r="AE283" s="559"/>
      <c r="AF283" s="559"/>
      <c r="AG283" s="559"/>
      <c r="AH283" s="559"/>
      <c r="AI283" s="559"/>
      <c r="AJ283" s="559"/>
    </row>
    <row r="284" ht="11.25" customHeight="1">
      <c r="A284" s="906"/>
      <c r="B284" s="559"/>
      <c r="C284" s="559"/>
      <c r="D284" s="10"/>
      <c r="E284" s="10"/>
      <c r="F284" s="10"/>
      <c r="G284" s="10"/>
      <c r="H284" s="10"/>
      <c r="I284" s="10"/>
      <c r="J284" s="10"/>
      <c r="K284" s="10"/>
      <c r="L284" s="559"/>
      <c r="M284" s="559"/>
      <c r="N284" s="559"/>
      <c r="O284" s="907"/>
      <c r="P284" s="559"/>
      <c r="Q284" s="559"/>
      <c r="R284" s="874"/>
      <c r="S284" s="908"/>
      <c r="T284" s="559"/>
      <c r="U284" s="559"/>
      <c r="V284" s="559"/>
      <c r="W284" s="559"/>
      <c r="X284" s="559"/>
      <c r="Y284" s="559"/>
      <c r="Z284" s="558"/>
      <c r="AA284" s="909"/>
      <c r="AB284" s="10"/>
      <c r="AC284" s="559"/>
      <c r="AD284" s="559"/>
      <c r="AE284" s="559"/>
      <c r="AF284" s="559"/>
      <c r="AG284" s="559"/>
      <c r="AH284" s="559"/>
      <c r="AI284" s="559"/>
      <c r="AJ284" s="559"/>
    </row>
    <row r="285" ht="11.25" customHeight="1">
      <c r="A285" s="906"/>
      <c r="B285" s="559"/>
      <c r="C285" s="559"/>
      <c r="D285" s="10"/>
      <c r="E285" s="10"/>
      <c r="F285" s="10"/>
      <c r="G285" s="10"/>
      <c r="H285" s="10"/>
      <c r="I285" s="10"/>
      <c r="J285" s="10"/>
      <c r="K285" s="10"/>
      <c r="L285" s="559"/>
      <c r="M285" s="559"/>
      <c r="N285" s="559"/>
      <c r="O285" s="907"/>
      <c r="P285" s="559"/>
      <c r="Q285" s="559"/>
      <c r="R285" s="874"/>
      <c r="S285" s="908"/>
      <c r="T285" s="559"/>
      <c r="U285" s="559"/>
      <c r="V285" s="559"/>
      <c r="W285" s="559"/>
      <c r="X285" s="559"/>
      <c r="Y285" s="559"/>
      <c r="Z285" s="558"/>
      <c r="AA285" s="909"/>
      <c r="AB285" s="10"/>
      <c r="AC285" s="559"/>
      <c r="AD285" s="559"/>
      <c r="AE285" s="559"/>
      <c r="AF285" s="559"/>
      <c r="AG285" s="559"/>
      <c r="AH285" s="559"/>
      <c r="AI285" s="559"/>
      <c r="AJ285" s="559"/>
    </row>
    <row r="286" ht="11.25" customHeight="1">
      <c r="A286" s="906"/>
      <c r="B286" s="559"/>
      <c r="C286" s="559"/>
      <c r="D286" s="10"/>
      <c r="E286" s="10"/>
      <c r="F286" s="10"/>
      <c r="G286" s="10"/>
      <c r="H286" s="10"/>
      <c r="I286" s="10"/>
      <c r="J286" s="10"/>
      <c r="K286" s="10"/>
      <c r="L286" s="559"/>
      <c r="M286" s="559"/>
      <c r="N286" s="559"/>
      <c r="O286" s="907"/>
      <c r="P286" s="559"/>
      <c r="Q286" s="559"/>
      <c r="R286" s="874"/>
      <c r="S286" s="908"/>
      <c r="T286" s="559"/>
      <c r="U286" s="559"/>
      <c r="V286" s="559"/>
      <c r="W286" s="559"/>
      <c r="X286" s="559"/>
      <c r="Y286" s="559"/>
      <c r="Z286" s="558"/>
      <c r="AA286" s="909"/>
      <c r="AB286" s="10"/>
      <c r="AC286" s="559"/>
      <c r="AD286" s="559"/>
      <c r="AE286" s="559"/>
      <c r="AF286" s="559"/>
      <c r="AG286" s="559"/>
      <c r="AH286" s="559"/>
      <c r="AI286" s="559"/>
      <c r="AJ286" s="559"/>
    </row>
    <row r="287" ht="11.25" customHeight="1">
      <c r="A287" s="906"/>
      <c r="B287" s="559"/>
      <c r="C287" s="559"/>
      <c r="D287" s="10"/>
      <c r="E287" s="10"/>
      <c r="F287" s="10"/>
      <c r="G287" s="10"/>
      <c r="H287" s="10"/>
      <c r="I287" s="10"/>
      <c r="J287" s="10"/>
      <c r="K287" s="10"/>
      <c r="L287" s="559"/>
      <c r="M287" s="559"/>
      <c r="N287" s="559"/>
      <c r="O287" s="907"/>
      <c r="P287" s="559"/>
      <c r="Q287" s="559"/>
      <c r="R287" s="874"/>
      <c r="S287" s="908"/>
      <c r="T287" s="559"/>
      <c r="U287" s="559"/>
      <c r="V287" s="559"/>
      <c r="W287" s="559"/>
      <c r="X287" s="559"/>
      <c r="Y287" s="559"/>
      <c r="Z287" s="558"/>
      <c r="AA287" s="909"/>
      <c r="AB287" s="10"/>
      <c r="AC287" s="559"/>
      <c r="AD287" s="559"/>
      <c r="AE287" s="559"/>
      <c r="AF287" s="559"/>
      <c r="AG287" s="559"/>
      <c r="AH287" s="559"/>
      <c r="AI287" s="559"/>
      <c r="AJ287" s="559"/>
    </row>
    <row r="288" ht="11.25" customHeight="1">
      <c r="A288" s="906"/>
      <c r="B288" s="559"/>
      <c r="C288" s="559"/>
      <c r="D288" s="10"/>
      <c r="E288" s="10"/>
      <c r="F288" s="10"/>
      <c r="G288" s="10"/>
      <c r="H288" s="10"/>
      <c r="I288" s="10"/>
      <c r="J288" s="10"/>
      <c r="K288" s="10"/>
      <c r="L288" s="559"/>
      <c r="M288" s="559"/>
      <c r="N288" s="559"/>
      <c r="O288" s="907"/>
      <c r="P288" s="559"/>
      <c r="Q288" s="559"/>
      <c r="R288" s="874"/>
      <c r="S288" s="908"/>
      <c r="T288" s="559"/>
      <c r="U288" s="559"/>
      <c r="V288" s="559"/>
      <c r="W288" s="559"/>
      <c r="X288" s="559"/>
      <c r="Y288" s="559"/>
      <c r="Z288" s="558"/>
      <c r="AA288" s="909"/>
      <c r="AB288" s="10"/>
      <c r="AC288" s="559"/>
      <c r="AD288" s="559"/>
      <c r="AE288" s="559"/>
      <c r="AF288" s="559"/>
      <c r="AG288" s="559"/>
      <c r="AH288" s="559"/>
      <c r="AI288" s="559"/>
      <c r="AJ288" s="559"/>
    </row>
    <row r="289" ht="11.25" customHeight="1">
      <c r="A289" s="906"/>
      <c r="B289" s="559"/>
      <c r="C289" s="559"/>
      <c r="D289" s="10"/>
      <c r="E289" s="10"/>
      <c r="F289" s="10"/>
      <c r="G289" s="10"/>
      <c r="H289" s="10"/>
      <c r="I289" s="10"/>
      <c r="J289" s="10"/>
      <c r="K289" s="10"/>
      <c r="L289" s="559"/>
      <c r="M289" s="559"/>
      <c r="N289" s="559"/>
      <c r="O289" s="907"/>
      <c r="P289" s="559"/>
      <c r="Q289" s="559"/>
      <c r="R289" s="874"/>
      <c r="S289" s="908"/>
      <c r="T289" s="559"/>
      <c r="U289" s="559"/>
      <c r="V289" s="559"/>
      <c r="W289" s="559"/>
      <c r="X289" s="559"/>
      <c r="Y289" s="559"/>
      <c r="Z289" s="558"/>
      <c r="AA289" s="909"/>
      <c r="AB289" s="10"/>
      <c r="AC289" s="559"/>
      <c r="AD289" s="559"/>
      <c r="AE289" s="559"/>
      <c r="AF289" s="559"/>
      <c r="AG289" s="559"/>
      <c r="AH289" s="559"/>
      <c r="AI289" s="559"/>
      <c r="AJ289" s="559"/>
    </row>
    <row r="290" ht="11.25" customHeight="1">
      <c r="A290" s="906"/>
      <c r="B290" s="559"/>
      <c r="C290" s="559"/>
      <c r="D290" s="10"/>
      <c r="E290" s="10"/>
      <c r="F290" s="10"/>
      <c r="G290" s="10"/>
      <c r="H290" s="10"/>
      <c r="I290" s="10"/>
      <c r="J290" s="10"/>
      <c r="K290" s="10"/>
      <c r="L290" s="559"/>
      <c r="M290" s="559"/>
      <c r="N290" s="559"/>
      <c r="O290" s="907"/>
      <c r="P290" s="559"/>
      <c r="Q290" s="559"/>
      <c r="R290" s="874"/>
      <c r="S290" s="908"/>
      <c r="T290" s="559"/>
      <c r="U290" s="559"/>
      <c r="V290" s="559"/>
      <c r="W290" s="559"/>
      <c r="X290" s="559"/>
      <c r="Y290" s="559"/>
      <c r="Z290" s="558"/>
      <c r="AA290" s="909"/>
      <c r="AB290" s="10"/>
      <c r="AC290" s="559"/>
      <c r="AD290" s="559"/>
      <c r="AE290" s="559"/>
      <c r="AF290" s="559"/>
      <c r="AG290" s="559"/>
      <c r="AH290" s="559"/>
      <c r="AI290" s="559"/>
      <c r="AJ290" s="559"/>
    </row>
    <row r="291" ht="11.25" customHeight="1">
      <c r="A291" s="906"/>
      <c r="B291" s="559"/>
      <c r="C291" s="559"/>
      <c r="D291" s="10"/>
      <c r="E291" s="10"/>
      <c r="F291" s="10"/>
      <c r="G291" s="10"/>
      <c r="H291" s="10"/>
      <c r="I291" s="10"/>
      <c r="J291" s="10"/>
      <c r="K291" s="10"/>
      <c r="L291" s="559"/>
      <c r="M291" s="559"/>
      <c r="N291" s="559"/>
      <c r="O291" s="907"/>
      <c r="P291" s="559"/>
      <c r="Q291" s="559"/>
      <c r="R291" s="874"/>
      <c r="S291" s="908"/>
      <c r="T291" s="559"/>
      <c r="U291" s="559"/>
      <c r="V291" s="559"/>
      <c r="W291" s="559"/>
      <c r="X291" s="559"/>
      <c r="Y291" s="559"/>
      <c r="Z291" s="558"/>
      <c r="AA291" s="909"/>
      <c r="AB291" s="10"/>
      <c r="AC291" s="559"/>
      <c r="AD291" s="559"/>
      <c r="AE291" s="559"/>
      <c r="AF291" s="559"/>
      <c r="AG291" s="559"/>
      <c r="AH291" s="559"/>
      <c r="AI291" s="559"/>
      <c r="AJ291" s="559"/>
    </row>
    <row r="292" ht="11.25" customHeight="1">
      <c r="A292" s="906"/>
      <c r="B292" s="559"/>
      <c r="C292" s="559"/>
      <c r="D292" s="10"/>
      <c r="E292" s="10"/>
      <c r="F292" s="10"/>
      <c r="G292" s="10"/>
      <c r="H292" s="10"/>
      <c r="I292" s="10"/>
      <c r="J292" s="10"/>
      <c r="K292" s="10"/>
      <c r="L292" s="559"/>
      <c r="M292" s="559"/>
      <c r="N292" s="559"/>
      <c r="O292" s="907"/>
      <c r="P292" s="559"/>
      <c r="Q292" s="559"/>
      <c r="R292" s="874"/>
      <c r="S292" s="908"/>
      <c r="T292" s="559"/>
      <c r="U292" s="559"/>
      <c r="V292" s="559"/>
      <c r="W292" s="559"/>
      <c r="X292" s="559"/>
      <c r="Y292" s="559"/>
      <c r="Z292" s="558"/>
      <c r="AA292" s="909"/>
      <c r="AB292" s="10"/>
      <c r="AC292" s="559"/>
      <c r="AD292" s="559"/>
      <c r="AE292" s="559"/>
      <c r="AF292" s="559"/>
      <c r="AG292" s="559"/>
      <c r="AH292" s="559"/>
      <c r="AI292" s="559"/>
      <c r="AJ292" s="559"/>
    </row>
    <row r="293" ht="11.25" customHeight="1">
      <c r="A293" s="906"/>
      <c r="B293" s="559"/>
      <c r="C293" s="559"/>
      <c r="D293" s="10"/>
      <c r="E293" s="10"/>
      <c r="F293" s="10"/>
      <c r="G293" s="10"/>
      <c r="H293" s="10"/>
      <c r="I293" s="10"/>
      <c r="J293" s="10"/>
      <c r="K293" s="10"/>
      <c r="L293" s="559"/>
      <c r="M293" s="559"/>
      <c r="N293" s="559"/>
      <c r="O293" s="907"/>
      <c r="P293" s="559"/>
      <c r="Q293" s="559"/>
      <c r="R293" s="874"/>
      <c r="S293" s="908"/>
      <c r="T293" s="559"/>
      <c r="U293" s="559"/>
      <c r="V293" s="559"/>
      <c r="W293" s="559"/>
      <c r="X293" s="559"/>
      <c r="Y293" s="559"/>
      <c r="Z293" s="558"/>
      <c r="AA293" s="909"/>
      <c r="AB293" s="10"/>
      <c r="AC293" s="559"/>
      <c r="AD293" s="559"/>
      <c r="AE293" s="559"/>
      <c r="AF293" s="559"/>
      <c r="AG293" s="559"/>
      <c r="AH293" s="559"/>
      <c r="AI293" s="559"/>
      <c r="AJ293" s="559"/>
    </row>
    <row r="294" ht="11.25" customHeight="1">
      <c r="A294" s="906"/>
      <c r="B294" s="559"/>
      <c r="C294" s="559"/>
      <c r="D294" s="10"/>
      <c r="E294" s="10"/>
      <c r="F294" s="10"/>
      <c r="G294" s="10"/>
      <c r="H294" s="10"/>
      <c r="I294" s="10"/>
      <c r="J294" s="10"/>
      <c r="K294" s="10"/>
      <c r="L294" s="559"/>
      <c r="M294" s="559"/>
      <c r="N294" s="559"/>
      <c r="O294" s="907"/>
      <c r="P294" s="559"/>
      <c r="Q294" s="559"/>
      <c r="R294" s="874"/>
      <c r="S294" s="908"/>
      <c r="T294" s="559"/>
      <c r="U294" s="559"/>
      <c r="V294" s="559"/>
      <c r="W294" s="559"/>
      <c r="X294" s="559"/>
      <c r="Y294" s="559"/>
      <c r="Z294" s="558"/>
      <c r="AA294" s="909"/>
      <c r="AB294" s="10"/>
      <c r="AC294" s="559"/>
      <c r="AD294" s="559"/>
      <c r="AE294" s="559"/>
      <c r="AF294" s="559"/>
      <c r="AG294" s="559"/>
      <c r="AH294" s="559"/>
      <c r="AI294" s="559"/>
      <c r="AJ294" s="559"/>
    </row>
    <row r="295" ht="11.25" customHeight="1">
      <c r="A295" s="906"/>
      <c r="B295" s="559"/>
      <c r="C295" s="559"/>
      <c r="D295" s="10"/>
      <c r="E295" s="10"/>
      <c r="F295" s="10"/>
      <c r="G295" s="10"/>
      <c r="H295" s="10"/>
      <c r="I295" s="10"/>
      <c r="J295" s="10"/>
      <c r="K295" s="10"/>
      <c r="L295" s="559"/>
      <c r="M295" s="559"/>
      <c r="N295" s="559"/>
      <c r="O295" s="907"/>
      <c r="P295" s="559"/>
      <c r="Q295" s="559"/>
      <c r="R295" s="874"/>
      <c r="S295" s="908"/>
      <c r="T295" s="559"/>
      <c r="U295" s="559"/>
      <c r="V295" s="559"/>
      <c r="W295" s="559"/>
      <c r="X295" s="559"/>
      <c r="Y295" s="559"/>
      <c r="Z295" s="558"/>
      <c r="AA295" s="909"/>
      <c r="AB295" s="10"/>
      <c r="AC295" s="559"/>
      <c r="AD295" s="559"/>
      <c r="AE295" s="559"/>
      <c r="AF295" s="559"/>
      <c r="AG295" s="559"/>
      <c r="AH295" s="559"/>
      <c r="AI295" s="559"/>
      <c r="AJ295" s="559"/>
    </row>
    <row r="296" ht="11.25" customHeight="1">
      <c r="A296" s="906"/>
      <c r="B296" s="559"/>
      <c r="C296" s="559"/>
      <c r="D296" s="10"/>
      <c r="E296" s="10"/>
      <c r="F296" s="10"/>
      <c r="G296" s="10"/>
      <c r="H296" s="10"/>
      <c r="I296" s="10"/>
      <c r="J296" s="10"/>
      <c r="K296" s="10"/>
      <c r="L296" s="559"/>
      <c r="M296" s="559"/>
      <c r="N296" s="559"/>
      <c r="O296" s="907"/>
      <c r="P296" s="559"/>
      <c r="Q296" s="559"/>
      <c r="R296" s="874"/>
      <c r="S296" s="908"/>
      <c r="T296" s="559"/>
      <c r="U296" s="559"/>
      <c r="V296" s="559"/>
      <c r="W296" s="559"/>
      <c r="X296" s="559"/>
      <c r="Y296" s="559"/>
      <c r="Z296" s="558"/>
      <c r="AA296" s="909"/>
      <c r="AB296" s="10"/>
      <c r="AC296" s="559"/>
      <c r="AD296" s="559"/>
      <c r="AE296" s="559"/>
      <c r="AF296" s="559"/>
      <c r="AG296" s="559"/>
      <c r="AH296" s="559"/>
      <c r="AI296" s="559"/>
      <c r="AJ296" s="559"/>
    </row>
    <row r="297" ht="11.25" customHeight="1">
      <c r="A297" s="906"/>
      <c r="B297" s="559"/>
      <c r="C297" s="559"/>
      <c r="D297" s="10"/>
      <c r="E297" s="10"/>
      <c r="F297" s="10"/>
      <c r="G297" s="10"/>
      <c r="H297" s="10"/>
      <c r="I297" s="10"/>
      <c r="J297" s="10"/>
      <c r="K297" s="10"/>
      <c r="L297" s="559"/>
      <c r="M297" s="559"/>
      <c r="N297" s="559"/>
      <c r="O297" s="907"/>
      <c r="P297" s="559"/>
      <c r="Q297" s="559"/>
      <c r="R297" s="874"/>
      <c r="S297" s="908"/>
      <c r="T297" s="559"/>
      <c r="U297" s="559"/>
      <c r="V297" s="559"/>
      <c r="W297" s="559"/>
      <c r="X297" s="559"/>
      <c r="Y297" s="559"/>
      <c r="Z297" s="558"/>
      <c r="AA297" s="909"/>
      <c r="AB297" s="10"/>
      <c r="AC297" s="559"/>
      <c r="AD297" s="559"/>
      <c r="AE297" s="559"/>
      <c r="AF297" s="559"/>
      <c r="AG297" s="559"/>
      <c r="AH297" s="559"/>
      <c r="AI297" s="559"/>
      <c r="AJ297" s="559"/>
    </row>
    <row r="298" ht="11.25" customHeight="1">
      <c r="A298" s="906"/>
      <c r="B298" s="559"/>
      <c r="C298" s="559"/>
      <c r="D298" s="10"/>
      <c r="E298" s="10"/>
      <c r="F298" s="10"/>
      <c r="G298" s="10"/>
      <c r="H298" s="10"/>
      <c r="I298" s="10"/>
      <c r="J298" s="10"/>
      <c r="K298" s="10"/>
      <c r="L298" s="559"/>
      <c r="M298" s="559"/>
      <c r="N298" s="559"/>
      <c r="O298" s="907"/>
      <c r="P298" s="559"/>
      <c r="Q298" s="559"/>
      <c r="R298" s="874"/>
      <c r="S298" s="908"/>
      <c r="T298" s="559"/>
      <c r="U298" s="559"/>
      <c r="V298" s="559"/>
      <c r="W298" s="559"/>
      <c r="X298" s="559"/>
      <c r="Y298" s="559"/>
      <c r="Z298" s="558"/>
      <c r="AA298" s="909"/>
      <c r="AB298" s="10"/>
      <c r="AC298" s="559"/>
      <c r="AD298" s="559"/>
      <c r="AE298" s="559"/>
      <c r="AF298" s="559"/>
      <c r="AG298" s="559"/>
      <c r="AH298" s="559"/>
      <c r="AI298" s="559"/>
      <c r="AJ298" s="559"/>
    </row>
    <row r="299" ht="11.25" customHeight="1">
      <c r="A299" s="906"/>
      <c r="B299" s="559"/>
      <c r="C299" s="559"/>
      <c r="D299" s="10"/>
      <c r="E299" s="10"/>
      <c r="F299" s="10"/>
      <c r="G299" s="10"/>
      <c r="H299" s="10"/>
      <c r="I299" s="10"/>
      <c r="J299" s="10"/>
      <c r="K299" s="10"/>
      <c r="L299" s="559"/>
      <c r="M299" s="559"/>
      <c r="N299" s="559"/>
      <c r="O299" s="907"/>
      <c r="P299" s="559"/>
      <c r="Q299" s="559"/>
      <c r="R299" s="874"/>
      <c r="S299" s="908"/>
      <c r="T299" s="559"/>
      <c r="U299" s="559"/>
      <c r="V299" s="559"/>
      <c r="W299" s="559"/>
      <c r="X299" s="559"/>
      <c r="Y299" s="559"/>
      <c r="Z299" s="558"/>
      <c r="AA299" s="909"/>
      <c r="AB299" s="10"/>
      <c r="AC299" s="559"/>
      <c r="AD299" s="559"/>
      <c r="AE299" s="559"/>
      <c r="AF299" s="559"/>
      <c r="AG299" s="559"/>
      <c r="AH299" s="559"/>
      <c r="AI299" s="559"/>
      <c r="AJ299" s="559"/>
    </row>
    <row r="300" ht="11.25" customHeight="1">
      <c r="A300" s="906"/>
      <c r="B300" s="559"/>
      <c r="C300" s="559"/>
      <c r="D300" s="10"/>
      <c r="E300" s="10"/>
      <c r="F300" s="10"/>
      <c r="G300" s="10"/>
      <c r="H300" s="10"/>
      <c r="I300" s="10"/>
      <c r="J300" s="10"/>
      <c r="K300" s="10"/>
      <c r="L300" s="559"/>
      <c r="M300" s="559"/>
      <c r="N300" s="559"/>
      <c r="O300" s="907"/>
      <c r="P300" s="559"/>
      <c r="Q300" s="559"/>
      <c r="R300" s="874"/>
      <c r="S300" s="908"/>
      <c r="T300" s="559"/>
      <c r="U300" s="559"/>
      <c r="V300" s="559"/>
      <c r="W300" s="559"/>
      <c r="X300" s="559"/>
      <c r="Y300" s="559"/>
      <c r="Z300" s="558"/>
      <c r="AA300" s="909"/>
      <c r="AB300" s="10"/>
      <c r="AC300" s="559"/>
      <c r="AD300" s="559"/>
      <c r="AE300" s="559"/>
      <c r="AF300" s="559"/>
      <c r="AG300" s="559"/>
      <c r="AH300" s="559"/>
      <c r="AI300" s="559"/>
      <c r="AJ300" s="559"/>
    </row>
    <row r="301" ht="11.25" customHeight="1">
      <c r="A301" s="906"/>
      <c r="B301" s="559"/>
      <c r="C301" s="559"/>
      <c r="D301" s="10"/>
      <c r="E301" s="10"/>
      <c r="F301" s="10"/>
      <c r="G301" s="10"/>
      <c r="H301" s="10"/>
      <c r="I301" s="10"/>
      <c r="J301" s="10"/>
      <c r="K301" s="10"/>
      <c r="L301" s="559"/>
      <c r="M301" s="559"/>
      <c r="N301" s="559"/>
      <c r="O301" s="907"/>
      <c r="P301" s="559"/>
      <c r="Q301" s="559"/>
      <c r="R301" s="874"/>
      <c r="S301" s="908"/>
      <c r="T301" s="559"/>
      <c r="U301" s="559"/>
      <c r="V301" s="559"/>
      <c r="W301" s="559"/>
      <c r="X301" s="559"/>
      <c r="Y301" s="559"/>
      <c r="Z301" s="558"/>
      <c r="AA301" s="909"/>
      <c r="AB301" s="10"/>
      <c r="AC301" s="559"/>
      <c r="AD301" s="559"/>
      <c r="AE301" s="559"/>
      <c r="AF301" s="559"/>
      <c r="AG301" s="559"/>
      <c r="AH301" s="559"/>
      <c r="AI301" s="559"/>
      <c r="AJ301" s="559"/>
    </row>
    <row r="302" ht="11.25" customHeight="1">
      <c r="A302" s="906"/>
      <c r="B302" s="559"/>
      <c r="C302" s="559"/>
      <c r="D302" s="10"/>
      <c r="E302" s="10"/>
      <c r="F302" s="10"/>
      <c r="G302" s="10"/>
      <c r="H302" s="10"/>
      <c r="I302" s="10"/>
      <c r="J302" s="10"/>
      <c r="K302" s="10"/>
      <c r="L302" s="559"/>
      <c r="M302" s="559"/>
      <c r="N302" s="559"/>
      <c r="O302" s="907"/>
      <c r="P302" s="559"/>
      <c r="Q302" s="559"/>
      <c r="R302" s="874"/>
      <c r="S302" s="908"/>
      <c r="T302" s="559"/>
      <c r="U302" s="559"/>
      <c r="V302" s="559"/>
      <c r="W302" s="559"/>
      <c r="X302" s="559"/>
      <c r="Y302" s="559"/>
      <c r="Z302" s="558"/>
      <c r="AA302" s="909"/>
      <c r="AB302" s="10"/>
      <c r="AC302" s="559"/>
      <c r="AD302" s="559"/>
      <c r="AE302" s="559"/>
      <c r="AF302" s="559"/>
      <c r="AG302" s="559"/>
      <c r="AH302" s="559"/>
      <c r="AI302" s="559"/>
      <c r="AJ302" s="559"/>
    </row>
    <row r="303" ht="11.25" customHeight="1">
      <c r="A303" s="906"/>
      <c r="B303" s="559"/>
      <c r="C303" s="559"/>
      <c r="D303" s="10"/>
      <c r="E303" s="10"/>
      <c r="F303" s="10"/>
      <c r="G303" s="10"/>
      <c r="H303" s="10"/>
      <c r="I303" s="10"/>
      <c r="J303" s="10"/>
      <c r="K303" s="10"/>
      <c r="L303" s="559"/>
      <c r="M303" s="559"/>
      <c r="N303" s="559"/>
      <c r="O303" s="907"/>
      <c r="P303" s="559"/>
      <c r="Q303" s="559"/>
      <c r="R303" s="874"/>
      <c r="S303" s="908"/>
      <c r="T303" s="559"/>
      <c r="U303" s="559"/>
      <c r="V303" s="559"/>
      <c r="W303" s="559"/>
      <c r="X303" s="559"/>
      <c r="Y303" s="559"/>
      <c r="Z303" s="558"/>
      <c r="AA303" s="909"/>
      <c r="AB303" s="10"/>
      <c r="AC303" s="559"/>
      <c r="AD303" s="559"/>
      <c r="AE303" s="559"/>
      <c r="AF303" s="559"/>
      <c r="AG303" s="559"/>
      <c r="AH303" s="559"/>
      <c r="AI303" s="559"/>
      <c r="AJ303" s="559"/>
    </row>
    <row r="304" ht="11.25" customHeight="1">
      <c r="A304" s="906"/>
      <c r="B304" s="559"/>
      <c r="C304" s="559"/>
      <c r="D304" s="10"/>
      <c r="E304" s="10"/>
      <c r="F304" s="10"/>
      <c r="G304" s="10"/>
      <c r="H304" s="10"/>
      <c r="I304" s="10"/>
      <c r="J304" s="10"/>
      <c r="K304" s="10"/>
      <c r="L304" s="559"/>
      <c r="M304" s="559"/>
      <c r="N304" s="559"/>
      <c r="O304" s="907"/>
      <c r="P304" s="559"/>
      <c r="Q304" s="559"/>
      <c r="R304" s="874"/>
      <c r="S304" s="908"/>
      <c r="T304" s="559"/>
      <c r="U304" s="559"/>
      <c r="V304" s="559"/>
      <c r="W304" s="559"/>
      <c r="X304" s="559"/>
      <c r="Y304" s="559"/>
      <c r="Z304" s="558"/>
      <c r="AA304" s="909"/>
      <c r="AB304" s="10"/>
      <c r="AC304" s="559"/>
      <c r="AD304" s="559"/>
      <c r="AE304" s="559"/>
      <c r="AF304" s="559"/>
      <c r="AG304" s="559"/>
      <c r="AH304" s="559"/>
      <c r="AI304" s="559"/>
      <c r="AJ304" s="559"/>
    </row>
    <row r="305" ht="11.25" customHeight="1">
      <c r="A305" s="906"/>
      <c r="B305" s="559"/>
      <c r="C305" s="559"/>
      <c r="D305" s="10"/>
      <c r="E305" s="10"/>
      <c r="F305" s="10"/>
      <c r="G305" s="10"/>
      <c r="H305" s="10"/>
      <c r="I305" s="10"/>
      <c r="J305" s="10"/>
      <c r="K305" s="10"/>
      <c r="L305" s="559"/>
      <c r="M305" s="559"/>
      <c r="N305" s="559"/>
      <c r="O305" s="907"/>
      <c r="P305" s="559"/>
      <c r="Q305" s="559"/>
      <c r="R305" s="874"/>
      <c r="S305" s="908"/>
      <c r="T305" s="559"/>
      <c r="U305" s="559"/>
      <c r="V305" s="559"/>
      <c r="W305" s="559"/>
      <c r="X305" s="559"/>
      <c r="Y305" s="559"/>
      <c r="Z305" s="558"/>
      <c r="AA305" s="909"/>
      <c r="AB305" s="10"/>
      <c r="AC305" s="559"/>
      <c r="AD305" s="559"/>
      <c r="AE305" s="559"/>
      <c r="AF305" s="559"/>
      <c r="AG305" s="559"/>
      <c r="AH305" s="559"/>
      <c r="AI305" s="559"/>
      <c r="AJ305" s="559"/>
    </row>
    <row r="306" ht="11.25" customHeight="1">
      <c r="A306" s="906"/>
      <c r="B306" s="559"/>
      <c r="C306" s="559"/>
      <c r="D306" s="10"/>
      <c r="E306" s="10"/>
      <c r="F306" s="10"/>
      <c r="G306" s="10"/>
      <c r="H306" s="10"/>
      <c r="I306" s="10"/>
      <c r="J306" s="10"/>
      <c r="K306" s="10"/>
      <c r="L306" s="559"/>
      <c r="M306" s="559"/>
      <c r="N306" s="559"/>
      <c r="O306" s="907"/>
      <c r="P306" s="559"/>
      <c r="Q306" s="559"/>
      <c r="R306" s="874"/>
      <c r="S306" s="908"/>
      <c r="T306" s="559"/>
      <c r="U306" s="559"/>
      <c r="V306" s="559"/>
      <c r="W306" s="559"/>
      <c r="X306" s="559"/>
      <c r="Y306" s="559"/>
      <c r="Z306" s="558"/>
      <c r="AA306" s="909"/>
      <c r="AB306" s="10"/>
      <c r="AC306" s="559"/>
      <c r="AD306" s="559"/>
      <c r="AE306" s="559"/>
      <c r="AF306" s="559"/>
      <c r="AG306" s="559"/>
      <c r="AH306" s="559"/>
      <c r="AI306" s="559"/>
      <c r="AJ306" s="559"/>
    </row>
    <row r="307" ht="11.25" customHeight="1">
      <c r="A307" s="906"/>
      <c r="B307" s="559"/>
      <c r="C307" s="559"/>
      <c r="D307" s="10"/>
      <c r="E307" s="10"/>
      <c r="F307" s="10"/>
      <c r="G307" s="10"/>
      <c r="H307" s="10"/>
      <c r="I307" s="10"/>
      <c r="J307" s="10"/>
      <c r="K307" s="10"/>
      <c r="L307" s="559"/>
      <c r="M307" s="559"/>
      <c r="N307" s="559"/>
      <c r="O307" s="907"/>
      <c r="P307" s="559"/>
      <c r="Q307" s="559"/>
      <c r="R307" s="874"/>
      <c r="S307" s="908"/>
      <c r="T307" s="559"/>
      <c r="U307" s="559"/>
      <c r="V307" s="559"/>
      <c r="W307" s="559"/>
      <c r="X307" s="559"/>
      <c r="Y307" s="559"/>
      <c r="Z307" s="558"/>
      <c r="AA307" s="909"/>
      <c r="AB307" s="10"/>
      <c r="AC307" s="559"/>
      <c r="AD307" s="559"/>
      <c r="AE307" s="559"/>
      <c r="AF307" s="559"/>
      <c r="AG307" s="559"/>
      <c r="AH307" s="559"/>
      <c r="AI307" s="559"/>
      <c r="AJ307" s="559"/>
    </row>
    <row r="308" ht="11.25" customHeight="1">
      <c r="A308" s="906"/>
      <c r="B308" s="559"/>
      <c r="C308" s="559"/>
      <c r="D308" s="10"/>
      <c r="E308" s="10"/>
      <c r="F308" s="10"/>
      <c r="G308" s="10"/>
      <c r="H308" s="10"/>
      <c r="I308" s="10"/>
      <c r="J308" s="10"/>
      <c r="K308" s="10"/>
      <c r="L308" s="559"/>
      <c r="M308" s="559"/>
      <c r="N308" s="559"/>
      <c r="O308" s="907"/>
      <c r="P308" s="559"/>
      <c r="Q308" s="559"/>
      <c r="R308" s="874"/>
      <c r="S308" s="908"/>
      <c r="T308" s="559"/>
      <c r="U308" s="559"/>
      <c r="V308" s="559"/>
      <c r="W308" s="559"/>
      <c r="X308" s="559"/>
      <c r="Y308" s="559"/>
      <c r="Z308" s="558"/>
      <c r="AA308" s="909"/>
      <c r="AB308" s="10"/>
      <c r="AC308" s="559"/>
      <c r="AD308" s="559"/>
      <c r="AE308" s="559"/>
      <c r="AF308" s="559"/>
      <c r="AG308" s="559"/>
      <c r="AH308" s="559"/>
      <c r="AI308" s="559"/>
      <c r="AJ308" s="559"/>
    </row>
    <row r="309" ht="11.25" customHeight="1">
      <c r="A309" s="906"/>
      <c r="B309" s="559"/>
      <c r="C309" s="559"/>
      <c r="D309" s="10"/>
      <c r="E309" s="10"/>
      <c r="F309" s="10"/>
      <c r="G309" s="10"/>
      <c r="H309" s="10"/>
      <c r="I309" s="10"/>
      <c r="J309" s="10"/>
      <c r="K309" s="10"/>
      <c r="L309" s="559"/>
      <c r="M309" s="559"/>
      <c r="N309" s="559"/>
      <c r="O309" s="907"/>
      <c r="P309" s="559"/>
      <c r="Q309" s="559"/>
      <c r="R309" s="874"/>
      <c r="S309" s="908"/>
      <c r="T309" s="559"/>
      <c r="U309" s="559"/>
      <c r="V309" s="559"/>
      <c r="W309" s="559"/>
      <c r="X309" s="559"/>
      <c r="Y309" s="559"/>
      <c r="Z309" s="558"/>
      <c r="AA309" s="909"/>
      <c r="AB309" s="10"/>
      <c r="AC309" s="559"/>
      <c r="AD309" s="559"/>
      <c r="AE309" s="559"/>
      <c r="AF309" s="559"/>
      <c r="AG309" s="559"/>
      <c r="AH309" s="559"/>
      <c r="AI309" s="559"/>
      <c r="AJ309" s="559"/>
    </row>
    <row r="310" ht="11.25" customHeight="1">
      <c r="A310" s="906"/>
      <c r="B310" s="559"/>
      <c r="C310" s="559"/>
      <c r="D310" s="10"/>
      <c r="E310" s="10"/>
      <c r="F310" s="10"/>
      <c r="G310" s="10"/>
      <c r="H310" s="10"/>
      <c r="I310" s="10"/>
      <c r="J310" s="10"/>
      <c r="K310" s="10"/>
      <c r="L310" s="559"/>
      <c r="M310" s="559"/>
      <c r="N310" s="559"/>
      <c r="O310" s="907"/>
      <c r="P310" s="559"/>
      <c r="Q310" s="559"/>
      <c r="R310" s="874"/>
      <c r="S310" s="908"/>
      <c r="T310" s="559"/>
      <c r="U310" s="559"/>
      <c r="V310" s="559"/>
      <c r="W310" s="559"/>
      <c r="X310" s="559"/>
      <c r="Y310" s="559"/>
      <c r="Z310" s="558"/>
      <c r="AA310" s="909"/>
      <c r="AB310" s="10"/>
      <c r="AC310" s="559"/>
      <c r="AD310" s="559"/>
      <c r="AE310" s="559"/>
      <c r="AF310" s="559"/>
      <c r="AG310" s="559"/>
      <c r="AH310" s="559"/>
      <c r="AI310" s="559"/>
      <c r="AJ310" s="559"/>
    </row>
    <row r="311" ht="11.25" customHeight="1">
      <c r="A311" s="906"/>
      <c r="B311" s="559"/>
      <c r="C311" s="559"/>
      <c r="D311" s="10"/>
      <c r="E311" s="10"/>
      <c r="F311" s="10"/>
      <c r="G311" s="10"/>
      <c r="H311" s="10"/>
      <c r="I311" s="10"/>
      <c r="J311" s="10"/>
      <c r="K311" s="10"/>
      <c r="L311" s="559"/>
      <c r="M311" s="559"/>
      <c r="N311" s="559"/>
      <c r="O311" s="907"/>
      <c r="P311" s="559"/>
      <c r="Q311" s="559"/>
      <c r="R311" s="874"/>
      <c r="S311" s="908"/>
      <c r="T311" s="559"/>
      <c r="U311" s="559"/>
      <c r="V311" s="559"/>
      <c r="W311" s="559"/>
      <c r="X311" s="559"/>
      <c r="Y311" s="559"/>
      <c r="Z311" s="558"/>
      <c r="AA311" s="909"/>
      <c r="AB311" s="10"/>
      <c r="AC311" s="559"/>
      <c r="AD311" s="559"/>
      <c r="AE311" s="559"/>
      <c r="AF311" s="559"/>
      <c r="AG311" s="559"/>
      <c r="AH311" s="559"/>
      <c r="AI311" s="559"/>
      <c r="AJ311" s="559"/>
    </row>
    <row r="312" ht="11.25" customHeight="1">
      <c r="A312" s="906"/>
      <c r="B312" s="559"/>
      <c r="C312" s="559"/>
      <c r="D312" s="10"/>
      <c r="E312" s="10"/>
      <c r="F312" s="10"/>
      <c r="G312" s="10"/>
      <c r="H312" s="10"/>
      <c r="I312" s="10"/>
      <c r="J312" s="10"/>
      <c r="K312" s="10"/>
      <c r="L312" s="559"/>
      <c r="M312" s="559"/>
      <c r="N312" s="559"/>
      <c r="O312" s="907"/>
      <c r="P312" s="559"/>
      <c r="Q312" s="559"/>
      <c r="R312" s="874"/>
      <c r="S312" s="908"/>
      <c r="T312" s="559"/>
      <c r="U312" s="559"/>
      <c r="V312" s="559"/>
      <c r="W312" s="559"/>
      <c r="X312" s="559"/>
      <c r="Y312" s="559"/>
      <c r="Z312" s="558"/>
      <c r="AA312" s="909"/>
      <c r="AB312" s="10"/>
      <c r="AC312" s="559"/>
      <c r="AD312" s="559"/>
      <c r="AE312" s="559"/>
      <c r="AF312" s="559"/>
      <c r="AG312" s="559"/>
      <c r="AH312" s="559"/>
      <c r="AI312" s="559"/>
      <c r="AJ312" s="559"/>
    </row>
    <row r="313" ht="11.25" customHeight="1">
      <c r="A313" s="906"/>
      <c r="B313" s="559"/>
      <c r="C313" s="559"/>
      <c r="D313" s="10"/>
      <c r="E313" s="10"/>
      <c r="F313" s="10"/>
      <c r="G313" s="10"/>
      <c r="H313" s="10"/>
      <c r="I313" s="10"/>
      <c r="J313" s="10"/>
      <c r="K313" s="10"/>
      <c r="L313" s="559"/>
      <c r="M313" s="559"/>
      <c r="N313" s="559"/>
      <c r="O313" s="907"/>
      <c r="P313" s="559"/>
      <c r="Q313" s="559"/>
      <c r="R313" s="874"/>
      <c r="S313" s="908"/>
      <c r="T313" s="559"/>
      <c r="U313" s="559"/>
      <c r="V313" s="559"/>
      <c r="W313" s="559"/>
      <c r="X313" s="559"/>
      <c r="Y313" s="559"/>
      <c r="Z313" s="558"/>
      <c r="AA313" s="909"/>
      <c r="AB313" s="10"/>
      <c r="AC313" s="559"/>
      <c r="AD313" s="559"/>
      <c r="AE313" s="559"/>
      <c r="AF313" s="559"/>
      <c r="AG313" s="559"/>
      <c r="AH313" s="559"/>
      <c r="AI313" s="559"/>
      <c r="AJ313" s="559"/>
    </row>
    <row r="314" ht="11.25" customHeight="1">
      <c r="A314" s="906"/>
      <c r="B314" s="559"/>
      <c r="C314" s="559"/>
      <c r="D314" s="10"/>
      <c r="E314" s="10"/>
      <c r="F314" s="10"/>
      <c r="G314" s="10"/>
      <c r="H314" s="10"/>
      <c r="I314" s="10"/>
      <c r="J314" s="10"/>
      <c r="K314" s="10"/>
      <c r="L314" s="559"/>
      <c r="M314" s="559"/>
      <c r="N314" s="559"/>
      <c r="O314" s="907"/>
      <c r="P314" s="559"/>
      <c r="Q314" s="559"/>
      <c r="R314" s="874"/>
      <c r="S314" s="908"/>
      <c r="T314" s="559"/>
      <c r="U314" s="559"/>
      <c r="V314" s="559"/>
      <c r="W314" s="559"/>
      <c r="X314" s="559"/>
      <c r="Y314" s="559"/>
      <c r="Z314" s="558"/>
      <c r="AA314" s="909"/>
      <c r="AB314" s="10"/>
      <c r="AC314" s="559"/>
      <c r="AD314" s="559"/>
      <c r="AE314" s="559"/>
      <c r="AF314" s="559"/>
      <c r="AG314" s="559"/>
      <c r="AH314" s="559"/>
      <c r="AI314" s="559"/>
      <c r="AJ314" s="559"/>
    </row>
    <row r="315" ht="11.25" customHeight="1">
      <c r="A315" s="906"/>
      <c r="B315" s="559"/>
      <c r="C315" s="559"/>
      <c r="D315" s="10"/>
      <c r="E315" s="10"/>
      <c r="F315" s="10"/>
      <c r="G315" s="10"/>
      <c r="H315" s="10"/>
      <c r="I315" s="10"/>
      <c r="J315" s="10"/>
      <c r="K315" s="10"/>
      <c r="L315" s="559"/>
      <c r="M315" s="559"/>
      <c r="N315" s="559"/>
      <c r="O315" s="907"/>
      <c r="P315" s="559"/>
      <c r="Q315" s="559"/>
      <c r="R315" s="874"/>
      <c r="S315" s="908"/>
      <c r="T315" s="559"/>
      <c r="U315" s="559"/>
      <c r="V315" s="559"/>
      <c r="W315" s="559"/>
      <c r="X315" s="559"/>
      <c r="Y315" s="559"/>
      <c r="Z315" s="558"/>
      <c r="AA315" s="909"/>
      <c r="AB315" s="10"/>
      <c r="AC315" s="559"/>
      <c r="AD315" s="559"/>
      <c r="AE315" s="559"/>
      <c r="AF315" s="559"/>
      <c r="AG315" s="559"/>
      <c r="AH315" s="559"/>
      <c r="AI315" s="559"/>
      <c r="AJ315" s="559"/>
    </row>
    <row r="316" ht="11.25" customHeight="1">
      <c r="A316" s="906"/>
      <c r="B316" s="559"/>
      <c r="C316" s="559"/>
      <c r="D316" s="10"/>
      <c r="E316" s="10"/>
      <c r="F316" s="10"/>
      <c r="G316" s="10"/>
      <c r="H316" s="10"/>
      <c r="I316" s="10"/>
      <c r="J316" s="10"/>
      <c r="K316" s="10"/>
      <c r="L316" s="559"/>
      <c r="M316" s="559"/>
      <c r="N316" s="559"/>
      <c r="O316" s="907"/>
      <c r="P316" s="559"/>
      <c r="Q316" s="559"/>
      <c r="R316" s="874"/>
      <c r="S316" s="908"/>
      <c r="T316" s="559"/>
      <c r="U316" s="559"/>
      <c r="V316" s="559"/>
      <c r="W316" s="559"/>
      <c r="X316" s="559"/>
      <c r="Y316" s="559"/>
      <c r="Z316" s="558"/>
      <c r="AA316" s="909"/>
      <c r="AB316" s="10"/>
      <c r="AC316" s="559"/>
      <c r="AD316" s="559"/>
      <c r="AE316" s="559"/>
      <c r="AF316" s="559"/>
      <c r="AG316" s="559"/>
      <c r="AH316" s="559"/>
      <c r="AI316" s="559"/>
      <c r="AJ316" s="559"/>
    </row>
    <row r="317" ht="11.25" customHeight="1">
      <c r="A317" s="906"/>
      <c r="B317" s="559"/>
      <c r="C317" s="559"/>
      <c r="D317" s="10"/>
      <c r="E317" s="10"/>
      <c r="F317" s="10"/>
      <c r="G317" s="10"/>
      <c r="H317" s="10"/>
      <c r="I317" s="10"/>
      <c r="J317" s="10"/>
      <c r="K317" s="10"/>
      <c r="L317" s="559"/>
      <c r="M317" s="559"/>
      <c r="N317" s="559"/>
      <c r="O317" s="907"/>
      <c r="P317" s="559"/>
      <c r="Q317" s="559"/>
      <c r="R317" s="874"/>
      <c r="S317" s="908"/>
      <c r="T317" s="559"/>
      <c r="U317" s="559"/>
      <c r="V317" s="559"/>
      <c r="W317" s="559"/>
      <c r="X317" s="559"/>
      <c r="Y317" s="559"/>
      <c r="Z317" s="558"/>
      <c r="AA317" s="909"/>
      <c r="AB317" s="10"/>
      <c r="AC317" s="559"/>
      <c r="AD317" s="559"/>
      <c r="AE317" s="559"/>
      <c r="AF317" s="559"/>
      <c r="AG317" s="559"/>
      <c r="AH317" s="559"/>
      <c r="AI317" s="559"/>
      <c r="AJ317" s="559"/>
    </row>
    <row r="318" ht="11.25" customHeight="1">
      <c r="A318" s="906"/>
      <c r="B318" s="559"/>
      <c r="C318" s="559"/>
      <c r="D318" s="10"/>
      <c r="E318" s="10"/>
      <c r="F318" s="10"/>
      <c r="G318" s="10"/>
      <c r="H318" s="10"/>
      <c r="I318" s="10"/>
      <c r="J318" s="10"/>
      <c r="K318" s="10"/>
      <c r="L318" s="559"/>
      <c r="M318" s="559"/>
      <c r="N318" s="559"/>
      <c r="O318" s="907"/>
      <c r="P318" s="559"/>
      <c r="Q318" s="559"/>
      <c r="R318" s="874"/>
      <c r="S318" s="908"/>
      <c r="T318" s="559"/>
      <c r="U318" s="559"/>
      <c r="V318" s="559"/>
      <c r="W318" s="559"/>
      <c r="X318" s="559"/>
      <c r="Y318" s="559"/>
      <c r="Z318" s="558"/>
      <c r="AA318" s="909"/>
      <c r="AB318" s="10"/>
      <c r="AC318" s="559"/>
      <c r="AD318" s="559"/>
      <c r="AE318" s="559"/>
      <c r="AF318" s="559"/>
      <c r="AG318" s="559"/>
      <c r="AH318" s="559"/>
      <c r="AI318" s="559"/>
      <c r="AJ318" s="559"/>
    </row>
    <row r="319" ht="11.25" customHeight="1">
      <c r="A319" s="906"/>
      <c r="B319" s="559"/>
      <c r="C319" s="559"/>
      <c r="D319" s="10"/>
      <c r="E319" s="10"/>
      <c r="F319" s="10"/>
      <c r="G319" s="10"/>
      <c r="H319" s="10"/>
      <c r="I319" s="10"/>
      <c r="J319" s="10"/>
      <c r="K319" s="10"/>
      <c r="L319" s="559"/>
      <c r="M319" s="559"/>
      <c r="N319" s="559"/>
      <c r="O319" s="907"/>
      <c r="P319" s="559"/>
      <c r="Q319" s="559"/>
      <c r="R319" s="874"/>
      <c r="S319" s="908"/>
      <c r="T319" s="559"/>
      <c r="U319" s="559"/>
      <c r="V319" s="559"/>
      <c r="W319" s="559"/>
      <c r="X319" s="559"/>
      <c r="Y319" s="559"/>
      <c r="Z319" s="558"/>
      <c r="AA319" s="909"/>
      <c r="AB319" s="10"/>
      <c r="AC319" s="559"/>
      <c r="AD319" s="559"/>
      <c r="AE319" s="559"/>
      <c r="AF319" s="559"/>
      <c r="AG319" s="559"/>
      <c r="AH319" s="559"/>
      <c r="AI319" s="559"/>
      <c r="AJ319" s="559"/>
    </row>
    <row r="320" ht="11.25" customHeight="1">
      <c r="A320" s="906"/>
      <c r="B320" s="559"/>
      <c r="C320" s="559"/>
      <c r="D320" s="10"/>
      <c r="E320" s="10"/>
      <c r="F320" s="10"/>
      <c r="G320" s="10"/>
      <c r="H320" s="10"/>
      <c r="I320" s="10"/>
      <c r="J320" s="10"/>
      <c r="K320" s="10"/>
      <c r="L320" s="559"/>
      <c r="M320" s="559"/>
      <c r="N320" s="559"/>
      <c r="O320" s="907"/>
      <c r="P320" s="559"/>
      <c r="Q320" s="559"/>
      <c r="R320" s="874"/>
      <c r="S320" s="908"/>
      <c r="T320" s="559"/>
      <c r="U320" s="559"/>
      <c r="V320" s="559"/>
      <c r="W320" s="559"/>
      <c r="X320" s="559"/>
      <c r="Y320" s="559"/>
      <c r="Z320" s="558"/>
      <c r="AA320" s="909"/>
      <c r="AB320" s="10"/>
      <c r="AC320" s="559"/>
      <c r="AD320" s="559"/>
      <c r="AE320" s="559"/>
      <c r="AF320" s="559"/>
      <c r="AG320" s="559"/>
      <c r="AH320" s="559"/>
      <c r="AI320" s="559"/>
      <c r="AJ320" s="559"/>
    </row>
    <row r="321" ht="11.25" customHeight="1">
      <c r="A321" s="906"/>
      <c r="B321" s="559"/>
      <c r="C321" s="559"/>
      <c r="D321" s="10"/>
      <c r="E321" s="10"/>
      <c r="F321" s="10"/>
      <c r="G321" s="10"/>
      <c r="H321" s="10"/>
      <c r="I321" s="10"/>
      <c r="J321" s="10"/>
      <c r="K321" s="10"/>
      <c r="L321" s="559"/>
      <c r="M321" s="559"/>
      <c r="N321" s="559"/>
      <c r="O321" s="907"/>
      <c r="P321" s="559"/>
      <c r="Q321" s="559"/>
      <c r="R321" s="874"/>
      <c r="S321" s="908"/>
      <c r="T321" s="559"/>
      <c r="U321" s="559"/>
      <c r="V321" s="559"/>
      <c r="W321" s="559"/>
      <c r="X321" s="559"/>
      <c r="Y321" s="559"/>
      <c r="Z321" s="558"/>
      <c r="AA321" s="909"/>
      <c r="AB321" s="10"/>
      <c r="AC321" s="559"/>
      <c r="AD321" s="559"/>
      <c r="AE321" s="559"/>
      <c r="AF321" s="559"/>
      <c r="AG321" s="559"/>
      <c r="AH321" s="559"/>
      <c r="AI321" s="559"/>
      <c r="AJ321" s="559"/>
    </row>
    <row r="322" ht="11.25" customHeight="1">
      <c r="A322" s="906"/>
      <c r="B322" s="559"/>
      <c r="C322" s="559"/>
      <c r="D322" s="10"/>
      <c r="E322" s="10"/>
      <c r="F322" s="10"/>
      <c r="G322" s="10"/>
      <c r="H322" s="10"/>
      <c r="I322" s="10"/>
      <c r="J322" s="10"/>
      <c r="K322" s="10"/>
      <c r="L322" s="559"/>
      <c r="M322" s="559"/>
      <c r="N322" s="559"/>
      <c r="O322" s="907"/>
      <c r="P322" s="559"/>
      <c r="Q322" s="559"/>
      <c r="R322" s="874"/>
      <c r="S322" s="908"/>
      <c r="T322" s="559"/>
      <c r="U322" s="559"/>
      <c r="V322" s="559"/>
      <c r="W322" s="559"/>
      <c r="X322" s="559"/>
      <c r="Y322" s="559"/>
      <c r="Z322" s="558"/>
      <c r="AA322" s="909"/>
      <c r="AB322" s="10"/>
      <c r="AC322" s="559"/>
      <c r="AD322" s="559"/>
      <c r="AE322" s="559"/>
      <c r="AF322" s="559"/>
      <c r="AG322" s="559"/>
      <c r="AH322" s="559"/>
      <c r="AI322" s="559"/>
      <c r="AJ322" s="559"/>
    </row>
    <row r="323" ht="11.25" customHeight="1">
      <c r="A323" s="906"/>
      <c r="B323" s="559"/>
      <c r="C323" s="559"/>
      <c r="D323" s="10"/>
      <c r="E323" s="10"/>
      <c r="F323" s="10"/>
      <c r="G323" s="10"/>
      <c r="H323" s="10"/>
      <c r="I323" s="10"/>
      <c r="J323" s="10"/>
      <c r="K323" s="10"/>
      <c r="L323" s="559"/>
      <c r="M323" s="559"/>
      <c r="N323" s="559"/>
      <c r="O323" s="907"/>
      <c r="P323" s="559"/>
      <c r="Q323" s="559"/>
      <c r="R323" s="874"/>
      <c r="S323" s="908"/>
      <c r="T323" s="559"/>
      <c r="U323" s="559"/>
      <c r="V323" s="559"/>
      <c r="W323" s="559"/>
      <c r="X323" s="559"/>
      <c r="Y323" s="559"/>
      <c r="Z323" s="558"/>
      <c r="AA323" s="909"/>
      <c r="AB323" s="10"/>
      <c r="AC323" s="559"/>
      <c r="AD323" s="559"/>
      <c r="AE323" s="559"/>
      <c r="AF323" s="559"/>
      <c r="AG323" s="559"/>
      <c r="AH323" s="559"/>
      <c r="AI323" s="559"/>
      <c r="AJ323" s="559"/>
    </row>
    <row r="324" ht="11.25" customHeight="1">
      <c r="A324" s="906"/>
      <c r="B324" s="559"/>
      <c r="C324" s="559"/>
      <c r="D324" s="10"/>
      <c r="E324" s="10"/>
      <c r="F324" s="10"/>
      <c r="G324" s="10"/>
      <c r="H324" s="10"/>
      <c r="I324" s="10"/>
      <c r="J324" s="10"/>
      <c r="K324" s="10"/>
      <c r="L324" s="559"/>
      <c r="M324" s="559"/>
      <c r="N324" s="559"/>
      <c r="O324" s="907"/>
      <c r="P324" s="559"/>
      <c r="Q324" s="559"/>
      <c r="R324" s="874"/>
      <c r="S324" s="908"/>
      <c r="T324" s="559"/>
      <c r="U324" s="559"/>
      <c r="V324" s="559"/>
      <c r="W324" s="559"/>
      <c r="X324" s="559"/>
      <c r="Y324" s="559"/>
      <c r="Z324" s="558"/>
      <c r="AA324" s="909"/>
      <c r="AB324" s="10"/>
      <c r="AC324" s="559"/>
      <c r="AD324" s="559"/>
      <c r="AE324" s="559"/>
      <c r="AF324" s="559"/>
      <c r="AG324" s="559"/>
      <c r="AH324" s="559"/>
      <c r="AI324" s="559"/>
      <c r="AJ324" s="559"/>
    </row>
    <row r="325" ht="11.25" customHeight="1">
      <c r="A325" s="906"/>
      <c r="B325" s="559"/>
      <c r="C325" s="559"/>
      <c r="D325" s="10"/>
      <c r="E325" s="10"/>
      <c r="F325" s="10"/>
      <c r="G325" s="10"/>
      <c r="H325" s="10"/>
      <c r="I325" s="10"/>
      <c r="J325" s="10"/>
      <c r="K325" s="10"/>
      <c r="L325" s="559"/>
      <c r="M325" s="559"/>
      <c r="N325" s="559"/>
      <c r="O325" s="907"/>
      <c r="P325" s="559"/>
      <c r="Q325" s="559"/>
      <c r="R325" s="874"/>
      <c r="S325" s="908"/>
      <c r="T325" s="559"/>
      <c r="U325" s="559"/>
      <c r="V325" s="559"/>
      <c r="W325" s="559"/>
      <c r="X325" s="559"/>
      <c r="Y325" s="559"/>
      <c r="Z325" s="558"/>
      <c r="AA325" s="909"/>
      <c r="AB325" s="10"/>
      <c r="AC325" s="559"/>
      <c r="AD325" s="559"/>
      <c r="AE325" s="559"/>
      <c r="AF325" s="559"/>
      <c r="AG325" s="559"/>
      <c r="AH325" s="559"/>
      <c r="AI325" s="559"/>
      <c r="AJ325" s="559"/>
    </row>
    <row r="326" ht="11.25" customHeight="1">
      <c r="A326" s="906"/>
      <c r="B326" s="559"/>
      <c r="C326" s="559"/>
      <c r="D326" s="10"/>
      <c r="E326" s="10"/>
      <c r="F326" s="10"/>
      <c r="G326" s="10"/>
      <c r="H326" s="10"/>
      <c r="I326" s="10"/>
      <c r="J326" s="10"/>
      <c r="K326" s="10"/>
      <c r="L326" s="559"/>
      <c r="M326" s="559"/>
      <c r="N326" s="559"/>
      <c r="O326" s="907"/>
      <c r="P326" s="559"/>
      <c r="Q326" s="559"/>
      <c r="R326" s="874"/>
      <c r="S326" s="908"/>
      <c r="T326" s="559"/>
      <c r="U326" s="559"/>
      <c r="V326" s="559"/>
      <c r="W326" s="559"/>
      <c r="X326" s="559"/>
      <c r="Y326" s="559"/>
      <c r="Z326" s="558"/>
      <c r="AA326" s="909"/>
      <c r="AB326" s="10"/>
      <c r="AC326" s="559"/>
      <c r="AD326" s="559"/>
      <c r="AE326" s="559"/>
      <c r="AF326" s="559"/>
      <c r="AG326" s="559"/>
      <c r="AH326" s="559"/>
      <c r="AI326" s="559"/>
      <c r="AJ326" s="559"/>
    </row>
    <row r="327" ht="11.25" customHeight="1">
      <c r="A327" s="906"/>
      <c r="B327" s="559"/>
      <c r="C327" s="559"/>
      <c r="D327" s="10"/>
      <c r="E327" s="10"/>
      <c r="F327" s="10"/>
      <c r="G327" s="10"/>
      <c r="H327" s="10"/>
      <c r="I327" s="10"/>
      <c r="J327" s="10"/>
      <c r="K327" s="10"/>
      <c r="L327" s="559"/>
      <c r="M327" s="559"/>
      <c r="N327" s="559"/>
      <c r="O327" s="907"/>
      <c r="P327" s="559"/>
      <c r="Q327" s="559"/>
      <c r="R327" s="874"/>
      <c r="S327" s="908"/>
      <c r="T327" s="559"/>
      <c r="U327" s="559"/>
      <c r="V327" s="559"/>
      <c r="W327" s="559"/>
      <c r="X327" s="559"/>
      <c r="Y327" s="559"/>
      <c r="Z327" s="558"/>
      <c r="AA327" s="909"/>
      <c r="AB327" s="10"/>
      <c r="AC327" s="559"/>
      <c r="AD327" s="559"/>
      <c r="AE327" s="559"/>
      <c r="AF327" s="559"/>
      <c r="AG327" s="559"/>
      <c r="AH327" s="559"/>
      <c r="AI327" s="559"/>
      <c r="AJ327" s="559"/>
    </row>
    <row r="328" ht="11.25" customHeight="1">
      <c r="A328" s="906"/>
      <c r="B328" s="559"/>
      <c r="C328" s="559"/>
      <c r="D328" s="10"/>
      <c r="E328" s="10"/>
      <c r="F328" s="10"/>
      <c r="G328" s="10"/>
      <c r="H328" s="10"/>
      <c r="I328" s="10"/>
      <c r="J328" s="10"/>
      <c r="K328" s="10"/>
      <c r="L328" s="559"/>
      <c r="M328" s="559"/>
      <c r="N328" s="559"/>
      <c r="O328" s="907"/>
      <c r="P328" s="559"/>
      <c r="Q328" s="559"/>
      <c r="R328" s="874"/>
      <c r="S328" s="908"/>
      <c r="T328" s="559"/>
      <c r="U328" s="559"/>
      <c r="V328" s="559"/>
      <c r="W328" s="559"/>
      <c r="X328" s="559"/>
      <c r="Y328" s="559"/>
      <c r="Z328" s="558"/>
      <c r="AA328" s="909"/>
      <c r="AB328" s="10"/>
      <c r="AC328" s="559"/>
      <c r="AD328" s="559"/>
      <c r="AE328" s="559"/>
      <c r="AF328" s="559"/>
      <c r="AG328" s="559"/>
      <c r="AH328" s="559"/>
      <c r="AI328" s="559"/>
      <c r="AJ328" s="559"/>
    </row>
    <row r="329" ht="11.25" customHeight="1">
      <c r="A329" s="906"/>
      <c r="B329" s="559"/>
      <c r="C329" s="559"/>
      <c r="D329" s="10"/>
      <c r="E329" s="10"/>
      <c r="F329" s="10"/>
      <c r="G329" s="10"/>
      <c r="H329" s="10"/>
      <c r="I329" s="10"/>
      <c r="J329" s="10"/>
      <c r="K329" s="10"/>
      <c r="L329" s="559"/>
      <c r="M329" s="559"/>
      <c r="N329" s="559"/>
      <c r="O329" s="907"/>
      <c r="P329" s="559"/>
      <c r="Q329" s="559"/>
      <c r="R329" s="874"/>
      <c r="S329" s="908"/>
      <c r="T329" s="559"/>
      <c r="U329" s="559"/>
      <c r="V329" s="559"/>
      <c r="W329" s="559"/>
      <c r="X329" s="559"/>
      <c r="Y329" s="559"/>
      <c r="Z329" s="558"/>
      <c r="AA329" s="909"/>
      <c r="AB329" s="10"/>
      <c r="AC329" s="559"/>
      <c r="AD329" s="559"/>
      <c r="AE329" s="559"/>
      <c r="AF329" s="559"/>
      <c r="AG329" s="559"/>
      <c r="AH329" s="559"/>
      <c r="AI329" s="559"/>
      <c r="AJ329" s="559"/>
    </row>
    <row r="330" ht="11.25" customHeight="1">
      <c r="A330" s="906"/>
      <c r="B330" s="559"/>
      <c r="C330" s="559"/>
      <c r="D330" s="10"/>
      <c r="E330" s="10"/>
      <c r="F330" s="10"/>
      <c r="G330" s="10"/>
      <c r="H330" s="10"/>
      <c r="I330" s="10"/>
      <c r="J330" s="10"/>
      <c r="K330" s="10"/>
      <c r="L330" s="559"/>
      <c r="M330" s="559"/>
      <c r="N330" s="559"/>
      <c r="O330" s="907"/>
      <c r="P330" s="559"/>
      <c r="Q330" s="559"/>
      <c r="R330" s="874"/>
      <c r="S330" s="908"/>
      <c r="T330" s="559"/>
      <c r="U330" s="559"/>
      <c r="V330" s="559"/>
      <c r="W330" s="559"/>
      <c r="X330" s="559"/>
      <c r="Y330" s="559"/>
      <c r="Z330" s="558"/>
      <c r="AA330" s="909"/>
      <c r="AB330" s="10"/>
      <c r="AC330" s="559"/>
      <c r="AD330" s="559"/>
      <c r="AE330" s="559"/>
      <c r="AF330" s="559"/>
      <c r="AG330" s="559"/>
      <c r="AH330" s="559"/>
      <c r="AI330" s="559"/>
      <c r="AJ330" s="559"/>
    </row>
    <row r="331" ht="11.25" customHeight="1">
      <c r="A331" s="906"/>
      <c r="B331" s="559"/>
      <c r="C331" s="559"/>
      <c r="D331" s="10"/>
      <c r="E331" s="10"/>
      <c r="F331" s="10"/>
      <c r="G331" s="10"/>
      <c r="H331" s="10"/>
      <c r="I331" s="10"/>
      <c r="J331" s="10"/>
      <c r="K331" s="10"/>
      <c r="L331" s="559"/>
      <c r="M331" s="559"/>
      <c r="N331" s="559"/>
      <c r="O331" s="907"/>
      <c r="P331" s="559"/>
      <c r="Q331" s="559"/>
      <c r="R331" s="874"/>
      <c r="S331" s="908"/>
      <c r="T331" s="559"/>
      <c r="U331" s="559"/>
      <c r="V331" s="559"/>
      <c r="W331" s="559"/>
      <c r="X331" s="559"/>
      <c r="Y331" s="559"/>
      <c r="Z331" s="558"/>
      <c r="AA331" s="909"/>
      <c r="AB331" s="10"/>
      <c r="AC331" s="559"/>
      <c r="AD331" s="559"/>
      <c r="AE331" s="559"/>
      <c r="AF331" s="559"/>
      <c r="AG331" s="559"/>
      <c r="AH331" s="559"/>
      <c r="AI331" s="559"/>
      <c r="AJ331" s="559"/>
    </row>
    <row r="332" ht="11.25" customHeight="1">
      <c r="A332" s="906"/>
      <c r="B332" s="559"/>
      <c r="C332" s="559"/>
      <c r="D332" s="10"/>
      <c r="E332" s="10"/>
      <c r="F332" s="10"/>
      <c r="G332" s="10"/>
      <c r="H332" s="10"/>
      <c r="I332" s="10"/>
      <c r="J332" s="10"/>
      <c r="K332" s="10"/>
      <c r="L332" s="559"/>
      <c r="M332" s="559"/>
      <c r="N332" s="559"/>
      <c r="O332" s="907"/>
      <c r="P332" s="559"/>
      <c r="Q332" s="559"/>
      <c r="R332" s="874"/>
      <c r="S332" s="908"/>
      <c r="T332" s="559"/>
      <c r="U332" s="559"/>
      <c r="V332" s="559"/>
      <c r="W332" s="559"/>
      <c r="X332" s="559"/>
      <c r="Y332" s="559"/>
      <c r="Z332" s="558"/>
      <c r="AA332" s="909"/>
      <c r="AB332" s="10"/>
      <c r="AC332" s="559"/>
      <c r="AD332" s="559"/>
      <c r="AE332" s="559"/>
      <c r="AF332" s="559"/>
      <c r="AG332" s="559"/>
      <c r="AH332" s="559"/>
      <c r="AI332" s="559"/>
      <c r="AJ332" s="559"/>
    </row>
    <row r="333" ht="11.25" customHeight="1">
      <c r="A333" s="906"/>
      <c r="B333" s="559"/>
      <c r="C333" s="559"/>
      <c r="D333" s="10"/>
      <c r="E333" s="10"/>
      <c r="F333" s="10"/>
      <c r="G333" s="10"/>
      <c r="H333" s="10"/>
      <c r="I333" s="10"/>
      <c r="J333" s="10"/>
      <c r="K333" s="10"/>
      <c r="L333" s="559"/>
      <c r="M333" s="559"/>
      <c r="N333" s="559"/>
      <c r="O333" s="907"/>
      <c r="P333" s="559"/>
      <c r="Q333" s="559"/>
      <c r="R333" s="874"/>
      <c r="S333" s="908"/>
      <c r="T333" s="559"/>
      <c r="U333" s="559"/>
      <c r="V333" s="559"/>
      <c r="W333" s="559"/>
      <c r="X333" s="559"/>
      <c r="Y333" s="559"/>
      <c r="Z333" s="558"/>
      <c r="AA333" s="909"/>
      <c r="AB333" s="10"/>
      <c r="AC333" s="559"/>
      <c r="AD333" s="559"/>
      <c r="AE333" s="559"/>
      <c r="AF333" s="559"/>
      <c r="AG333" s="559"/>
      <c r="AH333" s="559"/>
      <c r="AI333" s="559"/>
      <c r="AJ333" s="559"/>
    </row>
    <row r="334" ht="11.25" customHeight="1">
      <c r="A334" s="906"/>
      <c r="B334" s="559"/>
      <c r="C334" s="559"/>
      <c r="D334" s="10"/>
      <c r="E334" s="10"/>
      <c r="F334" s="10"/>
      <c r="G334" s="10"/>
      <c r="H334" s="10"/>
      <c r="I334" s="10"/>
      <c r="J334" s="10"/>
      <c r="K334" s="10"/>
      <c r="L334" s="559"/>
      <c r="M334" s="559"/>
      <c r="N334" s="559"/>
      <c r="O334" s="907"/>
      <c r="P334" s="559"/>
      <c r="Q334" s="559"/>
      <c r="R334" s="874"/>
      <c r="S334" s="908"/>
      <c r="T334" s="559"/>
      <c r="U334" s="559"/>
      <c r="V334" s="559"/>
      <c r="W334" s="559"/>
      <c r="X334" s="559"/>
      <c r="Y334" s="559"/>
      <c r="Z334" s="558"/>
      <c r="AA334" s="909"/>
      <c r="AB334" s="10"/>
      <c r="AC334" s="559"/>
      <c r="AD334" s="559"/>
      <c r="AE334" s="559"/>
      <c r="AF334" s="559"/>
      <c r="AG334" s="559"/>
      <c r="AH334" s="559"/>
      <c r="AI334" s="559"/>
      <c r="AJ334" s="559"/>
    </row>
    <row r="335" ht="11.25" customHeight="1">
      <c r="A335" s="906"/>
      <c r="B335" s="559"/>
      <c r="C335" s="559"/>
      <c r="D335" s="10"/>
      <c r="E335" s="10"/>
      <c r="F335" s="10"/>
      <c r="G335" s="10"/>
      <c r="H335" s="10"/>
      <c r="I335" s="10"/>
      <c r="J335" s="10"/>
      <c r="K335" s="10"/>
      <c r="L335" s="559"/>
      <c r="M335" s="559"/>
      <c r="N335" s="559"/>
      <c r="O335" s="907"/>
      <c r="P335" s="559"/>
      <c r="Q335" s="559"/>
      <c r="R335" s="874"/>
      <c r="S335" s="908"/>
      <c r="T335" s="559"/>
      <c r="U335" s="559"/>
      <c r="V335" s="559"/>
      <c r="W335" s="559"/>
      <c r="X335" s="559"/>
      <c r="Y335" s="559"/>
      <c r="Z335" s="558"/>
      <c r="AA335" s="909"/>
      <c r="AB335" s="10"/>
      <c r="AC335" s="559"/>
      <c r="AD335" s="559"/>
      <c r="AE335" s="559"/>
      <c r="AF335" s="559"/>
      <c r="AG335" s="559"/>
      <c r="AH335" s="559"/>
      <c r="AI335" s="559"/>
      <c r="AJ335" s="559"/>
    </row>
    <row r="336" ht="11.25" customHeight="1">
      <c r="A336" s="906"/>
      <c r="B336" s="559"/>
      <c r="C336" s="559"/>
      <c r="D336" s="10"/>
      <c r="E336" s="10"/>
      <c r="F336" s="10"/>
      <c r="G336" s="10"/>
      <c r="H336" s="10"/>
      <c r="I336" s="10"/>
      <c r="J336" s="10"/>
      <c r="K336" s="10"/>
      <c r="L336" s="559"/>
      <c r="M336" s="559"/>
      <c r="N336" s="559"/>
      <c r="O336" s="907"/>
      <c r="P336" s="559"/>
      <c r="Q336" s="559"/>
      <c r="R336" s="874"/>
      <c r="S336" s="908"/>
      <c r="T336" s="559"/>
      <c r="U336" s="559"/>
      <c r="V336" s="559"/>
      <c r="W336" s="559"/>
      <c r="X336" s="559"/>
      <c r="Y336" s="559"/>
      <c r="Z336" s="558"/>
      <c r="AA336" s="909"/>
      <c r="AB336" s="10"/>
      <c r="AC336" s="559"/>
      <c r="AD336" s="559"/>
      <c r="AE336" s="559"/>
      <c r="AF336" s="559"/>
      <c r="AG336" s="559"/>
      <c r="AH336" s="559"/>
      <c r="AI336" s="559"/>
      <c r="AJ336" s="559"/>
    </row>
    <row r="337" ht="11.25" customHeight="1">
      <c r="A337" s="906"/>
      <c r="B337" s="559"/>
      <c r="C337" s="559"/>
      <c r="D337" s="10"/>
      <c r="E337" s="10"/>
      <c r="F337" s="10"/>
      <c r="G337" s="10"/>
      <c r="H337" s="10"/>
      <c r="I337" s="10"/>
      <c r="J337" s="10"/>
      <c r="K337" s="10"/>
      <c r="L337" s="559"/>
      <c r="M337" s="559"/>
      <c r="N337" s="559"/>
      <c r="O337" s="907"/>
      <c r="P337" s="559"/>
      <c r="Q337" s="559"/>
      <c r="R337" s="874"/>
      <c r="S337" s="908"/>
      <c r="T337" s="559"/>
      <c r="U337" s="559"/>
      <c r="V337" s="559"/>
      <c r="W337" s="559"/>
      <c r="X337" s="559"/>
      <c r="Y337" s="559"/>
      <c r="Z337" s="558"/>
      <c r="AA337" s="909"/>
      <c r="AB337" s="10"/>
      <c r="AC337" s="559"/>
      <c r="AD337" s="559"/>
      <c r="AE337" s="559"/>
      <c r="AF337" s="559"/>
      <c r="AG337" s="559"/>
      <c r="AH337" s="559"/>
      <c r="AI337" s="559"/>
      <c r="AJ337" s="559"/>
    </row>
    <row r="338" ht="11.25" customHeight="1">
      <c r="A338" s="906"/>
      <c r="B338" s="559"/>
      <c r="C338" s="559"/>
      <c r="D338" s="10"/>
      <c r="E338" s="10"/>
      <c r="F338" s="10"/>
      <c r="G338" s="10"/>
      <c r="H338" s="10"/>
      <c r="I338" s="10"/>
      <c r="J338" s="10"/>
      <c r="K338" s="10"/>
      <c r="L338" s="559"/>
      <c r="M338" s="559"/>
      <c r="N338" s="559"/>
      <c r="O338" s="907"/>
      <c r="P338" s="559"/>
      <c r="Q338" s="559"/>
      <c r="R338" s="874"/>
      <c r="S338" s="908"/>
      <c r="T338" s="559"/>
      <c r="U338" s="559"/>
      <c r="V338" s="559"/>
      <c r="W338" s="559"/>
      <c r="X338" s="559"/>
      <c r="Y338" s="559"/>
      <c r="Z338" s="558"/>
      <c r="AA338" s="909"/>
      <c r="AB338" s="10"/>
      <c r="AC338" s="559"/>
      <c r="AD338" s="559"/>
      <c r="AE338" s="559"/>
      <c r="AF338" s="559"/>
      <c r="AG338" s="559"/>
      <c r="AH338" s="559"/>
      <c r="AI338" s="559"/>
      <c r="AJ338" s="559"/>
    </row>
    <row r="339" ht="11.25" customHeight="1">
      <c r="A339" s="906"/>
      <c r="B339" s="559"/>
      <c r="C339" s="559"/>
      <c r="D339" s="10"/>
      <c r="E339" s="10"/>
      <c r="F339" s="10"/>
      <c r="G339" s="10"/>
      <c r="H339" s="10"/>
      <c r="I339" s="10"/>
      <c r="J339" s="10"/>
      <c r="K339" s="10"/>
      <c r="L339" s="559"/>
      <c r="M339" s="559"/>
      <c r="N339" s="559"/>
      <c r="O339" s="907"/>
      <c r="P339" s="559"/>
      <c r="Q339" s="559"/>
      <c r="R339" s="874"/>
      <c r="S339" s="908"/>
      <c r="T339" s="559"/>
      <c r="U339" s="559"/>
      <c r="V339" s="559"/>
      <c r="W339" s="559"/>
      <c r="X339" s="559"/>
      <c r="Y339" s="559"/>
      <c r="Z339" s="558"/>
      <c r="AA339" s="909"/>
      <c r="AB339" s="10"/>
      <c r="AC339" s="559"/>
      <c r="AD339" s="559"/>
      <c r="AE339" s="559"/>
      <c r="AF339" s="559"/>
      <c r="AG339" s="559"/>
      <c r="AH339" s="559"/>
      <c r="AI339" s="559"/>
      <c r="AJ339" s="559"/>
    </row>
    <row r="340" ht="11.25" customHeight="1">
      <c r="A340" s="906"/>
      <c r="B340" s="559"/>
      <c r="C340" s="559"/>
      <c r="D340" s="10"/>
      <c r="E340" s="10"/>
      <c r="F340" s="10"/>
      <c r="G340" s="10"/>
      <c r="H340" s="10"/>
      <c r="I340" s="10"/>
      <c r="J340" s="10"/>
      <c r="K340" s="10"/>
      <c r="L340" s="559"/>
      <c r="M340" s="559"/>
      <c r="N340" s="559"/>
      <c r="O340" s="907"/>
      <c r="P340" s="559"/>
      <c r="Q340" s="559"/>
      <c r="R340" s="874"/>
      <c r="S340" s="908"/>
      <c r="T340" s="559"/>
      <c r="U340" s="559"/>
      <c r="V340" s="559"/>
      <c r="W340" s="559"/>
      <c r="X340" s="559"/>
      <c r="Y340" s="559"/>
      <c r="Z340" s="558"/>
      <c r="AA340" s="909"/>
      <c r="AB340" s="10"/>
      <c r="AC340" s="559"/>
      <c r="AD340" s="559"/>
      <c r="AE340" s="559"/>
      <c r="AF340" s="559"/>
      <c r="AG340" s="559"/>
      <c r="AH340" s="559"/>
      <c r="AI340" s="559"/>
      <c r="AJ340" s="559"/>
    </row>
    <row r="341" ht="11.25" customHeight="1">
      <c r="A341" s="906"/>
      <c r="B341" s="559"/>
      <c r="C341" s="559"/>
      <c r="D341" s="10"/>
      <c r="E341" s="10"/>
      <c r="F341" s="10"/>
      <c r="G341" s="10"/>
      <c r="H341" s="10"/>
      <c r="I341" s="10"/>
      <c r="J341" s="10"/>
      <c r="K341" s="10"/>
      <c r="L341" s="559"/>
      <c r="M341" s="559"/>
      <c r="N341" s="559"/>
      <c r="O341" s="907"/>
      <c r="P341" s="559"/>
      <c r="Q341" s="559"/>
      <c r="R341" s="874"/>
      <c r="S341" s="908"/>
      <c r="T341" s="559"/>
      <c r="U341" s="559"/>
      <c r="V341" s="559"/>
      <c r="W341" s="559"/>
      <c r="X341" s="559"/>
      <c r="Y341" s="559"/>
      <c r="Z341" s="558"/>
      <c r="AA341" s="909"/>
      <c r="AB341" s="10"/>
      <c r="AC341" s="559"/>
      <c r="AD341" s="559"/>
      <c r="AE341" s="559"/>
      <c r="AF341" s="559"/>
      <c r="AG341" s="559"/>
      <c r="AH341" s="559"/>
      <c r="AI341" s="559"/>
      <c r="AJ341" s="559"/>
    </row>
    <row r="342" ht="11.25" customHeight="1">
      <c r="A342" s="906"/>
      <c r="B342" s="559"/>
      <c r="C342" s="559"/>
      <c r="D342" s="10"/>
      <c r="E342" s="10"/>
      <c r="F342" s="10"/>
      <c r="G342" s="10"/>
      <c r="H342" s="10"/>
      <c r="I342" s="10"/>
      <c r="J342" s="10"/>
      <c r="K342" s="10"/>
      <c r="L342" s="559"/>
      <c r="M342" s="559"/>
      <c r="N342" s="559"/>
      <c r="O342" s="907"/>
      <c r="P342" s="559"/>
      <c r="Q342" s="559"/>
      <c r="R342" s="874"/>
      <c r="S342" s="908"/>
      <c r="T342" s="559"/>
      <c r="U342" s="559"/>
      <c r="V342" s="559"/>
      <c r="W342" s="559"/>
      <c r="X342" s="559"/>
      <c r="Y342" s="559"/>
      <c r="Z342" s="558"/>
      <c r="AA342" s="909"/>
      <c r="AB342" s="10"/>
      <c r="AC342" s="559"/>
      <c r="AD342" s="559"/>
      <c r="AE342" s="559"/>
      <c r="AF342" s="559"/>
      <c r="AG342" s="559"/>
      <c r="AH342" s="559"/>
      <c r="AI342" s="559"/>
      <c r="AJ342" s="559"/>
    </row>
    <row r="343" ht="11.25" customHeight="1">
      <c r="A343" s="906"/>
      <c r="B343" s="559"/>
      <c r="C343" s="559"/>
      <c r="D343" s="10"/>
      <c r="E343" s="10"/>
      <c r="F343" s="10"/>
      <c r="G343" s="10"/>
      <c r="H343" s="10"/>
      <c r="I343" s="10"/>
      <c r="J343" s="10"/>
      <c r="K343" s="10"/>
      <c r="L343" s="559"/>
      <c r="M343" s="559"/>
      <c r="N343" s="559"/>
      <c r="O343" s="907"/>
      <c r="P343" s="559"/>
      <c r="Q343" s="559"/>
      <c r="R343" s="874"/>
      <c r="S343" s="908"/>
      <c r="T343" s="559"/>
      <c r="U343" s="559"/>
      <c r="V343" s="559"/>
      <c r="W343" s="559"/>
      <c r="X343" s="559"/>
      <c r="Y343" s="559"/>
      <c r="Z343" s="558"/>
      <c r="AA343" s="909"/>
      <c r="AB343" s="10"/>
      <c r="AC343" s="559"/>
      <c r="AD343" s="559"/>
      <c r="AE343" s="559"/>
      <c r="AF343" s="559"/>
      <c r="AG343" s="559"/>
      <c r="AH343" s="559"/>
      <c r="AI343" s="559"/>
      <c r="AJ343" s="559"/>
    </row>
    <row r="344" ht="11.25" customHeight="1">
      <c r="A344" s="906"/>
      <c r="B344" s="559"/>
      <c r="C344" s="559"/>
      <c r="D344" s="10"/>
      <c r="E344" s="10"/>
      <c r="F344" s="10"/>
      <c r="G344" s="10"/>
      <c r="H344" s="10"/>
      <c r="I344" s="10"/>
      <c r="J344" s="10"/>
      <c r="K344" s="10"/>
      <c r="L344" s="559"/>
      <c r="M344" s="559"/>
      <c r="N344" s="559"/>
      <c r="O344" s="907"/>
      <c r="P344" s="559"/>
      <c r="Q344" s="559"/>
      <c r="R344" s="874"/>
      <c r="S344" s="908"/>
      <c r="T344" s="559"/>
      <c r="U344" s="559"/>
      <c r="V344" s="559"/>
      <c r="W344" s="559"/>
      <c r="X344" s="559"/>
      <c r="Y344" s="559"/>
      <c r="Z344" s="558"/>
      <c r="AA344" s="909"/>
      <c r="AB344" s="10"/>
      <c r="AC344" s="559"/>
      <c r="AD344" s="559"/>
      <c r="AE344" s="559"/>
      <c r="AF344" s="559"/>
      <c r="AG344" s="559"/>
      <c r="AH344" s="559"/>
      <c r="AI344" s="559"/>
      <c r="AJ344" s="559"/>
    </row>
    <row r="345" ht="11.25" customHeight="1">
      <c r="A345" s="906"/>
      <c r="B345" s="559"/>
      <c r="C345" s="559"/>
      <c r="D345" s="10"/>
      <c r="E345" s="10"/>
      <c r="F345" s="10"/>
      <c r="G345" s="10"/>
      <c r="H345" s="10"/>
      <c r="I345" s="10"/>
      <c r="J345" s="10"/>
      <c r="K345" s="10"/>
      <c r="L345" s="559"/>
      <c r="M345" s="559"/>
      <c r="N345" s="559"/>
      <c r="O345" s="907"/>
      <c r="P345" s="559"/>
      <c r="Q345" s="559"/>
      <c r="R345" s="874"/>
      <c r="S345" s="908"/>
      <c r="T345" s="559"/>
      <c r="U345" s="559"/>
      <c r="V345" s="559"/>
      <c r="W345" s="559"/>
      <c r="X345" s="559"/>
      <c r="Y345" s="559"/>
      <c r="Z345" s="558"/>
      <c r="AA345" s="909"/>
      <c r="AB345" s="10"/>
      <c r="AC345" s="559"/>
      <c r="AD345" s="559"/>
      <c r="AE345" s="559"/>
      <c r="AF345" s="559"/>
      <c r="AG345" s="559"/>
      <c r="AH345" s="559"/>
      <c r="AI345" s="559"/>
      <c r="AJ345" s="559"/>
    </row>
    <row r="346" ht="11.25" customHeight="1">
      <c r="A346" s="906"/>
      <c r="B346" s="559"/>
      <c r="C346" s="559"/>
      <c r="D346" s="10"/>
      <c r="E346" s="10"/>
      <c r="F346" s="10"/>
      <c r="G346" s="10"/>
      <c r="H346" s="10"/>
      <c r="I346" s="10"/>
      <c r="J346" s="10"/>
      <c r="K346" s="10"/>
      <c r="L346" s="559"/>
      <c r="M346" s="559"/>
      <c r="N346" s="559"/>
      <c r="O346" s="907"/>
      <c r="P346" s="559"/>
      <c r="Q346" s="559"/>
      <c r="R346" s="874"/>
      <c r="S346" s="908"/>
      <c r="T346" s="559"/>
      <c r="U346" s="559"/>
      <c r="V346" s="559"/>
      <c r="W346" s="559"/>
      <c r="X346" s="559"/>
      <c r="Y346" s="559"/>
      <c r="Z346" s="558"/>
      <c r="AA346" s="909"/>
      <c r="AB346" s="10"/>
      <c r="AC346" s="559"/>
      <c r="AD346" s="559"/>
      <c r="AE346" s="559"/>
      <c r="AF346" s="559"/>
      <c r="AG346" s="559"/>
      <c r="AH346" s="559"/>
      <c r="AI346" s="559"/>
      <c r="AJ346" s="559"/>
    </row>
    <row r="347" ht="11.25" customHeight="1">
      <c r="A347" s="906"/>
      <c r="B347" s="559"/>
      <c r="C347" s="559"/>
      <c r="D347" s="10"/>
      <c r="E347" s="10"/>
      <c r="F347" s="10"/>
      <c r="G347" s="10"/>
      <c r="H347" s="10"/>
      <c r="I347" s="10"/>
      <c r="J347" s="10"/>
      <c r="K347" s="10"/>
      <c r="L347" s="559"/>
      <c r="M347" s="559"/>
      <c r="N347" s="559"/>
      <c r="O347" s="907"/>
      <c r="P347" s="559"/>
      <c r="Q347" s="559"/>
      <c r="R347" s="874"/>
      <c r="S347" s="908"/>
      <c r="T347" s="559"/>
      <c r="U347" s="559"/>
      <c r="V347" s="559"/>
      <c r="W347" s="559"/>
      <c r="X347" s="559"/>
      <c r="Y347" s="559"/>
      <c r="Z347" s="558"/>
      <c r="AA347" s="909"/>
      <c r="AB347" s="10"/>
      <c r="AC347" s="559"/>
      <c r="AD347" s="559"/>
      <c r="AE347" s="559"/>
      <c r="AF347" s="559"/>
      <c r="AG347" s="559"/>
      <c r="AH347" s="559"/>
      <c r="AI347" s="559"/>
      <c r="AJ347" s="559"/>
    </row>
    <row r="348" ht="11.25" customHeight="1">
      <c r="A348" s="906"/>
      <c r="B348" s="559"/>
      <c r="C348" s="559"/>
      <c r="D348" s="10"/>
      <c r="E348" s="10"/>
      <c r="F348" s="10"/>
      <c r="G348" s="10"/>
      <c r="H348" s="10"/>
      <c r="I348" s="10"/>
      <c r="J348" s="10"/>
      <c r="K348" s="10"/>
      <c r="L348" s="559"/>
      <c r="M348" s="559"/>
      <c r="N348" s="559"/>
      <c r="O348" s="907"/>
      <c r="P348" s="559"/>
      <c r="Q348" s="559"/>
      <c r="R348" s="874"/>
      <c r="S348" s="908"/>
      <c r="T348" s="559"/>
      <c r="U348" s="559"/>
      <c r="V348" s="559"/>
      <c r="W348" s="559"/>
      <c r="X348" s="559"/>
      <c r="Y348" s="559"/>
      <c r="Z348" s="558"/>
      <c r="AA348" s="909"/>
      <c r="AB348" s="10"/>
      <c r="AC348" s="559"/>
      <c r="AD348" s="559"/>
      <c r="AE348" s="559"/>
      <c r="AF348" s="559"/>
      <c r="AG348" s="559"/>
      <c r="AH348" s="559"/>
      <c r="AI348" s="559"/>
      <c r="AJ348" s="559"/>
    </row>
    <row r="349" ht="11.25" customHeight="1">
      <c r="A349" s="906"/>
      <c r="B349" s="559"/>
      <c r="C349" s="559"/>
      <c r="D349" s="10"/>
      <c r="E349" s="10"/>
      <c r="F349" s="10"/>
      <c r="G349" s="10"/>
      <c r="H349" s="10"/>
      <c r="I349" s="10"/>
      <c r="J349" s="10"/>
      <c r="K349" s="10"/>
      <c r="L349" s="559"/>
      <c r="M349" s="559"/>
      <c r="N349" s="559"/>
      <c r="O349" s="907"/>
      <c r="P349" s="559"/>
      <c r="Q349" s="559"/>
      <c r="R349" s="874"/>
      <c r="S349" s="908"/>
      <c r="T349" s="559"/>
      <c r="U349" s="559"/>
      <c r="V349" s="559"/>
      <c r="W349" s="559"/>
      <c r="X349" s="559"/>
      <c r="Y349" s="559"/>
      <c r="Z349" s="558"/>
      <c r="AA349" s="909"/>
      <c r="AB349" s="10"/>
      <c r="AC349" s="559"/>
      <c r="AD349" s="559"/>
      <c r="AE349" s="559"/>
      <c r="AF349" s="559"/>
      <c r="AG349" s="559"/>
      <c r="AH349" s="559"/>
      <c r="AI349" s="559"/>
      <c r="AJ349" s="559"/>
    </row>
    <row r="350" ht="11.25" customHeight="1">
      <c r="A350" s="906"/>
      <c r="B350" s="559"/>
      <c r="C350" s="559"/>
      <c r="D350" s="10"/>
      <c r="E350" s="10"/>
      <c r="F350" s="10"/>
      <c r="G350" s="10"/>
      <c r="H350" s="10"/>
      <c r="I350" s="10"/>
      <c r="J350" s="10"/>
      <c r="K350" s="10"/>
      <c r="L350" s="559"/>
      <c r="M350" s="559"/>
      <c r="N350" s="559"/>
      <c r="O350" s="907"/>
      <c r="P350" s="559"/>
      <c r="Q350" s="559"/>
      <c r="R350" s="874"/>
      <c r="S350" s="908"/>
      <c r="T350" s="559"/>
      <c r="U350" s="559"/>
      <c r="V350" s="559"/>
      <c r="W350" s="559"/>
      <c r="X350" s="559"/>
      <c r="Y350" s="559"/>
      <c r="Z350" s="558"/>
      <c r="AA350" s="909"/>
      <c r="AB350" s="10"/>
      <c r="AC350" s="559"/>
      <c r="AD350" s="559"/>
      <c r="AE350" s="559"/>
      <c r="AF350" s="559"/>
      <c r="AG350" s="559"/>
      <c r="AH350" s="559"/>
      <c r="AI350" s="559"/>
      <c r="AJ350" s="559"/>
    </row>
    <row r="351" ht="11.25" customHeight="1">
      <c r="A351" s="906"/>
      <c r="B351" s="559"/>
      <c r="C351" s="559"/>
      <c r="D351" s="10"/>
      <c r="E351" s="10"/>
      <c r="F351" s="10"/>
      <c r="G351" s="10"/>
      <c r="H351" s="10"/>
      <c r="I351" s="10"/>
      <c r="J351" s="10"/>
      <c r="K351" s="10"/>
      <c r="L351" s="559"/>
      <c r="M351" s="559"/>
      <c r="N351" s="559"/>
      <c r="O351" s="907"/>
      <c r="P351" s="559"/>
      <c r="Q351" s="559"/>
      <c r="R351" s="874"/>
      <c r="S351" s="908"/>
      <c r="T351" s="559"/>
      <c r="U351" s="559"/>
      <c r="V351" s="559"/>
      <c r="W351" s="559"/>
      <c r="X351" s="559"/>
      <c r="Y351" s="559"/>
      <c r="Z351" s="558"/>
      <c r="AA351" s="909"/>
      <c r="AB351" s="10"/>
      <c r="AC351" s="559"/>
      <c r="AD351" s="559"/>
      <c r="AE351" s="559"/>
      <c r="AF351" s="559"/>
      <c r="AG351" s="559"/>
      <c r="AH351" s="559"/>
      <c r="AI351" s="559"/>
      <c r="AJ351" s="559"/>
    </row>
    <row r="352" ht="11.25" customHeight="1">
      <c r="A352" s="906"/>
      <c r="B352" s="559"/>
      <c r="C352" s="559"/>
      <c r="D352" s="10"/>
      <c r="E352" s="10"/>
      <c r="F352" s="10"/>
      <c r="G352" s="10"/>
      <c r="H352" s="10"/>
      <c r="I352" s="10"/>
      <c r="J352" s="10"/>
      <c r="K352" s="10"/>
      <c r="L352" s="559"/>
      <c r="M352" s="559"/>
      <c r="N352" s="559"/>
      <c r="O352" s="907"/>
      <c r="P352" s="559"/>
      <c r="Q352" s="559"/>
      <c r="R352" s="874"/>
      <c r="S352" s="908"/>
      <c r="T352" s="559"/>
      <c r="U352" s="559"/>
      <c r="V352" s="559"/>
      <c r="W352" s="559"/>
      <c r="X352" s="559"/>
      <c r="Y352" s="559"/>
      <c r="Z352" s="558"/>
      <c r="AA352" s="909"/>
      <c r="AB352" s="10"/>
      <c r="AC352" s="559"/>
      <c r="AD352" s="559"/>
      <c r="AE352" s="559"/>
      <c r="AF352" s="559"/>
      <c r="AG352" s="559"/>
      <c r="AH352" s="559"/>
      <c r="AI352" s="559"/>
      <c r="AJ352" s="559"/>
    </row>
    <row r="353" ht="11.25" customHeight="1">
      <c r="A353" s="906"/>
      <c r="B353" s="559"/>
      <c r="C353" s="559"/>
      <c r="D353" s="10"/>
      <c r="E353" s="10"/>
      <c r="F353" s="10"/>
      <c r="G353" s="10"/>
      <c r="H353" s="10"/>
      <c r="I353" s="10"/>
      <c r="J353" s="10"/>
      <c r="K353" s="10"/>
      <c r="L353" s="559"/>
      <c r="M353" s="559"/>
      <c r="N353" s="559"/>
      <c r="O353" s="907"/>
      <c r="P353" s="559"/>
      <c r="Q353" s="559"/>
      <c r="R353" s="874"/>
      <c r="S353" s="908"/>
      <c r="T353" s="559"/>
      <c r="U353" s="559"/>
      <c r="V353" s="559"/>
      <c r="W353" s="559"/>
      <c r="X353" s="559"/>
      <c r="Y353" s="559"/>
      <c r="Z353" s="558"/>
      <c r="AA353" s="909"/>
      <c r="AB353" s="10"/>
      <c r="AC353" s="559"/>
      <c r="AD353" s="559"/>
      <c r="AE353" s="559"/>
      <c r="AF353" s="559"/>
      <c r="AG353" s="559"/>
      <c r="AH353" s="559"/>
      <c r="AI353" s="559"/>
      <c r="AJ353" s="559"/>
    </row>
    <row r="354" ht="11.25" customHeight="1">
      <c r="A354" s="906"/>
      <c r="B354" s="559"/>
      <c r="C354" s="559"/>
      <c r="D354" s="10"/>
      <c r="E354" s="10"/>
      <c r="F354" s="10"/>
      <c r="G354" s="10"/>
      <c r="H354" s="10"/>
      <c r="I354" s="10"/>
      <c r="J354" s="10"/>
      <c r="K354" s="10"/>
      <c r="L354" s="559"/>
      <c r="M354" s="559"/>
      <c r="N354" s="559"/>
      <c r="O354" s="907"/>
      <c r="P354" s="559"/>
      <c r="Q354" s="559"/>
      <c r="R354" s="874"/>
      <c r="S354" s="908"/>
      <c r="T354" s="559"/>
      <c r="U354" s="559"/>
      <c r="V354" s="559"/>
      <c r="W354" s="559"/>
      <c r="X354" s="559"/>
      <c r="Y354" s="559"/>
      <c r="Z354" s="558"/>
      <c r="AA354" s="909"/>
      <c r="AB354" s="10"/>
      <c r="AC354" s="559"/>
      <c r="AD354" s="559"/>
      <c r="AE354" s="559"/>
      <c r="AF354" s="559"/>
      <c r="AG354" s="559"/>
      <c r="AH354" s="559"/>
      <c r="AI354" s="559"/>
      <c r="AJ354" s="559"/>
    </row>
    <row r="355" ht="11.25" customHeight="1">
      <c r="A355" s="906"/>
      <c r="B355" s="559"/>
      <c r="C355" s="559"/>
      <c r="D355" s="10"/>
      <c r="E355" s="10"/>
      <c r="F355" s="10"/>
      <c r="G355" s="10"/>
      <c r="H355" s="10"/>
      <c r="I355" s="10"/>
      <c r="J355" s="10"/>
      <c r="K355" s="10"/>
      <c r="L355" s="559"/>
      <c r="M355" s="559"/>
      <c r="N355" s="559"/>
      <c r="O355" s="907"/>
      <c r="P355" s="559"/>
      <c r="Q355" s="559"/>
      <c r="R355" s="874"/>
      <c r="S355" s="908"/>
      <c r="T355" s="559"/>
      <c r="U355" s="559"/>
      <c r="V355" s="559"/>
      <c r="W355" s="559"/>
      <c r="X355" s="559"/>
      <c r="Y355" s="559"/>
      <c r="Z355" s="558"/>
      <c r="AA355" s="909"/>
      <c r="AB355" s="10"/>
      <c r="AC355" s="559"/>
      <c r="AD355" s="559"/>
      <c r="AE355" s="559"/>
      <c r="AF355" s="559"/>
      <c r="AG355" s="559"/>
      <c r="AH355" s="559"/>
      <c r="AI355" s="559"/>
      <c r="AJ355" s="559"/>
    </row>
    <row r="356" ht="11.25" customHeight="1">
      <c r="A356" s="906"/>
      <c r="B356" s="559"/>
      <c r="C356" s="559"/>
      <c r="D356" s="10"/>
      <c r="E356" s="10"/>
      <c r="F356" s="10"/>
      <c r="G356" s="10"/>
      <c r="H356" s="10"/>
      <c r="I356" s="10"/>
      <c r="J356" s="10"/>
      <c r="K356" s="10"/>
      <c r="L356" s="559"/>
      <c r="M356" s="559"/>
      <c r="N356" s="559"/>
      <c r="O356" s="907"/>
      <c r="P356" s="559"/>
      <c r="Q356" s="559"/>
      <c r="R356" s="874"/>
      <c r="S356" s="908"/>
      <c r="T356" s="559"/>
      <c r="U356" s="559"/>
      <c r="V356" s="559"/>
      <c r="W356" s="559"/>
      <c r="X356" s="559"/>
      <c r="Y356" s="559"/>
      <c r="Z356" s="558"/>
      <c r="AA356" s="909"/>
      <c r="AB356" s="10"/>
      <c r="AC356" s="559"/>
      <c r="AD356" s="559"/>
      <c r="AE356" s="559"/>
      <c r="AF356" s="559"/>
      <c r="AG356" s="559"/>
      <c r="AH356" s="559"/>
      <c r="AI356" s="559"/>
      <c r="AJ356" s="559"/>
    </row>
    <row r="357" ht="11.25" customHeight="1">
      <c r="A357" s="906"/>
      <c r="B357" s="559"/>
      <c r="C357" s="559"/>
      <c r="D357" s="10"/>
      <c r="E357" s="10"/>
      <c r="F357" s="10"/>
      <c r="G357" s="10"/>
      <c r="H357" s="10"/>
      <c r="I357" s="10"/>
      <c r="J357" s="10"/>
      <c r="K357" s="10"/>
      <c r="L357" s="559"/>
      <c r="M357" s="559"/>
      <c r="N357" s="559"/>
      <c r="O357" s="907"/>
      <c r="P357" s="559"/>
      <c r="Q357" s="559"/>
      <c r="R357" s="874"/>
      <c r="S357" s="908"/>
      <c r="T357" s="559"/>
      <c r="U357" s="559"/>
      <c r="V357" s="559"/>
      <c r="W357" s="559"/>
      <c r="X357" s="559"/>
      <c r="Y357" s="559"/>
      <c r="Z357" s="558"/>
      <c r="AA357" s="909"/>
      <c r="AB357" s="10"/>
      <c r="AC357" s="559"/>
      <c r="AD357" s="559"/>
      <c r="AE357" s="559"/>
      <c r="AF357" s="559"/>
      <c r="AG357" s="559"/>
      <c r="AH357" s="559"/>
      <c r="AI357" s="559"/>
      <c r="AJ357" s="559"/>
    </row>
    <row r="358" ht="11.25" customHeight="1">
      <c r="A358" s="906"/>
      <c r="B358" s="559"/>
      <c r="C358" s="559"/>
      <c r="D358" s="10"/>
      <c r="E358" s="10"/>
      <c r="F358" s="10"/>
      <c r="G358" s="10"/>
      <c r="H358" s="10"/>
      <c r="I358" s="10"/>
      <c r="J358" s="10"/>
      <c r="K358" s="10"/>
      <c r="L358" s="559"/>
      <c r="M358" s="559"/>
      <c r="N358" s="559"/>
      <c r="O358" s="907"/>
      <c r="P358" s="559"/>
      <c r="Q358" s="559"/>
      <c r="R358" s="874"/>
      <c r="S358" s="908"/>
      <c r="T358" s="559"/>
      <c r="U358" s="559"/>
      <c r="V358" s="559"/>
      <c r="W358" s="559"/>
      <c r="X358" s="559"/>
      <c r="Y358" s="559"/>
      <c r="Z358" s="558"/>
      <c r="AA358" s="909"/>
      <c r="AB358" s="10"/>
      <c r="AC358" s="559"/>
      <c r="AD358" s="559"/>
      <c r="AE358" s="559"/>
      <c r="AF358" s="559"/>
      <c r="AG358" s="559"/>
      <c r="AH358" s="559"/>
      <c r="AI358" s="559"/>
      <c r="AJ358" s="559"/>
    </row>
    <row r="359" ht="11.25" customHeight="1">
      <c r="A359" s="906"/>
      <c r="B359" s="559"/>
      <c r="C359" s="559"/>
      <c r="D359" s="10"/>
      <c r="E359" s="10"/>
      <c r="F359" s="10"/>
      <c r="G359" s="10"/>
      <c r="H359" s="10"/>
      <c r="I359" s="10"/>
      <c r="J359" s="10"/>
      <c r="K359" s="10"/>
      <c r="L359" s="559"/>
      <c r="M359" s="559"/>
      <c r="N359" s="559"/>
      <c r="O359" s="907"/>
      <c r="P359" s="559"/>
      <c r="Q359" s="559"/>
      <c r="R359" s="874"/>
      <c r="S359" s="908"/>
      <c r="T359" s="559"/>
      <c r="U359" s="559"/>
      <c r="V359" s="559"/>
      <c r="W359" s="559"/>
      <c r="X359" s="559"/>
      <c r="Y359" s="559"/>
      <c r="Z359" s="558"/>
      <c r="AA359" s="909"/>
      <c r="AB359" s="10"/>
      <c r="AC359" s="559"/>
      <c r="AD359" s="559"/>
      <c r="AE359" s="559"/>
      <c r="AF359" s="559"/>
      <c r="AG359" s="559"/>
      <c r="AH359" s="559"/>
      <c r="AI359" s="559"/>
      <c r="AJ359" s="559"/>
    </row>
    <row r="360" ht="11.25" customHeight="1">
      <c r="A360" s="906"/>
      <c r="B360" s="559"/>
      <c r="C360" s="559"/>
      <c r="D360" s="10"/>
      <c r="E360" s="10"/>
      <c r="F360" s="10"/>
      <c r="G360" s="10"/>
      <c r="H360" s="10"/>
      <c r="I360" s="10"/>
      <c r="J360" s="10"/>
      <c r="K360" s="10"/>
      <c r="L360" s="559"/>
      <c r="M360" s="559"/>
      <c r="N360" s="559"/>
      <c r="O360" s="907"/>
      <c r="P360" s="559"/>
      <c r="Q360" s="559"/>
      <c r="R360" s="874"/>
      <c r="S360" s="908"/>
      <c r="T360" s="559"/>
      <c r="U360" s="559"/>
      <c r="V360" s="559"/>
      <c r="W360" s="559"/>
      <c r="X360" s="559"/>
      <c r="Y360" s="559"/>
      <c r="Z360" s="558"/>
      <c r="AA360" s="909"/>
      <c r="AB360" s="10"/>
      <c r="AC360" s="559"/>
      <c r="AD360" s="559"/>
      <c r="AE360" s="559"/>
      <c r="AF360" s="559"/>
      <c r="AG360" s="559"/>
      <c r="AH360" s="559"/>
      <c r="AI360" s="559"/>
      <c r="AJ360" s="559"/>
    </row>
    <row r="361" ht="11.25" customHeight="1">
      <c r="A361" s="906"/>
      <c r="B361" s="559"/>
      <c r="C361" s="559"/>
      <c r="D361" s="10"/>
      <c r="E361" s="10"/>
      <c r="F361" s="10"/>
      <c r="G361" s="10"/>
      <c r="H361" s="10"/>
      <c r="I361" s="10"/>
      <c r="J361" s="10"/>
      <c r="K361" s="10"/>
      <c r="L361" s="559"/>
      <c r="M361" s="559"/>
      <c r="N361" s="559"/>
      <c r="O361" s="907"/>
      <c r="P361" s="559"/>
      <c r="Q361" s="559"/>
      <c r="R361" s="874"/>
      <c r="S361" s="908"/>
      <c r="T361" s="559"/>
      <c r="U361" s="559"/>
      <c r="V361" s="559"/>
      <c r="W361" s="559"/>
      <c r="X361" s="559"/>
      <c r="Y361" s="559"/>
      <c r="Z361" s="558"/>
      <c r="AA361" s="909"/>
      <c r="AB361" s="10"/>
      <c r="AC361" s="559"/>
      <c r="AD361" s="559"/>
      <c r="AE361" s="559"/>
      <c r="AF361" s="559"/>
      <c r="AG361" s="559"/>
      <c r="AH361" s="559"/>
      <c r="AI361" s="559"/>
      <c r="AJ361" s="559"/>
    </row>
    <row r="362" ht="11.25" customHeight="1">
      <c r="A362" s="906"/>
      <c r="B362" s="559"/>
      <c r="C362" s="559"/>
      <c r="D362" s="10"/>
      <c r="E362" s="10"/>
      <c r="F362" s="10"/>
      <c r="G362" s="10"/>
      <c r="H362" s="10"/>
      <c r="I362" s="10"/>
      <c r="J362" s="10"/>
      <c r="K362" s="10"/>
      <c r="L362" s="559"/>
      <c r="M362" s="559"/>
      <c r="N362" s="559"/>
      <c r="O362" s="907"/>
      <c r="P362" s="559"/>
      <c r="Q362" s="559"/>
      <c r="R362" s="874"/>
      <c r="S362" s="908"/>
      <c r="T362" s="559"/>
      <c r="U362" s="559"/>
      <c r="V362" s="559"/>
      <c r="W362" s="559"/>
      <c r="X362" s="559"/>
      <c r="Y362" s="559"/>
      <c r="Z362" s="558"/>
      <c r="AA362" s="909"/>
      <c r="AB362" s="10"/>
      <c r="AC362" s="559"/>
      <c r="AD362" s="559"/>
      <c r="AE362" s="559"/>
      <c r="AF362" s="559"/>
      <c r="AG362" s="559"/>
      <c r="AH362" s="559"/>
      <c r="AI362" s="559"/>
      <c r="AJ362" s="559"/>
    </row>
    <row r="363" ht="11.25" customHeight="1">
      <c r="A363" s="906"/>
      <c r="B363" s="559"/>
      <c r="C363" s="559"/>
      <c r="D363" s="10"/>
      <c r="E363" s="10"/>
      <c r="F363" s="10"/>
      <c r="G363" s="10"/>
      <c r="H363" s="10"/>
      <c r="I363" s="10"/>
      <c r="J363" s="10"/>
      <c r="K363" s="10"/>
      <c r="L363" s="559"/>
      <c r="M363" s="559"/>
      <c r="N363" s="559"/>
      <c r="O363" s="907"/>
      <c r="P363" s="559"/>
      <c r="Q363" s="559"/>
      <c r="R363" s="874"/>
      <c r="S363" s="908"/>
      <c r="T363" s="559"/>
      <c r="U363" s="559"/>
      <c r="V363" s="559"/>
      <c r="W363" s="559"/>
      <c r="X363" s="559"/>
      <c r="Y363" s="559"/>
      <c r="Z363" s="558"/>
      <c r="AA363" s="909"/>
      <c r="AB363" s="10"/>
      <c r="AC363" s="559"/>
      <c r="AD363" s="559"/>
      <c r="AE363" s="559"/>
      <c r="AF363" s="559"/>
      <c r="AG363" s="559"/>
      <c r="AH363" s="559"/>
      <c r="AI363" s="559"/>
      <c r="AJ363" s="559"/>
    </row>
    <row r="364" ht="11.25" customHeight="1">
      <c r="A364" s="906"/>
      <c r="B364" s="559"/>
      <c r="C364" s="559"/>
      <c r="D364" s="10"/>
      <c r="E364" s="10"/>
      <c r="F364" s="10"/>
      <c r="G364" s="10"/>
      <c r="H364" s="10"/>
      <c r="I364" s="10"/>
      <c r="J364" s="10"/>
      <c r="K364" s="10"/>
      <c r="L364" s="559"/>
      <c r="M364" s="559"/>
      <c r="N364" s="559"/>
      <c r="O364" s="907"/>
      <c r="P364" s="559"/>
      <c r="Q364" s="559"/>
      <c r="R364" s="874"/>
      <c r="S364" s="908"/>
      <c r="T364" s="559"/>
      <c r="U364" s="559"/>
      <c r="V364" s="559"/>
      <c r="W364" s="559"/>
      <c r="X364" s="559"/>
      <c r="Y364" s="559"/>
      <c r="Z364" s="558"/>
      <c r="AA364" s="909"/>
      <c r="AB364" s="10"/>
      <c r="AC364" s="559"/>
      <c r="AD364" s="559"/>
      <c r="AE364" s="559"/>
      <c r="AF364" s="559"/>
      <c r="AG364" s="559"/>
      <c r="AH364" s="559"/>
      <c r="AI364" s="559"/>
      <c r="AJ364" s="559"/>
    </row>
    <row r="365" ht="11.25" customHeight="1">
      <c r="A365" s="906"/>
      <c r="B365" s="559"/>
      <c r="C365" s="559"/>
      <c r="D365" s="10"/>
      <c r="E365" s="10"/>
      <c r="F365" s="10"/>
      <c r="G365" s="10"/>
      <c r="H365" s="10"/>
      <c r="I365" s="10"/>
      <c r="J365" s="10"/>
      <c r="K365" s="10"/>
      <c r="L365" s="559"/>
      <c r="M365" s="559"/>
      <c r="N365" s="559"/>
      <c r="O365" s="907"/>
      <c r="P365" s="559"/>
      <c r="Q365" s="559"/>
      <c r="R365" s="874"/>
      <c r="S365" s="908"/>
      <c r="T365" s="559"/>
      <c r="U365" s="559"/>
      <c r="V365" s="559"/>
      <c r="W365" s="559"/>
      <c r="X365" s="559"/>
      <c r="Y365" s="559"/>
      <c r="Z365" s="558"/>
      <c r="AA365" s="909"/>
      <c r="AB365" s="10"/>
      <c r="AC365" s="559"/>
      <c r="AD365" s="559"/>
      <c r="AE365" s="559"/>
      <c r="AF365" s="559"/>
      <c r="AG365" s="559"/>
      <c r="AH365" s="559"/>
      <c r="AI365" s="559"/>
      <c r="AJ365" s="559"/>
    </row>
    <row r="366" ht="11.25" customHeight="1">
      <c r="A366" s="906"/>
      <c r="B366" s="559"/>
      <c r="C366" s="559"/>
      <c r="D366" s="10"/>
      <c r="E366" s="10"/>
      <c r="F366" s="10"/>
      <c r="G366" s="10"/>
      <c r="H366" s="10"/>
      <c r="I366" s="10"/>
      <c r="J366" s="10"/>
      <c r="K366" s="10"/>
      <c r="L366" s="559"/>
      <c r="M366" s="559"/>
      <c r="N366" s="559"/>
      <c r="O366" s="907"/>
      <c r="P366" s="559"/>
      <c r="Q366" s="559"/>
      <c r="R366" s="874"/>
      <c r="S366" s="908"/>
      <c r="T366" s="559"/>
      <c r="U366" s="559"/>
      <c r="V366" s="559"/>
      <c r="W366" s="559"/>
      <c r="X366" s="559"/>
      <c r="Y366" s="559"/>
      <c r="Z366" s="558"/>
      <c r="AA366" s="909"/>
      <c r="AB366" s="10"/>
      <c r="AC366" s="559"/>
      <c r="AD366" s="559"/>
      <c r="AE366" s="559"/>
      <c r="AF366" s="559"/>
      <c r="AG366" s="559"/>
      <c r="AH366" s="559"/>
      <c r="AI366" s="559"/>
      <c r="AJ366" s="559"/>
    </row>
    <row r="367" ht="11.25" customHeight="1">
      <c r="A367" s="906"/>
      <c r="B367" s="559"/>
      <c r="C367" s="559"/>
      <c r="D367" s="10"/>
      <c r="E367" s="10"/>
      <c r="F367" s="10"/>
      <c r="G367" s="10"/>
      <c r="H367" s="10"/>
      <c r="I367" s="10"/>
      <c r="J367" s="10"/>
      <c r="K367" s="10"/>
      <c r="L367" s="559"/>
      <c r="M367" s="559"/>
      <c r="N367" s="559"/>
      <c r="O367" s="907"/>
      <c r="P367" s="559"/>
      <c r="Q367" s="559"/>
      <c r="R367" s="874"/>
      <c r="S367" s="908"/>
      <c r="T367" s="559"/>
      <c r="U367" s="559"/>
      <c r="V367" s="559"/>
      <c r="W367" s="559"/>
      <c r="X367" s="559"/>
      <c r="Y367" s="559"/>
      <c r="Z367" s="558"/>
      <c r="AA367" s="909"/>
      <c r="AB367" s="10"/>
      <c r="AC367" s="559"/>
      <c r="AD367" s="559"/>
      <c r="AE367" s="559"/>
      <c r="AF367" s="559"/>
      <c r="AG367" s="559"/>
      <c r="AH367" s="559"/>
      <c r="AI367" s="559"/>
      <c r="AJ367" s="559"/>
    </row>
    <row r="368" ht="11.25" customHeight="1">
      <c r="A368" s="906"/>
      <c r="B368" s="559"/>
      <c r="C368" s="559"/>
      <c r="D368" s="10"/>
      <c r="E368" s="10"/>
      <c r="F368" s="10"/>
      <c r="G368" s="10"/>
      <c r="H368" s="10"/>
      <c r="I368" s="10"/>
      <c r="J368" s="10"/>
      <c r="K368" s="10"/>
      <c r="L368" s="559"/>
      <c r="M368" s="559"/>
      <c r="N368" s="559"/>
      <c r="O368" s="907"/>
      <c r="P368" s="559"/>
      <c r="Q368" s="559"/>
      <c r="R368" s="874"/>
      <c r="S368" s="908"/>
      <c r="T368" s="559"/>
      <c r="U368" s="559"/>
      <c r="V368" s="559"/>
      <c r="W368" s="559"/>
      <c r="X368" s="559"/>
      <c r="Y368" s="559"/>
      <c r="Z368" s="558"/>
      <c r="AA368" s="909"/>
      <c r="AB368" s="10"/>
      <c r="AC368" s="559"/>
      <c r="AD368" s="559"/>
      <c r="AE368" s="559"/>
      <c r="AF368" s="559"/>
      <c r="AG368" s="559"/>
      <c r="AH368" s="559"/>
      <c r="AI368" s="559"/>
      <c r="AJ368" s="559"/>
    </row>
    <row r="369" ht="11.25" customHeight="1">
      <c r="A369" s="906"/>
      <c r="B369" s="559"/>
      <c r="C369" s="559"/>
      <c r="D369" s="10"/>
      <c r="E369" s="10"/>
      <c r="F369" s="10"/>
      <c r="G369" s="10"/>
      <c r="H369" s="10"/>
      <c r="I369" s="10"/>
      <c r="J369" s="10"/>
      <c r="K369" s="10"/>
      <c r="L369" s="559"/>
      <c r="M369" s="559"/>
      <c r="N369" s="559"/>
      <c r="O369" s="907"/>
      <c r="P369" s="559"/>
      <c r="Q369" s="559"/>
      <c r="R369" s="874"/>
      <c r="S369" s="908"/>
      <c r="T369" s="559"/>
      <c r="U369" s="559"/>
      <c r="V369" s="559"/>
      <c r="W369" s="559"/>
      <c r="X369" s="559"/>
      <c r="Y369" s="559"/>
      <c r="Z369" s="558"/>
      <c r="AA369" s="909"/>
      <c r="AB369" s="10"/>
      <c r="AC369" s="559"/>
      <c r="AD369" s="559"/>
      <c r="AE369" s="559"/>
      <c r="AF369" s="559"/>
      <c r="AG369" s="559"/>
      <c r="AH369" s="559"/>
      <c r="AI369" s="559"/>
      <c r="AJ369" s="559"/>
    </row>
    <row r="370" ht="11.25" customHeight="1">
      <c r="A370" s="906"/>
      <c r="B370" s="559"/>
      <c r="C370" s="559"/>
      <c r="D370" s="10"/>
      <c r="E370" s="10"/>
      <c r="F370" s="10"/>
      <c r="G370" s="10"/>
      <c r="H370" s="10"/>
      <c r="I370" s="10"/>
      <c r="J370" s="10"/>
      <c r="K370" s="10"/>
      <c r="L370" s="559"/>
      <c r="M370" s="559"/>
      <c r="N370" s="559"/>
      <c r="O370" s="907"/>
      <c r="P370" s="559"/>
      <c r="Q370" s="559"/>
      <c r="R370" s="874"/>
      <c r="S370" s="908"/>
      <c r="T370" s="559"/>
      <c r="U370" s="559"/>
      <c r="V370" s="559"/>
      <c r="W370" s="559"/>
      <c r="X370" s="559"/>
      <c r="Y370" s="559"/>
      <c r="Z370" s="558"/>
      <c r="AA370" s="909"/>
      <c r="AB370" s="10"/>
      <c r="AC370" s="559"/>
      <c r="AD370" s="559"/>
      <c r="AE370" s="559"/>
      <c r="AF370" s="559"/>
      <c r="AG370" s="559"/>
      <c r="AH370" s="559"/>
      <c r="AI370" s="559"/>
      <c r="AJ370" s="559"/>
    </row>
    <row r="371" ht="11.25" customHeight="1">
      <c r="A371" s="906"/>
      <c r="B371" s="559"/>
      <c r="C371" s="559"/>
      <c r="D371" s="10"/>
      <c r="E371" s="10"/>
      <c r="F371" s="10"/>
      <c r="G371" s="10"/>
      <c r="H371" s="10"/>
      <c r="I371" s="10"/>
      <c r="J371" s="10"/>
      <c r="K371" s="10"/>
      <c r="L371" s="559"/>
      <c r="M371" s="559"/>
      <c r="N371" s="559"/>
      <c r="O371" s="907"/>
      <c r="P371" s="559"/>
      <c r="Q371" s="559"/>
      <c r="R371" s="874"/>
      <c r="S371" s="908"/>
      <c r="T371" s="559"/>
      <c r="U371" s="559"/>
      <c r="V371" s="559"/>
      <c r="W371" s="559"/>
      <c r="X371" s="559"/>
      <c r="Y371" s="559"/>
      <c r="Z371" s="558"/>
      <c r="AA371" s="909"/>
      <c r="AB371" s="10"/>
      <c r="AC371" s="559"/>
      <c r="AD371" s="559"/>
      <c r="AE371" s="559"/>
      <c r="AF371" s="559"/>
      <c r="AG371" s="559"/>
      <c r="AH371" s="559"/>
      <c r="AI371" s="559"/>
      <c r="AJ371" s="559"/>
    </row>
    <row r="372" ht="11.25" customHeight="1">
      <c r="A372" s="906"/>
      <c r="B372" s="559"/>
      <c r="C372" s="559"/>
      <c r="D372" s="10"/>
      <c r="E372" s="10"/>
      <c r="F372" s="10"/>
      <c r="G372" s="10"/>
      <c r="H372" s="10"/>
      <c r="I372" s="10"/>
      <c r="J372" s="10"/>
      <c r="K372" s="10"/>
      <c r="L372" s="559"/>
      <c r="M372" s="559"/>
      <c r="N372" s="559"/>
      <c r="O372" s="907"/>
      <c r="P372" s="559"/>
      <c r="Q372" s="559"/>
      <c r="R372" s="874"/>
      <c r="S372" s="908"/>
      <c r="T372" s="559"/>
      <c r="U372" s="559"/>
      <c r="V372" s="559"/>
      <c r="W372" s="559"/>
      <c r="X372" s="559"/>
      <c r="Y372" s="559"/>
      <c r="Z372" s="558"/>
      <c r="AA372" s="909"/>
      <c r="AB372" s="10"/>
      <c r="AC372" s="559"/>
      <c r="AD372" s="559"/>
      <c r="AE372" s="559"/>
      <c r="AF372" s="559"/>
      <c r="AG372" s="559"/>
      <c r="AH372" s="559"/>
      <c r="AI372" s="559"/>
      <c r="AJ372" s="559"/>
    </row>
    <row r="373" ht="11.25" customHeight="1">
      <c r="A373" s="906"/>
      <c r="B373" s="559"/>
      <c r="C373" s="559"/>
      <c r="D373" s="10"/>
      <c r="E373" s="10"/>
      <c r="F373" s="10"/>
      <c r="G373" s="10"/>
      <c r="H373" s="10"/>
      <c r="I373" s="10"/>
      <c r="J373" s="10"/>
      <c r="K373" s="10"/>
      <c r="L373" s="559"/>
      <c r="M373" s="559"/>
      <c r="N373" s="559"/>
      <c r="O373" s="907"/>
      <c r="P373" s="559"/>
      <c r="Q373" s="559"/>
      <c r="R373" s="874"/>
      <c r="S373" s="908"/>
      <c r="T373" s="559"/>
      <c r="U373" s="559"/>
      <c r="V373" s="559"/>
      <c r="W373" s="559"/>
      <c r="X373" s="559"/>
      <c r="Y373" s="559"/>
      <c r="Z373" s="558"/>
      <c r="AA373" s="909"/>
      <c r="AB373" s="10"/>
      <c r="AC373" s="559"/>
      <c r="AD373" s="559"/>
      <c r="AE373" s="559"/>
      <c r="AF373" s="559"/>
      <c r="AG373" s="559"/>
      <c r="AH373" s="559"/>
      <c r="AI373" s="559"/>
      <c r="AJ373" s="559"/>
    </row>
    <row r="374" ht="11.25" customHeight="1">
      <c r="A374" s="906"/>
      <c r="B374" s="559"/>
      <c r="C374" s="559"/>
      <c r="D374" s="10"/>
      <c r="E374" s="10"/>
      <c r="F374" s="10"/>
      <c r="G374" s="10"/>
      <c r="H374" s="10"/>
      <c r="I374" s="10"/>
      <c r="J374" s="10"/>
      <c r="K374" s="10"/>
      <c r="L374" s="559"/>
      <c r="M374" s="559"/>
      <c r="N374" s="559"/>
      <c r="O374" s="907"/>
      <c r="P374" s="559"/>
      <c r="Q374" s="559"/>
      <c r="R374" s="874"/>
      <c r="S374" s="908"/>
      <c r="T374" s="559"/>
      <c r="U374" s="559"/>
      <c r="V374" s="559"/>
      <c r="W374" s="559"/>
      <c r="X374" s="559"/>
      <c r="Y374" s="559"/>
      <c r="Z374" s="558"/>
      <c r="AA374" s="909"/>
      <c r="AB374" s="10"/>
      <c r="AC374" s="559"/>
      <c r="AD374" s="559"/>
      <c r="AE374" s="559"/>
      <c r="AF374" s="559"/>
      <c r="AG374" s="559"/>
      <c r="AH374" s="559"/>
      <c r="AI374" s="559"/>
      <c r="AJ374" s="559"/>
    </row>
    <row r="375" ht="11.25" customHeight="1">
      <c r="A375" s="906"/>
      <c r="B375" s="559"/>
      <c r="C375" s="559"/>
      <c r="D375" s="10"/>
      <c r="E375" s="10"/>
      <c r="F375" s="10"/>
      <c r="G375" s="10"/>
      <c r="H375" s="10"/>
      <c r="I375" s="10"/>
      <c r="J375" s="10"/>
      <c r="K375" s="10"/>
      <c r="L375" s="559"/>
      <c r="M375" s="559"/>
      <c r="N375" s="559"/>
      <c r="O375" s="907"/>
      <c r="P375" s="559"/>
      <c r="Q375" s="559"/>
      <c r="R375" s="874"/>
      <c r="S375" s="908"/>
      <c r="T375" s="559"/>
      <c r="U375" s="559"/>
      <c r="V375" s="559"/>
      <c r="W375" s="559"/>
      <c r="X375" s="559"/>
      <c r="Y375" s="559"/>
      <c r="Z375" s="558"/>
      <c r="AA375" s="909"/>
      <c r="AB375" s="10"/>
      <c r="AC375" s="559"/>
      <c r="AD375" s="559"/>
      <c r="AE375" s="559"/>
      <c r="AF375" s="559"/>
      <c r="AG375" s="559"/>
      <c r="AH375" s="559"/>
      <c r="AI375" s="559"/>
      <c r="AJ375" s="559"/>
    </row>
    <row r="376" ht="11.25" customHeight="1">
      <c r="A376" s="906"/>
      <c r="B376" s="559"/>
      <c r="C376" s="559"/>
      <c r="D376" s="10"/>
      <c r="E376" s="10"/>
      <c r="F376" s="10"/>
      <c r="G376" s="10"/>
      <c r="H376" s="10"/>
      <c r="I376" s="10"/>
      <c r="J376" s="10"/>
      <c r="K376" s="10"/>
      <c r="L376" s="559"/>
      <c r="M376" s="559"/>
      <c r="N376" s="559"/>
      <c r="O376" s="907"/>
      <c r="P376" s="559"/>
      <c r="Q376" s="559"/>
      <c r="R376" s="874"/>
      <c r="S376" s="908"/>
      <c r="T376" s="559"/>
      <c r="U376" s="559"/>
      <c r="V376" s="559"/>
      <c r="W376" s="559"/>
      <c r="X376" s="559"/>
      <c r="Y376" s="559"/>
      <c r="Z376" s="558"/>
      <c r="AA376" s="909"/>
      <c r="AB376" s="10"/>
      <c r="AC376" s="559"/>
      <c r="AD376" s="559"/>
      <c r="AE376" s="559"/>
      <c r="AF376" s="559"/>
      <c r="AG376" s="559"/>
      <c r="AH376" s="559"/>
      <c r="AI376" s="559"/>
      <c r="AJ376" s="559"/>
    </row>
    <row r="377" ht="11.25" customHeight="1">
      <c r="A377" s="906"/>
      <c r="B377" s="559"/>
      <c r="C377" s="559"/>
      <c r="D377" s="10"/>
      <c r="E377" s="10"/>
      <c r="F377" s="10"/>
      <c r="G377" s="10"/>
      <c r="H377" s="10"/>
      <c r="I377" s="10"/>
      <c r="J377" s="10"/>
      <c r="K377" s="10"/>
      <c r="L377" s="559"/>
      <c r="M377" s="559"/>
      <c r="N377" s="559"/>
      <c r="O377" s="907"/>
      <c r="P377" s="559"/>
      <c r="Q377" s="559"/>
      <c r="R377" s="874"/>
      <c r="S377" s="908"/>
      <c r="T377" s="559"/>
      <c r="U377" s="559"/>
      <c r="V377" s="559"/>
      <c r="W377" s="559"/>
      <c r="X377" s="559"/>
      <c r="Y377" s="559"/>
      <c r="Z377" s="558"/>
      <c r="AA377" s="909"/>
      <c r="AB377" s="10"/>
      <c r="AC377" s="559"/>
      <c r="AD377" s="559"/>
      <c r="AE377" s="559"/>
      <c r="AF377" s="559"/>
      <c r="AG377" s="559"/>
      <c r="AH377" s="559"/>
      <c r="AI377" s="559"/>
      <c r="AJ377" s="559"/>
    </row>
    <row r="378" ht="11.25" customHeight="1">
      <c r="A378" s="906"/>
      <c r="B378" s="559"/>
      <c r="C378" s="559"/>
      <c r="D378" s="10"/>
      <c r="E378" s="10"/>
      <c r="F378" s="10"/>
      <c r="G378" s="10"/>
      <c r="H378" s="10"/>
      <c r="I378" s="10"/>
      <c r="J378" s="10"/>
      <c r="K378" s="10"/>
      <c r="L378" s="559"/>
      <c r="M378" s="559"/>
      <c r="N378" s="559"/>
      <c r="O378" s="907"/>
      <c r="P378" s="559"/>
      <c r="Q378" s="559"/>
      <c r="R378" s="874"/>
      <c r="S378" s="908"/>
      <c r="T378" s="559"/>
      <c r="U378" s="559"/>
      <c r="V378" s="559"/>
      <c r="W378" s="559"/>
      <c r="X378" s="559"/>
      <c r="Y378" s="559"/>
      <c r="Z378" s="558"/>
      <c r="AA378" s="909"/>
      <c r="AB378" s="10"/>
      <c r="AC378" s="559"/>
      <c r="AD378" s="559"/>
      <c r="AE378" s="559"/>
      <c r="AF378" s="559"/>
      <c r="AG378" s="559"/>
      <c r="AH378" s="559"/>
      <c r="AI378" s="559"/>
      <c r="AJ378" s="559"/>
    </row>
    <row r="379" ht="11.25" customHeight="1">
      <c r="A379" s="906"/>
      <c r="B379" s="559"/>
      <c r="C379" s="559"/>
      <c r="D379" s="10"/>
      <c r="E379" s="10"/>
      <c r="F379" s="10"/>
      <c r="G379" s="10"/>
      <c r="H379" s="10"/>
      <c r="I379" s="10"/>
      <c r="J379" s="10"/>
      <c r="K379" s="10"/>
      <c r="L379" s="559"/>
      <c r="M379" s="559"/>
      <c r="N379" s="559"/>
      <c r="O379" s="907"/>
      <c r="P379" s="559"/>
      <c r="Q379" s="559"/>
      <c r="R379" s="874"/>
      <c r="S379" s="908"/>
      <c r="T379" s="559"/>
      <c r="U379" s="559"/>
      <c r="V379" s="559"/>
      <c r="W379" s="559"/>
      <c r="X379" s="559"/>
      <c r="Y379" s="559"/>
      <c r="Z379" s="558"/>
      <c r="AA379" s="909"/>
      <c r="AB379" s="10"/>
      <c r="AC379" s="559"/>
      <c r="AD379" s="559"/>
      <c r="AE379" s="559"/>
      <c r="AF379" s="559"/>
      <c r="AG379" s="559"/>
      <c r="AH379" s="559"/>
      <c r="AI379" s="559"/>
      <c r="AJ379" s="559"/>
    </row>
    <row r="380" ht="11.25" customHeight="1">
      <c r="A380" s="906"/>
      <c r="B380" s="559"/>
      <c r="C380" s="559"/>
      <c r="D380" s="10"/>
      <c r="E380" s="10"/>
      <c r="F380" s="10"/>
      <c r="G380" s="10"/>
      <c r="H380" s="10"/>
      <c r="I380" s="10"/>
      <c r="J380" s="10"/>
      <c r="K380" s="10"/>
      <c r="L380" s="559"/>
      <c r="M380" s="559"/>
      <c r="N380" s="559"/>
      <c r="O380" s="907"/>
      <c r="P380" s="559"/>
      <c r="Q380" s="559"/>
      <c r="R380" s="874"/>
      <c r="S380" s="908"/>
      <c r="T380" s="559"/>
      <c r="U380" s="559"/>
      <c r="V380" s="559"/>
      <c r="W380" s="559"/>
      <c r="X380" s="559"/>
      <c r="Y380" s="559"/>
      <c r="Z380" s="558"/>
      <c r="AA380" s="909"/>
      <c r="AB380" s="10"/>
      <c r="AC380" s="559"/>
      <c r="AD380" s="559"/>
      <c r="AE380" s="559"/>
      <c r="AF380" s="559"/>
      <c r="AG380" s="559"/>
      <c r="AH380" s="559"/>
      <c r="AI380" s="559"/>
      <c r="AJ380" s="559"/>
    </row>
    <row r="381" ht="11.25" customHeight="1">
      <c r="A381" s="906"/>
      <c r="B381" s="559"/>
      <c r="C381" s="559"/>
      <c r="D381" s="10"/>
      <c r="E381" s="10"/>
      <c r="F381" s="10"/>
      <c r="G381" s="10"/>
      <c r="H381" s="10"/>
      <c r="I381" s="10"/>
      <c r="J381" s="10"/>
      <c r="K381" s="10"/>
      <c r="L381" s="559"/>
      <c r="M381" s="559"/>
      <c r="N381" s="559"/>
      <c r="O381" s="907"/>
      <c r="P381" s="559"/>
      <c r="Q381" s="559"/>
      <c r="R381" s="874"/>
      <c r="S381" s="908"/>
      <c r="T381" s="559"/>
      <c r="U381" s="559"/>
      <c r="V381" s="559"/>
      <c r="W381" s="559"/>
      <c r="X381" s="559"/>
      <c r="Y381" s="559"/>
      <c r="Z381" s="558"/>
      <c r="AA381" s="909"/>
      <c r="AB381" s="10"/>
      <c r="AC381" s="559"/>
      <c r="AD381" s="559"/>
      <c r="AE381" s="559"/>
      <c r="AF381" s="559"/>
      <c r="AG381" s="559"/>
      <c r="AH381" s="559"/>
      <c r="AI381" s="559"/>
      <c r="AJ381" s="559"/>
    </row>
    <row r="382" ht="11.25" customHeight="1">
      <c r="A382" s="906"/>
      <c r="B382" s="559"/>
      <c r="C382" s="559"/>
      <c r="D382" s="10"/>
      <c r="E382" s="10"/>
      <c r="F382" s="10"/>
      <c r="G382" s="10"/>
      <c r="H382" s="10"/>
      <c r="I382" s="10"/>
      <c r="J382" s="10"/>
      <c r="K382" s="10"/>
      <c r="L382" s="559"/>
      <c r="M382" s="559"/>
      <c r="N382" s="559"/>
      <c r="O382" s="907"/>
      <c r="P382" s="559"/>
      <c r="Q382" s="559"/>
      <c r="R382" s="874"/>
      <c r="S382" s="908"/>
      <c r="T382" s="559"/>
      <c r="U382" s="559"/>
      <c r="V382" s="559"/>
      <c r="W382" s="559"/>
      <c r="X382" s="559"/>
      <c r="Y382" s="559"/>
      <c r="Z382" s="558"/>
      <c r="AA382" s="909"/>
      <c r="AB382" s="10"/>
      <c r="AC382" s="559"/>
      <c r="AD382" s="559"/>
      <c r="AE382" s="559"/>
      <c r="AF382" s="559"/>
      <c r="AG382" s="559"/>
      <c r="AH382" s="559"/>
      <c r="AI382" s="559"/>
      <c r="AJ382" s="559"/>
    </row>
    <row r="383" ht="11.25" customHeight="1">
      <c r="A383" s="906"/>
      <c r="B383" s="559"/>
      <c r="C383" s="559"/>
      <c r="D383" s="10"/>
      <c r="E383" s="10"/>
      <c r="F383" s="10"/>
      <c r="G383" s="10"/>
      <c r="H383" s="10"/>
      <c r="I383" s="10"/>
      <c r="J383" s="10"/>
      <c r="K383" s="10"/>
      <c r="L383" s="559"/>
      <c r="M383" s="559"/>
      <c r="N383" s="559"/>
      <c r="O383" s="907"/>
      <c r="P383" s="559"/>
      <c r="Q383" s="559"/>
      <c r="R383" s="874"/>
      <c r="S383" s="908"/>
      <c r="T383" s="559"/>
      <c r="U383" s="559"/>
      <c r="V383" s="559"/>
      <c r="W383" s="559"/>
      <c r="X383" s="559"/>
      <c r="Y383" s="559"/>
      <c r="Z383" s="558"/>
      <c r="AA383" s="909"/>
      <c r="AB383" s="10"/>
      <c r="AC383" s="559"/>
      <c r="AD383" s="559"/>
      <c r="AE383" s="559"/>
      <c r="AF383" s="559"/>
      <c r="AG383" s="559"/>
      <c r="AH383" s="559"/>
      <c r="AI383" s="559"/>
      <c r="AJ383" s="559"/>
    </row>
    <row r="384" ht="11.25" customHeight="1">
      <c r="A384" s="906"/>
      <c r="B384" s="559"/>
      <c r="C384" s="559"/>
      <c r="D384" s="10"/>
      <c r="E384" s="10"/>
      <c r="F384" s="10"/>
      <c r="G384" s="10"/>
      <c r="H384" s="10"/>
      <c r="I384" s="10"/>
      <c r="J384" s="10"/>
      <c r="K384" s="10"/>
      <c r="L384" s="559"/>
      <c r="M384" s="559"/>
      <c r="N384" s="559"/>
      <c r="O384" s="907"/>
      <c r="P384" s="559"/>
      <c r="Q384" s="559"/>
      <c r="R384" s="874"/>
      <c r="S384" s="908"/>
      <c r="T384" s="559"/>
      <c r="U384" s="559"/>
      <c r="V384" s="559"/>
      <c r="W384" s="559"/>
      <c r="X384" s="559"/>
      <c r="Y384" s="559"/>
      <c r="Z384" s="558"/>
      <c r="AA384" s="909"/>
      <c r="AB384" s="10"/>
      <c r="AC384" s="559"/>
      <c r="AD384" s="559"/>
      <c r="AE384" s="559"/>
      <c r="AF384" s="559"/>
      <c r="AG384" s="559"/>
      <c r="AH384" s="559"/>
      <c r="AI384" s="559"/>
      <c r="AJ384" s="559"/>
    </row>
    <row r="385" ht="11.25" customHeight="1">
      <c r="A385" s="906"/>
      <c r="B385" s="559"/>
      <c r="C385" s="559"/>
      <c r="D385" s="10"/>
      <c r="E385" s="10"/>
      <c r="F385" s="10"/>
      <c r="G385" s="10"/>
      <c r="H385" s="10"/>
      <c r="I385" s="10"/>
      <c r="J385" s="10"/>
      <c r="K385" s="10"/>
      <c r="L385" s="559"/>
      <c r="M385" s="559"/>
      <c r="N385" s="559"/>
      <c r="O385" s="907"/>
      <c r="P385" s="559"/>
      <c r="Q385" s="559"/>
      <c r="R385" s="874"/>
      <c r="S385" s="908"/>
      <c r="T385" s="559"/>
      <c r="U385" s="559"/>
      <c r="V385" s="559"/>
      <c r="W385" s="559"/>
      <c r="X385" s="559"/>
      <c r="Y385" s="559"/>
      <c r="Z385" s="558"/>
      <c r="AA385" s="909"/>
      <c r="AB385" s="10"/>
      <c r="AC385" s="559"/>
      <c r="AD385" s="559"/>
      <c r="AE385" s="559"/>
      <c r="AF385" s="559"/>
      <c r="AG385" s="559"/>
      <c r="AH385" s="559"/>
      <c r="AI385" s="559"/>
      <c r="AJ385" s="559"/>
    </row>
    <row r="386" ht="11.25" customHeight="1">
      <c r="A386" s="906"/>
      <c r="B386" s="559"/>
      <c r="C386" s="559"/>
      <c r="D386" s="10"/>
      <c r="E386" s="10"/>
      <c r="F386" s="10"/>
      <c r="G386" s="10"/>
      <c r="H386" s="10"/>
      <c r="I386" s="10"/>
      <c r="J386" s="10"/>
      <c r="K386" s="10"/>
      <c r="L386" s="559"/>
      <c r="M386" s="559"/>
      <c r="N386" s="559"/>
      <c r="O386" s="907"/>
      <c r="P386" s="559"/>
      <c r="Q386" s="559"/>
      <c r="R386" s="874"/>
      <c r="S386" s="908"/>
      <c r="T386" s="559"/>
      <c r="U386" s="559"/>
      <c r="V386" s="559"/>
      <c r="W386" s="559"/>
      <c r="X386" s="559"/>
      <c r="Y386" s="559"/>
      <c r="Z386" s="558"/>
      <c r="AA386" s="909"/>
      <c r="AB386" s="10"/>
      <c r="AC386" s="559"/>
      <c r="AD386" s="559"/>
      <c r="AE386" s="559"/>
      <c r="AF386" s="559"/>
      <c r="AG386" s="559"/>
      <c r="AH386" s="559"/>
      <c r="AI386" s="559"/>
      <c r="AJ386" s="559"/>
    </row>
    <row r="387" ht="11.25" customHeight="1">
      <c r="A387" s="906"/>
      <c r="B387" s="559"/>
      <c r="C387" s="559"/>
      <c r="D387" s="10"/>
      <c r="E387" s="10"/>
      <c r="F387" s="10"/>
      <c r="G387" s="10"/>
      <c r="H387" s="10"/>
      <c r="I387" s="10"/>
      <c r="J387" s="10"/>
      <c r="K387" s="10"/>
      <c r="L387" s="559"/>
      <c r="M387" s="559"/>
      <c r="N387" s="559"/>
      <c r="O387" s="907"/>
      <c r="P387" s="559"/>
      <c r="Q387" s="559"/>
      <c r="R387" s="874"/>
      <c r="S387" s="908"/>
      <c r="T387" s="559"/>
      <c r="U387" s="559"/>
      <c r="V387" s="559"/>
      <c r="W387" s="559"/>
      <c r="X387" s="559"/>
      <c r="Y387" s="559"/>
      <c r="Z387" s="558"/>
      <c r="AA387" s="909"/>
      <c r="AB387" s="10"/>
      <c r="AC387" s="559"/>
      <c r="AD387" s="559"/>
      <c r="AE387" s="559"/>
      <c r="AF387" s="559"/>
      <c r="AG387" s="559"/>
      <c r="AH387" s="559"/>
      <c r="AI387" s="559"/>
      <c r="AJ387" s="559"/>
    </row>
    <row r="388" ht="11.25" customHeight="1">
      <c r="A388" s="906"/>
      <c r="B388" s="559"/>
      <c r="C388" s="559"/>
      <c r="D388" s="10"/>
      <c r="E388" s="10"/>
      <c r="F388" s="10"/>
      <c r="G388" s="10"/>
      <c r="H388" s="10"/>
      <c r="I388" s="10"/>
      <c r="J388" s="10"/>
      <c r="K388" s="10"/>
      <c r="L388" s="559"/>
      <c r="M388" s="559"/>
      <c r="N388" s="559"/>
      <c r="O388" s="907"/>
      <c r="P388" s="559"/>
      <c r="Q388" s="559"/>
      <c r="R388" s="874"/>
      <c r="S388" s="908"/>
      <c r="T388" s="559"/>
      <c r="U388" s="559"/>
      <c r="V388" s="559"/>
      <c r="W388" s="559"/>
      <c r="X388" s="559"/>
      <c r="Y388" s="559"/>
      <c r="Z388" s="558"/>
      <c r="AA388" s="909"/>
      <c r="AB388" s="10"/>
      <c r="AC388" s="559"/>
      <c r="AD388" s="559"/>
      <c r="AE388" s="559"/>
      <c r="AF388" s="559"/>
      <c r="AG388" s="559"/>
      <c r="AH388" s="559"/>
      <c r="AI388" s="559"/>
      <c r="AJ388" s="559"/>
    </row>
    <row r="389" ht="11.25" customHeight="1">
      <c r="A389" s="906"/>
      <c r="B389" s="559"/>
      <c r="C389" s="559"/>
      <c r="D389" s="10"/>
      <c r="E389" s="10"/>
      <c r="F389" s="10"/>
      <c r="G389" s="10"/>
      <c r="H389" s="10"/>
      <c r="I389" s="10"/>
      <c r="J389" s="10"/>
      <c r="K389" s="10"/>
      <c r="L389" s="559"/>
      <c r="M389" s="559"/>
      <c r="N389" s="559"/>
      <c r="O389" s="907"/>
      <c r="P389" s="559"/>
      <c r="Q389" s="559"/>
      <c r="R389" s="874"/>
      <c r="S389" s="908"/>
      <c r="T389" s="559"/>
      <c r="U389" s="559"/>
      <c r="V389" s="559"/>
      <c r="W389" s="559"/>
      <c r="X389" s="559"/>
      <c r="Y389" s="559"/>
      <c r="Z389" s="558"/>
      <c r="AA389" s="909"/>
      <c r="AB389" s="10"/>
      <c r="AC389" s="559"/>
      <c r="AD389" s="559"/>
      <c r="AE389" s="559"/>
      <c r="AF389" s="559"/>
      <c r="AG389" s="559"/>
      <c r="AH389" s="559"/>
      <c r="AI389" s="559"/>
      <c r="AJ389" s="559"/>
    </row>
    <row r="390" ht="11.25" customHeight="1">
      <c r="A390" s="906"/>
      <c r="B390" s="559"/>
      <c r="C390" s="559"/>
      <c r="D390" s="10"/>
      <c r="E390" s="10"/>
      <c r="F390" s="10"/>
      <c r="G390" s="10"/>
      <c r="H390" s="10"/>
      <c r="I390" s="10"/>
      <c r="J390" s="10"/>
      <c r="K390" s="10"/>
      <c r="L390" s="559"/>
      <c r="M390" s="559"/>
      <c r="N390" s="559"/>
      <c r="O390" s="907"/>
      <c r="P390" s="559"/>
      <c r="Q390" s="559"/>
      <c r="R390" s="874"/>
      <c r="S390" s="908"/>
      <c r="T390" s="559"/>
      <c r="U390" s="559"/>
      <c r="V390" s="559"/>
      <c r="W390" s="559"/>
      <c r="X390" s="559"/>
      <c r="Y390" s="559"/>
      <c r="Z390" s="558"/>
      <c r="AA390" s="909"/>
      <c r="AB390" s="10"/>
      <c r="AC390" s="559"/>
      <c r="AD390" s="559"/>
      <c r="AE390" s="559"/>
      <c r="AF390" s="559"/>
      <c r="AG390" s="559"/>
      <c r="AH390" s="559"/>
      <c r="AI390" s="559"/>
      <c r="AJ390" s="559"/>
    </row>
    <row r="391" ht="11.25" customHeight="1">
      <c r="A391" s="906"/>
      <c r="B391" s="559"/>
      <c r="C391" s="559"/>
      <c r="D391" s="10"/>
      <c r="E391" s="10"/>
      <c r="F391" s="10"/>
      <c r="G391" s="10"/>
      <c r="H391" s="10"/>
      <c r="I391" s="10"/>
      <c r="J391" s="10"/>
      <c r="K391" s="10"/>
      <c r="L391" s="559"/>
      <c r="M391" s="559"/>
      <c r="N391" s="559"/>
      <c r="O391" s="907"/>
      <c r="P391" s="559"/>
      <c r="Q391" s="559"/>
      <c r="R391" s="874"/>
      <c r="S391" s="908"/>
      <c r="T391" s="559"/>
      <c r="U391" s="559"/>
      <c r="V391" s="559"/>
      <c r="W391" s="559"/>
      <c r="X391" s="559"/>
      <c r="Y391" s="559"/>
      <c r="Z391" s="558"/>
      <c r="AA391" s="909"/>
      <c r="AB391" s="10"/>
      <c r="AC391" s="559"/>
      <c r="AD391" s="559"/>
      <c r="AE391" s="559"/>
      <c r="AF391" s="559"/>
      <c r="AG391" s="559"/>
      <c r="AH391" s="559"/>
      <c r="AI391" s="559"/>
      <c r="AJ391" s="559"/>
    </row>
    <row r="392" ht="11.25" customHeight="1">
      <c r="A392" s="906"/>
      <c r="B392" s="559"/>
      <c r="C392" s="559"/>
      <c r="D392" s="10"/>
      <c r="E392" s="10"/>
      <c r="F392" s="10"/>
      <c r="G392" s="10"/>
      <c r="H392" s="10"/>
      <c r="I392" s="10"/>
      <c r="J392" s="10"/>
      <c r="K392" s="10"/>
      <c r="L392" s="559"/>
      <c r="M392" s="559"/>
      <c r="N392" s="559"/>
      <c r="O392" s="907"/>
      <c r="P392" s="559"/>
      <c r="Q392" s="559"/>
      <c r="R392" s="874"/>
      <c r="S392" s="908"/>
      <c r="T392" s="559"/>
      <c r="U392" s="559"/>
      <c r="V392" s="559"/>
      <c r="W392" s="559"/>
      <c r="X392" s="559"/>
      <c r="Y392" s="559"/>
      <c r="Z392" s="558"/>
      <c r="AA392" s="909"/>
      <c r="AB392" s="10"/>
      <c r="AC392" s="559"/>
      <c r="AD392" s="559"/>
      <c r="AE392" s="559"/>
      <c r="AF392" s="559"/>
      <c r="AG392" s="559"/>
      <c r="AH392" s="559"/>
      <c r="AI392" s="559"/>
      <c r="AJ392" s="559"/>
    </row>
    <row r="393" ht="11.25" customHeight="1">
      <c r="A393" s="906"/>
      <c r="B393" s="559"/>
      <c r="C393" s="559"/>
      <c r="D393" s="10"/>
      <c r="E393" s="10"/>
      <c r="F393" s="10"/>
      <c r="G393" s="10"/>
      <c r="H393" s="10"/>
      <c r="I393" s="10"/>
      <c r="J393" s="10"/>
      <c r="K393" s="10"/>
      <c r="L393" s="559"/>
      <c r="M393" s="559"/>
      <c r="N393" s="559"/>
      <c r="O393" s="907"/>
      <c r="P393" s="559"/>
      <c r="Q393" s="559"/>
      <c r="R393" s="874"/>
      <c r="S393" s="908"/>
      <c r="T393" s="559"/>
      <c r="U393" s="559"/>
      <c r="V393" s="559"/>
      <c r="W393" s="559"/>
      <c r="X393" s="559"/>
      <c r="Y393" s="559"/>
      <c r="Z393" s="558"/>
      <c r="AA393" s="909"/>
      <c r="AB393" s="10"/>
      <c r="AC393" s="559"/>
      <c r="AD393" s="559"/>
      <c r="AE393" s="559"/>
      <c r="AF393" s="559"/>
      <c r="AG393" s="559"/>
      <c r="AH393" s="559"/>
      <c r="AI393" s="559"/>
      <c r="AJ393" s="559"/>
    </row>
    <row r="394" ht="11.25" customHeight="1">
      <c r="A394" s="906"/>
      <c r="B394" s="559"/>
      <c r="C394" s="559"/>
      <c r="D394" s="10"/>
      <c r="E394" s="10"/>
      <c r="F394" s="10"/>
      <c r="G394" s="10"/>
      <c r="H394" s="10"/>
      <c r="I394" s="10"/>
      <c r="J394" s="10"/>
      <c r="K394" s="10"/>
      <c r="L394" s="559"/>
      <c r="M394" s="559"/>
      <c r="N394" s="559"/>
      <c r="O394" s="907"/>
      <c r="P394" s="559"/>
      <c r="Q394" s="559"/>
      <c r="R394" s="874"/>
      <c r="S394" s="908"/>
      <c r="T394" s="559"/>
      <c r="U394" s="559"/>
      <c r="V394" s="559"/>
      <c r="W394" s="559"/>
      <c r="X394" s="559"/>
      <c r="Y394" s="559"/>
      <c r="Z394" s="558"/>
      <c r="AA394" s="909"/>
      <c r="AB394" s="10"/>
      <c r="AC394" s="559"/>
      <c r="AD394" s="559"/>
      <c r="AE394" s="559"/>
      <c r="AF394" s="559"/>
      <c r="AG394" s="559"/>
      <c r="AH394" s="559"/>
      <c r="AI394" s="559"/>
      <c r="AJ394" s="559"/>
    </row>
    <row r="395" ht="11.25" customHeight="1">
      <c r="A395" s="906"/>
      <c r="B395" s="559"/>
      <c r="C395" s="559"/>
      <c r="D395" s="10"/>
      <c r="E395" s="10"/>
      <c r="F395" s="10"/>
      <c r="G395" s="10"/>
      <c r="H395" s="10"/>
      <c r="I395" s="10"/>
      <c r="J395" s="10"/>
      <c r="K395" s="10"/>
      <c r="L395" s="559"/>
      <c r="M395" s="559"/>
      <c r="N395" s="559"/>
      <c r="O395" s="907"/>
      <c r="P395" s="559"/>
      <c r="Q395" s="559"/>
      <c r="R395" s="874"/>
      <c r="S395" s="908"/>
      <c r="T395" s="559"/>
      <c r="U395" s="559"/>
      <c r="V395" s="559"/>
      <c r="W395" s="559"/>
      <c r="X395" s="559"/>
      <c r="Y395" s="559"/>
      <c r="Z395" s="558"/>
      <c r="AA395" s="909"/>
      <c r="AB395" s="10"/>
      <c r="AC395" s="559"/>
      <c r="AD395" s="559"/>
      <c r="AE395" s="559"/>
      <c r="AF395" s="559"/>
      <c r="AG395" s="559"/>
      <c r="AH395" s="559"/>
      <c r="AI395" s="559"/>
      <c r="AJ395" s="559"/>
    </row>
    <row r="396" ht="11.25" customHeight="1">
      <c r="A396" s="906"/>
      <c r="B396" s="559"/>
      <c r="C396" s="559"/>
      <c r="D396" s="10"/>
      <c r="E396" s="10"/>
      <c r="F396" s="10"/>
      <c r="G396" s="10"/>
      <c r="H396" s="10"/>
      <c r="I396" s="10"/>
      <c r="J396" s="10"/>
      <c r="K396" s="10"/>
      <c r="L396" s="559"/>
      <c r="M396" s="559"/>
      <c r="N396" s="559"/>
      <c r="O396" s="907"/>
      <c r="P396" s="559"/>
      <c r="Q396" s="559"/>
      <c r="R396" s="874"/>
      <c r="S396" s="908"/>
      <c r="T396" s="559"/>
      <c r="U396" s="559"/>
      <c r="V396" s="559"/>
      <c r="W396" s="559"/>
      <c r="X396" s="559"/>
      <c r="Y396" s="559"/>
      <c r="Z396" s="558"/>
      <c r="AA396" s="909"/>
      <c r="AB396" s="10"/>
      <c r="AC396" s="559"/>
      <c r="AD396" s="559"/>
      <c r="AE396" s="559"/>
      <c r="AF396" s="559"/>
      <c r="AG396" s="559"/>
      <c r="AH396" s="559"/>
      <c r="AI396" s="559"/>
      <c r="AJ396" s="559"/>
    </row>
    <row r="397" ht="11.25" customHeight="1">
      <c r="A397" s="906"/>
      <c r="B397" s="559"/>
      <c r="C397" s="559"/>
      <c r="D397" s="10"/>
      <c r="E397" s="10"/>
      <c r="F397" s="10"/>
      <c r="G397" s="10"/>
      <c r="H397" s="10"/>
      <c r="I397" s="10"/>
      <c r="J397" s="10"/>
      <c r="K397" s="10"/>
      <c r="L397" s="559"/>
      <c r="M397" s="559"/>
      <c r="N397" s="559"/>
      <c r="O397" s="907"/>
      <c r="P397" s="559"/>
      <c r="Q397" s="559"/>
      <c r="R397" s="874"/>
      <c r="S397" s="908"/>
      <c r="T397" s="559"/>
      <c r="U397" s="559"/>
      <c r="V397" s="559"/>
      <c r="W397" s="559"/>
      <c r="X397" s="559"/>
      <c r="Y397" s="559"/>
      <c r="Z397" s="558"/>
      <c r="AA397" s="909"/>
      <c r="AB397" s="10"/>
      <c r="AC397" s="559"/>
      <c r="AD397" s="559"/>
      <c r="AE397" s="559"/>
      <c r="AF397" s="559"/>
      <c r="AG397" s="559"/>
      <c r="AH397" s="559"/>
      <c r="AI397" s="559"/>
      <c r="AJ397" s="559"/>
    </row>
    <row r="398" ht="11.25" customHeight="1">
      <c r="A398" s="906"/>
      <c r="B398" s="559"/>
      <c r="C398" s="559"/>
      <c r="D398" s="10"/>
      <c r="E398" s="10"/>
      <c r="F398" s="10"/>
      <c r="G398" s="10"/>
      <c r="H398" s="10"/>
      <c r="I398" s="10"/>
      <c r="J398" s="10"/>
      <c r="K398" s="10"/>
      <c r="L398" s="559"/>
      <c r="M398" s="559"/>
      <c r="N398" s="559"/>
      <c r="O398" s="907"/>
      <c r="P398" s="559"/>
      <c r="Q398" s="559"/>
      <c r="R398" s="874"/>
      <c r="S398" s="908"/>
      <c r="T398" s="559"/>
      <c r="U398" s="559"/>
      <c r="V398" s="559"/>
      <c r="W398" s="559"/>
      <c r="X398" s="559"/>
      <c r="Y398" s="559"/>
      <c r="Z398" s="558"/>
      <c r="AA398" s="909"/>
      <c r="AB398" s="10"/>
      <c r="AC398" s="559"/>
      <c r="AD398" s="559"/>
      <c r="AE398" s="559"/>
      <c r="AF398" s="559"/>
      <c r="AG398" s="559"/>
      <c r="AH398" s="559"/>
      <c r="AI398" s="559"/>
      <c r="AJ398" s="559"/>
    </row>
    <row r="399" ht="11.25" customHeight="1">
      <c r="A399" s="906"/>
      <c r="B399" s="559"/>
      <c r="C399" s="559"/>
      <c r="D399" s="10"/>
      <c r="E399" s="10"/>
      <c r="F399" s="10"/>
      <c r="G399" s="10"/>
      <c r="H399" s="10"/>
      <c r="I399" s="10"/>
      <c r="J399" s="10"/>
      <c r="K399" s="10"/>
      <c r="L399" s="559"/>
      <c r="M399" s="559"/>
      <c r="N399" s="559"/>
      <c r="O399" s="907"/>
      <c r="P399" s="559"/>
      <c r="Q399" s="559"/>
      <c r="R399" s="874"/>
      <c r="S399" s="908"/>
      <c r="T399" s="559"/>
      <c r="U399" s="559"/>
      <c r="V399" s="559"/>
      <c r="W399" s="559"/>
      <c r="X399" s="559"/>
      <c r="Y399" s="559"/>
      <c r="Z399" s="558"/>
      <c r="AA399" s="909"/>
      <c r="AB399" s="10"/>
      <c r="AC399" s="559"/>
      <c r="AD399" s="559"/>
      <c r="AE399" s="559"/>
      <c r="AF399" s="559"/>
      <c r="AG399" s="559"/>
      <c r="AH399" s="559"/>
      <c r="AI399" s="559"/>
      <c r="AJ399" s="559"/>
    </row>
    <row r="400" ht="11.25" customHeight="1">
      <c r="A400" s="906"/>
      <c r="B400" s="559"/>
      <c r="C400" s="559"/>
      <c r="D400" s="10"/>
      <c r="E400" s="10"/>
      <c r="F400" s="10"/>
      <c r="G400" s="10"/>
      <c r="H400" s="10"/>
      <c r="I400" s="10"/>
      <c r="J400" s="10"/>
      <c r="K400" s="10"/>
      <c r="L400" s="559"/>
      <c r="M400" s="559"/>
      <c r="N400" s="559"/>
      <c r="O400" s="907"/>
      <c r="P400" s="559"/>
      <c r="Q400" s="559"/>
      <c r="R400" s="874"/>
      <c r="S400" s="908"/>
      <c r="T400" s="559"/>
      <c r="U400" s="559"/>
      <c r="V400" s="559"/>
      <c r="W400" s="559"/>
      <c r="X400" s="559"/>
      <c r="Y400" s="559"/>
      <c r="Z400" s="558"/>
      <c r="AA400" s="909"/>
      <c r="AB400" s="10"/>
      <c r="AC400" s="559"/>
      <c r="AD400" s="559"/>
      <c r="AE400" s="559"/>
      <c r="AF400" s="559"/>
      <c r="AG400" s="559"/>
      <c r="AH400" s="559"/>
      <c r="AI400" s="559"/>
      <c r="AJ400" s="559"/>
    </row>
    <row r="401" ht="11.25" customHeight="1">
      <c r="A401" s="906"/>
      <c r="B401" s="559"/>
      <c r="C401" s="559"/>
      <c r="D401" s="10"/>
      <c r="E401" s="10"/>
      <c r="F401" s="10"/>
      <c r="G401" s="10"/>
      <c r="H401" s="10"/>
      <c r="I401" s="10"/>
      <c r="J401" s="10"/>
      <c r="K401" s="10"/>
      <c r="L401" s="559"/>
      <c r="M401" s="559"/>
      <c r="N401" s="559"/>
      <c r="O401" s="907"/>
      <c r="P401" s="559"/>
      <c r="Q401" s="559"/>
      <c r="R401" s="874"/>
      <c r="S401" s="908"/>
      <c r="T401" s="559"/>
      <c r="U401" s="559"/>
      <c r="V401" s="559"/>
      <c r="W401" s="559"/>
      <c r="X401" s="559"/>
      <c r="Y401" s="559"/>
      <c r="Z401" s="558"/>
      <c r="AA401" s="909"/>
      <c r="AB401" s="10"/>
      <c r="AC401" s="559"/>
      <c r="AD401" s="559"/>
      <c r="AE401" s="559"/>
      <c r="AF401" s="559"/>
      <c r="AG401" s="559"/>
      <c r="AH401" s="559"/>
      <c r="AI401" s="559"/>
      <c r="AJ401" s="559"/>
    </row>
    <row r="402" ht="11.25" customHeight="1">
      <c r="A402" s="906"/>
      <c r="B402" s="559"/>
      <c r="C402" s="559"/>
      <c r="D402" s="10"/>
      <c r="E402" s="10"/>
      <c r="F402" s="10"/>
      <c r="G402" s="10"/>
      <c r="H402" s="10"/>
      <c r="I402" s="10"/>
      <c r="J402" s="10"/>
      <c r="K402" s="10"/>
      <c r="L402" s="559"/>
      <c r="M402" s="559"/>
      <c r="N402" s="559"/>
      <c r="O402" s="907"/>
      <c r="P402" s="559"/>
      <c r="Q402" s="559"/>
      <c r="R402" s="874"/>
      <c r="S402" s="908"/>
      <c r="T402" s="559"/>
      <c r="U402" s="559"/>
      <c r="V402" s="559"/>
      <c r="W402" s="559"/>
      <c r="X402" s="559"/>
      <c r="Y402" s="559"/>
      <c r="Z402" s="558"/>
      <c r="AA402" s="909"/>
      <c r="AB402" s="10"/>
      <c r="AC402" s="559"/>
      <c r="AD402" s="559"/>
      <c r="AE402" s="559"/>
      <c r="AF402" s="559"/>
      <c r="AG402" s="559"/>
      <c r="AH402" s="559"/>
      <c r="AI402" s="559"/>
      <c r="AJ402" s="559"/>
    </row>
    <row r="403" ht="11.25" customHeight="1">
      <c r="A403" s="906"/>
      <c r="B403" s="559"/>
      <c r="C403" s="559"/>
      <c r="D403" s="10"/>
      <c r="E403" s="10"/>
      <c r="F403" s="10"/>
      <c r="G403" s="10"/>
      <c r="H403" s="10"/>
      <c r="I403" s="10"/>
      <c r="J403" s="10"/>
      <c r="K403" s="10"/>
      <c r="L403" s="559"/>
      <c r="M403" s="559"/>
      <c r="N403" s="559"/>
      <c r="O403" s="907"/>
      <c r="P403" s="559"/>
      <c r="Q403" s="559"/>
      <c r="R403" s="874"/>
      <c r="S403" s="908"/>
      <c r="T403" s="559"/>
      <c r="U403" s="559"/>
      <c r="V403" s="559"/>
      <c r="W403" s="559"/>
      <c r="X403" s="559"/>
      <c r="Y403" s="559"/>
      <c r="Z403" s="558"/>
      <c r="AA403" s="909"/>
      <c r="AB403" s="10"/>
      <c r="AC403" s="559"/>
      <c r="AD403" s="559"/>
      <c r="AE403" s="559"/>
      <c r="AF403" s="559"/>
      <c r="AG403" s="559"/>
      <c r="AH403" s="559"/>
      <c r="AI403" s="559"/>
      <c r="AJ403" s="559"/>
    </row>
    <row r="404" ht="11.25" customHeight="1">
      <c r="A404" s="906"/>
      <c r="B404" s="559"/>
      <c r="C404" s="559"/>
      <c r="D404" s="10"/>
      <c r="E404" s="10"/>
      <c r="F404" s="10"/>
      <c r="G404" s="10"/>
      <c r="H404" s="10"/>
      <c r="I404" s="10"/>
      <c r="J404" s="10"/>
      <c r="K404" s="10"/>
      <c r="L404" s="559"/>
      <c r="M404" s="559"/>
      <c r="N404" s="559"/>
      <c r="O404" s="907"/>
      <c r="P404" s="559"/>
      <c r="Q404" s="559"/>
      <c r="R404" s="874"/>
      <c r="S404" s="908"/>
      <c r="T404" s="559"/>
      <c r="U404" s="559"/>
      <c r="V404" s="559"/>
      <c r="W404" s="559"/>
      <c r="X404" s="559"/>
      <c r="Y404" s="559"/>
      <c r="Z404" s="558"/>
      <c r="AA404" s="909"/>
      <c r="AB404" s="10"/>
      <c r="AC404" s="559"/>
      <c r="AD404" s="559"/>
      <c r="AE404" s="559"/>
      <c r="AF404" s="559"/>
      <c r="AG404" s="559"/>
      <c r="AH404" s="559"/>
      <c r="AI404" s="559"/>
      <c r="AJ404" s="559"/>
    </row>
    <row r="405" ht="11.25" customHeight="1">
      <c r="A405" s="906"/>
      <c r="B405" s="559"/>
      <c r="C405" s="559"/>
      <c r="D405" s="10"/>
      <c r="E405" s="10"/>
      <c r="F405" s="10"/>
      <c r="G405" s="10"/>
      <c r="H405" s="10"/>
      <c r="I405" s="10"/>
      <c r="J405" s="10"/>
      <c r="K405" s="10"/>
      <c r="L405" s="559"/>
      <c r="M405" s="559"/>
      <c r="N405" s="559"/>
      <c r="O405" s="907"/>
      <c r="P405" s="559"/>
      <c r="Q405" s="559"/>
      <c r="R405" s="874"/>
      <c r="S405" s="908"/>
      <c r="T405" s="559"/>
      <c r="U405" s="559"/>
      <c r="V405" s="559"/>
      <c r="W405" s="559"/>
      <c r="X405" s="559"/>
      <c r="Y405" s="559"/>
      <c r="Z405" s="558"/>
      <c r="AA405" s="909"/>
      <c r="AB405" s="10"/>
      <c r="AC405" s="559"/>
      <c r="AD405" s="559"/>
      <c r="AE405" s="559"/>
      <c r="AF405" s="559"/>
      <c r="AG405" s="559"/>
      <c r="AH405" s="559"/>
      <c r="AI405" s="559"/>
      <c r="AJ405" s="559"/>
    </row>
    <row r="406" ht="11.25" customHeight="1">
      <c r="A406" s="906"/>
      <c r="B406" s="559"/>
      <c r="C406" s="559"/>
      <c r="D406" s="10"/>
      <c r="E406" s="10"/>
      <c r="F406" s="10"/>
      <c r="G406" s="10"/>
      <c r="H406" s="10"/>
      <c r="I406" s="10"/>
      <c r="J406" s="10"/>
      <c r="K406" s="10"/>
      <c r="L406" s="559"/>
      <c r="M406" s="559"/>
      <c r="N406" s="559"/>
      <c r="O406" s="907"/>
      <c r="P406" s="559"/>
      <c r="Q406" s="559"/>
      <c r="R406" s="874"/>
      <c r="S406" s="908"/>
      <c r="T406" s="559"/>
      <c r="U406" s="559"/>
      <c r="V406" s="559"/>
      <c r="W406" s="559"/>
      <c r="X406" s="559"/>
      <c r="Y406" s="559"/>
      <c r="Z406" s="558"/>
      <c r="AA406" s="909"/>
      <c r="AB406" s="10"/>
      <c r="AC406" s="559"/>
      <c r="AD406" s="559"/>
      <c r="AE406" s="559"/>
      <c r="AF406" s="559"/>
      <c r="AG406" s="559"/>
      <c r="AH406" s="559"/>
      <c r="AI406" s="559"/>
      <c r="AJ406" s="559"/>
    </row>
    <row r="407" ht="11.25" customHeight="1">
      <c r="A407" s="906"/>
      <c r="B407" s="559"/>
      <c r="C407" s="559"/>
      <c r="D407" s="10"/>
      <c r="E407" s="10"/>
      <c r="F407" s="10"/>
      <c r="G407" s="10"/>
      <c r="H407" s="10"/>
      <c r="I407" s="10"/>
      <c r="J407" s="10"/>
      <c r="K407" s="10"/>
      <c r="L407" s="559"/>
      <c r="M407" s="559"/>
      <c r="N407" s="559"/>
      <c r="O407" s="907"/>
      <c r="P407" s="559"/>
      <c r="Q407" s="559"/>
      <c r="R407" s="874"/>
      <c r="S407" s="908"/>
      <c r="T407" s="559"/>
      <c r="U407" s="559"/>
      <c r="V407" s="559"/>
      <c r="W407" s="559"/>
      <c r="X407" s="559"/>
      <c r="Y407" s="559"/>
      <c r="Z407" s="558"/>
      <c r="AA407" s="909"/>
      <c r="AB407" s="10"/>
      <c r="AC407" s="559"/>
      <c r="AD407" s="559"/>
      <c r="AE407" s="559"/>
      <c r="AF407" s="559"/>
      <c r="AG407" s="559"/>
      <c r="AH407" s="559"/>
      <c r="AI407" s="559"/>
      <c r="AJ407" s="559"/>
    </row>
    <row r="408" ht="11.25" customHeight="1">
      <c r="A408" s="906"/>
      <c r="B408" s="559"/>
      <c r="C408" s="559"/>
      <c r="D408" s="10"/>
      <c r="E408" s="10"/>
      <c r="F408" s="10"/>
      <c r="G408" s="10"/>
      <c r="H408" s="10"/>
      <c r="I408" s="10"/>
      <c r="J408" s="10"/>
      <c r="K408" s="10"/>
      <c r="L408" s="559"/>
      <c r="M408" s="559"/>
      <c r="N408" s="559"/>
      <c r="O408" s="907"/>
      <c r="P408" s="559"/>
      <c r="Q408" s="559"/>
      <c r="R408" s="874"/>
      <c r="S408" s="908"/>
      <c r="T408" s="559"/>
      <c r="U408" s="559"/>
      <c r="V408" s="559"/>
      <c r="W408" s="559"/>
      <c r="X408" s="559"/>
      <c r="Y408" s="559"/>
      <c r="Z408" s="558"/>
      <c r="AA408" s="909"/>
      <c r="AB408" s="10"/>
      <c r="AC408" s="559"/>
      <c r="AD408" s="559"/>
      <c r="AE408" s="559"/>
      <c r="AF408" s="559"/>
      <c r="AG408" s="559"/>
      <c r="AH408" s="559"/>
      <c r="AI408" s="559"/>
      <c r="AJ408" s="559"/>
    </row>
    <row r="409" ht="11.25" customHeight="1">
      <c r="A409" s="906"/>
      <c r="B409" s="559"/>
      <c r="C409" s="559"/>
      <c r="D409" s="10"/>
      <c r="E409" s="10"/>
      <c r="F409" s="10"/>
      <c r="G409" s="10"/>
      <c r="H409" s="10"/>
      <c r="I409" s="10"/>
      <c r="J409" s="10"/>
      <c r="K409" s="10"/>
      <c r="L409" s="559"/>
      <c r="M409" s="559"/>
      <c r="N409" s="559"/>
      <c r="O409" s="907"/>
      <c r="P409" s="559"/>
      <c r="Q409" s="559"/>
      <c r="R409" s="874"/>
      <c r="S409" s="908"/>
      <c r="T409" s="559"/>
      <c r="U409" s="559"/>
      <c r="V409" s="559"/>
      <c r="W409" s="559"/>
      <c r="X409" s="559"/>
      <c r="Y409" s="559"/>
      <c r="Z409" s="558"/>
      <c r="AA409" s="909"/>
      <c r="AB409" s="10"/>
      <c r="AC409" s="559"/>
      <c r="AD409" s="559"/>
      <c r="AE409" s="559"/>
      <c r="AF409" s="559"/>
      <c r="AG409" s="559"/>
      <c r="AH409" s="559"/>
      <c r="AI409" s="559"/>
      <c r="AJ409" s="559"/>
    </row>
    <row r="410" ht="11.25" customHeight="1">
      <c r="A410" s="906"/>
      <c r="B410" s="559"/>
      <c r="C410" s="559"/>
      <c r="D410" s="10"/>
      <c r="E410" s="10"/>
      <c r="F410" s="10"/>
      <c r="G410" s="10"/>
      <c r="H410" s="10"/>
      <c r="I410" s="10"/>
      <c r="J410" s="10"/>
      <c r="K410" s="10"/>
      <c r="L410" s="559"/>
      <c r="M410" s="559"/>
      <c r="N410" s="559"/>
      <c r="O410" s="907"/>
      <c r="P410" s="559"/>
      <c r="Q410" s="559"/>
      <c r="R410" s="874"/>
      <c r="S410" s="908"/>
      <c r="T410" s="559"/>
      <c r="U410" s="559"/>
      <c r="V410" s="559"/>
      <c r="W410" s="559"/>
      <c r="X410" s="559"/>
      <c r="Y410" s="559"/>
      <c r="Z410" s="558"/>
      <c r="AA410" s="909"/>
      <c r="AB410" s="10"/>
      <c r="AC410" s="559"/>
      <c r="AD410" s="559"/>
      <c r="AE410" s="559"/>
      <c r="AF410" s="559"/>
      <c r="AG410" s="559"/>
      <c r="AH410" s="559"/>
      <c r="AI410" s="559"/>
      <c r="AJ410" s="559"/>
    </row>
    <row r="411" ht="11.25" customHeight="1">
      <c r="A411" s="906"/>
      <c r="B411" s="559"/>
      <c r="C411" s="559"/>
      <c r="D411" s="10"/>
      <c r="E411" s="10"/>
      <c r="F411" s="10"/>
      <c r="G411" s="10"/>
      <c r="H411" s="10"/>
      <c r="I411" s="10"/>
      <c r="J411" s="10"/>
      <c r="K411" s="10"/>
      <c r="L411" s="559"/>
      <c r="M411" s="559"/>
      <c r="N411" s="559"/>
      <c r="O411" s="907"/>
      <c r="P411" s="559"/>
      <c r="Q411" s="559"/>
      <c r="R411" s="874"/>
      <c r="S411" s="908"/>
      <c r="T411" s="559"/>
      <c r="U411" s="559"/>
      <c r="V411" s="559"/>
      <c r="W411" s="559"/>
      <c r="X411" s="559"/>
      <c r="Y411" s="559"/>
      <c r="Z411" s="558"/>
      <c r="AA411" s="909"/>
      <c r="AB411" s="10"/>
      <c r="AC411" s="559"/>
      <c r="AD411" s="559"/>
      <c r="AE411" s="559"/>
      <c r="AF411" s="559"/>
      <c r="AG411" s="559"/>
      <c r="AH411" s="559"/>
      <c r="AI411" s="559"/>
      <c r="AJ411" s="559"/>
    </row>
    <row r="412" ht="11.25" customHeight="1">
      <c r="A412" s="906"/>
      <c r="B412" s="559"/>
      <c r="C412" s="559"/>
      <c r="D412" s="10"/>
      <c r="E412" s="10"/>
      <c r="F412" s="10"/>
      <c r="G412" s="10"/>
      <c r="H412" s="10"/>
      <c r="I412" s="10"/>
      <c r="J412" s="10"/>
      <c r="K412" s="10"/>
      <c r="L412" s="559"/>
      <c r="M412" s="559"/>
      <c r="N412" s="559"/>
      <c r="O412" s="907"/>
      <c r="P412" s="559"/>
      <c r="Q412" s="559"/>
      <c r="R412" s="874"/>
      <c r="S412" s="908"/>
      <c r="T412" s="559"/>
      <c r="U412" s="559"/>
      <c r="V412" s="559"/>
      <c r="W412" s="559"/>
      <c r="X412" s="559"/>
      <c r="Y412" s="559"/>
      <c r="Z412" s="558"/>
      <c r="AA412" s="909"/>
      <c r="AB412" s="10"/>
      <c r="AC412" s="559"/>
      <c r="AD412" s="559"/>
      <c r="AE412" s="559"/>
      <c r="AF412" s="559"/>
      <c r="AG412" s="559"/>
      <c r="AH412" s="559"/>
      <c r="AI412" s="559"/>
      <c r="AJ412" s="559"/>
    </row>
    <row r="413" ht="11.25" customHeight="1">
      <c r="A413" s="906"/>
      <c r="B413" s="559"/>
      <c r="C413" s="559"/>
      <c r="D413" s="10"/>
      <c r="E413" s="10"/>
      <c r="F413" s="10"/>
      <c r="G413" s="10"/>
      <c r="H413" s="10"/>
      <c r="I413" s="10"/>
      <c r="J413" s="10"/>
      <c r="K413" s="10"/>
      <c r="L413" s="559"/>
      <c r="M413" s="559"/>
      <c r="N413" s="559"/>
      <c r="O413" s="907"/>
      <c r="P413" s="559"/>
      <c r="Q413" s="559"/>
      <c r="R413" s="874"/>
      <c r="S413" s="908"/>
      <c r="T413" s="559"/>
      <c r="U413" s="559"/>
      <c r="V413" s="559"/>
      <c r="W413" s="559"/>
      <c r="X413" s="559"/>
      <c r="Y413" s="559"/>
      <c r="Z413" s="558"/>
      <c r="AA413" s="909"/>
      <c r="AB413" s="10"/>
      <c r="AC413" s="559"/>
      <c r="AD413" s="559"/>
      <c r="AE413" s="559"/>
      <c r="AF413" s="559"/>
      <c r="AG413" s="559"/>
      <c r="AH413" s="559"/>
      <c r="AI413" s="559"/>
      <c r="AJ413" s="559"/>
    </row>
    <row r="414" ht="11.25" customHeight="1">
      <c r="A414" s="906"/>
      <c r="B414" s="559"/>
      <c r="C414" s="559"/>
      <c r="D414" s="10"/>
      <c r="E414" s="10"/>
      <c r="F414" s="10"/>
      <c r="G414" s="10"/>
      <c r="H414" s="10"/>
      <c r="I414" s="10"/>
      <c r="J414" s="10"/>
      <c r="K414" s="10"/>
      <c r="L414" s="559"/>
      <c r="M414" s="559"/>
      <c r="N414" s="559"/>
      <c r="O414" s="907"/>
      <c r="P414" s="559"/>
      <c r="Q414" s="559"/>
      <c r="R414" s="874"/>
      <c r="S414" s="908"/>
      <c r="T414" s="559"/>
      <c r="U414" s="559"/>
      <c r="V414" s="559"/>
      <c r="W414" s="559"/>
      <c r="X414" s="559"/>
      <c r="Y414" s="559"/>
      <c r="Z414" s="558"/>
      <c r="AA414" s="909"/>
      <c r="AB414" s="10"/>
      <c r="AC414" s="559"/>
      <c r="AD414" s="559"/>
      <c r="AE414" s="559"/>
      <c r="AF414" s="559"/>
      <c r="AG414" s="559"/>
      <c r="AH414" s="559"/>
      <c r="AI414" s="559"/>
      <c r="AJ414" s="559"/>
    </row>
    <row r="415" ht="11.25" customHeight="1">
      <c r="A415" s="906"/>
      <c r="B415" s="559"/>
      <c r="C415" s="559"/>
      <c r="D415" s="10"/>
      <c r="E415" s="10"/>
      <c r="F415" s="10"/>
      <c r="G415" s="10"/>
      <c r="H415" s="10"/>
      <c r="I415" s="10"/>
      <c r="J415" s="10"/>
      <c r="K415" s="10"/>
      <c r="L415" s="559"/>
      <c r="M415" s="559"/>
      <c r="N415" s="559"/>
      <c r="O415" s="907"/>
      <c r="P415" s="559"/>
      <c r="Q415" s="559"/>
      <c r="R415" s="874"/>
      <c r="S415" s="908"/>
      <c r="T415" s="559"/>
      <c r="U415" s="559"/>
      <c r="V415" s="559"/>
      <c r="W415" s="559"/>
      <c r="X415" s="559"/>
      <c r="Y415" s="559"/>
      <c r="Z415" s="558"/>
      <c r="AA415" s="909"/>
      <c r="AB415" s="10"/>
      <c r="AC415" s="559"/>
      <c r="AD415" s="559"/>
      <c r="AE415" s="559"/>
      <c r="AF415" s="559"/>
      <c r="AG415" s="559"/>
      <c r="AH415" s="559"/>
      <c r="AI415" s="559"/>
      <c r="AJ415" s="559"/>
    </row>
    <row r="416" ht="11.25" customHeight="1">
      <c r="A416" s="906"/>
      <c r="B416" s="559"/>
      <c r="C416" s="559"/>
      <c r="D416" s="10"/>
      <c r="E416" s="10"/>
      <c r="F416" s="10"/>
      <c r="G416" s="10"/>
      <c r="H416" s="10"/>
      <c r="I416" s="10"/>
      <c r="J416" s="10"/>
      <c r="K416" s="10"/>
      <c r="L416" s="559"/>
      <c r="M416" s="559"/>
      <c r="N416" s="559"/>
      <c r="O416" s="907"/>
      <c r="P416" s="559"/>
      <c r="Q416" s="559"/>
      <c r="R416" s="874"/>
      <c r="S416" s="908"/>
      <c r="T416" s="559"/>
      <c r="U416" s="559"/>
      <c r="V416" s="559"/>
      <c r="W416" s="559"/>
      <c r="X416" s="559"/>
      <c r="Y416" s="559"/>
      <c r="Z416" s="558"/>
      <c r="AA416" s="909"/>
      <c r="AB416" s="10"/>
      <c r="AC416" s="559"/>
      <c r="AD416" s="559"/>
      <c r="AE416" s="559"/>
      <c r="AF416" s="559"/>
      <c r="AG416" s="559"/>
      <c r="AH416" s="559"/>
      <c r="AI416" s="559"/>
      <c r="AJ416" s="559"/>
    </row>
    <row r="417" ht="11.25" customHeight="1">
      <c r="A417" s="906"/>
      <c r="B417" s="559"/>
      <c r="C417" s="559"/>
      <c r="D417" s="10"/>
      <c r="E417" s="10"/>
      <c r="F417" s="10"/>
      <c r="G417" s="10"/>
      <c r="H417" s="10"/>
      <c r="I417" s="10"/>
      <c r="J417" s="10"/>
      <c r="K417" s="10"/>
      <c r="L417" s="559"/>
      <c r="M417" s="559"/>
      <c r="N417" s="559"/>
      <c r="O417" s="907"/>
      <c r="P417" s="559"/>
      <c r="Q417" s="559"/>
      <c r="R417" s="874"/>
      <c r="S417" s="908"/>
      <c r="T417" s="559"/>
      <c r="U417" s="559"/>
      <c r="V417" s="559"/>
      <c r="W417" s="559"/>
      <c r="X417" s="559"/>
      <c r="Y417" s="559"/>
      <c r="Z417" s="558"/>
      <c r="AA417" s="909"/>
      <c r="AB417" s="10"/>
      <c r="AC417" s="559"/>
      <c r="AD417" s="559"/>
      <c r="AE417" s="559"/>
      <c r="AF417" s="559"/>
      <c r="AG417" s="559"/>
      <c r="AH417" s="559"/>
      <c r="AI417" s="559"/>
      <c r="AJ417" s="559"/>
    </row>
    <row r="418" ht="11.25" customHeight="1">
      <c r="A418" s="906"/>
      <c r="B418" s="559"/>
      <c r="C418" s="559"/>
      <c r="D418" s="10"/>
      <c r="E418" s="10"/>
      <c r="F418" s="10"/>
      <c r="G418" s="10"/>
      <c r="H418" s="10"/>
      <c r="I418" s="10"/>
      <c r="J418" s="10"/>
      <c r="K418" s="10"/>
      <c r="L418" s="559"/>
      <c r="M418" s="559"/>
      <c r="N418" s="559"/>
      <c r="O418" s="907"/>
      <c r="P418" s="559"/>
      <c r="Q418" s="559"/>
      <c r="R418" s="874"/>
      <c r="S418" s="908"/>
      <c r="T418" s="559"/>
      <c r="U418" s="559"/>
      <c r="V418" s="559"/>
      <c r="W418" s="559"/>
      <c r="X418" s="559"/>
      <c r="Y418" s="559"/>
      <c r="Z418" s="558"/>
      <c r="AA418" s="909"/>
      <c r="AB418" s="10"/>
      <c r="AC418" s="559"/>
      <c r="AD418" s="559"/>
      <c r="AE418" s="559"/>
      <c r="AF418" s="559"/>
      <c r="AG418" s="559"/>
      <c r="AH418" s="559"/>
      <c r="AI418" s="559"/>
      <c r="AJ418" s="559"/>
    </row>
    <row r="419" ht="11.25" customHeight="1">
      <c r="A419" s="906"/>
      <c r="B419" s="559"/>
      <c r="C419" s="559"/>
      <c r="D419" s="10"/>
      <c r="E419" s="10"/>
      <c r="F419" s="10"/>
      <c r="G419" s="10"/>
      <c r="H419" s="10"/>
      <c r="I419" s="10"/>
      <c r="J419" s="10"/>
      <c r="K419" s="10"/>
      <c r="L419" s="559"/>
      <c r="M419" s="559"/>
      <c r="N419" s="559"/>
      <c r="O419" s="907"/>
      <c r="P419" s="559"/>
      <c r="Q419" s="559"/>
      <c r="R419" s="874"/>
      <c r="S419" s="908"/>
      <c r="T419" s="559"/>
      <c r="U419" s="559"/>
      <c r="V419" s="559"/>
      <c r="W419" s="559"/>
      <c r="X419" s="559"/>
      <c r="Y419" s="559"/>
      <c r="Z419" s="558"/>
      <c r="AA419" s="909"/>
      <c r="AB419" s="10"/>
      <c r="AC419" s="559"/>
      <c r="AD419" s="559"/>
      <c r="AE419" s="559"/>
      <c r="AF419" s="559"/>
      <c r="AG419" s="559"/>
      <c r="AH419" s="559"/>
      <c r="AI419" s="559"/>
      <c r="AJ419" s="559"/>
    </row>
    <row r="420" ht="11.25" customHeight="1">
      <c r="A420" s="906"/>
      <c r="B420" s="559"/>
      <c r="C420" s="559"/>
      <c r="D420" s="10"/>
      <c r="E420" s="10"/>
      <c r="F420" s="10"/>
      <c r="G420" s="10"/>
      <c r="H420" s="10"/>
      <c r="I420" s="10"/>
      <c r="J420" s="10"/>
      <c r="K420" s="10"/>
      <c r="L420" s="559"/>
      <c r="M420" s="559"/>
      <c r="N420" s="559"/>
      <c r="O420" s="907"/>
      <c r="P420" s="559"/>
      <c r="Q420" s="559"/>
      <c r="R420" s="874"/>
      <c r="S420" s="908"/>
      <c r="T420" s="559"/>
      <c r="U420" s="559"/>
      <c r="V420" s="559"/>
      <c r="W420" s="559"/>
      <c r="X420" s="559"/>
      <c r="Y420" s="559"/>
      <c r="Z420" s="558"/>
      <c r="AA420" s="909"/>
      <c r="AB420" s="10"/>
      <c r="AC420" s="559"/>
      <c r="AD420" s="559"/>
      <c r="AE420" s="559"/>
      <c r="AF420" s="559"/>
      <c r="AG420" s="559"/>
      <c r="AH420" s="559"/>
      <c r="AI420" s="559"/>
      <c r="AJ420" s="559"/>
    </row>
    <row r="421" ht="11.25" customHeight="1">
      <c r="A421" s="906"/>
      <c r="B421" s="559"/>
      <c r="C421" s="559"/>
      <c r="D421" s="10"/>
      <c r="E421" s="10"/>
      <c r="F421" s="10"/>
      <c r="G421" s="10"/>
      <c r="H421" s="10"/>
      <c r="I421" s="10"/>
      <c r="J421" s="10"/>
      <c r="K421" s="10"/>
      <c r="L421" s="559"/>
      <c r="M421" s="559"/>
      <c r="N421" s="559"/>
      <c r="O421" s="907"/>
      <c r="P421" s="559"/>
      <c r="Q421" s="559"/>
      <c r="R421" s="874"/>
      <c r="S421" s="908"/>
      <c r="T421" s="559"/>
      <c r="U421" s="559"/>
      <c r="V421" s="559"/>
      <c r="W421" s="559"/>
      <c r="X421" s="559"/>
      <c r="Y421" s="559"/>
      <c r="Z421" s="558"/>
      <c r="AA421" s="909"/>
      <c r="AB421" s="10"/>
      <c r="AC421" s="559"/>
      <c r="AD421" s="559"/>
      <c r="AE421" s="559"/>
      <c r="AF421" s="559"/>
      <c r="AG421" s="559"/>
      <c r="AH421" s="559"/>
      <c r="AI421" s="559"/>
      <c r="AJ421" s="559"/>
    </row>
    <row r="422" ht="11.25" customHeight="1">
      <c r="A422" s="906"/>
      <c r="B422" s="559"/>
      <c r="C422" s="559"/>
      <c r="D422" s="10"/>
      <c r="E422" s="10"/>
      <c r="F422" s="10"/>
      <c r="G422" s="10"/>
      <c r="H422" s="10"/>
      <c r="I422" s="10"/>
      <c r="J422" s="10"/>
      <c r="K422" s="10"/>
      <c r="L422" s="559"/>
      <c r="M422" s="559"/>
      <c r="N422" s="559"/>
      <c r="O422" s="907"/>
      <c r="P422" s="559"/>
      <c r="Q422" s="559"/>
      <c r="R422" s="874"/>
      <c r="S422" s="908"/>
      <c r="T422" s="559"/>
      <c r="U422" s="559"/>
      <c r="V422" s="559"/>
      <c r="W422" s="559"/>
      <c r="X422" s="559"/>
      <c r="Y422" s="559"/>
      <c r="Z422" s="558"/>
      <c r="AA422" s="909"/>
      <c r="AB422" s="10"/>
      <c r="AC422" s="559"/>
      <c r="AD422" s="559"/>
      <c r="AE422" s="559"/>
      <c r="AF422" s="559"/>
      <c r="AG422" s="559"/>
      <c r="AH422" s="559"/>
      <c r="AI422" s="559"/>
      <c r="AJ422" s="559"/>
    </row>
    <row r="423" ht="11.25" customHeight="1">
      <c r="A423" s="906"/>
      <c r="B423" s="559"/>
      <c r="C423" s="559"/>
      <c r="D423" s="10"/>
      <c r="E423" s="10"/>
      <c r="F423" s="10"/>
      <c r="G423" s="10"/>
      <c r="H423" s="10"/>
      <c r="I423" s="10"/>
      <c r="J423" s="10"/>
      <c r="K423" s="10"/>
      <c r="L423" s="559"/>
      <c r="M423" s="559"/>
      <c r="N423" s="559"/>
      <c r="O423" s="907"/>
      <c r="P423" s="559"/>
      <c r="Q423" s="559"/>
      <c r="R423" s="874"/>
      <c r="S423" s="908"/>
      <c r="T423" s="559"/>
      <c r="U423" s="559"/>
      <c r="V423" s="559"/>
      <c r="W423" s="559"/>
      <c r="X423" s="559"/>
      <c r="Y423" s="559"/>
      <c r="Z423" s="558"/>
      <c r="AA423" s="909"/>
      <c r="AB423" s="10"/>
      <c r="AC423" s="559"/>
      <c r="AD423" s="559"/>
      <c r="AE423" s="559"/>
      <c r="AF423" s="559"/>
      <c r="AG423" s="559"/>
      <c r="AH423" s="559"/>
      <c r="AI423" s="559"/>
      <c r="AJ423" s="559"/>
    </row>
    <row r="424" ht="11.25" customHeight="1">
      <c r="A424" s="906"/>
      <c r="B424" s="559"/>
      <c r="C424" s="559"/>
      <c r="D424" s="10"/>
      <c r="E424" s="10"/>
      <c r="F424" s="10"/>
      <c r="G424" s="10"/>
      <c r="H424" s="10"/>
      <c r="I424" s="10"/>
      <c r="J424" s="10"/>
      <c r="K424" s="10"/>
      <c r="L424" s="559"/>
      <c r="M424" s="559"/>
      <c r="N424" s="559"/>
      <c r="O424" s="907"/>
      <c r="P424" s="559"/>
      <c r="Q424" s="559"/>
      <c r="R424" s="874"/>
      <c r="S424" s="908"/>
      <c r="T424" s="559"/>
      <c r="U424" s="559"/>
      <c r="V424" s="559"/>
      <c r="W424" s="559"/>
      <c r="X424" s="559"/>
      <c r="Y424" s="559"/>
      <c r="Z424" s="558"/>
      <c r="AA424" s="909"/>
      <c r="AB424" s="10"/>
      <c r="AC424" s="559"/>
      <c r="AD424" s="559"/>
      <c r="AE424" s="559"/>
      <c r="AF424" s="559"/>
      <c r="AG424" s="559"/>
      <c r="AH424" s="559"/>
      <c r="AI424" s="559"/>
      <c r="AJ424" s="559"/>
    </row>
    <row r="425" ht="11.25" customHeight="1">
      <c r="A425" s="906"/>
      <c r="B425" s="559"/>
      <c r="C425" s="559"/>
      <c r="D425" s="10"/>
      <c r="E425" s="10"/>
      <c r="F425" s="10"/>
      <c r="G425" s="10"/>
      <c r="H425" s="10"/>
      <c r="I425" s="10"/>
      <c r="J425" s="10"/>
      <c r="K425" s="10"/>
      <c r="L425" s="559"/>
      <c r="M425" s="559"/>
      <c r="N425" s="559"/>
      <c r="O425" s="907"/>
      <c r="P425" s="559"/>
      <c r="Q425" s="559"/>
      <c r="R425" s="874"/>
      <c r="S425" s="908"/>
      <c r="T425" s="559"/>
      <c r="U425" s="559"/>
      <c r="V425" s="559"/>
      <c r="W425" s="559"/>
      <c r="X425" s="559"/>
      <c r="Y425" s="559"/>
      <c r="Z425" s="558"/>
      <c r="AA425" s="909"/>
      <c r="AB425" s="10"/>
      <c r="AC425" s="559"/>
      <c r="AD425" s="559"/>
      <c r="AE425" s="559"/>
      <c r="AF425" s="559"/>
      <c r="AG425" s="559"/>
      <c r="AH425" s="559"/>
      <c r="AI425" s="559"/>
      <c r="AJ425" s="559"/>
    </row>
    <row r="426" ht="11.25" customHeight="1">
      <c r="A426" s="906"/>
      <c r="B426" s="559"/>
      <c r="C426" s="559"/>
      <c r="D426" s="10"/>
      <c r="E426" s="10"/>
      <c r="F426" s="10"/>
      <c r="G426" s="10"/>
      <c r="H426" s="10"/>
      <c r="I426" s="10"/>
      <c r="J426" s="10"/>
      <c r="K426" s="10"/>
      <c r="L426" s="559"/>
      <c r="M426" s="559"/>
      <c r="N426" s="559"/>
      <c r="O426" s="907"/>
      <c r="P426" s="559"/>
      <c r="Q426" s="559"/>
      <c r="R426" s="874"/>
      <c r="S426" s="908"/>
      <c r="T426" s="559"/>
      <c r="U426" s="559"/>
      <c r="V426" s="559"/>
      <c r="W426" s="559"/>
      <c r="X426" s="559"/>
      <c r="Y426" s="559"/>
      <c r="Z426" s="558"/>
      <c r="AA426" s="909"/>
      <c r="AB426" s="10"/>
      <c r="AC426" s="559"/>
      <c r="AD426" s="559"/>
      <c r="AE426" s="559"/>
      <c r="AF426" s="559"/>
      <c r="AG426" s="559"/>
      <c r="AH426" s="559"/>
      <c r="AI426" s="559"/>
      <c r="AJ426" s="559"/>
    </row>
    <row r="427" ht="11.25" customHeight="1">
      <c r="A427" s="906"/>
      <c r="B427" s="559"/>
      <c r="C427" s="559"/>
      <c r="D427" s="10"/>
      <c r="E427" s="10"/>
      <c r="F427" s="10"/>
      <c r="G427" s="10"/>
      <c r="H427" s="10"/>
      <c r="I427" s="10"/>
      <c r="J427" s="10"/>
      <c r="K427" s="10"/>
      <c r="L427" s="559"/>
      <c r="M427" s="559"/>
      <c r="N427" s="559"/>
      <c r="O427" s="907"/>
      <c r="P427" s="559"/>
      <c r="Q427" s="559"/>
      <c r="R427" s="874"/>
      <c r="S427" s="908"/>
      <c r="T427" s="559"/>
      <c r="U427" s="559"/>
      <c r="V427" s="559"/>
      <c r="W427" s="559"/>
      <c r="X427" s="559"/>
      <c r="Y427" s="559"/>
      <c r="Z427" s="558"/>
      <c r="AA427" s="909"/>
      <c r="AB427" s="10"/>
      <c r="AC427" s="559"/>
      <c r="AD427" s="559"/>
      <c r="AE427" s="559"/>
      <c r="AF427" s="559"/>
      <c r="AG427" s="559"/>
      <c r="AH427" s="559"/>
      <c r="AI427" s="559"/>
      <c r="AJ427" s="559"/>
    </row>
    <row r="428" ht="11.25" customHeight="1">
      <c r="A428" s="906"/>
      <c r="B428" s="559"/>
      <c r="C428" s="559"/>
      <c r="D428" s="10"/>
      <c r="E428" s="10"/>
      <c r="F428" s="10"/>
      <c r="G428" s="10"/>
      <c r="H428" s="10"/>
      <c r="I428" s="10"/>
      <c r="J428" s="10"/>
      <c r="K428" s="10"/>
      <c r="L428" s="559"/>
      <c r="M428" s="559"/>
      <c r="N428" s="559"/>
      <c r="O428" s="907"/>
      <c r="P428" s="559"/>
      <c r="Q428" s="559"/>
      <c r="R428" s="874"/>
      <c r="S428" s="908"/>
      <c r="T428" s="559"/>
      <c r="U428" s="559"/>
      <c r="V428" s="559"/>
      <c r="W428" s="559"/>
      <c r="X428" s="559"/>
      <c r="Y428" s="559"/>
      <c r="Z428" s="558"/>
      <c r="AA428" s="909"/>
      <c r="AB428" s="10"/>
      <c r="AC428" s="559"/>
      <c r="AD428" s="559"/>
      <c r="AE428" s="559"/>
      <c r="AF428" s="559"/>
      <c r="AG428" s="559"/>
      <c r="AH428" s="559"/>
      <c r="AI428" s="559"/>
      <c r="AJ428" s="559"/>
    </row>
    <row r="429" ht="11.25" customHeight="1">
      <c r="A429" s="906"/>
      <c r="B429" s="559"/>
      <c r="C429" s="559"/>
      <c r="D429" s="10"/>
      <c r="E429" s="10"/>
      <c r="F429" s="10"/>
      <c r="G429" s="10"/>
      <c r="H429" s="10"/>
      <c r="I429" s="10"/>
      <c r="J429" s="10"/>
      <c r="K429" s="10"/>
      <c r="L429" s="559"/>
      <c r="M429" s="559"/>
      <c r="N429" s="559"/>
      <c r="O429" s="907"/>
      <c r="P429" s="559"/>
      <c r="Q429" s="559"/>
      <c r="R429" s="874"/>
      <c r="S429" s="908"/>
      <c r="T429" s="559"/>
      <c r="U429" s="559"/>
      <c r="V429" s="559"/>
      <c r="W429" s="559"/>
      <c r="X429" s="559"/>
      <c r="Y429" s="559"/>
      <c r="Z429" s="558"/>
      <c r="AA429" s="909"/>
      <c r="AB429" s="10"/>
      <c r="AC429" s="559"/>
      <c r="AD429" s="559"/>
      <c r="AE429" s="559"/>
      <c r="AF429" s="559"/>
      <c r="AG429" s="559"/>
      <c r="AH429" s="559"/>
      <c r="AI429" s="559"/>
      <c r="AJ429" s="559"/>
    </row>
    <row r="430" ht="11.25" customHeight="1">
      <c r="A430" s="906"/>
      <c r="B430" s="559"/>
      <c r="C430" s="559"/>
      <c r="D430" s="10"/>
      <c r="E430" s="10"/>
      <c r="F430" s="10"/>
      <c r="G430" s="10"/>
      <c r="H430" s="10"/>
      <c r="I430" s="10"/>
      <c r="J430" s="10"/>
      <c r="K430" s="10"/>
      <c r="L430" s="559"/>
      <c r="M430" s="559"/>
      <c r="N430" s="559"/>
      <c r="O430" s="907"/>
      <c r="P430" s="559"/>
      <c r="Q430" s="559"/>
      <c r="R430" s="874"/>
      <c r="S430" s="908"/>
      <c r="T430" s="559"/>
      <c r="U430" s="559"/>
      <c r="V430" s="559"/>
      <c r="W430" s="559"/>
      <c r="X430" s="559"/>
      <c r="Y430" s="559"/>
      <c r="Z430" s="558"/>
      <c r="AA430" s="909"/>
      <c r="AB430" s="10"/>
      <c r="AC430" s="559"/>
      <c r="AD430" s="559"/>
      <c r="AE430" s="559"/>
      <c r="AF430" s="559"/>
      <c r="AG430" s="559"/>
      <c r="AH430" s="559"/>
      <c r="AI430" s="559"/>
      <c r="AJ430" s="559"/>
    </row>
    <row r="431" ht="11.25" customHeight="1">
      <c r="A431" s="906"/>
      <c r="B431" s="559"/>
      <c r="C431" s="559"/>
      <c r="D431" s="10"/>
      <c r="E431" s="10"/>
      <c r="F431" s="10"/>
      <c r="G431" s="10"/>
      <c r="H431" s="10"/>
      <c r="I431" s="10"/>
      <c r="J431" s="10"/>
      <c r="K431" s="10"/>
      <c r="L431" s="559"/>
      <c r="M431" s="559"/>
      <c r="N431" s="559"/>
      <c r="O431" s="907"/>
      <c r="P431" s="559"/>
      <c r="Q431" s="559"/>
      <c r="R431" s="874"/>
      <c r="S431" s="908"/>
      <c r="T431" s="559"/>
      <c r="U431" s="559"/>
      <c r="V431" s="559"/>
      <c r="W431" s="559"/>
      <c r="X431" s="559"/>
      <c r="Y431" s="559"/>
      <c r="Z431" s="558"/>
      <c r="AA431" s="909"/>
      <c r="AB431" s="10"/>
      <c r="AC431" s="559"/>
      <c r="AD431" s="559"/>
      <c r="AE431" s="559"/>
      <c r="AF431" s="559"/>
      <c r="AG431" s="559"/>
      <c r="AH431" s="559"/>
      <c r="AI431" s="559"/>
      <c r="AJ431" s="559"/>
    </row>
    <row r="432" ht="11.25" customHeight="1">
      <c r="A432" s="906"/>
      <c r="B432" s="559"/>
      <c r="C432" s="559"/>
      <c r="D432" s="10"/>
      <c r="E432" s="10"/>
      <c r="F432" s="10"/>
      <c r="G432" s="10"/>
      <c r="H432" s="10"/>
      <c r="I432" s="10"/>
      <c r="J432" s="10"/>
      <c r="K432" s="10"/>
      <c r="L432" s="559"/>
      <c r="M432" s="559"/>
      <c r="N432" s="559"/>
      <c r="O432" s="907"/>
      <c r="P432" s="559"/>
      <c r="Q432" s="559"/>
      <c r="R432" s="874"/>
      <c r="S432" s="908"/>
      <c r="T432" s="559"/>
      <c r="U432" s="559"/>
      <c r="V432" s="559"/>
      <c r="W432" s="559"/>
      <c r="X432" s="559"/>
      <c r="Y432" s="559"/>
      <c r="Z432" s="558"/>
      <c r="AA432" s="909"/>
      <c r="AB432" s="10"/>
      <c r="AC432" s="559"/>
      <c r="AD432" s="559"/>
      <c r="AE432" s="559"/>
      <c r="AF432" s="559"/>
      <c r="AG432" s="559"/>
      <c r="AH432" s="559"/>
      <c r="AI432" s="559"/>
      <c r="AJ432" s="559"/>
    </row>
    <row r="433" ht="11.25" customHeight="1">
      <c r="A433" s="906"/>
      <c r="B433" s="559"/>
      <c r="C433" s="559"/>
      <c r="D433" s="10"/>
      <c r="E433" s="10"/>
      <c r="F433" s="10"/>
      <c r="G433" s="10"/>
      <c r="H433" s="10"/>
      <c r="I433" s="10"/>
      <c r="J433" s="10"/>
      <c r="K433" s="10"/>
      <c r="L433" s="559"/>
      <c r="M433" s="559"/>
      <c r="N433" s="559"/>
      <c r="O433" s="907"/>
      <c r="P433" s="559"/>
      <c r="Q433" s="559"/>
      <c r="R433" s="874"/>
      <c r="S433" s="908"/>
      <c r="T433" s="559"/>
      <c r="U433" s="559"/>
      <c r="V433" s="559"/>
      <c r="W433" s="559"/>
      <c r="X433" s="559"/>
      <c r="Y433" s="559"/>
      <c r="Z433" s="558"/>
      <c r="AA433" s="909"/>
      <c r="AB433" s="10"/>
      <c r="AC433" s="559"/>
      <c r="AD433" s="559"/>
      <c r="AE433" s="559"/>
      <c r="AF433" s="559"/>
      <c r="AG433" s="559"/>
      <c r="AH433" s="559"/>
      <c r="AI433" s="559"/>
      <c r="AJ433" s="559"/>
    </row>
    <row r="434" ht="11.25" customHeight="1">
      <c r="A434" s="906"/>
      <c r="B434" s="559"/>
      <c r="C434" s="559"/>
      <c r="D434" s="10"/>
      <c r="E434" s="10"/>
      <c r="F434" s="10"/>
      <c r="G434" s="10"/>
      <c r="H434" s="10"/>
      <c r="I434" s="10"/>
      <c r="J434" s="10"/>
      <c r="K434" s="10"/>
      <c r="L434" s="559"/>
      <c r="M434" s="559"/>
      <c r="N434" s="559"/>
      <c r="O434" s="907"/>
      <c r="P434" s="559"/>
      <c r="Q434" s="559"/>
      <c r="R434" s="874"/>
      <c r="S434" s="908"/>
      <c r="T434" s="559"/>
      <c r="U434" s="559"/>
      <c r="V434" s="559"/>
      <c r="W434" s="559"/>
      <c r="X434" s="559"/>
      <c r="Y434" s="559"/>
      <c r="Z434" s="558"/>
      <c r="AA434" s="909"/>
      <c r="AB434" s="10"/>
      <c r="AC434" s="559"/>
      <c r="AD434" s="559"/>
      <c r="AE434" s="559"/>
      <c r="AF434" s="559"/>
      <c r="AG434" s="559"/>
      <c r="AH434" s="559"/>
      <c r="AI434" s="559"/>
      <c r="AJ434" s="559"/>
    </row>
    <row r="435" ht="11.25" customHeight="1">
      <c r="A435" s="906"/>
      <c r="B435" s="559"/>
      <c r="C435" s="559"/>
      <c r="D435" s="10"/>
      <c r="E435" s="10"/>
      <c r="F435" s="10"/>
      <c r="G435" s="10"/>
      <c r="H435" s="10"/>
      <c r="I435" s="10"/>
      <c r="J435" s="10"/>
      <c r="K435" s="10"/>
      <c r="L435" s="559"/>
      <c r="M435" s="559"/>
      <c r="N435" s="559"/>
      <c r="O435" s="907"/>
      <c r="P435" s="559"/>
      <c r="Q435" s="559"/>
      <c r="R435" s="874"/>
      <c r="S435" s="908"/>
      <c r="T435" s="559"/>
      <c r="U435" s="559"/>
      <c r="V435" s="559"/>
      <c r="W435" s="559"/>
      <c r="X435" s="559"/>
      <c r="Y435" s="559"/>
      <c r="Z435" s="558"/>
      <c r="AA435" s="909"/>
      <c r="AB435" s="10"/>
      <c r="AC435" s="559"/>
      <c r="AD435" s="559"/>
      <c r="AE435" s="559"/>
      <c r="AF435" s="559"/>
      <c r="AG435" s="559"/>
      <c r="AH435" s="559"/>
      <c r="AI435" s="559"/>
      <c r="AJ435" s="559"/>
    </row>
    <row r="436" ht="11.25" customHeight="1">
      <c r="A436" s="906"/>
      <c r="B436" s="559"/>
      <c r="C436" s="559"/>
      <c r="D436" s="10"/>
      <c r="E436" s="10"/>
      <c r="F436" s="10"/>
      <c r="G436" s="10"/>
      <c r="H436" s="10"/>
      <c r="I436" s="10"/>
      <c r="J436" s="10"/>
      <c r="K436" s="10"/>
      <c r="L436" s="559"/>
      <c r="M436" s="559"/>
      <c r="N436" s="559"/>
      <c r="O436" s="907"/>
      <c r="P436" s="559"/>
      <c r="Q436" s="559"/>
      <c r="R436" s="874"/>
      <c r="S436" s="908"/>
      <c r="T436" s="559"/>
      <c r="U436" s="559"/>
      <c r="V436" s="559"/>
      <c r="W436" s="559"/>
      <c r="X436" s="559"/>
      <c r="Y436" s="559"/>
      <c r="Z436" s="558"/>
      <c r="AA436" s="909"/>
      <c r="AB436" s="10"/>
      <c r="AC436" s="559"/>
      <c r="AD436" s="559"/>
      <c r="AE436" s="559"/>
      <c r="AF436" s="559"/>
      <c r="AG436" s="559"/>
      <c r="AH436" s="559"/>
      <c r="AI436" s="559"/>
      <c r="AJ436" s="559"/>
    </row>
    <row r="437" ht="11.25" customHeight="1">
      <c r="A437" s="906"/>
      <c r="B437" s="559"/>
      <c r="C437" s="559"/>
      <c r="D437" s="10"/>
      <c r="E437" s="10"/>
      <c r="F437" s="10"/>
      <c r="G437" s="10"/>
      <c r="H437" s="10"/>
      <c r="I437" s="10"/>
      <c r="J437" s="10"/>
      <c r="K437" s="10"/>
      <c r="L437" s="559"/>
      <c r="M437" s="559"/>
      <c r="N437" s="559"/>
      <c r="O437" s="907"/>
      <c r="P437" s="559"/>
      <c r="Q437" s="559"/>
      <c r="R437" s="874"/>
      <c r="S437" s="908"/>
      <c r="T437" s="559"/>
      <c r="U437" s="559"/>
      <c r="V437" s="559"/>
      <c r="W437" s="559"/>
      <c r="X437" s="559"/>
      <c r="Y437" s="559"/>
      <c r="Z437" s="558"/>
      <c r="AA437" s="909"/>
      <c r="AB437" s="10"/>
      <c r="AC437" s="559"/>
      <c r="AD437" s="559"/>
      <c r="AE437" s="559"/>
      <c r="AF437" s="559"/>
      <c r="AG437" s="559"/>
      <c r="AH437" s="559"/>
      <c r="AI437" s="559"/>
      <c r="AJ437" s="559"/>
    </row>
    <row r="438" ht="11.25" customHeight="1">
      <c r="A438" s="906"/>
      <c r="B438" s="559"/>
      <c r="C438" s="559"/>
      <c r="D438" s="10"/>
      <c r="E438" s="10"/>
      <c r="F438" s="10"/>
      <c r="G438" s="10"/>
      <c r="H438" s="10"/>
      <c r="I438" s="10"/>
      <c r="J438" s="10"/>
      <c r="K438" s="10"/>
      <c r="L438" s="559"/>
      <c r="M438" s="559"/>
      <c r="N438" s="559"/>
      <c r="O438" s="907"/>
      <c r="P438" s="559"/>
      <c r="Q438" s="559"/>
      <c r="R438" s="874"/>
      <c r="S438" s="908"/>
      <c r="T438" s="559"/>
      <c r="U438" s="559"/>
      <c r="V438" s="559"/>
      <c r="W438" s="559"/>
      <c r="X438" s="559"/>
      <c r="Y438" s="559"/>
      <c r="Z438" s="558"/>
      <c r="AA438" s="909"/>
      <c r="AB438" s="10"/>
      <c r="AC438" s="559"/>
      <c r="AD438" s="559"/>
      <c r="AE438" s="559"/>
      <c r="AF438" s="559"/>
      <c r="AG438" s="559"/>
      <c r="AH438" s="559"/>
      <c r="AI438" s="559"/>
      <c r="AJ438" s="559"/>
    </row>
    <row r="439" ht="11.25" customHeight="1">
      <c r="A439" s="906"/>
      <c r="B439" s="559"/>
      <c r="C439" s="559"/>
      <c r="D439" s="10"/>
      <c r="E439" s="10"/>
      <c r="F439" s="10"/>
      <c r="G439" s="10"/>
      <c r="H439" s="10"/>
      <c r="I439" s="10"/>
      <c r="J439" s="10"/>
      <c r="K439" s="10"/>
      <c r="L439" s="559"/>
      <c r="M439" s="559"/>
      <c r="N439" s="559"/>
      <c r="O439" s="907"/>
      <c r="P439" s="559"/>
      <c r="Q439" s="559"/>
      <c r="R439" s="874"/>
      <c r="S439" s="908"/>
      <c r="T439" s="559"/>
      <c r="U439" s="559"/>
      <c r="V439" s="559"/>
      <c r="W439" s="559"/>
      <c r="X439" s="559"/>
      <c r="Y439" s="559"/>
      <c r="Z439" s="558"/>
      <c r="AA439" s="909"/>
      <c r="AB439" s="10"/>
      <c r="AC439" s="559"/>
      <c r="AD439" s="559"/>
      <c r="AE439" s="559"/>
      <c r="AF439" s="559"/>
      <c r="AG439" s="559"/>
      <c r="AH439" s="559"/>
      <c r="AI439" s="559"/>
      <c r="AJ439" s="559"/>
    </row>
    <row r="440" ht="11.25" customHeight="1">
      <c r="A440" s="906"/>
      <c r="B440" s="559"/>
      <c r="C440" s="559"/>
      <c r="D440" s="10"/>
      <c r="E440" s="10"/>
      <c r="F440" s="10"/>
      <c r="G440" s="10"/>
      <c r="H440" s="10"/>
      <c r="I440" s="10"/>
      <c r="J440" s="10"/>
      <c r="K440" s="10"/>
      <c r="L440" s="559"/>
      <c r="M440" s="559"/>
      <c r="N440" s="559"/>
      <c r="O440" s="907"/>
      <c r="P440" s="559"/>
      <c r="Q440" s="559"/>
      <c r="R440" s="874"/>
      <c r="S440" s="908"/>
      <c r="T440" s="559"/>
      <c r="U440" s="559"/>
      <c r="V440" s="559"/>
      <c r="W440" s="559"/>
      <c r="X440" s="559"/>
      <c r="Y440" s="559"/>
      <c r="Z440" s="558"/>
      <c r="AA440" s="909"/>
      <c r="AB440" s="10"/>
      <c r="AC440" s="559"/>
      <c r="AD440" s="559"/>
      <c r="AE440" s="559"/>
      <c r="AF440" s="559"/>
      <c r="AG440" s="559"/>
      <c r="AH440" s="559"/>
      <c r="AI440" s="559"/>
      <c r="AJ440" s="559"/>
    </row>
    <row r="441" ht="11.25" customHeight="1">
      <c r="A441" s="906"/>
      <c r="B441" s="559"/>
      <c r="C441" s="559"/>
      <c r="D441" s="10"/>
      <c r="E441" s="10"/>
      <c r="F441" s="10"/>
      <c r="G441" s="10"/>
      <c r="H441" s="10"/>
      <c r="I441" s="10"/>
      <c r="J441" s="10"/>
      <c r="K441" s="10"/>
      <c r="L441" s="559"/>
      <c r="M441" s="559"/>
      <c r="N441" s="559"/>
      <c r="O441" s="907"/>
      <c r="P441" s="559"/>
      <c r="Q441" s="559"/>
      <c r="R441" s="874"/>
      <c r="S441" s="908"/>
      <c r="T441" s="559"/>
      <c r="U441" s="559"/>
      <c r="V441" s="559"/>
      <c r="W441" s="559"/>
      <c r="X441" s="559"/>
      <c r="Y441" s="559"/>
      <c r="Z441" s="558"/>
      <c r="AA441" s="909"/>
      <c r="AB441" s="10"/>
      <c r="AC441" s="559"/>
      <c r="AD441" s="559"/>
      <c r="AE441" s="559"/>
      <c r="AF441" s="559"/>
      <c r="AG441" s="559"/>
      <c r="AH441" s="559"/>
      <c r="AI441" s="559"/>
      <c r="AJ441" s="559"/>
    </row>
    <row r="442" ht="11.25" customHeight="1">
      <c r="A442" s="906"/>
      <c r="B442" s="559"/>
      <c r="C442" s="559"/>
      <c r="D442" s="10"/>
      <c r="E442" s="10"/>
      <c r="F442" s="10"/>
      <c r="G442" s="10"/>
      <c r="H442" s="10"/>
      <c r="I442" s="10"/>
      <c r="J442" s="10"/>
      <c r="K442" s="10"/>
      <c r="L442" s="559"/>
      <c r="M442" s="559"/>
      <c r="N442" s="559"/>
      <c r="O442" s="907"/>
      <c r="P442" s="559"/>
      <c r="Q442" s="559"/>
      <c r="R442" s="874"/>
      <c r="S442" s="908"/>
      <c r="T442" s="559"/>
      <c r="U442" s="559"/>
      <c r="V442" s="559"/>
      <c r="W442" s="559"/>
      <c r="X442" s="559"/>
      <c r="Y442" s="559"/>
      <c r="Z442" s="558"/>
      <c r="AA442" s="909"/>
      <c r="AB442" s="10"/>
      <c r="AC442" s="559"/>
      <c r="AD442" s="559"/>
      <c r="AE442" s="559"/>
      <c r="AF442" s="559"/>
      <c r="AG442" s="559"/>
      <c r="AH442" s="559"/>
      <c r="AI442" s="559"/>
      <c r="AJ442" s="559"/>
    </row>
    <row r="443" ht="11.25" customHeight="1">
      <c r="A443" s="906"/>
      <c r="B443" s="559"/>
      <c r="C443" s="559"/>
      <c r="D443" s="10"/>
      <c r="E443" s="10"/>
      <c r="F443" s="10"/>
      <c r="G443" s="10"/>
      <c r="H443" s="10"/>
      <c r="I443" s="10"/>
      <c r="J443" s="10"/>
      <c r="K443" s="10"/>
      <c r="L443" s="559"/>
      <c r="M443" s="559"/>
      <c r="N443" s="559"/>
      <c r="O443" s="907"/>
      <c r="P443" s="559"/>
      <c r="Q443" s="559"/>
      <c r="R443" s="874"/>
      <c r="S443" s="908"/>
      <c r="T443" s="559"/>
      <c r="U443" s="559"/>
      <c r="V443" s="559"/>
      <c r="W443" s="559"/>
      <c r="X443" s="559"/>
      <c r="Y443" s="559"/>
      <c r="Z443" s="558"/>
      <c r="AA443" s="909"/>
      <c r="AB443" s="10"/>
      <c r="AC443" s="559"/>
      <c r="AD443" s="559"/>
      <c r="AE443" s="559"/>
      <c r="AF443" s="559"/>
      <c r="AG443" s="559"/>
      <c r="AH443" s="559"/>
      <c r="AI443" s="559"/>
      <c r="AJ443" s="559"/>
    </row>
    <row r="444" ht="11.25" customHeight="1">
      <c r="A444" s="906"/>
      <c r="B444" s="559"/>
      <c r="C444" s="559"/>
      <c r="D444" s="10"/>
      <c r="E444" s="10"/>
      <c r="F444" s="10"/>
      <c r="G444" s="10"/>
      <c r="H444" s="10"/>
      <c r="I444" s="10"/>
      <c r="J444" s="10"/>
      <c r="K444" s="10"/>
      <c r="L444" s="559"/>
      <c r="M444" s="559"/>
      <c r="N444" s="559"/>
      <c r="O444" s="907"/>
      <c r="P444" s="559"/>
      <c r="Q444" s="559"/>
      <c r="R444" s="874"/>
      <c r="S444" s="908"/>
      <c r="T444" s="559"/>
      <c r="U444" s="559"/>
      <c r="V444" s="559"/>
      <c r="W444" s="559"/>
      <c r="X444" s="559"/>
      <c r="Y444" s="559"/>
      <c r="Z444" s="558"/>
      <c r="AA444" s="909"/>
      <c r="AB444" s="10"/>
      <c r="AC444" s="559"/>
      <c r="AD444" s="559"/>
      <c r="AE444" s="559"/>
      <c r="AF444" s="559"/>
      <c r="AG444" s="559"/>
      <c r="AH444" s="559"/>
      <c r="AI444" s="559"/>
      <c r="AJ444" s="559"/>
    </row>
    <row r="445" ht="11.25" customHeight="1">
      <c r="A445" s="906"/>
      <c r="B445" s="559"/>
      <c r="C445" s="559"/>
      <c r="D445" s="10"/>
      <c r="E445" s="10"/>
      <c r="F445" s="10"/>
      <c r="G445" s="10"/>
      <c r="H445" s="10"/>
      <c r="I445" s="10"/>
      <c r="J445" s="10"/>
      <c r="K445" s="10"/>
      <c r="L445" s="559"/>
      <c r="M445" s="559"/>
      <c r="N445" s="559"/>
      <c r="O445" s="907"/>
      <c r="P445" s="559"/>
      <c r="Q445" s="559"/>
      <c r="R445" s="874"/>
      <c r="S445" s="908"/>
      <c r="T445" s="559"/>
      <c r="U445" s="559"/>
      <c r="V445" s="559"/>
      <c r="W445" s="559"/>
      <c r="X445" s="559"/>
      <c r="Y445" s="559"/>
      <c r="Z445" s="558"/>
      <c r="AA445" s="909"/>
      <c r="AB445" s="10"/>
      <c r="AC445" s="559"/>
      <c r="AD445" s="559"/>
      <c r="AE445" s="559"/>
      <c r="AF445" s="559"/>
      <c r="AG445" s="559"/>
      <c r="AH445" s="559"/>
      <c r="AI445" s="559"/>
      <c r="AJ445" s="559"/>
    </row>
    <row r="446" ht="11.25" customHeight="1">
      <c r="A446" s="906"/>
      <c r="B446" s="559"/>
      <c r="C446" s="559"/>
      <c r="D446" s="10"/>
      <c r="E446" s="10"/>
      <c r="F446" s="10"/>
      <c r="G446" s="10"/>
      <c r="H446" s="10"/>
      <c r="I446" s="10"/>
      <c r="J446" s="10"/>
      <c r="K446" s="10"/>
      <c r="L446" s="559"/>
      <c r="M446" s="559"/>
      <c r="N446" s="559"/>
      <c r="O446" s="907"/>
      <c r="P446" s="559"/>
      <c r="Q446" s="559"/>
      <c r="R446" s="874"/>
      <c r="S446" s="908"/>
      <c r="T446" s="559"/>
      <c r="U446" s="559"/>
      <c r="V446" s="559"/>
      <c r="W446" s="559"/>
      <c r="X446" s="559"/>
      <c r="Y446" s="559"/>
      <c r="Z446" s="558"/>
      <c r="AA446" s="909"/>
      <c r="AB446" s="10"/>
      <c r="AC446" s="559"/>
      <c r="AD446" s="559"/>
      <c r="AE446" s="559"/>
      <c r="AF446" s="559"/>
      <c r="AG446" s="559"/>
      <c r="AH446" s="559"/>
      <c r="AI446" s="559"/>
      <c r="AJ446" s="559"/>
    </row>
    <row r="447" ht="11.25" customHeight="1">
      <c r="A447" s="906"/>
      <c r="B447" s="559"/>
      <c r="C447" s="559"/>
      <c r="D447" s="10"/>
      <c r="E447" s="10"/>
      <c r="F447" s="10"/>
      <c r="G447" s="10"/>
      <c r="H447" s="10"/>
      <c r="I447" s="10"/>
      <c r="J447" s="10"/>
      <c r="K447" s="10"/>
      <c r="L447" s="559"/>
      <c r="M447" s="559"/>
      <c r="N447" s="559"/>
      <c r="O447" s="907"/>
      <c r="P447" s="559"/>
      <c r="Q447" s="559"/>
      <c r="R447" s="874"/>
      <c r="S447" s="908"/>
      <c r="T447" s="559"/>
      <c r="U447" s="559"/>
      <c r="V447" s="559"/>
      <c r="W447" s="559"/>
      <c r="X447" s="559"/>
      <c r="Y447" s="559"/>
      <c r="Z447" s="558"/>
      <c r="AA447" s="909"/>
      <c r="AB447" s="10"/>
      <c r="AC447" s="559"/>
      <c r="AD447" s="559"/>
      <c r="AE447" s="559"/>
      <c r="AF447" s="559"/>
      <c r="AG447" s="559"/>
      <c r="AH447" s="559"/>
      <c r="AI447" s="559"/>
      <c r="AJ447" s="559"/>
    </row>
    <row r="448" ht="11.25" customHeight="1">
      <c r="A448" s="906"/>
      <c r="B448" s="559"/>
      <c r="C448" s="559"/>
      <c r="D448" s="10"/>
      <c r="E448" s="10"/>
      <c r="F448" s="10"/>
      <c r="G448" s="10"/>
      <c r="H448" s="10"/>
      <c r="I448" s="10"/>
      <c r="J448" s="10"/>
      <c r="K448" s="10"/>
      <c r="L448" s="559"/>
      <c r="M448" s="559"/>
      <c r="N448" s="559"/>
      <c r="O448" s="907"/>
      <c r="P448" s="559"/>
      <c r="Q448" s="559"/>
      <c r="R448" s="874"/>
      <c r="S448" s="908"/>
      <c r="T448" s="559"/>
      <c r="U448" s="559"/>
      <c r="V448" s="559"/>
      <c r="W448" s="559"/>
      <c r="X448" s="559"/>
      <c r="Y448" s="559"/>
      <c r="Z448" s="558"/>
      <c r="AA448" s="909"/>
      <c r="AB448" s="10"/>
      <c r="AC448" s="559"/>
      <c r="AD448" s="559"/>
      <c r="AE448" s="559"/>
      <c r="AF448" s="559"/>
      <c r="AG448" s="559"/>
      <c r="AH448" s="559"/>
      <c r="AI448" s="559"/>
      <c r="AJ448" s="559"/>
    </row>
    <row r="449" ht="11.25" customHeight="1">
      <c r="A449" s="906"/>
      <c r="B449" s="559"/>
      <c r="C449" s="559"/>
      <c r="D449" s="10"/>
      <c r="E449" s="10"/>
      <c r="F449" s="10"/>
      <c r="G449" s="10"/>
      <c r="H449" s="10"/>
      <c r="I449" s="10"/>
      <c r="J449" s="10"/>
      <c r="K449" s="10"/>
      <c r="L449" s="559"/>
      <c r="M449" s="559"/>
      <c r="N449" s="559"/>
      <c r="O449" s="907"/>
      <c r="P449" s="559"/>
      <c r="Q449" s="559"/>
      <c r="R449" s="874"/>
      <c r="S449" s="908"/>
      <c r="T449" s="559"/>
      <c r="U449" s="559"/>
      <c r="V449" s="559"/>
      <c r="W449" s="559"/>
      <c r="X449" s="559"/>
      <c r="Y449" s="559"/>
      <c r="Z449" s="558"/>
      <c r="AA449" s="909"/>
      <c r="AB449" s="10"/>
      <c r="AC449" s="559"/>
      <c r="AD449" s="559"/>
      <c r="AE449" s="559"/>
      <c r="AF449" s="559"/>
      <c r="AG449" s="559"/>
      <c r="AH449" s="559"/>
      <c r="AI449" s="559"/>
      <c r="AJ449" s="559"/>
    </row>
    <row r="450" ht="11.25" customHeight="1">
      <c r="A450" s="906"/>
      <c r="B450" s="559"/>
      <c r="C450" s="559"/>
      <c r="D450" s="10"/>
      <c r="E450" s="10"/>
      <c r="F450" s="10"/>
      <c r="G450" s="10"/>
      <c r="H450" s="10"/>
      <c r="I450" s="10"/>
      <c r="J450" s="10"/>
      <c r="K450" s="10"/>
      <c r="L450" s="559"/>
      <c r="M450" s="559"/>
      <c r="N450" s="559"/>
      <c r="O450" s="907"/>
      <c r="P450" s="559"/>
      <c r="Q450" s="559"/>
      <c r="R450" s="874"/>
      <c r="S450" s="908"/>
      <c r="T450" s="559"/>
      <c r="U450" s="559"/>
      <c r="V450" s="559"/>
      <c r="W450" s="559"/>
      <c r="X450" s="559"/>
      <c r="Y450" s="559"/>
      <c r="Z450" s="558"/>
      <c r="AA450" s="909"/>
      <c r="AB450" s="10"/>
      <c r="AC450" s="559"/>
      <c r="AD450" s="559"/>
      <c r="AE450" s="559"/>
      <c r="AF450" s="559"/>
      <c r="AG450" s="559"/>
      <c r="AH450" s="559"/>
      <c r="AI450" s="559"/>
      <c r="AJ450" s="559"/>
    </row>
    <row r="451" ht="11.25" customHeight="1">
      <c r="A451" s="906"/>
      <c r="B451" s="559"/>
      <c r="C451" s="559"/>
      <c r="D451" s="10"/>
      <c r="E451" s="10"/>
      <c r="F451" s="10"/>
      <c r="G451" s="10"/>
      <c r="H451" s="10"/>
      <c r="I451" s="10"/>
      <c r="J451" s="10"/>
      <c r="K451" s="10"/>
      <c r="L451" s="559"/>
      <c r="M451" s="559"/>
      <c r="N451" s="559"/>
      <c r="O451" s="907"/>
      <c r="P451" s="559"/>
      <c r="Q451" s="559"/>
      <c r="R451" s="874"/>
      <c r="S451" s="908"/>
      <c r="T451" s="559"/>
      <c r="U451" s="559"/>
      <c r="V451" s="559"/>
      <c r="W451" s="559"/>
      <c r="X451" s="559"/>
      <c r="Y451" s="559"/>
      <c r="Z451" s="558"/>
      <c r="AA451" s="909"/>
      <c r="AB451" s="10"/>
      <c r="AC451" s="559"/>
      <c r="AD451" s="559"/>
      <c r="AE451" s="559"/>
      <c r="AF451" s="559"/>
      <c r="AG451" s="559"/>
      <c r="AH451" s="559"/>
      <c r="AI451" s="559"/>
      <c r="AJ451" s="559"/>
    </row>
    <row r="452" ht="11.25" customHeight="1">
      <c r="A452" s="906"/>
      <c r="B452" s="559"/>
      <c r="C452" s="559"/>
      <c r="D452" s="10"/>
      <c r="E452" s="10"/>
      <c r="F452" s="10"/>
      <c r="G452" s="10"/>
      <c r="H452" s="10"/>
      <c r="I452" s="10"/>
      <c r="J452" s="10"/>
      <c r="K452" s="10"/>
      <c r="L452" s="559"/>
      <c r="M452" s="559"/>
      <c r="N452" s="559"/>
      <c r="O452" s="907"/>
      <c r="P452" s="559"/>
      <c r="Q452" s="559"/>
      <c r="R452" s="874"/>
      <c r="S452" s="908"/>
      <c r="T452" s="559"/>
      <c r="U452" s="559"/>
      <c r="V452" s="559"/>
      <c r="W452" s="559"/>
      <c r="X452" s="559"/>
      <c r="Y452" s="559"/>
      <c r="Z452" s="558"/>
      <c r="AA452" s="909"/>
      <c r="AB452" s="10"/>
      <c r="AC452" s="559"/>
      <c r="AD452" s="559"/>
      <c r="AE452" s="559"/>
      <c r="AF452" s="559"/>
      <c r="AG452" s="559"/>
      <c r="AH452" s="559"/>
      <c r="AI452" s="559"/>
      <c r="AJ452" s="559"/>
    </row>
    <row r="453" ht="11.25" customHeight="1">
      <c r="A453" s="906"/>
      <c r="B453" s="559"/>
      <c r="C453" s="559"/>
      <c r="D453" s="10"/>
      <c r="E453" s="10"/>
      <c r="F453" s="10"/>
      <c r="G453" s="10"/>
      <c r="H453" s="10"/>
      <c r="I453" s="10"/>
      <c r="J453" s="10"/>
      <c r="K453" s="10"/>
      <c r="L453" s="559"/>
      <c r="M453" s="559"/>
      <c r="N453" s="559"/>
      <c r="O453" s="907"/>
      <c r="P453" s="559"/>
      <c r="Q453" s="559"/>
      <c r="R453" s="874"/>
      <c r="S453" s="908"/>
      <c r="T453" s="559"/>
      <c r="U453" s="559"/>
      <c r="V453" s="559"/>
      <c r="W453" s="559"/>
      <c r="X453" s="559"/>
      <c r="Y453" s="559"/>
      <c r="Z453" s="558"/>
      <c r="AA453" s="909"/>
      <c r="AB453" s="10"/>
      <c r="AC453" s="559"/>
      <c r="AD453" s="559"/>
      <c r="AE453" s="559"/>
      <c r="AF453" s="559"/>
      <c r="AG453" s="559"/>
      <c r="AH453" s="559"/>
      <c r="AI453" s="559"/>
      <c r="AJ453" s="559"/>
    </row>
    <row r="454" ht="11.25" customHeight="1">
      <c r="A454" s="906"/>
      <c r="B454" s="559"/>
      <c r="C454" s="559"/>
      <c r="D454" s="10"/>
      <c r="E454" s="10"/>
      <c r="F454" s="10"/>
      <c r="G454" s="10"/>
      <c r="H454" s="10"/>
      <c r="I454" s="10"/>
      <c r="J454" s="10"/>
      <c r="K454" s="10"/>
      <c r="L454" s="559"/>
      <c r="M454" s="559"/>
      <c r="N454" s="559"/>
      <c r="O454" s="907"/>
      <c r="P454" s="559"/>
      <c r="Q454" s="559"/>
      <c r="R454" s="874"/>
      <c r="S454" s="908"/>
      <c r="T454" s="559"/>
      <c r="U454" s="559"/>
      <c r="V454" s="559"/>
      <c r="W454" s="559"/>
      <c r="X454" s="559"/>
      <c r="Y454" s="559"/>
      <c r="Z454" s="558"/>
      <c r="AA454" s="909"/>
      <c r="AB454" s="10"/>
      <c r="AC454" s="559"/>
      <c r="AD454" s="559"/>
      <c r="AE454" s="559"/>
      <c r="AF454" s="559"/>
      <c r="AG454" s="559"/>
      <c r="AH454" s="559"/>
      <c r="AI454" s="559"/>
      <c r="AJ454" s="559"/>
    </row>
    <row r="455" ht="11.25" customHeight="1">
      <c r="A455" s="906"/>
      <c r="B455" s="559"/>
      <c r="C455" s="559"/>
      <c r="D455" s="10"/>
      <c r="E455" s="10"/>
      <c r="F455" s="10"/>
      <c r="G455" s="10"/>
      <c r="H455" s="10"/>
      <c r="I455" s="10"/>
      <c r="J455" s="10"/>
      <c r="K455" s="10"/>
      <c r="L455" s="559"/>
      <c r="M455" s="559"/>
      <c r="N455" s="559"/>
      <c r="O455" s="907"/>
      <c r="P455" s="559"/>
      <c r="Q455" s="559"/>
      <c r="R455" s="874"/>
      <c r="S455" s="908"/>
      <c r="T455" s="559"/>
      <c r="U455" s="559"/>
      <c r="V455" s="559"/>
      <c r="W455" s="559"/>
      <c r="X455" s="559"/>
      <c r="Y455" s="559"/>
      <c r="Z455" s="558"/>
      <c r="AA455" s="909"/>
      <c r="AB455" s="10"/>
      <c r="AC455" s="559"/>
      <c r="AD455" s="559"/>
      <c r="AE455" s="559"/>
      <c r="AF455" s="559"/>
      <c r="AG455" s="559"/>
      <c r="AH455" s="559"/>
      <c r="AI455" s="559"/>
      <c r="AJ455" s="559"/>
    </row>
    <row r="456" ht="11.25" customHeight="1">
      <c r="A456" s="906"/>
      <c r="B456" s="559"/>
      <c r="C456" s="559"/>
      <c r="D456" s="10"/>
      <c r="E456" s="10"/>
      <c r="F456" s="10"/>
      <c r="G456" s="10"/>
      <c r="H456" s="10"/>
      <c r="I456" s="10"/>
      <c r="J456" s="10"/>
      <c r="K456" s="10"/>
      <c r="L456" s="559"/>
      <c r="M456" s="559"/>
      <c r="N456" s="559"/>
      <c r="O456" s="907"/>
      <c r="P456" s="559"/>
      <c r="Q456" s="559"/>
      <c r="R456" s="874"/>
      <c r="S456" s="908"/>
      <c r="T456" s="559"/>
      <c r="U456" s="559"/>
      <c r="V456" s="559"/>
      <c r="W456" s="559"/>
      <c r="X456" s="559"/>
      <c r="Y456" s="559"/>
      <c r="Z456" s="558"/>
      <c r="AA456" s="909"/>
      <c r="AB456" s="10"/>
      <c r="AC456" s="559"/>
      <c r="AD456" s="559"/>
      <c r="AE456" s="559"/>
      <c r="AF456" s="559"/>
      <c r="AG456" s="559"/>
      <c r="AH456" s="559"/>
      <c r="AI456" s="559"/>
      <c r="AJ456" s="559"/>
    </row>
    <row r="457" ht="11.25" customHeight="1">
      <c r="A457" s="906"/>
      <c r="B457" s="559"/>
      <c r="C457" s="559"/>
      <c r="D457" s="10"/>
      <c r="E457" s="10"/>
      <c r="F457" s="10"/>
      <c r="G457" s="10"/>
      <c r="H457" s="10"/>
      <c r="I457" s="10"/>
      <c r="J457" s="10"/>
      <c r="K457" s="10"/>
      <c r="L457" s="559"/>
      <c r="M457" s="559"/>
      <c r="N457" s="559"/>
      <c r="O457" s="907"/>
      <c r="P457" s="559"/>
      <c r="Q457" s="559"/>
      <c r="R457" s="874"/>
      <c r="S457" s="908"/>
      <c r="T457" s="559"/>
      <c r="U457" s="559"/>
      <c r="V457" s="559"/>
      <c r="W457" s="559"/>
      <c r="X457" s="559"/>
      <c r="Y457" s="559"/>
      <c r="Z457" s="558"/>
      <c r="AA457" s="909"/>
      <c r="AB457" s="10"/>
      <c r="AC457" s="559"/>
      <c r="AD457" s="559"/>
      <c r="AE457" s="559"/>
      <c r="AF457" s="559"/>
      <c r="AG457" s="559"/>
      <c r="AH457" s="559"/>
      <c r="AI457" s="559"/>
      <c r="AJ457" s="559"/>
    </row>
    <row r="458" ht="11.25" customHeight="1">
      <c r="A458" s="906"/>
      <c r="B458" s="559"/>
      <c r="C458" s="559"/>
      <c r="D458" s="10"/>
      <c r="E458" s="10"/>
      <c r="F458" s="10"/>
      <c r="G458" s="10"/>
      <c r="H458" s="10"/>
      <c r="I458" s="10"/>
      <c r="J458" s="10"/>
      <c r="K458" s="10"/>
      <c r="L458" s="559"/>
      <c r="M458" s="559"/>
      <c r="N458" s="559"/>
      <c r="O458" s="907"/>
      <c r="P458" s="559"/>
      <c r="Q458" s="559"/>
      <c r="R458" s="874"/>
      <c r="S458" s="908"/>
      <c r="T458" s="559"/>
      <c r="U458" s="559"/>
      <c r="V458" s="559"/>
      <c r="W458" s="559"/>
      <c r="X458" s="559"/>
      <c r="Y458" s="559"/>
      <c r="Z458" s="558"/>
      <c r="AA458" s="909"/>
      <c r="AB458" s="10"/>
      <c r="AC458" s="559"/>
      <c r="AD458" s="559"/>
      <c r="AE458" s="559"/>
      <c r="AF458" s="559"/>
      <c r="AG458" s="559"/>
      <c r="AH458" s="559"/>
      <c r="AI458" s="559"/>
      <c r="AJ458" s="559"/>
    </row>
    <row r="459" ht="11.25" customHeight="1">
      <c r="A459" s="906"/>
      <c r="B459" s="559"/>
      <c r="C459" s="559"/>
      <c r="D459" s="10"/>
      <c r="E459" s="10"/>
      <c r="F459" s="10"/>
      <c r="G459" s="10"/>
      <c r="H459" s="10"/>
      <c r="I459" s="10"/>
      <c r="J459" s="10"/>
      <c r="K459" s="10"/>
      <c r="L459" s="559"/>
      <c r="M459" s="559"/>
      <c r="N459" s="559"/>
      <c r="O459" s="907"/>
      <c r="P459" s="559"/>
      <c r="Q459" s="559"/>
      <c r="R459" s="874"/>
      <c r="S459" s="908"/>
      <c r="T459" s="559"/>
      <c r="U459" s="559"/>
      <c r="V459" s="559"/>
      <c r="W459" s="559"/>
      <c r="X459" s="559"/>
      <c r="Y459" s="559"/>
      <c r="Z459" s="558"/>
      <c r="AA459" s="909"/>
      <c r="AB459" s="10"/>
      <c r="AC459" s="559"/>
      <c r="AD459" s="559"/>
      <c r="AE459" s="559"/>
      <c r="AF459" s="559"/>
      <c r="AG459" s="559"/>
      <c r="AH459" s="559"/>
      <c r="AI459" s="559"/>
      <c r="AJ459" s="559"/>
    </row>
    <row r="460" ht="11.25" customHeight="1">
      <c r="A460" s="906"/>
      <c r="B460" s="559"/>
      <c r="C460" s="559"/>
      <c r="D460" s="10"/>
      <c r="E460" s="10"/>
      <c r="F460" s="10"/>
      <c r="G460" s="10"/>
      <c r="H460" s="10"/>
      <c r="I460" s="10"/>
      <c r="J460" s="10"/>
      <c r="K460" s="10"/>
      <c r="L460" s="559"/>
      <c r="M460" s="559"/>
      <c r="N460" s="559"/>
      <c r="O460" s="907"/>
      <c r="P460" s="559"/>
      <c r="Q460" s="559"/>
      <c r="R460" s="874"/>
      <c r="S460" s="908"/>
      <c r="T460" s="559"/>
      <c r="U460" s="559"/>
      <c r="V460" s="559"/>
      <c r="W460" s="559"/>
      <c r="X460" s="559"/>
      <c r="Y460" s="559"/>
      <c r="Z460" s="558"/>
      <c r="AA460" s="909"/>
      <c r="AB460" s="10"/>
      <c r="AC460" s="559"/>
      <c r="AD460" s="559"/>
      <c r="AE460" s="559"/>
      <c r="AF460" s="559"/>
      <c r="AG460" s="559"/>
      <c r="AH460" s="559"/>
      <c r="AI460" s="559"/>
      <c r="AJ460" s="559"/>
    </row>
    <row r="461" ht="11.25" customHeight="1">
      <c r="A461" s="906"/>
      <c r="B461" s="559"/>
      <c r="C461" s="559"/>
      <c r="D461" s="10"/>
      <c r="E461" s="10"/>
      <c r="F461" s="10"/>
      <c r="G461" s="10"/>
      <c r="H461" s="10"/>
      <c r="I461" s="10"/>
      <c r="J461" s="10"/>
      <c r="K461" s="10"/>
      <c r="L461" s="559"/>
      <c r="M461" s="559"/>
      <c r="N461" s="559"/>
      <c r="O461" s="907"/>
      <c r="P461" s="559"/>
      <c r="Q461" s="559"/>
      <c r="R461" s="874"/>
      <c r="S461" s="908"/>
      <c r="T461" s="559"/>
      <c r="U461" s="559"/>
      <c r="V461" s="559"/>
      <c r="W461" s="559"/>
      <c r="X461" s="559"/>
      <c r="Y461" s="559"/>
      <c r="Z461" s="558"/>
      <c r="AA461" s="909"/>
      <c r="AB461" s="10"/>
      <c r="AC461" s="559"/>
      <c r="AD461" s="559"/>
      <c r="AE461" s="559"/>
      <c r="AF461" s="559"/>
      <c r="AG461" s="559"/>
      <c r="AH461" s="559"/>
      <c r="AI461" s="559"/>
      <c r="AJ461" s="559"/>
    </row>
    <row r="462" ht="11.25" customHeight="1">
      <c r="A462" s="906"/>
      <c r="B462" s="559"/>
      <c r="C462" s="559"/>
      <c r="D462" s="10"/>
      <c r="E462" s="10"/>
      <c r="F462" s="10"/>
      <c r="G462" s="10"/>
      <c r="H462" s="10"/>
      <c r="I462" s="10"/>
      <c r="J462" s="10"/>
      <c r="K462" s="10"/>
      <c r="L462" s="559"/>
      <c r="M462" s="559"/>
      <c r="N462" s="559"/>
      <c r="O462" s="907"/>
      <c r="P462" s="559"/>
      <c r="Q462" s="559"/>
      <c r="R462" s="874"/>
      <c r="S462" s="908"/>
      <c r="T462" s="559"/>
      <c r="U462" s="559"/>
      <c r="V462" s="559"/>
      <c r="W462" s="559"/>
      <c r="X462" s="559"/>
      <c r="Y462" s="559"/>
      <c r="Z462" s="558"/>
      <c r="AA462" s="909"/>
      <c r="AB462" s="10"/>
      <c r="AC462" s="559"/>
      <c r="AD462" s="559"/>
      <c r="AE462" s="559"/>
      <c r="AF462" s="559"/>
      <c r="AG462" s="559"/>
      <c r="AH462" s="559"/>
      <c r="AI462" s="559"/>
      <c r="AJ462" s="559"/>
    </row>
    <row r="463" ht="11.25" customHeight="1">
      <c r="A463" s="906"/>
      <c r="B463" s="559"/>
      <c r="C463" s="559"/>
      <c r="D463" s="10"/>
      <c r="E463" s="10"/>
      <c r="F463" s="10"/>
      <c r="G463" s="10"/>
      <c r="H463" s="10"/>
      <c r="I463" s="10"/>
      <c r="J463" s="10"/>
      <c r="K463" s="10"/>
      <c r="L463" s="559"/>
      <c r="M463" s="559"/>
      <c r="N463" s="559"/>
      <c r="O463" s="907"/>
      <c r="P463" s="559"/>
      <c r="Q463" s="559"/>
      <c r="R463" s="874"/>
      <c r="S463" s="908"/>
      <c r="T463" s="559"/>
      <c r="U463" s="559"/>
      <c r="V463" s="559"/>
      <c r="W463" s="559"/>
      <c r="X463" s="559"/>
      <c r="Y463" s="559"/>
      <c r="Z463" s="558"/>
      <c r="AA463" s="909"/>
      <c r="AB463" s="10"/>
      <c r="AC463" s="559"/>
      <c r="AD463" s="559"/>
      <c r="AE463" s="559"/>
      <c r="AF463" s="559"/>
      <c r="AG463" s="559"/>
      <c r="AH463" s="559"/>
      <c r="AI463" s="559"/>
      <c r="AJ463" s="559"/>
    </row>
    <row r="464" ht="11.25" customHeight="1">
      <c r="A464" s="906"/>
      <c r="B464" s="559"/>
      <c r="C464" s="559"/>
      <c r="D464" s="10"/>
      <c r="E464" s="10"/>
      <c r="F464" s="10"/>
      <c r="G464" s="10"/>
      <c r="H464" s="10"/>
      <c r="I464" s="10"/>
      <c r="J464" s="10"/>
      <c r="K464" s="10"/>
      <c r="L464" s="559"/>
      <c r="M464" s="559"/>
      <c r="N464" s="559"/>
      <c r="O464" s="907"/>
      <c r="P464" s="559"/>
      <c r="Q464" s="559"/>
      <c r="R464" s="874"/>
      <c r="S464" s="908"/>
      <c r="T464" s="559"/>
      <c r="U464" s="559"/>
      <c r="V464" s="559"/>
      <c r="W464" s="559"/>
      <c r="X464" s="559"/>
      <c r="Y464" s="559"/>
      <c r="Z464" s="558"/>
      <c r="AA464" s="909"/>
      <c r="AB464" s="10"/>
      <c r="AC464" s="559"/>
      <c r="AD464" s="559"/>
      <c r="AE464" s="559"/>
      <c r="AF464" s="559"/>
      <c r="AG464" s="559"/>
      <c r="AH464" s="559"/>
      <c r="AI464" s="559"/>
      <c r="AJ464" s="559"/>
    </row>
    <row r="465" ht="11.25" customHeight="1">
      <c r="A465" s="906"/>
      <c r="B465" s="559"/>
      <c r="C465" s="559"/>
      <c r="D465" s="10"/>
      <c r="E465" s="10"/>
      <c r="F465" s="10"/>
      <c r="G465" s="10"/>
      <c r="H465" s="10"/>
      <c r="I465" s="10"/>
      <c r="J465" s="10"/>
      <c r="K465" s="10"/>
      <c r="L465" s="559"/>
      <c r="M465" s="559"/>
      <c r="N465" s="559"/>
      <c r="O465" s="907"/>
      <c r="P465" s="559"/>
      <c r="Q465" s="559"/>
      <c r="R465" s="874"/>
      <c r="S465" s="908"/>
      <c r="T465" s="559"/>
      <c r="U465" s="559"/>
      <c r="V465" s="559"/>
      <c r="W465" s="559"/>
      <c r="X465" s="559"/>
      <c r="Y465" s="559"/>
      <c r="Z465" s="558"/>
      <c r="AA465" s="909"/>
      <c r="AB465" s="10"/>
      <c r="AC465" s="559"/>
      <c r="AD465" s="559"/>
      <c r="AE465" s="559"/>
      <c r="AF465" s="559"/>
      <c r="AG465" s="559"/>
      <c r="AH465" s="559"/>
      <c r="AI465" s="559"/>
      <c r="AJ465" s="559"/>
    </row>
    <row r="466" ht="11.25" customHeight="1">
      <c r="A466" s="906"/>
      <c r="B466" s="559"/>
      <c r="C466" s="559"/>
      <c r="D466" s="10"/>
      <c r="E466" s="10"/>
      <c r="F466" s="10"/>
      <c r="G466" s="10"/>
      <c r="H466" s="10"/>
      <c r="I466" s="10"/>
      <c r="J466" s="10"/>
      <c r="K466" s="10"/>
      <c r="L466" s="559"/>
      <c r="M466" s="559"/>
      <c r="N466" s="559"/>
      <c r="O466" s="907"/>
      <c r="P466" s="559"/>
      <c r="Q466" s="559"/>
      <c r="R466" s="874"/>
      <c r="S466" s="908"/>
      <c r="T466" s="559"/>
      <c r="U466" s="559"/>
      <c r="V466" s="559"/>
      <c r="W466" s="559"/>
      <c r="X466" s="559"/>
      <c r="Y466" s="559"/>
      <c r="Z466" s="558"/>
      <c r="AA466" s="909"/>
      <c r="AB466" s="10"/>
      <c r="AC466" s="559"/>
      <c r="AD466" s="559"/>
      <c r="AE466" s="559"/>
      <c r="AF466" s="559"/>
      <c r="AG466" s="559"/>
      <c r="AH466" s="559"/>
      <c r="AI466" s="559"/>
      <c r="AJ466" s="559"/>
    </row>
    <row r="467" ht="11.25" customHeight="1">
      <c r="A467" s="906"/>
      <c r="B467" s="559"/>
      <c r="C467" s="559"/>
      <c r="D467" s="10"/>
      <c r="E467" s="10"/>
      <c r="F467" s="10"/>
      <c r="G467" s="10"/>
      <c r="H467" s="10"/>
      <c r="I467" s="10"/>
      <c r="J467" s="10"/>
      <c r="K467" s="10"/>
      <c r="L467" s="559"/>
      <c r="M467" s="559"/>
      <c r="N467" s="559"/>
      <c r="O467" s="907"/>
      <c r="P467" s="559"/>
      <c r="Q467" s="559"/>
      <c r="R467" s="874"/>
      <c r="S467" s="908"/>
      <c r="T467" s="559"/>
      <c r="U467" s="559"/>
      <c r="V467" s="559"/>
      <c r="W467" s="559"/>
      <c r="X467" s="559"/>
      <c r="Y467" s="559"/>
      <c r="Z467" s="558"/>
      <c r="AA467" s="909"/>
      <c r="AB467" s="10"/>
      <c r="AC467" s="559"/>
      <c r="AD467" s="559"/>
      <c r="AE467" s="559"/>
      <c r="AF467" s="559"/>
      <c r="AG467" s="559"/>
      <c r="AH467" s="559"/>
      <c r="AI467" s="559"/>
      <c r="AJ467" s="559"/>
    </row>
    <row r="468" ht="11.25" customHeight="1">
      <c r="A468" s="906"/>
      <c r="B468" s="559"/>
      <c r="C468" s="559"/>
      <c r="D468" s="10"/>
      <c r="E468" s="10"/>
      <c r="F468" s="10"/>
      <c r="G468" s="10"/>
      <c r="H468" s="10"/>
      <c r="I468" s="10"/>
      <c r="J468" s="10"/>
      <c r="K468" s="10"/>
      <c r="L468" s="559"/>
      <c r="M468" s="559"/>
      <c r="N468" s="559"/>
      <c r="O468" s="907"/>
      <c r="P468" s="559"/>
      <c r="Q468" s="559"/>
      <c r="R468" s="874"/>
      <c r="S468" s="908"/>
      <c r="T468" s="559"/>
      <c r="U468" s="559"/>
      <c r="V468" s="559"/>
      <c r="W468" s="559"/>
      <c r="X468" s="559"/>
      <c r="Y468" s="559"/>
      <c r="Z468" s="558"/>
      <c r="AA468" s="909"/>
      <c r="AB468" s="10"/>
      <c r="AC468" s="559"/>
      <c r="AD468" s="559"/>
      <c r="AE468" s="559"/>
      <c r="AF468" s="559"/>
      <c r="AG468" s="559"/>
      <c r="AH468" s="559"/>
      <c r="AI468" s="559"/>
      <c r="AJ468" s="559"/>
    </row>
    <row r="469" ht="11.25" customHeight="1">
      <c r="A469" s="906"/>
      <c r="B469" s="559"/>
      <c r="C469" s="559"/>
      <c r="D469" s="10"/>
      <c r="E469" s="10"/>
      <c r="F469" s="10"/>
      <c r="G469" s="10"/>
      <c r="H469" s="10"/>
      <c r="I469" s="10"/>
      <c r="J469" s="10"/>
      <c r="K469" s="10"/>
      <c r="L469" s="559"/>
      <c r="M469" s="559"/>
      <c r="N469" s="559"/>
      <c r="O469" s="907"/>
      <c r="P469" s="559"/>
      <c r="Q469" s="559"/>
      <c r="R469" s="874"/>
      <c r="S469" s="908"/>
      <c r="T469" s="559"/>
      <c r="U469" s="559"/>
      <c r="V469" s="559"/>
      <c r="W469" s="559"/>
      <c r="X469" s="559"/>
      <c r="Y469" s="559"/>
      <c r="Z469" s="558"/>
      <c r="AA469" s="909"/>
      <c r="AB469" s="10"/>
      <c r="AC469" s="559"/>
      <c r="AD469" s="559"/>
      <c r="AE469" s="559"/>
      <c r="AF469" s="559"/>
      <c r="AG469" s="559"/>
      <c r="AH469" s="559"/>
      <c r="AI469" s="559"/>
      <c r="AJ469" s="559"/>
    </row>
    <row r="470" ht="11.25" customHeight="1">
      <c r="A470" s="906"/>
      <c r="B470" s="559"/>
      <c r="C470" s="559"/>
      <c r="D470" s="10"/>
      <c r="E470" s="10"/>
      <c r="F470" s="10"/>
      <c r="G470" s="10"/>
      <c r="H470" s="10"/>
      <c r="I470" s="10"/>
      <c r="J470" s="10"/>
      <c r="K470" s="10"/>
      <c r="L470" s="559"/>
      <c r="M470" s="559"/>
      <c r="N470" s="559"/>
      <c r="O470" s="907"/>
      <c r="P470" s="559"/>
      <c r="Q470" s="559"/>
      <c r="R470" s="874"/>
      <c r="S470" s="908"/>
      <c r="T470" s="559"/>
      <c r="U470" s="559"/>
      <c r="V470" s="559"/>
      <c r="W470" s="559"/>
      <c r="X470" s="559"/>
      <c r="Y470" s="559"/>
      <c r="Z470" s="558"/>
      <c r="AA470" s="909"/>
      <c r="AB470" s="10"/>
      <c r="AC470" s="559"/>
      <c r="AD470" s="559"/>
      <c r="AE470" s="559"/>
      <c r="AF470" s="559"/>
      <c r="AG470" s="559"/>
      <c r="AH470" s="559"/>
      <c r="AI470" s="559"/>
      <c r="AJ470" s="559"/>
    </row>
    <row r="471" ht="11.25" customHeight="1">
      <c r="A471" s="906"/>
      <c r="B471" s="559"/>
      <c r="C471" s="559"/>
      <c r="D471" s="10"/>
      <c r="E471" s="10"/>
      <c r="F471" s="10"/>
      <c r="G471" s="10"/>
      <c r="H471" s="10"/>
      <c r="I471" s="10"/>
      <c r="J471" s="10"/>
      <c r="K471" s="10"/>
      <c r="L471" s="559"/>
      <c r="M471" s="559"/>
      <c r="N471" s="559"/>
      <c r="O471" s="907"/>
      <c r="P471" s="559"/>
      <c r="Q471" s="559"/>
      <c r="R471" s="874"/>
      <c r="S471" s="908"/>
      <c r="T471" s="559"/>
      <c r="U471" s="559"/>
      <c r="V471" s="559"/>
      <c r="W471" s="559"/>
      <c r="X471" s="559"/>
      <c r="Y471" s="559"/>
      <c r="Z471" s="558"/>
      <c r="AA471" s="909"/>
      <c r="AB471" s="10"/>
      <c r="AC471" s="559"/>
      <c r="AD471" s="559"/>
      <c r="AE471" s="559"/>
      <c r="AF471" s="559"/>
      <c r="AG471" s="559"/>
      <c r="AH471" s="559"/>
      <c r="AI471" s="559"/>
      <c r="AJ471" s="559"/>
    </row>
    <row r="472" ht="11.25" customHeight="1">
      <c r="A472" s="906"/>
      <c r="B472" s="559"/>
      <c r="C472" s="559"/>
      <c r="D472" s="10"/>
      <c r="E472" s="10"/>
      <c r="F472" s="10"/>
      <c r="G472" s="10"/>
      <c r="H472" s="10"/>
      <c r="I472" s="10"/>
      <c r="J472" s="10"/>
      <c r="K472" s="10"/>
      <c r="L472" s="559"/>
      <c r="M472" s="559"/>
      <c r="N472" s="559"/>
      <c r="O472" s="907"/>
      <c r="P472" s="559"/>
      <c r="Q472" s="559"/>
      <c r="R472" s="874"/>
      <c r="S472" s="908"/>
      <c r="T472" s="559"/>
      <c r="U472" s="559"/>
      <c r="V472" s="559"/>
      <c r="W472" s="559"/>
      <c r="X472" s="559"/>
      <c r="Y472" s="559"/>
      <c r="Z472" s="558"/>
      <c r="AA472" s="909"/>
      <c r="AB472" s="10"/>
      <c r="AC472" s="559"/>
      <c r="AD472" s="559"/>
      <c r="AE472" s="559"/>
      <c r="AF472" s="559"/>
      <c r="AG472" s="559"/>
      <c r="AH472" s="559"/>
      <c r="AI472" s="559"/>
      <c r="AJ472" s="559"/>
    </row>
    <row r="473" ht="11.25" customHeight="1">
      <c r="A473" s="906"/>
      <c r="B473" s="559"/>
      <c r="C473" s="559"/>
      <c r="D473" s="10"/>
      <c r="E473" s="10"/>
      <c r="F473" s="10"/>
      <c r="G473" s="10"/>
      <c r="H473" s="10"/>
      <c r="I473" s="10"/>
      <c r="J473" s="10"/>
      <c r="K473" s="10"/>
      <c r="L473" s="559"/>
      <c r="M473" s="559"/>
      <c r="N473" s="559"/>
      <c r="O473" s="907"/>
      <c r="P473" s="559"/>
      <c r="Q473" s="559"/>
      <c r="R473" s="874"/>
      <c r="S473" s="908"/>
      <c r="T473" s="559"/>
      <c r="U473" s="559"/>
      <c r="V473" s="559"/>
      <c r="W473" s="559"/>
      <c r="X473" s="559"/>
      <c r="Y473" s="559"/>
      <c r="Z473" s="558"/>
      <c r="AA473" s="909"/>
      <c r="AB473" s="10"/>
      <c r="AC473" s="559"/>
      <c r="AD473" s="559"/>
      <c r="AE473" s="559"/>
      <c r="AF473" s="559"/>
      <c r="AG473" s="559"/>
      <c r="AH473" s="559"/>
      <c r="AI473" s="559"/>
      <c r="AJ473" s="559"/>
    </row>
    <row r="474" ht="11.25" customHeight="1">
      <c r="A474" s="906"/>
      <c r="B474" s="559"/>
      <c r="C474" s="559"/>
      <c r="D474" s="10"/>
      <c r="E474" s="10"/>
      <c r="F474" s="10"/>
      <c r="G474" s="10"/>
      <c r="H474" s="10"/>
      <c r="I474" s="10"/>
      <c r="J474" s="10"/>
      <c r="K474" s="10"/>
      <c r="L474" s="559"/>
      <c r="M474" s="559"/>
      <c r="N474" s="559"/>
      <c r="O474" s="907"/>
      <c r="P474" s="559"/>
      <c r="Q474" s="559"/>
      <c r="R474" s="874"/>
      <c r="S474" s="908"/>
      <c r="T474" s="559"/>
      <c r="U474" s="559"/>
      <c r="V474" s="559"/>
      <c r="W474" s="559"/>
      <c r="X474" s="559"/>
      <c r="Y474" s="559"/>
      <c r="Z474" s="558"/>
      <c r="AA474" s="909"/>
      <c r="AB474" s="10"/>
      <c r="AC474" s="559"/>
      <c r="AD474" s="559"/>
      <c r="AE474" s="559"/>
      <c r="AF474" s="559"/>
      <c r="AG474" s="559"/>
      <c r="AH474" s="559"/>
      <c r="AI474" s="559"/>
      <c r="AJ474" s="559"/>
    </row>
    <row r="475" ht="11.25" customHeight="1">
      <c r="A475" s="906"/>
      <c r="B475" s="559"/>
      <c r="C475" s="559"/>
      <c r="D475" s="10"/>
      <c r="E475" s="10"/>
      <c r="F475" s="10"/>
      <c r="G475" s="10"/>
      <c r="H475" s="10"/>
      <c r="I475" s="10"/>
      <c r="J475" s="10"/>
      <c r="K475" s="10"/>
      <c r="L475" s="559"/>
      <c r="M475" s="559"/>
      <c r="N475" s="559"/>
      <c r="O475" s="907"/>
      <c r="P475" s="559"/>
      <c r="Q475" s="559"/>
      <c r="R475" s="874"/>
      <c r="S475" s="908"/>
      <c r="T475" s="559"/>
      <c r="U475" s="559"/>
      <c r="V475" s="559"/>
      <c r="W475" s="559"/>
      <c r="X475" s="559"/>
      <c r="Y475" s="559"/>
      <c r="Z475" s="558"/>
      <c r="AA475" s="909"/>
      <c r="AB475" s="10"/>
      <c r="AC475" s="559"/>
      <c r="AD475" s="559"/>
      <c r="AE475" s="559"/>
      <c r="AF475" s="559"/>
      <c r="AG475" s="559"/>
      <c r="AH475" s="559"/>
      <c r="AI475" s="559"/>
      <c r="AJ475" s="559"/>
    </row>
    <row r="476" ht="11.25" customHeight="1">
      <c r="A476" s="906"/>
      <c r="B476" s="559"/>
      <c r="C476" s="559"/>
      <c r="D476" s="10"/>
      <c r="E476" s="10"/>
      <c r="F476" s="10"/>
      <c r="G476" s="10"/>
      <c r="H476" s="10"/>
      <c r="I476" s="10"/>
      <c r="J476" s="10"/>
      <c r="K476" s="10"/>
      <c r="L476" s="559"/>
      <c r="M476" s="559"/>
      <c r="N476" s="559"/>
      <c r="O476" s="907"/>
      <c r="P476" s="559"/>
      <c r="Q476" s="559"/>
      <c r="R476" s="874"/>
      <c r="S476" s="908"/>
      <c r="T476" s="559"/>
      <c r="U476" s="559"/>
      <c r="V476" s="559"/>
      <c r="W476" s="559"/>
      <c r="X476" s="559"/>
      <c r="Y476" s="559"/>
      <c r="Z476" s="558"/>
      <c r="AA476" s="909"/>
      <c r="AB476" s="10"/>
      <c r="AC476" s="559"/>
      <c r="AD476" s="559"/>
      <c r="AE476" s="559"/>
      <c r="AF476" s="559"/>
      <c r="AG476" s="559"/>
      <c r="AH476" s="559"/>
      <c r="AI476" s="559"/>
      <c r="AJ476" s="559"/>
    </row>
    <row r="477" ht="11.25" customHeight="1">
      <c r="A477" s="906"/>
      <c r="B477" s="559"/>
      <c r="C477" s="559"/>
      <c r="D477" s="10"/>
      <c r="E477" s="10"/>
      <c r="F477" s="10"/>
      <c r="G477" s="10"/>
      <c r="H477" s="10"/>
      <c r="I477" s="10"/>
      <c r="J477" s="10"/>
      <c r="K477" s="10"/>
      <c r="L477" s="559"/>
      <c r="M477" s="559"/>
      <c r="N477" s="559"/>
      <c r="O477" s="907"/>
      <c r="P477" s="559"/>
      <c r="Q477" s="559"/>
      <c r="R477" s="874"/>
      <c r="S477" s="908"/>
      <c r="T477" s="559"/>
      <c r="U477" s="559"/>
      <c r="V477" s="559"/>
      <c r="W477" s="559"/>
      <c r="X477" s="559"/>
      <c r="Y477" s="559"/>
      <c r="Z477" s="558"/>
      <c r="AA477" s="909"/>
      <c r="AB477" s="10"/>
      <c r="AC477" s="559"/>
      <c r="AD477" s="559"/>
      <c r="AE477" s="559"/>
      <c r="AF477" s="559"/>
      <c r="AG477" s="559"/>
      <c r="AH477" s="559"/>
      <c r="AI477" s="559"/>
      <c r="AJ477" s="559"/>
    </row>
    <row r="478" ht="11.25" customHeight="1">
      <c r="A478" s="906"/>
      <c r="B478" s="559"/>
      <c r="C478" s="559"/>
      <c r="D478" s="10"/>
      <c r="E478" s="10"/>
      <c r="F478" s="10"/>
      <c r="G478" s="10"/>
      <c r="H478" s="10"/>
      <c r="I478" s="10"/>
      <c r="J478" s="10"/>
      <c r="K478" s="10"/>
      <c r="L478" s="559"/>
      <c r="M478" s="559"/>
      <c r="N478" s="559"/>
      <c r="O478" s="907"/>
      <c r="P478" s="559"/>
      <c r="Q478" s="559"/>
      <c r="R478" s="874"/>
      <c r="S478" s="908"/>
      <c r="T478" s="559"/>
      <c r="U478" s="559"/>
      <c r="V478" s="559"/>
      <c r="W478" s="559"/>
      <c r="X478" s="559"/>
      <c r="Y478" s="559"/>
      <c r="Z478" s="558"/>
      <c r="AA478" s="909"/>
      <c r="AB478" s="10"/>
      <c r="AC478" s="559"/>
      <c r="AD478" s="559"/>
      <c r="AE478" s="559"/>
      <c r="AF478" s="559"/>
      <c r="AG478" s="559"/>
      <c r="AH478" s="559"/>
      <c r="AI478" s="559"/>
      <c r="AJ478" s="559"/>
    </row>
    <row r="479" ht="11.25" customHeight="1">
      <c r="A479" s="906"/>
      <c r="B479" s="559"/>
      <c r="C479" s="559"/>
      <c r="D479" s="10"/>
      <c r="E479" s="10"/>
      <c r="F479" s="10"/>
      <c r="G479" s="10"/>
      <c r="H479" s="10"/>
      <c r="I479" s="10"/>
      <c r="J479" s="10"/>
      <c r="K479" s="10"/>
      <c r="L479" s="559"/>
      <c r="M479" s="559"/>
      <c r="N479" s="559"/>
      <c r="O479" s="907"/>
      <c r="P479" s="559"/>
      <c r="Q479" s="559"/>
      <c r="R479" s="874"/>
      <c r="S479" s="908"/>
      <c r="T479" s="559"/>
      <c r="U479" s="559"/>
      <c r="V479" s="559"/>
      <c r="W479" s="559"/>
      <c r="X479" s="559"/>
      <c r="Y479" s="559"/>
      <c r="Z479" s="558"/>
      <c r="AA479" s="909"/>
      <c r="AB479" s="10"/>
      <c r="AC479" s="559"/>
      <c r="AD479" s="559"/>
      <c r="AE479" s="559"/>
      <c r="AF479" s="559"/>
      <c r="AG479" s="559"/>
      <c r="AH479" s="559"/>
      <c r="AI479" s="559"/>
      <c r="AJ479" s="559"/>
    </row>
    <row r="480" ht="11.25" customHeight="1">
      <c r="A480" s="906"/>
      <c r="B480" s="559"/>
      <c r="C480" s="559"/>
      <c r="D480" s="10"/>
      <c r="E480" s="10"/>
      <c r="F480" s="10"/>
      <c r="G480" s="10"/>
      <c r="H480" s="10"/>
      <c r="I480" s="10"/>
      <c r="J480" s="10"/>
      <c r="K480" s="10"/>
      <c r="L480" s="559"/>
      <c r="M480" s="559"/>
      <c r="N480" s="559"/>
      <c r="O480" s="907"/>
      <c r="P480" s="559"/>
      <c r="Q480" s="559"/>
      <c r="R480" s="874"/>
      <c r="S480" s="908"/>
      <c r="T480" s="559"/>
      <c r="U480" s="559"/>
      <c r="V480" s="559"/>
      <c r="W480" s="559"/>
      <c r="X480" s="559"/>
      <c r="Y480" s="559"/>
      <c r="Z480" s="558"/>
      <c r="AA480" s="909"/>
      <c r="AB480" s="10"/>
      <c r="AC480" s="559"/>
      <c r="AD480" s="559"/>
      <c r="AE480" s="559"/>
      <c r="AF480" s="559"/>
      <c r="AG480" s="559"/>
      <c r="AH480" s="559"/>
      <c r="AI480" s="559"/>
      <c r="AJ480" s="559"/>
    </row>
    <row r="481" ht="11.25" customHeight="1">
      <c r="A481" s="906"/>
      <c r="B481" s="559"/>
      <c r="C481" s="559"/>
      <c r="D481" s="10"/>
      <c r="E481" s="10"/>
      <c r="F481" s="10"/>
      <c r="G481" s="10"/>
      <c r="H481" s="10"/>
      <c r="I481" s="10"/>
      <c r="J481" s="10"/>
      <c r="K481" s="10"/>
      <c r="L481" s="559"/>
      <c r="M481" s="559"/>
      <c r="N481" s="559"/>
      <c r="O481" s="907"/>
      <c r="P481" s="559"/>
      <c r="Q481" s="559"/>
      <c r="R481" s="874"/>
      <c r="S481" s="908"/>
      <c r="T481" s="559"/>
      <c r="U481" s="559"/>
      <c r="V481" s="559"/>
      <c r="W481" s="559"/>
      <c r="X481" s="559"/>
      <c r="Y481" s="559"/>
      <c r="Z481" s="558"/>
      <c r="AA481" s="909"/>
      <c r="AB481" s="10"/>
      <c r="AC481" s="559"/>
      <c r="AD481" s="559"/>
      <c r="AE481" s="559"/>
      <c r="AF481" s="559"/>
      <c r="AG481" s="559"/>
      <c r="AH481" s="559"/>
      <c r="AI481" s="559"/>
      <c r="AJ481" s="559"/>
    </row>
    <row r="482" ht="11.25" customHeight="1">
      <c r="A482" s="906"/>
      <c r="B482" s="559"/>
      <c r="C482" s="559"/>
      <c r="D482" s="10"/>
      <c r="E482" s="10"/>
      <c r="F482" s="10"/>
      <c r="G482" s="10"/>
      <c r="H482" s="10"/>
      <c r="I482" s="10"/>
      <c r="J482" s="10"/>
      <c r="K482" s="10"/>
      <c r="L482" s="559"/>
      <c r="M482" s="559"/>
      <c r="N482" s="559"/>
      <c r="O482" s="907"/>
      <c r="P482" s="559"/>
      <c r="Q482" s="559"/>
      <c r="R482" s="874"/>
      <c r="S482" s="908"/>
      <c r="T482" s="559"/>
      <c r="U482" s="559"/>
      <c r="V482" s="559"/>
      <c r="W482" s="559"/>
      <c r="X482" s="559"/>
      <c r="Y482" s="559"/>
      <c r="Z482" s="558"/>
      <c r="AA482" s="909"/>
      <c r="AB482" s="10"/>
      <c r="AC482" s="559"/>
      <c r="AD482" s="559"/>
      <c r="AE482" s="559"/>
      <c r="AF482" s="559"/>
      <c r="AG482" s="559"/>
      <c r="AH482" s="559"/>
      <c r="AI482" s="559"/>
      <c r="AJ482" s="559"/>
    </row>
    <row r="483" ht="11.25" customHeight="1">
      <c r="A483" s="906"/>
      <c r="B483" s="559"/>
      <c r="C483" s="559"/>
      <c r="D483" s="10"/>
      <c r="E483" s="10"/>
      <c r="F483" s="10"/>
      <c r="G483" s="10"/>
      <c r="H483" s="10"/>
      <c r="I483" s="10"/>
      <c r="J483" s="10"/>
      <c r="K483" s="10"/>
      <c r="L483" s="559"/>
      <c r="M483" s="559"/>
      <c r="N483" s="559"/>
      <c r="O483" s="907"/>
      <c r="P483" s="559"/>
      <c r="Q483" s="559"/>
      <c r="R483" s="874"/>
      <c r="S483" s="908"/>
      <c r="T483" s="559"/>
      <c r="U483" s="559"/>
      <c r="V483" s="559"/>
      <c r="W483" s="559"/>
      <c r="X483" s="559"/>
      <c r="Y483" s="559"/>
      <c r="Z483" s="558"/>
      <c r="AA483" s="909"/>
      <c r="AB483" s="10"/>
      <c r="AC483" s="559"/>
      <c r="AD483" s="559"/>
      <c r="AE483" s="559"/>
      <c r="AF483" s="559"/>
      <c r="AG483" s="559"/>
      <c r="AH483" s="559"/>
      <c r="AI483" s="559"/>
      <c r="AJ483" s="559"/>
    </row>
    <row r="484" ht="11.25" customHeight="1">
      <c r="A484" s="906"/>
      <c r="B484" s="559"/>
      <c r="C484" s="559"/>
      <c r="D484" s="10"/>
      <c r="E484" s="10"/>
      <c r="F484" s="10"/>
      <c r="G484" s="10"/>
      <c r="H484" s="10"/>
      <c r="I484" s="10"/>
      <c r="J484" s="10"/>
      <c r="K484" s="10"/>
      <c r="L484" s="559"/>
      <c r="M484" s="559"/>
      <c r="N484" s="559"/>
      <c r="O484" s="907"/>
      <c r="P484" s="559"/>
      <c r="Q484" s="559"/>
      <c r="R484" s="874"/>
      <c r="S484" s="908"/>
      <c r="T484" s="559"/>
      <c r="U484" s="559"/>
      <c r="V484" s="559"/>
      <c r="W484" s="559"/>
      <c r="X484" s="559"/>
      <c r="Y484" s="559"/>
      <c r="Z484" s="558"/>
      <c r="AA484" s="909"/>
      <c r="AB484" s="10"/>
      <c r="AC484" s="559"/>
      <c r="AD484" s="559"/>
      <c r="AE484" s="559"/>
      <c r="AF484" s="559"/>
      <c r="AG484" s="559"/>
      <c r="AH484" s="559"/>
      <c r="AI484" s="559"/>
      <c r="AJ484" s="559"/>
    </row>
    <row r="485" ht="11.25" customHeight="1">
      <c r="A485" s="906"/>
      <c r="B485" s="559"/>
      <c r="C485" s="559"/>
      <c r="D485" s="10"/>
      <c r="E485" s="10"/>
      <c r="F485" s="10"/>
      <c r="G485" s="10"/>
      <c r="H485" s="10"/>
      <c r="I485" s="10"/>
      <c r="J485" s="10"/>
      <c r="K485" s="10"/>
      <c r="L485" s="559"/>
      <c r="M485" s="559"/>
      <c r="N485" s="559"/>
      <c r="O485" s="907"/>
      <c r="P485" s="559"/>
      <c r="Q485" s="559"/>
      <c r="R485" s="874"/>
      <c r="S485" s="908"/>
      <c r="T485" s="559"/>
      <c r="U485" s="559"/>
      <c r="V485" s="559"/>
      <c r="W485" s="559"/>
      <c r="X485" s="559"/>
      <c r="Y485" s="559"/>
      <c r="Z485" s="558"/>
      <c r="AA485" s="909"/>
      <c r="AB485" s="10"/>
      <c r="AC485" s="559"/>
      <c r="AD485" s="559"/>
      <c r="AE485" s="559"/>
      <c r="AF485" s="559"/>
      <c r="AG485" s="559"/>
      <c r="AH485" s="559"/>
      <c r="AI485" s="559"/>
      <c r="AJ485" s="559"/>
    </row>
    <row r="486" ht="11.25" customHeight="1">
      <c r="A486" s="906"/>
      <c r="B486" s="559"/>
      <c r="C486" s="559"/>
      <c r="D486" s="10"/>
      <c r="E486" s="10"/>
      <c r="F486" s="10"/>
      <c r="G486" s="10"/>
      <c r="H486" s="10"/>
      <c r="I486" s="10"/>
      <c r="J486" s="10"/>
      <c r="K486" s="10"/>
      <c r="L486" s="559"/>
      <c r="M486" s="559"/>
      <c r="N486" s="559"/>
      <c r="O486" s="907"/>
      <c r="P486" s="559"/>
      <c r="Q486" s="559"/>
      <c r="R486" s="874"/>
      <c r="S486" s="908"/>
      <c r="T486" s="559"/>
      <c r="U486" s="559"/>
      <c r="V486" s="559"/>
      <c r="W486" s="559"/>
      <c r="X486" s="559"/>
      <c r="Y486" s="559"/>
      <c r="Z486" s="558"/>
      <c r="AA486" s="909"/>
      <c r="AB486" s="10"/>
      <c r="AC486" s="559"/>
      <c r="AD486" s="559"/>
      <c r="AE486" s="559"/>
      <c r="AF486" s="559"/>
      <c r="AG486" s="559"/>
      <c r="AH486" s="559"/>
      <c r="AI486" s="559"/>
      <c r="AJ486" s="559"/>
    </row>
    <row r="487" ht="11.25" customHeight="1">
      <c r="A487" s="906"/>
      <c r="B487" s="559"/>
      <c r="C487" s="559"/>
      <c r="D487" s="10"/>
      <c r="E487" s="10"/>
      <c r="F487" s="10"/>
      <c r="G487" s="10"/>
      <c r="H487" s="10"/>
      <c r="I487" s="10"/>
      <c r="J487" s="10"/>
      <c r="K487" s="10"/>
      <c r="L487" s="559"/>
      <c r="M487" s="559"/>
      <c r="N487" s="559"/>
      <c r="O487" s="907"/>
      <c r="P487" s="559"/>
      <c r="Q487" s="559"/>
      <c r="R487" s="874"/>
      <c r="S487" s="908"/>
      <c r="T487" s="559"/>
      <c r="U487" s="559"/>
      <c r="V487" s="559"/>
      <c r="W487" s="559"/>
      <c r="X487" s="559"/>
      <c r="Y487" s="559"/>
      <c r="Z487" s="558"/>
      <c r="AA487" s="909"/>
      <c r="AB487" s="10"/>
      <c r="AC487" s="559"/>
      <c r="AD487" s="559"/>
      <c r="AE487" s="559"/>
      <c r="AF487" s="559"/>
      <c r="AG487" s="559"/>
      <c r="AH487" s="559"/>
      <c r="AI487" s="559"/>
      <c r="AJ487" s="559"/>
    </row>
    <row r="488" ht="11.25" customHeight="1">
      <c r="A488" s="906"/>
      <c r="B488" s="559"/>
      <c r="C488" s="559"/>
      <c r="D488" s="10"/>
      <c r="E488" s="10"/>
      <c r="F488" s="10"/>
      <c r="G488" s="10"/>
      <c r="H488" s="10"/>
      <c r="I488" s="10"/>
      <c r="J488" s="10"/>
      <c r="K488" s="10"/>
      <c r="L488" s="559"/>
      <c r="M488" s="559"/>
      <c r="N488" s="559"/>
      <c r="O488" s="907"/>
      <c r="P488" s="559"/>
      <c r="Q488" s="559"/>
      <c r="R488" s="874"/>
      <c r="S488" s="908"/>
      <c r="T488" s="559"/>
      <c r="U488" s="559"/>
      <c r="V488" s="559"/>
      <c r="W488" s="559"/>
      <c r="X488" s="559"/>
      <c r="Y488" s="559"/>
      <c r="Z488" s="558"/>
      <c r="AA488" s="909"/>
      <c r="AB488" s="10"/>
      <c r="AC488" s="559"/>
      <c r="AD488" s="559"/>
      <c r="AE488" s="559"/>
      <c r="AF488" s="559"/>
      <c r="AG488" s="559"/>
      <c r="AH488" s="559"/>
      <c r="AI488" s="559"/>
      <c r="AJ488" s="559"/>
    </row>
    <row r="489" ht="11.25" customHeight="1">
      <c r="A489" s="906"/>
      <c r="B489" s="559"/>
      <c r="C489" s="559"/>
      <c r="D489" s="10"/>
      <c r="E489" s="10"/>
      <c r="F489" s="10"/>
      <c r="G489" s="10"/>
      <c r="H489" s="10"/>
      <c r="I489" s="10"/>
      <c r="J489" s="10"/>
      <c r="K489" s="10"/>
      <c r="L489" s="559"/>
      <c r="M489" s="559"/>
      <c r="N489" s="559"/>
      <c r="O489" s="907"/>
      <c r="P489" s="559"/>
      <c r="Q489" s="559"/>
      <c r="R489" s="874"/>
      <c r="S489" s="908"/>
      <c r="T489" s="559"/>
      <c r="U489" s="559"/>
      <c r="V489" s="559"/>
      <c r="W489" s="559"/>
      <c r="X489" s="559"/>
      <c r="Y489" s="559"/>
      <c r="Z489" s="558"/>
      <c r="AA489" s="909"/>
      <c r="AB489" s="10"/>
      <c r="AC489" s="559"/>
      <c r="AD489" s="559"/>
      <c r="AE489" s="559"/>
      <c r="AF489" s="559"/>
      <c r="AG489" s="559"/>
      <c r="AH489" s="559"/>
      <c r="AI489" s="559"/>
      <c r="AJ489" s="559"/>
    </row>
    <row r="490" ht="11.25" customHeight="1">
      <c r="A490" s="906"/>
      <c r="B490" s="559"/>
      <c r="C490" s="559"/>
      <c r="D490" s="10"/>
      <c r="E490" s="10"/>
      <c r="F490" s="10"/>
      <c r="G490" s="10"/>
      <c r="H490" s="10"/>
      <c r="I490" s="10"/>
      <c r="J490" s="10"/>
      <c r="K490" s="10"/>
      <c r="L490" s="559"/>
      <c r="M490" s="559"/>
      <c r="N490" s="559"/>
      <c r="O490" s="907"/>
      <c r="P490" s="559"/>
      <c r="Q490" s="559"/>
      <c r="R490" s="874"/>
      <c r="S490" s="908"/>
      <c r="T490" s="559"/>
      <c r="U490" s="559"/>
      <c r="V490" s="559"/>
      <c r="W490" s="559"/>
      <c r="X490" s="559"/>
      <c r="Y490" s="559"/>
      <c r="Z490" s="558"/>
      <c r="AA490" s="909"/>
      <c r="AB490" s="10"/>
      <c r="AC490" s="559"/>
      <c r="AD490" s="559"/>
      <c r="AE490" s="559"/>
      <c r="AF490" s="559"/>
      <c r="AG490" s="559"/>
      <c r="AH490" s="559"/>
      <c r="AI490" s="559"/>
      <c r="AJ490" s="559"/>
    </row>
    <row r="491" ht="11.25" customHeight="1">
      <c r="A491" s="906"/>
      <c r="B491" s="559"/>
      <c r="C491" s="559"/>
      <c r="D491" s="10"/>
      <c r="E491" s="10"/>
      <c r="F491" s="10"/>
      <c r="G491" s="10"/>
      <c r="H491" s="10"/>
      <c r="I491" s="10"/>
      <c r="J491" s="10"/>
      <c r="K491" s="10"/>
      <c r="L491" s="559"/>
      <c r="M491" s="559"/>
      <c r="N491" s="559"/>
      <c r="O491" s="907"/>
      <c r="P491" s="559"/>
      <c r="Q491" s="559"/>
      <c r="R491" s="874"/>
      <c r="S491" s="908"/>
      <c r="T491" s="559"/>
      <c r="U491" s="559"/>
      <c r="V491" s="559"/>
      <c r="W491" s="559"/>
      <c r="X491" s="559"/>
      <c r="Y491" s="559"/>
      <c r="Z491" s="558"/>
      <c r="AA491" s="909"/>
      <c r="AB491" s="10"/>
      <c r="AC491" s="559"/>
      <c r="AD491" s="559"/>
      <c r="AE491" s="559"/>
      <c r="AF491" s="559"/>
      <c r="AG491" s="559"/>
      <c r="AH491" s="559"/>
      <c r="AI491" s="559"/>
      <c r="AJ491" s="559"/>
    </row>
    <row r="492" ht="11.25" customHeight="1">
      <c r="A492" s="906"/>
      <c r="B492" s="559"/>
      <c r="C492" s="559"/>
      <c r="D492" s="10"/>
      <c r="E492" s="10"/>
      <c r="F492" s="10"/>
      <c r="G492" s="10"/>
      <c r="H492" s="10"/>
      <c r="I492" s="10"/>
      <c r="J492" s="10"/>
      <c r="K492" s="10"/>
      <c r="L492" s="559"/>
      <c r="M492" s="559"/>
      <c r="N492" s="559"/>
      <c r="O492" s="907"/>
      <c r="P492" s="559"/>
      <c r="Q492" s="559"/>
      <c r="R492" s="874"/>
      <c r="S492" s="908"/>
      <c r="T492" s="559"/>
      <c r="U492" s="559"/>
      <c r="V492" s="559"/>
      <c r="W492" s="559"/>
      <c r="X492" s="559"/>
      <c r="Y492" s="559"/>
      <c r="Z492" s="558"/>
      <c r="AA492" s="909"/>
      <c r="AB492" s="10"/>
      <c r="AC492" s="559"/>
      <c r="AD492" s="559"/>
      <c r="AE492" s="559"/>
      <c r="AF492" s="559"/>
      <c r="AG492" s="559"/>
      <c r="AH492" s="559"/>
      <c r="AI492" s="559"/>
      <c r="AJ492" s="559"/>
    </row>
    <row r="493" ht="11.25" customHeight="1">
      <c r="A493" s="906"/>
      <c r="B493" s="559"/>
      <c r="C493" s="559"/>
      <c r="D493" s="10"/>
      <c r="E493" s="10"/>
      <c r="F493" s="10"/>
      <c r="G493" s="10"/>
      <c r="H493" s="10"/>
      <c r="I493" s="10"/>
      <c r="J493" s="10"/>
      <c r="K493" s="10"/>
      <c r="L493" s="559"/>
      <c r="M493" s="559"/>
      <c r="N493" s="559"/>
      <c r="O493" s="907"/>
      <c r="P493" s="559"/>
      <c r="Q493" s="559"/>
      <c r="R493" s="874"/>
      <c r="S493" s="908"/>
      <c r="T493" s="559"/>
      <c r="U493" s="559"/>
      <c r="V493" s="559"/>
      <c r="W493" s="559"/>
      <c r="X493" s="559"/>
      <c r="Y493" s="559"/>
      <c r="Z493" s="558"/>
      <c r="AA493" s="909"/>
      <c r="AB493" s="10"/>
      <c r="AC493" s="559"/>
      <c r="AD493" s="559"/>
      <c r="AE493" s="559"/>
      <c r="AF493" s="559"/>
      <c r="AG493" s="559"/>
      <c r="AH493" s="559"/>
      <c r="AI493" s="559"/>
      <c r="AJ493" s="559"/>
    </row>
    <row r="494" ht="11.25" customHeight="1">
      <c r="A494" s="906"/>
      <c r="B494" s="559"/>
      <c r="C494" s="559"/>
      <c r="D494" s="10"/>
      <c r="E494" s="10"/>
      <c r="F494" s="10"/>
      <c r="G494" s="10"/>
      <c r="H494" s="10"/>
      <c r="I494" s="10"/>
      <c r="J494" s="10"/>
      <c r="K494" s="10"/>
      <c r="L494" s="559"/>
      <c r="M494" s="559"/>
      <c r="N494" s="559"/>
      <c r="O494" s="907"/>
      <c r="P494" s="559"/>
      <c r="Q494" s="559"/>
      <c r="R494" s="874"/>
      <c r="S494" s="908"/>
      <c r="T494" s="559"/>
      <c r="U494" s="559"/>
      <c r="V494" s="559"/>
      <c r="W494" s="559"/>
      <c r="X494" s="559"/>
      <c r="Y494" s="559"/>
      <c r="Z494" s="558"/>
      <c r="AA494" s="909"/>
      <c r="AB494" s="10"/>
      <c r="AC494" s="559"/>
      <c r="AD494" s="559"/>
      <c r="AE494" s="559"/>
      <c r="AF494" s="559"/>
      <c r="AG494" s="559"/>
      <c r="AH494" s="559"/>
      <c r="AI494" s="559"/>
      <c r="AJ494" s="559"/>
    </row>
    <row r="495" ht="11.25" customHeight="1">
      <c r="A495" s="906"/>
      <c r="B495" s="559"/>
      <c r="C495" s="559"/>
      <c r="D495" s="10"/>
      <c r="E495" s="10"/>
      <c r="F495" s="10"/>
      <c r="G495" s="10"/>
      <c r="H495" s="10"/>
      <c r="I495" s="10"/>
      <c r="J495" s="10"/>
      <c r="K495" s="10"/>
      <c r="L495" s="559"/>
      <c r="M495" s="559"/>
      <c r="N495" s="559"/>
      <c r="O495" s="907"/>
      <c r="P495" s="559"/>
      <c r="Q495" s="559"/>
      <c r="R495" s="874"/>
      <c r="S495" s="908"/>
      <c r="T495" s="559"/>
      <c r="U495" s="559"/>
      <c r="V495" s="559"/>
      <c r="W495" s="559"/>
      <c r="X495" s="559"/>
      <c r="Y495" s="559"/>
      <c r="Z495" s="558"/>
      <c r="AA495" s="909"/>
      <c r="AB495" s="10"/>
      <c r="AC495" s="559"/>
      <c r="AD495" s="559"/>
      <c r="AE495" s="559"/>
      <c r="AF495" s="559"/>
      <c r="AG495" s="559"/>
      <c r="AH495" s="559"/>
      <c r="AI495" s="559"/>
      <c r="AJ495" s="559"/>
    </row>
    <row r="496" ht="11.25" customHeight="1">
      <c r="A496" s="906"/>
      <c r="B496" s="559"/>
      <c r="C496" s="559"/>
      <c r="D496" s="10"/>
      <c r="E496" s="10"/>
      <c r="F496" s="10"/>
      <c r="G496" s="10"/>
      <c r="H496" s="10"/>
      <c r="I496" s="10"/>
      <c r="J496" s="10"/>
      <c r="K496" s="10"/>
      <c r="L496" s="559"/>
      <c r="M496" s="559"/>
      <c r="N496" s="559"/>
      <c r="O496" s="907"/>
      <c r="P496" s="559"/>
      <c r="Q496" s="559"/>
      <c r="R496" s="874"/>
      <c r="S496" s="908"/>
      <c r="T496" s="559"/>
      <c r="U496" s="559"/>
      <c r="V496" s="559"/>
      <c r="W496" s="559"/>
      <c r="X496" s="559"/>
      <c r="Y496" s="559"/>
      <c r="Z496" s="558"/>
      <c r="AA496" s="909"/>
      <c r="AB496" s="10"/>
      <c r="AC496" s="559"/>
      <c r="AD496" s="559"/>
      <c r="AE496" s="559"/>
      <c r="AF496" s="559"/>
      <c r="AG496" s="559"/>
      <c r="AH496" s="559"/>
      <c r="AI496" s="559"/>
      <c r="AJ496" s="559"/>
    </row>
    <row r="497" ht="11.25" customHeight="1">
      <c r="A497" s="906"/>
      <c r="B497" s="559"/>
      <c r="C497" s="559"/>
      <c r="D497" s="10"/>
      <c r="E497" s="10"/>
      <c r="F497" s="10"/>
      <c r="G497" s="10"/>
      <c r="H497" s="10"/>
      <c r="I497" s="10"/>
      <c r="J497" s="10"/>
      <c r="K497" s="10"/>
      <c r="L497" s="559"/>
      <c r="M497" s="559"/>
      <c r="N497" s="559"/>
      <c r="O497" s="907"/>
      <c r="P497" s="559"/>
      <c r="Q497" s="559"/>
      <c r="R497" s="874"/>
      <c r="S497" s="908"/>
      <c r="T497" s="559"/>
      <c r="U497" s="559"/>
      <c r="V497" s="559"/>
      <c r="W497" s="559"/>
      <c r="X497" s="559"/>
      <c r="Y497" s="559"/>
      <c r="Z497" s="558"/>
      <c r="AA497" s="909"/>
      <c r="AB497" s="10"/>
      <c r="AC497" s="559"/>
      <c r="AD497" s="559"/>
      <c r="AE497" s="559"/>
      <c r="AF497" s="559"/>
      <c r="AG497" s="559"/>
      <c r="AH497" s="559"/>
      <c r="AI497" s="559"/>
      <c r="AJ497" s="559"/>
    </row>
    <row r="498" ht="11.25" customHeight="1">
      <c r="A498" s="906"/>
      <c r="B498" s="559"/>
      <c r="C498" s="559"/>
      <c r="D498" s="10"/>
      <c r="E498" s="10"/>
      <c r="F498" s="10"/>
      <c r="G498" s="10"/>
      <c r="H498" s="10"/>
      <c r="I498" s="10"/>
      <c r="J498" s="10"/>
      <c r="K498" s="10"/>
      <c r="L498" s="559"/>
      <c r="M498" s="559"/>
      <c r="N498" s="559"/>
      <c r="O498" s="907"/>
      <c r="P498" s="559"/>
      <c r="Q498" s="559"/>
      <c r="R498" s="874"/>
      <c r="S498" s="908"/>
      <c r="T498" s="559"/>
      <c r="U498" s="559"/>
      <c r="V498" s="559"/>
      <c r="W498" s="559"/>
      <c r="X498" s="559"/>
      <c r="Y498" s="559"/>
      <c r="Z498" s="558"/>
      <c r="AA498" s="909"/>
      <c r="AB498" s="10"/>
      <c r="AC498" s="559"/>
      <c r="AD498" s="559"/>
      <c r="AE498" s="559"/>
      <c r="AF498" s="559"/>
      <c r="AG498" s="559"/>
      <c r="AH498" s="559"/>
      <c r="AI498" s="559"/>
      <c r="AJ498" s="559"/>
    </row>
    <row r="499" ht="11.25" customHeight="1">
      <c r="A499" s="906"/>
      <c r="B499" s="559"/>
      <c r="C499" s="559"/>
      <c r="D499" s="10"/>
      <c r="E499" s="10"/>
      <c r="F499" s="10"/>
      <c r="G499" s="10"/>
      <c r="H499" s="10"/>
      <c r="I499" s="10"/>
      <c r="J499" s="10"/>
      <c r="K499" s="10"/>
      <c r="L499" s="559"/>
      <c r="M499" s="559"/>
      <c r="N499" s="559"/>
      <c r="O499" s="907"/>
      <c r="P499" s="559"/>
      <c r="Q499" s="559"/>
      <c r="R499" s="874"/>
      <c r="S499" s="908"/>
      <c r="T499" s="559"/>
      <c r="U499" s="559"/>
      <c r="V499" s="559"/>
      <c r="W499" s="559"/>
      <c r="X499" s="559"/>
      <c r="Y499" s="559"/>
      <c r="Z499" s="558"/>
      <c r="AA499" s="909"/>
      <c r="AB499" s="10"/>
      <c r="AC499" s="559"/>
      <c r="AD499" s="559"/>
      <c r="AE499" s="559"/>
      <c r="AF499" s="559"/>
      <c r="AG499" s="559"/>
      <c r="AH499" s="559"/>
      <c r="AI499" s="559"/>
      <c r="AJ499" s="559"/>
    </row>
    <row r="500" ht="11.25" customHeight="1">
      <c r="A500" s="906"/>
      <c r="B500" s="559"/>
      <c r="C500" s="559"/>
      <c r="D500" s="10"/>
      <c r="E500" s="10"/>
      <c r="F500" s="10"/>
      <c r="G500" s="10"/>
      <c r="H500" s="10"/>
      <c r="I500" s="10"/>
      <c r="J500" s="10"/>
      <c r="K500" s="10"/>
      <c r="L500" s="559"/>
      <c r="M500" s="559"/>
      <c r="N500" s="559"/>
      <c r="O500" s="907"/>
      <c r="P500" s="559"/>
      <c r="Q500" s="559"/>
      <c r="R500" s="874"/>
      <c r="S500" s="908"/>
      <c r="T500" s="559"/>
      <c r="U500" s="559"/>
      <c r="V500" s="559"/>
      <c r="W500" s="559"/>
      <c r="X500" s="559"/>
      <c r="Y500" s="559"/>
      <c r="Z500" s="558"/>
      <c r="AA500" s="909"/>
      <c r="AB500" s="10"/>
      <c r="AC500" s="559"/>
      <c r="AD500" s="559"/>
      <c r="AE500" s="559"/>
      <c r="AF500" s="559"/>
      <c r="AG500" s="559"/>
      <c r="AH500" s="559"/>
      <c r="AI500" s="559"/>
      <c r="AJ500" s="559"/>
    </row>
    <row r="501" ht="11.25" customHeight="1">
      <c r="A501" s="906"/>
      <c r="B501" s="559"/>
      <c r="C501" s="559"/>
      <c r="D501" s="10"/>
      <c r="E501" s="10"/>
      <c r="F501" s="10"/>
      <c r="G501" s="10"/>
      <c r="H501" s="10"/>
      <c r="I501" s="10"/>
      <c r="J501" s="10"/>
      <c r="K501" s="10"/>
      <c r="L501" s="559"/>
      <c r="M501" s="559"/>
      <c r="N501" s="559"/>
      <c r="O501" s="907"/>
      <c r="P501" s="559"/>
      <c r="Q501" s="559"/>
      <c r="R501" s="874"/>
      <c r="S501" s="908"/>
      <c r="T501" s="559"/>
      <c r="U501" s="559"/>
      <c r="V501" s="559"/>
      <c r="W501" s="559"/>
      <c r="X501" s="559"/>
      <c r="Y501" s="559"/>
      <c r="Z501" s="558"/>
      <c r="AA501" s="909"/>
      <c r="AB501" s="10"/>
      <c r="AC501" s="559"/>
      <c r="AD501" s="559"/>
      <c r="AE501" s="559"/>
      <c r="AF501" s="559"/>
      <c r="AG501" s="559"/>
      <c r="AH501" s="559"/>
      <c r="AI501" s="559"/>
      <c r="AJ501" s="559"/>
    </row>
    <row r="502" ht="11.25" customHeight="1">
      <c r="A502" s="906"/>
      <c r="B502" s="559"/>
      <c r="C502" s="559"/>
      <c r="D502" s="10"/>
      <c r="E502" s="10"/>
      <c r="F502" s="10"/>
      <c r="G502" s="10"/>
      <c r="H502" s="10"/>
      <c r="I502" s="10"/>
      <c r="J502" s="10"/>
      <c r="K502" s="10"/>
      <c r="L502" s="559"/>
      <c r="M502" s="559"/>
      <c r="N502" s="559"/>
      <c r="O502" s="907"/>
      <c r="P502" s="559"/>
      <c r="Q502" s="559"/>
      <c r="R502" s="874"/>
      <c r="S502" s="908"/>
      <c r="T502" s="559"/>
      <c r="U502" s="559"/>
      <c r="V502" s="559"/>
      <c r="W502" s="559"/>
      <c r="X502" s="559"/>
      <c r="Y502" s="559"/>
      <c r="Z502" s="558"/>
      <c r="AA502" s="909"/>
      <c r="AB502" s="10"/>
      <c r="AC502" s="559"/>
      <c r="AD502" s="559"/>
      <c r="AE502" s="559"/>
      <c r="AF502" s="559"/>
      <c r="AG502" s="559"/>
      <c r="AH502" s="559"/>
      <c r="AI502" s="559"/>
      <c r="AJ502" s="559"/>
    </row>
    <row r="503" ht="11.25" customHeight="1">
      <c r="A503" s="906"/>
      <c r="B503" s="559"/>
      <c r="C503" s="559"/>
      <c r="D503" s="10"/>
      <c r="E503" s="10"/>
      <c r="F503" s="10"/>
      <c r="G503" s="10"/>
      <c r="H503" s="10"/>
      <c r="I503" s="10"/>
      <c r="J503" s="10"/>
      <c r="K503" s="10"/>
      <c r="L503" s="559"/>
      <c r="M503" s="559"/>
      <c r="N503" s="559"/>
      <c r="O503" s="907"/>
      <c r="P503" s="559"/>
      <c r="Q503" s="559"/>
      <c r="R503" s="874"/>
      <c r="S503" s="908"/>
      <c r="T503" s="559"/>
      <c r="U503" s="559"/>
      <c r="V503" s="559"/>
      <c r="W503" s="559"/>
      <c r="X503" s="559"/>
      <c r="Y503" s="559"/>
      <c r="Z503" s="558"/>
      <c r="AA503" s="909"/>
      <c r="AB503" s="10"/>
      <c r="AC503" s="559"/>
      <c r="AD503" s="559"/>
      <c r="AE503" s="559"/>
      <c r="AF503" s="559"/>
      <c r="AG503" s="559"/>
      <c r="AH503" s="559"/>
      <c r="AI503" s="559"/>
      <c r="AJ503" s="559"/>
    </row>
    <row r="504" ht="11.25" customHeight="1">
      <c r="A504" s="906"/>
      <c r="B504" s="559"/>
      <c r="C504" s="559"/>
      <c r="D504" s="10"/>
      <c r="E504" s="10"/>
      <c r="F504" s="10"/>
      <c r="G504" s="10"/>
      <c r="H504" s="10"/>
      <c r="I504" s="10"/>
      <c r="J504" s="10"/>
      <c r="K504" s="10"/>
      <c r="L504" s="559"/>
      <c r="M504" s="559"/>
      <c r="N504" s="559"/>
      <c r="O504" s="907"/>
      <c r="P504" s="559"/>
      <c r="Q504" s="559"/>
      <c r="R504" s="874"/>
      <c r="S504" s="908"/>
      <c r="T504" s="559"/>
      <c r="U504" s="559"/>
      <c r="V504" s="559"/>
      <c r="W504" s="559"/>
      <c r="X504" s="559"/>
      <c r="Y504" s="559"/>
      <c r="Z504" s="558"/>
      <c r="AA504" s="909"/>
      <c r="AB504" s="10"/>
      <c r="AC504" s="559"/>
      <c r="AD504" s="559"/>
      <c r="AE504" s="559"/>
      <c r="AF504" s="559"/>
      <c r="AG504" s="559"/>
      <c r="AH504" s="559"/>
      <c r="AI504" s="559"/>
      <c r="AJ504" s="559"/>
    </row>
    <row r="505" ht="11.25" customHeight="1">
      <c r="A505" s="906"/>
      <c r="B505" s="559"/>
      <c r="C505" s="559"/>
      <c r="D505" s="10"/>
      <c r="E505" s="10"/>
      <c r="F505" s="10"/>
      <c r="G505" s="10"/>
      <c r="H505" s="10"/>
      <c r="I505" s="10"/>
      <c r="J505" s="10"/>
      <c r="K505" s="10"/>
      <c r="L505" s="559"/>
      <c r="M505" s="559"/>
      <c r="N505" s="559"/>
      <c r="O505" s="907"/>
      <c r="P505" s="559"/>
      <c r="Q505" s="559"/>
      <c r="R505" s="874"/>
      <c r="S505" s="908"/>
      <c r="T505" s="559"/>
      <c r="U505" s="559"/>
      <c r="V505" s="559"/>
      <c r="W505" s="559"/>
      <c r="X505" s="559"/>
      <c r="Y505" s="559"/>
      <c r="Z505" s="558"/>
      <c r="AA505" s="909"/>
      <c r="AB505" s="10"/>
      <c r="AC505" s="559"/>
      <c r="AD505" s="559"/>
      <c r="AE505" s="559"/>
      <c r="AF505" s="559"/>
      <c r="AG505" s="559"/>
      <c r="AH505" s="559"/>
      <c r="AI505" s="559"/>
      <c r="AJ505" s="559"/>
    </row>
    <row r="506" ht="11.25" customHeight="1">
      <c r="A506" s="906"/>
      <c r="B506" s="559"/>
      <c r="C506" s="559"/>
      <c r="D506" s="10"/>
      <c r="E506" s="10"/>
      <c r="F506" s="10"/>
      <c r="G506" s="10"/>
      <c r="H506" s="10"/>
      <c r="I506" s="10"/>
      <c r="J506" s="10"/>
      <c r="K506" s="10"/>
      <c r="L506" s="559"/>
      <c r="M506" s="559"/>
      <c r="N506" s="559"/>
      <c r="O506" s="907"/>
      <c r="P506" s="559"/>
      <c r="Q506" s="559"/>
      <c r="R506" s="874"/>
      <c r="S506" s="908"/>
      <c r="T506" s="559"/>
      <c r="U506" s="559"/>
      <c r="V506" s="559"/>
      <c r="W506" s="559"/>
      <c r="X506" s="559"/>
      <c r="Y506" s="559"/>
      <c r="Z506" s="558"/>
      <c r="AA506" s="909"/>
      <c r="AB506" s="10"/>
      <c r="AC506" s="559"/>
      <c r="AD506" s="559"/>
      <c r="AE506" s="559"/>
      <c r="AF506" s="559"/>
      <c r="AG506" s="559"/>
      <c r="AH506" s="559"/>
      <c r="AI506" s="559"/>
      <c r="AJ506" s="559"/>
    </row>
    <row r="507" ht="11.25" customHeight="1">
      <c r="A507" s="906"/>
      <c r="B507" s="559"/>
      <c r="C507" s="559"/>
      <c r="D507" s="10"/>
      <c r="E507" s="10"/>
      <c r="F507" s="10"/>
      <c r="G507" s="10"/>
      <c r="H507" s="10"/>
      <c r="I507" s="10"/>
      <c r="J507" s="10"/>
      <c r="K507" s="10"/>
      <c r="L507" s="559"/>
      <c r="M507" s="559"/>
      <c r="N507" s="559"/>
      <c r="O507" s="907"/>
      <c r="P507" s="559"/>
      <c r="Q507" s="559"/>
      <c r="R507" s="874"/>
      <c r="S507" s="908"/>
      <c r="T507" s="559"/>
      <c r="U507" s="559"/>
      <c r="V507" s="559"/>
      <c r="W507" s="559"/>
      <c r="X507" s="559"/>
      <c r="Y507" s="559"/>
      <c r="Z507" s="558"/>
      <c r="AA507" s="909"/>
      <c r="AB507" s="10"/>
      <c r="AC507" s="559"/>
      <c r="AD507" s="559"/>
      <c r="AE507" s="559"/>
      <c r="AF507" s="559"/>
      <c r="AG507" s="559"/>
      <c r="AH507" s="559"/>
      <c r="AI507" s="559"/>
      <c r="AJ507" s="559"/>
    </row>
    <row r="508" ht="11.25" customHeight="1">
      <c r="A508" s="906"/>
      <c r="B508" s="559"/>
      <c r="C508" s="559"/>
      <c r="D508" s="10"/>
      <c r="E508" s="10"/>
      <c r="F508" s="10"/>
      <c r="G508" s="10"/>
      <c r="H508" s="10"/>
      <c r="I508" s="10"/>
      <c r="J508" s="10"/>
      <c r="K508" s="10"/>
      <c r="L508" s="559"/>
      <c r="M508" s="559"/>
      <c r="N508" s="559"/>
      <c r="O508" s="907"/>
      <c r="P508" s="559"/>
      <c r="Q508" s="559"/>
      <c r="R508" s="874"/>
      <c r="S508" s="908"/>
      <c r="T508" s="559"/>
      <c r="U508" s="559"/>
      <c r="V508" s="559"/>
      <c r="W508" s="559"/>
      <c r="X508" s="559"/>
      <c r="Y508" s="559"/>
      <c r="Z508" s="558"/>
      <c r="AA508" s="909"/>
      <c r="AB508" s="10"/>
      <c r="AC508" s="559"/>
      <c r="AD508" s="559"/>
      <c r="AE508" s="559"/>
      <c r="AF508" s="559"/>
      <c r="AG508" s="559"/>
      <c r="AH508" s="559"/>
      <c r="AI508" s="559"/>
      <c r="AJ508" s="559"/>
    </row>
    <row r="509" ht="11.25" customHeight="1">
      <c r="A509" s="906"/>
      <c r="B509" s="559"/>
      <c r="C509" s="559"/>
      <c r="D509" s="10"/>
      <c r="E509" s="10"/>
      <c r="F509" s="10"/>
      <c r="G509" s="10"/>
      <c r="H509" s="10"/>
      <c r="I509" s="10"/>
      <c r="J509" s="10"/>
      <c r="K509" s="10"/>
      <c r="L509" s="559"/>
      <c r="M509" s="559"/>
      <c r="N509" s="559"/>
      <c r="O509" s="907"/>
      <c r="P509" s="559"/>
      <c r="Q509" s="559"/>
      <c r="R509" s="874"/>
      <c r="S509" s="908"/>
      <c r="T509" s="559"/>
      <c r="U509" s="559"/>
      <c r="V509" s="559"/>
      <c r="W509" s="559"/>
      <c r="X509" s="559"/>
      <c r="Y509" s="559"/>
      <c r="Z509" s="558"/>
      <c r="AA509" s="909"/>
      <c r="AB509" s="10"/>
      <c r="AC509" s="559"/>
      <c r="AD509" s="559"/>
      <c r="AE509" s="559"/>
      <c r="AF509" s="559"/>
      <c r="AG509" s="559"/>
      <c r="AH509" s="559"/>
      <c r="AI509" s="559"/>
      <c r="AJ509" s="559"/>
    </row>
    <row r="510" ht="11.25" customHeight="1">
      <c r="A510" s="906"/>
      <c r="B510" s="559"/>
      <c r="C510" s="559"/>
      <c r="D510" s="10"/>
      <c r="E510" s="10"/>
      <c r="F510" s="10"/>
      <c r="G510" s="10"/>
      <c r="H510" s="10"/>
      <c r="I510" s="10"/>
      <c r="J510" s="10"/>
      <c r="K510" s="10"/>
      <c r="L510" s="559"/>
      <c r="M510" s="559"/>
      <c r="N510" s="559"/>
      <c r="O510" s="907"/>
      <c r="P510" s="559"/>
      <c r="Q510" s="559"/>
      <c r="R510" s="874"/>
      <c r="S510" s="908"/>
      <c r="T510" s="559"/>
      <c r="U510" s="559"/>
      <c r="V510" s="559"/>
      <c r="W510" s="559"/>
      <c r="X510" s="559"/>
      <c r="Y510" s="559"/>
      <c r="Z510" s="558"/>
      <c r="AA510" s="909"/>
      <c r="AB510" s="10"/>
      <c r="AC510" s="559"/>
      <c r="AD510" s="559"/>
      <c r="AE510" s="559"/>
      <c r="AF510" s="559"/>
      <c r="AG510" s="559"/>
      <c r="AH510" s="559"/>
      <c r="AI510" s="559"/>
      <c r="AJ510" s="559"/>
    </row>
    <row r="511" ht="11.25" customHeight="1">
      <c r="A511" s="906"/>
      <c r="B511" s="559"/>
      <c r="C511" s="559"/>
      <c r="D511" s="10"/>
      <c r="E511" s="10"/>
      <c r="F511" s="10"/>
      <c r="G511" s="10"/>
      <c r="H511" s="10"/>
      <c r="I511" s="10"/>
      <c r="J511" s="10"/>
      <c r="K511" s="10"/>
      <c r="L511" s="559"/>
      <c r="M511" s="559"/>
      <c r="N511" s="559"/>
      <c r="O511" s="907"/>
      <c r="P511" s="559"/>
      <c r="Q511" s="559"/>
      <c r="R511" s="874"/>
      <c r="S511" s="908"/>
      <c r="T511" s="559"/>
      <c r="U511" s="559"/>
      <c r="V511" s="559"/>
      <c r="W511" s="559"/>
      <c r="X511" s="559"/>
      <c r="Y511" s="559"/>
      <c r="Z511" s="558"/>
      <c r="AA511" s="909"/>
      <c r="AB511" s="10"/>
      <c r="AC511" s="559"/>
      <c r="AD511" s="559"/>
      <c r="AE511" s="559"/>
      <c r="AF511" s="559"/>
      <c r="AG511" s="559"/>
      <c r="AH511" s="559"/>
      <c r="AI511" s="559"/>
      <c r="AJ511" s="559"/>
    </row>
    <row r="512" ht="11.25" customHeight="1">
      <c r="A512" s="906"/>
      <c r="B512" s="559"/>
      <c r="C512" s="559"/>
      <c r="D512" s="10"/>
      <c r="E512" s="10"/>
      <c r="F512" s="10"/>
      <c r="G512" s="10"/>
      <c r="H512" s="10"/>
      <c r="I512" s="10"/>
      <c r="J512" s="10"/>
      <c r="K512" s="10"/>
      <c r="L512" s="559"/>
      <c r="M512" s="559"/>
      <c r="N512" s="559"/>
      <c r="O512" s="907"/>
      <c r="P512" s="559"/>
      <c r="Q512" s="559"/>
      <c r="R512" s="874"/>
      <c r="S512" s="908"/>
      <c r="T512" s="559"/>
      <c r="U512" s="559"/>
      <c r="V512" s="559"/>
      <c r="W512" s="559"/>
      <c r="X512" s="559"/>
      <c r="Y512" s="559"/>
      <c r="Z512" s="558"/>
      <c r="AA512" s="909"/>
      <c r="AB512" s="10"/>
      <c r="AC512" s="559"/>
      <c r="AD512" s="559"/>
      <c r="AE512" s="559"/>
      <c r="AF512" s="559"/>
      <c r="AG512" s="559"/>
      <c r="AH512" s="559"/>
      <c r="AI512" s="559"/>
      <c r="AJ512" s="559"/>
    </row>
    <row r="513" ht="11.25" customHeight="1">
      <c r="A513" s="906"/>
      <c r="B513" s="559"/>
      <c r="C513" s="559"/>
      <c r="D513" s="10"/>
      <c r="E513" s="10"/>
      <c r="F513" s="10"/>
      <c r="G513" s="10"/>
      <c r="H513" s="10"/>
      <c r="I513" s="10"/>
      <c r="J513" s="10"/>
      <c r="K513" s="10"/>
      <c r="L513" s="559"/>
      <c r="M513" s="559"/>
      <c r="N513" s="559"/>
      <c r="O513" s="907"/>
      <c r="P513" s="559"/>
      <c r="Q513" s="559"/>
      <c r="R513" s="874"/>
      <c r="S513" s="908"/>
      <c r="T513" s="559"/>
      <c r="U513" s="559"/>
      <c r="V513" s="559"/>
      <c r="W513" s="559"/>
      <c r="X513" s="559"/>
      <c r="Y513" s="559"/>
      <c r="Z513" s="558"/>
      <c r="AA513" s="909"/>
      <c r="AB513" s="10"/>
      <c r="AC513" s="559"/>
      <c r="AD513" s="559"/>
      <c r="AE513" s="559"/>
      <c r="AF513" s="559"/>
      <c r="AG513" s="559"/>
      <c r="AH513" s="559"/>
      <c r="AI513" s="559"/>
      <c r="AJ513" s="559"/>
    </row>
    <row r="514" ht="11.25" customHeight="1">
      <c r="A514" s="906"/>
      <c r="B514" s="559"/>
      <c r="C514" s="559"/>
      <c r="D514" s="10"/>
      <c r="E514" s="10"/>
      <c r="F514" s="10"/>
      <c r="G514" s="10"/>
      <c r="H514" s="10"/>
      <c r="I514" s="10"/>
      <c r="J514" s="10"/>
      <c r="K514" s="10"/>
      <c r="L514" s="559"/>
      <c r="M514" s="559"/>
      <c r="N514" s="559"/>
      <c r="O514" s="907"/>
      <c r="P514" s="559"/>
      <c r="Q514" s="559"/>
      <c r="R514" s="874"/>
      <c r="S514" s="908"/>
      <c r="T514" s="559"/>
      <c r="U514" s="559"/>
      <c r="V514" s="559"/>
      <c r="W514" s="559"/>
      <c r="X514" s="559"/>
      <c r="Y514" s="559"/>
      <c r="Z514" s="558"/>
      <c r="AA514" s="909"/>
      <c r="AB514" s="10"/>
      <c r="AC514" s="559"/>
      <c r="AD514" s="559"/>
      <c r="AE514" s="559"/>
      <c r="AF514" s="559"/>
      <c r="AG514" s="559"/>
      <c r="AH514" s="559"/>
      <c r="AI514" s="559"/>
      <c r="AJ514" s="559"/>
    </row>
    <row r="515" ht="11.25" customHeight="1">
      <c r="A515" s="906"/>
      <c r="B515" s="559"/>
      <c r="C515" s="559"/>
      <c r="D515" s="10"/>
      <c r="E515" s="10"/>
      <c r="F515" s="10"/>
      <c r="G515" s="10"/>
      <c r="H515" s="10"/>
      <c r="I515" s="10"/>
      <c r="J515" s="10"/>
      <c r="K515" s="10"/>
      <c r="L515" s="559"/>
      <c r="M515" s="559"/>
      <c r="N515" s="559"/>
      <c r="O515" s="907"/>
      <c r="P515" s="559"/>
      <c r="Q515" s="559"/>
      <c r="R515" s="874"/>
      <c r="S515" s="908"/>
      <c r="T515" s="559"/>
      <c r="U515" s="559"/>
      <c r="V515" s="559"/>
      <c r="W515" s="559"/>
      <c r="X515" s="559"/>
      <c r="Y515" s="559"/>
      <c r="Z515" s="558"/>
      <c r="AA515" s="909"/>
      <c r="AB515" s="10"/>
      <c r="AC515" s="559"/>
      <c r="AD515" s="559"/>
      <c r="AE515" s="559"/>
      <c r="AF515" s="559"/>
      <c r="AG515" s="559"/>
      <c r="AH515" s="559"/>
      <c r="AI515" s="559"/>
      <c r="AJ515" s="559"/>
    </row>
    <row r="516" ht="11.25" customHeight="1">
      <c r="A516" s="906"/>
      <c r="B516" s="559"/>
      <c r="C516" s="559"/>
      <c r="D516" s="10"/>
      <c r="E516" s="10"/>
      <c r="F516" s="10"/>
      <c r="G516" s="10"/>
      <c r="H516" s="10"/>
      <c r="I516" s="10"/>
      <c r="J516" s="10"/>
      <c r="K516" s="10"/>
      <c r="L516" s="559"/>
      <c r="M516" s="559"/>
      <c r="N516" s="559"/>
      <c r="O516" s="907"/>
      <c r="P516" s="559"/>
      <c r="Q516" s="559"/>
      <c r="R516" s="874"/>
      <c r="S516" s="908"/>
      <c r="T516" s="559"/>
      <c r="U516" s="559"/>
      <c r="V516" s="559"/>
      <c r="W516" s="559"/>
      <c r="X516" s="559"/>
      <c r="Y516" s="559"/>
      <c r="Z516" s="558"/>
      <c r="AA516" s="909"/>
      <c r="AB516" s="10"/>
      <c r="AC516" s="559"/>
      <c r="AD516" s="559"/>
      <c r="AE516" s="559"/>
      <c r="AF516" s="559"/>
      <c r="AG516" s="559"/>
      <c r="AH516" s="559"/>
      <c r="AI516" s="559"/>
      <c r="AJ516" s="559"/>
    </row>
    <row r="517" ht="11.25" customHeight="1">
      <c r="A517" s="906"/>
      <c r="B517" s="559"/>
      <c r="C517" s="559"/>
      <c r="D517" s="10"/>
      <c r="E517" s="10"/>
      <c r="F517" s="10"/>
      <c r="G517" s="10"/>
      <c r="H517" s="10"/>
      <c r="I517" s="10"/>
      <c r="J517" s="10"/>
      <c r="K517" s="10"/>
      <c r="L517" s="559"/>
      <c r="M517" s="559"/>
      <c r="N517" s="559"/>
      <c r="O517" s="907"/>
      <c r="P517" s="559"/>
      <c r="Q517" s="559"/>
      <c r="R517" s="874"/>
      <c r="S517" s="908"/>
      <c r="T517" s="559"/>
      <c r="U517" s="559"/>
      <c r="V517" s="559"/>
      <c r="W517" s="559"/>
      <c r="X517" s="559"/>
      <c r="Y517" s="559"/>
      <c r="Z517" s="558"/>
      <c r="AA517" s="909"/>
      <c r="AB517" s="10"/>
      <c r="AC517" s="559"/>
      <c r="AD517" s="559"/>
      <c r="AE517" s="559"/>
      <c r="AF517" s="559"/>
      <c r="AG517" s="559"/>
      <c r="AH517" s="559"/>
      <c r="AI517" s="559"/>
      <c r="AJ517" s="559"/>
    </row>
    <row r="518" ht="11.25" customHeight="1">
      <c r="A518" s="906"/>
      <c r="B518" s="559"/>
      <c r="C518" s="559"/>
      <c r="D518" s="10"/>
      <c r="E518" s="10"/>
      <c r="F518" s="10"/>
      <c r="G518" s="10"/>
      <c r="H518" s="10"/>
      <c r="I518" s="10"/>
      <c r="J518" s="10"/>
      <c r="K518" s="10"/>
      <c r="L518" s="559"/>
      <c r="M518" s="559"/>
      <c r="N518" s="559"/>
      <c r="O518" s="907"/>
      <c r="P518" s="559"/>
      <c r="Q518" s="559"/>
      <c r="R518" s="874"/>
      <c r="S518" s="908"/>
      <c r="T518" s="559"/>
      <c r="U518" s="559"/>
      <c r="V518" s="559"/>
      <c r="W518" s="559"/>
      <c r="X518" s="559"/>
      <c r="Y518" s="559"/>
      <c r="Z518" s="558"/>
      <c r="AA518" s="909"/>
      <c r="AB518" s="10"/>
      <c r="AC518" s="559"/>
      <c r="AD518" s="559"/>
      <c r="AE518" s="559"/>
      <c r="AF518" s="559"/>
      <c r="AG518" s="559"/>
      <c r="AH518" s="559"/>
      <c r="AI518" s="559"/>
      <c r="AJ518" s="559"/>
    </row>
    <row r="519" ht="11.25" customHeight="1">
      <c r="A519" s="906"/>
      <c r="B519" s="559"/>
      <c r="C519" s="559"/>
      <c r="D519" s="10"/>
      <c r="E519" s="10"/>
      <c r="F519" s="10"/>
      <c r="G519" s="10"/>
      <c r="H519" s="10"/>
      <c r="I519" s="10"/>
      <c r="J519" s="10"/>
      <c r="K519" s="10"/>
      <c r="L519" s="559"/>
      <c r="M519" s="559"/>
      <c r="N519" s="559"/>
      <c r="O519" s="907"/>
      <c r="P519" s="559"/>
      <c r="Q519" s="559"/>
      <c r="R519" s="874"/>
      <c r="S519" s="908"/>
      <c r="T519" s="559"/>
      <c r="U519" s="559"/>
      <c r="V519" s="559"/>
      <c r="W519" s="559"/>
      <c r="X519" s="559"/>
      <c r="Y519" s="559"/>
      <c r="Z519" s="558"/>
      <c r="AA519" s="909"/>
      <c r="AB519" s="10"/>
      <c r="AC519" s="559"/>
      <c r="AD519" s="559"/>
      <c r="AE519" s="559"/>
      <c r="AF519" s="559"/>
      <c r="AG519" s="559"/>
      <c r="AH519" s="559"/>
      <c r="AI519" s="559"/>
      <c r="AJ519" s="559"/>
    </row>
    <row r="520" ht="11.25" customHeight="1">
      <c r="A520" s="906"/>
      <c r="B520" s="559"/>
      <c r="C520" s="559"/>
      <c r="D520" s="10"/>
      <c r="E520" s="10"/>
      <c r="F520" s="10"/>
      <c r="G520" s="10"/>
      <c r="H520" s="10"/>
      <c r="I520" s="10"/>
      <c r="J520" s="10"/>
      <c r="K520" s="10"/>
      <c r="L520" s="559"/>
      <c r="M520" s="559"/>
      <c r="N520" s="559"/>
      <c r="O520" s="907"/>
      <c r="P520" s="559"/>
      <c r="Q520" s="559"/>
      <c r="R520" s="874"/>
      <c r="S520" s="908"/>
      <c r="T520" s="559"/>
      <c r="U520" s="559"/>
      <c r="V520" s="559"/>
      <c r="W520" s="559"/>
      <c r="X520" s="559"/>
      <c r="Y520" s="559"/>
      <c r="Z520" s="558"/>
      <c r="AA520" s="909"/>
      <c r="AB520" s="10"/>
      <c r="AC520" s="559"/>
      <c r="AD520" s="559"/>
      <c r="AE520" s="559"/>
      <c r="AF520" s="559"/>
      <c r="AG520" s="559"/>
      <c r="AH520" s="559"/>
      <c r="AI520" s="559"/>
      <c r="AJ520" s="559"/>
    </row>
    <row r="521" ht="11.25" customHeight="1">
      <c r="A521" s="906"/>
      <c r="B521" s="559"/>
      <c r="C521" s="559"/>
      <c r="D521" s="10"/>
      <c r="E521" s="10"/>
      <c r="F521" s="10"/>
      <c r="G521" s="10"/>
      <c r="H521" s="10"/>
      <c r="I521" s="10"/>
      <c r="J521" s="10"/>
      <c r="K521" s="10"/>
      <c r="L521" s="559"/>
      <c r="M521" s="559"/>
      <c r="N521" s="559"/>
      <c r="O521" s="907"/>
      <c r="P521" s="559"/>
      <c r="Q521" s="559"/>
      <c r="R521" s="874"/>
      <c r="S521" s="908"/>
      <c r="T521" s="559"/>
      <c r="U521" s="559"/>
      <c r="V521" s="559"/>
      <c r="W521" s="559"/>
      <c r="X521" s="559"/>
      <c r="Y521" s="559"/>
      <c r="Z521" s="558"/>
      <c r="AA521" s="909"/>
      <c r="AB521" s="10"/>
      <c r="AC521" s="559"/>
      <c r="AD521" s="559"/>
      <c r="AE521" s="559"/>
      <c r="AF521" s="559"/>
      <c r="AG521" s="559"/>
      <c r="AH521" s="559"/>
      <c r="AI521" s="559"/>
      <c r="AJ521" s="559"/>
    </row>
    <row r="522" ht="11.25" customHeight="1">
      <c r="A522" s="906"/>
      <c r="B522" s="559"/>
      <c r="C522" s="559"/>
      <c r="D522" s="10"/>
      <c r="E522" s="10"/>
      <c r="F522" s="10"/>
      <c r="G522" s="10"/>
      <c r="H522" s="10"/>
      <c r="I522" s="10"/>
      <c r="J522" s="10"/>
      <c r="K522" s="10"/>
      <c r="L522" s="559"/>
      <c r="M522" s="559"/>
      <c r="N522" s="559"/>
      <c r="O522" s="907"/>
      <c r="P522" s="559"/>
      <c r="Q522" s="559"/>
      <c r="R522" s="874"/>
      <c r="S522" s="908"/>
      <c r="T522" s="559"/>
      <c r="U522" s="559"/>
      <c r="V522" s="559"/>
      <c r="W522" s="559"/>
      <c r="X522" s="559"/>
      <c r="Y522" s="559"/>
      <c r="Z522" s="558"/>
      <c r="AA522" s="909"/>
      <c r="AB522" s="10"/>
      <c r="AC522" s="559"/>
      <c r="AD522" s="559"/>
      <c r="AE522" s="559"/>
      <c r="AF522" s="559"/>
      <c r="AG522" s="559"/>
      <c r="AH522" s="559"/>
      <c r="AI522" s="559"/>
      <c r="AJ522" s="559"/>
    </row>
    <row r="523" ht="11.25" customHeight="1">
      <c r="A523" s="906"/>
      <c r="B523" s="559"/>
      <c r="C523" s="559"/>
      <c r="D523" s="10"/>
      <c r="E523" s="10"/>
      <c r="F523" s="10"/>
      <c r="G523" s="10"/>
      <c r="H523" s="10"/>
      <c r="I523" s="10"/>
      <c r="J523" s="10"/>
      <c r="K523" s="10"/>
      <c r="L523" s="559"/>
      <c r="M523" s="559"/>
      <c r="N523" s="559"/>
      <c r="O523" s="907"/>
      <c r="P523" s="559"/>
      <c r="Q523" s="559"/>
      <c r="R523" s="874"/>
      <c r="S523" s="908"/>
      <c r="T523" s="559"/>
      <c r="U523" s="559"/>
      <c r="V523" s="559"/>
      <c r="W523" s="559"/>
      <c r="X523" s="559"/>
      <c r="Y523" s="559"/>
      <c r="Z523" s="558"/>
      <c r="AA523" s="909"/>
      <c r="AB523" s="10"/>
      <c r="AC523" s="559"/>
      <c r="AD523" s="559"/>
      <c r="AE523" s="559"/>
      <c r="AF523" s="559"/>
      <c r="AG523" s="559"/>
      <c r="AH523" s="559"/>
      <c r="AI523" s="559"/>
      <c r="AJ523" s="559"/>
    </row>
    <row r="524" ht="11.25" customHeight="1">
      <c r="A524" s="906"/>
      <c r="B524" s="559"/>
      <c r="C524" s="559"/>
      <c r="D524" s="10"/>
      <c r="E524" s="10"/>
      <c r="F524" s="10"/>
      <c r="G524" s="10"/>
      <c r="H524" s="10"/>
      <c r="I524" s="10"/>
      <c r="J524" s="10"/>
      <c r="K524" s="10"/>
      <c r="L524" s="559"/>
      <c r="M524" s="559"/>
      <c r="N524" s="559"/>
      <c r="O524" s="907"/>
      <c r="P524" s="559"/>
      <c r="Q524" s="559"/>
      <c r="R524" s="874"/>
      <c r="S524" s="908"/>
      <c r="T524" s="559"/>
      <c r="U524" s="559"/>
      <c r="V524" s="559"/>
      <c r="W524" s="559"/>
      <c r="X524" s="559"/>
      <c r="Y524" s="559"/>
      <c r="Z524" s="558"/>
      <c r="AA524" s="909"/>
      <c r="AB524" s="10"/>
      <c r="AC524" s="559"/>
      <c r="AD524" s="559"/>
      <c r="AE524" s="559"/>
      <c r="AF524" s="559"/>
      <c r="AG524" s="559"/>
      <c r="AH524" s="559"/>
      <c r="AI524" s="559"/>
      <c r="AJ524" s="559"/>
    </row>
    <row r="525" ht="11.25" customHeight="1">
      <c r="A525" s="906"/>
      <c r="B525" s="559"/>
      <c r="C525" s="559"/>
      <c r="D525" s="10"/>
      <c r="E525" s="10"/>
      <c r="F525" s="10"/>
      <c r="G525" s="10"/>
      <c r="H525" s="10"/>
      <c r="I525" s="10"/>
      <c r="J525" s="10"/>
      <c r="K525" s="10"/>
      <c r="L525" s="559"/>
      <c r="M525" s="559"/>
      <c r="N525" s="559"/>
      <c r="O525" s="907"/>
      <c r="P525" s="559"/>
      <c r="Q525" s="559"/>
      <c r="R525" s="874"/>
      <c r="S525" s="908"/>
      <c r="T525" s="559"/>
      <c r="U525" s="559"/>
      <c r="V525" s="559"/>
      <c r="W525" s="559"/>
      <c r="X525" s="559"/>
      <c r="Y525" s="559"/>
      <c r="Z525" s="558"/>
      <c r="AA525" s="909"/>
      <c r="AB525" s="10"/>
      <c r="AC525" s="559"/>
      <c r="AD525" s="559"/>
      <c r="AE525" s="559"/>
      <c r="AF525" s="559"/>
      <c r="AG525" s="559"/>
      <c r="AH525" s="559"/>
      <c r="AI525" s="559"/>
      <c r="AJ525" s="559"/>
    </row>
    <row r="526" ht="11.25" customHeight="1">
      <c r="A526" s="906"/>
      <c r="B526" s="559"/>
      <c r="C526" s="559"/>
      <c r="D526" s="10"/>
      <c r="E526" s="10"/>
      <c r="F526" s="10"/>
      <c r="G526" s="10"/>
      <c r="H526" s="10"/>
      <c r="I526" s="10"/>
      <c r="J526" s="10"/>
      <c r="K526" s="10"/>
      <c r="L526" s="559"/>
      <c r="M526" s="559"/>
      <c r="N526" s="559"/>
      <c r="O526" s="907"/>
      <c r="P526" s="559"/>
      <c r="Q526" s="559"/>
      <c r="R526" s="874"/>
      <c r="S526" s="908"/>
      <c r="T526" s="559"/>
      <c r="U526" s="559"/>
      <c r="V526" s="559"/>
      <c r="W526" s="559"/>
      <c r="X526" s="559"/>
      <c r="Y526" s="559"/>
      <c r="Z526" s="558"/>
      <c r="AA526" s="909"/>
      <c r="AB526" s="10"/>
      <c r="AC526" s="559"/>
      <c r="AD526" s="559"/>
      <c r="AE526" s="559"/>
      <c r="AF526" s="559"/>
      <c r="AG526" s="559"/>
      <c r="AH526" s="559"/>
      <c r="AI526" s="559"/>
      <c r="AJ526" s="559"/>
    </row>
    <row r="527" ht="11.25" customHeight="1">
      <c r="A527" s="906"/>
      <c r="B527" s="559"/>
      <c r="C527" s="559"/>
      <c r="D527" s="10"/>
      <c r="E527" s="10"/>
      <c r="F527" s="10"/>
      <c r="G527" s="10"/>
      <c r="H527" s="10"/>
      <c r="I527" s="10"/>
      <c r="J527" s="10"/>
      <c r="K527" s="10"/>
      <c r="L527" s="559"/>
      <c r="M527" s="559"/>
      <c r="N527" s="559"/>
      <c r="O527" s="907"/>
      <c r="P527" s="559"/>
      <c r="Q527" s="559"/>
      <c r="R527" s="874"/>
      <c r="S527" s="908"/>
      <c r="T527" s="559"/>
      <c r="U527" s="559"/>
      <c r="V527" s="559"/>
      <c r="W527" s="559"/>
      <c r="X527" s="559"/>
      <c r="Y527" s="559"/>
      <c r="Z527" s="558"/>
      <c r="AA527" s="909"/>
      <c r="AB527" s="10"/>
      <c r="AC527" s="559"/>
      <c r="AD527" s="559"/>
      <c r="AE527" s="559"/>
      <c r="AF527" s="559"/>
      <c r="AG527" s="559"/>
      <c r="AH527" s="559"/>
      <c r="AI527" s="559"/>
      <c r="AJ527" s="559"/>
    </row>
    <row r="528" ht="11.25" customHeight="1">
      <c r="A528" s="906"/>
      <c r="B528" s="559"/>
      <c r="C528" s="559"/>
      <c r="D528" s="10"/>
      <c r="E528" s="10"/>
      <c r="F528" s="10"/>
      <c r="G528" s="10"/>
      <c r="H528" s="10"/>
      <c r="I528" s="10"/>
      <c r="J528" s="10"/>
      <c r="K528" s="10"/>
      <c r="L528" s="559"/>
      <c r="M528" s="559"/>
      <c r="N528" s="559"/>
      <c r="O528" s="907"/>
      <c r="P528" s="559"/>
      <c r="Q528" s="559"/>
      <c r="R528" s="874"/>
      <c r="S528" s="908"/>
      <c r="T528" s="559"/>
      <c r="U528" s="559"/>
      <c r="V528" s="559"/>
      <c r="W528" s="559"/>
      <c r="X528" s="559"/>
      <c r="Y528" s="559"/>
      <c r="Z528" s="558"/>
      <c r="AA528" s="909"/>
      <c r="AB528" s="10"/>
      <c r="AC528" s="559"/>
      <c r="AD528" s="559"/>
      <c r="AE528" s="559"/>
      <c r="AF528" s="559"/>
      <c r="AG528" s="559"/>
      <c r="AH528" s="559"/>
      <c r="AI528" s="559"/>
      <c r="AJ528" s="559"/>
    </row>
    <row r="529" ht="11.25" customHeight="1">
      <c r="A529" s="906"/>
      <c r="B529" s="559"/>
      <c r="C529" s="559"/>
      <c r="D529" s="10"/>
      <c r="E529" s="10"/>
      <c r="F529" s="10"/>
      <c r="G529" s="10"/>
      <c r="H529" s="10"/>
      <c r="I529" s="10"/>
      <c r="J529" s="10"/>
      <c r="K529" s="10"/>
      <c r="L529" s="559"/>
      <c r="M529" s="559"/>
      <c r="N529" s="559"/>
      <c r="O529" s="907"/>
      <c r="P529" s="559"/>
      <c r="Q529" s="559"/>
      <c r="R529" s="874"/>
      <c r="S529" s="908"/>
      <c r="T529" s="559"/>
      <c r="U529" s="559"/>
      <c r="V529" s="559"/>
      <c r="W529" s="559"/>
      <c r="X529" s="559"/>
      <c r="Y529" s="559"/>
      <c r="Z529" s="558"/>
      <c r="AA529" s="909"/>
      <c r="AB529" s="10"/>
      <c r="AC529" s="559"/>
      <c r="AD529" s="559"/>
      <c r="AE529" s="559"/>
      <c r="AF529" s="559"/>
      <c r="AG529" s="559"/>
      <c r="AH529" s="559"/>
      <c r="AI529" s="559"/>
      <c r="AJ529" s="559"/>
    </row>
    <row r="530" ht="11.25" customHeight="1">
      <c r="A530" s="906"/>
      <c r="B530" s="559"/>
      <c r="C530" s="559"/>
      <c r="D530" s="10"/>
      <c r="E530" s="10"/>
      <c r="F530" s="10"/>
      <c r="G530" s="10"/>
      <c r="H530" s="10"/>
      <c r="I530" s="10"/>
      <c r="J530" s="10"/>
      <c r="K530" s="10"/>
      <c r="L530" s="559"/>
      <c r="M530" s="559"/>
      <c r="N530" s="559"/>
      <c r="O530" s="907"/>
      <c r="P530" s="559"/>
      <c r="Q530" s="559"/>
      <c r="R530" s="874"/>
      <c r="S530" s="908"/>
      <c r="T530" s="559"/>
      <c r="U530" s="559"/>
      <c r="V530" s="559"/>
      <c r="W530" s="559"/>
      <c r="X530" s="559"/>
      <c r="Y530" s="559"/>
      <c r="Z530" s="558"/>
      <c r="AA530" s="909"/>
      <c r="AB530" s="10"/>
      <c r="AC530" s="559"/>
      <c r="AD530" s="559"/>
      <c r="AE530" s="559"/>
      <c r="AF530" s="559"/>
      <c r="AG530" s="559"/>
      <c r="AH530" s="559"/>
      <c r="AI530" s="559"/>
      <c r="AJ530" s="559"/>
    </row>
    <row r="531" ht="11.25" customHeight="1">
      <c r="A531" s="906"/>
      <c r="B531" s="559"/>
      <c r="C531" s="559"/>
      <c r="D531" s="10"/>
      <c r="E531" s="10"/>
      <c r="F531" s="10"/>
      <c r="G531" s="10"/>
      <c r="H531" s="10"/>
      <c r="I531" s="10"/>
      <c r="J531" s="10"/>
      <c r="K531" s="10"/>
      <c r="L531" s="559"/>
      <c r="M531" s="559"/>
      <c r="N531" s="559"/>
      <c r="O531" s="907"/>
      <c r="P531" s="559"/>
      <c r="Q531" s="559"/>
      <c r="R531" s="874"/>
      <c r="S531" s="908"/>
      <c r="T531" s="559"/>
      <c r="U531" s="559"/>
      <c r="V531" s="559"/>
      <c r="W531" s="559"/>
      <c r="X531" s="559"/>
      <c r="Y531" s="559"/>
      <c r="Z531" s="558"/>
      <c r="AA531" s="909"/>
      <c r="AB531" s="10"/>
      <c r="AC531" s="559"/>
      <c r="AD531" s="559"/>
      <c r="AE531" s="559"/>
      <c r="AF531" s="559"/>
      <c r="AG531" s="559"/>
      <c r="AH531" s="559"/>
      <c r="AI531" s="559"/>
      <c r="AJ531" s="559"/>
    </row>
    <row r="532" ht="11.25" customHeight="1">
      <c r="A532" s="906"/>
      <c r="B532" s="559"/>
      <c r="C532" s="559"/>
      <c r="D532" s="10"/>
      <c r="E532" s="10"/>
      <c r="F532" s="10"/>
      <c r="G532" s="10"/>
      <c r="H532" s="10"/>
      <c r="I532" s="10"/>
      <c r="J532" s="10"/>
      <c r="K532" s="10"/>
      <c r="L532" s="559"/>
      <c r="M532" s="559"/>
      <c r="N532" s="559"/>
      <c r="O532" s="907"/>
      <c r="P532" s="559"/>
      <c r="Q532" s="559"/>
      <c r="R532" s="874"/>
      <c r="S532" s="908"/>
      <c r="T532" s="559"/>
      <c r="U532" s="559"/>
      <c r="V532" s="559"/>
      <c r="W532" s="559"/>
      <c r="X532" s="559"/>
      <c r="Y532" s="559"/>
      <c r="Z532" s="558"/>
      <c r="AA532" s="909"/>
      <c r="AB532" s="10"/>
      <c r="AC532" s="559"/>
      <c r="AD532" s="559"/>
      <c r="AE532" s="559"/>
      <c r="AF532" s="559"/>
      <c r="AG532" s="559"/>
      <c r="AH532" s="559"/>
      <c r="AI532" s="559"/>
      <c r="AJ532" s="559"/>
    </row>
    <row r="533" ht="11.25" customHeight="1">
      <c r="A533" s="906"/>
      <c r="B533" s="559"/>
      <c r="C533" s="559"/>
      <c r="D533" s="10"/>
      <c r="E533" s="10"/>
      <c r="F533" s="10"/>
      <c r="G533" s="10"/>
      <c r="H533" s="10"/>
      <c r="I533" s="10"/>
      <c r="J533" s="10"/>
      <c r="K533" s="10"/>
      <c r="L533" s="559"/>
      <c r="M533" s="559"/>
      <c r="N533" s="559"/>
      <c r="O533" s="907"/>
      <c r="P533" s="559"/>
      <c r="Q533" s="559"/>
      <c r="R533" s="874"/>
      <c r="S533" s="908"/>
      <c r="T533" s="559"/>
      <c r="U533" s="559"/>
      <c r="V533" s="559"/>
      <c r="W533" s="559"/>
      <c r="X533" s="559"/>
      <c r="Y533" s="559"/>
      <c r="Z533" s="558"/>
      <c r="AA533" s="909"/>
      <c r="AB533" s="10"/>
      <c r="AC533" s="559"/>
      <c r="AD533" s="559"/>
      <c r="AE533" s="559"/>
      <c r="AF533" s="559"/>
      <c r="AG533" s="559"/>
      <c r="AH533" s="559"/>
      <c r="AI533" s="559"/>
      <c r="AJ533" s="559"/>
    </row>
    <row r="534" ht="11.25" customHeight="1">
      <c r="A534" s="906"/>
      <c r="B534" s="559"/>
      <c r="C534" s="559"/>
      <c r="D534" s="10"/>
      <c r="E534" s="10"/>
      <c r="F534" s="10"/>
      <c r="G534" s="10"/>
      <c r="H534" s="10"/>
      <c r="I534" s="10"/>
      <c r="J534" s="10"/>
      <c r="K534" s="10"/>
      <c r="L534" s="559"/>
      <c r="M534" s="559"/>
      <c r="N534" s="559"/>
      <c r="O534" s="907"/>
      <c r="P534" s="559"/>
      <c r="Q534" s="559"/>
      <c r="R534" s="874"/>
      <c r="S534" s="908"/>
      <c r="T534" s="559"/>
      <c r="U534" s="559"/>
      <c r="V534" s="559"/>
      <c r="W534" s="559"/>
      <c r="X534" s="559"/>
      <c r="Y534" s="559"/>
      <c r="Z534" s="558"/>
      <c r="AA534" s="909"/>
      <c r="AB534" s="10"/>
      <c r="AC534" s="559"/>
      <c r="AD534" s="559"/>
      <c r="AE534" s="559"/>
      <c r="AF534" s="559"/>
      <c r="AG534" s="559"/>
      <c r="AH534" s="559"/>
      <c r="AI534" s="559"/>
      <c r="AJ534" s="559"/>
    </row>
    <row r="535" ht="11.25" customHeight="1">
      <c r="A535" s="906"/>
      <c r="B535" s="559"/>
      <c r="C535" s="559"/>
      <c r="D535" s="10"/>
      <c r="E535" s="10"/>
      <c r="F535" s="10"/>
      <c r="G535" s="10"/>
      <c r="H535" s="10"/>
      <c r="I535" s="10"/>
      <c r="J535" s="10"/>
      <c r="K535" s="10"/>
      <c r="L535" s="559"/>
      <c r="M535" s="559"/>
      <c r="N535" s="559"/>
      <c r="O535" s="907"/>
      <c r="P535" s="559"/>
      <c r="Q535" s="559"/>
      <c r="R535" s="874"/>
      <c r="S535" s="908"/>
      <c r="T535" s="559"/>
      <c r="U535" s="559"/>
      <c r="V535" s="559"/>
      <c r="W535" s="559"/>
      <c r="X535" s="559"/>
      <c r="Y535" s="559"/>
      <c r="Z535" s="558"/>
      <c r="AA535" s="909"/>
      <c r="AB535" s="10"/>
      <c r="AC535" s="559"/>
      <c r="AD535" s="559"/>
      <c r="AE535" s="559"/>
      <c r="AF535" s="559"/>
      <c r="AG535" s="559"/>
      <c r="AH535" s="559"/>
      <c r="AI535" s="559"/>
      <c r="AJ535" s="559"/>
    </row>
    <row r="536" ht="11.25" customHeight="1">
      <c r="A536" s="906"/>
      <c r="B536" s="559"/>
      <c r="C536" s="559"/>
      <c r="D536" s="10"/>
      <c r="E536" s="10"/>
      <c r="F536" s="10"/>
      <c r="G536" s="10"/>
      <c r="H536" s="10"/>
      <c r="I536" s="10"/>
      <c r="J536" s="10"/>
      <c r="K536" s="10"/>
      <c r="L536" s="559"/>
      <c r="M536" s="559"/>
      <c r="N536" s="559"/>
      <c r="O536" s="907"/>
      <c r="P536" s="559"/>
      <c r="Q536" s="559"/>
      <c r="R536" s="874"/>
      <c r="S536" s="908"/>
      <c r="T536" s="559"/>
      <c r="U536" s="559"/>
      <c r="V536" s="559"/>
      <c r="W536" s="559"/>
      <c r="X536" s="559"/>
      <c r="Y536" s="559"/>
      <c r="Z536" s="558"/>
      <c r="AA536" s="909"/>
      <c r="AB536" s="10"/>
      <c r="AC536" s="559"/>
      <c r="AD536" s="559"/>
      <c r="AE536" s="559"/>
      <c r="AF536" s="559"/>
      <c r="AG536" s="559"/>
      <c r="AH536" s="559"/>
      <c r="AI536" s="559"/>
      <c r="AJ536" s="559"/>
    </row>
    <row r="537" ht="11.25" customHeight="1">
      <c r="A537" s="906"/>
      <c r="B537" s="559"/>
      <c r="C537" s="559"/>
      <c r="D537" s="10"/>
      <c r="E537" s="10"/>
      <c r="F537" s="10"/>
      <c r="G537" s="10"/>
      <c r="H537" s="10"/>
      <c r="I537" s="10"/>
      <c r="J537" s="10"/>
      <c r="K537" s="10"/>
      <c r="L537" s="559"/>
      <c r="M537" s="559"/>
      <c r="N537" s="559"/>
      <c r="O537" s="907"/>
      <c r="P537" s="559"/>
      <c r="Q537" s="559"/>
      <c r="R537" s="874"/>
      <c r="S537" s="908"/>
      <c r="T537" s="559"/>
      <c r="U537" s="559"/>
      <c r="V537" s="559"/>
      <c r="W537" s="559"/>
      <c r="X537" s="559"/>
      <c r="Y537" s="559"/>
      <c r="Z537" s="558"/>
      <c r="AA537" s="909"/>
      <c r="AB537" s="10"/>
      <c r="AC537" s="559"/>
      <c r="AD537" s="559"/>
      <c r="AE537" s="559"/>
      <c r="AF537" s="559"/>
      <c r="AG537" s="559"/>
      <c r="AH537" s="559"/>
      <c r="AI537" s="559"/>
      <c r="AJ537" s="559"/>
    </row>
    <row r="538" ht="11.25" customHeight="1">
      <c r="A538" s="906"/>
      <c r="B538" s="559"/>
      <c r="C538" s="559"/>
      <c r="D538" s="10"/>
      <c r="E538" s="10"/>
      <c r="F538" s="10"/>
      <c r="G538" s="10"/>
      <c r="H538" s="10"/>
      <c r="I538" s="10"/>
      <c r="J538" s="10"/>
      <c r="K538" s="10"/>
      <c r="L538" s="559"/>
      <c r="M538" s="559"/>
      <c r="N538" s="559"/>
      <c r="O538" s="907"/>
      <c r="P538" s="559"/>
      <c r="Q538" s="559"/>
      <c r="R538" s="874"/>
      <c r="S538" s="908"/>
      <c r="T538" s="559"/>
      <c r="U538" s="559"/>
      <c r="V538" s="559"/>
      <c r="W538" s="559"/>
      <c r="X538" s="559"/>
      <c r="Y538" s="559"/>
      <c r="Z538" s="558"/>
      <c r="AA538" s="909"/>
      <c r="AB538" s="10"/>
      <c r="AC538" s="559"/>
      <c r="AD538" s="559"/>
      <c r="AE538" s="559"/>
      <c r="AF538" s="559"/>
      <c r="AG538" s="559"/>
      <c r="AH538" s="559"/>
      <c r="AI538" s="559"/>
      <c r="AJ538" s="559"/>
    </row>
    <row r="539" ht="11.25" customHeight="1">
      <c r="A539" s="906"/>
      <c r="B539" s="559"/>
      <c r="C539" s="559"/>
      <c r="D539" s="10"/>
      <c r="E539" s="10"/>
      <c r="F539" s="10"/>
      <c r="G539" s="10"/>
      <c r="H539" s="10"/>
      <c r="I539" s="10"/>
      <c r="J539" s="10"/>
      <c r="K539" s="10"/>
      <c r="L539" s="559"/>
      <c r="M539" s="559"/>
      <c r="N539" s="559"/>
      <c r="O539" s="907"/>
      <c r="P539" s="559"/>
      <c r="Q539" s="559"/>
      <c r="R539" s="874"/>
      <c r="S539" s="908"/>
      <c r="T539" s="559"/>
      <c r="U539" s="559"/>
      <c r="V539" s="559"/>
      <c r="W539" s="559"/>
      <c r="X539" s="559"/>
      <c r="Y539" s="559"/>
      <c r="Z539" s="558"/>
      <c r="AA539" s="909"/>
      <c r="AB539" s="10"/>
      <c r="AC539" s="559"/>
      <c r="AD539" s="559"/>
      <c r="AE539" s="559"/>
      <c r="AF539" s="559"/>
      <c r="AG539" s="559"/>
      <c r="AH539" s="559"/>
      <c r="AI539" s="559"/>
      <c r="AJ539" s="559"/>
    </row>
    <row r="540" ht="11.25" customHeight="1">
      <c r="A540" s="906"/>
      <c r="B540" s="559"/>
      <c r="C540" s="559"/>
      <c r="D540" s="10"/>
      <c r="E540" s="10"/>
      <c r="F540" s="10"/>
      <c r="G540" s="10"/>
      <c r="H540" s="10"/>
      <c r="I540" s="10"/>
      <c r="J540" s="10"/>
      <c r="K540" s="10"/>
      <c r="L540" s="559"/>
      <c r="M540" s="559"/>
      <c r="N540" s="559"/>
      <c r="O540" s="907"/>
      <c r="P540" s="559"/>
      <c r="Q540" s="559"/>
      <c r="R540" s="874"/>
      <c r="S540" s="908"/>
      <c r="T540" s="559"/>
      <c r="U540" s="559"/>
      <c r="V540" s="559"/>
      <c r="W540" s="559"/>
      <c r="X540" s="559"/>
      <c r="Y540" s="559"/>
      <c r="Z540" s="558"/>
      <c r="AA540" s="909"/>
      <c r="AB540" s="10"/>
      <c r="AC540" s="559"/>
      <c r="AD540" s="559"/>
      <c r="AE540" s="559"/>
      <c r="AF540" s="559"/>
      <c r="AG540" s="559"/>
      <c r="AH540" s="559"/>
      <c r="AI540" s="559"/>
      <c r="AJ540" s="559"/>
    </row>
    <row r="541" ht="11.25" customHeight="1">
      <c r="A541" s="906"/>
      <c r="B541" s="559"/>
      <c r="C541" s="559"/>
      <c r="D541" s="10"/>
      <c r="E541" s="10"/>
      <c r="F541" s="10"/>
      <c r="G541" s="10"/>
      <c r="H541" s="10"/>
      <c r="I541" s="10"/>
      <c r="J541" s="10"/>
      <c r="K541" s="10"/>
      <c r="L541" s="559"/>
      <c r="M541" s="559"/>
      <c r="N541" s="559"/>
      <c r="O541" s="907"/>
      <c r="P541" s="559"/>
      <c r="Q541" s="559"/>
      <c r="R541" s="874"/>
      <c r="S541" s="908"/>
      <c r="T541" s="559"/>
      <c r="U541" s="559"/>
      <c r="V541" s="559"/>
      <c r="W541" s="559"/>
      <c r="X541" s="559"/>
      <c r="Y541" s="559"/>
      <c r="Z541" s="558"/>
      <c r="AA541" s="909"/>
      <c r="AB541" s="10"/>
      <c r="AC541" s="559"/>
      <c r="AD541" s="559"/>
      <c r="AE541" s="559"/>
      <c r="AF541" s="559"/>
      <c r="AG541" s="559"/>
      <c r="AH541" s="559"/>
      <c r="AI541" s="559"/>
      <c r="AJ541" s="559"/>
    </row>
    <row r="542" ht="11.25" customHeight="1">
      <c r="A542" s="906"/>
      <c r="B542" s="559"/>
      <c r="C542" s="559"/>
      <c r="D542" s="10"/>
      <c r="E542" s="10"/>
      <c r="F542" s="10"/>
      <c r="G542" s="10"/>
      <c r="H542" s="10"/>
      <c r="I542" s="10"/>
      <c r="J542" s="10"/>
      <c r="K542" s="10"/>
      <c r="L542" s="559"/>
      <c r="M542" s="559"/>
      <c r="N542" s="559"/>
      <c r="O542" s="907"/>
      <c r="P542" s="559"/>
      <c r="Q542" s="559"/>
      <c r="R542" s="874"/>
      <c r="S542" s="908"/>
      <c r="T542" s="559"/>
      <c r="U542" s="559"/>
      <c r="V542" s="559"/>
      <c r="W542" s="559"/>
      <c r="X542" s="559"/>
      <c r="Y542" s="559"/>
      <c r="Z542" s="558"/>
      <c r="AA542" s="909"/>
      <c r="AB542" s="10"/>
      <c r="AC542" s="559"/>
      <c r="AD542" s="559"/>
      <c r="AE542" s="559"/>
      <c r="AF542" s="559"/>
      <c r="AG542" s="559"/>
      <c r="AH542" s="559"/>
      <c r="AI542" s="559"/>
      <c r="AJ542" s="559"/>
    </row>
    <row r="543" ht="11.25" customHeight="1">
      <c r="A543" s="906"/>
      <c r="B543" s="559"/>
      <c r="C543" s="559"/>
      <c r="D543" s="10"/>
      <c r="E543" s="10"/>
      <c r="F543" s="10"/>
      <c r="G543" s="10"/>
      <c r="H543" s="10"/>
      <c r="I543" s="10"/>
      <c r="J543" s="10"/>
      <c r="K543" s="10"/>
      <c r="L543" s="559"/>
      <c r="M543" s="559"/>
      <c r="N543" s="559"/>
      <c r="O543" s="907"/>
      <c r="P543" s="559"/>
      <c r="Q543" s="559"/>
      <c r="R543" s="874"/>
      <c r="S543" s="908"/>
      <c r="T543" s="559"/>
      <c r="U543" s="559"/>
      <c r="V543" s="559"/>
      <c r="W543" s="559"/>
      <c r="X543" s="559"/>
      <c r="Y543" s="559"/>
      <c r="Z543" s="558"/>
      <c r="AA543" s="909"/>
      <c r="AB543" s="10"/>
      <c r="AC543" s="559"/>
      <c r="AD543" s="559"/>
      <c r="AE543" s="559"/>
      <c r="AF543" s="559"/>
      <c r="AG543" s="559"/>
      <c r="AH543" s="559"/>
      <c r="AI543" s="559"/>
      <c r="AJ543" s="559"/>
    </row>
    <row r="544" ht="11.25" customHeight="1">
      <c r="A544" s="906"/>
      <c r="B544" s="559"/>
      <c r="C544" s="559"/>
      <c r="D544" s="10"/>
      <c r="E544" s="10"/>
      <c r="F544" s="10"/>
      <c r="G544" s="10"/>
      <c r="H544" s="10"/>
      <c r="I544" s="10"/>
      <c r="J544" s="10"/>
      <c r="K544" s="10"/>
      <c r="L544" s="559"/>
      <c r="M544" s="559"/>
      <c r="N544" s="559"/>
      <c r="O544" s="907"/>
      <c r="P544" s="559"/>
      <c r="Q544" s="559"/>
      <c r="R544" s="874"/>
      <c r="S544" s="908"/>
      <c r="T544" s="559"/>
      <c r="U544" s="559"/>
      <c r="V544" s="559"/>
      <c r="W544" s="559"/>
      <c r="X544" s="559"/>
      <c r="Y544" s="559"/>
      <c r="Z544" s="558"/>
      <c r="AA544" s="909"/>
      <c r="AB544" s="10"/>
      <c r="AC544" s="559"/>
      <c r="AD544" s="559"/>
      <c r="AE544" s="559"/>
      <c r="AF544" s="559"/>
      <c r="AG544" s="559"/>
      <c r="AH544" s="559"/>
      <c r="AI544" s="559"/>
      <c r="AJ544" s="559"/>
    </row>
    <row r="545" ht="11.25" customHeight="1">
      <c r="A545" s="906"/>
      <c r="B545" s="559"/>
      <c r="C545" s="559"/>
      <c r="D545" s="10"/>
      <c r="E545" s="10"/>
      <c r="F545" s="10"/>
      <c r="G545" s="10"/>
      <c r="H545" s="10"/>
      <c r="I545" s="10"/>
      <c r="J545" s="10"/>
      <c r="K545" s="10"/>
      <c r="L545" s="559"/>
      <c r="M545" s="559"/>
      <c r="N545" s="559"/>
      <c r="O545" s="907"/>
      <c r="P545" s="559"/>
      <c r="Q545" s="559"/>
      <c r="R545" s="874"/>
      <c r="S545" s="908"/>
      <c r="T545" s="559"/>
      <c r="U545" s="559"/>
      <c r="V545" s="559"/>
      <c r="W545" s="559"/>
      <c r="X545" s="559"/>
      <c r="Y545" s="559"/>
      <c r="Z545" s="558"/>
      <c r="AA545" s="909"/>
      <c r="AB545" s="10"/>
      <c r="AC545" s="559"/>
      <c r="AD545" s="559"/>
      <c r="AE545" s="559"/>
      <c r="AF545" s="559"/>
      <c r="AG545" s="559"/>
      <c r="AH545" s="559"/>
      <c r="AI545" s="559"/>
      <c r="AJ545" s="559"/>
    </row>
    <row r="546" ht="11.25" customHeight="1">
      <c r="A546" s="906"/>
      <c r="B546" s="559"/>
      <c r="C546" s="559"/>
      <c r="D546" s="10"/>
      <c r="E546" s="10"/>
      <c r="F546" s="10"/>
      <c r="G546" s="10"/>
      <c r="H546" s="10"/>
      <c r="I546" s="10"/>
      <c r="J546" s="10"/>
      <c r="K546" s="10"/>
      <c r="L546" s="559"/>
      <c r="M546" s="559"/>
      <c r="N546" s="559"/>
      <c r="O546" s="907"/>
      <c r="P546" s="559"/>
      <c r="Q546" s="559"/>
      <c r="R546" s="874"/>
      <c r="S546" s="908"/>
      <c r="T546" s="559"/>
      <c r="U546" s="559"/>
      <c r="V546" s="559"/>
      <c r="W546" s="559"/>
      <c r="X546" s="559"/>
      <c r="Y546" s="559"/>
      <c r="Z546" s="558"/>
      <c r="AA546" s="909"/>
      <c r="AB546" s="10"/>
      <c r="AC546" s="559"/>
      <c r="AD546" s="559"/>
      <c r="AE546" s="559"/>
      <c r="AF546" s="559"/>
      <c r="AG546" s="559"/>
      <c r="AH546" s="559"/>
      <c r="AI546" s="559"/>
      <c r="AJ546" s="559"/>
    </row>
    <row r="547" ht="11.25" customHeight="1">
      <c r="A547" s="906"/>
      <c r="B547" s="559"/>
      <c r="C547" s="559"/>
      <c r="D547" s="10"/>
      <c r="E547" s="10"/>
      <c r="F547" s="10"/>
      <c r="G547" s="10"/>
      <c r="H547" s="10"/>
      <c r="I547" s="10"/>
      <c r="J547" s="10"/>
      <c r="K547" s="10"/>
      <c r="L547" s="559"/>
      <c r="M547" s="559"/>
      <c r="N547" s="559"/>
      <c r="O547" s="907"/>
      <c r="P547" s="559"/>
      <c r="Q547" s="559"/>
      <c r="R547" s="874"/>
      <c r="S547" s="908"/>
      <c r="T547" s="559"/>
      <c r="U547" s="559"/>
      <c r="V547" s="559"/>
      <c r="W547" s="559"/>
      <c r="X547" s="559"/>
      <c r="Y547" s="559"/>
      <c r="Z547" s="558"/>
      <c r="AA547" s="909"/>
      <c r="AB547" s="10"/>
      <c r="AC547" s="559"/>
      <c r="AD547" s="559"/>
      <c r="AE547" s="559"/>
      <c r="AF547" s="559"/>
      <c r="AG547" s="559"/>
      <c r="AH547" s="559"/>
      <c r="AI547" s="559"/>
      <c r="AJ547" s="559"/>
    </row>
    <row r="548" ht="11.25" customHeight="1">
      <c r="A548" s="906"/>
      <c r="B548" s="559"/>
      <c r="C548" s="559"/>
      <c r="D548" s="10"/>
      <c r="E548" s="10"/>
      <c r="F548" s="10"/>
      <c r="G548" s="10"/>
      <c r="H548" s="10"/>
      <c r="I548" s="10"/>
      <c r="J548" s="10"/>
      <c r="K548" s="10"/>
      <c r="L548" s="559"/>
      <c r="M548" s="559"/>
      <c r="N548" s="559"/>
      <c r="O548" s="907"/>
      <c r="P548" s="559"/>
      <c r="Q548" s="559"/>
      <c r="R548" s="874"/>
      <c r="S548" s="908"/>
      <c r="T548" s="559"/>
      <c r="U548" s="559"/>
      <c r="V548" s="559"/>
      <c r="W548" s="559"/>
      <c r="X548" s="559"/>
      <c r="Y548" s="559"/>
      <c r="Z548" s="558"/>
      <c r="AA548" s="909"/>
      <c r="AB548" s="10"/>
      <c r="AC548" s="559"/>
      <c r="AD548" s="559"/>
      <c r="AE548" s="559"/>
      <c r="AF548" s="559"/>
      <c r="AG548" s="559"/>
      <c r="AH548" s="559"/>
      <c r="AI548" s="559"/>
      <c r="AJ548" s="559"/>
    </row>
    <row r="549" ht="11.25" customHeight="1">
      <c r="A549" s="906"/>
      <c r="B549" s="559"/>
      <c r="C549" s="559"/>
      <c r="D549" s="10"/>
      <c r="E549" s="10"/>
      <c r="F549" s="10"/>
      <c r="G549" s="10"/>
      <c r="H549" s="10"/>
      <c r="I549" s="10"/>
      <c r="J549" s="10"/>
      <c r="K549" s="10"/>
      <c r="L549" s="559"/>
      <c r="M549" s="559"/>
      <c r="N549" s="559"/>
      <c r="O549" s="907"/>
      <c r="P549" s="559"/>
      <c r="Q549" s="559"/>
      <c r="R549" s="874"/>
      <c r="S549" s="908"/>
      <c r="T549" s="559"/>
      <c r="U549" s="559"/>
      <c r="V549" s="559"/>
      <c r="W549" s="559"/>
      <c r="X549" s="559"/>
      <c r="Y549" s="559"/>
      <c r="Z549" s="558"/>
      <c r="AA549" s="909"/>
      <c r="AB549" s="10"/>
      <c r="AC549" s="559"/>
      <c r="AD549" s="559"/>
      <c r="AE549" s="559"/>
      <c r="AF549" s="559"/>
      <c r="AG549" s="559"/>
      <c r="AH549" s="559"/>
      <c r="AI549" s="559"/>
      <c r="AJ549" s="559"/>
    </row>
    <row r="550" ht="11.25" customHeight="1">
      <c r="A550" s="906"/>
      <c r="B550" s="559"/>
      <c r="C550" s="559"/>
      <c r="D550" s="10"/>
      <c r="E550" s="10"/>
      <c r="F550" s="10"/>
      <c r="G550" s="10"/>
      <c r="H550" s="10"/>
      <c r="I550" s="10"/>
      <c r="J550" s="10"/>
      <c r="K550" s="10"/>
      <c r="L550" s="559"/>
      <c r="M550" s="559"/>
      <c r="N550" s="559"/>
      <c r="O550" s="907"/>
      <c r="P550" s="559"/>
      <c r="Q550" s="559"/>
      <c r="R550" s="874"/>
      <c r="S550" s="908"/>
      <c r="T550" s="559"/>
      <c r="U550" s="559"/>
      <c r="V550" s="559"/>
      <c r="W550" s="559"/>
      <c r="X550" s="559"/>
      <c r="Y550" s="559"/>
      <c r="Z550" s="558"/>
      <c r="AA550" s="909"/>
      <c r="AB550" s="10"/>
      <c r="AC550" s="559"/>
      <c r="AD550" s="559"/>
      <c r="AE550" s="559"/>
      <c r="AF550" s="559"/>
      <c r="AG550" s="559"/>
      <c r="AH550" s="559"/>
      <c r="AI550" s="559"/>
      <c r="AJ550" s="559"/>
    </row>
    <row r="551" ht="11.25" customHeight="1">
      <c r="A551" s="906"/>
      <c r="B551" s="559"/>
      <c r="C551" s="559"/>
      <c r="D551" s="10"/>
      <c r="E551" s="10"/>
      <c r="F551" s="10"/>
      <c r="G551" s="10"/>
      <c r="H551" s="10"/>
      <c r="I551" s="10"/>
      <c r="J551" s="10"/>
      <c r="K551" s="10"/>
      <c r="L551" s="559"/>
      <c r="M551" s="559"/>
      <c r="N551" s="559"/>
      <c r="O551" s="907"/>
      <c r="P551" s="559"/>
      <c r="Q551" s="559"/>
      <c r="R551" s="874"/>
      <c r="S551" s="908"/>
      <c r="T551" s="559"/>
      <c r="U551" s="559"/>
      <c r="V551" s="559"/>
      <c r="W551" s="559"/>
      <c r="X551" s="559"/>
      <c r="Y551" s="559"/>
      <c r="Z551" s="558"/>
      <c r="AA551" s="909"/>
      <c r="AB551" s="10"/>
      <c r="AC551" s="559"/>
      <c r="AD551" s="559"/>
      <c r="AE551" s="559"/>
      <c r="AF551" s="559"/>
      <c r="AG551" s="559"/>
      <c r="AH551" s="559"/>
      <c r="AI551" s="559"/>
      <c r="AJ551" s="559"/>
    </row>
    <row r="552" ht="11.25" customHeight="1">
      <c r="A552" s="906"/>
      <c r="B552" s="559"/>
      <c r="C552" s="559"/>
      <c r="D552" s="10"/>
      <c r="E552" s="10"/>
      <c r="F552" s="10"/>
      <c r="G552" s="10"/>
      <c r="H552" s="10"/>
      <c r="I552" s="10"/>
      <c r="J552" s="10"/>
      <c r="K552" s="10"/>
      <c r="L552" s="559"/>
      <c r="M552" s="559"/>
      <c r="N552" s="559"/>
      <c r="O552" s="907"/>
      <c r="P552" s="559"/>
      <c r="Q552" s="559"/>
      <c r="R552" s="874"/>
      <c r="S552" s="908"/>
      <c r="T552" s="559"/>
      <c r="U552" s="559"/>
      <c r="V552" s="559"/>
      <c r="W552" s="559"/>
      <c r="X552" s="559"/>
      <c r="Y552" s="559"/>
      <c r="Z552" s="558"/>
      <c r="AA552" s="909"/>
      <c r="AB552" s="10"/>
      <c r="AC552" s="559"/>
      <c r="AD552" s="559"/>
      <c r="AE552" s="559"/>
      <c r="AF552" s="559"/>
      <c r="AG552" s="559"/>
      <c r="AH552" s="559"/>
      <c r="AI552" s="559"/>
      <c r="AJ552" s="559"/>
    </row>
    <row r="553" ht="11.25" customHeight="1">
      <c r="A553" s="906"/>
      <c r="B553" s="559"/>
      <c r="C553" s="559"/>
      <c r="D553" s="10"/>
      <c r="E553" s="10"/>
      <c r="F553" s="10"/>
      <c r="G553" s="10"/>
      <c r="H553" s="10"/>
      <c r="I553" s="10"/>
      <c r="J553" s="10"/>
      <c r="K553" s="10"/>
      <c r="L553" s="559"/>
      <c r="M553" s="559"/>
      <c r="N553" s="559"/>
      <c r="O553" s="907"/>
      <c r="P553" s="559"/>
      <c r="Q553" s="559"/>
      <c r="R553" s="874"/>
      <c r="S553" s="908"/>
      <c r="T553" s="559"/>
      <c r="U553" s="559"/>
      <c r="V553" s="559"/>
      <c r="W553" s="559"/>
      <c r="X553" s="559"/>
      <c r="Y553" s="559"/>
      <c r="Z553" s="558"/>
      <c r="AA553" s="909"/>
      <c r="AB553" s="10"/>
      <c r="AC553" s="559"/>
      <c r="AD553" s="559"/>
      <c r="AE553" s="559"/>
      <c r="AF553" s="559"/>
      <c r="AG553" s="559"/>
      <c r="AH553" s="559"/>
      <c r="AI553" s="559"/>
      <c r="AJ553" s="559"/>
    </row>
    <row r="554" ht="11.25" customHeight="1">
      <c r="A554" s="906"/>
      <c r="B554" s="559"/>
      <c r="C554" s="559"/>
      <c r="D554" s="10"/>
      <c r="E554" s="10"/>
      <c r="F554" s="10"/>
      <c r="G554" s="10"/>
      <c r="H554" s="10"/>
      <c r="I554" s="10"/>
      <c r="J554" s="10"/>
      <c r="K554" s="10"/>
      <c r="L554" s="559"/>
      <c r="M554" s="559"/>
      <c r="N554" s="559"/>
      <c r="O554" s="907"/>
      <c r="P554" s="559"/>
      <c r="Q554" s="559"/>
      <c r="R554" s="874"/>
      <c r="S554" s="908"/>
      <c r="T554" s="559"/>
      <c r="U554" s="559"/>
      <c r="V554" s="559"/>
      <c r="W554" s="559"/>
      <c r="X554" s="559"/>
      <c r="Y554" s="559"/>
      <c r="Z554" s="558"/>
      <c r="AA554" s="909"/>
      <c r="AB554" s="10"/>
      <c r="AC554" s="559"/>
      <c r="AD554" s="559"/>
      <c r="AE554" s="559"/>
      <c r="AF554" s="559"/>
      <c r="AG554" s="559"/>
      <c r="AH554" s="559"/>
      <c r="AI554" s="559"/>
      <c r="AJ554" s="559"/>
    </row>
    <row r="555" ht="11.25" customHeight="1">
      <c r="A555" s="906"/>
      <c r="B555" s="559"/>
      <c r="C555" s="559"/>
      <c r="D555" s="10"/>
      <c r="E555" s="10"/>
      <c r="F555" s="10"/>
      <c r="G555" s="10"/>
      <c r="H555" s="10"/>
      <c r="I555" s="10"/>
      <c r="J555" s="10"/>
      <c r="K555" s="10"/>
      <c r="L555" s="559"/>
      <c r="M555" s="559"/>
      <c r="N555" s="559"/>
      <c r="O555" s="907"/>
      <c r="P555" s="559"/>
      <c r="Q555" s="559"/>
      <c r="R555" s="874"/>
      <c r="S555" s="908"/>
      <c r="T555" s="559"/>
      <c r="U555" s="559"/>
      <c r="V555" s="559"/>
      <c r="W555" s="559"/>
      <c r="X555" s="559"/>
      <c r="Y555" s="559"/>
      <c r="Z555" s="558"/>
      <c r="AA555" s="909"/>
      <c r="AB555" s="10"/>
      <c r="AC555" s="559"/>
      <c r="AD555" s="559"/>
      <c r="AE555" s="559"/>
      <c r="AF555" s="559"/>
      <c r="AG555" s="559"/>
      <c r="AH555" s="559"/>
      <c r="AI555" s="559"/>
      <c r="AJ555" s="559"/>
    </row>
    <row r="556" ht="11.25" customHeight="1">
      <c r="A556" s="906"/>
      <c r="B556" s="559"/>
      <c r="C556" s="559"/>
      <c r="D556" s="10"/>
      <c r="E556" s="10"/>
      <c r="F556" s="10"/>
      <c r="G556" s="10"/>
      <c r="H556" s="10"/>
      <c r="I556" s="10"/>
      <c r="J556" s="10"/>
      <c r="K556" s="10"/>
      <c r="L556" s="559"/>
      <c r="M556" s="559"/>
      <c r="N556" s="559"/>
      <c r="O556" s="907"/>
      <c r="P556" s="559"/>
      <c r="Q556" s="559"/>
      <c r="R556" s="874"/>
      <c r="S556" s="908"/>
      <c r="T556" s="559"/>
      <c r="U556" s="559"/>
      <c r="V556" s="559"/>
      <c r="W556" s="559"/>
      <c r="X556" s="559"/>
      <c r="Y556" s="559"/>
      <c r="Z556" s="558"/>
      <c r="AA556" s="909"/>
      <c r="AB556" s="10"/>
      <c r="AC556" s="559"/>
      <c r="AD556" s="559"/>
      <c r="AE556" s="559"/>
      <c r="AF556" s="559"/>
      <c r="AG556" s="559"/>
      <c r="AH556" s="559"/>
      <c r="AI556" s="559"/>
      <c r="AJ556" s="559"/>
    </row>
    <row r="557" ht="11.25" customHeight="1">
      <c r="A557" s="906"/>
      <c r="B557" s="559"/>
      <c r="C557" s="559"/>
      <c r="D557" s="10"/>
      <c r="E557" s="10"/>
      <c r="F557" s="10"/>
      <c r="G557" s="10"/>
      <c r="H557" s="10"/>
      <c r="I557" s="10"/>
      <c r="J557" s="10"/>
      <c r="K557" s="10"/>
      <c r="L557" s="559"/>
      <c r="M557" s="559"/>
      <c r="N557" s="559"/>
      <c r="O557" s="907"/>
      <c r="P557" s="559"/>
      <c r="Q557" s="559"/>
      <c r="R557" s="874"/>
      <c r="S557" s="908"/>
      <c r="T557" s="559"/>
      <c r="U557" s="559"/>
      <c r="V557" s="559"/>
      <c r="W557" s="559"/>
      <c r="X557" s="559"/>
      <c r="Y557" s="559"/>
      <c r="Z557" s="558"/>
      <c r="AA557" s="909"/>
      <c r="AB557" s="10"/>
      <c r="AC557" s="559"/>
      <c r="AD557" s="559"/>
      <c r="AE557" s="559"/>
      <c r="AF557" s="559"/>
      <c r="AG557" s="559"/>
      <c r="AH557" s="559"/>
      <c r="AI557" s="559"/>
      <c r="AJ557" s="559"/>
    </row>
    <row r="558" ht="11.25" customHeight="1">
      <c r="A558" s="906"/>
      <c r="B558" s="559"/>
      <c r="C558" s="559"/>
      <c r="D558" s="10"/>
      <c r="E558" s="10"/>
      <c r="F558" s="10"/>
      <c r="G558" s="10"/>
      <c r="H558" s="10"/>
      <c r="I558" s="10"/>
      <c r="J558" s="10"/>
      <c r="K558" s="10"/>
      <c r="L558" s="559"/>
      <c r="M558" s="559"/>
      <c r="N558" s="559"/>
      <c r="O558" s="907"/>
      <c r="P558" s="559"/>
      <c r="Q558" s="559"/>
      <c r="R558" s="874"/>
      <c r="S558" s="908"/>
      <c r="T558" s="559"/>
      <c r="U558" s="559"/>
      <c r="V558" s="559"/>
      <c r="W558" s="559"/>
      <c r="X558" s="559"/>
      <c r="Y558" s="559"/>
      <c r="Z558" s="558"/>
      <c r="AA558" s="909"/>
      <c r="AB558" s="10"/>
      <c r="AC558" s="559"/>
      <c r="AD558" s="559"/>
      <c r="AE558" s="559"/>
      <c r="AF558" s="559"/>
      <c r="AG558" s="559"/>
      <c r="AH558" s="559"/>
      <c r="AI558" s="559"/>
      <c r="AJ558" s="559"/>
    </row>
    <row r="559" ht="11.25" customHeight="1">
      <c r="A559" s="906"/>
      <c r="B559" s="559"/>
      <c r="C559" s="559"/>
      <c r="D559" s="10"/>
      <c r="E559" s="10"/>
      <c r="F559" s="10"/>
      <c r="G559" s="10"/>
      <c r="H559" s="10"/>
      <c r="I559" s="10"/>
      <c r="J559" s="10"/>
      <c r="K559" s="10"/>
      <c r="L559" s="559"/>
      <c r="M559" s="559"/>
      <c r="N559" s="559"/>
      <c r="O559" s="907"/>
      <c r="P559" s="559"/>
      <c r="Q559" s="559"/>
      <c r="R559" s="874"/>
      <c r="S559" s="908"/>
      <c r="T559" s="559"/>
      <c r="U559" s="559"/>
      <c r="V559" s="559"/>
      <c r="W559" s="559"/>
      <c r="X559" s="559"/>
      <c r="Y559" s="559"/>
      <c r="Z559" s="558"/>
      <c r="AA559" s="909"/>
      <c r="AB559" s="10"/>
      <c r="AC559" s="559"/>
      <c r="AD559" s="559"/>
      <c r="AE559" s="559"/>
      <c r="AF559" s="559"/>
      <c r="AG559" s="559"/>
      <c r="AH559" s="559"/>
      <c r="AI559" s="559"/>
      <c r="AJ559" s="559"/>
    </row>
    <row r="560" ht="11.25" customHeight="1">
      <c r="A560" s="906"/>
      <c r="B560" s="559"/>
      <c r="C560" s="559"/>
      <c r="D560" s="10"/>
      <c r="E560" s="10"/>
      <c r="F560" s="10"/>
      <c r="G560" s="10"/>
      <c r="H560" s="10"/>
      <c r="I560" s="10"/>
      <c r="J560" s="10"/>
      <c r="K560" s="10"/>
      <c r="L560" s="559"/>
      <c r="M560" s="559"/>
      <c r="N560" s="559"/>
      <c r="O560" s="907"/>
      <c r="P560" s="559"/>
      <c r="Q560" s="559"/>
      <c r="R560" s="874"/>
      <c r="S560" s="908"/>
      <c r="T560" s="559"/>
      <c r="U560" s="559"/>
      <c r="V560" s="559"/>
      <c r="W560" s="559"/>
      <c r="X560" s="559"/>
      <c r="Y560" s="559"/>
      <c r="Z560" s="558"/>
      <c r="AA560" s="909"/>
      <c r="AB560" s="10"/>
      <c r="AC560" s="559"/>
      <c r="AD560" s="559"/>
      <c r="AE560" s="559"/>
      <c r="AF560" s="559"/>
      <c r="AG560" s="559"/>
      <c r="AH560" s="559"/>
      <c r="AI560" s="559"/>
      <c r="AJ560" s="559"/>
    </row>
    <row r="561" ht="11.25" customHeight="1">
      <c r="A561" s="906"/>
      <c r="B561" s="559"/>
      <c r="C561" s="559"/>
      <c r="D561" s="10"/>
      <c r="E561" s="10"/>
      <c r="F561" s="10"/>
      <c r="G561" s="10"/>
      <c r="H561" s="10"/>
      <c r="I561" s="10"/>
      <c r="J561" s="10"/>
      <c r="K561" s="10"/>
      <c r="L561" s="559"/>
      <c r="M561" s="559"/>
      <c r="N561" s="559"/>
      <c r="O561" s="907"/>
      <c r="P561" s="559"/>
      <c r="Q561" s="559"/>
      <c r="R561" s="874"/>
      <c r="S561" s="908"/>
      <c r="T561" s="559"/>
      <c r="U561" s="559"/>
      <c r="V561" s="559"/>
      <c r="W561" s="559"/>
      <c r="X561" s="559"/>
      <c r="Y561" s="559"/>
      <c r="Z561" s="558"/>
      <c r="AA561" s="909"/>
      <c r="AB561" s="10"/>
      <c r="AC561" s="559"/>
      <c r="AD561" s="559"/>
      <c r="AE561" s="559"/>
      <c r="AF561" s="559"/>
      <c r="AG561" s="559"/>
      <c r="AH561" s="559"/>
      <c r="AI561" s="559"/>
      <c r="AJ561" s="559"/>
    </row>
    <row r="562" ht="11.25" customHeight="1">
      <c r="A562" s="906"/>
      <c r="B562" s="559"/>
      <c r="C562" s="559"/>
      <c r="D562" s="10"/>
      <c r="E562" s="10"/>
      <c r="F562" s="10"/>
      <c r="G562" s="10"/>
      <c r="H562" s="10"/>
      <c r="I562" s="10"/>
      <c r="J562" s="10"/>
      <c r="K562" s="10"/>
      <c r="L562" s="559"/>
      <c r="M562" s="559"/>
      <c r="N562" s="559"/>
      <c r="O562" s="907"/>
      <c r="P562" s="559"/>
      <c r="Q562" s="559"/>
      <c r="R562" s="874"/>
      <c r="S562" s="908"/>
      <c r="T562" s="559"/>
      <c r="U562" s="559"/>
      <c r="V562" s="559"/>
      <c r="W562" s="559"/>
      <c r="X562" s="559"/>
      <c r="Y562" s="559"/>
      <c r="Z562" s="558"/>
      <c r="AA562" s="909"/>
      <c r="AB562" s="10"/>
      <c r="AC562" s="559"/>
      <c r="AD562" s="559"/>
      <c r="AE562" s="559"/>
      <c r="AF562" s="559"/>
      <c r="AG562" s="559"/>
      <c r="AH562" s="559"/>
      <c r="AI562" s="559"/>
      <c r="AJ562" s="559"/>
    </row>
    <row r="563" ht="11.25" customHeight="1">
      <c r="A563" s="906"/>
      <c r="B563" s="559"/>
      <c r="C563" s="559"/>
      <c r="D563" s="10"/>
      <c r="E563" s="10"/>
      <c r="F563" s="10"/>
      <c r="G563" s="10"/>
      <c r="H563" s="10"/>
      <c r="I563" s="10"/>
      <c r="J563" s="10"/>
      <c r="K563" s="10"/>
      <c r="L563" s="559"/>
      <c r="M563" s="559"/>
      <c r="N563" s="559"/>
      <c r="O563" s="907"/>
      <c r="P563" s="559"/>
      <c r="Q563" s="559"/>
      <c r="R563" s="874"/>
      <c r="S563" s="908"/>
      <c r="T563" s="559"/>
      <c r="U563" s="559"/>
      <c r="V563" s="559"/>
      <c r="W563" s="559"/>
      <c r="X563" s="559"/>
      <c r="Y563" s="559"/>
      <c r="Z563" s="558"/>
      <c r="AA563" s="909"/>
      <c r="AB563" s="10"/>
      <c r="AC563" s="559"/>
      <c r="AD563" s="559"/>
      <c r="AE563" s="559"/>
      <c r="AF563" s="559"/>
      <c r="AG563" s="559"/>
      <c r="AH563" s="559"/>
      <c r="AI563" s="559"/>
      <c r="AJ563" s="559"/>
    </row>
    <row r="564" ht="11.25" customHeight="1">
      <c r="A564" s="906"/>
      <c r="B564" s="559"/>
      <c r="C564" s="559"/>
      <c r="D564" s="10"/>
      <c r="E564" s="10"/>
      <c r="F564" s="10"/>
      <c r="G564" s="10"/>
      <c r="H564" s="10"/>
      <c r="I564" s="10"/>
      <c r="J564" s="10"/>
      <c r="K564" s="10"/>
      <c r="L564" s="559"/>
      <c r="M564" s="559"/>
      <c r="N564" s="559"/>
      <c r="O564" s="907"/>
      <c r="P564" s="559"/>
      <c r="Q564" s="559"/>
      <c r="R564" s="874"/>
      <c r="S564" s="908"/>
      <c r="T564" s="559"/>
      <c r="U564" s="559"/>
      <c r="V564" s="559"/>
      <c r="W564" s="559"/>
      <c r="X564" s="559"/>
      <c r="Y564" s="559"/>
      <c r="Z564" s="558"/>
      <c r="AA564" s="909"/>
      <c r="AB564" s="10"/>
      <c r="AC564" s="559"/>
      <c r="AD564" s="559"/>
      <c r="AE564" s="559"/>
      <c r="AF564" s="559"/>
      <c r="AG564" s="559"/>
      <c r="AH564" s="559"/>
      <c r="AI564" s="559"/>
      <c r="AJ564" s="559"/>
    </row>
    <row r="565" ht="11.25" customHeight="1">
      <c r="A565" s="906"/>
      <c r="B565" s="559"/>
      <c r="C565" s="559"/>
      <c r="D565" s="10"/>
      <c r="E565" s="10"/>
      <c r="F565" s="10"/>
      <c r="G565" s="10"/>
      <c r="H565" s="10"/>
      <c r="I565" s="10"/>
      <c r="J565" s="10"/>
      <c r="K565" s="10"/>
      <c r="L565" s="559"/>
      <c r="M565" s="559"/>
      <c r="N565" s="559"/>
      <c r="O565" s="907"/>
      <c r="P565" s="559"/>
      <c r="Q565" s="559"/>
      <c r="R565" s="874"/>
      <c r="S565" s="908"/>
      <c r="T565" s="559"/>
      <c r="U565" s="559"/>
      <c r="V565" s="559"/>
      <c r="W565" s="559"/>
      <c r="X565" s="559"/>
      <c r="Y565" s="559"/>
      <c r="Z565" s="558"/>
      <c r="AA565" s="909"/>
      <c r="AB565" s="10"/>
      <c r="AC565" s="559"/>
      <c r="AD565" s="559"/>
      <c r="AE565" s="559"/>
      <c r="AF565" s="559"/>
      <c r="AG565" s="559"/>
      <c r="AH565" s="559"/>
      <c r="AI565" s="559"/>
      <c r="AJ565" s="559"/>
    </row>
    <row r="566" ht="11.25" customHeight="1">
      <c r="A566" s="906"/>
      <c r="B566" s="559"/>
      <c r="C566" s="559"/>
      <c r="D566" s="10"/>
      <c r="E566" s="10"/>
      <c r="F566" s="10"/>
      <c r="G566" s="10"/>
      <c r="H566" s="10"/>
      <c r="I566" s="10"/>
      <c r="J566" s="10"/>
      <c r="K566" s="10"/>
      <c r="L566" s="559"/>
      <c r="M566" s="559"/>
      <c r="N566" s="559"/>
      <c r="O566" s="907"/>
      <c r="P566" s="559"/>
      <c r="Q566" s="559"/>
      <c r="R566" s="874"/>
      <c r="S566" s="908"/>
      <c r="T566" s="559"/>
      <c r="U566" s="559"/>
      <c r="V566" s="559"/>
      <c r="W566" s="559"/>
      <c r="X566" s="559"/>
      <c r="Y566" s="559"/>
      <c r="Z566" s="558"/>
      <c r="AA566" s="909"/>
      <c r="AB566" s="10"/>
      <c r="AC566" s="559"/>
      <c r="AD566" s="559"/>
      <c r="AE566" s="559"/>
      <c r="AF566" s="559"/>
      <c r="AG566" s="559"/>
      <c r="AH566" s="559"/>
      <c r="AI566" s="559"/>
      <c r="AJ566" s="559"/>
    </row>
    <row r="567" ht="11.25" customHeight="1">
      <c r="A567" s="906"/>
      <c r="B567" s="559"/>
      <c r="C567" s="559"/>
      <c r="D567" s="10"/>
      <c r="E567" s="10"/>
      <c r="F567" s="10"/>
      <c r="G567" s="10"/>
      <c r="H567" s="10"/>
      <c r="I567" s="10"/>
      <c r="J567" s="10"/>
      <c r="K567" s="10"/>
      <c r="L567" s="559"/>
      <c r="M567" s="559"/>
      <c r="N567" s="559"/>
      <c r="O567" s="907"/>
      <c r="P567" s="559"/>
      <c r="Q567" s="559"/>
      <c r="R567" s="874"/>
      <c r="S567" s="908"/>
      <c r="T567" s="559"/>
      <c r="U567" s="559"/>
      <c r="V567" s="559"/>
      <c r="W567" s="559"/>
      <c r="X567" s="559"/>
      <c r="Y567" s="559"/>
      <c r="Z567" s="558"/>
      <c r="AA567" s="909"/>
      <c r="AB567" s="10"/>
      <c r="AC567" s="559"/>
      <c r="AD567" s="559"/>
      <c r="AE567" s="559"/>
      <c r="AF567" s="559"/>
      <c r="AG567" s="559"/>
      <c r="AH567" s="559"/>
      <c r="AI567" s="559"/>
      <c r="AJ567" s="559"/>
    </row>
    <row r="568" ht="11.25" customHeight="1">
      <c r="A568" s="906"/>
      <c r="B568" s="559"/>
      <c r="C568" s="559"/>
      <c r="D568" s="10"/>
      <c r="E568" s="10"/>
      <c r="F568" s="10"/>
      <c r="G568" s="10"/>
      <c r="H568" s="10"/>
      <c r="I568" s="10"/>
      <c r="J568" s="10"/>
      <c r="K568" s="10"/>
      <c r="L568" s="559"/>
      <c r="M568" s="559"/>
      <c r="N568" s="559"/>
      <c r="O568" s="907"/>
      <c r="P568" s="559"/>
      <c r="Q568" s="559"/>
      <c r="R568" s="874"/>
      <c r="S568" s="908"/>
      <c r="T568" s="559"/>
      <c r="U568" s="559"/>
      <c r="V568" s="559"/>
      <c r="W568" s="559"/>
      <c r="X568" s="559"/>
      <c r="Y568" s="559"/>
      <c r="Z568" s="558"/>
      <c r="AA568" s="909"/>
      <c r="AB568" s="10"/>
      <c r="AC568" s="559"/>
      <c r="AD568" s="559"/>
      <c r="AE568" s="559"/>
      <c r="AF568" s="559"/>
      <c r="AG568" s="559"/>
      <c r="AH568" s="559"/>
      <c r="AI568" s="559"/>
      <c r="AJ568" s="559"/>
    </row>
    <row r="569" ht="11.25" customHeight="1">
      <c r="A569" s="906"/>
      <c r="B569" s="559"/>
      <c r="C569" s="559"/>
      <c r="D569" s="10"/>
      <c r="E569" s="10"/>
      <c r="F569" s="10"/>
      <c r="G569" s="10"/>
      <c r="H569" s="10"/>
      <c r="I569" s="10"/>
      <c r="J569" s="10"/>
      <c r="K569" s="10"/>
      <c r="L569" s="559"/>
      <c r="M569" s="559"/>
      <c r="N569" s="559"/>
      <c r="O569" s="907"/>
      <c r="P569" s="559"/>
      <c r="Q569" s="559"/>
      <c r="R569" s="874"/>
      <c r="S569" s="908"/>
      <c r="T569" s="559"/>
      <c r="U569" s="559"/>
      <c r="V569" s="559"/>
      <c r="W569" s="559"/>
      <c r="X569" s="559"/>
      <c r="Y569" s="559"/>
      <c r="Z569" s="558"/>
      <c r="AA569" s="909"/>
      <c r="AB569" s="10"/>
      <c r="AC569" s="559"/>
      <c r="AD569" s="559"/>
      <c r="AE569" s="559"/>
      <c r="AF569" s="559"/>
      <c r="AG569" s="559"/>
      <c r="AH569" s="559"/>
      <c r="AI569" s="559"/>
      <c r="AJ569" s="559"/>
    </row>
    <row r="570" ht="11.25" customHeight="1">
      <c r="A570" s="906"/>
      <c r="B570" s="559"/>
      <c r="C570" s="559"/>
      <c r="D570" s="10"/>
      <c r="E570" s="10"/>
      <c r="F570" s="10"/>
      <c r="G570" s="10"/>
      <c r="H570" s="10"/>
      <c r="I570" s="10"/>
      <c r="J570" s="10"/>
      <c r="K570" s="10"/>
      <c r="L570" s="559"/>
      <c r="M570" s="559"/>
      <c r="N570" s="559"/>
      <c r="O570" s="907"/>
      <c r="P570" s="559"/>
      <c r="Q570" s="559"/>
      <c r="R570" s="874"/>
      <c r="S570" s="908"/>
      <c r="T570" s="559"/>
      <c r="U570" s="559"/>
      <c r="V570" s="559"/>
      <c r="W570" s="559"/>
      <c r="X570" s="559"/>
      <c r="Y570" s="559"/>
      <c r="Z570" s="558"/>
      <c r="AA570" s="909"/>
      <c r="AB570" s="10"/>
      <c r="AC570" s="559"/>
      <c r="AD570" s="559"/>
      <c r="AE570" s="559"/>
      <c r="AF570" s="559"/>
      <c r="AG570" s="559"/>
      <c r="AH570" s="559"/>
      <c r="AI570" s="559"/>
      <c r="AJ570" s="559"/>
    </row>
    <row r="571" ht="11.25" customHeight="1">
      <c r="A571" s="906"/>
      <c r="B571" s="559"/>
      <c r="C571" s="559"/>
      <c r="D571" s="10"/>
      <c r="E571" s="10"/>
      <c r="F571" s="10"/>
      <c r="G571" s="10"/>
      <c r="H571" s="10"/>
      <c r="I571" s="10"/>
      <c r="J571" s="10"/>
      <c r="K571" s="10"/>
      <c r="L571" s="559"/>
      <c r="M571" s="559"/>
      <c r="N571" s="559"/>
      <c r="O571" s="907"/>
      <c r="P571" s="559"/>
      <c r="Q571" s="559"/>
      <c r="R571" s="874"/>
      <c r="S571" s="908"/>
      <c r="T571" s="559"/>
      <c r="U571" s="559"/>
      <c r="V571" s="559"/>
      <c r="W571" s="559"/>
      <c r="X571" s="559"/>
      <c r="Y571" s="559"/>
      <c r="Z571" s="558"/>
      <c r="AA571" s="909"/>
      <c r="AB571" s="10"/>
      <c r="AC571" s="559"/>
      <c r="AD571" s="559"/>
      <c r="AE571" s="559"/>
      <c r="AF571" s="559"/>
      <c r="AG571" s="559"/>
      <c r="AH571" s="559"/>
      <c r="AI571" s="559"/>
      <c r="AJ571" s="559"/>
    </row>
    <row r="572" ht="11.25" customHeight="1">
      <c r="A572" s="906"/>
      <c r="B572" s="559"/>
      <c r="C572" s="559"/>
      <c r="D572" s="10"/>
      <c r="E572" s="10"/>
      <c r="F572" s="10"/>
      <c r="G572" s="10"/>
      <c r="H572" s="10"/>
      <c r="I572" s="10"/>
      <c r="J572" s="10"/>
      <c r="K572" s="10"/>
      <c r="L572" s="559"/>
      <c r="M572" s="559"/>
      <c r="N572" s="559"/>
      <c r="O572" s="907"/>
      <c r="P572" s="559"/>
      <c r="Q572" s="559"/>
      <c r="R572" s="874"/>
      <c r="S572" s="908"/>
      <c r="T572" s="559"/>
      <c r="U572" s="559"/>
      <c r="V572" s="559"/>
      <c r="W572" s="559"/>
      <c r="X572" s="559"/>
      <c r="Y572" s="559"/>
      <c r="Z572" s="558"/>
      <c r="AA572" s="909"/>
      <c r="AB572" s="10"/>
      <c r="AC572" s="559"/>
      <c r="AD572" s="559"/>
      <c r="AE572" s="559"/>
      <c r="AF572" s="559"/>
      <c r="AG572" s="559"/>
      <c r="AH572" s="559"/>
      <c r="AI572" s="559"/>
      <c r="AJ572" s="559"/>
    </row>
    <row r="573" ht="11.25" customHeight="1">
      <c r="A573" s="906"/>
      <c r="B573" s="559"/>
      <c r="C573" s="559"/>
      <c r="D573" s="10"/>
      <c r="E573" s="10"/>
      <c r="F573" s="10"/>
      <c r="G573" s="10"/>
      <c r="H573" s="10"/>
      <c r="I573" s="10"/>
      <c r="J573" s="10"/>
      <c r="K573" s="10"/>
      <c r="L573" s="559"/>
      <c r="M573" s="559"/>
      <c r="N573" s="559"/>
      <c r="O573" s="907"/>
      <c r="P573" s="559"/>
      <c r="Q573" s="559"/>
      <c r="R573" s="874"/>
      <c r="S573" s="908"/>
      <c r="T573" s="559"/>
      <c r="U573" s="559"/>
      <c r="V573" s="559"/>
      <c r="W573" s="559"/>
      <c r="X573" s="559"/>
      <c r="Y573" s="559"/>
      <c r="Z573" s="558"/>
      <c r="AA573" s="909"/>
      <c r="AB573" s="10"/>
      <c r="AC573" s="559"/>
      <c r="AD573" s="559"/>
      <c r="AE573" s="559"/>
      <c r="AF573" s="559"/>
      <c r="AG573" s="559"/>
      <c r="AH573" s="559"/>
      <c r="AI573" s="559"/>
      <c r="AJ573" s="559"/>
    </row>
    <row r="574" ht="11.25" customHeight="1">
      <c r="A574" s="906"/>
      <c r="B574" s="559"/>
      <c r="C574" s="559"/>
      <c r="D574" s="10"/>
      <c r="E574" s="10"/>
      <c r="F574" s="10"/>
      <c r="G574" s="10"/>
      <c r="H574" s="10"/>
      <c r="I574" s="10"/>
      <c r="J574" s="10"/>
      <c r="K574" s="10"/>
      <c r="L574" s="559"/>
      <c r="M574" s="559"/>
      <c r="N574" s="559"/>
      <c r="O574" s="907"/>
      <c r="P574" s="559"/>
      <c r="Q574" s="559"/>
      <c r="R574" s="874"/>
      <c r="S574" s="908"/>
      <c r="T574" s="559"/>
      <c r="U574" s="559"/>
      <c r="V574" s="559"/>
      <c r="W574" s="559"/>
      <c r="X574" s="559"/>
      <c r="Y574" s="559"/>
      <c r="Z574" s="558"/>
      <c r="AA574" s="909"/>
      <c r="AB574" s="10"/>
      <c r="AC574" s="559"/>
      <c r="AD574" s="559"/>
      <c r="AE574" s="559"/>
      <c r="AF574" s="559"/>
      <c r="AG574" s="559"/>
      <c r="AH574" s="559"/>
      <c r="AI574" s="559"/>
      <c r="AJ574" s="559"/>
    </row>
    <row r="575" ht="11.25" customHeight="1">
      <c r="A575" s="906"/>
      <c r="B575" s="559"/>
      <c r="C575" s="559"/>
      <c r="D575" s="10"/>
      <c r="E575" s="10"/>
      <c r="F575" s="10"/>
      <c r="G575" s="10"/>
      <c r="H575" s="10"/>
      <c r="I575" s="10"/>
      <c r="J575" s="10"/>
      <c r="K575" s="10"/>
      <c r="L575" s="559"/>
      <c r="M575" s="559"/>
      <c r="N575" s="559"/>
      <c r="O575" s="907"/>
      <c r="P575" s="559"/>
      <c r="Q575" s="559"/>
      <c r="R575" s="874"/>
      <c r="S575" s="908"/>
      <c r="T575" s="559"/>
      <c r="U575" s="559"/>
      <c r="V575" s="559"/>
      <c r="W575" s="559"/>
      <c r="X575" s="559"/>
      <c r="Y575" s="559"/>
      <c r="Z575" s="558"/>
      <c r="AA575" s="909"/>
      <c r="AB575" s="10"/>
      <c r="AC575" s="559"/>
      <c r="AD575" s="559"/>
      <c r="AE575" s="559"/>
      <c r="AF575" s="559"/>
      <c r="AG575" s="559"/>
      <c r="AH575" s="559"/>
      <c r="AI575" s="559"/>
      <c r="AJ575" s="559"/>
    </row>
    <row r="576" ht="11.25" customHeight="1">
      <c r="A576" s="906"/>
      <c r="B576" s="559"/>
      <c r="C576" s="559"/>
      <c r="D576" s="10"/>
      <c r="E576" s="10"/>
      <c r="F576" s="10"/>
      <c r="G576" s="10"/>
      <c r="H576" s="10"/>
      <c r="I576" s="10"/>
      <c r="J576" s="10"/>
      <c r="K576" s="10"/>
      <c r="L576" s="559"/>
      <c r="M576" s="559"/>
      <c r="N576" s="559"/>
      <c r="O576" s="907"/>
      <c r="P576" s="559"/>
      <c r="Q576" s="559"/>
      <c r="R576" s="874"/>
      <c r="S576" s="908"/>
      <c r="T576" s="559"/>
      <c r="U576" s="559"/>
      <c r="V576" s="559"/>
      <c r="W576" s="559"/>
      <c r="X576" s="559"/>
      <c r="Y576" s="559"/>
      <c r="Z576" s="558"/>
      <c r="AA576" s="909"/>
      <c r="AB576" s="10"/>
      <c r="AC576" s="559"/>
      <c r="AD576" s="559"/>
      <c r="AE576" s="559"/>
      <c r="AF576" s="559"/>
      <c r="AG576" s="559"/>
      <c r="AH576" s="559"/>
      <c r="AI576" s="559"/>
      <c r="AJ576" s="559"/>
    </row>
    <row r="577" ht="11.25" customHeight="1">
      <c r="A577" s="906"/>
      <c r="B577" s="559"/>
      <c r="C577" s="559"/>
      <c r="D577" s="10"/>
      <c r="E577" s="10"/>
      <c r="F577" s="10"/>
      <c r="G577" s="10"/>
      <c r="H577" s="10"/>
      <c r="I577" s="10"/>
      <c r="J577" s="10"/>
      <c r="K577" s="10"/>
      <c r="L577" s="559"/>
      <c r="M577" s="559"/>
      <c r="N577" s="559"/>
      <c r="O577" s="907"/>
      <c r="P577" s="559"/>
      <c r="Q577" s="559"/>
      <c r="R577" s="874"/>
      <c r="S577" s="908"/>
      <c r="T577" s="559"/>
      <c r="U577" s="559"/>
      <c r="V577" s="559"/>
      <c r="W577" s="559"/>
      <c r="X577" s="559"/>
      <c r="Y577" s="559"/>
      <c r="Z577" s="558"/>
      <c r="AA577" s="909"/>
      <c r="AB577" s="10"/>
      <c r="AC577" s="559"/>
      <c r="AD577" s="559"/>
      <c r="AE577" s="559"/>
      <c r="AF577" s="559"/>
      <c r="AG577" s="559"/>
      <c r="AH577" s="559"/>
      <c r="AI577" s="559"/>
      <c r="AJ577" s="559"/>
    </row>
    <row r="578" ht="11.25" customHeight="1">
      <c r="A578" s="906"/>
      <c r="B578" s="559"/>
      <c r="C578" s="559"/>
      <c r="D578" s="10"/>
      <c r="E578" s="10"/>
      <c r="F578" s="10"/>
      <c r="G578" s="10"/>
      <c r="H578" s="10"/>
      <c r="I578" s="10"/>
      <c r="J578" s="10"/>
      <c r="K578" s="10"/>
      <c r="L578" s="559"/>
      <c r="M578" s="559"/>
      <c r="N578" s="559"/>
      <c r="O578" s="907"/>
      <c r="P578" s="559"/>
      <c r="Q578" s="559"/>
      <c r="R578" s="874"/>
      <c r="S578" s="908"/>
      <c r="T578" s="559"/>
      <c r="U578" s="559"/>
      <c r="V578" s="559"/>
      <c r="W578" s="559"/>
      <c r="X578" s="559"/>
      <c r="Y578" s="559"/>
      <c r="Z578" s="558"/>
      <c r="AA578" s="909"/>
      <c r="AB578" s="10"/>
      <c r="AC578" s="559"/>
      <c r="AD578" s="559"/>
      <c r="AE578" s="559"/>
      <c r="AF578" s="559"/>
      <c r="AG578" s="559"/>
      <c r="AH578" s="559"/>
      <c r="AI578" s="559"/>
      <c r="AJ578" s="559"/>
    </row>
    <row r="579" ht="11.25" customHeight="1">
      <c r="A579" s="906"/>
      <c r="B579" s="559"/>
      <c r="C579" s="559"/>
      <c r="D579" s="10"/>
      <c r="E579" s="10"/>
      <c r="F579" s="10"/>
      <c r="G579" s="10"/>
      <c r="H579" s="10"/>
      <c r="I579" s="10"/>
      <c r="J579" s="10"/>
      <c r="K579" s="10"/>
      <c r="L579" s="559"/>
      <c r="M579" s="559"/>
      <c r="N579" s="559"/>
      <c r="O579" s="907"/>
      <c r="P579" s="559"/>
      <c r="Q579" s="559"/>
      <c r="R579" s="874"/>
      <c r="S579" s="908"/>
      <c r="T579" s="559"/>
      <c r="U579" s="559"/>
      <c r="V579" s="559"/>
      <c r="W579" s="559"/>
      <c r="X579" s="559"/>
      <c r="Y579" s="559"/>
      <c r="Z579" s="558"/>
      <c r="AA579" s="909"/>
      <c r="AB579" s="10"/>
      <c r="AC579" s="559"/>
      <c r="AD579" s="559"/>
      <c r="AE579" s="559"/>
      <c r="AF579" s="559"/>
      <c r="AG579" s="559"/>
      <c r="AH579" s="559"/>
      <c r="AI579" s="559"/>
      <c r="AJ579" s="559"/>
    </row>
    <row r="580" ht="11.25" customHeight="1">
      <c r="A580" s="906"/>
      <c r="B580" s="559"/>
      <c r="C580" s="559"/>
      <c r="D580" s="10"/>
      <c r="E580" s="10"/>
      <c r="F580" s="10"/>
      <c r="G580" s="10"/>
      <c r="H580" s="10"/>
      <c r="I580" s="10"/>
      <c r="J580" s="10"/>
      <c r="K580" s="10"/>
      <c r="L580" s="559"/>
      <c r="M580" s="559"/>
      <c r="N580" s="559"/>
      <c r="O580" s="907"/>
      <c r="P580" s="559"/>
      <c r="Q580" s="559"/>
      <c r="R580" s="874"/>
      <c r="S580" s="908"/>
      <c r="T580" s="559"/>
      <c r="U580" s="559"/>
      <c r="V580" s="559"/>
      <c r="W580" s="559"/>
      <c r="X580" s="559"/>
      <c r="Y580" s="559"/>
      <c r="Z580" s="558"/>
      <c r="AA580" s="909"/>
      <c r="AB580" s="10"/>
      <c r="AC580" s="559"/>
      <c r="AD580" s="559"/>
      <c r="AE580" s="559"/>
      <c r="AF580" s="559"/>
      <c r="AG580" s="559"/>
      <c r="AH580" s="559"/>
      <c r="AI580" s="559"/>
      <c r="AJ580" s="559"/>
    </row>
    <row r="581" ht="11.25" customHeight="1">
      <c r="A581" s="906"/>
      <c r="B581" s="559"/>
      <c r="C581" s="559"/>
      <c r="D581" s="10"/>
      <c r="E581" s="10"/>
      <c r="F581" s="10"/>
      <c r="G581" s="10"/>
      <c r="H581" s="10"/>
      <c r="I581" s="10"/>
      <c r="J581" s="10"/>
      <c r="K581" s="10"/>
      <c r="L581" s="559"/>
      <c r="M581" s="559"/>
      <c r="N581" s="559"/>
      <c r="O581" s="907"/>
      <c r="P581" s="559"/>
      <c r="Q581" s="559"/>
      <c r="R581" s="874"/>
      <c r="S581" s="908"/>
      <c r="T581" s="559"/>
      <c r="U581" s="559"/>
      <c r="V581" s="559"/>
      <c r="W581" s="559"/>
      <c r="X581" s="559"/>
      <c r="Y581" s="559"/>
      <c r="Z581" s="558"/>
      <c r="AA581" s="909"/>
      <c r="AB581" s="10"/>
      <c r="AC581" s="559"/>
      <c r="AD581" s="559"/>
      <c r="AE581" s="559"/>
      <c r="AF581" s="559"/>
      <c r="AG581" s="559"/>
      <c r="AH581" s="559"/>
      <c r="AI581" s="559"/>
      <c r="AJ581" s="559"/>
    </row>
    <row r="582" ht="11.25" customHeight="1">
      <c r="A582" s="906"/>
      <c r="B582" s="559"/>
      <c r="C582" s="559"/>
      <c r="D582" s="10"/>
      <c r="E582" s="10"/>
      <c r="F582" s="10"/>
      <c r="G582" s="10"/>
      <c r="H582" s="10"/>
      <c r="I582" s="10"/>
      <c r="J582" s="10"/>
      <c r="K582" s="10"/>
      <c r="L582" s="559"/>
      <c r="M582" s="559"/>
      <c r="N582" s="559"/>
      <c r="O582" s="907"/>
      <c r="P582" s="559"/>
      <c r="Q582" s="559"/>
      <c r="R582" s="874"/>
      <c r="S582" s="908"/>
      <c r="T582" s="559"/>
      <c r="U582" s="559"/>
      <c r="V582" s="559"/>
      <c r="W582" s="559"/>
      <c r="X582" s="559"/>
      <c r="Y582" s="559"/>
      <c r="Z582" s="558"/>
      <c r="AA582" s="909"/>
      <c r="AB582" s="10"/>
      <c r="AC582" s="559"/>
      <c r="AD582" s="559"/>
      <c r="AE582" s="559"/>
      <c r="AF582" s="559"/>
      <c r="AG582" s="559"/>
      <c r="AH582" s="559"/>
      <c r="AI582" s="559"/>
      <c r="AJ582" s="559"/>
    </row>
    <row r="583" ht="11.25" customHeight="1">
      <c r="A583" s="906"/>
      <c r="B583" s="559"/>
      <c r="C583" s="559"/>
      <c r="D583" s="10"/>
      <c r="E583" s="10"/>
      <c r="F583" s="10"/>
      <c r="G583" s="10"/>
      <c r="H583" s="10"/>
      <c r="I583" s="10"/>
      <c r="J583" s="10"/>
      <c r="K583" s="10"/>
      <c r="L583" s="559"/>
      <c r="M583" s="559"/>
      <c r="N583" s="559"/>
      <c r="O583" s="907"/>
      <c r="P583" s="559"/>
      <c r="Q583" s="559"/>
      <c r="R583" s="874"/>
      <c r="S583" s="908"/>
      <c r="T583" s="559"/>
      <c r="U583" s="559"/>
      <c r="V583" s="559"/>
      <c r="W583" s="559"/>
      <c r="X583" s="559"/>
      <c r="Y583" s="559"/>
      <c r="Z583" s="558"/>
      <c r="AA583" s="909"/>
      <c r="AB583" s="10"/>
      <c r="AC583" s="559"/>
      <c r="AD583" s="559"/>
      <c r="AE583" s="559"/>
      <c r="AF583" s="559"/>
      <c r="AG583" s="559"/>
      <c r="AH583" s="559"/>
      <c r="AI583" s="559"/>
      <c r="AJ583" s="559"/>
    </row>
    <row r="584" ht="11.25" customHeight="1">
      <c r="A584" s="906"/>
      <c r="B584" s="559"/>
      <c r="C584" s="559"/>
      <c r="D584" s="10"/>
      <c r="E584" s="10"/>
      <c r="F584" s="10"/>
      <c r="G584" s="10"/>
      <c r="H584" s="10"/>
      <c r="I584" s="10"/>
      <c r="J584" s="10"/>
      <c r="K584" s="10"/>
      <c r="L584" s="559"/>
      <c r="M584" s="559"/>
      <c r="N584" s="559"/>
      <c r="O584" s="907"/>
      <c r="P584" s="559"/>
      <c r="Q584" s="559"/>
      <c r="R584" s="874"/>
      <c r="S584" s="908"/>
      <c r="T584" s="559"/>
      <c r="U584" s="559"/>
      <c r="V584" s="559"/>
      <c r="W584" s="559"/>
      <c r="X584" s="559"/>
      <c r="Y584" s="559"/>
      <c r="Z584" s="558"/>
      <c r="AA584" s="909"/>
      <c r="AB584" s="10"/>
      <c r="AC584" s="559"/>
      <c r="AD584" s="559"/>
      <c r="AE584" s="559"/>
      <c r="AF584" s="559"/>
      <c r="AG584" s="559"/>
      <c r="AH584" s="559"/>
      <c r="AI584" s="559"/>
      <c r="AJ584" s="559"/>
    </row>
    <row r="585" ht="11.25" customHeight="1">
      <c r="A585" s="906"/>
      <c r="B585" s="559"/>
      <c r="C585" s="559"/>
      <c r="D585" s="10"/>
      <c r="E585" s="10"/>
      <c r="F585" s="10"/>
      <c r="G585" s="10"/>
      <c r="H585" s="10"/>
      <c r="I585" s="10"/>
      <c r="J585" s="10"/>
      <c r="K585" s="10"/>
      <c r="L585" s="559"/>
      <c r="M585" s="559"/>
      <c r="N585" s="559"/>
      <c r="O585" s="907"/>
      <c r="P585" s="559"/>
      <c r="Q585" s="559"/>
      <c r="R585" s="874"/>
      <c r="S585" s="908"/>
      <c r="T585" s="559"/>
      <c r="U585" s="559"/>
      <c r="V585" s="559"/>
      <c r="W585" s="559"/>
      <c r="X585" s="559"/>
      <c r="Y585" s="559"/>
      <c r="Z585" s="558"/>
      <c r="AA585" s="909"/>
      <c r="AB585" s="10"/>
      <c r="AC585" s="559"/>
      <c r="AD585" s="559"/>
      <c r="AE585" s="559"/>
      <c r="AF585" s="559"/>
      <c r="AG585" s="559"/>
      <c r="AH585" s="559"/>
      <c r="AI585" s="559"/>
      <c r="AJ585" s="559"/>
    </row>
    <row r="586" ht="11.25" customHeight="1">
      <c r="A586" s="906"/>
      <c r="B586" s="559"/>
      <c r="C586" s="559"/>
      <c r="D586" s="10"/>
      <c r="E586" s="10"/>
      <c r="F586" s="10"/>
      <c r="G586" s="10"/>
      <c r="H586" s="10"/>
      <c r="I586" s="10"/>
      <c r="J586" s="10"/>
      <c r="K586" s="10"/>
      <c r="L586" s="559"/>
      <c r="M586" s="559"/>
      <c r="N586" s="559"/>
      <c r="O586" s="907"/>
      <c r="P586" s="559"/>
      <c r="Q586" s="559"/>
      <c r="R586" s="874"/>
      <c r="S586" s="908"/>
      <c r="T586" s="559"/>
      <c r="U586" s="559"/>
      <c r="V586" s="559"/>
      <c r="W586" s="559"/>
      <c r="X586" s="559"/>
      <c r="Y586" s="559"/>
      <c r="Z586" s="558"/>
      <c r="AA586" s="909"/>
      <c r="AB586" s="10"/>
      <c r="AC586" s="559"/>
      <c r="AD586" s="559"/>
      <c r="AE586" s="559"/>
      <c r="AF586" s="559"/>
      <c r="AG586" s="559"/>
      <c r="AH586" s="559"/>
      <c r="AI586" s="559"/>
      <c r="AJ586" s="559"/>
    </row>
    <row r="587" ht="11.25" customHeight="1">
      <c r="A587" s="906"/>
      <c r="B587" s="559"/>
      <c r="C587" s="559"/>
      <c r="D587" s="10"/>
      <c r="E587" s="10"/>
      <c r="F587" s="10"/>
      <c r="G587" s="10"/>
      <c r="H587" s="10"/>
      <c r="I587" s="10"/>
      <c r="J587" s="10"/>
      <c r="K587" s="10"/>
      <c r="L587" s="559"/>
      <c r="M587" s="559"/>
      <c r="N587" s="559"/>
      <c r="O587" s="907"/>
      <c r="P587" s="559"/>
      <c r="Q587" s="559"/>
      <c r="R587" s="874"/>
      <c r="S587" s="908"/>
      <c r="T587" s="559"/>
      <c r="U587" s="559"/>
      <c r="V587" s="559"/>
      <c r="W587" s="559"/>
      <c r="X587" s="559"/>
      <c r="Y587" s="559"/>
      <c r="Z587" s="558"/>
      <c r="AA587" s="909"/>
      <c r="AB587" s="10"/>
      <c r="AC587" s="559"/>
      <c r="AD587" s="559"/>
      <c r="AE587" s="559"/>
      <c r="AF587" s="559"/>
      <c r="AG587" s="559"/>
      <c r="AH587" s="559"/>
      <c r="AI587" s="559"/>
      <c r="AJ587" s="559"/>
    </row>
    <row r="588" ht="11.25" customHeight="1">
      <c r="A588" s="906"/>
      <c r="B588" s="559"/>
      <c r="C588" s="559"/>
      <c r="D588" s="10"/>
      <c r="E588" s="10"/>
      <c r="F588" s="10"/>
      <c r="G588" s="10"/>
      <c r="H588" s="10"/>
      <c r="I588" s="10"/>
      <c r="J588" s="10"/>
      <c r="K588" s="10"/>
      <c r="L588" s="559"/>
      <c r="M588" s="559"/>
      <c r="N588" s="559"/>
      <c r="O588" s="907"/>
      <c r="P588" s="559"/>
      <c r="Q588" s="559"/>
      <c r="R588" s="874"/>
      <c r="S588" s="908"/>
      <c r="T588" s="559"/>
      <c r="U588" s="559"/>
      <c r="V588" s="559"/>
      <c r="W588" s="559"/>
      <c r="X588" s="559"/>
      <c r="Y588" s="559"/>
      <c r="Z588" s="558"/>
      <c r="AA588" s="909"/>
      <c r="AB588" s="10"/>
      <c r="AC588" s="559"/>
      <c r="AD588" s="559"/>
      <c r="AE588" s="559"/>
      <c r="AF588" s="559"/>
      <c r="AG588" s="559"/>
      <c r="AH588" s="559"/>
      <c r="AI588" s="559"/>
      <c r="AJ588" s="559"/>
    </row>
    <row r="589" ht="11.25" customHeight="1">
      <c r="A589" s="906"/>
      <c r="B589" s="559"/>
      <c r="C589" s="559"/>
      <c r="D589" s="10"/>
      <c r="E589" s="10"/>
      <c r="F589" s="10"/>
      <c r="G589" s="10"/>
      <c r="H589" s="10"/>
      <c r="I589" s="10"/>
      <c r="J589" s="10"/>
      <c r="K589" s="10"/>
      <c r="L589" s="559"/>
      <c r="M589" s="559"/>
      <c r="N589" s="559"/>
      <c r="O589" s="907"/>
      <c r="P589" s="559"/>
      <c r="Q589" s="559"/>
      <c r="R589" s="874"/>
      <c r="S589" s="908"/>
      <c r="T589" s="559"/>
      <c r="U589" s="559"/>
      <c r="V589" s="559"/>
      <c r="W589" s="559"/>
      <c r="X589" s="559"/>
      <c r="Y589" s="559"/>
      <c r="Z589" s="558"/>
      <c r="AA589" s="909"/>
      <c r="AB589" s="10"/>
      <c r="AC589" s="559"/>
      <c r="AD589" s="559"/>
      <c r="AE589" s="559"/>
      <c r="AF589" s="559"/>
      <c r="AG589" s="559"/>
      <c r="AH589" s="559"/>
      <c r="AI589" s="559"/>
      <c r="AJ589" s="559"/>
    </row>
    <row r="590" ht="11.25" customHeight="1">
      <c r="A590" s="906"/>
      <c r="B590" s="559"/>
      <c r="C590" s="559"/>
      <c r="D590" s="10"/>
      <c r="E590" s="10"/>
      <c r="F590" s="10"/>
      <c r="G590" s="10"/>
      <c r="H590" s="10"/>
      <c r="I590" s="10"/>
      <c r="J590" s="10"/>
      <c r="K590" s="10"/>
      <c r="L590" s="559"/>
      <c r="M590" s="559"/>
      <c r="N590" s="559"/>
      <c r="O590" s="907"/>
      <c r="P590" s="559"/>
      <c r="Q590" s="559"/>
      <c r="R590" s="874"/>
      <c r="S590" s="908"/>
      <c r="T590" s="559"/>
      <c r="U590" s="559"/>
      <c r="V590" s="559"/>
      <c r="W590" s="559"/>
      <c r="X590" s="559"/>
      <c r="Y590" s="559"/>
      <c r="Z590" s="558"/>
      <c r="AA590" s="909"/>
      <c r="AB590" s="10"/>
      <c r="AC590" s="559"/>
      <c r="AD590" s="559"/>
      <c r="AE590" s="559"/>
      <c r="AF590" s="559"/>
      <c r="AG590" s="559"/>
      <c r="AH590" s="559"/>
      <c r="AI590" s="559"/>
      <c r="AJ590" s="559"/>
    </row>
    <row r="591" ht="11.25" customHeight="1">
      <c r="A591" s="906"/>
      <c r="B591" s="559"/>
      <c r="C591" s="559"/>
      <c r="D591" s="10"/>
      <c r="E591" s="10"/>
      <c r="F591" s="10"/>
      <c r="G591" s="10"/>
      <c r="H591" s="10"/>
      <c r="I591" s="10"/>
      <c r="J591" s="10"/>
      <c r="K591" s="10"/>
      <c r="L591" s="559"/>
      <c r="M591" s="559"/>
      <c r="N591" s="559"/>
      <c r="O591" s="907"/>
      <c r="P591" s="559"/>
      <c r="Q591" s="559"/>
      <c r="R591" s="874"/>
      <c r="S591" s="908"/>
      <c r="T591" s="559"/>
      <c r="U591" s="559"/>
      <c r="V591" s="559"/>
      <c r="W591" s="559"/>
      <c r="X591" s="559"/>
      <c r="Y591" s="559"/>
      <c r="Z591" s="558"/>
      <c r="AA591" s="909"/>
      <c r="AB591" s="10"/>
      <c r="AC591" s="559"/>
      <c r="AD591" s="559"/>
      <c r="AE591" s="559"/>
      <c r="AF591" s="559"/>
      <c r="AG591" s="559"/>
      <c r="AH591" s="559"/>
      <c r="AI591" s="559"/>
      <c r="AJ591" s="559"/>
    </row>
    <row r="592" ht="11.25" customHeight="1">
      <c r="A592" s="906"/>
      <c r="B592" s="559"/>
      <c r="C592" s="559"/>
      <c r="D592" s="10"/>
      <c r="E592" s="10"/>
      <c r="F592" s="10"/>
      <c r="G592" s="10"/>
      <c r="H592" s="10"/>
      <c r="I592" s="10"/>
      <c r="J592" s="10"/>
      <c r="K592" s="10"/>
      <c r="L592" s="559"/>
      <c r="M592" s="559"/>
      <c r="N592" s="559"/>
      <c r="O592" s="907"/>
      <c r="P592" s="559"/>
      <c r="Q592" s="559"/>
      <c r="R592" s="874"/>
      <c r="S592" s="908"/>
      <c r="T592" s="559"/>
      <c r="U592" s="559"/>
      <c r="V592" s="559"/>
      <c r="W592" s="559"/>
      <c r="X592" s="559"/>
      <c r="Y592" s="559"/>
      <c r="Z592" s="558"/>
      <c r="AA592" s="909"/>
      <c r="AB592" s="10"/>
      <c r="AC592" s="559"/>
      <c r="AD592" s="559"/>
      <c r="AE592" s="559"/>
      <c r="AF592" s="559"/>
      <c r="AG592" s="559"/>
      <c r="AH592" s="559"/>
      <c r="AI592" s="559"/>
      <c r="AJ592" s="559"/>
    </row>
    <row r="593" ht="11.25" customHeight="1">
      <c r="A593" s="906"/>
      <c r="B593" s="559"/>
      <c r="C593" s="559"/>
      <c r="D593" s="10"/>
      <c r="E593" s="10"/>
      <c r="F593" s="10"/>
      <c r="G593" s="10"/>
      <c r="H593" s="10"/>
      <c r="I593" s="10"/>
      <c r="J593" s="10"/>
      <c r="K593" s="10"/>
      <c r="L593" s="559"/>
      <c r="M593" s="559"/>
      <c r="N593" s="559"/>
      <c r="O593" s="907"/>
      <c r="P593" s="559"/>
      <c r="Q593" s="559"/>
      <c r="R593" s="874"/>
      <c r="S593" s="908"/>
      <c r="T593" s="559"/>
      <c r="U593" s="559"/>
      <c r="V593" s="559"/>
      <c r="W593" s="559"/>
      <c r="X593" s="559"/>
      <c r="Y593" s="559"/>
      <c r="Z593" s="558"/>
      <c r="AA593" s="909"/>
      <c r="AB593" s="10"/>
      <c r="AC593" s="559"/>
      <c r="AD593" s="559"/>
      <c r="AE593" s="559"/>
      <c r="AF593" s="559"/>
      <c r="AG593" s="559"/>
      <c r="AH593" s="559"/>
      <c r="AI593" s="559"/>
      <c r="AJ593" s="559"/>
    </row>
    <row r="594" ht="11.25" customHeight="1">
      <c r="A594" s="906"/>
      <c r="B594" s="559"/>
      <c r="C594" s="559"/>
      <c r="D594" s="10"/>
      <c r="E594" s="10"/>
      <c r="F594" s="10"/>
      <c r="G594" s="10"/>
      <c r="H594" s="10"/>
      <c r="I594" s="10"/>
      <c r="J594" s="10"/>
      <c r="K594" s="10"/>
      <c r="L594" s="559"/>
      <c r="M594" s="559"/>
      <c r="N594" s="559"/>
      <c r="O594" s="907"/>
      <c r="P594" s="559"/>
      <c r="Q594" s="559"/>
      <c r="R594" s="874"/>
      <c r="S594" s="908"/>
      <c r="T594" s="559"/>
      <c r="U594" s="559"/>
      <c r="V594" s="559"/>
      <c r="W594" s="559"/>
      <c r="X594" s="559"/>
      <c r="Y594" s="559"/>
      <c r="Z594" s="558"/>
      <c r="AA594" s="909"/>
      <c r="AB594" s="10"/>
      <c r="AC594" s="559"/>
      <c r="AD594" s="559"/>
      <c r="AE594" s="559"/>
      <c r="AF594" s="559"/>
      <c r="AG594" s="559"/>
      <c r="AH594" s="559"/>
      <c r="AI594" s="559"/>
      <c r="AJ594" s="559"/>
    </row>
    <row r="595" ht="11.25" customHeight="1">
      <c r="A595" s="906"/>
      <c r="B595" s="559"/>
      <c r="C595" s="559"/>
      <c r="D595" s="10"/>
      <c r="E595" s="10"/>
      <c r="F595" s="10"/>
      <c r="G595" s="10"/>
      <c r="H595" s="10"/>
      <c r="I595" s="10"/>
      <c r="J595" s="10"/>
      <c r="K595" s="10"/>
      <c r="L595" s="559"/>
      <c r="M595" s="559"/>
      <c r="N595" s="559"/>
      <c r="O595" s="907"/>
      <c r="P595" s="559"/>
      <c r="Q595" s="559"/>
      <c r="R595" s="874"/>
      <c r="S595" s="908"/>
      <c r="T595" s="559"/>
      <c r="U595" s="559"/>
      <c r="V595" s="559"/>
      <c r="W595" s="559"/>
      <c r="X595" s="559"/>
      <c r="Y595" s="559"/>
      <c r="Z595" s="558"/>
      <c r="AA595" s="909"/>
      <c r="AB595" s="10"/>
      <c r="AC595" s="559"/>
      <c r="AD595" s="559"/>
      <c r="AE595" s="559"/>
      <c r="AF595" s="559"/>
      <c r="AG595" s="559"/>
      <c r="AH595" s="559"/>
      <c r="AI595" s="559"/>
      <c r="AJ595" s="559"/>
    </row>
    <row r="596" ht="11.25" customHeight="1">
      <c r="A596" s="906"/>
      <c r="B596" s="559"/>
      <c r="C596" s="559"/>
      <c r="D596" s="10"/>
      <c r="E596" s="10"/>
      <c r="F596" s="10"/>
      <c r="G596" s="10"/>
      <c r="H596" s="10"/>
      <c r="I596" s="10"/>
      <c r="J596" s="10"/>
      <c r="K596" s="10"/>
      <c r="L596" s="559"/>
      <c r="M596" s="559"/>
      <c r="N596" s="559"/>
      <c r="O596" s="907"/>
      <c r="P596" s="559"/>
      <c r="Q596" s="559"/>
      <c r="R596" s="874"/>
      <c r="S596" s="908"/>
      <c r="T596" s="559"/>
      <c r="U596" s="559"/>
      <c r="V596" s="559"/>
      <c r="W596" s="559"/>
      <c r="X596" s="559"/>
      <c r="Y596" s="559"/>
      <c r="Z596" s="558"/>
      <c r="AA596" s="909"/>
      <c r="AB596" s="10"/>
      <c r="AC596" s="559"/>
      <c r="AD596" s="559"/>
      <c r="AE596" s="559"/>
      <c r="AF596" s="559"/>
      <c r="AG596" s="559"/>
      <c r="AH596" s="559"/>
      <c r="AI596" s="559"/>
      <c r="AJ596" s="559"/>
    </row>
    <row r="597" ht="11.25" customHeight="1">
      <c r="A597" s="906"/>
      <c r="B597" s="559"/>
      <c r="C597" s="559"/>
      <c r="D597" s="10"/>
      <c r="E597" s="10"/>
      <c r="F597" s="10"/>
      <c r="G597" s="10"/>
      <c r="H597" s="10"/>
      <c r="I597" s="10"/>
      <c r="J597" s="10"/>
      <c r="K597" s="10"/>
      <c r="L597" s="559"/>
      <c r="M597" s="559"/>
      <c r="N597" s="559"/>
      <c r="O597" s="907"/>
      <c r="P597" s="559"/>
      <c r="Q597" s="559"/>
      <c r="R597" s="874"/>
      <c r="S597" s="908"/>
      <c r="T597" s="559"/>
      <c r="U597" s="559"/>
      <c r="V597" s="559"/>
      <c r="W597" s="559"/>
      <c r="X597" s="559"/>
      <c r="Y597" s="559"/>
      <c r="Z597" s="558"/>
      <c r="AA597" s="909"/>
      <c r="AB597" s="10"/>
      <c r="AC597" s="559"/>
      <c r="AD597" s="559"/>
      <c r="AE597" s="559"/>
      <c r="AF597" s="559"/>
      <c r="AG597" s="559"/>
      <c r="AH597" s="559"/>
      <c r="AI597" s="559"/>
      <c r="AJ597" s="559"/>
    </row>
    <row r="598" ht="11.25" customHeight="1">
      <c r="A598" s="906"/>
      <c r="B598" s="559"/>
      <c r="C598" s="559"/>
      <c r="D598" s="10"/>
      <c r="E598" s="10"/>
      <c r="F598" s="10"/>
      <c r="G598" s="10"/>
      <c r="H598" s="10"/>
      <c r="I598" s="10"/>
      <c r="J598" s="10"/>
      <c r="K598" s="10"/>
      <c r="L598" s="559"/>
      <c r="M598" s="559"/>
      <c r="N598" s="559"/>
      <c r="O598" s="907"/>
      <c r="P598" s="559"/>
      <c r="Q598" s="559"/>
      <c r="R598" s="874"/>
      <c r="S598" s="908"/>
      <c r="T598" s="559"/>
      <c r="U598" s="559"/>
      <c r="V598" s="559"/>
      <c r="W598" s="559"/>
      <c r="X598" s="559"/>
      <c r="Y598" s="559"/>
      <c r="Z598" s="558"/>
      <c r="AA598" s="909"/>
      <c r="AB598" s="10"/>
      <c r="AC598" s="559"/>
      <c r="AD598" s="559"/>
      <c r="AE598" s="559"/>
      <c r="AF598" s="559"/>
      <c r="AG598" s="559"/>
      <c r="AH598" s="559"/>
      <c r="AI598" s="559"/>
      <c r="AJ598" s="559"/>
    </row>
    <row r="599" ht="11.25" customHeight="1">
      <c r="A599" s="906"/>
      <c r="B599" s="559"/>
      <c r="C599" s="559"/>
      <c r="D599" s="10"/>
      <c r="E599" s="10"/>
      <c r="F599" s="10"/>
      <c r="G599" s="10"/>
      <c r="H599" s="10"/>
      <c r="I599" s="10"/>
      <c r="J599" s="10"/>
      <c r="K599" s="10"/>
      <c r="L599" s="559"/>
      <c r="M599" s="559"/>
      <c r="N599" s="559"/>
      <c r="O599" s="907"/>
      <c r="P599" s="559"/>
      <c r="Q599" s="559"/>
      <c r="R599" s="874"/>
      <c r="S599" s="908"/>
      <c r="T599" s="559"/>
      <c r="U599" s="559"/>
      <c r="V599" s="559"/>
      <c r="W599" s="559"/>
      <c r="X599" s="559"/>
      <c r="Y599" s="559"/>
      <c r="Z599" s="558"/>
      <c r="AA599" s="909"/>
      <c r="AB599" s="10"/>
      <c r="AC599" s="559"/>
      <c r="AD599" s="559"/>
      <c r="AE599" s="559"/>
      <c r="AF599" s="559"/>
      <c r="AG599" s="559"/>
      <c r="AH599" s="559"/>
      <c r="AI599" s="559"/>
      <c r="AJ599" s="559"/>
    </row>
    <row r="600" ht="11.25" customHeight="1">
      <c r="A600" s="906"/>
      <c r="B600" s="559"/>
      <c r="C600" s="559"/>
      <c r="D600" s="10"/>
      <c r="E600" s="10"/>
      <c r="F600" s="10"/>
      <c r="G600" s="10"/>
      <c r="H600" s="10"/>
      <c r="I600" s="10"/>
      <c r="J600" s="10"/>
      <c r="K600" s="10"/>
      <c r="L600" s="559"/>
      <c r="M600" s="559"/>
      <c r="N600" s="559"/>
      <c r="O600" s="907"/>
      <c r="P600" s="559"/>
      <c r="Q600" s="559"/>
      <c r="R600" s="874"/>
      <c r="S600" s="908"/>
      <c r="T600" s="559"/>
      <c r="U600" s="559"/>
      <c r="V600" s="559"/>
      <c r="W600" s="559"/>
      <c r="X600" s="559"/>
      <c r="Y600" s="559"/>
      <c r="Z600" s="558"/>
      <c r="AA600" s="909"/>
      <c r="AB600" s="10"/>
      <c r="AC600" s="559"/>
      <c r="AD600" s="559"/>
      <c r="AE600" s="559"/>
      <c r="AF600" s="559"/>
      <c r="AG600" s="559"/>
      <c r="AH600" s="559"/>
      <c r="AI600" s="559"/>
      <c r="AJ600" s="559"/>
    </row>
    <row r="601" ht="11.25" customHeight="1">
      <c r="A601" s="906"/>
      <c r="B601" s="559"/>
      <c r="C601" s="559"/>
      <c r="D601" s="10"/>
      <c r="E601" s="10"/>
      <c r="F601" s="10"/>
      <c r="G601" s="10"/>
      <c r="H601" s="10"/>
      <c r="I601" s="10"/>
      <c r="J601" s="10"/>
      <c r="K601" s="10"/>
      <c r="L601" s="559"/>
      <c r="M601" s="559"/>
      <c r="N601" s="559"/>
      <c r="O601" s="907"/>
      <c r="P601" s="559"/>
      <c r="Q601" s="559"/>
      <c r="R601" s="874"/>
      <c r="S601" s="908"/>
      <c r="T601" s="559"/>
      <c r="U601" s="559"/>
      <c r="V601" s="559"/>
      <c r="W601" s="559"/>
      <c r="X601" s="559"/>
      <c r="Y601" s="559"/>
      <c r="Z601" s="558"/>
      <c r="AA601" s="909"/>
      <c r="AB601" s="10"/>
      <c r="AC601" s="559"/>
      <c r="AD601" s="559"/>
      <c r="AE601" s="559"/>
      <c r="AF601" s="559"/>
      <c r="AG601" s="559"/>
      <c r="AH601" s="559"/>
      <c r="AI601" s="559"/>
      <c r="AJ601" s="559"/>
    </row>
    <row r="602" ht="11.25" customHeight="1">
      <c r="A602" s="906"/>
      <c r="B602" s="559"/>
      <c r="C602" s="559"/>
      <c r="D602" s="10"/>
      <c r="E602" s="10"/>
      <c r="F602" s="10"/>
      <c r="G602" s="10"/>
      <c r="H602" s="10"/>
      <c r="I602" s="10"/>
      <c r="J602" s="10"/>
      <c r="K602" s="10"/>
      <c r="L602" s="559"/>
      <c r="M602" s="559"/>
      <c r="N602" s="559"/>
      <c r="O602" s="907"/>
      <c r="P602" s="559"/>
      <c r="Q602" s="559"/>
      <c r="R602" s="874"/>
      <c r="S602" s="908"/>
      <c r="T602" s="559"/>
      <c r="U602" s="559"/>
      <c r="V602" s="559"/>
      <c r="W602" s="559"/>
      <c r="X602" s="559"/>
      <c r="Y602" s="559"/>
      <c r="Z602" s="558"/>
      <c r="AA602" s="909"/>
      <c r="AB602" s="10"/>
      <c r="AC602" s="559"/>
      <c r="AD602" s="559"/>
      <c r="AE602" s="559"/>
      <c r="AF602" s="559"/>
      <c r="AG602" s="559"/>
      <c r="AH602" s="559"/>
      <c r="AI602" s="559"/>
      <c r="AJ602" s="559"/>
    </row>
    <row r="603" ht="11.25" customHeight="1">
      <c r="A603" s="906"/>
      <c r="B603" s="559"/>
      <c r="C603" s="559"/>
      <c r="D603" s="10"/>
      <c r="E603" s="10"/>
      <c r="F603" s="10"/>
      <c r="G603" s="10"/>
      <c r="H603" s="10"/>
      <c r="I603" s="10"/>
      <c r="J603" s="10"/>
      <c r="K603" s="10"/>
      <c r="L603" s="559"/>
      <c r="M603" s="559"/>
      <c r="N603" s="559"/>
      <c r="O603" s="907"/>
      <c r="P603" s="559"/>
      <c r="Q603" s="559"/>
      <c r="R603" s="874"/>
      <c r="S603" s="908"/>
      <c r="T603" s="559"/>
      <c r="U603" s="559"/>
      <c r="V603" s="559"/>
      <c r="W603" s="559"/>
      <c r="X603" s="559"/>
      <c r="Y603" s="559"/>
      <c r="Z603" s="558"/>
      <c r="AA603" s="909"/>
      <c r="AB603" s="10"/>
      <c r="AC603" s="559"/>
      <c r="AD603" s="559"/>
      <c r="AE603" s="559"/>
      <c r="AF603" s="559"/>
      <c r="AG603" s="559"/>
      <c r="AH603" s="559"/>
      <c r="AI603" s="559"/>
      <c r="AJ603" s="559"/>
    </row>
    <row r="604" ht="11.25" customHeight="1">
      <c r="A604" s="906"/>
      <c r="B604" s="559"/>
      <c r="C604" s="559"/>
      <c r="D604" s="10"/>
      <c r="E604" s="10"/>
      <c r="F604" s="10"/>
      <c r="G604" s="10"/>
      <c r="H604" s="10"/>
      <c r="I604" s="10"/>
      <c r="J604" s="10"/>
      <c r="K604" s="10"/>
      <c r="L604" s="559"/>
      <c r="M604" s="559"/>
      <c r="N604" s="559"/>
      <c r="O604" s="907"/>
      <c r="P604" s="559"/>
      <c r="Q604" s="559"/>
      <c r="R604" s="874"/>
      <c r="S604" s="908"/>
      <c r="T604" s="559"/>
      <c r="U604" s="559"/>
      <c r="V604" s="559"/>
      <c r="W604" s="559"/>
      <c r="X604" s="559"/>
      <c r="Y604" s="559"/>
      <c r="Z604" s="558"/>
      <c r="AA604" s="909"/>
      <c r="AB604" s="10"/>
      <c r="AC604" s="559"/>
      <c r="AD604" s="559"/>
      <c r="AE604" s="559"/>
      <c r="AF604" s="559"/>
      <c r="AG604" s="559"/>
      <c r="AH604" s="559"/>
      <c r="AI604" s="559"/>
      <c r="AJ604" s="559"/>
    </row>
    <row r="605" ht="11.25" customHeight="1">
      <c r="A605" s="906"/>
      <c r="B605" s="559"/>
      <c r="C605" s="559"/>
      <c r="D605" s="10"/>
      <c r="E605" s="10"/>
      <c r="F605" s="10"/>
      <c r="G605" s="10"/>
      <c r="H605" s="10"/>
      <c r="I605" s="10"/>
      <c r="J605" s="10"/>
      <c r="K605" s="10"/>
      <c r="L605" s="559"/>
      <c r="M605" s="559"/>
      <c r="N605" s="559"/>
      <c r="O605" s="907"/>
      <c r="P605" s="559"/>
      <c r="Q605" s="559"/>
      <c r="R605" s="874"/>
      <c r="S605" s="908"/>
      <c r="T605" s="559"/>
      <c r="U605" s="559"/>
      <c r="V605" s="559"/>
      <c r="W605" s="559"/>
      <c r="X605" s="559"/>
      <c r="Y605" s="559"/>
      <c r="Z605" s="558"/>
      <c r="AA605" s="909"/>
      <c r="AB605" s="10"/>
      <c r="AC605" s="559"/>
      <c r="AD605" s="559"/>
      <c r="AE605" s="559"/>
      <c r="AF605" s="559"/>
      <c r="AG605" s="559"/>
      <c r="AH605" s="559"/>
      <c r="AI605" s="559"/>
      <c r="AJ605" s="559"/>
    </row>
    <row r="606" ht="11.25" customHeight="1">
      <c r="A606" s="906"/>
      <c r="B606" s="559"/>
      <c r="C606" s="559"/>
      <c r="D606" s="10"/>
      <c r="E606" s="10"/>
      <c r="F606" s="10"/>
      <c r="G606" s="10"/>
      <c r="H606" s="10"/>
      <c r="I606" s="10"/>
      <c r="J606" s="10"/>
      <c r="K606" s="10"/>
      <c r="L606" s="559"/>
      <c r="M606" s="559"/>
      <c r="N606" s="559"/>
      <c r="O606" s="907"/>
      <c r="P606" s="559"/>
      <c r="Q606" s="559"/>
      <c r="R606" s="874"/>
      <c r="S606" s="908"/>
      <c r="T606" s="559"/>
      <c r="U606" s="559"/>
      <c r="V606" s="559"/>
      <c r="W606" s="559"/>
      <c r="X606" s="559"/>
      <c r="Y606" s="559"/>
      <c r="Z606" s="558"/>
      <c r="AA606" s="909"/>
      <c r="AB606" s="10"/>
      <c r="AC606" s="559"/>
      <c r="AD606" s="559"/>
      <c r="AE606" s="559"/>
      <c r="AF606" s="559"/>
      <c r="AG606" s="559"/>
      <c r="AH606" s="559"/>
      <c r="AI606" s="559"/>
      <c r="AJ606" s="559"/>
    </row>
    <row r="607" ht="11.25" customHeight="1">
      <c r="A607" s="906"/>
      <c r="B607" s="559"/>
      <c r="C607" s="559"/>
      <c r="D607" s="10"/>
      <c r="E607" s="10"/>
      <c r="F607" s="10"/>
      <c r="G607" s="10"/>
      <c r="H607" s="10"/>
      <c r="I607" s="10"/>
      <c r="J607" s="10"/>
      <c r="K607" s="10"/>
      <c r="L607" s="559"/>
      <c r="M607" s="559"/>
      <c r="N607" s="559"/>
      <c r="O607" s="907"/>
      <c r="P607" s="559"/>
      <c r="Q607" s="559"/>
      <c r="R607" s="874"/>
      <c r="S607" s="908"/>
      <c r="T607" s="559"/>
      <c r="U607" s="559"/>
      <c r="V607" s="559"/>
      <c r="W607" s="559"/>
      <c r="X607" s="559"/>
      <c r="Y607" s="559"/>
      <c r="Z607" s="558"/>
      <c r="AA607" s="909"/>
      <c r="AB607" s="10"/>
      <c r="AC607" s="559"/>
      <c r="AD607" s="559"/>
      <c r="AE607" s="559"/>
      <c r="AF607" s="559"/>
      <c r="AG607" s="559"/>
      <c r="AH607" s="559"/>
      <c r="AI607" s="559"/>
      <c r="AJ607" s="559"/>
    </row>
    <row r="608" ht="11.25" customHeight="1">
      <c r="A608" s="906"/>
      <c r="B608" s="559"/>
      <c r="C608" s="559"/>
      <c r="D608" s="10"/>
      <c r="E608" s="10"/>
      <c r="F608" s="10"/>
      <c r="G608" s="10"/>
      <c r="H608" s="10"/>
      <c r="I608" s="10"/>
      <c r="J608" s="10"/>
      <c r="K608" s="10"/>
      <c r="L608" s="559"/>
      <c r="M608" s="559"/>
      <c r="N608" s="559"/>
      <c r="O608" s="907"/>
      <c r="P608" s="559"/>
      <c r="Q608" s="559"/>
      <c r="R608" s="874"/>
      <c r="S608" s="908"/>
      <c r="T608" s="559"/>
      <c r="U608" s="559"/>
      <c r="V608" s="559"/>
      <c r="W608" s="559"/>
      <c r="X608" s="559"/>
      <c r="Y608" s="559"/>
      <c r="Z608" s="558"/>
      <c r="AA608" s="909"/>
      <c r="AB608" s="10"/>
      <c r="AC608" s="559"/>
      <c r="AD608" s="559"/>
      <c r="AE608" s="559"/>
      <c r="AF608" s="559"/>
      <c r="AG608" s="559"/>
      <c r="AH608" s="559"/>
      <c r="AI608" s="559"/>
      <c r="AJ608" s="559"/>
    </row>
    <row r="609" ht="11.25" customHeight="1">
      <c r="A609" s="906"/>
      <c r="B609" s="559"/>
      <c r="C609" s="559"/>
      <c r="D609" s="10"/>
      <c r="E609" s="10"/>
      <c r="F609" s="10"/>
      <c r="G609" s="10"/>
      <c r="H609" s="10"/>
      <c r="I609" s="10"/>
      <c r="J609" s="10"/>
      <c r="K609" s="10"/>
      <c r="L609" s="559"/>
      <c r="M609" s="559"/>
      <c r="N609" s="559"/>
      <c r="O609" s="907"/>
      <c r="P609" s="559"/>
      <c r="Q609" s="559"/>
      <c r="R609" s="874"/>
      <c r="S609" s="908"/>
      <c r="T609" s="559"/>
      <c r="U609" s="559"/>
      <c r="V609" s="559"/>
      <c r="W609" s="559"/>
      <c r="X609" s="559"/>
      <c r="Y609" s="559"/>
      <c r="Z609" s="558"/>
      <c r="AA609" s="909"/>
      <c r="AB609" s="10"/>
      <c r="AC609" s="559"/>
      <c r="AD609" s="559"/>
      <c r="AE609" s="559"/>
      <c r="AF609" s="559"/>
      <c r="AG609" s="559"/>
      <c r="AH609" s="559"/>
      <c r="AI609" s="559"/>
      <c r="AJ609" s="559"/>
    </row>
    <row r="610" ht="11.25" customHeight="1">
      <c r="A610" s="906"/>
      <c r="B610" s="559"/>
      <c r="C610" s="559"/>
      <c r="D610" s="10"/>
      <c r="E610" s="10"/>
      <c r="F610" s="10"/>
      <c r="G610" s="10"/>
      <c r="H610" s="10"/>
      <c r="I610" s="10"/>
      <c r="J610" s="10"/>
      <c r="K610" s="10"/>
      <c r="L610" s="559"/>
      <c r="M610" s="559"/>
      <c r="N610" s="559"/>
      <c r="O610" s="907"/>
      <c r="P610" s="559"/>
      <c r="Q610" s="559"/>
      <c r="R610" s="874"/>
      <c r="S610" s="908"/>
      <c r="T610" s="559"/>
      <c r="U610" s="559"/>
      <c r="V610" s="559"/>
      <c r="W610" s="559"/>
      <c r="X610" s="559"/>
      <c r="Y610" s="559"/>
      <c r="Z610" s="558"/>
      <c r="AA610" s="909"/>
      <c r="AB610" s="10"/>
      <c r="AC610" s="559"/>
      <c r="AD610" s="559"/>
      <c r="AE610" s="559"/>
      <c r="AF610" s="559"/>
      <c r="AG610" s="559"/>
      <c r="AH610" s="559"/>
      <c r="AI610" s="559"/>
      <c r="AJ610" s="559"/>
    </row>
    <row r="611" ht="11.25" customHeight="1">
      <c r="A611" s="906"/>
      <c r="B611" s="559"/>
      <c r="C611" s="559"/>
      <c r="D611" s="10"/>
      <c r="E611" s="10"/>
      <c r="F611" s="10"/>
      <c r="G611" s="10"/>
      <c r="H611" s="10"/>
      <c r="I611" s="10"/>
      <c r="J611" s="10"/>
      <c r="K611" s="10"/>
      <c r="L611" s="559"/>
      <c r="M611" s="559"/>
      <c r="N611" s="559"/>
      <c r="O611" s="907"/>
      <c r="P611" s="559"/>
      <c r="Q611" s="559"/>
      <c r="R611" s="874"/>
      <c r="S611" s="908"/>
      <c r="T611" s="559"/>
      <c r="U611" s="559"/>
      <c r="V611" s="559"/>
      <c r="W611" s="559"/>
      <c r="X611" s="559"/>
      <c r="Y611" s="559"/>
      <c r="Z611" s="558"/>
      <c r="AA611" s="909"/>
      <c r="AB611" s="10"/>
      <c r="AC611" s="559"/>
      <c r="AD611" s="559"/>
      <c r="AE611" s="559"/>
      <c r="AF611" s="559"/>
      <c r="AG611" s="559"/>
      <c r="AH611" s="559"/>
      <c r="AI611" s="559"/>
      <c r="AJ611" s="559"/>
    </row>
    <row r="612" ht="11.25" customHeight="1">
      <c r="A612" s="906"/>
      <c r="B612" s="559"/>
      <c r="C612" s="559"/>
      <c r="D612" s="10"/>
      <c r="E612" s="10"/>
      <c r="F612" s="10"/>
      <c r="G612" s="10"/>
      <c r="H612" s="10"/>
      <c r="I612" s="10"/>
      <c r="J612" s="10"/>
      <c r="K612" s="10"/>
      <c r="L612" s="559"/>
      <c r="M612" s="559"/>
      <c r="N612" s="559"/>
      <c r="O612" s="907"/>
      <c r="P612" s="559"/>
      <c r="Q612" s="559"/>
      <c r="R612" s="874"/>
      <c r="S612" s="908"/>
      <c r="T612" s="559"/>
      <c r="U612" s="559"/>
      <c r="V612" s="559"/>
      <c r="W612" s="559"/>
      <c r="X612" s="559"/>
      <c r="Y612" s="559"/>
      <c r="Z612" s="558"/>
      <c r="AA612" s="909"/>
      <c r="AB612" s="10"/>
      <c r="AC612" s="559"/>
      <c r="AD612" s="559"/>
      <c r="AE612" s="559"/>
      <c r="AF612" s="559"/>
      <c r="AG612" s="559"/>
      <c r="AH612" s="559"/>
      <c r="AI612" s="559"/>
      <c r="AJ612" s="559"/>
    </row>
    <row r="613" ht="11.25" customHeight="1">
      <c r="A613" s="906"/>
      <c r="B613" s="559"/>
      <c r="C613" s="559"/>
      <c r="D613" s="10"/>
      <c r="E613" s="10"/>
      <c r="F613" s="10"/>
      <c r="G613" s="10"/>
      <c r="H613" s="10"/>
      <c r="I613" s="10"/>
      <c r="J613" s="10"/>
      <c r="K613" s="10"/>
      <c r="L613" s="559"/>
      <c r="M613" s="559"/>
      <c r="N613" s="559"/>
      <c r="O613" s="907"/>
      <c r="P613" s="559"/>
      <c r="Q613" s="559"/>
      <c r="R613" s="874"/>
      <c r="S613" s="908"/>
      <c r="T613" s="559"/>
      <c r="U613" s="559"/>
      <c r="V613" s="559"/>
      <c r="W613" s="559"/>
      <c r="X613" s="559"/>
      <c r="Y613" s="559"/>
      <c r="Z613" s="558"/>
      <c r="AA613" s="909"/>
      <c r="AB613" s="10"/>
      <c r="AC613" s="559"/>
      <c r="AD613" s="559"/>
      <c r="AE613" s="559"/>
      <c r="AF613" s="559"/>
      <c r="AG613" s="559"/>
      <c r="AH613" s="559"/>
      <c r="AI613" s="559"/>
      <c r="AJ613" s="559"/>
    </row>
    <row r="614" ht="11.25" customHeight="1">
      <c r="A614" s="906"/>
      <c r="B614" s="559"/>
      <c r="C614" s="559"/>
      <c r="D614" s="10"/>
      <c r="E614" s="10"/>
      <c r="F614" s="10"/>
      <c r="G614" s="10"/>
      <c r="H614" s="10"/>
      <c r="I614" s="10"/>
      <c r="J614" s="10"/>
      <c r="K614" s="10"/>
      <c r="L614" s="559"/>
      <c r="M614" s="559"/>
      <c r="N614" s="559"/>
      <c r="O614" s="907"/>
      <c r="P614" s="559"/>
      <c r="Q614" s="559"/>
      <c r="R614" s="874"/>
      <c r="S614" s="908"/>
      <c r="T614" s="559"/>
      <c r="U614" s="559"/>
      <c r="V614" s="559"/>
      <c r="W614" s="559"/>
      <c r="X614" s="559"/>
      <c r="Y614" s="559"/>
      <c r="Z614" s="558"/>
      <c r="AA614" s="909"/>
      <c r="AB614" s="10"/>
      <c r="AC614" s="559"/>
      <c r="AD614" s="559"/>
      <c r="AE614" s="559"/>
      <c r="AF614" s="559"/>
      <c r="AG614" s="559"/>
      <c r="AH614" s="559"/>
      <c r="AI614" s="559"/>
      <c r="AJ614" s="559"/>
    </row>
    <row r="615" ht="11.25" customHeight="1">
      <c r="A615" s="906"/>
      <c r="B615" s="559"/>
      <c r="C615" s="559"/>
      <c r="D615" s="10"/>
      <c r="E615" s="10"/>
      <c r="F615" s="10"/>
      <c r="G615" s="10"/>
      <c r="H615" s="10"/>
      <c r="I615" s="10"/>
      <c r="J615" s="10"/>
      <c r="K615" s="10"/>
      <c r="L615" s="559"/>
      <c r="M615" s="559"/>
      <c r="N615" s="559"/>
      <c r="O615" s="907"/>
      <c r="P615" s="559"/>
      <c r="Q615" s="559"/>
      <c r="R615" s="874"/>
      <c r="S615" s="908"/>
      <c r="T615" s="559"/>
      <c r="U615" s="559"/>
      <c r="V615" s="559"/>
      <c r="W615" s="559"/>
      <c r="X615" s="559"/>
      <c r="Y615" s="559"/>
      <c r="Z615" s="558"/>
      <c r="AA615" s="909"/>
      <c r="AB615" s="10"/>
      <c r="AC615" s="559"/>
      <c r="AD615" s="559"/>
      <c r="AE615" s="559"/>
      <c r="AF615" s="559"/>
      <c r="AG615" s="559"/>
      <c r="AH615" s="559"/>
      <c r="AI615" s="559"/>
      <c r="AJ615" s="559"/>
    </row>
    <row r="616" ht="11.25" customHeight="1">
      <c r="A616" s="906"/>
      <c r="B616" s="559"/>
      <c r="C616" s="559"/>
      <c r="D616" s="10"/>
      <c r="E616" s="10"/>
      <c r="F616" s="10"/>
      <c r="G616" s="10"/>
      <c r="H616" s="10"/>
      <c r="I616" s="10"/>
      <c r="J616" s="10"/>
      <c r="K616" s="10"/>
      <c r="L616" s="559"/>
      <c r="M616" s="559"/>
      <c r="N616" s="559"/>
      <c r="O616" s="907"/>
      <c r="P616" s="559"/>
      <c r="Q616" s="559"/>
      <c r="R616" s="874"/>
      <c r="S616" s="908"/>
      <c r="T616" s="559"/>
      <c r="U616" s="559"/>
      <c r="V616" s="559"/>
      <c r="W616" s="559"/>
      <c r="X616" s="559"/>
      <c r="Y616" s="559"/>
      <c r="Z616" s="558"/>
      <c r="AA616" s="909"/>
      <c r="AB616" s="10"/>
      <c r="AC616" s="559"/>
      <c r="AD616" s="559"/>
      <c r="AE616" s="559"/>
      <c r="AF616" s="559"/>
      <c r="AG616" s="559"/>
      <c r="AH616" s="559"/>
      <c r="AI616" s="559"/>
      <c r="AJ616" s="559"/>
    </row>
    <row r="617" ht="11.25" customHeight="1">
      <c r="A617" s="906"/>
      <c r="B617" s="559"/>
      <c r="C617" s="559"/>
      <c r="D617" s="10"/>
      <c r="E617" s="10"/>
      <c r="F617" s="10"/>
      <c r="G617" s="10"/>
      <c r="H617" s="10"/>
      <c r="I617" s="10"/>
      <c r="J617" s="10"/>
      <c r="K617" s="10"/>
      <c r="L617" s="559"/>
      <c r="M617" s="559"/>
      <c r="N617" s="559"/>
      <c r="O617" s="907"/>
      <c r="P617" s="559"/>
      <c r="Q617" s="559"/>
      <c r="R617" s="874"/>
      <c r="S617" s="908"/>
      <c r="T617" s="559"/>
      <c r="U617" s="559"/>
      <c r="V617" s="559"/>
      <c r="W617" s="559"/>
      <c r="X617" s="559"/>
      <c r="Y617" s="559"/>
      <c r="Z617" s="558"/>
      <c r="AA617" s="909"/>
      <c r="AB617" s="10"/>
      <c r="AC617" s="559"/>
      <c r="AD617" s="559"/>
      <c r="AE617" s="559"/>
      <c r="AF617" s="559"/>
      <c r="AG617" s="559"/>
      <c r="AH617" s="559"/>
      <c r="AI617" s="559"/>
      <c r="AJ617" s="559"/>
    </row>
    <row r="618" ht="11.25" customHeight="1">
      <c r="A618" s="906"/>
      <c r="B618" s="559"/>
      <c r="C618" s="559"/>
      <c r="D618" s="10"/>
      <c r="E618" s="10"/>
      <c r="F618" s="10"/>
      <c r="G618" s="10"/>
      <c r="H618" s="10"/>
      <c r="I618" s="10"/>
      <c r="J618" s="10"/>
      <c r="K618" s="10"/>
      <c r="L618" s="559"/>
      <c r="M618" s="559"/>
      <c r="N618" s="559"/>
      <c r="O618" s="907"/>
      <c r="P618" s="559"/>
      <c r="Q618" s="559"/>
      <c r="R618" s="874"/>
      <c r="S618" s="908"/>
      <c r="T618" s="559"/>
      <c r="U618" s="559"/>
      <c r="V618" s="559"/>
      <c r="W618" s="559"/>
      <c r="X618" s="559"/>
      <c r="Y618" s="559"/>
      <c r="Z618" s="558"/>
      <c r="AA618" s="909"/>
      <c r="AB618" s="10"/>
      <c r="AC618" s="559"/>
      <c r="AD618" s="559"/>
      <c r="AE618" s="559"/>
      <c r="AF618" s="559"/>
      <c r="AG618" s="559"/>
      <c r="AH618" s="559"/>
      <c r="AI618" s="559"/>
      <c r="AJ618" s="559"/>
    </row>
    <row r="619" ht="11.25" customHeight="1">
      <c r="A619" s="906"/>
      <c r="B619" s="559"/>
      <c r="C619" s="559"/>
      <c r="D619" s="10"/>
      <c r="E619" s="10"/>
      <c r="F619" s="10"/>
      <c r="G619" s="10"/>
      <c r="H619" s="10"/>
      <c r="I619" s="10"/>
      <c r="J619" s="10"/>
      <c r="K619" s="10"/>
      <c r="L619" s="559"/>
      <c r="M619" s="559"/>
      <c r="N619" s="559"/>
      <c r="O619" s="907"/>
      <c r="P619" s="559"/>
      <c r="Q619" s="559"/>
      <c r="R619" s="874"/>
      <c r="S619" s="908"/>
      <c r="T619" s="559"/>
      <c r="U619" s="559"/>
      <c r="V619" s="559"/>
      <c r="W619" s="559"/>
      <c r="X619" s="559"/>
      <c r="Y619" s="559"/>
      <c r="Z619" s="558"/>
      <c r="AA619" s="909"/>
      <c r="AB619" s="10"/>
      <c r="AC619" s="559"/>
      <c r="AD619" s="559"/>
      <c r="AE619" s="559"/>
      <c r="AF619" s="559"/>
      <c r="AG619" s="559"/>
      <c r="AH619" s="559"/>
      <c r="AI619" s="559"/>
      <c r="AJ619" s="559"/>
    </row>
    <row r="620" ht="11.25" customHeight="1">
      <c r="A620" s="906"/>
      <c r="B620" s="559"/>
      <c r="C620" s="559"/>
      <c r="D620" s="10"/>
      <c r="E620" s="10"/>
      <c r="F620" s="10"/>
      <c r="G620" s="10"/>
      <c r="H620" s="10"/>
      <c r="I620" s="10"/>
      <c r="J620" s="10"/>
      <c r="K620" s="10"/>
      <c r="L620" s="559"/>
      <c r="M620" s="559"/>
      <c r="N620" s="559"/>
      <c r="O620" s="907"/>
      <c r="P620" s="559"/>
      <c r="Q620" s="559"/>
      <c r="R620" s="874"/>
      <c r="S620" s="908"/>
      <c r="T620" s="559"/>
      <c r="U620" s="559"/>
      <c r="V620" s="559"/>
      <c r="W620" s="559"/>
      <c r="X620" s="559"/>
      <c r="Y620" s="559"/>
      <c r="Z620" s="558"/>
      <c r="AA620" s="909"/>
      <c r="AB620" s="10"/>
      <c r="AC620" s="559"/>
      <c r="AD620" s="559"/>
      <c r="AE620" s="559"/>
      <c r="AF620" s="559"/>
      <c r="AG620" s="559"/>
      <c r="AH620" s="559"/>
      <c r="AI620" s="559"/>
      <c r="AJ620" s="559"/>
    </row>
    <row r="621" ht="11.25" customHeight="1">
      <c r="A621" s="906"/>
      <c r="B621" s="559"/>
      <c r="C621" s="559"/>
      <c r="D621" s="10"/>
      <c r="E621" s="10"/>
      <c r="F621" s="10"/>
      <c r="G621" s="10"/>
      <c r="H621" s="10"/>
      <c r="I621" s="10"/>
      <c r="J621" s="10"/>
      <c r="K621" s="10"/>
      <c r="L621" s="559"/>
      <c r="M621" s="559"/>
      <c r="N621" s="559"/>
      <c r="O621" s="907"/>
      <c r="P621" s="559"/>
      <c r="Q621" s="559"/>
      <c r="R621" s="874"/>
      <c r="S621" s="908"/>
      <c r="T621" s="559"/>
      <c r="U621" s="559"/>
      <c r="V621" s="559"/>
      <c r="W621" s="559"/>
      <c r="X621" s="559"/>
      <c r="Y621" s="559"/>
      <c r="Z621" s="558"/>
      <c r="AA621" s="909"/>
      <c r="AB621" s="10"/>
      <c r="AC621" s="559"/>
      <c r="AD621" s="559"/>
      <c r="AE621" s="559"/>
      <c r="AF621" s="559"/>
      <c r="AG621" s="559"/>
      <c r="AH621" s="559"/>
      <c r="AI621" s="559"/>
      <c r="AJ621" s="559"/>
    </row>
    <row r="622" ht="11.25" customHeight="1">
      <c r="A622" s="906"/>
      <c r="B622" s="559"/>
      <c r="C622" s="559"/>
      <c r="D622" s="10"/>
      <c r="E622" s="10"/>
      <c r="F622" s="10"/>
      <c r="G622" s="10"/>
      <c r="H622" s="10"/>
      <c r="I622" s="10"/>
      <c r="J622" s="10"/>
      <c r="K622" s="10"/>
      <c r="L622" s="559"/>
      <c r="M622" s="559"/>
      <c r="N622" s="559"/>
      <c r="O622" s="907"/>
      <c r="P622" s="559"/>
      <c r="Q622" s="559"/>
      <c r="R622" s="874"/>
      <c r="S622" s="908"/>
      <c r="T622" s="559"/>
      <c r="U622" s="559"/>
      <c r="V622" s="559"/>
      <c r="W622" s="559"/>
      <c r="X622" s="559"/>
      <c r="Y622" s="559"/>
      <c r="Z622" s="558"/>
      <c r="AA622" s="909"/>
      <c r="AB622" s="10"/>
      <c r="AC622" s="559"/>
      <c r="AD622" s="559"/>
      <c r="AE622" s="559"/>
      <c r="AF622" s="559"/>
      <c r="AG622" s="559"/>
      <c r="AH622" s="559"/>
      <c r="AI622" s="559"/>
      <c r="AJ622" s="559"/>
    </row>
    <row r="623" ht="11.25" customHeight="1">
      <c r="A623" s="906"/>
      <c r="B623" s="559"/>
      <c r="C623" s="559"/>
      <c r="D623" s="10"/>
      <c r="E623" s="10"/>
      <c r="F623" s="10"/>
      <c r="G623" s="10"/>
      <c r="H623" s="10"/>
      <c r="I623" s="10"/>
      <c r="J623" s="10"/>
      <c r="K623" s="10"/>
      <c r="L623" s="559"/>
      <c r="M623" s="559"/>
      <c r="N623" s="559"/>
      <c r="O623" s="907"/>
      <c r="P623" s="559"/>
      <c r="Q623" s="559"/>
      <c r="R623" s="874"/>
      <c r="S623" s="908"/>
      <c r="T623" s="559"/>
      <c r="U623" s="559"/>
      <c r="V623" s="559"/>
      <c r="W623" s="559"/>
      <c r="X623" s="559"/>
      <c r="Y623" s="559"/>
      <c r="Z623" s="558"/>
      <c r="AA623" s="909"/>
      <c r="AB623" s="10"/>
      <c r="AC623" s="559"/>
      <c r="AD623" s="559"/>
      <c r="AE623" s="559"/>
      <c r="AF623" s="559"/>
      <c r="AG623" s="559"/>
      <c r="AH623" s="559"/>
      <c r="AI623" s="559"/>
      <c r="AJ623" s="559"/>
    </row>
    <row r="624" ht="11.25" customHeight="1">
      <c r="A624" s="906"/>
      <c r="B624" s="559"/>
      <c r="C624" s="559"/>
      <c r="D624" s="10"/>
      <c r="E624" s="10"/>
      <c r="F624" s="10"/>
      <c r="G624" s="10"/>
      <c r="H624" s="10"/>
      <c r="I624" s="10"/>
      <c r="J624" s="10"/>
      <c r="K624" s="10"/>
      <c r="L624" s="559"/>
      <c r="M624" s="559"/>
      <c r="N624" s="559"/>
      <c r="O624" s="907"/>
      <c r="P624" s="559"/>
      <c r="Q624" s="559"/>
      <c r="R624" s="874"/>
      <c r="S624" s="908"/>
      <c r="T624" s="559"/>
      <c r="U624" s="559"/>
      <c r="V624" s="559"/>
      <c r="W624" s="559"/>
      <c r="X624" s="559"/>
      <c r="Y624" s="559"/>
      <c r="Z624" s="558"/>
      <c r="AA624" s="909"/>
      <c r="AB624" s="10"/>
      <c r="AC624" s="559"/>
      <c r="AD624" s="559"/>
      <c r="AE624" s="559"/>
      <c r="AF624" s="559"/>
      <c r="AG624" s="559"/>
      <c r="AH624" s="559"/>
      <c r="AI624" s="559"/>
      <c r="AJ624" s="559"/>
    </row>
    <row r="625" ht="11.25" customHeight="1">
      <c r="A625" s="906"/>
      <c r="B625" s="559"/>
      <c r="C625" s="559"/>
      <c r="D625" s="10"/>
      <c r="E625" s="10"/>
      <c r="F625" s="10"/>
      <c r="G625" s="10"/>
      <c r="H625" s="10"/>
      <c r="I625" s="10"/>
      <c r="J625" s="10"/>
      <c r="K625" s="10"/>
      <c r="L625" s="559"/>
      <c r="M625" s="559"/>
      <c r="N625" s="559"/>
      <c r="O625" s="907"/>
      <c r="P625" s="559"/>
      <c r="Q625" s="559"/>
      <c r="R625" s="874"/>
      <c r="S625" s="908"/>
      <c r="T625" s="559"/>
      <c r="U625" s="559"/>
      <c r="V625" s="559"/>
      <c r="W625" s="559"/>
      <c r="X625" s="559"/>
      <c r="Y625" s="559"/>
      <c r="Z625" s="558"/>
      <c r="AA625" s="909"/>
      <c r="AB625" s="10"/>
      <c r="AC625" s="559"/>
      <c r="AD625" s="559"/>
      <c r="AE625" s="559"/>
      <c r="AF625" s="559"/>
      <c r="AG625" s="559"/>
      <c r="AH625" s="559"/>
      <c r="AI625" s="559"/>
      <c r="AJ625" s="559"/>
    </row>
    <row r="626" ht="11.25" customHeight="1">
      <c r="A626" s="906"/>
      <c r="B626" s="559"/>
      <c r="C626" s="559"/>
      <c r="D626" s="10"/>
      <c r="E626" s="10"/>
      <c r="F626" s="10"/>
      <c r="G626" s="10"/>
      <c r="H626" s="10"/>
      <c r="I626" s="10"/>
      <c r="J626" s="10"/>
      <c r="K626" s="10"/>
      <c r="L626" s="559"/>
      <c r="M626" s="559"/>
      <c r="N626" s="559"/>
      <c r="O626" s="907"/>
      <c r="P626" s="559"/>
      <c r="Q626" s="559"/>
      <c r="R626" s="874"/>
      <c r="S626" s="908"/>
      <c r="T626" s="559"/>
      <c r="U626" s="559"/>
      <c r="V626" s="559"/>
      <c r="W626" s="559"/>
      <c r="X626" s="559"/>
      <c r="Y626" s="559"/>
      <c r="Z626" s="558"/>
      <c r="AA626" s="909"/>
      <c r="AB626" s="10"/>
      <c r="AC626" s="559"/>
      <c r="AD626" s="559"/>
      <c r="AE626" s="559"/>
      <c r="AF626" s="559"/>
      <c r="AG626" s="559"/>
      <c r="AH626" s="559"/>
      <c r="AI626" s="559"/>
      <c r="AJ626" s="559"/>
    </row>
    <row r="627" ht="11.25" customHeight="1">
      <c r="A627" s="906"/>
      <c r="B627" s="559"/>
      <c r="C627" s="559"/>
      <c r="D627" s="10"/>
      <c r="E627" s="10"/>
      <c r="F627" s="10"/>
      <c r="G627" s="10"/>
      <c r="H627" s="10"/>
      <c r="I627" s="10"/>
      <c r="J627" s="10"/>
      <c r="K627" s="10"/>
      <c r="L627" s="559"/>
      <c r="M627" s="559"/>
      <c r="N627" s="559"/>
      <c r="O627" s="907"/>
      <c r="P627" s="559"/>
      <c r="Q627" s="559"/>
      <c r="R627" s="874"/>
      <c r="S627" s="908"/>
      <c r="T627" s="559"/>
      <c r="U627" s="559"/>
      <c r="V627" s="559"/>
      <c r="W627" s="559"/>
      <c r="X627" s="559"/>
      <c r="Y627" s="559"/>
      <c r="Z627" s="558"/>
      <c r="AA627" s="909"/>
      <c r="AB627" s="10"/>
      <c r="AC627" s="559"/>
      <c r="AD627" s="559"/>
      <c r="AE627" s="559"/>
      <c r="AF627" s="559"/>
      <c r="AG627" s="559"/>
      <c r="AH627" s="559"/>
      <c r="AI627" s="559"/>
      <c r="AJ627" s="559"/>
    </row>
    <row r="628" ht="11.25" customHeight="1">
      <c r="A628" s="906"/>
      <c r="B628" s="559"/>
      <c r="C628" s="559"/>
      <c r="D628" s="10"/>
      <c r="E628" s="10"/>
      <c r="F628" s="10"/>
      <c r="G628" s="10"/>
      <c r="H628" s="10"/>
      <c r="I628" s="10"/>
      <c r="J628" s="10"/>
      <c r="K628" s="10"/>
      <c r="L628" s="559"/>
      <c r="M628" s="559"/>
      <c r="N628" s="559"/>
      <c r="O628" s="907"/>
      <c r="P628" s="559"/>
      <c r="Q628" s="559"/>
      <c r="R628" s="874"/>
      <c r="S628" s="908"/>
      <c r="T628" s="559"/>
      <c r="U628" s="559"/>
      <c r="V628" s="559"/>
      <c r="W628" s="559"/>
      <c r="X628" s="559"/>
      <c r="Y628" s="559"/>
      <c r="Z628" s="558"/>
      <c r="AA628" s="909"/>
      <c r="AB628" s="10"/>
      <c r="AC628" s="559"/>
      <c r="AD628" s="559"/>
      <c r="AE628" s="559"/>
      <c r="AF628" s="559"/>
      <c r="AG628" s="559"/>
      <c r="AH628" s="559"/>
      <c r="AI628" s="559"/>
      <c r="AJ628" s="559"/>
    </row>
    <row r="629" ht="11.25" customHeight="1">
      <c r="A629" s="906"/>
      <c r="B629" s="559"/>
      <c r="C629" s="559"/>
      <c r="D629" s="10"/>
      <c r="E629" s="10"/>
      <c r="F629" s="10"/>
      <c r="G629" s="10"/>
      <c r="H629" s="10"/>
      <c r="I629" s="10"/>
      <c r="J629" s="10"/>
      <c r="K629" s="10"/>
      <c r="L629" s="559"/>
      <c r="M629" s="559"/>
      <c r="N629" s="559"/>
      <c r="O629" s="907"/>
      <c r="P629" s="559"/>
      <c r="Q629" s="559"/>
      <c r="R629" s="874"/>
      <c r="S629" s="908"/>
      <c r="T629" s="559"/>
      <c r="U629" s="559"/>
      <c r="V629" s="559"/>
      <c r="W629" s="559"/>
      <c r="X629" s="559"/>
      <c r="Y629" s="559"/>
      <c r="Z629" s="558"/>
      <c r="AA629" s="909"/>
      <c r="AB629" s="10"/>
      <c r="AC629" s="559"/>
      <c r="AD629" s="559"/>
      <c r="AE629" s="559"/>
      <c r="AF629" s="559"/>
      <c r="AG629" s="559"/>
      <c r="AH629" s="559"/>
      <c r="AI629" s="559"/>
      <c r="AJ629" s="559"/>
    </row>
    <row r="630" ht="11.25" customHeight="1">
      <c r="A630" s="906"/>
      <c r="B630" s="559"/>
      <c r="C630" s="559"/>
      <c r="D630" s="10"/>
      <c r="E630" s="10"/>
      <c r="F630" s="10"/>
      <c r="G630" s="10"/>
      <c r="H630" s="10"/>
      <c r="I630" s="10"/>
      <c r="J630" s="10"/>
      <c r="K630" s="10"/>
      <c r="L630" s="559"/>
      <c r="M630" s="559"/>
      <c r="N630" s="559"/>
      <c r="O630" s="907"/>
      <c r="P630" s="559"/>
      <c r="Q630" s="559"/>
      <c r="R630" s="874"/>
      <c r="S630" s="908"/>
      <c r="T630" s="559"/>
      <c r="U630" s="559"/>
      <c r="V630" s="559"/>
      <c r="W630" s="559"/>
      <c r="X630" s="559"/>
      <c r="Y630" s="559"/>
      <c r="Z630" s="558"/>
      <c r="AA630" s="909"/>
      <c r="AB630" s="10"/>
      <c r="AC630" s="559"/>
      <c r="AD630" s="559"/>
      <c r="AE630" s="559"/>
      <c r="AF630" s="559"/>
      <c r="AG630" s="559"/>
      <c r="AH630" s="559"/>
      <c r="AI630" s="559"/>
      <c r="AJ630" s="559"/>
    </row>
    <row r="631" ht="11.25" customHeight="1">
      <c r="A631" s="906"/>
      <c r="B631" s="559"/>
      <c r="C631" s="559"/>
      <c r="D631" s="10"/>
      <c r="E631" s="10"/>
      <c r="F631" s="10"/>
      <c r="G631" s="10"/>
      <c r="H631" s="10"/>
      <c r="I631" s="10"/>
      <c r="J631" s="10"/>
      <c r="K631" s="10"/>
      <c r="L631" s="559"/>
      <c r="M631" s="559"/>
      <c r="N631" s="559"/>
      <c r="O631" s="907"/>
      <c r="P631" s="559"/>
      <c r="Q631" s="559"/>
      <c r="R631" s="874"/>
      <c r="S631" s="908"/>
      <c r="T631" s="559"/>
      <c r="U631" s="559"/>
      <c r="V631" s="559"/>
      <c r="W631" s="559"/>
      <c r="X631" s="559"/>
      <c r="Y631" s="559"/>
      <c r="Z631" s="558"/>
      <c r="AA631" s="909"/>
      <c r="AB631" s="10"/>
      <c r="AC631" s="559"/>
      <c r="AD631" s="559"/>
      <c r="AE631" s="559"/>
      <c r="AF631" s="559"/>
      <c r="AG631" s="559"/>
      <c r="AH631" s="559"/>
      <c r="AI631" s="559"/>
      <c r="AJ631" s="559"/>
    </row>
    <row r="632" ht="11.25" customHeight="1">
      <c r="A632" s="906"/>
      <c r="B632" s="559"/>
      <c r="C632" s="559"/>
      <c r="D632" s="10"/>
      <c r="E632" s="10"/>
      <c r="F632" s="10"/>
      <c r="G632" s="10"/>
      <c r="H632" s="10"/>
      <c r="I632" s="10"/>
      <c r="J632" s="10"/>
      <c r="K632" s="10"/>
      <c r="L632" s="559"/>
      <c r="M632" s="559"/>
      <c r="N632" s="559"/>
      <c r="O632" s="907"/>
      <c r="P632" s="559"/>
      <c r="Q632" s="559"/>
      <c r="R632" s="874"/>
      <c r="S632" s="908"/>
      <c r="T632" s="559"/>
      <c r="U632" s="559"/>
      <c r="V632" s="559"/>
      <c r="W632" s="559"/>
      <c r="X632" s="559"/>
      <c r="Y632" s="559"/>
      <c r="Z632" s="558"/>
      <c r="AA632" s="909"/>
      <c r="AB632" s="10"/>
      <c r="AC632" s="559"/>
      <c r="AD632" s="559"/>
      <c r="AE632" s="559"/>
      <c r="AF632" s="559"/>
      <c r="AG632" s="559"/>
      <c r="AH632" s="559"/>
      <c r="AI632" s="559"/>
      <c r="AJ632" s="559"/>
    </row>
    <row r="633" ht="11.25" customHeight="1">
      <c r="A633" s="906"/>
      <c r="B633" s="559"/>
      <c r="C633" s="559"/>
      <c r="D633" s="10"/>
      <c r="E633" s="10"/>
      <c r="F633" s="10"/>
      <c r="G633" s="10"/>
      <c r="H633" s="10"/>
      <c r="I633" s="10"/>
      <c r="J633" s="10"/>
      <c r="K633" s="10"/>
      <c r="L633" s="559"/>
      <c r="M633" s="559"/>
      <c r="N633" s="559"/>
      <c r="O633" s="907"/>
      <c r="P633" s="559"/>
      <c r="Q633" s="559"/>
      <c r="R633" s="874"/>
      <c r="S633" s="908"/>
      <c r="T633" s="559"/>
      <c r="U633" s="559"/>
      <c r="V633" s="559"/>
      <c r="W633" s="559"/>
      <c r="X633" s="559"/>
      <c r="Y633" s="559"/>
      <c r="Z633" s="558"/>
      <c r="AA633" s="909"/>
      <c r="AB633" s="10"/>
      <c r="AC633" s="559"/>
      <c r="AD633" s="559"/>
      <c r="AE633" s="559"/>
      <c r="AF633" s="559"/>
      <c r="AG633" s="559"/>
      <c r="AH633" s="559"/>
      <c r="AI633" s="559"/>
      <c r="AJ633" s="559"/>
    </row>
    <row r="634" ht="11.25" customHeight="1">
      <c r="A634" s="906"/>
      <c r="B634" s="559"/>
      <c r="C634" s="559"/>
      <c r="D634" s="10"/>
      <c r="E634" s="10"/>
      <c r="F634" s="10"/>
      <c r="G634" s="10"/>
      <c r="H634" s="10"/>
      <c r="I634" s="10"/>
      <c r="J634" s="10"/>
      <c r="K634" s="10"/>
      <c r="L634" s="559"/>
      <c r="M634" s="559"/>
      <c r="N634" s="559"/>
      <c r="O634" s="907"/>
      <c r="P634" s="559"/>
      <c r="Q634" s="559"/>
      <c r="R634" s="874"/>
      <c r="S634" s="908"/>
      <c r="T634" s="559"/>
      <c r="U634" s="559"/>
      <c r="V634" s="559"/>
      <c r="W634" s="559"/>
      <c r="X634" s="559"/>
      <c r="Y634" s="559"/>
      <c r="Z634" s="558"/>
      <c r="AA634" s="909"/>
      <c r="AB634" s="10"/>
      <c r="AC634" s="559"/>
      <c r="AD634" s="559"/>
      <c r="AE634" s="559"/>
      <c r="AF634" s="559"/>
      <c r="AG634" s="559"/>
      <c r="AH634" s="559"/>
      <c r="AI634" s="559"/>
      <c r="AJ634" s="559"/>
    </row>
    <row r="635" ht="11.25" customHeight="1">
      <c r="A635" s="906"/>
      <c r="B635" s="559"/>
      <c r="C635" s="559"/>
      <c r="D635" s="10"/>
      <c r="E635" s="10"/>
      <c r="F635" s="10"/>
      <c r="G635" s="10"/>
      <c r="H635" s="10"/>
      <c r="I635" s="10"/>
      <c r="J635" s="10"/>
      <c r="K635" s="10"/>
      <c r="L635" s="559"/>
      <c r="M635" s="559"/>
      <c r="N635" s="559"/>
      <c r="O635" s="907"/>
      <c r="P635" s="559"/>
      <c r="Q635" s="559"/>
      <c r="R635" s="874"/>
      <c r="S635" s="908"/>
      <c r="T635" s="559"/>
      <c r="U635" s="559"/>
      <c r="V635" s="559"/>
      <c r="W635" s="559"/>
      <c r="X635" s="559"/>
      <c r="Y635" s="559"/>
      <c r="Z635" s="558"/>
      <c r="AA635" s="909"/>
      <c r="AB635" s="10"/>
      <c r="AC635" s="559"/>
      <c r="AD635" s="559"/>
      <c r="AE635" s="559"/>
      <c r="AF635" s="559"/>
      <c r="AG635" s="559"/>
      <c r="AH635" s="559"/>
      <c r="AI635" s="559"/>
      <c r="AJ635" s="559"/>
    </row>
    <row r="636" ht="11.25" customHeight="1">
      <c r="A636" s="906"/>
      <c r="B636" s="559"/>
      <c r="C636" s="559"/>
      <c r="D636" s="10"/>
      <c r="E636" s="10"/>
      <c r="F636" s="10"/>
      <c r="G636" s="10"/>
      <c r="H636" s="10"/>
      <c r="I636" s="10"/>
      <c r="J636" s="10"/>
      <c r="K636" s="10"/>
      <c r="L636" s="559"/>
      <c r="M636" s="559"/>
      <c r="N636" s="559"/>
      <c r="O636" s="907"/>
      <c r="P636" s="559"/>
      <c r="Q636" s="559"/>
      <c r="R636" s="874"/>
      <c r="S636" s="908"/>
      <c r="T636" s="559"/>
      <c r="U636" s="559"/>
      <c r="V636" s="559"/>
      <c r="W636" s="559"/>
      <c r="X636" s="559"/>
      <c r="Y636" s="559"/>
      <c r="Z636" s="558"/>
      <c r="AA636" s="909"/>
      <c r="AB636" s="10"/>
      <c r="AC636" s="559"/>
      <c r="AD636" s="559"/>
      <c r="AE636" s="559"/>
      <c r="AF636" s="559"/>
      <c r="AG636" s="559"/>
      <c r="AH636" s="559"/>
      <c r="AI636" s="559"/>
      <c r="AJ636" s="559"/>
    </row>
    <row r="637" ht="11.25" customHeight="1">
      <c r="A637" s="906"/>
      <c r="B637" s="559"/>
      <c r="C637" s="559"/>
      <c r="D637" s="10"/>
      <c r="E637" s="10"/>
      <c r="F637" s="10"/>
      <c r="G637" s="10"/>
      <c r="H637" s="10"/>
      <c r="I637" s="10"/>
      <c r="J637" s="10"/>
      <c r="K637" s="10"/>
      <c r="L637" s="559"/>
      <c r="M637" s="559"/>
      <c r="N637" s="559"/>
      <c r="O637" s="907"/>
      <c r="P637" s="559"/>
      <c r="Q637" s="559"/>
      <c r="R637" s="874"/>
      <c r="S637" s="908"/>
      <c r="T637" s="559"/>
      <c r="U637" s="559"/>
      <c r="V637" s="559"/>
      <c r="W637" s="559"/>
      <c r="X637" s="559"/>
      <c r="Y637" s="559"/>
      <c r="Z637" s="558"/>
      <c r="AA637" s="909"/>
      <c r="AB637" s="10"/>
      <c r="AC637" s="559"/>
      <c r="AD637" s="559"/>
      <c r="AE637" s="559"/>
      <c r="AF637" s="559"/>
      <c r="AG637" s="559"/>
      <c r="AH637" s="559"/>
      <c r="AI637" s="559"/>
      <c r="AJ637" s="559"/>
    </row>
    <row r="638" ht="11.25" customHeight="1">
      <c r="A638" s="906"/>
      <c r="B638" s="559"/>
      <c r="C638" s="559"/>
      <c r="D638" s="10"/>
      <c r="E638" s="10"/>
      <c r="F638" s="10"/>
      <c r="G638" s="10"/>
      <c r="H638" s="10"/>
      <c r="I638" s="10"/>
      <c r="J638" s="10"/>
      <c r="K638" s="10"/>
      <c r="L638" s="559"/>
      <c r="M638" s="559"/>
      <c r="N638" s="559"/>
      <c r="O638" s="907"/>
      <c r="P638" s="559"/>
      <c r="Q638" s="559"/>
      <c r="R638" s="874"/>
      <c r="S638" s="908"/>
      <c r="T638" s="559"/>
      <c r="U638" s="559"/>
      <c r="V638" s="559"/>
      <c r="W638" s="559"/>
      <c r="X638" s="559"/>
      <c r="Y638" s="559"/>
      <c r="Z638" s="558"/>
      <c r="AA638" s="909"/>
      <c r="AB638" s="10"/>
      <c r="AC638" s="559"/>
      <c r="AD638" s="559"/>
      <c r="AE638" s="559"/>
      <c r="AF638" s="559"/>
      <c r="AG638" s="559"/>
      <c r="AH638" s="559"/>
      <c r="AI638" s="559"/>
      <c r="AJ638" s="559"/>
    </row>
    <row r="639" ht="11.25" customHeight="1">
      <c r="A639" s="906"/>
      <c r="B639" s="559"/>
      <c r="C639" s="559"/>
      <c r="D639" s="10"/>
      <c r="E639" s="10"/>
      <c r="F639" s="10"/>
      <c r="G639" s="10"/>
      <c r="H639" s="10"/>
      <c r="I639" s="10"/>
      <c r="J639" s="10"/>
      <c r="K639" s="10"/>
      <c r="L639" s="559"/>
      <c r="M639" s="559"/>
      <c r="N639" s="559"/>
      <c r="O639" s="907"/>
      <c r="P639" s="559"/>
      <c r="Q639" s="559"/>
      <c r="R639" s="874"/>
      <c r="S639" s="908"/>
      <c r="T639" s="559"/>
      <c r="U639" s="559"/>
      <c r="V639" s="559"/>
      <c r="W639" s="559"/>
      <c r="X639" s="559"/>
      <c r="Y639" s="559"/>
      <c r="Z639" s="558"/>
      <c r="AA639" s="909"/>
      <c r="AB639" s="10"/>
      <c r="AC639" s="559"/>
      <c r="AD639" s="559"/>
      <c r="AE639" s="559"/>
      <c r="AF639" s="559"/>
      <c r="AG639" s="559"/>
      <c r="AH639" s="559"/>
      <c r="AI639" s="559"/>
      <c r="AJ639" s="559"/>
    </row>
    <row r="640" ht="11.25" customHeight="1">
      <c r="A640" s="906"/>
      <c r="B640" s="559"/>
      <c r="C640" s="559"/>
      <c r="D640" s="10"/>
      <c r="E640" s="10"/>
      <c r="F640" s="10"/>
      <c r="G640" s="10"/>
      <c r="H640" s="10"/>
      <c r="I640" s="10"/>
      <c r="J640" s="10"/>
      <c r="K640" s="10"/>
      <c r="L640" s="559"/>
      <c r="M640" s="559"/>
      <c r="N640" s="559"/>
      <c r="O640" s="907"/>
      <c r="P640" s="559"/>
      <c r="Q640" s="559"/>
      <c r="R640" s="874"/>
      <c r="S640" s="908"/>
      <c r="T640" s="559"/>
      <c r="U640" s="559"/>
      <c r="V640" s="559"/>
      <c r="W640" s="559"/>
      <c r="X640" s="559"/>
      <c r="Y640" s="559"/>
      <c r="Z640" s="558"/>
      <c r="AA640" s="909"/>
      <c r="AB640" s="10"/>
      <c r="AC640" s="559"/>
      <c r="AD640" s="559"/>
      <c r="AE640" s="559"/>
      <c r="AF640" s="559"/>
      <c r="AG640" s="559"/>
      <c r="AH640" s="559"/>
      <c r="AI640" s="559"/>
      <c r="AJ640" s="559"/>
    </row>
    <row r="641" ht="11.25" customHeight="1">
      <c r="A641" s="906"/>
      <c r="B641" s="559"/>
      <c r="C641" s="559"/>
      <c r="D641" s="10"/>
      <c r="E641" s="10"/>
      <c r="F641" s="10"/>
      <c r="G641" s="10"/>
      <c r="H641" s="10"/>
      <c r="I641" s="10"/>
      <c r="J641" s="10"/>
      <c r="K641" s="10"/>
      <c r="L641" s="559"/>
      <c r="M641" s="559"/>
      <c r="N641" s="559"/>
      <c r="O641" s="907"/>
      <c r="P641" s="559"/>
      <c r="Q641" s="559"/>
      <c r="R641" s="874"/>
      <c r="S641" s="908"/>
      <c r="T641" s="559"/>
      <c r="U641" s="559"/>
      <c r="V641" s="559"/>
      <c r="W641" s="559"/>
      <c r="X641" s="559"/>
      <c r="Y641" s="559"/>
      <c r="Z641" s="558"/>
      <c r="AA641" s="909"/>
      <c r="AB641" s="10"/>
      <c r="AC641" s="559"/>
      <c r="AD641" s="559"/>
      <c r="AE641" s="559"/>
      <c r="AF641" s="559"/>
      <c r="AG641" s="559"/>
      <c r="AH641" s="559"/>
      <c r="AI641" s="559"/>
      <c r="AJ641" s="559"/>
    </row>
    <row r="642" ht="11.25" customHeight="1">
      <c r="A642" s="906"/>
      <c r="B642" s="559"/>
      <c r="C642" s="559"/>
      <c r="D642" s="10"/>
      <c r="E642" s="10"/>
      <c r="F642" s="10"/>
      <c r="G642" s="10"/>
      <c r="H642" s="10"/>
      <c r="I642" s="10"/>
      <c r="J642" s="10"/>
      <c r="K642" s="10"/>
      <c r="L642" s="559"/>
      <c r="M642" s="559"/>
      <c r="N642" s="559"/>
      <c r="O642" s="907"/>
      <c r="P642" s="559"/>
      <c r="Q642" s="559"/>
      <c r="R642" s="874"/>
      <c r="S642" s="908"/>
      <c r="T642" s="559"/>
      <c r="U642" s="559"/>
      <c r="V642" s="559"/>
      <c r="W642" s="559"/>
      <c r="X642" s="559"/>
      <c r="Y642" s="559"/>
      <c r="Z642" s="558"/>
      <c r="AA642" s="909"/>
      <c r="AB642" s="10"/>
      <c r="AC642" s="559"/>
      <c r="AD642" s="559"/>
      <c r="AE642" s="559"/>
      <c r="AF642" s="559"/>
      <c r="AG642" s="559"/>
      <c r="AH642" s="559"/>
      <c r="AI642" s="559"/>
      <c r="AJ642" s="559"/>
    </row>
    <row r="643" ht="11.25" customHeight="1">
      <c r="A643" s="906"/>
      <c r="B643" s="559"/>
      <c r="C643" s="559"/>
      <c r="D643" s="10"/>
      <c r="E643" s="10"/>
      <c r="F643" s="10"/>
      <c r="G643" s="10"/>
      <c r="H643" s="10"/>
      <c r="I643" s="10"/>
      <c r="J643" s="10"/>
      <c r="K643" s="10"/>
      <c r="L643" s="559"/>
      <c r="M643" s="559"/>
      <c r="N643" s="559"/>
      <c r="O643" s="907"/>
      <c r="P643" s="559"/>
      <c r="Q643" s="559"/>
      <c r="R643" s="874"/>
      <c r="S643" s="908"/>
      <c r="T643" s="559"/>
      <c r="U643" s="559"/>
      <c r="V643" s="559"/>
      <c r="W643" s="559"/>
      <c r="X643" s="559"/>
      <c r="Y643" s="559"/>
      <c r="Z643" s="558"/>
      <c r="AA643" s="909"/>
      <c r="AB643" s="10"/>
      <c r="AC643" s="559"/>
      <c r="AD643" s="559"/>
      <c r="AE643" s="559"/>
      <c r="AF643" s="559"/>
      <c r="AG643" s="559"/>
      <c r="AH643" s="559"/>
      <c r="AI643" s="559"/>
      <c r="AJ643" s="559"/>
    </row>
    <row r="644" ht="11.25" customHeight="1">
      <c r="A644" s="906"/>
      <c r="B644" s="559"/>
      <c r="C644" s="559"/>
      <c r="D644" s="10"/>
      <c r="E644" s="10"/>
      <c r="F644" s="10"/>
      <c r="G644" s="10"/>
      <c r="H644" s="10"/>
      <c r="I644" s="10"/>
      <c r="J644" s="10"/>
      <c r="K644" s="10"/>
      <c r="L644" s="559"/>
      <c r="M644" s="559"/>
      <c r="N644" s="559"/>
      <c r="O644" s="907"/>
      <c r="P644" s="559"/>
      <c r="Q644" s="559"/>
      <c r="R644" s="874"/>
      <c r="S644" s="908"/>
      <c r="T644" s="559"/>
      <c r="U644" s="559"/>
      <c r="V644" s="559"/>
      <c r="W644" s="559"/>
      <c r="X644" s="559"/>
      <c r="Y644" s="559"/>
      <c r="Z644" s="558"/>
      <c r="AA644" s="909"/>
      <c r="AB644" s="10"/>
      <c r="AC644" s="559"/>
      <c r="AD644" s="559"/>
      <c r="AE644" s="559"/>
      <c r="AF644" s="559"/>
      <c r="AG644" s="559"/>
      <c r="AH644" s="559"/>
      <c r="AI644" s="559"/>
      <c r="AJ644" s="559"/>
    </row>
    <row r="645" ht="11.25" customHeight="1">
      <c r="A645" s="906"/>
      <c r="B645" s="559"/>
      <c r="C645" s="559"/>
      <c r="D645" s="10"/>
      <c r="E645" s="10"/>
      <c r="F645" s="10"/>
      <c r="G645" s="10"/>
      <c r="H645" s="10"/>
      <c r="I645" s="10"/>
      <c r="J645" s="10"/>
      <c r="K645" s="10"/>
      <c r="L645" s="559"/>
      <c r="M645" s="559"/>
      <c r="N645" s="559"/>
      <c r="O645" s="907"/>
      <c r="P645" s="559"/>
      <c r="Q645" s="559"/>
      <c r="R645" s="874"/>
      <c r="S645" s="908"/>
      <c r="T645" s="559"/>
      <c r="U645" s="559"/>
      <c r="V645" s="559"/>
      <c r="W645" s="559"/>
      <c r="X645" s="559"/>
      <c r="Y645" s="559"/>
      <c r="Z645" s="558"/>
      <c r="AA645" s="909"/>
      <c r="AB645" s="10"/>
      <c r="AC645" s="559"/>
      <c r="AD645" s="559"/>
      <c r="AE645" s="559"/>
      <c r="AF645" s="559"/>
      <c r="AG645" s="559"/>
      <c r="AH645" s="559"/>
      <c r="AI645" s="559"/>
      <c r="AJ645" s="559"/>
    </row>
    <row r="646" ht="11.25" customHeight="1">
      <c r="A646" s="906"/>
      <c r="B646" s="559"/>
      <c r="C646" s="559"/>
      <c r="D646" s="10"/>
      <c r="E646" s="10"/>
      <c r="F646" s="10"/>
      <c r="G646" s="10"/>
      <c r="H646" s="10"/>
      <c r="I646" s="10"/>
      <c r="J646" s="10"/>
      <c r="K646" s="10"/>
      <c r="L646" s="559"/>
      <c r="M646" s="559"/>
      <c r="N646" s="559"/>
      <c r="O646" s="907"/>
      <c r="P646" s="559"/>
      <c r="Q646" s="559"/>
      <c r="R646" s="874"/>
      <c r="S646" s="908"/>
      <c r="T646" s="559"/>
      <c r="U646" s="559"/>
      <c r="V646" s="559"/>
      <c r="W646" s="559"/>
      <c r="X646" s="559"/>
      <c r="Y646" s="559"/>
      <c r="Z646" s="558"/>
      <c r="AA646" s="909"/>
      <c r="AB646" s="10"/>
      <c r="AC646" s="559"/>
      <c r="AD646" s="559"/>
      <c r="AE646" s="559"/>
      <c r="AF646" s="559"/>
      <c r="AG646" s="559"/>
      <c r="AH646" s="559"/>
      <c r="AI646" s="559"/>
      <c r="AJ646" s="559"/>
    </row>
    <row r="647" ht="11.25" customHeight="1">
      <c r="A647" s="906"/>
      <c r="B647" s="559"/>
      <c r="C647" s="559"/>
      <c r="D647" s="10"/>
      <c r="E647" s="10"/>
      <c r="F647" s="10"/>
      <c r="G647" s="10"/>
      <c r="H647" s="10"/>
      <c r="I647" s="10"/>
      <c r="J647" s="10"/>
      <c r="K647" s="10"/>
      <c r="L647" s="559"/>
      <c r="M647" s="559"/>
      <c r="N647" s="559"/>
      <c r="O647" s="907"/>
      <c r="P647" s="559"/>
      <c r="Q647" s="559"/>
      <c r="R647" s="874"/>
      <c r="S647" s="908"/>
      <c r="T647" s="559"/>
      <c r="U647" s="559"/>
      <c r="V647" s="559"/>
      <c r="W647" s="559"/>
      <c r="X647" s="559"/>
      <c r="Y647" s="559"/>
      <c r="Z647" s="558"/>
      <c r="AA647" s="909"/>
      <c r="AB647" s="10"/>
      <c r="AC647" s="559"/>
      <c r="AD647" s="559"/>
      <c r="AE647" s="559"/>
      <c r="AF647" s="559"/>
      <c r="AG647" s="559"/>
      <c r="AH647" s="559"/>
      <c r="AI647" s="559"/>
      <c r="AJ647" s="559"/>
    </row>
    <row r="648" ht="11.25" customHeight="1">
      <c r="A648" s="906"/>
      <c r="B648" s="559"/>
      <c r="C648" s="559"/>
      <c r="D648" s="10"/>
      <c r="E648" s="10"/>
      <c r="F648" s="10"/>
      <c r="G648" s="10"/>
      <c r="H648" s="10"/>
      <c r="I648" s="10"/>
      <c r="J648" s="10"/>
      <c r="K648" s="10"/>
      <c r="L648" s="559"/>
      <c r="M648" s="559"/>
      <c r="N648" s="559"/>
      <c r="O648" s="907"/>
      <c r="P648" s="559"/>
      <c r="Q648" s="559"/>
      <c r="R648" s="874"/>
      <c r="S648" s="908"/>
      <c r="T648" s="559"/>
      <c r="U648" s="559"/>
      <c r="V648" s="559"/>
      <c r="W648" s="559"/>
      <c r="X648" s="559"/>
      <c r="Y648" s="559"/>
      <c r="Z648" s="558"/>
      <c r="AA648" s="909"/>
      <c r="AB648" s="10"/>
      <c r="AC648" s="559"/>
      <c r="AD648" s="559"/>
      <c r="AE648" s="559"/>
      <c r="AF648" s="559"/>
      <c r="AG648" s="559"/>
      <c r="AH648" s="559"/>
      <c r="AI648" s="559"/>
      <c r="AJ648" s="559"/>
    </row>
    <row r="649" ht="11.25" customHeight="1">
      <c r="A649" s="906"/>
      <c r="B649" s="559"/>
      <c r="C649" s="559"/>
      <c r="D649" s="10"/>
      <c r="E649" s="10"/>
      <c r="F649" s="10"/>
      <c r="G649" s="10"/>
      <c r="H649" s="10"/>
      <c r="I649" s="10"/>
      <c r="J649" s="10"/>
      <c r="K649" s="10"/>
      <c r="L649" s="559"/>
      <c r="M649" s="559"/>
      <c r="N649" s="559"/>
      <c r="O649" s="907"/>
      <c r="P649" s="559"/>
      <c r="Q649" s="559"/>
      <c r="R649" s="874"/>
      <c r="S649" s="908"/>
      <c r="T649" s="559"/>
      <c r="U649" s="559"/>
      <c r="V649" s="559"/>
      <c r="W649" s="559"/>
      <c r="X649" s="559"/>
      <c r="Y649" s="559"/>
      <c r="Z649" s="558"/>
      <c r="AA649" s="909"/>
      <c r="AB649" s="10"/>
      <c r="AC649" s="559"/>
      <c r="AD649" s="559"/>
      <c r="AE649" s="559"/>
      <c r="AF649" s="559"/>
      <c r="AG649" s="559"/>
      <c r="AH649" s="559"/>
      <c r="AI649" s="559"/>
      <c r="AJ649" s="559"/>
    </row>
    <row r="650" ht="11.25" customHeight="1">
      <c r="A650" s="906"/>
      <c r="B650" s="559"/>
      <c r="C650" s="559"/>
      <c r="D650" s="10"/>
      <c r="E650" s="10"/>
      <c r="F650" s="10"/>
      <c r="G650" s="10"/>
      <c r="H650" s="10"/>
      <c r="I650" s="10"/>
      <c r="J650" s="10"/>
      <c r="K650" s="10"/>
      <c r="L650" s="559"/>
      <c r="M650" s="559"/>
      <c r="N650" s="559"/>
      <c r="O650" s="907"/>
      <c r="P650" s="559"/>
      <c r="Q650" s="559"/>
      <c r="R650" s="874"/>
      <c r="S650" s="908"/>
      <c r="T650" s="559"/>
      <c r="U650" s="559"/>
      <c r="V650" s="559"/>
      <c r="W650" s="559"/>
      <c r="X650" s="559"/>
      <c r="Y650" s="559"/>
      <c r="Z650" s="558"/>
      <c r="AA650" s="909"/>
      <c r="AB650" s="10"/>
      <c r="AC650" s="559"/>
      <c r="AD650" s="559"/>
      <c r="AE650" s="559"/>
      <c r="AF650" s="559"/>
      <c r="AG650" s="559"/>
      <c r="AH650" s="559"/>
      <c r="AI650" s="559"/>
      <c r="AJ650" s="559"/>
    </row>
    <row r="651" ht="11.25" customHeight="1">
      <c r="A651" s="906"/>
      <c r="B651" s="559"/>
      <c r="C651" s="559"/>
      <c r="D651" s="10"/>
      <c r="E651" s="10"/>
      <c r="F651" s="10"/>
      <c r="G651" s="10"/>
      <c r="H651" s="10"/>
      <c r="I651" s="10"/>
      <c r="J651" s="10"/>
      <c r="K651" s="10"/>
      <c r="L651" s="559"/>
      <c r="M651" s="559"/>
      <c r="N651" s="559"/>
      <c r="O651" s="907"/>
      <c r="P651" s="559"/>
      <c r="Q651" s="559"/>
      <c r="R651" s="874"/>
      <c r="S651" s="908"/>
      <c r="T651" s="559"/>
      <c r="U651" s="559"/>
      <c r="V651" s="559"/>
      <c r="W651" s="559"/>
      <c r="X651" s="559"/>
      <c r="Y651" s="559"/>
      <c r="Z651" s="558"/>
      <c r="AA651" s="909"/>
      <c r="AB651" s="10"/>
      <c r="AC651" s="559"/>
      <c r="AD651" s="559"/>
      <c r="AE651" s="559"/>
      <c r="AF651" s="559"/>
      <c r="AG651" s="559"/>
      <c r="AH651" s="559"/>
      <c r="AI651" s="559"/>
      <c r="AJ651" s="559"/>
    </row>
    <row r="652" ht="11.25" customHeight="1">
      <c r="A652" s="906"/>
      <c r="B652" s="559"/>
      <c r="C652" s="559"/>
      <c r="D652" s="10"/>
      <c r="E652" s="10"/>
      <c r="F652" s="10"/>
      <c r="G652" s="10"/>
      <c r="H652" s="10"/>
      <c r="I652" s="10"/>
      <c r="J652" s="10"/>
      <c r="K652" s="10"/>
      <c r="L652" s="559"/>
      <c r="M652" s="559"/>
      <c r="N652" s="559"/>
      <c r="O652" s="907"/>
      <c r="P652" s="559"/>
      <c r="Q652" s="559"/>
      <c r="R652" s="874"/>
      <c r="S652" s="908"/>
      <c r="T652" s="559"/>
      <c r="U652" s="559"/>
      <c r="V652" s="559"/>
      <c r="W652" s="559"/>
      <c r="X652" s="559"/>
      <c r="Y652" s="559"/>
      <c r="Z652" s="558"/>
      <c r="AA652" s="909"/>
      <c r="AB652" s="10"/>
      <c r="AC652" s="559"/>
      <c r="AD652" s="559"/>
      <c r="AE652" s="559"/>
      <c r="AF652" s="559"/>
      <c r="AG652" s="559"/>
      <c r="AH652" s="559"/>
      <c r="AI652" s="559"/>
      <c r="AJ652" s="559"/>
    </row>
    <row r="653" ht="11.25" customHeight="1">
      <c r="A653" s="906"/>
      <c r="B653" s="559"/>
      <c r="C653" s="559"/>
      <c r="D653" s="10"/>
      <c r="E653" s="10"/>
      <c r="F653" s="10"/>
      <c r="G653" s="10"/>
      <c r="H653" s="10"/>
      <c r="I653" s="10"/>
      <c r="J653" s="10"/>
      <c r="K653" s="10"/>
      <c r="L653" s="559"/>
      <c r="M653" s="559"/>
      <c r="N653" s="559"/>
      <c r="O653" s="907"/>
      <c r="P653" s="559"/>
      <c r="Q653" s="559"/>
      <c r="R653" s="874"/>
      <c r="S653" s="908"/>
      <c r="T653" s="559"/>
      <c r="U653" s="559"/>
      <c r="V653" s="559"/>
      <c r="W653" s="559"/>
      <c r="X653" s="559"/>
      <c r="Y653" s="559"/>
      <c r="Z653" s="558"/>
      <c r="AA653" s="909"/>
      <c r="AB653" s="10"/>
      <c r="AC653" s="559"/>
      <c r="AD653" s="559"/>
      <c r="AE653" s="559"/>
      <c r="AF653" s="559"/>
      <c r="AG653" s="559"/>
      <c r="AH653" s="559"/>
      <c r="AI653" s="559"/>
      <c r="AJ653" s="559"/>
    </row>
    <row r="654" ht="11.25" customHeight="1">
      <c r="A654" s="906"/>
      <c r="B654" s="559"/>
      <c r="C654" s="559"/>
      <c r="D654" s="10"/>
      <c r="E654" s="10"/>
      <c r="F654" s="10"/>
      <c r="G654" s="10"/>
      <c r="H654" s="10"/>
      <c r="I654" s="10"/>
      <c r="J654" s="10"/>
      <c r="K654" s="10"/>
      <c r="L654" s="559"/>
      <c r="M654" s="559"/>
      <c r="N654" s="559"/>
      <c r="O654" s="907"/>
      <c r="P654" s="559"/>
      <c r="Q654" s="559"/>
      <c r="R654" s="874"/>
      <c r="S654" s="908"/>
      <c r="T654" s="559"/>
      <c r="U654" s="559"/>
      <c r="V654" s="559"/>
      <c r="W654" s="559"/>
      <c r="X654" s="559"/>
      <c r="Y654" s="559"/>
      <c r="Z654" s="558"/>
      <c r="AA654" s="909"/>
      <c r="AB654" s="10"/>
      <c r="AC654" s="559"/>
      <c r="AD654" s="559"/>
      <c r="AE654" s="559"/>
      <c r="AF654" s="559"/>
      <c r="AG654" s="559"/>
      <c r="AH654" s="559"/>
      <c r="AI654" s="559"/>
      <c r="AJ654" s="559"/>
    </row>
    <row r="655" ht="11.25" customHeight="1">
      <c r="A655" s="906"/>
      <c r="B655" s="559"/>
      <c r="C655" s="559"/>
      <c r="D655" s="10"/>
      <c r="E655" s="10"/>
      <c r="F655" s="10"/>
      <c r="G655" s="10"/>
      <c r="H655" s="10"/>
      <c r="I655" s="10"/>
      <c r="J655" s="10"/>
      <c r="K655" s="10"/>
      <c r="L655" s="559"/>
      <c r="M655" s="559"/>
      <c r="N655" s="559"/>
      <c r="O655" s="907"/>
      <c r="P655" s="559"/>
      <c r="Q655" s="559"/>
      <c r="R655" s="874"/>
      <c r="S655" s="908"/>
      <c r="T655" s="559"/>
      <c r="U655" s="559"/>
      <c r="V655" s="559"/>
      <c r="W655" s="559"/>
      <c r="X655" s="559"/>
      <c r="Y655" s="559"/>
      <c r="Z655" s="558"/>
      <c r="AA655" s="909"/>
      <c r="AB655" s="10"/>
      <c r="AC655" s="559"/>
      <c r="AD655" s="559"/>
      <c r="AE655" s="559"/>
      <c r="AF655" s="559"/>
      <c r="AG655" s="559"/>
      <c r="AH655" s="559"/>
      <c r="AI655" s="559"/>
      <c r="AJ655" s="559"/>
    </row>
    <row r="656" ht="11.25" customHeight="1">
      <c r="A656" s="906"/>
      <c r="B656" s="559"/>
      <c r="C656" s="559"/>
      <c r="D656" s="10"/>
      <c r="E656" s="10"/>
      <c r="F656" s="10"/>
      <c r="G656" s="10"/>
      <c r="H656" s="10"/>
      <c r="I656" s="10"/>
      <c r="J656" s="10"/>
      <c r="K656" s="10"/>
      <c r="L656" s="559"/>
      <c r="M656" s="559"/>
      <c r="N656" s="559"/>
      <c r="O656" s="907"/>
      <c r="P656" s="559"/>
      <c r="Q656" s="559"/>
      <c r="R656" s="874"/>
      <c r="S656" s="908"/>
      <c r="T656" s="559"/>
      <c r="U656" s="559"/>
      <c r="V656" s="559"/>
      <c r="W656" s="559"/>
      <c r="X656" s="559"/>
      <c r="Y656" s="559"/>
      <c r="Z656" s="558"/>
      <c r="AA656" s="909"/>
      <c r="AB656" s="10"/>
      <c r="AC656" s="559"/>
      <c r="AD656" s="559"/>
      <c r="AE656" s="559"/>
      <c r="AF656" s="559"/>
      <c r="AG656" s="559"/>
      <c r="AH656" s="559"/>
      <c r="AI656" s="559"/>
      <c r="AJ656" s="559"/>
    </row>
    <row r="657" ht="11.25" customHeight="1">
      <c r="A657" s="906"/>
      <c r="B657" s="559"/>
      <c r="C657" s="559"/>
      <c r="D657" s="10"/>
      <c r="E657" s="10"/>
      <c r="F657" s="10"/>
      <c r="G657" s="10"/>
      <c r="H657" s="10"/>
      <c r="I657" s="10"/>
      <c r="J657" s="10"/>
      <c r="K657" s="10"/>
      <c r="L657" s="559"/>
      <c r="M657" s="559"/>
      <c r="N657" s="559"/>
      <c r="O657" s="907"/>
      <c r="P657" s="559"/>
      <c r="Q657" s="559"/>
      <c r="R657" s="874"/>
      <c r="S657" s="908"/>
      <c r="T657" s="559"/>
      <c r="U657" s="559"/>
      <c r="V657" s="559"/>
      <c r="W657" s="559"/>
      <c r="X657" s="559"/>
      <c r="Y657" s="559"/>
      <c r="Z657" s="558"/>
      <c r="AA657" s="909"/>
      <c r="AB657" s="10"/>
      <c r="AC657" s="559"/>
      <c r="AD657" s="559"/>
      <c r="AE657" s="559"/>
      <c r="AF657" s="559"/>
      <c r="AG657" s="559"/>
      <c r="AH657" s="559"/>
      <c r="AI657" s="559"/>
      <c r="AJ657" s="559"/>
    </row>
    <row r="658" ht="11.25" customHeight="1">
      <c r="A658" s="906"/>
      <c r="B658" s="559"/>
      <c r="C658" s="559"/>
      <c r="D658" s="10"/>
      <c r="E658" s="10"/>
      <c r="F658" s="10"/>
      <c r="G658" s="10"/>
      <c r="H658" s="10"/>
      <c r="I658" s="10"/>
      <c r="J658" s="10"/>
      <c r="K658" s="10"/>
      <c r="L658" s="559"/>
      <c r="M658" s="559"/>
      <c r="N658" s="559"/>
      <c r="O658" s="907"/>
      <c r="P658" s="559"/>
      <c r="Q658" s="559"/>
      <c r="R658" s="874"/>
      <c r="S658" s="908"/>
      <c r="T658" s="559"/>
      <c r="U658" s="559"/>
      <c r="V658" s="559"/>
      <c r="W658" s="559"/>
      <c r="X658" s="559"/>
      <c r="Y658" s="559"/>
      <c r="Z658" s="558"/>
      <c r="AA658" s="909"/>
      <c r="AB658" s="10"/>
      <c r="AC658" s="559"/>
      <c r="AD658" s="559"/>
      <c r="AE658" s="559"/>
      <c r="AF658" s="559"/>
      <c r="AG658" s="559"/>
      <c r="AH658" s="559"/>
      <c r="AI658" s="559"/>
      <c r="AJ658" s="559"/>
    </row>
    <row r="659" ht="11.25" customHeight="1">
      <c r="A659" s="906"/>
      <c r="B659" s="559"/>
      <c r="C659" s="559"/>
      <c r="D659" s="10"/>
      <c r="E659" s="10"/>
      <c r="F659" s="10"/>
      <c r="G659" s="10"/>
      <c r="H659" s="10"/>
      <c r="I659" s="10"/>
      <c r="J659" s="10"/>
      <c r="K659" s="10"/>
      <c r="L659" s="559"/>
      <c r="M659" s="559"/>
      <c r="N659" s="559"/>
      <c r="O659" s="907"/>
      <c r="P659" s="559"/>
      <c r="Q659" s="559"/>
      <c r="R659" s="874"/>
      <c r="S659" s="908"/>
      <c r="T659" s="559"/>
      <c r="U659" s="559"/>
      <c r="V659" s="559"/>
      <c r="W659" s="559"/>
      <c r="X659" s="559"/>
      <c r="Y659" s="559"/>
      <c r="Z659" s="558"/>
      <c r="AA659" s="909"/>
      <c r="AB659" s="10"/>
      <c r="AC659" s="559"/>
      <c r="AD659" s="559"/>
      <c r="AE659" s="559"/>
      <c r="AF659" s="559"/>
      <c r="AG659" s="559"/>
      <c r="AH659" s="559"/>
      <c r="AI659" s="559"/>
      <c r="AJ659" s="559"/>
    </row>
    <row r="660" ht="11.25" customHeight="1">
      <c r="A660" s="906"/>
      <c r="B660" s="559"/>
      <c r="C660" s="559"/>
      <c r="D660" s="10"/>
      <c r="E660" s="10"/>
      <c r="F660" s="10"/>
      <c r="G660" s="10"/>
      <c r="H660" s="10"/>
      <c r="I660" s="10"/>
      <c r="J660" s="10"/>
      <c r="K660" s="10"/>
      <c r="L660" s="559"/>
      <c r="M660" s="559"/>
      <c r="N660" s="559"/>
      <c r="O660" s="907"/>
      <c r="P660" s="559"/>
      <c r="Q660" s="559"/>
      <c r="R660" s="874"/>
      <c r="S660" s="908"/>
      <c r="T660" s="559"/>
      <c r="U660" s="559"/>
      <c r="V660" s="559"/>
      <c r="W660" s="559"/>
      <c r="X660" s="559"/>
      <c r="Y660" s="559"/>
      <c r="Z660" s="558"/>
      <c r="AA660" s="909"/>
      <c r="AB660" s="10"/>
      <c r="AC660" s="559"/>
      <c r="AD660" s="559"/>
      <c r="AE660" s="559"/>
      <c r="AF660" s="559"/>
      <c r="AG660" s="559"/>
      <c r="AH660" s="559"/>
      <c r="AI660" s="559"/>
      <c r="AJ660" s="559"/>
    </row>
    <row r="661" ht="11.25" customHeight="1">
      <c r="A661" s="906"/>
      <c r="B661" s="559"/>
      <c r="C661" s="559"/>
      <c r="D661" s="10"/>
      <c r="E661" s="10"/>
      <c r="F661" s="10"/>
      <c r="G661" s="10"/>
      <c r="H661" s="10"/>
      <c r="I661" s="10"/>
      <c r="J661" s="10"/>
      <c r="K661" s="10"/>
      <c r="L661" s="559"/>
      <c r="M661" s="559"/>
      <c r="N661" s="559"/>
      <c r="O661" s="907"/>
      <c r="P661" s="559"/>
      <c r="Q661" s="559"/>
      <c r="R661" s="874"/>
      <c r="S661" s="908"/>
      <c r="T661" s="559"/>
      <c r="U661" s="559"/>
      <c r="V661" s="559"/>
      <c r="W661" s="559"/>
      <c r="X661" s="559"/>
      <c r="Y661" s="559"/>
      <c r="Z661" s="558"/>
      <c r="AA661" s="909"/>
      <c r="AB661" s="10"/>
      <c r="AC661" s="559"/>
      <c r="AD661" s="559"/>
      <c r="AE661" s="559"/>
      <c r="AF661" s="559"/>
      <c r="AG661" s="559"/>
      <c r="AH661" s="559"/>
      <c r="AI661" s="559"/>
      <c r="AJ661" s="559"/>
    </row>
    <row r="662" ht="11.25" customHeight="1">
      <c r="A662" s="906"/>
      <c r="B662" s="559"/>
      <c r="C662" s="559"/>
      <c r="D662" s="10"/>
      <c r="E662" s="10"/>
      <c r="F662" s="10"/>
      <c r="G662" s="10"/>
      <c r="H662" s="10"/>
      <c r="I662" s="10"/>
      <c r="J662" s="10"/>
      <c r="K662" s="10"/>
      <c r="L662" s="559"/>
      <c r="M662" s="559"/>
      <c r="N662" s="559"/>
      <c r="O662" s="907"/>
      <c r="P662" s="559"/>
      <c r="Q662" s="559"/>
      <c r="R662" s="874"/>
      <c r="S662" s="908"/>
      <c r="T662" s="559"/>
      <c r="U662" s="559"/>
      <c r="V662" s="559"/>
      <c r="W662" s="559"/>
      <c r="X662" s="559"/>
      <c r="Y662" s="559"/>
      <c r="Z662" s="558"/>
      <c r="AA662" s="909"/>
      <c r="AB662" s="10"/>
      <c r="AC662" s="559"/>
      <c r="AD662" s="559"/>
      <c r="AE662" s="559"/>
      <c r="AF662" s="559"/>
      <c r="AG662" s="559"/>
      <c r="AH662" s="559"/>
      <c r="AI662" s="559"/>
      <c r="AJ662" s="559"/>
    </row>
    <row r="663" ht="11.25" customHeight="1">
      <c r="A663" s="906"/>
      <c r="B663" s="559"/>
      <c r="C663" s="559"/>
      <c r="D663" s="10"/>
      <c r="E663" s="10"/>
      <c r="F663" s="10"/>
      <c r="G663" s="10"/>
      <c r="H663" s="10"/>
      <c r="I663" s="10"/>
      <c r="J663" s="10"/>
      <c r="K663" s="10"/>
      <c r="L663" s="559"/>
      <c r="M663" s="559"/>
      <c r="N663" s="559"/>
      <c r="O663" s="907"/>
      <c r="P663" s="559"/>
      <c r="Q663" s="559"/>
      <c r="R663" s="874"/>
      <c r="S663" s="908"/>
      <c r="T663" s="559"/>
      <c r="U663" s="559"/>
      <c r="V663" s="559"/>
      <c r="W663" s="559"/>
      <c r="X663" s="559"/>
      <c r="Y663" s="559"/>
      <c r="Z663" s="558"/>
      <c r="AA663" s="909"/>
      <c r="AB663" s="10"/>
      <c r="AC663" s="559"/>
      <c r="AD663" s="559"/>
      <c r="AE663" s="559"/>
      <c r="AF663" s="559"/>
      <c r="AG663" s="559"/>
      <c r="AH663" s="559"/>
      <c r="AI663" s="559"/>
      <c r="AJ663" s="559"/>
    </row>
    <row r="664" ht="11.25" customHeight="1">
      <c r="A664" s="906"/>
      <c r="B664" s="559"/>
      <c r="C664" s="559"/>
      <c r="D664" s="10"/>
      <c r="E664" s="10"/>
      <c r="F664" s="10"/>
      <c r="G664" s="10"/>
      <c r="H664" s="10"/>
      <c r="I664" s="10"/>
      <c r="J664" s="10"/>
      <c r="K664" s="10"/>
      <c r="L664" s="559"/>
      <c r="M664" s="559"/>
      <c r="N664" s="559"/>
      <c r="O664" s="907"/>
      <c r="P664" s="559"/>
      <c r="Q664" s="559"/>
      <c r="R664" s="874"/>
      <c r="S664" s="908"/>
      <c r="T664" s="559"/>
      <c r="U664" s="559"/>
      <c r="V664" s="559"/>
      <c r="W664" s="559"/>
      <c r="X664" s="559"/>
      <c r="Y664" s="559"/>
      <c r="Z664" s="558"/>
      <c r="AA664" s="909"/>
      <c r="AB664" s="10"/>
      <c r="AC664" s="559"/>
      <c r="AD664" s="559"/>
      <c r="AE664" s="559"/>
      <c r="AF664" s="559"/>
      <c r="AG664" s="559"/>
      <c r="AH664" s="559"/>
      <c r="AI664" s="559"/>
      <c r="AJ664" s="559"/>
    </row>
    <row r="665" ht="11.25" customHeight="1">
      <c r="A665" s="906"/>
      <c r="B665" s="559"/>
      <c r="C665" s="559"/>
      <c r="D665" s="10"/>
      <c r="E665" s="10"/>
      <c r="F665" s="10"/>
      <c r="G665" s="10"/>
      <c r="H665" s="10"/>
      <c r="I665" s="10"/>
      <c r="J665" s="10"/>
      <c r="K665" s="10"/>
      <c r="L665" s="559"/>
      <c r="M665" s="559"/>
      <c r="N665" s="559"/>
      <c r="O665" s="907"/>
      <c r="P665" s="559"/>
      <c r="Q665" s="559"/>
      <c r="R665" s="874"/>
      <c r="S665" s="908"/>
      <c r="T665" s="559"/>
      <c r="U665" s="559"/>
      <c r="V665" s="559"/>
      <c r="W665" s="559"/>
      <c r="X665" s="559"/>
      <c r="Y665" s="559"/>
      <c r="Z665" s="558"/>
      <c r="AA665" s="909"/>
      <c r="AB665" s="10"/>
      <c r="AC665" s="559"/>
      <c r="AD665" s="559"/>
      <c r="AE665" s="559"/>
      <c r="AF665" s="559"/>
      <c r="AG665" s="559"/>
      <c r="AH665" s="559"/>
      <c r="AI665" s="559"/>
      <c r="AJ665" s="559"/>
    </row>
    <row r="666" ht="11.25" customHeight="1">
      <c r="A666" s="906"/>
      <c r="B666" s="559"/>
      <c r="C666" s="559"/>
      <c r="D666" s="10"/>
      <c r="E666" s="10"/>
      <c r="F666" s="10"/>
      <c r="G666" s="10"/>
      <c r="H666" s="10"/>
      <c r="I666" s="10"/>
      <c r="J666" s="10"/>
      <c r="K666" s="10"/>
      <c r="L666" s="559"/>
      <c r="M666" s="559"/>
      <c r="N666" s="559"/>
      <c r="O666" s="907"/>
      <c r="P666" s="559"/>
      <c r="Q666" s="559"/>
      <c r="R666" s="874"/>
      <c r="S666" s="908"/>
      <c r="T666" s="559"/>
      <c r="U666" s="559"/>
      <c r="V666" s="559"/>
      <c r="W666" s="559"/>
      <c r="X666" s="559"/>
      <c r="Y666" s="559"/>
      <c r="Z666" s="558"/>
      <c r="AA666" s="909"/>
      <c r="AB666" s="10"/>
      <c r="AC666" s="559"/>
      <c r="AD666" s="559"/>
      <c r="AE666" s="559"/>
      <c r="AF666" s="559"/>
      <c r="AG666" s="559"/>
      <c r="AH666" s="559"/>
      <c r="AI666" s="559"/>
      <c r="AJ666" s="559"/>
    </row>
    <row r="667" ht="11.25" customHeight="1">
      <c r="A667" s="906"/>
      <c r="B667" s="559"/>
      <c r="C667" s="559"/>
      <c r="D667" s="10"/>
      <c r="E667" s="10"/>
      <c r="F667" s="10"/>
      <c r="G667" s="10"/>
      <c r="H667" s="10"/>
      <c r="I667" s="10"/>
      <c r="J667" s="10"/>
      <c r="K667" s="10"/>
      <c r="L667" s="559"/>
      <c r="M667" s="559"/>
      <c r="N667" s="559"/>
      <c r="O667" s="907"/>
      <c r="P667" s="559"/>
      <c r="Q667" s="559"/>
      <c r="R667" s="874"/>
      <c r="S667" s="908"/>
      <c r="T667" s="559"/>
      <c r="U667" s="559"/>
      <c r="V667" s="559"/>
      <c r="W667" s="559"/>
      <c r="X667" s="559"/>
      <c r="Y667" s="559"/>
      <c r="Z667" s="558"/>
      <c r="AA667" s="909"/>
      <c r="AB667" s="10"/>
      <c r="AC667" s="559"/>
      <c r="AD667" s="559"/>
      <c r="AE667" s="559"/>
      <c r="AF667" s="559"/>
      <c r="AG667" s="559"/>
      <c r="AH667" s="559"/>
      <c r="AI667" s="559"/>
      <c r="AJ667" s="559"/>
    </row>
    <row r="668" ht="11.25" customHeight="1">
      <c r="A668" s="906"/>
      <c r="B668" s="559"/>
      <c r="C668" s="559"/>
      <c r="D668" s="10"/>
      <c r="E668" s="10"/>
      <c r="F668" s="10"/>
      <c r="G668" s="10"/>
      <c r="H668" s="10"/>
      <c r="I668" s="10"/>
      <c r="J668" s="10"/>
      <c r="K668" s="10"/>
      <c r="L668" s="559"/>
      <c r="M668" s="559"/>
      <c r="N668" s="559"/>
      <c r="O668" s="907"/>
      <c r="P668" s="559"/>
      <c r="Q668" s="559"/>
      <c r="R668" s="874"/>
      <c r="S668" s="908"/>
      <c r="T668" s="559"/>
      <c r="U668" s="559"/>
      <c r="V668" s="559"/>
      <c r="W668" s="559"/>
      <c r="X668" s="559"/>
      <c r="Y668" s="559"/>
      <c r="Z668" s="558"/>
      <c r="AA668" s="909"/>
      <c r="AB668" s="10"/>
      <c r="AC668" s="559"/>
      <c r="AD668" s="559"/>
      <c r="AE668" s="559"/>
      <c r="AF668" s="559"/>
      <c r="AG668" s="559"/>
      <c r="AH668" s="559"/>
      <c r="AI668" s="559"/>
      <c r="AJ668" s="559"/>
    </row>
    <row r="669" ht="11.25" customHeight="1">
      <c r="A669" s="906"/>
      <c r="B669" s="559"/>
      <c r="C669" s="559"/>
      <c r="D669" s="10"/>
      <c r="E669" s="10"/>
      <c r="F669" s="10"/>
      <c r="G669" s="10"/>
      <c r="H669" s="10"/>
      <c r="I669" s="10"/>
      <c r="J669" s="10"/>
      <c r="K669" s="10"/>
      <c r="L669" s="559"/>
      <c r="M669" s="559"/>
      <c r="N669" s="559"/>
      <c r="O669" s="907"/>
      <c r="P669" s="559"/>
      <c r="Q669" s="559"/>
      <c r="R669" s="874"/>
      <c r="S669" s="908"/>
      <c r="T669" s="559"/>
      <c r="U669" s="559"/>
      <c r="V669" s="559"/>
      <c r="W669" s="559"/>
      <c r="X669" s="559"/>
      <c r="Y669" s="559"/>
      <c r="Z669" s="558"/>
      <c r="AA669" s="909"/>
      <c r="AB669" s="10"/>
      <c r="AC669" s="559"/>
      <c r="AD669" s="559"/>
      <c r="AE669" s="559"/>
      <c r="AF669" s="559"/>
      <c r="AG669" s="559"/>
      <c r="AH669" s="559"/>
      <c r="AI669" s="559"/>
      <c r="AJ669" s="559"/>
    </row>
    <row r="670" ht="11.25" customHeight="1">
      <c r="A670" s="906"/>
      <c r="B670" s="559"/>
      <c r="C670" s="559"/>
      <c r="D670" s="10"/>
      <c r="E670" s="10"/>
      <c r="F670" s="10"/>
      <c r="G670" s="10"/>
      <c r="H670" s="10"/>
      <c r="I670" s="10"/>
      <c r="J670" s="10"/>
      <c r="K670" s="10"/>
      <c r="L670" s="559"/>
      <c r="M670" s="559"/>
      <c r="N670" s="559"/>
      <c r="O670" s="907"/>
      <c r="P670" s="559"/>
      <c r="Q670" s="559"/>
      <c r="R670" s="874"/>
      <c r="S670" s="908"/>
      <c r="T670" s="559"/>
      <c r="U670" s="559"/>
      <c r="V670" s="559"/>
      <c r="W670" s="559"/>
      <c r="X670" s="559"/>
      <c r="Y670" s="559"/>
      <c r="Z670" s="558"/>
      <c r="AA670" s="909"/>
      <c r="AB670" s="10"/>
      <c r="AC670" s="559"/>
      <c r="AD670" s="559"/>
      <c r="AE670" s="559"/>
      <c r="AF670" s="559"/>
      <c r="AG670" s="559"/>
      <c r="AH670" s="559"/>
      <c r="AI670" s="559"/>
      <c r="AJ670" s="559"/>
    </row>
    <row r="671" ht="11.25" customHeight="1">
      <c r="A671" s="906"/>
      <c r="B671" s="559"/>
      <c r="C671" s="559"/>
      <c r="D671" s="10"/>
      <c r="E671" s="10"/>
      <c r="F671" s="10"/>
      <c r="G671" s="10"/>
      <c r="H671" s="10"/>
      <c r="I671" s="10"/>
      <c r="J671" s="10"/>
      <c r="K671" s="10"/>
      <c r="L671" s="559"/>
      <c r="M671" s="559"/>
      <c r="N671" s="559"/>
      <c r="O671" s="907"/>
      <c r="P671" s="559"/>
      <c r="Q671" s="559"/>
      <c r="R671" s="874"/>
      <c r="S671" s="908"/>
      <c r="T671" s="559"/>
      <c r="U671" s="559"/>
      <c r="V671" s="559"/>
      <c r="W671" s="559"/>
      <c r="X671" s="559"/>
      <c r="Y671" s="559"/>
      <c r="Z671" s="558"/>
      <c r="AA671" s="909"/>
      <c r="AB671" s="10"/>
      <c r="AC671" s="559"/>
      <c r="AD671" s="559"/>
      <c r="AE671" s="559"/>
      <c r="AF671" s="559"/>
      <c r="AG671" s="559"/>
      <c r="AH671" s="559"/>
      <c r="AI671" s="559"/>
      <c r="AJ671" s="559"/>
    </row>
    <row r="672" ht="11.25" customHeight="1">
      <c r="A672" s="906"/>
      <c r="B672" s="559"/>
      <c r="C672" s="559"/>
      <c r="D672" s="10"/>
      <c r="E672" s="10"/>
      <c r="F672" s="10"/>
      <c r="G672" s="10"/>
      <c r="H672" s="10"/>
      <c r="I672" s="10"/>
      <c r="J672" s="10"/>
      <c r="K672" s="10"/>
      <c r="L672" s="559"/>
      <c r="M672" s="559"/>
      <c r="N672" s="559"/>
      <c r="O672" s="907"/>
      <c r="P672" s="559"/>
      <c r="Q672" s="559"/>
      <c r="R672" s="874"/>
      <c r="S672" s="908"/>
      <c r="T672" s="559"/>
      <c r="U672" s="559"/>
      <c r="V672" s="559"/>
      <c r="W672" s="559"/>
      <c r="X672" s="559"/>
      <c r="Y672" s="559"/>
      <c r="Z672" s="558"/>
      <c r="AA672" s="909"/>
      <c r="AB672" s="10"/>
      <c r="AC672" s="559"/>
      <c r="AD672" s="559"/>
      <c r="AE672" s="559"/>
      <c r="AF672" s="559"/>
      <c r="AG672" s="559"/>
      <c r="AH672" s="559"/>
      <c r="AI672" s="559"/>
      <c r="AJ672" s="559"/>
    </row>
    <row r="673" ht="11.25" customHeight="1">
      <c r="A673" s="906"/>
      <c r="B673" s="559"/>
      <c r="C673" s="559"/>
      <c r="D673" s="10"/>
      <c r="E673" s="10"/>
      <c r="F673" s="10"/>
      <c r="G673" s="10"/>
      <c r="H673" s="10"/>
      <c r="I673" s="10"/>
      <c r="J673" s="10"/>
      <c r="K673" s="10"/>
      <c r="L673" s="559"/>
      <c r="M673" s="559"/>
      <c r="N673" s="559"/>
      <c r="O673" s="907"/>
      <c r="P673" s="559"/>
      <c r="Q673" s="559"/>
      <c r="R673" s="874"/>
      <c r="S673" s="908"/>
      <c r="T673" s="559"/>
      <c r="U673" s="559"/>
      <c r="V673" s="559"/>
      <c r="W673" s="559"/>
      <c r="X673" s="559"/>
      <c r="Y673" s="559"/>
      <c r="Z673" s="558"/>
      <c r="AA673" s="909"/>
      <c r="AB673" s="10"/>
      <c r="AC673" s="559"/>
      <c r="AD673" s="559"/>
      <c r="AE673" s="559"/>
      <c r="AF673" s="559"/>
      <c r="AG673" s="559"/>
      <c r="AH673" s="559"/>
      <c r="AI673" s="559"/>
      <c r="AJ673" s="559"/>
    </row>
    <row r="674" ht="11.25" customHeight="1">
      <c r="A674" s="906"/>
      <c r="B674" s="559"/>
      <c r="C674" s="559"/>
      <c r="D674" s="10"/>
      <c r="E674" s="10"/>
      <c r="F674" s="10"/>
      <c r="G674" s="10"/>
      <c r="H674" s="10"/>
      <c r="I674" s="10"/>
      <c r="J674" s="10"/>
      <c r="K674" s="10"/>
      <c r="L674" s="559"/>
      <c r="M674" s="559"/>
      <c r="N674" s="559"/>
      <c r="O674" s="907"/>
      <c r="P674" s="559"/>
      <c r="Q674" s="559"/>
      <c r="R674" s="874"/>
      <c r="S674" s="908"/>
      <c r="T674" s="559"/>
      <c r="U674" s="559"/>
      <c r="V674" s="559"/>
      <c r="W674" s="559"/>
      <c r="X674" s="559"/>
      <c r="Y674" s="559"/>
      <c r="Z674" s="558"/>
      <c r="AA674" s="909"/>
      <c r="AB674" s="10"/>
      <c r="AC674" s="559"/>
      <c r="AD674" s="559"/>
      <c r="AE674" s="559"/>
      <c r="AF674" s="559"/>
      <c r="AG674" s="559"/>
      <c r="AH674" s="559"/>
      <c r="AI674" s="559"/>
      <c r="AJ674" s="559"/>
    </row>
    <row r="675" ht="11.25" customHeight="1">
      <c r="A675" s="906"/>
      <c r="B675" s="559"/>
      <c r="C675" s="559"/>
      <c r="D675" s="10"/>
      <c r="E675" s="10"/>
      <c r="F675" s="10"/>
      <c r="G675" s="10"/>
      <c r="H675" s="10"/>
      <c r="I675" s="10"/>
      <c r="J675" s="10"/>
      <c r="K675" s="10"/>
      <c r="L675" s="559"/>
      <c r="M675" s="559"/>
      <c r="N675" s="559"/>
      <c r="O675" s="907"/>
      <c r="P675" s="559"/>
      <c r="Q675" s="559"/>
      <c r="R675" s="874"/>
      <c r="S675" s="908"/>
      <c r="T675" s="559"/>
      <c r="U675" s="559"/>
      <c r="V675" s="559"/>
      <c r="W675" s="559"/>
      <c r="X675" s="559"/>
      <c r="Y675" s="559"/>
      <c r="Z675" s="558"/>
      <c r="AA675" s="909"/>
      <c r="AB675" s="10"/>
      <c r="AC675" s="559"/>
      <c r="AD675" s="559"/>
      <c r="AE675" s="559"/>
      <c r="AF675" s="559"/>
      <c r="AG675" s="559"/>
      <c r="AH675" s="559"/>
      <c r="AI675" s="559"/>
      <c r="AJ675" s="559"/>
    </row>
    <row r="676" ht="11.25" customHeight="1">
      <c r="A676" s="906"/>
      <c r="B676" s="559"/>
      <c r="C676" s="559"/>
      <c r="D676" s="10"/>
      <c r="E676" s="10"/>
      <c r="F676" s="10"/>
      <c r="G676" s="10"/>
      <c r="H676" s="10"/>
      <c r="I676" s="10"/>
      <c r="J676" s="10"/>
      <c r="K676" s="10"/>
      <c r="L676" s="559"/>
      <c r="M676" s="559"/>
      <c r="N676" s="559"/>
      <c r="O676" s="907"/>
      <c r="P676" s="559"/>
      <c r="Q676" s="559"/>
      <c r="R676" s="874"/>
      <c r="S676" s="908"/>
      <c r="T676" s="559"/>
      <c r="U676" s="559"/>
      <c r="V676" s="559"/>
      <c r="W676" s="559"/>
      <c r="X676" s="559"/>
      <c r="Y676" s="559"/>
      <c r="Z676" s="558"/>
      <c r="AA676" s="909"/>
      <c r="AB676" s="10"/>
      <c r="AC676" s="559"/>
      <c r="AD676" s="559"/>
      <c r="AE676" s="559"/>
      <c r="AF676" s="559"/>
      <c r="AG676" s="559"/>
      <c r="AH676" s="559"/>
      <c r="AI676" s="559"/>
      <c r="AJ676" s="559"/>
    </row>
    <row r="677" ht="11.25" customHeight="1">
      <c r="A677" s="906"/>
      <c r="B677" s="559"/>
      <c r="C677" s="559"/>
      <c r="D677" s="10"/>
      <c r="E677" s="10"/>
      <c r="F677" s="10"/>
      <c r="G677" s="10"/>
      <c r="H677" s="10"/>
      <c r="I677" s="10"/>
      <c r="J677" s="10"/>
      <c r="K677" s="10"/>
      <c r="L677" s="559"/>
      <c r="M677" s="559"/>
      <c r="N677" s="559"/>
      <c r="O677" s="907"/>
      <c r="P677" s="559"/>
      <c r="Q677" s="559"/>
      <c r="R677" s="874"/>
      <c r="S677" s="908"/>
      <c r="T677" s="559"/>
      <c r="U677" s="559"/>
      <c r="V677" s="559"/>
      <c r="W677" s="559"/>
      <c r="X677" s="559"/>
      <c r="Y677" s="559"/>
      <c r="Z677" s="558"/>
      <c r="AA677" s="909"/>
      <c r="AB677" s="10"/>
      <c r="AC677" s="559"/>
      <c r="AD677" s="559"/>
      <c r="AE677" s="559"/>
      <c r="AF677" s="559"/>
      <c r="AG677" s="559"/>
      <c r="AH677" s="559"/>
      <c r="AI677" s="559"/>
      <c r="AJ677" s="559"/>
    </row>
    <row r="678" ht="11.25" customHeight="1">
      <c r="A678" s="906"/>
      <c r="B678" s="559"/>
      <c r="C678" s="559"/>
      <c r="D678" s="10"/>
      <c r="E678" s="10"/>
      <c r="F678" s="10"/>
      <c r="G678" s="10"/>
      <c r="H678" s="10"/>
      <c r="I678" s="10"/>
      <c r="J678" s="10"/>
      <c r="K678" s="10"/>
      <c r="L678" s="559"/>
      <c r="M678" s="559"/>
      <c r="N678" s="559"/>
      <c r="O678" s="907"/>
      <c r="P678" s="559"/>
      <c r="Q678" s="559"/>
      <c r="R678" s="874"/>
      <c r="S678" s="908"/>
      <c r="T678" s="559"/>
      <c r="U678" s="559"/>
      <c r="V678" s="559"/>
      <c r="W678" s="559"/>
      <c r="X678" s="559"/>
      <c r="Y678" s="559"/>
      <c r="Z678" s="558"/>
      <c r="AA678" s="909"/>
      <c r="AB678" s="10"/>
      <c r="AC678" s="559"/>
      <c r="AD678" s="559"/>
      <c r="AE678" s="559"/>
      <c r="AF678" s="559"/>
      <c r="AG678" s="559"/>
      <c r="AH678" s="559"/>
      <c r="AI678" s="559"/>
      <c r="AJ678" s="559"/>
    </row>
    <row r="679" ht="11.25" customHeight="1">
      <c r="A679" s="906"/>
      <c r="B679" s="559"/>
      <c r="C679" s="559"/>
      <c r="D679" s="10"/>
      <c r="E679" s="10"/>
      <c r="F679" s="10"/>
      <c r="G679" s="10"/>
      <c r="H679" s="10"/>
      <c r="I679" s="10"/>
      <c r="J679" s="10"/>
      <c r="K679" s="10"/>
      <c r="L679" s="559"/>
      <c r="M679" s="559"/>
      <c r="N679" s="559"/>
      <c r="O679" s="907"/>
      <c r="P679" s="559"/>
      <c r="Q679" s="559"/>
      <c r="R679" s="874"/>
      <c r="S679" s="908"/>
      <c r="T679" s="559"/>
      <c r="U679" s="559"/>
      <c r="V679" s="559"/>
      <c r="W679" s="559"/>
      <c r="X679" s="559"/>
      <c r="Y679" s="559"/>
      <c r="Z679" s="558"/>
      <c r="AA679" s="909"/>
      <c r="AB679" s="10"/>
      <c r="AC679" s="559"/>
      <c r="AD679" s="559"/>
      <c r="AE679" s="559"/>
      <c r="AF679" s="559"/>
      <c r="AG679" s="559"/>
      <c r="AH679" s="559"/>
      <c r="AI679" s="559"/>
      <c r="AJ679" s="559"/>
    </row>
    <row r="680" ht="11.25" customHeight="1">
      <c r="A680" s="906"/>
      <c r="B680" s="559"/>
      <c r="C680" s="559"/>
      <c r="D680" s="10"/>
      <c r="E680" s="10"/>
      <c r="F680" s="10"/>
      <c r="G680" s="10"/>
      <c r="H680" s="10"/>
      <c r="I680" s="10"/>
      <c r="J680" s="10"/>
      <c r="K680" s="10"/>
      <c r="L680" s="559"/>
      <c r="M680" s="559"/>
      <c r="N680" s="559"/>
      <c r="O680" s="907"/>
      <c r="P680" s="559"/>
      <c r="Q680" s="559"/>
      <c r="R680" s="874"/>
      <c r="S680" s="908"/>
      <c r="T680" s="559"/>
      <c r="U680" s="559"/>
      <c r="V680" s="559"/>
      <c r="W680" s="559"/>
      <c r="X680" s="559"/>
      <c r="Y680" s="559"/>
      <c r="Z680" s="558"/>
      <c r="AA680" s="909"/>
      <c r="AB680" s="10"/>
      <c r="AC680" s="559"/>
      <c r="AD680" s="559"/>
      <c r="AE680" s="559"/>
      <c r="AF680" s="559"/>
      <c r="AG680" s="559"/>
      <c r="AH680" s="559"/>
      <c r="AI680" s="559"/>
      <c r="AJ680" s="559"/>
    </row>
    <row r="681" ht="11.25" customHeight="1">
      <c r="A681" s="906"/>
      <c r="B681" s="559"/>
      <c r="C681" s="559"/>
      <c r="D681" s="10"/>
      <c r="E681" s="10"/>
      <c r="F681" s="10"/>
      <c r="G681" s="10"/>
      <c r="H681" s="10"/>
      <c r="I681" s="10"/>
      <c r="J681" s="10"/>
      <c r="K681" s="10"/>
      <c r="L681" s="559"/>
      <c r="M681" s="559"/>
      <c r="N681" s="559"/>
      <c r="O681" s="907"/>
      <c r="P681" s="559"/>
      <c r="Q681" s="559"/>
      <c r="R681" s="874"/>
      <c r="S681" s="908"/>
      <c r="T681" s="559"/>
      <c r="U681" s="559"/>
      <c r="V681" s="559"/>
      <c r="W681" s="559"/>
      <c r="X681" s="559"/>
      <c r="Y681" s="559"/>
      <c r="Z681" s="558"/>
      <c r="AA681" s="909"/>
      <c r="AB681" s="10"/>
      <c r="AC681" s="559"/>
      <c r="AD681" s="559"/>
      <c r="AE681" s="559"/>
      <c r="AF681" s="559"/>
      <c r="AG681" s="559"/>
      <c r="AH681" s="559"/>
      <c r="AI681" s="559"/>
      <c r="AJ681" s="559"/>
    </row>
    <row r="682" ht="11.25" customHeight="1">
      <c r="A682" s="906"/>
      <c r="B682" s="559"/>
      <c r="C682" s="559"/>
      <c r="D682" s="10"/>
      <c r="E682" s="10"/>
      <c r="F682" s="10"/>
      <c r="G682" s="10"/>
      <c r="H682" s="10"/>
      <c r="I682" s="10"/>
      <c r="J682" s="10"/>
      <c r="K682" s="10"/>
      <c r="L682" s="559"/>
      <c r="M682" s="559"/>
      <c r="N682" s="559"/>
      <c r="O682" s="907"/>
      <c r="P682" s="559"/>
      <c r="Q682" s="559"/>
      <c r="R682" s="874"/>
      <c r="S682" s="908"/>
      <c r="T682" s="559"/>
      <c r="U682" s="559"/>
      <c r="V682" s="559"/>
      <c r="W682" s="559"/>
      <c r="X682" s="559"/>
      <c r="Y682" s="559"/>
      <c r="Z682" s="558"/>
      <c r="AA682" s="909"/>
      <c r="AB682" s="10"/>
      <c r="AC682" s="559"/>
      <c r="AD682" s="559"/>
      <c r="AE682" s="559"/>
      <c r="AF682" s="559"/>
      <c r="AG682" s="559"/>
      <c r="AH682" s="559"/>
      <c r="AI682" s="559"/>
      <c r="AJ682" s="559"/>
    </row>
    <row r="683" ht="11.25" customHeight="1">
      <c r="A683" s="906"/>
      <c r="B683" s="559"/>
      <c r="C683" s="559"/>
      <c r="D683" s="10"/>
      <c r="E683" s="10"/>
      <c r="F683" s="10"/>
      <c r="G683" s="10"/>
      <c r="H683" s="10"/>
      <c r="I683" s="10"/>
      <c r="J683" s="10"/>
      <c r="K683" s="10"/>
      <c r="L683" s="559"/>
      <c r="M683" s="559"/>
      <c r="N683" s="559"/>
      <c r="O683" s="907"/>
      <c r="P683" s="559"/>
      <c r="Q683" s="559"/>
      <c r="R683" s="874"/>
      <c r="S683" s="908"/>
      <c r="T683" s="559"/>
      <c r="U683" s="559"/>
      <c r="V683" s="559"/>
      <c r="W683" s="559"/>
      <c r="X683" s="559"/>
      <c r="Y683" s="559"/>
      <c r="Z683" s="558"/>
      <c r="AA683" s="909"/>
      <c r="AB683" s="10"/>
      <c r="AC683" s="559"/>
      <c r="AD683" s="559"/>
      <c r="AE683" s="559"/>
      <c r="AF683" s="559"/>
      <c r="AG683" s="559"/>
      <c r="AH683" s="559"/>
      <c r="AI683" s="559"/>
      <c r="AJ683" s="559"/>
    </row>
    <row r="684" ht="11.25" customHeight="1">
      <c r="A684" s="906"/>
      <c r="B684" s="559"/>
      <c r="C684" s="559"/>
      <c r="D684" s="10"/>
      <c r="E684" s="10"/>
      <c r="F684" s="10"/>
      <c r="G684" s="10"/>
      <c r="H684" s="10"/>
      <c r="I684" s="10"/>
      <c r="J684" s="10"/>
      <c r="K684" s="10"/>
      <c r="L684" s="559"/>
      <c r="M684" s="559"/>
      <c r="N684" s="559"/>
      <c r="O684" s="907"/>
      <c r="P684" s="559"/>
      <c r="Q684" s="559"/>
      <c r="R684" s="874"/>
      <c r="S684" s="908"/>
      <c r="T684" s="559"/>
      <c r="U684" s="559"/>
      <c r="V684" s="559"/>
      <c r="W684" s="559"/>
      <c r="X684" s="559"/>
      <c r="Y684" s="559"/>
      <c r="Z684" s="558"/>
      <c r="AA684" s="909"/>
      <c r="AB684" s="10"/>
      <c r="AC684" s="559"/>
      <c r="AD684" s="559"/>
      <c r="AE684" s="559"/>
      <c r="AF684" s="559"/>
      <c r="AG684" s="559"/>
      <c r="AH684" s="559"/>
      <c r="AI684" s="559"/>
      <c r="AJ684" s="559"/>
    </row>
    <row r="685" ht="11.25" customHeight="1">
      <c r="A685" s="906"/>
      <c r="B685" s="559"/>
      <c r="C685" s="559"/>
      <c r="D685" s="10"/>
      <c r="E685" s="10"/>
      <c r="F685" s="10"/>
      <c r="G685" s="10"/>
      <c r="H685" s="10"/>
      <c r="I685" s="10"/>
      <c r="J685" s="10"/>
      <c r="K685" s="10"/>
      <c r="L685" s="559"/>
      <c r="M685" s="559"/>
      <c r="N685" s="559"/>
      <c r="O685" s="907"/>
      <c r="P685" s="559"/>
      <c r="Q685" s="559"/>
      <c r="R685" s="874"/>
      <c r="S685" s="908"/>
      <c r="T685" s="559"/>
      <c r="U685" s="559"/>
      <c r="V685" s="559"/>
      <c r="W685" s="559"/>
      <c r="X685" s="559"/>
      <c r="Y685" s="559"/>
      <c r="Z685" s="558"/>
      <c r="AA685" s="909"/>
      <c r="AB685" s="10"/>
      <c r="AC685" s="559"/>
      <c r="AD685" s="559"/>
      <c r="AE685" s="559"/>
      <c r="AF685" s="559"/>
      <c r="AG685" s="559"/>
      <c r="AH685" s="559"/>
      <c r="AI685" s="559"/>
      <c r="AJ685" s="559"/>
    </row>
    <row r="686" ht="11.25" customHeight="1">
      <c r="A686" s="906"/>
      <c r="B686" s="559"/>
      <c r="C686" s="559"/>
      <c r="D686" s="10"/>
      <c r="E686" s="10"/>
      <c r="F686" s="10"/>
      <c r="G686" s="10"/>
      <c r="H686" s="10"/>
      <c r="I686" s="10"/>
      <c r="J686" s="10"/>
      <c r="K686" s="10"/>
      <c r="L686" s="559"/>
      <c r="M686" s="559"/>
      <c r="N686" s="559"/>
      <c r="O686" s="907"/>
      <c r="P686" s="559"/>
      <c r="Q686" s="559"/>
      <c r="R686" s="874"/>
      <c r="S686" s="908"/>
      <c r="T686" s="559"/>
      <c r="U686" s="559"/>
      <c r="V686" s="559"/>
      <c r="W686" s="559"/>
      <c r="X686" s="559"/>
      <c r="Y686" s="559"/>
      <c r="Z686" s="558"/>
      <c r="AA686" s="909"/>
      <c r="AB686" s="10"/>
      <c r="AC686" s="559"/>
      <c r="AD686" s="559"/>
      <c r="AE686" s="559"/>
      <c r="AF686" s="559"/>
      <c r="AG686" s="559"/>
      <c r="AH686" s="559"/>
      <c r="AI686" s="559"/>
      <c r="AJ686" s="559"/>
    </row>
    <row r="687" ht="11.25" customHeight="1">
      <c r="A687" s="906"/>
      <c r="B687" s="559"/>
      <c r="C687" s="559"/>
      <c r="D687" s="10"/>
      <c r="E687" s="10"/>
      <c r="F687" s="10"/>
      <c r="G687" s="10"/>
      <c r="H687" s="10"/>
      <c r="I687" s="10"/>
      <c r="J687" s="10"/>
      <c r="K687" s="10"/>
      <c r="L687" s="559"/>
      <c r="M687" s="559"/>
      <c r="N687" s="559"/>
      <c r="O687" s="907"/>
      <c r="P687" s="559"/>
      <c r="Q687" s="559"/>
      <c r="R687" s="874"/>
      <c r="S687" s="908"/>
      <c r="T687" s="559"/>
      <c r="U687" s="559"/>
      <c r="V687" s="559"/>
      <c r="W687" s="559"/>
      <c r="X687" s="559"/>
      <c r="Y687" s="559"/>
      <c r="Z687" s="558"/>
      <c r="AA687" s="909"/>
      <c r="AB687" s="10"/>
      <c r="AC687" s="559"/>
      <c r="AD687" s="559"/>
      <c r="AE687" s="559"/>
      <c r="AF687" s="559"/>
      <c r="AG687" s="559"/>
      <c r="AH687" s="559"/>
      <c r="AI687" s="559"/>
      <c r="AJ687" s="559"/>
    </row>
    <row r="688" ht="11.25" customHeight="1">
      <c r="A688" s="906"/>
      <c r="B688" s="559"/>
      <c r="C688" s="559"/>
      <c r="D688" s="10"/>
      <c r="E688" s="10"/>
      <c r="F688" s="10"/>
      <c r="G688" s="10"/>
      <c r="H688" s="10"/>
      <c r="I688" s="10"/>
      <c r="J688" s="10"/>
      <c r="K688" s="10"/>
      <c r="L688" s="559"/>
      <c r="M688" s="559"/>
      <c r="N688" s="559"/>
      <c r="O688" s="907"/>
      <c r="P688" s="559"/>
      <c r="Q688" s="559"/>
      <c r="R688" s="874"/>
      <c r="S688" s="908"/>
      <c r="T688" s="559"/>
      <c r="U688" s="559"/>
      <c r="V688" s="559"/>
      <c r="W688" s="559"/>
      <c r="X688" s="559"/>
      <c r="Y688" s="559"/>
      <c r="Z688" s="558"/>
      <c r="AA688" s="909"/>
      <c r="AB688" s="10"/>
      <c r="AC688" s="559"/>
      <c r="AD688" s="559"/>
      <c r="AE688" s="559"/>
      <c r="AF688" s="559"/>
      <c r="AG688" s="559"/>
      <c r="AH688" s="559"/>
      <c r="AI688" s="559"/>
      <c r="AJ688" s="559"/>
    </row>
    <row r="689" ht="11.25" customHeight="1">
      <c r="A689" s="906"/>
      <c r="B689" s="559"/>
      <c r="C689" s="559"/>
      <c r="D689" s="10"/>
      <c r="E689" s="10"/>
      <c r="F689" s="10"/>
      <c r="G689" s="10"/>
      <c r="H689" s="10"/>
      <c r="I689" s="10"/>
      <c r="J689" s="10"/>
      <c r="K689" s="10"/>
      <c r="L689" s="559"/>
      <c r="M689" s="559"/>
      <c r="N689" s="559"/>
      <c r="O689" s="907"/>
      <c r="P689" s="559"/>
      <c r="Q689" s="559"/>
      <c r="R689" s="874"/>
      <c r="S689" s="908"/>
      <c r="T689" s="559"/>
      <c r="U689" s="559"/>
      <c r="V689" s="559"/>
      <c r="W689" s="559"/>
      <c r="X689" s="559"/>
      <c r="Y689" s="559"/>
      <c r="Z689" s="558"/>
      <c r="AA689" s="909"/>
      <c r="AB689" s="10"/>
      <c r="AC689" s="559"/>
      <c r="AD689" s="559"/>
      <c r="AE689" s="559"/>
      <c r="AF689" s="559"/>
      <c r="AG689" s="559"/>
      <c r="AH689" s="559"/>
      <c r="AI689" s="559"/>
      <c r="AJ689" s="559"/>
    </row>
    <row r="690" ht="11.25" customHeight="1">
      <c r="A690" s="906"/>
      <c r="B690" s="559"/>
      <c r="C690" s="559"/>
      <c r="D690" s="10"/>
      <c r="E690" s="10"/>
      <c r="F690" s="10"/>
      <c r="G690" s="10"/>
      <c r="H690" s="10"/>
      <c r="I690" s="10"/>
      <c r="J690" s="10"/>
      <c r="K690" s="10"/>
      <c r="L690" s="559"/>
      <c r="M690" s="559"/>
      <c r="N690" s="559"/>
      <c r="O690" s="907"/>
      <c r="P690" s="559"/>
      <c r="Q690" s="559"/>
      <c r="R690" s="874"/>
      <c r="S690" s="908"/>
      <c r="T690" s="559"/>
      <c r="U690" s="559"/>
      <c r="V690" s="559"/>
      <c r="W690" s="559"/>
      <c r="X690" s="559"/>
      <c r="Y690" s="559"/>
      <c r="Z690" s="558"/>
      <c r="AA690" s="909"/>
      <c r="AB690" s="10"/>
      <c r="AC690" s="559"/>
      <c r="AD690" s="559"/>
      <c r="AE690" s="559"/>
      <c r="AF690" s="559"/>
      <c r="AG690" s="559"/>
      <c r="AH690" s="559"/>
      <c r="AI690" s="559"/>
      <c r="AJ690" s="559"/>
    </row>
    <row r="691" ht="11.25" customHeight="1">
      <c r="A691" s="906"/>
      <c r="B691" s="559"/>
      <c r="C691" s="559"/>
      <c r="D691" s="10"/>
      <c r="E691" s="10"/>
      <c r="F691" s="10"/>
      <c r="G691" s="10"/>
      <c r="H691" s="10"/>
      <c r="I691" s="10"/>
      <c r="J691" s="10"/>
      <c r="K691" s="10"/>
      <c r="L691" s="559"/>
      <c r="M691" s="559"/>
      <c r="N691" s="559"/>
      <c r="O691" s="907"/>
      <c r="P691" s="559"/>
      <c r="Q691" s="559"/>
      <c r="R691" s="874"/>
      <c r="S691" s="908"/>
      <c r="T691" s="559"/>
      <c r="U691" s="559"/>
      <c r="V691" s="559"/>
      <c r="W691" s="559"/>
      <c r="X691" s="559"/>
      <c r="Y691" s="559"/>
      <c r="Z691" s="558"/>
      <c r="AA691" s="909"/>
      <c r="AB691" s="10"/>
      <c r="AC691" s="559"/>
      <c r="AD691" s="559"/>
      <c r="AE691" s="559"/>
      <c r="AF691" s="559"/>
      <c r="AG691" s="559"/>
      <c r="AH691" s="559"/>
      <c r="AI691" s="559"/>
      <c r="AJ691" s="559"/>
    </row>
    <row r="692" ht="11.25" customHeight="1">
      <c r="A692" s="906"/>
      <c r="B692" s="559"/>
      <c r="C692" s="559"/>
      <c r="D692" s="10"/>
      <c r="E692" s="10"/>
      <c r="F692" s="10"/>
      <c r="G692" s="10"/>
      <c r="H692" s="10"/>
      <c r="I692" s="10"/>
      <c r="J692" s="10"/>
      <c r="K692" s="10"/>
      <c r="L692" s="559"/>
      <c r="M692" s="559"/>
      <c r="N692" s="559"/>
      <c r="O692" s="907"/>
      <c r="P692" s="559"/>
      <c r="Q692" s="559"/>
      <c r="R692" s="874"/>
      <c r="S692" s="908"/>
      <c r="T692" s="559"/>
      <c r="U692" s="559"/>
      <c r="V692" s="559"/>
      <c r="W692" s="559"/>
      <c r="X692" s="559"/>
      <c r="Y692" s="559"/>
      <c r="Z692" s="558"/>
      <c r="AA692" s="909"/>
      <c r="AB692" s="10"/>
      <c r="AC692" s="559"/>
      <c r="AD692" s="559"/>
      <c r="AE692" s="559"/>
      <c r="AF692" s="559"/>
      <c r="AG692" s="559"/>
      <c r="AH692" s="559"/>
      <c r="AI692" s="559"/>
      <c r="AJ692" s="559"/>
    </row>
    <row r="693" ht="11.25" customHeight="1">
      <c r="A693" s="906"/>
      <c r="B693" s="559"/>
      <c r="C693" s="559"/>
      <c r="D693" s="10"/>
      <c r="E693" s="10"/>
      <c r="F693" s="10"/>
      <c r="G693" s="10"/>
      <c r="H693" s="10"/>
      <c r="I693" s="10"/>
      <c r="J693" s="10"/>
      <c r="K693" s="10"/>
      <c r="L693" s="559"/>
      <c r="M693" s="559"/>
      <c r="N693" s="559"/>
      <c r="O693" s="907"/>
      <c r="P693" s="559"/>
      <c r="Q693" s="559"/>
      <c r="R693" s="874"/>
      <c r="S693" s="908"/>
      <c r="T693" s="559"/>
      <c r="U693" s="559"/>
      <c r="V693" s="559"/>
      <c r="W693" s="559"/>
      <c r="X693" s="559"/>
      <c r="Y693" s="559"/>
      <c r="Z693" s="558"/>
      <c r="AA693" s="909"/>
      <c r="AB693" s="10"/>
      <c r="AC693" s="559"/>
      <c r="AD693" s="559"/>
      <c r="AE693" s="559"/>
      <c r="AF693" s="559"/>
      <c r="AG693" s="559"/>
      <c r="AH693" s="559"/>
      <c r="AI693" s="559"/>
      <c r="AJ693" s="559"/>
    </row>
    <row r="694" ht="11.25" customHeight="1">
      <c r="A694" s="906"/>
      <c r="B694" s="559"/>
      <c r="C694" s="559"/>
      <c r="D694" s="10"/>
      <c r="E694" s="10"/>
      <c r="F694" s="10"/>
      <c r="G694" s="10"/>
      <c r="H694" s="10"/>
      <c r="I694" s="10"/>
      <c r="J694" s="10"/>
      <c r="K694" s="10"/>
      <c r="L694" s="559"/>
      <c r="M694" s="559"/>
      <c r="N694" s="559"/>
      <c r="O694" s="907"/>
      <c r="P694" s="559"/>
      <c r="Q694" s="559"/>
      <c r="R694" s="874"/>
      <c r="S694" s="908"/>
      <c r="T694" s="559"/>
      <c r="U694" s="559"/>
      <c r="V694" s="559"/>
      <c r="W694" s="559"/>
      <c r="X694" s="559"/>
      <c r="Y694" s="559"/>
      <c r="Z694" s="558"/>
      <c r="AA694" s="909"/>
      <c r="AB694" s="10"/>
      <c r="AC694" s="559"/>
      <c r="AD694" s="559"/>
      <c r="AE694" s="559"/>
      <c r="AF694" s="559"/>
      <c r="AG694" s="559"/>
      <c r="AH694" s="559"/>
      <c r="AI694" s="559"/>
      <c r="AJ694" s="559"/>
    </row>
    <row r="695" ht="11.25" customHeight="1">
      <c r="A695" s="906"/>
      <c r="B695" s="559"/>
      <c r="C695" s="559"/>
      <c r="D695" s="10"/>
      <c r="E695" s="10"/>
      <c r="F695" s="10"/>
      <c r="G695" s="10"/>
      <c r="H695" s="10"/>
      <c r="I695" s="10"/>
      <c r="J695" s="10"/>
      <c r="K695" s="10"/>
      <c r="L695" s="559"/>
      <c r="M695" s="559"/>
      <c r="N695" s="559"/>
      <c r="O695" s="907"/>
      <c r="P695" s="559"/>
      <c r="Q695" s="559"/>
      <c r="R695" s="874"/>
      <c r="S695" s="908"/>
      <c r="T695" s="559"/>
      <c r="U695" s="559"/>
      <c r="V695" s="559"/>
      <c r="W695" s="559"/>
      <c r="X695" s="559"/>
      <c r="Y695" s="559"/>
      <c r="Z695" s="558"/>
      <c r="AA695" s="909"/>
      <c r="AB695" s="10"/>
      <c r="AC695" s="559"/>
      <c r="AD695" s="559"/>
      <c r="AE695" s="559"/>
      <c r="AF695" s="559"/>
      <c r="AG695" s="559"/>
      <c r="AH695" s="559"/>
      <c r="AI695" s="559"/>
      <c r="AJ695" s="559"/>
    </row>
    <row r="696" ht="11.25" customHeight="1">
      <c r="A696" s="906"/>
      <c r="B696" s="559"/>
      <c r="C696" s="559"/>
      <c r="D696" s="10"/>
      <c r="E696" s="10"/>
      <c r="F696" s="10"/>
      <c r="G696" s="10"/>
      <c r="H696" s="10"/>
      <c r="I696" s="10"/>
      <c r="J696" s="10"/>
      <c r="K696" s="10"/>
      <c r="L696" s="559"/>
      <c r="M696" s="559"/>
      <c r="N696" s="559"/>
      <c r="O696" s="907"/>
      <c r="P696" s="559"/>
      <c r="Q696" s="559"/>
      <c r="R696" s="874"/>
      <c r="S696" s="908"/>
      <c r="T696" s="559"/>
      <c r="U696" s="559"/>
      <c r="V696" s="559"/>
      <c r="W696" s="559"/>
      <c r="X696" s="559"/>
      <c r="Y696" s="559"/>
      <c r="Z696" s="558"/>
      <c r="AA696" s="909"/>
      <c r="AB696" s="10"/>
      <c r="AC696" s="559"/>
      <c r="AD696" s="559"/>
      <c r="AE696" s="559"/>
      <c r="AF696" s="559"/>
      <c r="AG696" s="559"/>
      <c r="AH696" s="559"/>
      <c r="AI696" s="559"/>
      <c r="AJ696" s="559"/>
    </row>
    <row r="697" ht="11.25" customHeight="1">
      <c r="A697" s="906"/>
      <c r="B697" s="559"/>
      <c r="C697" s="559"/>
      <c r="D697" s="10"/>
      <c r="E697" s="10"/>
      <c r="F697" s="10"/>
      <c r="G697" s="10"/>
      <c r="H697" s="10"/>
      <c r="I697" s="10"/>
      <c r="J697" s="10"/>
      <c r="K697" s="10"/>
      <c r="L697" s="559"/>
      <c r="M697" s="559"/>
      <c r="N697" s="559"/>
      <c r="O697" s="907"/>
      <c r="P697" s="559"/>
      <c r="Q697" s="559"/>
      <c r="R697" s="874"/>
      <c r="S697" s="908"/>
      <c r="T697" s="559"/>
      <c r="U697" s="559"/>
      <c r="V697" s="559"/>
      <c r="W697" s="559"/>
      <c r="X697" s="559"/>
      <c r="Y697" s="559"/>
      <c r="Z697" s="558"/>
      <c r="AA697" s="909"/>
      <c r="AB697" s="10"/>
      <c r="AC697" s="559"/>
      <c r="AD697" s="559"/>
      <c r="AE697" s="559"/>
      <c r="AF697" s="559"/>
      <c r="AG697" s="559"/>
      <c r="AH697" s="559"/>
      <c r="AI697" s="559"/>
      <c r="AJ697" s="559"/>
    </row>
    <row r="698" ht="11.25" customHeight="1">
      <c r="A698" s="906"/>
      <c r="B698" s="559"/>
      <c r="C698" s="559"/>
      <c r="D698" s="10"/>
      <c r="E698" s="10"/>
      <c r="F698" s="10"/>
      <c r="G698" s="10"/>
      <c r="H698" s="10"/>
      <c r="I698" s="10"/>
      <c r="J698" s="10"/>
      <c r="K698" s="10"/>
      <c r="L698" s="559"/>
      <c r="M698" s="559"/>
      <c r="N698" s="559"/>
      <c r="O698" s="907"/>
      <c r="P698" s="559"/>
      <c r="Q698" s="559"/>
      <c r="R698" s="874"/>
      <c r="S698" s="908"/>
      <c r="T698" s="559"/>
      <c r="U698" s="559"/>
      <c r="V698" s="559"/>
      <c r="W698" s="559"/>
      <c r="X698" s="559"/>
      <c r="Y698" s="559"/>
      <c r="Z698" s="558"/>
      <c r="AA698" s="909"/>
      <c r="AB698" s="10"/>
      <c r="AC698" s="559"/>
      <c r="AD698" s="559"/>
      <c r="AE698" s="559"/>
      <c r="AF698" s="559"/>
      <c r="AG698" s="559"/>
      <c r="AH698" s="559"/>
      <c r="AI698" s="559"/>
      <c r="AJ698" s="559"/>
    </row>
    <row r="699" ht="11.25" customHeight="1">
      <c r="A699" s="906"/>
      <c r="B699" s="559"/>
      <c r="C699" s="559"/>
      <c r="D699" s="10"/>
      <c r="E699" s="10"/>
      <c r="F699" s="10"/>
      <c r="G699" s="10"/>
      <c r="H699" s="10"/>
      <c r="I699" s="10"/>
      <c r="J699" s="10"/>
      <c r="K699" s="10"/>
      <c r="L699" s="559"/>
      <c r="M699" s="559"/>
      <c r="N699" s="559"/>
      <c r="O699" s="907"/>
      <c r="P699" s="559"/>
      <c r="Q699" s="559"/>
      <c r="R699" s="874"/>
      <c r="S699" s="908"/>
      <c r="T699" s="559"/>
      <c r="U699" s="559"/>
      <c r="V699" s="559"/>
      <c r="W699" s="559"/>
      <c r="X699" s="559"/>
      <c r="Y699" s="559"/>
      <c r="Z699" s="558"/>
      <c r="AA699" s="909"/>
      <c r="AB699" s="10"/>
      <c r="AC699" s="559"/>
      <c r="AD699" s="559"/>
      <c r="AE699" s="559"/>
      <c r="AF699" s="559"/>
      <c r="AG699" s="559"/>
      <c r="AH699" s="559"/>
      <c r="AI699" s="559"/>
      <c r="AJ699" s="559"/>
    </row>
    <row r="700" ht="11.25" customHeight="1">
      <c r="A700" s="906"/>
      <c r="B700" s="559"/>
      <c r="C700" s="559"/>
      <c r="D700" s="10"/>
      <c r="E700" s="10"/>
      <c r="F700" s="10"/>
      <c r="G700" s="10"/>
      <c r="H700" s="10"/>
      <c r="I700" s="10"/>
      <c r="J700" s="10"/>
      <c r="K700" s="10"/>
      <c r="L700" s="559"/>
      <c r="M700" s="559"/>
      <c r="N700" s="559"/>
      <c r="O700" s="907"/>
      <c r="P700" s="559"/>
      <c r="Q700" s="559"/>
      <c r="R700" s="874"/>
      <c r="S700" s="908"/>
      <c r="T700" s="559"/>
      <c r="U700" s="559"/>
      <c r="V700" s="559"/>
      <c r="W700" s="559"/>
      <c r="X700" s="559"/>
      <c r="Y700" s="559"/>
      <c r="Z700" s="558"/>
      <c r="AA700" s="909"/>
      <c r="AB700" s="10"/>
      <c r="AC700" s="559"/>
      <c r="AD700" s="559"/>
      <c r="AE700" s="559"/>
      <c r="AF700" s="559"/>
      <c r="AG700" s="559"/>
      <c r="AH700" s="559"/>
      <c r="AI700" s="559"/>
      <c r="AJ700" s="559"/>
    </row>
    <row r="701" ht="11.25" customHeight="1">
      <c r="A701" s="906"/>
      <c r="B701" s="559"/>
      <c r="C701" s="559"/>
      <c r="D701" s="10"/>
      <c r="E701" s="10"/>
      <c r="F701" s="10"/>
      <c r="G701" s="10"/>
      <c r="H701" s="10"/>
      <c r="I701" s="10"/>
      <c r="J701" s="10"/>
      <c r="K701" s="10"/>
      <c r="L701" s="559"/>
      <c r="M701" s="559"/>
      <c r="N701" s="559"/>
      <c r="O701" s="907"/>
      <c r="P701" s="559"/>
      <c r="Q701" s="559"/>
      <c r="R701" s="874"/>
      <c r="S701" s="908"/>
      <c r="T701" s="559"/>
      <c r="U701" s="559"/>
      <c r="V701" s="559"/>
      <c r="W701" s="559"/>
      <c r="X701" s="559"/>
      <c r="Y701" s="559"/>
      <c r="Z701" s="558"/>
      <c r="AA701" s="909"/>
      <c r="AB701" s="10"/>
      <c r="AC701" s="559"/>
      <c r="AD701" s="559"/>
      <c r="AE701" s="559"/>
      <c r="AF701" s="559"/>
      <c r="AG701" s="559"/>
      <c r="AH701" s="559"/>
      <c r="AI701" s="559"/>
      <c r="AJ701" s="559"/>
    </row>
    <row r="702" ht="11.25" customHeight="1">
      <c r="A702" s="906"/>
      <c r="B702" s="559"/>
      <c r="C702" s="559"/>
      <c r="D702" s="10"/>
      <c r="E702" s="10"/>
      <c r="F702" s="10"/>
      <c r="G702" s="10"/>
      <c r="H702" s="10"/>
      <c r="I702" s="10"/>
      <c r="J702" s="10"/>
      <c r="K702" s="10"/>
      <c r="L702" s="559"/>
      <c r="M702" s="559"/>
      <c r="N702" s="559"/>
      <c r="O702" s="907"/>
      <c r="P702" s="559"/>
      <c r="Q702" s="559"/>
      <c r="R702" s="874"/>
      <c r="S702" s="908"/>
      <c r="T702" s="559"/>
      <c r="U702" s="559"/>
      <c r="V702" s="559"/>
      <c r="W702" s="559"/>
      <c r="X702" s="559"/>
      <c r="Y702" s="559"/>
      <c r="Z702" s="558"/>
      <c r="AA702" s="909"/>
      <c r="AB702" s="10"/>
      <c r="AC702" s="559"/>
      <c r="AD702" s="559"/>
      <c r="AE702" s="559"/>
      <c r="AF702" s="559"/>
      <c r="AG702" s="559"/>
      <c r="AH702" s="559"/>
      <c r="AI702" s="559"/>
      <c r="AJ702" s="559"/>
    </row>
    <row r="703" ht="11.25" customHeight="1">
      <c r="A703" s="906"/>
      <c r="B703" s="559"/>
      <c r="C703" s="559"/>
      <c r="D703" s="10"/>
      <c r="E703" s="10"/>
      <c r="F703" s="10"/>
      <c r="G703" s="10"/>
      <c r="H703" s="10"/>
      <c r="I703" s="10"/>
      <c r="J703" s="10"/>
      <c r="K703" s="10"/>
      <c r="L703" s="559"/>
      <c r="M703" s="559"/>
      <c r="N703" s="559"/>
      <c r="O703" s="907"/>
      <c r="P703" s="559"/>
      <c r="Q703" s="559"/>
      <c r="R703" s="874"/>
      <c r="S703" s="908"/>
      <c r="T703" s="559"/>
      <c r="U703" s="559"/>
      <c r="V703" s="559"/>
      <c r="W703" s="559"/>
      <c r="X703" s="559"/>
      <c r="Y703" s="559"/>
      <c r="Z703" s="558"/>
      <c r="AA703" s="909"/>
      <c r="AB703" s="10"/>
      <c r="AC703" s="559"/>
      <c r="AD703" s="559"/>
      <c r="AE703" s="559"/>
      <c r="AF703" s="559"/>
      <c r="AG703" s="559"/>
      <c r="AH703" s="559"/>
      <c r="AI703" s="559"/>
      <c r="AJ703" s="559"/>
    </row>
    <row r="704" ht="11.25" customHeight="1">
      <c r="A704" s="906"/>
      <c r="B704" s="559"/>
      <c r="C704" s="559"/>
      <c r="D704" s="10"/>
      <c r="E704" s="10"/>
      <c r="F704" s="10"/>
      <c r="G704" s="10"/>
      <c r="H704" s="10"/>
      <c r="I704" s="10"/>
      <c r="J704" s="10"/>
      <c r="K704" s="10"/>
      <c r="L704" s="559"/>
      <c r="M704" s="559"/>
      <c r="N704" s="559"/>
      <c r="O704" s="907"/>
      <c r="P704" s="559"/>
      <c r="Q704" s="559"/>
      <c r="R704" s="874"/>
      <c r="S704" s="908"/>
      <c r="T704" s="559"/>
      <c r="U704" s="559"/>
      <c r="V704" s="559"/>
      <c r="W704" s="559"/>
      <c r="X704" s="559"/>
      <c r="Y704" s="559"/>
      <c r="Z704" s="558"/>
      <c r="AA704" s="909"/>
      <c r="AB704" s="10"/>
      <c r="AC704" s="559"/>
      <c r="AD704" s="559"/>
      <c r="AE704" s="559"/>
      <c r="AF704" s="559"/>
      <c r="AG704" s="559"/>
      <c r="AH704" s="559"/>
      <c r="AI704" s="559"/>
      <c r="AJ704" s="559"/>
    </row>
    <row r="705" ht="11.25" customHeight="1">
      <c r="A705" s="906"/>
      <c r="B705" s="559"/>
      <c r="C705" s="559"/>
      <c r="D705" s="10"/>
      <c r="E705" s="10"/>
      <c r="F705" s="10"/>
      <c r="G705" s="10"/>
      <c r="H705" s="10"/>
      <c r="I705" s="10"/>
      <c r="J705" s="10"/>
      <c r="K705" s="10"/>
      <c r="L705" s="559"/>
      <c r="M705" s="559"/>
      <c r="N705" s="559"/>
      <c r="O705" s="907"/>
      <c r="P705" s="559"/>
      <c r="Q705" s="559"/>
      <c r="R705" s="874"/>
      <c r="S705" s="908"/>
      <c r="T705" s="559"/>
      <c r="U705" s="559"/>
      <c r="V705" s="559"/>
      <c r="W705" s="559"/>
      <c r="X705" s="559"/>
      <c r="Y705" s="559"/>
      <c r="Z705" s="558"/>
      <c r="AA705" s="909"/>
      <c r="AB705" s="10"/>
      <c r="AC705" s="559"/>
      <c r="AD705" s="559"/>
      <c r="AE705" s="559"/>
      <c r="AF705" s="559"/>
      <c r="AG705" s="559"/>
      <c r="AH705" s="559"/>
      <c r="AI705" s="559"/>
      <c r="AJ705" s="559"/>
    </row>
    <row r="706" ht="11.25" customHeight="1">
      <c r="A706" s="906"/>
      <c r="B706" s="559"/>
      <c r="C706" s="559"/>
      <c r="D706" s="10"/>
      <c r="E706" s="10"/>
      <c r="F706" s="10"/>
      <c r="G706" s="10"/>
      <c r="H706" s="10"/>
      <c r="I706" s="10"/>
      <c r="J706" s="10"/>
      <c r="K706" s="10"/>
      <c r="L706" s="559"/>
      <c r="M706" s="559"/>
      <c r="N706" s="559"/>
      <c r="O706" s="907"/>
      <c r="P706" s="559"/>
      <c r="Q706" s="559"/>
      <c r="R706" s="874"/>
      <c r="S706" s="908"/>
      <c r="T706" s="559"/>
      <c r="U706" s="559"/>
      <c r="V706" s="559"/>
      <c r="W706" s="559"/>
      <c r="X706" s="559"/>
      <c r="Y706" s="559"/>
      <c r="Z706" s="558"/>
      <c r="AA706" s="909"/>
      <c r="AB706" s="10"/>
      <c r="AC706" s="559"/>
      <c r="AD706" s="559"/>
      <c r="AE706" s="559"/>
      <c r="AF706" s="559"/>
      <c r="AG706" s="559"/>
      <c r="AH706" s="559"/>
      <c r="AI706" s="559"/>
      <c r="AJ706" s="559"/>
    </row>
    <row r="707" ht="11.25" customHeight="1">
      <c r="A707" s="906"/>
      <c r="B707" s="559"/>
      <c r="C707" s="559"/>
      <c r="D707" s="10"/>
      <c r="E707" s="10"/>
      <c r="F707" s="10"/>
      <c r="G707" s="10"/>
      <c r="H707" s="10"/>
      <c r="I707" s="10"/>
      <c r="J707" s="10"/>
      <c r="K707" s="10"/>
      <c r="L707" s="559"/>
      <c r="M707" s="559"/>
      <c r="N707" s="559"/>
      <c r="O707" s="907"/>
      <c r="P707" s="559"/>
      <c r="Q707" s="559"/>
      <c r="R707" s="874"/>
      <c r="S707" s="908"/>
      <c r="T707" s="559"/>
      <c r="U707" s="559"/>
      <c r="V707" s="559"/>
      <c r="W707" s="559"/>
      <c r="X707" s="559"/>
      <c r="Y707" s="559"/>
      <c r="Z707" s="558"/>
      <c r="AA707" s="909"/>
      <c r="AB707" s="10"/>
      <c r="AC707" s="559"/>
      <c r="AD707" s="559"/>
      <c r="AE707" s="559"/>
      <c r="AF707" s="559"/>
      <c r="AG707" s="559"/>
      <c r="AH707" s="559"/>
      <c r="AI707" s="559"/>
      <c r="AJ707" s="559"/>
    </row>
    <row r="708" ht="11.25" customHeight="1">
      <c r="A708" s="906"/>
      <c r="B708" s="559"/>
      <c r="C708" s="559"/>
      <c r="D708" s="10"/>
      <c r="E708" s="10"/>
      <c r="F708" s="10"/>
      <c r="G708" s="10"/>
      <c r="H708" s="10"/>
      <c r="I708" s="10"/>
      <c r="J708" s="10"/>
      <c r="K708" s="10"/>
      <c r="L708" s="559"/>
      <c r="M708" s="559"/>
      <c r="N708" s="559"/>
      <c r="O708" s="907"/>
      <c r="P708" s="559"/>
      <c r="Q708" s="559"/>
      <c r="R708" s="874"/>
      <c r="S708" s="908"/>
      <c r="T708" s="559"/>
      <c r="U708" s="559"/>
      <c r="V708" s="559"/>
      <c r="W708" s="559"/>
      <c r="X708" s="559"/>
      <c r="Y708" s="559"/>
      <c r="Z708" s="558"/>
      <c r="AA708" s="909"/>
      <c r="AB708" s="10"/>
      <c r="AC708" s="559"/>
      <c r="AD708" s="559"/>
      <c r="AE708" s="559"/>
      <c r="AF708" s="559"/>
      <c r="AG708" s="559"/>
      <c r="AH708" s="559"/>
      <c r="AI708" s="559"/>
      <c r="AJ708" s="559"/>
    </row>
    <row r="709" ht="11.25" customHeight="1">
      <c r="A709" s="906"/>
      <c r="B709" s="559"/>
      <c r="C709" s="559"/>
      <c r="D709" s="10"/>
      <c r="E709" s="10"/>
      <c r="F709" s="10"/>
      <c r="G709" s="10"/>
      <c r="H709" s="10"/>
      <c r="I709" s="10"/>
      <c r="J709" s="10"/>
      <c r="K709" s="10"/>
      <c r="L709" s="559"/>
      <c r="M709" s="559"/>
      <c r="N709" s="559"/>
      <c r="O709" s="907"/>
      <c r="P709" s="559"/>
      <c r="Q709" s="559"/>
      <c r="R709" s="874"/>
      <c r="S709" s="908"/>
      <c r="T709" s="559"/>
      <c r="U709" s="559"/>
      <c r="V709" s="559"/>
      <c r="W709" s="559"/>
      <c r="X709" s="559"/>
      <c r="Y709" s="559"/>
      <c r="Z709" s="558"/>
      <c r="AA709" s="909"/>
      <c r="AB709" s="10"/>
      <c r="AC709" s="559"/>
      <c r="AD709" s="559"/>
      <c r="AE709" s="559"/>
      <c r="AF709" s="559"/>
      <c r="AG709" s="559"/>
      <c r="AH709" s="559"/>
      <c r="AI709" s="559"/>
      <c r="AJ709" s="559"/>
    </row>
    <row r="710" ht="11.25" customHeight="1">
      <c r="A710" s="906"/>
      <c r="B710" s="559"/>
      <c r="C710" s="559"/>
      <c r="D710" s="10"/>
      <c r="E710" s="10"/>
      <c r="F710" s="10"/>
      <c r="G710" s="10"/>
      <c r="H710" s="10"/>
      <c r="I710" s="10"/>
      <c r="J710" s="10"/>
      <c r="K710" s="10"/>
      <c r="L710" s="559"/>
      <c r="M710" s="559"/>
      <c r="N710" s="559"/>
      <c r="O710" s="907"/>
      <c r="P710" s="559"/>
      <c r="Q710" s="559"/>
      <c r="R710" s="874"/>
      <c r="S710" s="908"/>
      <c r="T710" s="559"/>
      <c r="U710" s="559"/>
      <c r="V710" s="559"/>
      <c r="W710" s="559"/>
      <c r="X710" s="559"/>
      <c r="Y710" s="559"/>
      <c r="Z710" s="558"/>
      <c r="AA710" s="909"/>
      <c r="AB710" s="10"/>
      <c r="AC710" s="559"/>
      <c r="AD710" s="559"/>
      <c r="AE710" s="559"/>
      <c r="AF710" s="559"/>
      <c r="AG710" s="559"/>
      <c r="AH710" s="559"/>
      <c r="AI710" s="559"/>
      <c r="AJ710" s="559"/>
    </row>
    <row r="711" ht="11.25" customHeight="1">
      <c r="A711" s="906"/>
      <c r="B711" s="559"/>
      <c r="C711" s="559"/>
      <c r="D711" s="10"/>
      <c r="E711" s="10"/>
      <c r="F711" s="10"/>
      <c r="G711" s="10"/>
      <c r="H711" s="10"/>
      <c r="I711" s="10"/>
      <c r="J711" s="10"/>
      <c r="K711" s="10"/>
      <c r="L711" s="559"/>
      <c r="M711" s="559"/>
      <c r="N711" s="559"/>
      <c r="O711" s="907"/>
      <c r="P711" s="559"/>
      <c r="Q711" s="559"/>
      <c r="R711" s="874"/>
      <c r="S711" s="908"/>
      <c r="T711" s="559"/>
      <c r="U711" s="559"/>
      <c r="V711" s="559"/>
      <c r="W711" s="559"/>
      <c r="X711" s="559"/>
      <c r="Y711" s="559"/>
      <c r="Z711" s="558"/>
      <c r="AA711" s="909"/>
      <c r="AB711" s="10"/>
      <c r="AC711" s="559"/>
      <c r="AD711" s="559"/>
      <c r="AE711" s="559"/>
      <c r="AF711" s="559"/>
      <c r="AG711" s="559"/>
      <c r="AH711" s="559"/>
      <c r="AI711" s="559"/>
      <c r="AJ711" s="559"/>
    </row>
    <row r="712" ht="11.25" customHeight="1">
      <c r="A712" s="906"/>
      <c r="B712" s="559"/>
      <c r="C712" s="559"/>
      <c r="D712" s="10"/>
      <c r="E712" s="10"/>
      <c r="F712" s="10"/>
      <c r="G712" s="10"/>
      <c r="H712" s="10"/>
      <c r="I712" s="10"/>
      <c r="J712" s="10"/>
      <c r="K712" s="10"/>
      <c r="L712" s="559"/>
      <c r="M712" s="559"/>
      <c r="N712" s="559"/>
      <c r="O712" s="907"/>
      <c r="P712" s="559"/>
      <c r="Q712" s="559"/>
      <c r="R712" s="874"/>
      <c r="S712" s="908"/>
      <c r="T712" s="559"/>
      <c r="U712" s="559"/>
      <c r="V712" s="559"/>
      <c r="W712" s="559"/>
      <c r="X712" s="559"/>
      <c r="Y712" s="559"/>
      <c r="Z712" s="558"/>
      <c r="AA712" s="909"/>
      <c r="AB712" s="10"/>
      <c r="AC712" s="559"/>
      <c r="AD712" s="559"/>
      <c r="AE712" s="559"/>
      <c r="AF712" s="559"/>
      <c r="AG712" s="559"/>
      <c r="AH712" s="559"/>
      <c r="AI712" s="559"/>
      <c r="AJ712" s="559"/>
    </row>
    <row r="713" ht="11.25" customHeight="1">
      <c r="A713" s="906"/>
      <c r="B713" s="559"/>
      <c r="C713" s="559"/>
      <c r="D713" s="10"/>
      <c r="E713" s="10"/>
      <c r="F713" s="10"/>
      <c r="G713" s="10"/>
      <c r="H713" s="10"/>
      <c r="I713" s="10"/>
      <c r="J713" s="10"/>
      <c r="K713" s="10"/>
      <c r="L713" s="559"/>
      <c r="M713" s="559"/>
      <c r="N713" s="559"/>
      <c r="O713" s="907"/>
      <c r="P713" s="559"/>
      <c r="Q713" s="559"/>
      <c r="R713" s="874"/>
      <c r="S713" s="908"/>
      <c r="T713" s="559"/>
      <c r="U713" s="559"/>
      <c r="V713" s="559"/>
      <c r="W713" s="559"/>
      <c r="X713" s="559"/>
      <c r="Y713" s="559"/>
      <c r="Z713" s="558"/>
      <c r="AA713" s="909"/>
      <c r="AB713" s="10"/>
      <c r="AC713" s="559"/>
      <c r="AD713" s="559"/>
      <c r="AE713" s="559"/>
      <c r="AF713" s="559"/>
      <c r="AG713" s="559"/>
      <c r="AH713" s="559"/>
      <c r="AI713" s="559"/>
      <c r="AJ713" s="559"/>
    </row>
    <row r="714" ht="11.25" customHeight="1">
      <c r="A714" s="906"/>
      <c r="B714" s="559"/>
      <c r="C714" s="559"/>
      <c r="D714" s="10"/>
      <c r="E714" s="10"/>
      <c r="F714" s="10"/>
      <c r="G714" s="10"/>
      <c r="H714" s="10"/>
      <c r="I714" s="10"/>
      <c r="J714" s="10"/>
      <c r="K714" s="10"/>
      <c r="L714" s="559"/>
      <c r="M714" s="559"/>
      <c r="N714" s="559"/>
      <c r="O714" s="907"/>
      <c r="P714" s="559"/>
      <c r="Q714" s="559"/>
      <c r="R714" s="874"/>
      <c r="S714" s="908"/>
      <c r="T714" s="559"/>
      <c r="U714" s="559"/>
      <c r="V714" s="559"/>
      <c r="W714" s="559"/>
      <c r="X714" s="559"/>
      <c r="Y714" s="559"/>
      <c r="Z714" s="558"/>
      <c r="AA714" s="909"/>
      <c r="AB714" s="10"/>
      <c r="AC714" s="559"/>
      <c r="AD714" s="559"/>
      <c r="AE714" s="559"/>
      <c r="AF714" s="559"/>
      <c r="AG714" s="559"/>
      <c r="AH714" s="559"/>
      <c r="AI714" s="559"/>
      <c r="AJ714" s="559"/>
    </row>
    <row r="715" ht="11.25" customHeight="1">
      <c r="A715" s="906"/>
      <c r="B715" s="559"/>
      <c r="C715" s="559"/>
      <c r="D715" s="10"/>
      <c r="E715" s="10"/>
      <c r="F715" s="10"/>
      <c r="G715" s="10"/>
      <c r="H715" s="10"/>
      <c r="I715" s="10"/>
      <c r="J715" s="10"/>
      <c r="K715" s="10"/>
      <c r="L715" s="559"/>
      <c r="M715" s="559"/>
      <c r="N715" s="559"/>
      <c r="O715" s="907"/>
      <c r="P715" s="559"/>
      <c r="Q715" s="559"/>
      <c r="R715" s="874"/>
      <c r="S715" s="908"/>
      <c r="T715" s="559"/>
      <c r="U715" s="559"/>
      <c r="V715" s="559"/>
      <c r="W715" s="559"/>
      <c r="X715" s="559"/>
      <c r="Y715" s="559"/>
      <c r="Z715" s="558"/>
      <c r="AA715" s="909"/>
      <c r="AB715" s="10"/>
      <c r="AC715" s="559"/>
      <c r="AD715" s="559"/>
      <c r="AE715" s="559"/>
      <c r="AF715" s="559"/>
      <c r="AG715" s="559"/>
      <c r="AH715" s="559"/>
      <c r="AI715" s="559"/>
      <c r="AJ715" s="559"/>
    </row>
    <row r="716" ht="11.25" customHeight="1">
      <c r="A716" s="906"/>
      <c r="B716" s="559"/>
      <c r="C716" s="559"/>
      <c r="D716" s="10"/>
      <c r="E716" s="10"/>
      <c r="F716" s="10"/>
      <c r="G716" s="10"/>
      <c r="H716" s="10"/>
      <c r="I716" s="10"/>
      <c r="J716" s="10"/>
      <c r="K716" s="10"/>
      <c r="L716" s="559"/>
      <c r="M716" s="559"/>
      <c r="N716" s="559"/>
      <c r="O716" s="907"/>
      <c r="P716" s="559"/>
      <c r="Q716" s="559"/>
      <c r="R716" s="874"/>
      <c r="S716" s="908"/>
      <c r="T716" s="559"/>
      <c r="U716" s="559"/>
      <c r="V716" s="559"/>
      <c r="W716" s="559"/>
      <c r="X716" s="559"/>
      <c r="Y716" s="559"/>
      <c r="Z716" s="558"/>
      <c r="AA716" s="909"/>
      <c r="AB716" s="10"/>
      <c r="AC716" s="559"/>
      <c r="AD716" s="559"/>
      <c r="AE716" s="559"/>
      <c r="AF716" s="559"/>
      <c r="AG716" s="559"/>
      <c r="AH716" s="559"/>
      <c r="AI716" s="559"/>
      <c r="AJ716" s="559"/>
    </row>
    <row r="717" ht="11.25" customHeight="1">
      <c r="A717" s="906"/>
      <c r="B717" s="559"/>
      <c r="C717" s="559"/>
      <c r="D717" s="10"/>
      <c r="E717" s="10"/>
      <c r="F717" s="10"/>
      <c r="G717" s="10"/>
      <c r="H717" s="10"/>
      <c r="I717" s="10"/>
      <c r="J717" s="10"/>
      <c r="K717" s="10"/>
      <c r="L717" s="559"/>
      <c r="M717" s="559"/>
      <c r="N717" s="559"/>
      <c r="O717" s="907"/>
      <c r="P717" s="559"/>
      <c r="Q717" s="559"/>
      <c r="R717" s="874"/>
      <c r="S717" s="908"/>
      <c r="T717" s="559"/>
      <c r="U717" s="559"/>
      <c r="V717" s="559"/>
      <c r="W717" s="559"/>
      <c r="X717" s="559"/>
      <c r="Y717" s="559"/>
      <c r="Z717" s="558"/>
      <c r="AA717" s="909"/>
      <c r="AB717" s="10"/>
      <c r="AC717" s="559"/>
      <c r="AD717" s="559"/>
      <c r="AE717" s="559"/>
      <c r="AF717" s="559"/>
      <c r="AG717" s="559"/>
      <c r="AH717" s="559"/>
      <c r="AI717" s="559"/>
      <c r="AJ717" s="559"/>
    </row>
    <row r="718" ht="11.25" customHeight="1">
      <c r="A718" s="906"/>
      <c r="B718" s="559"/>
      <c r="C718" s="559"/>
      <c r="D718" s="10"/>
      <c r="E718" s="10"/>
      <c r="F718" s="10"/>
      <c r="G718" s="10"/>
      <c r="H718" s="10"/>
      <c r="I718" s="10"/>
      <c r="J718" s="10"/>
      <c r="K718" s="10"/>
      <c r="L718" s="559"/>
      <c r="M718" s="559"/>
      <c r="N718" s="559"/>
      <c r="O718" s="907"/>
      <c r="P718" s="559"/>
      <c r="Q718" s="559"/>
      <c r="R718" s="874"/>
      <c r="S718" s="908"/>
      <c r="T718" s="559"/>
      <c r="U718" s="559"/>
      <c r="V718" s="559"/>
      <c r="W718" s="559"/>
      <c r="X718" s="559"/>
      <c r="Y718" s="559"/>
      <c r="Z718" s="558"/>
      <c r="AA718" s="909"/>
      <c r="AB718" s="10"/>
      <c r="AC718" s="559"/>
      <c r="AD718" s="559"/>
      <c r="AE718" s="559"/>
      <c r="AF718" s="559"/>
      <c r="AG718" s="559"/>
      <c r="AH718" s="559"/>
      <c r="AI718" s="559"/>
      <c r="AJ718" s="559"/>
    </row>
    <row r="719" ht="11.25" customHeight="1">
      <c r="A719" s="906"/>
      <c r="B719" s="559"/>
      <c r="C719" s="559"/>
      <c r="D719" s="10"/>
      <c r="E719" s="10"/>
      <c r="F719" s="10"/>
      <c r="G719" s="10"/>
      <c r="H719" s="10"/>
      <c r="I719" s="10"/>
      <c r="J719" s="10"/>
      <c r="K719" s="10"/>
      <c r="L719" s="559"/>
      <c r="M719" s="559"/>
      <c r="N719" s="559"/>
      <c r="O719" s="907"/>
      <c r="P719" s="559"/>
      <c r="Q719" s="559"/>
      <c r="R719" s="874"/>
      <c r="S719" s="908"/>
      <c r="T719" s="559"/>
      <c r="U719" s="559"/>
      <c r="V719" s="559"/>
      <c r="W719" s="559"/>
      <c r="X719" s="559"/>
      <c r="Y719" s="559"/>
      <c r="Z719" s="558"/>
      <c r="AA719" s="909"/>
      <c r="AB719" s="10"/>
      <c r="AC719" s="559"/>
      <c r="AD719" s="559"/>
      <c r="AE719" s="559"/>
      <c r="AF719" s="559"/>
      <c r="AG719" s="559"/>
      <c r="AH719" s="559"/>
      <c r="AI719" s="559"/>
      <c r="AJ719" s="559"/>
    </row>
    <row r="720" ht="11.25" customHeight="1">
      <c r="A720" s="906"/>
      <c r="B720" s="559"/>
      <c r="C720" s="559"/>
      <c r="D720" s="10"/>
      <c r="E720" s="10"/>
      <c r="F720" s="10"/>
      <c r="G720" s="10"/>
      <c r="H720" s="10"/>
      <c r="I720" s="10"/>
      <c r="J720" s="10"/>
      <c r="K720" s="10"/>
      <c r="L720" s="559"/>
      <c r="M720" s="559"/>
      <c r="N720" s="559"/>
      <c r="O720" s="907"/>
      <c r="P720" s="559"/>
      <c r="Q720" s="559"/>
      <c r="R720" s="874"/>
      <c r="S720" s="908"/>
      <c r="T720" s="559"/>
      <c r="U720" s="559"/>
      <c r="V720" s="559"/>
      <c r="W720" s="559"/>
      <c r="X720" s="559"/>
      <c r="Y720" s="559"/>
      <c r="Z720" s="558"/>
      <c r="AA720" s="909"/>
      <c r="AB720" s="10"/>
      <c r="AC720" s="559"/>
      <c r="AD720" s="559"/>
      <c r="AE720" s="559"/>
      <c r="AF720" s="559"/>
      <c r="AG720" s="559"/>
      <c r="AH720" s="559"/>
      <c r="AI720" s="559"/>
      <c r="AJ720" s="559"/>
    </row>
    <row r="721" ht="11.25" customHeight="1">
      <c r="A721" s="906"/>
      <c r="B721" s="559"/>
      <c r="C721" s="559"/>
      <c r="D721" s="10"/>
      <c r="E721" s="10"/>
      <c r="F721" s="10"/>
      <c r="G721" s="10"/>
      <c r="H721" s="10"/>
      <c r="I721" s="10"/>
      <c r="J721" s="10"/>
      <c r="K721" s="10"/>
      <c r="L721" s="559"/>
      <c r="M721" s="559"/>
      <c r="N721" s="559"/>
      <c r="O721" s="907"/>
      <c r="P721" s="559"/>
      <c r="Q721" s="559"/>
      <c r="R721" s="874"/>
      <c r="S721" s="908"/>
      <c r="T721" s="559"/>
      <c r="U721" s="559"/>
      <c r="V721" s="559"/>
      <c r="W721" s="559"/>
      <c r="X721" s="559"/>
      <c r="Y721" s="559"/>
      <c r="Z721" s="558"/>
      <c r="AA721" s="909"/>
      <c r="AB721" s="10"/>
      <c r="AC721" s="559"/>
      <c r="AD721" s="559"/>
      <c r="AE721" s="559"/>
      <c r="AF721" s="559"/>
      <c r="AG721" s="559"/>
      <c r="AH721" s="559"/>
      <c r="AI721" s="559"/>
      <c r="AJ721" s="559"/>
    </row>
    <row r="722" ht="11.25" customHeight="1">
      <c r="A722" s="906"/>
      <c r="B722" s="559"/>
      <c r="C722" s="559"/>
      <c r="D722" s="10"/>
      <c r="E722" s="10"/>
      <c r="F722" s="10"/>
      <c r="G722" s="10"/>
      <c r="H722" s="10"/>
      <c r="I722" s="10"/>
      <c r="J722" s="10"/>
      <c r="K722" s="10"/>
      <c r="L722" s="559"/>
      <c r="M722" s="559"/>
      <c r="N722" s="559"/>
      <c r="O722" s="907"/>
      <c r="P722" s="559"/>
      <c r="Q722" s="559"/>
      <c r="R722" s="874"/>
      <c r="S722" s="908"/>
      <c r="T722" s="559"/>
      <c r="U722" s="559"/>
      <c r="V722" s="559"/>
      <c r="W722" s="559"/>
      <c r="X722" s="559"/>
      <c r="Y722" s="559"/>
      <c r="Z722" s="558"/>
      <c r="AA722" s="909"/>
      <c r="AB722" s="10"/>
      <c r="AC722" s="559"/>
      <c r="AD722" s="559"/>
      <c r="AE722" s="559"/>
      <c r="AF722" s="559"/>
      <c r="AG722" s="559"/>
      <c r="AH722" s="559"/>
      <c r="AI722" s="559"/>
      <c r="AJ722" s="559"/>
    </row>
    <row r="723" ht="11.25" customHeight="1">
      <c r="A723" s="906"/>
      <c r="B723" s="559"/>
      <c r="C723" s="559"/>
      <c r="D723" s="10"/>
      <c r="E723" s="10"/>
      <c r="F723" s="10"/>
      <c r="G723" s="10"/>
      <c r="H723" s="10"/>
      <c r="I723" s="10"/>
      <c r="J723" s="10"/>
      <c r="K723" s="10"/>
      <c r="L723" s="559"/>
      <c r="M723" s="559"/>
      <c r="N723" s="559"/>
      <c r="O723" s="907"/>
      <c r="P723" s="559"/>
      <c r="Q723" s="559"/>
      <c r="R723" s="874"/>
      <c r="S723" s="908"/>
      <c r="T723" s="559"/>
      <c r="U723" s="559"/>
      <c r="V723" s="559"/>
      <c r="W723" s="559"/>
      <c r="X723" s="559"/>
      <c r="Y723" s="559"/>
      <c r="Z723" s="558"/>
      <c r="AA723" s="909"/>
      <c r="AB723" s="10"/>
      <c r="AC723" s="559"/>
      <c r="AD723" s="559"/>
      <c r="AE723" s="559"/>
      <c r="AF723" s="559"/>
      <c r="AG723" s="559"/>
      <c r="AH723" s="559"/>
      <c r="AI723" s="559"/>
      <c r="AJ723" s="559"/>
    </row>
    <row r="724" ht="11.25" customHeight="1">
      <c r="A724" s="906"/>
      <c r="B724" s="559"/>
      <c r="C724" s="559"/>
      <c r="D724" s="10"/>
      <c r="E724" s="10"/>
      <c r="F724" s="10"/>
      <c r="G724" s="10"/>
      <c r="H724" s="10"/>
      <c r="I724" s="10"/>
      <c r="J724" s="10"/>
      <c r="K724" s="10"/>
      <c r="L724" s="559"/>
      <c r="M724" s="559"/>
      <c r="N724" s="559"/>
      <c r="O724" s="907"/>
      <c r="P724" s="559"/>
      <c r="Q724" s="559"/>
      <c r="R724" s="874"/>
      <c r="S724" s="908"/>
      <c r="T724" s="559"/>
      <c r="U724" s="559"/>
      <c r="V724" s="559"/>
      <c r="W724" s="559"/>
      <c r="X724" s="559"/>
      <c r="Y724" s="559"/>
      <c r="Z724" s="558"/>
      <c r="AA724" s="909"/>
      <c r="AB724" s="10"/>
      <c r="AC724" s="559"/>
      <c r="AD724" s="559"/>
      <c r="AE724" s="559"/>
      <c r="AF724" s="559"/>
      <c r="AG724" s="559"/>
      <c r="AH724" s="559"/>
      <c r="AI724" s="559"/>
      <c r="AJ724" s="559"/>
    </row>
    <row r="725" ht="11.25" customHeight="1">
      <c r="A725" s="906"/>
      <c r="B725" s="559"/>
      <c r="C725" s="559"/>
      <c r="D725" s="10"/>
      <c r="E725" s="10"/>
      <c r="F725" s="10"/>
      <c r="G725" s="10"/>
      <c r="H725" s="10"/>
      <c r="I725" s="10"/>
      <c r="J725" s="10"/>
      <c r="K725" s="10"/>
      <c r="L725" s="559"/>
      <c r="M725" s="559"/>
      <c r="N725" s="559"/>
      <c r="O725" s="907"/>
      <c r="P725" s="559"/>
      <c r="Q725" s="559"/>
      <c r="R725" s="874"/>
      <c r="S725" s="908"/>
      <c r="T725" s="559"/>
      <c r="U725" s="559"/>
      <c r="V725" s="559"/>
      <c r="W725" s="559"/>
      <c r="X725" s="559"/>
      <c r="Y725" s="559"/>
      <c r="Z725" s="558"/>
      <c r="AA725" s="909"/>
      <c r="AB725" s="10"/>
      <c r="AC725" s="559"/>
      <c r="AD725" s="559"/>
      <c r="AE725" s="559"/>
      <c r="AF725" s="559"/>
      <c r="AG725" s="559"/>
      <c r="AH725" s="559"/>
      <c r="AI725" s="559"/>
      <c r="AJ725" s="559"/>
    </row>
    <row r="726" ht="11.25" customHeight="1">
      <c r="A726" s="906"/>
      <c r="B726" s="559"/>
      <c r="C726" s="559"/>
      <c r="D726" s="10"/>
      <c r="E726" s="10"/>
      <c r="F726" s="10"/>
      <c r="G726" s="10"/>
      <c r="H726" s="10"/>
      <c r="I726" s="10"/>
      <c r="J726" s="10"/>
      <c r="K726" s="10"/>
      <c r="L726" s="559"/>
      <c r="M726" s="559"/>
      <c r="N726" s="559"/>
      <c r="O726" s="907"/>
      <c r="P726" s="559"/>
      <c r="Q726" s="559"/>
      <c r="R726" s="874"/>
      <c r="S726" s="908"/>
      <c r="T726" s="559"/>
      <c r="U726" s="559"/>
      <c r="V726" s="559"/>
      <c r="W726" s="559"/>
      <c r="X726" s="559"/>
      <c r="Y726" s="559"/>
      <c r="Z726" s="558"/>
      <c r="AA726" s="909"/>
      <c r="AB726" s="10"/>
      <c r="AC726" s="559"/>
      <c r="AD726" s="559"/>
      <c r="AE726" s="559"/>
      <c r="AF726" s="559"/>
      <c r="AG726" s="559"/>
      <c r="AH726" s="559"/>
      <c r="AI726" s="559"/>
      <c r="AJ726" s="559"/>
    </row>
    <row r="727" ht="11.25" customHeight="1">
      <c r="A727" s="906"/>
      <c r="B727" s="559"/>
      <c r="C727" s="559"/>
      <c r="D727" s="10"/>
      <c r="E727" s="10"/>
      <c r="F727" s="10"/>
      <c r="G727" s="10"/>
      <c r="H727" s="10"/>
      <c r="I727" s="10"/>
      <c r="J727" s="10"/>
      <c r="K727" s="10"/>
      <c r="L727" s="559"/>
      <c r="M727" s="559"/>
      <c r="N727" s="559"/>
      <c r="O727" s="907"/>
      <c r="P727" s="559"/>
      <c r="Q727" s="559"/>
      <c r="R727" s="874"/>
      <c r="S727" s="908"/>
      <c r="T727" s="559"/>
      <c r="U727" s="559"/>
      <c r="V727" s="559"/>
      <c r="W727" s="559"/>
      <c r="X727" s="559"/>
      <c r="Y727" s="559"/>
      <c r="Z727" s="558"/>
      <c r="AA727" s="909"/>
      <c r="AB727" s="10"/>
      <c r="AC727" s="559"/>
      <c r="AD727" s="559"/>
      <c r="AE727" s="559"/>
      <c r="AF727" s="559"/>
      <c r="AG727" s="559"/>
      <c r="AH727" s="559"/>
      <c r="AI727" s="559"/>
      <c r="AJ727" s="559"/>
    </row>
    <row r="728" ht="11.25" customHeight="1">
      <c r="A728" s="906"/>
      <c r="B728" s="559"/>
      <c r="C728" s="559"/>
      <c r="D728" s="10"/>
      <c r="E728" s="10"/>
      <c r="F728" s="10"/>
      <c r="G728" s="10"/>
      <c r="H728" s="10"/>
      <c r="I728" s="10"/>
      <c r="J728" s="10"/>
      <c r="K728" s="10"/>
      <c r="L728" s="559"/>
      <c r="M728" s="559"/>
      <c r="N728" s="559"/>
      <c r="O728" s="907"/>
      <c r="P728" s="559"/>
      <c r="Q728" s="559"/>
      <c r="R728" s="874"/>
      <c r="S728" s="908"/>
      <c r="T728" s="559"/>
      <c r="U728" s="559"/>
      <c r="V728" s="559"/>
      <c r="W728" s="559"/>
      <c r="X728" s="559"/>
      <c r="Y728" s="559"/>
      <c r="Z728" s="558"/>
      <c r="AA728" s="909"/>
      <c r="AB728" s="10"/>
      <c r="AC728" s="559"/>
      <c r="AD728" s="559"/>
      <c r="AE728" s="559"/>
      <c r="AF728" s="559"/>
      <c r="AG728" s="559"/>
      <c r="AH728" s="559"/>
      <c r="AI728" s="559"/>
      <c r="AJ728" s="559"/>
    </row>
    <row r="729" ht="11.25" customHeight="1">
      <c r="A729" s="906"/>
      <c r="B729" s="559"/>
      <c r="C729" s="559"/>
      <c r="D729" s="10"/>
      <c r="E729" s="10"/>
      <c r="F729" s="10"/>
      <c r="G729" s="10"/>
      <c r="H729" s="10"/>
      <c r="I729" s="10"/>
      <c r="J729" s="10"/>
      <c r="K729" s="10"/>
      <c r="L729" s="559"/>
      <c r="M729" s="559"/>
      <c r="N729" s="559"/>
      <c r="O729" s="907"/>
      <c r="P729" s="559"/>
      <c r="Q729" s="559"/>
      <c r="R729" s="874"/>
      <c r="S729" s="908"/>
      <c r="T729" s="559"/>
      <c r="U729" s="559"/>
      <c r="V729" s="559"/>
      <c r="W729" s="559"/>
      <c r="X729" s="559"/>
      <c r="Y729" s="559"/>
      <c r="Z729" s="558"/>
      <c r="AA729" s="909"/>
      <c r="AB729" s="10"/>
      <c r="AC729" s="559"/>
      <c r="AD729" s="559"/>
      <c r="AE729" s="559"/>
      <c r="AF729" s="559"/>
      <c r="AG729" s="559"/>
      <c r="AH729" s="559"/>
      <c r="AI729" s="559"/>
      <c r="AJ729" s="559"/>
    </row>
    <row r="730" ht="11.25" customHeight="1">
      <c r="A730" s="906"/>
      <c r="B730" s="559"/>
      <c r="C730" s="559"/>
      <c r="D730" s="10"/>
      <c r="E730" s="10"/>
      <c r="F730" s="10"/>
      <c r="G730" s="10"/>
      <c r="H730" s="10"/>
      <c r="I730" s="10"/>
      <c r="J730" s="10"/>
      <c r="K730" s="10"/>
      <c r="L730" s="559"/>
      <c r="M730" s="559"/>
      <c r="N730" s="559"/>
      <c r="O730" s="907"/>
      <c r="P730" s="559"/>
      <c r="Q730" s="559"/>
      <c r="R730" s="874"/>
      <c r="S730" s="908"/>
      <c r="T730" s="559"/>
      <c r="U730" s="559"/>
      <c r="V730" s="559"/>
      <c r="W730" s="559"/>
      <c r="X730" s="559"/>
      <c r="Y730" s="559"/>
      <c r="Z730" s="558"/>
      <c r="AA730" s="909"/>
      <c r="AB730" s="10"/>
      <c r="AC730" s="559"/>
      <c r="AD730" s="559"/>
      <c r="AE730" s="559"/>
      <c r="AF730" s="559"/>
      <c r="AG730" s="559"/>
      <c r="AH730" s="559"/>
      <c r="AI730" s="559"/>
      <c r="AJ730" s="559"/>
    </row>
    <row r="731" ht="11.25" customHeight="1">
      <c r="A731" s="906"/>
      <c r="B731" s="559"/>
      <c r="C731" s="559"/>
      <c r="D731" s="10"/>
      <c r="E731" s="10"/>
      <c r="F731" s="10"/>
      <c r="G731" s="10"/>
      <c r="H731" s="10"/>
      <c r="I731" s="10"/>
      <c r="J731" s="10"/>
      <c r="K731" s="10"/>
      <c r="L731" s="559"/>
      <c r="M731" s="559"/>
      <c r="N731" s="559"/>
      <c r="O731" s="907"/>
      <c r="P731" s="559"/>
      <c r="Q731" s="559"/>
      <c r="R731" s="874"/>
      <c r="S731" s="908"/>
      <c r="T731" s="559"/>
      <c r="U731" s="559"/>
      <c r="V731" s="559"/>
      <c r="W731" s="559"/>
      <c r="X731" s="559"/>
      <c r="Y731" s="559"/>
      <c r="Z731" s="558"/>
      <c r="AA731" s="909"/>
      <c r="AB731" s="10"/>
      <c r="AC731" s="559"/>
      <c r="AD731" s="559"/>
      <c r="AE731" s="559"/>
      <c r="AF731" s="559"/>
      <c r="AG731" s="559"/>
      <c r="AH731" s="559"/>
      <c r="AI731" s="559"/>
      <c r="AJ731" s="559"/>
    </row>
    <row r="732" ht="11.25" customHeight="1">
      <c r="A732" s="906"/>
      <c r="B732" s="559"/>
      <c r="C732" s="559"/>
      <c r="D732" s="10"/>
      <c r="E732" s="10"/>
      <c r="F732" s="10"/>
      <c r="G732" s="10"/>
      <c r="H732" s="10"/>
      <c r="I732" s="10"/>
      <c r="J732" s="10"/>
      <c r="K732" s="10"/>
      <c r="L732" s="559"/>
      <c r="M732" s="559"/>
      <c r="N732" s="559"/>
      <c r="O732" s="907"/>
      <c r="P732" s="559"/>
      <c r="Q732" s="559"/>
      <c r="R732" s="874"/>
      <c r="S732" s="908"/>
      <c r="T732" s="559"/>
      <c r="U732" s="559"/>
      <c r="V732" s="559"/>
      <c r="W732" s="559"/>
      <c r="X732" s="559"/>
      <c r="Y732" s="559"/>
      <c r="Z732" s="558"/>
      <c r="AA732" s="909"/>
      <c r="AB732" s="10"/>
      <c r="AC732" s="559"/>
      <c r="AD732" s="559"/>
      <c r="AE732" s="559"/>
      <c r="AF732" s="559"/>
      <c r="AG732" s="559"/>
      <c r="AH732" s="559"/>
      <c r="AI732" s="559"/>
      <c r="AJ732" s="559"/>
    </row>
    <row r="733" ht="11.25" customHeight="1">
      <c r="A733" s="906"/>
      <c r="B733" s="559"/>
      <c r="C733" s="559"/>
      <c r="D733" s="10"/>
      <c r="E733" s="10"/>
      <c r="F733" s="10"/>
      <c r="G733" s="10"/>
      <c r="H733" s="10"/>
      <c r="I733" s="10"/>
      <c r="J733" s="10"/>
      <c r="K733" s="10"/>
      <c r="L733" s="559"/>
      <c r="M733" s="559"/>
      <c r="N733" s="559"/>
      <c r="O733" s="907"/>
      <c r="P733" s="559"/>
      <c r="Q733" s="559"/>
      <c r="R733" s="874"/>
      <c r="S733" s="908"/>
      <c r="T733" s="559"/>
      <c r="U733" s="559"/>
      <c r="V733" s="559"/>
      <c r="W733" s="559"/>
      <c r="X733" s="559"/>
      <c r="Y733" s="559"/>
      <c r="Z733" s="558"/>
      <c r="AA733" s="909"/>
      <c r="AB733" s="10"/>
      <c r="AC733" s="559"/>
      <c r="AD733" s="559"/>
      <c r="AE733" s="559"/>
      <c r="AF733" s="559"/>
      <c r="AG733" s="559"/>
      <c r="AH733" s="559"/>
      <c r="AI733" s="559"/>
      <c r="AJ733" s="559"/>
    </row>
    <row r="734" ht="11.25" customHeight="1">
      <c r="A734" s="906"/>
      <c r="B734" s="559"/>
      <c r="C734" s="559"/>
      <c r="D734" s="10"/>
      <c r="E734" s="10"/>
      <c r="F734" s="10"/>
      <c r="G734" s="10"/>
      <c r="H734" s="10"/>
      <c r="I734" s="10"/>
      <c r="J734" s="10"/>
      <c r="K734" s="10"/>
      <c r="L734" s="559"/>
      <c r="M734" s="559"/>
      <c r="N734" s="559"/>
      <c r="O734" s="907"/>
      <c r="P734" s="559"/>
      <c r="Q734" s="559"/>
      <c r="R734" s="874"/>
      <c r="S734" s="908"/>
      <c r="T734" s="559"/>
      <c r="U734" s="559"/>
      <c r="V734" s="559"/>
      <c r="W734" s="559"/>
      <c r="X734" s="559"/>
      <c r="Y734" s="559"/>
      <c r="Z734" s="558"/>
      <c r="AA734" s="909"/>
      <c r="AB734" s="10"/>
      <c r="AC734" s="559"/>
      <c r="AD734" s="559"/>
      <c r="AE734" s="559"/>
      <c r="AF734" s="559"/>
      <c r="AG734" s="559"/>
      <c r="AH734" s="559"/>
      <c r="AI734" s="559"/>
      <c r="AJ734" s="559"/>
    </row>
    <row r="735" ht="11.25" customHeight="1">
      <c r="A735" s="906"/>
      <c r="B735" s="559"/>
      <c r="C735" s="559"/>
      <c r="D735" s="10"/>
      <c r="E735" s="10"/>
      <c r="F735" s="10"/>
      <c r="G735" s="10"/>
      <c r="H735" s="10"/>
      <c r="I735" s="10"/>
      <c r="J735" s="10"/>
      <c r="K735" s="10"/>
      <c r="L735" s="559"/>
      <c r="M735" s="559"/>
      <c r="N735" s="559"/>
      <c r="O735" s="907"/>
      <c r="P735" s="559"/>
      <c r="Q735" s="559"/>
      <c r="R735" s="874"/>
      <c r="S735" s="908"/>
      <c r="T735" s="559"/>
      <c r="U735" s="559"/>
      <c r="V735" s="559"/>
      <c r="W735" s="559"/>
      <c r="X735" s="559"/>
      <c r="Y735" s="559"/>
      <c r="Z735" s="558"/>
      <c r="AA735" s="909"/>
      <c r="AB735" s="10"/>
      <c r="AC735" s="559"/>
      <c r="AD735" s="559"/>
      <c r="AE735" s="559"/>
      <c r="AF735" s="559"/>
      <c r="AG735" s="559"/>
      <c r="AH735" s="559"/>
      <c r="AI735" s="559"/>
      <c r="AJ735" s="559"/>
    </row>
    <row r="736" ht="11.25" customHeight="1">
      <c r="A736" s="906"/>
      <c r="B736" s="559"/>
      <c r="C736" s="559"/>
      <c r="D736" s="10"/>
      <c r="E736" s="10"/>
      <c r="F736" s="10"/>
      <c r="G736" s="10"/>
      <c r="H736" s="10"/>
      <c r="I736" s="10"/>
      <c r="J736" s="10"/>
      <c r="K736" s="10"/>
      <c r="L736" s="559"/>
      <c r="M736" s="559"/>
      <c r="N736" s="559"/>
      <c r="O736" s="907"/>
      <c r="P736" s="559"/>
      <c r="Q736" s="559"/>
      <c r="R736" s="874"/>
      <c r="S736" s="908"/>
      <c r="T736" s="559"/>
      <c r="U736" s="559"/>
      <c r="V736" s="559"/>
      <c r="W736" s="559"/>
      <c r="X736" s="559"/>
      <c r="Y736" s="559"/>
      <c r="Z736" s="558"/>
      <c r="AA736" s="909"/>
      <c r="AB736" s="10"/>
      <c r="AC736" s="559"/>
      <c r="AD736" s="559"/>
      <c r="AE736" s="559"/>
      <c r="AF736" s="559"/>
      <c r="AG736" s="559"/>
      <c r="AH736" s="559"/>
      <c r="AI736" s="559"/>
      <c r="AJ736" s="559"/>
    </row>
    <row r="737" ht="11.25" customHeight="1">
      <c r="A737" s="906"/>
      <c r="B737" s="559"/>
      <c r="C737" s="559"/>
      <c r="D737" s="10"/>
      <c r="E737" s="10"/>
      <c r="F737" s="10"/>
      <c r="G737" s="10"/>
      <c r="H737" s="10"/>
      <c r="I737" s="10"/>
      <c r="J737" s="10"/>
      <c r="K737" s="10"/>
      <c r="L737" s="559"/>
      <c r="M737" s="559"/>
      <c r="N737" s="559"/>
      <c r="O737" s="907"/>
      <c r="P737" s="559"/>
      <c r="Q737" s="559"/>
      <c r="R737" s="874"/>
      <c r="S737" s="908"/>
      <c r="T737" s="559"/>
      <c r="U737" s="559"/>
      <c r="V737" s="559"/>
      <c r="W737" s="559"/>
      <c r="X737" s="559"/>
      <c r="Y737" s="559"/>
      <c r="Z737" s="558"/>
      <c r="AA737" s="909"/>
      <c r="AB737" s="10"/>
      <c r="AC737" s="559"/>
      <c r="AD737" s="559"/>
      <c r="AE737" s="559"/>
      <c r="AF737" s="559"/>
      <c r="AG737" s="559"/>
      <c r="AH737" s="559"/>
      <c r="AI737" s="559"/>
      <c r="AJ737" s="559"/>
    </row>
    <row r="738" ht="11.25" customHeight="1">
      <c r="A738" s="906"/>
      <c r="B738" s="559"/>
      <c r="C738" s="559"/>
      <c r="D738" s="10"/>
      <c r="E738" s="10"/>
      <c r="F738" s="10"/>
      <c r="G738" s="10"/>
      <c r="H738" s="10"/>
      <c r="I738" s="10"/>
      <c r="J738" s="10"/>
      <c r="K738" s="10"/>
      <c r="L738" s="559"/>
      <c r="M738" s="559"/>
      <c r="N738" s="559"/>
      <c r="O738" s="907"/>
      <c r="P738" s="559"/>
      <c r="Q738" s="559"/>
      <c r="R738" s="874"/>
      <c r="S738" s="908"/>
      <c r="T738" s="559"/>
      <c r="U738" s="559"/>
      <c r="V738" s="559"/>
      <c r="W738" s="559"/>
      <c r="X738" s="559"/>
      <c r="Y738" s="559"/>
      <c r="Z738" s="558"/>
      <c r="AA738" s="909"/>
      <c r="AB738" s="10"/>
      <c r="AC738" s="559"/>
      <c r="AD738" s="559"/>
      <c r="AE738" s="559"/>
      <c r="AF738" s="559"/>
      <c r="AG738" s="559"/>
      <c r="AH738" s="559"/>
      <c r="AI738" s="559"/>
      <c r="AJ738" s="559"/>
    </row>
    <row r="739" ht="11.25" customHeight="1">
      <c r="A739" s="906"/>
      <c r="B739" s="559"/>
      <c r="C739" s="559"/>
      <c r="D739" s="10"/>
      <c r="E739" s="10"/>
      <c r="F739" s="10"/>
      <c r="G739" s="10"/>
      <c r="H739" s="10"/>
      <c r="I739" s="10"/>
      <c r="J739" s="10"/>
      <c r="K739" s="10"/>
      <c r="L739" s="559"/>
      <c r="M739" s="559"/>
      <c r="N739" s="559"/>
      <c r="O739" s="907"/>
      <c r="P739" s="559"/>
      <c r="Q739" s="559"/>
      <c r="R739" s="874"/>
      <c r="S739" s="908"/>
      <c r="T739" s="559"/>
      <c r="U739" s="559"/>
      <c r="V739" s="559"/>
      <c r="W739" s="559"/>
      <c r="X739" s="559"/>
      <c r="Y739" s="559"/>
      <c r="Z739" s="558"/>
      <c r="AA739" s="909"/>
      <c r="AB739" s="10"/>
      <c r="AC739" s="559"/>
      <c r="AD739" s="559"/>
      <c r="AE739" s="559"/>
      <c r="AF739" s="559"/>
      <c r="AG739" s="559"/>
      <c r="AH739" s="559"/>
      <c r="AI739" s="559"/>
      <c r="AJ739" s="559"/>
    </row>
    <row r="740" ht="11.25" customHeight="1">
      <c r="A740" s="906"/>
      <c r="B740" s="559"/>
      <c r="C740" s="559"/>
      <c r="D740" s="10"/>
      <c r="E740" s="10"/>
      <c r="F740" s="10"/>
      <c r="G740" s="10"/>
      <c r="H740" s="10"/>
      <c r="I740" s="10"/>
      <c r="J740" s="10"/>
      <c r="K740" s="10"/>
      <c r="L740" s="559"/>
      <c r="M740" s="559"/>
      <c r="N740" s="559"/>
      <c r="O740" s="907"/>
      <c r="P740" s="559"/>
      <c r="Q740" s="559"/>
      <c r="R740" s="874"/>
      <c r="S740" s="908"/>
      <c r="T740" s="559"/>
      <c r="U740" s="559"/>
      <c r="V740" s="559"/>
      <c r="W740" s="559"/>
      <c r="X740" s="559"/>
      <c r="Y740" s="559"/>
      <c r="Z740" s="558"/>
      <c r="AA740" s="909"/>
      <c r="AB740" s="10"/>
      <c r="AC740" s="559"/>
      <c r="AD740" s="559"/>
      <c r="AE740" s="559"/>
      <c r="AF740" s="559"/>
      <c r="AG740" s="559"/>
      <c r="AH740" s="559"/>
      <c r="AI740" s="559"/>
      <c r="AJ740" s="559"/>
    </row>
    <row r="741" ht="11.25" customHeight="1">
      <c r="A741" s="906"/>
      <c r="B741" s="559"/>
      <c r="C741" s="559"/>
      <c r="D741" s="10"/>
      <c r="E741" s="10"/>
      <c r="F741" s="10"/>
      <c r="G741" s="10"/>
      <c r="H741" s="10"/>
      <c r="I741" s="10"/>
      <c r="J741" s="10"/>
      <c r="K741" s="10"/>
      <c r="L741" s="559"/>
      <c r="M741" s="559"/>
      <c r="N741" s="559"/>
      <c r="O741" s="907"/>
      <c r="P741" s="559"/>
      <c r="Q741" s="559"/>
      <c r="R741" s="874"/>
      <c r="S741" s="908"/>
      <c r="T741" s="559"/>
      <c r="U741" s="559"/>
      <c r="V741" s="559"/>
      <c r="W741" s="559"/>
      <c r="X741" s="559"/>
      <c r="Y741" s="559"/>
      <c r="Z741" s="558"/>
      <c r="AA741" s="909"/>
      <c r="AB741" s="10"/>
      <c r="AC741" s="559"/>
      <c r="AD741" s="559"/>
      <c r="AE741" s="559"/>
      <c r="AF741" s="559"/>
      <c r="AG741" s="559"/>
      <c r="AH741" s="559"/>
      <c r="AI741" s="559"/>
      <c r="AJ741" s="559"/>
    </row>
    <row r="742" ht="11.25" customHeight="1">
      <c r="A742" s="906"/>
      <c r="B742" s="559"/>
      <c r="C742" s="559"/>
      <c r="D742" s="10"/>
      <c r="E742" s="10"/>
      <c r="F742" s="10"/>
      <c r="G742" s="10"/>
      <c r="H742" s="10"/>
      <c r="I742" s="10"/>
      <c r="J742" s="10"/>
      <c r="K742" s="10"/>
      <c r="L742" s="559"/>
      <c r="M742" s="559"/>
      <c r="N742" s="559"/>
      <c r="O742" s="907"/>
      <c r="P742" s="559"/>
      <c r="Q742" s="559"/>
      <c r="R742" s="874"/>
      <c r="S742" s="908"/>
      <c r="T742" s="559"/>
      <c r="U742" s="559"/>
      <c r="V742" s="559"/>
      <c r="W742" s="559"/>
      <c r="X742" s="559"/>
      <c r="Y742" s="559"/>
      <c r="Z742" s="558"/>
      <c r="AA742" s="909"/>
      <c r="AB742" s="10"/>
      <c r="AC742" s="559"/>
      <c r="AD742" s="559"/>
      <c r="AE742" s="559"/>
      <c r="AF742" s="559"/>
      <c r="AG742" s="559"/>
      <c r="AH742" s="559"/>
      <c r="AI742" s="559"/>
      <c r="AJ742" s="559"/>
    </row>
    <row r="743" ht="11.25" customHeight="1">
      <c r="A743" s="906"/>
      <c r="B743" s="559"/>
      <c r="C743" s="559"/>
      <c r="D743" s="10"/>
      <c r="E743" s="10"/>
      <c r="F743" s="10"/>
      <c r="G743" s="10"/>
      <c r="H743" s="10"/>
      <c r="I743" s="10"/>
      <c r="J743" s="10"/>
      <c r="K743" s="10"/>
      <c r="L743" s="559"/>
      <c r="M743" s="559"/>
      <c r="N743" s="559"/>
      <c r="O743" s="907"/>
      <c r="P743" s="559"/>
      <c r="Q743" s="559"/>
      <c r="R743" s="874"/>
      <c r="S743" s="908"/>
      <c r="T743" s="559"/>
      <c r="U743" s="559"/>
      <c r="V743" s="559"/>
      <c r="W743" s="559"/>
      <c r="X743" s="559"/>
      <c r="Y743" s="559"/>
      <c r="Z743" s="558"/>
      <c r="AA743" s="909"/>
      <c r="AB743" s="10"/>
      <c r="AC743" s="559"/>
      <c r="AD743" s="559"/>
      <c r="AE743" s="559"/>
      <c r="AF743" s="559"/>
      <c r="AG743" s="559"/>
      <c r="AH743" s="559"/>
      <c r="AI743" s="559"/>
      <c r="AJ743" s="559"/>
    </row>
    <row r="744" ht="11.25" customHeight="1">
      <c r="A744" s="906"/>
      <c r="B744" s="559"/>
      <c r="C744" s="559"/>
      <c r="D744" s="10"/>
      <c r="E744" s="10"/>
      <c r="F744" s="10"/>
      <c r="G744" s="10"/>
      <c r="H744" s="10"/>
      <c r="I744" s="10"/>
      <c r="J744" s="10"/>
      <c r="K744" s="10"/>
      <c r="L744" s="559"/>
      <c r="M744" s="559"/>
      <c r="N744" s="559"/>
      <c r="O744" s="907"/>
      <c r="P744" s="559"/>
      <c r="Q744" s="559"/>
      <c r="R744" s="874"/>
      <c r="S744" s="908"/>
      <c r="T744" s="559"/>
      <c r="U744" s="559"/>
      <c r="V744" s="559"/>
      <c r="W744" s="559"/>
      <c r="X744" s="559"/>
      <c r="Y744" s="559"/>
      <c r="Z744" s="558"/>
      <c r="AA744" s="909"/>
      <c r="AB744" s="10"/>
      <c r="AC744" s="559"/>
      <c r="AD744" s="559"/>
      <c r="AE744" s="559"/>
      <c r="AF744" s="559"/>
      <c r="AG744" s="559"/>
      <c r="AH744" s="559"/>
      <c r="AI744" s="559"/>
      <c r="AJ744" s="559"/>
    </row>
    <row r="745" ht="11.25" customHeight="1">
      <c r="A745" s="906"/>
      <c r="B745" s="559"/>
      <c r="C745" s="559"/>
      <c r="D745" s="10"/>
      <c r="E745" s="10"/>
      <c r="F745" s="10"/>
      <c r="G745" s="10"/>
      <c r="H745" s="10"/>
      <c r="I745" s="10"/>
      <c r="J745" s="10"/>
      <c r="K745" s="10"/>
      <c r="L745" s="559"/>
      <c r="M745" s="559"/>
      <c r="N745" s="559"/>
      <c r="O745" s="907"/>
      <c r="P745" s="559"/>
      <c r="Q745" s="559"/>
      <c r="R745" s="874"/>
      <c r="S745" s="908"/>
      <c r="T745" s="559"/>
      <c r="U745" s="559"/>
      <c r="V745" s="559"/>
      <c r="W745" s="559"/>
      <c r="X745" s="559"/>
      <c r="Y745" s="559"/>
      <c r="Z745" s="558"/>
      <c r="AA745" s="909"/>
      <c r="AB745" s="10"/>
      <c r="AC745" s="559"/>
      <c r="AD745" s="559"/>
      <c r="AE745" s="559"/>
      <c r="AF745" s="559"/>
      <c r="AG745" s="559"/>
      <c r="AH745" s="559"/>
      <c r="AI745" s="559"/>
      <c r="AJ745" s="559"/>
    </row>
    <row r="746" ht="11.25" customHeight="1">
      <c r="A746" s="906"/>
      <c r="B746" s="559"/>
      <c r="C746" s="559"/>
      <c r="D746" s="10"/>
      <c r="E746" s="10"/>
      <c r="F746" s="10"/>
      <c r="G746" s="10"/>
      <c r="H746" s="10"/>
      <c r="I746" s="10"/>
      <c r="J746" s="10"/>
      <c r="K746" s="10"/>
      <c r="L746" s="559"/>
      <c r="M746" s="559"/>
      <c r="N746" s="559"/>
      <c r="O746" s="907"/>
      <c r="P746" s="559"/>
      <c r="Q746" s="559"/>
      <c r="R746" s="874"/>
      <c r="S746" s="908"/>
      <c r="T746" s="559"/>
      <c r="U746" s="559"/>
      <c r="V746" s="559"/>
      <c r="W746" s="559"/>
      <c r="X746" s="559"/>
      <c r="Y746" s="559"/>
      <c r="Z746" s="558"/>
      <c r="AA746" s="909"/>
      <c r="AB746" s="10"/>
      <c r="AC746" s="559"/>
      <c r="AD746" s="559"/>
      <c r="AE746" s="559"/>
      <c r="AF746" s="559"/>
      <c r="AG746" s="559"/>
      <c r="AH746" s="559"/>
      <c r="AI746" s="559"/>
      <c r="AJ746" s="559"/>
    </row>
    <row r="747" ht="11.25" customHeight="1">
      <c r="A747" s="906"/>
      <c r="B747" s="559"/>
      <c r="C747" s="559"/>
      <c r="D747" s="10"/>
      <c r="E747" s="10"/>
      <c r="F747" s="10"/>
      <c r="G747" s="10"/>
      <c r="H747" s="10"/>
      <c r="I747" s="10"/>
      <c r="J747" s="10"/>
      <c r="K747" s="10"/>
      <c r="L747" s="559"/>
      <c r="M747" s="559"/>
      <c r="N747" s="559"/>
      <c r="O747" s="907"/>
      <c r="P747" s="559"/>
      <c r="Q747" s="559"/>
      <c r="R747" s="874"/>
      <c r="S747" s="908"/>
      <c r="T747" s="559"/>
      <c r="U747" s="559"/>
      <c r="V747" s="559"/>
      <c r="W747" s="559"/>
      <c r="X747" s="559"/>
      <c r="Y747" s="559"/>
      <c r="Z747" s="558"/>
      <c r="AA747" s="909"/>
      <c r="AB747" s="10"/>
      <c r="AC747" s="559"/>
      <c r="AD747" s="559"/>
      <c r="AE747" s="559"/>
      <c r="AF747" s="559"/>
      <c r="AG747" s="559"/>
      <c r="AH747" s="559"/>
      <c r="AI747" s="559"/>
      <c r="AJ747" s="559"/>
    </row>
    <row r="748" ht="11.25" customHeight="1">
      <c r="A748" s="906"/>
      <c r="B748" s="559"/>
      <c r="C748" s="559"/>
      <c r="D748" s="10"/>
      <c r="E748" s="10"/>
      <c r="F748" s="10"/>
      <c r="G748" s="10"/>
      <c r="H748" s="10"/>
      <c r="I748" s="10"/>
      <c r="J748" s="10"/>
      <c r="K748" s="10"/>
      <c r="L748" s="559"/>
      <c r="M748" s="559"/>
      <c r="N748" s="559"/>
      <c r="O748" s="907"/>
      <c r="P748" s="559"/>
      <c r="Q748" s="559"/>
      <c r="R748" s="874"/>
      <c r="S748" s="908"/>
      <c r="T748" s="559"/>
      <c r="U748" s="559"/>
      <c r="V748" s="559"/>
      <c r="W748" s="559"/>
      <c r="X748" s="559"/>
      <c r="Y748" s="559"/>
      <c r="Z748" s="558"/>
      <c r="AA748" s="909"/>
      <c r="AB748" s="10"/>
      <c r="AC748" s="559"/>
      <c r="AD748" s="559"/>
      <c r="AE748" s="559"/>
      <c r="AF748" s="559"/>
      <c r="AG748" s="559"/>
      <c r="AH748" s="559"/>
      <c r="AI748" s="559"/>
      <c r="AJ748" s="559"/>
    </row>
    <row r="749" ht="11.25" customHeight="1">
      <c r="A749" s="906"/>
      <c r="B749" s="559"/>
      <c r="C749" s="559"/>
      <c r="D749" s="10"/>
      <c r="E749" s="10"/>
      <c r="F749" s="10"/>
      <c r="G749" s="10"/>
      <c r="H749" s="10"/>
      <c r="I749" s="10"/>
      <c r="J749" s="10"/>
      <c r="K749" s="10"/>
      <c r="L749" s="559"/>
      <c r="M749" s="559"/>
      <c r="N749" s="559"/>
      <c r="O749" s="907"/>
      <c r="P749" s="559"/>
      <c r="Q749" s="559"/>
      <c r="R749" s="874"/>
      <c r="S749" s="908"/>
      <c r="T749" s="559"/>
      <c r="U749" s="559"/>
      <c r="V749" s="559"/>
      <c r="W749" s="559"/>
      <c r="X749" s="559"/>
      <c r="Y749" s="559"/>
      <c r="Z749" s="558"/>
      <c r="AA749" s="909"/>
      <c r="AB749" s="10"/>
      <c r="AC749" s="559"/>
      <c r="AD749" s="559"/>
      <c r="AE749" s="559"/>
      <c r="AF749" s="559"/>
      <c r="AG749" s="559"/>
      <c r="AH749" s="559"/>
      <c r="AI749" s="559"/>
      <c r="AJ749" s="559"/>
    </row>
    <row r="750" ht="11.25" customHeight="1">
      <c r="A750" s="906"/>
      <c r="B750" s="559"/>
      <c r="C750" s="559"/>
      <c r="D750" s="10"/>
      <c r="E750" s="10"/>
      <c r="F750" s="10"/>
      <c r="G750" s="10"/>
      <c r="H750" s="10"/>
      <c r="I750" s="10"/>
      <c r="J750" s="10"/>
      <c r="K750" s="10"/>
      <c r="L750" s="559"/>
      <c r="M750" s="559"/>
      <c r="N750" s="559"/>
      <c r="O750" s="907"/>
      <c r="P750" s="559"/>
      <c r="Q750" s="559"/>
      <c r="R750" s="874"/>
      <c r="S750" s="908"/>
      <c r="T750" s="559"/>
      <c r="U750" s="559"/>
      <c r="V750" s="559"/>
      <c r="W750" s="559"/>
      <c r="X750" s="559"/>
      <c r="Y750" s="559"/>
      <c r="Z750" s="558"/>
      <c r="AA750" s="909"/>
      <c r="AB750" s="10"/>
      <c r="AC750" s="559"/>
      <c r="AD750" s="559"/>
      <c r="AE750" s="559"/>
      <c r="AF750" s="559"/>
      <c r="AG750" s="559"/>
      <c r="AH750" s="559"/>
      <c r="AI750" s="559"/>
      <c r="AJ750" s="559"/>
    </row>
    <row r="751" ht="11.25" customHeight="1">
      <c r="A751" s="906"/>
      <c r="B751" s="559"/>
      <c r="C751" s="559"/>
      <c r="D751" s="10"/>
      <c r="E751" s="10"/>
      <c r="F751" s="10"/>
      <c r="G751" s="10"/>
      <c r="H751" s="10"/>
      <c r="I751" s="10"/>
      <c r="J751" s="10"/>
      <c r="K751" s="10"/>
      <c r="L751" s="559"/>
      <c r="M751" s="559"/>
      <c r="N751" s="559"/>
      <c r="O751" s="907"/>
      <c r="P751" s="559"/>
      <c r="Q751" s="559"/>
      <c r="R751" s="874"/>
      <c r="S751" s="908"/>
      <c r="T751" s="559"/>
      <c r="U751" s="559"/>
      <c r="V751" s="559"/>
      <c r="W751" s="559"/>
      <c r="X751" s="559"/>
      <c r="Y751" s="559"/>
      <c r="Z751" s="558"/>
      <c r="AA751" s="909"/>
      <c r="AB751" s="10"/>
      <c r="AC751" s="559"/>
      <c r="AD751" s="559"/>
      <c r="AE751" s="559"/>
      <c r="AF751" s="559"/>
      <c r="AG751" s="559"/>
      <c r="AH751" s="559"/>
      <c r="AI751" s="559"/>
      <c r="AJ751" s="559"/>
    </row>
    <row r="752" ht="11.25" customHeight="1">
      <c r="A752" s="906"/>
      <c r="B752" s="559"/>
      <c r="C752" s="559"/>
      <c r="D752" s="10"/>
      <c r="E752" s="10"/>
      <c r="F752" s="10"/>
      <c r="G752" s="10"/>
      <c r="H752" s="10"/>
      <c r="I752" s="10"/>
      <c r="J752" s="10"/>
      <c r="K752" s="10"/>
      <c r="L752" s="559"/>
      <c r="M752" s="559"/>
      <c r="N752" s="559"/>
      <c r="O752" s="907"/>
      <c r="P752" s="559"/>
      <c r="Q752" s="559"/>
      <c r="R752" s="874"/>
      <c r="S752" s="908"/>
      <c r="T752" s="559"/>
      <c r="U752" s="559"/>
      <c r="V752" s="559"/>
      <c r="W752" s="559"/>
      <c r="X752" s="559"/>
      <c r="Y752" s="559"/>
      <c r="Z752" s="558"/>
      <c r="AA752" s="909"/>
      <c r="AB752" s="10"/>
      <c r="AC752" s="559"/>
      <c r="AD752" s="559"/>
      <c r="AE752" s="559"/>
      <c r="AF752" s="559"/>
      <c r="AG752" s="559"/>
      <c r="AH752" s="559"/>
      <c r="AI752" s="559"/>
      <c r="AJ752" s="559"/>
    </row>
    <row r="753" ht="11.25" customHeight="1">
      <c r="A753" s="906"/>
      <c r="B753" s="559"/>
      <c r="C753" s="559"/>
      <c r="D753" s="10"/>
      <c r="E753" s="10"/>
      <c r="F753" s="10"/>
      <c r="G753" s="10"/>
      <c r="H753" s="10"/>
      <c r="I753" s="10"/>
      <c r="J753" s="10"/>
      <c r="K753" s="10"/>
      <c r="L753" s="559"/>
      <c r="M753" s="559"/>
      <c r="N753" s="559"/>
      <c r="O753" s="907"/>
      <c r="P753" s="559"/>
      <c r="Q753" s="559"/>
      <c r="R753" s="874"/>
      <c r="S753" s="908"/>
      <c r="T753" s="559"/>
      <c r="U753" s="559"/>
      <c r="V753" s="559"/>
      <c r="W753" s="559"/>
      <c r="X753" s="559"/>
      <c r="Y753" s="559"/>
      <c r="Z753" s="558"/>
      <c r="AA753" s="909"/>
      <c r="AB753" s="10"/>
      <c r="AC753" s="559"/>
      <c r="AD753" s="559"/>
      <c r="AE753" s="559"/>
      <c r="AF753" s="559"/>
      <c r="AG753" s="559"/>
      <c r="AH753" s="559"/>
      <c r="AI753" s="559"/>
      <c r="AJ753" s="559"/>
    </row>
    <row r="754" ht="11.25" customHeight="1">
      <c r="A754" s="906"/>
      <c r="B754" s="559"/>
      <c r="C754" s="559"/>
      <c r="D754" s="10"/>
      <c r="E754" s="10"/>
      <c r="F754" s="10"/>
      <c r="G754" s="10"/>
      <c r="H754" s="10"/>
      <c r="I754" s="10"/>
      <c r="J754" s="10"/>
      <c r="K754" s="10"/>
      <c r="L754" s="559"/>
      <c r="M754" s="559"/>
      <c r="N754" s="559"/>
      <c r="O754" s="907"/>
      <c r="P754" s="559"/>
      <c r="Q754" s="559"/>
      <c r="R754" s="874"/>
      <c r="S754" s="908"/>
      <c r="T754" s="559"/>
      <c r="U754" s="559"/>
      <c r="V754" s="559"/>
      <c r="W754" s="559"/>
      <c r="X754" s="559"/>
      <c r="Y754" s="559"/>
      <c r="Z754" s="558"/>
      <c r="AA754" s="909"/>
      <c r="AB754" s="10"/>
      <c r="AC754" s="559"/>
      <c r="AD754" s="559"/>
      <c r="AE754" s="559"/>
      <c r="AF754" s="559"/>
      <c r="AG754" s="559"/>
      <c r="AH754" s="559"/>
      <c r="AI754" s="559"/>
      <c r="AJ754" s="559"/>
    </row>
    <row r="755" ht="11.25" customHeight="1">
      <c r="A755" s="906"/>
      <c r="B755" s="559"/>
      <c r="C755" s="559"/>
      <c r="D755" s="10"/>
      <c r="E755" s="10"/>
      <c r="F755" s="10"/>
      <c r="G755" s="10"/>
      <c r="H755" s="10"/>
      <c r="I755" s="10"/>
      <c r="J755" s="10"/>
      <c r="K755" s="10"/>
      <c r="L755" s="559"/>
      <c r="M755" s="559"/>
      <c r="N755" s="559"/>
      <c r="O755" s="907"/>
      <c r="P755" s="559"/>
      <c r="Q755" s="559"/>
      <c r="R755" s="874"/>
      <c r="S755" s="908"/>
      <c r="T755" s="559"/>
      <c r="U755" s="559"/>
      <c r="V755" s="559"/>
      <c r="W755" s="559"/>
      <c r="X755" s="559"/>
      <c r="Y755" s="559"/>
      <c r="Z755" s="558"/>
      <c r="AA755" s="909"/>
      <c r="AB755" s="10"/>
      <c r="AC755" s="559"/>
      <c r="AD755" s="559"/>
      <c r="AE755" s="559"/>
      <c r="AF755" s="559"/>
      <c r="AG755" s="559"/>
      <c r="AH755" s="559"/>
      <c r="AI755" s="559"/>
      <c r="AJ755" s="559"/>
    </row>
    <row r="756" ht="11.25" customHeight="1">
      <c r="A756" s="906"/>
      <c r="B756" s="559"/>
      <c r="C756" s="559"/>
      <c r="D756" s="10"/>
      <c r="E756" s="10"/>
      <c r="F756" s="10"/>
      <c r="G756" s="10"/>
      <c r="H756" s="10"/>
      <c r="I756" s="10"/>
      <c r="J756" s="10"/>
      <c r="K756" s="10"/>
      <c r="L756" s="559"/>
      <c r="M756" s="559"/>
      <c r="N756" s="559"/>
      <c r="O756" s="907"/>
      <c r="P756" s="559"/>
      <c r="Q756" s="559"/>
      <c r="R756" s="874"/>
      <c r="S756" s="908"/>
      <c r="T756" s="559"/>
      <c r="U756" s="559"/>
      <c r="V756" s="559"/>
      <c r="W756" s="559"/>
      <c r="X756" s="559"/>
      <c r="Y756" s="559"/>
      <c r="Z756" s="558"/>
      <c r="AA756" s="909"/>
      <c r="AB756" s="10"/>
      <c r="AC756" s="559"/>
      <c r="AD756" s="559"/>
      <c r="AE756" s="559"/>
      <c r="AF756" s="559"/>
      <c r="AG756" s="559"/>
      <c r="AH756" s="559"/>
      <c r="AI756" s="559"/>
      <c r="AJ756" s="559"/>
    </row>
    <row r="757" ht="11.25" customHeight="1">
      <c r="A757" s="906"/>
      <c r="B757" s="559"/>
      <c r="C757" s="559"/>
      <c r="D757" s="10"/>
      <c r="E757" s="10"/>
      <c r="F757" s="10"/>
      <c r="G757" s="10"/>
      <c r="H757" s="10"/>
      <c r="I757" s="10"/>
      <c r="J757" s="10"/>
      <c r="K757" s="10"/>
      <c r="L757" s="559"/>
      <c r="M757" s="559"/>
      <c r="N757" s="559"/>
      <c r="O757" s="907"/>
      <c r="P757" s="559"/>
      <c r="Q757" s="559"/>
      <c r="R757" s="874"/>
      <c r="S757" s="908"/>
      <c r="T757" s="559"/>
      <c r="U757" s="559"/>
      <c r="V757" s="559"/>
      <c r="W757" s="559"/>
      <c r="X757" s="559"/>
      <c r="Y757" s="559"/>
      <c r="Z757" s="558"/>
      <c r="AA757" s="909"/>
      <c r="AB757" s="10"/>
      <c r="AC757" s="559"/>
      <c r="AD757" s="559"/>
      <c r="AE757" s="559"/>
      <c r="AF757" s="559"/>
      <c r="AG757" s="559"/>
      <c r="AH757" s="559"/>
      <c r="AI757" s="559"/>
      <c r="AJ757" s="559"/>
    </row>
    <row r="758" ht="11.25" customHeight="1">
      <c r="A758" s="906"/>
      <c r="B758" s="559"/>
      <c r="C758" s="559"/>
      <c r="D758" s="10"/>
      <c r="E758" s="10"/>
      <c r="F758" s="10"/>
      <c r="G758" s="10"/>
      <c r="H758" s="10"/>
      <c r="I758" s="10"/>
      <c r="J758" s="10"/>
      <c r="K758" s="10"/>
      <c r="L758" s="559"/>
      <c r="M758" s="559"/>
      <c r="N758" s="559"/>
      <c r="O758" s="907"/>
      <c r="P758" s="559"/>
      <c r="Q758" s="559"/>
      <c r="R758" s="874"/>
      <c r="S758" s="908"/>
      <c r="T758" s="559"/>
      <c r="U758" s="559"/>
      <c r="V758" s="559"/>
      <c r="W758" s="559"/>
      <c r="X758" s="559"/>
      <c r="Y758" s="559"/>
      <c r="Z758" s="558"/>
      <c r="AA758" s="909"/>
      <c r="AB758" s="10"/>
      <c r="AC758" s="559"/>
      <c r="AD758" s="559"/>
      <c r="AE758" s="559"/>
      <c r="AF758" s="559"/>
      <c r="AG758" s="559"/>
      <c r="AH758" s="559"/>
      <c r="AI758" s="559"/>
      <c r="AJ758" s="559"/>
    </row>
    <row r="759" ht="11.25" customHeight="1">
      <c r="A759" s="906"/>
      <c r="B759" s="559"/>
      <c r="C759" s="559"/>
      <c r="D759" s="10"/>
      <c r="E759" s="10"/>
      <c r="F759" s="10"/>
      <c r="G759" s="10"/>
      <c r="H759" s="10"/>
      <c r="I759" s="10"/>
      <c r="J759" s="10"/>
      <c r="K759" s="10"/>
      <c r="L759" s="559"/>
      <c r="M759" s="559"/>
      <c r="N759" s="559"/>
      <c r="O759" s="907"/>
      <c r="P759" s="559"/>
      <c r="Q759" s="559"/>
      <c r="R759" s="874"/>
      <c r="S759" s="908"/>
      <c r="T759" s="559"/>
      <c r="U759" s="559"/>
      <c r="V759" s="559"/>
      <c r="W759" s="559"/>
      <c r="X759" s="559"/>
      <c r="Y759" s="559"/>
      <c r="Z759" s="558"/>
      <c r="AA759" s="909"/>
      <c r="AB759" s="10"/>
      <c r="AC759" s="559"/>
      <c r="AD759" s="559"/>
      <c r="AE759" s="559"/>
      <c r="AF759" s="559"/>
      <c r="AG759" s="559"/>
      <c r="AH759" s="559"/>
      <c r="AI759" s="559"/>
      <c r="AJ759" s="559"/>
    </row>
    <row r="760" ht="11.25" customHeight="1">
      <c r="A760" s="906"/>
      <c r="B760" s="559"/>
      <c r="C760" s="559"/>
      <c r="D760" s="10"/>
      <c r="E760" s="10"/>
      <c r="F760" s="10"/>
      <c r="G760" s="10"/>
      <c r="H760" s="10"/>
      <c r="I760" s="10"/>
      <c r="J760" s="10"/>
      <c r="K760" s="10"/>
      <c r="L760" s="559"/>
      <c r="M760" s="559"/>
      <c r="N760" s="559"/>
      <c r="O760" s="907"/>
      <c r="P760" s="559"/>
      <c r="Q760" s="559"/>
      <c r="R760" s="874"/>
      <c r="S760" s="908"/>
      <c r="T760" s="559"/>
      <c r="U760" s="559"/>
      <c r="V760" s="559"/>
      <c r="W760" s="559"/>
      <c r="X760" s="559"/>
      <c r="Y760" s="559"/>
      <c r="Z760" s="558"/>
      <c r="AA760" s="909"/>
      <c r="AB760" s="10"/>
      <c r="AC760" s="559"/>
      <c r="AD760" s="559"/>
      <c r="AE760" s="559"/>
      <c r="AF760" s="559"/>
      <c r="AG760" s="559"/>
      <c r="AH760" s="559"/>
      <c r="AI760" s="559"/>
      <c r="AJ760" s="559"/>
    </row>
    <row r="761" ht="11.25" customHeight="1">
      <c r="A761" s="906"/>
      <c r="B761" s="559"/>
      <c r="C761" s="559"/>
      <c r="D761" s="10"/>
      <c r="E761" s="10"/>
      <c r="F761" s="10"/>
      <c r="G761" s="10"/>
      <c r="H761" s="10"/>
      <c r="I761" s="10"/>
      <c r="J761" s="10"/>
      <c r="K761" s="10"/>
      <c r="L761" s="559"/>
      <c r="M761" s="559"/>
      <c r="N761" s="559"/>
      <c r="O761" s="907"/>
      <c r="P761" s="559"/>
      <c r="Q761" s="559"/>
      <c r="R761" s="874"/>
      <c r="S761" s="908"/>
      <c r="T761" s="559"/>
      <c r="U761" s="559"/>
      <c r="V761" s="559"/>
      <c r="W761" s="559"/>
      <c r="X761" s="559"/>
      <c r="Y761" s="559"/>
      <c r="Z761" s="558"/>
      <c r="AA761" s="909"/>
      <c r="AB761" s="10"/>
      <c r="AC761" s="559"/>
      <c r="AD761" s="559"/>
      <c r="AE761" s="559"/>
      <c r="AF761" s="559"/>
      <c r="AG761" s="559"/>
      <c r="AH761" s="559"/>
      <c r="AI761" s="559"/>
      <c r="AJ761" s="559"/>
    </row>
    <row r="762" ht="11.25" customHeight="1">
      <c r="A762" s="906"/>
      <c r="B762" s="559"/>
      <c r="C762" s="559"/>
      <c r="D762" s="10"/>
      <c r="E762" s="10"/>
      <c r="F762" s="10"/>
      <c r="G762" s="10"/>
      <c r="H762" s="10"/>
      <c r="I762" s="10"/>
      <c r="J762" s="10"/>
      <c r="K762" s="10"/>
      <c r="L762" s="559"/>
      <c r="M762" s="559"/>
      <c r="N762" s="559"/>
      <c r="O762" s="907"/>
      <c r="P762" s="559"/>
      <c r="Q762" s="559"/>
      <c r="R762" s="874"/>
      <c r="S762" s="908"/>
      <c r="T762" s="559"/>
      <c r="U762" s="559"/>
      <c r="V762" s="559"/>
      <c r="W762" s="559"/>
      <c r="X762" s="559"/>
      <c r="Y762" s="559"/>
      <c r="Z762" s="558"/>
      <c r="AA762" s="909"/>
      <c r="AB762" s="10"/>
      <c r="AC762" s="559"/>
      <c r="AD762" s="559"/>
      <c r="AE762" s="559"/>
      <c r="AF762" s="559"/>
      <c r="AG762" s="559"/>
      <c r="AH762" s="559"/>
      <c r="AI762" s="559"/>
      <c r="AJ762" s="559"/>
    </row>
    <row r="763" ht="11.25" customHeight="1">
      <c r="A763" s="906"/>
      <c r="B763" s="559"/>
      <c r="C763" s="559"/>
      <c r="D763" s="10"/>
      <c r="E763" s="10"/>
      <c r="F763" s="10"/>
      <c r="G763" s="10"/>
      <c r="H763" s="10"/>
      <c r="I763" s="10"/>
      <c r="J763" s="10"/>
      <c r="K763" s="10"/>
      <c r="L763" s="559"/>
      <c r="M763" s="559"/>
      <c r="N763" s="559"/>
      <c r="O763" s="907"/>
      <c r="P763" s="559"/>
      <c r="Q763" s="559"/>
      <c r="R763" s="874"/>
      <c r="S763" s="908"/>
      <c r="T763" s="559"/>
      <c r="U763" s="559"/>
      <c r="V763" s="559"/>
      <c r="W763" s="559"/>
      <c r="X763" s="559"/>
      <c r="Y763" s="559"/>
      <c r="Z763" s="558"/>
      <c r="AA763" s="909"/>
      <c r="AB763" s="10"/>
      <c r="AC763" s="559"/>
      <c r="AD763" s="559"/>
      <c r="AE763" s="559"/>
      <c r="AF763" s="559"/>
      <c r="AG763" s="559"/>
      <c r="AH763" s="559"/>
      <c r="AI763" s="559"/>
      <c r="AJ763" s="559"/>
    </row>
    <row r="764" ht="11.25" customHeight="1">
      <c r="A764" s="906"/>
      <c r="B764" s="559"/>
      <c r="C764" s="559"/>
      <c r="D764" s="10"/>
      <c r="E764" s="10"/>
      <c r="F764" s="10"/>
      <c r="G764" s="10"/>
      <c r="H764" s="10"/>
      <c r="I764" s="10"/>
      <c r="J764" s="10"/>
      <c r="K764" s="10"/>
      <c r="L764" s="559"/>
      <c r="M764" s="559"/>
      <c r="N764" s="559"/>
      <c r="O764" s="907"/>
      <c r="P764" s="559"/>
      <c r="Q764" s="559"/>
      <c r="R764" s="874"/>
      <c r="S764" s="908"/>
      <c r="T764" s="559"/>
      <c r="U764" s="559"/>
      <c r="V764" s="559"/>
      <c r="W764" s="559"/>
      <c r="X764" s="559"/>
      <c r="Y764" s="559"/>
      <c r="Z764" s="558"/>
      <c r="AA764" s="909"/>
      <c r="AB764" s="10"/>
      <c r="AC764" s="559"/>
      <c r="AD764" s="559"/>
      <c r="AE764" s="559"/>
      <c r="AF764" s="559"/>
      <c r="AG764" s="559"/>
      <c r="AH764" s="559"/>
      <c r="AI764" s="559"/>
      <c r="AJ764" s="559"/>
    </row>
    <row r="765" ht="11.25" customHeight="1">
      <c r="A765" s="906"/>
      <c r="B765" s="559"/>
      <c r="C765" s="559"/>
      <c r="D765" s="10"/>
      <c r="E765" s="10"/>
      <c r="F765" s="10"/>
      <c r="G765" s="10"/>
      <c r="H765" s="10"/>
      <c r="I765" s="10"/>
      <c r="J765" s="10"/>
      <c r="K765" s="10"/>
      <c r="L765" s="559"/>
      <c r="M765" s="559"/>
      <c r="N765" s="559"/>
      <c r="O765" s="907"/>
      <c r="P765" s="559"/>
      <c r="Q765" s="559"/>
      <c r="R765" s="874"/>
      <c r="S765" s="908"/>
      <c r="T765" s="559"/>
      <c r="U765" s="559"/>
      <c r="V765" s="559"/>
      <c r="W765" s="559"/>
      <c r="X765" s="559"/>
      <c r="Y765" s="559"/>
      <c r="Z765" s="558"/>
      <c r="AA765" s="909"/>
      <c r="AB765" s="10"/>
      <c r="AC765" s="559"/>
      <c r="AD765" s="559"/>
      <c r="AE765" s="559"/>
      <c r="AF765" s="559"/>
      <c r="AG765" s="559"/>
      <c r="AH765" s="559"/>
      <c r="AI765" s="559"/>
      <c r="AJ765" s="559"/>
    </row>
    <row r="766" ht="11.25" customHeight="1">
      <c r="A766" s="906"/>
      <c r="B766" s="559"/>
      <c r="C766" s="559"/>
      <c r="D766" s="10"/>
      <c r="E766" s="10"/>
      <c r="F766" s="10"/>
      <c r="G766" s="10"/>
      <c r="H766" s="10"/>
      <c r="I766" s="10"/>
      <c r="J766" s="10"/>
      <c r="K766" s="10"/>
      <c r="L766" s="559"/>
      <c r="M766" s="559"/>
      <c r="N766" s="559"/>
      <c r="O766" s="907"/>
      <c r="P766" s="559"/>
      <c r="Q766" s="559"/>
      <c r="R766" s="874"/>
      <c r="S766" s="908"/>
      <c r="T766" s="559"/>
      <c r="U766" s="559"/>
      <c r="V766" s="559"/>
      <c r="W766" s="559"/>
      <c r="X766" s="559"/>
      <c r="Y766" s="559"/>
      <c r="Z766" s="558"/>
      <c r="AA766" s="909"/>
      <c r="AB766" s="10"/>
      <c r="AC766" s="559"/>
      <c r="AD766" s="559"/>
      <c r="AE766" s="559"/>
      <c r="AF766" s="559"/>
      <c r="AG766" s="559"/>
      <c r="AH766" s="559"/>
      <c r="AI766" s="559"/>
      <c r="AJ766" s="559"/>
    </row>
    <row r="767" ht="11.25" customHeight="1">
      <c r="A767" s="906"/>
      <c r="B767" s="559"/>
      <c r="C767" s="559"/>
      <c r="D767" s="10"/>
      <c r="E767" s="10"/>
      <c r="F767" s="10"/>
      <c r="G767" s="10"/>
      <c r="H767" s="10"/>
      <c r="I767" s="10"/>
      <c r="J767" s="10"/>
      <c r="K767" s="10"/>
      <c r="L767" s="559"/>
      <c r="M767" s="559"/>
      <c r="N767" s="559"/>
      <c r="O767" s="907"/>
      <c r="P767" s="559"/>
      <c r="Q767" s="559"/>
      <c r="R767" s="874"/>
      <c r="S767" s="908"/>
      <c r="T767" s="559"/>
      <c r="U767" s="559"/>
      <c r="V767" s="559"/>
      <c r="W767" s="559"/>
      <c r="X767" s="559"/>
      <c r="Y767" s="559"/>
      <c r="Z767" s="558"/>
      <c r="AA767" s="909"/>
      <c r="AB767" s="10"/>
      <c r="AC767" s="559"/>
      <c r="AD767" s="559"/>
      <c r="AE767" s="559"/>
      <c r="AF767" s="559"/>
      <c r="AG767" s="559"/>
      <c r="AH767" s="559"/>
      <c r="AI767" s="559"/>
      <c r="AJ767" s="559"/>
    </row>
    <row r="768" ht="11.25" customHeight="1">
      <c r="A768" s="906"/>
      <c r="B768" s="559"/>
      <c r="C768" s="559"/>
      <c r="D768" s="10"/>
      <c r="E768" s="10"/>
      <c r="F768" s="10"/>
      <c r="G768" s="10"/>
      <c r="H768" s="10"/>
      <c r="I768" s="10"/>
      <c r="J768" s="10"/>
      <c r="K768" s="10"/>
      <c r="L768" s="559"/>
      <c r="M768" s="559"/>
      <c r="N768" s="559"/>
      <c r="O768" s="907"/>
      <c r="P768" s="559"/>
      <c r="Q768" s="559"/>
      <c r="R768" s="874"/>
      <c r="S768" s="908"/>
      <c r="T768" s="559"/>
      <c r="U768" s="559"/>
      <c r="V768" s="559"/>
      <c r="W768" s="559"/>
      <c r="X768" s="559"/>
      <c r="Y768" s="559"/>
      <c r="Z768" s="558"/>
      <c r="AA768" s="909"/>
      <c r="AB768" s="10"/>
      <c r="AC768" s="559"/>
      <c r="AD768" s="559"/>
      <c r="AE768" s="559"/>
      <c r="AF768" s="559"/>
      <c r="AG768" s="559"/>
      <c r="AH768" s="559"/>
      <c r="AI768" s="559"/>
      <c r="AJ768" s="559"/>
    </row>
    <row r="769" ht="11.25" customHeight="1">
      <c r="A769" s="906"/>
      <c r="B769" s="559"/>
      <c r="C769" s="559"/>
      <c r="D769" s="10"/>
      <c r="E769" s="10"/>
      <c r="F769" s="10"/>
      <c r="G769" s="10"/>
      <c r="H769" s="10"/>
      <c r="I769" s="10"/>
      <c r="J769" s="10"/>
      <c r="K769" s="10"/>
      <c r="L769" s="559"/>
      <c r="M769" s="559"/>
      <c r="N769" s="559"/>
      <c r="O769" s="907"/>
      <c r="P769" s="559"/>
      <c r="Q769" s="559"/>
      <c r="R769" s="874"/>
      <c r="S769" s="908"/>
      <c r="T769" s="559"/>
      <c r="U769" s="559"/>
      <c r="V769" s="559"/>
      <c r="W769" s="559"/>
      <c r="X769" s="559"/>
      <c r="Y769" s="559"/>
      <c r="Z769" s="558"/>
      <c r="AA769" s="909"/>
      <c r="AB769" s="10"/>
      <c r="AC769" s="559"/>
      <c r="AD769" s="559"/>
      <c r="AE769" s="559"/>
      <c r="AF769" s="559"/>
      <c r="AG769" s="559"/>
      <c r="AH769" s="559"/>
      <c r="AI769" s="559"/>
      <c r="AJ769" s="559"/>
    </row>
    <row r="770" ht="11.25" customHeight="1">
      <c r="A770" s="906"/>
      <c r="B770" s="559"/>
      <c r="C770" s="559"/>
      <c r="D770" s="10"/>
      <c r="E770" s="10"/>
      <c r="F770" s="10"/>
      <c r="G770" s="10"/>
      <c r="H770" s="10"/>
      <c r="I770" s="10"/>
      <c r="J770" s="10"/>
      <c r="K770" s="10"/>
      <c r="L770" s="559"/>
      <c r="M770" s="559"/>
      <c r="N770" s="559"/>
      <c r="O770" s="907"/>
      <c r="P770" s="559"/>
      <c r="Q770" s="559"/>
      <c r="R770" s="874"/>
      <c r="S770" s="908"/>
      <c r="T770" s="559"/>
      <c r="U770" s="559"/>
      <c r="V770" s="559"/>
      <c r="W770" s="559"/>
      <c r="X770" s="559"/>
      <c r="Y770" s="559"/>
      <c r="Z770" s="558"/>
      <c r="AA770" s="909"/>
      <c r="AB770" s="10"/>
      <c r="AC770" s="559"/>
      <c r="AD770" s="559"/>
      <c r="AE770" s="559"/>
      <c r="AF770" s="559"/>
      <c r="AG770" s="559"/>
      <c r="AH770" s="559"/>
      <c r="AI770" s="559"/>
      <c r="AJ770" s="559"/>
    </row>
    <row r="771" ht="11.25" customHeight="1">
      <c r="A771" s="906"/>
      <c r="B771" s="559"/>
      <c r="C771" s="559"/>
      <c r="D771" s="10"/>
      <c r="E771" s="10"/>
      <c r="F771" s="10"/>
      <c r="G771" s="10"/>
      <c r="H771" s="10"/>
      <c r="I771" s="10"/>
      <c r="J771" s="10"/>
      <c r="K771" s="10"/>
      <c r="L771" s="559"/>
      <c r="M771" s="559"/>
      <c r="N771" s="559"/>
      <c r="O771" s="907"/>
      <c r="P771" s="559"/>
      <c r="Q771" s="559"/>
      <c r="R771" s="874"/>
      <c r="S771" s="908"/>
      <c r="T771" s="559"/>
      <c r="U771" s="559"/>
      <c r="V771" s="559"/>
      <c r="W771" s="559"/>
      <c r="X771" s="559"/>
      <c r="Y771" s="559"/>
      <c r="Z771" s="558"/>
      <c r="AA771" s="909"/>
      <c r="AB771" s="10"/>
      <c r="AC771" s="559"/>
      <c r="AD771" s="559"/>
      <c r="AE771" s="559"/>
      <c r="AF771" s="559"/>
      <c r="AG771" s="559"/>
      <c r="AH771" s="559"/>
      <c r="AI771" s="559"/>
      <c r="AJ771" s="559"/>
    </row>
    <row r="772" ht="11.25" customHeight="1">
      <c r="A772" s="906"/>
      <c r="B772" s="559"/>
      <c r="C772" s="559"/>
      <c r="D772" s="10"/>
      <c r="E772" s="10"/>
      <c r="F772" s="10"/>
      <c r="G772" s="10"/>
      <c r="H772" s="10"/>
      <c r="I772" s="10"/>
      <c r="J772" s="10"/>
      <c r="K772" s="10"/>
      <c r="L772" s="559"/>
      <c r="M772" s="559"/>
      <c r="N772" s="559"/>
      <c r="O772" s="907"/>
      <c r="P772" s="559"/>
      <c r="Q772" s="559"/>
      <c r="R772" s="874"/>
      <c r="S772" s="908"/>
      <c r="T772" s="559"/>
      <c r="U772" s="559"/>
      <c r="V772" s="559"/>
      <c r="W772" s="559"/>
      <c r="X772" s="559"/>
      <c r="Y772" s="559"/>
      <c r="Z772" s="558"/>
      <c r="AA772" s="909"/>
      <c r="AB772" s="10"/>
      <c r="AC772" s="559"/>
      <c r="AD772" s="559"/>
      <c r="AE772" s="559"/>
      <c r="AF772" s="559"/>
      <c r="AG772" s="559"/>
      <c r="AH772" s="559"/>
      <c r="AI772" s="559"/>
      <c r="AJ772" s="559"/>
    </row>
    <row r="773" ht="11.25" customHeight="1">
      <c r="A773" s="906"/>
      <c r="B773" s="559"/>
      <c r="C773" s="559"/>
      <c r="D773" s="10"/>
      <c r="E773" s="10"/>
      <c r="F773" s="10"/>
      <c r="G773" s="10"/>
      <c r="H773" s="10"/>
      <c r="I773" s="10"/>
      <c r="J773" s="10"/>
      <c r="K773" s="10"/>
      <c r="L773" s="559"/>
      <c r="M773" s="559"/>
      <c r="N773" s="559"/>
      <c r="O773" s="907"/>
      <c r="P773" s="559"/>
      <c r="Q773" s="559"/>
      <c r="R773" s="874"/>
      <c r="S773" s="908"/>
      <c r="T773" s="559"/>
      <c r="U773" s="559"/>
      <c r="V773" s="559"/>
      <c r="W773" s="559"/>
      <c r="X773" s="559"/>
      <c r="Y773" s="559"/>
      <c r="Z773" s="558"/>
      <c r="AA773" s="909"/>
      <c r="AB773" s="10"/>
      <c r="AC773" s="559"/>
      <c r="AD773" s="559"/>
      <c r="AE773" s="559"/>
      <c r="AF773" s="559"/>
      <c r="AG773" s="559"/>
      <c r="AH773" s="559"/>
      <c r="AI773" s="559"/>
      <c r="AJ773" s="559"/>
    </row>
    <row r="774" ht="11.25" customHeight="1">
      <c r="A774" s="906"/>
      <c r="B774" s="559"/>
      <c r="C774" s="559"/>
      <c r="D774" s="10"/>
      <c r="E774" s="10"/>
      <c r="F774" s="10"/>
      <c r="G774" s="10"/>
      <c r="H774" s="10"/>
      <c r="I774" s="10"/>
      <c r="J774" s="10"/>
      <c r="K774" s="10"/>
      <c r="L774" s="559"/>
      <c r="M774" s="559"/>
      <c r="N774" s="559"/>
      <c r="O774" s="907"/>
      <c r="P774" s="559"/>
      <c r="Q774" s="559"/>
      <c r="R774" s="874"/>
      <c r="S774" s="908"/>
      <c r="T774" s="559"/>
      <c r="U774" s="559"/>
      <c r="V774" s="559"/>
      <c r="W774" s="559"/>
      <c r="X774" s="559"/>
      <c r="Y774" s="559"/>
      <c r="Z774" s="558"/>
      <c r="AA774" s="909"/>
      <c r="AB774" s="10"/>
      <c r="AC774" s="559"/>
      <c r="AD774" s="559"/>
      <c r="AE774" s="559"/>
      <c r="AF774" s="559"/>
      <c r="AG774" s="559"/>
      <c r="AH774" s="559"/>
      <c r="AI774" s="559"/>
      <c r="AJ774" s="559"/>
    </row>
    <row r="775" ht="11.25" customHeight="1">
      <c r="A775" s="906"/>
      <c r="B775" s="559"/>
      <c r="C775" s="559"/>
      <c r="D775" s="10"/>
      <c r="E775" s="10"/>
      <c r="F775" s="10"/>
      <c r="G775" s="10"/>
      <c r="H775" s="10"/>
      <c r="I775" s="10"/>
      <c r="J775" s="10"/>
      <c r="K775" s="10"/>
      <c r="L775" s="559"/>
      <c r="M775" s="559"/>
      <c r="N775" s="559"/>
      <c r="O775" s="907"/>
      <c r="P775" s="559"/>
      <c r="Q775" s="559"/>
      <c r="R775" s="874"/>
      <c r="S775" s="908"/>
      <c r="T775" s="559"/>
      <c r="U775" s="559"/>
      <c r="V775" s="559"/>
      <c r="W775" s="559"/>
      <c r="X775" s="559"/>
      <c r="Y775" s="559"/>
      <c r="Z775" s="558"/>
      <c r="AA775" s="909"/>
      <c r="AB775" s="10"/>
      <c r="AC775" s="559"/>
      <c r="AD775" s="559"/>
      <c r="AE775" s="559"/>
      <c r="AF775" s="559"/>
      <c r="AG775" s="559"/>
      <c r="AH775" s="559"/>
      <c r="AI775" s="559"/>
      <c r="AJ775" s="559"/>
    </row>
    <row r="776" ht="11.25" customHeight="1">
      <c r="A776" s="906"/>
      <c r="B776" s="559"/>
      <c r="C776" s="559"/>
      <c r="D776" s="10"/>
      <c r="E776" s="10"/>
      <c r="F776" s="10"/>
      <c r="G776" s="10"/>
      <c r="H776" s="10"/>
      <c r="I776" s="10"/>
      <c r="J776" s="10"/>
      <c r="K776" s="10"/>
      <c r="L776" s="559"/>
      <c r="M776" s="559"/>
      <c r="N776" s="559"/>
      <c r="O776" s="907"/>
      <c r="P776" s="559"/>
      <c r="Q776" s="559"/>
      <c r="R776" s="874"/>
      <c r="S776" s="908"/>
      <c r="T776" s="559"/>
      <c r="U776" s="559"/>
      <c r="V776" s="559"/>
      <c r="W776" s="559"/>
      <c r="X776" s="559"/>
      <c r="Y776" s="559"/>
      <c r="Z776" s="558"/>
      <c r="AA776" s="909"/>
      <c r="AB776" s="10"/>
      <c r="AC776" s="559"/>
      <c r="AD776" s="559"/>
      <c r="AE776" s="559"/>
      <c r="AF776" s="559"/>
      <c r="AG776" s="559"/>
      <c r="AH776" s="559"/>
      <c r="AI776" s="559"/>
      <c r="AJ776" s="559"/>
    </row>
    <row r="777" ht="11.25" customHeight="1">
      <c r="A777" s="906"/>
      <c r="B777" s="559"/>
      <c r="C777" s="559"/>
      <c r="D777" s="10"/>
      <c r="E777" s="10"/>
      <c r="F777" s="10"/>
      <c r="G777" s="10"/>
      <c r="H777" s="10"/>
      <c r="I777" s="10"/>
      <c r="J777" s="10"/>
      <c r="K777" s="10"/>
      <c r="L777" s="559"/>
      <c r="M777" s="559"/>
      <c r="N777" s="559"/>
      <c r="O777" s="907"/>
      <c r="P777" s="559"/>
      <c r="Q777" s="559"/>
      <c r="R777" s="874"/>
      <c r="S777" s="908"/>
      <c r="T777" s="559"/>
      <c r="U777" s="559"/>
      <c r="V777" s="559"/>
      <c r="W777" s="559"/>
      <c r="X777" s="559"/>
      <c r="Y777" s="559"/>
      <c r="Z777" s="558"/>
      <c r="AA777" s="909"/>
      <c r="AB777" s="10"/>
      <c r="AC777" s="559"/>
      <c r="AD777" s="559"/>
      <c r="AE777" s="559"/>
      <c r="AF777" s="559"/>
      <c r="AG777" s="559"/>
      <c r="AH777" s="559"/>
      <c r="AI777" s="559"/>
      <c r="AJ777" s="559"/>
    </row>
    <row r="778" ht="11.25" customHeight="1">
      <c r="A778" s="906"/>
      <c r="B778" s="559"/>
      <c r="C778" s="559"/>
      <c r="D778" s="10"/>
      <c r="E778" s="10"/>
      <c r="F778" s="10"/>
      <c r="G778" s="10"/>
      <c r="H778" s="10"/>
      <c r="I778" s="10"/>
      <c r="J778" s="10"/>
      <c r="K778" s="10"/>
      <c r="L778" s="559"/>
      <c r="M778" s="559"/>
      <c r="N778" s="559"/>
      <c r="O778" s="907"/>
      <c r="P778" s="559"/>
      <c r="Q778" s="559"/>
      <c r="R778" s="874"/>
      <c r="S778" s="908"/>
      <c r="T778" s="559"/>
      <c r="U778" s="559"/>
      <c r="V778" s="559"/>
      <c r="W778" s="559"/>
      <c r="X778" s="559"/>
      <c r="Y778" s="559"/>
      <c r="Z778" s="558"/>
      <c r="AA778" s="909"/>
      <c r="AB778" s="10"/>
      <c r="AC778" s="559"/>
      <c r="AD778" s="559"/>
      <c r="AE778" s="559"/>
      <c r="AF778" s="559"/>
      <c r="AG778" s="559"/>
      <c r="AH778" s="559"/>
      <c r="AI778" s="559"/>
      <c r="AJ778" s="559"/>
    </row>
    <row r="779" ht="11.25" customHeight="1">
      <c r="A779" s="906"/>
      <c r="B779" s="559"/>
      <c r="C779" s="559"/>
      <c r="D779" s="10"/>
      <c r="E779" s="10"/>
      <c r="F779" s="10"/>
      <c r="G779" s="10"/>
      <c r="H779" s="10"/>
      <c r="I779" s="10"/>
      <c r="J779" s="10"/>
      <c r="K779" s="10"/>
      <c r="L779" s="559"/>
      <c r="M779" s="559"/>
      <c r="N779" s="559"/>
      <c r="O779" s="907"/>
      <c r="P779" s="559"/>
      <c r="Q779" s="559"/>
      <c r="R779" s="874"/>
      <c r="S779" s="908"/>
      <c r="T779" s="559"/>
      <c r="U779" s="559"/>
      <c r="V779" s="559"/>
      <c r="W779" s="559"/>
      <c r="X779" s="559"/>
      <c r="Y779" s="559"/>
      <c r="Z779" s="558"/>
      <c r="AA779" s="909"/>
      <c r="AB779" s="10"/>
      <c r="AC779" s="559"/>
      <c r="AD779" s="559"/>
      <c r="AE779" s="559"/>
      <c r="AF779" s="559"/>
      <c r="AG779" s="559"/>
      <c r="AH779" s="559"/>
      <c r="AI779" s="559"/>
      <c r="AJ779" s="559"/>
    </row>
    <row r="780" ht="11.25" customHeight="1">
      <c r="A780" s="906"/>
      <c r="B780" s="559"/>
      <c r="C780" s="559"/>
      <c r="D780" s="10"/>
      <c r="E780" s="10"/>
      <c r="F780" s="10"/>
      <c r="G780" s="10"/>
      <c r="H780" s="10"/>
      <c r="I780" s="10"/>
      <c r="J780" s="10"/>
      <c r="K780" s="10"/>
      <c r="L780" s="559"/>
      <c r="M780" s="559"/>
      <c r="N780" s="559"/>
      <c r="O780" s="907"/>
      <c r="P780" s="559"/>
      <c r="Q780" s="559"/>
      <c r="R780" s="874"/>
      <c r="S780" s="908"/>
      <c r="T780" s="559"/>
      <c r="U780" s="559"/>
      <c r="V780" s="559"/>
      <c r="W780" s="559"/>
      <c r="X780" s="559"/>
      <c r="Y780" s="559"/>
      <c r="Z780" s="558"/>
      <c r="AA780" s="909"/>
      <c r="AB780" s="10"/>
      <c r="AC780" s="559"/>
      <c r="AD780" s="559"/>
      <c r="AE780" s="559"/>
      <c r="AF780" s="559"/>
      <c r="AG780" s="559"/>
      <c r="AH780" s="559"/>
      <c r="AI780" s="559"/>
      <c r="AJ780" s="559"/>
    </row>
    <row r="781" ht="11.25" customHeight="1">
      <c r="A781" s="906"/>
      <c r="B781" s="559"/>
      <c r="C781" s="559"/>
      <c r="D781" s="10"/>
      <c r="E781" s="10"/>
      <c r="F781" s="10"/>
      <c r="G781" s="10"/>
      <c r="H781" s="10"/>
      <c r="I781" s="10"/>
      <c r="J781" s="10"/>
      <c r="K781" s="10"/>
      <c r="L781" s="559"/>
      <c r="M781" s="559"/>
      <c r="N781" s="559"/>
      <c r="O781" s="907"/>
      <c r="P781" s="559"/>
      <c r="Q781" s="559"/>
      <c r="R781" s="874"/>
      <c r="S781" s="908"/>
      <c r="T781" s="559"/>
      <c r="U781" s="559"/>
      <c r="V781" s="559"/>
      <c r="W781" s="559"/>
      <c r="X781" s="559"/>
      <c r="Y781" s="559"/>
      <c r="Z781" s="558"/>
      <c r="AA781" s="909"/>
      <c r="AB781" s="10"/>
      <c r="AC781" s="559"/>
      <c r="AD781" s="559"/>
      <c r="AE781" s="559"/>
      <c r="AF781" s="559"/>
      <c r="AG781" s="559"/>
      <c r="AH781" s="559"/>
      <c r="AI781" s="559"/>
      <c r="AJ781" s="559"/>
    </row>
    <row r="782" ht="11.25" customHeight="1">
      <c r="A782" s="906"/>
      <c r="B782" s="559"/>
      <c r="C782" s="559"/>
      <c r="D782" s="10"/>
      <c r="E782" s="10"/>
      <c r="F782" s="10"/>
      <c r="G782" s="10"/>
      <c r="H782" s="10"/>
      <c r="I782" s="10"/>
      <c r="J782" s="10"/>
      <c r="K782" s="10"/>
      <c r="L782" s="559"/>
      <c r="M782" s="559"/>
      <c r="N782" s="559"/>
      <c r="O782" s="907"/>
      <c r="P782" s="559"/>
      <c r="Q782" s="559"/>
      <c r="R782" s="874"/>
      <c r="S782" s="908"/>
      <c r="T782" s="559"/>
      <c r="U782" s="559"/>
      <c r="V782" s="559"/>
      <c r="W782" s="559"/>
      <c r="X782" s="559"/>
      <c r="Y782" s="559"/>
      <c r="Z782" s="558"/>
      <c r="AA782" s="909"/>
      <c r="AB782" s="10"/>
      <c r="AC782" s="559"/>
      <c r="AD782" s="559"/>
      <c r="AE782" s="559"/>
      <c r="AF782" s="559"/>
      <c r="AG782" s="559"/>
      <c r="AH782" s="559"/>
      <c r="AI782" s="559"/>
      <c r="AJ782" s="559"/>
    </row>
    <row r="783" ht="11.25" customHeight="1">
      <c r="A783" s="906"/>
      <c r="B783" s="559"/>
      <c r="C783" s="559"/>
      <c r="D783" s="10"/>
      <c r="E783" s="10"/>
      <c r="F783" s="10"/>
      <c r="G783" s="10"/>
      <c r="H783" s="10"/>
      <c r="I783" s="10"/>
      <c r="J783" s="10"/>
      <c r="K783" s="10"/>
      <c r="L783" s="559"/>
      <c r="M783" s="559"/>
      <c r="N783" s="559"/>
      <c r="O783" s="907"/>
      <c r="P783" s="559"/>
      <c r="Q783" s="559"/>
      <c r="R783" s="874"/>
      <c r="S783" s="908"/>
      <c r="T783" s="559"/>
      <c r="U783" s="559"/>
      <c r="V783" s="559"/>
      <c r="W783" s="559"/>
      <c r="X783" s="559"/>
      <c r="Y783" s="559"/>
      <c r="Z783" s="558"/>
      <c r="AA783" s="909"/>
      <c r="AB783" s="10"/>
      <c r="AC783" s="559"/>
      <c r="AD783" s="559"/>
      <c r="AE783" s="559"/>
      <c r="AF783" s="559"/>
      <c r="AG783" s="559"/>
      <c r="AH783" s="559"/>
      <c r="AI783" s="559"/>
      <c r="AJ783" s="559"/>
    </row>
    <row r="784" ht="11.25" customHeight="1">
      <c r="A784" s="906"/>
      <c r="B784" s="559"/>
      <c r="C784" s="559"/>
      <c r="D784" s="10"/>
      <c r="E784" s="10"/>
      <c r="F784" s="10"/>
      <c r="G784" s="10"/>
      <c r="H784" s="10"/>
      <c r="I784" s="10"/>
      <c r="J784" s="10"/>
      <c r="K784" s="10"/>
      <c r="L784" s="559"/>
      <c r="M784" s="559"/>
      <c r="N784" s="559"/>
      <c r="O784" s="907"/>
      <c r="P784" s="559"/>
      <c r="Q784" s="559"/>
      <c r="R784" s="874"/>
      <c r="S784" s="908"/>
      <c r="T784" s="559"/>
      <c r="U784" s="559"/>
      <c r="V784" s="559"/>
      <c r="W784" s="559"/>
      <c r="X784" s="559"/>
      <c r="Y784" s="559"/>
      <c r="Z784" s="558"/>
      <c r="AA784" s="909"/>
      <c r="AB784" s="10"/>
      <c r="AC784" s="559"/>
      <c r="AD784" s="559"/>
      <c r="AE784" s="559"/>
      <c r="AF784" s="559"/>
      <c r="AG784" s="559"/>
      <c r="AH784" s="559"/>
      <c r="AI784" s="559"/>
      <c r="AJ784" s="559"/>
    </row>
    <row r="785" ht="11.25" customHeight="1">
      <c r="A785" s="906"/>
      <c r="B785" s="559"/>
      <c r="C785" s="559"/>
      <c r="D785" s="10"/>
      <c r="E785" s="10"/>
      <c r="F785" s="10"/>
      <c r="G785" s="10"/>
      <c r="H785" s="10"/>
      <c r="I785" s="10"/>
      <c r="J785" s="10"/>
      <c r="K785" s="10"/>
      <c r="L785" s="559"/>
      <c r="M785" s="559"/>
      <c r="N785" s="559"/>
      <c r="O785" s="907"/>
      <c r="P785" s="559"/>
      <c r="Q785" s="559"/>
      <c r="R785" s="874"/>
      <c r="S785" s="908"/>
      <c r="T785" s="559"/>
      <c r="U785" s="559"/>
      <c r="V785" s="559"/>
      <c r="W785" s="559"/>
      <c r="X785" s="559"/>
      <c r="Y785" s="559"/>
      <c r="Z785" s="558"/>
      <c r="AA785" s="909"/>
      <c r="AB785" s="10"/>
      <c r="AC785" s="559"/>
      <c r="AD785" s="559"/>
      <c r="AE785" s="559"/>
      <c r="AF785" s="559"/>
      <c r="AG785" s="559"/>
      <c r="AH785" s="559"/>
      <c r="AI785" s="559"/>
      <c r="AJ785" s="559"/>
    </row>
    <row r="786" ht="11.25" customHeight="1">
      <c r="A786" s="906"/>
      <c r="B786" s="559"/>
      <c r="C786" s="559"/>
      <c r="D786" s="10"/>
      <c r="E786" s="10"/>
      <c r="F786" s="10"/>
      <c r="G786" s="10"/>
      <c r="H786" s="10"/>
      <c r="I786" s="10"/>
      <c r="J786" s="10"/>
      <c r="K786" s="10"/>
      <c r="L786" s="559"/>
      <c r="M786" s="559"/>
      <c r="N786" s="559"/>
      <c r="O786" s="907"/>
      <c r="P786" s="559"/>
      <c r="Q786" s="559"/>
      <c r="R786" s="874"/>
      <c r="S786" s="908"/>
      <c r="T786" s="559"/>
      <c r="U786" s="559"/>
      <c r="V786" s="559"/>
      <c r="W786" s="559"/>
      <c r="X786" s="559"/>
      <c r="Y786" s="559"/>
      <c r="Z786" s="558"/>
      <c r="AA786" s="909"/>
      <c r="AB786" s="10"/>
      <c r="AC786" s="559"/>
      <c r="AD786" s="559"/>
      <c r="AE786" s="559"/>
      <c r="AF786" s="559"/>
      <c r="AG786" s="559"/>
      <c r="AH786" s="559"/>
      <c r="AI786" s="559"/>
      <c r="AJ786" s="559"/>
    </row>
    <row r="787" ht="11.25" customHeight="1">
      <c r="A787" s="906"/>
      <c r="B787" s="559"/>
      <c r="C787" s="559"/>
      <c r="D787" s="10"/>
      <c r="E787" s="10"/>
      <c r="F787" s="10"/>
      <c r="G787" s="10"/>
      <c r="H787" s="10"/>
      <c r="I787" s="10"/>
      <c r="J787" s="10"/>
      <c r="K787" s="10"/>
      <c r="L787" s="559"/>
      <c r="M787" s="559"/>
      <c r="N787" s="559"/>
      <c r="O787" s="907"/>
      <c r="P787" s="559"/>
      <c r="Q787" s="559"/>
      <c r="R787" s="874"/>
      <c r="S787" s="908"/>
      <c r="T787" s="559"/>
      <c r="U787" s="559"/>
      <c r="V787" s="559"/>
      <c r="W787" s="559"/>
      <c r="X787" s="559"/>
      <c r="Y787" s="559"/>
      <c r="Z787" s="558"/>
      <c r="AA787" s="909"/>
      <c r="AB787" s="10"/>
      <c r="AC787" s="559"/>
      <c r="AD787" s="559"/>
      <c r="AE787" s="559"/>
      <c r="AF787" s="559"/>
      <c r="AG787" s="559"/>
      <c r="AH787" s="559"/>
      <c r="AI787" s="559"/>
      <c r="AJ787" s="559"/>
    </row>
    <row r="788" ht="11.25" customHeight="1">
      <c r="A788" s="906"/>
      <c r="B788" s="559"/>
      <c r="C788" s="559"/>
      <c r="D788" s="10"/>
      <c r="E788" s="10"/>
      <c r="F788" s="10"/>
      <c r="G788" s="10"/>
      <c r="H788" s="10"/>
      <c r="I788" s="10"/>
      <c r="J788" s="10"/>
      <c r="K788" s="10"/>
      <c r="L788" s="559"/>
      <c r="M788" s="559"/>
      <c r="N788" s="559"/>
      <c r="O788" s="907"/>
      <c r="P788" s="559"/>
      <c r="Q788" s="559"/>
      <c r="R788" s="874"/>
      <c r="S788" s="908"/>
      <c r="T788" s="559"/>
      <c r="U788" s="559"/>
      <c r="V788" s="559"/>
      <c r="W788" s="559"/>
      <c r="X788" s="559"/>
      <c r="Y788" s="559"/>
      <c r="Z788" s="558"/>
      <c r="AA788" s="909"/>
      <c r="AB788" s="10"/>
      <c r="AC788" s="559"/>
      <c r="AD788" s="559"/>
      <c r="AE788" s="559"/>
      <c r="AF788" s="559"/>
      <c r="AG788" s="559"/>
      <c r="AH788" s="559"/>
      <c r="AI788" s="559"/>
      <c r="AJ788" s="559"/>
    </row>
    <row r="789" ht="11.25" customHeight="1">
      <c r="A789" s="906"/>
      <c r="B789" s="559"/>
      <c r="C789" s="559"/>
      <c r="D789" s="10"/>
      <c r="E789" s="10"/>
      <c r="F789" s="10"/>
      <c r="G789" s="10"/>
      <c r="H789" s="10"/>
      <c r="I789" s="10"/>
      <c r="J789" s="10"/>
      <c r="K789" s="10"/>
      <c r="L789" s="559"/>
      <c r="M789" s="559"/>
      <c r="N789" s="559"/>
      <c r="O789" s="907"/>
      <c r="P789" s="559"/>
      <c r="Q789" s="559"/>
      <c r="R789" s="874"/>
      <c r="S789" s="908"/>
      <c r="T789" s="559"/>
      <c r="U789" s="559"/>
      <c r="V789" s="559"/>
      <c r="W789" s="559"/>
      <c r="X789" s="559"/>
      <c r="Y789" s="559"/>
      <c r="Z789" s="558"/>
      <c r="AA789" s="909"/>
      <c r="AB789" s="10"/>
      <c r="AC789" s="559"/>
      <c r="AD789" s="559"/>
      <c r="AE789" s="559"/>
      <c r="AF789" s="559"/>
      <c r="AG789" s="559"/>
      <c r="AH789" s="559"/>
      <c r="AI789" s="559"/>
      <c r="AJ789" s="559"/>
    </row>
    <row r="790" ht="11.25" customHeight="1">
      <c r="A790" s="906"/>
      <c r="B790" s="559"/>
      <c r="C790" s="559"/>
      <c r="D790" s="10"/>
      <c r="E790" s="10"/>
      <c r="F790" s="10"/>
      <c r="G790" s="10"/>
      <c r="H790" s="10"/>
      <c r="I790" s="10"/>
      <c r="J790" s="10"/>
      <c r="K790" s="10"/>
      <c r="L790" s="559"/>
      <c r="M790" s="559"/>
      <c r="N790" s="559"/>
      <c r="O790" s="907"/>
      <c r="P790" s="559"/>
      <c r="Q790" s="559"/>
      <c r="R790" s="874"/>
      <c r="S790" s="908"/>
      <c r="T790" s="559"/>
      <c r="U790" s="559"/>
      <c r="V790" s="559"/>
      <c r="W790" s="559"/>
      <c r="X790" s="559"/>
      <c r="Y790" s="559"/>
      <c r="Z790" s="558"/>
      <c r="AA790" s="909"/>
      <c r="AB790" s="10"/>
      <c r="AC790" s="559"/>
      <c r="AD790" s="559"/>
      <c r="AE790" s="559"/>
      <c r="AF790" s="559"/>
      <c r="AG790" s="559"/>
      <c r="AH790" s="559"/>
      <c r="AI790" s="559"/>
      <c r="AJ790" s="559"/>
    </row>
    <row r="791" ht="11.25" customHeight="1">
      <c r="A791" s="906"/>
      <c r="B791" s="559"/>
      <c r="C791" s="559"/>
      <c r="D791" s="10"/>
      <c r="E791" s="10"/>
      <c r="F791" s="10"/>
      <c r="G791" s="10"/>
      <c r="H791" s="10"/>
      <c r="I791" s="10"/>
      <c r="J791" s="10"/>
      <c r="K791" s="10"/>
      <c r="L791" s="559"/>
      <c r="M791" s="559"/>
      <c r="N791" s="559"/>
      <c r="O791" s="907"/>
      <c r="P791" s="559"/>
      <c r="Q791" s="559"/>
      <c r="R791" s="874"/>
      <c r="S791" s="908"/>
      <c r="T791" s="559"/>
      <c r="U791" s="559"/>
      <c r="V791" s="559"/>
      <c r="W791" s="559"/>
      <c r="X791" s="559"/>
      <c r="Y791" s="559"/>
      <c r="Z791" s="558"/>
      <c r="AA791" s="909"/>
      <c r="AB791" s="10"/>
      <c r="AC791" s="559"/>
      <c r="AD791" s="559"/>
      <c r="AE791" s="559"/>
      <c r="AF791" s="559"/>
      <c r="AG791" s="559"/>
      <c r="AH791" s="559"/>
      <c r="AI791" s="559"/>
      <c r="AJ791" s="559"/>
    </row>
    <row r="792" ht="11.25" customHeight="1">
      <c r="A792" s="906"/>
      <c r="B792" s="559"/>
      <c r="C792" s="559"/>
      <c r="D792" s="10"/>
      <c r="E792" s="10"/>
      <c r="F792" s="10"/>
      <c r="G792" s="10"/>
      <c r="H792" s="10"/>
      <c r="I792" s="10"/>
      <c r="J792" s="10"/>
      <c r="K792" s="10"/>
      <c r="L792" s="559"/>
      <c r="M792" s="559"/>
      <c r="N792" s="559"/>
      <c r="O792" s="907"/>
      <c r="P792" s="559"/>
      <c r="Q792" s="559"/>
      <c r="R792" s="874"/>
      <c r="S792" s="908"/>
      <c r="T792" s="559"/>
      <c r="U792" s="559"/>
      <c r="V792" s="559"/>
      <c r="W792" s="559"/>
      <c r="X792" s="559"/>
      <c r="Y792" s="559"/>
      <c r="Z792" s="558"/>
      <c r="AA792" s="909"/>
      <c r="AB792" s="10"/>
      <c r="AC792" s="559"/>
      <c r="AD792" s="559"/>
      <c r="AE792" s="559"/>
      <c r="AF792" s="559"/>
      <c r="AG792" s="559"/>
      <c r="AH792" s="559"/>
      <c r="AI792" s="559"/>
      <c r="AJ792" s="559"/>
    </row>
    <row r="793" ht="11.25" customHeight="1">
      <c r="A793" s="906"/>
      <c r="B793" s="559"/>
      <c r="C793" s="559"/>
      <c r="D793" s="10"/>
      <c r="E793" s="10"/>
      <c r="F793" s="10"/>
      <c r="G793" s="10"/>
      <c r="H793" s="10"/>
      <c r="I793" s="10"/>
      <c r="J793" s="10"/>
      <c r="K793" s="10"/>
      <c r="L793" s="559"/>
      <c r="M793" s="559"/>
      <c r="N793" s="559"/>
      <c r="O793" s="907"/>
      <c r="P793" s="559"/>
      <c r="Q793" s="559"/>
      <c r="R793" s="874"/>
      <c r="S793" s="908"/>
      <c r="T793" s="559"/>
      <c r="U793" s="559"/>
      <c r="V793" s="559"/>
      <c r="W793" s="559"/>
      <c r="X793" s="559"/>
      <c r="Y793" s="559"/>
      <c r="Z793" s="558"/>
      <c r="AA793" s="909"/>
      <c r="AB793" s="10"/>
      <c r="AC793" s="559"/>
      <c r="AD793" s="559"/>
      <c r="AE793" s="559"/>
      <c r="AF793" s="559"/>
      <c r="AG793" s="559"/>
      <c r="AH793" s="559"/>
      <c r="AI793" s="559"/>
      <c r="AJ793" s="559"/>
    </row>
    <row r="794" ht="11.25" customHeight="1">
      <c r="A794" s="906"/>
      <c r="B794" s="559"/>
      <c r="C794" s="559"/>
      <c r="D794" s="10"/>
      <c r="E794" s="10"/>
      <c r="F794" s="10"/>
      <c r="G794" s="10"/>
      <c r="H794" s="10"/>
      <c r="I794" s="10"/>
      <c r="J794" s="10"/>
      <c r="K794" s="10"/>
      <c r="L794" s="559"/>
      <c r="M794" s="559"/>
      <c r="N794" s="559"/>
      <c r="O794" s="907"/>
      <c r="P794" s="559"/>
      <c r="Q794" s="559"/>
      <c r="R794" s="874"/>
      <c r="S794" s="908"/>
      <c r="T794" s="559"/>
      <c r="U794" s="559"/>
      <c r="V794" s="559"/>
      <c r="W794" s="559"/>
      <c r="X794" s="559"/>
      <c r="Y794" s="559"/>
      <c r="Z794" s="558"/>
      <c r="AA794" s="909"/>
      <c r="AB794" s="10"/>
      <c r="AC794" s="559"/>
      <c r="AD794" s="559"/>
      <c r="AE794" s="559"/>
      <c r="AF794" s="559"/>
      <c r="AG794" s="559"/>
      <c r="AH794" s="559"/>
      <c r="AI794" s="559"/>
      <c r="AJ794" s="559"/>
    </row>
    <row r="795" ht="11.25" customHeight="1">
      <c r="A795" s="906"/>
      <c r="B795" s="559"/>
      <c r="C795" s="559"/>
      <c r="D795" s="10"/>
      <c r="E795" s="10"/>
      <c r="F795" s="10"/>
      <c r="G795" s="10"/>
      <c r="H795" s="10"/>
      <c r="I795" s="10"/>
      <c r="J795" s="10"/>
      <c r="K795" s="10"/>
      <c r="L795" s="559"/>
      <c r="M795" s="559"/>
      <c r="N795" s="559"/>
      <c r="O795" s="907"/>
      <c r="P795" s="559"/>
      <c r="Q795" s="559"/>
      <c r="R795" s="874"/>
      <c r="S795" s="908"/>
      <c r="T795" s="559"/>
      <c r="U795" s="559"/>
      <c r="V795" s="559"/>
      <c r="W795" s="559"/>
      <c r="X795" s="559"/>
      <c r="Y795" s="559"/>
      <c r="Z795" s="558"/>
      <c r="AA795" s="909"/>
      <c r="AB795" s="10"/>
      <c r="AC795" s="559"/>
      <c r="AD795" s="559"/>
      <c r="AE795" s="559"/>
      <c r="AF795" s="559"/>
      <c r="AG795" s="559"/>
      <c r="AH795" s="559"/>
      <c r="AI795" s="559"/>
      <c r="AJ795" s="559"/>
    </row>
    <row r="796" ht="11.25" customHeight="1">
      <c r="A796" s="906"/>
      <c r="B796" s="559"/>
      <c r="C796" s="559"/>
      <c r="D796" s="10"/>
      <c r="E796" s="10"/>
      <c r="F796" s="10"/>
      <c r="G796" s="10"/>
      <c r="H796" s="10"/>
      <c r="I796" s="10"/>
      <c r="J796" s="10"/>
      <c r="K796" s="10"/>
      <c r="L796" s="559"/>
      <c r="M796" s="559"/>
      <c r="N796" s="559"/>
      <c r="O796" s="907"/>
      <c r="P796" s="559"/>
      <c r="Q796" s="559"/>
      <c r="R796" s="874"/>
      <c r="S796" s="908"/>
      <c r="T796" s="559"/>
      <c r="U796" s="559"/>
      <c r="V796" s="559"/>
      <c r="W796" s="559"/>
      <c r="X796" s="559"/>
      <c r="Y796" s="559"/>
      <c r="Z796" s="558"/>
      <c r="AA796" s="909"/>
      <c r="AB796" s="10"/>
      <c r="AC796" s="559"/>
      <c r="AD796" s="559"/>
      <c r="AE796" s="559"/>
      <c r="AF796" s="559"/>
      <c r="AG796" s="559"/>
      <c r="AH796" s="559"/>
      <c r="AI796" s="559"/>
      <c r="AJ796" s="559"/>
    </row>
    <row r="797" ht="11.25" customHeight="1">
      <c r="A797" s="906"/>
      <c r="B797" s="559"/>
      <c r="C797" s="559"/>
      <c r="D797" s="10"/>
      <c r="E797" s="10"/>
      <c r="F797" s="10"/>
      <c r="G797" s="10"/>
      <c r="H797" s="10"/>
      <c r="I797" s="10"/>
      <c r="J797" s="10"/>
      <c r="K797" s="10"/>
      <c r="L797" s="559"/>
      <c r="M797" s="559"/>
      <c r="N797" s="559"/>
      <c r="O797" s="907"/>
      <c r="P797" s="559"/>
      <c r="Q797" s="559"/>
      <c r="R797" s="874"/>
      <c r="S797" s="908"/>
      <c r="T797" s="559"/>
      <c r="U797" s="559"/>
      <c r="V797" s="559"/>
      <c r="W797" s="559"/>
      <c r="X797" s="559"/>
      <c r="Y797" s="559"/>
      <c r="Z797" s="558"/>
      <c r="AA797" s="909"/>
      <c r="AB797" s="10"/>
      <c r="AC797" s="559"/>
      <c r="AD797" s="559"/>
      <c r="AE797" s="559"/>
      <c r="AF797" s="559"/>
      <c r="AG797" s="559"/>
      <c r="AH797" s="559"/>
      <c r="AI797" s="559"/>
      <c r="AJ797" s="559"/>
    </row>
    <row r="798" ht="11.25" customHeight="1">
      <c r="A798" s="906"/>
      <c r="B798" s="559"/>
      <c r="C798" s="559"/>
      <c r="D798" s="10"/>
      <c r="E798" s="10"/>
      <c r="F798" s="10"/>
      <c r="G798" s="10"/>
      <c r="H798" s="10"/>
      <c r="I798" s="10"/>
      <c r="J798" s="10"/>
      <c r="K798" s="10"/>
      <c r="L798" s="559"/>
      <c r="M798" s="559"/>
      <c r="N798" s="559"/>
      <c r="O798" s="907"/>
      <c r="P798" s="559"/>
      <c r="Q798" s="559"/>
      <c r="R798" s="874"/>
      <c r="S798" s="908"/>
      <c r="T798" s="559"/>
      <c r="U798" s="559"/>
      <c r="V798" s="559"/>
      <c r="W798" s="559"/>
      <c r="X798" s="559"/>
      <c r="Y798" s="559"/>
      <c r="Z798" s="558"/>
      <c r="AA798" s="909"/>
      <c r="AB798" s="10"/>
      <c r="AC798" s="559"/>
      <c r="AD798" s="559"/>
      <c r="AE798" s="559"/>
      <c r="AF798" s="559"/>
      <c r="AG798" s="559"/>
      <c r="AH798" s="559"/>
      <c r="AI798" s="559"/>
      <c r="AJ798" s="559"/>
    </row>
    <row r="799" ht="11.25" customHeight="1">
      <c r="A799" s="906"/>
      <c r="B799" s="559"/>
      <c r="C799" s="559"/>
      <c r="D799" s="10"/>
      <c r="E799" s="10"/>
      <c r="F799" s="10"/>
      <c r="G799" s="10"/>
      <c r="H799" s="10"/>
      <c r="I799" s="10"/>
      <c r="J799" s="10"/>
      <c r="K799" s="10"/>
      <c r="L799" s="559"/>
      <c r="M799" s="559"/>
      <c r="N799" s="559"/>
      <c r="O799" s="907"/>
      <c r="P799" s="559"/>
      <c r="Q799" s="559"/>
      <c r="R799" s="874"/>
      <c r="S799" s="908"/>
      <c r="T799" s="559"/>
      <c r="U799" s="559"/>
      <c r="V799" s="559"/>
      <c r="W799" s="559"/>
      <c r="X799" s="559"/>
      <c r="Y799" s="559"/>
      <c r="Z799" s="558"/>
      <c r="AA799" s="909"/>
      <c r="AB799" s="10"/>
      <c r="AC799" s="559"/>
      <c r="AD799" s="559"/>
      <c r="AE799" s="559"/>
      <c r="AF799" s="559"/>
      <c r="AG799" s="559"/>
      <c r="AH799" s="559"/>
      <c r="AI799" s="559"/>
      <c r="AJ799" s="559"/>
    </row>
    <row r="800" ht="11.25" customHeight="1">
      <c r="A800" s="906"/>
      <c r="B800" s="559"/>
      <c r="C800" s="559"/>
      <c r="D800" s="10"/>
      <c r="E800" s="10"/>
      <c r="F800" s="10"/>
      <c r="G800" s="10"/>
      <c r="H800" s="10"/>
      <c r="I800" s="10"/>
      <c r="J800" s="10"/>
      <c r="K800" s="10"/>
      <c r="L800" s="559"/>
      <c r="M800" s="559"/>
      <c r="N800" s="559"/>
      <c r="O800" s="907"/>
      <c r="P800" s="559"/>
      <c r="Q800" s="559"/>
      <c r="R800" s="874"/>
      <c r="S800" s="908"/>
      <c r="T800" s="559"/>
      <c r="U800" s="559"/>
      <c r="V800" s="559"/>
      <c r="W800" s="559"/>
      <c r="X800" s="559"/>
      <c r="Y800" s="559"/>
      <c r="Z800" s="558"/>
      <c r="AA800" s="909"/>
      <c r="AB800" s="10"/>
      <c r="AC800" s="559"/>
      <c r="AD800" s="559"/>
      <c r="AE800" s="559"/>
      <c r="AF800" s="559"/>
      <c r="AG800" s="559"/>
      <c r="AH800" s="559"/>
      <c r="AI800" s="559"/>
      <c r="AJ800" s="559"/>
    </row>
    <row r="801" ht="11.25" customHeight="1">
      <c r="A801" s="906"/>
      <c r="B801" s="559"/>
      <c r="C801" s="559"/>
      <c r="D801" s="10"/>
      <c r="E801" s="10"/>
      <c r="F801" s="10"/>
      <c r="G801" s="10"/>
      <c r="H801" s="10"/>
      <c r="I801" s="10"/>
      <c r="J801" s="10"/>
      <c r="K801" s="10"/>
      <c r="L801" s="559"/>
      <c r="M801" s="559"/>
      <c r="N801" s="559"/>
      <c r="O801" s="907"/>
      <c r="P801" s="559"/>
      <c r="Q801" s="559"/>
      <c r="R801" s="874"/>
      <c r="S801" s="908"/>
      <c r="T801" s="559"/>
      <c r="U801" s="559"/>
      <c r="V801" s="559"/>
      <c r="W801" s="559"/>
      <c r="X801" s="559"/>
      <c r="Y801" s="559"/>
      <c r="Z801" s="558"/>
      <c r="AA801" s="909"/>
      <c r="AB801" s="10"/>
      <c r="AC801" s="559"/>
      <c r="AD801" s="559"/>
      <c r="AE801" s="559"/>
      <c r="AF801" s="559"/>
      <c r="AG801" s="559"/>
      <c r="AH801" s="559"/>
      <c r="AI801" s="559"/>
      <c r="AJ801" s="559"/>
    </row>
    <row r="802" ht="11.25" customHeight="1">
      <c r="A802" s="906"/>
      <c r="B802" s="559"/>
      <c r="C802" s="559"/>
      <c r="D802" s="10"/>
      <c r="E802" s="10"/>
      <c r="F802" s="10"/>
      <c r="G802" s="10"/>
      <c r="H802" s="10"/>
      <c r="I802" s="10"/>
      <c r="J802" s="10"/>
      <c r="K802" s="10"/>
      <c r="L802" s="559"/>
      <c r="M802" s="559"/>
      <c r="N802" s="559"/>
      <c r="O802" s="907"/>
      <c r="P802" s="559"/>
      <c r="Q802" s="559"/>
      <c r="R802" s="874"/>
      <c r="S802" s="908"/>
      <c r="T802" s="559"/>
      <c r="U802" s="559"/>
      <c r="V802" s="559"/>
      <c r="W802" s="559"/>
      <c r="X802" s="559"/>
      <c r="Y802" s="559"/>
      <c r="Z802" s="558"/>
      <c r="AA802" s="909"/>
      <c r="AB802" s="10"/>
      <c r="AC802" s="559"/>
      <c r="AD802" s="559"/>
      <c r="AE802" s="559"/>
      <c r="AF802" s="559"/>
      <c r="AG802" s="559"/>
      <c r="AH802" s="559"/>
      <c r="AI802" s="559"/>
      <c r="AJ802" s="559"/>
    </row>
    <row r="803" ht="11.25" customHeight="1">
      <c r="A803" s="906"/>
      <c r="B803" s="559"/>
      <c r="C803" s="559"/>
      <c r="D803" s="10"/>
      <c r="E803" s="10"/>
      <c r="F803" s="10"/>
      <c r="G803" s="10"/>
      <c r="H803" s="10"/>
      <c r="I803" s="10"/>
      <c r="J803" s="10"/>
      <c r="K803" s="10"/>
      <c r="L803" s="559"/>
      <c r="M803" s="559"/>
      <c r="N803" s="559"/>
      <c r="O803" s="907"/>
      <c r="P803" s="559"/>
      <c r="Q803" s="559"/>
      <c r="R803" s="874"/>
      <c r="S803" s="908"/>
      <c r="T803" s="559"/>
      <c r="U803" s="559"/>
      <c r="V803" s="559"/>
      <c r="W803" s="559"/>
      <c r="X803" s="559"/>
      <c r="Y803" s="559"/>
      <c r="Z803" s="558"/>
      <c r="AA803" s="909"/>
      <c r="AB803" s="10"/>
      <c r="AC803" s="559"/>
      <c r="AD803" s="559"/>
      <c r="AE803" s="559"/>
      <c r="AF803" s="559"/>
      <c r="AG803" s="559"/>
      <c r="AH803" s="559"/>
      <c r="AI803" s="559"/>
      <c r="AJ803" s="559"/>
    </row>
    <row r="804" ht="11.25" customHeight="1">
      <c r="A804" s="906"/>
      <c r="B804" s="559"/>
      <c r="C804" s="559"/>
      <c r="D804" s="10"/>
      <c r="E804" s="10"/>
      <c r="F804" s="10"/>
      <c r="G804" s="10"/>
      <c r="H804" s="10"/>
      <c r="I804" s="10"/>
      <c r="J804" s="10"/>
      <c r="K804" s="10"/>
      <c r="L804" s="559"/>
      <c r="M804" s="559"/>
      <c r="N804" s="559"/>
      <c r="O804" s="907"/>
      <c r="P804" s="559"/>
      <c r="Q804" s="559"/>
      <c r="R804" s="874"/>
      <c r="S804" s="908"/>
      <c r="T804" s="559"/>
      <c r="U804" s="559"/>
      <c r="V804" s="559"/>
      <c r="W804" s="559"/>
      <c r="X804" s="559"/>
      <c r="Y804" s="559"/>
      <c r="Z804" s="558"/>
      <c r="AA804" s="909"/>
      <c r="AB804" s="10"/>
      <c r="AC804" s="559"/>
      <c r="AD804" s="559"/>
      <c r="AE804" s="559"/>
      <c r="AF804" s="559"/>
      <c r="AG804" s="559"/>
      <c r="AH804" s="559"/>
      <c r="AI804" s="559"/>
      <c r="AJ804" s="559"/>
    </row>
    <row r="805" ht="11.25" customHeight="1">
      <c r="A805" s="906"/>
      <c r="B805" s="559"/>
      <c r="C805" s="559"/>
      <c r="D805" s="10"/>
      <c r="E805" s="10"/>
      <c r="F805" s="10"/>
      <c r="G805" s="10"/>
      <c r="H805" s="10"/>
      <c r="I805" s="10"/>
      <c r="J805" s="10"/>
      <c r="K805" s="10"/>
      <c r="L805" s="559"/>
      <c r="M805" s="559"/>
      <c r="N805" s="559"/>
      <c r="O805" s="907"/>
      <c r="P805" s="559"/>
      <c r="Q805" s="559"/>
      <c r="R805" s="874"/>
      <c r="S805" s="908"/>
      <c r="T805" s="559"/>
      <c r="U805" s="559"/>
      <c r="V805" s="559"/>
      <c r="W805" s="559"/>
      <c r="X805" s="559"/>
      <c r="Y805" s="559"/>
      <c r="Z805" s="558"/>
      <c r="AA805" s="909"/>
      <c r="AB805" s="10"/>
      <c r="AC805" s="559"/>
      <c r="AD805" s="559"/>
      <c r="AE805" s="559"/>
      <c r="AF805" s="559"/>
      <c r="AG805" s="559"/>
      <c r="AH805" s="559"/>
      <c r="AI805" s="559"/>
      <c r="AJ805" s="559"/>
    </row>
    <row r="806" ht="11.25" customHeight="1">
      <c r="A806" s="906"/>
      <c r="B806" s="559"/>
      <c r="C806" s="559"/>
      <c r="D806" s="10"/>
      <c r="E806" s="10"/>
      <c r="F806" s="10"/>
      <c r="G806" s="10"/>
      <c r="H806" s="10"/>
      <c r="I806" s="10"/>
      <c r="J806" s="10"/>
      <c r="K806" s="10"/>
      <c r="L806" s="559"/>
      <c r="M806" s="559"/>
      <c r="N806" s="559"/>
      <c r="O806" s="907"/>
      <c r="P806" s="559"/>
      <c r="Q806" s="559"/>
      <c r="R806" s="874"/>
      <c r="S806" s="908"/>
      <c r="T806" s="559"/>
      <c r="U806" s="559"/>
      <c r="V806" s="559"/>
      <c r="W806" s="559"/>
      <c r="X806" s="559"/>
      <c r="Y806" s="559"/>
      <c r="Z806" s="558"/>
      <c r="AA806" s="909"/>
      <c r="AB806" s="10"/>
      <c r="AC806" s="559"/>
      <c r="AD806" s="559"/>
      <c r="AE806" s="559"/>
      <c r="AF806" s="559"/>
      <c r="AG806" s="559"/>
      <c r="AH806" s="559"/>
      <c r="AI806" s="559"/>
      <c r="AJ806" s="559"/>
    </row>
    <row r="807" ht="11.25" customHeight="1">
      <c r="A807" s="906"/>
      <c r="B807" s="559"/>
      <c r="C807" s="559"/>
      <c r="D807" s="10"/>
      <c r="E807" s="10"/>
      <c r="F807" s="10"/>
      <c r="G807" s="10"/>
      <c r="H807" s="10"/>
      <c r="I807" s="10"/>
      <c r="J807" s="10"/>
      <c r="K807" s="10"/>
      <c r="L807" s="559"/>
      <c r="M807" s="559"/>
      <c r="N807" s="559"/>
      <c r="O807" s="907"/>
      <c r="P807" s="559"/>
      <c r="Q807" s="559"/>
      <c r="R807" s="874"/>
      <c r="S807" s="908"/>
      <c r="T807" s="559"/>
      <c r="U807" s="559"/>
      <c r="V807" s="559"/>
      <c r="W807" s="559"/>
      <c r="X807" s="559"/>
      <c r="Y807" s="559"/>
      <c r="Z807" s="558"/>
      <c r="AA807" s="909"/>
      <c r="AB807" s="10"/>
      <c r="AC807" s="559"/>
      <c r="AD807" s="559"/>
      <c r="AE807" s="559"/>
      <c r="AF807" s="559"/>
      <c r="AG807" s="559"/>
      <c r="AH807" s="559"/>
      <c r="AI807" s="559"/>
      <c r="AJ807" s="559"/>
    </row>
    <row r="808" ht="11.25" customHeight="1">
      <c r="A808" s="906"/>
      <c r="B808" s="559"/>
      <c r="C808" s="559"/>
      <c r="D808" s="10"/>
      <c r="E808" s="10"/>
      <c r="F808" s="10"/>
      <c r="G808" s="10"/>
      <c r="H808" s="10"/>
      <c r="I808" s="10"/>
      <c r="J808" s="10"/>
      <c r="K808" s="10"/>
      <c r="L808" s="559"/>
      <c r="M808" s="559"/>
      <c r="N808" s="559"/>
      <c r="O808" s="907"/>
      <c r="P808" s="559"/>
      <c r="Q808" s="559"/>
      <c r="R808" s="874"/>
      <c r="S808" s="908"/>
      <c r="T808" s="559"/>
      <c r="U808" s="559"/>
      <c r="V808" s="559"/>
      <c r="W808" s="559"/>
      <c r="X808" s="559"/>
      <c r="Y808" s="559"/>
      <c r="Z808" s="558"/>
      <c r="AA808" s="909"/>
      <c r="AB808" s="10"/>
      <c r="AC808" s="559"/>
      <c r="AD808" s="559"/>
      <c r="AE808" s="559"/>
      <c r="AF808" s="559"/>
      <c r="AG808" s="559"/>
      <c r="AH808" s="559"/>
      <c r="AI808" s="559"/>
      <c r="AJ808" s="559"/>
    </row>
    <row r="809" ht="11.25" customHeight="1">
      <c r="A809" s="906"/>
      <c r="B809" s="559"/>
      <c r="C809" s="559"/>
      <c r="D809" s="10"/>
      <c r="E809" s="10"/>
      <c r="F809" s="10"/>
      <c r="G809" s="10"/>
      <c r="H809" s="10"/>
      <c r="I809" s="10"/>
      <c r="J809" s="10"/>
      <c r="K809" s="10"/>
      <c r="L809" s="559"/>
      <c r="M809" s="559"/>
      <c r="N809" s="559"/>
      <c r="O809" s="907"/>
      <c r="P809" s="559"/>
      <c r="Q809" s="559"/>
      <c r="R809" s="874"/>
      <c r="S809" s="908"/>
      <c r="T809" s="559"/>
      <c r="U809" s="559"/>
      <c r="V809" s="559"/>
      <c r="W809" s="559"/>
      <c r="X809" s="559"/>
      <c r="Y809" s="559"/>
      <c r="Z809" s="558"/>
      <c r="AA809" s="909"/>
      <c r="AB809" s="10"/>
      <c r="AC809" s="559"/>
      <c r="AD809" s="559"/>
      <c r="AE809" s="559"/>
      <c r="AF809" s="559"/>
      <c r="AG809" s="559"/>
      <c r="AH809" s="559"/>
      <c r="AI809" s="559"/>
      <c r="AJ809" s="559"/>
    </row>
    <row r="810" ht="11.25" customHeight="1">
      <c r="A810" s="906"/>
      <c r="B810" s="559"/>
      <c r="C810" s="559"/>
      <c r="D810" s="10"/>
      <c r="E810" s="10"/>
      <c r="F810" s="10"/>
      <c r="G810" s="10"/>
      <c r="H810" s="10"/>
      <c r="I810" s="10"/>
      <c r="J810" s="10"/>
      <c r="K810" s="10"/>
      <c r="L810" s="559"/>
      <c r="M810" s="559"/>
      <c r="N810" s="559"/>
      <c r="O810" s="907"/>
      <c r="P810" s="559"/>
      <c r="Q810" s="559"/>
      <c r="R810" s="874"/>
      <c r="S810" s="908"/>
      <c r="T810" s="559"/>
      <c r="U810" s="559"/>
      <c r="V810" s="559"/>
      <c r="W810" s="559"/>
      <c r="X810" s="559"/>
      <c r="Y810" s="559"/>
      <c r="Z810" s="558"/>
      <c r="AA810" s="909"/>
      <c r="AB810" s="10"/>
      <c r="AC810" s="559"/>
      <c r="AD810" s="559"/>
      <c r="AE810" s="559"/>
      <c r="AF810" s="559"/>
      <c r="AG810" s="559"/>
      <c r="AH810" s="559"/>
      <c r="AI810" s="559"/>
      <c r="AJ810" s="559"/>
    </row>
    <row r="811" ht="11.25" customHeight="1">
      <c r="A811" s="906"/>
      <c r="B811" s="559"/>
      <c r="C811" s="559"/>
      <c r="D811" s="10"/>
      <c r="E811" s="10"/>
      <c r="F811" s="10"/>
      <c r="G811" s="10"/>
      <c r="H811" s="10"/>
      <c r="I811" s="10"/>
      <c r="J811" s="10"/>
      <c r="K811" s="10"/>
      <c r="L811" s="559"/>
      <c r="M811" s="559"/>
      <c r="N811" s="559"/>
      <c r="O811" s="907"/>
      <c r="P811" s="559"/>
      <c r="Q811" s="559"/>
      <c r="R811" s="874"/>
      <c r="S811" s="908"/>
      <c r="T811" s="559"/>
      <c r="U811" s="559"/>
      <c r="V811" s="559"/>
      <c r="W811" s="559"/>
      <c r="X811" s="559"/>
      <c r="Y811" s="559"/>
      <c r="Z811" s="558"/>
      <c r="AA811" s="909"/>
      <c r="AB811" s="10"/>
      <c r="AC811" s="559"/>
      <c r="AD811" s="559"/>
      <c r="AE811" s="559"/>
      <c r="AF811" s="559"/>
      <c r="AG811" s="559"/>
      <c r="AH811" s="559"/>
      <c r="AI811" s="559"/>
      <c r="AJ811" s="559"/>
    </row>
    <row r="812" ht="11.25" customHeight="1">
      <c r="A812" s="906"/>
      <c r="B812" s="559"/>
      <c r="C812" s="559"/>
      <c r="D812" s="10"/>
      <c r="E812" s="10"/>
      <c r="F812" s="10"/>
      <c r="G812" s="10"/>
      <c r="H812" s="10"/>
      <c r="I812" s="10"/>
      <c r="J812" s="10"/>
      <c r="K812" s="10"/>
      <c r="L812" s="559"/>
      <c r="M812" s="559"/>
      <c r="N812" s="559"/>
      <c r="O812" s="907"/>
      <c r="P812" s="559"/>
      <c r="Q812" s="559"/>
      <c r="R812" s="874"/>
      <c r="S812" s="908"/>
      <c r="T812" s="559"/>
      <c r="U812" s="559"/>
      <c r="V812" s="559"/>
      <c r="W812" s="559"/>
      <c r="X812" s="559"/>
      <c r="Y812" s="559"/>
      <c r="Z812" s="558"/>
      <c r="AA812" s="909"/>
      <c r="AB812" s="10"/>
      <c r="AC812" s="559"/>
      <c r="AD812" s="559"/>
      <c r="AE812" s="559"/>
      <c r="AF812" s="559"/>
      <c r="AG812" s="559"/>
      <c r="AH812" s="559"/>
      <c r="AI812" s="559"/>
      <c r="AJ812" s="559"/>
    </row>
    <row r="813" ht="11.25" customHeight="1">
      <c r="A813" s="906"/>
      <c r="B813" s="559"/>
      <c r="C813" s="559"/>
      <c r="D813" s="10"/>
      <c r="E813" s="10"/>
      <c r="F813" s="10"/>
      <c r="G813" s="10"/>
      <c r="H813" s="10"/>
      <c r="I813" s="10"/>
      <c r="J813" s="10"/>
      <c r="K813" s="10"/>
      <c r="L813" s="559"/>
      <c r="M813" s="559"/>
      <c r="N813" s="559"/>
      <c r="O813" s="907"/>
      <c r="P813" s="559"/>
      <c r="Q813" s="559"/>
      <c r="R813" s="874"/>
      <c r="S813" s="908"/>
      <c r="T813" s="559"/>
      <c r="U813" s="559"/>
      <c r="V813" s="559"/>
      <c r="W813" s="559"/>
      <c r="X813" s="559"/>
      <c r="Y813" s="559"/>
      <c r="Z813" s="558"/>
      <c r="AA813" s="909"/>
      <c r="AB813" s="10"/>
      <c r="AC813" s="559"/>
      <c r="AD813" s="559"/>
      <c r="AE813" s="559"/>
      <c r="AF813" s="559"/>
      <c r="AG813" s="559"/>
      <c r="AH813" s="559"/>
      <c r="AI813" s="559"/>
      <c r="AJ813" s="559"/>
    </row>
    <row r="814" ht="11.25" customHeight="1">
      <c r="A814" s="906"/>
      <c r="B814" s="559"/>
      <c r="C814" s="559"/>
      <c r="D814" s="10"/>
      <c r="E814" s="10"/>
      <c r="F814" s="10"/>
      <c r="G814" s="10"/>
      <c r="H814" s="10"/>
      <c r="I814" s="10"/>
      <c r="J814" s="10"/>
      <c r="K814" s="10"/>
      <c r="L814" s="559"/>
      <c r="M814" s="559"/>
      <c r="N814" s="559"/>
      <c r="O814" s="907"/>
      <c r="P814" s="559"/>
      <c r="Q814" s="559"/>
      <c r="R814" s="874"/>
      <c r="S814" s="908"/>
      <c r="T814" s="559"/>
      <c r="U814" s="559"/>
      <c r="V814" s="559"/>
      <c r="W814" s="559"/>
      <c r="X814" s="559"/>
      <c r="Y814" s="559"/>
      <c r="Z814" s="558"/>
      <c r="AA814" s="909"/>
      <c r="AB814" s="10"/>
      <c r="AC814" s="559"/>
      <c r="AD814" s="559"/>
      <c r="AE814" s="559"/>
      <c r="AF814" s="559"/>
      <c r="AG814" s="559"/>
      <c r="AH814" s="559"/>
      <c r="AI814" s="559"/>
      <c r="AJ814" s="559"/>
    </row>
    <row r="815" ht="11.25" customHeight="1">
      <c r="A815" s="906"/>
      <c r="B815" s="559"/>
      <c r="C815" s="559"/>
      <c r="D815" s="10"/>
      <c r="E815" s="10"/>
      <c r="F815" s="10"/>
      <c r="G815" s="10"/>
      <c r="H815" s="10"/>
      <c r="I815" s="10"/>
      <c r="J815" s="10"/>
      <c r="K815" s="10"/>
      <c r="L815" s="559"/>
      <c r="M815" s="559"/>
      <c r="N815" s="559"/>
      <c r="O815" s="907"/>
      <c r="P815" s="559"/>
      <c r="Q815" s="559"/>
      <c r="R815" s="874"/>
      <c r="S815" s="908"/>
      <c r="T815" s="559"/>
      <c r="U815" s="559"/>
      <c r="V815" s="559"/>
      <c r="W815" s="559"/>
      <c r="X815" s="559"/>
      <c r="Y815" s="559"/>
      <c r="Z815" s="558"/>
      <c r="AA815" s="909"/>
      <c r="AB815" s="10"/>
      <c r="AC815" s="559"/>
      <c r="AD815" s="559"/>
      <c r="AE815" s="559"/>
      <c r="AF815" s="559"/>
      <c r="AG815" s="559"/>
      <c r="AH815" s="559"/>
      <c r="AI815" s="559"/>
      <c r="AJ815" s="559"/>
    </row>
    <row r="816" ht="11.25" customHeight="1">
      <c r="A816" s="906"/>
      <c r="B816" s="559"/>
      <c r="C816" s="559"/>
      <c r="D816" s="10"/>
      <c r="E816" s="10"/>
      <c r="F816" s="10"/>
      <c r="G816" s="10"/>
      <c r="H816" s="10"/>
      <c r="I816" s="10"/>
      <c r="J816" s="10"/>
      <c r="K816" s="10"/>
      <c r="L816" s="559"/>
      <c r="M816" s="559"/>
      <c r="N816" s="559"/>
      <c r="O816" s="907"/>
      <c r="P816" s="559"/>
      <c r="Q816" s="559"/>
      <c r="R816" s="874"/>
      <c r="S816" s="908"/>
      <c r="T816" s="559"/>
      <c r="U816" s="559"/>
      <c r="V816" s="559"/>
      <c r="W816" s="559"/>
      <c r="X816" s="559"/>
      <c r="Y816" s="559"/>
      <c r="Z816" s="558"/>
      <c r="AA816" s="909"/>
      <c r="AB816" s="10"/>
      <c r="AC816" s="559"/>
      <c r="AD816" s="559"/>
      <c r="AE816" s="559"/>
      <c r="AF816" s="559"/>
      <c r="AG816" s="559"/>
      <c r="AH816" s="559"/>
      <c r="AI816" s="559"/>
      <c r="AJ816" s="559"/>
    </row>
    <row r="817" ht="11.25" customHeight="1">
      <c r="A817" s="906"/>
      <c r="B817" s="559"/>
      <c r="C817" s="559"/>
      <c r="D817" s="10"/>
      <c r="E817" s="10"/>
      <c r="F817" s="10"/>
      <c r="G817" s="10"/>
      <c r="H817" s="10"/>
      <c r="I817" s="10"/>
      <c r="J817" s="10"/>
      <c r="K817" s="10"/>
      <c r="L817" s="559"/>
      <c r="M817" s="559"/>
      <c r="N817" s="559"/>
      <c r="O817" s="907"/>
      <c r="P817" s="559"/>
      <c r="Q817" s="559"/>
      <c r="R817" s="874"/>
      <c r="S817" s="908"/>
      <c r="T817" s="559"/>
      <c r="U817" s="559"/>
      <c r="V817" s="559"/>
      <c r="W817" s="559"/>
      <c r="X817" s="559"/>
      <c r="Y817" s="559"/>
      <c r="Z817" s="558"/>
      <c r="AA817" s="909"/>
      <c r="AB817" s="10"/>
      <c r="AC817" s="559"/>
      <c r="AD817" s="559"/>
      <c r="AE817" s="559"/>
      <c r="AF817" s="559"/>
      <c r="AG817" s="559"/>
      <c r="AH817" s="559"/>
      <c r="AI817" s="559"/>
      <c r="AJ817" s="559"/>
    </row>
    <row r="818" ht="11.25" customHeight="1">
      <c r="A818" s="906"/>
      <c r="B818" s="559"/>
      <c r="C818" s="559"/>
      <c r="D818" s="10"/>
      <c r="E818" s="10"/>
      <c r="F818" s="10"/>
      <c r="G818" s="10"/>
      <c r="H818" s="10"/>
      <c r="I818" s="10"/>
      <c r="J818" s="10"/>
      <c r="K818" s="10"/>
      <c r="L818" s="559"/>
      <c r="M818" s="559"/>
      <c r="N818" s="559"/>
      <c r="O818" s="907"/>
      <c r="P818" s="559"/>
      <c r="Q818" s="559"/>
      <c r="R818" s="874"/>
      <c r="S818" s="908"/>
      <c r="T818" s="559"/>
      <c r="U818" s="559"/>
      <c r="V818" s="559"/>
      <c r="W818" s="559"/>
      <c r="X818" s="559"/>
      <c r="Y818" s="559"/>
      <c r="Z818" s="558"/>
      <c r="AA818" s="909"/>
      <c r="AB818" s="10"/>
      <c r="AC818" s="559"/>
      <c r="AD818" s="559"/>
      <c r="AE818" s="559"/>
      <c r="AF818" s="559"/>
      <c r="AG818" s="559"/>
      <c r="AH818" s="559"/>
      <c r="AI818" s="559"/>
      <c r="AJ818" s="559"/>
    </row>
    <row r="819" ht="11.25" customHeight="1">
      <c r="A819" s="906"/>
      <c r="B819" s="559"/>
      <c r="C819" s="559"/>
      <c r="D819" s="10"/>
      <c r="E819" s="10"/>
      <c r="F819" s="10"/>
      <c r="G819" s="10"/>
      <c r="H819" s="10"/>
      <c r="I819" s="10"/>
      <c r="J819" s="10"/>
      <c r="K819" s="10"/>
      <c r="L819" s="559"/>
      <c r="M819" s="559"/>
      <c r="N819" s="559"/>
      <c r="O819" s="907"/>
      <c r="P819" s="559"/>
      <c r="Q819" s="559"/>
      <c r="R819" s="874"/>
      <c r="S819" s="908"/>
      <c r="T819" s="559"/>
      <c r="U819" s="559"/>
      <c r="V819" s="559"/>
      <c r="W819" s="559"/>
      <c r="X819" s="559"/>
      <c r="Y819" s="559"/>
      <c r="Z819" s="558"/>
      <c r="AA819" s="909"/>
      <c r="AB819" s="10"/>
      <c r="AC819" s="559"/>
      <c r="AD819" s="559"/>
      <c r="AE819" s="559"/>
      <c r="AF819" s="559"/>
      <c r="AG819" s="559"/>
      <c r="AH819" s="559"/>
      <c r="AI819" s="559"/>
      <c r="AJ819" s="559"/>
    </row>
    <row r="820" ht="11.25" customHeight="1">
      <c r="A820" s="906"/>
      <c r="B820" s="559"/>
      <c r="C820" s="559"/>
      <c r="D820" s="10"/>
      <c r="E820" s="10"/>
      <c r="F820" s="10"/>
      <c r="G820" s="10"/>
      <c r="H820" s="10"/>
      <c r="I820" s="10"/>
      <c r="J820" s="10"/>
      <c r="K820" s="10"/>
      <c r="L820" s="559"/>
      <c r="M820" s="559"/>
      <c r="N820" s="559"/>
      <c r="O820" s="907"/>
      <c r="P820" s="559"/>
      <c r="Q820" s="559"/>
      <c r="R820" s="874"/>
      <c r="S820" s="908"/>
      <c r="T820" s="559"/>
      <c r="U820" s="559"/>
      <c r="V820" s="559"/>
      <c r="W820" s="559"/>
      <c r="X820" s="559"/>
      <c r="Y820" s="559"/>
      <c r="Z820" s="558"/>
      <c r="AA820" s="909"/>
      <c r="AB820" s="10"/>
      <c r="AC820" s="559"/>
      <c r="AD820" s="559"/>
      <c r="AE820" s="559"/>
      <c r="AF820" s="559"/>
      <c r="AG820" s="559"/>
      <c r="AH820" s="559"/>
      <c r="AI820" s="559"/>
      <c r="AJ820" s="559"/>
    </row>
    <row r="821" ht="11.25" customHeight="1">
      <c r="A821" s="906"/>
      <c r="B821" s="559"/>
      <c r="C821" s="559"/>
      <c r="D821" s="10"/>
      <c r="E821" s="10"/>
      <c r="F821" s="10"/>
      <c r="G821" s="10"/>
      <c r="H821" s="10"/>
      <c r="I821" s="10"/>
      <c r="J821" s="10"/>
      <c r="K821" s="10"/>
      <c r="L821" s="559"/>
      <c r="M821" s="559"/>
      <c r="N821" s="559"/>
      <c r="O821" s="907"/>
      <c r="P821" s="559"/>
      <c r="Q821" s="559"/>
      <c r="R821" s="874"/>
      <c r="S821" s="908"/>
      <c r="T821" s="559"/>
      <c r="U821" s="559"/>
      <c r="V821" s="559"/>
      <c r="W821" s="559"/>
      <c r="X821" s="559"/>
      <c r="Y821" s="559"/>
      <c r="Z821" s="558"/>
      <c r="AA821" s="909"/>
      <c r="AB821" s="10"/>
      <c r="AC821" s="559"/>
      <c r="AD821" s="559"/>
      <c r="AE821" s="559"/>
      <c r="AF821" s="559"/>
      <c r="AG821" s="559"/>
      <c r="AH821" s="559"/>
      <c r="AI821" s="559"/>
      <c r="AJ821" s="559"/>
    </row>
    <row r="822" ht="11.25" customHeight="1">
      <c r="A822" s="906"/>
      <c r="B822" s="559"/>
      <c r="C822" s="559"/>
      <c r="D822" s="10"/>
      <c r="E822" s="10"/>
      <c r="F822" s="10"/>
      <c r="G822" s="10"/>
      <c r="H822" s="10"/>
      <c r="I822" s="10"/>
      <c r="J822" s="10"/>
      <c r="K822" s="10"/>
      <c r="L822" s="559"/>
      <c r="M822" s="559"/>
      <c r="N822" s="559"/>
      <c r="O822" s="907"/>
      <c r="P822" s="559"/>
      <c r="Q822" s="559"/>
      <c r="R822" s="874"/>
      <c r="S822" s="908"/>
      <c r="T822" s="559"/>
      <c r="U822" s="559"/>
      <c r="V822" s="559"/>
      <c r="W822" s="559"/>
      <c r="X822" s="559"/>
      <c r="Y822" s="559"/>
      <c r="Z822" s="558"/>
      <c r="AA822" s="909"/>
      <c r="AB822" s="10"/>
      <c r="AC822" s="559"/>
      <c r="AD822" s="559"/>
      <c r="AE822" s="559"/>
      <c r="AF822" s="559"/>
      <c r="AG822" s="559"/>
      <c r="AH822" s="559"/>
      <c r="AI822" s="559"/>
      <c r="AJ822" s="559"/>
    </row>
    <row r="823" ht="11.25" customHeight="1">
      <c r="A823" s="906"/>
      <c r="B823" s="559"/>
      <c r="C823" s="559"/>
      <c r="D823" s="10"/>
      <c r="E823" s="10"/>
      <c r="F823" s="10"/>
      <c r="G823" s="10"/>
      <c r="H823" s="10"/>
      <c r="I823" s="10"/>
      <c r="J823" s="10"/>
      <c r="K823" s="10"/>
      <c r="L823" s="559"/>
      <c r="M823" s="559"/>
      <c r="N823" s="559"/>
      <c r="O823" s="907"/>
      <c r="P823" s="559"/>
      <c r="Q823" s="559"/>
      <c r="R823" s="874"/>
      <c r="S823" s="908"/>
      <c r="T823" s="559"/>
      <c r="U823" s="559"/>
      <c r="V823" s="559"/>
      <c r="W823" s="559"/>
      <c r="X823" s="559"/>
      <c r="Y823" s="559"/>
      <c r="Z823" s="558"/>
      <c r="AA823" s="909"/>
      <c r="AB823" s="10"/>
      <c r="AC823" s="559"/>
      <c r="AD823" s="559"/>
      <c r="AE823" s="559"/>
      <c r="AF823" s="559"/>
      <c r="AG823" s="559"/>
      <c r="AH823" s="559"/>
      <c r="AI823" s="559"/>
      <c r="AJ823" s="559"/>
    </row>
    <row r="824" ht="11.25" customHeight="1">
      <c r="A824" s="906"/>
      <c r="B824" s="559"/>
      <c r="C824" s="559"/>
      <c r="D824" s="10"/>
      <c r="E824" s="10"/>
      <c r="F824" s="10"/>
      <c r="G824" s="10"/>
      <c r="H824" s="10"/>
      <c r="I824" s="10"/>
      <c r="J824" s="10"/>
      <c r="K824" s="10"/>
      <c r="L824" s="559"/>
      <c r="M824" s="559"/>
      <c r="N824" s="559"/>
      <c r="O824" s="907"/>
      <c r="P824" s="559"/>
      <c r="Q824" s="559"/>
      <c r="R824" s="874"/>
      <c r="S824" s="908"/>
      <c r="T824" s="559"/>
      <c r="U824" s="559"/>
      <c r="V824" s="559"/>
      <c r="W824" s="559"/>
      <c r="X824" s="559"/>
      <c r="Y824" s="559"/>
      <c r="Z824" s="558"/>
      <c r="AA824" s="909"/>
      <c r="AB824" s="10"/>
      <c r="AC824" s="559"/>
      <c r="AD824" s="559"/>
      <c r="AE824" s="559"/>
      <c r="AF824" s="559"/>
      <c r="AG824" s="559"/>
      <c r="AH824" s="559"/>
      <c r="AI824" s="559"/>
      <c r="AJ824" s="559"/>
    </row>
    <row r="825" ht="11.25" customHeight="1">
      <c r="A825" s="906"/>
      <c r="B825" s="559"/>
      <c r="C825" s="559"/>
      <c r="D825" s="10"/>
      <c r="E825" s="10"/>
      <c r="F825" s="10"/>
      <c r="G825" s="10"/>
      <c r="H825" s="10"/>
      <c r="I825" s="10"/>
      <c r="J825" s="10"/>
      <c r="K825" s="10"/>
      <c r="L825" s="559"/>
      <c r="M825" s="559"/>
      <c r="N825" s="559"/>
      <c r="O825" s="907"/>
      <c r="P825" s="559"/>
      <c r="Q825" s="559"/>
      <c r="R825" s="874"/>
      <c r="S825" s="908"/>
      <c r="T825" s="559"/>
      <c r="U825" s="559"/>
      <c r="V825" s="559"/>
      <c r="W825" s="559"/>
      <c r="X825" s="559"/>
      <c r="Y825" s="559"/>
      <c r="Z825" s="558"/>
      <c r="AA825" s="909"/>
      <c r="AB825" s="10"/>
      <c r="AC825" s="559"/>
      <c r="AD825" s="559"/>
      <c r="AE825" s="559"/>
      <c r="AF825" s="559"/>
      <c r="AG825" s="559"/>
      <c r="AH825" s="559"/>
      <c r="AI825" s="559"/>
      <c r="AJ825" s="559"/>
    </row>
    <row r="826" ht="11.25" customHeight="1">
      <c r="A826" s="906"/>
      <c r="B826" s="559"/>
      <c r="C826" s="559"/>
      <c r="D826" s="10"/>
      <c r="E826" s="10"/>
      <c r="F826" s="10"/>
      <c r="G826" s="10"/>
      <c r="H826" s="10"/>
      <c r="I826" s="10"/>
      <c r="J826" s="10"/>
      <c r="K826" s="10"/>
      <c r="L826" s="559"/>
      <c r="M826" s="559"/>
      <c r="N826" s="559"/>
      <c r="O826" s="907"/>
      <c r="P826" s="559"/>
      <c r="Q826" s="559"/>
      <c r="R826" s="874"/>
      <c r="S826" s="908"/>
      <c r="T826" s="559"/>
      <c r="U826" s="559"/>
      <c r="V826" s="559"/>
      <c r="W826" s="559"/>
      <c r="X826" s="559"/>
      <c r="Y826" s="559"/>
      <c r="Z826" s="558"/>
      <c r="AA826" s="909"/>
      <c r="AB826" s="10"/>
      <c r="AC826" s="559"/>
      <c r="AD826" s="559"/>
      <c r="AE826" s="559"/>
      <c r="AF826" s="559"/>
      <c r="AG826" s="559"/>
      <c r="AH826" s="559"/>
      <c r="AI826" s="559"/>
      <c r="AJ826" s="559"/>
    </row>
    <row r="827" ht="11.25" customHeight="1">
      <c r="A827" s="906"/>
      <c r="B827" s="559"/>
      <c r="C827" s="559"/>
      <c r="D827" s="10"/>
      <c r="E827" s="10"/>
      <c r="F827" s="10"/>
      <c r="G827" s="10"/>
      <c r="H827" s="10"/>
      <c r="I827" s="10"/>
      <c r="J827" s="10"/>
      <c r="K827" s="10"/>
      <c r="L827" s="559"/>
      <c r="M827" s="559"/>
      <c r="N827" s="559"/>
      <c r="O827" s="907"/>
      <c r="P827" s="559"/>
      <c r="Q827" s="559"/>
      <c r="R827" s="874"/>
      <c r="S827" s="908"/>
      <c r="T827" s="559"/>
      <c r="U827" s="559"/>
      <c r="V827" s="559"/>
      <c r="W827" s="559"/>
      <c r="X827" s="559"/>
      <c r="Y827" s="559"/>
      <c r="Z827" s="558"/>
      <c r="AA827" s="909"/>
      <c r="AB827" s="10"/>
      <c r="AC827" s="559"/>
      <c r="AD827" s="559"/>
      <c r="AE827" s="559"/>
      <c r="AF827" s="559"/>
      <c r="AG827" s="559"/>
      <c r="AH827" s="559"/>
      <c r="AI827" s="559"/>
      <c r="AJ827" s="559"/>
    </row>
    <row r="828" ht="11.25" customHeight="1">
      <c r="A828" s="906"/>
      <c r="B828" s="559"/>
      <c r="C828" s="559"/>
      <c r="D828" s="10"/>
      <c r="E828" s="10"/>
      <c r="F828" s="10"/>
      <c r="G828" s="10"/>
      <c r="H828" s="10"/>
      <c r="I828" s="10"/>
      <c r="J828" s="10"/>
      <c r="K828" s="10"/>
      <c r="L828" s="559"/>
      <c r="M828" s="559"/>
      <c r="N828" s="559"/>
      <c r="O828" s="907"/>
      <c r="P828" s="559"/>
      <c r="Q828" s="559"/>
      <c r="R828" s="874"/>
      <c r="S828" s="908"/>
      <c r="T828" s="559"/>
      <c r="U828" s="559"/>
      <c r="V828" s="559"/>
      <c r="W828" s="559"/>
      <c r="X828" s="559"/>
      <c r="Y828" s="559"/>
      <c r="Z828" s="558"/>
      <c r="AA828" s="909"/>
      <c r="AB828" s="10"/>
      <c r="AC828" s="559"/>
      <c r="AD828" s="559"/>
      <c r="AE828" s="559"/>
      <c r="AF828" s="559"/>
      <c r="AG828" s="559"/>
      <c r="AH828" s="559"/>
      <c r="AI828" s="559"/>
      <c r="AJ828" s="559"/>
    </row>
    <row r="829" ht="11.25" customHeight="1">
      <c r="A829" s="906"/>
      <c r="B829" s="559"/>
      <c r="C829" s="559"/>
      <c r="D829" s="10"/>
      <c r="E829" s="10"/>
      <c r="F829" s="10"/>
      <c r="G829" s="10"/>
      <c r="H829" s="10"/>
      <c r="I829" s="10"/>
      <c r="J829" s="10"/>
      <c r="K829" s="10"/>
      <c r="L829" s="559"/>
      <c r="M829" s="559"/>
      <c r="N829" s="559"/>
      <c r="O829" s="907"/>
      <c r="P829" s="559"/>
      <c r="Q829" s="559"/>
      <c r="R829" s="874"/>
      <c r="S829" s="908"/>
      <c r="T829" s="559"/>
      <c r="U829" s="559"/>
      <c r="V829" s="559"/>
      <c r="W829" s="559"/>
      <c r="X829" s="559"/>
      <c r="Y829" s="559"/>
      <c r="Z829" s="558"/>
      <c r="AA829" s="909"/>
      <c r="AB829" s="10"/>
      <c r="AC829" s="559"/>
      <c r="AD829" s="559"/>
      <c r="AE829" s="559"/>
      <c r="AF829" s="559"/>
      <c r="AG829" s="559"/>
      <c r="AH829" s="559"/>
      <c r="AI829" s="559"/>
      <c r="AJ829" s="559"/>
    </row>
    <row r="830" ht="11.25" customHeight="1">
      <c r="A830" s="906"/>
      <c r="B830" s="559"/>
      <c r="C830" s="559"/>
      <c r="D830" s="10"/>
      <c r="E830" s="10"/>
      <c r="F830" s="10"/>
      <c r="G830" s="10"/>
      <c r="H830" s="10"/>
      <c r="I830" s="10"/>
      <c r="J830" s="10"/>
      <c r="K830" s="10"/>
      <c r="L830" s="559"/>
      <c r="M830" s="559"/>
      <c r="N830" s="559"/>
      <c r="O830" s="907"/>
      <c r="P830" s="559"/>
      <c r="Q830" s="559"/>
      <c r="R830" s="874"/>
      <c r="S830" s="908"/>
      <c r="T830" s="559"/>
      <c r="U830" s="559"/>
      <c r="V830" s="559"/>
      <c r="W830" s="559"/>
      <c r="X830" s="559"/>
      <c r="Y830" s="559"/>
      <c r="Z830" s="558"/>
      <c r="AA830" s="909"/>
      <c r="AB830" s="10"/>
      <c r="AC830" s="559"/>
      <c r="AD830" s="559"/>
      <c r="AE830" s="559"/>
      <c r="AF830" s="559"/>
      <c r="AG830" s="559"/>
      <c r="AH830" s="559"/>
      <c r="AI830" s="559"/>
      <c r="AJ830" s="559"/>
    </row>
    <row r="831" ht="11.25" customHeight="1">
      <c r="A831" s="906"/>
      <c r="B831" s="559"/>
      <c r="C831" s="559"/>
      <c r="D831" s="10"/>
      <c r="E831" s="10"/>
      <c r="F831" s="10"/>
      <c r="G831" s="10"/>
      <c r="H831" s="10"/>
      <c r="I831" s="10"/>
      <c r="J831" s="10"/>
      <c r="K831" s="10"/>
      <c r="L831" s="559"/>
      <c r="M831" s="559"/>
      <c r="N831" s="559"/>
      <c r="O831" s="907"/>
      <c r="P831" s="559"/>
      <c r="Q831" s="559"/>
      <c r="R831" s="874"/>
      <c r="S831" s="908"/>
      <c r="T831" s="559"/>
      <c r="U831" s="559"/>
      <c r="V831" s="559"/>
      <c r="W831" s="559"/>
      <c r="X831" s="559"/>
      <c r="Y831" s="559"/>
      <c r="Z831" s="558"/>
      <c r="AA831" s="909"/>
      <c r="AB831" s="10"/>
      <c r="AC831" s="559"/>
      <c r="AD831" s="559"/>
      <c r="AE831" s="559"/>
      <c r="AF831" s="559"/>
      <c r="AG831" s="559"/>
      <c r="AH831" s="559"/>
      <c r="AI831" s="559"/>
      <c r="AJ831" s="559"/>
    </row>
    <row r="832" ht="11.25" customHeight="1">
      <c r="A832" s="906"/>
      <c r="B832" s="559"/>
      <c r="C832" s="559"/>
      <c r="D832" s="10"/>
      <c r="E832" s="10"/>
      <c r="F832" s="10"/>
      <c r="G832" s="10"/>
      <c r="H832" s="10"/>
      <c r="I832" s="10"/>
      <c r="J832" s="10"/>
      <c r="K832" s="10"/>
      <c r="L832" s="559"/>
      <c r="M832" s="559"/>
      <c r="N832" s="559"/>
      <c r="O832" s="907"/>
      <c r="P832" s="559"/>
      <c r="Q832" s="559"/>
      <c r="R832" s="874"/>
      <c r="S832" s="908"/>
      <c r="T832" s="559"/>
      <c r="U832" s="559"/>
      <c r="V832" s="559"/>
      <c r="W832" s="559"/>
      <c r="X832" s="559"/>
      <c r="Y832" s="559"/>
      <c r="Z832" s="558"/>
      <c r="AA832" s="909"/>
      <c r="AB832" s="10"/>
      <c r="AC832" s="559"/>
      <c r="AD832" s="559"/>
      <c r="AE832" s="559"/>
      <c r="AF832" s="559"/>
      <c r="AG832" s="559"/>
      <c r="AH832" s="559"/>
      <c r="AI832" s="559"/>
      <c r="AJ832" s="559"/>
    </row>
    <row r="833" ht="11.25" customHeight="1">
      <c r="A833" s="906"/>
      <c r="B833" s="559"/>
      <c r="C833" s="559"/>
      <c r="D833" s="10"/>
      <c r="E833" s="10"/>
      <c r="F833" s="10"/>
      <c r="G833" s="10"/>
      <c r="H833" s="10"/>
      <c r="I833" s="10"/>
      <c r="J833" s="10"/>
      <c r="K833" s="10"/>
      <c r="L833" s="559"/>
      <c r="M833" s="559"/>
      <c r="N833" s="559"/>
      <c r="O833" s="907"/>
      <c r="P833" s="559"/>
      <c r="Q833" s="559"/>
      <c r="R833" s="874"/>
      <c r="S833" s="908"/>
      <c r="T833" s="559"/>
      <c r="U833" s="559"/>
      <c r="V833" s="559"/>
      <c r="W833" s="559"/>
      <c r="X833" s="559"/>
      <c r="Y833" s="559"/>
      <c r="Z833" s="558"/>
      <c r="AA833" s="909"/>
      <c r="AB833" s="10"/>
      <c r="AC833" s="559"/>
      <c r="AD833" s="559"/>
      <c r="AE833" s="559"/>
      <c r="AF833" s="559"/>
      <c r="AG833" s="559"/>
      <c r="AH833" s="559"/>
      <c r="AI833" s="559"/>
      <c r="AJ833" s="559"/>
    </row>
    <row r="834" ht="11.25" customHeight="1">
      <c r="A834" s="906"/>
      <c r="B834" s="559"/>
      <c r="C834" s="559"/>
      <c r="D834" s="10"/>
      <c r="E834" s="10"/>
      <c r="F834" s="10"/>
      <c r="G834" s="10"/>
      <c r="H834" s="10"/>
      <c r="I834" s="10"/>
      <c r="J834" s="10"/>
      <c r="K834" s="10"/>
      <c r="L834" s="559"/>
      <c r="M834" s="559"/>
      <c r="N834" s="559"/>
      <c r="O834" s="907"/>
      <c r="P834" s="559"/>
      <c r="Q834" s="559"/>
      <c r="R834" s="874"/>
      <c r="S834" s="908"/>
      <c r="T834" s="559"/>
      <c r="U834" s="559"/>
      <c r="V834" s="559"/>
      <c r="W834" s="559"/>
      <c r="X834" s="559"/>
      <c r="Y834" s="559"/>
      <c r="Z834" s="558"/>
      <c r="AA834" s="909"/>
      <c r="AB834" s="10"/>
      <c r="AC834" s="559"/>
      <c r="AD834" s="559"/>
      <c r="AE834" s="559"/>
      <c r="AF834" s="559"/>
      <c r="AG834" s="559"/>
      <c r="AH834" s="559"/>
      <c r="AI834" s="559"/>
      <c r="AJ834" s="559"/>
    </row>
    <row r="835" ht="11.25" customHeight="1">
      <c r="A835" s="906"/>
      <c r="B835" s="559"/>
      <c r="C835" s="559"/>
      <c r="D835" s="10"/>
      <c r="E835" s="10"/>
      <c r="F835" s="10"/>
      <c r="G835" s="10"/>
      <c r="H835" s="10"/>
      <c r="I835" s="10"/>
      <c r="J835" s="10"/>
      <c r="K835" s="10"/>
      <c r="L835" s="559"/>
      <c r="M835" s="559"/>
      <c r="N835" s="559"/>
      <c r="O835" s="907"/>
      <c r="P835" s="559"/>
      <c r="Q835" s="559"/>
      <c r="R835" s="874"/>
      <c r="S835" s="908"/>
      <c r="T835" s="559"/>
      <c r="U835" s="559"/>
      <c r="V835" s="559"/>
      <c r="W835" s="559"/>
      <c r="X835" s="559"/>
      <c r="Y835" s="559"/>
      <c r="Z835" s="558"/>
      <c r="AA835" s="909"/>
      <c r="AB835" s="10"/>
      <c r="AC835" s="559"/>
      <c r="AD835" s="559"/>
      <c r="AE835" s="559"/>
      <c r="AF835" s="559"/>
      <c r="AG835" s="559"/>
      <c r="AH835" s="559"/>
      <c r="AI835" s="559"/>
      <c r="AJ835" s="559"/>
    </row>
    <row r="836" ht="11.25" customHeight="1">
      <c r="A836" s="906"/>
      <c r="B836" s="559"/>
      <c r="C836" s="559"/>
      <c r="D836" s="10"/>
      <c r="E836" s="10"/>
      <c r="F836" s="10"/>
      <c r="G836" s="10"/>
      <c r="H836" s="10"/>
      <c r="I836" s="10"/>
      <c r="J836" s="10"/>
      <c r="K836" s="10"/>
      <c r="L836" s="559"/>
      <c r="M836" s="559"/>
      <c r="N836" s="559"/>
      <c r="O836" s="907"/>
      <c r="P836" s="559"/>
      <c r="Q836" s="559"/>
      <c r="R836" s="874"/>
      <c r="S836" s="908"/>
      <c r="T836" s="559"/>
      <c r="U836" s="559"/>
      <c r="V836" s="559"/>
      <c r="W836" s="559"/>
      <c r="X836" s="559"/>
      <c r="Y836" s="559"/>
      <c r="Z836" s="558"/>
      <c r="AA836" s="909"/>
      <c r="AB836" s="10"/>
      <c r="AC836" s="559"/>
      <c r="AD836" s="559"/>
      <c r="AE836" s="559"/>
      <c r="AF836" s="559"/>
      <c r="AG836" s="559"/>
      <c r="AH836" s="559"/>
      <c r="AI836" s="559"/>
      <c r="AJ836" s="559"/>
    </row>
    <row r="837" ht="11.25" customHeight="1">
      <c r="A837" s="906"/>
      <c r="B837" s="559"/>
      <c r="C837" s="559"/>
      <c r="D837" s="10"/>
      <c r="E837" s="10"/>
      <c r="F837" s="10"/>
      <c r="G837" s="10"/>
      <c r="H837" s="10"/>
      <c r="I837" s="10"/>
      <c r="J837" s="10"/>
      <c r="K837" s="10"/>
      <c r="L837" s="559"/>
      <c r="M837" s="559"/>
      <c r="N837" s="559"/>
      <c r="O837" s="907"/>
      <c r="P837" s="559"/>
      <c r="Q837" s="559"/>
      <c r="R837" s="874"/>
      <c r="S837" s="908"/>
      <c r="T837" s="559"/>
      <c r="U837" s="559"/>
      <c r="V837" s="559"/>
      <c r="W837" s="559"/>
      <c r="X837" s="559"/>
      <c r="Y837" s="559"/>
      <c r="Z837" s="558"/>
      <c r="AA837" s="909"/>
      <c r="AB837" s="10"/>
      <c r="AC837" s="559"/>
      <c r="AD837" s="559"/>
      <c r="AE837" s="559"/>
      <c r="AF837" s="559"/>
      <c r="AG837" s="559"/>
      <c r="AH837" s="559"/>
      <c r="AI837" s="559"/>
      <c r="AJ837" s="559"/>
    </row>
    <row r="838" ht="11.25" customHeight="1">
      <c r="A838" s="906"/>
      <c r="B838" s="559"/>
      <c r="C838" s="559"/>
      <c r="D838" s="10"/>
      <c r="E838" s="10"/>
      <c r="F838" s="10"/>
      <c r="G838" s="10"/>
      <c r="H838" s="10"/>
      <c r="I838" s="10"/>
      <c r="J838" s="10"/>
      <c r="K838" s="10"/>
      <c r="L838" s="559"/>
      <c r="M838" s="559"/>
      <c r="N838" s="559"/>
      <c r="O838" s="907"/>
      <c r="P838" s="559"/>
      <c r="Q838" s="559"/>
      <c r="R838" s="874"/>
      <c r="S838" s="908"/>
      <c r="T838" s="559"/>
      <c r="U838" s="559"/>
      <c r="V838" s="559"/>
      <c r="W838" s="559"/>
      <c r="X838" s="559"/>
      <c r="Y838" s="559"/>
      <c r="Z838" s="558"/>
      <c r="AA838" s="909"/>
      <c r="AB838" s="10"/>
      <c r="AC838" s="559"/>
      <c r="AD838" s="559"/>
      <c r="AE838" s="559"/>
      <c r="AF838" s="559"/>
      <c r="AG838" s="559"/>
      <c r="AH838" s="559"/>
      <c r="AI838" s="559"/>
      <c r="AJ838" s="559"/>
    </row>
    <row r="839" ht="11.25" customHeight="1">
      <c r="A839" s="906"/>
      <c r="B839" s="559"/>
      <c r="C839" s="559"/>
      <c r="D839" s="10"/>
      <c r="E839" s="10"/>
      <c r="F839" s="10"/>
      <c r="G839" s="10"/>
      <c r="H839" s="10"/>
      <c r="I839" s="10"/>
      <c r="J839" s="10"/>
      <c r="K839" s="10"/>
      <c r="L839" s="559"/>
      <c r="M839" s="559"/>
      <c r="N839" s="559"/>
      <c r="O839" s="907"/>
      <c r="P839" s="559"/>
      <c r="Q839" s="559"/>
      <c r="R839" s="874"/>
      <c r="S839" s="908"/>
      <c r="T839" s="559"/>
      <c r="U839" s="559"/>
      <c r="V839" s="559"/>
      <c r="W839" s="559"/>
      <c r="X839" s="559"/>
      <c r="Y839" s="559"/>
      <c r="Z839" s="558"/>
      <c r="AA839" s="909"/>
      <c r="AB839" s="10"/>
      <c r="AC839" s="559"/>
      <c r="AD839" s="559"/>
      <c r="AE839" s="559"/>
      <c r="AF839" s="559"/>
      <c r="AG839" s="559"/>
      <c r="AH839" s="559"/>
      <c r="AI839" s="559"/>
      <c r="AJ839" s="559"/>
    </row>
    <row r="840" ht="11.25" customHeight="1">
      <c r="A840" s="906"/>
      <c r="B840" s="559"/>
      <c r="C840" s="559"/>
      <c r="D840" s="10"/>
      <c r="E840" s="10"/>
      <c r="F840" s="10"/>
      <c r="G840" s="10"/>
      <c r="H840" s="10"/>
      <c r="I840" s="10"/>
      <c r="J840" s="10"/>
      <c r="K840" s="10"/>
      <c r="L840" s="559"/>
      <c r="M840" s="559"/>
      <c r="N840" s="559"/>
      <c r="O840" s="907"/>
      <c r="P840" s="559"/>
      <c r="Q840" s="559"/>
      <c r="R840" s="874"/>
      <c r="S840" s="908"/>
      <c r="T840" s="559"/>
      <c r="U840" s="559"/>
      <c r="V840" s="559"/>
      <c r="W840" s="559"/>
      <c r="X840" s="559"/>
      <c r="Y840" s="559"/>
      <c r="Z840" s="558"/>
      <c r="AA840" s="909"/>
      <c r="AB840" s="10"/>
      <c r="AC840" s="559"/>
      <c r="AD840" s="559"/>
      <c r="AE840" s="559"/>
      <c r="AF840" s="559"/>
      <c r="AG840" s="559"/>
      <c r="AH840" s="559"/>
      <c r="AI840" s="559"/>
      <c r="AJ840" s="559"/>
    </row>
    <row r="841" ht="11.25" customHeight="1">
      <c r="A841" s="906"/>
      <c r="B841" s="559"/>
      <c r="C841" s="559"/>
      <c r="D841" s="10"/>
      <c r="E841" s="10"/>
      <c r="F841" s="10"/>
      <c r="G841" s="10"/>
      <c r="H841" s="10"/>
      <c r="I841" s="10"/>
      <c r="J841" s="10"/>
      <c r="K841" s="10"/>
      <c r="L841" s="559"/>
      <c r="M841" s="559"/>
      <c r="N841" s="559"/>
      <c r="O841" s="907"/>
      <c r="P841" s="559"/>
      <c r="Q841" s="559"/>
      <c r="R841" s="874"/>
      <c r="S841" s="908"/>
      <c r="T841" s="559"/>
      <c r="U841" s="559"/>
      <c r="V841" s="559"/>
      <c r="W841" s="559"/>
      <c r="X841" s="559"/>
      <c r="Y841" s="559"/>
      <c r="Z841" s="558"/>
      <c r="AA841" s="909"/>
      <c r="AB841" s="10"/>
      <c r="AC841" s="559"/>
      <c r="AD841" s="559"/>
      <c r="AE841" s="559"/>
      <c r="AF841" s="559"/>
      <c r="AG841" s="559"/>
      <c r="AH841" s="559"/>
      <c r="AI841" s="559"/>
      <c r="AJ841" s="559"/>
    </row>
    <row r="842" ht="11.25" customHeight="1">
      <c r="A842" s="906"/>
      <c r="B842" s="559"/>
      <c r="C842" s="559"/>
      <c r="D842" s="10"/>
      <c r="E842" s="10"/>
      <c r="F842" s="10"/>
      <c r="G842" s="10"/>
      <c r="H842" s="10"/>
      <c r="I842" s="10"/>
      <c r="J842" s="10"/>
      <c r="K842" s="10"/>
      <c r="L842" s="559"/>
      <c r="M842" s="559"/>
      <c r="N842" s="559"/>
      <c r="O842" s="907"/>
      <c r="P842" s="559"/>
      <c r="Q842" s="559"/>
      <c r="R842" s="874"/>
      <c r="S842" s="908"/>
      <c r="T842" s="559"/>
      <c r="U842" s="559"/>
      <c r="V842" s="559"/>
      <c r="W842" s="559"/>
      <c r="X842" s="559"/>
      <c r="Y842" s="559"/>
      <c r="Z842" s="558"/>
      <c r="AA842" s="909"/>
      <c r="AB842" s="10"/>
      <c r="AC842" s="559"/>
      <c r="AD842" s="559"/>
      <c r="AE842" s="559"/>
      <c r="AF842" s="559"/>
      <c r="AG842" s="559"/>
      <c r="AH842" s="559"/>
      <c r="AI842" s="559"/>
      <c r="AJ842" s="559"/>
    </row>
    <row r="843" ht="11.25" customHeight="1">
      <c r="A843" s="906"/>
      <c r="B843" s="559"/>
      <c r="C843" s="559"/>
      <c r="D843" s="10"/>
      <c r="E843" s="10"/>
      <c r="F843" s="10"/>
      <c r="G843" s="10"/>
      <c r="H843" s="10"/>
      <c r="I843" s="10"/>
      <c r="J843" s="10"/>
      <c r="K843" s="10"/>
      <c r="L843" s="559"/>
      <c r="M843" s="559"/>
      <c r="N843" s="559"/>
      <c r="O843" s="907"/>
      <c r="P843" s="559"/>
      <c r="Q843" s="559"/>
      <c r="R843" s="874"/>
      <c r="S843" s="908"/>
      <c r="T843" s="559"/>
      <c r="U843" s="559"/>
      <c r="V843" s="559"/>
      <c r="W843" s="559"/>
      <c r="X843" s="559"/>
      <c r="Y843" s="559"/>
      <c r="Z843" s="558"/>
      <c r="AA843" s="909"/>
      <c r="AB843" s="10"/>
      <c r="AC843" s="559"/>
      <c r="AD843" s="559"/>
      <c r="AE843" s="559"/>
      <c r="AF843" s="559"/>
      <c r="AG843" s="559"/>
      <c r="AH843" s="559"/>
      <c r="AI843" s="559"/>
      <c r="AJ843" s="559"/>
    </row>
    <row r="844" ht="11.25" customHeight="1">
      <c r="A844" s="906"/>
      <c r="B844" s="559"/>
      <c r="C844" s="559"/>
      <c r="D844" s="10"/>
      <c r="E844" s="10"/>
      <c r="F844" s="10"/>
      <c r="G844" s="10"/>
      <c r="H844" s="10"/>
      <c r="I844" s="10"/>
      <c r="J844" s="10"/>
      <c r="K844" s="10"/>
      <c r="L844" s="559"/>
      <c r="M844" s="559"/>
      <c r="N844" s="559"/>
      <c r="O844" s="907"/>
      <c r="P844" s="559"/>
      <c r="Q844" s="559"/>
      <c r="R844" s="874"/>
      <c r="S844" s="908"/>
      <c r="T844" s="559"/>
      <c r="U844" s="559"/>
      <c r="V844" s="559"/>
      <c r="W844" s="559"/>
      <c r="X844" s="559"/>
      <c r="Y844" s="559"/>
      <c r="Z844" s="558"/>
      <c r="AA844" s="909"/>
      <c r="AB844" s="10"/>
      <c r="AC844" s="559"/>
      <c r="AD844" s="559"/>
      <c r="AE844" s="559"/>
      <c r="AF844" s="559"/>
      <c r="AG844" s="559"/>
      <c r="AH844" s="559"/>
      <c r="AI844" s="559"/>
      <c r="AJ844" s="559"/>
    </row>
    <row r="845" ht="11.25" customHeight="1">
      <c r="A845" s="906"/>
      <c r="B845" s="559"/>
      <c r="C845" s="559"/>
      <c r="D845" s="10"/>
      <c r="E845" s="10"/>
      <c r="F845" s="10"/>
      <c r="G845" s="10"/>
      <c r="H845" s="10"/>
      <c r="I845" s="10"/>
      <c r="J845" s="10"/>
      <c r="K845" s="10"/>
      <c r="L845" s="559"/>
      <c r="M845" s="559"/>
      <c r="N845" s="559"/>
      <c r="O845" s="907"/>
      <c r="P845" s="559"/>
      <c r="Q845" s="559"/>
      <c r="R845" s="874"/>
      <c r="S845" s="908"/>
      <c r="T845" s="559"/>
      <c r="U845" s="559"/>
      <c r="V845" s="559"/>
      <c r="W845" s="559"/>
      <c r="X845" s="559"/>
      <c r="Y845" s="559"/>
      <c r="Z845" s="558"/>
      <c r="AA845" s="909"/>
      <c r="AB845" s="10"/>
      <c r="AC845" s="559"/>
      <c r="AD845" s="559"/>
      <c r="AE845" s="559"/>
      <c r="AF845" s="559"/>
      <c r="AG845" s="559"/>
      <c r="AH845" s="559"/>
      <c r="AI845" s="559"/>
      <c r="AJ845" s="559"/>
    </row>
    <row r="846" ht="11.25" customHeight="1">
      <c r="A846" s="906"/>
      <c r="B846" s="559"/>
      <c r="C846" s="559"/>
      <c r="D846" s="10"/>
      <c r="E846" s="10"/>
      <c r="F846" s="10"/>
      <c r="G846" s="10"/>
      <c r="H846" s="10"/>
      <c r="I846" s="10"/>
      <c r="J846" s="10"/>
      <c r="K846" s="10"/>
      <c r="L846" s="559"/>
      <c r="M846" s="559"/>
      <c r="N846" s="559"/>
      <c r="O846" s="907"/>
      <c r="P846" s="559"/>
      <c r="Q846" s="559"/>
      <c r="R846" s="874"/>
      <c r="S846" s="908"/>
      <c r="T846" s="559"/>
      <c r="U846" s="559"/>
      <c r="V846" s="559"/>
      <c r="W846" s="559"/>
      <c r="X846" s="559"/>
      <c r="Y846" s="559"/>
      <c r="Z846" s="558"/>
      <c r="AA846" s="909"/>
      <c r="AB846" s="10"/>
      <c r="AC846" s="559"/>
      <c r="AD846" s="559"/>
      <c r="AE846" s="559"/>
      <c r="AF846" s="559"/>
      <c r="AG846" s="559"/>
      <c r="AH846" s="559"/>
      <c r="AI846" s="559"/>
      <c r="AJ846" s="559"/>
    </row>
    <row r="847" ht="11.25" customHeight="1">
      <c r="A847" s="906"/>
      <c r="B847" s="559"/>
      <c r="C847" s="559"/>
      <c r="D847" s="10"/>
      <c r="E847" s="10"/>
      <c r="F847" s="10"/>
      <c r="G847" s="10"/>
      <c r="H847" s="10"/>
      <c r="I847" s="10"/>
      <c r="J847" s="10"/>
      <c r="K847" s="10"/>
      <c r="L847" s="559"/>
      <c r="M847" s="559"/>
      <c r="N847" s="559"/>
      <c r="O847" s="907"/>
      <c r="P847" s="559"/>
      <c r="Q847" s="559"/>
      <c r="R847" s="874"/>
      <c r="S847" s="908"/>
      <c r="T847" s="559"/>
      <c r="U847" s="559"/>
      <c r="V847" s="559"/>
      <c r="W847" s="559"/>
      <c r="X847" s="559"/>
      <c r="Y847" s="559"/>
      <c r="Z847" s="558"/>
      <c r="AA847" s="909"/>
      <c r="AB847" s="10"/>
      <c r="AC847" s="559"/>
      <c r="AD847" s="559"/>
      <c r="AE847" s="559"/>
      <c r="AF847" s="559"/>
      <c r="AG847" s="559"/>
      <c r="AH847" s="559"/>
      <c r="AI847" s="559"/>
      <c r="AJ847" s="559"/>
    </row>
    <row r="848" ht="11.25" customHeight="1">
      <c r="A848" s="906"/>
      <c r="B848" s="559"/>
      <c r="C848" s="559"/>
      <c r="D848" s="10"/>
      <c r="E848" s="10"/>
      <c r="F848" s="10"/>
      <c r="G848" s="10"/>
      <c r="H848" s="10"/>
      <c r="I848" s="10"/>
      <c r="J848" s="10"/>
      <c r="K848" s="10"/>
      <c r="L848" s="559"/>
      <c r="M848" s="559"/>
      <c r="N848" s="559"/>
      <c r="O848" s="907"/>
      <c r="P848" s="559"/>
      <c r="Q848" s="559"/>
      <c r="R848" s="874"/>
      <c r="S848" s="908"/>
      <c r="T848" s="559"/>
      <c r="U848" s="559"/>
      <c r="V848" s="559"/>
      <c r="W848" s="559"/>
      <c r="X848" s="559"/>
      <c r="Y848" s="559"/>
      <c r="Z848" s="558"/>
      <c r="AA848" s="909"/>
      <c r="AB848" s="10"/>
      <c r="AC848" s="559"/>
      <c r="AD848" s="559"/>
      <c r="AE848" s="559"/>
      <c r="AF848" s="559"/>
      <c r="AG848" s="559"/>
      <c r="AH848" s="559"/>
      <c r="AI848" s="559"/>
      <c r="AJ848" s="559"/>
    </row>
    <row r="849" ht="11.25" customHeight="1">
      <c r="A849" s="906"/>
      <c r="B849" s="559"/>
      <c r="C849" s="559"/>
      <c r="D849" s="10"/>
      <c r="E849" s="10"/>
      <c r="F849" s="10"/>
      <c r="G849" s="10"/>
      <c r="H849" s="10"/>
      <c r="I849" s="10"/>
      <c r="J849" s="10"/>
      <c r="K849" s="10"/>
      <c r="L849" s="559"/>
      <c r="M849" s="559"/>
      <c r="N849" s="559"/>
      <c r="O849" s="907"/>
      <c r="P849" s="559"/>
      <c r="Q849" s="559"/>
      <c r="R849" s="874"/>
      <c r="S849" s="908"/>
      <c r="T849" s="559"/>
      <c r="U849" s="559"/>
      <c r="V849" s="559"/>
      <c r="W849" s="559"/>
      <c r="X849" s="559"/>
      <c r="Y849" s="559"/>
      <c r="Z849" s="558"/>
      <c r="AA849" s="909"/>
      <c r="AB849" s="10"/>
      <c r="AC849" s="559"/>
      <c r="AD849" s="559"/>
      <c r="AE849" s="559"/>
      <c r="AF849" s="559"/>
      <c r="AG849" s="559"/>
      <c r="AH849" s="559"/>
      <c r="AI849" s="559"/>
      <c r="AJ849" s="559"/>
    </row>
    <row r="850" ht="11.25" customHeight="1">
      <c r="A850" s="906"/>
      <c r="B850" s="559"/>
      <c r="C850" s="559"/>
      <c r="D850" s="10"/>
      <c r="E850" s="10"/>
      <c r="F850" s="10"/>
      <c r="G850" s="10"/>
      <c r="H850" s="10"/>
      <c r="I850" s="10"/>
      <c r="J850" s="10"/>
      <c r="K850" s="10"/>
      <c r="L850" s="559"/>
      <c r="M850" s="559"/>
      <c r="N850" s="559"/>
      <c r="O850" s="907"/>
      <c r="P850" s="559"/>
      <c r="Q850" s="559"/>
      <c r="R850" s="874"/>
      <c r="S850" s="908"/>
      <c r="T850" s="559"/>
      <c r="U850" s="559"/>
      <c r="V850" s="559"/>
      <c r="W850" s="559"/>
      <c r="X850" s="559"/>
      <c r="Y850" s="559"/>
      <c r="Z850" s="558"/>
      <c r="AA850" s="909"/>
      <c r="AB850" s="10"/>
      <c r="AC850" s="559"/>
      <c r="AD850" s="559"/>
      <c r="AE850" s="559"/>
      <c r="AF850" s="559"/>
      <c r="AG850" s="559"/>
      <c r="AH850" s="559"/>
      <c r="AI850" s="559"/>
      <c r="AJ850" s="559"/>
    </row>
    <row r="851" ht="11.25" customHeight="1">
      <c r="A851" s="906"/>
      <c r="B851" s="559"/>
      <c r="C851" s="559"/>
      <c r="D851" s="10"/>
      <c r="E851" s="10"/>
      <c r="F851" s="10"/>
      <c r="G851" s="10"/>
      <c r="H851" s="10"/>
      <c r="I851" s="10"/>
      <c r="J851" s="10"/>
      <c r="K851" s="10"/>
      <c r="L851" s="559"/>
      <c r="M851" s="559"/>
      <c r="N851" s="559"/>
      <c r="O851" s="907"/>
      <c r="P851" s="559"/>
      <c r="Q851" s="559"/>
      <c r="R851" s="874"/>
      <c r="S851" s="908"/>
      <c r="T851" s="559"/>
      <c r="U851" s="559"/>
      <c r="V851" s="559"/>
      <c r="W851" s="559"/>
      <c r="X851" s="559"/>
      <c r="Y851" s="559"/>
      <c r="Z851" s="558"/>
      <c r="AA851" s="909"/>
      <c r="AB851" s="10"/>
      <c r="AC851" s="559"/>
      <c r="AD851" s="559"/>
      <c r="AE851" s="559"/>
      <c r="AF851" s="559"/>
      <c r="AG851" s="559"/>
      <c r="AH851" s="559"/>
      <c r="AI851" s="559"/>
      <c r="AJ851" s="559"/>
    </row>
    <row r="852" ht="11.25" customHeight="1">
      <c r="A852" s="906"/>
      <c r="B852" s="559"/>
      <c r="C852" s="559"/>
      <c r="D852" s="10"/>
      <c r="E852" s="10"/>
      <c r="F852" s="10"/>
      <c r="G852" s="10"/>
      <c r="H852" s="10"/>
      <c r="I852" s="10"/>
      <c r="J852" s="10"/>
      <c r="K852" s="10"/>
      <c r="L852" s="559"/>
      <c r="M852" s="559"/>
      <c r="N852" s="559"/>
      <c r="O852" s="907"/>
      <c r="P852" s="559"/>
      <c r="Q852" s="559"/>
      <c r="R852" s="874"/>
      <c r="S852" s="908"/>
      <c r="T852" s="559"/>
      <c r="U852" s="559"/>
      <c r="V852" s="559"/>
      <c r="W852" s="559"/>
      <c r="X852" s="559"/>
      <c r="Y852" s="559"/>
      <c r="Z852" s="558"/>
      <c r="AA852" s="909"/>
      <c r="AB852" s="10"/>
      <c r="AC852" s="559"/>
      <c r="AD852" s="559"/>
      <c r="AE852" s="559"/>
      <c r="AF852" s="559"/>
      <c r="AG852" s="559"/>
      <c r="AH852" s="559"/>
      <c r="AI852" s="559"/>
      <c r="AJ852" s="559"/>
    </row>
    <row r="853" ht="11.25" customHeight="1">
      <c r="A853" s="906"/>
      <c r="B853" s="559"/>
      <c r="C853" s="559"/>
      <c r="D853" s="10"/>
      <c r="E853" s="10"/>
      <c r="F853" s="10"/>
      <c r="G853" s="10"/>
      <c r="H853" s="10"/>
      <c r="I853" s="10"/>
      <c r="J853" s="10"/>
      <c r="K853" s="10"/>
      <c r="L853" s="559"/>
      <c r="M853" s="559"/>
      <c r="N853" s="559"/>
      <c r="O853" s="907"/>
      <c r="P853" s="559"/>
      <c r="Q853" s="559"/>
      <c r="R853" s="874"/>
      <c r="S853" s="908"/>
      <c r="T853" s="559"/>
      <c r="U853" s="559"/>
      <c r="V853" s="559"/>
      <c r="W853" s="559"/>
      <c r="X853" s="559"/>
      <c r="Y853" s="559"/>
      <c r="Z853" s="558"/>
      <c r="AA853" s="909"/>
      <c r="AB853" s="10"/>
      <c r="AC853" s="559"/>
      <c r="AD853" s="559"/>
      <c r="AE853" s="559"/>
      <c r="AF853" s="559"/>
      <c r="AG853" s="559"/>
      <c r="AH853" s="559"/>
      <c r="AI853" s="559"/>
      <c r="AJ853" s="559"/>
    </row>
    <row r="854" ht="11.25" customHeight="1">
      <c r="A854" s="906"/>
      <c r="B854" s="559"/>
      <c r="C854" s="559"/>
      <c r="D854" s="10"/>
      <c r="E854" s="10"/>
      <c r="F854" s="10"/>
      <c r="G854" s="10"/>
      <c r="H854" s="10"/>
      <c r="I854" s="10"/>
      <c r="J854" s="10"/>
      <c r="K854" s="10"/>
      <c r="L854" s="559"/>
      <c r="M854" s="559"/>
      <c r="N854" s="559"/>
      <c r="O854" s="907"/>
      <c r="P854" s="559"/>
      <c r="Q854" s="559"/>
      <c r="R854" s="874"/>
      <c r="S854" s="908"/>
      <c r="T854" s="559"/>
      <c r="U854" s="559"/>
      <c r="V854" s="559"/>
      <c r="W854" s="559"/>
      <c r="X854" s="559"/>
      <c r="Y854" s="559"/>
      <c r="Z854" s="558"/>
      <c r="AA854" s="909"/>
      <c r="AB854" s="10"/>
      <c r="AC854" s="559"/>
      <c r="AD854" s="559"/>
      <c r="AE854" s="559"/>
      <c r="AF854" s="559"/>
      <c r="AG854" s="559"/>
      <c r="AH854" s="559"/>
      <c r="AI854" s="559"/>
      <c r="AJ854" s="559"/>
    </row>
    <row r="855" ht="11.25" customHeight="1">
      <c r="A855" s="906"/>
      <c r="B855" s="559"/>
      <c r="C855" s="559"/>
      <c r="D855" s="10"/>
      <c r="E855" s="10"/>
      <c r="F855" s="10"/>
      <c r="G855" s="10"/>
      <c r="H855" s="10"/>
      <c r="I855" s="10"/>
      <c r="J855" s="10"/>
      <c r="K855" s="10"/>
      <c r="L855" s="559"/>
      <c r="M855" s="559"/>
      <c r="N855" s="559"/>
      <c r="O855" s="907"/>
      <c r="P855" s="559"/>
      <c r="Q855" s="559"/>
      <c r="R855" s="874"/>
      <c r="S855" s="908"/>
      <c r="T855" s="559"/>
      <c r="U855" s="559"/>
      <c r="V855" s="559"/>
      <c r="W855" s="559"/>
      <c r="X855" s="559"/>
      <c r="Y855" s="559"/>
      <c r="Z855" s="558"/>
      <c r="AA855" s="909"/>
      <c r="AB855" s="10"/>
      <c r="AC855" s="559"/>
      <c r="AD855" s="559"/>
      <c r="AE855" s="559"/>
      <c r="AF855" s="559"/>
      <c r="AG855" s="559"/>
      <c r="AH855" s="559"/>
      <c r="AI855" s="559"/>
      <c r="AJ855" s="559"/>
    </row>
    <row r="856" ht="11.25" customHeight="1">
      <c r="A856" s="906"/>
      <c r="B856" s="559"/>
      <c r="C856" s="559"/>
      <c r="D856" s="10"/>
      <c r="E856" s="10"/>
      <c r="F856" s="10"/>
      <c r="G856" s="10"/>
      <c r="H856" s="10"/>
      <c r="I856" s="10"/>
      <c r="J856" s="10"/>
      <c r="K856" s="10"/>
      <c r="L856" s="559"/>
      <c r="M856" s="559"/>
      <c r="N856" s="559"/>
      <c r="O856" s="907"/>
      <c r="P856" s="559"/>
      <c r="Q856" s="559"/>
      <c r="R856" s="874"/>
      <c r="S856" s="908"/>
      <c r="T856" s="559"/>
      <c r="U856" s="559"/>
      <c r="V856" s="559"/>
      <c r="W856" s="559"/>
      <c r="X856" s="559"/>
      <c r="Y856" s="559"/>
      <c r="Z856" s="558"/>
      <c r="AA856" s="909"/>
      <c r="AB856" s="10"/>
      <c r="AC856" s="559"/>
      <c r="AD856" s="559"/>
      <c r="AE856" s="559"/>
      <c r="AF856" s="559"/>
      <c r="AG856" s="559"/>
      <c r="AH856" s="559"/>
      <c r="AI856" s="559"/>
      <c r="AJ856" s="559"/>
    </row>
    <row r="857" ht="11.25" customHeight="1">
      <c r="A857" s="906"/>
      <c r="B857" s="559"/>
      <c r="C857" s="559"/>
      <c r="D857" s="10"/>
      <c r="E857" s="10"/>
      <c r="F857" s="10"/>
      <c r="G857" s="10"/>
      <c r="H857" s="10"/>
      <c r="I857" s="10"/>
      <c r="J857" s="10"/>
      <c r="K857" s="10"/>
      <c r="L857" s="559"/>
      <c r="M857" s="559"/>
      <c r="N857" s="559"/>
      <c r="O857" s="907"/>
      <c r="P857" s="559"/>
      <c r="Q857" s="559"/>
      <c r="R857" s="874"/>
      <c r="S857" s="908"/>
      <c r="T857" s="559"/>
      <c r="U857" s="559"/>
      <c r="V857" s="559"/>
      <c r="W857" s="559"/>
      <c r="X857" s="559"/>
      <c r="Y857" s="559"/>
      <c r="Z857" s="558"/>
      <c r="AA857" s="909"/>
      <c r="AB857" s="10"/>
      <c r="AC857" s="559"/>
      <c r="AD857" s="559"/>
      <c r="AE857" s="559"/>
      <c r="AF857" s="559"/>
      <c r="AG857" s="559"/>
      <c r="AH857" s="559"/>
      <c r="AI857" s="559"/>
      <c r="AJ857" s="559"/>
    </row>
    <row r="858" ht="11.25" customHeight="1">
      <c r="A858" s="906"/>
      <c r="B858" s="559"/>
      <c r="C858" s="559"/>
      <c r="D858" s="10"/>
      <c r="E858" s="10"/>
      <c r="F858" s="10"/>
      <c r="G858" s="10"/>
      <c r="H858" s="10"/>
      <c r="I858" s="10"/>
      <c r="J858" s="10"/>
      <c r="K858" s="10"/>
      <c r="L858" s="559"/>
      <c r="M858" s="559"/>
      <c r="N858" s="559"/>
      <c r="O858" s="907"/>
      <c r="P858" s="559"/>
      <c r="Q858" s="559"/>
      <c r="R858" s="874"/>
      <c r="S858" s="908"/>
      <c r="T858" s="559"/>
      <c r="U858" s="559"/>
      <c r="V858" s="559"/>
      <c r="W858" s="559"/>
      <c r="X858" s="559"/>
      <c r="Y858" s="559"/>
      <c r="Z858" s="558"/>
      <c r="AA858" s="909"/>
      <c r="AB858" s="10"/>
      <c r="AC858" s="559"/>
      <c r="AD858" s="559"/>
      <c r="AE858" s="559"/>
      <c r="AF858" s="559"/>
      <c r="AG858" s="559"/>
      <c r="AH858" s="559"/>
      <c r="AI858" s="559"/>
      <c r="AJ858" s="559"/>
    </row>
    <row r="859" ht="11.25" customHeight="1">
      <c r="A859" s="906"/>
      <c r="B859" s="559"/>
      <c r="C859" s="559"/>
      <c r="D859" s="10"/>
      <c r="E859" s="10"/>
      <c r="F859" s="10"/>
      <c r="G859" s="10"/>
      <c r="H859" s="10"/>
      <c r="I859" s="10"/>
      <c r="J859" s="10"/>
      <c r="K859" s="10"/>
      <c r="L859" s="559"/>
      <c r="M859" s="559"/>
      <c r="N859" s="559"/>
      <c r="O859" s="907"/>
      <c r="P859" s="559"/>
      <c r="Q859" s="559"/>
      <c r="R859" s="874"/>
      <c r="S859" s="908"/>
      <c r="T859" s="559"/>
      <c r="U859" s="559"/>
      <c r="V859" s="559"/>
      <c r="W859" s="559"/>
      <c r="X859" s="559"/>
      <c r="Y859" s="559"/>
      <c r="Z859" s="558"/>
      <c r="AA859" s="909"/>
      <c r="AB859" s="10"/>
      <c r="AC859" s="559"/>
      <c r="AD859" s="559"/>
      <c r="AE859" s="559"/>
      <c r="AF859" s="559"/>
      <c r="AG859" s="559"/>
      <c r="AH859" s="559"/>
      <c r="AI859" s="559"/>
      <c r="AJ859" s="559"/>
    </row>
    <row r="860" ht="11.25" customHeight="1">
      <c r="A860" s="906"/>
      <c r="B860" s="559"/>
      <c r="C860" s="559"/>
      <c r="D860" s="10"/>
      <c r="E860" s="10"/>
      <c r="F860" s="10"/>
      <c r="G860" s="10"/>
      <c r="H860" s="10"/>
      <c r="I860" s="10"/>
      <c r="J860" s="10"/>
      <c r="K860" s="10"/>
      <c r="L860" s="559"/>
      <c r="M860" s="559"/>
      <c r="N860" s="559"/>
      <c r="O860" s="907"/>
      <c r="P860" s="559"/>
      <c r="Q860" s="559"/>
      <c r="R860" s="874"/>
      <c r="S860" s="908"/>
      <c r="T860" s="559"/>
      <c r="U860" s="559"/>
      <c r="V860" s="559"/>
      <c r="W860" s="559"/>
      <c r="X860" s="559"/>
      <c r="Y860" s="559"/>
      <c r="Z860" s="558"/>
      <c r="AA860" s="909"/>
      <c r="AB860" s="10"/>
      <c r="AC860" s="559"/>
      <c r="AD860" s="559"/>
      <c r="AE860" s="559"/>
      <c r="AF860" s="559"/>
      <c r="AG860" s="559"/>
      <c r="AH860" s="559"/>
      <c r="AI860" s="559"/>
      <c r="AJ860" s="559"/>
    </row>
    <row r="861" ht="11.25" customHeight="1">
      <c r="A861" s="906"/>
      <c r="B861" s="559"/>
      <c r="C861" s="559"/>
      <c r="D861" s="10"/>
      <c r="E861" s="10"/>
      <c r="F861" s="10"/>
      <c r="G861" s="10"/>
      <c r="H861" s="10"/>
      <c r="I861" s="10"/>
      <c r="J861" s="10"/>
      <c r="K861" s="10"/>
      <c r="L861" s="559"/>
      <c r="M861" s="559"/>
      <c r="N861" s="559"/>
      <c r="O861" s="907"/>
      <c r="P861" s="559"/>
      <c r="Q861" s="559"/>
      <c r="R861" s="874"/>
      <c r="S861" s="908"/>
      <c r="T861" s="559"/>
      <c r="U861" s="559"/>
      <c r="V861" s="559"/>
      <c r="W861" s="559"/>
      <c r="X861" s="559"/>
      <c r="Y861" s="559"/>
      <c r="Z861" s="558"/>
      <c r="AA861" s="909"/>
      <c r="AB861" s="10"/>
      <c r="AC861" s="559"/>
      <c r="AD861" s="559"/>
      <c r="AE861" s="559"/>
      <c r="AF861" s="559"/>
      <c r="AG861" s="559"/>
      <c r="AH861" s="559"/>
      <c r="AI861" s="559"/>
      <c r="AJ861" s="559"/>
    </row>
    <row r="862" ht="11.25" customHeight="1">
      <c r="A862" s="906"/>
      <c r="B862" s="559"/>
      <c r="C862" s="559"/>
      <c r="D862" s="10"/>
      <c r="E862" s="10"/>
      <c r="F862" s="10"/>
      <c r="G862" s="10"/>
      <c r="H862" s="10"/>
      <c r="I862" s="10"/>
      <c r="J862" s="10"/>
      <c r="K862" s="10"/>
      <c r="L862" s="559"/>
      <c r="M862" s="559"/>
      <c r="N862" s="559"/>
      <c r="O862" s="907"/>
      <c r="P862" s="559"/>
      <c r="Q862" s="559"/>
      <c r="R862" s="874"/>
      <c r="S862" s="908"/>
      <c r="T862" s="559"/>
      <c r="U862" s="559"/>
      <c r="V862" s="559"/>
      <c r="W862" s="559"/>
      <c r="X862" s="559"/>
      <c r="Y862" s="559"/>
      <c r="Z862" s="558"/>
      <c r="AA862" s="909"/>
      <c r="AB862" s="10"/>
      <c r="AC862" s="559"/>
      <c r="AD862" s="559"/>
      <c r="AE862" s="559"/>
      <c r="AF862" s="559"/>
      <c r="AG862" s="559"/>
      <c r="AH862" s="559"/>
      <c r="AI862" s="559"/>
      <c r="AJ862" s="559"/>
    </row>
    <row r="863" ht="11.25" customHeight="1">
      <c r="A863" s="906"/>
      <c r="B863" s="559"/>
      <c r="C863" s="559"/>
      <c r="D863" s="10"/>
      <c r="E863" s="10"/>
      <c r="F863" s="10"/>
      <c r="G863" s="10"/>
      <c r="H863" s="10"/>
      <c r="I863" s="10"/>
      <c r="J863" s="10"/>
      <c r="K863" s="10"/>
      <c r="L863" s="559"/>
      <c r="M863" s="559"/>
      <c r="N863" s="559"/>
      <c r="O863" s="907"/>
      <c r="P863" s="559"/>
      <c r="Q863" s="559"/>
      <c r="R863" s="874"/>
      <c r="S863" s="908"/>
      <c r="T863" s="559"/>
      <c r="U863" s="559"/>
      <c r="V863" s="559"/>
      <c r="W863" s="559"/>
      <c r="X863" s="559"/>
      <c r="Y863" s="559"/>
      <c r="Z863" s="558"/>
      <c r="AA863" s="909"/>
      <c r="AB863" s="10"/>
      <c r="AC863" s="559"/>
      <c r="AD863" s="559"/>
      <c r="AE863" s="559"/>
      <c r="AF863" s="559"/>
      <c r="AG863" s="559"/>
      <c r="AH863" s="559"/>
      <c r="AI863" s="559"/>
      <c r="AJ863" s="559"/>
    </row>
    <row r="864" ht="11.25" customHeight="1">
      <c r="A864" s="906"/>
      <c r="B864" s="559"/>
      <c r="C864" s="559"/>
      <c r="D864" s="10"/>
      <c r="E864" s="10"/>
      <c r="F864" s="10"/>
      <c r="G864" s="10"/>
      <c r="H864" s="10"/>
      <c r="I864" s="10"/>
      <c r="J864" s="10"/>
      <c r="K864" s="10"/>
      <c r="L864" s="559"/>
      <c r="M864" s="559"/>
      <c r="N864" s="559"/>
      <c r="O864" s="907"/>
      <c r="P864" s="559"/>
      <c r="Q864" s="559"/>
      <c r="R864" s="874"/>
      <c r="S864" s="908"/>
      <c r="T864" s="559"/>
      <c r="U864" s="559"/>
      <c r="V864" s="559"/>
      <c r="W864" s="559"/>
      <c r="X864" s="559"/>
      <c r="Y864" s="559"/>
      <c r="Z864" s="558"/>
      <c r="AA864" s="909"/>
      <c r="AB864" s="10"/>
      <c r="AC864" s="559"/>
      <c r="AD864" s="559"/>
      <c r="AE864" s="559"/>
      <c r="AF864" s="559"/>
      <c r="AG864" s="559"/>
      <c r="AH864" s="559"/>
      <c r="AI864" s="559"/>
      <c r="AJ864" s="559"/>
    </row>
    <row r="865" ht="11.25" customHeight="1">
      <c r="A865" s="906"/>
      <c r="B865" s="559"/>
      <c r="C865" s="559"/>
      <c r="D865" s="10"/>
      <c r="E865" s="10"/>
      <c r="F865" s="10"/>
      <c r="G865" s="10"/>
      <c r="H865" s="10"/>
      <c r="I865" s="10"/>
      <c r="J865" s="10"/>
      <c r="K865" s="10"/>
      <c r="L865" s="559"/>
      <c r="M865" s="559"/>
      <c r="N865" s="559"/>
      <c r="O865" s="907"/>
      <c r="P865" s="559"/>
      <c r="Q865" s="559"/>
      <c r="R865" s="874"/>
      <c r="S865" s="908"/>
      <c r="T865" s="559"/>
      <c r="U865" s="559"/>
      <c r="V865" s="559"/>
      <c r="W865" s="559"/>
      <c r="X865" s="559"/>
      <c r="Y865" s="559"/>
      <c r="Z865" s="558"/>
      <c r="AA865" s="909"/>
      <c r="AB865" s="10"/>
      <c r="AC865" s="559"/>
      <c r="AD865" s="559"/>
      <c r="AE865" s="559"/>
      <c r="AF865" s="559"/>
      <c r="AG865" s="559"/>
      <c r="AH865" s="559"/>
      <c r="AI865" s="559"/>
      <c r="AJ865" s="559"/>
    </row>
    <row r="866" ht="11.25" customHeight="1">
      <c r="A866" s="906"/>
      <c r="B866" s="559"/>
      <c r="C866" s="559"/>
      <c r="D866" s="10"/>
      <c r="E866" s="10"/>
      <c r="F866" s="10"/>
      <c r="G866" s="10"/>
      <c r="H866" s="10"/>
      <c r="I866" s="10"/>
      <c r="J866" s="10"/>
      <c r="K866" s="10"/>
      <c r="L866" s="559"/>
      <c r="M866" s="559"/>
      <c r="N866" s="559"/>
      <c r="O866" s="907"/>
      <c r="P866" s="559"/>
      <c r="Q866" s="559"/>
      <c r="R866" s="874"/>
      <c r="S866" s="908"/>
      <c r="T866" s="559"/>
      <c r="U866" s="559"/>
      <c r="V866" s="559"/>
      <c r="W866" s="559"/>
      <c r="X866" s="559"/>
      <c r="Y866" s="559"/>
      <c r="Z866" s="558"/>
      <c r="AA866" s="909"/>
      <c r="AB866" s="10"/>
      <c r="AC866" s="559"/>
      <c r="AD866" s="559"/>
      <c r="AE866" s="559"/>
      <c r="AF866" s="559"/>
      <c r="AG866" s="559"/>
      <c r="AH866" s="559"/>
      <c r="AI866" s="559"/>
      <c r="AJ866" s="559"/>
    </row>
    <row r="867" ht="11.25" customHeight="1">
      <c r="A867" s="906"/>
      <c r="B867" s="559"/>
      <c r="C867" s="559"/>
      <c r="D867" s="10"/>
      <c r="E867" s="10"/>
      <c r="F867" s="10"/>
      <c r="G867" s="10"/>
      <c r="H867" s="10"/>
      <c r="I867" s="10"/>
      <c r="J867" s="10"/>
      <c r="K867" s="10"/>
      <c r="L867" s="559"/>
      <c r="M867" s="559"/>
      <c r="N867" s="559"/>
      <c r="O867" s="907"/>
      <c r="P867" s="559"/>
      <c r="Q867" s="559"/>
      <c r="R867" s="874"/>
      <c r="S867" s="908"/>
      <c r="T867" s="559"/>
      <c r="U867" s="559"/>
      <c r="V867" s="559"/>
      <c r="W867" s="559"/>
      <c r="X867" s="559"/>
      <c r="Y867" s="559"/>
      <c r="Z867" s="558"/>
      <c r="AA867" s="909"/>
      <c r="AB867" s="10"/>
      <c r="AC867" s="559"/>
      <c r="AD867" s="559"/>
      <c r="AE867" s="559"/>
      <c r="AF867" s="559"/>
      <c r="AG867" s="559"/>
      <c r="AH867" s="559"/>
      <c r="AI867" s="559"/>
      <c r="AJ867" s="559"/>
    </row>
    <row r="868" ht="11.25" customHeight="1">
      <c r="A868" s="906"/>
      <c r="B868" s="559"/>
      <c r="C868" s="559"/>
      <c r="D868" s="10"/>
      <c r="E868" s="10"/>
      <c r="F868" s="10"/>
      <c r="G868" s="10"/>
      <c r="H868" s="10"/>
      <c r="I868" s="10"/>
      <c r="J868" s="10"/>
      <c r="K868" s="10"/>
      <c r="L868" s="559"/>
      <c r="M868" s="559"/>
      <c r="N868" s="559"/>
      <c r="O868" s="907"/>
      <c r="P868" s="559"/>
      <c r="Q868" s="559"/>
      <c r="R868" s="874"/>
      <c r="S868" s="908"/>
      <c r="T868" s="559"/>
      <c r="U868" s="559"/>
      <c r="V868" s="559"/>
      <c r="W868" s="559"/>
      <c r="X868" s="559"/>
      <c r="Y868" s="559"/>
      <c r="Z868" s="558"/>
      <c r="AA868" s="909"/>
      <c r="AB868" s="10"/>
      <c r="AC868" s="559"/>
      <c r="AD868" s="559"/>
      <c r="AE868" s="559"/>
      <c r="AF868" s="559"/>
      <c r="AG868" s="559"/>
      <c r="AH868" s="559"/>
      <c r="AI868" s="559"/>
      <c r="AJ868" s="559"/>
    </row>
    <row r="869" ht="11.25" customHeight="1">
      <c r="A869" s="906"/>
      <c r="B869" s="559"/>
      <c r="C869" s="559"/>
      <c r="D869" s="10"/>
      <c r="E869" s="10"/>
      <c r="F869" s="10"/>
      <c r="G869" s="10"/>
      <c r="H869" s="10"/>
      <c r="I869" s="10"/>
      <c r="J869" s="10"/>
      <c r="K869" s="10"/>
      <c r="L869" s="559"/>
      <c r="M869" s="559"/>
      <c r="N869" s="559"/>
      <c r="O869" s="907"/>
      <c r="P869" s="559"/>
      <c r="Q869" s="559"/>
      <c r="R869" s="874"/>
      <c r="S869" s="908"/>
      <c r="T869" s="559"/>
      <c r="U869" s="559"/>
      <c r="V869" s="559"/>
      <c r="W869" s="559"/>
      <c r="X869" s="559"/>
      <c r="Y869" s="559"/>
      <c r="Z869" s="558"/>
      <c r="AA869" s="909"/>
      <c r="AB869" s="10"/>
      <c r="AC869" s="559"/>
      <c r="AD869" s="559"/>
      <c r="AE869" s="559"/>
      <c r="AF869" s="559"/>
      <c r="AG869" s="559"/>
      <c r="AH869" s="559"/>
      <c r="AI869" s="559"/>
      <c r="AJ869" s="559"/>
    </row>
    <row r="870" ht="11.25" customHeight="1">
      <c r="A870" s="906"/>
      <c r="B870" s="559"/>
      <c r="C870" s="559"/>
      <c r="D870" s="10"/>
      <c r="E870" s="10"/>
      <c r="F870" s="10"/>
      <c r="G870" s="10"/>
      <c r="H870" s="10"/>
      <c r="I870" s="10"/>
      <c r="J870" s="10"/>
      <c r="K870" s="10"/>
      <c r="L870" s="559"/>
      <c r="M870" s="559"/>
      <c r="N870" s="559"/>
      <c r="O870" s="907"/>
      <c r="P870" s="559"/>
      <c r="Q870" s="559"/>
      <c r="R870" s="874"/>
      <c r="S870" s="908"/>
      <c r="T870" s="559"/>
      <c r="U870" s="559"/>
      <c r="V870" s="559"/>
      <c r="W870" s="559"/>
      <c r="X870" s="559"/>
      <c r="Y870" s="559"/>
      <c r="Z870" s="558"/>
      <c r="AA870" s="909"/>
      <c r="AB870" s="10"/>
      <c r="AC870" s="559"/>
      <c r="AD870" s="559"/>
      <c r="AE870" s="559"/>
      <c r="AF870" s="559"/>
      <c r="AG870" s="559"/>
      <c r="AH870" s="559"/>
      <c r="AI870" s="559"/>
      <c r="AJ870" s="559"/>
    </row>
    <row r="871" ht="11.25" customHeight="1">
      <c r="A871" s="906"/>
      <c r="B871" s="559"/>
      <c r="C871" s="559"/>
      <c r="D871" s="10"/>
      <c r="E871" s="10"/>
      <c r="F871" s="10"/>
      <c r="G871" s="10"/>
      <c r="H871" s="10"/>
      <c r="I871" s="10"/>
      <c r="J871" s="10"/>
      <c r="K871" s="10"/>
      <c r="L871" s="559"/>
      <c r="M871" s="559"/>
      <c r="N871" s="559"/>
      <c r="O871" s="907"/>
      <c r="P871" s="559"/>
      <c r="Q871" s="559"/>
      <c r="R871" s="874"/>
      <c r="S871" s="908"/>
      <c r="T871" s="559"/>
      <c r="U871" s="559"/>
      <c r="V871" s="559"/>
      <c r="W871" s="559"/>
      <c r="X871" s="559"/>
      <c r="Y871" s="559"/>
      <c r="Z871" s="558"/>
      <c r="AA871" s="909"/>
      <c r="AB871" s="10"/>
      <c r="AC871" s="559"/>
      <c r="AD871" s="559"/>
      <c r="AE871" s="559"/>
      <c r="AF871" s="559"/>
      <c r="AG871" s="559"/>
      <c r="AH871" s="559"/>
      <c r="AI871" s="559"/>
      <c r="AJ871" s="559"/>
    </row>
    <row r="872" ht="11.25" customHeight="1">
      <c r="A872" s="906"/>
      <c r="B872" s="559"/>
      <c r="C872" s="559"/>
      <c r="D872" s="10"/>
      <c r="E872" s="10"/>
      <c r="F872" s="10"/>
      <c r="G872" s="10"/>
      <c r="H872" s="10"/>
      <c r="I872" s="10"/>
      <c r="J872" s="10"/>
      <c r="K872" s="10"/>
      <c r="L872" s="559"/>
      <c r="M872" s="559"/>
      <c r="N872" s="559"/>
      <c r="O872" s="907"/>
      <c r="P872" s="559"/>
      <c r="Q872" s="559"/>
      <c r="R872" s="874"/>
      <c r="S872" s="908"/>
      <c r="T872" s="559"/>
      <c r="U872" s="559"/>
      <c r="V872" s="559"/>
      <c r="W872" s="559"/>
      <c r="X872" s="559"/>
      <c r="Y872" s="559"/>
      <c r="Z872" s="558"/>
      <c r="AA872" s="909"/>
      <c r="AB872" s="10"/>
      <c r="AC872" s="559"/>
      <c r="AD872" s="559"/>
      <c r="AE872" s="559"/>
      <c r="AF872" s="559"/>
      <c r="AG872" s="559"/>
      <c r="AH872" s="559"/>
      <c r="AI872" s="559"/>
      <c r="AJ872" s="559"/>
    </row>
    <row r="873" ht="11.25" customHeight="1">
      <c r="A873" s="906"/>
      <c r="B873" s="559"/>
      <c r="C873" s="559"/>
      <c r="D873" s="10"/>
      <c r="E873" s="10"/>
      <c r="F873" s="10"/>
      <c r="G873" s="10"/>
      <c r="H873" s="10"/>
      <c r="I873" s="10"/>
      <c r="J873" s="10"/>
      <c r="K873" s="10"/>
      <c r="L873" s="559"/>
      <c r="M873" s="559"/>
      <c r="N873" s="559"/>
      <c r="O873" s="907"/>
      <c r="P873" s="559"/>
      <c r="Q873" s="559"/>
      <c r="R873" s="874"/>
      <c r="S873" s="908"/>
      <c r="T873" s="559"/>
      <c r="U873" s="559"/>
      <c r="V873" s="559"/>
      <c r="W873" s="559"/>
      <c r="X873" s="559"/>
      <c r="Y873" s="559"/>
      <c r="Z873" s="558"/>
      <c r="AA873" s="909"/>
      <c r="AB873" s="10"/>
      <c r="AC873" s="559"/>
      <c r="AD873" s="559"/>
      <c r="AE873" s="559"/>
      <c r="AF873" s="559"/>
      <c r="AG873" s="559"/>
      <c r="AH873" s="559"/>
      <c r="AI873" s="559"/>
      <c r="AJ873" s="559"/>
    </row>
    <row r="874" ht="11.25" customHeight="1">
      <c r="A874" s="906"/>
      <c r="B874" s="559"/>
      <c r="C874" s="559"/>
      <c r="D874" s="10"/>
      <c r="E874" s="10"/>
      <c r="F874" s="10"/>
      <c r="G874" s="10"/>
      <c r="H874" s="10"/>
      <c r="I874" s="10"/>
      <c r="J874" s="10"/>
      <c r="K874" s="10"/>
      <c r="L874" s="559"/>
      <c r="M874" s="559"/>
      <c r="N874" s="559"/>
      <c r="O874" s="907"/>
      <c r="P874" s="559"/>
      <c r="Q874" s="559"/>
      <c r="R874" s="874"/>
      <c r="S874" s="908"/>
      <c r="T874" s="559"/>
      <c r="U874" s="559"/>
      <c r="V874" s="559"/>
      <c r="W874" s="559"/>
      <c r="X874" s="559"/>
      <c r="Y874" s="559"/>
      <c r="Z874" s="558"/>
      <c r="AA874" s="909"/>
      <c r="AB874" s="10"/>
      <c r="AC874" s="559"/>
      <c r="AD874" s="559"/>
      <c r="AE874" s="559"/>
      <c r="AF874" s="559"/>
      <c r="AG874" s="559"/>
      <c r="AH874" s="559"/>
      <c r="AI874" s="559"/>
      <c r="AJ874" s="559"/>
    </row>
    <row r="875" ht="11.25" customHeight="1">
      <c r="A875" s="906"/>
      <c r="B875" s="559"/>
      <c r="C875" s="559"/>
      <c r="D875" s="10"/>
      <c r="E875" s="10"/>
      <c r="F875" s="10"/>
      <c r="G875" s="10"/>
      <c r="H875" s="10"/>
      <c r="I875" s="10"/>
      <c r="J875" s="10"/>
      <c r="K875" s="10"/>
      <c r="L875" s="559"/>
      <c r="M875" s="559"/>
      <c r="N875" s="559"/>
      <c r="O875" s="907"/>
      <c r="P875" s="559"/>
      <c r="Q875" s="559"/>
      <c r="R875" s="874"/>
      <c r="S875" s="908"/>
      <c r="T875" s="559"/>
      <c r="U875" s="559"/>
      <c r="V875" s="559"/>
      <c r="W875" s="559"/>
      <c r="X875" s="559"/>
      <c r="Y875" s="559"/>
      <c r="Z875" s="558"/>
      <c r="AA875" s="909"/>
      <c r="AB875" s="10"/>
      <c r="AC875" s="559"/>
      <c r="AD875" s="559"/>
      <c r="AE875" s="559"/>
      <c r="AF875" s="559"/>
      <c r="AG875" s="559"/>
      <c r="AH875" s="559"/>
      <c r="AI875" s="559"/>
      <c r="AJ875" s="559"/>
    </row>
    <row r="876" ht="11.25" customHeight="1">
      <c r="A876" s="906"/>
      <c r="B876" s="559"/>
      <c r="C876" s="559"/>
      <c r="D876" s="10"/>
      <c r="E876" s="10"/>
      <c r="F876" s="10"/>
      <c r="G876" s="10"/>
      <c r="H876" s="10"/>
      <c r="I876" s="10"/>
      <c r="J876" s="10"/>
      <c r="K876" s="10"/>
      <c r="L876" s="559"/>
      <c r="M876" s="559"/>
      <c r="N876" s="559"/>
      <c r="O876" s="907"/>
      <c r="P876" s="559"/>
      <c r="Q876" s="559"/>
      <c r="R876" s="874"/>
      <c r="S876" s="908"/>
      <c r="T876" s="559"/>
      <c r="U876" s="559"/>
      <c r="V876" s="559"/>
      <c r="W876" s="559"/>
      <c r="X876" s="559"/>
      <c r="Y876" s="559"/>
      <c r="Z876" s="558"/>
      <c r="AA876" s="909"/>
      <c r="AB876" s="10"/>
      <c r="AC876" s="559"/>
      <c r="AD876" s="559"/>
      <c r="AE876" s="559"/>
      <c r="AF876" s="559"/>
      <c r="AG876" s="559"/>
      <c r="AH876" s="559"/>
      <c r="AI876" s="559"/>
      <c r="AJ876" s="559"/>
    </row>
    <row r="877" ht="11.25" customHeight="1">
      <c r="A877" s="906"/>
      <c r="B877" s="559"/>
      <c r="C877" s="559"/>
      <c r="D877" s="10"/>
      <c r="E877" s="10"/>
      <c r="F877" s="10"/>
      <c r="G877" s="10"/>
      <c r="H877" s="10"/>
      <c r="I877" s="10"/>
      <c r="J877" s="10"/>
      <c r="K877" s="10"/>
      <c r="L877" s="559"/>
      <c r="M877" s="559"/>
      <c r="N877" s="559"/>
      <c r="O877" s="907"/>
      <c r="P877" s="559"/>
      <c r="Q877" s="559"/>
      <c r="R877" s="874"/>
      <c r="S877" s="908"/>
      <c r="T877" s="559"/>
      <c r="U877" s="559"/>
      <c r="V877" s="559"/>
      <c r="W877" s="559"/>
      <c r="X877" s="559"/>
      <c r="Y877" s="559"/>
      <c r="Z877" s="558"/>
      <c r="AA877" s="909"/>
      <c r="AB877" s="10"/>
      <c r="AC877" s="559"/>
      <c r="AD877" s="559"/>
      <c r="AE877" s="559"/>
      <c r="AF877" s="559"/>
      <c r="AG877" s="559"/>
      <c r="AH877" s="559"/>
      <c r="AI877" s="559"/>
      <c r="AJ877" s="559"/>
    </row>
    <row r="878" ht="11.25" customHeight="1">
      <c r="A878" s="906"/>
      <c r="B878" s="559"/>
      <c r="C878" s="559"/>
      <c r="D878" s="10"/>
      <c r="E878" s="10"/>
      <c r="F878" s="10"/>
      <c r="G878" s="10"/>
      <c r="H878" s="10"/>
      <c r="I878" s="10"/>
      <c r="J878" s="10"/>
      <c r="K878" s="10"/>
      <c r="L878" s="559"/>
      <c r="M878" s="559"/>
      <c r="N878" s="559"/>
      <c r="O878" s="907"/>
      <c r="P878" s="559"/>
      <c r="Q878" s="559"/>
      <c r="R878" s="874"/>
      <c r="S878" s="908"/>
      <c r="T878" s="559"/>
      <c r="U878" s="559"/>
      <c r="V878" s="559"/>
      <c r="W878" s="559"/>
      <c r="X878" s="559"/>
      <c r="Y878" s="559"/>
      <c r="Z878" s="558"/>
      <c r="AA878" s="909"/>
      <c r="AB878" s="10"/>
      <c r="AC878" s="559"/>
      <c r="AD878" s="559"/>
      <c r="AE878" s="559"/>
      <c r="AF878" s="559"/>
      <c r="AG878" s="559"/>
      <c r="AH878" s="559"/>
      <c r="AI878" s="559"/>
      <c r="AJ878" s="559"/>
    </row>
    <row r="879" ht="11.25" customHeight="1">
      <c r="A879" s="906"/>
      <c r="B879" s="559"/>
      <c r="C879" s="559"/>
      <c r="D879" s="10"/>
      <c r="E879" s="10"/>
      <c r="F879" s="10"/>
      <c r="G879" s="10"/>
      <c r="H879" s="10"/>
      <c r="I879" s="10"/>
      <c r="J879" s="10"/>
      <c r="K879" s="10"/>
      <c r="L879" s="559"/>
      <c r="M879" s="559"/>
      <c r="N879" s="559"/>
      <c r="O879" s="907"/>
      <c r="P879" s="559"/>
      <c r="Q879" s="559"/>
      <c r="R879" s="874"/>
      <c r="S879" s="908"/>
      <c r="T879" s="559"/>
      <c r="U879" s="559"/>
      <c r="V879" s="559"/>
      <c r="W879" s="559"/>
      <c r="X879" s="559"/>
      <c r="Y879" s="559"/>
      <c r="Z879" s="558"/>
      <c r="AA879" s="909"/>
      <c r="AB879" s="10"/>
      <c r="AC879" s="559"/>
      <c r="AD879" s="559"/>
      <c r="AE879" s="559"/>
      <c r="AF879" s="559"/>
      <c r="AG879" s="559"/>
      <c r="AH879" s="559"/>
      <c r="AI879" s="559"/>
      <c r="AJ879" s="559"/>
    </row>
    <row r="880" ht="11.25" customHeight="1">
      <c r="A880" s="906"/>
      <c r="B880" s="559"/>
      <c r="C880" s="559"/>
      <c r="D880" s="10"/>
      <c r="E880" s="10"/>
      <c r="F880" s="10"/>
      <c r="G880" s="10"/>
      <c r="H880" s="10"/>
      <c r="I880" s="10"/>
      <c r="J880" s="10"/>
      <c r="K880" s="10"/>
      <c r="L880" s="559"/>
      <c r="M880" s="559"/>
      <c r="N880" s="559"/>
      <c r="O880" s="907"/>
      <c r="P880" s="559"/>
      <c r="Q880" s="559"/>
      <c r="R880" s="874"/>
      <c r="S880" s="908"/>
      <c r="T880" s="559"/>
      <c r="U880" s="559"/>
      <c r="V880" s="559"/>
      <c r="W880" s="559"/>
      <c r="X880" s="559"/>
      <c r="Y880" s="559"/>
      <c r="Z880" s="558"/>
      <c r="AA880" s="909"/>
      <c r="AB880" s="10"/>
      <c r="AC880" s="559"/>
      <c r="AD880" s="559"/>
      <c r="AE880" s="559"/>
      <c r="AF880" s="559"/>
      <c r="AG880" s="559"/>
      <c r="AH880" s="559"/>
      <c r="AI880" s="559"/>
      <c r="AJ880" s="559"/>
    </row>
    <row r="881" ht="11.25" customHeight="1">
      <c r="A881" s="906"/>
      <c r="B881" s="559"/>
      <c r="C881" s="559"/>
      <c r="D881" s="10"/>
      <c r="E881" s="10"/>
      <c r="F881" s="10"/>
      <c r="G881" s="10"/>
      <c r="H881" s="10"/>
      <c r="I881" s="10"/>
      <c r="J881" s="10"/>
      <c r="K881" s="10"/>
      <c r="L881" s="559"/>
      <c r="M881" s="559"/>
      <c r="N881" s="559"/>
      <c r="O881" s="907"/>
      <c r="P881" s="559"/>
      <c r="Q881" s="559"/>
      <c r="R881" s="874"/>
      <c r="S881" s="908"/>
      <c r="T881" s="559"/>
      <c r="U881" s="559"/>
      <c r="V881" s="559"/>
      <c r="W881" s="559"/>
      <c r="X881" s="559"/>
      <c r="Y881" s="559"/>
      <c r="Z881" s="558"/>
      <c r="AA881" s="909"/>
      <c r="AB881" s="10"/>
      <c r="AC881" s="559"/>
      <c r="AD881" s="559"/>
      <c r="AE881" s="559"/>
      <c r="AF881" s="559"/>
      <c r="AG881" s="559"/>
      <c r="AH881" s="559"/>
      <c r="AI881" s="559"/>
      <c r="AJ881" s="559"/>
    </row>
    <row r="882" ht="11.25" customHeight="1">
      <c r="A882" s="906"/>
      <c r="B882" s="559"/>
      <c r="C882" s="559"/>
      <c r="D882" s="10"/>
      <c r="E882" s="10"/>
      <c r="F882" s="10"/>
      <c r="G882" s="10"/>
      <c r="H882" s="10"/>
      <c r="I882" s="10"/>
      <c r="J882" s="10"/>
      <c r="K882" s="10"/>
      <c r="L882" s="559"/>
      <c r="M882" s="559"/>
      <c r="N882" s="559"/>
      <c r="O882" s="907"/>
      <c r="P882" s="559"/>
      <c r="Q882" s="559"/>
      <c r="R882" s="874"/>
      <c r="S882" s="908"/>
      <c r="T882" s="559"/>
      <c r="U882" s="559"/>
      <c r="V882" s="559"/>
      <c r="W882" s="559"/>
      <c r="X882" s="559"/>
      <c r="Y882" s="559"/>
      <c r="Z882" s="558"/>
      <c r="AA882" s="909"/>
      <c r="AB882" s="10"/>
      <c r="AC882" s="559"/>
      <c r="AD882" s="559"/>
      <c r="AE882" s="559"/>
      <c r="AF882" s="559"/>
      <c r="AG882" s="559"/>
      <c r="AH882" s="559"/>
      <c r="AI882" s="559"/>
      <c r="AJ882" s="559"/>
    </row>
    <row r="883" ht="11.25" customHeight="1">
      <c r="A883" s="906"/>
      <c r="B883" s="559"/>
      <c r="C883" s="559"/>
      <c r="D883" s="10"/>
      <c r="E883" s="10"/>
      <c r="F883" s="10"/>
      <c r="G883" s="10"/>
      <c r="H883" s="10"/>
      <c r="I883" s="10"/>
      <c r="J883" s="10"/>
      <c r="K883" s="10"/>
      <c r="L883" s="559"/>
      <c r="M883" s="559"/>
      <c r="N883" s="559"/>
      <c r="O883" s="907"/>
      <c r="P883" s="559"/>
      <c r="Q883" s="559"/>
      <c r="R883" s="874"/>
      <c r="S883" s="908"/>
      <c r="T883" s="559"/>
      <c r="U883" s="559"/>
      <c r="V883" s="559"/>
      <c r="W883" s="559"/>
      <c r="X883" s="559"/>
      <c r="Y883" s="559"/>
      <c r="Z883" s="558"/>
      <c r="AA883" s="909"/>
      <c r="AB883" s="10"/>
      <c r="AC883" s="559"/>
      <c r="AD883" s="559"/>
      <c r="AE883" s="559"/>
      <c r="AF883" s="559"/>
      <c r="AG883" s="559"/>
      <c r="AH883" s="559"/>
      <c r="AI883" s="559"/>
      <c r="AJ883" s="559"/>
    </row>
    <row r="884" ht="11.25" customHeight="1">
      <c r="A884" s="906"/>
      <c r="B884" s="559"/>
      <c r="C884" s="559"/>
      <c r="D884" s="10"/>
      <c r="E884" s="10"/>
      <c r="F884" s="10"/>
      <c r="G884" s="10"/>
      <c r="H884" s="10"/>
      <c r="I884" s="10"/>
      <c r="J884" s="10"/>
      <c r="K884" s="10"/>
      <c r="L884" s="559"/>
      <c r="M884" s="559"/>
      <c r="N884" s="559"/>
      <c r="O884" s="907"/>
      <c r="P884" s="559"/>
      <c r="Q884" s="559"/>
      <c r="R884" s="874"/>
      <c r="S884" s="908"/>
      <c r="T884" s="559"/>
      <c r="U884" s="559"/>
      <c r="V884" s="559"/>
      <c r="W884" s="559"/>
      <c r="X884" s="559"/>
      <c r="Y884" s="559"/>
      <c r="Z884" s="558"/>
      <c r="AA884" s="909"/>
      <c r="AB884" s="10"/>
      <c r="AC884" s="559"/>
      <c r="AD884" s="559"/>
      <c r="AE884" s="559"/>
      <c r="AF884" s="559"/>
      <c r="AG884" s="559"/>
      <c r="AH884" s="559"/>
      <c r="AI884" s="559"/>
      <c r="AJ884" s="559"/>
    </row>
    <row r="885" ht="11.25" customHeight="1">
      <c r="A885" s="906"/>
      <c r="B885" s="559"/>
      <c r="C885" s="559"/>
      <c r="D885" s="10"/>
      <c r="E885" s="10"/>
      <c r="F885" s="10"/>
      <c r="G885" s="10"/>
      <c r="H885" s="10"/>
      <c r="I885" s="10"/>
      <c r="J885" s="10"/>
      <c r="K885" s="10"/>
      <c r="L885" s="559"/>
      <c r="M885" s="559"/>
      <c r="N885" s="559"/>
      <c r="O885" s="907"/>
      <c r="P885" s="559"/>
      <c r="Q885" s="559"/>
      <c r="R885" s="874"/>
      <c r="S885" s="908"/>
      <c r="T885" s="559"/>
      <c r="U885" s="559"/>
      <c r="V885" s="559"/>
      <c r="W885" s="559"/>
      <c r="X885" s="559"/>
      <c r="Y885" s="559"/>
      <c r="Z885" s="558"/>
      <c r="AA885" s="909"/>
      <c r="AB885" s="10"/>
      <c r="AC885" s="559"/>
      <c r="AD885" s="559"/>
      <c r="AE885" s="559"/>
      <c r="AF885" s="559"/>
      <c r="AG885" s="559"/>
      <c r="AH885" s="559"/>
      <c r="AI885" s="559"/>
      <c r="AJ885" s="559"/>
    </row>
    <row r="886" ht="11.25" customHeight="1">
      <c r="A886" s="906"/>
      <c r="B886" s="559"/>
      <c r="C886" s="559"/>
      <c r="D886" s="10"/>
      <c r="E886" s="10"/>
      <c r="F886" s="10"/>
      <c r="G886" s="10"/>
      <c r="H886" s="10"/>
      <c r="I886" s="10"/>
      <c r="J886" s="10"/>
      <c r="K886" s="10"/>
      <c r="L886" s="559"/>
      <c r="M886" s="559"/>
      <c r="N886" s="559"/>
      <c r="O886" s="907"/>
      <c r="P886" s="559"/>
      <c r="Q886" s="559"/>
      <c r="R886" s="874"/>
      <c r="S886" s="908"/>
      <c r="T886" s="559"/>
      <c r="U886" s="559"/>
      <c r="V886" s="559"/>
      <c r="W886" s="559"/>
      <c r="X886" s="559"/>
      <c r="Y886" s="559"/>
      <c r="Z886" s="558"/>
      <c r="AA886" s="909"/>
      <c r="AB886" s="10"/>
      <c r="AC886" s="559"/>
      <c r="AD886" s="559"/>
      <c r="AE886" s="559"/>
      <c r="AF886" s="559"/>
      <c r="AG886" s="559"/>
      <c r="AH886" s="559"/>
      <c r="AI886" s="559"/>
      <c r="AJ886" s="559"/>
    </row>
    <row r="887" ht="11.25" customHeight="1">
      <c r="A887" s="906"/>
      <c r="B887" s="559"/>
      <c r="C887" s="559"/>
      <c r="D887" s="10"/>
      <c r="E887" s="10"/>
      <c r="F887" s="10"/>
      <c r="G887" s="10"/>
      <c r="H887" s="10"/>
      <c r="I887" s="10"/>
      <c r="J887" s="10"/>
      <c r="K887" s="10"/>
      <c r="L887" s="559"/>
      <c r="M887" s="559"/>
      <c r="N887" s="559"/>
      <c r="O887" s="907"/>
      <c r="P887" s="559"/>
      <c r="Q887" s="559"/>
      <c r="R887" s="874"/>
      <c r="S887" s="908"/>
      <c r="T887" s="559"/>
      <c r="U887" s="559"/>
      <c r="V887" s="559"/>
      <c r="W887" s="559"/>
      <c r="X887" s="559"/>
      <c r="Y887" s="559"/>
      <c r="Z887" s="558"/>
      <c r="AA887" s="909"/>
      <c r="AB887" s="10"/>
      <c r="AC887" s="559"/>
      <c r="AD887" s="559"/>
      <c r="AE887" s="559"/>
      <c r="AF887" s="559"/>
      <c r="AG887" s="559"/>
      <c r="AH887" s="559"/>
      <c r="AI887" s="559"/>
      <c r="AJ887" s="559"/>
    </row>
    <row r="888" ht="11.25" customHeight="1">
      <c r="A888" s="906"/>
      <c r="B888" s="559"/>
      <c r="C888" s="559"/>
      <c r="D888" s="10"/>
      <c r="E888" s="10"/>
      <c r="F888" s="10"/>
      <c r="G888" s="10"/>
      <c r="H888" s="10"/>
      <c r="I888" s="10"/>
      <c r="J888" s="10"/>
      <c r="K888" s="10"/>
      <c r="L888" s="559"/>
      <c r="M888" s="559"/>
      <c r="N888" s="559"/>
      <c r="O888" s="907"/>
      <c r="P888" s="559"/>
      <c r="Q888" s="559"/>
      <c r="R888" s="874"/>
      <c r="S888" s="908"/>
      <c r="T888" s="559"/>
      <c r="U888" s="559"/>
      <c r="V888" s="559"/>
      <c r="W888" s="559"/>
      <c r="X888" s="559"/>
      <c r="Y888" s="559"/>
      <c r="Z888" s="558"/>
      <c r="AA888" s="909"/>
      <c r="AB888" s="10"/>
      <c r="AC888" s="559"/>
      <c r="AD888" s="559"/>
      <c r="AE888" s="559"/>
      <c r="AF888" s="559"/>
      <c r="AG888" s="559"/>
      <c r="AH888" s="559"/>
      <c r="AI888" s="559"/>
      <c r="AJ888" s="559"/>
    </row>
    <row r="889" ht="11.25" customHeight="1">
      <c r="A889" s="906"/>
      <c r="B889" s="559"/>
      <c r="C889" s="559"/>
      <c r="D889" s="10"/>
      <c r="E889" s="10"/>
      <c r="F889" s="10"/>
      <c r="G889" s="10"/>
      <c r="H889" s="10"/>
      <c r="I889" s="10"/>
      <c r="J889" s="10"/>
      <c r="K889" s="10"/>
      <c r="L889" s="559"/>
      <c r="M889" s="559"/>
      <c r="N889" s="559"/>
      <c r="O889" s="907"/>
      <c r="P889" s="559"/>
      <c r="Q889" s="559"/>
      <c r="R889" s="874"/>
      <c r="S889" s="908"/>
      <c r="T889" s="559"/>
      <c r="U889" s="559"/>
      <c r="V889" s="559"/>
      <c r="W889" s="559"/>
      <c r="X889" s="559"/>
      <c r="Y889" s="559"/>
      <c r="Z889" s="558"/>
      <c r="AA889" s="909"/>
      <c r="AB889" s="10"/>
      <c r="AC889" s="559"/>
      <c r="AD889" s="559"/>
      <c r="AE889" s="559"/>
      <c r="AF889" s="559"/>
      <c r="AG889" s="559"/>
      <c r="AH889" s="559"/>
      <c r="AI889" s="559"/>
      <c r="AJ889" s="559"/>
    </row>
    <row r="890" ht="11.25" customHeight="1">
      <c r="A890" s="906"/>
      <c r="B890" s="559"/>
      <c r="C890" s="559"/>
      <c r="D890" s="10"/>
      <c r="E890" s="10"/>
      <c r="F890" s="10"/>
      <c r="G890" s="10"/>
      <c r="H890" s="10"/>
      <c r="I890" s="10"/>
      <c r="J890" s="10"/>
      <c r="K890" s="10"/>
      <c r="L890" s="559"/>
      <c r="M890" s="559"/>
      <c r="N890" s="559"/>
      <c r="O890" s="907"/>
      <c r="P890" s="559"/>
      <c r="Q890" s="559"/>
      <c r="R890" s="874"/>
      <c r="S890" s="908"/>
      <c r="T890" s="559"/>
      <c r="U890" s="559"/>
      <c r="V890" s="559"/>
      <c r="W890" s="559"/>
      <c r="X890" s="559"/>
      <c r="Y890" s="559"/>
      <c r="Z890" s="558"/>
      <c r="AA890" s="909"/>
      <c r="AB890" s="10"/>
      <c r="AC890" s="559"/>
      <c r="AD890" s="559"/>
      <c r="AE890" s="559"/>
      <c r="AF890" s="559"/>
      <c r="AG890" s="559"/>
      <c r="AH890" s="559"/>
      <c r="AI890" s="559"/>
      <c r="AJ890" s="559"/>
    </row>
    <row r="891" ht="11.25" customHeight="1">
      <c r="A891" s="906"/>
      <c r="B891" s="559"/>
      <c r="C891" s="559"/>
      <c r="D891" s="10"/>
      <c r="E891" s="10"/>
      <c r="F891" s="10"/>
      <c r="G891" s="10"/>
      <c r="H891" s="10"/>
      <c r="I891" s="10"/>
      <c r="J891" s="10"/>
      <c r="K891" s="10"/>
      <c r="L891" s="559"/>
      <c r="M891" s="559"/>
      <c r="N891" s="559"/>
      <c r="O891" s="907"/>
      <c r="P891" s="559"/>
      <c r="Q891" s="559"/>
      <c r="R891" s="874"/>
      <c r="S891" s="908"/>
      <c r="T891" s="559"/>
      <c r="U891" s="559"/>
      <c r="V891" s="559"/>
      <c r="W891" s="559"/>
      <c r="X891" s="559"/>
      <c r="Y891" s="559"/>
      <c r="Z891" s="558"/>
      <c r="AA891" s="909"/>
      <c r="AB891" s="10"/>
      <c r="AC891" s="559"/>
      <c r="AD891" s="559"/>
      <c r="AE891" s="559"/>
      <c r="AF891" s="559"/>
      <c r="AG891" s="559"/>
      <c r="AH891" s="559"/>
      <c r="AI891" s="559"/>
      <c r="AJ891" s="559"/>
    </row>
    <row r="892" ht="11.25" customHeight="1">
      <c r="A892" s="906"/>
      <c r="B892" s="559"/>
      <c r="C892" s="559"/>
      <c r="D892" s="10"/>
      <c r="E892" s="10"/>
      <c r="F892" s="10"/>
      <c r="G892" s="10"/>
      <c r="H892" s="10"/>
      <c r="I892" s="10"/>
      <c r="J892" s="10"/>
      <c r="K892" s="10"/>
      <c r="L892" s="559"/>
      <c r="M892" s="559"/>
      <c r="N892" s="559"/>
      <c r="O892" s="907"/>
      <c r="P892" s="559"/>
      <c r="Q892" s="559"/>
      <c r="R892" s="874"/>
      <c r="S892" s="908"/>
      <c r="T892" s="559"/>
      <c r="U892" s="559"/>
      <c r="V892" s="559"/>
      <c r="W892" s="559"/>
      <c r="X892" s="559"/>
      <c r="Y892" s="559"/>
      <c r="Z892" s="558"/>
      <c r="AA892" s="909"/>
      <c r="AB892" s="10"/>
      <c r="AC892" s="559"/>
      <c r="AD892" s="559"/>
      <c r="AE892" s="559"/>
      <c r="AF892" s="559"/>
      <c r="AG892" s="559"/>
      <c r="AH892" s="559"/>
      <c r="AI892" s="559"/>
      <c r="AJ892" s="559"/>
    </row>
    <row r="893" ht="11.25" customHeight="1">
      <c r="A893" s="906"/>
      <c r="B893" s="559"/>
      <c r="C893" s="559"/>
      <c r="D893" s="10"/>
      <c r="E893" s="10"/>
      <c r="F893" s="10"/>
      <c r="G893" s="10"/>
      <c r="H893" s="10"/>
      <c r="I893" s="10"/>
      <c r="J893" s="10"/>
      <c r="K893" s="10"/>
      <c r="L893" s="559"/>
      <c r="M893" s="559"/>
      <c r="N893" s="559"/>
      <c r="O893" s="907"/>
      <c r="P893" s="559"/>
      <c r="Q893" s="559"/>
      <c r="R893" s="874"/>
      <c r="S893" s="908"/>
      <c r="T893" s="559"/>
      <c r="U893" s="559"/>
      <c r="V893" s="559"/>
      <c r="W893" s="559"/>
      <c r="X893" s="559"/>
      <c r="Y893" s="559"/>
      <c r="Z893" s="558"/>
      <c r="AA893" s="909"/>
      <c r="AB893" s="10"/>
      <c r="AC893" s="559"/>
      <c r="AD893" s="559"/>
      <c r="AE893" s="559"/>
      <c r="AF893" s="559"/>
      <c r="AG893" s="559"/>
      <c r="AH893" s="559"/>
      <c r="AI893" s="559"/>
      <c r="AJ893" s="559"/>
    </row>
    <row r="894" ht="11.25" customHeight="1">
      <c r="A894" s="906"/>
      <c r="B894" s="559"/>
      <c r="C894" s="559"/>
      <c r="D894" s="10"/>
      <c r="E894" s="10"/>
      <c r="F894" s="10"/>
      <c r="G894" s="10"/>
      <c r="H894" s="10"/>
      <c r="I894" s="10"/>
      <c r="J894" s="10"/>
      <c r="K894" s="10"/>
      <c r="L894" s="559"/>
      <c r="M894" s="559"/>
      <c r="N894" s="559"/>
      <c r="O894" s="907"/>
      <c r="P894" s="559"/>
      <c r="Q894" s="559"/>
      <c r="R894" s="874"/>
      <c r="S894" s="908"/>
      <c r="T894" s="559"/>
      <c r="U894" s="559"/>
      <c r="V894" s="559"/>
      <c r="W894" s="559"/>
      <c r="X894" s="559"/>
      <c r="Y894" s="559"/>
      <c r="Z894" s="558"/>
      <c r="AA894" s="909"/>
      <c r="AB894" s="10"/>
      <c r="AC894" s="559"/>
      <c r="AD894" s="559"/>
      <c r="AE894" s="559"/>
      <c r="AF894" s="559"/>
      <c r="AG894" s="559"/>
      <c r="AH894" s="559"/>
      <c r="AI894" s="559"/>
      <c r="AJ894" s="559"/>
    </row>
    <row r="895" ht="11.25" customHeight="1">
      <c r="A895" s="906"/>
      <c r="B895" s="559"/>
      <c r="C895" s="559"/>
      <c r="D895" s="10"/>
      <c r="E895" s="10"/>
      <c r="F895" s="10"/>
      <c r="G895" s="10"/>
      <c r="H895" s="10"/>
      <c r="I895" s="10"/>
      <c r="J895" s="10"/>
      <c r="K895" s="10"/>
      <c r="L895" s="559"/>
      <c r="M895" s="559"/>
      <c r="N895" s="559"/>
      <c r="O895" s="907"/>
      <c r="P895" s="559"/>
      <c r="Q895" s="559"/>
      <c r="R895" s="874"/>
      <c r="S895" s="908"/>
      <c r="T895" s="559"/>
      <c r="U895" s="559"/>
      <c r="V895" s="559"/>
      <c r="W895" s="559"/>
      <c r="X895" s="559"/>
      <c r="Y895" s="559"/>
      <c r="Z895" s="558"/>
      <c r="AA895" s="909"/>
      <c r="AB895" s="10"/>
      <c r="AC895" s="559"/>
      <c r="AD895" s="559"/>
      <c r="AE895" s="559"/>
      <c r="AF895" s="559"/>
      <c r="AG895" s="559"/>
      <c r="AH895" s="559"/>
      <c r="AI895" s="559"/>
      <c r="AJ895" s="559"/>
    </row>
    <row r="896" ht="11.25" customHeight="1">
      <c r="A896" s="906"/>
      <c r="B896" s="559"/>
      <c r="C896" s="559"/>
      <c r="D896" s="10"/>
      <c r="E896" s="10"/>
      <c r="F896" s="10"/>
      <c r="G896" s="10"/>
      <c r="H896" s="10"/>
      <c r="I896" s="10"/>
      <c r="J896" s="10"/>
      <c r="K896" s="10"/>
      <c r="L896" s="559"/>
      <c r="M896" s="559"/>
      <c r="N896" s="559"/>
      <c r="O896" s="907"/>
      <c r="P896" s="559"/>
      <c r="Q896" s="559"/>
      <c r="R896" s="874"/>
      <c r="S896" s="908"/>
      <c r="T896" s="559"/>
      <c r="U896" s="559"/>
      <c r="V896" s="559"/>
      <c r="W896" s="559"/>
      <c r="X896" s="559"/>
      <c r="Y896" s="559"/>
      <c r="Z896" s="558"/>
      <c r="AA896" s="909"/>
      <c r="AB896" s="10"/>
      <c r="AC896" s="559"/>
      <c r="AD896" s="559"/>
      <c r="AE896" s="559"/>
      <c r="AF896" s="559"/>
      <c r="AG896" s="559"/>
      <c r="AH896" s="559"/>
      <c r="AI896" s="559"/>
      <c r="AJ896" s="559"/>
    </row>
    <row r="897" ht="11.25" customHeight="1">
      <c r="A897" s="906"/>
      <c r="B897" s="559"/>
      <c r="C897" s="559"/>
      <c r="D897" s="10"/>
      <c r="E897" s="10"/>
      <c r="F897" s="10"/>
      <c r="G897" s="10"/>
      <c r="H897" s="10"/>
      <c r="I897" s="10"/>
      <c r="J897" s="10"/>
      <c r="K897" s="10"/>
      <c r="L897" s="559"/>
      <c r="M897" s="559"/>
      <c r="N897" s="559"/>
      <c r="O897" s="907"/>
      <c r="P897" s="559"/>
      <c r="Q897" s="559"/>
      <c r="R897" s="874"/>
      <c r="S897" s="908"/>
      <c r="T897" s="559"/>
      <c r="U897" s="559"/>
      <c r="V897" s="559"/>
      <c r="W897" s="559"/>
      <c r="X897" s="559"/>
      <c r="Y897" s="559"/>
      <c r="Z897" s="558"/>
      <c r="AA897" s="909"/>
      <c r="AB897" s="10"/>
      <c r="AC897" s="559"/>
      <c r="AD897" s="559"/>
      <c r="AE897" s="559"/>
      <c r="AF897" s="559"/>
      <c r="AG897" s="559"/>
      <c r="AH897" s="559"/>
      <c r="AI897" s="559"/>
      <c r="AJ897" s="559"/>
    </row>
    <row r="898" ht="11.25" customHeight="1">
      <c r="A898" s="906"/>
      <c r="B898" s="559"/>
      <c r="C898" s="559"/>
      <c r="D898" s="10"/>
      <c r="E898" s="10"/>
      <c r="F898" s="10"/>
      <c r="G898" s="10"/>
      <c r="H898" s="10"/>
      <c r="I898" s="10"/>
      <c r="J898" s="10"/>
      <c r="K898" s="10"/>
      <c r="L898" s="559"/>
      <c r="M898" s="559"/>
      <c r="N898" s="559"/>
      <c r="O898" s="907"/>
      <c r="P898" s="559"/>
      <c r="Q898" s="559"/>
      <c r="R898" s="874"/>
      <c r="S898" s="908"/>
      <c r="T898" s="559"/>
      <c r="U898" s="559"/>
      <c r="V898" s="559"/>
      <c r="W898" s="559"/>
      <c r="X898" s="559"/>
      <c r="Y898" s="559"/>
      <c r="Z898" s="558"/>
      <c r="AA898" s="909"/>
      <c r="AB898" s="10"/>
      <c r="AC898" s="559"/>
      <c r="AD898" s="559"/>
      <c r="AE898" s="559"/>
      <c r="AF898" s="559"/>
      <c r="AG898" s="559"/>
      <c r="AH898" s="559"/>
      <c r="AI898" s="559"/>
      <c r="AJ898" s="559"/>
    </row>
    <row r="899" ht="11.25" customHeight="1">
      <c r="A899" s="906"/>
      <c r="B899" s="559"/>
      <c r="C899" s="559"/>
      <c r="D899" s="10"/>
      <c r="E899" s="10"/>
      <c r="F899" s="10"/>
      <c r="G899" s="10"/>
      <c r="H899" s="10"/>
      <c r="I899" s="10"/>
      <c r="J899" s="10"/>
      <c r="K899" s="10"/>
      <c r="L899" s="559"/>
      <c r="M899" s="559"/>
      <c r="N899" s="559"/>
      <c r="O899" s="907"/>
      <c r="P899" s="559"/>
      <c r="Q899" s="559"/>
      <c r="R899" s="874"/>
      <c r="S899" s="908"/>
      <c r="T899" s="559"/>
      <c r="U899" s="559"/>
      <c r="V899" s="559"/>
      <c r="W899" s="559"/>
      <c r="X899" s="559"/>
      <c r="Y899" s="559"/>
      <c r="Z899" s="558"/>
      <c r="AA899" s="909"/>
      <c r="AB899" s="10"/>
      <c r="AC899" s="559"/>
      <c r="AD899" s="559"/>
      <c r="AE899" s="559"/>
      <c r="AF899" s="559"/>
      <c r="AG899" s="559"/>
      <c r="AH899" s="559"/>
      <c r="AI899" s="559"/>
      <c r="AJ899" s="559"/>
    </row>
    <row r="900" ht="11.25" customHeight="1">
      <c r="A900" s="906"/>
      <c r="B900" s="559"/>
      <c r="C900" s="559"/>
      <c r="D900" s="10"/>
      <c r="E900" s="10"/>
      <c r="F900" s="10"/>
      <c r="G900" s="10"/>
      <c r="H900" s="10"/>
      <c r="I900" s="10"/>
      <c r="J900" s="10"/>
      <c r="K900" s="10"/>
      <c r="L900" s="559"/>
      <c r="M900" s="559"/>
      <c r="N900" s="559"/>
      <c r="O900" s="907"/>
      <c r="P900" s="559"/>
      <c r="Q900" s="559"/>
      <c r="R900" s="874"/>
      <c r="S900" s="908"/>
      <c r="T900" s="559"/>
      <c r="U900" s="559"/>
      <c r="V900" s="559"/>
      <c r="W900" s="559"/>
      <c r="X900" s="559"/>
      <c r="Y900" s="559"/>
      <c r="Z900" s="558"/>
      <c r="AA900" s="909"/>
      <c r="AB900" s="10"/>
      <c r="AC900" s="559"/>
      <c r="AD900" s="559"/>
      <c r="AE900" s="559"/>
      <c r="AF900" s="559"/>
      <c r="AG900" s="559"/>
      <c r="AH900" s="559"/>
      <c r="AI900" s="559"/>
      <c r="AJ900" s="559"/>
    </row>
    <row r="901" ht="11.25" customHeight="1">
      <c r="A901" s="906"/>
      <c r="B901" s="559"/>
      <c r="C901" s="559"/>
      <c r="D901" s="10"/>
      <c r="E901" s="10"/>
      <c r="F901" s="10"/>
      <c r="G901" s="10"/>
      <c r="H901" s="10"/>
      <c r="I901" s="10"/>
      <c r="J901" s="10"/>
      <c r="K901" s="10"/>
      <c r="L901" s="559"/>
      <c r="M901" s="559"/>
      <c r="N901" s="559"/>
      <c r="O901" s="907"/>
      <c r="P901" s="559"/>
      <c r="Q901" s="559"/>
      <c r="R901" s="874"/>
      <c r="S901" s="908"/>
      <c r="T901" s="559"/>
      <c r="U901" s="559"/>
      <c r="V901" s="559"/>
      <c r="W901" s="559"/>
      <c r="X901" s="559"/>
      <c r="Y901" s="559"/>
      <c r="Z901" s="558"/>
      <c r="AA901" s="909"/>
      <c r="AB901" s="10"/>
      <c r="AC901" s="559"/>
      <c r="AD901" s="559"/>
      <c r="AE901" s="559"/>
      <c r="AF901" s="559"/>
      <c r="AG901" s="559"/>
      <c r="AH901" s="559"/>
      <c r="AI901" s="559"/>
      <c r="AJ901" s="559"/>
    </row>
    <row r="902" ht="11.25" customHeight="1">
      <c r="A902" s="906"/>
      <c r="B902" s="559"/>
      <c r="C902" s="559"/>
      <c r="D902" s="10"/>
      <c r="E902" s="10"/>
      <c r="F902" s="10"/>
      <c r="G902" s="10"/>
      <c r="H902" s="10"/>
      <c r="I902" s="10"/>
      <c r="J902" s="10"/>
      <c r="K902" s="10"/>
      <c r="L902" s="559"/>
      <c r="M902" s="559"/>
      <c r="N902" s="559"/>
      <c r="O902" s="907"/>
      <c r="P902" s="559"/>
      <c r="Q902" s="559"/>
      <c r="R902" s="874"/>
      <c r="S902" s="908"/>
      <c r="T902" s="559"/>
      <c r="U902" s="559"/>
      <c r="V902" s="559"/>
      <c r="W902" s="559"/>
      <c r="X902" s="559"/>
      <c r="Y902" s="559"/>
      <c r="Z902" s="558"/>
      <c r="AA902" s="909"/>
      <c r="AB902" s="10"/>
      <c r="AC902" s="559"/>
      <c r="AD902" s="559"/>
      <c r="AE902" s="559"/>
      <c r="AF902" s="559"/>
      <c r="AG902" s="559"/>
      <c r="AH902" s="559"/>
      <c r="AI902" s="559"/>
      <c r="AJ902" s="559"/>
    </row>
    <row r="903" ht="11.25" customHeight="1">
      <c r="A903" s="906"/>
      <c r="B903" s="559"/>
      <c r="C903" s="559"/>
      <c r="D903" s="10"/>
      <c r="E903" s="10"/>
      <c r="F903" s="10"/>
      <c r="G903" s="10"/>
      <c r="H903" s="10"/>
      <c r="I903" s="10"/>
      <c r="J903" s="10"/>
      <c r="K903" s="10"/>
      <c r="L903" s="559"/>
      <c r="M903" s="559"/>
      <c r="N903" s="559"/>
      <c r="O903" s="907"/>
      <c r="P903" s="559"/>
      <c r="Q903" s="559"/>
      <c r="R903" s="874"/>
      <c r="S903" s="908"/>
      <c r="T903" s="559"/>
      <c r="U903" s="559"/>
      <c r="V903" s="559"/>
      <c r="W903" s="559"/>
      <c r="X903" s="559"/>
      <c r="Y903" s="559"/>
      <c r="Z903" s="558"/>
      <c r="AA903" s="909"/>
      <c r="AB903" s="10"/>
      <c r="AC903" s="559"/>
      <c r="AD903" s="559"/>
      <c r="AE903" s="559"/>
      <c r="AF903" s="559"/>
      <c r="AG903" s="559"/>
      <c r="AH903" s="559"/>
      <c r="AI903" s="559"/>
      <c r="AJ903" s="559"/>
    </row>
    <row r="904" ht="11.25" customHeight="1">
      <c r="A904" s="906"/>
      <c r="B904" s="559"/>
      <c r="C904" s="559"/>
      <c r="D904" s="10"/>
      <c r="E904" s="10"/>
      <c r="F904" s="10"/>
      <c r="G904" s="10"/>
      <c r="H904" s="10"/>
      <c r="I904" s="10"/>
      <c r="J904" s="10"/>
      <c r="K904" s="10"/>
      <c r="L904" s="559"/>
      <c r="M904" s="559"/>
      <c r="N904" s="559"/>
      <c r="O904" s="907"/>
      <c r="P904" s="559"/>
      <c r="Q904" s="559"/>
      <c r="R904" s="874"/>
      <c r="S904" s="908"/>
      <c r="T904" s="559"/>
      <c r="U904" s="559"/>
      <c r="V904" s="559"/>
      <c r="W904" s="559"/>
      <c r="X904" s="559"/>
      <c r="Y904" s="559"/>
      <c r="Z904" s="558"/>
      <c r="AA904" s="909"/>
      <c r="AB904" s="10"/>
      <c r="AC904" s="559"/>
      <c r="AD904" s="559"/>
      <c r="AE904" s="559"/>
      <c r="AF904" s="559"/>
      <c r="AG904" s="559"/>
      <c r="AH904" s="559"/>
      <c r="AI904" s="559"/>
      <c r="AJ904" s="559"/>
    </row>
    <row r="905" ht="11.25" customHeight="1">
      <c r="A905" s="906"/>
      <c r="B905" s="559"/>
      <c r="C905" s="559"/>
      <c r="D905" s="10"/>
      <c r="E905" s="10"/>
      <c r="F905" s="10"/>
      <c r="G905" s="10"/>
      <c r="H905" s="10"/>
      <c r="I905" s="10"/>
      <c r="J905" s="10"/>
      <c r="K905" s="10"/>
      <c r="L905" s="559"/>
      <c r="M905" s="559"/>
      <c r="N905" s="559"/>
      <c r="O905" s="907"/>
      <c r="P905" s="559"/>
      <c r="Q905" s="559"/>
      <c r="R905" s="874"/>
      <c r="S905" s="908"/>
      <c r="T905" s="559"/>
      <c r="U905" s="559"/>
      <c r="V905" s="559"/>
      <c r="W905" s="559"/>
      <c r="X905" s="559"/>
      <c r="Y905" s="559"/>
      <c r="Z905" s="558"/>
      <c r="AA905" s="909"/>
      <c r="AB905" s="10"/>
      <c r="AC905" s="559"/>
      <c r="AD905" s="559"/>
      <c r="AE905" s="559"/>
      <c r="AF905" s="559"/>
      <c r="AG905" s="559"/>
      <c r="AH905" s="559"/>
      <c r="AI905" s="559"/>
      <c r="AJ905" s="559"/>
    </row>
    <row r="906" ht="11.25" customHeight="1">
      <c r="A906" s="906"/>
      <c r="B906" s="559"/>
      <c r="C906" s="559"/>
      <c r="D906" s="10"/>
      <c r="E906" s="10"/>
      <c r="F906" s="10"/>
      <c r="G906" s="10"/>
      <c r="H906" s="10"/>
      <c r="I906" s="10"/>
      <c r="J906" s="10"/>
      <c r="K906" s="10"/>
      <c r="L906" s="559"/>
      <c r="M906" s="559"/>
      <c r="N906" s="559"/>
      <c r="O906" s="907"/>
      <c r="P906" s="559"/>
      <c r="Q906" s="559"/>
      <c r="R906" s="874"/>
      <c r="S906" s="908"/>
      <c r="T906" s="559"/>
      <c r="U906" s="559"/>
      <c r="V906" s="559"/>
      <c r="W906" s="559"/>
      <c r="X906" s="559"/>
      <c r="Y906" s="559"/>
      <c r="Z906" s="558"/>
      <c r="AA906" s="909"/>
      <c r="AB906" s="10"/>
      <c r="AC906" s="559"/>
      <c r="AD906" s="559"/>
      <c r="AE906" s="559"/>
      <c r="AF906" s="559"/>
      <c r="AG906" s="559"/>
      <c r="AH906" s="559"/>
      <c r="AI906" s="559"/>
      <c r="AJ906" s="559"/>
    </row>
    <row r="907" ht="11.25" customHeight="1">
      <c r="A907" s="906"/>
      <c r="B907" s="559"/>
      <c r="C907" s="559"/>
      <c r="D907" s="10"/>
      <c r="E907" s="10"/>
      <c r="F907" s="10"/>
      <c r="G907" s="10"/>
      <c r="H907" s="10"/>
      <c r="I907" s="10"/>
      <c r="J907" s="10"/>
      <c r="K907" s="10"/>
      <c r="L907" s="559"/>
      <c r="M907" s="559"/>
      <c r="N907" s="559"/>
      <c r="O907" s="907"/>
      <c r="P907" s="559"/>
      <c r="Q907" s="559"/>
      <c r="R907" s="874"/>
      <c r="S907" s="908"/>
      <c r="T907" s="559"/>
      <c r="U907" s="559"/>
      <c r="V907" s="559"/>
      <c r="W907" s="559"/>
      <c r="X907" s="559"/>
      <c r="Y907" s="559"/>
      <c r="Z907" s="558"/>
      <c r="AA907" s="909"/>
      <c r="AB907" s="10"/>
      <c r="AC907" s="559"/>
      <c r="AD907" s="559"/>
      <c r="AE907" s="559"/>
      <c r="AF907" s="559"/>
      <c r="AG907" s="559"/>
      <c r="AH907" s="559"/>
      <c r="AI907" s="559"/>
      <c r="AJ907" s="559"/>
    </row>
    <row r="908" ht="11.25" customHeight="1">
      <c r="A908" s="906"/>
      <c r="B908" s="559"/>
      <c r="C908" s="559"/>
      <c r="D908" s="10"/>
      <c r="E908" s="10"/>
      <c r="F908" s="10"/>
      <c r="G908" s="10"/>
      <c r="H908" s="10"/>
      <c r="I908" s="10"/>
      <c r="J908" s="10"/>
      <c r="K908" s="10"/>
      <c r="L908" s="559"/>
      <c r="M908" s="559"/>
      <c r="N908" s="559"/>
      <c r="O908" s="907"/>
      <c r="P908" s="559"/>
      <c r="Q908" s="559"/>
      <c r="R908" s="874"/>
      <c r="S908" s="908"/>
      <c r="T908" s="559"/>
      <c r="U908" s="559"/>
      <c r="V908" s="559"/>
      <c r="W908" s="559"/>
      <c r="X908" s="559"/>
      <c r="Y908" s="559"/>
      <c r="Z908" s="558"/>
      <c r="AA908" s="909"/>
      <c r="AB908" s="10"/>
      <c r="AC908" s="559"/>
      <c r="AD908" s="559"/>
      <c r="AE908" s="559"/>
      <c r="AF908" s="559"/>
      <c r="AG908" s="559"/>
      <c r="AH908" s="559"/>
      <c r="AI908" s="559"/>
      <c r="AJ908" s="559"/>
    </row>
    <row r="909" ht="11.25" customHeight="1">
      <c r="A909" s="906"/>
      <c r="B909" s="559"/>
      <c r="C909" s="559"/>
      <c r="D909" s="10"/>
      <c r="E909" s="10"/>
      <c r="F909" s="10"/>
      <c r="G909" s="10"/>
      <c r="H909" s="10"/>
      <c r="I909" s="10"/>
      <c r="J909" s="10"/>
      <c r="K909" s="10"/>
      <c r="L909" s="559"/>
      <c r="M909" s="559"/>
      <c r="N909" s="559"/>
      <c r="O909" s="907"/>
      <c r="P909" s="559"/>
      <c r="Q909" s="559"/>
      <c r="R909" s="874"/>
      <c r="S909" s="908"/>
      <c r="T909" s="559"/>
      <c r="U909" s="559"/>
      <c r="V909" s="559"/>
      <c r="W909" s="559"/>
      <c r="X909" s="559"/>
      <c r="Y909" s="559"/>
      <c r="Z909" s="558"/>
      <c r="AA909" s="909"/>
      <c r="AB909" s="10"/>
      <c r="AC909" s="559"/>
      <c r="AD909" s="559"/>
      <c r="AE909" s="559"/>
      <c r="AF909" s="559"/>
      <c r="AG909" s="559"/>
      <c r="AH909" s="559"/>
      <c r="AI909" s="559"/>
      <c r="AJ909" s="559"/>
    </row>
    <row r="910" ht="11.25" customHeight="1">
      <c r="A910" s="906"/>
      <c r="B910" s="559"/>
      <c r="C910" s="559"/>
      <c r="D910" s="10"/>
      <c r="E910" s="10"/>
      <c r="F910" s="10"/>
      <c r="G910" s="10"/>
      <c r="H910" s="10"/>
      <c r="I910" s="10"/>
      <c r="J910" s="10"/>
      <c r="K910" s="10"/>
      <c r="L910" s="559"/>
      <c r="M910" s="559"/>
      <c r="N910" s="559"/>
      <c r="O910" s="907"/>
      <c r="P910" s="559"/>
      <c r="Q910" s="559"/>
      <c r="R910" s="874"/>
      <c r="S910" s="908"/>
      <c r="T910" s="559"/>
      <c r="U910" s="559"/>
      <c r="V910" s="559"/>
      <c r="W910" s="559"/>
      <c r="X910" s="559"/>
      <c r="Y910" s="559"/>
      <c r="Z910" s="558"/>
      <c r="AA910" s="909"/>
      <c r="AB910" s="10"/>
      <c r="AC910" s="559"/>
      <c r="AD910" s="559"/>
      <c r="AE910" s="559"/>
      <c r="AF910" s="559"/>
      <c r="AG910" s="559"/>
      <c r="AH910" s="559"/>
      <c r="AI910" s="559"/>
      <c r="AJ910" s="559"/>
    </row>
    <row r="911" ht="11.25" customHeight="1">
      <c r="A911" s="906"/>
      <c r="B911" s="559"/>
      <c r="C911" s="559"/>
      <c r="D911" s="10"/>
      <c r="E911" s="10"/>
      <c r="F911" s="10"/>
      <c r="G911" s="10"/>
      <c r="H911" s="10"/>
      <c r="I911" s="10"/>
      <c r="J911" s="10"/>
      <c r="K911" s="10"/>
      <c r="L911" s="559"/>
      <c r="M911" s="559"/>
      <c r="N911" s="559"/>
      <c r="O911" s="907"/>
      <c r="P911" s="559"/>
      <c r="Q911" s="559"/>
      <c r="R911" s="874"/>
      <c r="S911" s="908"/>
      <c r="T911" s="559"/>
      <c r="U911" s="559"/>
      <c r="V911" s="559"/>
      <c r="W911" s="559"/>
      <c r="X911" s="559"/>
      <c r="Y911" s="559"/>
      <c r="Z911" s="558"/>
      <c r="AA911" s="909"/>
      <c r="AB911" s="10"/>
      <c r="AC911" s="559"/>
      <c r="AD911" s="559"/>
      <c r="AE911" s="559"/>
      <c r="AF911" s="559"/>
      <c r="AG911" s="559"/>
      <c r="AH911" s="559"/>
      <c r="AI911" s="559"/>
      <c r="AJ911" s="559"/>
    </row>
    <row r="912" ht="11.25" customHeight="1">
      <c r="A912" s="906"/>
      <c r="B912" s="559"/>
      <c r="C912" s="559"/>
      <c r="D912" s="10"/>
      <c r="E912" s="10"/>
      <c r="F912" s="10"/>
      <c r="G912" s="10"/>
      <c r="H912" s="10"/>
      <c r="I912" s="10"/>
      <c r="J912" s="10"/>
      <c r="K912" s="10"/>
      <c r="L912" s="559"/>
      <c r="M912" s="559"/>
      <c r="N912" s="559"/>
      <c r="O912" s="907"/>
      <c r="P912" s="559"/>
      <c r="Q912" s="559"/>
      <c r="R912" s="874"/>
      <c r="S912" s="908"/>
      <c r="T912" s="559"/>
      <c r="U912" s="559"/>
      <c r="V912" s="559"/>
      <c r="W912" s="559"/>
      <c r="X912" s="559"/>
      <c r="Y912" s="559"/>
      <c r="Z912" s="558"/>
      <c r="AA912" s="909"/>
      <c r="AB912" s="10"/>
      <c r="AC912" s="559"/>
      <c r="AD912" s="559"/>
      <c r="AE912" s="559"/>
      <c r="AF912" s="559"/>
      <c r="AG912" s="559"/>
      <c r="AH912" s="559"/>
      <c r="AI912" s="559"/>
      <c r="AJ912" s="559"/>
    </row>
    <row r="913" ht="11.25" customHeight="1">
      <c r="A913" s="906"/>
      <c r="B913" s="559"/>
      <c r="C913" s="559"/>
      <c r="D913" s="10"/>
      <c r="E913" s="10"/>
      <c r="F913" s="10"/>
      <c r="G913" s="10"/>
      <c r="H913" s="10"/>
      <c r="I913" s="10"/>
      <c r="J913" s="10"/>
      <c r="K913" s="10"/>
      <c r="L913" s="559"/>
      <c r="M913" s="559"/>
      <c r="N913" s="559"/>
      <c r="O913" s="907"/>
      <c r="P913" s="559"/>
      <c r="Q913" s="559"/>
      <c r="R913" s="874"/>
      <c r="S913" s="908"/>
      <c r="T913" s="559"/>
      <c r="U913" s="559"/>
      <c r="V913" s="559"/>
      <c r="W913" s="559"/>
      <c r="X913" s="559"/>
      <c r="Y913" s="559"/>
      <c r="Z913" s="558"/>
      <c r="AA913" s="909"/>
      <c r="AB913" s="10"/>
      <c r="AC913" s="559"/>
      <c r="AD913" s="559"/>
      <c r="AE913" s="559"/>
      <c r="AF913" s="559"/>
      <c r="AG913" s="559"/>
      <c r="AH913" s="559"/>
      <c r="AI913" s="559"/>
      <c r="AJ913" s="559"/>
    </row>
    <row r="914" ht="11.25" customHeight="1">
      <c r="A914" s="906"/>
      <c r="B914" s="559"/>
      <c r="C914" s="559"/>
      <c r="D914" s="10"/>
      <c r="E914" s="10"/>
      <c r="F914" s="10"/>
      <c r="G914" s="10"/>
      <c r="H914" s="10"/>
      <c r="I914" s="10"/>
      <c r="J914" s="10"/>
      <c r="K914" s="10"/>
      <c r="L914" s="559"/>
      <c r="M914" s="559"/>
      <c r="N914" s="559"/>
      <c r="O914" s="907"/>
      <c r="P914" s="559"/>
      <c r="Q914" s="559"/>
      <c r="R914" s="874"/>
      <c r="S914" s="908"/>
      <c r="T914" s="559"/>
      <c r="U914" s="559"/>
      <c r="V914" s="559"/>
      <c r="W914" s="559"/>
      <c r="X914" s="559"/>
      <c r="Y914" s="559"/>
      <c r="Z914" s="558"/>
      <c r="AA914" s="909"/>
      <c r="AB914" s="10"/>
      <c r="AC914" s="559"/>
      <c r="AD914" s="559"/>
      <c r="AE914" s="559"/>
      <c r="AF914" s="559"/>
      <c r="AG914" s="559"/>
      <c r="AH914" s="559"/>
      <c r="AI914" s="559"/>
      <c r="AJ914" s="559"/>
    </row>
    <row r="915" ht="11.25" customHeight="1">
      <c r="A915" s="906"/>
      <c r="B915" s="559"/>
      <c r="C915" s="559"/>
      <c r="D915" s="10"/>
      <c r="E915" s="10"/>
      <c r="F915" s="10"/>
      <c r="G915" s="10"/>
      <c r="H915" s="10"/>
      <c r="I915" s="10"/>
      <c r="J915" s="10"/>
      <c r="K915" s="10"/>
      <c r="L915" s="559"/>
      <c r="M915" s="559"/>
      <c r="N915" s="559"/>
      <c r="O915" s="907"/>
      <c r="P915" s="559"/>
      <c r="Q915" s="559"/>
      <c r="R915" s="874"/>
      <c r="S915" s="908"/>
      <c r="T915" s="559"/>
      <c r="U915" s="559"/>
      <c r="V915" s="559"/>
      <c r="W915" s="559"/>
      <c r="X915" s="559"/>
      <c r="Y915" s="559"/>
      <c r="Z915" s="558"/>
      <c r="AA915" s="909"/>
      <c r="AB915" s="10"/>
      <c r="AC915" s="559"/>
      <c r="AD915" s="559"/>
      <c r="AE915" s="559"/>
      <c r="AF915" s="559"/>
      <c r="AG915" s="559"/>
      <c r="AH915" s="559"/>
      <c r="AI915" s="559"/>
      <c r="AJ915" s="559"/>
    </row>
    <row r="916" ht="11.25" customHeight="1">
      <c r="A916" s="906"/>
      <c r="B916" s="559"/>
      <c r="C916" s="559"/>
      <c r="D916" s="10"/>
      <c r="E916" s="10"/>
      <c r="F916" s="10"/>
      <c r="G916" s="10"/>
      <c r="H916" s="10"/>
      <c r="I916" s="10"/>
      <c r="J916" s="10"/>
      <c r="K916" s="10"/>
      <c r="L916" s="559"/>
      <c r="M916" s="559"/>
      <c r="N916" s="559"/>
      <c r="O916" s="907"/>
      <c r="P916" s="559"/>
      <c r="Q916" s="559"/>
      <c r="R916" s="874"/>
      <c r="S916" s="908"/>
      <c r="T916" s="559"/>
      <c r="U916" s="559"/>
      <c r="V916" s="559"/>
      <c r="W916" s="559"/>
      <c r="X916" s="559"/>
      <c r="Y916" s="559"/>
      <c r="Z916" s="558"/>
      <c r="AA916" s="909"/>
      <c r="AB916" s="10"/>
      <c r="AC916" s="559"/>
      <c r="AD916" s="559"/>
      <c r="AE916" s="559"/>
      <c r="AF916" s="559"/>
      <c r="AG916" s="559"/>
      <c r="AH916" s="559"/>
      <c r="AI916" s="559"/>
      <c r="AJ916" s="559"/>
    </row>
    <row r="917" ht="11.25" customHeight="1">
      <c r="A917" s="906"/>
      <c r="B917" s="559"/>
      <c r="C917" s="559"/>
      <c r="D917" s="10"/>
      <c r="E917" s="10"/>
      <c r="F917" s="10"/>
      <c r="G917" s="10"/>
      <c r="H917" s="10"/>
      <c r="I917" s="10"/>
      <c r="J917" s="10"/>
      <c r="K917" s="10"/>
      <c r="L917" s="559"/>
      <c r="M917" s="559"/>
      <c r="N917" s="559"/>
      <c r="O917" s="907"/>
      <c r="P917" s="559"/>
      <c r="Q917" s="559"/>
      <c r="R917" s="874"/>
      <c r="S917" s="908"/>
      <c r="T917" s="559"/>
      <c r="U917" s="559"/>
      <c r="V917" s="559"/>
      <c r="W917" s="559"/>
      <c r="X917" s="559"/>
      <c r="Y917" s="559"/>
      <c r="Z917" s="558"/>
      <c r="AA917" s="909"/>
      <c r="AB917" s="10"/>
      <c r="AC917" s="559"/>
      <c r="AD917" s="559"/>
      <c r="AE917" s="559"/>
      <c r="AF917" s="559"/>
      <c r="AG917" s="559"/>
      <c r="AH917" s="559"/>
      <c r="AI917" s="559"/>
      <c r="AJ917" s="559"/>
    </row>
    <row r="918" ht="11.25" customHeight="1">
      <c r="A918" s="906"/>
      <c r="B918" s="559"/>
      <c r="C918" s="559"/>
      <c r="D918" s="10"/>
      <c r="E918" s="10"/>
      <c r="F918" s="10"/>
      <c r="G918" s="10"/>
      <c r="H918" s="10"/>
      <c r="I918" s="10"/>
      <c r="J918" s="10"/>
      <c r="K918" s="10"/>
      <c r="L918" s="559"/>
      <c r="M918" s="559"/>
      <c r="N918" s="559"/>
      <c r="O918" s="907"/>
      <c r="P918" s="559"/>
      <c r="Q918" s="559"/>
      <c r="R918" s="874"/>
      <c r="S918" s="908"/>
      <c r="T918" s="559"/>
      <c r="U918" s="559"/>
      <c r="V918" s="559"/>
      <c r="W918" s="559"/>
      <c r="X918" s="559"/>
      <c r="Y918" s="559"/>
      <c r="Z918" s="558"/>
      <c r="AA918" s="909"/>
      <c r="AB918" s="10"/>
      <c r="AC918" s="559"/>
      <c r="AD918" s="559"/>
      <c r="AE918" s="559"/>
      <c r="AF918" s="559"/>
      <c r="AG918" s="559"/>
      <c r="AH918" s="559"/>
      <c r="AI918" s="559"/>
      <c r="AJ918" s="559"/>
    </row>
    <row r="919" ht="11.25" customHeight="1">
      <c r="A919" s="906"/>
      <c r="B919" s="559"/>
      <c r="C919" s="559"/>
      <c r="D919" s="10"/>
      <c r="E919" s="10"/>
      <c r="F919" s="10"/>
      <c r="G919" s="10"/>
      <c r="H919" s="10"/>
      <c r="I919" s="10"/>
      <c r="J919" s="10"/>
      <c r="K919" s="10"/>
      <c r="L919" s="559"/>
      <c r="M919" s="559"/>
      <c r="N919" s="559"/>
      <c r="O919" s="907"/>
      <c r="P919" s="559"/>
      <c r="Q919" s="559"/>
      <c r="R919" s="874"/>
      <c r="S919" s="908"/>
      <c r="T919" s="559"/>
      <c r="U919" s="559"/>
      <c r="V919" s="559"/>
      <c r="W919" s="559"/>
      <c r="X919" s="559"/>
      <c r="Y919" s="559"/>
      <c r="Z919" s="558"/>
      <c r="AA919" s="909"/>
      <c r="AB919" s="10"/>
      <c r="AC919" s="559"/>
      <c r="AD919" s="559"/>
      <c r="AE919" s="559"/>
      <c r="AF919" s="559"/>
      <c r="AG919" s="559"/>
      <c r="AH919" s="559"/>
      <c r="AI919" s="559"/>
      <c r="AJ919" s="559"/>
    </row>
    <row r="920" ht="11.25" customHeight="1">
      <c r="A920" s="906"/>
      <c r="B920" s="559"/>
      <c r="C920" s="559"/>
      <c r="D920" s="10"/>
      <c r="E920" s="10"/>
      <c r="F920" s="10"/>
      <c r="G920" s="10"/>
      <c r="H920" s="10"/>
      <c r="I920" s="10"/>
      <c r="J920" s="10"/>
      <c r="K920" s="10"/>
      <c r="L920" s="559"/>
      <c r="M920" s="559"/>
      <c r="N920" s="559"/>
      <c r="O920" s="907"/>
      <c r="P920" s="559"/>
      <c r="Q920" s="559"/>
      <c r="R920" s="874"/>
      <c r="S920" s="908"/>
      <c r="T920" s="559"/>
      <c r="U920" s="559"/>
      <c r="V920" s="559"/>
      <c r="W920" s="559"/>
      <c r="X920" s="559"/>
      <c r="Y920" s="559"/>
      <c r="Z920" s="558"/>
      <c r="AA920" s="909"/>
      <c r="AB920" s="10"/>
      <c r="AC920" s="559"/>
      <c r="AD920" s="559"/>
      <c r="AE920" s="559"/>
      <c r="AF920" s="559"/>
      <c r="AG920" s="559"/>
      <c r="AH920" s="559"/>
      <c r="AI920" s="559"/>
      <c r="AJ920" s="559"/>
    </row>
    <row r="921" ht="11.25" customHeight="1">
      <c r="A921" s="906"/>
      <c r="B921" s="559"/>
      <c r="C921" s="559"/>
      <c r="D921" s="10"/>
      <c r="E921" s="10"/>
      <c r="F921" s="10"/>
      <c r="G921" s="10"/>
      <c r="H921" s="10"/>
      <c r="I921" s="10"/>
      <c r="J921" s="10"/>
      <c r="K921" s="10"/>
      <c r="L921" s="559"/>
      <c r="M921" s="559"/>
      <c r="N921" s="559"/>
      <c r="O921" s="907"/>
      <c r="P921" s="559"/>
      <c r="Q921" s="559"/>
      <c r="R921" s="874"/>
      <c r="S921" s="908"/>
      <c r="T921" s="559"/>
      <c r="U921" s="559"/>
      <c r="V921" s="559"/>
      <c r="W921" s="559"/>
      <c r="X921" s="559"/>
      <c r="Y921" s="559"/>
      <c r="Z921" s="558"/>
      <c r="AA921" s="909"/>
      <c r="AB921" s="10"/>
      <c r="AC921" s="559"/>
      <c r="AD921" s="559"/>
      <c r="AE921" s="559"/>
      <c r="AF921" s="559"/>
      <c r="AG921" s="559"/>
      <c r="AH921" s="559"/>
      <c r="AI921" s="559"/>
      <c r="AJ921" s="559"/>
    </row>
    <row r="922" ht="11.25" customHeight="1">
      <c r="A922" s="906"/>
      <c r="B922" s="559"/>
      <c r="C922" s="559"/>
      <c r="D922" s="10"/>
      <c r="E922" s="10"/>
      <c r="F922" s="10"/>
      <c r="G922" s="10"/>
      <c r="H922" s="10"/>
      <c r="I922" s="10"/>
      <c r="J922" s="10"/>
      <c r="K922" s="10"/>
      <c r="L922" s="559"/>
      <c r="M922" s="559"/>
      <c r="N922" s="559"/>
      <c r="O922" s="907"/>
      <c r="P922" s="559"/>
      <c r="Q922" s="559"/>
      <c r="R922" s="874"/>
      <c r="S922" s="908"/>
      <c r="T922" s="559"/>
      <c r="U922" s="559"/>
      <c r="V922" s="559"/>
      <c r="W922" s="559"/>
      <c r="X922" s="559"/>
      <c r="Y922" s="559"/>
      <c r="Z922" s="558"/>
      <c r="AA922" s="909"/>
      <c r="AB922" s="10"/>
      <c r="AC922" s="559"/>
      <c r="AD922" s="559"/>
      <c r="AE922" s="559"/>
      <c r="AF922" s="559"/>
      <c r="AG922" s="559"/>
      <c r="AH922" s="559"/>
      <c r="AI922" s="559"/>
      <c r="AJ922" s="559"/>
    </row>
    <row r="923" ht="11.25" customHeight="1">
      <c r="A923" s="906"/>
      <c r="B923" s="559"/>
      <c r="C923" s="559"/>
      <c r="D923" s="10"/>
      <c r="E923" s="10"/>
      <c r="F923" s="10"/>
      <c r="G923" s="10"/>
      <c r="H923" s="10"/>
      <c r="I923" s="10"/>
      <c r="J923" s="10"/>
      <c r="K923" s="10"/>
      <c r="L923" s="559"/>
      <c r="M923" s="559"/>
      <c r="N923" s="559"/>
      <c r="O923" s="907"/>
      <c r="P923" s="559"/>
      <c r="Q923" s="559"/>
      <c r="R923" s="874"/>
      <c r="S923" s="908"/>
      <c r="T923" s="559"/>
      <c r="U923" s="559"/>
      <c r="V923" s="559"/>
      <c r="W923" s="559"/>
      <c r="X923" s="559"/>
      <c r="Y923" s="559"/>
      <c r="Z923" s="558"/>
      <c r="AA923" s="909"/>
      <c r="AB923" s="10"/>
      <c r="AC923" s="559"/>
      <c r="AD923" s="559"/>
      <c r="AE923" s="559"/>
      <c r="AF923" s="559"/>
      <c r="AG923" s="559"/>
      <c r="AH923" s="559"/>
      <c r="AI923" s="559"/>
      <c r="AJ923" s="559"/>
    </row>
    <row r="924" ht="11.25" customHeight="1">
      <c r="A924" s="906"/>
      <c r="B924" s="559"/>
      <c r="C924" s="559"/>
      <c r="D924" s="10"/>
      <c r="E924" s="10"/>
      <c r="F924" s="10"/>
      <c r="G924" s="10"/>
      <c r="H924" s="10"/>
      <c r="I924" s="10"/>
      <c r="J924" s="10"/>
      <c r="K924" s="10"/>
      <c r="L924" s="559"/>
      <c r="M924" s="559"/>
      <c r="N924" s="559"/>
      <c r="O924" s="907"/>
      <c r="P924" s="559"/>
      <c r="Q924" s="559"/>
      <c r="R924" s="874"/>
      <c r="S924" s="908"/>
      <c r="T924" s="559"/>
      <c r="U924" s="559"/>
      <c r="V924" s="559"/>
      <c r="W924" s="559"/>
      <c r="X924" s="559"/>
      <c r="Y924" s="559"/>
      <c r="Z924" s="558"/>
      <c r="AA924" s="909"/>
      <c r="AB924" s="10"/>
      <c r="AC924" s="559"/>
      <c r="AD924" s="559"/>
      <c r="AE924" s="559"/>
      <c r="AF924" s="559"/>
      <c r="AG924" s="559"/>
      <c r="AH924" s="559"/>
      <c r="AI924" s="559"/>
      <c r="AJ924" s="559"/>
    </row>
    <row r="925" ht="11.25" customHeight="1">
      <c r="A925" s="906"/>
      <c r="B925" s="559"/>
      <c r="C925" s="559"/>
      <c r="D925" s="10"/>
      <c r="E925" s="10"/>
      <c r="F925" s="10"/>
      <c r="G925" s="10"/>
      <c r="H925" s="10"/>
      <c r="I925" s="10"/>
      <c r="J925" s="10"/>
      <c r="K925" s="10"/>
      <c r="L925" s="559"/>
      <c r="M925" s="559"/>
      <c r="N925" s="559"/>
      <c r="O925" s="907"/>
      <c r="P925" s="559"/>
      <c r="Q925" s="559"/>
      <c r="R925" s="874"/>
      <c r="S925" s="908"/>
      <c r="T925" s="559"/>
      <c r="U925" s="559"/>
      <c r="V925" s="559"/>
      <c r="W925" s="559"/>
      <c r="X925" s="559"/>
      <c r="Y925" s="559"/>
      <c r="Z925" s="558"/>
      <c r="AA925" s="909"/>
      <c r="AB925" s="10"/>
      <c r="AC925" s="559"/>
      <c r="AD925" s="559"/>
      <c r="AE925" s="559"/>
      <c r="AF925" s="559"/>
      <c r="AG925" s="559"/>
      <c r="AH925" s="559"/>
      <c r="AI925" s="559"/>
      <c r="AJ925" s="559"/>
    </row>
    <row r="926" ht="11.25" customHeight="1">
      <c r="A926" s="906"/>
      <c r="B926" s="559"/>
      <c r="C926" s="559"/>
      <c r="D926" s="10"/>
      <c r="E926" s="10"/>
      <c r="F926" s="10"/>
      <c r="G926" s="10"/>
      <c r="H926" s="10"/>
      <c r="I926" s="10"/>
      <c r="J926" s="10"/>
      <c r="K926" s="10"/>
      <c r="L926" s="559"/>
      <c r="M926" s="559"/>
      <c r="N926" s="559"/>
      <c r="O926" s="907"/>
      <c r="P926" s="559"/>
      <c r="Q926" s="559"/>
      <c r="R926" s="874"/>
      <c r="S926" s="908"/>
      <c r="T926" s="559"/>
      <c r="U926" s="559"/>
      <c r="V926" s="559"/>
      <c r="W926" s="559"/>
      <c r="X926" s="559"/>
      <c r="Y926" s="559"/>
      <c r="Z926" s="558"/>
      <c r="AA926" s="909"/>
      <c r="AB926" s="10"/>
      <c r="AC926" s="559"/>
      <c r="AD926" s="559"/>
      <c r="AE926" s="559"/>
      <c r="AF926" s="559"/>
      <c r="AG926" s="559"/>
      <c r="AH926" s="559"/>
      <c r="AI926" s="559"/>
      <c r="AJ926" s="559"/>
    </row>
    <row r="927" ht="11.25" customHeight="1">
      <c r="A927" s="906"/>
      <c r="B927" s="559"/>
      <c r="C927" s="559"/>
      <c r="D927" s="10"/>
      <c r="E927" s="10"/>
      <c r="F927" s="10"/>
      <c r="G927" s="10"/>
      <c r="H927" s="10"/>
      <c r="I927" s="10"/>
      <c r="J927" s="10"/>
      <c r="K927" s="10"/>
      <c r="L927" s="559"/>
      <c r="M927" s="559"/>
      <c r="N927" s="559"/>
      <c r="O927" s="907"/>
      <c r="P927" s="559"/>
      <c r="Q927" s="559"/>
      <c r="R927" s="874"/>
      <c r="S927" s="908"/>
      <c r="T927" s="559"/>
      <c r="U927" s="559"/>
      <c r="V927" s="559"/>
      <c r="W927" s="559"/>
      <c r="X927" s="559"/>
      <c r="Y927" s="559"/>
      <c r="Z927" s="558"/>
      <c r="AA927" s="909"/>
      <c r="AB927" s="10"/>
      <c r="AC927" s="559"/>
      <c r="AD927" s="559"/>
      <c r="AE927" s="559"/>
      <c r="AF927" s="559"/>
      <c r="AG927" s="559"/>
      <c r="AH927" s="559"/>
      <c r="AI927" s="559"/>
      <c r="AJ927" s="559"/>
    </row>
    <row r="928" ht="11.25" customHeight="1">
      <c r="A928" s="906"/>
      <c r="B928" s="559"/>
      <c r="C928" s="559"/>
      <c r="D928" s="10"/>
      <c r="E928" s="10"/>
      <c r="F928" s="10"/>
      <c r="G928" s="10"/>
      <c r="H928" s="10"/>
      <c r="I928" s="10"/>
      <c r="J928" s="10"/>
      <c r="K928" s="10"/>
      <c r="L928" s="559"/>
      <c r="M928" s="559"/>
      <c r="N928" s="559"/>
      <c r="O928" s="907"/>
      <c r="P928" s="559"/>
      <c r="Q928" s="559"/>
      <c r="R928" s="874"/>
      <c r="S928" s="908"/>
      <c r="T928" s="559"/>
      <c r="U928" s="559"/>
      <c r="V928" s="559"/>
      <c r="W928" s="559"/>
      <c r="X928" s="559"/>
      <c r="Y928" s="559"/>
      <c r="Z928" s="558"/>
      <c r="AA928" s="909"/>
      <c r="AB928" s="10"/>
      <c r="AC928" s="559"/>
      <c r="AD928" s="559"/>
      <c r="AE928" s="559"/>
      <c r="AF928" s="559"/>
      <c r="AG928" s="559"/>
      <c r="AH928" s="559"/>
      <c r="AI928" s="559"/>
      <c r="AJ928" s="559"/>
    </row>
    <row r="929" ht="11.25" customHeight="1">
      <c r="A929" s="906"/>
      <c r="B929" s="559"/>
      <c r="C929" s="559"/>
      <c r="D929" s="10"/>
      <c r="E929" s="10"/>
      <c r="F929" s="10"/>
      <c r="G929" s="10"/>
      <c r="H929" s="10"/>
      <c r="I929" s="10"/>
      <c r="J929" s="10"/>
      <c r="K929" s="10"/>
      <c r="L929" s="559"/>
      <c r="M929" s="559"/>
      <c r="N929" s="559"/>
      <c r="O929" s="907"/>
      <c r="P929" s="559"/>
      <c r="Q929" s="559"/>
      <c r="R929" s="874"/>
      <c r="S929" s="908"/>
      <c r="T929" s="559"/>
      <c r="U929" s="559"/>
      <c r="V929" s="559"/>
      <c r="W929" s="559"/>
      <c r="X929" s="559"/>
      <c r="Y929" s="559"/>
      <c r="Z929" s="558"/>
      <c r="AA929" s="909"/>
      <c r="AB929" s="10"/>
      <c r="AC929" s="559"/>
      <c r="AD929" s="559"/>
      <c r="AE929" s="559"/>
      <c r="AF929" s="559"/>
      <c r="AG929" s="559"/>
      <c r="AH929" s="559"/>
      <c r="AI929" s="559"/>
      <c r="AJ929" s="559"/>
    </row>
    <row r="930" ht="11.25" customHeight="1">
      <c r="A930" s="906"/>
      <c r="B930" s="559"/>
      <c r="C930" s="559"/>
      <c r="D930" s="10"/>
      <c r="E930" s="10"/>
      <c r="F930" s="10"/>
      <c r="G930" s="10"/>
      <c r="H930" s="10"/>
      <c r="I930" s="10"/>
      <c r="J930" s="10"/>
      <c r="K930" s="10"/>
      <c r="L930" s="559"/>
      <c r="M930" s="559"/>
      <c r="N930" s="559"/>
      <c r="O930" s="907"/>
      <c r="P930" s="559"/>
      <c r="Q930" s="559"/>
      <c r="R930" s="874"/>
      <c r="S930" s="908"/>
      <c r="T930" s="559"/>
      <c r="U930" s="559"/>
      <c r="V930" s="559"/>
      <c r="W930" s="559"/>
      <c r="X930" s="559"/>
      <c r="Y930" s="559"/>
      <c r="Z930" s="558"/>
      <c r="AA930" s="909"/>
      <c r="AB930" s="10"/>
      <c r="AC930" s="559"/>
      <c r="AD930" s="559"/>
      <c r="AE930" s="559"/>
      <c r="AF930" s="559"/>
      <c r="AG930" s="559"/>
      <c r="AH930" s="559"/>
      <c r="AI930" s="559"/>
      <c r="AJ930" s="559"/>
    </row>
    <row r="931" ht="11.25" customHeight="1">
      <c r="A931" s="906"/>
      <c r="B931" s="559"/>
      <c r="C931" s="559"/>
      <c r="D931" s="10"/>
      <c r="E931" s="10"/>
      <c r="F931" s="10"/>
      <c r="G931" s="10"/>
      <c r="H931" s="10"/>
      <c r="I931" s="10"/>
      <c r="J931" s="10"/>
      <c r="K931" s="10"/>
      <c r="L931" s="559"/>
      <c r="M931" s="559"/>
      <c r="N931" s="559"/>
      <c r="O931" s="907"/>
      <c r="P931" s="559"/>
      <c r="Q931" s="559"/>
      <c r="R931" s="874"/>
      <c r="S931" s="908"/>
      <c r="T931" s="559"/>
      <c r="U931" s="559"/>
      <c r="V931" s="559"/>
      <c r="W931" s="559"/>
      <c r="X931" s="559"/>
      <c r="Y931" s="559"/>
      <c r="Z931" s="558"/>
      <c r="AA931" s="909"/>
      <c r="AB931" s="10"/>
      <c r="AC931" s="559"/>
      <c r="AD931" s="559"/>
      <c r="AE931" s="559"/>
      <c r="AF931" s="559"/>
      <c r="AG931" s="559"/>
      <c r="AH931" s="559"/>
      <c r="AI931" s="559"/>
      <c r="AJ931" s="559"/>
    </row>
    <row r="932" ht="11.25" customHeight="1">
      <c r="A932" s="906"/>
      <c r="B932" s="559"/>
      <c r="C932" s="559"/>
      <c r="D932" s="10"/>
      <c r="E932" s="10"/>
      <c r="F932" s="10"/>
      <c r="G932" s="10"/>
      <c r="H932" s="10"/>
      <c r="I932" s="10"/>
      <c r="J932" s="10"/>
      <c r="K932" s="10"/>
      <c r="L932" s="559"/>
      <c r="M932" s="559"/>
      <c r="N932" s="559"/>
      <c r="O932" s="907"/>
      <c r="P932" s="559"/>
      <c r="Q932" s="559"/>
      <c r="R932" s="874"/>
      <c r="S932" s="908"/>
      <c r="T932" s="559"/>
      <c r="U932" s="559"/>
      <c r="V932" s="559"/>
      <c r="W932" s="559"/>
      <c r="X932" s="559"/>
      <c r="Y932" s="559"/>
      <c r="Z932" s="558"/>
      <c r="AA932" s="909"/>
      <c r="AB932" s="10"/>
      <c r="AC932" s="559"/>
      <c r="AD932" s="559"/>
      <c r="AE932" s="559"/>
      <c r="AF932" s="559"/>
      <c r="AG932" s="559"/>
      <c r="AH932" s="559"/>
      <c r="AI932" s="559"/>
      <c r="AJ932" s="559"/>
    </row>
    <row r="933" ht="11.25" customHeight="1">
      <c r="A933" s="906"/>
      <c r="B933" s="559"/>
      <c r="C933" s="559"/>
      <c r="D933" s="10"/>
      <c r="E933" s="10"/>
      <c r="F933" s="10"/>
      <c r="G933" s="10"/>
      <c r="H933" s="10"/>
      <c r="I933" s="10"/>
      <c r="J933" s="10"/>
      <c r="K933" s="10"/>
      <c r="L933" s="559"/>
      <c r="M933" s="559"/>
      <c r="N933" s="559"/>
      <c r="O933" s="907"/>
      <c r="P933" s="559"/>
      <c r="Q933" s="559"/>
      <c r="R933" s="874"/>
      <c r="S933" s="908"/>
      <c r="T933" s="559"/>
      <c r="U933" s="559"/>
      <c r="V933" s="559"/>
      <c r="W933" s="559"/>
      <c r="X933" s="559"/>
      <c r="Y933" s="559"/>
      <c r="Z933" s="558"/>
      <c r="AA933" s="909"/>
      <c r="AB933" s="10"/>
      <c r="AC933" s="559"/>
      <c r="AD933" s="559"/>
      <c r="AE933" s="559"/>
      <c r="AF933" s="559"/>
      <c r="AG933" s="559"/>
      <c r="AH933" s="559"/>
      <c r="AI933" s="559"/>
      <c r="AJ933" s="559"/>
    </row>
    <row r="934" ht="11.25" customHeight="1">
      <c r="A934" s="906"/>
      <c r="B934" s="559"/>
      <c r="C934" s="559"/>
      <c r="D934" s="10"/>
      <c r="E934" s="10"/>
      <c r="F934" s="10"/>
      <c r="G934" s="10"/>
      <c r="H934" s="10"/>
      <c r="I934" s="10"/>
      <c r="J934" s="10"/>
      <c r="K934" s="10"/>
      <c r="L934" s="559"/>
      <c r="M934" s="559"/>
      <c r="N934" s="559"/>
      <c r="O934" s="907"/>
      <c r="P934" s="559"/>
      <c r="Q934" s="559"/>
      <c r="R934" s="874"/>
      <c r="S934" s="908"/>
      <c r="T934" s="559"/>
      <c r="U934" s="559"/>
      <c r="V934" s="559"/>
      <c r="W934" s="559"/>
      <c r="X934" s="559"/>
      <c r="Y934" s="559"/>
      <c r="Z934" s="558"/>
      <c r="AA934" s="909"/>
      <c r="AB934" s="10"/>
      <c r="AC934" s="559"/>
      <c r="AD934" s="559"/>
      <c r="AE934" s="559"/>
      <c r="AF934" s="559"/>
      <c r="AG934" s="559"/>
      <c r="AH934" s="559"/>
      <c r="AI934" s="559"/>
      <c r="AJ934" s="559"/>
    </row>
    <row r="935" ht="11.25" customHeight="1">
      <c r="A935" s="906"/>
      <c r="B935" s="559"/>
      <c r="C935" s="559"/>
      <c r="D935" s="10"/>
      <c r="E935" s="10"/>
      <c r="F935" s="10"/>
      <c r="G935" s="10"/>
      <c r="H935" s="10"/>
      <c r="I935" s="10"/>
      <c r="J935" s="10"/>
      <c r="K935" s="10"/>
      <c r="L935" s="559"/>
      <c r="M935" s="559"/>
      <c r="N935" s="559"/>
      <c r="O935" s="907"/>
      <c r="P935" s="559"/>
      <c r="Q935" s="559"/>
      <c r="R935" s="874"/>
      <c r="S935" s="908"/>
      <c r="T935" s="559"/>
      <c r="U935" s="559"/>
      <c r="V935" s="559"/>
      <c r="W935" s="559"/>
      <c r="X935" s="559"/>
      <c r="Y935" s="559"/>
      <c r="Z935" s="558"/>
      <c r="AA935" s="909"/>
      <c r="AB935" s="10"/>
      <c r="AC935" s="559"/>
      <c r="AD935" s="559"/>
      <c r="AE935" s="559"/>
      <c r="AF935" s="559"/>
      <c r="AG935" s="559"/>
      <c r="AH935" s="559"/>
      <c r="AI935" s="559"/>
      <c r="AJ935" s="559"/>
    </row>
    <row r="936" ht="11.25" customHeight="1">
      <c r="A936" s="906"/>
      <c r="B936" s="559"/>
      <c r="C936" s="559"/>
      <c r="D936" s="10"/>
      <c r="E936" s="10"/>
      <c r="F936" s="10"/>
      <c r="G936" s="10"/>
      <c r="H936" s="10"/>
      <c r="I936" s="10"/>
      <c r="J936" s="10"/>
      <c r="K936" s="10"/>
      <c r="L936" s="559"/>
      <c r="M936" s="559"/>
      <c r="N936" s="559"/>
      <c r="O936" s="907"/>
      <c r="P936" s="559"/>
      <c r="Q936" s="559"/>
      <c r="R936" s="874"/>
      <c r="S936" s="908"/>
      <c r="T936" s="559"/>
      <c r="U936" s="559"/>
      <c r="V936" s="559"/>
      <c r="W936" s="559"/>
      <c r="X936" s="559"/>
      <c r="Y936" s="559"/>
      <c r="Z936" s="558"/>
      <c r="AA936" s="909"/>
      <c r="AB936" s="10"/>
      <c r="AC936" s="559"/>
      <c r="AD936" s="559"/>
      <c r="AE936" s="559"/>
      <c r="AF936" s="559"/>
      <c r="AG936" s="559"/>
      <c r="AH936" s="559"/>
      <c r="AI936" s="559"/>
      <c r="AJ936" s="559"/>
    </row>
    <row r="937" ht="11.25" customHeight="1">
      <c r="A937" s="906"/>
      <c r="B937" s="559"/>
      <c r="C937" s="559"/>
      <c r="D937" s="10"/>
      <c r="E937" s="10"/>
      <c r="F937" s="10"/>
      <c r="G937" s="10"/>
      <c r="H937" s="10"/>
      <c r="I937" s="10"/>
      <c r="J937" s="10"/>
      <c r="K937" s="10"/>
      <c r="L937" s="559"/>
      <c r="M937" s="559"/>
      <c r="N937" s="559"/>
      <c r="O937" s="907"/>
      <c r="P937" s="559"/>
      <c r="Q937" s="559"/>
      <c r="R937" s="874"/>
      <c r="S937" s="908"/>
      <c r="T937" s="559"/>
      <c r="U937" s="559"/>
      <c r="V937" s="559"/>
      <c r="W937" s="559"/>
      <c r="X937" s="559"/>
      <c r="Y937" s="559"/>
      <c r="Z937" s="558"/>
      <c r="AA937" s="909"/>
      <c r="AB937" s="10"/>
      <c r="AC937" s="559"/>
      <c r="AD937" s="559"/>
      <c r="AE937" s="559"/>
      <c r="AF937" s="559"/>
      <c r="AG937" s="559"/>
      <c r="AH937" s="559"/>
      <c r="AI937" s="559"/>
      <c r="AJ937" s="559"/>
    </row>
    <row r="938" ht="11.25" customHeight="1">
      <c r="A938" s="906"/>
      <c r="B938" s="559"/>
      <c r="C938" s="559"/>
      <c r="D938" s="10"/>
      <c r="E938" s="10"/>
      <c r="F938" s="10"/>
      <c r="G938" s="10"/>
      <c r="H938" s="10"/>
      <c r="I938" s="10"/>
      <c r="J938" s="10"/>
      <c r="K938" s="10"/>
      <c r="L938" s="559"/>
      <c r="M938" s="559"/>
      <c r="N938" s="559"/>
      <c r="O938" s="907"/>
      <c r="P938" s="559"/>
      <c r="Q938" s="559"/>
      <c r="R938" s="874"/>
      <c r="S938" s="908"/>
      <c r="T938" s="559"/>
      <c r="U938" s="559"/>
      <c r="V938" s="559"/>
      <c r="W938" s="559"/>
      <c r="X938" s="559"/>
      <c r="Y938" s="559"/>
      <c r="Z938" s="558"/>
      <c r="AA938" s="909"/>
      <c r="AB938" s="10"/>
      <c r="AC938" s="559"/>
      <c r="AD938" s="559"/>
      <c r="AE938" s="559"/>
      <c r="AF938" s="559"/>
      <c r="AG938" s="559"/>
      <c r="AH938" s="559"/>
      <c r="AI938" s="559"/>
      <c r="AJ938" s="559"/>
    </row>
    <row r="939" ht="11.25" customHeight="1">
      <c r="A939" s="906"/>
      <c r="B939" s="559"/>
      <c r="C939" s="559"/>
      <c r="D939" s="10"/>
      <c r="E939" s="10"/>
      <c r="F939" s="10"/>
      <c r="G939" s="10"/>
      <c r="H939" s="10"/>
      <c r="I939" s="10"/>
      <c r="J939" s="10"/>
      <c r="K939" s="10"/>
      <c r="L939" s="559"/>
      <c r="M939" s="559"/>
      <c r="N939" s="559"/>
      <c r="O939" s="907"/>
      <c r="P939" s="559"/>
      <c r="Q939" s="559"/>
      <c r="R939" s="874"/>
      <c r="S939" s="908"/>
      <c r="T939" s="559"/>
      <c r="U939" s="559"/>
      <c r="V939" s="559"/>
      <c r="W939" s="559"/>
      <c r="X939" s="559"/>
      <c r="Y939" s="559"/>
      <c r="Z939" s="558"/>
      <c r="AA939" s="909"/>
      <c r="AB939" s="10"/>
      <c r="AC939" s="559"/>
      <c r="AD939" s="559"/>
      <c r="AE939" s="559"/>
      <c r="AF939" s="559"/>
      <c r="AG939" s="559"/>
      <c r="AH939" s="559"/>
      <c r="AI939" s="559"/>
      <c r="AJ939" s="559"/>
    </row>
    <row r="940" ht="11.25" customHeight="1">
      <c r="A940" s="906"/>
      <c r="B940" s="559"/>
      <c r="C940" s="559"/>
      <c r="D940" s="10"/>
      <c r="E940" s="10"/>
      <c r="F940" s="10"/>
      <c r="G940" s="10"/>
      <c r="H940" s="10"/>
      <c r="I940" s="10"/>
      <c r="J940" s="10"/>
      <c r="K940" s="10"/>
      <c r="L940" s="559"/>
      <c r="M940" s="559"/>
      <c r="N940" s="559"/>
      <c r="O940" s="907"/>
      <c r="P940" s="559"/>
      <c r="Q940" s="559"/>
      <c r="R940" s="874"/>
      <c r="S940" s="908"/>
      <c r="T940" s="559"/>
      <c r="U940" s="559"/>
      <c r="V940" s="559"/>
      <c r="W940" s="559"/>
      <c r="X940" s="559"/>
      <c r="Y940" s="559"/>
      <c r="Z940" s="558"/>
      <c r="AA940" s="909"/>
      <c r="AB940" s="10"/>
      <c r="AC940" s="559"/>
      <c r="AD940" s="559"/>
      <c r="AE940" s="559"/>
      <c r="AF940" s="559"/>
      <c r="AG940" s="559"/>
      <c r="AH940" s="559"/>
      <c r="AI940" s="559"/>
      <c r="AJ940" s="559"/>
    </row>
    <row r="941" ht="11.25" customHeight="1">
      <c r="A941" s="906"/>
      <c r="B941" s="559"/>
      <c r="C941" s="559"/>
      <c r="D941" s="10"/>
      <c r="E941" s="10"/>
      <c r="F941" s="10"/>
      <c r="G941" s="10"/>
      <c r="H941" s="10"/>
      <c r="I941" s="10"/>
      <c r="J941" s="10"/>
      <c r="K941" s="10"/>
      <c r="L941" s="559"/>
      <c r="M941" s="559"/>
      <c r="N941" s="559"/>
      <c r="O941" s="907"/>
      <c r="P941" s="559"/>
      <c r="Q941" s="559"/>
      <c r="R941" s="874"/>
      <c r="S941" s="908"/>
      <c r="T941" s="559"/>
      <c r="U941" s="559"/>
      <c r="V941" s="559"/>
      <c r="W941" s="559"/>
      <c r="X941" s="559"/>
      <c r="Y941" s="559"/>
      <c r="Z941" s="558"/>
      <c r="AA941" s="909"/>
      <c r="AB941" s="10"/>
      <c r="AC941" s="559"/>
      <c r="AD941" s="559"/>
      <c r="AE941" s="559"/>
      <c r="AF941" s="559"/>
      <c r="AG941" s="559"/>
      <c r="AH941" s="559"/>
      <c r="AI941" s="559"/>
      <c r="AJ941" s="559"/>
    </row>
    <row r="942" ht="11.25" customHeight="1">
      <c r="A942" s="906"/>
      <c r="B942" s="559"/>
      <c r="C942" s="559"/>
      <c r="D942" s="10"/>
      <c r="E942" s="10"/>
      <c r="F942" s="10"/>
      <c r="G942" s="10"/>
      <c r="H942" s="10"/>
      <c r="I942" s="10"/>
      <c r="J942" s="10"/>
      <c r="K942" s="10"/>
      <c r="L942" s="559"/>
      <c r="M942" s="559"/>
      <c r="N942" s="559"/>
      <c r="O942" s="907"/>
      <c r="P942" s="559"/>
      <c r="Q942" s="559"/>
      <c r="R942" s="874"/>
      <c r="S942" s="908"/>
      <c r="T942" s="559"/>
      <c r="U942" s="559"/>
      <c r="V942" s="559"/>
      <c r="W942" s="559"/>
      <c r="X942" s="559"/>
      <c r="Y942" s="559"/>
      <c r="Z942" s="558"/>
      <c r="AA942" s="909"/>
      <c r="AB942" s="10"/>
      <c r="AC942" s="559"/>
      <c r="AD942" s="559"/>
      <c r="AE942" s="559"/>
      <c r="AF942" s="559"/>
      <c r="AG942" s="559"/>
      <c r="AH942" s="559"/>
      <c r="AI942" s="559"/>
      <c r="AJ942" s="559"/>
    </row>
    <row r="943" ht="11.25" customHeight="1">
      <c r="A943" s="906"/>
      <c r="B943" s="559"/>
      <c r="C943" s="559"/>
      <c r="D943" s="10"/>
      <c r="E943" s="10"/>
      <c r="F943" s="10"/>
      <c r="G943" s="10"/>
      <c r="H943" s="10"/>
      <c r="I943" s="10"/>
      <c r="J943" s="10"/>
      <c r="K943" s="10"/>
      <c r="L943" s="559"/>
      <c r="M943" s="559"/>
      <c r="N943" s="559"/>
      <c r="O943" s="907"/>
      <c r="P943" s="559"/>
      <c r="Q943" s="559"/>
      <c r="R943" s="874"/>
      <c r="S943" s="908"/>
      <c r="T943" s="559"/>
      <c r="U943" s="559"/>
      <c r="V943" s="559"/>
      <c r="W943" s="559"/>
      <c r="X943" s="559"/>
      <c r="Y943" s="559"/>
      <c r="Z943" s="558"/>
      <c r="AA943" s="909"/>
      <c r="AB943" s="10"/>
      <c r="AC943" s="559"/>
      <c r="AD943" s="559"/>
      <c r="AE943" s="559"/>
      <c r="AF943" s="559"/>
      <c r="AG943" s="559"/>
      <c r="AH943" s="559"/>
      <c r="AI943" s="559"/>
      <c r="AJ943" s="559"/>
    </row>
    <row r="944" ht="11.25" customHeight="1">
      <c r="A944" s="906"/>
      <c r="B944" s="559"/>
      <c r="C944" s="559"/>
      <c r="D944" s="10"/>
      <c r="E944" s="10"/>
      <c r="F944" s="10"/>
      <c r="G944" s="10"/>
      <c r="H944" s="10"/>
      <c r="I944" s="10"/>
      <c r="J944" s="10"/>
      <c r="K944" s="10"/>
      <c r="L944" s="559"/>
      <c r="M944" s="559"/>
      <c r="N944" s="559"/>
      <c r="O944" s="907"/>
      <c r="P944" s="559"/>
      <c r="Q944" s="559"/>
      <c r="R944" s="874"/>
      <c r="S944" s="908"/>
      <c r="T944" s="559"/>
      <c r="U944" s="559"/>
      <c r="V944" s="559"/>
      <c r="W944" s="559"/>
      <c r="X944" s="559"/>
      <c r="Y944" s="559"/>
      <c r="Z944" s="558"/>
      <c r="AA944" s="909"/>
      <c r="AB944" s="10"/>
      <c r="AC944" s="559"/>
      <c r="AD944" s="559"/>
      <c r="AE944" s="559"/>
      <c r="AF944" s="559"/>
      <c r="AG944" s="559"/>
      <c r="AH944" s="559"/>
      <c r="AI944" s="559"/>
      <c r="AJ944" s="559"/>
    </row>
    <row r="945" ht="11.25" customHeight="1">
      <c r="A945" s="906"/>
      <c r="B945" s="559"/>
      <c r="C945" s="559"/>
      <c r="D945" s="10"/>
      <c r="E945" s="10"/>
      <c r="F945" s="10"/>
      <c r="G945" s="10"/>
      <c r="H945" s="10"/>
      <c r="I945" s="10"/>
      <c r="J945" s="10"/>
      <c r="K945" s="10"/>
      <c r="L945" s="559"/>
      <c r="M945" s="559"/>
      <c r="N945" s="559"/>
      <c r="O945" s="907"/>
      <c r="P945" s="559"/>
      <c r="Q945" s="559"/>
      <c r="R945" s="874"/>
      <c r="S945" s="908"/>
      <c r="T945" s="559"/>
      <c r="U945" s="559"/>
      <c r="V945" s="559"/>
      <c r="W945" s="559"/>
      <c r="X945" s="559"/>
      <c r="Y945" s="559"/>
      <c r="Z945" s="558"/>
      <c r="AA945" s="909"/>
      <c r="AB945" s="10"/>
      <c r="AC945" s="559"/>
      <c r="AD945" s="559"/>
      <c r="AE945" s="559"/>
      <c r="AF945" s="559"/>
      <c r="AG945" s="559"/>
      <c r="AH945" s="559"/>
      <c r="AI945" s="559"/>
      <c r="AJ945" s="559"/>
    </row>
    <row r="946" ht="11.25" customHeight="1">
      <c r="A946" s="906"/>
      <c r="B946" s="559"/>
      <c r="C946" s="559"/>
      <c r="D946" s="10"/>
      <c r="E946" s="10"/>
      <c r="F946" s="10"/>
      <c r="G946" s="10"/>
      <c r="H946" s="10"/>
      <c r="I946" s="10"/>
      <c r="J946" s="10"/>
      <c r="K946" s="10"/>
      <c r="L946" s="559"/>
      <c r="M946" s="559"/>
      <c r="N946" s="559"/>
      <c r="O946" s="907"/>
      <c r="P946" s="559"/>
      <c r="Q946" s="559"/>
      <c r="R946" s="874"/>
      <c r="S946" s="908"/>
      <c r="T946" s="559"/>
      <c r="U946" s="559"/>
      <c r="V946" s="559"/>
      <c r="W946" s="559"/>
      <c r="X946" s="559"/>
      <c r="Y946" s="559"/>
      <c r="Z946" s="558"/>
      <c r="AA946" s="909"/>
      <c r="AB946" s="10"/>
      <c r="AC946" s="559"/>
      <c r="AD946" s="559"/>
      <c r="AE946" s="559"/>
      <c r="AF946" s="559"/>
      <c r="AG946" s="559"/>
      <c r="AH946" s="559"/>
      <c r="AI946" s="559"/>
      <c r="AJ946" s="559"/>
    </row>
    <row r="947" ht="11.25" customHeight="1">
      <c r="A947" s="906"/>
      <c r="B947" s="559"/>
      <c r="C947" s="559"/>
      <c r="D947" s="10"/>
      <c r="E947" s="10"/>
      <c r="F947" s="10"/>
      <c r="G947" s="10"/>
      <c r="H947" s="10"/>
      <c r="I947" s="10"/>
      <c r="J947" s="10"/>
      <c r="K947" s="10"/>
      <c r="L947" s="559"/>
      <c r="M947" s="559"/>
      <c r="N947" s="559"/>
      <c r="O947" s="907"/>
      <c r="P947" s="559"/>
      <c r="Q947" s="559"/>
      <c r="R947" s="874"/>
      <c r="S947" s="908"/>
      <c r="T947" s="559"/>
      <c r="U947" s="559"/>
      <c r="V947" s="559"/>
      <c r="W947" s="559"/>
      <c r="X947" s="559"/>
      <c r="Y947" s="559"/>
      <c r="Z947" s="558"/>
      <c r="AA947" s="909"/>
      <c r="AB947" s="10"/>
      <c r="AC947" s="559"/>
      <c r="AD947" s="559"/>
      <c r="AE947" s="559"/>
      <c r="AF947" s="559"/>
      <c r="AG947" s="559"/>
      <c r="AH947" s="559"/>
      <c r="AI947" s="559"/>
      <c r="AJ947" s="559"/>
    </row>
    <row r="948" ht="11.25" customHeight="1">
      <c r="A948" s="906"/>
      <c r="B948" s="559"/>
      <c r="C948" s="559"/>
      <c r="D948" s="10"/>
      <c r="E948" s="10"/>
      <c r="F948" s="10"/>
      <c r="G948" s="10"/>
      <c r="H948" s="10"/>
      <c r="I948" s="10"/>
      <c r="J948" s="10"/>
      <c r="K948" s="10"/>
      <c r="L948" s="559"/>
      <c r="M948" s="559"/>
      <c r="N948" s="559"/>
      <c r="O948" s="907"/>
      <c r="P948" s="559"/>
      <c r="Q948" s="559"/>
      <c r="R948" s="874"/>
      <c r="S948" s="908"/>
      <c r="T948" s="559"/>
      <c r="U948" s="559"/>
      <c r="V948" s="559"/>
      <c r="W948" s="559"/>
      <c r="X948" s="559"/>
      <c r="Y948" s="559"/>
      <c r="Z948" s="558"/>
      <c r="AA948" s="909"/>
      <c r="AB948" s="10"/>
      <c r="AC948" s="559"/>
      <c r="AD948" s="559"/>
      <c r="AE948" s="559"/>
      <c r="AF948" s="559"/>
      <c r="AG948" s="559"/>
      <c r="AH948" s="559"/>
      <c r="AI948" s="559"/>
      <c r="AJ948" s="559"/>
    </row>
    <row r="949" ht="11.25" customHeight="1">
      <c r="A949" s="906"/>
      <c r="B949" s="559"/>
      <c r="C949" s="559"/>
      <c r="D949" s="10"/>
      <c r="E949" s="10"/>
      <c r="F949" s="10"/>
      <c r="G949" s="10"/>
      <c r="H949" s="10"/>
      <c r="I949" s="10"/>
      <c r="J949" s="10"/>
      <c r="K949" s="10"/>
      <c r="L949" s="559"/>
      <c r="M949" s="559"/>
      <c r="N949" s="559"/>
      <c r="O949" s="907"/>
      <c r="P949" s="559"/>
      <c r="Q949" s="559"/>
      <c r="R949" s="874"/>
      <c r="S949" s="908"/>
      <c r="T949" s="559"/>
      <c r="U949" s="559"/>
      <c r="V949" s="559"/>
      <c r="W949" s="559"/>
      <c r="X949" s="559"/>
      <c r="Y949" s="559"/>
      <c r="Z949" s="558"/>
      <c r="AA949" s="909"/>
      <c r="AB949" s="10"/>
      <c r="AC949" s="559"/>
      <c r="AD949" s="559"/>
      <c r="AE949" s="559"/>
      <c r="AF949" s="559"/>
      <c r="AG949" s="559"/>
      <c r="AH949" s="559"/>
      <c r="AI949" s="559"/>
      <c r="AJ949" s="559"/>
    </row>
    <row r="950" ht="11.25" customHeight="1">
      <c r="A950" s="906"/>
      <c r="B950" s="559"/>
      <c r="C950" s="559"/>
      <c r="D950" s="10"/>
      <c r="E950" s="10"/>
      <c r="F950" s="10"/>
      <c r="G950" s="10"/>
      <c r="H950" s="10"/>
      <c r="I950" s="10"/>
      <c r="J950" s="10"/>
      <c r="K950" s="10"/>
      <c r="L950" s="559"/>
      <c r="M950" s="559"/>
      <c r="N950" s="559"/>
      <c r="O950" s="907"/>
      <c r="P950" s="559"/>
      <c r="Q950" s="559"/>
      <c r="R950" s="874"/>
      <c r="S950" s="908"/>
      <c r="T950" s="559"/>
      <c r="U950" s="559"/>
      <c r="V950" s="559"/>
      <c r="W950" s="559"/>
      <c r="X950" s="559"/>
      <c r="Y950" s="559"/>
      <c r="Z950" s="558"/>
      <c r="AA950" s="909"/>
      <c r="AB950" s="10"/>
      <c r="AC950" s="559"/>
      <c r="AD950" s="559"/>
      <c r="AE950" s="559"/>
      <c r="AF950" s="559"/>
      <c r="AG950" s="559"/>
      <c r="AH950" s="559"/>
      <c r="AI950" s="559"/>
      <c r="AJ950" s="559"/>
    </row>
    <row r="951" ht="11.25" customHeight="1">
      <c r="A951" s="906"/>
      <c r="B951" s="559"/>
      <c r="C951" s="559"/>
      <c r="D951" s="10"/>
      <c r="E951" s="10"/>
      <c r="F951" s="10"/>
      <c r="G951" s="10"/>
      <c r="H951" s="10"/>
      <c r="I951" s="10"/>
      <c r="J951" s="10"/>
      <c r="K951" s="10"/>
      <c r="L951" s="559"/>
      <c r="M951" s="559"/>
      <c r="N951" s="559"/>
      <c r="O951" s="907"/>
      <c r="P951" s="559"/>
      <c r="Q951" s="559"/>
      <c r="R951" s="874"/>
      <c r="S951" s="908"/>
      <c r="T951" s="559"/>
      <c r="U951" s="559"/>
      <c r="V951" s="559"/>
      <c r="W951" s="559"/>
      <c r="X951" s="559"/>
      <c r="Y951" s="559"/>
      <c r="Z951" s="558"/>
      <c r="AA951" s="909"/>
      <c r="AB951" s="10"/>
      <c r="AC951" s="559"/>
      <c r="AD951" s="559"/>
      <c r="AE951" s="559"/>
      <c r="AF951" s="559"/>
      <c r="AG951" s="559"/>
      <c r="AH951" s="559"/>
      <c r="AI951" s="559"/>
      <c r="AJ951" s="559"/>
    </row>
    <row r="952" ht="11.25" customHeight="1">
      <c r="A952" s="906"/>
      <c r="B952" s="559"/>
      <c r="C952" s="559"/>
      <c r="D952" s="10"/>
      <c r="E952" s="10"/>
      <c r="F952" s="10"/>
      <c r="G952" s="10"/>
      <c r="H952" s="10"/>
      <c r="I952" s="10"/>
      <c r="J952" s="10"/>
      <c r="K952" s="10"/>
      <c r="L952" s="559"/>
      <c r="M952" s="559"/>
      <c r="N952" s="559"/>
      <c r="O952" s="907"/>
      <c r="P952" s="559"/>
      <c r="Q952" s="559"/>
      <c r="R952" s="874"/>
      <c r="S952" s="908"/>
      <c r="T952" s="559"/>
      <c r="U952" s="559"/>
      <c r="V952" s="559"/>
      <c r="W952" s="559"/>
      <c r="X952" s="559"/>
      <c r="Y952" s="559"/>
      <c r="Z952" s="558"/>
      <c r="AA952" s="909"/>
      <c r="AB952" s="10"/>
      <c r="AC952" s="559"/>
      <c r="AD952" s="559"/>
      <c r="AE952" s="559"/>
      <c r="AF952" s="559"/>
      <c r="AG952" s="559"/>
      <c r="AH952" s="559"/>
      <c r="AI952" s="559"/>
      <c r="AJ952" s="559"/>
    </row>
    <row r="953" ht="11.25" customHeight="1">
      <c r="A953" s="906"/>
      <c r="B953" s="559"/>
      <c r="C953" s="559"/>
      <c r="D953" s="10"/>
      <c r="E953" s="10"/>
      <c r="F953" s="10"/>
      <c r="G953" s="10"/>
      <c r="H953" s="10"/>
      <c r="I953" s="10"/>
      <c r="J953" s="10"/>
      <c r="K953" s="10"/>
      <c r="L953" s="559"/>
      <c r="M953" s="559"/>
      <c r="N953" s="559"/>
      <c r="O953" s="907"/>
      <c r="P953" s="559"/>
      <c r="Q953" s="559"/>
      <c r="R953" s="874"/>
      <c r="S953" s="908"/>
      <c r="T953" s="559"/>
      <c r="U953" s="559"/>
      <c r="V953" s="559"/>
      <c r="W953" s="559"/>
      <c r="X953" s="559"/>
      <c r="Y953" s="559"/>
      <c r="Z953" s="558"/>
      <c r="AA953" s="909"/>
      <c r="AB953" s="10"/>
      <c r="AC953" s="559"/>
      <c r="AD953" s="559"/>
      <c r="AE953" s="559"/>
      <c r="AF953" s="559"/>
      <c r="AG953" s="559"/>
      <c r="AH953" s="559"/>
      <c r="AI953" s="559"/>
      <c r="AJ953" s="559"/>
    </row>
    <row r="954" ht="11.25" customHeight="1">
      <c r="A954" s="906"/>
      <c r="B954" s="559"/>
      <c r="C954" s="559"/>
      <c r="D954" s="10"/>
      <c r="E954" s="10"/>
      <c r="F954" s="10"/>
      <c r="G954" s="10"/>
      <c r="H954" s="10"/>
      <c r="I954" s="10"/>
      <c r="J954" s="10"/>
      <c r="K954" s="10"/>
      <c r="L954" s="559"/>
      <c r="M954" s="559"/>
      <c r="N954" s="559"/>
      <c r="O954" s="907"/>
      <c r="P954" s="559"/>
      <c r="Q954" s="559"/>
      <c r="R954" s="874"/>
      <c r="S954" s="908"/>
      <c r="T954" s="559"/>
      <c r="U954" s="559"/>
      <c r="V954" s="559"/>
      <c r="W954" s="559"/>
      <c r="X954" s="559"/>
      <c r="Y954" s="559"/>
      <c r="Z954" s="558"/>
      <c r="AA954" s="909"/>
      <c r="AB954" s="10"/>
      <c r="AC954" s="559"/>
      <c r="AD954" s="559"/>
      <c r="AE954" s="559"/>
      <c r="AF954" s="559"/>
      <c r="AG954" s="559"/>
      <c r="AH954" s="559"/>
      <c r="AI954" s="559"/>
      <c r="AJ954" s="559"/>
    </row>
    <row r="955" ht="11.25" customHeight="1">
      <c r="A955" s="906"/>
      <c r="B955" s="559"/>
      <c r="C955" s="559"/>
      <c r="D955" s="10"/>
      <c r="E955" s="10"/>
      <c r="F955" s="10"/>
      <c r="G955" s="10"/>
      <c r="H955" s="10"/>
      <c r="I955" s="10"/>
      <c r="J955" s="10"/>
      <c r="K955" s="10"/>
      <c r="L955" s="559"/>
      <c r="M955" s="559"/>
      <c r="N955" s="559"/>
      <c r="O955" s="907"/>
      <c r="P955" s="559"/>
      <c r="Q955" s="559"/>
      <c r="R955" s="874"/>
      <c r="S955" s="908"/>
      <c r="T955" s="559"/>
      <c r="U955" s="559"/>
      <c r="V955" s="559"/>
      <c r="W955" s="559"/>
      <c r="X955" s="559"/>
      <c r="Y955" s="559"/>
      <c r="Z955" s="558"/>
      <c r="AA955" s="909"/>
      <c r="AB955" s="10"/>
      <c r="AC955" s="559"/>
      <c r="AD955" s="559"/>
      <c r="AE955" s="559"/>
      <c r="AF955" s="559"/>
      <c r="AG955" s="559"/>
      <c r="AH955" s="559"/>
      <c r="AI955" s="559"/>
      <c r="AJ955" s="559"/>
    </row>
    <row r="956" ht="11.25" customHeight="1">
      <c r="A956" s="906"/>
      <c r="B956" s="559"/>
      <c r="C956" s="559"/>
      <c r="D956" s="10"/>
      <c r="E956" s="10"/>
      <c r="F956" s="10"/>
      <c r="G956" s="10"/>
      <c r="H956" s="10"/>
      <c r="I956" s="10"/>
      <c r="J956" s="10"/>
      <c r="K956" s="10"/>
      <c r="L956" s="559"/>
      <c r="M956" s="559"/>
      <c r="N956" s="559"/>
      <c r="O956" s="907"/>
      <c r="P956" s="559"/>
      <c r="Q956" s="559"/>
      <c r="R956" s="874"/>
      <c r="S956" s="908"/>
      <c r="T956" s="559"/>
      <c r="U956" s="559"/>
      <c r="V956" s="559"/>
      <c r="W956" s="559"/>
      <c r="X956" s="559"/>
      <c r="Y956" s="559"/>
      <c r="Z956" s="558"/>
      <c r="AA956" s="909"/>
      <c r="AB956" s="10"/>
      <c r="AC956" s="559"/>
      <c r="AD956" s="559"/>
      <c r="AE956" s="559"/>
      <c r="AF956" s="559"/>
      <c r="AG956" s="559"/>
      <c r="AH956" s="559"/>
      <c r="AI956" s="559"/>
      <c r="AJ956" s="559"/>
    </row>
    <row r="957" ht="11.25" customHeight="1">
      <c r="A957" s="906"/>
      <c r="B957" s="559"/>
      <c r="C957" s="559"/>
      <c r="D957" s="10"/>
      <c r="E957" s="10"/>
      <c r="F957" s="10"/>
      <c r="G957" s="10"/>
      <c r="H957" s="10"/>
      <c r="I957" s="10"/>
      <c r="J957" s="10"/>
      <c r="K957" s="10"/>
      <c r="L957" s="559"/>
      <c r="M957" s="559"/>
      <c r="N957" s="559"/>
      <c r="O957" s="907"/>
      <c r="P957" s="559"/>
      <c r="Q957" s="559"/>
      <c r="R957" s="874"/>
      <c r="S957" s="908"/>
      <c r="T957" s="559"/>
      <c r="U957" s="559"/>
      <c r="V957" s="559"/>
      <c r="W957" s="559"/>
      <c r="X957" s="559"/>
      <c r="Y957" s="559"/>
      <c r="Z957" s="558"/>
      <c r="AA957" s="909"/>
      <c r="AB957" s="10"/>
      <c r="AC957" s="559"/>
      <c r="AD957" s="559"/>
      <c r="AE957" s="559"/>
      <c r="AF957" s="559"/>
      <c r="AG957" s="559"/>
      <c r="AH957" s="559"/>
      <c r="AI957" s="559"/>
      <c r="AJ957" s="559"/>
    </row>
    <row r="958" ht="11.25" customHeight="1">
      <c r="A958" s="906"/>
      <c r="B958" s="559"/>
      <c r="C958" s="559"/>
      <c r="D958" s="10"/>
      <c r="E958" s="10"/>
      <c r="F958" s="10"/>
      <c r="G958" s="10"/>
      <c r="H958" s="10"/>
      <c r="I958" s="10"/>
      <c r="J958" s="10"/>
      <c r="K958" s="10"/>
      <c r="L958" s="559"/>
      <c r="M958" s="559"/>
      <c r="N958" s="559"/>
      <c r="O958" s="907"/>
      <c r="P958" s="559"/>
      <c r="Q958" s="559"/>
      <c r="R958" s="874"/>
      <c r="S958" s="908"/>
      <c r="T958" s="559"/>
      <c r="U958" s="559"/>
      <c r="V958" s="559"/>
      <c r="W958" s="559"/>
      <c r="X958" s="559"/>
      <c r="Y958" s="559"/>
      <c r="Z958" s="558"/>
      <c r="AA958" s="909"/>
      <c r="AB958" s="10"/>
      <c r="AC958" s="559"/>
      <c r="AD958" s="559"/>
      <c r="AE958" s="559"/>
      <c r="AF958" s="559"/>
      <c r="AG958" s="559"/>
      <c r="AH958" s="559"/>
      <c r="AI958" s="559"/>
      <c r="AJ958" s="559"/>
    </row>
    <row r="959" ht="11.25" customHeight="1">
      <c r="A959" s="906"/>
      <c r="B959" s="559"/>
      <c r="C959" s="559"/>
      <c r="D959" s="10"/>
      <c r="E959" s="10"/>
      <c r="F959" s="10"/>
      <c r="G959" s="10"/>
      <c r="H959" s="10"/>
      <c r="I959" s="10"/>
      <c r="J959" s="10"/>
      <c r="K959" s="10"/>
      <c r="L959" s="559"/>
      <c r="M959" s="559"/>
      <c r="N959" s="559"/>
      <c r="O959" s="907"/>
      <c r="P959" s="559"/>
      <c r="Q959" s="559"/>
      <c r="R959" s="874"/>
      <c r="S959" s="908"/>
      <c r="T959" s="559"/>
      <c r="U959" s="559"/>
      <c r="V959" s="559"/>
      <c r="W959" s="559"/>
      <c r="X959" s="559"/>
      <c r="Y959" s="559"/>
      <c r="Z959" s="558"/>
      <c r="AA959" s="909"/>
      <c r="AB959" s="10"/>
      <c r="AC959" s="559"/>
      <c r="AD959" s="559"/>
      <c r="AE959" s="559"/>
      <c r="AF959" s="559"/>
      <c r="AG959" s="559"/>
      <c r="AH959" s="559"/>
      <c r="AI959" s="559"/>
      <c r="AJ959" s="559"/>
    </row>
    <row r="960" ht="11.25" customHeight="1">
      <c r="A960" s="906"/>
      <c r="B960" s="559"/>
      <c r="C960" s="559"/>
      <c r="D960" s="10"/>
      <c r="E960" s="10"/>
      <c r="F960" s="10"/>
      <c r="G960" s="10"/>
      <c r="H960" s="10"/>
      <c r="I960" s="10"/>
      <c r="J960" s="10"/>
      <c r="K960" s="10"/>
      <c r="L960" s="559"/>
      <c r="M960" s="559"/>
      <c r="N960" s="559"/>
      <c r="O960" s="907"/>
      <c r="P960" s="559"/>
      <c r="Q960" s="559"/>
      <c r="R960" s="874"/>
      <c r="S960" s="908"/>
      <c r="T960" s="559"/>
      <c r="U960" s="559"/>
      <c r="V960" s="559"/>
      <c r="W960" s="559"/>
      <c r="X960" s="559"/>
      <c r="Y960" s="559"/>
      <c r="Z960" s="558"/>
      <c r="AA960" s="909"/>
      <c r="AB960" s="10"/>
      <c r="AC960" s="559"/>
      <c r="AD960" s="559"/>
      <c r="AE960" s="559"/>
      <c r="AF960" s="559"/>
      <c r="AG960" s="559"/>
      <c r="AH960" s="559"/>
      <c r="AI960" s="559"/>
      <c r="AJ960" s="559"/>
    </row>
    <row r="961" ht="11.25" customHeight="1">
      <c r="A961" s="906"/>
      <c r="B961" s="559"/>
      <c r="C961" s="559"/>
      <c r="D961" s="10"/>
      <c r="E961" s="10"/>
      <c r="F961" s="10"/>
      <c r="G961" s="10"/>
      <c r="H961" s="10"/>
      <c r="I961" s="10"/>
      <c r="J961" s="10"/>
      <c r="K961" s="10"/>
      <c r="L961" s="559"/>
      <c r="M961" s="559"/>
      <c r="N961" s="559"/>
      <c r="O961" s="907"/>
      <c r="P961" s="559"/>
      <c r="Q961" s="559"/>
      <c r="R961" s="874"/>
      <c r="S961" s="908"/>
      <c r="T961" s="559"/>
      <c r="U961" s="559"/>
      <c r="V961" s="559"/>
      <c r="W961" s="559"/>
      <c r="X961" s="559"/>
      <c r="Y961" s="559"/>
      <c r="Z961" s="558"/>
      <c r="AA961" s="909"/>
      <c r="AB961" s="10"/>
      <c r="AC961" s="559"/>
      <c r="AD961" s="559"/>
      <c r="AE961" s="559"/>
      <c r="AF961" s="559"/>
      <c r="AG961" s="559"/>
      <c r="AH961" s="559"/>
      <c r="AI961" s="559"/>
      <c r="AJ961" s="559"/>
    </row>
    <row r="962" ht="11.25" customHeight="1">
      <c r="A962" s="906"/>
      <c r="B962" s="559"/>
      <c r="C962" s="559"/>
      <c r="D962" s="10"/>
      <c r="E962" s="10"/>
      <c r="F962" s="10"/>
      <c r="G962" s="10"/>
      <c r="H962" s="10"/>
      <c r="I962" s="10"/>
      <c r="J962" s="10"/>
      <c r="K962" s="10"/>
      <c r="L962" s="559"/>
      <c r="M962" s="559"/>
      <c r="N962" s="559"/>
      <c r="O962" s="907"/>
      <c r="P962" s="559"/>
      <c r="Q962" s="559"/>
      <c r="R962" s="874"/>
      <c r="S962" s="908"/>
      <c r="T962" s="559"/>
      <c r="U962" s="559"/>
      <c r="V962" s="559"/>
      <c r="W962" s="559"/>
      <c r="X962" s="559"/>
      <c r="Y962" s="559"/>
      <c r="Z962" s="558"/>
      <c r="AA962" s="909"/>
      <c r="AB962" s="10"/>
      <c r="AC962" s="559"/>
      <c r="AD962" s="559"/>
      <c r="AE962" s="559"/>
      <c r="AF962" s="559"/>
      <c r="AG962" s="559"/>
      <c r="AH962" s="559"/>
      <c r="AI962" s="559"/>
      <c r="AJ962" s="559"/>
    </row>
    <row r="963" ht="11.25" customHeight="1">
      <c r="A963" s="906"/>
      <c r="B963" s="559"/>
      <c r="C963" s="559"/>
      <c r="D963" s="10"/>
      <c r="E963" s="10"/>
      <c r="F963" s="10"/>
      <c r="G963" s="10"/>
      <c r="H963" s="10"/>
      <c r="I963" s="10"/>
      <c r="J963" s="10"/>
      <c r="K963" s="10"/>
      <c r="L963" s="559"/>
      <c r="M963" s="559"/>
      <c r="N963" s="559"/>
      <c r="O963" s="907"/>
      <c r="P963" s="559"/>
      <c r="Q963" s="559"/>
      <c r="R963" s="874"/>
      <c r="S963" s="908"/>
      <c r="T963" s="559"/>
      <c r="U963" s="559"/>
      <c r="V963" s="559"/>
      <c r="W963" s="559"/>
      <c r="X963" s="559"/>
      <c r="Y963" s="559"/>
      <c r="Z963" s="558"/>
      <c r="AA963" s="909"/>
      <c r="AB963" s="10"/>
      <c r="AC963" s="559"/>
      <c r="AD963" s="559"/>
      <c r="AE963" s="559"/>
      <c r="AF963" s="559"/>
      <c r="AG963" s="559"/>
      <c r="AH963" s="559"/>
      <c r="AI963" s="559"/>
      <c r="AJ963" s="559"/>
    </row>
    <row r="964" ht="11.25" customHeight="1">
      <c r="A964" s="906"/>
      <c r="B964" s="559"/>
      <c r="C964" s="559"/>
      <c r="D964" s="10"/>
      <c r="E964" s="10"/>
      <c r="F964" s="10"/>
      <c r="G964" s="10"/>
      <c r="H964" s="10"/>
      <c r="I964" s="10"/>
      <c r="J964" s="10"/>
      <c r="K964" s="10"/>
      <c r="L964" s="559"/>
      <c r="M964" s="559"/>
      <c r="N964" s="559"/>
      <c r="O964" s="907"/>
      <c r="P964" s="559"/>
      <c r="Q964" s="559"/>
      <c r="R964" s="874"/>
      <c r="S964" s="908"/>
      <c r="T964" s="559"/>
      <c r="U964" s="559"/>
      <c r="V964" s="559"/>
      <c r="W964" s="559"/>
      <c r="X964" s="559"/>
      <c r="Y964" s="559"/>
      <c r="Z964" s="558"/>
      <c r="AA964" s="909"/>
      <c r="AB964" s="10"/>
      <c r="AC964" s="559"/>
      <c r="AD964" s="559"/>
      <c r="AE964" s="559"/>
      <c r="AF964" s="559"/>
      <c r="AG964" s="559"/>
      <c r="AH964" s="559"/>
      <c r="AI964" s="559"/>
      <c r="AJ964" s="559"/>
    </row>
    <row r="965" ht="11.25" customHeight="1">
      <c r="A965" s="906"/>
      <c r="B965" s="559"/>
      <c r="C965" s="559"/>
      <c r="D965" s="10"/>
      <c r="E965" s="10"/>
      <c r="F965" s="10"/>
      <c r="G965" s="10"/>
      <c r="H965" s="10"/>
      <c r="I965" s="10"/>
      <c r="J965" s="10"/>
      <c r="K965" s="10"/>
      <c r="L965" s="559"/>
      <c r="M965" s="559"/>
      <c r="N965" s="559"/>
      <c r="O965" s="907"/>
      <c r="P965" s="559"/>
      <c r="Q965" s="559"/>
      <c r="R965" s="874"/>
      <c r="S965" s="908"/>
      <c r="T965" s="559"/>
      <c r="U965" s="559"/>
      <c r="V965" s="559"/>
      <c r="W965" s="559"/>
      <c r="X965" s="559"/>
      <c r="Y965" s="559"/>
      <c r="Z965" s="558"/>
      <c r="AA965" s="909"/>
      <c r="AB965" s="10"/>
      <c r="AC965" s="559"/>
      <c r="AD965" s="559"/>
      <c r="AE965" s="559"/>
      <c r="AF965" s="559"/>
      <c r="AG965" s="559"/>
      <c r="AH965" s="559"/>
      <c r="AI965" s="559"/>
      <c r="AJ965" s="559"/>
    </row>
    <row r="966" ht="11.25" customHeight="1">
      <c r="A966" s="906"/>
      <c r="B966" s="559"/>
      <c r="C966" s="559"/>
      <c r="D966" s="10"/>
      <c r="E966" s="10"/>
      <c r="F966" s="10"/>
      <c r="G966" s="10"/>
      <c r="H966" s="10"/>
      <c r="I966" s="10"/>
      <c r="J966" s="10"/>
      <c r="K966" s="10"/>
      <c r="L966" s="559"/>
      <c r="M966" s="559"/>
      <c r="N966" s="559"/>
      <c r="O966" s="907"/>
      <c r="P966" s="559"/>
      <c r="Q966" s="559"/>
      <c r="R966" s="874"/>
      <c r="S966" s="908"/>
      <c r="T966" s="559"/>
      <c r="U966" s="559"/>
      <c r="V966" s="559"/>
      <c r="W966" s="559"/>
      <c r="X966" s="559"/>
      <c r="Y966" s="559"/>
      <c r="Z966" s="558"/>
      <c r="AA966" s="909"/>
      <c r="AB966" s="10"/>
      <c r="AC966" s="559"/>
      <c r="AD966" s="559"/>
      <c r="AE966" s="559"/>
      <c r="AF966" s="559"/>
      <c r="AG966" s="559"/>
      <c r="AH966" s="559"/>
      <c r="AI966" s="559"/>
      <c r="AJ966" s="559"/>
    </row>
    <row r="967" ht="11.25" customHeight="1">
      <c r="A967" s="906"/>
      <c r="B967" s="559"/>
      <c r="C967" s="559"/>
      <c r="D967" s="10"/>
      <c r="E967" s="10"/>
      <c r="F967" s="10"/>
      <c r="G967" s="10"/>
      <c r="H967" s="10"/>
      <c r="I967" s="10"/>
      <c r="J967" s="10"/>
      <c r="K967" s="10"/>
      <c r="L967" s="559"/>
      <c r="M967" s="559"/>
      <c r="N967" s="559"/>
      <c r="O967" s="907"/>
      <c r="P967" s="559"/>
      <c r="Q967" s="559"/>
      <c r="R967" s="874"/>
      <c r="S967" s="908"/>
      <c r="T967" s="559"/>
      <c r="U967" s="559"/>
      <c r="V967" s="559"/>
      <c r="W967" s="559"/>
      <c r="X967" s="559"/>
      <c r="Y967" s="559"/>
      <c r="Z967" s="558"/>
      <c r="AA967" s="909"/>
      <c r="AB967" s="10"/>
      <c r="AC967" s="559"/>
      <c r="AD967" s="559"/>
      <c r="AE967" s="559"/>
      <c r="AF967" s="559"/>
      <c r="AG967" s="559"/>
      <c r="AH967" s="559"/>
      <c r="AI967" s="559"/>
      <c r="AJ967" s="559"/>
    </row>
    <row r="968" ht="11.25" customHeight="1">
      <c r="A968" s="906"/>
      <c r="B968" s="559"/>
      <c r="C968" s="559"/>
      <c r="D968" s="10"/>
      <c r="E968" s="10"/>
      <c r="F968" s="10"/>
      <c r="G968" s="10"/>
      <c r="H968" s="10"/>
      <c r="I968" s="10"/>
      <c r="J968" s="10"/>
      <c r="K968" s="10"/>
      <c r="L968" s="559"/>
      <c r="M968" s="559"/>
      <c r="N968" s="559"/>
      <c r="O968" s="907"/>
      <c r="P968" s="559"/>
      <c r="Q968" s="559"/>
      <c r="R968" s="874"/>
      <c r="S968" s="908"/>
      <c r="T968" s="559"/>
      <c r="U968" s="559"/>
      <c r="V968" s="559"/>
      <c r="W968" s="559"/>
      <c r="X968" s="559"/>
      <c r="Y968" s="559"/>
      <c r="Z968" s="558"/>
      <c r="AA968" s="909"/>
      <c r="AB968" s="10"/>
      <c r="AC968" s="559"/>
      <c r="AD968" s="559"/>
      <c r="AE968" s="559"/>
      <c r="AF968" s="559"/>
      <c r="AG968" s="559"/>
      <c r="AH968" s="559"/>
      <c r="AI968" s="559"/>
      <c r="AJ968" s="559"/>
    </row>
    <row r="969" ht="11.25" customHeight="1">
      <c r="A969" s="906"/>
      <c r="B969" s="559"/>
      <c r="C969" s="559"/>
      <c r="D969" s="10"/>
      <c r="E969" s="10"/>
      <c r="F969" s="10"/>
      <c r="G969" s="10"/>
      <c r="H969" s="10"/>
      <c r="I969" s="10"/>
      <c r="J969" s="10"/>
      <c r="K969" s="10"/>
      <c r="L969" s="559"/>
      <c r="M969" s="559"/>
      <c r="N969" s="559"/>
      <c r="O969" s="907"/>
      <c r="P969" s="559"/>
      <c r="Q969" s="559"/>
      <c r="R969" s="874"/>
      <c r="S969" s="908"/>
      <c r="T969" s="559"/>
      <c r="U969" s="559"/>
      <c r="V969" s="559"/>
      <c r="W969" s="559"/>
      <c r="X969" s="559"/>
      <c r="Y969" s="559"/>
      <c r="Z969" s="558"/>
      <c r="AA969" s="909"/>
      <c r="AB969" s="10"/>
      <c r="AC969" s="559"/>
      <c r="AD969" s="559"/>
      <c r="AE969" s="559"/>
      <c r="AF969" s="559"/>
      <c r="AG969" s="559"/>
      <c r="AH969" s="559"/>
      <c r="AI969" s="559"/>
      <c r="AJ969" s="559"/>
    </row>
    <row r="970" ht="11.25" customHeight="1">
      <c r="A970" s="906"/>
      <c r="B970" s="559"/>
      <c r="C970" s="559"/>
      <c r="D970" s="10"/>
      <c r="E970" s="10"/>
      <c r="F970" s="10"/>
      <c r="G970" s="10"/>
      <c r="H970" s="10"/>
      <c r="I970" s="10"/>
      <c r="J970" s="10"/>
      <c r="K970" s="10"/>
      <c r="L970" s="559"/>
      <c r="M970" s="559"/>
      <c r="N970" s="559"/>
      <c r="O970" s="907"/>
      <c r="P970" s="559"/>
      <c r="Q970" s="559"/>
      <c r="R970" s="874"/>
      <c r="S970" s="908"/>
      <c r="T970" s="559"/>
      <c r="U970" s="559"/>
      <c r="V970" s="559"/>
      <c r="W970" s="559"/>
      <c r="X970" s="559"/>
      <c r="Y970" s="559"/>
      <c r="Z970" s="558"/>
      <c r="AA970" s="909"/>
      <c r="AB970" s="10"/>
      <c r="AC970" s="559"/>
      <c r="AD970" s="559"/>
      <c r="AE970" s="559"/>
      <c r="AF970" s="559"/>
      <c r="AG970" s="559"/>
      <c r="AH970" s="559"/>
      <c r="AI970" s="559"/>
      <c r="AJ970" s="559"/>
    </row>
    <row r="971" ht="11.25" customHeight="1">
      <c r="A971" s="906"/>
      <c r="B971" s="559"/>
      <c r="C971" s="559"/>
      <c r="D971" s="10"/>
      <c r="E971" s="10"/>
      <c r="F971" s="10"/>
      <c r="G971" s="10"/>
      <c r="H971" s="10"/>
      <c r="I971" s="10"/>
      <c r="J971" s="10"/>
      <c r="K971" s="10"/>
      <c r="L971" s="559"/>
      <c r="M971" s="559"/>
      <c r="N971" s="559"/>
      <c r="O971" s="907"/>
      <c r="P971" s="559"/>
      <c r="Q971" s="559"/>
      <c r="R971" s="874"/>
      <c r="S971" s="908"/>
      <c r="T971" s="559"/>
      <c r="U971" s="559"/>
      <c r="V971" s="559"/>
      <c r="W971" s="559"/>
      <c r="X971" s="559"/>
      <c r="Y971" s="559"/>
      <c r="Z971" s="558"/>
      <c r="AA971" s="909"/>
      <c r="AB971" s="10"/>
      <c r="AC971" s="559"/>
      <c r="AD971" s="559"/>
      <c r="AE971" s="559"/>
      <c r="AF971" s="559"/>
      <c r="AG971" s="559"/>
      <c r="AH971" s="559"/>
      <c r="AI971" s="559"/>
      <c r="AJ971" s="559"/>
    </row>
    <row r="972" ht="11.25" customHeight="1">
      <c r="A972" s="906"/>
      <c r="B972" s="559"/>
      <c r="C972" s="559"/>
      <c r="D972" s="10"/>
      <c r="E972" s="10"/>
      <c r="F972" s="10"/>
      <c r="G972" s="10"/>
      <c r="H972" s="10"/>
      <c r="I972" s="10"/>
      <c r="J972" s="10"/>
      <c r="K972" s="10"/>
      <c r="L972" s="559"/>
      <c r="M972" s="559"/>
      <c r="N972" s="559"/>
      <c r="O972" s="907"/>
      <c r="P972" s="559"/>
      <c r="Q972" s="559"/>
      <c r="R972" s="874"/>
      <c r="S972" s="908"/>
      <c r="T972" s="559"/>
      <c r="U972" s="559"/>
      <c r="V972" s="559"/>
      <c r="W972" s="559"/>
      <c r="X972" s="559"/>
      <c r="Y972" s="559"/>
      <c r="Z972" s="558"/>
      <c r="AA972" s="909"/>
      <c r="AB972" s="10"/>
      <c r="AC972" s="559"/>
      <c r="AD972" s="559"/>
      <c r="AE972" s="559"/>
      <c r="AF972" s="559"/>
      <c r="AG972" s="559"/>
      <c r="AH972" s="559"/>
      <c r="AI972" s="559"/>
      <c r="AJ972" s="559"/>
    </row>
    <row r="973" ht="11.25" customHeight="1">
      <c r="A973" s="906"/>
      <c r="B973" s="559"/>
      <c r="C973" s="559"/>
      <c r="D973" s="10"/>
      <c r="E973" s="10"/>
      <c r="F973" s="10"/>
      <c r="G973" s="10"/>
      <c r="H973" s="10"/>
      <c r="I973" s="10"/>
      <c r="J973" s="10"/>
      <c r="K973" s="10"/>
      <c r="L973" s="559"/>
      <c r="M973" s="559"/>
      <c r="N973" s="559"/>
      <c r="O973" s="907"/>
      <c r="P973" s="559"/>
      <c r="Q973" s="559"/>
      <c r="R973" s="874"/>
      <c r="S973" s="908"/>
      <c r="T973" s="559"/>
      <c r="U973" s="559"/>
      <c r="V973" s="559"/>
      <c r="W973" s="559"/>
      <c r="X973" s="559"/>
      <c r="Y973" s="559"/>
      <c r="Z973" s="558"/>
      <c r="AA973" s="909"/>
      <c r="AB973" s="10"/>
      <c r="AC973" s="559"/>
      <c r="AD973" s="559"/>
      <c r="AE973" s="559"/>
      <c r="AF973" s="559"/>
      <c r="AG973" s="559"/>
      <c r="AH973" s="559"/>
      <c r="AI973" s="559"/>
      <c r="AJ973" s="559"/>
    </row>
    <row r="974" ht="11.25" customHeight="1">
      <c r="A974" s="906"/>
      <c r="B974" s="559"/>
      <c r="C974" s="559"/>
      <c r="D974" s="10"/>
      <c r="E974" s="10"/>
      <c r="F974" s="10"/>
      <c r="G974" s="10"/>
      <c r="H974" s="10"/>
      <c r="I974" s="10"/>
      <c r="J974" s="10"/>
      <c r="K974" s="10"/>
      <c r="L974" s="559"/>
      <c r="M974" s="559"/>
      <c r="N974" s="559"/>
      <c r="O974" s="907"/>
      <c r="P974" s="559"/>
      <c r="Q974" s="559"/>
      <c r="R974" s="874"/>
      <c r="S974" s="908"/>
      <c r="T974" s="559"/>
      <c r="U974" s="559"/>
      <c r="V974" s="559"/>
      <c r="W974" s="559"/>
      <c r="X974" s="559"/>
      <c r="Y974" s="559"/>
      <c r="Z974" s="558"/>
      <c r="AA974" s="909"/>
      <c r="AB974" s="10"/>
      <c r="AC974" s="559"/>
      <c r="AD974" s="559"/>
      <c r="AE974" s="559"/>
      <c r="AF974" s="559"/>
      <c r="AG974" s="559"/>
      <c r="AH974" s="559"/>
      <c r="AI974" s="559"/>
      <c r="AJ974" s="559"/>
    </row>
    <row r="975" ht="11.25" customHeight="1">
      <c r="A975" s="906"/>
      <c r="B975" s="559"/>
      <c r="C975" s="559"/>
      <c r="D975" s="10"/>
      <c r="E975" s="10"/>
      <c r="F975" s="10"/>
      <c r="G975" s="10"/>
      <c r="H975" s="10"/>
      <c r="I975" s="10"/>
      <c r="J975" s="10"/>
      <c r="K975" s="10"/>
      <c r="L975" s="559"/>
      <c r="M975" s="559"/>
      <c r="N975" s="559"/>
      <c r="O975" s="907"/>
      <c r="P975" s="559"/>
      <c r="Q975" s="559"/>
      <c r="R975" s="874"/>
      <c r="S975" s="908"/>
      <c r="T975" s="559"/>
      <c r="U975" s="559"/>
      <c r="V975" s="559"/>
      <c r="W975" s="559"/>
      <c r="X975" s="559"/>
      <c r="Y975" s="559"/>
      <c r="Z975" s="558"/>
      <c r="AA975" s="909"/>
      <c r="AB975" s="10"/>
      <c r="AC975" s="559"/>
      <c r="AD975" s="559"/>
      <c r="AE975" s="559"/>
      <c r="AF975" s="559"/>
      <c r="AG975" s="559"/>
      <c r="AH975" s="559"/>
      <c r="AI975" s="559"/>
      <c r="AJ975" s="559"/>
    </row>
    <row r="976" ht="11.25" customHeight="1">
      <c r="A976" s="906"/>
      <c r="B976" s="559"/>
      <c r="C976" s="559"/>
      <c r="D976" s="10"/>
      <c r="E976" s="10"/>
      <c r="F976" s="10"/>
      <c r="G976" s="10"/>
      <c r="H976" s="10"/>
      <c r="I976" s="10"/>
      <c r="J976" s="10"/>
      <c r="K976" s="10"/>
      <c r="L976" s="559"/>
      <c r="M976" s="559"/>
      <c r="N976" s="559"/>
      <c r="O976" s="907"/>
      <c r="P976" s="559"/>
      <c r="Q976" s="559"/>
      <c r="R976" s="874"/>
      <c r="S976" s="908"/>
      <c r="T976" s="559"/>
      <c r="U976" s="559"/>
      <c r="V976" s="559"/>
      <c r="W976" s="559"/>
      <c r="X976" s="559"/>
      <c r="Y976" s="559"/>
      <c r="Z976" s="558"/>
      <c r="AA976" s="909"/>
      <c r="AB976" s="10"/>
      <c r="AC976" s="559"/>
      <c r="AD976" s="559"/>
      <c r="AE976" s="559"/>
      <c r="AF976" s="559"/>
      <c r="AG976" s="559"/>
      <c r="AH976" s="559"/>
      <c r="AI976" s="559"/>
      <c r="AJ976" s="559"/>
    </row>
    <row r="977" ht="11.25" customHeight="1">
      <c r="A977" s="906"/>
      <c r="B977" s="559"/>
      <c r="C977" s="559"/>
      <c r="D977" s="10"/>
      <c r="E977" s="10"/>
      <c r="F977" s="10"/>
      <c r="G977" s="10"/>
      <c r="H977" s="10"/>
      <c r="I977" s="10"/>
      <c r="J977" s="10"/>
      <c r="K977" s="10"/>
      <c r="L977" s="559"/>
      <c r="M977" s="559"/>
      <c r="N977" s="559"/>
      <c r="O977" s="907"/>
      <c r="P977" s="559"/>
      <c r="Q977" s="559"/>
      <c r="R977" s="874"/>
      <c r="S977" s="908"/>
      <c r="T977" s="559"/>
      <c r="U977" s="559"/>
      <c r="V977" s="559"/>
      <c r="W977" s="559"/>
      <c r="X977" s="559"/>
      <c r="Y977" s="559"/>
      <c r="Z977" s="558"/>
      <c r="AA977" s="909"/>
      <c r="AB977" s="10"/>
      <c r="AC977" s="559"/>
      <c r="AD977" s="559"/>
      <c r="AE977" s="559"/>
      <c r="AF977" s="559"/>
      <c r="AG977" s="559"/>
      <c r="AH977" s="559"/>
      <c r="AI977" s="559"/>
      <c r="AJ977" s="559"/>
    </row>
    <row r="978" ht="11.25" customHeight="1">
      <c r="A978" s="906"/>
      <c r="B978" s="559"/>
      <c r="C978" s="559"/>
      <c r="D978" s="10"/>
      <c r="E978" s="10"/>
      <c r="F978" s="10"/>
      <c r="G978" s="10"/>
      <c r="H978" s="10"/>
      <c r="I978" s="10"/>
      <c r="J978" s="10"/>
      <c r="K978" s="10"/>
      <c r="L978" s="559"/>
      <c r="M978" s="559"/>
      <c r="N978" s="559"/>
      <c r="O978" s="907"/>
      <c r="P978" s="559"/>
      <c r="Q978" s="559"/>
      <c r="R978" s="874"/>
      <c r="S978" s="908"/>
      <c r="T978" s="559"/>
      <c r="U978" s="559"/>
      <c r="V978" s="559"/>
      <c r="W978" s="559"/>
      <c r="X978" s="559"/>
      <c r="Y978" s="559"/>
      <c r="Z978" s="558"/>
      <c r="AA978" s="909"/>
      <c r="AB978" s="10"/>
      <c r="AC978" s="559"/>
      <c r="AD978" s="559"/>
      <c r="AE978" s="559"/>
      <c r="AF978" s="559"/>
      <c r="AG978" s="559"/>
      <c r="AH978" s="559"/>
      <c r="AI978" s="559"/>
      <c r="AJ978" s="559"/>
    </row>
    <row r="979" ht="11.25" customHeight="1">
      <c r="A979" s="906"/>
      <c r="B979" s="559"/>
      <c r="C979" s="559"/>
      <c r="D979" s="10"/>
      <c r="E979" s="10"/>
      <c r="F979" s="10"/>
      <c r="G979" s="10"/>
      <c r="H979" s="10"/>
      <c r="I979" s="10"/>
      <c r="J979" s="10"/>
      <c r="K979" s="10"/>
      <c r="L979" s="559"/>
      <c r="M979" s="559"/>
      <c r="N979" s="559"/>
      <c r="O979" s="907"/>
      <c r="P979" s="559"/>
      <c r="Q979" s="559"/>
      <c r="R979" s="874"/>
      <c r="S979" s="908"/>
      <c r="T979" s="559"/>
      <c r="U979" s="559"/>
      <c r="V979" s="559"/>
      <c r="W979" s="559"/>
      <c r="X979" s="559"/>
      <c r="Y979" s="559"/>
      <c r="Z979" s="558"/>
      <c r="AA979" s="909"/>
      <c r="AB979" s="10"/>
      <c r="AC979" s="559"/>
      <c r="AD979" s="559"/>
      <c r="AE979" s="559"/>
      <c r="AF979" s="559"/>
      <c r="AG979" s="559"/>
      <c r="AH979" s="559"/>
      <c r="AI979" s="559"/>
      <c r="AJ979" s="559"/>
    </row>
    <row r="980" ht="11.25" customHeight="1">
      <c r="A980" s="906"/>
      <c r="B980" s="559"/>
      <c r="C980" s="559"/>
      <c r="D980" s="10"/>
      <c r="E980" s="10"/>
      <c r="F980" s="10"/>
      <c r="G980" s="10"/>
      <c r="H980" s="10"/>
      <c r="I980" s="10"/>
      <c r="J980" s="10"/>
      <c r="K980" s="10"/>
      <c r="L980" s="559"/>
      <c r="M980" s="559"/>
      <c r="N980" s="559"/>
      <c r="O980" s="907"/>
      <c r="P980" s="559"/>
      <c r="Q980" s="559"/>
      <c r="R980" s="874"/>
      <c r="S980" s="908"/>
      <c r="T980" s="559"/>
      <c r="U980" s="559"/>
      <c r="V980" s="559"/>
      <c r="W980" s="559"/>
      <c r="X980" s="559"/>
      <c r="Y980" s="559"/>
      <c r="Z980" s="558"/>
      <c r="AA980" s="909"/>
      <c r="AB980" s="10"/>
      <c r="AC980" s="559"/>
      <c r="AD980" s="559"/>
      <c r="AE980" s="559"/>
      <c r="AF980" s="559"/>
      <c r="AG980" s="559"/>
      <c r="AH980" s="559"/>
      <c r="AI980" s="559"/>
      <c r="AJ980" s="559"/>
    </row>
    <row r="981" ht="11.25" customHeight="1">
      <c r="A981" s="906"/>
      <c r="B981" s="559"/>
      <c r="C981" s="559"/>
      <c r="D981" s="10"/>
      <c r="E981" s="10"/>
      <c r="F981" s="10"/>
      <c r="G981" s="10"/>
      <c r="H981" s="10"/>
      <c r="I981" s="10"/>
      <c r="J981" s="10"/>
      <c r="K981" s="10"/>
      <c r="L981" s="559"/>
      <c r="M981" s="559"/>
      <c r="N981" s="559"/>
      <c r="O981" s="907"/>
      <c r="P981" s="559"/>
      <c r="Q981" s="559"/>
      <c r="R981" s="874"/>
      <c r="S981" s="908"/>
      <c r="T981" s="559"/>
      <c r="U981" s="559"/>
      <c r="V981" s="559"/>
      <c r="W981" s="559"/>
      <c r="X981" s="559"/>
      <c r="Y981" s="559"/>
      <c r="Z981" s="558"/>
      <c r="AA981" s="909"/>
      <c r="AB981" s="10"/>
      <c r="AC981" s="559"/>
      <c r="AD981" s="559"/>
      <c r="AE981" s="559"/>
      <c r="AF981" s="559"/>
      <c r="AG981" s="559"/>
      <c r="AH981" s="559"/>
      <c r="AI981" s="559"/>
      <c r="AJ981" s="559"/>
    </row>
    <row r="982" ht="11.25" customHeight="1">
      <c r="A982" s="906"/>
      <c r="B982" s="559"/>
      <c r="C982" s="559"/>
      <c r="D982" s="10"/>
      <c r="E982" s="10"/>
      <c r="F982" s="10"/>
      <c r="G982" s="10"/>
      <c r="H982" s="10"/>
      <c r="I982" s="10"/>
      <c r="J982" s="10"/>
      <c r="K982" s="10"/>
      <c r="L982" s="559"/>
      <c r="M982" s="559"/>
      <c r="N982" s="559"/>
      <c r="O982" s="907"/>
      <c r="P982" s="559"/>
      <c r="Q982" s="559"/>
      <c r="R982" s="874"/>
      <c r="S982" s="908"/>
      <c r="T982" s="559"/>
      <c r="U982" s="559"/>
      <c r="V982" s="559"/>
      <c r="W982" s="559"/>
      <c r="X982" s="559"/>
      <c r="Y982" s="559"/>
      <c r="Z982" s="558"/>
      <c r="AA982" s="909"/>
      <c r="AB982" s="10"/>
      <c r="AC982" s="559"/>
      <c r="AD982" s="559"/>
      <c r="AE982" s="559"/>
      <c r="AF982" s="559"/>
      <c r="AG982" s="559"/>
      <c r="AH982" s="559"/>
      <c r="AI982" s="559"/>
      <c r="AJ982" s="559"/>
    </row>
    <row r="983" ht="11.25" customHeight="1">
      <c r="A983" s="906"/>
      <c r="B983" s="559"/>
      <c r="C983" s="559"/>
      <c r="D983" s="10"/>
      <c r="E983" s="10"/>
      <c r="F983" s="10"/>
      <c r="G983" s="10"/>
      <c r="H983" s="10"/>
      <c r="I983" s="10"/>
      <c r="J983" s="10"/>
      <c r="K983" s="10"/>
      <c r="L983" s="559"/>
      <c r="M983" s="559"/>
      <c r="N983" s="559"/>
      <c r="O983" s="907"/>
      <c r="P983" s="559"/>
      <c r="Q983" s="559"/>
      <c r="R983" s="874"/>
      <c r="S983" s="908"/>
      <c r="T983" s="559"/>
      <c r="U983" s="559"/>
      <c r="V983" s="559"/>
      <c r="W983" s="559"/>
      <c r="X983" s="559"/>
      <c r="Y983" s="559"/>
      <c r="Z983" s="558"/>
      <c r="AA983" s="909"/>
      <c r="AB983" s="10"/>
      <c r="AC983" s="559"/>
      <c r="AD983" s="559"/>
      <c r="AE983" s="559"/>
      <c r="AF983" s="559"/>
      <c r="AG983" s="559"/>
      <c r="AH983" s="559"/>
      <c r="AI983" s="559"/>
      <c r="AJ983" s="559"/>
    </row>
    <row r="984" ht="11.25" customHeight="1">
      <c r="A984" s="906"/>
      <c r="B984" s="559"/>
      <c r="C984" s="559"/>
      <c r="D984" s="10"/>
      <c r="E984" s="10"/>
      <c r="F984" s="10"/>
      <c r="G984" s="10"/>
      <c r="H984" s="10"/>
      <c r="I984" s="10"/>
      <c r="J984" s="10"/>
      <c r="K984" s="10"/>
      <c r="L984" s="559"/>
      <c r="M984" s="559"/>
      <c r="N984" s="559"/>
      <c r="O984" s="907"/>
      <c r="P984" s="559"/>
      <c r="Q984" s="559"/>
      <c r="R984" s="874"/>
      <c r="S984" s="908"/>
      <c r="T984" s="559"/>
      <c r="U984" s="559"/>
      <c r="V984" s="559"/>
      <c r="W984" s="559"/>
      <c r="X984" s="559"/>
      <c r="Y984" s="559"/>
      <c r="Z984" s="558"/>
      <c r="AA984" s="909"/>
      <c r="AB984" s="10"/>
      <c r="AC984" s="559"/>
      <c r="AD984" s="559"/>
      <c r="AE984" s="559"/>
      <c r="AF984" s="559"/>
      <c r="AG984" s="559"/>
      <c r="AH984" s="559"/>
      <c r="AI984" s="559"/>
      <c r="AJ984" s="559"/>
    </row>
    <row r="985" ht="11.25" customHeight="1">
      <c r="A985" s="906"/>
      <c r="B985" s="559"/>
      <c r="C985" s="559"/>
      <c r="D985" s="10"/>
      <c r="E985" s="10"/>
      <c r="F985" s="10"/>
      <c r="G985" s="10"/>
      <c r="H985" s="10"/>
      <c r="I985" s="10"/>
      <c r="J985" s="10"/>
      <c r="K985" s="10"/>
      <c r="L985" s="559"/>
      <c r="M985" s="559"/>
      <c r="N985" s="559"/>
      <c r="O985" s="907"/>
      <c r="P985" s="559"/>
      <c r="Q985" s="559"/>
      <c r="R985" s="874"/>
      <c r="S985" s="908"/>
      <c r="T985" s="559"/>
      <c r="U985" s="559"/>
      <c r="V985" s="559"/>
      <c r="W985" s="559"/>
      <c r="X985" s="559"/>
      <c r="Y985" s="559"/>
      <c r="Z985" s="558"/>
      <c r="AA985" s="909"/>
      <c r="AB985" s="10"/>
      <c r="AC985" s="559"/>
      <c r="AD985" s="559"/>
      <c r="AE985" s="559"/>
      <c r="AF985" s="559"/>
      <c r="AG985" s="559"/>
      <c r="AH985" s="559"/>
      <c r="AI985" s="559"/>
      <c r="AJ985" s="559"/>
    </row>
    <row r="986" ht="11.25" customHeight="1">
      <c r="A986" s="906"/>
      <c r="B986" s="559"/>
      <c r="C986" s="559"/>
      <c r="D986" s="10"/>
      <c r="E986" s="10"/>
      <c r="F986" s="10"/>
      <c r="G986" s="10"/>
      <c r="H986" s="10"/>
      <c r="I986" s="10"/>
      <c r="J986" s="10"/>
      <c r="K986" s="10"/>
      <c r="L986" s="559"/>
      <c r="M986" s="559"/>
      <c r="N986" s="559"/>
      <c r="O986" s="907"/>
      <c r="P986" s="559"/>
      <c r="Q986" s="559"/>
      <c r="R986" s="874"/>
      <c r="S986" s="908"/>
      <c r="T986" s="559"/>
      <c r="U986" s="559"/>
      <c r="V986" s="559"/>
      <c r="W986" s="559"/>
      <c r="X986" s="559"/>
      <c r="Y986" s="559"/>
      <c r="Z986" s="558"/>
      <c r="AA986" s="909"/>
      <c r="AB986" s="10"/>
      <c r="AC986" s="559"/>
      <c r="AD986" s="559"/>
      <c r="AE986" s="559"/>
      <c r="AF986" s="559"/>
      <c r="AG986" s="559"/>
      <c r="AH986" s="559"/>
      <c r="AI986" s="559"/>
      <c r="AJ986" s="559"/>
    </row>
    <row r="987" ht="11.25" customHeight="1">
      <c r="A987" s="906"/>
      <c r="B987" s="559"/>
      <c r="C987" s="559"/>
      <c r="D987" s="10"/>
      <c r="E987" s="10"/>
      <c r="F987" s="10"/>
      <c r="G987" s="10"/>
      <c r="H987" s="10"/>
      <c r="I987" s="10"/>
      <c r="J987" s="10"/>
      <c r="K987" s="10"/>
      <c r="L987" s="559"/>
      <c r="M987" s="559"/>
      <c r="N987" s="559"/>
      <c r="O987" s="907"/>
      <c r="P987" s="559"/>
      <c r="Q987" s="559"/>
      <c r="R987" s="874"/>
      <c r="S987" s="908"/>
      <c r="T987" s="559"/>
      <c r="U987" s="559"/>
      <c r="V987" s="559"/>
      <c r="W987" s="559"/>
      <c r="X987" s="559"/>
      <c r="Y987" s="559"/>
      <c r="Z987" s="558"/>
      <c r="AA987" s="909"/>
      <c r="AB987" s="10"/>
      <c r="AC987" s="559"/>
      <c r="AD987" s="559"/>
      <c r="AE987" s="559"/>
      <c r="AF987" s="559"/>
      <c r="AG987" s="559"/>
      <c r="AH987" s="559"/>
      <c r="AI987" s="559"/>
      <c r="AJ987" s="559"/>
    </row>
    <row r="988" ht="11.25" customHeight="1">
      <c r="A988" s="906"/>
      <c r="B988" s="559"/>
      <c r="C988" s="559"/>
      <c r="D988" s="10"/>
      <c r="E988" s="10"/>
      <c r="F988" s="10"/>
      <c r="G988" s="10"/>
      <c r="H988" s="10"/>
      <c r="I988" s="10"/>
      <c r="J988" s="10"/>
      <c r="K988" s="10"/>
      <c r="L988" s="559"/>
      <c r="M988" s="559"/>
      <c r="N988" s="559"/>
      <c r="O988" s="907"/>
      <c r="P988" s="559"/>
      <c r="Q988" s="559"/>
      <c r="R988" s="874"/>
      <c r="S988" s="908"/>
      <c r="T988" s="559"/>
      <c r="U988" s="559"/>
      <c r="V988" s="559"/>
      <c r="W988" s="559"/>
      <c r="X988" s="559"/>
      <c r="Y988" s="559"/>
      <c r="Z988" s="558"/>
      <c r="AA988" s="909"/>
      <c r="AB988" s="10"/>
      <c r="AC988" s="559"/>
      <c r="AD988" s="559"/>
      <c r="AE988" s="559"/>
      <c r="AF988" s="559"/>
      <c r="AG988" s="559"/>
      <c r="AH988" s="559"/>
      <c r="AI988" s="559"/>
      <c r="AJ988" s="559"/>
    </row>
    <row r="989" ht="11.25" customHeight="1">
      <c r="A989" s="906"/>
      <c r="B989" s="559"/>
      <c r="C989" s="559"/>
      <c r="D989" s="10"/>
      <c r="E989" s="10"/>
      <c r="F989" s="10"/>
      <c r="G989" s="10"/>
      <c r="H989" s="10"/>
      <c r="I989" s="10"/>
      <c r="J989" s="10"/>
      <c r="K989" s="10"/>
      <c r="L989" s="559"/>
      <c r="M989" s="559"/>
      <c r="N989" s="559"/>
      <c r="O989" s="907"/>
      <c r="P989" s="559"/>
      <c r="Q989" s="559"/>
      <c r="R989" s="874"/>
      <c r="S989" s="908"/>
      <c r="T989" s="559"/>
      <c r="U989" s="559"/>
      <c r="V989" s="559"/>
      <c r="W989" s="559"/>
      <c r="X989" s="559"/>
      <c r="Y989" s="559"/>
      <c r="Z989" s="558"/>
      <c r="AA989" s="909"/>
      <c r="AB989" s="10"/>
      <c r="AC989" s="559"/>
      <c r="AD989" s="559"/>
      <c r="AE989" s="559"/>
      <c r="AF989" s="559"/>
      <c r="AG989" s="559"/>
      <c r="AH989" s="559"/>
      <c r="AI989" s="559"/>
      <c r="AJ989" s="559"/>
    </row>
    <row r="990" ht="11.25" customHeight="1">
      <c r="A990" s="906"/>
      <c r="B990" s="559"/>
      <c r="C990" s="559"/>
      <c r="D990" s="10"/>
      <c r="E990" s="10"/>
      <c r="F990" s="10"/>
      <c r="G990" s="10"/>
      <c r="H990" s="10"/>
      <c r="I990" s="10"/>
      <c r="J990" s="10"/>
      <c r="K990" s="10"/>
      <c r="L990" s="559"/>
      <c r="M990" s="559"/>
      <c r="N990" s="559"/>
      <c r="O990" s="907"/>
      <c r="P990" s="559"/>
      <c r="Q990" s="559"/>
      <c r="R990" s="874"/>
      <c r="S990" s="908"/>
      <c r="T990" s="559"/>
      <c r="U990" s="559"/>
      <c r="V990" s="559"/>
      <c r="W990" s="559"/>
      <c r="X990" s="559"/>
      <c r="Y990" s="559"/>
      <c r="Z990" s="558"/>
      <c r="AA990" s="909"/>
      <c r="AB990" s="10"/>
      <c r="AC990" s="559"/>
      <c r="AD990" s="559"/>
      <c r="AE990" s="559"/>
      <c r="AF990" s="559"/>
      <c r="AG990" s="559"/>
      <c r="AH990" s="559"/>
      <c r="AI990" s="559"/>
      <c r="AJ990" s="559"/>
    </row>
    <row r="991" ht="11.25" customHeight="1">
      <c r="A991" s="906"/>
      <c r="B991" s="559"/>
      <c r="C991" s="559"/>
      <c r="D991" s="10"/>
      <c r="E991" s="10"/>
      <c r="F991" s="10"/>
      <c r="G991" s="10"/>
      <c r="H991" s="10"/>
      <c r="I991" s="10"/>
      <c r="J991" s="10"/>
      <c r="K991" s="10"/>
      <c r="L991" s="559"/>
      <c r="M991" s="559"/>
      <c r="N991" s="559"/>
      <c r="O991" s="907"/>
      <c r="P991" s="559"/>
      <c r="Q991" s="559"/>
      <c r="R991" s="874"/>
      <c r="S991" s="908"/>
      <c r="T991" s="559"/>
      <c r="U991" s="559"/>
      <c r="V991" s="559"/>
      <c r="W991" s="559"/>
      <c r="X991" s="559"/>
      <c r="Y991" s="559"/>
      <c r="Z991" s="558"/>
      <c r="AA991" s="909"/>
      <c r="AB991" s="10"/>
      <c r="AC991" s="559"/>
      <c r="AD991" s="559"/>
      <c r="AE991" s="559"/>
      <c r="AF991" s="559"/>
      <c r="AG991" s="559"/>
      <c r="AH991" s="559"/>
      <c r="AI991" s="559"/>
      <c r="AJ991" s="559"/>
    </row>
    <row r="992" ht="11.25" customHeight="1">
      <c r="A992" s="906"/>
      <c r="B992" s="559"/>
      <c r="C992" s="559"/>
      <c r="D992" s="10"/>
      <c r="E992" s="10"/>
      <c r="F992" s="10"/>
      <c r="G992" s="10"/>
      <c r="H992" s="10"/>
      <c r="I992" s="10"/>
      <c r="J992" s="10"/>
      <c r="K992" s="10"/>
      <c r="L992" s="559"/>
      <c r="M992" s="559"/>
      <c r="N992" s="559"/>
      <c r="O992" s="907"/>
      <c r="P992" s="559"/>
      <c r="Q992" s="559"/>
      <c r="R992" s="874"/>
      <c r="S992" s="908"/>
      <c r="T992" s="559"/>
      <c r="U992" s="559"/>
      <c r="V992" s="559"/>
      <c r="W992" s="559"/>
      <c r="X992" s="559"/>
      <c r="Y992" s="559"/>
      <c r="Z992" s="558"/>
      <c r="AA992" s="909"/>
      <c r="AB992" s="10"/>
      <c r="AC992" s="559"/>
      <c r="AD992" s="559"/>
      <c r="AE992" s="559"/>
      <c r="AF992" s="559"/>
      <c r="AG992" s="559"/>
      <c r="AH992" s="559"/>
      <c r="AI992" s="559"/>
      <c r="AJ992" s="559"/>
    </row>
    <row r="993" ht="11.25" customHeight="1">
      <c r="A993" s="906"/>
      <c r="B993" s="559"/>
      <c r="C993" s="559"/>
      <c r="D993" s="10"/>
      <c r="E993" s="10"/>
      <c r="F993" s="10"/>
      <c r="G993" s="10"/>
      <c r="H993" s="10"/>
      <c r="I993" s="10"/>
      <c r="J993" s="10"/>
      <c r="K993" s="10"/>
      <c r="L993" s="559"/>
      <c r="M993" s="559"/>
      <c r="N993" s="559"/>
      <c r="O993" s="907"/>
      <c r="P993" s="559"/>
      <c r="Q993" s="559"/>
      <c r="R993" s="874"/>
      <c r="S993" s="908"/>
      <c r="T993" s="559"/>
      <c r="U993" s="559"/>
      <c r="V993" s="559"/>
      <c r="W993" s="559"/>
      <c r="X993" s="559"/>
      <c r="Y993" s="559"/>
      <c r="Z993" s="558"/>
      <c r="AA993" s="909"/>
      <c r="AB993" s="10"/>
      <c r="AC993" s="559"/>
      <c r="AD993" s="559"/>
      <c r="AE993" s="559"/>
      <c r="AF993" s="559"/>
      <c r="AG993" s="559"/>
      <c r="AH993" s="559"/>
      <c r="AI993" s="559"/>
      <c r="AJ993" s="559"/>
    </row>
    <row r="994" ht="11.25" customHeight="1">
      <c r="A994" s="906"/>
      <c r="B994" s="559"/>
      <c r="C994" s="559"/>
      <c r="D994" s="10"/>
      <c r="E994" s="10"/>
      <c r="F994" s="10"/>
      <c r="G994" s="10"/>
      <c r="H994" s="10"/>
      <c r="I994" s="10"/>
      <c r="J994" s="10"/>
      <c r="K994" s="10"/>
      <c r="L994" s="559"/>
      <c r="M994" s="559"/>
      <c r="N994" s="559"/>
      <c r="O994" s="907"/>
      <c r="P994" s="559"/>
      <c r="Q994" s="559"/>
      <c r="R994" s="874"/>
      <c r="S994" s="908"/>
      <c r="T994" s="559"/>
      <c r="U994" s="559"/>
      <c r="V994" s="559"/>
      <c r="W994" s="559"/>
      <c r="X994" s="559"/>
      <c r="Y994" s="559"/>
      <c r="Z994" s="558"/>
      <c r="AA994" s="909"/>
      <c r="AB994" s="10"/>
      <c r="AC994" s="559"/>
      <c r="AD994" s="559"/>
      <c r="AE994" s="559"/>
      <c r="AF994" s="559"/>
      <c r="AG994" s="559"/>
      <c r="AH994" s="559"/>
      <c r="AI994" s="559"/>
      <c r="AJ994" s="559"/>
    </row>
    <row r="995" ht="11.25" customHeight="1">
      <c r="A995" s="906"/>
      <c r="B995" s="559"/>
      <c r="C995" s="559"/>
      <c r="D995" s="10"/>
      <c r="E995" s="10"/>
      <c r="F995" s="10"/>
      <c r="G995" s="10"/>
      <c r="H995" s="10"/>
      <c r="I995" s="10"/>
      <c r="J995" s="10"/>
      <c r="K995" s="10"/>
      <c r="L995" s="559"/>
      <c r="M995" s="559"/>
      <c r="N995" s="559"/>
      <c r="O995" s="907"/>
      <c r="P995" s="559"/>
      <c r="Q995" s="559"/>
      <c r="R995" s="874"/>
      <c r="S995" s="908"/>
      <c r="T995" s="559"/>
      <c r="U995" s="559"/>
      <c r="V995" s="559"/>
      <c r="W995" s="559"/>
      <c r="X995" s="559"/>
      <c r="Y995" s="559"/>
      <c r="Z995" s="558"/>
      <c r="AA995" s="909"/>
      <c r="AB995" s="10"/>
      <c r="AC995" s="559"/>
      <c r="AD995" s="559"/>
      <c r="AE995" s="559"/>
      <c r="AF995" s="559"/>
      <c r="AG995" s="559"/>
      <c r="AH995" s="559"/>
      <c r="AI995" s="559"/>
      <c r="AJ995" s="559"/>
    </row>
    <row r="996" ht="11.25" customHeight="1">
      <c r="A996" s="906"/>
      <c r="B996" s="559"/>
      <c r="C996" s="559"/>
      <c r="D996" s="10"/>
      <c r="E996" s="10"/>
      <c r="F996" s="10"/>
      <c r="G996" s="10"/>
      <c r="H996" s="10"/>
      <c r="I996" s="10"/>
      <c r="J996" s="10"/>
      <c r="K996" s="10"/>
      <c r="L996" s="559"/>
      <c r="M996" s="559"/>
      <c r="N996" s="559"/>
      <c r="O996" s="907"/>
      <c r="P996" s="559"/>
      <c r="Q996" s="559"/>
      <c r="R996" s="874"/>
      <c r="S996" s="908"/>
      <c r="T996" s="559"/>
      <c r="U996" s="559"/>
      <c r="V996" s="559"/>
      <c r="W996" s="559"/>
      <c r="X996" s="559"/>
      <c r="Y996" s="559"/>
      <c r="Z996" s="558"/>
      <c r="AA996" s="909"/>
      <c r="AB996" s="10"/>
      <c r="AC996" s="559"/>
      <c r="AD996" s="559"/>
      <c r="AE996" s="559"/>
      <c r="AF996" s="559"/>
      <c r="AG996" s="559"/>
      <c r="AH996" s="559"/>
      <c r="AI996" s="559"/>
      <c r="AJ996" s="559"/>
    </row>
    <row r="997" ht="11.25" customHeight="1">
      <c r="A997" s="906"/>
      <c r="B997" s="559"/>
      <c r="C997" s="559"/>
      <c r="D997" s="10"/>
      <c r="E997" s="10"/>
      <c r="F997" s="10"/>
      <c r="G997" s="10"/>
      <c r="H997" s="10"/>
      <c r="I997" s="10"/>
      <c r="J997" s="10"/>
      <c r="K997" s="10"/>
      <c r="L997" s="559"/>
      <c r="M997" s="559"/>
      <c r="N997" s="559"/>
      <c r="O997" s="907"/>
      <c r="P997" s="559"/>
      <c r="Q997" s="559"/>
      <c r="R997" s="874"/>
      <c r="S997" s="908"/>
      <c r="T997" s="559"/>
      <c r="U997" s="559"/>
      <c r="V997" s="559"/>
      <c r="W997" s="559"/>
      <c r="X997" s="559"/>
      <c r="Y997" s="559"/>
      <c r="Z997" s="558"/>
      <c r="AA997" s="909"/>
      <c r="AB997" s="10"/>
      <c r="AC997" s="559"/>
      <c r="AD997" s="559"/>
      <c r="AE997" s="559"/>
      <c r="AF997" s="559"/>
      <c r="AG997" s="559"/>
      <c r="AH997" s="559"/>
      <c r="AI997" s="559"/>
      <c r="AJ997" s="559"/>
    </row>
    <row r="998" ht="11.25" customHeight="1">
      <c r="A998" s="906"/>
      <c r="B998" s="559"/>
      <c r="C998" s="559"/>
      <c r="D998" s="10"/>
      <c r="E998" s="10"/>
      <c r="F998" s="10"/>
      <c r="G998" s="10"/>
      <c r="H998" s="10"/>
      <c r="I998" s="10"/>
      <c r="J998" s="10"/>
      <c r="K998" s="10"/>
      <c r="L998" s="559"/>
      <c r="M998" s="559"/>
      <c r="N998" s="559"/>
      <c r="O998" s="907"/>
      <c r="P998" s="559"/>
      <c r="Q998" s="559"/>
      <c r="R998" s="874"/>
      <c r="S998" s="908"/>
      <c r="T998" s="559"/>
      <c r="U998" s="559"/>
      <c r="V998" s="559"/>
      <c r="W998" s="559"/>
      <c r="X998" s="559"/>
      <c r="Y998" s="559"/>
      <c r="Z998" s="558"/>
      <c r="AA998" s="909"/>
      <c r="AB998" s="10"/>
      <c r="AC998" s="559"/>
      <c r="AD998" s="559"/>
      <c r="AE998" s="559"/>
      <c r="AF998" s="559"/>
      <c r="AG998" s="559"/>
      <c r="AH998" s="559"/>
      <c r="AI998" s="559"/>
      <c r="AJ998" s="559"/>
    </row>
    <row r="999" ht="11.25" customHeight="1">
      <c r="A999" s="906"/>
      <c r="B999" s="559"/>
      <c r="C999" s="559"/>
      <c r="D999" s="10"/>
      <c r="E999" s="10"/>
      <c r="F999" s="10"/>
      <c r="G999" s="10"/>
      <c r="H999" s="10"/>
      <c r="I999" s="10"/>
      <c r="J999" s="10"/>
      <c r="K999" s="10"/>
      <c r="L999" s="559"/>
      <c r="M999" s="559"/>
      <c r="N999" s="559"/>
      <c r="O999" s="907"/>
      <c r="P999" s="559"/>
      <c r="Q999" s="559"/>
      <c r="R999" s="874"/>
      <c r="S999" s="908"/>
      <c r="T999" s="559"/>
      <c r="U999" s="559"/>
      <c r="V999" s="559"/>
      <c r="W999" s="559"/>
      <c r="X999" s="559"/>
      <c r="Y999" s="559"/>
      <c r="Z999" s="558"/>
      <c r="AA999" s="909"/>
      <c r="AB999" s="10"/>
      <c r="AC999" s="559"/>
      <c r="AD999" s="559"/>
      <c r="AE999" s="559"/>
      <c r="AF999" s="559"/>
      <c r="AG999" s="559"/>
      <c r="AH999" s="559"/>
      <c r="AI999" s="559"/>
      <c r="AJ999" s="559"/>
    </row>
    <row r="1000" ht="11.25" customHeight="1">
      <c r="A1000" s="906"/>
      <c r="B1000" s="559"/>
      <c r="C1000" s="559"/>
      <c r="D1000" s="10"/>
      <c r="E1000" s="10"/>
      <c r="F1000" s="10"/>
      <c r="G1000" s="10"/>
      <c r="H1000" s="10"/>
      <c r="I1000" s="10"/>
      <c r="J1000" s="10"/>
      <c r="K1000" s="10"/>
      <c r="L1000" s="559"/>
      <c r="M1000" s="559"/>
      <c r="N1000" s="559"/>
      <c r="O1000" s="907"/>
      <c r="P1000" s="559"/>
      <c r="Q1000" s="559"/>
      <c r="R1000" s="874"/>
      <c r="S1000" s="908"/>
      <c r="T1000" s="559"/>
      <c r="U1000" s="559"/>
      <c r="V1000" s="559"/>
      <c r="W1000" s="559"/>
      <c r="X1000" s="559"/>
      <c r="Y1000" s="559"/>
      <c r="Z1000" s="558"/>
      <c r="AA1000" s="909"/>
      <c r="AB1000" s="10"/>
      <c r="AC1000" s="559"/>
      <c r="AD1000" s="559"/>
      <c r="AE1000" s="559"/>
      <c r="AF1000" s="559"/>
      <c r="AG1000" s="559"/>
      <c r="AH1000" s="559"/>
      <c r="AI1000" s="559"/>
      <c r="AJ1000" s="559"/>
    </row>
  </sheetData>
  <customSheetViews>
    <customSheetView guid="{D1FE6C53-78C5-4B9E-851E-020108492B53}" filter="1" showAutoFilter="1">
      <autoFilter ref="$A$1:$AJ$90"/>
      <extLst>
        <ext uri="GoogleSheetsCustomDataVersion1">
          <go:sheetsCustomData xmlns:go="http://customooxmlschemas.google.com/" filterViewId="1557382313"/>
        </ext>
      </extLst>
    </customSheetView>
  </customSheetViews>
  <conditionalFormatting sqref="Q2:Q60 Q62:Q76 Q91:Q1000">
    <cfRule type="cellIs" dxfId="0" priority="1" operator="greaterThan">
      <formula>1</formula>
    </cfRule>
  </conditionalFormatting>
  <conditionalFormatting sqref="Q87:Q90">
    <cfRule type="cellIs" dxfId="0" priority="2" operator="greaterThan">
      <formula>1</formula>
    </cfRule>
  </conditionalFormatting>
  <dataValidations>
    <dataValidation type="list" allowBlank="1" showErrorMessage="1" sqref="G10 G49:G55 G57:G59">
      <formula1>IF(#REF!="Housing",Housing_Type,IF(#REF!="Electrode materials",Electrode_Material,""))</formula1>
    </dataValidation>
    <dataValidation type="list" allowBlank="1" showErrorMessage="1" sqref="H36:H37 H56 H60">
      <formula1>IF(G36="Electrolyte (liquid)",Liquid_Electrolyte,IF(G36="Electrolyte (solid)",Solid_Electrolyte,IF(G36="Current collectors",Current_Collectors,IF(G36="Electrode materials",Electrode_Matls,IF(G36="Separators",Separators,IF(G36="Cell components", Cell,""))))))</formula1>
    </dataValidation>
    <dataValidation type="list" allowBlank="1" showErrorMessage="1" sqref="G32">
      <formula1>Equip_Type</formula1>
    </dataValidation>
    <dataValidation type="list" allowBlank="1" showErrorMessage="1" sqref="H32">
      <formula1>IF(G32="Testing Equipment",Test_Equip,IF(G32="Service Equipment",Service_Equip,IF(G32="Manufacturing Equipment",Manuf_Equip,"")))</formula1>
    </dataValidation>
    <dataValidation type="list" allowBlank="1" showErrorMessage="1" sqref="G36:G37 G56 G60">
      <formula1>Other_Comp_Type</formula1>
    </dataValidation>
    <dataValidation type="list" allowBlank="1" showErrorMessage="1" sqref="H38:H39 H48:H55 H57:H59 H63 H67">
      <formula1>IF(G38="Cathode",Cathode_Raw_Matl,IF(G38="Anode",Anode_Raw_Matl,IF(G38="Liquid electrolyte",Liquid_Electrolyte,IF(G38="Solid electrolyte",Solid_Electrolyte,IF(G38="Current collectors",Current_Collectors,"")))))</formula1>
    </dataValidation>
    <dataValidation type="list" allowBlank="1" showErrorMessage="1" sqref="B36:B37 B56:B60">
      <formula1>Status</formula1>
    </dataValidation>
    <dataValidation type="list" allowBlank="1" showErrorMessage="1" sqref="F36:F38 F48:F49 F51:F55 F57:F58 F62">
      <formula1>IF(H36="Cathode",Cathode_Raw_Matl,IF(H36="Anode",Anode_Raw_Matl,IF(H36="Liquid electrolyte",Liquid_Electrolyte,IF(H36="Solid electrolyte",Solid_Electrolyte,IF(H36="Current collectors",Current_Collectors,"")))))</formula1>
    </dataValidation>
    <dataValidation type="list" allowBlank="1" showErrorMessage="1" sqref="C36:C37 C56:C60 C62">
      <formula1>Supply_Chain_Segment</formula1>
    </dataValidation>
  </dataValidations>
  <hyperlinks>
    <hyperlink r:id="rId2" ref="AE2"/>
    <hyperlink r:id="rId3" ref="AE5"/>
    <hyperlink r:id="rId4" ref="AE7"/>
    <hyperlink r:id="rId5" ref="I8"/>
    <hyperlink r:id="rId6" ref="AE9"/>
    <hyperlink r:id="rId7" ref="AE10"/>
    <hyperlink r:id="rId8" ref="AE11"/>
    <hyperlink r:id="rId9" ref="O12"/>
    <hyperlink r:id="rId10" ref="AE12"/>
    <hyperlink r:id="rId11" ref="I13"/>
    <hyperlink r:id="rId12" ref="V13"/>
    <hyperlink r:id="rId13" ref="AB13"/>
    <hyperlink r:id="rId14" ref="I14"/>
    <hyperlink r:id="rId15" ref="W19"/>
    <hyperlink r:id="rId16" ref="X19"/>
    <hyperlink r:id="rId17" location=":~:text=BASF%20has%20approximately%2016%2C700%20employees,environmental%20protection%20and%20social%20responsibility" ref="AB19"/>
    <hyperlink r:id="rId18" ref="I20"/>
    <hyperlink r:id="rId19" ref="V20"/>
    <hyperlink r:id="rId20" ref="AE20"/>
    <hyperlink r:id="rId21" ref="AE21"/>
    <hyperlink r:id="rId22" ref="I22"/>
    <hyperlink r:id="rId23" ref="AB22"/>
    <hyperlink r:id="rId24" ref="AE23"/>
    <hyperlink r:id="rId25" ref="I25"/>
    <hyperlink r:id="rId26" ref="AB25"/>
    <hyperlink r:id="rId27" ref="I26"/>
    <hyperlink r:id="rId28" ref="V26"/>
    <hyperlink r:id="rId29" ref="AE31"/>
    <hyperlink r:id="rId30" ref="AH32"/>
    <hyperlink r:id="rId31" ref="AE34"/>
    <hyperlink r:id="rId32" ref="AB35"/>
    <hyperlink r:id="rId33" ref="AE35"/>
    <hyperlink r:id="rId34" ref="AE37"/>
    <hyperlink r:id="rId35" ref="V39"/>
    <hyperlink r:id="rId36" ref="AE40"/>
    <hyperlink r:id="rId37" ref="AE41"/>
    <hyperlink r:id="rId38" ref="AE42"/>
    <hyperlink r:id="rId39" ref="AE43"/>
    <hyperlink r:id="rId40" ref="AE44"/>
    <hyperlink r:id="rId41" ref="AE45"/>
    <hyperlink r:id="rId42" ref="AE46"/>
    <hyperlink r:id="rId43" ref="AE47"/>
    <hyperlink r:id="rId44" ref="AE48"/>
    <hyperlink r:id="rId45" ref="AE49"/>
    <hyperlink r:id="rId46" ref="I50"/>
    <hyperlink r:id="rId47" ref="AE53"/>
    <hyperlink r:id="rId48" ref="AE54"/>
    <hyperlink r:id="rId49" ref="I56"/>
    <hyperlink r:id="rId50" ref="AB56"/>
    <hyperlink r:id="rId51" ref="AE57"/>
    <hyperlink r:id="rId52" ref="I58"/>
    <hyperlink r:id="rId53" ref="V58"/>
    <hyperlink r:id="rId54" ref="I59"/>
    <hyperlink r:id="rId55" ref="V59"/>
    <hyperlink r:id="rId56" ref="AE60"/>
    <hyperlink r:id="rId57" ref="AE63"/>
    <hyperlink r:id="rId58" ref="I65"/>
    <hyperlink r:id="rId59" ref="AH65"/>
    <hyperlink r:id="rId60" ref="AE66"/>
    <hyperlink r:id="rId61" ref="I67"/>
    <hyperlink r:id="rId62" ref="AB67"/>
    <hyperlink r:id="rId63" ref="AE68"/>
    <hyperlink r:id="rId64" ref="I69"/>
    <hyperlink r:id="rId65" ref="AB69"/>
    <hyperlink r:id="rId66" ref="I73"/>
    <hyperlink r:id="rId67" ref="AE74"/>
    <hyperlink r:id="rId68" ref="AE75"/>
    <hyperlink r:id="rId69" ref="I77"/>
    <hyperlink r:id="rId70" ref="AE78"/>
    <hyperlink r:id="rId71" ref="I80"/>
    <hyperlink r:id="rId72" ref="AB80"/>
    <hyperlink r:id="rId73" ref="AE81"/>
    <hyperlink r:id="rId74" ref="AE82"/>
    <hyperlink r:id="rId75" ref="AE83"/>
    <hyperlink r:id="rId76" ref="AE84"/>
    <hyperlink r:id="rId77" ref="AE85"/>
    <hyperlink r:id="rId78" ref="AE86"/>
    <hyperlink r:id="rId79" ref="I87"/>
    <hyperlink r:id="rId80" ref="AB87"/>
    <hyperlink r:id="rId81" ref="I88"/>
    <hyperlink r:id="rId82" ref="AB88"/>
    <hyperlink r:id="rId83" ref="AE89"/>
  </hyperlinks>
  <printOptions/>
  <pageMargins bottom="0.75" footer="0.0" header="0.0" left="0.7" right="0.7" top="0.75"/>
  <pageSetup orientation="portrait"/>
  <drawing r:id="rId84"/>
  <legacyDrawing r:id="rId85"/>
  <tableParts count="1">
    <tablePart r:id="rId8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9.43"/>
    <col customWidth="1" min="2" max="2" width="15.57"/>
    <col customWidth="1" min="3" max="3" width="13.43"/>
    <col customWidth="1" min="4" max="4" width="25.14"/>
    <col customWidth="1" min="5" max="5" width="11.57"/>
    <col customWidth="1" min="6" max="6" width="18.57"/>
    <col customWidth="1" min="7" max="7" width="22.0"/>
    <col customWidth="1" min="8" max="8" width="16.43"/>
    <col customWidth="1" min="9" max="9" width="26.57"/>
    <col customWidth="1" min="10" max="10" width="20.57"/>
    <col customWidth="1" min="11" max="11" width="21.43"/>
    <col customWidth="1" min="12" max="12" width="10.57"/>
    <col customWidth="1" min="13" max="13" width="11.43"/>
    <col customWidth="1" min="14" max="14" width="13.43"/>
    <col customWidth="1" min="15" max="15" width="15.57"/>
    <col customWidth="1" min="16" max="16" width="15.0"/>
    <col customWidth="1" min="17" max="18" width="14.57"/>
    <col customWidth="1" min="19" max="19" width="10.57"/>
    <col customWidth="1" min="20" max="20" width="14.57"/>
    <col customWidth="1" min="21" max="21" width="10.57"/>
    <col customWidth="1" min="22" max="22" width="22.43"/>
    <col customWidth="1" min="23" max="23" width="19.0"/>
    <col customWidth="1" min="24" max="24" width="12.14"/>
    <col customWidth="1" min="25" max="25" width="9.14"/>
    <col customWidth="1" min="26" max="26" width="12.14"/>
    <col customWidth="1" min="27" max="27" width="13.57"/>
    <col customWidth="1" min="28" max="28" width="45.57"/>
    <col customWidth="1" min="29" max="29" width="46.43"/>
    <col customWidth="1" min="30" max="30" width="40.57"/>
    <col customWidth="1" min="31" max="31" width="23.57"/>
    <col customWidth="1" min="32" max="32" width="15.14"/>
    <col customWidth="1" min="33" max="33" width="9.14"/>
    <col customWidth="1" min="34" max="34" width="15.57"/>
    <col customWidth="1" min="35" max="35" width="16.43"/>
    <col customWidth="1" min="36" max="36" width="36.14"/>
  </cols>
  <sheetData>
    <row r="1">
      <c r="A1" s="651" t="s">
        <v>1338</v>
      </c>
      <c r="B1" s="319" t="s">
        <v>7</v>
      </c>
      <c r="C1" s="319" t="s">
        <v>8</v>
      </c>
      <c r="D1" s="319" t="s">
        <v>9</v>
      </c>
      <c r="E1" s="319" t="s">
        <v>1936</v>
      </c>
      <c r="F1" s="319" t="s">
        <v>391</v>
      </c>
      <c r="G1" s="319" t="s">
        <v>10</v>
      </c>
      <c r="H1" s="319" t="s">
        <v>11</v>
      </c>
      <c r="I1" s="319" t="s">
        <v>392</v>
      </c>
      <c r="J1" s="319" t="s">
        <v>393</v>
      </c>
      <c r="K1" s="319" t="s">
        <v>394</v>
      </c>
      <c r="L1" s="319" t="s">
        <v>13</v>
      </c>
      <c r="M1" s="319" t="s">
        <v>395</v>
      </c>
      <c r="N1" s="319" t="s">
        <v>396</v>
      </c>
      <c r="O1" s="319" t="s">
        <v>397</v>
      </c>
      <c r="P1" s="319" t="s">
        <v>398</v>
      </c>
      <c r="Q1" s="651" t="s">
        <v>399</v>
      </c>
      <c r="R1" s="651" t="s">
        <v>400</v>
      </c>
      <c r="S1" s="321" t="s">
        <v>14</v>
      </c>
      <c r="T1" s="319" t="s">
        <v>15</v>
      </c>
      <c r="U1" s="319" t="s">
        <v>401</v>
      </c>
      <c r="V1" s="319" t="s">
        <v>402</v>
      </c>
      <c r="W1" s="319" t="s">
        <v>403</v>
      </c>
      <c r="X1" s="319" t="s">
        <v>404</v>
      </c>
      <c r="Y1" s="319" t="s">
        <v>405</v>
      </c>
      <c r="Z1" s="319" t="s">
        <v>22</v>
      </c>
      <c r="AA1" s="787" t="s">
        <v>406</v>
      </c>
      <c r="AB1" s="319" t="s">
        <v>407</v>
      </c>
      <c r="AC1" s="319" t="s">
        <v>408</v>
      </c>
      <c r="AD1" s="910" t="s">
        <v>409</v>
      </c>
      <c r="AE1" s="910" t="s">
        <v>410</v>
      </c>
      <c r="AF1" s="910" t="s">
        <v>411</v>
      </c>
      <c r="AG1" s="319" t="s">
        <v>412</v>
      </c>
      <c r="AH1" s="319" t="s">
        <v>2873</v>
      </c>
      <c r="AI1" s="319" t="s">
        <v>414</v>
      </c>
      <c r="AJ1" s="319" t="s">
        <v>415</v>
      </c>
    </row>
    <row r="2">
      <c r="A2" s="476">
        <v>5011.0</v>
      </c>
      <c r="B2" s="379" t="s">
        <v>36</v>
      </c>
      <c r="C2" s="380" t="s">
        <v>37</v>
      </c>
      <c r="D2" s="380" t="s">
        <v>108</v>
      </c>
      <c r="E2" s="379" t="s">
        <v>812</v>
      </c>
      <c r="F2" s="380" t="s">
        <v>108</v>
      </c>
      <c r="G2" s="380" t="s">
        <v>39</v>
      </c>
      <c r="H2" s="380" t="s">
        <v>48</v>
      </c>
      <c r="I2" s="380" t="s">
        <v>417</v>
      </c>
      <c r="J2" s="380" t="s">
        <v>418</v>
      </c>
      <c r="K2" s="379" t="s">
        <v>419</v>
      </c>
      <c r="L2" s="380" t="s">
        <v>64</v>
      </c>
      <c r="M2" s="380" t="s">
        <v>420</v>
      </c>
      <c r="N2" s="380">
        <v>46013.0</v>
      </c>
      <c r="O2" s="380" t="s">
        <v>421</v>
      </c>
      <c r="P2" s="396">
        <v>40.0400450189953</v>
      </c>
      <c r="Q2" s="397">
        <v>-85.7280249711719</v>
      </c>
      <c r="R2" s="382"/>
      <c r="S2" s="514"/>
      <c r="T2" s="380"/>
      <c r="U2" s="380" t="s">
        <v>108</v>
      </c>
      <c r="V2" s="380" t="s">
        <v>417</v>
      </c>
      <c r="W2" s="380" t="s">
        <v>422</v>
      </c>
      <c r="X2" s="380" t="s">
        <v>49</v>
      </c>
      <c r="Y2" s="380" t="s">
        <v>420</v>
      </c>
      <c r="Z2" s="380" t="s">
        <v>423</v>
      </c>
      <c r="AA2" s="469" t="s">
        <v>424</v>
      </c>
      <c r="AB2" s="380" t="s">
        <v>425</v>
      </c>
      <c r="AC2" s="380" t="s">
        <v>426</v>
      </c>
      <c r="AD2" s="392" t="s">
        <v>427</v>
      </c>
      <c r="AE2" s="385" t="s">
        <v>417</v>
      </c>
      <c r="AF2" s="380">
        <f t="shared" ref="AF2:AF193" si="1">IF(LEN(TRIM(AD2))=0,0,LEN(TRIM(AD2))-LEN(SUBSTITUTE(AD2," ",""))+1)</f>
        <v>22</v>
      </c>
      <c r="AG2" s="510"/>
      <c r="AH2" s="510"/>
      <c r="AI2" s="510"/>
      <c r="AJ2" s="510"/>
    </row>
    <row r="3">
      <c r="A3" s="476">
        <v>5031.0</v>
      </c>
      <c r="B3" s="379" t="s">
        <v>36</v>
      </c>
      <c r="C3" s="380" t="s">
        <v>37</v>
      </c>
      <c r="D3" s="380" t="s">
        <v>138</v>
      </c>
      <c r="E3" s="379" t="s">
        <v>812</v>
      </c>
      <c r="F3" s="380" t="s">
        <v>623</v>
      </c>
      <c r="G3" s="380" t="s">
        <v>39</v>
      </c>
      <c r="H3" s="380" t="s">
        <v>40</v>
      </c>
      <c r="I3" s="380" t="s">
        <v>624</v>
      </c>
      <c r="J3" s="380" t="s">
        <v>625</v>
      </c>
      <c r="K3" s="379" t="s">
        <v>626</v>
      </c>
      <c r="L3" s="380" t="s">
        <v>78</v>
      </c>
      <c r="M3" s="380" t="s">
        <v>420</v>
      </c>
      <c r="N3" s="380">
        <v>42740.0</v>
      </c>
      <c r="O3" s="380" t="s">
        <v>237</v>
      </c>
      <c r="P3" s="396">
        <v>37.6</v>
      </c>
      <c r="Q3" s="483">
        <v>-85.9</v>
      </c>
      <c r="R3" s="382" t="s">
        <v>627</v>
      </c>
      <c r="S3" s="514">
        <v>20.0</v>
      </c>
      <c r="T3" s="380" t="s">
        <v>43</v>
      </c>
      <c r="U3" s="380" t="s">
        <v>628</v>
      </c>
      <c r="V3" s="380" t="s">
        <v>629</v>
      </c>
      <c r="W3" s="380" t="s">
        <v>630</v>
      </c>
      <c r="X3" s="380" t="s">
        <v>631</v>
      </c>
      <c r="Y3" s="380" t="s">
        <v>632</v>
      </c>
      <c r="Z3" s="380" t="s">
        <v>478</v>
      </c>
      <c r="AA3" s="469" t="s">
        <v>633</v>
      </c>
      <c r="AB3" s="392" t="s">
        <v>634</v>
      </c>
      <c r="AC3" s="380"/>
      <c r="AD3" s="911" t="s">
        <v>635</v>
      </c>
      <c r="AE3" s="385" t="s">
        <v>636</v>
      </c>
      <c r="AF3" s="380">
        <f t="shared" si="1"/>
        <v>12</v>
      </c>
      <c r="AG3" s="510"/>
      <c r="AH3" s="510"/>
      <c r="AI3" s="510"/>
      <c r="AJ3" s="510"/>
    </row>
    <row r="4">
      <c r="A4" s="476">
        <v>5003.0</v>
      </c>
      <c r="B4" s="535" t="s">
        <v>158</v>
      </c>
      <c r="C4" s="510" t="s">
        <v>37</v>
      </c>
      <c r="D4" s="694" t="s">
        <v>351</v>
      </c>
      <c r="E4" s="535" t="s">
        <v>812</v>
      </c>
      <c r="F4" s="694" t="s">
        <v>449</v>
      </c>
      <c r="G4" s="510" t="s">
        <v>223</v>
      </c>
      <c r="H4" s="510" t="s">
        <v>4621</v>
      </c>
      <c r="I4" s="542" t="s">
        <v>450</v>
      </c>
      <c r="J4" s="510" t="s">
        <v>451</v>
      </c>
      <c r="K4" s="510" t="s">
        <v>444</v>
      </c>
      <c r="L4" s="510" t="s">
        <v>32</v>
      </c>
      <c r="M4" s="510" t="s">
        <v>420</v>
      </c>
      <c r="N4" s="510">
        <v>43212.0</v>
      </c>
      <c r="O4" s="694" t="s">
        <v>452</v>
      </c>
      <c r="P4" s="912">
        <v>39.9976328506567</v>
      </c>
      <c r="Q4" s="694">
        <v>-83.0421698079566</v>
      </c>
      <c r="R4" s="538">
        <v>15.0</v>
      </c>
      <c r="S4" s="904">
        <v>100.0</v>
      </c>
      <c r="T4" s="761"/>
      <c r="U4" s="694" t="s">
        <v>351</v>
      </c>
      <c r="V4" s="542" t="s">
        <v>450</v>
      </c>
      <c r="W4" s="510" t="s">
        <v>444</v>
      </c>
      <c r="X4" s="510" t="s">
        <v>32</v>
      </c>
      <c r="Y4" s="510" t="s">
        <v>420</v>
      </c>
      <c r="Z4" s="510" t="s">
        <v>453</v>
      </c>
      <c r="AA4" s="833">
        <v>45432.0</v>
      </c>
      <c r="AB4" s="833" t="s">
        <v>454</v>
      </c>
      <c r="AC4" s="510"/>
      <c r="AD4" s="913" t="s">
        <v>455</v>
      </c>
      <c r="AE4" s="510" t="s">
        <v>454</v>
      </c>
      <c r="AF4" s="510">
        <f t="shared" si="1"/>
        <v>24</v>
      </c>
      <c r="AG4" s="694" t="s">
        <v>456</v>
      </c>
      <c r="AH4" s="694" t="s">
        <v>457</v>
      </c>
      <c r="AI4" s="694" t="s">
        <v>458</v>
      </c>
      <c r="AJ4" s="510"/>
    </row>
    <row r="5">
      <c r="A5" s="476">
        <v>5001.0</v>
      </c>
      <c r="B5" s="535" t="s">
        <v>36</v>
      </c>
      <c r="C5" s="510" t="s">
        <v>37</v>
      </c>
      <c r="D5" s="510" t="s">
        <v>216</v>
      </c>
      <c r="E5" s="535" t="s">
        <v>812</v>
      </c>
      <c r="F5" s="510" t="s">
        <v>216</v>
      </c>
      <c r="G5" s="510" t="s">
        <v>39</v>
      </c>
      <c r="H5" s="510" t="s">
        <v>40</v>
      </c>
      <c r="I5" s="510" t="s">
        <v>428</v>
      </c>
      <c r="J5" s="510" t="s">
        <v>429</v>
      </c>
      <c r="K5" s="535" t="s">
        <v>430</v>
      </c>
      <c r="L5" s="510" t="s">
        <v>26</v>
      </c>
      <c r="M5" s="510" t="s">
        <v>420</v>
      </c>
      <c r="N5" s="510">
        <v>94804.0</v>
      </c>
      <c r="O5" s="510" t="s">
        <v>431</v>
      </c>
      <c r="P5" s="912">
        <v>37.9208482060344</v>
      </c>
      <c r="Q5" s="541">
        <v>-122.352250245024</v>
      </c>
      <c r="R5" s="538">
        <v>30.0</v>
      </c>
      <c r="S5" s="904"/>
      <c r="T5" s="914"/>
      <c r="U5" s="510" t="s">
        <v>216</v>
      </c>
      <c r="V5" s="510" t="s">
        <v>428</v>
      </c>
      <c r="W5" s="510" t="s">
        <v>430</v>
      </c>
      <c r="X5" s="510" t="s">
        <v>26</v>
      </c>
      <c r="Y5" s="510" t="s">
        <v>420</v>
      </c>
      <c r="Z5" s="510" t="s">
        <v>432</v>
      </c>
      <c r="AA5" s="833">
        <v>44417.0</v>
      </c>
      <c r="AB5" s="510" t="s">
        <v>433</v>
      </c>
      <c r="AC5" s="510" t="s">
        <v>434</v>
      </c>
      <c r="AD5" s="510" t="s">
        <v>435</v>
      </c>
      <c r="AE5" s="542" t="s">
        <v>436</v>
      </c>
      <c r="AF5" s="510">
        <f t="shared" si="1"/>
        <v>19</v>
      </c>
      <c r="AG5" s="510"/>
      <c r="AH5" s="510"/>
      <c r="AI5" s="510"/>
      <c r="AJ5" s="698"/>
    </row>
    <row r="6">
      <c r="A6" s="476">
        <v>5015.0</v>
      </c>
      <c r="B6" s="379" t="s">
        <v>36</v>
      </c>
      <c r="C6" s="380" t="s">
        <v>37</v>
      </c>
      <c r="D6" s="380" t="s">
        <v>221</v>
      </c>
      <c r="E6" s="379" t="s">
        <v>1209</v>
      </c>
      <c r="F6" s="380" t="s">
        <v>528</v>
      </c>
      <c r="G6" s="380" t="s">
        <v>118</v>
      </c>
      <c r="H6" s="380" t="s">
        <v>40</v>
      </c>
      <c r="I6" s="380" t="s">
        <v>515</v>
      </c>
      <c r="J6" s="380" t="s">
        <v>529</v>
      </c>
      <c r="K6" s="379" t="s">
        <v>530</v>
      </c>
      <c r="L6" s="380" t="s">
        <v>32</v>
      </c>
      <c r="M6" s="380" t="s">
        <v>420</v>
      </c>
      <c r="N6" s="380">
        <v>45066.0</v>
      </c>
      <c r="O6" s="380" t="s">
        <v>531</v>
      </c>
      <c r="P6" s="396">
        <v>39.5532</v>
      </c>
      <c r="Q6" s="396">
        <v>84.2625</v>
      </c>
      <c r="R6" s="382"/>
      <c r="S6" s="514">
        <v>2.0</v>
      </c>
      <c r="T6" s="380" t="s">
        <v>4635</v>
      </c>
      <c r="U6" s="380" t="s">
        <v>519</v>
      </c>
      <c r="V6" s="380" t="s">
        <v>515</v>
      </c>
      <c r="W6" s="380" t="s">
        <v>517</v>
      </c>
      <c r="X6" s="380" t="s">
        <v>42</v>
      </c>
      <c r="Y6" s="380" t="s">
        <v>420</v>
      </c>
      <c r="Z6" s="380" t="s">
        <v>486</v>
      </c>
      <c r="AA6" s="469">
        <v>45918.0</v>
      </c>
      <c r="AB6" s="380" t="s">
        <v>532</v>
      </c>
      <c r="AC6" s="380"/>
      <c r="AD6" s="380" t="s">
        <v>533</v>
      </c>
      <c r="AE6" s="380"/>
      <c r="AF6" s="380">
        <f t="shared" si="1"/>
        <v>13</v>
      </c>
      <c r="AG6" s="392" t="s">
        <v>525</v>
      </c>
      <c r="AH6" s="392" t="s">
        <v>526</v>
      </c>
      <c r="AI6" s="915" t="s">
        <v>527</v>
      </c>
      <c r="AJ6" s="510"/>
    </row>
    <row r="7">
      <c r="A7" s="476">
        <v>5002.0</v>
      </c>
      <c r="B7" s="535" t="s">
        <v>36</v>
      </c>
      <c r="C7" s="510" t="s">
        <v>37</v>
      </c>
      <c r="D7" s="916" t="s">
        <v>217</v>
      </c>
      <c r="E7" s="917" t="s">
        <v>812</v>
      </c>
      <c r="F7" s="510" t="s">
        <v>438</v>
      </c>
      <c r="G7" s="510" t="s">
        <v>45</v>
      </c>
      <c r="H7" s="510" t="s">
        <v>218</v>
      </c>
      <c r="I7" s="903" t="s">
        <v>439</v>
      </c>
      <c r="J7" s="510" t="s">
        <v>440</v>
      </c>
      <c r="K7" s="535" t="s">
        <v>441</v>
      </c>
      <c r="L7" s="510" t="s">
        <v>64</v>
      </c>
      <c r="M7" s="510" t="s">
        <v>420</v>
      </c>
      <c r="N7" s="510">
        <v>47201.0</v>
      </c>
      <c r="O7" s="510"/>
      <c r="P7" s="689">
        <v>40.6048783510483</v>
      </c>
      <c r="Q7" s="541">
        <v>-85.8580775791549</v>
      </c>
      <c r="R7" s="689"/>
      <c r="S7" s="667"/>
      <c r="T7" s="666"/>
      <c r="U7" s="522" t="s">
        <v>442</v>
      </c>
      <c r="V7" s="510" t="s">
        <v>443</v>
      </c>
      <c r="W7" s="916" t="s">
        <v>444</v>
      </c>
      <c r="X7" s="916" t="s">
        <v>64</v>
      </c>
      <c r="Y7" s="510" t="s">
        <v>420</v>
      </c>
      <c r="Z7" s="510" t="s">
        <v>445</v>
      </c>
      <c r="AA7" s="833">
        <v>45529.0</v>
      </c>
      <c r="AB7" s="918" t="s">
        <v>446</v>
      </c>
      <c r="AC7" s="903" t="s">
        <v>447</v>
      </c>
      <c r="AD7" s="903" t="s">
        <v>448</v>
      </c>
      <c r="AE7" s="336"/>
      <c r="AF7" s="510">
        <f t="shared" si="1"/>
        <v>30</v>
      </c>
      <c r="AG7" s="336"/>
      <c r="AH7" s="336"/>
      <c r="AI7" s="336"/>
      <c r="AJ7" s="336"/>
    </row>
    <row r="8">
      <c r="A8" s="476">
        <v>5007.0</v>
      </c>
      <c r="B8" s="370" t="s">
        <v>213</v>
      </c>
      <c r="C8" s="371" t="s">
        <v>37</v>
      </c>
      <c r="D8" s="371" t="s">
        <v>4622</v>
      </c>
      <c r="E8" s="370" t="s">
        <v>1209</v>
      </c>
      <c r="F8" s="371" t="s">
        <v>4623</v>
      </c>
      <c r="G8" s="371" t="s">
        <v>39</v>
      </c>
      <c r="H8" s="371" t="s">
        <v>40</v>
      </c>
      <c r="I8" s="371" t="s">
        <v>4624</v>
      </c>
      <c r="J8" s="371" t="s">
        <v>4625</v>
      </c>
      <c r="K8" s="370" t="s">
        <v>4623</v>
      </c>
      <c r="L8" s="371" t="s">
        <v>42</v>
      </c>
      <c r="M8" s="371" t="s">
        <v>420</v>
      </c>
      <c r="N8" s="371">
        <v>48030.0</v>
      </c>
      <c r="O8" s="371" t="s">
        <v>4626</v>
      </c>
      <c r="P8" s="919">
        <v>42.4750234051972</v>
      </c>
      <c r="Q8" s="920">
        <v>-83.0921562730022</v>
      </c>
      <c r="R8" s="373">
        <v>20.0</v>
      </c>
      <c r="S8" s="500">
        <v>400.0</v>
      </c>
      <c r="T8" s="371" t="s">
        <v>2120</v>
      </c>
      <c r="U8" s="371" t="s">
        <v>4627</v>
      </c>
      <c r="V8" s="371" t="s">
        <v>4628</v>
      </c>
      <c r="W8" s="371" t="s">
        <v>1178</v>
      </c>
      <c r="X8" s="371" t="s">
        <v>42</v>
      </c>
      <c r="Y8" s="371" t="s">
        <v>420</v>
      </c>
      <c r="Z8" s="371" t="s">
        <v>498</v>
      </c>
      <c r="AA8" s="921">
        <v>44044.0</v>
      </c>
      <c r="AB8" s="371" t="s">
        <v>4629</v>
      </c>
      <c r="AC8" s="371"/>
      <c r="AD8" s="371" t="s">
        <v>4630</v>
      </c>
      <c r="AE8" s="406" t="s">
        <v>4631</v>
      </c>
      <c r="AF8" s="371">
        <f t="shared" si="1"/>
        <v>28</v>
      </c>
      <c r="AG8" s="510"/>
      <c r="AH8" s="510"/>
      <c r="AI8" s="510"/>
      <c r="AJ8" s="510"/>
    </row>
    <row r="9">
      <c r="A9" s="476">
        <v>5008.0</v>
      </c>
      <c r="B9" s="370" t="s">
        <v>213</v>
      </c>
      <c r="C9" s="371" t="s">
        <v>37</v>
      </c>
      <c r="D9" s="371" t="s">
        <v>4622</v>
      </c>
      <c r="E9" s="370" t="s">
        <v>1209</v>
      </c>
      <c r="F9" s="371" t="s">
        <v>4623</v>
      </c>
      <c r="G9" s="371" t="s">
        <v>39</v>
      </c>
      <c r="H9" s="371" t="s">
        <v>48</v>
      </c>
      <c r="I9" s="371" t="s">
        <v>4624</v>
      </c>
      <c r="J9" s="371" t="s">
        <v>4625</v>
      </c>
      <c r="K9" s="370" t="s">
        <v>4623</v>
      </c>
      <c r="L9" s="371" t="s">
        <v>42</v>
      </c>
      <c r="M9" s="371" t="s">
        <v>420</v>
      </c>
      <c r="N9" s="371">
        <v>48030.0</v>
      </c>
      <c r="O9" s="371" t="s">
        <v>4626</v>
      </c>
      <c r="P9" s="919">
        <v>42.4750234051972</v>
      </c>
      <c r="Q9" s="920">
        <v>-83.0921562730022</v>
      </c>
      <c r="R9" s="373">
        <v>20.0</v>
      </c>
      <c r="S9" s="500">
        <v>400.0</v>
      </c>
      <c r="T9" s="371" t="s">
        <v>2120</v>
      </c>
      <c r="U9" s="371" t="s">
        <v>4627</v>
      </c>
      <c r="V9" s="371" t="s">
        <v>4628</v>
      </c>
      <c r="W9" s="371" t="s">
        <v>1178</v>
      </c>
      <c r="X9" s="371" t="s">
        <v>42</v>
      </c>
      <c r="Y9" s="371" t="s">
        <v>420</v>
      </c>
      <c r="Z9" s="371" t="s">
        <v>498</v>
      </c>
      <c r="AA9" s="921">
        <v>44044.0</v>
      </c>
      <c r="AB9" s="371" t="s">
        <v>4629</v>
      </c>
      <c r="AC9" s="371"/>
      <c r="AD9" s="371" t="s">
        <v>4630</v>
      </c>
      <c r="AE9" s="406" t="s">
        <v>4631</v>
      </c>
      <c r="AF9" s="371">
        <f t="shared" si="1"/>
        <v>28</v>
      </c>
      <c r="AG9" s="510"/>
      <c r="AH9" s="510"/>
      <c r="AI9" s="510"/>
      <c r="AJ9" s="510"/>
    </row>
    <row r="10">
      <c r="A10" s="476">
        <v>5041.0</v>
      </c>
      <c r="B10" s="535" t="s">
        <v>158</v>
      </c>
      <c r="C10" s="510" t="s">
        <v>37</v>
      </c>
      <c r="D10" s="510" t="s">
        <v>354</v>
      </c>
      <c r="E10" s="535" t="s">
        <v>812</v>
      </c>
      <c r="F10" s="510" t="s">
        <v>756</v>
      </c>
      <c r="G10" s="510" t="s">
        <v>39</v>
      </c>
      <c r="H10" s="510" t="s">
        <v>40</v>
      </c>
      <c r="I10" s="510" t="s">
        <v>757</v>
      </c>
      <c r="J10" s="510" t="s">
        <v>758</v>
      </c>
      <c r="K10" s="535" t="s">
        <v>759</v>
      </c>
      <c r="L10" s="510" t="s">
        <v>26</v>
      </c>
      <c r="M10" s="510" t="s">
        <v>420</v>
      </c>
      <c r="N10" s="510">
        <v>947608.0</v>
      </c>
      <c r="O10" s="510"/>
      <c r="P10" s="912">
        <v>37.8476880154094</v>
      </c>
      <c r="Q10" s="541">
        <v>-122.28822684681</v>
      </c>
      <c r="R10" s="538">
        <v>40.0</v>
      </c>
      <c r="S10" s="904"/>
      <c r="T10" s="761"/>
      <c r="U10" s="761" t="s">
        <v>760</v>
      </c>
      <c r="V10" s="510" t="s">
        <v>757</v>
      </c>
      <c r="W10" s="510" t="s">
        <v>761</v>
      </c>
      <c r="X10" s="510" t="s">
        <v>762</v>
      </c>
      <c r="Y10" s="510" t="s">
        <v>763</v>
      </c>
      <c r="Z10" s="510" t="s">
        <v>498</v>
      </c>
      <c r="AA10" s="833">
        <v>44888.0</v>
      </c>
      <c r="AB10" s="510" t="s">
        <v>764</v>
      </c>
      <c r="AC10" s="510" t="s">
        <v>765</v>
      </c>
      <c r="AD10" s="867" t="s">
        <v>766</v>
      </c>
      <c r="AE10" s="542" t="s">
        <v>767</v>
      </c>
      <c r="AF10" s="510">
        <f t="shared" si="1"/>
        <v>21</v>
      </c>
      <c r="AG10" s="510"/>
      <c r="AH10" s="510"/>
      <c r="AI10" s="510"/>
      <c r="AJ10" s="510"/>
    </row>
    <row r="11">
      <c r="A11" s="476">
        <v>5047.0</v>
      </c>
      <c r="B11" s="535" t="s">
        <v>36</v>
      </c>
      <c r="C11" s="510" t="s">
        <v>37</v>
      </c>
      <c r="D11" s="510" t="s">
        <v>129</v>
      </c>
      <c r="E11" s="535" t="s">
        <v>1209</v>
      </c>
      <c r="F11" s="510" t="s">
        <v>830</v>
      </c>
      <c r="G11" s="510" t="s">
        <v>39</v>
      </c>
      <c r="H11" s="510" t="s">
        <v>40</v>
      </c>
      <c r="I11" s="510" t="s">
        <v>820</v>
      </c>
      <c r="J11" s="510" t="s">
        <v>831</v>
      </c>
      <c r="K11" s="535" t="s">
        <v>832</v>
      </c>
      <c r="L11" s="522" t="s">
        <v>130</v>
      </c>
      <c r="M11" s="522" t="s">
        <v>420</v>
      </c>
      <c r="N11" s="522">
        <v>64804.0</v>
      </c>
      <c r="O11" s="510" t="s">
        <v>833</v>
      </c>
      <c r="P11" s="912">
        <v>37.0635414878614</v>
      </c>
      <c r="Q11" s="541">
        <v>-94.4021793934411</v>
      </c>
      <c r="R11" s="685"/>
      <c r="S11" s="712"/>
      <c r="T11" s="510"/>
      <c r="U11" s="510" t="s">
        <v>825</v>
      </c>
      <c r="V11" s="522" t="s">
        <v>820</v>
      </c>
      <c r="W11" s="510" t="s">
        <v>826</v>
      </c>
      <c r="X11" s="522" t="s">
        <v>130</v>
      </c>
      <c r="Y11" s="522" t="s">
        <v>420</v>
      </c>
      <c r="Z11" s="522" t="s">
        <v>498</v>
      </c>
      <c r="AA11" s="738">
        <v>44415.0</v>
      </c>
      <c r="AB11" s="510" t="s">
        <v>827</v>
      </c>
      <c r="AC11" s="510" t="s">
        <v>834</v>
      </c>
      <c r="AD11" s="510" t="s">
        <v>829</v>
      </c>
      <c r="AE11" s="542" t="s">
        <v>820</v>
      </c>
      <c r="AF11" s="510">
        <f t="shared" si="1"/>
        <v>23</v>
      </c>
      <c r="AG11" s="510"/>
      <c r="AH11" s="510"/>
      <c r="AI11" s="510"/>
      <c r="AJ11" s="510"/>
    </row>
    <row r="12" ht="101.25" customHeight="1">
      <c r="A12" s="476">
        <v>5179.0</v>
      </c>
      <c r="B12" s="697" t="s">
        <v>55</v>
      </c>
      <c r="C12" s="698" t="s">
        <v>37</v>
      </c>
      <c r="D12" s="698" t="s">
        <v>362</v>
      </c>
      <c r="E12" s="697" t="s">
        <v>812</v>
      </c>
      <c r="F12" s="698" t="s">
        <v>362</v>
      </c>
      <c r="G12" s="698" t="s">
        <v>51</v>
      </c>
      <c r="H12" s="698" t="s">
        <v>40</v>
      </c>
      <c r="I12" s="698" t="s">
        <v>482</v>
      </c>
      <c r="J12" s="698" t="s">
        <v>483</v>
      </c>
      <c r="K12" s="697" t="s">
        <v>484</v>
      </c>
      <c r="L12" s="698" t="s">
        <v>114</v>
      </c>
      <c r="M12" s="698" t="s">
        <v>420</v>
      </c>
      <c r="N12" s="698">
        <v>80205.0</v>
      </c>
      <c r="O12" s="698" t="s">
        <v>485</v>
      </c>
      <c r="P12" s="922">
        <v>39.7719660408629</v>
      </c>
      <c r="Q12" s="923">
        <v>-104.955293804158</v>
      </c>
      <c r="R12" s="924"/>
      <c r="S12" s="925"/>
      <c r="T12" s="698"/>
      <c r="U12" s="698" t="s">
        <v>362</v>
      </c>
      <c r="V12" s="698" t="s">
        <v>482</v>
      </c>
      <c r="W12" s="698" t="s">
        <v>484</v>
      </c>
      <c r="X12" s="698" t="s">
        <v>114</v>
      </c>
      <c r="Y12" s="698" t="s">
        <v>420</v>
      </c>
      <c r="Z12" s="698" t="s">
        <v>486</v>
      </c>
      <c r="AA12" s="926">
        <v>45671.0</v>
      </c>
      <c r="AB12" s="698" t="s">
        <v>454</v>
      </c>
      <c r="AC12" s="698"/>
      <c r="AD12" s="927" t="s">
        <v>487</v>
      </c>
      <c r="AE12" s="698"/>
      <c r="AF12" s="698">
        <f t="shared" si="1"/>
        <v>24</v>
      </c>
      <c r="AG12" s="698" t="s">
        <v>488</v>
      </c>
      <c r="AH12" s="928" t="s">
        <v>489</v>
      </c>
      <c r="AI12" s="709" t="s">
        <v>485</v>
      </c>
      <c r="AJ12" s="698"/>
    </row>
    <row r="13">
      <c r="A13" s="476">
        <v>5012.0</v>
      </c>
      <c r="B13" s="379" t="s">
        <v>36</v>
      </c>
      <c r="C13" s="380" t="s">
        <v>37</v>
      </c>
      <c r="D13" s="380" t="s">
        <v>108</v>
      </c>
      <c r="E13" s="379" t="s">
        <v>812</v>
      </c>
      <c r="F13" s="380" t="s">
        <v>108</v>
      </c>
      <c r="G13" s="380" t="s">
        <v>39</v>
      </c>
      <c r="H13" s="380" t="s">
        <v>4632</v>
      </c>
      <c r="I13" s="380" t="s">
        <v>417</v>
      </c>
      <c r="J13" s="380" t="s">
        <v>418</v>
      </c>
      <c r="K13" s="379" t="s">
        <v>419</v>
      </c>
      <c r="L13" s="380" t="s">
        <v>64</v>
      </c>
      <c r="M13" s="380" t="s">
        <v>420</v>
      </c>
      <c r="N13" s="380">
        <v>46013.0</v>
      </c>
      <c r="O13" s="380" t="s">
        <v>421</v>
      </c>
      <c r="P13" s="396">
        <v>40.0400450189953</v>
      </c>
      <c r="Q13" s="397">
        <v>-85.7280249711719</v>
      </c>
      <c r="R13" s="382"/>
      <c r="S13" s="514"/>
      <c r="T13" s="380"/>
      <c r="U13" s="380" t="s">
        <v>108</v>
      </c>
      <c r="V13" s="380" t="s">
        <v>417</v>
      </c>
      <c r="W13" s="380" t="s">
        <v>422</v>
      </c>
      <c r="X13" s="380" t="s">
        <v>49</v>
      </c>
      <c r="Y13" s="380" t="s">
        <v>420</v>
      </c>
      <c r="Z13" s="380" t="s">
        <v>423</v>
      </c>
      <c r="AA13" s="469" t="s">
        <v>424</v>
      </c>
      <c r="AB13" s="380" t="s">
        <v>425</v>
      </c>
      <c r="AC13" s="380" t="s">
        <v>4633</v>
      </c>
      <c r="AD13" s="392" t="s">
        <v>427</v>
      </c>
      <c r="AE13" s="385" t="s">
        <v>417</v>
      </c>
      <c r="AF13" s="380">
        <f t="shared" si="1"/>
        <v>22</v>
      </c>
      <c r="AG13" s="510"/>
      <c r="AH13" s="510"/>
      <c r="AI13" s="510"/>
      <c r="AJ13" s="510"/>
    </row>
    <row r="14" ht="87.0" customHeight="1">
      <c r="A14" s="476">
        <v>5010.0</v>
      </c>
      <c r="B14" s="535" t="s">
        <v>36</v>
      </c>
      <c r="C14" s="510" t="s">
        <v>37</v>
      </c>
      <c r="D14" s="510" t="s">
        <v>219</v>
      </c>
      <c r="E14" s="535" t="s">
        <v>1209</v>
      </c>
      <c r="F14" s="510" t="s">
        <v>219</v>
      </c>
      <c r="G14" s="510" t="s">
        <v>39</v>
      </c>
      <c r="H14" s="510" t="s">
        <v>48</v>
      </c>
      <c r="I14" s="510" t="s">
        <v>492</v>
      </c>
      <c r="J14" s="510" t="s">
        <v>493</v>
      </c>
      <c r="K14" s="535" t="s">
        <v>494</v>
      </c>
      <c r="L14" s="510" t="s">
        <v>141</v>
      </c>
      <c r="M14" s="510" t="s">
        <v>420</v>
      </c>
      <c r="N14" s="510">
        <v>30024.0</v>
      </c>
      <c r="O14" s="510" t="s">
        <v>495</v>
      </c>
      <c r="P14" s="912">
        <v>34.0190667141576</v>
      </c>
      <c r="Q14" s="541">
        <v>-84.0693988162346</v>
      </c>
      <c r="R14" s="538"/>
      <c r="S14" s="904"/>
      <c r="T14" s="510"/>
      <c r="U14" s="510" t="s">
        <v>140</v>
      </c>
      <c r="V14" s="510" t="s">
        <v>496</v>
      </c>
      <c r="W14" s="510" t="s">
        <v>497</v>
      </c>
      <c r="X14" s="510" t="s">
        <v>179</v>
      </c>
      <c r="Y14" s="510" t="s">
        <v>420</v>
      </c>
      <c r="Z14" s="510" t="s">
        <v>498</v>
      </c>
      <c r="AA14" s="833">
        <v>44429.0</v>
      </c>
      <c r="AB14" s="510" t="s">
        <v>499</v>
      </c>
      <c r="AC14" s="510"/>
      <c r="AD14" s="929" t="s">
        <v>500</v>
      </c>
      <c r="AE14" s="542" t="s">
        <v>501</v>
      </c>
      <c r="AF14" s="510">
        <f t="shared" si="1"/>
        <v>27</v>
      </c>
      <c r="AG14" s="510"/>
      <c r="AH14" s="510"/>
      <c r="AI14" s="510"/>
      <c r="AJ14" s="510"/>
    </row>
    <row r="15" ht="87.75" customHeight="1">
      <c r="A15" s="476">
        <v>5013.0</v>
      </c>
      <c r="B15" s="535" t="s">
        <v>36</v>
      </c>
      <c r="C15" s="510" t="s">
        <v>37</v>
      </c>
      <c r="D15" s="510" t="s">
        <v>220</v>
      </c>
      <c r="E15" s="535" t="s">
        <v>1209</v>
      </c>
      <c r="F15" s="930" t="s">
        <v>220</v>
      </c>
      <c r="G15" s="510" t="s">
        <v>45</v>
      </c>
      <c r="H15" s="510" t="s">
        <v>46</v>
      </c>
      <c r="I15" s="542" t="s">
        <v>502</v>
      </c>
      <c r="J15" s="510" t="s">
        <v>503</v>
      </c>
      <c r="K15" s="535" t="s">
        <v>504</v>
      </c>
      <c r="L15" s="510" t="s">
        <v>114</v>
      </c>
      <c r="M15" s="510" t="s">
        <v>420</v>
      </c>
      <c r="N15" s="510" t="s">
        <v>505</v>
      </c>
      <c r="O15" s="510" t="s">
        <v>506</v>
      </c>
      <c r="P15" s="931">
        <v>39.7055270371832</v>
      </c>
      <c r="Q15" s="541">
        <v>-105.138418361793</v>
      </c>
      <c r="R15" s="538"/>
      <c r="S15" s="904"/>
      <c r="T15" s="761"/>
      <c r="U15" s="930" t="s">
        <v>220</v>
      </c>
      <c r="V15" s="542" t="s">
        <v>502</v>
      </c>
      <c r="W15" s="510" t="s">
        <v>507</v>
      </c>
      <c r="X15" s="510" t="s">
        <v>248</v>
      </c>
      <c r="Y15" s="510" t="s">
        <v>420</v>
      </c>
      <c r="Z15" s="510" t="s">
        <v>445</v>
      </c>
      <c r="AA15" s="833">
        <v>45527.0</v>
      </c>
      <c r="AB15" s="833"/>
      <c r="AC15" s="510"/>
      <c r="AD15" s="510" t="s">
        <v>508</v>
      </c>
      <c r="AE15" s="510"/>
      <c r="AF15" s="510">
        <f t="shared" si="1"/>
        <v>30</v>
      </c>
      <c r="AG15" s="510"/>
      <c r="AH15" s="510"/>
      <c r="AI15" s="510"/>
      <c r="AJ15" s="510"/>
    </row>
    <row r="16" ht="97.5" customHeight="1">
      <c r="A16" s="476">
        <v>5016.0</v>
      </c>
      <c r="B16" s="379" t="s">
        <v>158</v>
      </c>
      <c r="C16" s="380" t="s">
        <v>37</v>
      </c>
      <c r="D16" s="380" t="s">
        <v>159</v>
      </c>
      <c r="E16" s="379" t="s">
        <v>812</v>
      </c>
      <c r="F16" s="380" t="s">
        <v>159</v>
      </c>
      <c r="G16" s="380" t="s">
        <v>39</v>
      </c>
      <c r="H16" s="380" t="s">
        <v>40</v>
      </c>
      <c r="I16" s="380" t="s">
        <v>534</v>
      </c>
      <c r="J16" s="380" t="s">
        <v>535</v>
      </c>
      <c r="K16" s="379" t="s">
        <v>536</v>
      </c>
      <c r="L16" s="380" t="s">
        <v>26</v>
      </c>
      <c r="M16" s="380" t="s">
        <v>420</v>
      </c>
      <c r="N16" s="380">
        <v>92008.0</v>
      </c>
      <c r="O16" s="380" t="s">
        <v>537</v>
      </c>
      <c r="P16" s="396">
        <v>33.1318175173599</v>
      </c>
      <c r="Q16" s="397">
        <v>-117.275959373195</v>
      </c>
      <c r="R16" s="382">
        <v>13.0</v>
      </c>
      <c r="S16" s="932">
        <v>0.2</v>
      </c>
      <c r="T16" s="380" t="s">
        <v>4635</v>
      </c>
      <c r="U16" s="380" t="s">
        <v>159</v>
      </c>
      <c r="V16" s="380" t="s">
        <v>534</v>
      </c>
      <c r="W16" s="380" t="s">
        <v>536</v>
      </c>
      <c r="X16" s="380" t="s">
        <v>26</v>
      </c>
      <c r="Y16" s="380" t="s">
        <v>420</v>
      </c>
      <c r="Z16" s="380" t="s">
        <v>478</v>
      </c>
      <c r="AA16" s="469" t="s">
        <v>479</v>
      </c>
      <c r="AB16" s="380" t="s">
        <v>538</v>
      </c>
      <c r="AC16" s="380" t="s">
        <v>539</v>
      </c>
      <c r="AD16" s="380" t="s">
        <v>540</v>
      </c>
      <c r="AE16" s="380" t="s">
        <v>541</v>
      </c>
      <c r="AF16" s="380">
        <f t="shared" si="1"/>
        <v>13</v>
      </c>
      <c r="AG16" s="510"/>
      <c r="AH16" s="510"/>
      <c r="AI16" s="510"/>
      <c r="AJ16" s="510"/>
    </row>
    <row r="17">
      <c r="A17" s="476">
        <v>5191.0</v>
      </c>
      <c r="B17" s="379" t="s">
        <v>158</v>
      </c>
      <c r="C17" s="380" t="s">
        <v>37</v>
      </c>
      <c r="D17" s="380" t="s">
        <v>353</v>
      </c>
      <c r="E17" s="379" t="s">
        <v>812</v>
      </c>
      <c r="F17" s="380" t="s">
        <v>546</v>
      </c>
      <c r="G17" s="380" t="s">
        <v>45</v>
      </c>
      <c r="H17" s="380" t="s">
        <v>40</v>
      </c>
      <c r="I17" s="380" t="s">
        <v>547</v>
      </c>
      <c r="J17" s="380" t="s">
        <v>555</v>
      </c>
      <c r="K17" s="379" t="s">
        <v>556</v>
      </c>
      <c r="L17" s="380" t="s">
        <v>26</v>
      </c>
      <c r="M17" s="380" t="s">
        <v>420</v>
      </c>
      <c r="N17" s="895" t="s">
        <v>557</v>
      </c>
      <c r="O17" s="380"/>
      <c r="P17" s="396">
        <v>37.4102</v>
      </c>
      <c r="Q17" s="397">
        <v>-121.9456</v>
      </c>
      <c r="R17" s="382"/>
      <c r="S17" s="514"/>
      <c r="T17" s="380"/>
      <c r="U17" s="380" t="s">
        <v>353</v>
      </c>
      <c r="V17" s="380" t="s">
        <v>547</v>
      </c>
      <c r="W17" s="380" t="s">
        <v>551</v>
      </c>
      <c r="X17" s="380" t="s">
        <v>26</v>
      </c>
      <c r="Y17" s="380" t="s">
        <v>420</v>
      </c>
      <c r="Z17" s="380" t="s">
        <v>486</v>
      </c>
      <c r="AA17" s="469">
        <v>45876.0</v>
      </c>
      <c r="AB17" s="385" t="s">
        <v>558</v>
      </c>
      <c r="AC17" s="392" t="s">
        <v>559</v>
      </c>
      <c r="AD17" s="398" t="s">
        <v>554</v>
      </c>
      <c r="AE17" s="380"/>
      <c r="AF17" s="380">
        <f t="shared" si="1"/>
        <v>25</v>
      </c>
      <c r="AG17" s="380"/>
      <c r="AH17" s="380"/>
      <c r="AI17" s="380"/>
      <c r="AJ17" s="380"/>
    </row>
    <row r="18">
      <c r="A18" s="476">
        <v>5017.0</v>
      </c>
      <c r="B18" s="535" t="s">
        <v>36</v>
      </c>
      <c r="C18" s="510" t="s">
        <v>37</v>
      </c>
      <c r="D18" s="510" t="s">
        <v>4636</v>
      </c>
      <c r="E18" s="535" t="s">
        <v>812</v>
      </c>
      <c r="F18" s="510" t="s">
        <v>4637</v>
      </c>
      <c r="G18" s="510" t="s">
        <v>223</v>
      </c>
      <c r="H18" s="510" t="s">
        <v>4638</v>
      </c>
      <c r="I18" s="510" t="s">
        <v>4639</v>
      </c>
      <c r="J18" s="510" t="s">
        <v>4640</v>
      </c>
      <c r="K18" s="535" t="s">
        <v>4641</v>
      </c>
      <c r="L18" s="510" t="s">
        <v>4342</v>
      </c>
      <c r="M18" s="510" t="s">
        <v>651</v>
      </c>
      <c r="N18" s="510">
        <v>84090.0</v>
      </c>
      <c r="O18" s="510" t="s">
        <v>4642</v>
      </c>
      <c r="P18" s="912">
        <v>31.2705702027366</v>
      </c>
      <c r="Q18" s="541">
        <v>-110.942321973979</v>
      </c>
      <c r="R18" s="538"/>
      <c r="S18" s="904"/>
      <c r="T18" s="510"/>
      <c r="U18" s="510" t="s">
        <v>4643</v>
      </c>
      <c r="V18" s="510" t="s">
        <v>4639</v>
      </c>
      <c r="W18" s="510" t="s">
        <v>4644</v>
      </c>
      <c r="X18" s="510" t="s">
        <v>2472</v>
      </c>
      <c r="Y18" s="510" t="s">
        <v>420</v>
      </c>
      <c r="Z18" s="510" t="s">
        <v>498</v>
      </c>
      <c r="AA18" s="833">
        <v>44435.0</v>
      </c>
      <c r="AB18" s="510" t="s">
        <v>4645</v>
      </c>
      <c r="AC18" s="510"/>
      <c r="AD18" s="510" t="s">
        <v>4646</v>
      </c>
      <c r="AE18" s="542" t="s">
        <v>4639</v>
      </c>
      <c r="AF18" s="510">
        <f t="shared" si="1"/>
        <v>30</v>
      </c>
      <c r="AG18" s="510"/>
      <c r="AH18" s="510"/>
      <c r="AI18" s="510"/>
      <c r="AJ18" s="510"/>
    </row>
    <row r="19">
      <c r="A19" s="476">
        <v>5018.0</v>
      </c>
      <c r="B19" s="535" t="s">
        <v>36</v>
      </c>
      <c r="C19" s="510" t="s">
        <v>37</v>
      </c>
      <c r="D19" s="510" t="s">
        <v>4636</v>
      </c>
      <c r="E19" s="535" t="s">
        <v>812</v>
      </c>
      <c r="F19" s="510" t="s">
        <v>4647</v>
      </c>
      <c r="G19" s="510" t="s">
        <v>223</v>
      </c>
      <c r="H19" s="510" t="s">
        <v>4638</v>
      </c>
      <c r="I19" s="510" t="s">
        <v>4648</v>
      </c>
      <c r="J19" s="510" t="s">
        <v>4649</v>
      </c>
      <c r="K19" s="535" t="s">
        <v>4650</v>
      </c>
      <c r="L19" s="510" t="s">
        <v>106</v>
      </c>
      <c r="M19" s="510" t="s">
        <v>420</v>
      </c>
      <c r="N19" s="510">
        <v>13838.0</v>
      </c>
      <c r="O19" s="510" t="s">
        <v>4651</v>
      </c>
      <c r="P19" s="912">
        <v>42.2952980988583</v>
      </c>
      <c r="Q19" s="541">
        <v>-75.414420844815</v>
      </c>
      <c r="R19" s="538"/>
      <c r="S19" s="904"/>
      <c r="T19" s="510"/>
      <c r="U19" s="510" t="s">
        <v>4643</v>
      </c>
      <c r="V19" s="510" t="s">
        <v>4639</v>
      </c>
      <c r="W19" s="510" t="s">
        <v>4644</v>
      </c>
      <c r="X19" s="510" t="s">
        <v>2472</v>
      </c>
      <c r="Y19" s="510" t="s">
        <v>420</v>
      </c>
      <c r="Z19" s="510" t="s">
        <v>498</v>
      </c>
      <c r="AA19" s="833">
        <v>44435.0</v>
      </c>
      <c r="AB19" s="510" t="s">
        <v>4645</v>
      </c>
      <c r="AC19" s="510"/>
      <c r="AD19" s="510" t="s">
        <v>4652</v>
      </c>
      <c r="AE19" s="542" t="s">
        <v>4648</v>
      </c>
      <c r="AF19" s="510">
        <f t="shared" si="1"/>
        <v>25</v>
      </c>
      <c r="AG19" s="510"/>
      <c r="AH19" s="510"/>
      <c r="AI19" s="510"/>
      <c r="AJ19" s="510"/>
    </row>
    <row r="20">
      <c r="A20" s="476">
        <v>5019.0</v>
      </c>
      <c r="B20" s="535" t="s">
        <v>36</v>
      </c>
      <c r="C20" s="510" t="s">
        <v>37</v>
      </c>
      <c r="D20" s="510" t="s">
        <v>4636</v>
      </c>
      <c r="E20" s="535" t="s">
        <v>812</v>
      </c>
      <c r="F20" s="510" t="s">
        <v>4653</v>
      </c>
      <c r="G20" s="510" t="s">
        <v>223</v>
      </c>
      <c r="H20" s="510" t="s">
        <v>4638</v>
      </c>
      <c r="I20" s="510" t="s">
        <v>4654</v>
      </c>
      <c r="J20" s="510" t="s">
        <v>4655</v>
      </c>
      <c r="K20" s="535" t="s">
        <v>4656</v>
      </c>
      <c r="L20" s="510" t="s">
        <v>106</v>
      </c>
      <c r="M20" s="510" t="s">
        <v>420</v>
      </c>
      <c r="N20" s="510">
        <v>13760.0</v>
      </c>
      <c r="O20" s="510" t="s">
        <v>4657</v>
      </c>
      <c r="P20" s="912">
        <v>42.1089948574365</v>
      </c>
      <c r="Q20" s="541">
        <v>-76.013846431329</v>
      </c>
      <c r="R20" s="538"/>
      <c r="S20" s="904"/>
      <c r="T20" s="510"/>
      <c r="U20" s="510" t="s">
        <v>4643</v>
      </c>
      <c r="V20" s="510" t="s">
        <v>4639</v>
      </c>
      <c r="W20" s="510" t="s">
        <v>4644</v>
      </c>
      <c r="X20" s="510" t="s">
        <v>2472</v>
      </c>
      <c r="Y20" s="510" t="s">
        <v>420</v>
      </c>
      <c r="Z20" s="510" t="s">
        <v>498</v>
      </c>
      <c r="AA20" s="833">
        <v>44435.0</v>
      </c>
      <c r="AB20" s="510" t="s">
        <v>4645</v>
      </c>
      <c r="AC20" s="510"/>
      <c r="AD20" s="510" t="s">
        <v>4658</v>
      </c>
      <c r="AE20" s="542" t="s">
        <v>4659</v>
      </c>
      <c r="AF20" s="510">
        <f t="shared" si="1"/>
        <v>29</v>
      </c>
      <c r="AG20" s="510"/>
      <c r="AH20" s="510"/>
      <c r="AI20" s="510"/>
      <c r="AJ20" s="510"/>
    </row>
    <row r="21" ht="15.75" customHeight="1">
      <c r="A21" s="476">
        <v>5020.0</v>
      </c>
      <c r="B21" s="535" t="s">
        <v>36</v>
      </c>
      <c r="C21" s="510" t="s">
        <v>37</v>
      </c>
      <c r="D21" s="933" t="s">
        <v>4660</v>
      </c>
      <c r="E21" s="535" t="s">
        <v>812</v>
      </c>
      <c r="F21" s="510" t="s">
        <v>4660</v>
      </c>
      <c r="G21" s="510" t="s">
        <v>223</v>
      </c>
      <c r="H21" s="510" t="s">
        <v>4661</v>
      </c>
      <c r="I21" s="510" t="s">
        <v>4662</v>
      </c>
      <c r="J21" s="522" t="s">
        <v>4663</v>
      </c>
      <c r="K21" s="535" t="s">
        <v>4306</v>
      </c>
      <c r="L21" s="510" t="s">
        <v>179</v>
      </c>
      <c r="M21" s="510" t="s">
        <v>420</v>
      </c>
      <c r="N21" s="510">
        <v>15857.0</v>
      </c>
      <c r="O21" s="510" t="s">
        <v>4664</v>
      </c>
      <c r="P21" s="912">
        <v>41.4569318842375</v>
      </c>
      <c r="Q21" s="541">
        <v>-78.5592076178585</v>
      </c>
      <c r="R21" s="538"/>
      <c r="S21" s="904"/>
      <c r="T21" s="510"/>
      <c r="U21" s="510" t="s">
        <v>4643</v>
      </c>
      <c r="V21" s="510" t="s">
        <v>4639</v>
      </c>
      <c r="W21" s="510" t="s">
        <v>4644</v>
      </c>
      <c r="X21" s="510" t="s">
        <v>2472</v>
      </c>
      <c r="Y21" s="510" t="s">
        <v>420</v>
      </c>
      <c r="Z21" s="510" t="s">
        <v>498</v>
      </c>
      <c r="AA21" s="833">
        <v>44421.0</v>
      </c>
      <c r="AB21" s="510" t="s">
        <v>4645</v>
      </c>
      <c r="AC21" s="510" t="s">
        <v>4666</v>
      </c>
      <c r="AD21" s="510" t="s">
        <v>4665</v>
      </c>
      <c r="AE21" s="542" t="s">
        <v>4662</v>
      </c>
      <c r="AF21" s="510">
        <f t="shared" si="1"/>
        <v>17</v>
      </c>
      <c r="AG21" s="510"/>
      <c r="AH21" s="510"/>
      <c r="AI21" s="510"/>
      <c r="AJ21" s="510"/>
    </row>
    <row r="22" ht="15.75" customHeight="1">
      <c r="A22" s="476">
        <v>5021.0</v>
      </c>
      <c r="B22" s="535" t="s">
        <v>36</v>
      </c>
      <c r="C22" s="510" t="s">
        <v>37</v>
      </c>
      <c r="D22" s="510" t="s">
        <v>4667</v>
      </c>
      <c r="E22" s="535" t="s">
        <v>1209</v>
      </c>
      <c r="F22" s="510" t="s">
        <v>4668</v>
      </c>
      <c r="G22" s="510" t="s">
        <v>223</v>
      </c>
      <c r="H22" s="510" t="s">
        <v>4638</v>
      </c>
      <c r="I22" s="510" t="s">
        <v>4662</v>
      </c>
      <c r="J22" s="522" t="s">
        <v>4663</v>
      </c>
      <c r="K22" s="535" t="s">
        <v>4306</v>
      </c>
      <c r="L22" s="510" t="s">
        <v>179</v>
      </c>
      <c r="M22" s="510" t="s">
        <v>420</v>
      </c>
      <c r="N22" s="510">
        <v>15857.0</v>
      </c>
      <c r="O22" s="510" t="s">
        <v>4664</v>
      </c>
      <c r="P22" s="912">
        <v>41.4569318842375</v>
      </c>
      <c r="Q22" s="541">
        <v>-78.5592076178585</v>
      </c>
      <c r="R22" s="538"/>
      <c r="S22" s="904"/>
      <c r="T22" s="510"/>
      <c r="U22" s="510" t="s">
        <v>4643</v>
      </c>
      <c r="V22" s="510" t="s">
        <v>4639</v>
      </c>
      <c r="W22" s="510" t="s">
        <v>4644</v>
      </c>
      <c r="X22" s="510" t="s">
        <v>2472</v>
      </c>
      <c r="Y22" s="510" t="s">
        <v>420</v>
      </c>
      <c r="Z22" s="510" t="s">
        <v>498</v>
      </c>
      <c r="AA22" s="833">
        <v>44435.0</v>
      </c>
      <c r="AB22" s="510" t="s">
        <v>4645</v>
      </c>
      <c r="AC22" s="510"/>
      <c r="AD22" s="510" t="s">
        <v>4669</v>
      </c>
      <c r="AE22" s="542" t="s">
        <v>4662</v>
      </c>
      <c r="AF22" s="510">
        <f t="shared" si="1"/>
        <v>30</v>
      </c>
      <c r="AG22" s="510"/>
      <c r="AH22" s="510"/>
      <c r="AI22" s="510"/>
      <c r="AJ22" s="510"/>
    </row>
    <row r="23" ht="15.75" customHeight="1">
      <c r="A23" s="476">
        <v>5022.0</v>
      </c>
      <c r="B23" s="535" t="s">
        <v>36</v>
      </c>
      <c r="C23" s="510" t="s">
        <v>37</v>
      </c>
      <c r="D23" s="510" t="s">
        <v>4667</v>
      </c>
      <c r="E23" s="535" t="s">
        <v>1209</v>
      </c>
      <c r="F23" s="510" t="s">
        <v>4670</v>
      </c>
      <c r="G23" s="510" t="s">
        <v>223</v>
      </c>
      <c r="H23" s="510" t="s">
        <v>4661</v>
      </c>
      <c r="I23" s="452" t="s">
        <v>4662</v>
      </c>
      <c r="J23" s="510" t="s">
        <v>4671</v>
      </c>
      <c r="K23" s="535" t="s">
        <v>4672</v>
      </c>
      <c r="L23" s="510" t="s">
        <v>3882</v>
      </c>
      <c r="M23" s="510" t="s">
        <v>651</v>
      </c>
      <c r="N23" s="510">
        <v>22435.0</v>
      </c>
      <c r="O23" s="510" t="s">
        <v>4673</v>
      </c>
      <c r="P23" s="912">
        <v>32.5388032622566</v>
      </c>
      <c r="Q23" s="541">
        <v>-116.918655116274</v>
      </c>
      <c r="R23" s="538"/>
      <c r="S23" s="904"/>
      <c r="T23" s="510"/>
      <c r="U23" s="510" t="s">
        <v>4643</v>
      </c>
      <c r="V23" s="510" t="s">
        <v>4639</v>
      </c>
      <c r="W23" s="510" t="s">
        <v>4644</v>
      </c>
      <c r="X23" s="510" t="s">
        <v>2472</v>
      </c>
      <c r="Y23" s="510" t="s">
        <v>420</v>
      </c>
      <c r="Z23" s="510" t="s">
        <v>498</v>
      </c>
      <c r="AA23" s="833">
        <v>44421.0</v>
      </c>
      <c r="AB23" s="510" t="s">
        <v>4645</v>
      </c>
      <c r="AC23" s="510"/>
      <c r="AD23" s="510" t="s">
        <v>4669</v>
      </c>
      <c r="AE23" s="542" t="s">
        <v>4662</v>
      </c>
      <c r="AF23" s="510">
        <f t="shared" si="1"/>
        <v>30</v>
      </c>
      <c r="AG23" s="510"/>
      <c r="AH23" s="510"/>
      <c r="AI23" s="510"/>
      <c r="AJ23" s="510"/>
    </row>
    <row r="24" ht="15.75" customHeight="1">
      <c r="A24" s="476">
        <v>5192.0</v>
      </c>
      <c r="B24" s="379" t="s">
        <v>55</v>
      </c>
      <c r="C24" s="380" t="s">
        <v>37</v>
      </c>
      <c r="D24" s="380" t="s">
        <v>353</v>
      </c>
      <c r="E24" s="379" t="s">
        <v>812</v>
      </c>
      <c r="F24" s="380" t="s">
        <v>546</v>
      </c>
      <c r="G24" s="380" t="s">
        <v>45</v>
      </c>
      <c r="H24" s="380" t="s">
        <v>40</v>
      </c>
      <c r="I24" s="380" t="s">
        <v>547</v>
      </c>
      <c r="J24" s="380" t="s">
        <v>548</v>
      </c>
      <c r="K24" s="379" t="s">
        <v>549</v>
      </c>
      <c r="L24" s="380" t="s">
        <v>141</v>
      </c>
      <c r="M24" s="380" t="s">
        <v>420</v>
      </c>
      <c r="N24" s="895" t="s">
        <v>550</v>
      </c>
      <c r="O24" s="380"/>
      <c r="P24" s="396">
        <v>33.6335</v>
      </c>
      <c r="Q24" s="397">
        <v>-83.8475</v>
      </c>
      <c r="R24" s="382">
        <v>1000.0</v>
      </c>
      <c r="S24" s="514">
        <v>650.0</v>
      </c>
      <c r="T24" s="380" t="s">
        <v>5008</v>
      </c>
      <c r="U24" s="380" t="s">
        <v>353</v>
      </c>
      <c r="V24" s="380" t="s">
        <v>547</v>
      </c>
      <c r="W24" s="380" t="s">
        <v>551</v>
      </c>
      <c r="X24" s="380" t="s">
        <v>26</v>
      </c>
      <c r="Y24" s="380" t="s">
        <v>420</v>
      </c>
      <c r="Z24" s="380" t="s">
        <v>486</v>
      </c>
      <c r="AA24" s="469">
        <v>45876.0</v>
      </c>
      <c r="AB24" s="385" t="s">
        <v>552</v>
      </c>
      <c r="AC24" s="392" t="s">
        <v>553</v>
      </c>
      <c r="AD24" s="398" t="s">
        <v>554</v>
      </c>
      <c r="AE24" s="380"/>
      <c r="AF24" s="380">
        <f t="shared" si="1"/>
        <v>25</v>
      </c>
      <c r="AG24" s="380"/>
      <c r="AH24" s="380"/>
      <c r="AI24" s="380"/>
      <c r="AJ24" s="380"/>
    </row>
    <row r="25" ht="15.75" customHeight="1">
      <c r="A25" s="476">
        <v>5024.0</v>
      </c>
      <c r="B25" s="535" t="s">
        <v>36</v>
      </c>
      <c r="C25" s="510" t="s">
        <v>37</v>
      </c>
      <c r="D25" s="510" t="s">
        <v>4674</v>
      </c>
      <c r="E25" s="535" t="s">
        <v>1209</v>
      </c>
      <c r="F25" s="510" t="s">
        <v>4675</v>
      </c>
      <c r="G25" s="510" t="s">
        <v>223</v>
      </c>
      <c r="H25" s="510" t="s">
        <v>4676</v>
      </c>
      <c r="I25" s="510" t="s">
        <v>1911</v>
      </c>
      <c r="J25" s="510" t="s">
        <v>4677</v>
      </c>
      <c r="K25" s="535" t="s">
        <v>1107</v>
      </c>
      <c r="L25" s="510" t="s">
        <v>248</v>
      </c>
      <c r="M25" s="510" t="s">
        <v>420</v>
      </c>
      <c r="N25" s="934" t="s">
        <v>4678</v>
      </c>
      <c r="O25" s="510" t="s">
        <v>4679</v>
      </c>
      <c r="P25" s="689">
        <v>42.3492093046406</v>
      </c>
      <c r="Q25" s="541">
        <v>-71.6230005037167</v>
      </c>
      <c r="R25" s="689">
        <v>75.0</v>
      </c>
      <c r="S25" s="689"/>
      <c r="T25" s="510"/>
      <c r="U25" s="510" t="s">
        <v>4674</v>
      </c>
      <c r="V25" s="510" t="s">
        <v>4680</v>
      </c>
      <c r="W25" s="510" t="s">
        <v>4681</v>
      </c>
      <c r="X25" s="510" t="s">
        <v>248</v>
      </c>
      <c r="Y25" s="510" t="s">
        <v>420</v>
      </c>
      <c r="Z25" s="510" t="s">
        <v>498</v>
      </c>
      <c r="AA25" s="833">
        <v>45304.0</v>
      </c>
      <c r="AB25" s="490" t="s">
        <v>4682</v>
      </c>
      <c r="AC25" s="510"/>
      <c r="AD25" s="732" t="s">
        <v>4683</v>
      </c>
      <c r="AE25" s="542"/>
      <c r="AF25" s="510">
        <f t="shared" si="1"/>
        <v>24</v>
      </c>
      <c r="AG25" s="510"/>
      <c r="AH25" s="510"/>
      <c r="AI25" s="510"/>
      <c r="AJ25" s="510"/>
    </row>
    <row r="26" ht="15.75" customHeight="1">
      <c r="A26" s="476">
        <v>5025.0</v>
      </c>
      <c r="B26" s="535" t="s">
        <v>36</v>
      </c>
      <c r="C26" s="510" t="s">
        <v>37</v>
      </c>
      <c r="D26" s="510" t="s">
        <v>4684</v>
      </c>
      <c r="E26" s="535" t="s">
        <v>1209</v>
      </c>
      <c r="F26" s="510" t="s">
        <v>4685</v>
      </c>
      <c r="G26" s="510" t="s">
        <v>223</v>
      </c>
      <c r="H26" s="510" t="s">
        <v>4638</v>
      </c>
      <c r="I26" s="452" t="s">
        <v>4686</v>
      </c>
      <c r="J26" s="510" t="s">
        <v>4687</v>
      </c>
      <c r="K26" s="535" t="s">
        <v>719</v>
      </c>
      <c r="L26" s="510" t="s">
        <v>42</v>
      </c>
      <c r="M26" s="510" t="s">
        <v>420</v>
      </c>
      <c r="N26" s="510">
        <v>49423.0</v>
      </c>
      <c r="O26" s="510" t="s">
        <v>4688</v>
      </c>
      <c r="P26" s="912">
        <v>42.7754841574662</v>
      </c>
      <c r="Q26" s="541">
        <v>-86.1265091178138</v>
      </c>
      <c r="R26" s="538">
        <v>163.0</v>
      </c>
      <c r="S26" s="904"/>
      <c r="T26" s="510"/>
      <c r="U26" s="510" t="s">
        <v>4684</v>
      </c>
      <c r="V26" s="452" t="s">
        <v>4686</v>
      </c>
      <c r="W26" s="510" t="s">
        <v>4689</v>
      </c>
      <c r="X26" s="510" t="s">
        <v>42</v>
      </c>
      <c r="Y26" s="510" t="s">
        <v>420</v>
      </c>
      <c r="Z26" s="510" t="s">
        <v>432</v>
      </c>
      <c r="AA26" s="833">
        <v>44418.0</v>
      </c>
      <c r="AB26" s="510" t="s">
        <v>4690</v>
      </c>
      <c r="AC26" s="510"/>
      <c r="AD26" s="510" t="s">
        <v>4691</v>
      </c>
      <c r="AE26" s="542" t="s">
        <v>4692</v>
      </c>
      <c r="AF26" s="510">
        <f t="shared" si="1"/>
        <v>29</v>
      </c>
      <c r="AG26" s="510"/>
      <c r="AH26" s="510"/>
      <c r="AI26" s="510"/>
      <c r="AJ26" s="510"/>
    </row>
    <row r="27" ht="15.75" customHeight="1">
      <c r="A27" s="476">
        <v>5026.0</v>
      </c>
      <c r="B27" s="370" t="s">
        <v>213</v>
      </c>
      <c r="C27" s="371" t="s">
        <v>37</v>
      </c>
      <c r="D27" s="371" t="s">
        <v>4693</v>
      </c>
      <c r="E27" s="370" t="s">
        <v>812</v>
      </c>
      <c r="F27" s="371" t="s">
        <v>4693</v>
      </c>
      <c r="G27" s="371" t="s">
        <v>39</v>
      </c>
      <c r="H27" s="371" t="s">
        <v>40</v>
      </c>
      <c r="I27" s="371" t="s">
        <v>4694</v>
      </c>
      <c r="J27" s="371" t="s">
        <v>4695</v>
      </c>
      <c r="K27" s="370" t="s">
        <v>1810</v>
      </c>
      <c r="L27" s="371" t="s">
        <v>26</v>
      </c>
      <c r="M27" s="371" t="s">
        <v>420</v>
      </c>
      <c r="N27" s="371">
        <v>90670.0</v>
      </c>
      <c r="O27" s="371" t="s">
        <v>4696</v>
      </c>
      <c r="P27" s="935">
        <v>33.56</v>
      </c>
      <c r="Q27" s="920">
        <v>-118.5</v>
      </c>
      <c r="R27" s="935">
        <v>100.0</v>
      </c>
      <c r="S27" s="935"/>
      <c r="T27" s="371"/>
      <c r="U27" s="371" t="s">
        <v>4693</v>
      </c>
      <c r="V27" s="371" t="s">
        <v>4694</v>
      </c>
      <c r="W27" s="371" t="s">
        <v>1810</v>
      </c>
      <c r="X27" s="371" t="s">
        <v>26</v>
      </c>
      <c r="Y27" s="371" t="s">
        <v>420</v>
      </c>
      <c r="Z27" s="371"/>
      <c r="AA27" s="371"/>
      <c r="AB27" s="371" t="s">
        <v>4697</v>
      </c>
      <c r="AC27" s="371" t="s">
        <v>4699</v>
      </c>
      <c r="AD27" s="371" t="s">
        <v>4698</v>
      </c>
      <c r="AE27" s="406" t="s">
        <v>4700</v>
      </c>
      <c r="AF27" s="371">
        <f t="shared" si="1"/>
        <v>26</v>
      </c>
      <c r="AG27" s="510"/>
      <c r="AH27" s="510"/>
      <c r="AI27" s="510"/>
      <c r="AJ27" s="510"/>
    </row>
    <row r="28" ht="73.5" customHeight="1">
      <c r="A28" s="476">
        <v>5093.0</v>
      </c>
      <c r="B28" s="535" t="s">
        <v>149</v>
      </c>
      <c r="C28" s="510" t="s">
        <v>37</v>
      </c>
      <c r="D28" s="510" t="s">
        <v>338</v>
      </c>
      <c r="E28" s="535" t="s">
        <v>812</v>
      </c>
      <c r="F28" s="510" t="s">
        <v>1342</v>
      </c>
      <c r="G28" s="510" t="s">
        <v>39</v>
      </c>
      <c r="H28" s="510" t="s">
        <v>40</v>
      </c>
      <c r="I28" s="510" t="s">
        <v>1343</v>
      </c>
      <c r="J28" s="510" t="s">
        <v>1344</v>
      </c>
      <c r="K28" s="535" t="s">
        <v>1345</v>
      </c>
      <c r="L28" s="510" t="s">
        <v>70</v>
      </c>
      <c r="M28" s="510" t="s">
        <v>420</v>
      </c>
      <c r="N28" s="510">
        <v>85142.0</v>
      </c>
      <c r="O28" s="510" t="s">
        <v>1346</v>
      </c>
      <c r="P28" s="912">
        <v>33.25</v>
      </c>
      <c r="Q28" s="689">
        <v>-111.63</v>
      </c>
      <c r="R28" s="538" t="s">
        <v>464</v>
      </c>
      <c r="S28" s="904">
        <v>11.0</v>
      </c>
      <c r="T28" s="510" t="s">
        <v>43</v>
      </c>
      <c r="U28" s="510" t="s">
        <v>338</v>
      </c>
      <c r="V28" s="452" t="s">
        <v>1343</v>
      </c>
      <c r="W28" s="510" t="s">
        <v>631</v>
      </c>
      <c r="X28" s="510" t="s">
        <v>1204</v>
      </c>
      <c r="Y28" s="510" t="s">
        <v>1347</v>
      </c>
      <c r="Z28" s="510" t="s">
        <v>498</v>
      </c>
      <c r="AA28" s="833">
        <v>44781.0</v>
      </c>
      <c r="AB28" s="510" t="s">
        <v>1348</v>
      </c>
      <c r="AC28" s="510" t="s">
        <v>237</v>
      </c>
      <c r="AD28" s="510" t="s">
        <v>1349</v>
      </c>
      <c r="AE28" s="542" t="s">
        <v>1350</v>
      </c>
      <c r="AF28" s="510">
        <f t="shared" si="1"/>
        <v>8</v>
      </c>
      <c r="AG28" s="510"/>
      <c r="AH28" s="510"/>
      <c r="AI28" s="510"/>
      <c r="AJ28" s="510"/>
    </row>
    <row r="29" ht="15.75" customHeight="1">
      <c r="A29" s="476">
        <v>5023.0</v>
      </c>
      <c r="B29" s="535" t="s">
        <v>36</v>
      </c>
      <c r="C29" s="510" t="s">
        <v>37</v>
      </c>
      <c r="D29" s="510" t="s">
        <v>222</v>
      </c>
      <c r="E29" s="535" t="s">
        <v>1209</v>
      </c>
      <c r="F29" s="510" t="s">
        <v>560</v>
      </c>
      <c r="G29" s="510" t="s">
        <v>223</v>
      </c>
      <c r="H29" s="510" t="s">
        <v>152</v>
      </c>
      <c r="I29" s="510" t="s">
        <v>561</v>
      </c>
      <c r="J29" s="510" t="s">
        <v>562</v>
      </c>
      <c r="K29" s="535" t="s">
        <v>563</v>
      </c>
      <c r="L29" s="510" t="s">
        <v>224</v>
      </c>
      <c r="M29" s="510" t="s">
        <v>420</v>
      </c>
      <c r="N29" s="476">
        <v>53226.0</v>
      </c>
      <c r="O29" s="510" t="s">
        <v>564</v>
      </c>
      <c r="P29" s="912">
        <v>43.0474136491376</v>
      </c>
      <c r="Q29" s="541">
        <v>-88.0539510736251</v>
      </c>
      <c r="R29" s="538"/>
      <c r="S29" s="538"/>
      <c r="T29" s="476"/>
      <c r="U29" s="522" t="s">
        <v>222</v>
      </c>
      <c r="V29" s="522" t="s">
        <v>561</v>
      </c>
      <c r="W29" s="522" t="s">
        <v>565</v>
      </c>
      <c r="X29" s="522" t="s">
        <v>179</v>
      </c>
      <c r="Y29" s="522" t="s">
        <v>420</v>
      </c>
      <c r="Z29" s="510" t="s">
        <v>498</v>
      </c>
      <c r="AA29" s="833">
        <v>44421.0</v>
      </c>
      <c r="AB29" s="510" t="s">
        <v>566</v>
      </c>
      <c r="AC29" s="510" t="s">
        <v>567</v>
      </c>
      <c r="AD29" s="510" t="s">
        <v>568</v>
      </c>
      <c r="AE29" s="542" t="s">
        <v>569</v>
      </c>
      <c r="AF29" s="510">
        <f t="shared" si="1"/>
        <v>26</v>
      </c>
      <c r="AG29" s="510"/>
      <c r="AH29" s="510"/>
      <c r="AI29" s="510"/>
      <c r="AJ29" s="510"/>
    </row>
    <row r="30" ht="15.75" customHeight="1">
      <c r="A30" s="476">
        <v>5194.0</v>
      </c>
      <c r="B30" s="379" t="s">
        <v>158</v>
      </c>
      <c r="C30" s="380" t="s">
        <v>37</v>
      </c>
      <c r="D30" s="399" t="s">
        <v>358</v>
      </c>
      <c r="E30" s="379" t="s">
        <v>812</v>
      </c>
      <c r="F30" s="380" t="s">
        <v>963</v>
      </c>
      <c r="G30" s="380" t="s">
        <v>45</v>
      </c>
      <c r="H30" s="380" t="s">
        <v>260</v>
      </c>
      <c r="I30" s="380" t="s">
        <v>964</v>
      </c>
      <c r="J30" s="380" t="s">
        <v>965</v>
      </c>
      <c r="K30" s="379" t="s">
        <v>966</v>
      </c>
      <c r="L30" s="380" t="s">
        <v>297</v>
      </c>
      <c r="M30" s="380" t="s">
        <v>420</v>
      </c>
      <c r="N30" s="895" t="s">
        <v>967</v>
      </c>
      <c r="O30" s="380"/>
      <c r="P30" s="396">
        <v>48.161</v>
      </c>
      <c r="Q30" s="397">
        <v>-122.1481</v>
      </c>
      <c r="R30" s="382"/>
      <c r="S30" s="514"/>
      <c r="T30" s="380"/>
      <c r="U30" s="380" t="s">
        <v>358</v>
      </c>
      <c r="V30" s="380" t="s">
        <v>964</v>
      </c>
      <c r="W30" s="380" t="s">
        <v>966</v>
      </c>
      <c r="X30" s="380" t="s">
        <v>297</v>
      </c>
      <c r="Y30" s="380" t="s">
        <v>420</v>
      </c>
      <c r="Z30" s="380" t="s">
        <v>486</v>
      </c>
      <c r="AA30" s="469">
        <v>45876.0</v>
      </c>
      <c r="AB30" s="380" t="s">
        <v>968</v>
      </c>
      <c r="AC30" s="380"/>
      <c r="AD30" s="398" t="s">
        <v>969</v>
      </c>
      <c r="AE30" s="380"/>
      <c r="AF30" s="380">
        <f t="shared" si="1"/>
        <v>21</v>
      </c>
      <c r="AG30" s="380"/>
      <c r="AH30" s="380"/>
      <c r="AI30" s="380"/>
      <c r="AJ30" s="380"/>
    </row>
    <row r="31" ht="15.75" customHeight="1">
      <c r="A31" s="476">
        <v>5136.0</v>
      </c>
      <c r="B31" s="535" t="s">
        <v>36</v>
      </c>
      <c r="C31" s="510" t="s">
        <v>37</v>
      </c>
      <c r="D31" s="510" t="s">
        <v>147</v>
      </c>
      <c r="E31" s="535" t="s">
        <v>812</v>
      </c>
      <c r="F31" s="510" t="s">
        <v>1178</v>
      </c>
      <c r="G31" s="510" t="s">
        <v>39</v>
      </c>
      <c r="H31" s="510" t="s">
        <v>48</v>
      </c>
      <c r="I31" s="510" t="s">
        <v>1624</v>
      </c>
      <c r="J31" s="510" t="s">
        <v>1625</v>
      </c>
      <c r="K31" s="535" t="s">
        <v>1178</v>
      </c>
      <c r="L31" s="510" t="s">
        <v>42</v>
      </c>
      <c r="M31" s="510" t="s">
        <v>420</v>
      </c>
      <c r="N31" s="510">
        <v>48326.0</v>
      </c>
      <c r="O31" s="510" t="s">
        <v>1626</v>
      </c>
      <c r="P31" s="912">
        <v>42.7004122349081</v>
      </c>
      <c r="Q31" s="541">
        <v>-83.2707840576543</v>
      </c>
      <c r="R31" s="538">
        <v>14.0</v>
      </c>
      <c r="S31" s="904"/>
      <c r="T31" s="510"/>
      <c r="U31" s="510" t="s">
        <v>1627</v>
      </c>
      <c r="V31" s="510" t="s">
        <v>1624</v>
      </c>
      <c r="W31" s="510" t="s">
        <v>551</v>
      </c>
      <c r="X31" s="510" t="s">
        <v>26</v>
      </c>
      <c r="Y31" s="510" t="s">
        <v>420</v>
      </c>
      <c r="Z31" s="510" t="s">
        <v>498</v>
      </c>
      <c r="AA31" s="833">
        <v>44766.0</v>
      </c>
      <c r="AB31" s="510" t="s">
        <v>1628</v>
      </c>
      <c r="AC31" s="510" t="s">
        <v>1629</v>
      </c>
      <c r="AD31" s="744" t="s">
        <v>1630</v>
      </c>
      <c r="AE31" s="542" t="s">
        <v>1631</v>
      </c>
      <c r="AF31" s="510">
        <f t="shared" si="1"/>
        <v>27</v>
      </c>
      <c r="AG31" s="510"/>
      <c r="AH31" s="510"/>
      <c r="AI31" s="510"/>
      <c r="AJ31" s="510"/>
    </row>
    <row r="32" ht="58.5" customHeight="1">
      <c r="A32" s="476">
        <v>5137.0</v>
      </c>
      <c r="B32" s="535" t="s">
        <v>36</v>
      </c>
      <c r="C32" s="510" t="s">
        <v>37</v>
      </c>
      <c r="D32" s="510" t="s">
        <v>147</v>
      </c>
      <c r="E32" s="535" t="s">
        <v>812</v>
      </c>
      <c r="F32" s="510" t="s">
        <v>1178</v>
      </c>
      <c r="G32" s="510" t="s">
        <v>39</v>
      </c>
      <c r="H32" s="510" t="s">
        <v>40</v>
      </c>
      <c r="I32" s="510" t="s">
        <v>1624</v>
      </c>
      <c r="J32" s="510" t="s">
        <v>1625</v>
      </c>
      <c r="K32" s="535" t="s">
        <v>1178</v>
      </c>
      <c r="L32" s="510" t="s">
        <v>42</v>
      </c>
      <c r="M32" s="510" t="s">
        <v>420</v>
      </c>
      <c r="N32" s="510">
        <v>48326.0</v>
      </c>
      <c r="O32" s="510" t="s">
        <v>1626</v>
      </c>
      <c r="P32" s="912">
        <v>42.7004122349081</v>
      </c>
      <c r="Q32" s="541">
        <v>-83.2707840576543</v>
      </c>
      <c r="R32" s="538">
        <v>14.0</v>
      </c>
      <c r="S32" s="904"/>
      <c r="T32" s="510"/>
      <c r="U32" s="510" t="s">
        <v>1627</v>
      </c>
      <c r="V32" s="510" t="s">
        <v>1624</v>
      </c>
      <c r="W32" s="510" t="s">
        <v>551</v>
      </c>
      <c r="X32" s="510" t="s">
        <v>26</v>
      </c>
      <c r="Y32" s="510" t="s">
        <v>420</v>
      </c>
      <c r="Z32" s="510" t="s">
        <v>498</v>
      </c>
      <c r="AA32" s="833">
        <v>44766.0</v>
      </c>
      <c r="AB32" s="510" t="s">
        <v>1628</v>
      </c>
      <c r="AC32" s="510" t="s">
        <v>1632</v>
      </c>
      <c r="AD32" s="929" t="s">
        <v>1630</v>
      </c>
      <c r="AE32" s="542" t="s">
        <v>1631</v>
      </c>
      <c r="AF32" s="510">
        <f t="shared" si="1"/>
        <v>27</v>
      </c>
      <c r="AG32" s="510"/>
      <c r="AH32" s="510"/>
      <c r="AI32" s="510"/>
      <c r="AJ32" s="510"/>
    </row>
    <row r="33" ht="80.25" customHeight="1">
      <c r="A33" s="476">
        <v>5100.0</v>
      </c>
      <c r="B33" s="535" t="s">
        <v>36</v>
      </c>
      <c r="C33" s="510" t="s">
        <v>37</v>
      </c>
      <c r="D33" s="510" t="s">
        <v>47</v>
      </c>
      <c r="E33" s="535" t="s">
        <v>812</v>
      </c>
      <c r="F33" s="510" t="s">
        <v>1401</v>
      </c>
      <c r="G33" s="510" t="s">
        <v>39</v>
      </c>
      <c r="H33" s="510" t="s">
        <v>40</v>
      </c>
      <c r="I33" s="510" t="s">
        <v>1390</v>
      </c>
      <c r="J33" s="510" t="s">
        <v>1402</v>
      </c>
      <c r="K33" s="535" t="s">
        <v>1403</v>
      </c>
      <c r="L33" s="510" t="s">
        <v>248</v>
      </c>
      <c r="M33" s="510" t="s">
        <v>420</v>
      </c>
      <c r="N33" s="934" t="s">
        <v>1404</v>
      </c>
      <c r="O33" s="510" t="s">
        <v>1399</v>
      </c>
      <c r="P33" s="912">
        <v>42.6034315258754</v>
      </c>
      <c r="Q33" s="541">
        <v>-71.282438029461</v>
      </c>
      <c r="R33" s="538"/>
      <c r="S33" s="904"/>
      <c r="T33" s="510"/>
      <c r="U33" s="510" t="s">
        <v>47</v>
      </c>
      <c r="V33" s="510" t="s">
        <v>1390</v>
      </c>
      <c r="W33" s="510" t="s">
        <v>1392</v>
      </c>
      <c r="X33" s="510" t="s">
        <v>49</v>
      </c>
      <c r="Y33" s="510" t="s">
        <v>420</v>
      </c>
      <c r="Z33" s="510" t="s">
        <v>432</v>
      </c>
      <c r="AA33" s="833">
        <v>44418.0</v>
      </c>
      <c r="AB33" s="510" t="s">
        <v>1394</v>
      </c>
      <c r="AC33" s="510" t="s">
        <v>1405</v>
      </c>
      <c r="AD33" s="936" t="s">
        <v>1396</v>
      </c>
      <c r="AE33" s="542" t="s">
        <v>1390</v>
      </c>
      <c r="AF33" s="510">
        <f t="shared" si="1"/>
        <v>22</v>
      </c>
      <c r="AG33" s="510"/>
      <c r="AH33" s="510"/>
      <c r="AI33" s="510"/>
      <c r="AJ33" s="510"/>
    </row>
    <row r="34" ht="15.75" customHeight="1">
      <c r="A34" s="476">
        <v>5185.0</v>
      </c>
      <c r="B34" s="379" t="s">
        <v>55</v>
      </c>
      <c r="C34" s="380" t="s">
        <v>37</v>
      </c>
      <c r="D34" s="380" t="s">
        <v>5001</v>
      </c>
      <c r="E34" s="379" t="s">
        <v>1209</v>
      </c>
      <c r="F34" s="380" t="s">
        <v>5001</v>
      </c>
      <c r="G34" s="380" t="s">
        <v>118</v>
      </c>
      <c r="H34" s="380" t="s">
        <v>46</v>
      </c>
      <c r="I34" s="392" t="s">
        <v>5002</v>
      </c>
      <c r="J34" s="380"/>
      <c r="K34" s="379" t="s">
        <v>5003</v>
      </c>
      <c r="L34" s="380" t="s">
        <v>95</v>
      </c>
      <c r="M34" s="380" t="s">
        <v>420</v>
      </c>
      <c r="N34" s="895"/>
      <c r="O34" s="380"/>
      <c r="P34" s="396">
        <v>29.4241</v>
      </c>
      <c r="Q34" s="397">
        <v>-98.4936</v>
      </c>
      <c r="R34" s="382"/>
      <c r="S34" s="514">
        <v>24.0</v>
      </c>
      <c r="T34" s="380" t="s">
        <v>5004</v>
      </c>
      <c r="U34" s="380" t="s">
        <v>5001</v>
      </c>
      <c r="V34" s="380"/>
      <c r="W34" s="380" t="s">
        <v>1486</v>
      </c>
      <c r="X34" s="380" t="s">
        <v>26</v>
      </c>
      <c r="Y34" s="380" t="s">
        <v>420</v>
      </c>
      <c r="Z34" s="380" t="s">
        <v>486</v>
      </c>
      <c r="AA34" s="469">
        <v>45872.0</v>
      </c>
      <c r="AB34" s="380" t="s">
        <v>5005</v>
      </c>
      <c r="AC34" s="392" t="s">
        <v>5007</v>
      </c>
      <c r="AD34" s="392" t="s">
        <v>5006</v>
      </c>
      <c r="AE34" s="380"/>
      <c r="AF34" s="380">
        <f t="shared" si="1"/>
        <v>19</v>
      </c>
      <c r="AG34" s="380"/>
      <c r="AH34" s="380"/>
      <c r="AI34" s="380"/>
      <c r="AJ34" s="380"/>
    </row>
    <row r="35" ht="15.75" customHeight="1">
      <c r="A35" s="476">
        <v>5027.0</v>
      </c>
      <c r="B35" s="535" t="s">
        <v>36</v>
      </c>
      <c r="C35" s="510" t="s">
        <v>37</v>
      </c>
      <c r="D35" s="510" t="s">
        <v>225</v>
      </c>
      <c r="E35" s="535" t="s">
        <v>812</v>
      </c>
      <c r="F35" s="510" t="s">
        <v>225</v>
      </c>
      <c r="G35" s="510" t="s">
        <v>39</v>
      </c>
      <c r="H35" s="510" t="s">
        <v>40</v>
      </c>
      <c r="I35" s="510" t="s">
        <v>574</v>
      </c>
      <c r="J35" s="510" t="s">
        <v>575</v>
      </c>
      <c r="K35" s="535" t="s">
        <v>576</v>
      </c>
      <c r="L35" s="510" t="s">
        <v>26</v>
      </c>
      <c r="M35" s="510" t="s">
        <v>420</v>
      </c>
      <c r="N35" s="510">
        <v>92626.0</v>
      </c>
      <c r="O35" s="510" t="s">
        <v>577</v>
      </c>
      <c r="P35" s="912">
        <v>33.6974639136281</v>
      </c>
      <c r="Q35" s="541">
        <v>-117.930018258635</v>
      </c>
      <c r="R35" s="538">
        <v>35.0</v>
      </c>
      <c r="S35" s="538"/>
      <c r="T35" s="476"/>
      <c r="U35" s="510" t="s">
        <v>225</v>
      </c>
      <c r="V35" s="510" t="s">
        <v>574</v>
      </c>
      <c r="W35" s="510" t="s">
        <v>576</v>
      </c>
      <c r="X35" s="510" t="s">
        <v>26</v>
      </c>
      <c r="Y35" s="510" t="s">
        <v>420</v>
      </c>
      <c r="Z35" s="510" t="s">
        <v>498</v>
      </c>
      <c r="AA35" s="833">
        <v>44774.0</v>
      </c>
      <c r="AB35" s="510" t="s">
        <v>578</v>
      </c>
      <c r="AC35" s="510" t="s">
        <v>579</v>
      </c>
      <c r="AD35" s="510" t="s">
        <v>580</v>
      </c>
      <c r="AE35" s="542" t="s">
        <v>581</v>
      </c>
      <c r="AF35" s="510">
        <f t="shared" si="1"/>
        <v>10</v>
      </c>
      <c r="AG35" s="510"/>
      <c r="AH35" s="510"/>
      <c r="AI35" s="510"/>
      <c r="AJ35" s="510"/>
    </row>
    <row r="36" ht="15.75" customHeight="1">
      <c r="A36" s="476">
        <v>5035.0</v>
      </c>
      <c r="B36" s="370" t="s">
        <v>213</v>
      </c>
      <c r="C36" s="371" t="s">
        <v>37</v>
      </c>
      <c r="D36" s="371" t="s">
        <v>2091</v>
      </c>
      <c r="E36" s="370" t="s">
        <v>812</v>
      </c>
      <c r="F36" s="371" t="s">
        <v>2091</v>
      </c>
      <c r="G36" s="371" t="s">
        <v>39</v>
      </c>
      <c r="H36" s="371" t="s">
        <v>40</v>
      </c>
      <c r="I36" s="504" t="s">
        <v>4703</v>
      </c>
      <c r="J36" s="371" t="s">
        <v>2093</v>
      </c>
      <c r="K36" s="370" t="s">
        <v>1385</v>
      </c>
      <c r="L36" s="371" t="s">
        <v>22</v>
      </c>
      <c r="M36" s="371" t="s">
        <v>618</v>
      </c>
      <c r="N36" s="371" t="s">
        <v>2094</v>
      </c>
      <c r="O36" s="371" t="s">
        <v>2095</v>
      </c>
      <c r="P36" s="919">
        <v>45.62</v>
      </c>
      <c r="Q36" s="935">
        <v>-73.5</v>
      </c>
      <c r="R36" s="373" t="s">
        <v>237</v>
      </c>
      <c r="S36" s="500">
        <v>60.0</v>
      </c>
      <c r="T36" s="371" t="s">
        <v>43</v>
      </c>
      <c r="U36" s="371" t="s">
        <v>2091</v>
      </c>
      <c r="V36" s="371" t="s">
        <v>4703</v>
      </c>
      <c r="W36" s="371" t="s">
        <v>2096</v>
      </c>
      <c r="X36" s="371" t="s">
        <v>2097</v>
      </c>
      <c r="Y36" s="371" t="s">
        <v>2098</v>
      </c>
      <c r="Z36" s="371" t="s">
        <v>468</v>
      </c>
      <c r="AA36" s="921" t="s">
        <v>469</v>
      </c>
      <c r="AB36" s="405" t="s">
        <v>4704</v>
      </c>
      <c r="AC36" s="371" t="s">
        <v>237</v>
      </c>
      <c r="AD36" s="405" t="s">
        <v>4596</v>
      </c>
      <c r="AE36" s="371" t="s">
        <v>2101</v>
      </c>
      <c r="AF36" s="371">
        <f t="shared" si="1"/>
        <v>28</v>
      </c>
      <c r="AG36" s="510"/>
      <c r="AH36" s="510"/>
      <c r="AI36" s="510"/>
      <c r="AJ36" s="510"/>
    </row>
    <row r="37" ht="15.75" customHeight="1">
      <c r="A37" s="476">
        <v>5028.0</v>
      </c>
      <c r="B37" s="535" t="s">
        <v>36</v>
      </c>
      <c r="C37" s="510" t="s">
        <v>37</v>
      </c>
      <c r="D37" s="510" t="s">
        <v>229</v>
      </c>
      <c r="E37" s="535" t="s">
        <v>812</v>
      </c>
      <c r="F37" s="510" t="s">
        <v>229</v>
      </c>
      <c r="G37" s="510" t="s">
        <v>39</v>
      </c>
      <c r="H37" s="510" t="s">
        <v>230</v>
      </c>
      <c r="I37" s="510" t="s">
        <v>600</v>
      </c>
      <c r="J37" s="490" t="s">
        <v>601</v>
      </c>
      <c r="K37" s="535" t="s">
        <v>602</v>
      </c>
      <c r="L37" s="510" t="s">
        <v>26</v>
      </c>
      <c r="M37" s="510" t="s">
        <v>420</v>
      </c>
      <c r="N37" s="510">
        <v>95838.0</v>
      </c>
      <c r="O37" s="510" t="s">
        <v>603</v>
      </c>
      <c r="P37" s="912">
        <v>38.6395320340722</v>
      </c>
      <c r="Q37" s="541">
        <v>-121.459515119251</v>
      </c>
      <c r="R37" s="538">
        <v>22.0</v>
      </c>
      <c r="S37" s="904"/>
      <c r="T37" s="510"/>
      <c r="U37" s="510" t="s">
        <v>229</v>
      </c>
      <c r="V37" s="510" t="s">
        <v>600</v>
      </c>
      <c r="W37" s="510" t="s">
        <v>602</v>
      </c>
      <c r="X37" s="510" t="s">
        <v>26</v>
      </c>
      <c r="Y37" s="510" t="s">
        <v>420</v>
      </c>
      <c r="Z37" s="510" t="s">
        <v>445</v>
      </c>
      <c r="AA37" s="833">
        <v>45336.0</v>
      </c>
      <c r="AB37" s="542" t="s">
        <v>600</v>
      </c>
      <c r="AC37" s="510"/>
      <c r="AD37" s="937" t="s">
        <v>604</v>
      </c>
      <c r="AE37" s="510"/>
      <c r="AF37" s="510">
        <f t="shared" si="1"/>
        <v>29</v>
      </c>
      <c r="AG37" s="510"/>
      <c r="AH37" s="510"/>
      <c r="AI37" s="510"/>
      <c r="AJ37" s="510"/>
    </row>
    <row r="38" ht="15.75" customHeight="1">
      <c r="A38" s="476">
        <v>5029.0</v>
      </c>
      <c r="B38" s="938" t="s">
        <v>36</v>
      </c>
      <c r="C38" s="939" t="s">
        <v>37</v>
      </c>
      <c r="D38" s="939" t="s">
        <v>231</v>
      </c>
      <c r="E38" s="938" t="s">
        <v>812</v>
      </c>
      <c r="F38" s="939" t="s">
        <v>231</v>
      </c>
      <c r="G38" s="939" t="s">
        <v>39</v>
      </c>
      <c r="H38" s="939" t="s">
        <v>40</v>
      </c>
      <c r="I38" s="939" t="s">
        <v>605</v>
      </c>
      <c r="J38" s="939" t="s">
        <v>606</v>
      </c>
      <c r="K38" s="938" t="s">
        <v>607</v>
      </c>
      <c r="L38" s="939" t="s">
        <v>224</v>
      </c>
      <c r="M38" s="939" t="s">
        <v>420</v>
      </c>
      <c r="N38" s="939">
        <v>53511.0</v>
      </c>
      <c r="O38" s="939" t="s">
        <v>608</v>
      </c>
      <c r="P38" s="940">
        <v>42.5031437269849</v>
      </c>
      <c r="Q38" s="941">
        <v>-89.0352196187533</v>
      </c>
      <c r="R38" s="940">
        <v>12.0</v>
      </c>
      <c r="S38" s="940"/>
      <c r="T38" s="939"/>
      <c r="U38" s="939" t="s">
        <v>231</v>
      </c>
      <c r="V38" s="939" t="s">
        <v>605</v>
      </c>
      <c r="W38" s="939" t="s">
        <v>609</v>
      </c>
      <c r="X38" s="939" t="s">
        <v>224</v>
      </c>
      <c r="Y38" s="939" t="s">
        <v>420</v>
      </c>
      <c r="Z38" s="939" t="s">
        <v>610</v>
      </c>
      <c r="AA38" s="942">
        <v>44774.0</v>
      </c>
      <c r="AB38" s="939" t="s">
        <v>611</v>
      </c>
      <c r="AC38" s="939" t="s">
        <v>612</v>
      </c>
      <c r="AD38" s="510" t="s">
        <v>613</v>
      </c>
      <c r="AE38" s="542" t="s">
        <v>614</v>
      </c>
      <c r="AF38" s="510">
        <f t="shared" si="1"/>
        <v>11</v>
      </c>
      <c r="AG38" s="510"/>
      <c r="AH38" s="510"/>
      <c r="AI38" s="510"/>
      <c r="AJ38" s="510"/>
    </row>
    <row r="39" ht="15.75" customHeight="1">
      <c r="A39" s="476">
        <v>5032.0</v>
      </c>
      <c r="B39" s="379" t="s">
        <v>149</v>
      </c>
      <c r="C39" s="380" t="s">
        <v>37</v>
      </c>
      <c r="D39" s="380" t="s">
        <v>138</v>
      </c>
      <c r="E39" s="379" t="s">
        <v>812</v>
      </c>
      <c r="F39" s="380" t="s">
        <v>637</v>
      </c>
      <c r="G39" s="380" t="s">
        <v>39</v>
      </c>
      <c r="H39" s="380" t="s">
        <v>40</v>
      </c>
      <c r="I39" s="380" t="s">
        <v>638</v>
      </c>
      <c r="J39" s="380" t="s">
        <v>637</v>
      </c>
      <c r="K39" s="379" t="s">
        <v>639</v>
      </c>
      <c r="L39" s="380" t="s">
        <v>60</v>
      </c>
      <c r="M39" s="380" t="s">
        <v>420</v>
      </c>
      <c r="N39" s="380">
        <v>38069.0</v>
      </c>
      <c r="O39" s="380" t="s">
        <v>237</v>
      </c>
      <c r="P39" s="396">
        <v>35.4029156200476</v>
      </c>
      <c r="Q39" s="396">
        <v>-89.4173119460369</v>
      </c>
      <c r="R39" s="382" t="s">
        <v>640</v>
      </c>
      <c r="S39" s="514">
        <v>43.0</v>
      </c>
      <c r="T39" s="380" t="s">
        <v>43</v>
      </c>
      <c r="U39" s="380" t="s">
        <v>628</v>
      </c>
      <c r="V39" s="380" t="s">
        <v>629</v>
      </c>
      <c r="W39" s="380" t="s">
        <v>630</v>
      </c>
      <c r="X39" s="380" t="s">
        <v>631</v>
      </c>
      <c r="Y39" s="380" t="s">
        <v>632</v>
      </c>
      <c r="Z39" s="380" t="s">
        <v>478</v>
      </c>
      <c r="AA39" s="469" t="s">
        <v>469</v>
      </c>
      <c r="AB39" s="380" t="s">
        <v>641</v>
      </c>
      <c r="AC39" s="380" t="s">
        <v>642</v>
      </c>
      <c r="AD39" s="911" t="s">
        <v>635</v>
      </c>
      <c r="AE39" s="385" t="s">
        <v>643</v>
      </c>
      <c r="AF39" s="380">
        <f t="shared" si="1"/>
        <v>12</v>
      </c>
      <c r="AG39" s="510"/>
      <c r="AH39" s="510"/>
      <c r="AI39" s="510"/>
      <c r="AJ39" s="510"/>
    </row>
    <row r="40" ht="15.75" customHeight="1">
      <c r="A40" s="476">
        <v>5068.0</v>
      </c>
      <c r="B40" s="535" t="s">
        <v>149</v>
      </c>
      <c r="C40" s="510" t="s">
        <v>37</v>
      </c>
      <c r="D40" s="510" t="s">
        <v>38</v>
      </c>
      <c r="E40" s="535" t="s">
        <v>1209</v>
      </c>
      <c r="F40" s="510" t="s">
        <v>637</v>
      </c>
      <c r="G40" s="510" t="s">
        <v>39</v>
      </c>
      <c r="H40" s="510" t="s">
        <v>40</v>
      </c>
      <c r="I40" s="452" t="s">
        <v>1059</v>
      </c>
      <c r="J40" s="510" t="s">
        <v>637</v>
      </c>
      <c r="K40" s="535" t="s">
        <v>639</v>
      </c>
      <c r="L40" s="510" t="s">
        <v>60</v>
      </c>
      <c r="M40" s="510" t="s">
        <v>420</v>
      </c>
      <c r="N40" s="510" t="s">
        <v>1063</v>
      </c>
      <c r="O40" s="510" t="s">
        <v>237</v>
      </c>
      <c r="P40" s="912">
        <v>35.46</v>
      </c>
      <c r="Q40" s="689">
        <v>-89.4</v>
      </c>
      <c r="R40" s="538" t="s">
        <v>1064</v>
      </c>
      <c r="S40" s="904">
        <v>43.0</v>
      </c>
      <c r="T40" s="510" t="s">
        <v>43</v>
      </c>
      <c r="U40" s="510" t="s">
        <v>1065</v>
      </c>
      <c r="V40" s="452" t="s">
        <v>1059</v>
      </c>
      <c r="W40" s="510" t="s">
        <v>1049</v>
      </c>
      <c r="X40" s="510" t="s">
        <v>42</v>
      </c>
      <c r="Y40" s="510" t="s">
        <v>420</v>
      </c>
      <c r="Z40" s="510" t="s">
        <v>610</v>
      </c>
      <c r="AA40" s="833">
        <v>44777.0</v>
      </c>
      <c r="AB40" s="510" t="s">
        <v>1066</v>
      </c>
      <c r="AC40" s="510" t="s">
        <v>237</v>
      </c>
      <c r="AD40" s="510" t="s">
        <v>1052</v>
      </c>
      <c r="AE40" s="542" t="s">
        <v>1062</v>
      </c>
      <c r="AF40" s="510">
        <f t="shared" si="1"/>
        <v>19</v>
      </c>
      <c r="AG40" s="510"/>
      <c r="AH40" s="510"/>
      <c r="AI40" s="510"/>
      <c r="AJ40" s="510"/>
    </row>
    <row r="41" ht="15.75" customHeight="1">
      <c r="A41" s="476">
        <v>5030.0</v>
      </c>
      <c r="B41" s="535" t="s">
        <v>36</v>
      </c>
      <c r="C41" s="510" t="s">
        <v>37</v>
      </c>
      <c r="D41" s="510" t="s">
        <v>20</v>
      </c>
      <c r="E41" s="535" t="s">
        <v>1209</v>
      </c>
      <c r="F41" s="510" t="s">
        <v>20</v>
      </c>
      <c r="G41" s="510" t="s">
        <v>39</v>
      </c>
      <c r="H41" s="510" t="s">
        <v>40</v>
      </c>
      <c r="I41" s="510" t="s">
        <v>615</v>
      </c>
      <c r="J41" s="510" t="s">
        <v>616</v>
      </c>
      <c r="K41" s="535" t="s">
        <v>617</v>
      </c>
      <c r="L41" s="510" t="s">
        <v>22</v>
      </c>
      <c r="M41" s="510" t="s">
        <v>618</v>
      </c>
      <c r="N41" s="510" t="s">
        <v>619</v>
      </c>
      <c r="O41" s="510" t="s">
        <v>620</v>
      </c>
      <c r="P41" s="912">
        <v>45.5560910157497</v>
      </c>
      <c r="Q41" s="541">
        <v>-73.4251858444949</v>
      </c>
      <c r="R41" s="904">
        <v>228.0</v>
      </c>
      <c r="S41" s="904"/>
      <c r="T41" s="510"/>
      <c r="U41" s="510" t="s">
        <v>20</v>
      </c>
      <c r="V41" s="510" t="s">
        <v>615</v>
      </c>
      <c r="W41" s="510" t="s">
        <v>617</v>
      </c>
      <c r="X41" s="510" t="s">
        <v>22</v>
      </c>
      <c r="Y41" s="510" t="s">
        <v>618</v>
      </c>
      <c r="Z41" s="510" t="s">
        <v>498</v>
      </c>
      <c r="AA41" s="833">
        <v>44414.0</v>
      </c>
      <c r="AB41" s="510" t="s">
        <v>621</v>
      </c>
      <c r="AC41" s="510"/>
      <c r="AD41" s="510" t="s">
        <v>622</v>
      </c>
      <c r="AE41" s="542" t="s">
        <v>615</v>
      </c>
      <c r="AF41" s="510">
        <f t="shared" si="1"/>
        <v>11</v>
      </c>
      <c r="AG41" s="510"/>
      <c r="AH41" s="510"/>
      <c r="AI41" s="510"/>
      <c r="AJ41" s="510"/>
    </row>
    <row r="42" ht="15.75" customHeight="1">
      <c r="A42" s="476">
        <v>5196.0</v>
      </c>
      <c r="B42" s="379" t="s">
        <v>55</v>
      </c>
      <c r="C42" s="392" t="s">
        <v>37</v>
      </c>
      <c r="D42" s="380" t="s">
        <v>160</v>
      </c>
      <c r="E42" s="379" t="s">
        <v>812</v>
      </c>
      <c r="F42" s="380" t="s">
        <v>647</v>
      </c>
      <c r="G42" s="380" t="s">
        <v>45</v>
      </c>
      <c r="H42" s="380" t="s">
        <v>40</v>
      </c>
      <c r="I42" s="380" t="s">
        <v>648</v>
      </c>
      <c r="J42" s="380" t="s">
        <v>649</v>
      </c>
      <c r="K42" s="380" t="s">
        <v>650</v>
      </c>
      <c r="L42" s="380" t="s">
        <v>650</v>
      </c>
      <c r="M42" s="380" t="s">
        <v>651</v>
      </c>
      <c r="N42" s="943" t="s">
        <v>652</v>
      </c>
      <c r="O42" s="944" t="s">
        <v>653</v>
      </c>
      <c r="P42" s="381">
        <v>22.4628134189906</v>
      </c>
      <c r="Q42" s="381">
        <v>-100.870698010767</v>
      </c>
      <c r="R42" s="514" t="s">
        <v>654</v>
      </c>
      <c r="S42" s="397">
        <v>8.75</v>
      </c>
      <c r="T42" s="391" t="s">
        <v>23</v>
      </c>
      <c r="U42" s="380" t="s">
        <v>655</v>
      </c>
      <c r="V42" s="458" t="s">
        <v>656</v>
      </c>
      <c r="W42" s="380" t="s">
        <v>657</v>
      </c>
      <c r="X42" s="380" t="s">
        <v>658</v>
      </c>
      <c r="Y42" s="469" t="s">
        <v>659</v>
      </c>
      <c r="Z42" s="379" t="s">
        <v>478</v>
      </c>
      <c r="AA42" s="383" t="s">
        <v>660</v>
      </c>
      <c r="AB42" s="392" t="s">
        <v>661</v>
      </c>
      <c r="AC42" s="380" t="s">
        <v>662</v>
      </c>
      <c r="AD42" s="392" t="s">
        <v>663</v>
      </c>
      <c r="AE42" s="385" t="s">
        <v>664</v>
      </c>
      <c r="AF42" s="386">
        <f t="shared" si="1"/>
        <v>29</v>
      </c>
      <c r="AG42" s="380"/>
      <c r="AH42" s="380"/>
      <c r="AI42" s="380"/>
      <c r="AJ42" s="380"/>
    </row>
    <row r="43" ht="15.75" customHeight="1">
      <c r="A43" s="476">
        <v>5195.0</v>
      </c>
      <c r="B43" s="379" t="s">
        <v>36</v>
      </c>
      <c r="C43" s="392" t="s">
        <v>37</v>
      </c>
      <c r="D43" s="380" t="s">
        <v>139</v>
      </c>
      <c r="E43" s="379" t="s">
        <v>812</v>
      </c>
      <c r="F43" s="380" t="s">
        <v>674</v>
      </c>
      <c r="G43" s="380" t="s">
        <v>45</v>
      </c>
      <c r="H43" s="380" t="s">
        <v>40</v>
      </c>
      <c r="I43" s="380" t="s">
        <v>675</v>
      </c>
      <c r="J43" s="380" t="s">
        <v>676</v>
      </c>
      <c r="K43" s="380" t="s">
        <v>677</v>
      </c>
      <c r="L43" s="380" t="s">
        <v>80</v>
      </c>
      <c r="M43" s="380" t="s">
        <v>420</v>
      </c>
      <c r="N43" s="943" t="s">
        <v>678</v>
      </c>
      <c r="O43" s="944" t="s">
        <v>679</v>
      </c>
      <c r="P43" s="381">
        <v>36.8955671894749</v>
      </c>
      <c r="Q43" s="381">
        <v>-76.1914247539633</v>
      </c>
      <c r="R43" s="514">
        <v>100.0</v>
      </c>
      <c r="S43" s="382">
        <v>2.0</v>
      </c>
      <c r="T43" s="391" t="s">
        <v>23</v>
      </c>
      <c r="U43" s="380" t="s">
        <v>680</v>
      </c>
      <c r="V43" s="458" t="s">
        <v>681</v>
      </c>
      <c r="W43" s="380" t="s">
        <v>682</v>
      </c>
      <c r="X43" s="380" t="s">
        <v>658</v>
      </c>
      <c r="Y43" s="469" t="s">
        <v>659</v>
      </c>
      <c r="Z43" s="379" t="s">
        <v>478</v>
      </c>
      <c r="AA43" s="383" t="s">
        <v>660</v>
      </c>
      <c r="AB43" s="380" t="s">
        <v>683</v>
      </c>
      <c r="AC43" s="380"/>
      <c r="AD43" s="392" t="s">
        <v>684</v>
      </c>
      <c r="AE43" s="385" t="s">
        <v>675</v>
      </c>
      <c r="AF43" s="386">
        <f t="shared" si="1"/>
        <v>22</v>
      </c>
      <c r="AG43" s="380"/>
      <c r="AH43" s="380"/>
      <c r="AI43" s="380"/>
      <c r="AJ43" s="380"/>
    </row>
    <row r="44" ht="15.75" customHeight="1">
      <c r="A44" s="476">
        <v>5005.0</v>
      </c>
      <c r="B44" s="379" t="s">
        <v>149</v>
      </c>
      <c r="C44" s="380" t="s">
        <v>37</v>
      </c>
      <c r="D44" s="380" t="s">
        <v>134</v>
      </c>
      <c r="E44" s="379" t="s">
        <v>812</v>
      </c>
      <c r="F44" s="380" t="s">
        <v>459</v>
      </c>
      <c r="G44" s="380" t="s">
        <v>39</v>
      </c>
      <c r="H44" s="380" t="s">
        <v>40</v>
      </c>
      <c r="I44" s="399" t="s">
        <v>460</v>
      </c>
      <c r="J44" s="380" t="s">
        <v>461</v>
      </c>
      <c r="K44" s="379" t="s">
        <v>462</v>
      </c>
      <c r="L44" s="380" t="s">
        <v>78</v>
      </c>
      <c r="M44" s="380" t="s">
        <v>420</v>
      </c>
      <c r="N44" s="380">
        <v>42101.0</v>
      </c>
      <c r="O44" s="380" t="s">
        <v>463</v>
      </c>
      <c r="P44" s="396">
        <v>37.04</v>
      </c>
      <c r="Q44" s="483">
        <v>-86.32</v>
      </c>
      <c r="R44" s="382" t="s">
        <v>464</v>
      </c>
      <c r="S44" s="514">
        <v>30.0</v>
      </c>
      <c r="T44" s="380" t="s">
        <v>43</v>
      </c>
      <c r="U44" s="380" t="s">
        <v>134</v>
      </c>
      <c r="V44" s="380" t="s">
        <v>460</v>
      </c>
      <c r="W44" s="380" t="s">
        <v>465</v>
      </c>
      <c r="X44" s="380" t="s">
        <v>466</v>
      </c>
      <c r="Y44" s="380" t="s">
        <v>467</v>
      </c>
      <c r="Z44" s="380" t="s">
        <v>468</v>
      </c>
      <c r="AA44" s="469" t="s">
        <v>469</v>
      </c>
      <c r="AB44" s="380" t="s">
        <v>470</v>
      </c>
      <c r="AC44" s="380" t="s">
        <v>471</v>
      </c>
      <c r="AD44" s="398" t="s">
        <v>472</v>
      </c>
      <c r="AE44" s="385"/>
      <c r="AF44" s="380">
        <f t="shared" si="1"/>
        <v>29</v>
      </c>
      <c r="AG44" s="510"/>
      <c r="AH44" s="510"/>
      <c r="AI44" s="510"/>
      <c r="AJ44" s="510"/>
    </row>
    <row r="45" ht="87.75" customHeight="1">
      <c r="A45" s="476">
        <v>5034.0</v>
      </c>
      <c r="B45" s="535" t="s">
        <v>36</v>
      </c>
      <c r="C45" s="510" t="s">
        <v>37</v>
      </c>
      <c r="D45" s="510" t="s">
        <v>232</v>
      </c>
      <c r="E45" s="535" t="s">
        <v>812</v>
      </c>
      <c r="F45" s="510" t="s">
        <v>232</v>
      </c>
      <c r="G45" s="510" t="s">
        <v>39</v>
      </c>
      <c r="H45" s="510" t="s">
        <v>40</v>
      </c>
      <c r="I45" s="510" t="s">
        <v>687</v>
      </c>
      <c r="J45" s="510" t="s">
        <v>688</v>
      </c>
      <c r="K45" s="535" t="s">
        <v>689</v>
      </c>
      <c r="L45" s="510" t="s">
        <v>195</v>
      </c>
      <c r="M45" s="510" t="s">
        <v>420</v>
      </c>
      <c r="N45" s="510">
        <v>34243.0</v>
      </c>
      <c r="O45" s="510" t="s">
        <v>690</v>
      </c>
      <c r="P45" s="912">
        <v>27.4174068288131</v>
      </c>
      <c r="Q45" s="541">
        <v>-82.5456789875623</v>
      </c>
      <c r="R45" s="538">
        <v>15.0</v>
      </c>
      <c r="S45" s="904"/>
      <c r="T45" s="945"/>
      <c r="U45" s="510" t="s">
        <v>691</v>
      </c>
      <c r="V45" s="510" t="s">
        <v>687</v>
      </c>
      <c r="W45" s="510" t="s">
        <v>689</v>
      </c>
      <c r="X45" s="510" t="s">
        <v>195</v>
      </c>
      <c r="Y45" s="510" t="s">
        <v>420</v>
      </c>
      <c r="Z45" s="510" t="s">
        <v>498</v>
      </c>
      <c r="AA45" s="833">
        <v>44781.0</v>
      </c>
      <c r="AB45" s="510" t="s">
        <v>692</v>
      </c>
      <c r="AC45" s="510" t="s">
        <v>693</v>
      </c>
      <c r="AD45" s="510" t="s">
        <v>694</v>
      </c>
      <c r="AE45" s="510" t="s">
        <v>695</v>
      </c>
      <c r="AF45" s="510">
        <f t="shared" si="1"/>
        <v>8</v>
      </c>
      <c r="AG45" s="510"/>
      <c r="AH45" s="510"/>
      <c r="AI45" s="510"/>
      <c r="AJ45" s="510"/>
    </row>
    <row r="46" ht="63.0" customHeight="1">
      <c r="A46" s="476">
        <v>5187.0</v>
      </c>
      <c r="B46" s="379" t="s">
        <v>55</v>
      </c>
      <c r="C46" s="380" t="s">
        <v>37</v>
      </c>
      <c r="D46" s="380" t="s">
        <v>943</v>
      </c>
      <c r="E46" s="379" t="s">
        <v>812</v>
      </c>
      <c r="F46" s="380" t="s">
        <v>954</v>
      </c>
      <c r="G46" s="380" t="s">
        <v>118</v>
      </c>
      <c r="H46" s="380" t="s">
        <v>46</v>
      </c>
      <c r="I46" s="380" t="s">
        <v>945</v>
      </c>
      <c r="J46" s="380" t="s">
        <v>955</v>
      </c>
      <c r="K46" s="379" t="s">
        <v>956</v>
      </c>
      <c r="L46" s="380" t="s">
        <v>947</v>
      </c>
      <c r="M46" s="380" t="s">
        <v>618</v>
      </c>
      <c r="N46" s="895"/>
      <c r="O46" s="380"/>
      <c r="P46" s="396">
        <v>44.3756</v>
      </c>
      <c r="Q46" s="397">
        <v>-64.5196</v>
      </c>
      <c r="R46" s="382"/>
      <c r="S46" s="514">
        <v>705.0</v>
      </c>
      <c r="T46" s="380" t="s">
        <v>2120</v>
      </c>
      <c r="U46" s="380" t="s">
        <v>58</v>
      </c>
      <c r="V46" s="380" t="s">
        <v>949</v>
      </c>
      <c r="W46" s="380" t="s">
        <v>950</v>
      </c>
      <c r="X46" s="380" t="s">
        <v>103</v>
      </c>
      <c r="Y46" s="380" t="s">
        <v>618</v>
      </c>
      <c r="Z46" s="380" t="s">
        <v>486</v>
      </c>
      <c r="AA46" s="469">
        <v>45872.0</v>
      </c>
      <c r="AB46" s="380" t="s">
        <v>957</v>
      </c>
      <c r="AC46" s="392" t="s">
        <v>958</v>
      </c>
      <c r="AD46" s="392" t="s">
        <v>953</v>
      </c>
      <c r="AE46" s="380"/>
      <c r="AF46" s="380">
        <f t="shared" si="1"/>
        <v>28</v>
      </c>
      <c r="AG46" s="380"/>
      <c r="AH46" s="380"/>
      <c r="AI46" s="380"/>
      <c r="AJ46" s="380"/>
    </row>
    <row r="47" ht="15.75" customHeight="1">
      <c r="A47" s="476">
        <v>5009.0</v>
      </c>
      <c r="B47" s="379" t="s">
        <v>36</v>
      </c>
      <c r="C47" s="380" t="s">
        <v>37</v>
      </c>
      <c r="D47" s="380" t="s">
        <v>226</v>
      </c>
      <c r="E47" s="379" t="s">
        <v>812</v>
      </c>
      <c r="F47" s="380" t="s">
        <v>582</v>
      </c>
      <c r="G47" s="380" t="s">
        <v>39</v>
      </c>
      <c r="H47" s="380" t="s">
        <v>48</v>
      </c>
      <c r="I47" s="399" t="s">
        <v>583</v>
      </c>
      <c r="J47" s="380" t="s">
        <v>584</v>
      </c>
      <c r="K47" s="379" t="s">
        <v>582</v>
      </c>
      <c r="L47" s="380" t="s">
        <v>86</v>
      </c>
      <c r="M47" s="380" t="s">
        <v>420</v>
      </c>
      <c r="N47" s="380">
        <v>60155.0</v>
      </c>
      <c r="O47" s="380" t="s">
        <v>585</v>
      </c>
      <c r="P47" s="396">
        <v>41.85497697399</v>
      </c>
      <c r="Q47" s="397">
        <v>-87.8642746251388</v>
      </c>
      <c r="R47" s="382">
        <v>44.0</v>
      </c>
      <c r="S47" s="514"/>
      <c r="T47" s="380"/>
      <c r="U47" s="380" t="s">
        <v>586</v>
      </c>
      <c r="V47" s="399" t="s">
        <v>583</v>
      </c>
      <c r="W47" s="380" t="s">
        <v>587</v>
      </c>
      <c r="X47" s="380" t="s">
        <v>26</v>
      </c>
      <c r="Y47" s="380" t="s">
        <v>420</v>
      </c>
      <c r="Z47" s="380" t="s">
        <v>478</v>
      </c>
      <c r="AA47" s="469" t="s">
        <v>479</v>
      </c>
      <c r="AB47" s="380" t="s">
        <v>588</v>
      </c>
      <c r="AC47" s="380" t="s">
        <v>589</v>
      </c>
      <c r="AD47" s="380" t="s">
        <v>590</v>
      </c>
      <c r="AE47" s="385" t="s">
        <v>591</v>
      </c>
      <c r="AF47" s="380">
        <f t="shared" si="1"/>
        <v>6</v>
      </c>
      <c r="AG47" s="510"/>
      <c r="AH47" s="510"/>
      <c r="AI47" s="510"/>
      <c r="AJ47" s="510"/>
    </row>
    <row r="48" ht="15.75" customHeight="1">
      <c r="A48" s="476">
        <v>5071.0</v>
      </c>
      <c r="B48" s="535" t="s">
        <v>36</v>
      </c>
      <c r="C48" s="510" t="s">
        <v>37</v>
      </c>
      <c r="D48" s="510" t="s">
        <v>267</v>
      </c>
      <c r="E48" s="535" t="s">
        <v>1209</v>
      </c>
      <c r="F48" s="510" t="s">
        <v>1138</v>
      </c>
      <c r="G48" s="510" t="s">
        <v>39</v>
      </c>
      <c r="H48" s="510" t="s">
        <v>40</v>
      </c>
      <c r="I48" s="510" t="s">
        <v>1133</v>
      </c>
      <c r="J48" s="510" t="s">
        <v>1139</v>
      </c>
      <c r="K48" s="535" t="s">
        <v>1140</v>
      </c>
      <c r="L48" s="510" t="s">
        <v>42</v>
      </c>
      <c r="M48" s="510" t="s">
        <v>420</v>
      </c>
      <c r="N48" s="510" t="s">
        <v>1141</v>
      </c>
      <c r="O48" s="510" t="s">
        <v>1142</v>
      </c>
      <c r="P48" s="912">
        <v>42.1560276099583</v>
      </c>
      <c r="Q48" s="541">
        <v>-83.2401245448951</v>
      </c>
      <c r="R48" s="538">
        <v>107.0</v>
      </c>
      <c r="S48" s="904"/>
      <c r="T48" s="510"/>
      <c r="U48" s="510" t="s">
        <v>1132</v>
      </c>
      <c r="V48" s="510" t="s">
        <v>1133</v>
      </c>
      <c r="W48" s="510" t="s">
        <v>1085</v>
      </c>
      <c r="X48" s="510" t="s">
        <v>42</v>
      </c>
      <c r="Y48" s="510" t="s">
        <v>420</v>
      </c>
      <c r="Z48" s="510" t="s">
        <v>432</v>
      </c>
      <c r="AA48" s="833">
        <v>44418.0</v>
      </c>
      <c r="AB48" s="510" t="s">
        <v>1143</v>
      </c>
      <c r="AC48" s="510" t="s">
        <v>1144</v>
      </c>
      <c r="AD48" s="744" t="s">
        <v>1145</v>
      </c>
      <c r="AE48" s="542" t="s">
        <v>1053</v>
      </c>
      <c r="AF48" s="510">
        <f t="shared" si="1"/>
        <v>29</v>
      </c>
      <c r="AG48" s="510"/>
      <c r="AH48" s="510"/>
      <c r="AI48" s="510"/>
      <c r="AJ48" s="510"/>
    </row>
    <row r="49" ht="15.75" customHeight="1">
      <c r="A49" s="476">
        <v>5070.0</v>
      </c>
      <c r="B49" s="535" t="s">
        <v>149</v>
      </c>
      <c r="C49" s="510" t="s">
        <v>37</v>
      </c>
      <c r="D49" s="510" t="s">
        <v>333</v>
      </c>
      <c r="E49" s="535" t="s">
        <v>1209</v>
      </c>
      <c r="F49" s="510" t="s">
        <v>1126</v>
      </c>
      <c r="G49" s="510" t="s">
        <v>39</v>
      </c>
      <c r="H49" s="510" t="s">
        <v>48</v>
      </c>
      <c r="I49" s="715" t="s">
        <v>1127</v>
      </c>
      <c r="J49" s="452" t="s">
        <v>1128</v>
      </c>
      <c r="K49" s="452" t="s">
        <v>1129</v>
      </c>
      <c r="L49" s="452" t="s">
        <v>103</v>
      </c>
      <c r="M49" s="452" t="s">
        <v>618</v>
      </c>
      <c r="N49" s="452" t="s">
        <v>1130</v>
      </c>
      <c r="P49" s="452">
        <v>43.0167982661</v>
      </c>
      <c r="Q49" s="452">
        <v>-79.1141402101</v>
      </c>
      <c r="R49" s="452" t="s">
        <v>1131</v>
      </c>
      <c r="S49" s="904"/>
      <c r="T49" s="510"/>
      <c r="U49" s="510" t="s">
        <v>1132</v>
      </c>
      <c r="V49" s="510" t="s">
        <v>1133</v>
      </c>
      <c r="W49" s="510" t="s">
        <v>1085</v>
      </c>
      <c r="X49" s="510" t="s">
        <v>42</v>
      </c>
      <c r="Y49" s="510" t="s">
        <v>420</v>
      </c>
      <c r="Z49" s="510" t="s">
        <v>1134</v>
      </c>
      <c r="AA49" s="833" t="s">
        <v>1135</v>
      </c>
      <c r="AB49" s="736" t="s">
        <v>1136</v>
      </c>
      <c r="AC49" s="510"/>
      <c r="AD49" s="510" t="s">
        <v>1137</v>
      </c>
      <c r="AE49" s="510"/>
      <c r="AF49" s="510">
        <f t="shared" si="1"/>
        <v>20</v>
      </c>
      <c r="AG49" s="510"/>
      <c r="AH49" s="510"/>
      <c r="AI49" s="510"/>
      <c r="AJ49" s="510"/>
    </row>
    <row r="50" ht="15.75" customHeight="1">
      <c r="A50" s="476">
        <v>5036.0</v>
      </c>
      <c r="B50" s="535" t="s">
        <v>36</v>
      </c>
      <c r="C50" s="510" t="s">
        <v>37</v>
      </c>
      <c r="D50" s="510" t="s">
        <v>233</v>
      </c>
      <c r="E50" s="535" t="s">
        <v>1209</v>
      </c>
      <c r="F50" s="510" t="s">
        <v>233</v>
      </c>
      <c r="G50" s="510" t="s">
        <v>45</v>
      </c>
      <c r="H50" s="510" t="s">
        <v>46</v>
      </c>
      <c r="I50" s="510" t="s">
        <v>698</v>
      </c>
      <c r="J50" s="510" t="s">
        <v>699</v>
      </c>
      <c r="K50" s="535" t="s">
        <v>700</v>
      </c>
      <c r="L50" s="510" t="s">
        <v>95</v>
      </c>
      <c r="M50" s="510" t="s">
        <v>420</v>
      </c>
      <c r="N50" s="510">
        <v>75309.0</v>
      </c>
      <c r="O50" s="510"/>
      <c r="P50" s="510">
        <v>32.8703647409765</v>
      </c>
      <c r="Q50" s="912">
        <v>-96.9395074044531</v>
      </c>
      <c r="R50" s="538"/>
      <c r="S50" s="904"/>
      <c r="T50" s="761"/>
      <c r="U50" s="510" t="s">
        <v>233</v>
      </c>
      <c r="V50" s="510" t="s">
        <v>701</v>
      </c>
      <c r="W50" s="510" t="s">
        <v>702</v>
      </c>
      <c r="X50" s="510" t="s">
        <v>95</v>
      </c>
      <c r="Y50" s="510" t="s">
        <v>420</v>
      </c>
      <c r="Z50" s="510" t="s">
        <v>445</v>
      </c>
      <c r="AA50" s="833">
        <v>45527.0</v>
      </c>
      <c r="AB50" s="833" t="s">
        <v>703</v>
      </c>
      <c r="AC50" s="510" t="s">
        <v>704</v>
      </c>
      <c r="AD50" s="510" t="s">
        <v>705</v>
      </c>
      <c r="AE50" s="510"/>
      <c r="AF50" s="510">
        <f t="shared" si="1"/>
        <v>28</v>
      </c>
      <c r="AG50" s="510"/>
      <c r="AH50" s="510"/>
      <c r="AI50" s="510"/>
      <c r="AJ50" s="510"/>
    </row>
    <row r="51" ht="15.75" customHeight="1">
      <c r="A51" s="476">
        <v>5037.0</v>
      </c>
      <c r="B51" s="535" t="s">
        <v>36</v>
      </c>
      <c r="C51" s="510" t="s">
        <v>37</v>
      </c>
      <c r="D51" s="510" t="s">
        <v>234</v>
      </c>
      <c r="E51" s="535" t="s">
        <v>812</v>
      </c>
      <c r="F51" s="510" t="s">
        <v>234</v>
      </c>
      <c r="G51" s="510" t="s">
        <v>39</v>
      </c>
      <c r="H51" s="510" t="s">
        <v>235</v>
      </c>
      <c r="I51" s="510" t="s">
        <v>706</v>
      </c>
      <c r="J51" s="510" t="s">
        <v>707</v>
      </c>
      <c r="K51" s="535" t="s">
        <v>708</v>
      </c>
      <c r="L51" s="510" t="s">
        <v>179</v>
      </c>
      <c r="M51" s="510" t="s">
        <v>420</v>
      </c>
      <c r="N51" s="510">
        <v>15522.0</v>
      </c>
      <c r="O51" s="510" t="s">
        <v>709</v>
      </c>
      <c r="P51" s="912">
        <v>39.9370916535652</v>
      </c>
      <c r="Q51" s="541">
        <v>-78.5814777449645</v>
      </c>
      <c r="R51" s="538">
        <v>30.0</v>
      </c>
      <c r="S51" s="904"/>
      <c r="T51" s="914"/>
      <c r="U51" s="510" t="s">
        <v>710</v>
      </c>
      <c r="V51" s="510" t="s">
        <v>706</v>
      </c>
      <c r="W51" s="510" t="s">
        <v>711</v>
      </c>
      <c r="X51" s="510" t="s">
        <v>179</v>
      </c>
      <c r="Y51" s="510" t="s">
        <v>420</v>
      </c>
      <c r="Z51" s="510" t="s">
        <v>712</v>
      </c>
      <c r="AA51" s="833" t="s">
        <v>713</v>
      </c>
      <c r="AB51" s="510" t="s">
        <v>714</v>
      </c>
      <c r="AC51" s="510" t="s">
        <v>715</v>
      </c>
      <c r="AD51" s="867" t="s">
        <v>716</v>
      </c>
      <c r="AE51" s="542" t="s">
        <v>706</v>
      </c>
      <c r="AF51" s="510">
        <f t="shared" si="1"/>
        <v>28</v>
      </c>
      <c r="AG51" s="510"/>
      <c r="AH51" s="510"/>
      <c r="AI51" s="510"/>
      <c r="AJ51" s="510"/>
    </row>
    <row r="52" ht="15.75" customHeight="1">
      <c r="A52" s="476">
        <v>5038.0</v>
      </c>
      <c r="B52" s="535" t="s">
        <v>36</v>
      </c>
      <c r="C52" s="510" t="s">
        <v>37</v>
      </c>
      <c r="D52" s="510" t="s">
        <v>115</v>
      </c>
      <c r="E52" s="535" t="s">
        <v>1209</v>
      </c>
      <c r="F52" s="510" t="s">
        <v>115</v>
      </c>
      <c r="G52" s="510" t="s">
        <v>39</v>
      </c>
      <c r="H52" s="510" t="s">
        <v>40</v>
      </c>
      <c r="I52" s="510" t="s">
        <v>717</v>
      </c>
      <c r="J52" s="510" t="s">
        <v>718</v>
      </c>
      <c r="K52" s="535" t="s">
        <v>719</v>
      </c>
      <c r="L52" s="510" t="s">
        <v>42</v>
      </c>
      <c r="M52" s="510" t="s">
        <v>420</v>
      </c>
      <c r="N52" s="510">
        <v>49423.0</v>
      </c>
      <c r="O52" s="510" t="s">
        <v>720</v>
      </c>
      <c r="P52" s="912">
        <v>42.7529224843033</v>
      </c>
      <c r="Q52" s="541">
        <v>-86.1085133288173</v>
      </c>
      <c r="R52" s="904"/>
      <c r="S52" s="904"/>
      <c r="T52" s="761"/>
      <c r="U52" s="510" t="s">
        <v>721</v>
      </c>
      <c r="V52" s="510" t="s">
        <v>722</v>
      </c>
      <c r="W52" s="510" t="s">
        <v>723</v>
      </c>
      <c r="X52" s="510" t="s">
        <v>224</v>
      </c>
      <c r="Y52" s="510" t="s">
        <v>420</v>
      </c>
      <c r="Z52" s="510" t="s">
        <v>432</v>
      </c>
      <c r="AA52" s="833">
        <v>44417.0</v>
      </c>
      <c r="AB52" s="510" t="s">
        <v>724</v>
      </c>
      <c r="AC52" s="510" t="s">
        <v>725</v>
      </c>
      <c r="AD52" s="744" t="s">
        <v>726</v>
      </c>
      <c r="AE52" s="510" t="s">
        <v>727</v>
      </c>
      <c r="AF52" s="510">
        <f t="shared" si="1"/>
        <v>21</v>
      </c>
      <c r="AG52" s="510"/>
      <c r="AH52" s="510"/>
      <c r="AI52" s="510"/>
      <c r="AJ52" s="510"/>
    </row>
    <row r="53" ht="15.75" customHeight="1">
      <c r="A53" s="476">
        <v>5052.0</v>
      </c>
      <c r="B53" s="535" t="s">
        <v>36</v>
      </c>
      <c r="C53" s="510" t="s">
        <v>37</v>
      </c>
      <c r="D53" s="510" t="s">
        <v>4705</v>
      </c>
      <c r="E53" s="535" t="s">
        <v>812</v>
      </c>
      <c r="F53" s="510" t="s">
        <v>4705</v>
      </c>
      <c r="G53" s="510" t="s">
        <v>223</v>
      </c>
      <c r="H53" s="510" t="s">
        <v>4706</v>
      </c>
      <c r="I53" s="490" t="s">
        <v>4707</v>
      </c>
      <c r="J53" s="510" t="s">
        <v>4708</v>
      </c>
      <c r="K53" s="535" t="s">
        <v>4709</v>
      </c>
      <c r="L53" s="510" t="s">
        <v>26</v>
      </c>
      <c r="M53" s="510" t="s">
        <v>420</v>
      </c>
      <c r="N53" s="510" t="s">
        <v>4710</v>
      </c>
      <c r="O53" s="510" t="s">
        <v>4711</v>
      </c>
      <c r="P53" s="689">
        <v>37.47</v>
      </c>
      <c r="Q53" s="689">
        <v>-122.19</v>
      </c>
      <c r="R53" s="689">
        <v>24.0</v>
      </c>
      <c r="S53" s="689" t="s">
        <v>237</v>
      </c>
      <c r="T53" s="510" t="s">
        <v>237</v>
      </c>
      <c r="U53" s="510" t="s">
        <v>4705</v>
      </c>
      <c r="V53" s="510" t="s">
        <v>4707</v>
      </c>
      <c r="W53" s="510" t="s">
        <v>4712</v>
      </c>
      <c r="X53" s="510" t="s">
        <v>26</v>
      </c>
      <c r="Y53" s="510" t="s">
        <v>420</v>
      </c>
      <c r="Z53" s="510" t="s">
        <v>498</v>
      </c>
      <c r="AA53" s="833">
        <v>44892.0</v>
      </c>
      <c r="AB53" s="510" t="s">
        <v>4713</v>
      </c>
      <c r="AC53" s="510" t="s">
        <v>4715</v>
      </c>
      <c r="AD53" s="929" t="s">
        <v>4714</v>
      </c>
      <c r="AE53" s="542" t="s">
        <v>4716</v>
      </c>
      <c r="AF53" s="510">
        <f t="shared" si="1"/>
        <v>30</v>
      </c>
      <c r="AG53" s="510"/>
      <c r="AH53" s="510"/>
      <c r="AI53" s="510"/>
      <c r="AJ53" s="510"/>
    </row>
    <row r="54" ht="15.75" customHeight="1">
      <c r="A54" s="476">
        <v>5053.0</v>
      </c>
      <c r="B54" s="535" t="s">
        <v>36</v>
      </c>
      <c r="C54" s="535" t="s">
        <v>37</v>
      </c>
      <c r="D54" s="510" t="s">
        <v>4717</v>
      </c>
      <c r="E54" s="535" t="s">
        <v>812</v>
      </c>
      <c r="F54" s="510" t="s">
        <v>4718</v>
      </c>
      <c r="G54" s="510" t="s">
        <v>45</v>
      </c>
      <c r="H54" s="490" t="s">
        <v>4719</v>
      </c>
      <c r="I54" s="510" t="s">
        <v>4720</v>
      </c>
      <c r="J54" s="510" t="s">
        <v>4721</v>
      </c>
      <c r="K54" s="510" t="s">
        <v>4722</v>
      </c>
      <c r="L54" s="535" t="s">
        <v>297</v>
      </c>
      <c r="M54" s="535" t="s">
        <v>420</v>
      </c>
      <c r="N54" s="535">
        <v>98271.0</v>
      </c>
      <c r="O54" s="535"/>
      <c r="P54" s="537">
        <v>48.14224</v>
      </c>
      <c r="Q54" s="537">
        <v>-122.15975</v>
      </c>
      <c r="R54" s="538">
        <v>25.0</v>
      </c>
      <c r="S54" s="538"/>
      <c r="T54" s="510"/>
      <c r="U54" s="510" t="s">
        <v>4717</v>
      </c>
      <c r="V54" s="542" t="s">
        <v>4720</v>
      </c>
      <c r="W54" s="510" t="s">
        <v>4723</v>
      </c>
      <c r="X54" s="535" t="s">
        <v>4724</v>
      </c>
      <c r="Y54" s="535" t="s">
        <v>763</v>
      </c>
      <c r="Z54" s="535" t="s">
        <v>1010</v>
      </c>
      <c r="AA54" s="540">
        <v>45551.0</v>
      </c>
      <c r="AB54" s="510" t="s">
        <v>4725</v>
      </c>
      <c r="AC54" s="510"/>
      <c r="AD54" s="510" t="s">
        <v>4726</v>
      </c>
      <c r="AE54" s="336"/>
      <c r="AF54" s="476">
        <f t="shared" si="1"/>
        <v>22</v>
      </c>
      <c r="AJ54" s="491"/>
    </row>
    <row r="55" ht="15.75" customHeight="1">
      <c r="A55" s="476">
        <v>5054.0</v>
      </c>
      <c r="B55" s="535" t="s">
        <v>36</v>
      </c>
      <c r="C55" s="510" t="s">
        <v>37</v>
      </c>
      <c r="D55" s="510" t="s">
        <v>4727</v>
      </c>
      <c r="E55" s="535" t="s">
        <v>812</v>
      </c>
      <c r="F55" s="510" t="s">
        <v>4728</v>
      </c>
      <c r="G55" s="510" t="s">
        <v>39</v>
      </c>
      <c r="H55" s="510" t="s">
        <v>4632</v>
      </c>
      <c r="I55" s="510" t="s">
        <v>4729</v>
      </c>
      <c r="J55" s="510" t="s">
        <v>4730</v>
      </c>
      <c r="K55" s="535" t="s">
        <v>2433</v>
      </c>
      <c r="L55" s="510" t="s">
        <v>90</v>
      </c>
      <c r="M55" s="510" t="s">
        <v>618</v>
      </c>
      <c r="N55" s="510" t="s">
        <v>4731</v>
      </c>
      <c r="O55" s="510" t="s">
        <v>4732</v>
      </c>
      <c r="P55" s="912">
        <v>50.9478314879987</v>
      </c>
      <c r="Q55" s="541">
        <v>-113.991189275178</v>
      </c>
      <c r="R55" s="685">
        <v>15.0</v>
      </c>
      <c r="S55" s="712"/>
      <c r="T55" s="510"/>
      <c r="U55" s="510" t="s">
        <v>4727</v>
      </c>
      <c r="V55" s="510" t="s">
        <v>4729</v>
      </c>
      <c r="W55" s="510" t="s">
        <v>2433</v>
      </c>
      <c r="X55" s="510" t="s">
        <v>4733</v>
      </c>
      <c r="Y55" s="510" t="s">
        <v>618</v>
      </c>
      <c r="Z55" s="510" t="s">
        <v>498</v>
      </c>
      <c r="AA55" s="833">
        <v>44890.0</v>
      </c>
      <c r="AB55" s="510" t="s">
        <v>4734</v>
      </c>
      <c r="AC55" s="510" t="s">
        <v>4736</v>
      </c>
      <c r="AD55" s="490" t="s">
        <v>4735</v>
      </c>
      <c r="AE55" s="542" t="s">
        <v>4729</v>
      </c>
      <c r="AF55" s="510">
        <f t="shared" si="1"/>
        <v>23</v>
      </c>
      <c r="AG55" s="510"/>
      <c r="AH55" s="510"/>
      <c r="AI55" s="510"/>
      <c r="AJ55" s="510"/>
    </row>
    <row r="56" ht="15.75" customHeight="1">
      <c r="A56" s="476">
        <v>5133.0</v>
      </c>
      <c r="B56" s="535" t="s">
        <v>36</v>
      </c>
      <c r="C56" s="510" t="s">
        <v>37</v>
      </c>
      <c r="D56" s="510" t="s">
        <v>146</v>
      </c>
      <c r="E56" s="535" t="s">
        <v>812</v>
      </c>
      <c r="F56" s="510" t="s">
        <v>1608</v>
      </c>
      <c r="G56" s="510" t="s">
        <v>39</v>
      </c>
      <c r="H56" s="510" t="s">
        <v>48</v>
      </c>
      <c r="I56" s="510" t="s">
        <v>1609</v>
      </c>
      <c r="J56" s="510" t="s">
        <v>1610</v>
      </c>
      <c r="K56" s="535" t="s">
        <v>1611</v>
      </c>
      <c r="L56" s="510" t="s">
        <v>141</v>
      </c>
      <c r="M56" s="510" t="s">
        <v>420</v>
      </c>
      <c r="N56" s="510">
        <v>31601.0</v>
      </c>
      <c r="O56" s="510" t="s">
        <v>1612</v>
      </c>
      <c r="P56" s="912">
        <v>30.8017266828576</v>
      </c>
      <c r="Q56" s="541">
        <v>-83.2868459875415</v>
      </c>
      <c r="R56" s="538"/>
      <c r="S56" s="904"/>
      <c r="T56" s="510"/>
      <c r="U56" s="510" t="s">
        <v>1613</v>
      </c>
      <c r="V56" s="510" t="s">
        <v>1609</v>
      </c>
      <c r="W56" s="510" t="s">
        <v>1614</v>
      </c>
      <c r="X56" s="510" t="s">
        <v>1615</v>
      </c>
      <c r="Y56" s="510" t="s">
        <v>1077</v>
      </c>
      <c r="Z56" s="510" t="s">
        <v>498</v>
      </c>
      <c r="AA56" s="833">
        <v>44434.0</v>
      </c>
      <c r="AB56" s="510" t="s">
        <v>1616</v>
      </c>
      <c r="AC56" s="510" t="s">
        <v>1617</v>
      </c>
      <c r="AD56" s="744" t="s">
        <v>1618</v>
      </c>
      <c r="AE56" s="542" t="s">
        <v>1619</v>
      </c>
      <c r="AF56" s="510">
        <f t="shared" si="1"/>
        <v>27</v>
      </c>
      <c r="AG56" s="510"/>
      <c r="AH56" s="510"/>
      <c r="AI56" s="510"/>
      <c r="AJ56" s="510"/>
    </row>
    <row r="57" ht="15.75" customHeight="1">
      <c r="A57" s="476">
        <v>5056.0</v>
      </c>
      <c r="B57" s="535" t="s">
        <v>36</v>
      </c>
      <c r="C57" s="510" t="s">
        <v>37</v>
      </c>
      <c r="D57" s="510" t="s">
        <v>4737</v>
      </c>
      <c r="E57" s="535" t="s">
        <v>812</v>
      </c>
      <c r="F57" s="510" t="s">
        <v>4738</v>
      </c>
      <c r="G57" s="510" t="s">
        <v>223</v>
      </c>
      <c r="H57" s="510" t="s">
        <v>4739</v>
      </c>
      <c r="I57" s="510" t="s">
        <v>4740</v>
      </c>
      <c r="J57" s="510" t="s">
        <v>4741</v>
      </c>
      <c r="K57" s="535" t="s">
        <v>4742</v>
      </c>
      <c r="L57" s="510" t="s">
        <v>42</v>
      </c>
      <c r="M57" s="510" t="s">
        <v>420</v>
      </c>
      <c r="N57" s="510">
        <v>49512.0</v>
      </c>
      <c r="O57" s="510" t="s">
        <v>4743</v>
      </c>
      <c r="P57" s="912">
        <v>42.8707255990629</v>
      </c>
      <c r="Q57" s="541">
        <v>-85.5297921288146</v>
      </c>
      <c r="R57" s="538">
        <v>95.0</v>
      </c>
      <c r="S57" s="904"/>
      <c r="T57" s="761"/>
      <c r="U57" s="510" t="s">
        <v>4737</v>
      </c>
      <c r="V57" s="510" t="s">
        <v>4740</v>
      </c>
      <c r="W57" s="510" t="s">
        <v>4744</v>
      </c>
      <c r="X57" s="510" t="s">
        <v>4745</v>
      </c>
      <c r="Y57" s="510" t="s">
        <v>659</v>
      </c>
      <c r="Z57" s="510" t="s">
        <v>498</v>
      </c>
      <c r="AA57" s="833">
        <v>44774.0</v>
      </c>
      <c r="AB57" s="510" t="s">
        <v>4746</v>
      </c>
      <c r="AC57" s="510" t="s">
        <v>4748</v>
      </c>
      <c r="AD57" s="929" t="s">
        <v>4747</v>
      </c>
      <c r="AE57" s="542" t="s">
        <v>4740</v>
      </c>
      <c r="AF57" s="510">
        <f t="shared" si="1"/>
        <v>25</v>
      </c>
      <c r="AG57" s="510"/>
      <c r="AH57" s="510"/>
      <c r="AI57" s="510"/>
      <c r="AJ57" s="510"/>
    </row>
    <row r="58" ht="15.75" customHeight="1">
      <c r="A58" s="476">
        <v>5057.0</v>
      </c>
      <c r="B58" s="535" t="s">
        <v>36</v>
      </c>
      <c r="C58" s="510" t="s">
        <v>37</v>
      </c>
      <c r="D58" s="510" t="s">
        <v>4737</v>
      </c>
      <c r="E58" s="535" t="s">
        <v>812</v>
      </c>
      <c r="F58" s="510" t="s">
        <v>4749</v>
      </c>
      <c r="G58" s="510" t="s">
        <v>223</v>
      </c>
      <c r="H58" s="510" t="s">
        <v>4638</v>
      </c>
      <c r="I58" s="510" t="s">
        <v>4740</v>
      </c>
      <c r="J58" s="510" t="s">
        <v>4750</v>
      </c>
      <c r="K58" s="535" t="s">
        <v>4751</v>
      </c>
      <c r="L58" s="510" t="s">
        <v>4752</v>
      </c>
      <c r="M58" s="510" t="s">
        <v>651</v>
      </c>
      <c r="N58" s="510">
        <v>76246.0</v>
      </c>
      <c r="O58" s="510" t="s">
        <v>4753</v>
      </c>
      <c r="P58" s="912">
        <v>20.5548949618968</v>
      </c>
      <c r="Q58" s="541">
        <v>-100.281435915346</v>
      </c>
      <c r="R58" s="685"/>
      <c r="S58" s="712"/>
      <c r="T58" s="510"/>
      <c r="U58" s="510" t="s">
        <v>4737</v>
      </c>
      <c r="V58" s="510" t="s">
        <v>4740</v>
      </c>
      <c r="W58" s="510" t="s">
        <v>4744</v>
      </c>
      <c r="X58" s="510" t="s">
        <v>4745</v>
      </c>
      <c r="Y58" s="510" t="s">
        <v>659</v>
      </c>
      <c r="Z58" s="510" t="s">
        <v>498</v>
      </c>
      <c r="AA58" s="833">
        <v>44774.0</v>
      </c>
      <c r="AB58" s="510" t="s">
        <v>4754</v>
      </c>
      <c r="AC58" s="510" t="s">
        <v>4755</v>
      </c>
      <c r="AD58" s="744" t="s">
        <v>4747</v>
      </c>
      <c r="AE58" s="542" t="s">
        <v>4740</v>
      </c>
      <c r="AF58" s="510">
        <f t="shared" si="1"/>
        <v>25</v>
      </c>
      <c r="AG58" s="510"/>
      <c r="AH58" s="510"/>
      <c r="AI58" s="510"/>
      <c r="AJ58" s="510"/>
    </row>
    <row r="59" ht="15.75" customHeight="1">
      <c r="A59" s="476">
        <v>5039.0</v>
      </c>
      <c r="B59" s="535" t="s">
        <v>36</v>
      </c>
      <c r="C59" s="510" t="s">
        <v>37</v>
      </c>
      <c r="D59" s="510" t="s">
        <v>236</v>
      </c>
      <c r="E59" s="535" t="s">
        <v>812</v>
      </c>
      <c r="F59" s="510" t="s">
        <v>236</v>
      </c>
      <c r="G59" s="510" t="s">
        <v>39</v>
      </c>
      <c r="H59" s="510" t="s">
        <v>40</v>
      </c>
      <c r="I59" s="510"/>
      <c r="J59" s="510" t="s">
        <v>728</v>
      </c>
      <c r="K59" s="535" t="s">
        <v>729</v>
      </c>
      <c r="L59" s="510" t="s">
        <v>106</v>
      </c>
      <c r="M59" s="510" t="s">
        <v>420</v>
      </c>
      <c r="N59" s="510">
        <v>14850.0</v>
      </c>
      <c r="O59" s="510" t="s">
        <v>730</v>
      </c>
      <c r="P59" s="689">
        <v>42.44</v>
      </c>
      <c r="Q59" s="689">
        <v>-76.46</v>
      </c>
      <c r="R59" s="689">
        <v>14.0</v>
      </c>
      <c r="S59" s="689" t="s">
        <v>237</v>
      </c>
      <c r="T59" s="510" t="s">
        <v>237</v>
      </c>
      <c r="U59" s="510" t="s">
        <v>236</v>
      </c>
      <c r="V59" s="510"/>
      <c r="W59" s="510" t="s">
        <v>731</v>
      </c>
      <c r="X59" s="510" t="s">
        <v>732</v>
      </c>
      <c r="Y59" s="510" t="s">
        <v>420</v>
      </c>
      <c r="Z59" s="510" t="s">
        <v>498</v>
      </c>
      <c r="AA59" s="833">
        <v>45243.0</v>
      </c>
      <c r="AB59" s="510" t="s">
        <v>237</v>
      </c>
      <c r="AC59" s="510" t="s">
        <v>733</v>
      </c>
      <c r="AD59" s="929" t="s">
        <v>734</v>
      </c>
      <c r="AE59" s="542" t="s">
        <v>735</v>
      </c>
      <c r="AF59" s="510">
        <f t="shared" si="1"/>
        <v>30</v>
      </c>
      <c r="AG59" s="510"/>
      <c r="AH59" s="510"/>
      <c r="AI59" s="510"/>
      <c r="AJ59" s="510"/>
    </row>
    <row r="60" ht="15.75" customHeight="1">
      <c r="A60" s="476">
        <v>5040.0</v>
      </c>
      <c r="B60" s="535" t="s">
        <v>36</v>
      </c>
      <c r="C60" s="510" t="s">
        <v>37</v>
      </c>
      <c r="D60" s="510" t="s">
        <v>238</v>
      </c>
      <c r="E60" s="535" t="s">
        <v>1209</v>
      </c>
      <c r="F60" s="510" t="s">
        <v>238</v>
      </c>
      <c r="G60" s="510" t="s">
        <v>39</v>
      </c>
      <c r="H60" s="510" t="s">
        <v>40</v>
      </c>
      <c r="I60" s="452" t="s">
        <v>736</v>
      </c>
      <c r="J60" s="510" t="s">
        <v>737</v>
      </c>
      <c r="K60" s="535" t="s">
        <v>738</v>
      </c>
      <c r="L60" s="510" t="s">
        <v>26</v>
      </c>
      <c r="M60" s="510" t="s">
        <v>420</v>
      </c>
      <c r="N60" s="510">
        <v>94577.0</v>
      </c>
      <c r="O60" s="510" t="s">
        <v>739</v>
      </c>
      <c r="P60" s="689">
        <v>37.71</v>
      </c>
      <c r="Q60" s="689">
        <v>-122.1</v>
      </c>
      <c r="R60" s="689">
        <v>5.0</v>
      </c>
      <c r="S60" s="689" t="s">
        <v>237</v>
      </c>
      <c r="T60" s="510" t="s">
        <v>237</v>
      </c>
      <c r="U60" s="510" t="s">
        <v>238</v>
      </c>
      <c r="V60" s="452" t="s">
        <v>736</v>
      </c>
      <c r="W60" s="510" t="s">
        <v>740</v>
      </c>
      <c r="X60" s="510" t="s">
        <v>26</v>
      </c>
      <c r="Y60" s="510" t="s">
        <v>420</v>
      </c>
      <c r="Z60" s="510" t="s">
        <v>610</v>
      </c>
      <c r="AA60" s="833">
        <v>44774.0</v>
      </c>
      <c r="AB60" s="510" t="s">
        <v>741</v>
      </c>
      <c r="AC60" s="510" t="s">
        <v>742</v>
      </c>
      <c r="AD60" s="510" t="s">
        <v>743</v>
      </c>
      <c r="AE60" s="542" t="s">
        <v>744</v>
      </c>
      <c r="AF60" s="510">
        <f t="shared" si="1"/>
        <v>28</v>
      </c>
      <c r="AG60" s="510"/>
      <c r="AH60" s="510"/>
      <c r="AI60" s="510"/>
      <c r="AJ60" s="510"/>
    </row>
    <row r="61" ht="15.75" customHeight="1">
      <c r="A61" s="476">
        <v>5178.0</v>
      </c>
      <c r="B61" s="743" t="s">
        <v>36</v>
      </c>
      <c r="C61" s="744" t="s">
        <v>37</v>
      </c>
      <c r="D61" s="946" t="s">
        <v>239</v>
      </c>
      <c r="E61" s="947"/>
      <c r="F61" s="946" t="s">
        <v>239</v>
      </c>
      <c r="G61" s="744" t="s">
        <v>240</v>
      </c>
      <c r="H61" s="744" t="s">
        <v>40</v>
      </c>
      <c r="I61" s="948" t="s">
        <v>745</v>
      </c>
      <c r="J61" s="946" t="s">
        <v>746</v>
      </c>
      <c r="K61" s="947" t="s">
        <v>747</v>
      </c>
      <c r="L61" s="946" t="s">
        <v>26</v>
      </c>
      <c r="M61" s="946" t="s">
        <v>420</v>
      </c>
      <c r="N61" s="946">
        <v>92507.0</v>
      </c>
      <c r="O61" s="946"/>
      <c r="P61" s="949">
        <v>34.0021908349574</v>
      </c>
      <c r="Q61" s="950">
        <v>-117.326251913493</v>
      </c>
      <c r="R61" s="951">
        <v>50.0</v>
      </c>
      <c r="S61" s="952"/>
      <c r="T61" s="953"/>
      <c r="U61" s="744" t="s">
        <v>239</v>
      </c>
      <c r="V61" s="954" t="s">
        <v>745</v>
      </c>
      <c r="W61" s="744" t="s">
        <v>748</v>
      </c>
      <c r="X61" s="744" t="s">
        <v>26</v>
      </c>
      <c r="Y61" s="744" t="s">
        <v>420</v>
      </c>
      <c r="Z61" s="744" t="s">
        <v>453</v>
      </c>
      <c r="AA61" s="955">
        <v>45699.0</v>
      </c>
      <c r="AB61" s="946" t="s">
        <v>749</v>
      </c>
      <c r="AC61" s="946"/>
      <c r="AD61" s="744" t="s">
        <v>750</v>
      </c>
      <c r="AE61" s="744"/>
      <c r="AF61" s="744">
        <f t="shared" si="1"/>
        <v>30</v>
      </c>
      <c r="AG61" s="744"/>
      <c r="AH61" s="744"/>
      <c r="AI61" s="744"/>
      <c r="AJ61" s="744"/>
    </row>
    <row r="62" ht="15.75" customHeight="1">
      <c r="A62" s="476">
        <v>5206.0</v>
      </c>
      <c r="B62" s="379" t="s">
        <v>149</v>
      </c>
      <c r="C62" s="380" t="s">
        <v>37</v>
      </c>
      <c r="D62" s="380" t="s">
        <v>239</v>
      </c>
      <c r="E62" s="379"/>
      <c r="F62" s="380" t="s">
        <v>239</v>
      </c>
      <c r="G62" s="380" t="s">
        <v>240</v>
      </c>
      <c r="H62" s="380" t="s">
        <v>40</v>
      </c>
      <c r="I62" s="385" t="s">
        <v>751</v>
      </c>
      <c r="J62" s="380" t="s">
        <v>322</v>
      </c>
      <c r="K62" s="379" t="s">
        <v>322</v>
      </c>
      <c r="L62" s="380" t="s">
        <v>322</v>
      </c>
      <c r="M62" s="380" t="s">
        <v>420</v>
      </c>
      <c r="N62" s="380"/>
      <c r="O62" s="380"/>
      <c r="P62" s="396"/>
      <c r="Q62" s="397"/>
      <c r="R62" s="382"/>
      <c r="S62" s="514"/>
      <c r="T62" s="426"/>
      <c r="U62" s="380" t="s">
        <v>239</v>
      </c>
      <c r="V62" s="385" t="s">
        <v>751</v>
      </c>
      <c r="W62" s="380" t="s">
        <v>748</v>
      </c>
      <c r="X62" s="380" t="s">
        <v>26</v>
      </c>
      <c r="Y62" s="380" t="s">
        <v>420</v>
      </c>
      <c r="Z62" s="380" t="s">
        <v>752</v>
      </c>
      <c r="AA62" s="469">
        <v>45922.0</v>
      </c>
      <c r="AB62" s="956" t="s">
        <v>753</v>
      </c>
      <c r="AC62" s="380" t="s">
        <v>754</v>
      </c>
      <c r="AD62" s="911" t="s">
        <v>755</v>
      </c>
      <c r="AE62" s="380"/>
      <c r="AF62" s="380">
        <f t="shared" si="1"/>
        <v>29</v>
      </c>
      <c r="AG62" s="380"/>
      <c r="AH62" s="380"/>
      <c r="AI62" s="380"/>
      <c r="AJ62" s="380"/>
    </row>
    <row r="63" ht="89.25" customHeight="1">
      <c r="A63" s="476">
        <v>5042.0</v>
      </c>
      <c r="B63" s="535" t="s">
        <v>36</v>
      </c>
      <c r="C63" s="510" t="s">
        <v>37</v>
      </c>
      <c r="D63" s="510" t="s">
        <v>241</v>
      </c>
      <c r="E63" s="535" t="s">
        <v>812</v>
      </c>
      <c r="F63" s="510" t="s">
        <v>241</v>
      </c>
      <c r="G63" s="510" t="s">
        <v>39</v>
      </c>
      <c r="H63" s="510" t="s">
        <v>40</v>
      </c>
      <c r="I63" s="510" t="s">
        <v>770</v>
      </c>
      <c r="J63" s="510" t="s">
        <v>771</v>
      </c>
      <c r="K63" s="535" t="s">
        <v>772</v>
      </c>
      <c r="L63" s="510" t="s">
        <v>26</v>
      </c>
      <c r="M63" s="510" t="s">
        <v>420</v>
      </c>
      <c r="N63" s="510">
        <v>92708.0</v>
      </c>
      <c r="O63" s="510" t="s">
        <v>773</v>
      </c>
      <c r="P63" s="912">
        <v>33.701599218304</v>
      </c>
      <c r="Q63" s="541">
        <v>-117.938285460479</v>
      </c>
      <c r="R63" s="538">
        <v>75.0</v>
      </c>
      <c r="S63" s="904"/>
      <c r="T63" s="510"/>
      <c r="U63" s="510" t="s">
        <v>241</v>
      </c>
      <c r="V63" s="510" t="s">
        <v>770</v>
      </c>
      <c r="W63" s="510" t="s">
        <v>772</v>
      </c>
      <c r="X63" s="510" t="s">
        <v>26</v>
      </c>
      <c r="Y63" s="510" t="s">
        <v>420</v>
      </c>
      <c r="Z63" s="510" t="s">
        <v>498</v>
      </c>
      <c r="AA63" s="833">
        <v>44774.0</v>
      </c>
      <c r="AB63" s="510" t="s">
        <v>774</v>
      </c>
      <c r="AC63" s="510" t="s">
        <v>775</v>
      </c>
      <c r="AD63" s="510" t="s">
        <v>776</v>
      </c>
      <c r="AE63" s="542" t="s">
        <v>777</v>
      </c>
      <c r="AF63" s="510">
        <f t="shared" si="1"/>
        <v>25</v>
      </c>
      <c r="AG63" s="510"/>
      <c r="AH63" s="510"/>
      <c r="AI63" s="510"/>
      <c r="AJ63" s="510"/>
    </row>
    <row r="64" ht="15.75" customHeight="1">
      <c r="A64" s="476">
        <v>5043.0</v>
      </c>
      <c r="B64" s="535" t="s">
        <v>55</v>
      </c>
      <c r="C64" s="510" t="s">
        <v>37</v>
      </c>
      <c r="D64" s="510" t="s">
        <v>364</v>
      </c>
      <c r="E64" s="535" t="s">
        <v>812</v>
      </c>
      <c r="F64" s="510" t="s">
        <v>779</v>
      </c>
      <c r="G64" s="510" t="s">
        <v>39</v>
      </c>
      <c r="H64" s="510" t="s">
        <v>40</v>
      </c>
      <c r="I64" s="510" t="s">
        <v>780</v>
      </c>
      <c r="J64" s="510" t="s">
        <v>781</v>
      </c>
      <c r="K64" s="535" t="s">
        <v>782</v>
      </c>
      <c r="L64" s="510" t="s">
        <v>145</v>
      </c>
      <c r="M64" s="510" t="s">
        <v>420</v>
      </c>
      <c r="N64" s="510">
        <v>35490.0</v>
      </c>
      <c r="O64" s="510"/>
      <c r="P64" s="912">
        <v>33.1842915007967</v>
      </c>
      <c r="Q64" s="541">
        <v>-87.2624394295112</v>
      </c>
      <c r="R64" s="538" t="s">
        <v>783</v>
      </c>
      <c r="S64" s="904"/>
      <c r="T64" s="510"/>
      <c r="U64" s="510" t="s">
        <v>784</v>
      </c>
      <c r="V64" s="510" t="s">
        <v>780</v>
      </c>
      <c r="W64" s="510" t="s">
        <v>785</v>
      </c>
      <c r="X64" s="510" t="s">
        <v>786</v>
      </c>
      <c r="Y64" s="510" t="s">
        <v>659</v>
      </c>
      <c r="Z64" s="510" t="s">
        <v>498</v>
      </c>
      <c r="AA64" s="833">
        <v>44774.0</v>
      </c>
      <c r="AB64" s="510" t="s">
        <v>787</v>
      </c>
      <c r="AC64" s="510" t="s">
        <v>788</v>
      </c>
      <c r="AD64" s="929" t="s">
        <v>789</v>
      </c>
      <c r="AE64" s="542" t="s">
        <v>790</v>
      </c>
      <c r="AF64" s="510">
        <f t="shared" si="1"/>
        <v>29</v>
      </c>
      <c r="AG64" s="510"/>
      <c r="AH64" s="510"/>
      <c r="AI64" s="510"/>
      <c r="AJ64" s="510"/>
    </row>
    <row r="65" ht="15.75" customHeight="1">
      <c r="A65" s="476">
        <v>5045.0</v>
      </c>
      <c r="B65" s="535" t="s">
        <v>36</v>
      </c>
      <c r="C65" s="510" t="s">
        <v>37</v>
      </c>
      <c r="D65" s="510" t="s">
        <v>244</v>
      </c>
      <c r="E65" s="535" t="s">
        <v>812</v>
      </c>
      <c r="F65" s="510" t="s">
        <v>244</v>
      </c>
      <c r="G65" s="510" t="s">
        <v>39</v>
      </c>
      <c r="H65" s="510" t="s">
        <v>40</v>
      </c>
      <c r="I65" s="530" t="s">
        <v>799</v>
      </c>
      <c r="J65" s="510" t="s">
        <v>800</v>
      </c>
      <c r="K65" s="535" t="s">
        <v>801</v>
      </c>
      <c r="L65" s="510" t="s">
        <v>106</v>
      </c>
      <c r="M65" s="510" t="s">
        <v>420</v>
      </c>
      <c r="N65" s="510">
        <v>11793.0</v>
      </c>
      <c r="O65" s="510" t="s">
        <v>802</v>
      </c>
      <c r="P65" s="912">
        <v>40.6729241514312</v>
      </c>
      <c r="Q65" s="541">
        <v>-73.5176588296023</v>
      </c>
      <c r="R65" s="538">
        <v>30.0</v>
      </c>
      <c r="S65" s="904"/>
      <c r="T65" s="510"/>
      <c r="U65" s="510" t="s">
        <v>244</v>
      </c>
      <c r="V65" s="510" t="s">
        <v>799</v>
      </c>
      <c r="W65" s="510" t="s">
        <v>801</v>
      </c>
      <c r="X65" s="510" t="s">
        <v>106</v>
      </c>
      <c r="Y65" s="510" t="s">
        <v>420</v>
      </c>
      <c r="Z65" s="510" t="s">
        <v>498</v>
      </c>
      <c r="AA65" s="833">
        <v>44774.0</v>
      </c>
      <c r="AB65" s="510" t="s">
        <v>714</v>
      </c>
      <c r="AC65" s="510" t="s">
        <v>803</v>
      </c>
      <c r="AD65" s="510" t="s">
        <v>804</v>
      </c>
      <c r="AE65" s="542" t="s">
        <v>799</v>
      </c>
      <c r="AF65" s="510">
        <f t="shared" si="1"/>
        <v>14</v>
      </c>
      <c r="AG65" s="510"/>
      <c r="AH65" s="510"/>
      <c r="AI65" s="510"/>
      <c r="AJ65" s="510"/>
    </row>
    <row r="66" ht="15.75" customHeight="1">
      <c r="A66" s="476">
        <v>5048.0</v>
      </c>
      <c r="B66" s="535" t="s">
        <v>36</v>
      </c>
      <c r="C66" s="510" t="s">
        <v>37</v>
      </c>
      <c r="D66" s="510" t="s">
        <v>129</v>
      </c>
      <c r="E66" s="535" t="s">
        <v>1209</v>
      </c>
      <c r="F66" s="510" t="s">
        <v>835</v>
      </c>
      <c r="G66" s="510" t="s">
        <v>39</v>
      </c>
      <c r="H66" s="510" t="s">
        <v>40</v>
      </c>
      <c r="I66" s="510" t="s">
        <v>820</v>
      </c>
      <c r="J66" s="510" t="s">
        <v>836</v>
      </c>
      <c r="K66" s="535" t="s">
        <v>832</v>
      </c>
      <c r="L66" s="522" t="s">
        <v>130</v>
      </c>
      <c r="M66" s="522" t="s">
        <v>420</v>
      </c>
      <c r="N66" s="522">
        <v>64801.0</v>
      </c>
      <c r="O66" s="510" t="s">
        <v>837</v>
      </c>
      <c r="P66" s="912">
        <v>37.0947131859781</v>
      </c>
      <c r="Q66" s="541">
        <v>-94.5280595910123</v>
      </c>
      <c r="R66" s="685"/>
      <c r="S66" s="712"/>
      <c r="T66" s="510"/>
      <c r="U66" s="510" t="s">
        <v>825</v>
      </c>
      <c r="V66" s="522" t="s">
        <v>820</v>
      </c>
      <c r="W66" s="510" t="s">
        <v>826</v>
      </c>
      <c r="X66" s="522" t="s">
        <v>130</v>
      </c>
      <c r="Y66" s="522" t="s">
        <v>420</v>
      </c>
      <c r="Z66" s="522" t="s">
        <v>498</v>
      </c>
      <c r="AA66" s="738">
        <v>44415.0</v>
      </c>
      <c r="AB66" s="510" t="s">
        <v>827</v>
      </c>
      <c r="AC66" s="510" t="s">
        <v>838</v>
      </c>
      <c r="AD66" s="510" t="s">
        <v>829</v>
      </c>
      <c r="AE66" s="542" t="s">
        <v>820</v>
      </c>
      <c r="AF66" s="510">
        <f t="shared" si="1"/>
        <v>23</v>
      </c>
      <c r="AG66" s="510"/>
      <c r="AH66" s="510"/>
      <c r="AI66" s="510"/>
      <c r="AJ66" s="510"/>
    </row>
    <row r="67" ht="15.75" customHeight="1">
      <c r="A67" s="476">
        <v>5207.0</v>
      </c>
      <c r="B67" s="379" t="s">
        <v>149</v>
      </c>
      <c r="C67" s="380" t="s">
        <v>37</v>
      </c>
      <c r="D67" s="380" t="s">
        <v>323</v>
      </c>
      <c r="E67" s="379"/>
      <c r="F67" s="380" t="s">
        <v>323</v>
      </c>
      <c r="G67" s="380" t="s">
        <v>118</v>
      </c>
      <c r="H67" s="380" t="s">
        <v>324</v>
      </c>
      <c r="I67" s="385" t="s">
        <v>807</v>
      </c>
      <c r="J67" s="380" t="s">
        <v>322</v>
      </c>
      <c r="K67" s="379" t="s">
        <v>322</v>
      </c>
      <c r="L67" s="380" t="s">
        <v>322</v>
      </c>
      <c r="M67" s="380" t="s">
        <v>420</v>
      </c>
      <c r="N67" s="380"/>
      <c r="O67" s="380"/>
      <c r="P67" s="396"/>
      <c r="Q67" s="397"/>
      <c r="R67" s="382"/>
      <c r="S67" s="514"/>
      <c r="T67" s="426"/>
      <c r="U67" s="380" t="s">
        <v>323</v>
      </c>
      <c r="V67" s="385" t="s">
        <v>807</v>
      </c>
      <c r="W67" s="380" t="s">
        <v>808</v>
      </c>
      <c r="X67" s="380"/>
      <c r="Y67" s="380" t="s">
        <v>809</v>
      </c>
      <c r="Z67" s="380" t="s">
        <v>752</v>
      </c>
      <c r="AA67" s="469">
        <v>45922.0</v>
      </c>
      <c r="AB67" s="956" t="s">
        <v>807</v>
      </c>
      <c r="AC67" s="380" t="s">
        <v>810</v>
      </c>
      <c r="AD67" s="380" t="s">
        <v>811</v>
      </c>
      <c r="AE67" s="380"/>
      <c r="AF67" s="380">
        <f t="shared" si="1"/>
        <v>31</v>
      </c>
      <c r="AG67" s="380"/>
      <c r="AH67" s="380"/>
      <c r="AI67" s="380"/>
      <c r="AJ67" s="380"/>
    </row>
    <row r="68" ht="149.25" customHeight="1">
      <c r="A68" s="476">
        <v>5126.0</v>
      </c>
      <c r="B68" s="535" t="s">
        <v>36</v>
      </c>
      <c r="C68" s="510" t="s">
        <v>37</v>
      </c>
      <c r="D68" s="510" t="s">
        <v>294</v>
      </c>
      <c r="E68" s="535" t="s">
        <v>812</v>
      </c>
      <c r="F68" s="510" t="s">
        <v>1564</v>
      </c>
      <c r="G68" s="510" t="s">
        <v>39</v>
      </c>
      <c r="H68" s="510" t="s">
        <v>40</v>
      </c>
      <c r="I68" s="510" t="s">
        <v>1565</v>
      </c>
      <c r="J68" s="510" t="s">
        <v>1566</v>
      </c>
      <c r="K68" s="535" t="s">
        <v>888</v>
      </c>
      <c r="L68" s="510" t="s">
        <v>93</v>
      </c>
      <c r="M68" s="510" t="s">
        <v>420</v>
      </c>
      <c r="N68" s="510">
        <v>29607.0</v>
      </c>
      <c r="O68" s="510" t="s">
        <v>1567</v>
      </c>
      <c r="P68" s="912">
        <v>34.8038604581214</v>
      </c>
      <c r="Q68" s="541">
        <v>-82.3480221043391</v>
      </c>
      <c r="R68" s="538">
        <v>350.0</v>
      </c>
      <c r="S68" s="904"/>
      <c r="T68" s="510"/>
      <c r="U68" s="510" t="s">
        <v>294</v>
      </c>
      <c r="V68" s="510" t="s">
        <v>1565</v>
      </c>
      <c r="W68" s="510" t="s">
        <v>1568</v>
      </c>
      <c r="X68" s="510" t="s">
        <v>26</v>
      </c>
      <c r="Y68" s="510" t="s">
        <v>420</v>
      </c>
      <c r="Z68" s="510" t="s">
        <v>498</v>
      </c>
      <c r="AA68" s="833">
        <v>45096.0</v>
      </c>
      <c r="AB68" s="510" t="s">
        <v>1569</v>
      </c>
      <c r="AC68" s="510" t="s">
        <v>1570</v>
      </c>
      <c r="AD68" s="929" t="s">
        <v>1571</v>
      </c>
      <c r="AE68" s="542" t="s">
        <v>1572</v>
      </c>
      <c r="AF68" s="510">
        <f t="shared" si="1"/>
        <v>29</v>
      </c>
      <c r="AG68" s="510"/>
      <c r="AH68" s="510"/>
      <c r="AI68" s="510"/>
      <c r="AJ68" s="510"/>
    </row>
    <row r="69" ht="15.75" customHeight="1">
      <c r="A69" s="476">
        <v>5049.0</v>
      </c>
      <c r="B69" s="535" t="s">
        <v>36</v>
      </c>
      <c r="C69" s="510" t="s">
        <v>37</v>
      </c>
      <c r="D69" s="510" t="s">
        <v>246</v>
      </c>
      <c r="E69" s="535" t="s">
        <v>812</v>
      </c>
      <c r="F69" s="510" t="s">
        <v>246</v>
      </c>
      <c r="G69" s="510" t="s">
        <v>39</v>
      </c>
      <c r="H69" s="510" t="s">
        <v>40</v>
      </c>
      <c r="I69" s="542" t="s">
        <v>839</v>
      </c>
      <c r="J69" s="510" t="s">
        <v>840</v>
      </c>
      <c r="K69" s="535" t="s">
        <v>841</v>
      </c>
      <c r="L69" s="510" t="s">
        <v>127</v>
      </c>
      <c r="M69" s="510" t="s">
        <v>420</v>
      </c>
      <c r="N69" s="510">
        <v>27616.0</v>
      </c>
      <c r="O69" s="510"/>
      <c r="P69" s="912">
        <v>36.4775448961479</v>
      </c>
      <c r="Q69" s="541">
        <v>-78.4033957659649</v>
      </c>
      <c r="R69" s="538">
        <v>650.0</v>
      </c>
      <c r="S69" s="904"/>
      <c r="T69" s="510"/>
      <c r="U69" s="510" t="s">
        <v>246</v>
      </c>
      <c r="V69" s="452" t="s">
        <v>839</v>
      </c>
      <c r="W69" s="510" t="s">
        <v>842</v>
      </c>
      <c r="X69" s="510" t="s">
        <v>843</v>
      </c>
      <c r="Y69" s="510" t="s">
        <v>844</v>
      </c>
      <c r="Z69" s="510"/>
      <c r="AA69" s="833"/>
      <c r="AB69" s="510" t="s">
        <v>845</v>
      </c>
      <c r="AC69" s="510" t="s">
        <v>846</v>
      </c>
      <c r="AD69" s="510" t="s">
        <v>847</v>
      </c>
      <c r="AE69" s="542" t="s">
        <v>848</v>
      </c>
      <c r="AF69" s="510">
        <f t="shared" si="1"/>
        <v>29</v>
      </c>
      <c r="AG69" s="510"/>
      <c r="AH69" s="510"/>
      <c r="AI69" s="510"/>
      <c r="AJ69" s="510"/>
    </row>
    <row r="70" ht="15.75" customHeight="1">
      <c r="A70" s="476">
        <v>5050.0</v>
      </c>
      <c r="B70" s="535" t="s">
        <v>158</v>
      </c>
      <c r="C70" s="510" t="s">
        <v>37</v>
      </c>
      <c r="D70" s="510" t="s">
        <v>355</v>
      </c>
      <c r="E70" s="535" t="s">
        <v>812</v>
      </c>
      <c r="F70" s="510" t="s">
        <v>355</v>
      </c>
      <c r="G70" s="510" t="s">
        <v>39</v>
      </c>
      <c r="H70" s="510" t="s">
        <v>48</v>
      </c>
      <c r="I70" s="510" t="s">
        <v>851</v>
      </c>
      <c r="J70" s="510" t="s">
        <v>852</v>
      </c>
      <c r="K70" s="535" t="s">
        <v>853</v>
      </c>
      <c r="L70" s="510" t="s">
        <v>263</v>
      </c>
      <c r="M70" s="510" t="s">
        <v>420</v>
      </c>
      <c r="N70" s="510">
        <v>84341.0</v>
      </c>
      <c r="O70" s="510" t="s">
        <v>854</v>
      </c>
      <c r="P70" s="912">
        <v>41.7832969823353</v>
      </c>
      <c r="Q70" s="541">
        <v>-111.810063730689</v>
      </c>
      <c r="R70" s="685">
        <v>135.0</v>
      </c>
      <c r="S70" s="712"/>
      <c r="T70" s="510"/>
      <c r="U70" s="510" t="s">
        <v>355</v>
      </c>
      <c r="V70" s="510" t="s">
        <v>851</v>
      </c>
      <c r="W70" s="510" t="s">
        <v>853</v>
      </c>
      <c r="X70" s="510" t="s">
        <v>263</v>
      </c>
      <c r="Y70" s="510" t="s">
        <v>420</v>
      </c>
      <c r="Z70" s="510" t="s">
        <v>498</v>
      </c>
      <c r="AA70" s="833">
        <v>44777.0</v>
      </c>
      <c r="AB70" s="510" t="s">
        <v>855</v>
      </c>
      <c r="AC70" s="510" t="s">
        <v>856</v>
      </c>
      <c r="AD70" s="929" t="s">
        <v>857</v>
      </c>
      <c r="AE70" s="542" t="s">
        <v>858</v>
      </c>
      <c r="AF70" s="510">
        <f t="shared" si="1"/>
        <v>28</v>
      </c>
      <c r="AG70" s="510"/>
      <c r="AH70" s="510"/>
      <c r="AI70" s="510"/>
      <c r="AJ70" s="510"/>
    </row>
    <row r="71" ht="15.75" customHeight="1">
      <c r="A71" s="476">
        <v>5051.0</v>
      </c>
      <c r="B71" s="379" t="s">
        <v>36</v>
      </c>
      <c r="C71" s="380" t="s">
        <v>37</v>
      </c>
      <c r="D71" s="380" t="s">
        <v>247</v>
      </c>
      <c r="E71" s="379" t="s">
        <v>812</v>
      </c>
      <c r="F71" s="380" t="s">
        <v>859</v>
      </c>
      <c r="G71" s="380" t="s">
        <v>39</v>
      </c>
      <c r="H71" s="380" t="s">
        <v>40</v>
      </c>
      <c r="I71" s="380" t="s">
        <v>860</v>
      </c>
      <c r="J71" s="380" t="s">
        <v>861</v>
      </c>
      <c r="K71" s="379" t="s">
        <v>862</v>
      </c>
      <c r="L71" s="380" t="s">
        <v>248</v>
      </c>
      <c r="M71" s="380" t="s">
        <v>420</v>
      </c>
      <c r="N71" s="895" t="s">
        <v>863</v>
      </c>
      <c r="O71" s="380" t="s">
        <v>864</v>
      </c>
      <c r="P71" s="396">
        <v>41.9043154656355</v>
      </c>
      <c r="Q71" s="397">
        <v>-71.024552602573</v>
      </c>
      <c r="R71" s="382">
        <v>120.0</v>
      </c>
      <c r="S71" s="514"/>
      <c r="T71" s="380"/>
      <c r="U71" s="380" t="s">
        <v>865</v>
      </c>
      <c r="V71" s="380" t="s">
        <v>866</v>
      </c>
      <c r="W71" s="380" t="s">
        <v>867</v>
      </c>
      <c r="X71" s="380" t="s">
        <v>95</v>
      </c>
      <c r="Y71" s="380" t="s">
        <v>420</v>
      </c>
      <c r="Z71" s="380" t="s">
        <v>478</v>
      </c>
      <c r="AA71" s="469" t="s">
        <v>868</v>
      </c>
      <c r="AB71" s="380" t="s">
        <v>869</v>
      </c>
      <c r="AC71" s="380" t="s">
        <v>870</v>
      </c>
      <c r="AD71" s="380" t="s">
        <v>871</v>
      </c>
      <c r="AE71" s="380" t="s">
        <v>872</v>
      </c>
      <c r="AF71" s="380">
        <f t="shared" si="1"/>
        <v>28</v>
      </c>
      <c r="AG71" s="380"/>
      <c r="AH71" s="380"/>
      <c r="AI71" s="380"/>
      <c r="AJ71" s="380"/>
    </row>
    <row r="72" ht="15.75" customHeight="1">
      <c r="A72" s="476">
        <v>5208.0</v>
      </c>
      <c r="B72" s="379" t="s">
        <v>36</v>
      </c>
      <c r="C72" s="380" t="s">
        <v>37</v>
      </c>
      <c r="D72" s="380" t="s">
        <v>117</v>
      </c>
      <c r="E72" s="379"/>
      <c r="F72" s="380" t="s">
        <v>117</v>
      </c>
      <c r="G72" s="380" t="s">
        <v>118</v>
      </c>
      <c r="H72" s="380" t="s">
        <v>119</v>
      </c>
      <c r="I72" s="385" t="s">
        <v>873</v>
      </c>
      <c r="J72" s="380" t="s">
        <v>874</v>
      </c>
      <c r="K72" s="379" t="s">
        <v>875</v>
      </c>
      <c r="L72" s="380" t="s">
        <v>106</v>
      </c>
      <c r="M72" s="380" t="s">
        <v>420</v>
      </c>
      <c r="N72" s="380">
        <v>14701.0</v>
      </c>
      <c r="O72" s="380" t="s">
        <v>876</v>
      </c>
      <c r="P72" s="396">
        <v>42.095554</v>
      </c>
      <c r="Q72" s="397">
        <v>-79.238609</v>
      </c>
      <c r="R72" s="382">
        <v>200.0</v>
      </c>
      <c r="S72" s="514"/>
      <c r="T72" s="426"/>
      <c r="U72" s="380" t="s">
        <v>117</v>
      </c>
      <c r="V72" s="385" t="s">
        <v>877</v>
      </c>
      <c r="W72" s="380" t="s">
        <v>878</v>
      </c>
      <c r="X72" s="380" t="s">
        <v>879</v>
      </c>
      <c r="Y72" s="380" t="s">
        <v>618</v>
      </c>
      <c r="Z72" s="380" t="s">
        <v>752</v>
      </c>
      <c r="AA72" s="469">
        <v>45922.0</v>
      </c>
      <c r="AB72" s="956" t="s">
        <v>880</v>
      </c>
      <c r="AC72" s="380"/>
      <c r="AD72" s="380" t="s">
        <v>881</v>
      </c>
      <c r="AE72" s="380"/>
      <c r="AF72" s="380">
        <f t="shared" si="1"/>
        <v>27</v>
      </c>
      <c r="AG72" s="380"/>
      <c r="AH72" s="380"/>
      <c r="AI72" s="380"/>
      <c r="AJ72" s="380"/>
    </row>
    <row r="73" ht="261.75" customHeight="1">
      <c r="A73" s="476">
        <v>5180.0</v>
      </c>
      <c r="B73" s="379" t="s">
        <v>158</v>
      </c>
      <c r="C73" s="380" t="s">
        <v>37</v>
      </c>
      <c r="D73" s="399" t="s">
        <v>356</v>
      </c>
      <c r="E73" s="379" t="s">
        <v>812</v>
      </c>
      <c r="F73" s="399" t="s">
        <v>885</v>
      </c>
      <c r="G73" s="380" t="s">
        <v>39</v>
      </c>
      <c r="H73" s="380" t="s">
        <v>260</v>
      </c>
      <c r="I73" s="399" t="s">
        <v>886</v>
      </c>
      <c r="J73" s="399" t="s">
        <v>887</v>
      </c>
      <c r="K73" s="399" t="s">
        <v>888</v>
      </c>
      <c r="L73" s="380" t="s">
        <v>93</v>
      </c>
      <c r="M73" s="380" t="s">
        <v>420</v>
      </c>
      <c r="N73" s="380">
        <v>29605.0</v>
      </c>
      <c r="O73" s="399" t="s">
        <v>889</v>
      </c>
      <c r="P73" s="396">
        <v>34.7956230909656</v>
      </c>
      <c r="Q73" s="397">
        <v>-82.4214492467387</v>
      </c>
      <c r="R73" s="382">
        <v>10.0</v>
      </c>
      <c r="S73" s="514">
        <v>1000.0</v>
      </c>
      <c r="T73" s="380" t="s">
        <v>3682</v>
      </c>
      <c r="U73" s="399" t="s">
        <v>890</v>
      </c>
      <c r="V73" s="399" t="s">
        <v>891</v>
      </c>
      <c r="W73" s="399" t="s">
        <v>892</v>
      </c>
      <c r="X73" s="380" t="s">
        <v>893</v>
      </c>
      <c r="Y73" s="380" t="s">
        <v>659</v>
      </c>
      <c r="Z73" s="380" t="s">
        <v>486</v>
      </c>
      <c r="AA73" s="469" t="s">
        <v>894</v>
      </c>
      <c r="AB73" s="380" t="s">
        <v>454</v>
      </c>
      <c r="AC73" s="380"/>
      <c r="AD73" s="398" t="s">
        <v>895</v>
      </c>
      <c r="AE73" s="380"/>
      <c r="AF73" s="380">
        <f t="shared" si="1"/>
        <v>26</v>
      </c>
      <c r="AG73" s="399" t="s">
        <v>896</v>
      </c>
      <c r="AH73" s="399" t="s">
        <v>897</v>
      </c>
      <c r="AI73" s="399" t="s">
        <v>898</v>
      </c>
      <c r="AJ73" s="510"/>
    </row>
    <row r="74" ht="15.75" customHeight="1">
      <c r="A74" s="476">
        <v>5209.0</v>
      </c>
      <c r="B74" s="379" t="s">
        <v>36</v>
      </c>
      <c r="C74" s="380" t="s">
        <v>37</v>
      </c>
      <c r="D74" s="380" t="s">
        <v>249</v>
      </c>
      <c r="E74" s="379"/>
      <c r="F74" s="380" t="s">
        <v>249</v>
      </c>
      <c r="G74" s="380" t="s">
        <v>51</v>
      </c>
      <c r="H74" s="380" t="s">
        <v>40</v>
      </c>
      <c r="I74" s="385" t="s">
        <v>899</v>
      </c>
      <c r="J74" s="380" t="s">
        <v>900</v>
      </c>
      <c r="K74" s="379" t="s">
        <v>901</v>
      </c>
      <c r="L74" s="380" t="s">
        <v>250</v>
      </c>
      <c r="M74" s="380" t="s">
        <v>420</v>
      </c>
      <c r="N74" s="957">
        <v>7601.0</v>
      </c>
      <c r="O74" s="380" t="s">
        <v>902</v>
      </c>
      <c r="P74" s="396">
        <v>40.8711293</v>
      </c>
      <c r="Q74" s="397">
        <v>-74.0449802</v>
      </c>
      <c r="R74" s="382">
        <v>50.0</v>
      </c>
      <c r="S74" s="514"/>
      <c r="T74" s="426"/>
      <c r="U74" s="380" t="s">
        <v>249</v>
      </c>
      <c r="V74" s="385" t="s">
        <v>899</v>
      </c>
      <c r="W74" s="380" t="s">
        <v>901</v>
      </c>
      <c r="X74" s="380" t="s">
        <v>250</v>
      </c>
      <c r="Y74" s="380" t="s">
        <v>420</v>
      </c>
      <c r="Z74" s="380" t="s">
        <v>752</v>
      </c>
      <c r="AA74" s="469">
        <v>45922.0</v>
      </c>
      <c r="AB74" s="956" t="s">
        <v>903</v>
      </c>
      <c r="AC74" s="380"/>
      <c r="AD74" s="911" t="s">
        <v>904</v>
      </c>
      <c r="AE74" s="380"/>
      <c r="AF74" s="380">
        <f t="shared" si="1"/>
        <v>32</v>
      </c>
      <c r="AG74" s="380"/>
      <c r="AH74" s="380"/>
      <c r="AI74" s="380"/>
      <c r="AJ74" s="380"/>
    </row>
    <row r="75" ht="15.75" customHeight="1">
      <c r="A75" s="476">
        <v>5227.0</v>
      </c>
      <c r="B75" s="379" t="s">
        <v>36</v>
      </c>
      <c r="C75" s="380" t="s">
        <v>37</v>
      </c>
      <c r="D75" s="380" t="s">
        <v>251</v>
      </c>
      <c r="E75" s="379" t="s">
        <v>1209</v>
      </c>
      <c r="F75" s="380" t="s">
        <v>251</v>
      </c>
      <c r="G75" s="380" t="s">
        <v>51</v>
      </c>
      <c r="H75" s="380" t="s">
        <v>40</v>
      </c>
      <c r="I75" s="385" t="s">
        <v>905</v>
      </c>
      <c r="J75" s="380" t="s">
        <v>906</v>
      </c>
      <c r="K75" s="379" t="s">
        <v>907</v>
      </c>
      <c r="L75" s="380" t="s">
        <v>26</v>
      </c>
      <c r="M75" s="380" t="s">
        <v>420</v>
      </c>
      <c r="N75" s="380">
        <v>92831.0</v>
      </c>
      <c r="O75" s="380"/>
      <c r="P75" s="483">
        <v>33.86815</v>
      </c>
      <c r="Q75" s="397">
        <v>-117.90122</v>
      </c>
      <c r="R75" s="483"/>
      <c r="S75" s="519"/>
      <c r="T75" s="765"/>
      <c r="U75" s="520" t="s">
        <v>251</v>
      </c>
      <c r="V75" s="385" t="s">
        <v>905</v>
      </c>
      <c r="W75" s="380" t="s">
        <v>908</v>
      </c>
      <c r="X75" s="380" t="s">
        <v>42</v>
      </c>
      <c r="Y75" s="380" t="s">
        <v>420</v>
      </c>
      <c r="Z75" s="380" t="s">
        <v>752</v>
      </c>
      <c r="AA75" s="469">
        <v>45923.0</v>
      </c>
      <c r="AB75" s="469" t="s">
        <v>909</v>
      </c>
      <c r="AC75" s="380" t="s">
        <v>910</v>
      </c>
      <c r="AD75" s="911" t="s">
        <v>911</v>
      </c>
      <c r="AE75" s="380"/>
      <c r="AF75" s="380">
        <f t="shared" si="1"/>
        <v>29</v>
      </c>
      <c r="AG75" s="380"/>
      <c r="AH75" s="380"/>
      <c r="AI75" s="380"/>
      <c r="AJ75" s="380"/>
    </row>
    <row r="76" ht="15.75" customHeight="1">
      <c r="A76" s="476">
        <v>5210.0</v>
      </c>
      <c r="B76" s="379" t="s">
        <v>149</v>
      </c>
      <c r="C76" s="380" t="s">
        <v>37</v>
      </c>
      <c r="D76" s="380" t="s">
        <v>325</v>
      </c>
      <c r="E76" s="379"/>
      <c r="F76" s="380" t="s">
        <v>325</v>
      </c>
      <c r="G76" s="380" t="s">
        <v>118</v>
      </c>
      <c r="H76" s="380" t="s">
        <v>119</v>
      </c>
      <c r="I76" s="385" t="s">
        <v>912</v>
      </c>
      <c r="J76" s="380" t="s">
        <v>322</v>
      </c>
      <c r="K76" s="379" t="s">
        <v>322</v>
      </c>
      <c r="L76" s="380" t="s">
        <v>322</v>
      </c>
      <c r="M76" s="380" t="s">
        <v>651</v>
      </c>
      <c r="N76" s="380"/>
      <c r="O76" s="380"/>
      <c r="P76" s="396"/>
      <c r="Q76" s="397"/>
      <c r="R76" s="382"/>
      <c r="S76" s="514"/>
      <c r="T76" s="426"/>
      <c r="U76" s="380" t="s">
        <v>325</v>
      </c>
      <c r="V76" s="385" t="s">
        <v>912</v>
      </c>
      <c r="W76" s="380" t="s">
        <v>913</v>
      </c>
      <c r="X76" s="380" t="s">
        <v>914</v>
      </c>
      <c r="Y76" s="380" t="s">
        <v>915</v>
      </c>
      <c r="Z76" s="380" t="s">
        <v>752</v>
      </c>
      <c r="AA76" s="469">
        <v>45922.0</v>
      </c>
      <c r="AB76" s="469" t="s">
        <v>916</v>
      </c>
      <c r="AC76" s="380" t="s">
        <v>917</v>
      </c>
      <c r="AD76" s="380" t="s">
        <v>918</v>
      </c>
      <c r="AE76" s="380"/>
      <c r="AF76" s="380">
        <f t="shared" si="1"/>
        <v>24</v>
      </c>
      <c r="AG76" s="380"/>
      <c r="AH76" s="380"/>
      <c r="AI76" s="380"/>
      <c r="AJ76" s="380"/>
    </row>
    <row r="77" ht="15.75" customHeight="1">
      <c r="A77" s="476">
        <v>5211.0</v>
      </c>
      <c r="B77" s="379" t="s">
        <v>36</v>
      </c>
      <c r="C77" s="380" t="s">
        <v>37</v>
      </c>
      <c r="D77" s="380" t="s">
        <v>252</v>
      </c>
      <c r="E77" s="379"/>
      <c r="F77" s="380" t="s">
        <v>252</v>
      </c>
      <c r="G77" s="380" t="s">
        <v>118</v>
      </c>
      <c r="H77" s="380" t="s">
        <v>40</v>
      </c>
      <c r="I77" s="385" t="s">
        <v>919</v>
      </c>
      <c r="J77" s="380" t="s">
        <v>920</v>
      </c>
      <c r="K77" s="379" t="s">
        <v>921</v>
      </c>
      <c r="L77" s="380" t="s">
        <v>922</v>
      </c>
      <c r="M77" s="380" t="s">
        <v>618</v>
      </c>
      <c r="N77" s="380" t="s">
        <v>923</v>
      </c>
      <c r="O77" s="380" t="s">
        <v>924</v>
      </c>
      <c r="P77" s="396">
        <v>49.2710802</v>
      </c>
      <c r="Q77" s="397">
        <v>-123.1466031</v>
      </c>
      <c r="R77" s="382">
        <v>50.0</v>
      </c>
      <c r="S77" s="514"/>
      <c r="T77" s="426"/>
      <c r="U77" s="380" t="s">
        <v>252</v>
      </c>
      <c r="V77" s="385" t="s">
        <v>919</v>
      </c>
      <c r="W77" s="380" t="s">
        <v>921</v>
      </c>
      <c r="X77" s="380" t="s">
        <v>922</v>
      </c>
      <c r="Y77" s="380" t="s">
        <v>618</v>
      </c>
      <c r="Z77" s="380" t="s">
        <v>752</v>
      </c>
      <c r="AA77" s="469">
        <v>45922.0</v>
      </c>
      <c r="AB77" s="469" t="s">
        <v>925</v>
      </c>
      <c r="AC77" s="380"/>
      <c r="AD77" s="911" t="s">
        <v>926</v>
      </c>
      <c r="AE77" s="380"/>
      <c r="AF77" s="380">
        <f t="shared" si="1"/>
        <v>32</v>
      </c>
      <c r="AG77" s="380"/>
      <c r="AH77" s="380"/>
      <c r="AI77" s="380"/>
      <c r="AJ77" s="380"/>
    </row>
    <row r="78" ht="15.75" customHeight="1">
      <c r="A78" s="476">
        <v>5055.0</v>
      </c>
      <c r="B78" s="535" t="s">
        <v>36</v>
      </c>
      <c r="C78" s="510" t="s">
        <v>37</v>
      </c>
      <c r="D78" s="510" t="s">
        <v>140</v>
      </c>
      <c r="E78" s="535" t="s">
        <v>1209</v>
      </c>
      <c r="F78" s="510" t="s">
        <v>140</v>
      </c>
      <c r="G78" s="510" t="s">
        <v>39</v>
      </c>
      <c r="H78" s="510" t="s">
        <v>40</v>
      </c>
      <c r="I78" s="510" t="s">
        <v>492</v>
      </c>
      <c r="J78" s="510" t="s">
        <v>493</v>
      </c>
      <c r="K78" s="535" t="s">
        <v>494</v>
      </c>
      <c r="L78" s="510" t="s">
        <v>141</v>
      </c>
      <c r="M78" s="510" t="s">
        <v>420</v>
      </c>
      <c r="N78" s="510">
        <v>30024.0</v>
      </c>
      <c r="O78" s="510" t="s">
        <v>495</v>
      </c>
      <c r="P78" s="912">
        <v>34.0190667141576</v>
      </c>
      <c r="Q78" s="541">
        <v>-84.0693988162346</v>
      </c>
      <c r="R78" s="538"/>
      <c r="S78" s="904"/>
      <c r="T78" s="510"/>
      <c r="U78" s="510" t="s">
        <v>140</v>
      </c>
      <c r="V78" s="510" t="s">
        <v>496</v>
      </c>
      <c r="W78" s="510" t="s">
        <v>497</v>
      </c>
      <c r="X78" s="510" t="s">
        <v>179</v>
      </c>
      <c r="Y78" s="510" t="s">
        <v>420</v>
      </c>
      <c r="Z78" s="510" t="s">
        <v>498</v>
      </c>
      <c r="AA78" s="833">
        <v>44429.0</v>
      </c>
      <c r="AB78" s="510" t="s">
        <v>499</v>
      </c>
      <c r="AC78" s="510"/>
      <c r="AD78" s="510" t="s">
        <v>927</v>
      </c>
      <c r="AE78" s="542" t="s">
        <v>501</v>
      </c>
      <c r="AF78" s="510">
        <f t="shared" si="1"/>
        <v>28</v>
      </c>
      <c r="AG78" s="510"/>
      <c r="AH78" s="510"/>
      <c r="AI78" s="510"/>
      <c r="AJ78" s="510"/>
    </row>
    <row r="79" ht="15.75" customHeight="1">
      <c r="A79" s="476">
        <v>5078.0</v>
      </c>
      <c r="B79" s="535" t="s">
        <v>36</v>
      </c>
      <c r="C79" s="510" t="s">
        <v>37</v>
      </c>
      <c r="D79" s="510" t="s">
        <v>4757</v>
      </c>
      <c r="E79" s="535" t="s">
        <v>1209</v>
      </c>
      <c r="F79" s="510" t="s">
        <v>4758</v>
      </c>
      <c r="G79" s="510" t="s">
        <v>223</v>
      </c>
      <c r="H79" s="510" t="s">
        <v>4676</v>
      </c>
      <c r="I79" s="510" t="s">
        <v>4759</v>
      </c>
      <c r="J79" s="510" t="s">
        <v>4760</v>
      </c>
      <c r="K79" s="535" t="s">
        <v>4761</v>
      </c>
      <c r="L79" s="510" t="s">
        <v>297</v>
      </c>
      <c r="M79" s="510" t="s">
        <v>420</v>
      </c>
      <c r="N79" s="510">
        <v>99212.0</v>
      </c>
      <c r="O79" s="510" t="s">
        <v>4762</v>
      </c>
      <c r="P79" s="912">
        <v>47.6625535891704</v>
      </c>
      <c r="Q79" s="541">
        <v>-117.327436546477</v>
      </c>
      <c r="R79" s="326">
        <v>180.0</v>
      </c>
      <c r="S79" s="904"/>
      <c r="T79" s="510"/>
      <c r="U79" s="510" t="s">
        <v>4763</v>
      </c>
      <c r="V79" s="510" t="s">
        <v>4759</v>
      </c>
      <c r="W79" s="510" t="s">
        <v>4761</v>
      </c>
      <c r="X79" s="510" t="s">
        <v>297</v>
      </c>
      <c r="Y79" s="510" t="s">
        <v>420</v>
      </c>
      <c r="Z79" s="510" t="s">
        <v>498</v>
      </c>
      <c r="AA79" s="833">
        <v>44801.0</v>
      </c>
      <c r="AB79" s="510" t="s">
        <v>4764</v>
      </c>
      <c r="AC79" s="510"/>
      <c r="AD79" s="510" t="s">
        <v>4765</v>
      </c>
      <c r="AE79" s="542" t="s">
        <v>4769</v>
      </c>
      <c r="AF79" s="510">
        <f t="shared" si="1"/>
        <v>9</v>
      </c>
      <c r="AG79" s="510" t="s">
        <v>4766</v>
      </c>
      <c r="AH79" s="510" t="s">
        <v>4767</v>
      </c>
      <c r="AI79" s="934" t="s">
        <v>4768</v>
      </c>
      <c r="AJ79" s="510"/>
    </row>
    <row r="80" ht="130.5" customHeight="1">
      <c r="A80" s="476">
        <v>5212.0</v>
      </c>
      <c r="B80" s="379" t="s">
        <v>36</v>
      </c>
      <c r="C80" s="380" t="s">
        <v>37</v>
      </c>
      <c r="D80" s="380" t="s">
        <v>253</v>
      </c>
      <c r="E80" s="379"/>
      <c r="F80" s="380" t="s">
        <v>253</v>
      </c>
      <c r="G80" s="380" t="s">
        <v>254</v>
      </c>
      <c r="H80" s="380" t="s">
        <v>255</v>
      </c>
      <c r="I80" s="385" t="s">
        <v>938</v>
      </c>
      <c r="J80" s="380" t="s">
        <v>939</v>
      </c>
      <c r="K80" s="379" t="s">
        <v>940</v>
      </c>
      <c r="L80" s="380" t="s">
        <v>26</v>
      </c>
      <c r="M80" s="380" t="s">
        <v>420</v>
      </c>
      <c r="N80" s="380">
        <v>94107.0</v>
      </c>
      <c r="O80" s="380"/>
      <c r="P80" s="396">
        <v>37.75053</v>
      </c>
      <c r="Q80" s="397">
        <v>-122.39635</v>
      </c>
      <c r="R80" s="382"/>
      <c r="S80" s="514"/>
      <c r="T80" s="426"/>
      <c r="U80" s="380" t="s">
        <v>253</v>
      </c>
      <c r="V80" s="385" t="s">
        <v>938</v>
      </c>
      <c r="W80" s="380" t="s">
        <v>940</v>
      </c>
      <c r="X80" s="380" t="s">
        <v>26</v>
      </c>
      <c r="Y80" s="380" t="s">
        <v>420</v>
      </c>
      <c r="Z80" s="380" t="s">
        <v>752</v>
      </c>
      <c r="AA80" s="469">
        <v>45922.0</v>
      </c>
      <c r="AB80" s="469" t="s">
        <v>941</v>
      </c>
      <c r="AC80" s="380"/>
      <c r="AD80" s="911" t="s">
        <v>942</v>
      </c>
      <c r="AE80" s="380"/>
      <c r="AF80" s="380">
        <f t="shared" si="1"/>
        <v>21</v>
      </c>
      <c r="AG80" s="380"/>
      <c r="AH80" s="380"/>
      <c r="AI80" s="380"/>
      <c r="AJ80" s="380"/>
    </row>
    <row r="81" ht="130.5" customHeight="1">
      <c r="A81" s="476">
        <v>5080.0</v>
      </c>
      <c r="B81" s="535" t="s">
        <v>158</v>
      </c>
      <c r="C81" s="510" t="s">
        <v>37</v>
      </c>
      <c r="D81" s="510" t="s">
        <v>4770</v>
      </c>
      <c r="E81" s="535" t="s">
        <v>812</v>
      </c>
      <c r="F81" s="510"/>
      <c r="G81" s="510" t="s">
        <v>223</v>
      </c>
      <c r="H81" s="510" t="s">
        <v>4676</v>
      </c>
      <c r="I81" s="510" t="s">
        <v>4771</v>
      </c>
      <c r="J81" s="510" t="s">
        <v>4772</v>
      </c>
      <c r="K81" s="535" t="s">
        <v>4773</v>
      </c>
      <c r="L81" s="510" t="s">
        <v>95</v>
      </c>
      <c r="M81" s="510" t="s">
        <v>420</v>
      </c>
      <c r="N81" s="510">
        <v>78613.0</v>
      </c>
      <c r="O81" s="510" t="s">
        <v>4774</v>
      </c>
      <c r="P81" s="912">
        <v>30.4999717802845</v>
      </c>
      <c r="Q81" s="541">
        <v>-97.799590789393</v>
      </c>
      <c r="R81" s="538">
        <v>60.0</v>
      </c>
      <c r="S81" s="904"/>
      <c r="T81" s="510"/>
      <c r="U81" s="510" t="s">
        <v>4770</v>
      </c>
      <c r="V81" s="510" t="s">
        <v>4771</v>
      </c>
      <c r="W81" s="510" t="s">
        <v>4773</v>
      </c>
      <c r="X81" s="510" t="s">
        <v>95</v>
      </c>
      <c r="Y81" s="510" t="s">
        <v>420</v>
      </c>
      <c r="Z81" s="510"/>
      <c r="AA81" s="833"/>
      <c r="AB81" s="510" t="s">
        <v>4775</v>
      </c>
      <c r="AC81" s="510" t="s">
        <v>4777</v>
      </c>
      <c r="AD81" s="744" t="s">
        <v>4776</v>
      </c>
      <c r="AE81" s="542" t="s">
        <v>4778</v>
      </c>
      <c r="AF81" s="510">
        <f t="shared" si="1"/>
        <v>20</v>
      </c>
      <c r="AG81" s="510"/>
      <c r="AH81" s="510"/>
      <c r="AI81" s="510"/>
      <c r="AJ81" s="510"/>
    </row>
    <row r="82" ht="60.0" customHeight="1">
      <c r="A82" s="476">
        <v>5081.0</v>
      </c>
      <c r="B82" s="535" t="s">
        <v>36</v>
      </c>
      <c r="C82" s="510" t="s">
        <v>37</v>
      </c>
      <c r="D82" s="510" t="s">
        <v>4779</v>
      </c>
      <c r="E82" s="535" t="s">
        <v>1209</v>
      </c>
      <c r="F82" s="510" t="s">
        <v>4779</v>
      </c>
      <c r="G82" s="510" t="s">
        <v>223</v>
      </c>
      <c r="H82" s="510" t="s">
        <v>4706</v>
      </c>
      <c r="I82" s="510" t="s">
        <v>4780</v>
      </c>
      <c r="J82" s="510" t="s">
        <v>4781</v>
      </c>
      <c r="K82" s="535" t="s">
        <v>867</v>
      </c>
      <c r="L82" s="510" t="s">
        <v>95</v>
      </c>
      <c r="M82" s="510" t="s">
        <v>420</v>
      </c>
      <c r="N82" s="510">
        <v>75074.0</v>
      </c>
      <c r="O82" s="510" t="s">
        <v>4782</v>
      </c>
      <c r="P82" s="912">
        <v>33.0102528193512</v>
      </c>
      <c r="Q82" s="541">
        <v>-96.6891784597048</v>
      </c>
      <c r="R82" s="538">
        <v>4.0</v>
      </c>
      <c r="S82" s="904"/>
      <c r="T82" s="510"/>
      <c r="U82" s="510" t="s">
        <v>4779</v>
      </c>
      <c r="V82" s="510" t="s">
        <v>4780</v>
      </c>
      <c r="W82" s="510" t="s">
        <v>867</v>
      </c>
      <c r="X82" s="510" t="s">
        <v>95</v>
      </c>
      <c r="Y82" s="510" t="s">
        <v>420</v>
      </c>
      <c r="Z82" s="510" t="s">
        <v>432</v>
      </c>
      <c r="AA82" s="833">
        <v>44418.0</v>
      </c>
      <c r="AB82" s="510" t="s">
        <v>4783</v>
      </c>
      <c r="AC82" s="510" t="s">
        <v>4785</v>
      </c>
      <c r="AD82" s="510" t="s">
        <v>4784</v>
      </c>
      <c r="AE82" s="542" t="s">
        <v>4780</v>
      </c>
      <c r="AF82" s="510">
        <f t="shared" si="1"/>
        <v>14</v>
      </c>
      <c r="AG82" s="510"/>
      <c r="AH82" s="510"/>
      <c r="AI82" s="510"/>
      <c r="AJ82" s="510"/>
    </row>
    <row r="83" ht="15.75" customHeight="1">
      <c r="A83" s="476">
        <v>5082.0</v>
      </c>
      <c r="B83" s="535" t="s">
        <v>149</v>
      </c>
      <c r="C83" s="510" t="s">
        <v>37</v>
      </c>
      <c r="D83" s="510" t="s">
        <v>4786</v>
      </c>
      <c r="E83" s="535" t="s">
        <v>812</v>
      </c>
      <c r="F83" s="510" t="s">
        <v>4786</v>
      </c>
      <c r="G83" s="510" t="s">
        <v>223</v>
      </c>
      <c r="H83" s="510" t="s">
        <v>4676</v>
      </c>
      <c r="I83" s="510" t="s">
        <v>4787</v>
      </c>
      <c r="J83" s="736" t="s">
        <v>4788</v>
      </c>
      <c r="K83" s="684" t="s">
        <v>4789</v>
      </c>
      <c r="L83" s="684" t="s">
        <v>145</v>
      </c>
      <c r="M83" s="684" t="s">
        <v>420</v>
      </c>
      <c r="N83" s="510">
        <v>36832.0</v>
      </c>
      <c r="O83" s="510"/>
      <c r="P83" s="684">
        <v>32.55288262</v>
      </c>
      <c r="Q83" s="684">
        <v>-85.53734812</v>
      </c>
      <c r="R83" s="684">
        <v>30.0</v>
      </c>
      <c r="S83" s="904"/>
      <c r="T83" s="510"/>
      <c r="U83" s="510" t="s">
        <v>4790</v>
      </c>
      <c r="V83" s="510" t="s">
        <v>4787</v>
      </c>
      <c r="W83" s="684" t="s">
        <v>4791</v>
      </c>
      <c r="Y83" s="736" t="s">
        <v>1374</v>
      </c>
      <c r="Z83" s="510" t="s">
        <v>498</v>
      </c>
      <c r="AA83" s="833">
        <v>45305.0</v>
      </c>
      <c r="AB83" s="736" t="s">
        <v>4792</v>
      </c>
      <c r="AC83" s="510"/>
      <c r="AD83" s="867" t="s">
        <v>4793</v>
      </c>
      <c r="AE83" s="510"/>
      <c r="AF83" s="510">
        <f t="shared" si="1"/>
        <v>27</v>
      </c>
      <c r="AG83" s="510"/>
      <c r="AH83" s="510"/>
      <c r="AI83" s="510"/>
      <c r="AJ83" s="510"/>
    </row>
    <row r="84" ht="136.5" customHeight="1">
      <c r="A84" s="476">
        <v>5058.0</v>
      </c>
      <c r="B84" s="535" t="s">
        <v>36</v>
      </c>
      <c r="C84" s="510" t="s">
        <v>37</v>
      </c>
      <c r="D84" s="510" t="s">
        <v>256</v>
      </c>
      <c r="E84" s="535" t="s">
        <v>812</v>
      </c>
      <c r="F84" s="510" t="s">
        <v>256</v>
      </c>
      <c r="G84" s="510" t="s">
        <v>39</v>
      </c>
      <c r="H84" s="510" t="s">
        <v>40</v>
      </c>
      <c r="I84" s="510" t="s">
        <v>973</v>
      </c>
      <c r="J84" s="510" t="s">
        <v>974</v>
      </c>
      <c r="K84" s="535" t="s">
        <v>975</v>
      </c>
      <c r="L84" s="510" t="s">
        <v>86</v>
      </c>
      <c r="M84" s="510" t="s">
        <v>420</v>
      </c>
      <c r="N84" s="510">
        <v>60188.0</v>
      </c>
      <c r="O84" s="510" t="s">
        <v>976</v>
      </c>
      <c r="P84" s="912">
        <v>41.8970353127812</v>
      </c>
      <c r="Q84" s="541">
        <v>-88.1160641160044</v>
      </c>
      <c r="R84" s="538">
        <v>100.0</v>
      </c>
      <c r="S84" s="904"/>
      <c r="T84" s="761"/>
      <c r="U84" s="510" t="s">
        <v>256</v>
      </c>
      <c r="V84" s="510" t="s">
        <v>973</v>
      </c>
      <c r="W84" s="510" t="s">
        <v>723</v>
      </c>
      <c r="X84" s="510" t="s">
        <v>224</v>
      </c>
      <c r="Y84" s="510" t="s">
        <v>420</v>
      </c>
      <c r="Z84" s="510" t="s">
        <v>498</v>
      </c>
      <c r="AA84" s="833">
        <v>44766.0</v>
      </c>
      <c r="AB84" s="510" t="s">
        <v>977</v>
      </c>
      <c r="AC84" s="510" t="s">
        <v>978</v>
      </c>
      <c r="AD84" s="867" t="s">
        <v>979</v>
      </c>
      <c r="AE84" s="542" t="s">
        <v>980</v>
      </c>
      <c r="AF84" s="510">
        <f t="shared" si="1"/>
        <v>8</v>
      </c>
      <c r="AG84" s="510"/>
      <c r="AH84" s="510"/>
      <c r="AI84" s="510"/>
      <c r="AJ84" s="510"/>
    </row>
    <row r="85" ht="15.75" customHeight="1">
      <c r="A85" s="476">
        <v>5059.0</v>
      </c>
      <c r="B85" s="535" t="s">
        <v>36</v>
      </c>
      <c r="C85" s="510" t="s">
        <v>37</v>
      </c>
      <c r="D85" s="510" t="s">
        <v>256</v>
      </c>
      <c r="E85" s="535" t="s">
        <v>812</v>
      </c>
      <c r="F85" s="510" t="s">
        <v>256</v>
      </c>
      <c r="G85" s="510" t="s">
        <v>39</v>
      </c>
      <c r="H85" s="510" t="s">
        <v>40</v>
      </c>
      <c r="I85" s="510" t="s">
        <v>973</v>
      </c>
      <c r="J85" s="510" t="s">
        <v>981</v>
      </c>
      <c r="K85" s="535" t="s">
        <v>982</v>
      </c>
      <c r="L85" s="510" t="s">
        <v>64</v>
      </c>
      <c r="M85" s="510" t="s">
        <v>420</v>
      </c>
      <c r="N85" s="510">
        <v>46825.0</v>
      </c>
      <c r="O85" s="510" t="s">
        <v>983</v>
      </c>
      <c r="P85" s="912">
        <v>41.1493456489585</v>
      </c>
      <c r="Q85" s="541">
        <v>-85.1541348734218</v>
      </c>
      <c r="R85" s="538">
        <v>100.0</v>
      </c>
      <c r="S85" s="904"/>
      <c r="T85" s="761"/>
      <c r="U85" s="510" t="s">
        <v>256</v>
      </c>
      <c r="V85" s="510" t="s">
        <v>973</v>
      </c>
      <c r="W85" s="510" t="s">
        <v>723</v>
      </c>
      <c r="X85" s="510" t="s">
        <v>224</v>
      </c>
      <c r="Y85" s="510" t="s">
        <v>420</v>
      </c>
      <c r="Z85" s="510" t="s">
        <v>432</v>
      </c>
      <c r="AA85" s="833">
        <v>44418.0</v>
      </c>
      <c r="AB85" s="510" t="s">
        <v>977</v>
      </c>
      <c r="AC85" s="510" t="s">
        <v>984</v>
      </c>
      <c r="AD85" s="867" t="s">
        <v>979</v>
      </c>
      <c r="AE85" s="542" t="s">
        <v>980</v>
      </c>
      <c r="AF85" s="510">
        <f t="shared" si="1"/>
        <v>8</v>
      </c>
      <c r="AG85" s="510"/>
      <c r="AH85" s="510"/>
      <c r="AI85" s="510"/>
      <c r="AJ85" s="510"/>
    </row>
    <row r="86" ht="15.75" customHeight="1">
      <c r="A86" s="476">
        <v>5060.0</v>
      </c>
      <c r="B86" s="535" t="s">
        <v>36</v>
      </c>
      <c r="C86" s="510" t="s">
        <v>37</v>
      </c>
      <c r="D86" s="510" t="s">
        <v>256</v>
      </c>
      <c r="E86" s="535" t="s">
        <v>812</v>
      </c>
      <c r="F86" s="510" t="s">
        <v>256</v>
      </c>
      <c r="G86" s="510" t="s">
        <v>39</v>
      </c>
      <c r="H86" s="510" t="s">
        <v>40</v>
      </c>
      <c r="I86" s="510" t="s">
        <v>973</v>
      </c>
      <c r="J86" s="510" t="s">
        <v>985</v>
      </c>
      <c r="K86" s="535" t="s">
        <v>986</v>
      </c>
      <c r="L86" s="510" t="s">
        <v>95</v>
      </c>
      <c r="M86" s="510" t="s">
        <v>420</v>
      </c>
      <c r="N86" s="510">
        <v>75032.0</v>
      </c>
      <c r="O86" s="510" t="s">
        <v>987</v>
      </c>
      <c r="P86" s="912">
        <v>32.9134129691435</v>
      </c>
      <c r="Q86" s="541">
        <v>-96.4226325604997</v>
      </c>
      <c r="R86" s="538">
        <v>100.0</v>
      </c>
      <c r="S86" s="904"/>
      <c r="T86" s="761"/>
      <c r="U86" s="510" t="s">
        <v>256</v>
      </c>
      <c r="V86" s="510" t="s">
        <v>973</v>
      </c>
      <c r="W86" s="510" t="s">
        <v>723</v>
      </c>
      <c r="X86" s="510" t="s">
        <v>224</v>
      </c>
      <c r="Y86" s="510" t="s">
        <v>420</v>
      </c>
      <c r="Z86" s="510" t="s">
        <v>432</v>
      </c>
      <c r="AA86" s="833">
        <v>44418.0</v>
      </c>
      <c r="AB86" s="510" t="s">
        <v>977</v>
      </c>
      <c r="AC86" s="510" t="s">
        <v>988</v>
      </c>
      <c r="AD86" s="867" t="s">
        <v>979</v>
      </c>
      <c r="AE86" s="542" t="s">
        <v>980</v>
      </c>
      <c r="AF86" s="510">
        <f t="shared" si="1"/>
        <v>8</v>
      </c>
      <c r="AG86" s="510"/>
      <c r="AH86" s="510"/>
      <c r="AI86" s="510"/>
      <c r="AJ86" s="510"/>
    </row>
    <row r="87" ht="15.75" customHeight="1">
      <c r="A87" s="476">
        <v>5061.0</v>
      </c>
      <c r="B87" s="535" t="s">
        <v>36</v>
      </c>
      <c r="C87" s="510" t="s">
        <v>37</v>
      </c>
      <c r="D87" s="510" t="s">
        <v>257</v>
      </c>
      <c r="E87" s="535" t="s">
        <v>1209</v>
      </c>
      <c r="F87" s="510" t="s">
        <v>989</v>
      </c>
      <c r="G87" s="510" t="s">
        <v>39</v>
      </c>
      <c r="H87" s="510" t="s">
        <v>40</v>
      </c>
      <c r="I87" s="510" t="s">
        <v>990</v>
      </c>
      <c r="J87" s="510" t="s">
        <v>991</v>
      </c>
      <c r="K87" s="535" t="s">
        <v>992</v>
      </c>
      <c r="L87" s="510" t="s">
        <v>248</v>
      </c>
      <c r="M87" s="510" t="s">
        <v>420</v>
      </c>
      <c r="N87" s="510">
        <v>1801.0</v>
      </c>
      <c r="O87" s="510" t="s">
        <v>993</v>
      </c>
      <c r="P87" s="912">
        <v>42.524667462343</v>
      </c>
      <c r="Q87" s="689">
        <v>-71.1392038322453</v>
      </c>
      <c r="R87" s="538">
        <v>100.0</v>
      </c>
      <c r="S87" s="904"/>
      <c r="T87" s="510"/>
      <c r="U87" s="510" t="s">
        <v>257</v>
      </c>
      <c r="V87" s="510" t="s">
        <v>990</v>
      </c>
      <c r="W87" s="510" t="s">
        <v>994</v>
      </c>
      <c r="X87" s="510" t="s">
        <v>248</v>
      </c>
      <c r="Y87" s="510" t="s">
        <v>420</v>
      </c>
      <c r="Z87" s="510" t="s">
        <v>610</v>
      </c>
      <c r="AA87" s="833">
        <v>44774.0</v>
      </c>
      <c r="AB87" s="510"/>
      <c r="AC87" s="510"/>
      <c r="AD87" s="510" t="s">
        <v>995</v>
      </c>
      <c r="AE87" s="542" t="s">
        <v>996</v>
      </c>
      <c r="AF87" s="510">
        <f t="shared" si="1"/>
        <v>13</v>
      </c>
      <c r="AG87" s="510"/>
      <c r="AH87" s="510"/>
      <c r="AI87" s="510"/>
      <c r="AJ87" s="510"/>
    </row>
    <row r="88" ht="15.75" customHeight="1">
      <c r="A88" s="476">
        <v>5087.0</v>
      </c>
      <c r="B88" s="535" t="s">
        <v>36</v>
      </c>
      <c r="C88" s="510" t="s">
        <v>37</v>
      </c>
      <c r="D88" s="510" t="s">
        <v>4794</v>
      </c>
      <c r="E88" s="535" t="s">
        <v>1209</v>
      </c>
      <c r="F88" s="510" t="s">
        <v>4794</v>
      </c>
      <c r="G88" s="510" t="s">
        <v>223</v>
      </c>
      <c r="H88" s="510" t="s">
        <v>4739</v>
      </c>
      <c r="I88" s="510" t="s">
        <v>4795</v>
      </c>
      <c r="J88" s="510" t="s">
        <v>4796</v>
      </c>
      <c r="K88" s="535" t="s">
        <v>1238</v>
      </c>
      <c r="L88" s="510" t="s">
        <v>42</v>
      </c>
      <c r="M88" s="510" t="s">
        <v>420</v>
      </c>
      <c r="N88" s="510">
        <v>48083.0</v>
      </c>
      <c r="O88" s="510" t="s">
        <v>4797</v>
      </c>
      <c r="P88" s="912">
        <v>42.32</v>
      </c>
      <c r="Q88" s="689">
        <v>-83.07</v>
      </c>
      <c r="R88" s="538">
        <v>900.0</v>
      </c>
      <c r="S88" s="904"/>
      <c r="T88" s="510"/>
      <c r="U88" s="510" t="s">
        <v>4794</v>
      </c>
      <c r="V88" s="510" t="s">
        <v>4795</v>
      </c>
      <c r="W88" s="510" t="s">
        <v>4798</v>
      </c>
      <c r="X88" s="510" t="s">
        <v>4799</v>
      </c>
      <c r="Y88" s="510" t="s">
        <v>659</v>
      </c>
      <c r="Z88" s="510" t="s">
        <v>610</v>
      </c>
      <c r="AA88" s="833">
        <v>44774.0</v>
      </c>
      <c r="AB88" s="510"/>
      <c r="AC88" s="510"/>
      <c r="AD88" s="744" t="s">
        <v>4800</v>
      </c>
      <c r="AE88" s="542" t="s">
        <v>4801</v>
      </c>
      <c r="AF88" s="510">
        <f t="shared" si="1"/>
        <v>30</v>
      </c>
      <c r="AG88" s="510"/>
      <c r="AH88" s="510"/>
      <c r="AI88" s="510"/>
      <c r="AJ88" s="510"/>
    </row>
    <row r="89" ht="110.25" customHeight="1">
      <c r="A89" s="476">
        <v>5062.0</v>
      </c>
      <c r="B89" s="535" t="s">
        <v>36</v>
      </c>
      <c r="C89" s="510" t="s">
        <v>37</v>
      </c>
      <c r="D89" s="452" t="s">
        <v>258</v>
      </c>
      <c r="E89" s="535" t="s">
        <v>812</v>
      </c>
      <c r="F89" s="452" t="s">
        <v>997</v>
      </c>
      <c r="G89" s="510" t="s">
        <v>39</v>
      </c>
      <c r="H89" s="510" t="s">
        <v>40</v>
      </c>
      <c r="I89" s="510" t="s">
        <v>998</v>
      </c>
      <c r="J89" s="452" t="s">
        <v>999</v>
      </c>
      <c r="K89" s="452" t="s">
        <v>1000</v>
      </c>
      <c r="L89" s="510" t="s">
        <v>224</v>
      </c>
      <c r="M89" s="510" t="s">
        <v>420</v>
      </c>
      <c r="N89" s="453" t="s">
        <v>1001</v>
      </c>
      <c r="O89" s="452" t="s">
        <v>1002</v>
      </c>
      <c r="P89" s="912">
        <v>43.7903731937745</v>
      </c>
      <c r="Q89" s="541">
        <v>-88.4963491189961</v>
      </c>
      <c r="R89" s="538">
        <v>36.0</v>
      </c>
      <c r="S89" s="904"/>
      <c r="T89" s="761"/>
      <c r="U89" s="452" t="s">
        <v>258</v>
      </c>
      <c r="V89" s="510" t="s">
        <v>998</v>
      </c>
      <c r="W89" s="452" t="s">
        <v>1000</v>
      </c>
      <c r="X89" s="510" t="s">
        <v>224</v>
      </c>
      <c r="Y89" s="510" t="s">
        <v>420</v>
      </c>
      <c r="Z89" s="510" t="s">
        <v>453</v>
      </c>
      <c r="AA89" s="833">
        <v>45412.0</v>
      </c>
      <c r="AB89" s="833"/>
      <c r="AC89" s="510"/>
      <c r="AD89" s="510" t="s">
        <v>1003</v>
      </c>
      <c r="AE89" s="542" t="s">
        <v>998</v>
      </c>
      <c r="AF89" s="510">
        <f t="shared" si="1"/>
        <v>20</v>
      </c>
      <c r="AG89" s="452" t="s">
        <v>1004</v>
      </c>
      <c r="AH89" s="452" t="s">
        <v>1005</v>
      </c>
      <c r="AI89" s="452" t="s">
        <v>1006</v>
      </c>
      <c r="AJ89" s="510"/>
    </row>
    <row r="90" ht="15.75" customHeight="1">
      <c r="A90" s="476">
        <v>5089.0</v>
      </c>
      <c r="B90" s="535" t="s">
        <v>36</v>
      </c>
      <c r="C90" s="510" t="s">
        <v>37</v>
      </c>
      <c r="D90" s="510" t="s">
        <v>4802</v>
      </c>
      <c r="E90" s="535" t="s">
        <v>812</v>
      </c>
      <c r="F90" s="510" t="s">
        <v>4802</v>
      </c>
      <c r="G90" s="510" t="s">
        <v>223</v>
      </c>
      <c r="H90" s="510" t="s">
        <v>4676</v>
      </c>
      <c r="I90" s="510" t="s">
        <v>4803</v>
      </c>
      <c r="J90" s="510" t="s">
        <v>4804</v>
      </c>
      <c r="K90" s="535" t="s">
        <v>587</v>
      </c>
      <c r="L90" s="510" t="s">
        <v>26</v>
      </c>
      <c r="M90" s="510" t="s">
        <v>420</v>
      </c>
      <c r="N90" s="510">
        <v>92111.0</v>
      </c>
      <c r="O90" s="510" t="s">
        <v>4805</v>
      </c>
      <c r="P90" s="912">
        <v>32.8300771945366</v>
      </c>
      <c r="Q90" s="541">
        <v>-117.162959845131</v>
      </c>
      <c r="R90" s="538">
        <v>52.0</v>
      </c>
      <c r="S90" s="904"/>
      <c r="T90" s="510"/>
      <c r="U90" s="510" t="s">
        <v>4806</v>
      </c>
      <c r="V90" s="510" t="s">
        <v>4803</v>
      </c>
      <c r="W90" s="510" t="s">
        <v>587</v>
      </c>
      <c r="X90" s="510" t="s">
        <v>26</v>
      </c>
      <c r="Y90" s="510" t="s">
        <v>420</v>
      </c>
      <c r="Z90" s="535" t="s">
        <v>498</v>
      </c>
      <c r="AA90" s="540">
        <v>44801.0</v>
      </c>
      <c r="AB90" s="510" t="s">
        <v>4807</v>
      </c>
      <c r="AC90" s="510"/>
      <c r="AD90" s="510" t="s">
        <v>4808</v>
      </c>
      <c r="AE90" s="542" t="s">
        <v>4809</v>
      </c>
      <c r="AF90" s="510">
        <f t="shared" si="1"/>
        <v>18</v>
      </c>
      <c r="AG90" s="510"/>
      <c r="AH90" s="510"/>
      <c r="AI90" s="510"/>
      <c r="AJ90" s="510"/>
    </row>
    <row r="91" ht="15.75" customHeight="1">
      <c r="A91" s="476">
        <v>5090.0</v>
      </c>
      <c r="B91" s="535" t="s">
        <v>36</v>
      </c>
      <c r="C91" s="510" t="s">
        <v>37</v>
      </c>
      <c r="D91" s="510" t="s">
        <v>4810</v>
      </c>
      <c r="E91" s="535" t="s">
        <v>812</v>
      </c>
      <c r="F91" s="510" t="s">
        <v>4810</v>
      </c>
      <c r="G91" s="510" t="s">
        <v>223</v>
      </c>
      <c r="H91" s="510" t="s">
        <v>4676</v>
      </c>
      <c r="I91" s="510" t="s">
        <v>4811</v>
      </c>
      <c r="J91" s="510" t="s">
        <v>4812</v>
      </c>
      <c r="K91" s="535" t="s">
        <v>4813</v>
      </c>
      <c r="L91" s="510" t="s">
        <v>114</v>
      </c>
      <c r="M91" s="510" t="s">
        <v>420</v>
      </c>
      <c r="N91" s="510">
        <v>80403.0</v>
      </c>
      <c r="O91" s="510" t="s">
        <v>4814</v>
      </c>
      <c r="P91" s="912">
        <v>39.7785381330943</v>
      </c>
      <c r="Q91" s="541">
        <v>-105.234576130734</v>
      </c>
      <c r="R91" s="689">
        <v>10.0</v>
      </c>
      <c r="S91" s="904"/>
      <c r="T91" s="510"/>
      <c r="U91" s="510" t="s">
        <v>4815</v>
      </c>
      <c r="V91" s="510" t="s">
        <v>4811</v>
      </c>
      <c r="W91" s="510" t="s">
        <v>4813</v>
      </c>
      <c r="X91" s="510" t="s">
        <v>114</v>
      </c>
      <c r="Y91" s="510" t="s">
        <v>420</v>
      </c>
      <c r="Z91" s="510" t="s">
        <v>432</v>
      </c>
      <c r="AA91" s="833">
        <v>44418.0</v>
      </c>
      <c r="AB91" s="510" t="s">
        <v>4816</v>
      </c>
      <c r="AC91" s="510"/>
      <c r="AD91" s="510" t="s">
        <v>4817</v>
      </c>
      <c r="AE91" s="542" t="s">
        <v>4818</v>
      </c>
      <c r="AF91" s="510">
        <f t="shared" si="1"/>
        <v>12</v>
      </c>
      <c r="AG91" s="510"/>
      <c r="AH91" s="510"/>
      <c r="AI91" s="510"/>
      <c r="AJ91" s="510"/>
    </row>
    <row r="92" ht="15.75" customHeight="1">
      <c r="A92" s="476">
        <v>5091.0</v>
      </c>
      <c r="B92" s="535" t="s">
        <v>36</v>
      </c>
      <c r="C92" s="510" t="s">
        <v>37</v>
      </c>
      <c r="D92" s="510" t="s">
        <v>4810</v>
      </c>
      <c r="E92" s="535" t="s">
        <v>812</v>
      </c>
      <c r="F92" s="510" t="s">
        <v>4810</v>
      </c>
      <c r="G92" s="510" t="s">
        <v>223</v>
      </c>
      <c r="H92" s="510" t="s">
        <v>4676</v>
      </c>
      <c r="I92" s="510" t="s">
        <v>4811</v>
      </c>
      <c r="J92" s="510" t="s">
        <v>4812</v>
      </c>
      <c r="K92" s="535" t="s">
        <v>4813</v>
      </c>
      <c r="L92" s="510" t="s">
        <v>114</v>
      </c>
      <c r="M92" s="510" t="s">
        <v>420</v>
      </c>
      <c r="N92" s="510">
        <v>80403.0</v>
      </c>
      <c r="O92" s="510" t="s">
        <v>4814</v>
      </c>
      <c r="P92" s="912">
        <v>39.7785381330943</v>
      </c>
      <c r="Q92" s="541">
        <v>-105.234576130734</v>
      </c>
      <c r="R92" s="689">
        <v>10.0</v>
      </c>
      <c r="S92" s="904"/>
      <c r="T92" s="510"/>
      <c r="U92" s="510" t="s">
        <v>4815</v>
      </c>
      <c r="V92" s="510" t="s">
        <v>4811</v>
      </c>
      <c r="W92" s="510" t="s">
        <v>4813</v>
      </c>
      <c r="X92" s="510" t="s">
        <v>114</v>
      </c>
      <c r="Y92" s="510" t="s">
        <v>420</v>
      </c>
      <c r="Z92" s="510" t="s">
        <v>432</v>
      </c>
      <c r="AA92" s="833">
        <v>44418.0</v>
      </c>
      <c r="AB92" s="510" t="s">
        <v>4816</v>
      </c>
      <c r="AC92" s="510"/>
      <c r="AD92" s="510" t="s">
        <v>4817</v>
      </c>
      <c r="AE92" s="542" t="s">
        <v>4818</v>
      </c>
      <c r="AF92" s="510">
        <f t="shared" si="1"/>
        <v>12</v>
      </c>
      <c r="AG92" s="510"/>
      <c r="AH92" s="510"/>
      <c r="AI92" s="510"/>
      <c r="AJ92" s="510"/>
    </row>
    <row r="93" ht="15.75" customHeight="1">
      <c r="A93" s="476">
        <v>5092.0</v>
      </c>
      <c r="B93" s="535" t="s">
        <v>36</v>
      </c>
      <c r="C93" s="510" t="s">
        <v>37</v>
      </c>
      <c r="D93" s="510" t="s">
        <v>4810</v>
      </c>
      <c r="E93" s="535" t="s">
        <v>812</v>
      </c>
      <c r="F93" s="510" t="s">
        <v>4815</v>
      </c>
      <c r="G93" s="510" t="s">
        <v>223</v>
      </c>
      <c r="H93" s="510" t="s">
        <v>4676</v>
      </c>
      <c r="I93" s="510" t="s">
        <v>4811</v>
      </c>
      <c r="J93" s="510" t="s">
        <v>4819</v>
      </c>
      <c r="K93" s="535" t="s">
        <v>4820</v>
      </c>
      <c r="L93" s="510" t="s">
        <v>32</v>
      </c>
      <c r="M93" s="510" t="s">
        <v>420</v>
      </c>
      <c r="N93" s="510">
        <v>45439.0</v>
      </c>
      <c r="O93" s="510" t="s">
        <v>4814</v>
      </c>
      <c r="P93" s="912">
        <v>39.7212800628021</v>
      </c>
      <c r="Q93" s="541">
        <v>-84.2205946179154</v>
      </c>
      <c r="R93" s="958"/>
      <c r="S93" s="904"/>
      <c r="T93" s="510"/>
      <c r="U93" s="510" t="s">
        <v>4815</v>
      </c>
      <c r="V93" s="510" t="s">
        <v>4811</v>
      </c>
      <c r="W93" s="510" t="s">
        <v>4813</v>
      </c>
      <c r="X93" s="510" t="s">
        <v>114</v>
      </c>
      <c r="Y93" s="510" t="s">
        <v>420</v>
      </c>
      <c r="Z93" s="510" t="s">
        <v>432</v>
      </c>
      <c r="AA93" s="833">
        <v>44418.0</v>
      </c>
      <c r="AB93" s="510" t="s">
        <v>4821</v>
      </c>
      <c r="AC93" s="510" t="s">
        <v>4822</v>
      </c>
      <c r="AD93" s="510" t="s">
        <v>4817</v>
      </c>
      <c r="AE93" s="542" t="s">
        <v>4818</v>
      </c>
      <c r="AF93" s="510">
        <f t="shared" si="1"/>
        <v>12</v>
      </c>
      <c r="AG93" s="510"/>
      <c r="AH93" s="510"/>
      <c r="AI93" s="510"/>
      <c r="AJ93" s="510"/>
    </row>
    <row r="94" ht="107.25" customHeight="1">
      <c r="A94" s="476">
        <v>5063.0</v>
      </c>
      <c r="B94" s="535" t="s">
        <v>36</v>
      </c>
      <c r="C94" s="535" t="s">
        <v>37</v>
      </c>
      <c r="D94" s="510" t="s">
        <v>259</v>
      </c>
      <c r="E94" s="535" t="s">
        <v>812</v>
      </c>
      <c r="F94" s="510" t="s">
        <v>259</v>
      </c>
      <c r="G94" s="510" t="s">
        <v>45</v>
      </c>
      <c r="H94" s="490" t="s">
        <v>260</v>
      </c>
      <c r="I94" s="510" t="s">
        <v>1007</v>
      </c>
      <c r="J94" s="452" t="s">
        <v>1008</v>
      </c>
      <c r="K94" s="535" t="s">
        <v>1009</v>
      </c>
      <c r="L94" s="510" t="s">
        <v>145</v>
      </c>
      <c r="M94" s="510" t="s">
        <v>420</v>
      </c>
      <c r="N94" s="510">
        <v>35203.0</v>
      </c>
      <c r="O94" s="510"/>
      <c r="P94" s="912">
        <v>33.51026</v>
      </c>
      <c r="Q94" s="541">
        <v>-86.823641</v>
      </c>
      <c r="R94" s="689">
        <v>12.0</v>
      </c>
      <c r="S94" s="667"/>
      <c r="T94" s="666"/>
      <c r="U94" s="522" t="s">
        <v>259</v>
      </c>
      <c r="V94" s="542" t="s">
        <v>1007</v>
      </c>
      <c r="W94" s="510" t="s">
        <v>1009</v>
      </c>
      <c r="X94" s="535" t="s">
        <v>145</v>
      </c>
      <c r="Y94" s="535" t="s">
        <v>420</v>
      </c>
      <c r="Z94" s="535" t="s">
        <v>1010</v>
      </c>
      <c r="AA94" s="540" t="s">
        <v>1011</v>
      </c>
      <c r="AB94" s="918" t="s">
        <v>1012</v>
      </c>
      <c r="AC94" s="336" t="s">
        <v>1013</v>
      </c>
      <c r="AD94" s="510" t="s">
        <v>1014</v>
      </c>
      <c r="AE94" s="336"/>
      <c r="AF94" s="476">
        <f t="shared" si="1"/>
        <v>23</v>
      </c>
      <c r="AG94" s="336"/>
      <c r="AH94" s="336"/>
      <c r="AI94" s="336"/>
      <c r="AJ94" s="336"/>
    </row>
    <row r="95" ht="15.75" customHeight="1">
      <c r="A95" s="476">
        <v>5064.0</v>
      </c>
      <c r="B95" s="535" t="s">
        <v>149</v>
      </c>
      <c r="C95" s="510" t="s">
        <v>37</v>
      </c>
      <c r="D95" s="510" t="s">
        <v>326</v>
      </c>
      <c r="E95" s="535" t="s">
        <v>1209</v>
      </c>
      <c r="F95" s="510" t="s">
        <v>1015</v>
      </c>
      <c r="G95" s="510" t="s">
        <v>39</v>
      </c>
      <c r="H95" s="510" t="s">
        <v>40</v>
      </c>
      <c r="I95" s="510" t="s">
        <v>1016</v>
      </c>
      <c r="J95" s="510" t="s">
        <v>1017</v>
      </c>
      <c r="K95" s="535" t="s">
        <v>1018</v>
      </c>
      <c r="L95" s="510" t="s">
        <v>103</v>
      </c>
      <c r="M95" s="510" t="s">
        <v>618</v>
      </c>
      <c r="N95" s="959" t="s">
        <v>1019</v>
      </c>
      <c r="O95" s="510"/>
      <c r="P95" s="912">
        <v>42.2788946940239</v>
      </c>
      <c r="Q95" s="541">
        <v>-82.9646284463617</v>
      </c>
      <c r="R95" s="538"/>
      <c r="S95" s="904"/>
      <c r="T95" s="510"/>
      <c r="U95" s="510" t="s">
        <v>326</v>
      </c>
      <c r="V95" s="510" t="s">
        <v>1016</v>
      </c>
      <c r="W95" s="510" t="s">
        <v>936</v>
      </c>
      <c r="X95" s="510" t="s">
        <v>42</v>
      </c>
      <c r="Y95" s="510" t="s">
        <v>420</v>
      </c>
      <c r="Z95" s="510" t="s">
        <v>1020</v>
      </c>
      <c r="AA95" s="833" t="s">
        <v>1021</v>
      </c>
      <c r="AB95" s="510" t="s">
        <v>454</v>
      </c>
      <c r="AC95" s="510"/>
      <c r="AD95" s="929" t="s">
        <v>1022</v>
      </c>
      <c r="AE95" s="542" t="s">
        <v>1016</v>
      </c>
      <c r="AF95" s="510">
        <f t="shared" si="1"/>
        <v>16</v>
      </c>
      <c r="AG95" s="510"/>
      <c r="AH95" s="510"/>
      <c r="AI95" s="510"/>
      <c r="AJ95" s="510"/>
    </row>
    <row r="96" ht="116.25" customHeight="1">
      <c r="A96" s="476">
        <v>5065.0</v>
      </c>
      <c r="B96" s="535" t="s">
        <v>36</v>
      </c>
      <c r="C96" s="510" t="s">
        <v>37</v>
      </c>
      <c r="D96" s="510" t="s">
        <v>261</v>
      </c>
      <c r="E96" s="535" t="s">
        <v>812</v>
      </c>
      <c r="F96" s="510" t="s">
        <v>261</v>
      </c>
      <c r="G96" s="510" t="s">
        <v>39</v>
      </c>
      <c r="H96" s="510" t="s">
        <v>40</v>
      </c>
      <c r="I96" s="452" t="s">
        <v>1023</v>
      </c>
      <c r="J96" s="510" t="s">
        <v>1024</v>
      </c>
      <c r="K96" s="535" t="s">
        <v>1025</v>
      </c>
      <c r="L96" s="510" t="s">
        <v>95</v>
      </c>
      <c r="M96" s="510" t="s">
        <v>420</v>
      </c>
      <c r="N96" s="510">
        <v>77479.0</v>
      </c>
      <c r="O96" s="510" t="s">
        <v>1026</v>
      </c>
      <c r="P96" s="689">
        <v>29.59</v>
      </c>
      <c r="Q96" s="689">
        <v>-95.6</v>
      </c>
      <c r="R96" s="689">
        <v>2.0</v>
      </c>
      <c r="S96" s="689" t="s">
        <v>237</v>
      </c>
      <c r="T96" s="510" t="s">
        <v>237</v>
      </c>
      <c r="U96" s="510" t="s">
        <v>261</v>
      </c>
      <c r="V96" s="510" t="s">
        <v>1023</v>
      </c>
      <c r="W96" s="510" t="s">
        <v>1025</v>
      </c>
      <c r="X96" s="510" t="s">
        <v>95</v>
      </c>
      <c r="Y96" s="510" t="s">
        <v>420</v>
      </c>
      <c r="Z96" s="510" t="s">
        <v>610</v>
      </c>
      <c r="AA96" s="833">
        <v>44774.0</v>
      </c>
      <c r="AB96" s="510" t="s">
        <v>237</v>
      </c>
      <c r="AC96" s="510" t="s">
        <v>1027</v>
      </c>
      <c r="AD96" s="744" t="s">
        <v>1028</v>
      </c>
      <c r="AE96" s="542" t="s">
        <v>1023</v>
      </c>
      <c r="AF96" s="510">
        <f t="shared" si="1"/>
        <v>11</v>
      </c>
      <c r="AG96" s="510"/>
      <c r="AH96" s="510"/>
      <c r="AI96" s="510"/>
      <c r="AJ96" s="510"/>
    </row>
    <row r="97" ht="15.75" customHeight="1">
      <c r="A97" s="476">
        <v>5181.0</v>
      </c>
      <c r="B97" s="535" t="s">
        <v>36</v>
      </c>
      <c r="C97" s="510" t="s">
        <v>37</v>
      </c>
      <c r="D97" s="510" t="s">
        <v>262</v>
      </c>
      <c r="E97" s="535" t="s">
        <v>812</v>
      </c>
      <c r="F97" s="510" t="s">
        <v>262</v>
      </c>
      <c r="G97" s="510" t="s">
        <v>118</v>
      </c>
      <c r="H97" s="510" t="s">
        <v>123</v>
      </c>
      <c r="I97" s="510" t="s">
        <v>1029</v>
      </c>
      <c r="J97" s="510" t="s">
        <v>1030</v>
      </c>
      <c r="K97" s="535" t="s">
        <v>1031</v>
      </c>
      <c r="L97" s="510" t="s">
        <v>263</v>
      </c>
      <c r="M97" s="510" t="s">
        <v>420</v>
      </c>
      <c r="N97" s="510">
        <v>84107.0</v>
      </c>
      <c r="O97" s="510"/>
      <c r="P97" s="912">
        <v>40.6326151669478</v>
      </c>
      <c r="Q97" s="541">
        <v>-111.878552199963</v>
      </c>
      <c r="R97" s="538">
        <v>600.0</v>
      </c>
      <c r="S97" s="904"/>
      <c r="T97" s="510"/>
      <c r="U97" s="510" t="s">
        <v>262</v>
      </c>
      <c r="V97" s="510" t="s">
        <v>1029</v>
      </c>
      <c r="W97" s="510" t="s">
        <v>966</v>
      </c>
      <c r="X97" s="510" t="s">
        <v>80</v>
      </c>
      <c r="Y97" s="510" t="s">
        <v>420</v>
      </c>
      <c r="Z97" s="510" t="s">
        <v>486</v>
      </c>
      <c r="AA97" s="833">
        <v>45689.0</v>
      </c>
      <c r="AB97" s="510" t="s">
        <v>1032</v>
      </c>
      <c r="AC97" s="510"/>
      <c r="AD97" s="490" t="s">
        <v>1033</v>
      </c>
      <c r="AE97" s="510"/>
      <c r="AF97" s="510">
        <f t="shared" si="1"/>
        <v>18</v>
      </c>
      <c r="AG97" s="510"/>
      <c r="AH97" s="510"/>
      <c r="AI97" s="510"/>
      <c r="AJ97" s="510"/>
    </row>
    <row r="98" ht="15.75" customHeight="1">
      <c r="A98" s="476">
        <v>5066.0</v>
      </c>
      <c r="B98" s="535" t="s">
        <v>36</v>
      </c>
      <c r="C98" s="510" t="s">
        <v>37</v>
      </c>
      <c r="D98" s="510" t="s">
        <v>264</v>
      </c>
      <c r="E98" s="535" t="s">
        <v>812</v>
      </c>
      <c r="F98" s="510" t="s">
        <v>264</v>
      </c>
      <c r="G98" s="510" t="s">
        <v>39</v>
      </c>
      <c r="H98" s="510" t="s">
        <v>40</v>
      </c>
      <c r="I98" s="452" t="s">
        <v>1034</v>
      </c>
      <c r="J98" s="510" t="s">
        <v>1035</v>
      </c>
      <c r="K98" s="535" t="s">
        <v>1036</v>
      </c>
      <c r="L98" s="510" t="s">
        <v>26</v>
      </c>
      <c r="M98" s="510" t="s">
        <v>420</v>
      </c>
      <c r="N98" s="510">
        <v>92081.0</v>
      </c>
      <c r="O98" s="510" t="s">
        <v>1037</v>
      </c>
      <c r="P98" s="689">
        <v>33.13</v>
      </c>
      <c r="Q98" s="689">
        <v>-117.24</v>
      </c>
      <c r="R98" s="689">
        <v>121.0</v>
      </c>
      <c r="S98" s="689"/>
      <c r="T98" s="510"/>
      <c r="U98" s="510" t="s">
        <v>264</v>
      </c>
      <c r="V98" s="452" t="s">
        <v>1034</v>
      </c>
      <c r="W98" s="510" t="s">
        <v>1036</v>
      </c>
      <c r="X98" s="510" t="s">
        <v>26</v>
      </c>
      <c r="Y98" s="510" t="s">
        <v>420</v>
      </c>
      <c r="Z98" s="510" t="s">
        <v>610</v>
      </c>
      <c r="AA98" s="833">
        <v>44774.0</v>
      </c>
      <c r="AB98" s="510" t="s">
        <v>1038</v>
      </c>
      <c r="AC98" s="510" t="s">
        <v>1039</v>
      </c>
      <c r="AD98" s="960" t="s">
        <v>1040</v>
      </c>
      <c r="AE98" s="542" t="s">
        <v>1041</v>
      </c>
      <c r="AF98" s="510">
        <f t="shared" si="1"/>
        <v>26</v>
      </c>
      <c r="AG98" s="510"/>
      <c r="AH98" s="510"/>
      <c r="AI98" s="510"/>
      <c r="AJ98" s="510"/>
    </row>
    <row r="99" ht="84.75" customHeight="1">
      <c r="A99" s="476">
        <v>5198.0</v>
      </c>
      <c r="B99" s="379" t="s">
        <v>149</v>
      </c>
      <c r="C99" s="379" t="s">
        <v>37</v>
      </c>
      <c r="D99" s="380" t="s">
        <v>329</v>
      </c>
      <c r="E99" s="379" t="s">
        <v>1209</v>
      </c>
      <c r="F99" s="380" t="s">
        <v>1072</v>
      </c>
      <c r="G99" s="380" t="s">
        <v>45</v>
      </c>
      <c r="H99" s="379" t="s">
        <v>40</v>
      </c>
      <c r="I99" s="380" t="s">
        <v>1073</v>
      </c>
      <c r="J99" s="380" t="s">
        <v>1074</v>
      </c>
      <c r="K99" s="380" t="s">
        <v>1075</v>
      </c>
      <c r="L99" s="379" t="s">
        <v>32</v>
      </c>
      <c r="M99" s="379" t="s">
        <v>420</v>
      </c>
      <c r="N99" s="379">
        <v>43026.0</v>
      </c>
      <c r="O99" s="379"/>
      <c r="P99" s="381">
        <v>40.0443750619063</v>
      </c>
      <c r="Q99" s="381">
        <v>-83.1287307999999</v>
      </c>
      <c r="R99" s="382">
        <v>1000.0</v>
      </c>
      <c r="S99" s="382">
        <v>3.0</v>
      </c>
      <c r="T99" s="380" t="s">
        <v>43</v>
      </c>
      <c r="U99" s="380" t="s">
        <v>329</v>
      </c>
      <c r="V99" s="380" t="s">
        <v>1073</v>
      </c>
      <c r="W99" s="379" t="s">
        <v>1076</v>
      </c>
      <c r="X99" s="379"/>
      <c r="Y99" s="379" t="s">
        <v>1077</v>
      </c>
      <c r="Z99" s="379" t="s">
        <v>1078</v>
      </c>
      <c r="AA99" s="383" t="s">
        <v>1079</v>
      </c>
      <c r="AB99" s="380" t="s">
        <v>1080</v>
      </c>
      <c r="AC99" s="380" t="s">
        <v>1081</v>
      </c>
      <c r="AD99" s="398" t="s">
        <v>1082</v>
      </c>
      <c r="AE99" s="385" t="s">
        <v>1083</v>
      </c>
      <c r="AF99" s="386">
        <f t="shared" si="1"/>
        <v>18</v>
      </c>
      <c r="AG99" s="380"/>
      <c r="AH99" s="380"/>
      <c r="AI99" s="380"/>
      <c r="AJ99" s="380"/>
    </row>
    <row r="100" ht="15.75" customHeight="1">
      <c r="A100" s="476">
        <v>5213.0</v>
      </c>
      <c r="B100" s="379" t="s">
        <v>149</v>
      </c>
      <c r="C100" s="380" t="s">
        <v>37</v>
      </c>
      <c r="D100" s="380" t="s">
        <v>331</v>
      </c>
      <c r="E100" s="379"/>
      <c r="F100" s="380" t="s">
        <v>331</v>
      </c>
      <c r="G100" s="380" t="s">
        <v>51</v>
      </c>
      <c r="H100" s="380" t="s">
        <v>40</v>
      </c>
      <c r="I100" s="385" t="s">
        <v>1084</v>
      </c>
      <c r="J100" s="380" t="s">
        <v>322</v>
      </c>
      <c r="K100" s="379" t="s">
        <v>1085</v>
      </c>
      <c r="L100" s="380" t="s">
        <v>42</v>
      </c>
      <c r="M100" s="380" t="s">
        <v>420</v>
      </c>
      <c r="N100" s="380"/>
      <c r="O100" s="380"/>
      <c r="P100" s="396"/>
      <c r="Q100" s="397"/>
      <c r="R100" s="382"/>
      <c r="S100" s="514"/>
      <c r="T100" s="426"/>
      <c r="U100" s="380" t="s">
        <v>331</v>
      </c>
      <c r="V100" s="385" t="s">
        <v>1084</v>
      </c>
      <c r="W100" s="380"/>
      <c r="X100" s="380"/>
      <c r="Y100" s="380" t="s">
        <v>1086</v>
      </c>
      <c r="Z100" s="380" t="s">
        <v>752</v>
      </c>
      <c r="AA100" s="469">
        <v>45922.0</v>
      </c>
      <c r="AB100" s="469" t="s">
        <v>1087</v>
      </c>
      <c r="AC100" s="380" t="s">
        <v>1088</v>
      </c>
      <c r="AD100" s="380" t="s">
        <v>1089</v>
      </c>
      <c r="AE100" s="380"/>
      <c r="AF100" s="380">
        <f t="shared" si="1"/>
        <v>29</v>
      </c>
      <c r="AG100" s="380"/>
      <c r="AH100" s="380"/>
      <c r="AI100" s="380"/>
      <c r="AJ100" s="380"/>
    </row>
    <row r="101" ht="90.0" customHeight="1">
      <c r="A101" s="476">
        <v>5176.0</v>
      </c>
      <c r="B101" s="535" t="s">
        <v>149</v>
      </c>
      <c r="C101" s="535" t="s">
        <v>37</v>
      </c>
      <c r="D101" s="510" t="s">
        <v>332</v>
      </c>
      <c r="E101" s="535" t="s">
        <v>812</v>
      </c>
      <c r="F101" s="510" t="s">
        <v>332</v>
      </c>
      <c r="G101" s="510" t="s">
        <v>118</v>
      </c>
      <c r="H101" s="510" t="s">
        <v>40</v>
      </c>
      <c r="I101" s="510" t="s">
        <v>1090</v>
      </c>
      <c r="J101" s="510" t="s">
        <v>1091</v>
      </c>
      <c r="K101" s="510" t="s">
        <v>1092</v>
      </c>
      <c r="L101" s="535" t="s">
        <v>224</v>
      </c>
      <c r="M101" s="535" t="s">
        <v>420</v>
      </c>
      <c r="N101" s="535">
        <v>53177.0</v>
      </c>
      <c r="O101" s="510"/>
      <c r="P101" s="912">
        <v>42.6739190481668</v>
      </c>
      <c r="Q101" s="541">
        <v>-87.9227701968309</v>
      </c>
      <c r="R101" s="538" t="s">
        <v>1093</v>
      </c>
      <c r="S101" s="904"/>
      <c r="T101" s="510"/>
      <c r="U101" s="510" t="s">
        <v>1094</v>
      </c>
      <c r="V101" s="510" t="s">
        <v>1090</v>
      </c>
      <c r="W101" s="510" t="s">
        <v>1095</v>
      </c>
      <c r="X101" s="510"/>
      <c r="Y101" s="510" t="s">
        <v>1096</v>
      </c>
      <c r="Z101" s="510" t="s">
        <v>486</v>
      </c>
      <c r="AA101" s="833">
        <v>45667.0</v>
      </c>
      <c r="AB101" s="510" t="s">
        <v>1097</v>
      </c>
      <c r="AC101" s="510"/>
      <c r="AD101" s="490" t="s">
        <v>1098</v>
      </c>
      <c r="AE101" s="542" t="s">
        <v>1099</v>
      </c>
      <c r="AF101" s="510">
        <f t="shared" si="1"/>
        <v>25</v>
      </c>
      <c r="AG101" s="510"/>
      <c r="AH101" s="510"/>
      <c r="AI101" s="510"/>
      <c r="AJ101" s="510"/>
    </row>
    <row r="102" ht="15.75" customHeight="1">
      <c r="A102" s="476">
        <v>5101.0</v>
      </c>
      <c r="B102" s="535" t="s">
        <v>36</v>
      </c>
      <c r="C102" s="510" t="s">
        <v>37</v>
      </c>
      <c r="D102" s="933" t="s">
        <v>4823</v>
      </c>
      <c r="E102" s="535" t="s">
        <v>812</v>
      </c>
      <c r="F102" s="510" t="s">
        <v>4824</v>
      </c>
      <c r="G102" s="510" t="s">
        <v>39</v>
      </c>
      <c r="H102" s="510" t="s">
        <v>4632</v>
      </c>
      <c r="I102" s="510" t="s">
        <v>4825</v>
      </c>
      <c r="J102" s="510" t="s">
        <v>4826</v>
      </c>
      <c r="K102" s="535" t="s">
        <v>4827</v>
      </c>
      <c r="L102" s="510" t="s">
        <v>95</v>
      </c>
      <c r="M102" s="510" t="s">
        <v>420</v>
      </c>
      <c r="N102" s="510">
        <v>75051.0</v>
      </c>
      <c r="O102" s="510" t="s">
        <v>4828</v>
      </c>
      <c r="P102" s="912">
        <v>32.7178579005501</v>
      </c>
      <c r="Q102" s="541">
        <v>-97.0246395604491</v>
      </c>
      <c r="R102" s="538">
        <v>100.0</v>
      </c>
      <c r="S102" s="538"/>
      <c r="T102" s="476"/>
      <c r="U102" s="510" t="s">
        <v>4829</v>
      </c>
      <c r="V102" s="510" t="s">
        <v>4825</v>
      </c>
      <c r="W102" s="510" t="s">
        <v>4830</v>
      </c>
      <c r="X102" s="510" t="s">
        <v>194</v>
      </c>
      <c r="Y102" s="510" t="s">
        <v>420</v>
      </c>
      <c r="Z102" s="510" t="s">
        <v>432</v>
      </c>
      <c r="AA102" s="833">
        <v>44418.0</v>
      </c>
      <c r="AB102" s="510" t="s">
        <v>4831</v>
      </c>
      <c r="AC102" s="510" t="s">
        <v>4833</v>
      </c>
      <c r="AD102" s="744" t="s">
        <v>4832</v>
      </c>
      <c r="AE102" s="542" t="s">
        <v>4834</v>
      </c>
      <c r="AF102" s="510">
        <f t="shared" si="1"/>
        <v>30</v>
      </c>
      <c r="AG102" s="510"/>
      <c r="AH102" s="510"/>
      <c r="AI102" s="510"/>
      <c r="AJ102" s="510"/>
    </row>
    <row r="103" ht="15.75" customHeight="1">
      <c r="A103" s="476">
        <v>5177.0</v>
      </c>
      <c r="B103" s="535" t="s">
        <v>149</v>
      </c>
      <c r="C103" s="510" t="s">
        <v>37</v>
      </c>
      <c r="D103" s="510" t="s">
        <v>332</v>
      </c>
      <c r="E103" s="535" t="s">
        <v>812</v>
      </c>
      <c r="F103" s="510" t="s">
        <v>332</v>
      </c>
      <c r="G103" s="510" t="s">
        <v>118</v>
      </c>
      <c r="H103" s="510" t="s">
        <v>40</v>
      </c>
      <c r="I103" s="510" t="s">
        <v>1100</v>
      </c>
      <c r="J103" s="510" t="s">
        <v>1101</v>
      </c>
      <c r="K103" s="535" t="s">
        <v>936</v>
      </c>
      <c r="L103" s="510" t="s">
        <v>32</v>
      </c>
      <c r="M103" s="510" t="s">
        <v>420</v>
      </c>
      <c r="N103" s="510">
        <v>44481.0</v>
      </c>
      <c r="O103" s="510"/>
      <c r="P103" s="912">
        <v>41.8950253941142</v>
      </c>
      <c r="Q103" s="541">
        <v>-80.8018503774681</v>
      </c>
      <c r="R103" s="538"/>
      <c r="S103" s="904"/>
      <c r="T103" s="510"/>
      <c r="U103" s="510" t="s">
        <v>1094</v>
      </c>
      <c r="V103" s="510" t="s">
        <v>1090</v>
      </c>
      <c r="W103" s="510" t="s">
        <v>1095</v>
      </c>
      <c r="X103" s="510"/>
      <c r="Y103" s="510" t="s">
        <v>1096</v>
      </c>
      <c r="Z103" s="510" t="s">
        <v>486</v>
      </c>
      <c r="AA103" s="833">
        <v>45668.0</v>
      </c>
      <c r="AB103" s="510" t="s">
        <v>1097</v>
      </c>
      <c r="AC103" s="510"/>
      <c r="AD103" s="490" t="s">
        <v>1098</v>
      </c>
      <c r="AE103" s="542" t="s">
        <v>1099</v>
      </c>
      <c r="AF103" s="510">
        <f t="shared" si="1"/>
        <v>25</v>
      </c>
      <c r="AG103" s="510"/>
      <c r="AH103" s="510"/>
      <c r="AI103" s="510"/>
      <c r="AJ103" s="510"/>
    </row>
    <row r="104" ht="15.75" customHeight="1">
      <c r="A104" s="476">
        <v>5103.0</v>
      </c>
      <c r="B104" s="535" t="s">
        <v>36</v>
      </c>
      <c r="C104" s="510" t="s">
        <v>37</v>
      </c>
      <c r="D104" s="510" t="s">
        <v>4835</v>
      </c>
      <c r="E104" s="535" t="s">
        <v>812</v>
      </c>
      <c r="F104" s="510" t="s">
        <v>4836</v>
      </c>
      <c r="G104" s="510" t="s">
        <v>223</v>
      </c>
      <c r="H104" s="510" t="s">
        <v>4739</v>
      </c>
      <c r="I104" s="510" t="s">
        <v>4837</v>
      </c>
      <c r="J104" s="510" t="s">
        <v>4838</v>
      </c>
      <c r="K104" s="535" t="s">
        <v>4839</v>
      </c>
      <c r="L104" s="510" t="s">
        <v>42</v>
      </c>
      <c r="M104" s="510" t="s">
        <v>420</v>
      </c>
      <c r="N104" s="510">
        <v>48079.0</v>
      </c>
      <c r="O104" s="510"/>
      <c r="P104" s="912">
        <v>42.8525918171317</v>
      </c>
      <c r="Q104" s="541">
        <v>-82.4953350048732</v>
      </c>
      <c r="R104" s="538">
        <v>300.0</v>
      </c>
      <c r="S104" s="904"/>
      <c r="T104" s="510"/>
      <c r="U104" s="510" t="s">
        <v>4840</v>
      </c>
      <c r="V104" s="510" t="s">
        <v>4837</v>
      </c>
      <c r="W104" s="510" t="s">
        <v>1540</v>
      </c>
      <c r="X104" s="510" t="s">
        <v>42</v>
      </c>
      <c r="Y104" s="510" t="s">
        <v>420</v>
      </c>
      <c r="Z104" s="510" t="s">
        <v>498</v>
      </c>
      <c r="AA104" s="833">
        <v>45096.0</v>
      </c>
      <c r="AB104" s="510" t="s">
        <v>4841</v>
      </c>
      <c r="AC104" s="510"/>
      <c r="AD104" s="744" t="s">
        <v>4842</v>
      </c>
      <c r="AE104" s="542" t="s">
        <v>4843</v>
      </c>
      <c r="AF104" s="510">
        <f t="shared" si="1"/>
        <v>30</v>
      </c>
      <c r="AG104" s="510"/>
      <c r="AH104" s="510"/>
      <c r="AI104" s="510"/>
      <c r="AJ104" s="510"/>
    </row>
    <row r="105" ht="15.75" customHeight="1">
      <c r="A105" s="476">
        <v>5214.0</v>
      </c>
      <c r="B105" s="379" t="s">
        <v>36</v>
      </c>
      <c r="C105" s="380" t="s">
        <v>37</v>
      </c>
      <c r="D105" s="380" t="s">
        <v>265</v>
      </c>
      <c r="E105" s="379"/>
      <c r="F105" s="380" t="s">
        <v>265</v>
      </c>
      <c r="G105" s="380" t="s">
        <v>51</v>
      </c>
      <c r="H105" s="380" t="s">
        <v>40</v>
      </c>
      <c r="I105" s="385" t="s">
        <v>1105</v>
      </c>
      <c r="J105" s="380" t="s">
        <v>1106</v>
      </c>
      <c r="K105" s="379" t="s">
        <v>1107</v>
      </c>
      <c r="L105" s="380" t="s">
        <v>248</v>
      </c>
      <c r="M105" s="380" t="s">
        <v>420</v>
      </c>
      <c r="N105" s="957">
        <v>1752.0</v>
      </c>
      <c r="O105" s="380" t="s">
        <v>1108</v>
      </c>
      <c r="P105" s="396">
        <v>42.32255</v>
      </c>
      <c r="Q105" s="397">
        <v>-71.59052</v>
      </c>
      <c r="R105" s="382"/>
      <c r="S105" s="514"/>
      <c r="T105" s="426"/>
      <c r="U105" s="380" t="s">
        <v>265</v>
      </c>
      <c r="V105" s="385" t="s">
        <v>1105</v>
      </c>
      <c r="W105" s="380" t="s">
        <v>1109</v>
      </c>
      <c r="X105" s="380" t="s">
        <v>266</v>
      </c>
      <c r="Y105" s="380" t="s">
        <v>420</v>
      </c>
      <c r="Z105" s="380" t="s">
        <v>752</v>
      </c>
      <c r="AA105" s="469">
        <v>45922.0</v>
      </c>
      <c r="AB105" s="469" t="s">
        <v>1110</v>
      </c>
      <c r="AC105" s="380" t="s">
        <v>1111</v>
      </c>
      <c r="AD105" s="380" t="s">
        <v>1112</v>
      </c>
      <c r="AE105" s="380"/>
      <c r="AF105" s="380">
        <f t="shared" si="1"/>
        <v>21</v>
      </c>
      <c r="AG105" s="380"/>
      <c r="AH105" s="380"/>
      <c r="AI105" s="380"/>
      <c r="AJ105" s="380"/>
    </row>
    <row r="106" ht="15.75" customHeight="1">
      <c r="A106" s="476">
        <v>5215.0</v>
      </c>
      <c r="B106" s="379" t="s">
        <v>36</v>
      </c>
      <c r="C106" s="380" t="s">
        <v>37</v>
      </c>
      <c r="D106" s="380" t="s">
        <v>265</v>
      </c>
      <c r="E106" s="379"/>
      <c r="F106" s="380" t="s">
        <v>265</v>
      </c>
      <c r="G106" s="380" t="s">
        <v>51</v>
      </c>
      <c r="H106" s="380" t="s">
        <v>40</v>
      </c>
      <c r="I106" s="385" t="s">
        <v>1105</v>
      </c>
      <c r="J106" s="380" t="s">
        <v>1113</v>
      </c>
      <c r="K106" s="379" t="s">
        <v>1114</v>
      </c>
      <c r="L106" s="380" t="s">
        <v>22</v>
      </c>
      <c r="M106" s="380" t="s">
        <v>618</v>
      </c>
      <c r="N106" s="380" t="s">
        <v>1115</v>
      </c>
      <c r="O106" s="380" t="s">
        <v>1116</v>
      </c>
      <c r="P106" s="396">
        <v>45.46992</v>
      </c>
      <c r="Q106" s="397">
        <v>-73.58235</v>
      </c>
      <c r="R106" s="382"/>
      <c r="S106" s="514"/>
      <c r="T106" s="426"/>
      <c r="U106" s="380" t="s">
        <v>265</v>
      </c>
      <c r="V106" s="385" t="s">
        <v>1105</v>
      </c>
      <c r="W106" s="380" t="s">
        <v>1109</v>
      </c>
      <c r="X106" s="380" t="s">
        <v>266</v>
      </c>
      <c r="Y106" s="380" t="s">
        <v>420</v>
      </c>
      <c r="Z106" s="380" t="s">
        <v>752</v>
      </c>
      <c r="AA106" s="469">
        <v>45922.0</v>
      </c>
      <c r="AB106" s="469" t="s">
        <v>1110</v>
      </c>
      <c r="AC106" s="380" t="s">
        <v>1111</v>
      </c>
      <c r="AD106" s="380" t="s">
        <v>1112</v>
      </c>
      <c r="AE106" s="380"/>
      <c r="AF106" s="380">
        <f t="shared" si="1"/>
        <v>21</v>
      </c>
      <c r="AG106" s="380"/>
      <c r="AH106" s="380"/>
      <c r="AI106" s="380"/>
      <c r="AJ106" s="380"/>
    </row>
    <row r="107" ht="120.0" customHeight="1">
      <c r="A107" s="476">
        <v>5216.0</v>
      </c>
      <c r="B107" s="379" t="s">
        <v>36</v>
      </c>
      <c r="C107" s="380" t="s">
        <v>37</v>
      </c>
      <c r="D107" s="380" t="s">
        <v>265</v>
      </c>
      <c r="E107" s="379"/>
      <c r="F107" s="380" t="s">
        <v>265</v>
      </c>
      <c r="G107" s="380" t="s">
        <v>51</v>
      </c>
      <c r="H107" s="380" t="s">
        <v>40</v>
      </c>
      <c r="I107" s="385" t="s">
        <v>1105</v>
      </c>
      <c r="J107" s="380" t="s">
        <v>1117</v>
      </c>
      <c r="K107" s="379" t="s">
        <v>1109</v>
      </c>
      <c r="L107" s="380" t="s">
        <v>266</v>
      </c>
      <c r="M107" s="380" t="s">
        <v>420</v>
      </c>
      <c r="N107" s="957">
        <v>3801.0</v>
      </c>
      <c r="O107" s="380" t="s">
        <v>1118</v>
      </c>
      <c r="P107" s="396">
        <v>43.08076</v>
      </c>
      <c r="Q107" s="397">
        <v>-70.79753</v>
      </c>
      <c r="R107" s="382"/>
      <c r="S107" s="514"/>
      <c r="T107" s="426"/>
      <c r="U107" s="380" t="s">
        <v>265</v>
      </c>
      <c r="V107" s="385" t="s">
        <v>1105</v>
      </c>
      <c r="W107" s="380" t="s">
        <v>1109</v>
      </c>
      <c r="X107" s="380" t="s">
        <v>266</v>
      </c>
      <c r="Y107" s="380" t="s">
        <v>420</v>
      </c>
      <c r="Z107" s="380" t="s">
        <v>752</v>
      </c>
      <c r="AA107" s="469">
        <v>45922.0</v>
      </c>
      <c r="AB107" s="469" t="s">
        <v>1110</v>
      </c>
      <c r="AC107" s="380" t="s">
        <v>1111</v>
      </c>
      <c r="AD107" s="380" t="s">
        <v>1112</v>
      </c>
      <c r="AE107" s="380"/>
      <c r="AF107" s="380">
        <f t="shared" si="1"/>
        <v>21</v>
      </c>
      <c r="AG107" s="380"/>
      <c r="AH107" s="380"/>
      <c r="AI107" s="380"/>
      <c r="AJ107" s="380"/>
    </row>
    <row r="108" ht="15.75" customHeight="1">
      <c r="A108" s="476">
        <v>5107.0</v>
      </c>
      <c r="B108" s="535" t="s">
        <v>36</v>
      </c>
      <c r="C108" s="510" t="s">
        <v>37</v>
      </c>
      <c r="D108" s="510" t="s">
        <v>4844</v>
      </c>
      <c r="E108" s="535" t="s">
        <v>812</v>
      </c>
      <c r="F108" s="510" t="s">
        <v>4845</v>
      </c>
      <c r="G108" s="510" t="s">
        <v>223</v>
      </c>
      <c r="H108" s="510" t="s">
        <v>4676</v>
      </c>
      <c r="I108" s="510" t="s">
        <v>4846</v>
      </c>
      <c r="J108" s="510" t="s">
        <v>4847</v>
      </c>
      <c r="K108" s="535" t="s">
        <v>4845</v>
      </c>
      <c r="L108" s="510" t="s">
        <v>86</v>
      </c>
      <c r="M108" s="510" t="s">
        <v>420</v>
      </c>
      <c r="N108" s="510">
        <v>62640.0</v>
      </c>
      <c r="O108" s="510" t="s">
        <v>4848</v>
      </c>
      <c r="P108" s="912">
        <v>39.4512646683961</v>
      </c>
      <c r="Q108" s="541">
        <v>-89.7774370890882</v>
      </c>
      <c r="R108" s="538"/>
      <c r="S108" s="904"/>
      <c r="T108" s="761"/>
      <c r="U108" s="510" t="s">
        <v>4844</v>
      </c>
      <c r="V108" s="510" t="s">
        <v>4849</v>
      </c>
      <c r="W108" s="510" t="s">
        <v>1690</v>
      </c>
      <c r="X108" s="510" t="s">
        <v>4850</v>
      </c>
      <c r="Y108" s="510" t="s">
        <v>2098</v>
      </c>
      <c r="Z108" s="510" t="s">
        <v>498</v>
      </c>
      <c r="AA108" s="833">
        <v>44443.0</v>
      </c>
      <c r="AB108" s="833"/>
      <c r="AC108" s="510"/>
      <c r="AD108" s="744" t="s">
        <v>4851</v>
      </c>
      <c r="AE108" s="510"/>
      <c r="AF108" s="510">
        <f t="shared" si="1"/>
        <v>30</v>
      </c>
      <c r="AG108" s="510"/>
      <c r="AH108" s="510"/>
      <c r="AI108" s="510"/>
      <c r="AJ108" s="510"/>
    </row>
    <row r="109" ht="15.75" customHeight="1">
      <c r="A109" s="476">
        <v>5108.0</v>
      </c>
      <c r="B109" s="535" t="s">
        <v>36</v>
      </c>
      <c r="C109" s="510" t="s">
        <v>37</v>
      </c>
      <c r="D109" s="510" t="s">
        <v>4844</v>
      </c>
      <c r="E109" s="535" t="s">
        <v>812</v>
      </c>
      <c r="F109" s="510" t="s">
        <v>4852</v>
      </c>
      <c r="G109" s="510" t="s">
        <v>223</v>
      </c>
      <c r="H109" s="510" t="s">
        <v>4676</v>
      </c>
      <c r="I109" s="510" t="s">
        <v>4846</v>
      </c>
      <c r="J109" s="510" t="s">
        <v>4853</v>
      </c>
      <c r="K109" s="535" t="s">
        <v>4852</v>
      </c>
      <c r="L109" s="510" t="s">
        <v>101</v>
      </c>
      <c r="M109" s="510" t="s">
        <v>420</v>
      </c>
      <c r="N109" s="510">
        <v>66801.0</v>
      </c>
      <c r="O109" s="510" t="s">
        <v>4854</v>
      </c>
      <c r="P109" s="912">
        <v>38.4001709769086</v>
      </c>
      <c r="Q109" s="541">
        <v>-96.1550138026137</v>
      </c>
      <c r="R109" s="538"/>
      <c r="S109" s="904"/>
      <c r="T109" s="761"/>
      <c r="U109" s="510" t="s">
        <v>4844</v>
      </c>
      <c r="V109" s="510" t="s">
        <v>4849</v>
      </c>
      <c r="W109" s="510" t="s">
        <v>1690</v>
      </c>
      <c r="X109" s="510" t="s">
        <v>4850</v>
      </c>
      <c r="Y109" s="510" t="s">
        <v>2098</v>
      </c>
      <c r="Z109" s="510" t="s">
        <v>498</v>
      </c>
      <c r="AA109" s="833">
        <v>44443.0</v>
      </c>
      <c r="AB109" s="833"/>
      <c r="AC109" s="510"/>
      <c r="AD109" s="929" t="s">
        <v>4851</v>
      </c>
      <c r="AE109" s="542" t="s">
        <v>4846</v>
      </c>
      <c r="AF109" s="510">
        <f t="shared" si="1"/>
        <v>30</v>
      </c>
      <c r="AG109" s="510"/>
      <c r="AH109" s="510"/>
      <c r="AI109" s="510"/>
      <c r="AJ109" s="510"/>
    </row>
    <row r="110" ht="15.75" customHeight="1">
      <c r="A110" s="476">
        <v>5109.0</v>
      </c>
      <c r="B110" s="535" t="s">
        <v>36</v>
      </c>
      <c r="C110" s="510" t="s">
        <v>37</v>
      </c>
      <c r="D110" s="510" t="s">
        <v>4844</v>
      </c>
      <c r="E110" s="535" t="s">
        <v>812</v>
      </c>
      <c r="F110" s="510" t="s">
        <v>4855</v>
      </c>
      <c r="G110" s="510" t="s">
        <v>223</v>
      </c>
      <c r="H110" s="510" t="s">
        <v>4676</v>
      </c>
      <c r="I110" s="510" t="s">
        <v>4846</v>
      </c>
      <c r="J110" s="510" t="s">
        <v>4856</v>
      </c>
      <c r="K110" s="535" t="s">
        <v>4855</v>
      </c>
      <c r="L110" s="510" t="s">
        <v>141</v>
      </c>
      <c r="M110" s="510" t="s">
        <v>420</v>
      </c>
      <c r="N110" s="510">
        <v>30906.0</v>
      </c>
      <c r="O110" s="510" t="s">
        <v>4857</v>
      </c>
      <c r="P110" s="912">
        <v>33.4357262994746</v>
      </c>
      <c r="Q110" s="541">
        <v>-82.0009863874147</v>
      </c>
      <c r="R110" s="538"/>
      <c r="S110" s="904"/>
      <c r="T110" s="761"/>
      <c r="U110" s="510" t="s">
        <v>4844</v>
      </c>
      <c r="V110" s="510" t="s">
        <v>4849</v>
      </c>
      <c r="W110" s="510" t="s">
        <v>1690</v>
      </c>
      <c r="X110" s="510" t="s">
        <v>4850</v>
      </c>
      <c r="Y110" s="510" t="s">
        <v>2098</v>
      </c>
      <c r="Z110" s="510" t="s">
        <v>498</v>
      </c>
      <c r="AA110" s="833">
        <v>44443.0</v>
      </c>
      <c r="AB110" s="833"/>
      <c r="AC110" s="510"/>
      <c r="AD110" s="744" t="s">
        <v>4851</v>
      </c>
      <c r="AE110" s="542" t="s">
        <v>4846</v>
      </c>
      <c r="AF110" s="510">
        <f t="shared" si="1"/>
        <v>30</v>
      </c>
      <c r="AG110" s="510"/>
      <c r="AH110" s="510"/>
      <c r="AI110" s="510"/>
      <c r="AJ110" s="510"/>
    </row>
    <row r="111" ht="15.75" customHeight="1">
      <c r="A111" s="476">
        <v>5110.0</v>
      </c>
      <c r="B111" s="535" t="s">
        <v>36</v>
      </c>
      <c r="C111" s="510" t="s">
        <v>37</v>
      </c>
      <c r="D111" s="510" t="s">
        <v>4844</v>
      </c>
      <c r="E111" s="535" t="s">
        <v>812</v>
      </c>
      <c r="F111" s="510" t="s">
        <v>4858</v>
      </c>
      <c r="G111" s="510" t="s">
        <v>223</v>
      </c>
      <c r="H111" s="510" t="s">
        <v>4676</v>
      </c>
      <c r="I111" s="510" t="s">
        <v>4846</v>
      </c>
      <c r="J111" s="510" t="s">
        <v>4859</v>
      </c>
      <c r="K111" s="535" t="s">
        <v>4858</v>
      </c>
      <c r="L111" s="510" t="s">
        <v>64</v>
      </c>
      <c r="M111" s="510" t="s">
        <v>420</v>
      </c>
      <c r="N111" s="510">
        <v>46516.0</v>
      </c>
      <c r="O111" s="510" t="s">
        <v>4857</v>
      </c>
      <c r="P111" s="912">
        <v>41.6875897972796</v>
      </c>
      <c r="Q111" s="541">
        <v>-85.9186354025073</v>
      </c>
      <c r="R111" s="538"/>
      <c r="S111" s="904"/>
      <c r="T111" s="761"/>
      <c r="U111" s="510" t="s">
        <v>4844</v>
      </c>
      <c r="V111" s="510" t="s">
        <v>4849</v>
      </c>
      <c r="W111" s="510" t="s">
        <v>1690</v>
      </c>
      <c r="X111" s="510" t="s">
        <v>4850</v>
      </c>
      <c r="Y111" s="510" t="s">
        <v>2098</v>
      </c>
      <c r="Z111" s="510" t="s">
        <v>498</v>
      </c>
      <c r="AA111" s="833">
        <v>44443.0</v>
      </c>
      <c r="AB111" s="833"/>
      <c r="AC111" s="510"/>
      <c r="AD111" s="929" t="s">
        <v>4851</v>
      </c>
      <c r="AE111" s="542" t="s">
        <v>4846</v>
      </c>
      <c r="AF111" s="510">
        <f t="shared" si="1"/>
        <v>30</v>
      </c>
      <c r="AG111" s="510"/>
      <c r="AH111" s="510"/>
      <c r="AI111" s="510"/>
      <c r="AJ111" s="510"/>
    </row>
    <row r="112" ht="95.25" customHeight="1">
      <c r="A112" s="476">
        <v>5111.0</v>
      </c>
      <c r="B112" s="535" t="s">
        <v>158</v>
      </c>
      <c r="C112" s="510" t="s">
        <v>37</v>
      </c>
      <c r="D112" s="510" t="s">
        <v>2468</v>
      </c>
      <c r="E112" s="535" t="s">
        <v>812</v>
      </c>
      <c r="F112" s="510" t="s">
        <v>2468</v>
      </c>
      <c r="G112" s="510" t="s">
        <v>223</v>
      </c>
      <c r="H112" s="510" t="s">
        <v>4676</v>
      </c>
      <c r="I112" s="510" t="s">
        <v>4860</v>
      </c>
      <c r="J112" s="510" t="s">
        <v>4861</v>
      </c>
      <c r="K112" s="535" t="s">
        <v>2474</v>
      </c>
      <c r="L112" s="510" t="s">
        <v>248</v>
      </c>
      <c r="M112" s="510" t="s">
        <v>420</v>
      </c>
      <c r="N112" s="914" t="s">
        <v>4862</v>
      </c>
      <c r="O112" s="510" t="s">
        <v>4863</v>
      </c>
      <c r="P112" s="912">
        <v>42.3445071471547</v>
      </c>
      <c r="Q112" s="541">
        <v>-71.0311021171837</v>
      </c>
      <c r="R112" s="538">
        <v>18.0</v>
      </c>
      <c r="S112" s="904"/>
      <c r="T112" s="510"/>
      <c r="U112" s="510" t="s">
        <v>2468</v>
      </c>
      <c r="V112" s="510" t="s">
        <v>4860</v>
      </c>
      <c r="W112" s="510" t="s">
        <v>2474</v>
      </c>
      <c r="X112" s="510" t="s">
        <v>248</v>
      </c>
      <c r="Y112" s="510" t="s">
        <v>420</v>
      </c>
      <c r="Z112" s="510" t="s">
        <v>498</v>
      </c>
      <c r="AA112" s="833">
        <v>44774.0</v>
      </c>
      <c r="AB112" s="510" t="s">
        <v>4864</v>
      </c>
      <c r="AC112" s="510" t="s">
        <v>4866</v>
      </c>
      <c r="AD112" s="744" t="s">
        <v>4865</v>
      </c>
      <c r="AE112" s="542" t="s">
        <v>4867</v>
      </c>
      <c r="AF112" s="510">
        <f t="shared" si="1"/>
        <v>30</v>
      </c>
      <c r="AG112" s="510"/>
      <c r="AH112" s="510"/>
      <c r="AI112" s="510"/>
      <c r="AJ112" s="510"/>
    </row>
    <row r="113" ht="88.5" customHeight="1">
      <c r="A113" s="476">
        <v>5112.0</v>
      </c>
      <c r="B113" s="961" t="s">
        <v>213</v>
      </c>
      <c r="C113" s="962" t="s">
        <v>37</v>
      </c>
      <c r="D113" s="962" t="s">
        <v>4868</v>
      </c>
      <c r="E113" s="961" t="s">
        <v>812</v>
      </c>
      <c r="F113" s="962" t="s">
        <v>4869</v>
      </c>
      <c r="G113" s="962" t="s">
        <v>118</v>
      </c>
      <c r="H113" s="962" t="s">
        <v>260</v>
      </c>
      <c r="I113" s="963" t="s">
        <v>4870</v>
      </c>
      <c r="J113" s="962" t="s">
        <v>4871</v>
      </c>
      <c r="K113" s="961" t="s">
        <v>719</v>
      </c>
      <c r="L113" s="962" t="s">
        <v>42</v>
      </c>
      <c r="M113" s="962" t="s">
        <v>420</v>
      </c>
      <c r="N113" s="962">
        <v>49423.0</v>
      </c>
      <c r="O113" s="962"/>
      <c r="P113" s="964">
        <v>42.7533338623004</v>
      </c>
      <c r="Q113" s="965">
        <v>-86.1089181039032</v>
      </c>
      <c r="R113" s="966" t="s">
        <v>2017</v>
      </c>
      <c r="S113" s="967"/>
      <c r="T113" s="962"/>
      <c r="U113" s="962" t="s">
        <v>4872</v>
      </c>
      <c r="V113" s="963" t="s">
        <v>4870</v>
      </c>
      <c r="W113" s="962" t="s">
        <v>3780</v>
      </c>
      <c r="X113" s="962" t="s">
        <v>26</v>
      </c>
      <c r="Y113" s="962" t="s">
        <v>420</v>
      </c>
      <c r="Z113" s="962" t="s">
        <v>486</v>
      </c>
      <c r="AA113" s="968" t="s">
        <v>9661</v>
      </c>
      <c r="AB113" s="962" t="s">
        <v>4873</v>
      </c>
      <c r="AC113" s="969"/>
      <c r="AD113" s="405" t="s">
        <v>4874</v>
      </c>
      <c r="AE113" s="371"/>
      <c r="AF113" s="371">
        <f t="shared" si="1"/>
        <v>30</v>
      </c>
      <c r="AG113" s="510"/>
      <c r="AH113" s="510"/>
      <c r="AI113" s="510"/>
      <c r="AJ113" s="510"/>
    </row>
    <row r="114" ht="15.75" customHeight="1">
      <c r="A114" s="476">
        <v>5217.0</v>
      </c>
      <c r="B114" s="461" t="s">
        <v>36</v>
      </c>
      <c r="C114" s="462" t="s">
        <v>37</v>
      </c>
      <c r="D114" s="462" t="s">
        <v>265</v>
      </c>
      <c r="E114" s="461"/>
      <c r="F114" s="462" t="s">
        <v>265</v>
      </c>
      <c r="G114" s="462" t="s">
        <v>51</v>
      </c>
      <c r="H114" s="462" t="s">
        <v>40</v>
      </c>
      <c r="I114" s="970" t="s">
        <v>1105</v>
      </c>
      <c r="J114" s="462" t="s">
        <v>1119</v>
      </c>
      <c r="K114" s="461" t="s">
        <v>1120</v>
      </c>
      <c r="L114" s="462" t="s">
        <v>228</v>
      </c>
      <c r="M114" s="462" t="s">
        <v>420</v>
      </c>
      <c r="N114" s="971">
        <v>5855.0</v>
      </c>
      <c r="O114" s="462" t="s">
        <v>1121</v>
      </c>
      <c r="P114" s="972">
        <v>44.94436</v>
      </c>
      <c r="Q114" s="973">
        <v>-72.18204</v>
      </c>
      <c r="R114" s="465"/>
      <c r="S114" s="466"/>
      <c r="T114" s="974"/>
      <c r="U114" s="462" t="s">
        <v>265</v>
      </c>
      <c r="V114" s="970" t="s">
        <v>1105</v>
      </c>
      <c r="W114" s="462" t="s">
        <v>1109</v>
      </c>
      <c r="X114" s="462" t="s">
        <v>266</v>
      </c>
      <c r="Y114" s="462" t="s">
        <v>420</v>
      </c>
      <c r="Z114" s="462" t="s">
        <v>752</v>
      </c>
      <c r="AA114" s="467">
        <v>45922.0</v>
      </c>
      <c r="AB114" s="467" t="s">
        <v>1110</v>
      </c>
      <c r="AC114" s="468" t="s">
        <v>1111</v>
      </c>
      <c r="AD114" s="380" t="s">
        <v>1112</v>
      </c>
      <c r="AE114" s="380"/>
      <c r="AF114" s="380">
        <f t="shared" si="1"/>
        <v>21</v>
      </c>
      <c r="AG114" s="380"/>
      <c r="AH114" s="380"/>
      <c r="AI114" s="380"/>
      <c r="AJ114" s="380"/>
    </row>
    <row r="115" ht="15.75" customHeight="1">
      <c r="A115" s="476">
        <v>5184.0</v>
      </c>
      <c r="B115" s="461" t="s">
        <v>149</v>
      </c>
      <c r="C115" s="462" t="s">
        <v>37</v>
      </c>
      <c r="D115" s="462" t="s">
        <v>347</v>
      </c>
      <c r="E115" s="461" t="s">
        <v>812</v>
      </c>
      <c r="F115" s="462" t="s">
        <v>1783</v>
      </c>
      <c r="G115" s="462" t="s">
        <v>118</v>
      </c>
      <c r="H115" s="462" t="s">
        <v>260</v>
      </c>
      <c r="I115" s="462" t="s">
        <v>1762</v>
      </c>
      <c r="J115" s="975" t="s">
        <v>1784</v>
      </c>
      <c r="K115" s="975" t="s">
        <v>1785</v>
      </c>
      <c r="L115" s="975" t="s">
        <v>1786</v>
      </c>
      <c r="M115" s="462" t="s">
        <v>651</v>
      </c>
      <c r="N115" s="462"/>
      <c r="O115" s="462"/>
      <c r="P115" s="972">
        <v>25.6866</v>
      </c>
      <c r="Q115" s="972">
        <v>-100.3161</v>
      </c>
      <c r="R115" s="465">
        <v>8000.0</v>
      </c>
      <c r="S115" s="466">
        <v>1000000.0</v>
      </c>
      <c r="T115" s="462" t="s">
        <v>4999</v>
      </c>
      <c r="U115" s="462" t="s">
        <v>347</v>
      </c>
      <c r="V115" s="975" t="s">
        <v>1762</v>
      </c>
      <c r="W115" s="462" t="s">
        <v>1377</v>
      </c>
      <c r="X115" s="462" t="s">
        <v>95</v>
      </c>
      <c r="Y115" s="462" t="s">
        <v>420</v>
      </c>
      <c r="Z115" s="462" t="s">
        <v>486</v>
      </c>
      <c r="AA115" s="467">
        <v>45867.0</v>
      </c>
      <c r="AB115" s="462" t="s">
        <v>1787</v>
      </c>
      <c r="AC115" s="468" t="s">
        <v>1788</v>
      </c>
      <c r="AD115" s="398" t="s">
        <v>1789</v>
      </c>
      <c r="AE115" s="380"/>
      <c r="AF115" s="380">
        <f t="shared" si="1"/>
        <v>22</v>
      </c>
      <c r="AG115" s="380"/>
      <c r="AH115" s="380"/>
      <c r="AI115" s="380"/>
      <c r="AJ115" s="380"/>
    </row>
    <row r="116" ht="15.75" customHeight="1">
      <c r="A116" s="476">
        <v>5159.0</v>
      </c>
      <c r="B116" s="976" t="s">
        <v>36</v>
      </c>
      <c r="C116" s="977" t="s">
        <v>37</v>
      </c>
      <c r="D116" s="977" t="s">
        <v>121</v>
      </c>
      <c r="E116" s="976" t="s">
        <v>812</v>
      </c>
      <c r="F116" s="978" t="s">
        <v>1766</v>
      </c>
      <c r="G116" s="977" t="s">
        <v>39</v>
      </c>
      <c r="H116" s="977" t="s">
        <v>40</v>
      </c>
      <c r="I116" s="977" t="s">
        <v>1767</v>
      </c>
      <c r="J116" s="977" t="s">
        <v>1768</v>
      </c>
      <c r="K116" s="976" t="s">
        <v>1769</v>
      </c>
      <c r="L116" s="977" t="s">
        <v>49</v>
      </c>
      <c r="M116" s="977" t="s">
        <v>420</v>
      </c>
      <c r="N116" s="977">
        <v>89434.0</v>
      </c>
      <c r="O116" s="977" t="s">
        <v>1770</v>
      </c>
      <c r="P116" s="979">
        <v>39.5376459951667</v>
      </c>
      <c r="Q116" s="541">
        <v>-119.438986058471</v>
      </c>
      <c r="R116" s="980">
        <v>600.0</v>
      </c>
      <c r="S116" s="981">
        <v>20.0</v>
      </c>
      <c r="T116" s="978" t="s">
        <v>122</v>
      </c>
      <c r="U116" s="977" t="s">
        <v>124</v>
      </c>
      <c r="V116" s="977" t="s">
        <v>1762</v>
      </c>
      <c r="W116" s="977" t="s">
        <v>1377</v>
      </c>
      <c r="X116" s="977" t="s">
        <v>95</v>
      </c>
      <c r="Y116" s="977" t="s">
        <v>420</v>
      </c>
      <c r="Z116" s="977" t="s">
        <v>498</v>
      </c>
      <c r="AA116" s="982">
        <v>45096.0</v>
      </c>
      <c r="AB116" s="977" t="s">
        <v>1771</v>
      </c>
      <c r="AC116" s="983" t="s">
        <v>1772</v>
      </c>
      <c r="AD116" s="929" t="s">
        <v>1773</v>
      </c>
      <c r="AE116" s="542" t="s">
        <v>1774</v>
      </c>
      <c r="AF116" s="510">
        <f t="shared" si="1"/>
        <v>29</v>
      </c>
      <c r="AG116" s="510"/>
      <c r="AH116" s="510"/>
      <c r="AI116" s="510"/>
      <c r="AJ116" s="510"/>
    </row>
    <row r="117" ht="15.75" customHeight="1">
      <c r="A117" s="476">
        <v>5158.0</v>
      </c>
      <c r="B117" s="976" t="s">
        <v>36</v>
      </c>
      <c r="C117" s="977" t="s">
        <v>37</v>
      </c>
      <c r="D117" s="977" t="s">
        <v>120</v>
      </c>
      <c r="E117" s="976" t="s">
        <v>812</v>
      </c>
      <c r="F117" s="977" t="s">
        <v>1758</v>
      </c>
      <c r="G117" s="977" t="s">
        <v>39</v>
      </c>
      <c r="H117" s="977" t="s">
        <v>40</v>
      </c>
      <c r="I117" s="984" t="s">
        <v>1759</v>
      </c>
      <c r="J117" s="977" t="s">
        <v>1760</v>
      </c>
      <c r="K117" s="976" t="s">
        <v>1377</v>
      </c>
      <c r="L117" s="977" t="s">
        <v>95</v>
      </c>
      <c r="M117" s="977" t="s">
        <v>420</v>
      </c>
      <c r="N117" s="977">
        <v>78725.0</v>
      </c>
      <c r="O117" s="977" t="s">
        <v>1761</v>
      </c>
      <c r="P117" s="979">
        <v>30.23</v>
      </c>
      <c r="Q117" s="689">
        <v>-97.61</v>
      </c>
      <c r="R117" s="980">
        <v>800.0</v>
      </c>
      <c r="S117" s="981">
        <v>100.0</v>
      </c>
      <c r="T117" s="977" t="s">
        <v>43</v>
      </c>
      <c r="U117" s="977" t="s">
        <v>120</v>
      </c>
      <c r="V117" s="977" t="s">
        <v>1762</v>
      </c>
      <c r="W117" s="977" t="s">
        <v>1377</v>
      </c>
      <c r="X117" s="977" t="s">
        <v>95</v>
      </c>
      <c r="Y117" s="977" t="s">
        <v>420</v>
      </c>
      <c r="Z117" s="977" t="s">
        <v>498</v>
      </c>
      <c r="AA117" s="982">
        <v>45304.0</v>
      </c>
      <c r="AB117" s="977" t="s">
        <v>1763</v>
      </c>
      <c r="AC117" s="983" t="s">
        <v>237</v>
      </c>
      <c r="AD117" s="744" t="s">
        <v>1764</v>
      </c>
      <c r="AE117" s="542" t="s">
        <v>1765</v>
      </c>
      <c r="AF117" s="510">
        <f t="shared" si="1"/>
        <v>29</v>
      </c>
      <c r="AG117" s="510"/>
      <c r="AH117" s="510"/>
      <c r="AI117" s="510"/>
      <c r="AJ117" s="510"/>
    </row>
    <row r="118" ht="15.75" customHeight="1">
      <c r="A118" s="476">
        <v>5117.0</v>
      </c>
      <c r="B118" s="976" t="s">
        <v>36</v>
      </c>
      <c r="C118" s="977" t="s">
        <v>37</v>
      </c>
      <c r="D118" s="977" t="s">
        <v>4875</v>
      </c>
      <c r="E118" s="976" t="s">
        <v>1209</v>
      </c>
      <c r="F118" s="977" t="s">
        <v>4875</v>
      </c>
      <c r="G118" s="977" t="s">
        <v>223</v>
      </c>
      <c r="H118" s="977" t="s">
        <v>4706</v>
      </c>
      <c r="I118" s="977" t="s">
        <v>4876</v>
      </c>
      <c r="J118" s="977" t="s">
        <v>4877</v>
      </c>
      <c r="K118" s="976" t="s">
        <v>4878</v>
      </c>
      <c r="L118" s="977" t="s">
        <v>103</v>
      </c>
      <c r="M118" s="977" t="s">
        <v>618</v>
      </c>
      <c r="N118" s="977" t="s">
        <v>4879</v>
      </c>
      <c r="O118" s="977" t="s">
        <v>4880</v>
      </c>
      <c r="P118" s="979">
        <v>43.5066379659118</v>
      </c>
      <c r="Q118" s="541">
        <v>-80.5374853274948</v>
      </c>
      <c r="R118" s="980">
        <v>81.0</v>
      </c>
      <c r="S118" s="981"/>
      <c r="T118" s="977"/>
      <c r="U118" s="977" t="s">
        <v>4881</v>
      </c>
      <c r="V118" s="977" t="s">
        <v>4876</v>
      </c>
      <c r="W118" s="977" t="s">
        <v>3980</v>
      </c>
      <c r="X118" s="977" t="s">
        <v>26</v>
      </c>
      <c r="Y118" s="977" t="s">
        <v>420</v>
      </c>
      <c r="Z118" s="977" t="s">
        <v>432</v>
      </c>
      <c r="AA118" s="982">
        <v>44418.0</v>
      </c>
      <c r="AB118" s="977" t="s">
        <v>4882</v>
      </c>
      <c r="AC118" s="983" t="s">
        <v>4884</v>
      </c>
      <c r="AD118" s="510" t="s">
        <v>4883</v>
      </c>
      <c r="AE118" s="542" t="s">
        <v>4885</v>
      </c>
      <c r="AF118" s="510">
        <f t="shared" si="1"/>
        <v>9</v>
      </c>
      <c r="AG118" s="510"/>
      <c r="AH118" s="510"/>
      <c r="AI118" s="510"/>
      <c r="AJ118" s="510"/>
    </row>
    <row r="119" ht="15.75" customHeight="1">
      <c r="A119" s="476">
        <v>5118.0</v>
      </c>
      <c r="B119" s="976" t="s">
        <v>149</v>
      </c>
      <c r="C119" s="977" t="s">
        <v>37</v>
      </c>
      <c r="D119" s="977" t="s">
        <v>4886</v>
      </c>
      <c r="E119" s="976" t="s">
        <v>812</v>
      </c>
      <c r="F119" s="977" t="s">
        <v>4887</v>
      </c>
      <c r="G119" s="977" t="s">
        <v>223</v>
      </c>
      <c r="H119" s="977" t="s">
        <v>4638</v>
      </c>
      <c r="I119" s="985" t="s">
        <v>4888</v>
      </c>
      <c r="J119" s="986" t="s">
        <v>4889</v>
      </c>
      <c r="K119" s="987" t="s">
        <v>4890</v>
      </c>
      <c r="L119" s="977" t="s">
        <v>141</v>
      </c>
      <c r="M119" s="984" t="s">
        <v>420</v>
      </c>
      <c r="N119" s="977"/>
      <c r="O119" s="977"/>
      <c r="P119" s="984">
        <v>33.3459</v>
      </c>
      <c r="Q119" s="452">
        <v>-84.1091</v>
      </c>
      <c r="R119" s="984" t="s">
        <v>3528</v>
      </c>
      <c r="S119" s="981"/>
      <c r="T119" s="977"/>
      <c r="U119" s="984" t="s">
        <v>4886</v>
      </c>
      <c r="V119" s="988" t="s">
        <v>4888</v>
      </c>
      <c r="W119" s="987" t="s">
        <v>4891</v>
      </c>
      <c r="X119" s="984"/>
      <c r="Y119" s="986" t="s">
        <v>1374</v>
      </c>
      <c r="Z119" s="977" t="s">
        <v>498</v>
      </c>
      <c r="AA119" s="982">
        <v>45305.0</v>
      </c>
      <c r="AB119" s="986" t="s">
        <v>4892</v>
      </c>
      <c r="AC119" s="983" t="s">
        <v>4894</v>
      </c>
      <c r="AD119" s="510" t="s">
        <v>4893</v>
      </c>
      <c r="AE119" s="510"/>
      <c r="AF119" s="510">
        <f t="shared" si="1"/>
        <v>30</v>
      </c>
      <c r="AG119" s="510"/>
      <c r="AH119" s="510"/>
      <c r="AI119" s="510"/>
      <c r="AJ119" s="510"/>
    </row>
    <row r="120" ht="15.75" customHeight="1">
      <c r="A120" s="476">
        <v>5218.0</v>
      </c>
      <c r="B120" s="461" t="s">
        <v>36</v>
      </c>
      <c r="C120" s="462" t="s">
        <v>37</v>
      </c>
      <c r="D120" s="462" t="s">
        <v>268</v>
      </c>
      <c r="E120" s="461"/>
      <c r="F120" s="462" t="s">
        <v>1150</v>
      </c>
      <c r="G120" s="462" t="s">
        <v>51</v>
      </c>
      <c r="H120" s="462" t="s">
        <v>40</v>
      </c>
      <c r="I120" s="970" t="s">
        <v>1147</v>
      </c>
      <c r="J120" s="462" t="s">
        <v>1159</v>
      </c>
      <c r="K120" s="461" t="s">
        <v>1160</v>
      </c>
      <c r="L120" s="462" t="s">
        <v>26</v>
      </c>
      <c r="M120" s="462" t="s">
        <v>420</v>
      </c>
      <c r="N120" s="462">
        <v>94538.0</v>
      </c>
      <c r="O120" s="462" t="s">
        <v>1161</v>
      </c>
      <c r="P120" s="972">
        <v>37.4639</v>
      </c>
      <c r="Q120" s="397">
        <v>-121.92495</v>
      </c>
      <c r="R120" s="465">
        <v>200.0</v>
      </c>
      <c r="S120" s="466"/>
      <c r="T120" s="974"/>
      <c r="U120" s="462" t="s">
        <v>1150</v>
      </c>
      <c r="V120" s="462" t="s">
        <v>1151</v>
      </c>
      <c r="W120" s="462" t="s">
        <v>1152</v>
      </c>
      <c r="X120" s="462" t="s">
        <v>1153</v>
      </c>
      <c r="Y120" s="462" t="s">
        <v>1154</v>
      </c>
      <c r="Z120" s="462" t="s">
        <v>752</v>
      </c>
      <c r="AA120" s="467">
        <v>45922.0</v>
      </c>
      <c r="AB120" s="467" t="s">
        <v>1162</v>
      </c>
      <c r="AC120" s="468"/>
      <c r="AD120" s="911" t="s">
        <v>1163</v>
      </c>
      <c r="AE120" s="380"/>
      <c r="AF120" s="380">
        <f t="shared" si="1"/>
        <v>30</v>
      </c>
      <c r="AG120" s="380"/>
      <c r="AH120" s="380"/>
      <c r="AI120" s="380"/>
      <c r="AJ120" s="380"/>
    </row>
    <row r="121" ht="86.25" customHeight="1">
      <c r="A121" s="476">
        <v>5072.0</v>
      </c>
      <c r="B121" s="976" t="s">
        <v>149</v>
      </c>
      <c r="C121" s="976" t="s">
        <v>37</v>
      </c>
      <c r="D121" s="977" t="s">
        <v>82</v>
      </c>
      <c r="E121" s="976" t="s">
        <v>812</v>
      </c>
      <c r="F121" s="977" t="s">
        <v>1146</v>
      </c>
      <c r="G121" s="977" t="s">
        <v>39</v>
      </c>
      <c r="H121" s="976" t="s">
        <v>152</v>
      </c>
      <c r="I121" s="977" t="s">
        <v>1147</v>
      </c>
      <c r="J121" s="977" t="s">
        <v>1148</v>
      </c>
      <c r="K121" s="977" t="s">
        <v>768</v>
      </c>
      <c r="L121" s="976" t="s">
        <v>86</v>
      </c>
      <c r="M121" s="976" t="s">
        <v>420</v>
      </c>
      <c r="N121" s="976"/>
      <c r="O121" s="976"/>
      <c r="P121" s="989">
        <v>41.2450305051776</v>
      </c>
      <c r="Q121" s="537">
        <v>-87.8660127959432</v>
      </c>
      <c r="R121" s="980" t="s">
        <v>1149</v>
      </c>
      <c r="S121" s="980">
        <v>10.0</v>
      </c>
      <c r="T121" s="977" t="s">
        <v>23</v>
      </c>
      <c r="U121" s="977" t="s">
        <v>1150</v>
      </c>
      <c r="V121" s="990" t="s">
        <v>1151</v>
      </c>
      <c r="W121" s="977" t="s">
        <v>1152</v>
      </c>
      <c r="X121" s="976" t="s">
        <v>1153</v>
      </c>
      <c r="Y121" s="976" t="s">
        <v>1154</v>
      </c>
      <c r="Z121" s="976" t="s">
        <v>498</v>
      </c>
      <c r="AA121" s="991">
        <v>45289.0</v>
      </c>
      <c r="AB121" s="977" t="s">
        <v>1155</v>
      </c>
      <c r="AC121" s="983" t="s">
        <v>1156</v>
      </c>
      <c r="AD121" s="755" t="s">
        <v>1157</v>
      </c>
      <c r="AE121" s="542" t="s">
        <v>1158</v>
      </c>
      <c r="AF121" s="510">
        <f t="shared" si="1"/>
        <v>27</v>
      </c>
      <c r="AG121" s="510"/>
      <c r="AH121" s="510"/>
      <c r="AI121" s="510"/>
      <c r="AJ121" s="510"/>
    </row>
    <row r="122" ht="114.0" customHeight="1">
      <c r="A122" s="476">
        <v>5121.0</v>
      </c>
      <c r="B122" s="976" t="s">
        <v>36</v>
      </c>
      <c r="C122" s="977" t="s">
        <v>37</v>
      </c>
      <c r="D122" s="977" t="s">
        <v>4895</v>
      </c>
      <c r="E122" s="976" t="s">
        <v>1209</v>
      </c>
      <c r="F122" s="977" t="s">
        <v>4895</v>
      </c>
      <c r="G122" s="977" t="s">
        <v>39</v>
      </c>
      <c r="H122" s="977" t="s">
        <v>4632</v>
      </c>
      <c r="I122" s="977" t="s">
        <v>4896</v>
      </c>
      <c r="J122" s="977" t="s">
        <v>4897</v>
      </c>
      <c r="K122" s="976" t="s">
        <v>4898</v>
      </c>
      <c r="L122" s="977" t="s">
        <v>26</v>
      </c>
      <c r="M122" s="977" t="s">
        <v>420</v>
      </c>
      <c r="N122" s="977">
        <v>92592.0</v>
      </c>
      <c r="O122" s="977" t="s">
        <v>4899</v>
      </c>
      <c r="P122" s="979">
        <v>33.475909564958</v>
      </c>
      <c r="Q122" s="541">
        <v>-117.097830273921</v>
      </c>
      <c r="R122" s="980">
        <v>50.0</v>
      </c>
      <c r="S122" s="981"/>
      <c r="T122" s="977"/>
      <c r="U122" s="977" t="s">
        <v>4895</v>
      </c>
      <c r="V122" s="977" t="s">
        <v>4896</v>
      </c>
      <c r="W122" s="977" t="s">
        <v>4898</v>
      </c>
      <c r="X122" s="977" t="s">
        <v>26</v>
      </c>
      <c r="Y122" s="977" t="s">
        <v>420</v>
      </c>
      <c r="Z122" s="977" t="s">
        <v>498</v>
      </c>
      <c r="AA122" s="982">
        <v>44766.0</v>
      </c>
      <c r="AB122" s="510" t="s">
        <v>4900</v>
      </c>
      <c r="AC122" s="983" t="s">
        <v>4902</v>
      </c>
      <c r="AD122" s="929" t="s">
        <v>4901</v>
      </c>
      <c r="AE122" s="510" t="s">
        <v>4896</v>
      </c>
      <c r="AF122" s="510">
        <f t="shared" si="1"/>
        <v>18</v>
      </c>
      <c r="AG122" s="510"/>
      <c r="AH122" s="510"/>
      <c r="AI122" s="510"/>
      <c r="AJ122" s="510"/>
    </row>
    <row r="123" ht="15.75" customHeight="1">
      <c r="A123" s="476">
        <v>5122.0</v>
      </c>
      <c r="B123" s="976" t="s">
        <v>36</v>
      </c>
      <c r="C123" s="977" t="s">
        <v>37</v>
      </c>
      <c r="D123" s="977" t="s">
        <v>4903</v>
      </c>
      <c r="E123" s="976" t="s">
        <v>1209</v>
      </c>
      <c r="F123" s="977" t="s">
        <v>4904</v>
      </c>
      <c r="G123" s="977" t="s">
        <v>223</v>
      </c>
      <c r="H123" s="977" t="s">
        <v>4676</v>
      </c>
      <c r="I123" s="977" t="s">
        <v>4905</v>
      </c>
      <c r="J123" s="977" t="s">
        <v>4906</v>
      </c>
      <c r="K123" s="976" t="s">
        <v>2237</v>
      </c>
      <c r="L123" s="977" t="s">
        <v>64</v>
      </c>
      <c r="M123" s="977" t="s">
        <v>420</v>
      </c>
      <c r="N123" s="977">
        <v>46220.0</v>
      </c>
      <c r="O123" s="977" t="s">
        <v>4907</v>
      </c>
      <c r="P123" s="979">
        <v>39.8755339241779</v>
      </c>
      <c r="Q123" s="541">
        <v>-86.084385115838</v>
      </c>
      <c r="R123" s="980">
        <v>55.0</v>
      </c>
      <c r="S123" s="981"/>
      <c r="T123" s="977"/>
      <c r="U123" s="992" t="s">
        <v>4908</v>
      </c>
      <c r="V123" s="984" t="s">
        <v>4905</v>
      </c>
      <c r="W123" s="992" t="s">
        <v>4909</v>
      </c>
      <c r="X123" s="992" t="s">
        <v>127</v>
      </c>
      <c r="Y123" s="992" t="s">
        <v>420</v>
      </c>
      <c r="Z123" s="977" t="s">
        <v>432</v>
      </c>
      <c r="AA123" s="982">
        <v>44418.0</v>
      </c>
      <c r="AB123" s="977" t="s">
        <v>454</v>
      </c>
      <c r="AC123" s="983" t="s">
        <v>4911</v>
      </c>
      <c r="AD123" s="744" t="s">
        <v>4910</v>
      </c>
      <c r="AE123" s="542" t="s">
        <v>4905</v>
      </c>
      <c r="AF123" s="510">
        <f t="shared" si="1"/>
        <v>15</v>
      </c>
      <c r="AG123" s="510"/>
      <c r="AH123" s="510"/>
      <c r="AI123" s="510"/>
      <c r="AJ123" s="510"/>
    </row>
    <row r="124" ht="15.75" customHeight="1">
      <c r="A124" s="476">
        <v>5219.0</v>
      </c>
      <c r="B124" s="461" t="s">
        <v>36</v>
      </c>
      <c r="C124" s="462" t="s">
        <v>37</v>
      </c>
      <c r="D124" s="462" t="s">
        <v>269</v>
      </c>
      <c r="E124" s="461"/>
      <c r="F124" s="462" t="s">
        <v>269</v>
      </c>
      <c r="G124" s="462" t="s">
        <v>51</v>
      </c>
      <c r="H124" s="462" t="s">
        <v>40</v>
      </c>
      <c r="I124" s="970" t="s">
        <v>1164</v>
      </c>
      <c r="J124" s="462" t="s">
        <v>1165</v>
      </c>
      <c r="K124" s="461" t="s">
        <v>1166</v>
      </c>
      <c r="L124" s="462" t="s">
        <v>60</v>
      </c>
      <c r="M124" s="462" t="s">
        <v>420</v>
      </c>
      <c r="N124" s="462">
        <v>37813.0</v>
      </c>
      <c r="O124" s="462" t="s">
        <v>1167</v>
      </c>
      <c r="P124" s="972">
        <v>36.24573</v>
      </c>
      <c r="Q124" s="397">
        <v>-83.21285</v>
      </c>
      <c r="R124" s="465"/>
      <c r="S124" s="466"/>
      <c r="T124" s="974"/>
      <c r="U124" s="462" t="s">
        <v>269</v>
      </c>
      <c r="V124" s="970" t="s">
        <v>1164</v>
      </c>
      <c r="W124" s="462" t="s">
        <v>1166</v>
      </c>
      <c r="X124" s="462" t="s">
        <v>60</v>
      </c>
      <c r="Y124" s="462" t="s">
        <v>420</v>
      </c>
      <c r="Z124" s="462" t="s">
        <v>752</v>
      </c>
      <c r="AA124" s="467">
        <v>45922.0</v>
      </c>
      <c r="AB124" s="993" t="s">
        <v>1164</v>
      </c>
      <c r="AC124" s="468"/>
      <c r="AD124" s="380" t="s">
        <v>1168</v>
      </c>
      <c r="AE124" s="380"/>
      <c r="AF124" s="380">
        <f t="shared" si="1"/>
        <v>29</v>
      </c>
      <c r="AG124" s="380"/>
      <c r="AH124" s="380"/>
      <c r="AI124" s="380"/>
      <c r="AJ124" s="380"/>
    </row>
    <row r="125" ht="15.75" customHeight="1">
      <c r="A125" s="476">
        <v>5124.0</v>
      </c>
      <c r="B125" s="976" t="s">
        <v>55</v>
      </c>
      <c r="C125" s="976" t="s">
        <v>37</v>
      </c>
      <c r="D125" s="977" t="s">
        <v>92</v>
      </c>
      <c r="E125" s="976" t="s">
        <v>1209</v>
      </c>
      <c r="F125" s="977" t="s">
        <v>2533</v>
      </c>
      <c r="G125" s="977" t="s">
        <v>39</v>
      </c>
      <c r="H125" s="976" t="s">
        <v>4632</v>
      </c>
      <c r="I125" s="977" t="s">
        <v>2534</v>
      </c>
      <c r="J125" s="977"/>
      <c r="K125" s="977" t="s">
        <v>931</v>
      </c>
      <c r="L125" s="976" t="s">
        <v>93</v>
      </c>
      <c r="M125" s="976" t="s">
        <v>420</v>
      </c>
      <c r="N125" s="976">
        <v>29488.0</v>
      </c>
      <c r="O125" s="976"/>
      <c r="P125" s="989">
        <v>32.9050067201806</v>
      </c>
      <c r="Q125" s="537">
        <v>-80.6689646850563</v>
      </c>
      <c r="R125" s="980">
        <v>575.0</v>
      </c>
      <c r="S125" s="980">
        <v>3.0</v>
      </c>
      <c r="T125" s="977" t="s">
        <v>23</v>
      </c>
      <c r="U125" s="476" t="s">
        <v>2536</v>
      </c>
      <c r="V125" s="977" t="s">
        <v>2537</v>
      </c>
      <c r="W125" s="977" t="s">
        <v>2538</v>
      </c>
      <c r="X125" s="976"/>
      <c r="Y125" s="976" t="s">
        <v>9662</v>
      </c>
      <c r="Z125" s="976" t="s">
        <v>498</v>
      </c>
      <c r="AA125" s="991">
        <v>45096.0</v>
      </c>
      <c r="AB125" s="977" t="s">
        <v>2540</v>
      </c>
      <c r="AC125" s="983" t="s">
        <v>2541</v>
      </c>
      <c r="AD125" s="510" t="s">
        <v>4913</v>
      </c>
      <c r="AE125" s="542" t="s">
        <v>2534</v>
      </c>
      <c r="AF125" s="510">
        <f t="shared" si="1"/>
        <v>20</v>
      </c>
      <c r="AG125" s="510"/>
      <c r="AH125" s="510"/>
      <c r="AI125" s="510"/>
      <c r="AJ125" s="510"/>
    </row>
    <row r="126" ht="15.75" customHeight="1">
      <c r="A126" s="476">
        <v>5073.0</v>
      </c>
      <c r="B126" s="535" t="s">
        <v>36</v>
      </c>
      <c r="C126" s="977" t="s">
        <v>37</v>
      </c>
      <c r="D126" s="510" t="s">
        <v>270</v>
      </c>
      <c r="E126" s="535" t="s">
        <v>812</v>
      </c>
      <c r="F126" s="510" t="s">
        <v>1169</v>
      </c>
      <c r="G126" s="977" t="s">
        <v>39</v>
      </c>
      <c r="H126" s="977" t="s">
        <v>40</v>
      </c>
      <c r="I126" s="452" t="s">
        <v>1170</v>
      </c>
      <c r="J126" s="510" t="s">
        <v>1171</v>
      </c>
      <c r="K126" s="535" t="s">
        <v>1172</v>
      </c>
      <c r="L126" s="510" t="s">
        <v>141</v>
      </c>
      <c r="M126" s="510" t="s">
        <v>420</v>
      </c>
      <c r="N126" s="510">
        <v>30076.0</v>
      </c>
      <c r="O126" s="510" t="s">
        <v>1173</v>
      </c>
      <c r="P126" s="912">
        <v>34.0625855775804</v>
      </c>
      <c r="Q126" s="541">
        <v>-84.315704417357</v>
      </c>
      <c r="R126" s="538">
        <v>38.0</v>
      </c>
      <c r="S126" s="904"/>
      <c r="T126" s="510"/>
      <c r="U126" s="510" t="s">
        <v>1174</v>
      </c>
      <c r="V126" s="510" t="s">
        <v>1170</v>
      </c>
      <c r="W126" s="510" t="s">
        <v>1175</v>
      </c>
      <c r="X126" s="510" t="s">
        <v>1175</v>
      </c>
      <c r="Y126" s="510" t="s">
        <v>467</v>
      </c>
      <c r="Z126" s="510"/>
      <c r="AA126" s="833"/>
      <c r="AB126" s="510" t="s">
        <v>1176</v>
      </c>
      <c r="AC126" s="510"/>
      <c r="AD126" s="510" t="s">
        <v>1177</v>
      </c>
      <c r="AE126" s="542" t="s">
        <v>1158</v>
      </c>
      <c r="AF126" s="510">
        <f t="shared" si="1"/>
        <v>22</v>
      </c>
      <c r="AG126" s="510"/>
      <c r="AH126" s="510"/>
      <c r="AI126" s="510"/>
      <c r="AJ126" s="510"/>
    </row>
    <row r="127" ht="78.75" customHeight="1">
      <c r="A127" s="476">
        <v>5079.0</v>
      </c>
      <c r="B127" s="535" t="s">
        <v>36</v>
      </c>
      <c r="C127" s="977" t="s">
        <v>37</v>
      </c>
      <c r="D127" s="510" t="s">
        <v>273</v>
      </c>
      <c r="E127" s="535" t="s">
        <v>812</v>
      </c>
      <c r="F127" s="452" t="s">
        <v>1235</v>
      </c>
      <c r="G127" s="977" t="s">
        <v>39</v>
      </c>
      <c r="H127" s="977" t="s">
        <v>40</v>
      </c>
      <c r="I127" s="510" t="s">
        <v>1236</v>
      </c>
      <c r="J127" s="452" t="s">
        <v>1237</v>
      </c>
      <c r="K127" s="510" t="s">
        <v>1238</v>
      </c>
      <c r="L127" s="535" t="s">
        <v>42</v>
      </c>
      <c r="M127" s="535" t="s">
        <v>420</v>
      </c>
      <c r="N127" s="453" t="s">
        <v>1239</v>
      </c>
      <c r="O127" s="452" t="s">
        <v>1240</v>
      </c>
      <c r="P127" s="537">
        <v>42.5395873128289</v>
      </c>
      <c r="Q127" s="537">
        <v>-83.0968963288351</v>
      </c>
      <c r="R127" s="326">
        <v>25.0</v>
      </c>
      <c r="S127" s="904"/>
      <c r="T127" s="761"/>
      <c r="U127" s="510" t="s">
        <v>273</v>
      </c>
      <c r="V127" s="510" t="s">
        <v>1236</v>
      </c>
      <c r="W127" s="510" t="s">
        <v>1238</v>
      </c>
      <c r="X127" s="510" t="s">
        <v>42</v>
      </c>
      <c r="Y127" s="510" t="s">
        <v>420</v>
      </c>
      <c r="Z127" s="510" t="s">
        <v>453</v>
      </c>
      <c r="AA127" s="540">
        <v>45464.0</v>
      </c>
      <c r="AB127" s="833" t="s">
        <v>454</v>
      </c>
      <c r="AC127" s="510"/>
      <c r="AD127" s="510" t="s">
        <v>1241</v>
      </c>
      <c r="AE127" s="510"/>
      <c r="AF127" s="510">
        <f t="shared" si="1"/>
        <v>28</v>
      </c>
      <c r="AG127" s="452" t="s">
        <v>1242</v>
      </c>
      <c r="AH127" s="452" t="s">
        <v>1243</v>
      </c>
      <c r="AI127" s="452" t="s">
        <v>1244</v>
      </c>
      <c r="AJ127" s="510"/>
    </row>
    <row r="128" ht="15.75" customHeight="1">
      <c r="A128" s="476">
        <v>5014.0</v>
      </c>
      <c r="B128" s="535" t="s">
        <v>36</v>
      </c>
      <c r="C128" s="510" t="s">
        <v>37</v>
      </c>
      <c r="D128" s="510" t="s">
        <v>221</v>
      </c>
      <c r="E128" s="535" t="s">
        <v>1209</v>
      </c>
      <c r="F128" s="510" t="s">
        <v>514</v>
      </c>
      <c r="G128" s="510" t="s">
        <v>118</v>
      </c>
      <c r="H128" s="510" t="s">
        <v>123</v>
      </c>
      <c r="I128" s="510" t="s">
        <v>515</v>
      </c>
      <c r="J128" s="452" t="s">
        <v>516</v>
      </c>
      <c r="K128" s="535" t="s">
        <v>517</v>
      </c>
      <c r="L128" s="510" t="s">
        <v>42</v>
      </c>
      <c r="M128" s="510" t="s">
        <v>420</v>
      </c>
      <c r="N128" s="510">
        <v>48539.0</v>
      </c>
      <c r="O128" s="452" t="s">
        <v>518</v>
      </c>
      <c r="P128" s="912">
        <v>42.7270725353159</v>
      </c>
      <c r="Q128" s="541">
        <v>-83.2435929885638</v>
      </c>
      <c r="R128" s="538">
        <v>156.0</v>
      </c>
      <c r="S128" s="904">
        <v>2.0</v>
      </c>
      <c r="T128" s="510" t="s">
        <v>4634</v>
      </c>
      <c r="U128" s="510" t="s">
        <v>519</v>
      </c>
      <c r="V128" s="994" t="s">
        <v>515</v>
      </c>
      <c r="W128" s="510" t="s">
        <v>517</v>
      </c>
      <c r="X128" s="510" t="s">
        <v>42</v>
      </c>
      <c r="Y128" s="510" t="s">
        <v>420</v>
      </c>
      <c r="Z128" s="510" t="s">
        <v>520</v>
      </c>
      <c r="AA128" s="833" t="s">
        <v>521</v>
      </c>
      <c r="AB128" s="510" t="s">
        <v>522</v>
      </c>
      <c r="AC128" s="510" t="s">
        <v>523</v>
      </c>
      <c r="AD128" s="510" t="s">
        <v>524</v>
      </c>
      <c r="AE128" s="542" t="s">
        <v>515</v>
      </c>
      <c r="AF128" s="510">
        <f t="shared" si="1"/>
        <v>13</v>
      </c>
      <c r="AG128" s="490" t="s">
        <v>525</v>
      </c>
      <c r="AH128" s="490" t="s">
        <v>526</v>
      </c>
      <c r="AI128" s="995" t="s">
        <v>527</v>
      </c>
      <c r="AJ128" s="510"/>
    </row>
    <row r="129" ht="15.75" customHeight="1">
      <c r="A129" s="476">
        <v>5074.0</v>
      </c>
      <c r="B129" s="535" t="s">
        <v>36</v>
      </c>
      <c r="C129" s="510" t="s">
        <v>37</v>
      </c>
      <c r="D129" s="510" t="s">
        <v>271</v>
      </c>
      <c r="E129" s="535" t="s">
        <v>812</v>
      </c>
      <c r="F129" s="510" t="s">
        <v>271</v>
      </c>
      <c r="G129" s="510" t="s">
        <v>39</v>
      </c>
      <c r="H129" s="510" t="s">
        <v>40</v>
      </c>
      <c r="I129" s="452" t="s">
        <v>1179</v>
      </c>
      <c r="J129" s="510" t="s">
        <v>1180</v>
      </c>
      <c r="K129" s="535" t="s">
        <v>1181</v>
      </c>
      <c r="L129" s="510" t="s">
        <v>26</v>
      </c>
      <c r="M129" s="510" t="s">
        <v>420</v>
      </c>
      <c r="N129" s="510">
        <v>94040.0</v>
      </c>
      <c r="O129" s="771" t="s">
        <v>1182</v>
      </c>
      <c r="P129" s="689">
        <v>37.38</v>
      </c>
      <c r="Q129" s="689">
        <v>-122.08</v>
      </c>
      <c r="R129" s="689">
        <v>120.0</v>
      </c>
      <c r="S129" s="689">
        <v>850.0</v>
      </c>
      <c r="T129" s="510" t="s">
        <v>4756</v>
      </c>
      <c r="U129" s="510" t="s">
        <v>271</v>
      </c>
      <c r="V129" s="510" t="s">
        <v>1179</v>
      </c>
      <c r="W129" s="510" t="s">
        <v>1183</v>
      </c>
      <c r="X129" s="510" t="s">
        <v>1184</v>
      </c>
      <c r="Y129" s="510" t="s">
        <v>1154</v>
      </c>
      <c r="Z129" s="510" t="s">
        <v>610</v>
      </c>
      <c r="AA129" s="833">
        <v>44774.0</v>
      </c>
      <c r="AB129" s="510" t="s">
        <v>1185</v>
      </c>
      <c r="AC129" s="510" t="s">
        <v>237</v>
      </c>
      <c r="AD129" s="744" t="s">
        <v>1186</v>
      </c>
      <c r="AE129" s="542" t="s">
        <v>1179</v>
      </c>
      <c r="AF129" s="510">
        <f t="shared" si="1"/>
        <v>30</v>
      </c>
      <c r="AG129" s="510"/>
      <c r="AH129" s="510"/>
      <c r="AI129" s="510"/>
      <c r="AJ129" s="510"/>
    </row>
    <row r="130" ht="15.75" customHeight="1">
      <c r="A130" s="476">
        <v>5075.0</v>
      </c>
      <c r="B130" s="976" t="s">
        <v>36</v>
      </c>
      <c r="C130" s="977" t="s">
        <v>37</v>
      </c>
      <c r="D130" s="977" t="s">
        <v>44</v>
      </c>
      <c r="E130" s="976" t="s">
        <v>812</v>
      </c>
      <c r="F130" s="977" t="s">
        <v>44</v>
      </c>
      <c r="G130" s="977" t="s">
        <v>45</v>
      </c>
      <c r="H130" s="977" t="s">
        <v>46</v>
      </c>
      <c r="I130" s="996" t="s">
        <v>1191</v>
      </c>
      <c r="J130" s="977" t="s">
        <v>1192</v>
      </c>
      <c r="K130" s="977" t="s">
        <v>1160</v>
      </c>
      <c r="L130" s="997" t="s">
        <v>26</v>
      </c>
      <c r="M130" s="997" t="s">
        <v>420</v>
      </c>
      <c r="N130" s="997">
        <v>94538.0</v>
      </c>
      <c r="O130" s="976"/>
      <c r="P130" s="998">
        <v>37.4788420124036</v>
      </c>
      <c r="Q130" s="881">
        <v>-121.947703188213</v>
      </c>
      <c r="R130" s="999">
        <v>200.0</v>
      </c>
      <c r="S130" s="1000"/>
      <c r="T130" s="992"/>
      <c r="U130" s="992" t="s">
        <v>1193</v>
      </c>
      <c r="V130" s="977" t="s">
        <v>1191</v>
      </c>
      <c r="W130" s="992" t="s">
        <v>1194</v>
      </c>
      <c r="X130" s="997" t="s">
        <v>1195</v>
      </c>
      <c r="Y130" s="997" t="s">
        <v>1154</v>
      </c>
      <c r="Z130" s="976" t="s">
        <v>1196</v>
      </c>
      <c r="AA130" s="991" t="s">
        <v>1197</v>
      </c>
      <c r="AB130" s="977" t="s">
        <v>1191</v>
      </c>
      <c r="AC130" s="1001"/>
      <c r="AD130" s="510" t="s">
        <v>1198</v>
      </c>
      <c r="AE130" s="522"/>
      <c r="AF130" s="657">
        <f t="shared" si="1"/>
        <v>26</v>
      </c>
      <c r="AG130" s="522"/>
      <c r="AH130" s="491"/>
      <c r="AI130" s="510"/>
      <c r="AJ130" s="510" t="s">
        <v>1199</v>
      </c>
    </row>
    <row r="131" ht="15.75" customHeight="1">
      <c r="A131" s="476">
        <v>5220.0</v>
      </c>
      <c r="B131" s="461" t="s">
        <v>149</v>
      </c>
      <c r="C131" s="462" t="s">
        <v>37</v>
      </c>
      <c r="D131" s="462" t="s">
        <v>334</v>
      </c>
      <c r="E131" s="461"/>
      <c r="F131" s="462" t="s">
        <v>334</v>
      </c>
      <c r="G131" s="462" t="s">
        <v>51</v>
      </c>
      <c r="H131" s="462" t="s">
        <v>40</v>
      </c>
      <c r="I131" s="385" t="s">
        <v>1200</v>
      </c>
      <c r="J131" s="462"/>
      <c r="K131" s="461" t="s">
        <v>1201</v>
      </c>
      <c r="L131" s="462" t="s">
        <v>879</v>
      </c>
      <c r="M131" s="462" t="s">
        <v>618</v>
      </c>
      <c r="N131" s="462"/>
      <c r="O131" s="462"/>
      <c r="P131" s="972"/>
      <c r="Q131" s="397"/>
      <c r="R131" s="465"/>
      <c r="S131" s="466"/>
      <c r="T131" s="974"/>
      <c r="U131" s="462" t="s">
        <v>1202</v>
      </c>
      <c r="V131" s="1002" t="s">
        <v>1200</v>
      </c>
      <c r="W131" s="462" t="s">
        <v>1203</v>
      </c>
      <c r="X131" s="462" t="s">
        <v>1204</v>
      </c>
      <c r="Y131" s="462" t="s">
        <v>1205</v>
      </c>
      <c r="Z131" s="462" t="s">
        <v>752</v>
      </c>
      <c r="AA131" s="467">
        <v>45922.0</v>
      </c>
      <c r="AB131" s="993" t="s">
        <v>1206</v>
      </c>
      <c r="AC131" s="468" t="s">
        <v>1207</v>
      </c>
      <c r="AD131" s="380" t="s">
        <v>1208</v>
      </c>
      <c r="AE131" s="380"/>
      <c r="AF131" s="380">
        <f t="shared" si="1"/>
        <v>27</v>
      </c>
      <c r="AG131" s="380"/>
      <c r="AH131" s="380"/>
      <c r="AI131" s="380"/>
      <c r="AJ131" s="380"/>
    </row>
    <row r="132" ht="15.75" customHeight="1">
      <c r="A132" s="476">
        <v>5076.0</v>
      </c>
      <c r="B132" s="976" t="s">
        <v>55</v>
      </c>
      <c r="C132" s="977" t="s">
        <v>37</v>
      </c>
      <c r="D132" s="977" t="s">
        <v>204</v>
      </c>
      <c r="E132" s="976" t="s">
        <v>1209</v>
      </c>
      <c r="F132" s="977" t="s">
        <v>1220</v>
      </c>
      <c r="G132" s="977" t="s">
        <v>39</v>
      </c>
      <c r="H132" s="977" t="s">
        <v>40</v>
      </c>
      <c r="I132" s="1003" t="s">
        <v>1200</v>
      </c>
      <c r="J132" s="977" t="s">
        <v>1221</v>
      </c>
      <c r="K132" s="976" t="s">
        <v>971</v>
      </c>
      <c r="L132" s="977" t="s">
        <v>32</v>
      </c>
      <c r="M132" s="977" t="s">
        <v>420</v>
      </c>
      <c r="N132" s="977">
        <v>43128.0</v>
      </c>
      <c r="O132" s="977"/>
      <c r="P132" s="979">
        <v>39.6301071355065</v>
      </c>
      <c r="Q132" s="541">
        <v>-83.5651480936838</v>
      </c>
      <c r="R132" s="980" t="s">
        <v>1222</v>
      </c>
      <c r="S132" s="981">
        <v>40.0</v>
      </c>
      <c r="T132" s="977" t="s">
        <v>23</v>
      </c>
      <c r="U132" s="977" t="s">
        <v>1202</v>
      </c>
      <c r="V132" s="1004" t="s">
        <v>1200</v>
      </c>
      <c r="W132" s="977" t="s">
        <v>1203</v>
      </c>
      <c r="X132" s="977" t="s">
        <v>1204</v>
      </c>
      <c r="Y132" s="977" t="s">
        <v>1205</v>
      </c>
      <c r="Z132" s="977" t="s">
        <v>498</v>
      </c>
      <c r="AA132" s="982">
        <v>45088.0</v>
      </c>
      <c r="AB132" s="977" t="s">
        <v>1223</v>
      </c>
      <c r="AC132" s="983" t="s">
        <v>1224</v>
      </c>
      <c r="AD132" s="510" t="s">
        <v>1225</v>
      </c>
      <c r="AE132" s="542" t="s">
        <v>1200</v>
      </c>
      <c r="AF132" s="510">
        <f t="shared" si="1"/>
        <v>13</v>
      </c>
      <c r="AG132" s="510"/>
      <c r="AH132" s="510"/>
      <c r="AI132" s="510"/>
      <c r="AJ132" s="510"/>
    </row>
    <row r="133" ht="15.75" customHeight="1">
      <c r="A133" s="476">
        <v>5132.0</v>
      </c>
      <c r="B133" s="976" t="s">
        <v>36</v>
      </c>
      <c r="C133" s="977" t="s">
        <v>37</v>
      </c>
      <c r="D133" s="977" t="s">
        <v>146</v>
      </c>
      <c r="E133" s="976" t="s">
        <v>812</v>
      </c>
      <c r="F133" s="977" t="s">
        <v>1473</v>
      </c>
      <c r="G133" s="977" t="s">
        <v>39</v>
      </c>
      <c r="H133" s="977" t="s">
        <v>4632</v>
      </c>
      <c r="I133" s="977" t="s">
        <v>1609</v>
      </c>
      <c r="J133" s="977" t="s">
        <v>4915</v>
      </c>
      <c r="K133" s="976" t="s">
        <v>1473</v>
      </c>
      <c r="L133" s="977" t="s">
        <v>195</v>
      </c>
      <c r="M133" s="977" t="s">
        <v>420</v>
      </c>
      <c r="N133" s="977">
        <v>32221.0</v>
      </c>
      <c r="O133" s="977" t="s">
        <v>2571</v>
      </c>
      <c r="P133" s="979">
        <v>30.2733333996383</v>
      </c>
      <c r="Q133" s="541">
        <v>-81.8905263452236</v>
      </c>
      <c r="R133" s="980">
        <v>90.0</v>
      </c>
      <c r="S133" s="981">
        <v>370.0</v>
      </c>
      <c r="T133" s="977" t="s">
        <v>4916</v>
      </c>
      <c r="U133" s="977" t="s">
        <v>1613</v>
      </c>
      <c r="V133" s="977" t="s">
        <v>1609</v>
      </c>
      <c r="W133" s="977" t="s">
        <v>1614</v>
      </c>
      <c r="X133" s="977" t="s">
        <v>1615</v>
      </c>
      <c r="Y133" s="977" t="s">
        <v>1077</v>
      </c>
      <c r="Z133" s="977" t="s">
        <v>498</v>
      </c>
      <c r="AA133" s="982">
        <v>44434.0</v>
      </c>
      <c r="AB133" s="977" t="s">
        <v>4917</v>
      </c>
      <c r="AC133" s="983" t="s">
        <v>4918</v>
      </c>
      <c r="AD133" s="929" t="s">
        <v>1618</v>
      </c>
      <c r="AE133" s="542" t="s">
        <v>1619</v>
      </c>
      <c r="AF133" s="510">
        <f t="shared" si="1"/>
        <v>27</v>
      </c>
      <c r="AG133" s="510"/>
      <c r="AH133" s="510"/>
      <c r="AI133" s="510"/>
      <c r="AJ133" s="510"/>
    </row>
    <row r="134" ht="15.75" customHeight="1">
      <c r="A134" s="476">
        <v>5077.0</v>
      </c>
      <c r="B134" s="976" t="s">
        <v>36</v>
      </c>
      <c r="C134" s="976" t="s">
        <v>37</v>
      </c>
      <c r="D134" s="977" t="s">
        <v>272</v>
      </c>
      <c r="E134" s="976" t="s">
        <v>812</v>
      </c>
      <c r="F134" s="977" t="s">
        <v>1226</v>
      </c>
      <c r="G134" s="977" t="s">
        <v>223</v>
      </c>
      <c r="H134" s="977" t="s">
        <v>152</v>
      </c>
      <c r="I134" s="977" t="s">
        <v>1227</v>
      </c>
      <c r="J134" s="977" t="s">
        <v>1228</v>
      </c>
      <c r="K134" s="977" t="s">
        <v>1229</v>
      </c>
      <c r="L134" s="977" t="s">
        <v>95</v>
      </c>
      <c r="M134" s="976" t="s">
        <v>420</v>
      </c>
      <c r="N134" s="997">
        <v>28202.0</v>
      </c>
      <c r="O134" s="976" t="s">
        <v>1230</v>
      </c>
      <c r="P134" s="989">
        <v>29.7424134917134</v>
      </c>
      <c r="Q134" s="537">
        <v>-95.5604759466238</v>
      </c>
      <c r="R134" s="976">
        <v>850.0</v>
      </c>
      <c r="S134" s="977"/>
      <c r="T134" s="977"/>
      <c r="U134" s="977" t="s">
        <v>272</v>
      </c>
      <c r="V134" s="977" t="s">
        <v>1227</v>
      </c>
      <c r="W134" s="992" t="s">
        <v>1231</v>
      </c>
      <c r="X134" s="997" t="s">
        <v>127</v>
      </c>
      <c r="Y134" s="997" t="s">
        <v>420</v>
      </c>
      <c r="Z134" s="977" t="s">
        <v>498</v>
      </c>
      <c r="AA134" s="982">
        <v>45295.0</v>
      </c>
      <c r="AB134" s="977" t="s">
        <v>1232</v>
      </c>
      <c r="AC134" s="983"/>
      <c r="AD134" s="537" t="s">
        <v>1233</v>
      </c>
      <c r="AE134" s="510" t="s">
        <v>1234</v>
      </c>
      <c r="AF134" s="510">
        <f t="shared" si="1"/>
        <v>27</v>
      </c>
      <c r="AG134" s="510"/>
      <c r="AH134" s="510"/>
      <c r="AI134" s="510"/>
      <c r="AJ134" s="510"/>
    </row>
    <row r="135" ht="15.75" customHeight="1">
      <c r="A135" s="476">
        <v>5199.0</v>
      </c>
      <c r="B135" s="461" t="s">
        <v>36</v>
      </c>
      <c r="C135" s="461" t="s">
        <v>37</v>
      </c>
      <c r="D135" s="462" t="s">
        <v>274</v>
      </c>
      <c r="E135" s="461" t="s">
        <v>812</v>
      </c>
      <c r="F135" s="462" t="s">
        <v>1246</v>
      </c>
      <c r="G135" s="462" t="s">
        <v>45</v>
      </c>
      <c r="H135" s="461" t="s">
        <v>40</v>
      </c>
      <c r="I135" s="380" t="s">
        <v>1247</v>
      </c>
      <c r="J135" s="462" t="s">
        <v>1248</v>
      </c>
      <c r="K135" s="462" t="s">
        <v>1249</v>
      </c>
      <c r="L135" s="461" t="s">
        <v>145</v>
      </c>
      <c r="M135" s="461" t="s">
        <v>420</v>
      </c>
      <c r="N135" s="461">
        <v>36108.0</v>
      </c>
      <c r="O135" s="461" t="s">
        <v>1250</v>
      </c>
      <c r="P135" s="463">
        <v>30.89951</v>
      </c>
      <c r="Q135" s="381">
        <v>-86.96701</v>
      </c>
      <c r="R135" s="465" t="s">
        <v>1251</v>
      </c>
      <c r="S135" s="465">
        <v>18.0</v>
      </c>
      <c r="T135" s="462" t="s">
        <v>23</v>
      </c>
      <c r="U135" s="462" t="s">
        <v>1252</v>
      </c>
      <c r="V135" s="462" t="s">
        <v>1253</v>
      </c>
      <c r="W135" s="462" t="s">
        <v>1254</v>
      </c>
      <c r="X135" s="461" t="s">
        <v>1255</v>
      </c>
      <c r="Y135" s="461" t="s">
        <v>1256</v>
      </c>
      <c r="Z135" s="461" t="s">
        <v>478</v>
      </c>
      <c r="AA135" s="1005" t="s">
        <v>1257</v>
      </c>
      <c r="AB135" s="462" t="s">
        <v>1258</v>
      </c>
      <c r="AC135" s="468" t="s">
        <v>1259</v>
      </c>
      <c r="AD135" s="392" t="s">
        <v>1260</v>
      </c>
      <c r="AE135" s="385" t="s">
        <v>208</v>
      </c>
      <c r="AF135" s="386">
        <f t="shared" si="1"/>
        <v>25</v>
      </c>
      <c r="AG135" s="380"/>
      <c r="AH135" s="380"/>
      <c r="AI135" s="380"/>
      <c r="AJ135" s="380"/>
    </row>
    <row r="136" ht="15.75" customHeight="1">
      <c r="A136" s="476">
        <v>5135.0</v>
      </c>
      <c r="B136" s="976" t="s">
        <v>36</v>
      </c>
      <c r="C136" s="976" t="s">
        <v>37</v>
      </c>
      <c r="D136" s="1004" t="s">
        <v>4919</v>
      </c>
      <c r="E136" s="976" t="s">
        <v>812</v>
      </c>
      <c r="F136" s="1004" t="s">
        <v>4920</v>
      </c>
      <c r="G136" s="977" t="s">
        <v>223</v>
      </c>
      <c r="H136" s="976" t="s">
        <v>4676</v>
      </c>
      <c r="I136" s="977" t="s">
        <v>4921</v>
      </c>
      <c r="J136" s="984" t="s">
        <v>4922</v>
      </c>
      <c r="K136" s="977" t="s">
        <v>4923</v>
      </c>
      <c r="L136" s="976" t="s">
        <v>106</v>
      </c>
      <c r="M136" s="976" t="s">
        <v>420</v>
      </c>
      <c r="N136" s="1006" t="s">
        <v>4924</v>
      </c>
      <c r="O136" s="1006" t="s">
        <v>4925</v>
      </c>
      <c r="P136" s="989">
        <v>43.0794216286727</v>
      </c>
      <c r="Q136" s="989">
        <v>-79.0402739865054</v>
      </c>
      <c r="R136" s="980"/>
      <c r="S136" s="980">
        <v>20000.0</v>
      </c>
      <c r="T136" s="977" t="s">
        <v>4926</v>
      </c>
      <c r="U136" s="984" t="s">
        <v>4927</v>
      </c>
      <c r="V136" s="977"/>
      <c r="W136" s="977" t="s">
        <v>4928</v>
      </c>
      <c r="X136" s="976" t="s">
        <v>179</v>
      </c>
      <c r="Y136" s="976" t="s">
        <v>420</v>
      </c>
      <c r="Z136" s="976" t="s">
        <v>453</v>
      </c>
      <c r="AA136" s="991">
        <v>45464.0</v>
      </c>
      <c r="AB136" s="977" t="s">
        <v>454</v>
      </c>
      <c r="AC136" s="983"/>
      <c r="AD136" s="490" t="s">
        <v>4929</v>
      </c>
      <c r="AE136" s="336"/>
      <c r="AF136" s="336">
        <f t="shared" si="1"/>
        <v>23</v>
      </c>
      <c r="AG136" s="452" t="s">
        <v>4930</v>
      </c>
      <c r="AH136" s="452" t="s">
        <v>4931</v>
      </c>
      <c r="AI136" s="453" t="s">
        <v>4932</v>
      </c>
      <c r="AJ136" s="510"/>
    </row>
    <row r="137" ht="15.75" customHeight="1">
      <c r="A137" s="476">
        <v>5083.0</v>
      </c>
      <c r="B137" s="976" t="s">
        <v>36</v>
      </c>
      <c r="C137" s="977" t="s">
        <v>37</v>
      </c>
      <c r="D137" s="977" t="s">
        <v>275</v>
      </c>
      <c r="E137" s="976" t="s">
        <v>812</v>
      </c>
      <c r="F137" s="977" t="s">
        <v>275</v>
      </c>
      <c r="G137" s="977" t="s">
        <v>118</v>
      </c>
      <c r="H137" s="977" t="s">
        <v>40</v>
      </c>
      <c r="I137" s="984" t="s">
        <v>1263</v>
      </c>
      <c r="J137" s="984" t="s">
        <v>1264</v>
      </c>
      <c r="K137" s="976" t="s">
        <v>1265</v>
      </c>
      <c r="L137" s="977" t="s">
        <v>195</v>
      </c>
      <c r="M137" s="977" t="s">
        <v>420</v>
      </c>
      <c r="N137" s="977">
        <v>32669.0</v>
      </c>
      <c r="O137" s="984" t="s">
        <v>1266</v>
      </c>
      <c r="P137" s="979">
        <v>29.6552708992042</v>
      </c>
      <c r="Q137" s="1007">
        <v>-82.6116129623075</v>
      </c>
      <c r="R137" s="980">
        <v>105.0</v>
      </c>
      <c r="S137" s="981"/>
      <c r="T137" s="977"/>
      <c r="U137" s="977" t="s">
        <v>275</v>
      </c>
      <c r="V137" s="984" t="s">
        <v>1263</v>
      </c>
      <c r="W137" s="984" t="s">
        <v>1265</v>
      </c>
      <c r="X137" s="977" t="s">
        <v>195</v>
      </c>
      <c r="Y137" s="977" t="s">
        <v>420</v>
      </c>
      <c r="Z137" s="977" t="s">
        <v>486</v>
      </c>
      <c r="AA137" s="982">
        <v>45584.0</v>
      </c>
      <c r="AB137" s="977" t="s">
        <v>454</v>
      </c>
      <c r="AC137" s="983" t="s">
        <v>1267</v>
      </c>
      <c r="AD137" s="510" t="s">
        <v>1268</v>
      </c>
      <c r="AE137" s="510"/>
      <c r="AF137" s="510">
        <f t="shared" si="1"/>
        <v>24</v>
      </c>
      <c r="AG137" s="452" t="s">
        <v>1269</v>
      </c>
      <c r="AH137" s="452" t="s">
        <v>1270</v>
      </c>
      <c r="AI137" s="452" t="s">
        <v>1271</v>
      </c>
      <c r="AJ137" s="510"/>
    </row>
    <row r="138" ht="15.75" customHeight="1">
      <c r="A138" s="476">
        <v>5221.0</v>
      </c>
      <c r="B138" s="461" t="s">
        <v>36</v>
      </c>
      <c r="C138" s="462" t="s">
        <v>37</v>
      </c>
      <c r="D138" s="462" t="s">
        <v>276</v>
      </c>
      <c r="E138" s="461"/>
      <c r="F138" s="462" t="s">
        <v>276</v>
      </c>
      <c r="G138" s="462" t="s">
        <v>51</v>
      </c>
      <c r="H138" s="462" t="s">
        <v>40</v>
      </c>
      <c r="I138" s="970" t="s">
        <v>1272</v>
      </c>
      <c r="J138" s="462" t="s">
        <v>1273</v>
      </c>
      <c r="K138" s="461" t="s">
        <v>1274</v>
      </c>
      <c r="L138" s="462" t="s">
        <v>86</v>
      </c>
      <c r="M138" s="462" t="s">
        <v>420</v>
      </c>
      <c r="N138" s="462">
        <v>60517.0</v>
      </c>
      <c r="O138" s="462" t="s">
        <v>1275</v>
      </c>
      <c r="P138" s="972">
        <v>41.69678</v>
      </c>
      <c r="Q138" s="973">
        <v>-88.01215</v>
      </c>
      <c r="R138" s="465">
        <v>1000.0</v>
      </c>
      <c r="S138" s="466"/>
      <c r="T138" s="974"/>
      <c r="U138" s="462" t="s">
        <v>276</v>
      </c>
      <c r="V138" s="970" t="s">
        <v>1272</v>
      </c>
      <c r="W138" s="462" t="s">
        <v>1274</v>
      </c>
      <c r="X138" s="462" t="s">
        <v>86</v>
      </c>
      <c r="Y138" s="462" t="s">
        <v>420</v>
      </c>
      <c r="Z138" s="462" t="s">
        <v>752</v>
      </c>
      <c r="AA138" s="467">
        <v>45922.0</v>
      </c>
      <c r="AB138" s="467" t="s">
        <v>1276</v>
      </c>
      <c r="AC138" s="468"/>
      <c r="AD138" s="380" t="s">
        <v>1277</v>
      </c>
      <c r="AE138" s="380"/>
      <c r="AF138" s="380">
        <f t="shared" si="1"/>
        <v>27</v>
      </c>
      <c r="AG138" s="380"/>
      <c r="AH138" s="380"/>
      <c r="AI138" s="380"/>
      <c r="AJ138" s="380"/>
    </row>
    <row r="139" ht="15.75" customHeight="1">
      <c r="A139" s="476">
        <v>5138.0</v>
      </c>
      <c r="B139" s="976" t="s">
        <v>36</v>
      </c>
      <c r="C139" s="977" t="s">
        <v>37</v>
      </c>
      <c r="D139" s="977" t="s">
        <v>4933</v>
      </c>
      <c r="E139" s="976" t="s">
        <v>812</v>
      </c>
      <c r="F139" s="977" t="s">
        <v>4934</v>
      </c>
      <c r="G139" s="977" t="s">
        <v>223</v>
      </c>
      <c r="H139" s="977" t="s">
        <v>4676</v>
      </c>
      <c r="I139" s="977" t="s">
        <v>4935</v>
      </c>
      <c r="J139" s="977" t="s">
        <v>4936</v>
      </c>
      <c r="K139" s="976" t="s">
        <v>4937</v>
      </c>
      <c r="L139" s="977" t="s">
        <v>86</v>
      </c>
      <c r="M139" s="977" t="s">
        <v>420</v>
      </c>
      <c r="N139" s="977">
        <v>60103.0</v>
      </c>
      <c r="O139" s="977" t="s">
        <v>4938</v>
      </c>
      <c r="P139" s="979">
        <v>41.9892995978911</v>
      </c>
      <c r="Q139" s="1007">
        <v>-88.1781263423281</v>
      </c>
      <c r="R139" s="980">
        <v>299.0</v>
      </c>
      <c r="S139" s="981"/>
      <c r="T139" s="977"/>
      <c r="U139" s="977" t="s">
        <v>4933</v>
      </c>
      <c r="V139" s="977" t="s">
        <v>4939</v>
      </c>
      <c r="W139" s="977" t="s">
        <v>4937</v>
      </c>
      <c r="X139" s="977" t="s">
        <v>86</v>
      </c>
      <c r="Y139" s="977" t="s">
        <v>420</v>
      </c>
      <c r="Z139" s="977" t="s">
        <v>498</v>
      </c>
      <c r="AA139" s="982">
        <v>44766.0</v>
      </c>
      <c r="AB139" s="977" t="s">
        <v>4940</v>
      </c>
      <c r="AC139" s="983" t="s">
        <v>4942</v>
      </c>
      <c r="AD139" s="510" t="s">
        <v>4941</v>
      </c>
      <c r="AE139" s="542" t="s">
        <v>4943</v>
      </c>
      <c r="AF139" s="510">
        <f t="shared" si="1"/>
        <v>8</v>
      </c>
      <c r="AG139" s="510"/>
      <c r="AH139" s="510"/>
      <c r="AI139" s="510"/>
      <c r="AJ139" s="510"/>
    </row>
    <row r="140" ht="15.75" customHeight="1">
      <c r="A140" s="476">
        <v>5139.0</v>
      </c>
      <c r="B140" s="976" t="s">
        <v>36</v>
      </c>
      <c r="C140" s="977" t="s">
        <v>37</v>
      </c>
      <c r="D140" s="977" t="s">
        <v>4933</v>
      </c>
      <c r="E140" s="976" t="s">
        <v>812</v>
      </c>
      <c r="F140" s="977" t="s">
        <v>4944</v>
      </c>
      <c r="G140" s="977" t="s">
        <v>223</v>
      </c>
      <c r="H140" s="977" t="s">
        <v>4676</v>
      </c>
      <c r="I140" s="977" t="s">
        <v>4935</v>
      </c>
      <c r="J140" s="977" t="s">
        <v>4945</v>
      </c>
      <c r="K140" s="976" t="s">
        <v>4946</v>
      </c>
      <c r="L140" s="977" t="s">
        <v>4947</v>
      </c>
      <c r="M140" s="977" t="s">
        <v>651</v>
      </c>
      <c r="N140" s="977">
        <v>25315.0</v>
      </c>
      <c r="O140" s="977"/>
      <c r="P140" s="979">
        <v>25.3621785737808</v>
      </c>
      <c r="Q140" s="1007">
        <v>-101.023769387232</v>
      </c>
      <c r="R140" s="980"/>
      <c r="S140" s="981"/>
      <c r="T140" s="977"/>
      <c r="U140" s="977" t="s">
        <v>4933</v>
      </c>
      <c r="V140" s="977" t="s">
        <v>4939</v>
      </c>
      <c r="W140" s="977" t="s">
        <v>4937</v>
      </c>
      <c r="X140" s="977" t="s">
        <v>86</v>
      </c>
      <c r="Y140" s="977" t="s">
        <v>420</v>
      </c>
      <c r="Z140" s="977" t="s">
        <v>498</v>
      </c>
      <c r="AA140" s="982">
        <v>44766.0</v>
      </c>
      <c r="AB140" s="977" t="s">
        <v>4948</v>
      </c>
      <c r="AC140" s="983" t="s">
        <v>4777</v>
      </c>
      <c r="AD140" s="510" t="s">
        <v>4941</v>
      </c>
      <c r="AE140" s="542" t="s">
        <v>4943</v>
      </c>
      <c r="AF140" s="510">
        <f t="shared" si="1"/>
        <v>8</v>
      </c>
      <c r="AG140" s="510"/>
      <c r="AH140" s="510"/>
      <c r="AI140" s="510"/>
      <c r="AJ140" s="510"/>
    </row>
    <row r="141" ht="15.75" customHeight="1">
      <c r="A141" s="476">
        <v>5140.0</v>
      </c>
      <c r="B141" s="976" t="s">
        <v>36</v>
      </c>
      <c r="C141" s="977" t="s">
        <v>37</v>
      </c>
      <c r="D141" s="977" t="s">
        <v>4288</v>
      </c>
      <c r="E141" s="976" t="s">
        <v>812</v>
      </c>
      <c r="F141" s="977" t="s">
        <v>4289</v>
      </c>
      <c r="G141" s="977" t="s">
        <v>223</v>
      </c>
      <c r="H141" s="977" t="s">
        <v>4676</v>
      </c>
      <c r="I141" s="977" t="s">
        <v>4290</v>
      </c>
      <c r="J141" s="977" t="s">
        <v>4291</v>
      </c>
      <c r="K141" s="976" t="s">
        <v>4292</v>
      </c>
      <c r="L141" s="992" t="s">
        <v>127</v>
      </c>
      <c r="M141" s="992" t="s">
        <v>420</v>
      </c>
      <c r="N141" s="992">
        <v>28655.0</v>
      </c>
      <c r="O141" s="977" t="s">
        <v>4293</v>
      </c>
      <c r="P141" s="979">
        <v>35.7317910373324</v>
      </c>
      <c r="Q141" s="1007">
        <v>-81.724254443171</v>
      </c>
      <c r="R141" s="1008">
        <v>4.0</v>
      </c>
      <c r="S141" s="1008"/>
      <c r="T141" s="992"/>
      <c r="U141" s="992" t="s">
        <v>4288</v>
      </c>
      <c r="V141" s="1009" t="s">
        <v>4290</v>
      </c>
      <c r="W141" s="992" t="s">
        <v>4294</v>
      </c>
      <c r="X141" s="992" t="s">
        <v>4161</v>
      </c>
      <c r="Y141" s="992" t="s">
        <v>659</v>
      </c>
      <c r="Z141" s="977" t="s">
        <v>498</v>
      </c>
      <c r="AA141" s="982">
        <v>44766.0</v>
      </c>
      <c r="AB141" s="977" t="s">
        <v>4949</v>
      </c>
      <c r="AC141" s="983" t="s">
        <v>4951</v>
      </c>
      <c r="AD141" s="744" t="s">
        <v>4950</v>
      </c>
      <c r="AE141" s="542" t="s">
        <v>4952</v>
      </c>
      <c r="AF141" s="510">
        <f t="shared" si="1"/>
        <v>30</v>
      </c>
      <c r="AG141" s="510"/>
      <c r="AH141" s="510"/>
      <c r="AI141" s="510"/>
      <c r="AJ141" s="510"/>
    </row>
    <row r="142" ht="15.75" customHeight="1">
      <c r="A142" s="476">
        <v>5141.0</v>
      </c>
      <c r="B142" s="976" t="s">
        <v>36</v>
      </c>
      <c r="C142" s="977" t="s">
        <v>37</v>
      </c>
      <c r="D142" s="977" t="s">
        <v>4288</v>
      </c>
      <c r="E142" s="976" t="s">
        <v>812</v>
      </c>
      <c r="F142" s="977" t="s">
        <v>4298</v>
      </c>
      <c r="G142" s="977" t="s">
        <v>223</v>
      </c>
      <c r="H142" s="977" t="s">
        <v>4676</v>
      </c>
      <c r="I142" s="977" t="s">
        <v>4290</v>
      </c>
      <c r="J142" s="977" t="s">
        <v>4299</v>
      </c>
      <c r="K142" s="976" t="s">
        <v>4300</v>
      </c>
      <c r="L142" s="992" t="s">
        <v>179</v>
      </c>
      <c r="M142" s="992" t="s">
        <v>420</v>
      </c>
      <c r="N142" s="992">
        <v>19608.0</v>
      </c>
      <c r="O142" s="977" t="s">
        <v>4301</v>
      </c>
      <c r="P142" s="979">
        <v>40.3043354996145</v>
      </c>
      <c r="Q142" s="1007">
        <v>-76.0468817128781</v>
      </c>
      <c r="R142" s="1008"/>
      <c r="S142" s="1008"/>
      <c r="T142" s="992"/>
      <c r="U142" s="992" t="s">
        <v>4288</v>
      </c>
      <c r="V142" s="992" t="s">
        <v>4290</v>
      </c>
      <c r="W142" s="992" t="s">
        <v>4294</v>
      </c>
      <c r="X142" s="992" t="s">
        <v>4161</v>
      </c>
      <c r="Y142" s="992" t="s">
        <v>659</v>
      </c>
      <c r="Z142" s="992" t="s">
        <v>498</v>
      </c>
      <c r="AA142" s="1010">
        <v>44426.0</v>
      </c>
      <c r="AB142" s="977" t="s">
        <v>4295</v>
      </c>
      <c r="AC142" s="983" t="s">
        <v>4951</v>
      </c>
      <c r="AD142" s="929" t="s">
        <v>4950</v>
      </c>
      <c r="AE142" s="542" t="s">
        <v>4952</v>
      </c>
      <c r="AF142" s="510">
        <f t="shared" si="1"/>
        <v>30</v>
      </c>
      <c r="AG142" s="510"/>
      <c r="AH142" s="510"/>
      <c r="AI142" s="510"/>
      <c r="AJ142" s="510"/>
    </row>
    <row r="143" ht="15.75" customHeight="1">
      <c r="A143" s="476">
        <v>5142.0</v>
      </c>
      <c r="B143" s="976" t="s">
        <v>36</v>
      </c>
      <c r="C143" s="977" t="s">
        <v>37</v>
      </c>
      <c r="D143" s="977" t="s">
        <v>4288</v>
      </c>
      <c r="E143" s="976" t="s">
        <v>812</v>
      </c>
      <c r="F143" s="977" t="s">
        <v>4304</v>
      </c>
      <c r="G143" s="977" t="s">
        <v>223</v>
      </c>
      <c r="H143" s="977" t="s">
        <v>4676</v>
      </c>
      <c r="I143" s="977" t="s">
        <v>4290</v>
      </c>
      <c r="J143" s="977" t="s">
        <v>4305</v>
      </c>
      <c r="K143" s="976" t="s">
        <v>4306</v>
      </c>
      <c r="L143" s="992" t="s">
        <v>179</v>
      </c>
      <c r="M143" s="992" t="s">
        <v>420</v>
      </c>
      <c r="N143" s="992">
        <v>15857.0</v>
      </c>
      <c r="O143" s="977" t="s">
        <v>4307</v>
      </c>
      <c r="P143" s="979">
        <v>41.431434406433</v>
      </c>
      <c r="Q143" s="1007">
        <v>-78.5430456466953</v>
      </c>
      <c r="R143" s="1008"/>
      <c r="S143" s="1008"/>
      <c r="T143" s="992"/>
      <c r="U143" s="992" t="s">
        <v>4288</v>
      </c>
      <c r="V143" s="992" t="s">
        <v>4290</v>
      </c>
      <c r="W143" s="992" t="s">
        <v>4294</v>
      </c>
      <c r="X143" s="992" t="s">
        <v>4161</v>
      </c>
      <c r="Y143" s="992" t="s">
        <v>659</v>
      </c>
      <c r="Z143" s="992" t="s">
        <v>498</v>
      </c>
      <c r="AA143" s="1010">
        <v>44426.0</v>
      </c>
      <c r="AB143" s="977" t="s">
        <v>4295</v>
      </c>
      <c r="AC143" s="983" t="s">
        <v>4951</v>
      </c>
      <c r="AD143" s="744" t="s">
        <v>4950</v>
      </c>
      <c r="AE143" s="542" t="s">
        <v>4952</v>
      </c>
      <c r="AF143" s="510">
        <f t="shared" si="1"/>
        <v>30</v>
      </c>
      <c r="AG143" s="510"/>
      <c r="AH143" s="510"/>
      <c r="AI143" s="510"/>
      <c r="AJ143" s="510"/>
    </row>
    <row r="144" ht="15.75" customHeight="1">
      <c r="A144" s="476">
        <v>5143.0</v>
      </c>
      <c r="B144" s="976" t="s">
        <v>36</v>
      </c>
      <c r="C144" s="977" t="s">
        <v>37</v>
      </c>
      <c r="D144" s="977" t="s">
        <v>4288</v>
      </c>
      <c r="E144" s="976" t="s">
        <v>812</v>
      </c>
      <c r="F144" s="977" t="s">
        <v>4308</v>
      </c>
      <c r="G144" s="977" t="s">
        <v>223</v>
      </c>
      <c r="H144" s="977" t="s">
        <v>4676</v>
      </c>
      <c r="I144" s="977" t="s">
        <v>4290</v>
      </c>
      <c r="J144" s="977" t="s">
        <v>4309</v>
      </c>
      <c r="K144" s="976" t="s">
        <v>914</v>
      </c>
      <c r="L144" s="992" t="s">
        <v>26</v>
      </c>
      <c r="M144" s="992" t="s">
        <v>420</v>
      </c>
      <c r="N144" s="992">
        <v>91355.0</v>
      </c>
      <c r="O144" s="977" t="s">
        <v>4310</v>
      </c>
      <c r="P144" s="979">
        <v>34.4360557571004</v>
      </c>
      <c r="Q144" s="1007">
        <v>-118.588908832101</v>
      </c>
      <c r="R144" s="1008"/>
      <c r="S144" s="1008"/>
      <c r="T144" s="992"/>
      <c r="U144" s="992" t="s">
        <v>4288</v>
      </c>
      <c r="V144" s="992" t="s">
        <v>4290</v>
      </c>
      <c r="W144" s="992" t="s">
        <v>4294</v>
      </c>
      <c r="X144" s="992" t="s">
        <v>4161</v>
      </c>
      <c r="Y144" s="992" t="s">
        <v>659</v>
      </c>
      <c r="Z144" s="992" t="s">
        <v>498</v>
      </c>
      <c r="AA144" s="1010">
        <v>44426.0</v>
      </c>
      <c r="AB144" s="977" t="s">
        <v>4295</v>
      </c>
      <c r="AC144" s="983" t="s">
        <v>4951</v>
      </c>
      <c r="AD144" s="929" t="s">
        <v>4950</v>
      </c>
      <c r="AE144" s="542" t="s">
        <v>4952</v>
      </c>
      <c r="AF144" s="510">
        <f t="shared" si="1"/>
        <v>30</v>
      </c>
      <c r="AG144" s="510"/>
      <c r="AH144" s="510"/>
      <c r="AI144" s="510"/>
      <c r="AJ144" s="510"/>
    </row>
    <row r="145" ht="15.75" customHeight="1">
      <c r="A145" s="476">
        <v>5144.0</v>
      </c>
      <c r="B145" s="976" t="s">
        <v>36</v>
      </c>
      <c r="C145" s="977" t="s">
        <v>37</v>
      </c>
      <c r="D145" s="977" t="s">
        <v>298</v>
      </c>
      <c r="E145" s="976" t="s">
        <v>812</v>
      </c>
      <c r="F145" s="977" t="s">
        <v>298</v>
      </c>
      <c r="G145" s="977" t="s">
        <v>39</v>
      </c>
      <c r="H145" s="977" t="s">
        <v>4632</v>
      </c>
      <c r="I145" s="977" t="s">
        <v>1638</v>
      </c>
      <c r="J145" s="977" t="s">
        <v>1639</v>
      </c>
      <c r="K145" s="976" t="s">
        <v>1640</v>
      </c>
      <c r="L145" s="977" t="s">
        <v>26</v>
      </c>
      <c r="M145" s="977" t="s">
        <v>420</v>
      </c>
      <c r="N145" s="977">
        <v>93030.0</v>
      </c>
      <c r="O145" s="977" t="s">
        <v>1641</v>
      </c>
      <c r="P145" s="979">
        <v>34.2043541243129</v>
      </c>
      <c r="Q145" s="1007">
        <v>-119.132623531631</v>
      </c>
      <c r="R145" s="980">
        <v>17.0</v>
      </c>
      <c r="S145" s="981"/>
      <c r="T145" s="977"/>
      <c r="U145" s="977" t="s">
        <v>298</v>
      </c>
      <c r="V145" s="977" t="s">
        <v>1638</v>
      </c>
      <c r="W145" s="977" t="s">
        <v>1640</v>
      </c>
      <c r="X145" s="977" t="s">
        <v>26</v>
      </c>
      <c r="Y145" s="977" t="s">
        <v>420</v>
      </c>
      <c r="Z145" s="977" t="s">
        <v>498</v>
      </c>
      <c r="AA145" s="982">
        <v>44766.0</v>
      </c>
      <c r="AB145" s="977" t="s">
        <v>1642</v>
      </c>
      <c r="AC145" s="983" t="s">
        <v>4953</v>
      </c>
      <c r="AD145" s="510" t="s">
        <v>1644</v>
      </c>
      <c r="AE145" s="542" t="s">
        <v>1638</v>
      </c>
      <c r="AF145" s="510">
        <f t="shared" si="1"/>
        <v>8</v>
      </c>
      <c r="AG145" s="510"/>
      <c r="AH145" s="510"/>
      <c r="AI145" s="510"/>
      <c r="AJ145" s="510"/>
    </row>
    <row r="146" ht="15.75" customHeight="1">
      <c r="A146" s="476">
        <v>5085.0</v>
      </c>
      <c r="B146" s="976" t="s">
        <v>36</v>
      </c>
      <c r="C146" s="977" t="s">
        <v>37</v>
      </c>
      <c r="D146" s="977" t="s">
        <v>142</v>
      </c>
      <c r="E146" s="976" t="s">
        <v>812</v>
      </c>
      <c r="F146" s="977" t="s">
        <v>142</v>
      </c>
      <c r="G146" s="977" t="s">
        <v>39</v>
      </c>
      <c r="H146" s="977" t="s">
        <v>48</v>
      </c>
      <c r="I146" s="977" t="s">
        <v>1300</v>
      </c>
      <c r="J146" s="977" t="s">
        <v>1301</v>
      </c>
      <c r="K146" s="976" t="s">
        <v>1302</v>
      </c>
      <c r="L146" s="977" t="s">
        <v>26</v>
      </c>
      <c r="M146" s="977" t="s">
        <v>420</v>
      </c>
      <c r="N146" s="977">
        <v>94560.0</v>
      </c>
      <c r="O146" s="977" t="s">
        <v>1303</v>
      </c>
      <c r="P146" s="1011">
        <v>37.53</v>
      </c>
      <c r="Q146" s="1011">
        <v>-122.06</v>
      </c>
      <c r="R146" s="1011">
        <v>32.0</v>
      </c>
      <c r="S146" s="1011"/>
      <c r="T146" s="977"/>
      <c r="U146" s="977" t="s">
        <v>142</v>
      </c>
      <c r="V146" s="977" t="s">
        <v>1300</v>
      </c>
      <c r="W146" s="977" t="s">
        <v>1302</v>
      </c>
      <c r="X146" s="977" t="s">
        <v>26</v>
      </c>
      <c r="Y146" s="977" t="s">
        <v>420</v>
      </c>
      <c r="Z146" s="977" t="s">
        <v>445</v>
      </c>
      <c r="AA146" s="982">
        <v>45307.0</v>
      </c>
      <c r="AB146" s="977" t="s">
        <v>1304</v>
      </c>
      <c r="AC146" s="983" t="s">
        <v>1305</v>
      </c>
      <c r="AD146" s="490" t="s">
        <v>1306</v>
      </c>
      <c r="AE146" s="542" t="s">
        <v>1300</v>
      </c>
      <c r="AF146" s="510">
        <f t="shared" si="1"/>
        <v>30</v>
      </c>
      <c r="AG146" s="510"/>
      <c r="AH146" s="510"/>
      <c r="AI146" s="510"/>
      <c r="AJ146" s="510"/>
    </row>
    <row r="147" ht="15.75" customHeight="1">
      <c r="A147" s="476">
        <v>5086.0</v>
      </c>
      <c r="B147" s="976" t="s">
        <v>149</v>
      </c>
      <c r="C147" s="976" t="s">
        <v>37</v>
      </c>
      <c r="D147" s="977" t="s">
        <v>336</v>
      </c>
      <c r="E147" s="976" t="s">
        <v>812</v>
      </c>
      <c r="F147" s="977" t="s">
        <v>1322</v>
      </c>
      <c r="G147" s="977" t="s">
        <v>39</v>
      </c>
      <c r="H147" s="976" t="s">
        <v>40</v>
      </c>
      <c r="I147" s="977" t="s">
        <v>1323</v>
      </c>
      <c r="J147" s="977" t="s">
        <v>1324</v>
      </c>
      <c r="K147" s="987" t="s">
        <v>1322</v>
      </c>
      <c r="L147" s="987" t="s">
        <v>127</v>
      </c>
      <c r="M147" s="987" t="s">
        <v>420</v>
      </c>
      <c r="N147" s="984">
        <v>27284.0</v>
      </c>
      <c r="O147" s="984" t="s">
        <v>1325</v>
      </c>
      <c r="P147" s="987">
        <v>36.13704468</v>
      </c>
      <c r="Q147" s="987">
        <v>-80.09290181</v>
      </c>
      <c r="R147" s="997" t="s">
        <v>1326</v>
      </c>
      <c r="S147" s="987">
        <v>2.0</v>
      </c>
      <c r="T147" s="977" t="s">
        <v>23</v>
      </c>
      <c r="U147" s="1012" t="s">
        <v>336</v>
      </c>
      <c r="V147" s="1013" t="s">
        <v>1327</v>
      </c>
      <c r="W147" s="984" t="s">
        <v>1328</v>
      </c>
      <c r="X147" s="984" t="s">
        <v>86</v>
      </c>
      <c r="Y147" s="984" t="s">
        <v>420</v>
      </c>
      <c r="Z147" s="976" t="s">
        <v>498</v>
      </c>
      <c r="AA147" s="991">
        <v>45292.0</v>
      </c>
      <c r="AB147" s="1004" t="s">
        <v>1329</v>
      </c>
      <c r="AC147" s="983" t="s">
        <v>1330</v>
      </c>
      <c r="AD147" s="490" t="s">
        <v>1331</v>
      </c>
      <c r="AE147" s="1014"/>
      <c r="AF147" s="510">
        <f t="shared" si="1"/>
        <v>30</v>
      </c>
      <c r="AG147" s="510"/>
      <c r="AH147" s="510"/>
      <c r="AI147" s="510"/>
      <c r="AJ147" s="510"/>
    </row>
    <row r="148" ht="15.75" customHeight="1">
      <c r="A148" s="476">
        <v>5088.0</v>
      </c>
      <c r="B148" s="976" t="s">
        <v>149</v>
      </c>
      <c r="C148" s="977" t="s">
        <v>37</v>
      </c>
      <c r="D148" s="977" t="s">
        <v>214</v>
      </c>
      <c r="E148" s="976" t="s">
        <v>1209</v>
      </c>
      <c r="F148" s="977" t="s">
        <v>214</v>
      </c>
      <c r="G148" s="977" t="s">
        <v>39</v>
      </c>
      <c r="H148" s="976" t="s">
        <v>40</v>
      </c>
      <c r="I148" s="977" t="s">
        <v>1333</v>
      </c>
      <c r="J148" s="977" t="s">
        <v>1334</v>
      </c>
      <c r="K148" s="977" t="s">
        <v>1335</v>
      </c>
      <c r="L148" s="976" t="s">
        <v>70</v>
      </c>
      <c r="M148" s="976" t="s">
        <v>420</v>
      </c>
      <c r="N148" s="976">
        <v>85326.0</v>
      </c>
      <c r="O148" s="976" t="s">
        <v>1336</v>
      </c>
      <c r="P148" s="989">
        <v>33.3752496052389</v>
      </c>
      <c r="Q148" s="989">
        <v>-112.622191176728</v>
      </c>
      <c r="R148" s="980" t="s">
        <v>1058</v>
      </c>
      <c r="S148" s="980">
        <v>12.0</v>
      </c>
      <c r="T148" s="977" t="s">
        <v>23</v>
      </c>
      <c r="U148" s="977" t="s">
        <v>214</v>
      </c>
      <c r="V148" s="984" t="s">
        <v>1333</v>
      </c>
      <c r="W148" s="977" t="s">
        <v>1337</v>
      </c>
      <c r="X148" s="976" t="s">
        <v>1338</v>
      </c>
      <c r="Y148" s="976" t="s">
        <v>420</v>
      </c>
      <c r="Z148" s="976" t="s">
        <v>498</v>
      </c>
      <c r="AA148" s="991">
        <v>44780.0</v>
      </c>
      <c r="AB148" s="977" t="s">
        <v>1339</v>
      </c>
      <c r="AC148" s="983"/>
      <c r="AD148" s="510" t="s">
        <v>1340</v>
      </c>
      <c r="AE148" s="542" t="s">
        <v>1341</v>
      </c>
      <c r="AF148" s="510">
        <f t="shared" si="1"/>
        <v>16</v>
      </c>
      <c r="AG148" s="510"/>
      <c r="AH148" s="510"/>
      <c r="AI148" s="510"/>
      <c r="AJ148" s="510"/>
    </row>
    <row r="149" ht="15.75" customHeight="1">
      <c r="A149" s="476">
        <v>5094.0</v>
      </c>
      <c r="B149" s="976" t="s">
        <v>36</v>
      </c>
      <c r="C149" s="977" t="s">
        <v>37</v>
      </c>
      <c r="D149" s="977" t="s">
        <v>143</v>
      </c>
      <c r="E149" s="976" t="s">
        <v>812</v>
      </c>
      <c r="F149" s="977" t="s">
        <v>1355</v>
      </c>
      <c r="G149" s="977" t="s">
        <v>39</v>
      </c>
      <c r="H149" s="977" t="s">
        <v>40</v>
      </c>
      <c r="I149" s="977" t="s">
        <v>1356</v>
      </c>
      <c r="J149" s="977" t="s">
        <v>1357</v>
      </c>
      <c r="K149" s="976" t="s">
        <v>719</v>
      </c>
      <c r="L149" s="977" t="s">
        <v>42</v>
      </c>
      <c r="M149" s="977" t="s">
        <v>420</v>
      </c>
      <c r="N149" s="977">
        <v>49423.0</v>
      </c>
      <c r="O149" s="977" t="s">
        <v>1358</v>
      </c>
      <c r="P149" s="1011">
        <v>42.7557146219597</v>
      </c>
      <c r="Q149" s="1007">
        <v>-86.0695218035115</v>
      </c>
      <c r="R149" s="1011">
        <v>1495.0</v>
      </c>
      <c r="S149" s="1011">
        <v>5.0</v>
      </c>
      <c r="T149" s="977" t="s">
        <v>122</v>
      </c>
      <c r="U149" s="977" t="s">
        <v>1359</v>
      </c>
      <c r="V149" s="977" t="s">
        <v>1360</v>
      </c>
      <c r="W149" s="977" t="s">
        <v>631</v>
      </c>
      <c r="X149" s="977" t="s">
        <v>1204</v>
      </c>
      <c r="Y149" s="977" t="s">
        <v>1347</v>
      </c>
      <c r="Z149" s="977" t="s">
        <v>498</v>
      </c>
      <c r="AA149" s="982">
        <v>45096.0</v>
      </c>
      <c r="AB149" s="977" t="s">
        <v>1361</v>
      </c>
      <c r="AC149" s="983" t="s">
        <v>1362</v>
      </c>
      <c r="AD149" s="510" t="s">
        <v>1363</v>
      </c>
      <c r="AE149" s="510" t="s">
        <v>1364</v>
      </c>
      <c r="AF149" s="510">
        <f t="shared" si="1"/>
        <v>25</v>
      </c>
      <c r="AG149" s="510"/>
      <c r="AH149" s="510"/>
      <c r="AI149" s="510"/>
      <c r="AJ149" s="510"/>
    </row>
    <row r="150" ht="15.75" customHeight="1">
      <c r="A150" s="476">
        <v>5149.0</v>
      </c>
      <c r="B150" s="535" t="s">
        <v>36</v>
      </c>
      <c r="C150" s="510" t="s">
        <v>37</v>
      </c>
      <c r="D150" s="510" t="s">
        <v>301</v>
      </c>
      <c r="E150" s="535" t="s">
        <v>812</v>
      </c>
      <c r="F150" s="510" t="s">
        <v>1668</v>
      </c>
      <c r="G150" s="510" t="s">
        <v>223</v>
      </c>
      <c r="H150" s="510" t="s">
        <v>4706</v>
      </c>
      <c r="I150" s="510" t="s">
        <v>1595</v>
      </c>
      <c r="J150" s="510" t="s">
        <v>1669</v>
      </c>
      <c r="K150" s="535" t="s">
        <v>1670</v>
      </c>
      <c r="L150" s="510" t="s">
        <v>26</v>
      </c>
      <c r="M150" s="510" t="s">
        <v>420</v>
      </c>
      <c r="N150" s="510" t="s">
        <v>1671</v>
      </c>
      <c r="O150" s="510" t="s">
        <v>1672</v>
      </c>
      <c r="P150" s="912">
        <v>37.6515744556793</v>
      </c>
      <c r="Q150" s="541">
        <v>-122.414739688611</v>
      </c>
      <c r="R150" s="538">
        <v>38.0</v>
      </c>
      <c r="S150" s="904" t="s">
        <v>4954</v>
      </c>
      <c r="T150" s="761"/>
      <c r="U150" s="510" t="s">
        <v>301</v>
      </c>
      <c r="V150" s="510" t="s">
        <v>1595</v>
      </c>
      <c r="W150" s="510" t="s">
        <v>1670</v>
      </c>
      <c r="X150" s="510" t="s">
        <v>26</v>
      </c>
      <c r="Y150" s="510" t="s">
        <v>420</v>
      </c>
      <c r="Z150" s="510" t="s">
        <v>445</v>
      </c>
      <c r="AA150" s="833">
        <v>45335.0</v>
      </c>
      <c r="AB150" s="833"/>
      <c r="AC150" s="510"/>
      <c r="AD150" s="510" t="s">
        <v>1673</v>
      </c>
      <c r="AE150" s="510" t="s">
        <v>1595</v>
      </c>
      <c r="AF150" s="510">
        <f t="shared" si="1"/>
        <v>19</v>
      </c>
      <c r="AG150" s="510" t="s">
        <v>1674</v>
      </c>
      <c r="AH150" s="510" t="s">
        <v>1675</v>
      </c>
      <c r="AI150" s="510" t="s">
        <v>1676</v>
      </c>
      <c r="AJ150" s="510"/>
    </row>
    <row r="151" ht="15.75" customHeight="1">
      <c r="A151" s="476">
        <v>5095.0</v>
      </c>
      <c r="B151" s="535" t="s">
        <v>55</v>
      </c>
      <c r="C151" s="510" t="s">
        <v>37</v>
      </c>
      <c r="D151" s="510" t="s">
        <v>143</v>
      </c>
      <c r="E151" s="535" t="s">
        <v>812</v>
      </c>
      <c r="F151" s="510" t="s">
        <v>1355</v>
      </c>
      <c r="G151" s="510" t="s">
        <v>39</v>
      </c>
      <c r="H151" s="510" t="s">
        <v>40</v>
      </c>
      <c r="I151" s="510" t="s">
        <v>1356</v>
      </c>
      <c r="J151" s="510" t="s">
        <v>1357</v>
      </c>
      <c r="K151" s="535" t="s">
        <v>719</v>
      </c>
      <c r="L151" s="535" t="s">
        <v>42</v>
      </c>
      <c r="M151" s="535" t="s">
        <v>420</v>
      </c>
      <c r="N151" s="535">
        <v>49423.0</v>
      </c>
      <c r="O151" s="535" t="s">
        <v>1358</v>
      </c>
      <c r="P151" s="912">
        <v>42.7557146219597</v>
      </c>
      <c r="Q151" s="912">
        <v>-86.0695218035115</v>
      </c>
      <c r="R151" s="538" t="s">
        <v>1365</v>
      </c>
      <c r="S151" s="538">
        <v>20.0</v>
      </c>
      <c r="T151" s="510" t="s">
        <v>23</v>
      </c>
      <c r="U151" s="510" t="s">
        <v>1359</v>
      </c>
      <c r="V151" s="510" t="s">
        <v>1360</v>
      </c>
      <c r="W151" s="510" t="s">
        <v>631</v>
      </c>
      <c r="X151" s="535" t="s">
        <v>1204</v>
      </c>
      <c r="Y151" s="535" t="s">
        <v>1347</v>
      </c>
      <c r="Z151" s="535" t="s">
        <v>498</v>
      </c>
      <c r="AA151" s="833">
        <v>45096.0</v>
      </c>
      <c r="AB151" s="490" t="s">
        <v>1366</v>
      </c>
      <c r="AC151" s="510" t="s">
        <v>1367</v>
      </c>
      <c r="AD151" s="510" t="s">
        <v>1363</v>
      </c>
      <c r="AE151" s="510" t="s">
        <v>1364</v>
      </c>
      <c r="AF151" s="510">
        <f t="shared" si="1"/>
        <v>25</v>
      </c>
      <c r="AG151" s="510"/>
      <c r="AH151" s="510"/>
      <c r="AI151" s="510"/>
      <c r="AJ151" s="510"/>
    </row>
    <row r="152" ht="15.75" customHeight="1">
      <c r="A152" s="476">
        <v>5096.0</v>
      </c>
      <c r="B152" s="1015" t="s">
        <v>36</v>
      </c>
      <c r="C152" s="1016" t="s">
        <v>37</v>
      </c>
      <c r="D152" s="1016" t="s">
        <v>279</v>
      </c>
      <c r="E152" s="1015" t="s">
        <v>812</v>
      </c>
      <c r="F152" s="1016" t="s">
        <v>1369</v>
      </c>
      <c r="G152" s="1016" t="s">
        <v>45</v>
      </c>
      <c r="H152" s="1016" t="s">
        <v>280</v>
      </c>
      <c r="I152" s="1016" t="s">
        <v>1370</v>
      </c>
      <c r="J152" s="1016" t="s">
        <v>1371</v>
      </c>
      <c r="K152" s="1015" t="s">
        <v>1372</v>
      </c>
      <c r="L152" s="1016" t="s">
        <v>248</v>
      </c>
      <c r="M152" s="1016" t="s">
        <v>420</v>
      </c>
      <c r="N152" s="1016">
        <v>1581.0</v>
      </c>
      <c r="O152" s="1016" t="s">
        <v>1373</v>
      </c>
      <c r="P152" s="1017">
        <v>42.2754621099162</v>
      </c>
      <c r="Q152" s="1018">
        <v>-71.5675585426482</v>
      </c>
      <c r="R152" s="1019">
        <v>100.0</v>
      </c>
      <c r="S152" s="1020">
        <v>11.0</v>
      </c>
      <c r="T152" s="1016" t="s">
        <v>122</v>
      </c>
      <c r="U152" s="1016" t="s">
        <v>338</v>
      </c>
      <c r="V152" s="1016" t="s">
        <v>1343</v>
      </c>
      <c r="W152" s="1016" t="s">
        <v>631</v>
      </c>
      <c r="X152" s="1015" t="s">
        <v>1204</v>
      </c>
      <c r="Y152" s="1016" t="s">
        <v>1374</v>
      </c>
      <c r="Z152" s="1016" t="s">
        <v>486</v>
      </c>
      <c r="AA152" s="1021">
        <v>45602.0</v>
      </c>
      <c r="AB152" s="1016" t="s">
        <v>1375</v>
      </c>
      <c r="AC152" s="1022"/>
      <c r="AD152" s="929" t="s">
        <v>1376</v>
      </c>
      <c r="AE152" s="929"/>
      <c r="AF152" s="929">
        <f t="shared" si="1"/>
        <v>15</v>
      </c>
      <c r="AG152" s="929"/>
      <c r="AH152" s="929">
        <f>IF(LEN(TRIM(AF152))=0,0,LEN(TRIM(AF152))-LEN(SUBSTITUTE(AF152," ",""))+1)</f>
        <v>1</v>
      </c>
      <c r="AI152" s="929"/>
      <c r="AJ152" s="929"/>
    </row>
    <row r="153" ht="15.75" customHeight="1">
      <c r="A153" s="476">
        <v>5097.0</v>
      </c>
      <c r="B153" s="535" t="s">
        <v>55</v>
      </c>
      <c r="C153" s="510" t="s">
        <v>37</v>
      </c>
      <c r="D153" s="510" t="s">
        <v>365</v>
      </c>
      <c r="E153" s="535" t="s">
        <v>812</v>
      </c>
      <c r="F153" s="510" t="s">
        <v>1378</v>
      </c>
      <c r="G153" s="977" t="s">
        <v>39</v>
      </c>
      <c r="H153" s="510" t="s">
        <v>40</v>
      </c>
      <c r="I153" s="510" t="s">
        <v>1379</v>
      </c>
      <c r="J153" s="510" t="s">
        <v>9663</v>
      </c>
      <c r="K153" s="535" t="s">
        <v>1381</v>
      </c>
      <c r="L153" s="510" t="s">
        <v>22</v>
      </c>
      <c r="M153" s="510" t="s">
        <v>618</v>
      </c>
      <c r="N153" s="510" t="s">
        <v>1382</v>
      </c>
      <c r="O153" s="771" t="s">
        <v>1383</v>
      </c>
      <c r="P153" s="912">
        <v>45.6814735887881</v>
      </c>
      <c r="Q153" s="541">
        <v>-74.0813957181529</v>
      </c>
      <c r="R153" s="538" t="s">
        <v>1384</v>
      </c>
      <c r="S153" s="904">
        <v>5.0</v>
      </c>
      <c r="T153" s="510" t="s">
        <v>43</v>
      </c>
      <c r="U153" s="510" t="s">
        <v>365</v>
      </c>
      <c r="V153" s="510" t="s">
        <v>1379</v>
      </c>
      <c r="W153" s="510" t="s">
        <v>1385</v>
      </c>
      <c r="X153" s="510" t="s">
        <v>22</v>
      </c>
      <c r="Y153" s="510" t="s">
        <v>618</v>
      </c>
      <c r="Z153" s="510" t="s">
        <v>498</v>
      </c>
      <c r="AA153" s="833">
        <v>45096.0</v>
      </c>
      <c r="AB153" s="510" t="s">
        <v>1386</v>
      </c>
      <c r="AC153" s="510" t="s">
        <v>1387</v>
      </c>
      <c r="AD153" s="755" t="s">
        <v>1388</v>
      </c>
      <c r="AE153" s="542" t="s">
        <v>1379</v>
      </c>
      <c r="AF153" s="510">
        <f t="shared" si="1"/>
        <v>29</v>
      </c>
      <c r="AG153" s="510"/>
      <c r="AH153" s="510"/>
      <c r="AI153" s="510"/>
      <c r="AJ153" s="510"/>
    </row>
    <row r="154" ht="15.75" customHeight="1">
      <c r="A154" s="476">
        <v>5098.0</v>
      </c>
      <c r="B154" s="535" t="s">
        <v>36</v>
      </c>
      <c r="C154" s="510" t="s">
        <v>37</v>
      </c>
      <c r="D154" s="510" t="s">
        <v>47</v>
      </c>
      <c r="E154" s="535" t="s">
        <v>812</v>
      </c>
      <c r="F154" s="510" t="s">
        <v>1389</v>
      </c>
      <c r="G154" s="510" t="s">
        <v>39</v>
      </c>
      <c r="H154" s="510" t="s">
        <v>48</v>
      </c>
      <c r="I154" s="510" t="s">
        <v>1390</v>
      </c>
      <c r="J154" s="510" t="s">
        <v>1391</v>
      </c>
      <c r="K154" s="535" t="s">
        <v>1392</v>
      </c>
      <c r="L154" s="510" t="s">
        <v>49</v>
      </c>
      <c r="M154" s="510" t="s">
        <v>420</v>
      </c>
      <c r="N154" s="510">
        <v>89011.0</v>
      </c>
      <c r="O154" s="510" t="s">
        <v>1393</v>
      </c>
      <c r="P154" s="912">
        <v>36.0547823868745</v>
      </c>
      <c r="Q154" s="541">
        <v>-115.024135917318</v>
      </c>
      <c r="R154" s="538">
        <v>250.0</v>
      </c>
      <c r="S154" s="904"/>
      <c r="T154" s="510"/>
      <c r="U154" s="510" t="s">
        <v>47</v>
      </c>
      <c r="V154" s="510" t="s">
        <v>1390</v>
      </c>
      <c r="W154" s="510" t="s">
        <v>1392</v>
      </c>
      <c r="X154" s="510" t="s">
        <v>49</v>
      </c>
      <c r="Y154" s="510" t="s">
        <v>420</v>
      </c>
      <c r="Z154" s="510" t="s">
        <v>432</v>
      </c>
      <c r="AA154" s="833">
        <v>44418.0</v>
      </c>
      <c r="AB154" s="510" t="s">
        <v>1394</v>
      </c>
      <c r="AC154" s="510" t="s">
        <v>1395</v>
      </c>
      <c r="AD154" s="936" t="s">
        <v>1396</v>
      </c>
      <c r="AE154" s="542" t="s">
        <v>1390</v>
      </c>
      <c r="AF154" s="510">
        <f t="shared" si="1"/>
        <v>22</v>
      </c>
      <c r="AG154" s="510"/>
      <c r="AH154" s="510"/>
      <c r="AI154" s="510"/>
      <c r="AJ154" s="510"/>
    </row>
    <row r="155" ht="15.75" customHeight="1">
      <c r="A155" s="476">
        <v>5154.0</v>
      </c>
      <c r="B155" s="535" t="s">
        <v>36</v>
      </c>
      <c r="C155" s="510" t="s">
        <v>37</v>
      </c>
      <c r="D155" s="510" t="s">
        <v>4956</v>
      </c>
      <c r="E155" s="535" t="s">
        <v>1209</v>
      </c>
      <c r="F155" s="510" t="s">
        <v>4957</v>
      </c>
      <c r="G155" s="977" t="s">
        <v>223</v>
      </c>
      <c r="H155" s="510" t="s">
        <v>4638</v>
      </c>
      <c r="I155" s="1023" t="s">
        <v>4958</v>
      </c>
      <c r="J155" s="510" t="s">
        <v>4959</v>
      </c>
      <c r="K155" s="535" t="s">
        <v>4960</v>
      </c>
      <c r="L155" s="510" t="s">
        <v>4342</v>
      </c>
      <c r="M155" s="510" t="s">
        <v>651</v>
      </c>
      <c r="N155" s="510">
        <v>85340.0</v>
      </c>
      <c r="O155" s="510" t="s">
        <v>4961</v>
      </c>
      <c r="P155" s="912">
        <v>27.9457475363449</v>
      </c>
      <c r="Q155" s="541">
        <v>-110.812194</v>
      </c>
      <c r="R155" s="538"/>
      <c r="S155" s="904"/>
      <c r="T155" s="761"/>
      <c r="U155" s="510" t="s">
        <v>4956</v>
      </c>
      <c r="V155" s="510" t="s">
        <v>4958</v>
      </c>
      <c r="W155" s="510" t="s">
        <v>4962</v>
      </c>
      <c r="X155" s="510" t="s">
        <v>179</v>
      </c>
      <c r="Y155" s="510" t="s">
        <v>420</v>
      </c>
      <c r="Z155" s="510" t="s">
        <v>498</v>
      </c>
      <c r="AA155" s="833">
        <v>44430.0</v>
      </c>
      <c r="AB155" s="510" t="s">
        <v>4963</v>
      </c>
      <c r="AC155" s="510" t="s">
        <v>4965</v>
      </c>
      <c r="AD155" s="1024" t="s">
        <v>4964</v>
      </c>
      <c r="AE155" s="542" t="s">
        <v>4966</v>
      </c>
      <c r="AF155" s="510">
        <f t="shared" si="1"/>
        <v>19</v>
      </c>
      <c r="AG155" s="510"/>
      <c r="AH155" s="510"/>
      <c r="AI155" s="510"/>
      <c r="AJ155" s="510"/>
    </row>
    <row r="156" ht="15.75" customHeight="1">
      <c r="A156" s="476">
        <v>5155.0</v>
      </c>
      <c r="B156" s="535" t="s">
        <v>36</v>
      </c>
      <c r="C156" s="510" t="s">
        <v>37</v>
      </c>
      <c r="D156" s="510" t="s">
        <v>4956</v>
      </c>
      <c r="E156" s="535" t="s">
        <v>1209</v>
      </c>
      <c r="F156" s="510" t="s">
        <v>4967</v>
      </c>
      <c r="G156" s="510" t="s">
        <v>223</v>
      </c>
      <c r="H156" s="510" t="s">
        <v>4638</v>
      </c>
      <c r="I156" s="510" t="s">
        <v>4958</v>
      </c>
      <c r="J156" s="510" t="s">
        <v>4968</v>
      </c>
      <c r="K156" s="535" t="s">
        <v>4969</v>
      </c>
      <c r="L156" s="510" t="s">
        <v>4342</v>
      </c>
      <c r="M156" s="510" t="s">
        <v>651</v>
      </c>
      <c r="N156" s="510">
        <v>83118.0</v>
      </c>
      <c r="O156" s="510" t="s">
        <v>4970</v>
      </c>
      <c r="P156" s="912">
        <v>29.1889192796664</v>
      </c>
      <c r="Q156" s="541">
        <v>-111.007330631701</v>
      </c>
      <c r="R156" s="538">
        <v>175.0</v>
      </c>
      <c r="S156" s="904"/>
      <c r="T156" s="761"/>
      <c r="U156" s="510" t="s">
        <v>4956</v>
      </c>
      <c r="V156" s="510" t="s">
        <v>4958</v>
      </c>
      <c r="W156" s="510" t="s">
        <v>4962</v>
      </c>
      <c r="X156" s="510" t="s">
        <v>179</v>
      </c>
      <c r="Y156" s="510" t="s">
        <v>420</v>
      </c>
      <c r="Z156" s="510" t="s">
        <v>498</v>
      </c>
      <c r="AA156" s="833">
        <v>44430.0</v>
      </c>
      <c r="AB156" s="510" t="s">
        <v>4963</v>
      </c>
      <c r="AC156" s="510" t="s">
        <v>4965</v>
      </c>
      <c r="AD156" s="929" t="s">
        <v>4964</v>
      </c>
      <c r="AE156" s="542" t="s">
        <v>4966</v>
      </c>
      <c r="AF156" s="1014">
        <f t="shared" si="1"/>
        <v>19</v>
      </c>
      <c r="AG156" s="510"/>
      <c r="AH156" s="510"/>
      <c r="AI156" s="510"/>
      <c r="AJ156" s="510"/>
    </row>
    <row r="157" ht="54.75" customHeight="1">
      <c r="A157" s="476">
        <v>5156.0</v>
      </c>
      <c r="B157" s="535" t="s">
        <v>36</v>
      </c>
      <c r="C157" s="510" t="s">
        <v>37</v>
      </c>
      <c r="D157" s="510" t="s">
        <v>4956</v>
      </c>
      <c r="E157" s="535" t="s">
        <v>1209</v>
      </c>
      <c r="F157" s="510" t="s">
        <v>4971</v>
      </c>
      <c r="G157" s="510" t="s">
        <v>223</v>
      </c>
      <c r="H157" s="510" t="s">
        <v>4638</v>
      </c>
      <c r="I157" s="1025" t="s">
        <v>4958</v>
      </c>
      <c r="J157" s="510" t="s">
        <v>4972</v>
      </c>
      <c r="K157" s="535" t="s">
        <v>1653</v>
      </c>
      <c r="L157" s="510" t="s">
        <v>127</v>
      </c>
      <c r="M157" s="510" t="s">
        <v>420</v>
      </c>
      <c r="N157" s="510">
        <v>27409.0</v>
      </c>
      <c r="O157" s="510" t="s">
        <v>4973</v>
      </c>
      <c r="P157" s="912">
        <v>36.0778024788067</v>
      </c>
      <c r="Q157" s="541">
        <v>-79.9735268616718</v>
      </c>
      <c r="R157" s="538"/>
      <c r="S157" s="904"/>
      <c r="T157" s="761"/>
      <c r="U157" s="510" t="s">
        <v>4956</v>
      </c>
      <c r="V157" s="510" t="s">
        <v>4958</v>
      </c>
      <c r="W157" s="510" t="s">
        <v>4962</v>
      </c>
      <c r="X157" s="510" t="s">
        <v>179</v>
      </c>
      <c r="Y157" s="510" t="s">
        <v>420</v>
      </c>
      <c r="Z157" s="510" t="s">
        <v>498</v>
      </c>
      <c r="AA157" s="833">
        <v>44430.0</v>
      </c>
      <c r="AB157" s="510" t="s">
        <v>4963</v>
      </c>
      <c r="AC157" s="510" t="s">
        <v>4965</v>
      </c>
      <c r="AD157" s="744" t="s">
        <v>4964</v>
      </c>
      <c r="AE157" s="542" t="s">
        <v>4966</v>
      </c>
      <c r="AF157" s="510">
        <f t="shared" si="1"/>
        <v>19</v>
      </c>
      <c r="AG157" s="510"/>
      <c r="AH157" s="510"/>
      <c r="AI157" s="510"/>
      <c r="AJ157" s="510"/>
    </row>
    <row r="158" ht="110.25" customHeight="1">
      <c r="A158" s="476">
        <v>5099.0</v>
      </c>
      <c r="B158" s="535" t="s">
        <v>36</v>
      </c>
      <c r="C158" s="510" t="s">
        <v>37</v>
      </c>
      <c r="D158" s="510" t="s">
        <v>47</v>
      </c>
      <c r="E158" s="535" t="s">
        <v>812</v>
      </c>
      <c r="F158" s="510" t="s">
        <v>1389</v>
      </c>
      <c r="G158" s="510" t="s">
        <v>39</v>
      </c>
      <c r="H158" s="510" t="s">
        <v>40</v>
      </c>
      <c r="I158" s="1025" t="s">
        <v>1390</v>
      </c>
      <c r="J158" s="510" t="s">
        <v>1397</v>
      </c>
      <c r="K158" s="535" t="s">
        <v>1398</v>
      </c>
      <c r="L158" s="510" t="s">
        <v>95</v>
      </c>
      <c r="M158" s="510" t="s">
        <v>420</v>
      </c>
      <c r="N158" s="510">
        <v>78655.0</v>
      </c>
      <c r="O158" s="510" t="s">
        <v>1399</v>
      </c>
      <c r="P158" s="912">
        <v>30.553188565655</v>
      </c>
      <c r="Q158" s="541">
        <v>-97.6835388192681</v>
      </c>
      <c r="R158" s="538">
        <v>5.0</v>
      </c>
      <c r="S158" s="904"/>
      <c r="T158" s="510"/>
      <c r="U158" s="510" t="s">
        <v>47</v>
      </c>
      <c r="V158" s="510" t="s">
        <v>1390</v>
      </c>
      <c r="W158" s="510" t="s">
        <v>1392</v>
      </c>
      <c r="X158" s="510" t="s">
        <v>49</v>
      </c>
      <c r="Y158" s="510" t="s">
        <v>420</v>
      </c>
      <c r="Z158" s="510" t="s">
        <v>432</v>
      </c>
      <c r="AA158" s="833">
        <v>44418.0</v>
      </c>
      <c r="AB158" s="510" t="s">
        <v>1394</v>
      </c>
      <c r="AC158" s="510" t="s">
        <v>1400</v>
      </c>
      <c r="AD158" s="755" t="s">
        <v>1396</v>
      </c>
      <c r="AE158" s="542" t="s">
        <v>1390</v>
      </c>
      <c r="AF158" s="1014">
        <f t="shared" si="1"/>
        <v>22</v>
      </c>
      <c r="AG158" s="510"/>
      <c r="AH158" s="510"/>
      <c r="AI158" s="510"/>
      <c r="AJ158" s="510"/>
    </row>
    <row r="159" ht="110.25" customHeight="1">
      <c r="A159" s="476">
        <v>5222.0</v>
      </c>
      <c r="B159" s="379" t="s">
        <v>36</v>
      </c>
      <c r="C159" s="380" t="s">
        <v>37</v>
      </c>
      <c r="D159" s="380" t="s">
        <v>281</v>
      </c>
      <c r="E159" s="379"/>
      <c r="F159" s="380" t="s">
        <v>281</v>
      </c>
      <c r="G159" s="380" t="s">
        <v>51</v>
      </c>
      <c r="H159" s="380" t="s">
        <v>40</v>
      </c>
      <c r="I159" s="1026" t="s">
        <v>1406</v>
      </c>
      <c r="J159" s="380" t="s">
        <v>1407</v>
      </c>
      <c r="K159" s="379" t="s">
        <v>1231</v>
      </c>
      <c r="L159" s="380" t="s">
        <v>127</v>
      </c>
      <c r="M159" s="380" t="s">
        <v>420</v>
      </c>
      <c r="N159" s="380">
        <v>28273.0</v>
      </c>
      <c r="O159" s="380" t="s">
        <v>1408</v>
      </c>
      <c r="P159" s="396">
        <v>35.13692</v>
      </c>
      <c r="Q159" s="397">
        <v>-80.91387</v>
      </c>
      <c r="R159" s="382"/>
      <c r="S159" s="514"/>
      <c r="T159" s="426"/>
      <c r="U159" s="380" t="s">
        <v>281</v>
      </c>
      <c r="V159" s="385" t="s">
        <v>1406</v>
      </c>
      <c r="W159" s="380" t="s">
        <v>1231</v>
      </c>
      <c r="X159" s="380" t="s">
        <v>127</v>
      </c>
      <c r="Y159" s="380" t="s">
        <v>420</v>
      </c>
      <c r="Z159" s="380" t="s">
        <v>752</v>
      </c>
      <c r="AA159" s="469">
        <v>45922.0</v>
      </c>
      <c r="AB159" s="956" t="s">
        <v>1406</v>
      </c>
      <c r="AC159" s="380"/>
      <c r="AD159" s="380" t="s">
        <v>1409</v>
      </c>
      <c r="AE159" s="380"/>
      <c r="AF159" s="1027">
        <f t="shared" si="1"/>
        <v>19</v>
      </c>
      <c r="AG159" s="380"/>
      <c r="AH159" s="380"/>
      <c r="AI159" s="380"/>
      <c r="AJ159" s="380"/>
    </row>
    <row r="160" ht="15.75" customHeight="1">
      <c r="A160" s="476">
        <v>5223.0</v>
      </c>
      <c r="B160" s="379" t="s">
        <v>36</v>
      </c>
      <c r="C160" s="380" t="s">
        <v>37</v>
      </c>
      <c r="D160" s="380" t="s">
        <v>282</v>
      </c>
      <c r="E160" s="379"/>
      <c r="F160" s="380" t="s">
        <v>282</v>
      </c>
      <c r="G160" s="380" t="s">
        <v>51</v>
      </c>
      <c r="H160" s="380" t="s">
        <v>40</v>
      </c>
      <c r="I160" s="1026" t="s">
        <v>1410</v>
      </c>
      <c r="J160" s="380" t="s">
        <v>1411</v>
      </c>
      <c r="K160" s="379" t="s">
        <v>1412</v>
      </c>
      <c r="L160" s="380" t="s">
        <v>26</v>
      </c>
      <c r="M160" s="380" t="s">
        <v>420</v>
      </c>
      <c r="N160" s="380">
        <v>94903.0</v>
      </c>
      <c r="O160" s="380" t="s">
        <v>1413</v>
      </c>
      <c r="P160" s="483">
        <v>37.99893</v>
      </c>
      <c r="Q160" s="397">
        <v>-122.54758</v>
      </c>
      <c r="R160" s="483"/>
      <c r="S160" s="519"/>
      <c r="T160" s="765"/>
      <c r="U160" s="520" t="s">
        <v>282</v>
      </c>
      <c r="V160" s="385" t="s">
        <v>1410</v>
      </c>
      <c r="W160" s="380" t="s">
        <v>1412</v>
      </c>
      <c r="X160" s="380" t="s">
        <v>26</v>
      </c>
      <c r="Y160" s="380" t="s">
        <v>420</v>
      </c>
      <c r="Z160" s="380" t="s">
        <v>752</v>
      </c>
      <c r="AA160" s="469">
        <v>45922.0</v>
      </c>
      <c r="AB160" s="956" t="s">
        <v>1410</v>
      </c>
      <c r="AC160" s="380"/>
      <c r="AD160" s="380" t="s">
        <v>1414</v>
      </c>
      <c r="AE160" s="380"/>
      <c r="AF160" s="380">
        <f t="shared" si="1"/>
        <v>25</v>
      </c>
      <c r="AG160" s="380"/>
      <c r="AH160" s="380"/>
      <c r="AI160" s="380"/>
      <c r="AJ160" s="380"/>
    </row>
    <row r="161" ht="15.75" customHeight="1">
      <c r="A161" s="476">
        <v>5160.0</v>
      </c>
      <c r="B161" s="535" t="s">
        <v>36</v>
      </c>
      <c r="C161" s="510" t="s">
        <v>37</v>
      </c>
      <c r="D161" s="510" t="s">
        <v>121</v>
      </c>
      <c r="E161" s="535" t="s">
        <v>812</v>
      </c>
      <c r="F161" s="945" t="s">
        <v>1766</v>
      </c>
      <c r="G161" s="510" t="s">
        <v>39</v>
      </c>
      <c r="H161" s="510" t="s">
        <v>4632</v>
      </c>
      <c r="I161" s="510" t="s">
        <v>1767</v>
      </c>
      <c r="J161" s="510" t="s">
        <v>1768</v>
      </c>
      <c r="K161" s="535" t="s">
        <v>1769</v>
      </c>
      <c r="L161" s="510" t="s">
        <v>49</v>
      </c>
      <c r="M161" s="510" t="s">
        <v>420</v>
      </c>
      <c r="N161" s="510">
        <v>89434.0</v>
      </c>
      <c r="O161" s="510" t="s">
        <v>1770</v>
      </c>
      <c r="P161" s="912">
        <v>39.5376459951667</v>
      </c>
      <c r="Q161" s="541">
        <v>-119.438986058471</v>
      </c>
      <c r="R161" s="538">
        <v>600.0</v>
      </c>
      <c r="S161" s="904">
        <v>20.0</v>
      </c>
      <c r="T161" s="945" t="s">
        <v>122</v>
      </c>
      <c r="U161" s="510" t="s">
        <v>124</v>
      </c>
      <c r="V161" s="510" t="s">
        <v>1762</v>
      </c>
      <c r="W161" s="510" t="s">
        <v>1377</v>
      </c>
      <c r="X161" s="510" t="s">
        <v>95</v>
      </c>
      <c r="Y161" s="510" t="s">
        <v>420</v>
      </c>
      <c r="Z161" s="510" t="s">
        <v>498</v>
      </c>
      <c r="AA161" s="833">
        <v>45096.0</v>
      </c>
      <c r="AB161" s="510" t="s">
        <v>1771</v>
      </c>
      <c r="AC161" s="510" t="s">
        <v>1772</v>
      </c>
      <c r="AD161" s="1024" t="s">
        <v>1773</v>
      </c>
      <c r="AE161" s="542" t="s">
        <v>1774</v>
      </c>
      <c r="AF161" s="510">
        <f t="shared" si="1"/>
        <v>29</v>
      </c>
      <c r="AG161" s="510"/>
      <c r="AH161" s="510"/>
      <c r="AI161" s="510"/>
      <c r="AJ161" s="510"/>
    </row>
    <row r="162" ht="104.25" customHeight="1">
      <c r="A162" s="476">
        <v>5182.0</v>
      </c>
      <c r="B162" s="1028" t="s">
        <v>36</v>
      </c>
      <c r="C162" s="929" t="s">
        <v>37</v>
      </c>
      <c r="D162" s="1029" t="s">
        <v>283</v>
      </c>
      <c r="E162" s="1028" t="s">
        <v>812</v>
      </c>
      <c r="F162" s="1029" t="s">
        <v>1415</v>
      </c>
      <c r="G162" s="929" t="s">
        <v>118</v>
      </c>
      <c r="H162" s="929" t="s">
        <v>123</v>
      </c>
      <c r="I162" s="1030" t="s">
        <v>1416</v>
      </c>
      <c r="J162" s="929" t="s">
        <v>1417</v>
      </c>
      <c r="K162" s="1028" t="s">
        <v>1418</v>
      </c>
      <c r="L162" s="929" t="s">
        <v>70</v>
      </c>
      <c r="M162" s="929" t="s">
        <v>420</v>
      </c>
      <c r="N162" s="929">
        <v>85193.0</v>
      </c>
      <c r="O162" s="1029" t="s">
        <v>1419</v>
      </c>
      <c r="P162" s="1031">
        <v>32.8609227161438</v>
      </c>
      <c r="Q162" s="1032">
        <v>-111.777106617992</v>
      </c>
      <c r="R162" s="1033">
        <v>6000.0</v>
      </c>
      <c r="S162" s="1034">
        <v>90000.0</v>
      </c>
      <c r="T162" s="929" t="s">
        <v>4926</v>
      </c>
      <c r="U162" s="1029" t="s">
        <v>283</v>
      </c>
      <c r="V162" s="929" t="s">
        <v>1416</v>
      </c>
      <c r="W162" s="929" t="s">
        <v>1302</v>
      </c>
      <c r="X162" s="929" t="s">
        <v>26</v>
      </c>
      <c r="Y162" s="929" t="s">
        <v>420</v>
      </c>
      <c r="Z162" s="929" t="s">
        <v>486</v>
      </c>
      <c r="AA162" s="1035" t="s">
        <v>1420</v>
      </c>
      <c r="AB162" s="929" t="s">
        <v>1421</v>
      </c>
      <c r="AC162" s="929" t="s">
        <v>1422</v>
      </c>
      <c r="AD162" s="1029" t="s">
        <v>1423</v>
      </c>
      <c r="AE162" s="929"/>
      <c r="AF162" s="1036">
        <f t="shared" si="1"/>
        <v>25</v>
      </c>
      <c r="AG162" s="1029"/>
      <c r="AH162" s="1029"/>
      <c r="AI162" s="1029"/>
      <c r="AJ162" s="929"/>
    </row>
    <row r="163" ht="90.75" customHeight="1">
      <c r="A163" s="476">
        <v>5102.0</v>
      </c>
      <c r="B163" s="535" t="s">
        <v>36</v>
      </c>
      <c r="C163" s="510" t="s">
        <v>37</v>
      </c>
      <c r="D163" s="510" t="s">
        <v>285</v>
      </c>
      <c r="E163" s="535" t="s">
        <v>1209</v>
      </c>
      <c r="F163" s="510" t="s">
        <v>1424</v>
      </c>
      <c r="G163" s="510" t="s">
        <v>39</v>
      </c>
      <c r="H163" s="510" t="s">
        <v>40</v>
      </c>
      <c r="I163" s="510" t="s">
        <v>1425</v>
      </c>
      <c r="J163" s="510" t="s">
        <v>1426</v>
      </c>
      <c r="K163" s="535" t="s">
        <v>551</v>
      </c>
      <c r="L163" s="510" t="s">
        <v>26</v>
      </c>
      <c r="M163" s="510" t="s">
        <v>420</v>
      </c>
      <c r="N163" s="510">
        <v>95134.0</v>
      </c>
      <c r="O163" s="510" t="s">
        <v>1427</v>
      </c>
      <c r="P163" s="912">
        <v>37.4223</v>
      </c>
      <c r="Q163" s="689">
        <v>-121.956</v>
      </c>
      <c r="R163" s="538">
        <v>112.0</v>
      </c>
      <c r="S163" s="904"/>
      <c r="T163" s="510"/>
      <c r="U163" s="510" t="s">
        <v>285</v>
      </c>
      <c r="V163" s="510" t="s">
        <v>1425</v>
      </c>
      <c r="W163" s="510" t="s">
        <v>551</v>
      </c>
      <c r="X163" s="510" t="s">
        <v>26</v>
      </c>
      <c r="Y163" s="510" t="s">
        <v>420</v>
      </c>
      <c r="Z163" s="510" t="s">
        <v>610</v>
      </c>
      <c r="AA163" s="833">
        <v>44774.0</v>
      </c>
      <c r="AB163" s="510"/>
      <c r="AC163" s="510"/>
      <c r="AD163" s="936" t="s">
        <v>1428</v>
      </c>
      <c r="AE163" s="542" t="s">
        <v>1425</v>
      </c>
      <c r="AF163" s="510">
        <f t="shared" si="1"/>
        <v>30</v>
      </c>
      <c r="AG163" s="510"/>
      <c r="AH163" s="510"/>
      <c r="AI163" s="510"/>
      <c r="AJ163" s="510"/>
    </row>
    <row r="164" ht="15.75" customHeight="1">
      <c r="A164" s="476">
        <v>5104.0</v>
      </c>
      <c r="B164" s="535" t="s">
        <v>149</v>
      </c>
      <c r="C164" s="510" t="s">
        <v>37</v>
      </c>
      <c r="D164" s="510" t="s">
        <v>340</v>
      </c>
      <c r="E164" s="535" t="s">
        <v>812</v>
      </c>
      <c r="F164" s="510" t="s">
        <v>340</v>
      </c>
      <c r="G164" s="510" t="s">
        <v>39</v>
      </c>
      <c r="H164" s="510" t="s">
        <v>40</v>
      </c>
      <c r="I164" s="771" t="s">
        <v>1429</v>
      </c>
      <c r="J164" s="510" t="s">
        <v>1430</v>
      </c>
      <c r="K164" s="535" t="s">
        <v>1431</v>
      </c>
      <c r="L164" s="510" t="s">
        <v>106</v>
      </c>
      <c r="M164" s="510" t="s">
        <v>420</v>
      </c>
      <c r="N164" s="510">
        <v>13760.0</v>
      </c>
      <c r="O164" s="510" t="s">
        <v>1432</v>
      </c>
      <c r="P164" s="912">
        <v>42.09</v>
      </c>
      <c r="Q164" s="689">
        <v>-76.04</v>
      </c>
      <c r="R164" s="538" t="s">
        <v>1433</v>
      </c>
      <c r="S164" s="904">
        <v>32.0</v>
      </c>
      <c r="T164" s="510" t="s">
        <v>43</v>
      </c>
      <c r="U164" s="510" t="s">
        <v>340</v>
      </c>
      <c r="V164" s="510" t="s">
        <v>1429</v>
      </c>
      <c r="W164" s="510" t="s">
        <v>1431</v>
      </c>
      <c r="X164" s="510" t="s">
        <v>106</v>
      </c>
      <c r="Y164" s="510" t="s">
        <v>420</v>
      </c>
      <c r="Z164" s="510" t="s">
        <v>610</v>
      </c>
      <c r="AA164" s="833">
        <v>44777.0</v>
      </c>
      <c r="AB164" s="510" t="s">
        <v>1434</v>
      </c>
      <c r="AC164" s="510" t="s">
        <v>237</v>
      </c>
      <c r="AD164" s="929" t="s">
        <v>1435</v>
      </c>
      <c r="AE164" s="542" t="s">
        <v>1436</v>
      </c>
      <c r="AF164" s="853">
        <f t="shared" si="1"/>
        <v>21</v>
      </c>
      <c r="AG164" s="510"/>
      <c r="AH164" s="510"/>
      <c r="AI164" s="510"/>
      <c r="AJ164" s="510"/>
    </row>
    <row r="165" ht="111.75" customHeight="1">
      <c r="A165" s="476">
        <v>5046.0</v>
      </c>
      <c r="B165" s="535" t="s">
        <v>36</v>
      </c>
      <c r="C165" s="510" t="s">
        <v>37</v>
      </c>
      <c r="D165" s="510" t="s">
        <v>129</v>
      </c>
      <c r="E165" s="535" t="s">
        <v>1209</v>
      </c>
      <c r="F165" s="510" t="s">
        <v>819</v>
      </c>
      <c r="G165" s="510" t="s">
        <v>39</v>
      </c>
      <c r="H165" s="510" t="s">
        <v>40</v>
      </c>
      <c r="I165" s="1025" t="s">
        <v>820</v>
      </c>
      <c r="J165" s="510" t="s">
        <v>821</v>
      </c>
      <c r="K165" s="535" t="s">
        <v>822</v>
      </c>
      <c r="L165" s="522" t="s">
        <v>245</v>
      </c>
      <c r="M165" s="522" t="s">
        <v>618</v>
      </c>
      <c r="N165" s="522" t="s">
        <v>823</v>
      </c>
      <c r="O165" s="510" t="s">
        <v>824</v>
      </c>
      <c r="P165" s="912">
        <v>49.1519709108325</v>
      </c>
      <c r="Q165" s="541">
        <v>-122.859270715534</v>
      </c>
      <c r="R165" s="685"/>
      <c r="S165" s="712"/>
      <c r="T165" s="510"/>
      <c r="U165" s="510" t="s">
        <v>825</v>
      </c>
      <c r="V165" s="522" t="s">
        <v>820</v>
      </c>
      <c r="W165" s="510" t="s">
        <v>826</v>
      </c>
      <c r="X165" s="522" t="s">
        <v>130</v>
      </c>
      <c r="Y165" s="522" t="s">
        <v>420</v>
      </c>
      <c r="Z165" s="522" t="s">
        <v>498</v>
      </c>
      <c r="AA165" s="738">
        <v>44415.0</v>
      </c>
      <c r="AB165" s="510" t="s">
        <v>827</v>
      </c>
      <c r="AC165" s="510" t="s">
        <v>828</v>
      </c>
      <c r="AD165" s="510" t="s">
        <v>829</v>
      </c>
      <c r="AE165" s="510" t="s">
        <v>820</v>
      </c>
      <c r="AF165" s="510">
        <f t="shared" si="1"/>
        <v>23</v>
      </c>
      <c r="AG165" s="510"/>
      <c r="AH165" s="510"/>
      <c r="AI165" s="510"/>
      <c r="AJ165" s="510"/>
    </row>
    <row r="166" ht="87.75" customHeight="1">
      <c r="A166" s="476">
        <v>5165.0</v>
      </c>
      <c r="B166" s="535" t="s">
        <v>36</v>
      </c>
      <c r="C166" s="510" t="s">
        <v>37</v>
      </c>
      <c r="D166" s="510" t="s">
        <v>4975</v>
      </c>
      <c r="E166" s="535" t="s">
        <v>812</v>
      </c>
      <c r="F166" s="510" t="s">
        <v>4975</v>
      </c>
      <c r="G166" s="510" t="s">
        <v>223</v>
      </c>
      <c r="H166" s="510" t="s">
        <v>4706</v>
      </c>
      <c r="I166" s="1025" t="s">
        <v>4976</v>
      </c>
      <c r="J166" s="510" t="s">
        <v>4977</v>
      </c>
      <c r="K166" s="535" t="s">
        <v>4978</v>
      </c>
      <c r="L166" s="510" t="s">
        <v>26</v>
      </c>
      <c r="M166" s="510" t="s">
        <v>420</v>
      </c>
      <c r="N166" s="510">
        <v>92688.0</v>
      </c>
      <c r="O166" s="510" t="s">
        <v>4979</v>
      </c>
      <c r="P166" s="689">
        <v>33.6370993943881</v>
      </c>
      <c r="Q166" s="689">
        <v>-117.602319545141</v>
      </c>
      <c r="R166" s="689">
        <v>75.0</v>
      </c>
      <c r="S166" s="689"/>
      <c r="T166" s="510"/>
      <c r="U166" s="510" t="s">
        <v>4980</v>
      </c>
      <c r="V166" s="510" t="s">
        <v>4981</v>
      </c>
      <c r="W166" s="510" t="s">
        <v>4978</v>
      </c>
      <c r="X166" s="510" t="s">
        <v>26</v>
      </c>
      <c r="Y166" s="510" t="s">
        <v>420</v>
      </c>
      <c r="Z166" s="510" t="s">
        <v>498</v>
      </c>
      <c r="AA166" s="833">
        <v>44766.0</v>
      </c>
      <c r="AB166" s="510" t="s">
        <v>714</v>
      </c>
      <c r="AC166" s="510" t="s">
        <v>4983</v>
      </c>
      <c r="AD166" s="744" t="s">
        <v>4982</v>
      </c>
      <c r="AE166" s="542" t="s">
        <v>4984</v>
      </c>
      <c r="AF166" s="510">
        <f t="shared" si="1"/>
        <v>26</v>
      </c>
      <c r="AG166" s="510"/>
      <c r="AH166" s="510"/>
      <c r="AI166" s="510"/>
      <c r="AJ166" s="510"/>
    </row>
    <row r="167" ht="75.0" customHeight="1">
      <c r="A167" s="476">
        <v>5224.0</v>
      </c>
      <c r="B167" s="379" t="s">
        <v>36</v>
      </c>
      <c r="C167" s="380" t="s">
        <v>37</v>
      </c>
      <c r="D167" s="380" t="s">
        <v>144</v>
      </c>
      <c r="E167" s="379"/>
      <c r="F167" s="380" t="s">
        <v>144</v>
      </c>
      <c r="G167" s="380" t="s">
        <v>51</v>
      </c>
      <c r="H167" s="380" t="s">
        <v>40</v>
      </c>
      <c r="I167" s="1026" t="s">
        <v>1449</v>
      </c>
      <c r="J167" s="380" t="s">
        <v>1450</v>
      </c>
      <c r="K167" s="379" t="s">
        <v>1451</v>
      </c>
      <c r="L167" s="380" t="s">
        <v>145</v>
      </c>
      <c r="M167" s="380" t="s">
        <v>420</v>
      </c>
      <c r="N167" s="380">
        <v>35188.0</v>
      </c>
      <c r="O167" s="380"/>
      <c r="P167" s="483">
        <v>33.19821</v>
      </c>
      <c r="Q167" s="1037">
        <v>-87.18233</v>
      </c>
      <c r="R167" s="483"/>
      <c r="S167" s="519"/>
      <c r="T167" s="765"/>
      <c r="U167" s="520" t="s">
        <v>144</v>
      </c>
      <c r="V167" s="385" t="s">
        <v>1449</v>
      </c>
      <c r="W167" s="380" t="s">
        <v>782</v>
      </c>
      <c r="X167" s="380" t="s">
        <v>145</v>
      </c>
      <c r="Y167" s="380" t="s">
        <v>420</v>
      </c>
      <c r="Z167" s="380" t="s">
        <v>752</v>
      </c>
      <c r="AA167" s="469">
        <v>45922.0</v>
      </c>
      <c r="AB167" s="956" t="s">
        <v>1449</v>
      </c>
      <c r="AC167" s="380"/>
      <c r="AD167" s="380" t="s">
        <v>1452</v>
      </c>
      <c r="AE167" s="380"/>
      <c r="AF167" s="380">
        <f t="shared" si="1"/>
        <v>31</v>
      </c>
      <c r="AG167" s="380"/>
      <c r="AH167" s="380"/>
      <c r="AI167" s="380"/>
      <c r="AJ167" s="380"/>
    </row>
    <row r="168" ht="66.0" customHeight="1">
      <c r="A168" s="476">
        <v>5167.0</v>
      </c>
      <c r="B168" s="1038" t="s">
        <v>36</v>
      </c>
      <c r="C168" s="1039" t="s">
        <v>37</v>
      </c>
      <c r="D168" s="510" t="s">
        <v>202</v>
      </c>
      <c r="E168" s="535" t="s">
        <v>812</v>
      </c>
      <c r="F168" s="510" t="s">
        <v>1886</v>
      </c>
      <c r="G168" s="1039" t="s">
        <v>223</v>
      </c>
      <c r="H168" s="1039" t="s">
        <v>4706</v>
      </c>
      <c r="I168" s="510" t="s">
        <v>1887</v>
      </c>
      <c r="J168" s="510" t="s">
        <v>4985</v>
      </c>
      <c r="K168" s="535" t="s">
        <v>491</v>
      </c>
      <c r="L168" s="510" t="s">
        <v>42</v>
      </c>
      <c r="M168" s="510" t="s">
        <v>420</v>
      </c>
      <c r="N168" s="510">
        <v>48640.0</v>
      </c>
      <c r="O168" s="510" t="s">
        <v>1889</v>
      </c>
      <c r="P168" s="912">
        <v>43.6054374687557</v>
      </c>
      <c r="Q168" s="541">
        <v>-84.2079960601876</v>
      </c>
      <c r="R168" s="538">
        <v>52.0</v>
      </c>
      <c r="S168" s="685">
        <v>600.0</v>
      </c>
      <c r="T168" s="522" t="s">
        <v>2120</v>
      </c>
      <c r="U168" s="510" t="s">
        <v>4986</v>
      </c>
      <c r="V168" s="510" t="s">
        <v>1887</v>
      </c>
      <c r="W168" s="510" t="s">
        <v>491</v>
      </c>
      <c r="X168" s="510" t="s">
        <v>42</v>
      </c>
      <c r="Y168" s="510" t="s">
        <v>420</v>
      </c>
      <c r="Z168" s="1039" t="s">
        <v>498</v>
      </c>
      <c r="AA168" s="1040">
        <v>44780.0</v>
      </c>
      <c r="AB168" s="510" t="s">
        <v>4987</v>
      </c>
      <c r="AC168" s="510" t="s">
        <v>2798</v>
      </c>
      <c r="AD168" s="755" t="s">
        <v>1892</v>
      </c>
      <c r="AE168" s="510" t="s">
        <v>1893</v>
      </c>
      <c r="AF168" s="1039">
        <f t="shared" si="1"/>
        <v>28</v>
      </c>
      <c r="AG168" s="510"/>
      <c r="AH168" s="510"/>
      <c r="AI168" s="510"/>
      <c r="AJ168" s="510"/>
    </row>
    <row r="169" ht="15.75" customHeight="1">
      <c r="A169" s="476">
        <v>5168.0</v>
      </c>
      <c r="B169" s="535" t="s">
        <v>36</v>
      </c>
      <c r="C169" s="1039" t="s">
        <v>37</v>
      </c>
      <c r="D169" s="510" t="s">
        <v>202</v>
      </c>
      <c r="E169" s="535" t="s">
        <v>812</v>
      </c>
      <c r="F169" s="510" t="s">
        <v>1886</v>
      </c>
      <c r="G169" s="1039" t="s">
        <v>223</v>
      </c>
      <c r="H169" s="510" t="s">
        <v>4988</v>
      </c>
      <c r="I169" s="510" t="s">
        <v>1887</v>
      </c>
      <c r="J169" s="510" t="s">
        <v>4985</v>
      </c>
      <c r="K169" s="535" t="s">
        <v>491</v>
      </c>
      <c r="L169" s="510" t="s">
        <v>42</v>
      </c>
      <c r="M169" s="510" t="s">
        <v>420</v>
      </c>
      <c r="N169" s="510">
        <v>48640.0</v>
      </c>
      <c r="O169" s="510" t="s">
        <v>1889</v>
      </c>
      <c r="P169" s="912">
        <v>43.6054374687557</v>
      </c>
      <c r="Q169" s="541">
        <v>-84.2079960601876</v>
      </c>
      <c r="R169" s="538">
        <v>52.0</v>
      </c>
      <c r="S169" s="685">
        <v>600.0</v>
      </c>
      <c r="T169" s="522" t="s">
        <v>2120</v>
      </c>
      <c r="U169" s="510" t="s">
        <v>4986</v>
      </c>
      <c r="V169" s="510" t="s">
        <v>1887</v>
      </c>
      <c r="W169" s="510" t="s">
        <v>491</v>
      </c>
      <c r="X169" s="510" t="s">
        <v>42</v>
      </c>
      <c r="Y169" s="510" t="s">
        <v>420</v>
      </c>
      <c r="Z169" s="510" t="s">
        <v>498</v>
      </c>
      <c r="AA169" s="833">
        <v>44780.0</v>
      </c>
      <c r="AB169" s="510" t="s">
        <v>4987</v>
      </c>
      <c r="AC169" s="510" t="s">
        <v>4989</v>
      </c>
      <c r="AD169" s="936" t="s">
        <v>1892</v>
      </c>
      <c r="AE169" s="510" t="s">
        <v>1893</v>
      </c>
      <c r="AF169" s="1041">
        <f t="shared" si="1"/>
        <v>28</v>
      </c>
      <c r="AG169" s="510"/>
      <c r="AH169" s="510"/>
      <c r="AI169" s="510"/>
      <c r="AJ169" s="510"/>
    </row>
    <row r="170" ht="86.25" customHeight="1">
      <c r="A170" s="476">
        <v>5105.0</v>
      </c>
      <c r="B170" s="535" t="s">
        <v>55</v>
      </c>
      <c r="C170" s="1039" t="s">
        <v>37</v>
      </c>
      <c r="D170" s="510" t="s">
        <v>367</v>
      </c>
      <c r="E170" s="535" t="s">
        <v>812</v>
      </c>
      <c r="F170" s="510" t="s">
        <v>1455</v>
      </c>
      <c r="G170" s="1039" t="s">
        <v>39</v>
      </c>
      <c r="H170" s="510" t="s">
        <v>40</v>
      </c>
      <c r="I170" s="510" t="s">
        <v>1456</v>
      </c>
      <c r="J170" s="510" t="s">
        <v>1457</v>
      </c>
      <c r="K170" s="535" t="s">
        <v>1458</v>
      </c>
      <c r="L170" s="510" t="s">
        <v>60</v>
      </c>
      <c r="M170" s="510" t="s">
        <v>420</v>
      </c>
      <c r="N170" s="510">
        <v>37040.0</v>
      </c>
      <c r="O170" s="510"/>
      <c r="P170" s="912">
        <v>36.587270686141</v>
      </c>
      <c r="Q170" s="541">
        <v>-87.2609107306246</v>
      </c>
      <c r="R170" s="538" t="s">
        <v>1459</v>
      </c>
      <c r="S170" s="538">
        <v>2.0</v>
      </c>
      <c r="T170" s="761" t="s">
        <v>122</v>
      </c>
      <c r="U170" s="510" t="s">
        <v>367</v>
      </c>
      <c r="V170" s="510" t="s">
        <v>1456</v>
      </c>
      <c r="W170" s="510" t="s">
        <v>1460</v>
      </c>
      <c r="X170" s="510" t="s">
        <v>95</v>
      </c>
      <c r="Y170" s="510" t="s">
        <v>420</v>
      </c>
      <c r="Z170" s="510" t="s">
        <v>498</v>
      </c>
      <c r="AA170" s="833">
        <v>45096.0</v>
      </c>
      <c r="AB170" s="833" t="s">
        <v>1461</v>
      </c>
      <c r="AC170" s="510" t="s">
        <v>1462</v>
      </c>
      <c r="AD170" s="744" t="s">
        <v>1463</v>
      </c>
      <c r="AE170" s="510" t="s">
        <v>1464</v>
      </c>
      <c r="AF170" s="1014">
        <f t="shared" si="1"/>
        <v>24</v>
      </c>
      <c r="AG170" s="510"/>
      <c r="AH170" s="510"/>
      <c r="AI170" s="510"/>
      <c r="AJ170" s="510"/>
    </row>
    <row r="171" ht="144.75" customHeight="1">
      <c r="A171" s="476">
        <v>5106.0</v>
      </c>
      <c r="B171" s="535" t="s">
        <v>55</v>
      </c>
      <c r="C171" s="1039" t="s">
        <v>37</v>
      </c>
      <c r="D171" s="510" t="s">
        <v>367</v>
      </c>
      <c r="E171" s="535" t="s">
        <v>812</v>
      </c>
      <c r="F171" s="510" t="s">
        <v>1455</v>
      </c>
      <c r="G171" s="1039" t="s">
        <v>39</v>
      </c>
      <c r="H171" s="510" t="s">
        <v>48</v>
      </c>
      <c r="I171" s="510" t="s">
        <v>1456</v>
      </c>
      <c r="J171" s="510" t="s">
        <v>1457</v>
      </c>
      <c r="K171" s="535" t="s">
        <v>1458</v>
      </c>
      <c r="L171" s="510" t="s">
        <v>60</v>
      </c>
      <c r="M171" s="510" t="s">
        <v>420</v>
      </c>
      <c r="N171" s="510">
        <v>37040.0</v>
      </c>
      <c r="O171" s="510"/>
      <c r="P171" s="912">
        <v>36.587270686141</v>
      </c>
      <c r="Q171" s="541">
        <v>-87.2609107306246</v>
      </c>
      <c r="R171" s="538" t="s">
        <v>1465</v>
      </c>
      <c r="S171" s="538">
        <v>2.0</v>
      </c>
      <c r="T171" s="761" t="s">
        <v>122</v>
      </c>
      <c r="U171" s="510" t="s">
        <v>367</v>
      </c>
      <c r="V171" s="510" t="s">
        <v>1456</v>
      </c>
      <c r="W171" s="510" t="s">
        <v>1460</v>
      </c>
      <c r="X171" s="510" t="s">
        <v>95</v>
      </c>
      <c r="Y171" s="510" t="s">
        <v>420</v>
      </c>
      <c r="Z171" s="510" t="s">
        <v>498</v>
      </c>
      <c r="AA171" s="833">
        <v>45096.0</v>
      </c>
      <c r="AB171" s="1042" t="s">
        <v>1466</v>
      </c>
      <c r="AC171" s="1043" t="s">
        <v>1467</v>
      </c>
      <c r="AD171" s="929" t="s">
        <v>1463</v>
      </c>
      <c r="AE171" s="510" t="s">
        <v>1464</v>
      </c>
      <c r="AF171" s="510">
        <f t="shared" si="1"/>
        <v>24</v>
      </c>
      <c r="AG171" s="510"/>
      <c r="AH171" s="510"/>
      <c r="AI171" s="510"/>
      <c r="AJ171" s="510"/>
    </row>
    <row r="172" ht="15.75" customHeight="1">
      <c r="A172" s="476">
        <v>5171.0</v>
      </c>
      <c r="B172" s="535" t="s">
        <v>36</v>
      </c>
      <c r="C172" s="1039" t="s">
        <v>37</v>
      </c>
      <c r="D172" s="510" t="s">
        <v>202</v>
      </c>
      <c r="E172" s="535" t="s">
        <v>812</v>
      </c>
      <c r="F172" s="510" t="s">
        <v>1886</v>
      </c>
      <c r="G172" s="1039" t="s">
        <v>39</v>
      </c>
      <c r="H172" s="510" t="s">
        <v>4632</v>
      </c>
      <c r="I172" s="510" t="s">
        <v>1887</v>
      </c>
      <c r="J172" s="510" t="s">
        <v>1888</v>
      </c>
      <c r="K172" s="535" t="s">
        <v>491</v>
      </c>
      <c r="L172" s="522" t="s">
        <v>42</v>
      </c>
      <c r="M172" s="522" t="s">
        <v>420</v>
      </c>
      <c r="N172" s="522">
        <v>48640.0</v>
      </c>
      <c r="O172" s="510" t="s">
        <v>1889</v>
      </c>
      <c r="P172" s="912">
        <v>43.6053908558237</v>
      </c>
      <c r="Q172" s="541">
        <v>-84.2079102286187</v>
      </c>
      <c r="R172" s="538">
        <v>52.0</v>
      </c>
      <c r="S172" s="685">
        <v>600.0</v>
      </c>
      <c r="T172" s="522" t="s">
        <v>2120</v>
      </c>
      <c r="U172" s="522" t="s">
        <v>1890</v>
      </c>
      <c r="V172" s="522" t="s">
        <v>1887</v>
      </c>
      <c r="W172" s="522" t="s">
        <v>491</v>
      </c>
      <c r="X172" s="522" t="s">
        <v>42</v>
      </c>
      <c r="Y172" s="522" t="s">
        <v>420</v>
      </c>
      <c r="Z172" s="510" t="s">
        <v>498</v>
      </c>
      <c r="AA172" s="833">
        <v>44780.0</v>
      </c>
      <c r="AB172" s="510" t="s">
        <v>1894</v>
      </c>
      <c r="AC172" s="510"/>
      <c r="AD172" s="755" t="s">
        <v>1892</v>
      </c>
      <c r="AE172" s="510" t="s">
        <v>1893</v>
      </c>
      <c r="AF172" s="1014">
        <f t="shared" si="1"/>
        <v>28</v>
      </c>
      <c r="AG172" s="510"/>
      <c r="AH172" s="510"/>
      <c r="AI172" s="510"/>
      <c r="AJ172" s="510"/>
    </row>
    <row r="173" ht="87.75" customHeight="1">
      <c r="A173" s="476">
        <v>5172.0</v>
      </c>
      <c r="B173" s="535" t="s">
        <v>36</v>
      </c>
      <c r="C173" s="510" t="s">
        <v>37</v>
      </c>
      <c r="D173" s="510" t="s">
        <v>4990</v>
      </c>
      <c r="E173" s="535" t="s">
        <v>1209</v>
      </c>
      <c r="F173" s="510" t="s">
        <v>4990</v>
      </c>
      <c r="G173" s="510" t="s">
        <v>4991</v>
      </c>
      <c r="H173" s="510" t="s">
        <v>4992</v>
      </c>
      <c r="I173" s="1044" t="s">
        <v>4993</v>
      </c>
      <c r="J173" s="510" t="s">
        <v>322</v>
      </c>
      <c r="K173" s="510" t="s">
        <v>1122</v>
      </c>
      <c r="L173" s="657" t="s">
        <v>101</v>
      </c>
      <c r="M173" s="657" t="s">
        <v>420</v>
      </c>
      <c r="N173" s="657" t="s">
        <v>322</v>
      </c>
      <c r="O173" s="535" t="s">
        <v>322</v>
      </c>
      <c r="P173" s="1045" t="s">
        <v>322</v>
      </c>
      <c r="Q173" s="1045" t="s">
        <v>322</v>
      </c>
      <c r="R173" s="836"/>
      <c r="S173" s="666"/>
      <c r="T173" s="522"/>
      <c r="U173" s="510" t="s">
        <v>4990</v>
      </c>
      <c r="V173" s="665" t="s">
        <v>4993</v>
      </c>
      <c r="W173" s="522" t="s">
        <v>4994</v>
      </c>
      <c r="X173" s="657" t="s">
        <v>72</v>
      </c>
      <c r="Y173" s="657" t="s">
        <v>420</v>
      </c>
      <c r="Z173" s="535" t="s">
        <v>453</v>
      </c>
      <c r="AA173" s="540">
        <v>45475.0</v>
      </c>
      <c r="AB173" s="542" t="s">
        <v>4995</v>
      </c>
      <c r="AC173" s="522" t="s">
        <v>4997</v>
      </c>
      <c r="AD173" s="510" t="s">
        <v>4996</v>
      </c>
      <c r="AE173" s="665" t="s">
        <v>4993</v>
      </c>
      <c r="AF173" s="657">
        <f t="shared" si="1"/>
        <v>22</v>
      </c>
      <c r="AG173" s="522"/>
      <c r="AH173" s="522"/>
      <c r="AI173" s="522"/>
      <c r="AJ173" s="510"/>
    </row>
    <row r="174" ht="51.75" customHeight="1">
      <c r="A174" s="476">
        <v>5225.0</v>
      </c>
      <c r="B174" s="379" t="s">
        <v>36</v>
      </c>
      <c r="C174" s="380" t="s">
        <v>37</v>
      </c>
      <c r="D174" s="380" t="s">
        <v>286</v>
      </c>
      <c r="E174" s="379"/>
      <c r="F174" s="380" t="s">
        <v>286</v>
      </c>
      <c r="G174" s="380" t="s">
        <v>51</v>
      </c>
      <c r="H174" s="380" t="s">
        <v>40</v>
      </c>
      <c r="I174" s="385" t="s">
        <v>1468</v>
      </c>
      <c r="J174" s="380"/>
      <c r="K174" s="379" t="s">
        <v>1469</v>
      </c>
      <c r="L174" s="380" t="s">
        <v>114</v>
      </c>
      <c r="M174" s="380" t="s">
        <v>420</v>
      </c>
      <c r="N174" s="380"/>
      <c r="O174" s="380" t="s">
        <v>1470</v>
      </c>
      <c r="P174" s="483"/>
      <c r="Q174" s="397"/>
      <c r="R174" s="483"/>
      <c r="S174" s="519"/>
      <c r="T174" s="765"/>
      <c r="U174" s="520" t="s">
        <v>286</v>
      </c>
      <c r="V174" s="385" t="s">
        <v>1468</v>
      </c>
      <c r="W174" s="380" t="s">
        <v>1471</v>
      </c>
      <c r="X174" s="380" t="s">
        <v>114</v>
      </c>
      <c r="Y174" s="380" t="s">
        <v>420</v>
      </c>
      <c r="Z174" s="380" t="s">
        <v>752</v>
      </c>
      <c r="AA174" s="469">
        <v>45923.0</v>
      </c>
      <c r="AB174" s="956" t="s">
        <v>1468</v>
      </c>
      <c r="AC174" s="380"/>
      <c r="AD174" s="380" t="s">
        <v>1472</v>
      </c>
      <c r="AE174" s="380"/>
      <c r="AF174" s="380">
        <f t="shared" si="1"/>
        <v>30</v>
      </c>
      <c r="AG174" s="380"/>
      <c r="AH174" s="380"/>
      <c r="AI174" s="380"/>
      <c r="AJ174" s="380"/>
    </row>
    <row r="175" ht="48.75" customHeight="1">
      <c r="A175" s="476">
        <v>5200.0</v>
      </c>
      <c r="B175" s="379" t="s">
        <v>158</v>
      </c>
      <c r="C175" s="379" t="s">
        <v>37</v>
      </c>
      <c r="D175" s="380" t="s">
        <v>359</v>
      </c>
      <c r="E175" s="379" t="s">
        <v>1209</v>
      </c>
      <c r="F175" s="380" t="s">
        <v>359</v>
      </c>
      <c r="G175" s="380" t="s">
        <v>118</v>
      </c>
      <c r="H175" s="379" t="s">
        <v>48</v>
      </c>
      <c r="I175" s="970" t="s">
        <v>1474</v>
      </c>
      <c r="J175" s="380" t="s">
        <v>1475</v>
      </c>
      <c r="K175" s="380" t="s">
        <v>794</v>
      </c>
      <c r="L175" s="379" t="s">
        <v>243</v>
      </c>
      <c r="M175" s="379" t="s">
        <v>420</v>
      </c>
      <c r="N175" s="379">
        <v>97206.0</v>
      </c>
      <c r="O175" s="379"/>
      <c r="P175" s="381">
        <v>45.4556150577361</v>
      </c>
      <c r="Q175" s="381">
        <v>-122.587655957672</v>
      </c>
      <c r="R175" s="382">
        <v>10.0</v>
      </c>
      <c r="S175" s="382"/>
      <c r="T175" s="380"/>
      <c r="U175" s="380" t="s">
        <v>359</v>
      </c>
      <c r="V175" s="380" t="s">
        <v>1474</v>
      </c>
      <c r="W175" s="380" t="s">
        <v>794</v>
      </c>
      <c r="X175" s="379" t="s">
        <v>243</v>
      </c>
      <c r="Y175" s="379" t="s">
        <v>420</v>
      </c>
      <c r="Z175" s="379" t="s">
        <v>1476</v>
      </c>
      <c r="AA175" s="383" t="s">
        <v>1477</v>
      </c>
      <c r="AB175" s="380" t="s">
        <v>1474</v>
      </c>
      <c r="AC175" s="380"/>
      <c r="AD175" s="392" t="s">
        <v>1478</v>
      </c>
      <c r="AE175" s="386"/>
      <c r="AF175" s="386">
        <f t="shared" si="1"/>
        <v>20</v>
      </c>
      <c r="AG175" s="380"/>
      <c r="AH175" s="380"/>
      <c r="AI175" s="380"/>
      <c r="AJ175" s="380"/>
    </row>
    <row r="176" ht="40.5" customHeight="1">
      <c r="A176" s="476">
        <v>5226.0</v>
      </c>
      <c r="B176" s="379" t="s">
        <v>36</v>
      </c>
      <c r="C176" s="380" t="s">
        <v>37</v>
      </c>
      <c r="D176" s="380" t="s">
        <v>287</v>
      </c>
      <c r="E176" s="379"/>
      <c r="F176" s="380" t="s">
        <v>287</v>
      </c>
      <c r="G176" s="380" t="s">
        <v>51</v>
      </c>
      <c r="H176" s="380" t="s">
        <v>40</v>
      </c>
      <c r="I176" s="970" t="s">
        <v>1479</v>
      </c>
      <c r="J176" s="380" t="s">
        <v>906</v>
      </c>
      <c r="K176" s="379" t="s">
        <v>907</v>
      </c>
      <c r="L176" s="380" t="s">
        <v>26</v>
      </c>
      <c r="M176" s="380" t="s">
        <v>420</v>
      </c>
      <c r="N176" s="380">
        <v>92831.0</v>
      </c>
      <c r="O176" s="380"/>
      <c r="P176" s="483">
        <v>33.86815</v>
      </c>
      <c r="Q176" s="397">
        <v>-117.90122</v>
      </c>
      <c r="R176" s="483"/>
      <c r="S176" s="519"/>
      <c r="T176" s="765"/>
      <c r="U176" s="520" t="s">
        <v>287</v>
      </c>
      <c r="V176" s="385" t="s">
        <v>1479</v>
      </c>
      <c r="W176" s="380" t="s">
        <v>1480</v>
      </c>
      <c r="X176" s="380" t="s">
        <v>26</v>
      </c>
      <c r="Y176" s="380" t="s">
        <v>420</v>
      </c>
      <c r="Z176" s="380" t="s">
        <v>752</v>
      </c>
      <c r="AA176" s="469">
        <v>45923.0</v>
      </c>
      <c r="AB176" s="469" t="s">
        <v>1481</v>
      </c>
      <c r="AC176" s="380" t="s">
        <v>910</v>
      </c>
      <c r="AD176" s="380" t="s">
        <v>1482</v>
      </c>
      <c r="AE176" s="380"/>
      <c r="AF176" s="380">
        <f t="shared" si="1"/>
        <v>27</v>
      </c>
      <c r="AG176" s="380"/>
      <c r="AH176" s="380"/>
      <c r="AI176" s="380"/>
      <c r="AJ176" s="380"/>
    </row>
    <row r="177" ht="42.0" customHeight="1">
      <c r="A177" s="476">
        <v>5113.0</v>
      </c>
      <c r="B177" s="535" t="s">
        <v>158</v>
      </c>
      <c r="C177" s="510" t="s">
        <v>37</v>
      </c>
      <c r="D177" s="510" t="s">
        <v>360</v>
      </c>
      <c r="E177" s="535" t="s">
        <v>1209</v>
      </c>
      <c r="F177" s="510" t="s">
        <v>1495</v>
      </c>
      <c r="G177" s="510" t="s">
        <v>39</v>
      </c>
      <c r="H177" s="510" t="s">
        <v>40</v>
      </c>
      <c r="I177" s="977" t="s">
        <v>1496</v>
      </c>
      <c r="J177" s="510" t="s">
        <v>1497</v>
      </c>
      <c r="K177" s="535" t="s">
        <v>908</v>
      </c>
      <c r="L177" s="510" t="s">
        <v>42</v>
      </c>
      <c r="M177" s="510" t="s">
        <v>420</v>
      </c>
      <c r="N177" s="510">
        <v>48103.0</v>
      </c>
      <c r="O177" s="510" t="s">
        <v>1498</v>
      </c>
      <c r="P177" s="912">
        <v>42.2888316203635</v>
      </c>
      <c r="Q177" s="541">
        <v>-83.8471443670158</v>
      </c>
      <c r="R177" s="538">
        <v>118.0</v>
      </c>
      <c r="S177" s="904"/>
      <c r="T177" s="510"/>
      <c r="U177" s="510" t="s">
        <v>360</v>
      </c>
      <c r="V177" s="510" t="s">
        <v>1496</v>
      </c>
      <c r="W177" s="510" t="s">
        <v>1499</v>
      </c>
      <c r="X177" s="510" t="s">
        <v>86</v>
      </c>
      <c r="Y177" s="510" t="s">
        <v>420</v>
      </c>
      <c r="Z177" s="510" t="s">
        <v>432</v>
      </c>
      <c r="AA177" s="833">
        <v>44418.0</v>
      </c>
      <c r="AB177" s="510" t="s">
        <v>1500</v>
      </c>
      <c r="AC177" s="510"/>
      <c r="AD177" s="936" t="s">
        <v>1501</v>
      </c>
      <c r="AE177" s="510" t="s">
        <v>1502</v>
      </c>
      <c r="AF177" s="510">
        <f t="shared" si="1"/>
        <v>29</v>
      </c>
      <c r="AG177" s="510"/>
      <c r="AH177" s="510"/>
      <c r="AI177" s="510"/>
      <c r="AJ177" s="510"/>
    </row>
    <row r="178" ht="66.0" customHeight="1">
      <c r="A178" s="476">
        <v>5183.0</v>
      </c>
      <c r="B178" s="379" t="s">
        <v>36</v>
      </c>
      <c r="C178" s="380" t="s">
        <v>37</v>
      </c>
      <c r="D178" s="380" t="s">
        <v>290</v>
      </c>
      <c r="E178" s="379" t="s">
        <v>812</v>
      </c>
      <c r="F178" s="380" t="s">
        <v>1524</v>
      </c>
      <c r="G178" s="380" t="s">
        <v>118</v>
      </c>
      <c r="H178" s="380" t="s">
        <v>40</v>
      </c>
      <c r="I178" s="1046" t="s">
        <v>1525</v>
      </c>
      <c r="J178" s="380"/>
      <c r="K178" s="379" t="s">
        <v>422</v>
      </c>
      <c r="L178" s="380" t="s">
        <v>49</v>
      </c>
      <c r="M178" s="380" t="s">
        <v>420</v>
      </c>
      <c r="N178" s="380"/>
      <c r="O178" s="380"/>
      <c r="P178" s="396">
        <v>39.5296</v>
      </c>
      <c r="Q178" s="397">
        <v>-119.8138</v>
      </c>
      <c r="R178" s="382">
        <v>45.0</v>
      </c>
      <c r="S178" s="514">
        <v>1.0</v>
      </c>
      <c r="T178" s="380" t="s">
        <v>23</v>
      </c>
      <c r="U178" s="380" t="s">
        <v>290</v>
      </c>
      <c r="V178" s="385" t="s">
        <v>1525</v>
      </c>
      <c r="W178" s="380" t="s">
        <v>430</v>
      </c>
      <c r="X178" s="380" t="s">
        <v>26</v>
      </c>
      <c r="Y178" s="380" t="s">
        <v>420</v>
      </c>
      <c r="Z178" s="380" t="s">
        <v>486</v>
      </c>
      <c r="AA178" s="469">
        <v>45867.0</v>
      </c>
      <c r="AB178" s="380" t="s">
        <v>1526</v>
      </c>
      <c r="AC178" s="380"/>
      <c r="AD178" s="380" t="s">
        <v>1527</v>
      </c>
      <c r="AE178" s="380"/>
      <c r="AF178" s="380">
        <f t="shared" si="1"/>
        <v>22</v>
      </c>
      <c r="AG178" s="380"/>
      <c r="AH178" s="380"/>
      <c r="AI178" s="380"/>
      <c r="AJ178" s="380"/>
    </row>
    <row r="179" ht="45.0" customHeight="1">
      <c r="A179" s="476">
        <v>5114.0</v>
      </c>
      <c r="B179" s="535" t="s">
        <v>36</v>
      </c>
      <c r="C179" s="510" t="s">
        <v>37</v>
      </c>
      <c r="D179" s="510" t="s">
        <v>289</v>
      </c>
      <c r="E179" s="535" t="s">
        <v>812</v>
      </c>
      <c r="F179" s="510" t="s">
        <v>1504</v>
      </c>
      <c r="G179" s="510" t="s">
        <v>39</v>
      </c>
      <c r="H179" s="510" t="s">
        <v>48</v>
      </c>
      <c r="I179" s="510" t="s">
        <v>1505</v>
      </c>
      <c r="J179" s="510" t="s">
        <v>1506</v>
      </c>
      <c r="K179" s="535" t="s">
        <v>1507</v>
      </c>
      <c r="L179" s="510" t="s">
        <v>70</v>
      </c>
      <c r="M179" s="510" t="s">
        <v>420</v>
      </c>
      <c r="N179" s="510">
        <v>90058.0</v>
      </c>
      <c r="O179" s="510" t="s">
        <v>1508</v>
      </c>
      <c r="P179" s="912">
        <v>32.7791606820331</v>
      </c>
      <c r="Q179" s="541">
        <v>-111.506828590185</v>
      </c>
      <c r="R179" s="538">
        <v>75.0</v>
      </c>
      <c r="S179" s="904"/>
      <c r="T179" s="761"/>
      <c r="U179" s="510" t="s">
        <v>289</v>
      </c>
      <c r="V179" s="510" t="s">
        <v>1505</v>
      </c>
      <c r="W179" s="510" t="s">
        <v>1509</v>
      </c>
      <c r="X179" s="510" t="s">
        <v>70</v>
      </c>
      <c r="Y179" s="510" t="s">
        <v>420</v>
      </c>
      <c r="Z179" s="510" t="s">
        <v>498</v>
      </c>
      <c r="AA179" s="833">
        <v>45096.0</v>
      </c>
      <c r="AB179" s="510" t="s">
        <v>1510</v>
      </c>
      <c r="AC179" s="510" t="s">
        <v>1511</v>
      </c>
      <c r="AD179" s="744" t="s">
        <v>1512</v>
      </c>
      <c r="AE179" s="542" t="s">
        <v>1513</v>
      </c>
      <c r="AF179" s="510">
        <f t="shared" si="1"/>
        <v>29</v>
      </c>
      <c r="AG179" s="510"/>
      <c r="AH179" s="510"/>
      <c r="AI179" s="510"/>
      <c r="AJ179" s="510"/>
    </row>
    <row r="180" ht="39.75" customHeight="1">
      <c r="A180" s="476">
        <v>5115.0</v>
      </c>
      <c r="B180" s="535" t="s">
        <v>36</v>
      </c>
      <c r="C180" s="510" t="s">
        <v>37</v>
      </c>
      <c r="D180" s="510" t="s">
        <v>289</v>
      </c>
      <c r="E180" s="535" t="s">
        <v>812</v>
      </c>
      <c r="F180" s="510" t="s">
        <v>1504</v>
      </c>
      <c r="G180" s="510" t="s">
        <v>39</v>
      </c>
      <c r="H180" s="510" t="s">
        <v>40</v>
      </c>
      <c r="I180" s="977" t="s">
        <v>1505</v>
      </c>
      <c r="J180" s="510" t="s">
        <v>1506</v>
      </c>
      <c r="K180" s="535" t="s">
        <v>1507</v>
      </c>
      <c r="L180" s="510" t="s">
        <v>70</v>
      </c>
      <c r="M180" s="510" t="s">
        <v>420</v>
      </c>
      <c r="N180" s="510">
        <v>90058.0</v>
      </c>
      <c r="O180" s="510" t="s">
        <v>1508</v>
      </c>
      <c r="P180" s="912">
        <v>32.7791606820331</v>
      </c>
      <c r="Q180" s="541">
        <v>-111.506828590185</v>
      </c>
      <c r="R180" s="538">
        <v>76.0</v>
      </c>
      <c r="S180" s="904"/>
      <c r="T180" s="761"/>
      <c r="U180" s="510" t="s">
        <v>289</v>
      </c>
      <c r="V180" s="510" t="s">
        <v>1505</v>
      </c>
      <c r="W180" s="510" t="s">
        <v>1509</v>
      </c>
      <c r="X180" s="510" t="s">
        <v>70</v>
      </c>
      <c r="Y180" s="510" t="s">
        <v>420</v>
      </c>
      <c r="Z180" s="510" t="s">
        <v>498</v>
      </c>
      <c r="AA180" s="833">
        <v>45096.0</v>
      </c>
      <c r="AB180" s="510" t="s">
        <v>1510</v>
      </c>
      <c r="AC180" s="510" t="s">
        <v>1514</v>
      </c>
      <c r="AD180" s="929" t="s">
        <v>1512</v>
      </c>
      <c r="AE180" s="542" t="s">
        <v>1505</v>
      </c>
      <c r="AF180" s="510">
        <f t="shared" si="1"/>
        <v>29</v>
      </c>
      <c r="AG180" s="510"/>
      <c r="AH180" s="510"/>
      <c r="AI180" s="510"/>
      <c r="AJ180" s="510"/>
    </row>
    <row r="181" ht="64.5" customHeight="1">
      <c r="A181" s="476">
        <v>5116.0</v>
      </c>
      <c r="B181" s="535" t="s">
        <v>36</v>
      </c>
      <c r="C181" s="535" t="s">
        <v>37</v>
      </c>
      <c r="D181" s="510" t="s">
        <v>50</v>
      </c>
      <c r="E181" s="535" t="s">
        <v>812</v>
      </c>
      <c r="F181" s="535" t="s">
        <v>1515</v>
      </c>
      <c r="G181" s="510" t="s">
        <v>51</v>
      </c>
      <c r="H181" s="490" t="s">
        <v>52</v>
      </c>
      <c r="I181" s="1047" t="s">
        <v>1516</v>
      </c>
      <c r="J181" s="510" t="s">
        <v>1517</v>
      </c>
      <c r="K181" s="510" t="s">
        <v>879</v>
      </c>
      <c r="L181" s="535" t="s">
        <v>26</v>
      </c>
      <c r="M181" s="535" t="s">
        <v>420</v>
      </c>
      <c r="N181" s="326">
        <v>91761.0</v>
      </c>
      <c r="O181" s="535"/>
      <c r="P181" s="1048">
        <v>34.0407968281628</v>
      </c>
      <c r="Q181" s="1048">
        <v>-117.609898517768</v>
      </c>
      <c r="R181" s="800"/>
      <c r="S181" s="490"/>
      <c r="T181" s="490"/>
      <c r="U181" s="510" t="s">
        <v>50</v>
      </c>
      <c r="V181" s="542" t="s">
        <v>1516</v>
      </c>
      <c r="W181" s="510" t="s">
        <v>1518</v>
      </c>
      <c r="X181" s="535" t="s">
        <v>1519</v>
      </c>
      <c r="Y181" s="535" t="s">
        <v>1154</v>
      </c>
      <c r="Z181" s="510" t="s">
        <v>1520</v>
      </c>
      <c r="AA181" s="540" t="s">
        <v>1521</v>
      </c>
      <c r="AB181" s="1049" t="s">
        <v>1516</v>
      </c>
      <c r="AC181" s="510"/>
      <c r="AD181" s="510" t="s">
        <v>1522</v>
      </c>
      <c r="AE181" s="1049" t="s">
        <v>1516</v>
      </c>
      <c r="AF181" s="476">
        <f t="shared" si="1"/>
        <v>23</v>
      </c>
      <c r="AG181" s="510"/>
      <c r="AH181" s="490"/>
      <c r="AI181" s="490"/>
      <c r="AJ181" s="490"/>
    </row>
    <row r="182" ht="63.0" customHeight="1">
      <c r="A182" s="476">
        <v>5067.0</v>
      </c>
      <c r="B182" s="535" t="s">
        <v>149</v>
      </c>
      <c r="C182" s="510" t="s">
        <v>37</v>
      </c>
      <c r="D182" s="490" t="s">
        <v>38</v>
      </c>
      <c r="E182" s="535" t="s">
        <v>1209</v>
      </c>
      <c r="F182" s="490" t="s">
        <v>1054</v>
      </c>
      <c r="G182" s="510" t="s">
        <v>39</v>
      </c>
      <c r="H182" s="510" t="s">
        <v>40</v>
      </c>
      <c r="I182" s="688" t="s">
        <v>1055</v>
      </c>
      <c r="J182" s="490" t="s">
        <v>1056</v>
      </c>
      <c r="K182" s="490" t="s">
        <v>1057</v>
      </c>
      <c r="L182" s="490" t="s">
        <v>103</v>
      </c>
      <c r="M182" s="490" t="s">
        <v>618</v>
      </c>
      <c r="N182" s="490"/>
      <c r="O182" s="490"/>
      <c r="P182" s="689">
        <v>43.482725</v>
      </c>
      <c r="Q182" s="689">
        <v>-79.668475</v>
      </c>
      <c r="R182" s="538" t="s">
        <v>1058</v>
      </c>
      <c r="S182" s="904">
        <f>2000000/78/1000</f>
        <v>25.64102564</v>
      </c>
      <c r="T182" s="510" t="s">
        <v>122</v>
      </c>
      <c r="U182" s="510" t="s">
        <v>38</v>
      </c>
      <c r="V182" s="490" t="s">
        <v>1059</v>
      </c>
      <c r="W182" s="510" t="s">
        <v>1049</v>
      </c>
      <c r="X182" s="510" t="s">
        <v>42</v>
      </c>
      <c r="Y182" s="510" t="s">
        <v>420</v>
      </c>
      <c r="Z182" s="510" t="s">
        <v>498</v>
      </c>
      <c r="AA182" s="833">
        <v>45289.0</v>
      </c>
      <c r="AB182" s="688" t="s">
        <v>1060</v>
      </c>
      <c r="AC182" s="490" t="s">
        <v>1061</v>
      </c>
      <c r="AD182" s="510" t="s">
        <v>1052</v>
      </c>
      <c r="AE182" s="542" t="s">
        <v>1062</v>
      </c>
      <c r="AF182" s="510">
        <f t="shared" si="1"/>
        <v>19</v>
      </c>
      <c r="AG182" s="510"/>
      <c r="AH182" s="510"/>
      <c r="AI182" s="510"/>
      <c r="AJ182" s="510"/>
    </row>
    <row r="183" ht="72.0" customHeight="1">
      <c r="A183" s="476">
        <v>5119.0</v>
      </c>
      <c r="B183" s="535" t="s">
        <v>36</v>
      </c>
      <c r="C183" s="510" t="s">
        <v>37</v>
      </c>
      <c r="D183" s="510" t="s">
        <v>290</v>
      </c>
      <c r="E183" s="535" t="s">
        <v>812</v>
      </c>
      <c r="F183" s="510" t="s">
        <v>290</v>
      </c>
      <c r="G183" s="510" t="s">
        <v>39</v>
      </c>
      <c r="H183" s="510" t="s">
        <v>40</v>
      </c>
      <c r="I183" s="1025" t="s">
        <v>1525</v>
      </c>
      <c r="J183" s="510" t="s">
        <v>1528</v>
      </c>
      <c r="K183" s="535" t="s">
        <v>430</v>
      </c>
      <c r="L183" s="510" t="s">
        <v>26</v>
      </c>
      <c r="M183" s="510" t="s">
        <v>420</v>
      </c>
      <c r="N183" s="510">
        <v>94804.0</v>
      </c>
      <c r="O183" s="510" t="s">
        <v>1529</v>
      </c>
      <c r="P183" s="689">
        <v>37.91</v>
      </c>
      <c r="Q183" s="689">
        <v>-122.3</v>
      </c>
      <c r="R183" s="689">
        <v>400.0</v>
      </c>
      <c r="S183" s="689">
        <v>4.0</v>
      </c>
      <c r="T183" s="510" t="s">
        <v>43</v>
      </c>
      <c r="U183" s="510" t="s">
        <v>290</v>
      </c>
      <c r="V183" s="510" t="s">
        <v>1525</v>
      </c>
      <c r="W183" s="510" t="s">
        <v>430</v>
      </c>
      <c r="X183" s="510" t="s">
        <v>26</v>
      </c>
      <c r="Y183" s="510" t="s">
        <v>420</v>
      </c>
      <c r="Z183" s="510" t="s">
        <v>610</v>
      </c>
      <c r="AA183" s="833">
        <v>44774.0</v>
      </c>
      <c r="AB183" s="783" t="s">
        <v>1530</v>
      </c>
      <c r="AC183" s="510" t="s">
        <v>1531</v>
      </c>
      <c r="AD183" s="510" t="s">
        <v>1532</v>
      </c>
      <c r="AE183" s="542" t="s">
        <v>1533</v>
      </c>
      <c r="AF183" s="510">
        <f t="shared" si="1"/>
        <v>16</v>
      </c>
      <c r="AG183" s="510"/>
      <c r="AH183" s="510"/>
      <c r="AI183" s="510"/>
      <c r="AJ183" s="510"/>
    </row>
    <row r="184" ht="68.25" customHeight="1">
      <c r="A184" s="476">
        <v>5120.0</v>
      </c>
      <c r="B184" s="535" t="s">
        <v>55</v>
      </c>
      <c r="C184" s="510" t="s">
        <v>37</v>
      </c>
      <c r="D184" s="510" t="s">
        <v>56</v>
      </c>
      <c r="E184" s="535" t="s">
        <v>812</v>
      </c>
      <c r="F184" s="510" t="s">
        <v>1534</v>
      </c>
      <c r="G184" s="510" t="s">
        <v>39</v>
      </c>
      <c r="H184" s="510" t="s">
        <v>40</v>
      </c>
      <c r="I184" s="1025" t="s">
        <v>1535</v>
      </c>
      <c r="J184" s="510" t="s">
        <v>1536</v>
      </c>
      <c r="K184" s="535" t="s">
        <v>1537</v>
      </c>
      <c r="L184" s="510" t="s">
        <v>42</v>
      </c>
      <c r="M184" s="510" t="s">
        <v>420</v>
      </c>
      <c r="N184" s="510">
        <v>48111.0</v>
      </c>
      <c r="O184" s="510" t="s">
        <v>1538</v>
      </c>
      <c r="P184" s="510">
        <v>42.2458674465168</v>
      </c>
      <c r="Q184" s="510">
        <v>-83.5462543573433</v>
      </c>
      <c r="R184" s="689" t="s">
        <v>1539</v>
      </c>
      <c r="S184" s="689">
        <v>20.0</v>
      </c>
      <c r="T184" s="510" t="s">
        <v>23</v>
      </c>
      <c r="U184" s="510" t="s">
        <v>56</v>
      </c>
      <c r="V184" s="452" t="s">
        <v>1535</v>
      </c>
      <c r="W184" s="510" t="s">
        <v>1540</v>
      </c>
      <c r="X184" s="510" t="s">
        <v>42</v>
      </c>
      <c r="Y184" s="510" t="s">
        <v>420</v>
      </c>
      <c r="Z184" s="510" t="s">
        <v>498</v>
      </c>
      <c r="AA184" s="833">
        <v>45088.0</v>
      </c>
      <c r="AB184" s="510" t="s">
        <v>1541</v>
      </c>
      <c r="AC184" s="510" t="s">
        <v>1542</v>
      </c>
      <c r="AD184" s="510" t="s">
        <v>1543</v>
      </c>
      <c r="AE184" s="510" t="s">
        <v>1544</v>
      </c>
      <c r="AF184" s="510">
        <f t="shared" si="1"/>
        <v>12</v>
      </c>
      <c r="AG184" s="510"/>
      <c r="AH184" s="510"/>
      <c r="AI184" s="510"/>
      <c r="AJ184" s="510"/>
    </row>
    <row r="185" ht="66.75" customHeight="1">
      <c r="A185" s="476">
        <v>5153.0</v>
      </c>
      <c r="B185" s="379" t="s">
        <v>36</v>
      </c>
      <c r="C185" s="380" t="s">
        <v>37</v>
      </c>
      <c r="D185" s="380" t="s">
        <v>100</v>
      </c>
      <c r="E185" s="379" t="s">
        <v>1209</v>
      </c>
      <c r="F185" s="380" t="s">
        <v>1725</v>
      </c>
      <c r="G185" s="380" t="s">
        <v>39</v>
      </c>
      <c r="H185" s="380" t="s">
        <v>40</v>
      </c>
      <c r="I185" s="462" t="s">
        <v>1718</v>
      </c>
      <c r="J185" s="380" t="s">
        <v>1726</v>
      </c>
      <c r="K185" s="379" t="s">
        <v>1727</v>
      </c>
      <c r="L185" s="380" t="s">
        <v>103</v>
      </c>
      <c r="M185" s="380" t="s">
        <v>618</v>
      </c>
      <c r="N185" s="380" t="s">
        <v>1728</v>
      </c>
      <c r="O185" s="380" t="s">
        <v>1116</v>
      </c>
      <c r="P185" s="396">
        <v>45.3255969263634</v>
      </c>
      <c r="Q185" s="397">
        <v>-75.8369008306913</v>
      </c>
      <c r="R185" s="382"/>
      <c r="S185" s="514"/>
      <c r="T185" s="380"/>
      <c r="U185" s="380" t="s">
        <v>1729</v>
      </c>
      <c r="V185" s="380" t="s">
        <v>1718</v>
      </c>
      <c r="W185" s="380" t="s">
        <v>1719</v>
      </c>
      <c r="X185" s="380" t="s">
        <v>141</v>
      </c>
      <c r="Y185" s="380" t="s">
        <v>420</v>
      </c>
      <c r="Z185" s="380" t="s">
        <v>478</v>
      </c>
      <c r="AA185" s="469" t="s">
        <v>1730</v>
      </c>
      <c r="AB185" s="380" t="s">
        <v>1731</v>
      </c>
      <c r="AC185" s="380" t="s">
        <v>1732</v>
      </c>
      <c r="AD185" s="380" t="s">
        <v>1733</v>
      </c>
      <c r="AE185" s="385" t="s">
        <v>1734</v>
      </c>
      <c r="AF185" s="380">
        <f t="shared" si="1"/>
        <v>29</v>
      </c>
      <c r="AG185" s="510"/>
      <c r="AH185" s="510"/>
      <c r="AI185" s="510"/>
      <c r="AJ185" s="510"/>
    </row>
    <row r="186" ht="78.75" customHeight="1">
      <c r="A186" s="476">
        <v>5189.0</v>
      </c>
      <c r="B186" s="379" t="s">
        <v>36</v>
      </c>
      <c r="C186" s="380" t="s">
        <v>37</v>
      </c>
      <c r="D186" s="399" t="s">
        <v>277</v>
      </c>
      <c r="E186" s="379" t="s">
        <v>812</v>
      </c>
      <c r="F186" s="392" t="s">
        <v>1307</v>
      </c>
      <c r="G186" s="380" t="s">
        <v>118</v>
      </c>
      <c r="H186" s="380" t="s">
        <v>40</v>
      </c>
      <c r="I186" s="380" t="s">
        <v>1308</v>
      </c>
      <c r="J186" s="399" t="s">
        <v>1309</v>
      </c>
      <c r="K186" s="379" t="s">
        <v>1310</v>
      </c>
      <c r="L186" s="380" t="s">
        <v>26</v>
      </c>
      <c r="M186" s="380" t="s">
        <v>420</v>
      </c>
      <c r="N186" s="895" t="s">
        <v>1311</v>
      </c>
      <c r="O186" s="380"/>
      <c r="P186" s="396">
        <v>36.68</v>
      </c>
      <c r="Q186" s="397">
        <v>-121.75</v>
      </c>
      <c r="R186" s="382"/>
      <c r="S186" s="514">
        <v>24.0</v>
      </c>
      <c r="T186" s="380" t="s">
        <v>5008</v>
      </c>
      <c r="U186" s="392" t="s">
        <v>277</v>
      </c>
      <c r="V186" s="380" t="s">
        <v>1308</v>
      </c>
      <c r="W186" s="380" t="s">
        <v>1312</v>
      </c>
      <c r="X186" s="380" t="s">
        <v>26</v>
      </c>
      <c r="Y186" s="380" t="s">
        <v>420</v>
      </c>
      <c r="Z186" s="380" t="s">
        <v>486</v>
      </c>
      <c r="AA186" s="469">
        <v>45873.0</v>
      </c>
      <c r="AB186" s="380" t="s">
        <v>1313</v>
      </c>
      <c r="AC186" s="392" t="s">
        <v>1314</v>
      </c>
      <c r="AD186" s="398" t="s">
        <v>1315</v>
      </c>
      <c r="AE186" s="380"/>
      <c r="AF186" s="380">
        <f t="shared" si="1"/>
        <v>19</v>
      </c>
      <c r="AG186" s="380"/>
      <c r="AH186" s="380"/>
      <c r="AI186" s="380"/>
      <c r="AJ186" s="380"/>
    </row>
    <row r="187" ht="81.75" customHeight="1">
      <c r="A187" s="476">
        <v>5123.0</v>
      </c>
      <c r="B187" s="535" t="s">
        <v>36</v>
      </c>
      <c r="C187" s="510" t="s">
        <v>37</v>
      </c>
      <c r="D187" s="510" t="s">
        <v>291</v>
      </c>
      <c r="E187" s="535" t="s">
        <v>812</v>
      </c>
      <c r="F187" s="510" t="s">
        <v>291</v>
      </c>
      <c r="G187" s="510" t="s">
        <v>39</v>
      </c>
      <c r="H187" s="510" t="s">
        <v>40</v>
      </c>
      <c r="I187" s="1050" t="s">
        <v>1546</v>
      </c>
      <c r="J187" s="510" t="s">
        <v>1547</v>
      </c>
      <c r="K187" s="535" t="s">
        <v>1548</v>
      </c>
      <c r="L187" s="510" t="s">
        <v>26</v>
      </c>
      <c r="M187" s="510" t="s">
        <v>420</v>
      </c>
      <c r="N187" s="510">
        <v>94710.0</v>
      </c>
      <c r="O187" s="510" t="s">
        <v>1549</v>
      </c>
      <c r="P187" s="689">
        <v>37.87</v>
      </c>
      <c r="Q187" s="689">
        <v>-122.27</v>
      </c>
      <c r="R187" s="689">
        <v>50.0</v>
      </c>
      <c r="S187" s="689">
        <v>2000.0</v>
      </c>
      <c r="T187" s="510" t="s">
        <v>4912</v>
      </c>
      <c r="U187" s="510" t="s">
        <v>291</v>
      </c>
      <c r="V187" s="452" t="s">
        <v>1546</v>
      </c>
      <c r="W187" s="510" t="s">
        <v>1548</v>
      </c>
      <c r="X187" s="510" t="s">
        <v>26</v>
      </c>
      <c r="Y187" s="510" t="s">
        <v>420</v>
      </c>
      <c r="Z187" s="510" t="s">
        <v>610</v>
      </c>
      <c r="AA187" s="833">
        <v>44774.0</v>
      </c>
      <c r="AB187" s="510" t="s">
        <v>1550</v>
      </c>
      <c r="AC187" s="510" t="s">
        <v>237</v>
      </c>
      <c r="AD187" s="929" t="s">
        <v>1551</v>
      </c>
      <c r="AE187" s="542" t="s">
        <v>1552</v>
      </c>
      <c r="AF187" s="510">
        <f t="shared" si="1"/>
        <v>30</v>
      </c>
      <c r="AG187" s="510"/>
      <c r="AH187" s="510"/>
      <c r="AI187" s="510"/>
      <c r="AJ187" s="510"/>
    </row>
    <row r="188" ht="86.25" customHeight="1">
      <c r="A188" s="476">
        <v>5044.0</v>
      </c>
      <c r="B188" s="535" t="s">
        <v>36</v>
      </c>
      <c r="C188" s="510" t="s">
        <v>37</v>
      </c>
      <c r="D188" s="510" t="s">
        <v>242</v>
      </c>
      <c r="E188" s="535" t="s">
        <v>1209</v>
      </c>
      <c r="F188" s="510" t="s">
        <v>791</v>
      </c>
      <c r="G188" s="510" t="s">
        <v>45</v>
      </c>
      <c r="H188" s="510" t="s">
        <v>218</v>
      </c>
      <c r="I188" s="1003" t="s">
        <v>792</v>
      </c>
      <c r="J188" s="510" t="s">
        <v>793</v>
      </c>
      <c r="K188" s="535" t="s">
        <v>794</v>
      </c>
      <c r="L188" s="510" t="s">
        <v>243</v>
      </c>
      <c r="M188" s="510" t="s">
        <v>420</v>
      </c>
      <c r="N188" s="510">
        <v>97217.0</v>
      </c>
      <c r="O188" s="510"/>
      <c r="P188" s="912">
        <v>45.5740420023815</v>
      </c>
      <c r="Q188" s="541">
        <v>-122.713800673996</v>
      </c>
      <c r="R188" s="538">
        <v>2800.0</v>
      </c>
      <c r="S188" s="904"/>
      <c r="T188" s="761"/>
      <c r="U188" s="510" t="s">
        <v>242</v>
      </c>
      <c r="V188" s="688" t="s">
        <v>792</v>
      </c>
      <c r="W188" s="510" t="s">
        <v>794</v>
      </c>
      <c r="X188" s="510" t="s">
        <v>243</v>
      </c>
      <c r="Y188" s="510" t="s">
        <v>420</v>
      </c>
      <c r="Z188" s="510" t="s">
        <v>445</v>
      </c>
      <c r="AA188" s="833">
        <v>45529.0</v>
      </c>
      <c r="AB188" s="833" t="s">
        <v>795</v>
      </c>
      <c r="AC188" s="510" t="s">
        <v>796</v>
      </c>
      <c r="AD188" s="510" t="s">
        <v>797</v>
      </c>
      <c r="AE188" s="542" t="s">
        <v>798</v>
      </c>
      <c r="AF188" s="510">
        <f t="shared" si="1"/>
        <v>29</v>
      </c>
      <c r="AG188" s="510"/>
      <c r="AH188" s="510"/>
      <c r="AI188" s="510"/>
      <c r="AJ188" s="510"/>
    </row>
    <row r="189" ht="71.25" customHeight="1">
      <c r="A189" s="476">
        <v>5201.0</v>
      </c>
      <c r="B189" s="379" t="s">
        <v>36</v>
      </c>
      <c r="C189" s="379" t="s">
        <v>37</v>
      </c>
      <c r="D189" s="380" t="s">
        <v>316</v>
      </c>
      <c r="E189" s="379" t="s">
        <v>812</v>
      </c>
      <c r="F189" s="380" t="s">
        <v>1865</v>
      </c>
      <c r="G189" s="380" t="s">
        <v>45</v>
      </c>
      <c r="H189" s="379" t="s">
        <v>123</v>
      </c>
      <c r="I189" s="462" t="s">
        <v>1866</v>
      </c>
      <c r="J189" s="380" t="s">
        <v>1867</v>
      </c>
      <c r="K189" s="380" t="s">
        <v>1868</v>
      </c>
      <c r="L189" s="379" t="s">
        <v>93</v>
      </c>
      <c r="M189" s="379" t="s">
        <v>420</v>
      </c>
      <c r="N189" s="379">
        <v>29651.0</v>
      </c>
      <c r="O189" s="379"/>
      <c r="P189" s="381">
        <v>34.9037914558796</v>
      </c>
      <c r="Q189" s="381">
        <v>-82.2236542342408</v>
      </c>
      <c r="R189" s="382">
        <v>100.0</v>
      </c>
      <c r="S189" s="382"/>
      <c r="T189" s="380"/>
      <c r="U189" s="380" t="s">
        <v>316</v>
      </c>
      <c r="V189" s="380" t="s">
        <v>1866</v>
      </c>
      <c r="W189" s="380" t="s">
        <v>1869</v>
      </c>
      <c r="X189" s="379"/>
      <c r="Y189" s="379" t="s">
        <v>763</v>
      </c>
      <c r="Z189" s="379" t="s">
        <v>478</v>
      </c>
      <c r="AA189" s="383" t="s">
        <v>1870</v>
      </c>
      <c r="AB189" s="380" t="s">
        <v>1871</v>
      </c>
      <c r="AC189" s="380" t="s">
        <v>1872</v>
      </c>
      <c r="AD189" s="398" t="s">
        <v>1873</v>
      </c>
      <c r="AE189" s="385" t="s">
        <v>1572</v>
      </c>
      <c r="AF189" s="386">
        <f t="shared" si="1"/>
        <v>18</v>
      </c>
      <c r="AG189" s="380"/>
      <c r="AH189" s="380"/>
      <c r="AI189" s="380"/>
      <c r="AJ189" s="380"/>
    </row>
    <row r="190" ht="69.75" customHeight="1">
      <c r="A190" s="476">
        <v>5125.0</v>
      </c>
      <c r="B190" s="535" t="s">
        <v>36</v>
      </c>
      <c r="C190" s="510" t="s">
        <v>37</v>
      </c>
      <c r="D190" s="510" t="s">
        <v>293</v>
      </c>
      <c r="E190" s="535" t="s">
        <v>812</v>
      </c>
      <c r="F190" s="510" t="s">
        <v>293</v>
      </c>
      <c r="G190" s="510" t="s">
        <v>39</v>
      </c>
      <c r="H190" s="510" t="s">
        <v>40</v>
      </c>
      <c r="I190" s="977" t="s">
        <v>1555</v>
      </c>
      <c r="J190" s="510" t="s">
        <v>1556</v>
      </c>
      <c r="K190" s="535" t="s">
        <v>1557</v>
      </c>
      <c r="L190" s="510" t="s">
        <v>127</v>
      </c>
      <c r="M190" s="510" t="s">
        <v>420</v>
      </c>
      <c r="N190" s="510">
        <v>27041.0</v>
      </c>
      <c r="O190" s="510" t="s">
        <v>1558</v>
      </c>
      <c r="P190" s="912">
        <v>36.395202493988</v>
      </c>
      <c r="Q190" s="541">
        <v>-80.4697833604075</v>
      </c>
      <c r="R190" s="689">
        <v>30.0</v>
      </c>
      <c r="S190" s="904"/>
      <c r="T190" s="510"/>
      <c r="U190" s="510" t="s">
        <v>1559</v>
      </c>
      <c r="V190" s="510" t="s">
        <v>1555</v>
      </c>
      <c r="W190" s="510" t="s">
        <v>1557</v>
      </c>
      <c r="X190" s="510" t="s">
        <v>127</v>
      </c>
      <c r="Y190" s="510" t="s">
        <v>420</v>
      </c>
      <c r="Z190" s="510" t="s">
        <v>498</v>
      </c>
      <c r="AA190" s="833">
        <v>44766.0</v>
      </c>
      <c r="AB190" s="510" t="s">
        <v>1560</v>
      </c>
      <c r="AC190" s="510" t="s">
        <v>1561</v>
      </c>
      <c r="AD190" s="929" t="s">
        <v>1562</v>
      </c>
      <c r="AE190" s="542" t="s">
        <v>1563</v>
      </c>
      <c r="AF190" s="510">
        <f t="shared" si="1"/>
        <v>27</v>
      </c>
      <c r="AG190" s="510"/>
      <c r="AH190" s="510"/>
      <c r="AI190" s="510"/>
      <c r="AJ190" s="510"/>
    </row>
    <row r="191" ht="73.5" customHeight="1">
      <c r="A191" s="476">
        <v>5128.0</v>
      </c>
      <c r="B191" s="535" t="s">
        <v>36</v>
      </c>
      <c r="C191" s="510" t="s">
        <v>37</v>
      </c>
      <c r="D191" s="510" t="s">
        <v>296</v>
      </c>
      <c r="E191" s="535" t="s">
        <v>1209</v>
      </c>
      <c r="F191" s="510" t="s">
        <v>1578</v>
      </c>
      <c r="G191" s="510" t="s">
        <v>39</v>
      </c>
      <c r="H191" s="510" t="s">
        <v>48</v>
      </c>
      <c r="I191" s="977" t="s">
        <v>1579</v>
      </c>
      <c r="J191" s="510" t="s">
        <v>1580</v>
      </c>
      <c r="K191" s="535" t="s">
        <v>1581</v>
      </c>
      <c r="L191" s="510" t="s">
        <v>297</v>
      </c>
      <c r="M191" s="510" t="s">
        <v>420</v>
      </c>
      <c r="N191" s="510">
        <v>99216.0</v>
      </c>
      <c r="O191" s="510" t="s">
        <v>1582</v>
      </c>
      <c r="P191" s="912">
        <v>47.6851592651694</v>
      </c>
      <c r="Q191" s="541">
        <v>-117.187400667903</v>
      </c>
      <c r="R191" s="538">
        <v>37.0</v>
      </c>
      <c r="S191" s="904"/>
      <c r="T191" s="510"/>
      <c r="U191" s="510" t="s">
        <v>140</v>
      </c>
      <c r="V191" s="510" t="s">
        <v>496</v>
      </c>
      <c r="W191" s="510" t="s">
        <v>497</v>
      </c>
      <c r="X191" s="510" t="s">
        <v>179</v>
      </c>
      <c r="Y191" s="510" t="s">
        <v>420</v>
      </c>
      <c r="Z191" s="510" t="s">
        <v>498</v>
      </c>
      <c r="AA191" s="833">
        <v>44429.0</v>
      </c>
      <c r="AB191" s="510" t="s">
        <v>1583</v>
      </c>
      <c r="AC191" s="510"/>
      <c r="AD191" s="929" t="s">
        <v>1584</v>
      </c>
      <c r="AE191" s="542" t="s">
        <v>1585</v>
      </c>
      <c r="AF191" s="510">
        <f t="shared" si="1"/>
        <v>28</v>
      </c>
      <c r="AG191" s="510"/>
      <c r="AH191" s="510"/>
      <c r="AI191" s="510"/>
      <c r="AJ191" s="510"/>
    </row>
    <row r="192" ht="72.75" customHeight="1">
      <c r="A192" s="476">
        <v>5129.0</v>
      </c>
      <c r="B192" s="535" t="s">
        <v>36</v>
      </c>
      <c r="C192" s="510" t="s">
        <v>37</v>
      </c>
      <c r="D192" s="510" t="s">
        <v>296</v>
      </c>
      <c r="E192" s="535" t="s">
        <v>1209</v>
      </c>
      <c r="F192" s="510" t="s">
        <v>1578</v>
      </c>
      <c r="G192" s="510" t="s">
        <v>39</v>
      </c>
      <c r="H192" s="510" t="s">
        <v>40</v>
      </c>
      <c r="I192" s="977" t="s">
        <v>1579</v>
      </c>
      <c r="J192" s="510" t="s">
        <v>1580</v>
      </c>
      <c r="K192" s="535" t="s">
        <v>1581</v>
      </c>
      <c r="L192" s="510" t="s">
        <v>297</v>
      </c>
      <c r="M192" s="510" t="s">
        <v>420</v>
      </c>
      <c r="N192" s="510">
        <v>99216.0</v>
      </c>
      <c r="O192" s="510" t="s">
        <v>1582</v>
      </c>
      <c r="P192" s="912">
        <v>47.6851592651694</v>
      </c>
      <c r="Q192" s="541">
        <v>-117.187400667903</v>
      </c>
      <c r="R192" s="538">
        <v>38.0</v>
      </c>
      <c r="S192" s="904"/>
      <c r="T192" s="510"/>
      <c r="U192" s="510" t="s">
        <v>140</v>
      </c>
      <c r="V192" s="977" t="s">
        <v>496</v>
      </c>
      <c r="W192" s="510" t="s">
        <v>497</v>
      </c>
      <c r="X192" s="510" t="s">
        <v>179</v>
      </c>
      <c r="Y192" s="510" t="s">
        <v>420</v>
      </c>
      <c r="Z192" s="510" t="s">
        <v>498</v>
      </c>
      <c r="AA192" s="833">
        <v>44429.0</v>
      </c>
      <c r="AB192" s="510" t="s">
        <v>1583</v>
      </c>
      <c r="AC192" s="510"/>
      <c r="AD192" s="744" t="s">
        <v>1584</v>
      </c>
      <c r="AE192" s="542" t="s">
        <v>1585</v>
      </c>
      <c r="AF192" s="510">
        <f t="shared" si="1"/>
        <v>28</v>
      </c>
      <c r="AG192" s="510"/>
      <c r="AH192" s="510"/>
      <c r="AI192" s="510"/>
      <c r="AJ192" s="510"/>
    </row>
    <row r="193" ht="69.0" customHeight="1">
      <c r="A193" s="476">
        <v>5069.0</v>
      </c>
      <c r="B193" s="535" t="s">
        <v>36</v>
      </c>
      <c r="C193" s="510" t="s">
        <v>37</v>
      </c>
      <c r="D193" s="510" t="s">
        <v>38</v>
      </c>
      <c r="E193" s="535" t="s">
        <v>812</v>
      </c>
      <c r="F193" s="510" t="s">
        <v>1044</v>
      </c>
      <c r="G193" s="510" t="s">
        <v>39</v>
      </c>
      <c r="H193" s="510" t="s">
        <v>40</v>
      </c>
      <c r="I193" s="977" t="s">
        <v>1045</v>
      </c>
      <c r="J193" s="510" t="s">
        <v>1046</v>
      </c>
      <c r="K193" s="535" t="s">
        <v>1047</v>
      </c>
      <c r="L193" s="510" t="s">
        <v>42</v>
      </c>
      <c r="M193" s="510" t="s">
        <v>420</v>
      </c>
      <c r="N193" s="510">
        <v>48197.0</v>
      </c>
      <c r="O193" s="510" t="s">
        <v>1048</v>
      </c>
      <c r="P193" s="912">
        <v>42.2028211459245</v>
      </c>
      <c r="Q193" s="541">
        <v>-83.5575616430491</v>
      </c>
      <c r="R193" s="538">
        <v>900.0</v>
      </c>
      <c r="S193" s="904"/>
      <c r="T193" s="510"/>
      <c r="U193" s="510" t="s">
        <v>38</v>
      </c>
      <c r="V193" s="977" t="s">
        <v>1045</v>
      </c>
      <c r="W193" s="510" t="s">
        <v>1049</v>
      </c>
      <c r="X193" s="510" t="s">
        <v>42</v>
      </c>
      <c r="Y193" s="510" t="s">
        <v>420</v>
      </c>
      <c r="Z193" s="510" t="s">
        <v>432</v>
      </c>
      <c r="AA193" s="833">
        <v>44418.0</v>
      </c>
      <c r="AB193" s="510" t="s">
        <v>1050</v>
      </c>
      <c r="AC193" s="510" t="s">
        <v>1051</v>
      </c>
      <c r="AD193" s="510" t="s">
        <v>1052</v>
      </c>
      <c r="AE193" s="542" t="s">
        <v>1053</v>
      </c>
      <c r="AF193" s="510">
        <f t="shared" si="1"/>
        <v>19</v>
      </c>
      <c r="AG193" s="510"/>
      <c r="AH193" s="510"/>
      <c r="AI193" s="510"/>
      <c r="AJ193" s="510"/>
    </row>
    <row r="194" ht="60.0" customHeight="1">
      <c r="A194" s="476">
        <v>5130.0</v>
      </c>
      <c r="B194" s="535" t="s">
        <v>158</v>
      </c>
      <c r="C194" s="510" t="s">
        <v>37</v>
      </c>
      <c r="D194" s="510" t="s">
        <v>361</v>
      </c>
      <c r="E194" s="535" t="s">
        <v>812</v>
      </c>
      <c r="F194" s="510" t="s">
        <v>1587</v>
      </c>
      <c r="G194" s="510" t="s">
        <v>39</v>
      </c>
      <c r="H194" s="510" t="s">
        <v>40</v>
      </c>
      <c r="I194" s="977" t="s">
        <v>1588</v>
      </c>
      <c r="J194" s="510" t="s">
        <v>1589</v>
      </c>
      <c r="K194" s="535" t="s">
        <v>1590</v>
      </c>
      <c r="L194" s="510" t="s">
        <v>266</v>
      </c>
      <c r="M194" s="510" t="s">
        <v>420</v>
      </c>
      <c r="N194" s="510" t="s">
        <v>1591</v>
      </c>
      <c r="O194" s="510" t="s">
        <v>1592</v>
      </c>
      <c r="P194" s="912">
        <v>42.7950916887674</v>
      </c>
      <c r="Q194" s="541">
        <v>-71.544073147873</v>
      </c>
      <c r="R194" s="689">
        <v>60.0</v>
      </c>
      <c r="S194" s="904" t="s">
        <v>4914</v>
      </c>
      <c r="T194" s="761"/>
      <c r="U194" s="510" t="s">
        <v>361</v>
      </c>
      <c r="V194" s="510" t="s">
        <v>1588</v>
      </c>
      <c r="W194" s="510" t="s">
        <v>1593</v>
      </c>
      <c r="X194" s="510" t="s">
        <v>248</v>
      </c>
      <c r="Y194" s="510" t="s">
        <v>420</v>
      </c>
      <c r="Z194" s="510" t="s">
        <v>445</v>
      </c>
      <c r="AA194" s="833">
        <v>45335.0</v>
      </c>
      <c r="AB194" s="833"/>
      <c r="AC194" s="510"/>
      <c r="AD194" s="510" t="s">
        <v>1594</v>
      </c>
      <c r="AE194" s="510" t="s">
        <v>1595</v>
      </c>
      <c r="AF194" s="510">
        <v>29.0</v>
      </c>
      <c r="AG194" s="510" t="s">
        <v>1596</v>
      </c>
      <c r="AH194" s="510" t="s">
        <v>1597</v>
      </c>
      <c r="AI194" s="510" t="s">
        <v>1598</v>
      </c>
      <c r="AJ194" s="510"/>
    </row>
    <row r="195" ht="69.75" customHeight="1">
      <c r="A195" s="476">
        <v>5004.0</v>
      </c>
      <c r="B195" s="535" t="s">
        <v>158</v>
      </c>
      <c r="C195" s="510" t="s">
        <v>37</v>
      </c>
      <c r="D195" s="694" t="s">
        <v>351</v>
      </c>
      <c r="E195" s="535" t="s">
        <v>812</v>
      </c>
      <c r="F195" s="694" t="s">
        <v>449</v>
      </c>
      <c r="G195" s="510" t="s">
        <v>39</v>
      </c>
      <c r="H195" s="510" t="s">
        <v>40</v>
      </c>
      <c r="I195" s="996" t="s">
        <v>450</v>
      </c>
      <c r="J195" s="510" t="s">
        <v>451</v>
      </c>
      <c r="K195" s="510" t="s">
        <v>444</v>
      </c>
      <c r="L195" s="510" t="s">
        <v>32</v>
      </c>
      <c r="M195" s="510" t="s">
        <v>420</v>
      </c>
      <c r="N195" s="510">
        <v>43212.0</v>
      </c>
      <c r="O195" s="694" t="s">
        <v>452</v>
      </c>
      <c r="P195" s="912">
        <v>39.9976328506567</v>
      </c>
      <c r="Q195" s="694">
        <v>-83.0421698079566</v>
      </c>
      <c r="R195" s="538">
        <v>15.0</v>
      </c>
      <c r="S195" s="904">
        <v>100.0</v>
      </c>
      <c r="T195" s="761"/>
      <c r="U195" s="694" t="s">
        <v>351</v>
      </c>
      <c r="V195" s="542" t="s">
        <v>450</v>
      </c>
      <c r="W195" s="510" t="s">
        <v>444</v>
      </c>
      <c r="X195" s="510" t="s">
        <v>32</v>
      </c>
      <c r="Y195" s="510" t="s">
        <v>420</v>
      </c>
      <c r="Z195" s="510" t="s">
        <v>453</v>
      </c>
      <c r="AA195" s="833">
        <v>45432.0</v>
      </c>
      <c r="AB195" s="833" t="s">
        <v>454</v>
      </c>
      <c r="AC195" s="510"/>
      <c r="AD195" s="732" t="s">
        <v>455</v>
      </c>
      <c r="AE195" s="510" t="s">
        <v>454</v>
      </c>
      <c r="AF195" s="510">
        <f t="shared" ref="AF195:AF240" si="2">IF(LEN(TRIM(AD195))=0,0,LEN(TRIM(AD195))-LEN(SUBSTITUTE(AD195," ",""))+1)</f>
        <v>24</v>
      </c>
      <c r="AG195" s="694" t="s">
        <v>456</v>
      </c>
      <c r="AH195" s="694" t="s">
        <v>457</v>
      </c>
      <c r="AI195" s="694" t="s">
        <v>458</v>
      </c>
      <c r="AJ195" s="510"/>
    </row>
    <row r="196" ht="60.75" customHeight="1">
      <c r="A196" s="476">
        <v>5131.0</v>
      </c>
      <c r="B196" s="535" t="s">
        <v>149</v>
      </c>
      <c r="C196" s="510" t="s">
        <v>37</v>
      </c>
      <c r="D196" s="510" t="s">
        <v>154</v>
      </c>
      <c r="E196" s="535" t="s">
        <v>812</v>
      </c>
      <c r="F196" s="510" t="s">
        <v>154</v>
      </c>
      <c r="G196" s="510" t="s">
        <v>39</v>
      </c>
      <c r="H196" s="510" t="s">
        <v>40</v>
      </c>
      <c r="I196" s="510" t="s">
        <v>1601</v>
      </c>
      <c r="J196" s="510" t="s">
        <v>1606</v>
      </c>
      <c r="K196" s="535" t="s">
        <v>1599</v>
      </c>
      <c r="L196" s="510" t="s">
        <v>141</v>
      </c>
      <c r="M196" s="510" t="s">
        <v>420</v>
      </c>
      <c r="N196" s="510">
        <v>30308.0</v>
      </c>
      <c r="O196" s="510" t="s">
        <v>1600</v>
      </c>
      <c r="P196" s="912">
        <v>33.75</v>
      </c>
      <c r="Q196" s="912">
        <v>-84.38</v>
      </c>
      <c r="R196" s="538" t="s">
        <v>237</v>
      </c>
      <c r="S196" s="904">
        <v>50.0</v>
      </c>
      <c r="T196" s="510" t="s">
        <v>43</v>
      </c>
      <c r="U196" s="510" t="s">
        <v>154</v>
      </c>
      <c r="V196" s="510" t="s">
        <v>1601</v>
      </c>
      <c r="W196" s="510" t="s">
        <v>1607</v>
      </c>
      <c r="X196" s="510" t="s">
        <v>26</v>
      </c>
      <c r="Y196" s="510" t="s">
        <v>420</v>
      </c>
      <c r="Z196" s="510" t="s">
        <v>610</v>
      </c>
      <c r="AA196" s="833">
        <v>44777.0</v>
      </c>
      <c r="AB196" s="510" t="s">
        <v>237</v>
      </c>
      <c r="AC196" s="510" t="s">
        <v>237</v>
      </c>
      <c r="AD196" s="1024" t="s">
        <v>1604</v>
      </c>
      <c r="AE196" s="542" t="s">
        <v>1605</v>
      </c>
      <c r="AF196" s="510">
        <f t="shared" si="2"/>
        <v>29</v>
      </c>
      <c r="AG196" s="510"/>
      <c r="AH196" s="510"/>
      <c r="AI196" s="510"/>
      <c r="AJ196" s="510"/>
    </row>
    <row r="197" ht="71.25" customHeight="1">
      <c r="A197" s="476">
        <v>5190.0</v>
      </c>
      <c r="B197" s="379" t="s">
        <v>149</v>
      </c>
      <c r="C197" s="380" t="s">
        <v>37</v>
      </c>
      <c r="D197" s="399" t="s">
        <v>277</v>
      </c>
      <c r="E197" s="379" t="s">
        <v>812</v>
      </c>
      <c r="F197" s="392" t="s">
        <v>1316</v>
      </c>
      <c r="G197" s="380" t="s">
        <v>45</v>
      </c>
      <c r="H197" s="380" t="s">
        <v>40</v>
      </c>
      <c r="I197" s="380" t="s">
        <v>1308</v>
      </c>
      <c r="J197" s="380" t="s">
        <v>1317</v>
      </c>
      <c r="K197" s="379" t="s">
        <v>1318</v>
      </c>
      <c r="L197" s="380" t="s">
        <v>32</v>
      </c>
      <c r="M197" s="380" t="s">
        <v>420</v>
      </c>
      <c r="N197" s="895" t="s">
        <v>1319</v>
      </c>
      <c r="O197" s="380"/>
      <c r="P197" s="396">
        <v>39.8973</v>
      </c>
      <c r="Q197" s="397">
        <v>-84.2144</v>
      </c>
      <c r="R197" s="382"/>
      <c r="S197" s="514">
        <v>500.0</v>
      </c>
      <c r="T197" s="380" t="s">
        <v>5008</v>
      </c>
      <c r="U197" s="392" t="s">
        <v>277</v>
      </c>
      <c r="V197" s="380" t="s">
        <v>1308</v>
      </c>
      <c r="W197" s="380" t="s">
        <v>1312</v>
      </c>
      <c r="X197" s="380" t="s">
        <v>26</v>
      </c>
      <c r="Y197" s="380" t="s">
        <v>420</v>
      </c>
      <c r="Z197" s="380" t="s">
        <v>486</v>
      </c>
      <c r="AA197" s="469">
        <v>45873.0</v>
      </c>
      <c r="AB197" s="380" t="s">
        <v>1320</v>
      </c>
      <c r="AC197" s="392" t="s">
        <v>1321</v>
      </c>
      <c r="AD197" s="384" t="s">
        <v>1315</v>
      </c>
      <c r="AE197" s="380"/>
      <c r="AF197" s="380">
        <f t="shared" si="2"/>
        <v>19</v>
      </c>
      <c r="AG197" s="380"/>
      <c r="AH197" s="380"/>
      <c r="AI197" s="380"/>
      <c r="AJ197" s="380"/>
    </row>
    <row r="198" ht="75.75" customHeight="1">
      <c r="A198" s="476">
        <v>5197.0</v>
      </c>
      <c r="B198" s="379" t="s">
        <v>158</v>
      </c>
      <c r="C198" s="380" t="s">
        <v>37</v>
      </c>
      <c r="D198" s="380" t="s">
        <v>75</v>
      </c>
      <c r="E198" s="379" t="s">
        <v>1209</v>
      </c>
      <c r="F198" s="380" t="s">
        <v>5014</v>
      </c>
      <c r="G198" s="380" t="s">
        <v>118</v>
      </c>
      <c r="H198" s="392" t="s">
        <v>5015</v>
      </c>
      <c r="I198" s="462" t="s">
        <v>905</v>
      </c>
      <c r="J198" s="380" t="s">
        <v>5016</v>
      </c>
      <c r="K198" s="379" t="s">
        <v>908</v>
      </c>
      <c r="L198" s="380" t="s">
        <v>42</v>
      </c>
      <c r="M198" s="380" t="s">
        <v>420</v>
      </c>
      <c r="N198" s="895" t="s">
        <v>5017</v>
      </c>
      <c r="O198" s="380"/>
      <c r="P198" s="396">
        <v>42.2795</v>
      </c>
      <c r="Q198" s="397">
        <v>-83.8273</v>
      </c>
      <c r="R198" s="382"/>
      <c r="S198" s="514"/>
      <c r="T198" s="391"/>
      <c r="U198" s="380" t="s">
        <v>75</v>
      </c>
      <c r="V198" s="380" t="s">
        <v>905</v>
      </c>
      <c r="W198" s="380" t="s">
        <v>551</v>
      </c>
      <c r="X198" s="380" t="s">
        <v>26</v>
      </c>
      <c r="Y198" s="469" t="s">
        <v>420</v>
      </c>
      <c r="Z198" s="380" t="s">
        <v>486</v>
      </c>
      <c r="AA198" s="469">
        <v>45883.0</v>
      </c>
      <c r="AB198" s="380" t="s">
        <v>5018</v>
      </c>
      <c r="AC198" s="380"/>
      <c r="AD198" s="398" t="s">
        <v>9664</v>
      </c>
      <c r="AE198" s="380"/>
      <c r="AF198" s="380">
        <f t="shared" si="2"/>
        <v>25</v>
      </c>
      <c r="AG198" s="380"/>
      <c r="AH198" s="380"/>
      <c r="AI198" s="380"/>
      <c r="AJ198" s="380"/>
    </row>
    <row r="199" ht="83.25" customHeight="1">
      <c r="A199" s="476">
        <v>5145.0</v>
      </c>
      <c r="B199" s="535" t="s">
        <v>36</v>
      </c>
      <c r="C199" s="510" t="s">
        <v>37</v>
      </c>
      <c r="D199" s="510" t="s">
        <v>298</v>
      </c>
      <c r="E199" s="535" t="s">
        <v>812</v>
      </c>
      <c r="F199" s="510" t="s">
        <v>298</v>
      </c>
      <c r="G199" s="510" t="s">
        <v>39</v>
      </c>
      <c r="H199" s="510" t="s">
        <v>40</v>
      </c>
      <c r="I199" s="530" t="s">
        <v>1638</v>
      </c>
      <c r="J199" s="510" t="s">
        <v>1639</v>
      </c>
      <c r="K199" s="535" t="s">
        <v>1640</v>
      </c>
      <c r="L199" s="510" t="s">
        <v>26</v>
      </c>
      <c r="M199" s="510" t="s">
        <v>420</v>
      </c>
      <c r="N199" s="510">
        <v>93030.0</v>
      </c>
      <c r="O199" s="510" t="s">
        <v>1641</v>
      </c>
      <c r="P199" s="912">
        <v>34.2043541243129</v>
      </c>
      <c r="Q199" s="541">
        <v>-119.132623531631</v>
      </c>
      <c r="R199" s="538">
        <v>18.0</v>
      </c>
      <c r="S199" s="904"/>
      <c r="T199" s="510"/>
      <c r="U199" s="510" t="s">
        <v>298</v>
      </c>
      <c r="V199" s="510" t="s">
        <v>1638</v>
      </c>
      <c r="W199" s="510" t="s">
        <v>1640</v>
      </c>
      <c r="X199" s="510" t="s">
        <v>26</v>
      </c>
      <c r="Y199" s="510" t="s">
        <v>420</v>
      </c>
      <c r="Z199" s="510" t="s">
        <v>498</v>
      </c>
      <c r="AA199" s="833">
        <v>44766.0</v>
      </c>
      <c r="AB199" s="510" t="s">
        <v>1642</v>
      </c>
      <c r="AC199" s="510" t="s">
        <v>1643</v>
      </c>
      <c r="AD199" s="867" t="s">
        <v>1644</v>
      </c>
      <c r="AE199" s="542" t="s">
        <v>1645</v>
      </c>
      <c r="AF199" s="510">
        <f t="shared" si="2"/>
        <v>8</v>
      </c>
      <c r="AG199" s="510"/>
      <c r="AH199" s="510"/>
      <c r="AI199" s="510"/>
      <c r="AJ199" s="510"/>
    </row>
    <row r="200" ht="73.5" customHeight="1">
      <c r="A200" s="476">
        <v>5006.0</v>
      </c>
      <c r="B200" s="379" t="s">
        <v>36</v>
      </c>
      <c r="C200" s="380" t="s">
        <v>37</v>
      </c>
      <c r="D200" s="380" t="s">
        <v>134</v>
      </c>
      <c r="E200" s="379" t="s">
        <v>812</v>
      </c>
      <c r="F200" s="380" t="s">
        <v>473</v>
      </c>
      <c r="G200" s="380" t="s">
        <v>39</v>
      </c>
      <c r="H200" s="380" t="s">
        <v>40</v>
      </c>
      <c r="I200" s="380" t="s">
        <v>460</v>
      </c>
      <c r="J200" s="380" t="s">
        <v>474</v>
      </c>
      <c r="K200" s="379" t="s">
        <v>475</v>
      </c>
      <c r="L200" s="380" t="s">
        <v>60</v>
      </c>
      <c r="M200" s="380" t="s">
        <v>420</v>
      </c>
      <c r="N200" s="380">
        <v>37167.0</v>
      </c>
      <c r="O200" s="380" t="s">
        <v>476</v>
      </c>
      <c r="P200" s="396">
        <v>36.2176871172536</v>
      </c>
      <c r="Q200" s="397">
        <v>-86.4610295288187</v>
      </c>
      <c r="R200" s="382">
        <v>400.0</v>
      </c>
      <c r="S200" s="514"/>
      <c r="T200" s="380"/>
      <c r="U200" s="380" t="s">
        <v>134</v>
      </c>
      <c r="V200" s="380" t="s">
        <v>460</v>
      </c>
      <c r="W200" s="380" t="s">
        <v>465</v>
      </c>
      <c r="X200" s="380" t="s">
        <v>466</v>
      </c>
      <c r="Y200" s="380" t="s">
        <v>467</v>
      </c>
      <c r="Z200" s="380" t="s">
        <v>478</v>
      </c>
      <c r="AA200" s="469" t="s">
        <v>479</v>
      </c>
      <c r="AB200" s="380" t="s">
        <v>480</v>
      </c>
      <c r="AC200" s="380" t="s">
        <v>481</v>
      </c>
      <c r="AD200" s="384" t="s">
        <v>472</v>
      </c>
      <c r="AE200" s="385"/>
      <c r="AF200" s="380">
        <f t="shared" si="2"/>
        <v>29</v>
      </c>
      <c r="AG200" s="510"/>
      <c r="AH200" s="510"/>
      <c r="AI200" s="510"/>
      <c r="AJ200" s="510"/>
    </row>
    <row r="201" ht="81.75" customHeight="1">
      <c r="A201" s="476">
        <v>5146.0</v>
      </c>
      <c r="B201" s="535" t="s">
        <v>36</v>
      </c>
      <c r="C201" s="510" t="s">
        <v>37</v>
      </c>
      <c r="D201" s="510" t="s">
        <v>299</v>
      </c>
      <c r="E201" s="535" t="s">
        <v>812</v>
      </c>
      <c r="F201" s="510" t="s">
        <v>299</v>
      </c>
      <c r="G201" s="510" t="s">
        <v>39</v>
      </c>
      <c r="H201" s="510" t="s">
        <v>40</v>
      </c>
      <c r="I201" s="510" t="s">
        <v>1651</v>
      </c>
      <c r="J201" s="510" t="s">
        <v>1652</v>
      </c>
      <c r="K201" s="535" t="s">
        <v>1653</v>
      </c>
      <c r="L201" s="510" t="s">
        <v>127</v>
      </c>
      <c r="M201" s="510" t="s">
        <v>420</v>
      </c>
      <c r="N201" s="510">
        <v>27410.0</v>
      </c>
      <c r="O201" s="510" t="s">
        <v>1654</v>
      </c>
      <c r="P201" s="689">
        <v>36.07</v>
      </c>
      <c r="Q201" s="689">
        <v>-79.79</v>
      </c>
      <c r="R201" s="689">
        <v>20.0</v>
      </c>
      <c r="S201" s="689">
        <v>1.0</v>
      </c>
      <c r="T201" s="510" t="s">
        <v>43</v>
      </c>
      <c r="U201" s="510" t="s">
        <v>299</v>
      </c>
      <c r="V201" s="510" t="s">
        <v>1651</v>
      </c>
      <c r="W201" s="510" t="s">
        <v>1653</v>
      </c>
      <c r="X201" s="510" t="s">
        <v>127</v>
      </c>
      <c r="Y201" s="510" t="s">
        <v>420</v>
      </c>
      <c r="Z201" s="510" t="s">
        <v>610</v>
      </c>
      <c r="AA201" s="833">
        <v>44774.0</v>
      </c>
      <c r="AB201" s="510" t="s">
        <v>1655</v>
      </c>
      <c r="AC201" s="510" t="s">
        <v>1656</v>
      </c>
      <c r="AD201" s="1024" t="s">
        <v>1657</v>
      </c>
      <c r="AE201" s="542" t="s">
        <v>1651</v>
      </c>
      <c r="AF201" s="510">
        <f t="shared" si="2"/>
        <v>21</v>
      </c>
      <c r="AG201" s="510"/>
      <c r="AH201" s="510"/>
      <c r="AI201" s="510"/>
      <c r="AJ201" s="510"/>
    </row>
    <row r="202" ht="60.0" customHeight="1">
      <c r="A202" s="476">
        <v>5228.0</v>
      </c>
      <c r="B202" s="1051" t="s">
        <v>36</v>
      </c>
      <c r="C202" s="380" t="s">
        <v>37</v>
      </c>
      <c r="D202" s="496" t="s">
        <v>300</v>
      </c>
      <c r="E202" s="1051"/>
      <c r="F202" s="496" t="s">
        <v>300</v>
      </c>
      <c r="G202" s="496" t="s">
        <v>51</v>
      </c>
      <c r="H202" s="496" t="s">
        <v>40</v>
      </c>
      <c r="I202" s="1052" t="s">
        <v>1660</v>
      </c>
      <c r="J202" s="380" t="s">
        <v>1661</v>
      </c>
      <c r="K202" s="379" t="s">
        <v>587</v>
      </c>
      <c r="L202" s="380" t="s">
        <v>26</v>
      </c>
      <c r="M202" s="380" t="s">
        <v>420</v>
      </c>
      <c r="N202" s="380">
        <v>92109.0</v>
      </c>
      <c r="O202" s="496"/>
      <c r="P202" s="483">
        <v>32.80351</v>
      </c>
      <c r="Q202" s="397">
        <v>-117.215</v>
      </c>
      <c r="R202" s="483"/>
      <c r="S202" s="519"/>
      <c r="T202" s="765"/>
      <c r="U202" s="1053" t="s">
        <v>300</v>
      </c>
      <c r="V202" s="1052" t="s">
        <v>1660</v>
      </c>
      <c r="W202" s="496" t="s">
        <v>587</v>
      </c>
      <c r="X202" s="496" t="s">
        <v>26</v>
      </c>
      <c r="Y202" s="496" t="s">
        <v>420</v>
      </c>
      <c r="Z202" s="496" t="s">
        <v>752</v>
      </c>
      <c r="AA202" s="1054">
        <v>45923.0</v>
      </c>
      <c r="AB202" s="1055" t="s">
        <v>1660</v>
      </c>
      <c r="AC202" s="380"/>
      <c r="AD202" s="429" t="s">
        <v>1662</v>
      </c>
      <c r="AE202" s="380"/>
      <c r="AF202" s="380">
        <f t="shared" si="2"/>
        <v>27</v>
      </c>
      <c r="AG202" s="380"/>
      <c r="AH202" s="380"/>
      <c r="AI202" s="380"/>
      <c r="AJ202" s="380"/>
    </row>
    <row r="203" ht="72.0" customHeight="1">
      <c r="A203" s="476">
        <v>5193.0</v>
      </c>
      <c r="B203" s="379" t="s">
        <v>36</v>
      </c>
      <c r="C203" s="380" t="s">
        <v>37</v>
      </c>
      <c r="D203" s="380" t="s">
        <v>227</v>
      </c>
      <c r="E203" s="379" t="s">
        <v>812</v>
      </c>
      <c r="F203" s="392" t="s">
        <v>592</v>
      </c>
      <c r="G203" s="380" t="s">
        <v>45</v>
      </c>
      <c r="H203" s="380" t="s">
        <v>40</v>
      </c>
      <c r="I203" s="503" t="s">
        <v>593</v>
      </c>
      <c r="J203" s="380" t="s">
        <v>594</v>
      </c>
      <c r="K203" s="379" t="s">
        <v>595</v>
      </c>
      <c r="L203" s="380" t="s">
        <v>228</v>
      </c>
      <c r="M203" s="380" t="s">
        <v>420</v>
      </c>
      <c r="N203" s="895" t="s">
        <v>596</v>
      </c>
      <c r="O203" s="380" t="s">
        <v>597</v>
      </c>
      <c r="P203" s="396">
        <v>44.4682</v>
      </c>
      <c r="Q203" s="397">
        <v>-73.1555</v>
      </c>
      <c r="R203" s="382"/>
      <c r="S203" s="514"/>
      <c r="T203" s="380"/>
      <c r="U203" s="380" t="s">
        <v>227</v>
      </c>
      <c r="V203" s="380" t="s">
        <v>593</v>
      </c>
      <c r="W203" s="380" t="s">
        <v>595</v>
      </c>
      <c r="X203" s="380" t="s">
        <v>228</v>
      </c>
      <c r="Y203" s="380" t="s">
        <v>420</v>
      </c>
      <c r="Z203" s="380" t="s">
        <v>486</v>
      </c>
      <c r="AA203" s="469">
        <v>45876.0</v>
      </c>
      <c r="AB203" s="380" t="s">
        <v>593</v>
      </c>
      <c r="AC203" s="392" t="s">
        <v>598</v>
      </c>
      <c r="AD203" s="384" t="s">
        <v>599</v>
      </c>
      <c r="AE203" s="380"/>
      <c r="AF203" s="380">
        <f t="shared" si="2"/>
        <v>22</v>
      </c>
      <c r="AG203" s="380"/>
      <c r="AH203" s="380"/>
      <c r="AI203" s="380"/>
      <c r="AJ203" s="380"/>
    </row>
    <row r="204" ht="85.5" customHeight="1">
      <c r="A204" s="476">
        <v>5203.0</v>
      </c>
      <c r="B204" s="379" t="s">
        <v>36</v>
      </c>
      <c r="C204" s="380" t="s">
        <v>37</v>
      </c>
      <c r="D204" s="380" t="s">
        <v>5024</v>
      </c>
      <c r="E204" s="379" t="s">
        <v>812</v>
      </c>
      <c r="F204" s="380" t="s">
        <v>5025</v>
      </c>
      <c r="G204" s="380" t="s">
        <v>118</v>
      </c>
      <c r="H204" s="392" t="s">
        <v>5026</v>
      </c>
      <c r="I204" s="462" t="s">
        <v>5027</v>
      </c>
      <c r="J204" s="380" t="s">
        <v>5028</v>
      </c>
      <c r="K204" s="379" t="s">
        <v>1690</v>
      </c>
      <c r="L204" s="379" t="s">
        <v>103</v>
      </c>
      <c r="M204" s="380" t="s">
        <v>618</v>
      </c>
      <c r="N204" s="380" t="s">
        <v>5029</v>
      </c>
      <c r="O204" s="380"/>
      <c r="P204" s="396">
        <v>42.2789</v>
      </c>
      <c r="Q204" s="396">
        <v>82.8996</v>
      </c>
      <c r="R204" s="382">
        <v>100.0</v>
      </c>
      <c r="S204" s="514"/>
      <c r="T204" s="391"/>
      <c r="U204" s="380" t="s">
        <v>5030</v>
      </c>
      <c r="V204" s="380" t="s">
        <v>5031</v>
      </c>
      <c r="W204" s="399" t="s">
        <v>5032</v>
      </c>
      <c r="X204" s="380"/>
      <c r="Y204" s="469" t="s">
        <v>5033</v>
      </c>
      <c r="Z204" s="380" t="s">
        <v>486</v>
      </c>
      <c r="AA204" s="469">
        <v>45918.0</v>
      </c>
      <c r="AB204" s="380" t="s">
        <v>5034</v>
      </c>
      <c r="AC204" s="380"/>
      <c r="AD204" s="395" t="s">
        <v>5035</v>
      </c>
      <c r="AE204" s="380"/>
      <c r="AF204" s="380">
        <f t="shared" si="2"/>
        <v>30</v>
      </c>
      <c r="AG204" s="380"/>
      <c r="AH204" s="380"/>
      <c r="AI204" s="380"/>
      <c r="AJ204" s="380"/>
    </row>
    <row r="205" ht="78.75" customHeight="1">
      <c r="A205" s="476">
        <v>5204.0</v>
      </c>
      <c r="B205" s="379" t="s">
        <v>36</v>
      </c>
      <c r="C205" s="380" t="s">
        <v>37</v>
      </c>
      <c r="D205" s="380" t="s">
        <v>5036</v>
      </c>
      <c r="E205" s="379" t="s">
        <v>812</v>
      </c>
      <c r="F205" s="380" t="s">
        <v>5036</v>
      </c>
      <c r="G205" s="380" t="s">
        <v>118</v>
      </c>
      <c r="H205" s="392" t="s">
        <v>5037</v>
      </c>
      <c r="I205" s="462" t="s">
        <v>5038</v>
      </c>
      <c r="J205" s="380" t="s">
        <v>5039</v>
      </c>
      <c r="K205" s="379" t="s">
        <v>5040</v>
      </c>
      <c r="L205" s="379" t="s">
        <v>2472</v>
      </c>
      <c r="M205" s="379" t="s">
        <v>420</v>
      </c>
      <c r="N205" s="380" t="s">
        <v>5041</v>
      </c>
      <c r="O205" s="380" t="s">
        <v>5042</v>
      </c>
      <c r="P205" s="396">
        <v>41.7011</v>
      </c>
      <c r="Q205" s="396">
        <v>71.9566</v>
      </c>
      <c r="R205" s="382"/>
      <c r="S205" s="514"/>
      <c r="T205" s="391"/>
      <c r="U205" s="380" t="s">
        <v>5036</v>
      </c>
      <c r="V205" s="380" t="s">
        <v>5038</v>
      </c>
      <c r="W205" s="380" t="s">
        <v>5040</v>
      </c>
      <c r="X205" s="380" t="s">
        <v>2472</v>
      </c>
      <c r="Y205" s="469" t="s">
        <v>420</v>
      </c>
      <c r="Z205" s="380" t="s">
        <v>486</v>
      </c>
      <c r="AA205" s="469">
        <v>45918.0</v>
      </c>
      <c r="AB205" s="380" t="s">
        <v>5043</v>
      </c>
      <c r="AC205" s="380"/>
      <c r="AD205" s="392" t="s">
        <v>5044</v>
      </c>
      <c r="AE205" s="380"/>
      <c r="AF205" s="380">
        <f t="shared" si="2"/>
        <v>26</v>
      </c>
      <c r="AG205" s="380"/>
      <c r="AH205" s="380"/>
      <c r="AI205" s="380"/>
      <c r="AJ205" s="380"/>
    </row>
    <row r="206" ht="88.5" customHeight="1">
      <c r="A206" s="476">
        <v>5205.0</v>
      </c>
      <c r="B206" s="379" t="s">
        <v>36</v>
      </c>
      <c r="C206" s="380" t="s">
        <v>37</v>
      </c>
      <c r="D206" s="380" t="s">
        <v>5045</v>
      </c>
      <c r="E206" s="379" t="s">
        <v>812</v>
      </c>
      <c r="F206" s="380" t="s">
        <v>5045</v>
      </c>
      <c r="G206" s="380" t="s">
        <v>118</v>
      </c>
      <c r="H206" s="392" t="s">
        <v>5046</v>
      </c>
      <c r="I206" s="462" t="s">
        <v>5047</v>
      </c>
      <c r="J206" s="380" t="s">
        <v>5048</v>
      </c>
      <c r="K206" s="379" t="s">
        <v>4433</v>
      </c>
      <c r="L206" s="379" t="s">
        <v>195</v>
      </c>
      <c r="M206" s="380" t="s">
        <v>420</v>
      </c>
      <c r="N206" s="380">
        <v>33634.0</v>
      </c>
      <c r="O206" s="380" t="s">
        <v>5049</v>
      </c>
      <c r="P206" s="396">
        <v>27.9944</v>
      </c>
      <c r="Q206" s="396">
        <v>82.5516</v>
      </c>
      <c r="R206" s="382"/>
      <c r="S206" s="514"/>
      <c r="T206" s="391"/>
      <c r="U206" s="380" t="s">
        <v>5050</v>
      </c>
      <c r="V206" s="380" t="s">
        <v>5047</v>
      </c>
      <c r="W206" s="380" t="s">
        <v>4433</v>
      </c>
      <c r="X206" s="380" t="s">
        <v>195</v>
      </c>
      <c r="Y206" s="469" t="s">
        <v>420</v>
      </c>
      <c r="Z206" s="380" t="s">
        <v>486</v>
      </c>
      <c r="AA206" s="469">
        <v>45918.0</v>
      </c>
      <c r="AB206" s="380" t="s">
        <v>5051</v>
      </c>
      <c r="AC206" s="380"/>
      <c r="AD206" s="398" t="s">
        <v>9665</v>
      </c>
      <c r="AE206" s="380"/>
      <c r="AF206" s="380">
        <f t="shared" si="2"/>
        <v>25</v>
      </c>
      <c r="AG206" s="380"/>
      <c r="AH206" s="380"/>
      <c r="AI206" s="380"/>
      <c r="AJ206" s="380"/>
    </row>
    <row r="207" ht="15.75" customHeight="1">
      <c r="A207" s="476">
        <v>5147.0</v>
      </c>
      <c r="B207" s="535" t="s">
        <v>36</v>
      </c>
      <c r="C207" s="510" t="s">
        <v>37</v>
      </c>
      <c r="D207" s="771" t="s">
        <v>53</v>
      </c>
      <c r="E207" s="535" t="s">
        <v>812</v>
      </c>
      <c r="F207" s="771" t="s">
        <v>53</v>
      </c>
      <c r="G207" s="510" t="s">
        <v>39</v>
      </c>
      <c r="H207" s="510" t="s">
        <v>40</v>
      </c>
      <c r="I207" s="1056" t="s">
        <v>1663</v>
      </c>
      <c r="J207" s="510" t="s">
        <v>1664</v>
      </c>
      <c r="K207" s="535" t="s">
        <v>748</v>
      </c>
      <c r="L207" s="510" t="s">
        <v>26</v>
      </c>
      <c r="M207" s="510" t="s">
        <v>420</v>
      </c>
      <c r="N207" s="510">
        <v>94550.0</v>
      </c>
      <c r="O207" s="510" t="s">
        <v>1665</v>
      </c>
      <c r="P207" s="689">
        <v>37.68</v>
      </c>
      <c r="Q207" s="689">
        <v>-121.76</v>
      </c>
      <c r="R207" s="689">
        <v>50.0</v>
      </c>
      <c r="S207" s="689">
        <v>1.0</v>
      </c>
      <c r="T207" s="510" t="s">
        <v>43</v>
      </c>
      <c r="U207" s="452" t="s">
        <v>53</v>
      </c>
      <c r="V207" s="771" t="s">
        <v>1663</v>
      </c>
      <c r="W207" s="510" t="s">
        <v>748</v>
      </c>
      <c r="X207" s="510" t="s">
        <v>26</v>
      </c>
      <c r="Y207" s="510" t="s">
        <v>420</v>
      </c>
      <c r="Z207" s="510" t="s">
        <v>610</v>
      </c>
      <c r="AA207" s="833">
        <v>44774.0</v>
      </c>
      <c r="AB207" s="510" t="s">
        <v>1666</v>
      </c>
      <c r="AC207" s="510" t="s">
        <v>237</v>
      </c>
      <c r="AD207" s="929" t="s">
        <v>1667</v>
      </c>
      <c r="AE207" s="542" t="s">
        <v>1663</v>
      </c>
      <c r="AF207" s="510">
        <f t="shared" si="2"/>
        <v>25</v>
      </c>
      <c r="AG207" s="510"/>
      <c r="AH207" s="510"/>
      <c r="AI207" s="510"/>
      <c r="AJ207" s="510"/>
    </row>
    <row r="208" ht="15.75" customHeight="1">
      <c r="A208" s="476">
        <v>5033.0</v>
      </c>
      <c r="B208" s="379" t="s">
        <v>36</v>
      </c>
      <c r="C208" s="380" t="s">
        <v>163</v>
      </c>
      <c r="D208" s="380" t="s">
        <v>164</v>
      </c>
      <c r="E208" s="379" t="s">
        <v>812</v>
      </c>
      <c r="F208" s="380" t="s">
        <v>665</v>
      </c>
      <c r="G208" s="380" t="s">
        <v>39</v>
      </c>
      <c r="H208" s="380" t="s">
        <v>40</v>
      </c>
      <c r="I208" s="1057" t="s">
        <v>666</v>
      </c>
      <c r="J208" s="380"/>
      <c r="K208" s="379" t="s">
        <v>667</v>
      </c>
      <c r="L208" s="380" t="s">
        <v>93</v>
      </c>
      <c r="M208" s="380" t="s">
        <v>420</v>
      </c>
      <c r="N208" s="380">
        <v>29651.0</v>
      </c>
      <c r="O208" s="380" t="s">
        <v>668</v>
      </c>
      <c r="P208" s="396">
        <v>34.8946479772789</v>
      </c>
      <c r="Q208" s="397">
        <v>-82.1803656739437</v>
      </c>
      <c r="R208" s="382">
        <v>120.0</v>
      </c>
      <c r="S208" s="514">
        <v>22500.0</v>
      </c>
      <c r="T208" s="1058" t="s">
        <v>4702</v>
      </c>
      <c r="U208" s="380" t="s">
        <v>655</v>
      </c>
      <c r="V208" s="380" t="s">
        <v>669</v>
      </c>
      <c r="W208" s="380" t="s">
        <v>657</v>
      </c>
      <c r="X208" s="380" t="s">
        <v>658</v>
      </c>
      <c r="Y208" s="380" t="s">
        <v>659</v>
      </c>
      <c r="Z208" s="380" t="s">
        <v>423</v>
      </c>
      <c r="AA208" s="469" t="s">
        <v>670</v>
      </c>
      <c r="AB208" s="380" t="s">
        <v>671</v>
      </c>
      <c r="AC208" s="380" t="s">
        <v>672</v>
      </c>
      <c r="AD208" s="392" t="s">
        <v>673</v>
      </c>
      <c r="AE208" s="385" t="s">
        <v>666</v>
      </c>
      <c r="AF208" s="380">
        <f t="shared" si="2"/>
        <v>24</v>
      </c>
      <c r="AG208" s="510"/>
      <c r="AH208" s="510"/>
      <c r="AI208" s="510"/>
      <c r="AJ208" s="510"/>
    </row>
    <row r="209" ht="15.75" customHeight="1">
      <c r="A209" s="476">
        <v>5148.0</v>
      </c>
      <c r="B209" s="535" t="s">
        <v>36</v>
      </c>
      <c r="C209" s="510" t="s">
        <v>37</v>
      </c>
      <c r="D209" s="510" t="s">
        <v>301</v>
      </c>
      <c r="E209" s="535" t="s">
        <v>812</v>
      </c>
      <c r="F209" s="510" t="s">
        <v>1668</v>
      </c>
      <c r="G209" s="510" t="s">
        <v>39</v>
      </c>
      <c r="H209" s="510" t="s">
        <v>40</v>
      </c>
      <c r="I209" s="1025" t="s">
        <v>1595</v>
      </c>
      <c r="J209" s="510" t="s">
        <v>1669</v>
      </c>
      <c r="K209" s="535" t="s">
        <v>1670</v>
      </c>
      <c r="L209" s="510" t="s">
        <v>26</v>
      </c>
      <c r="M209" s="510" t="s">
        <v>420</v>
      </c>
      <c r="N209" s="510" t="s">
        <v>1671</v>
      </c>
      <c r="O209" s="510" t="s">
        <v>1672</v>
      </c>
      <c r="P209" s="912">
        <v>37.6515744556793</v>
      </c>
      <c r="Q209" s="541">
        <v>-122.414739688611</v>
      </c>
      <c r="R209" s="538">
        <v>37.0</v>
      </c>
      <c r="S209" s="904" t="s">
        <v>4954</v>
      </c>
      <c r="T209" s="761"/>
      <c r="U209" s="510" t="s">
        <v>301</v>
      </c>
      <c r="V209" s="510" t="s">
        <v>1595</v>
      </c>
      <c r="W209" s="510" t="s">
        <v>1670</v>
      </c>
      <c r="X209" s="510" t="s">
        <v>26</v>
      </c>
      <c r="Y209" s="510" t="s">
        <v>420</v>
      </c>
      <c r="Z209" s="510" t="s">
        <v>445</v>
      </c>
      <c r="AA209" s="833">
        <v>45335.0</v>
      </c>
      <c r="AB209" s="833"/>
      <c r="AC209" s="510"/>
      <c r="AD209" s="510" t="s">
        <v>1673</v>
      </c>
      <c r="AE209" s="510" t="s">
        <v>1595</v>
      </c>
      <c r="AF209" s="510">
        <f t="shared" si="2"/>
        <v>19</v>
      </c>
      <c r="AG209" s="510" t="s">
        <v>1674</v>
      </c>
      <c r="AH209" s="510" t="s">
        <v>1675</v>
      </c>
      <c r="AI209" s="510" t="s">
        <v>1676</v>
      </c>
      <c r="AJ209" s="510"/>
    </row>
    <row r="210" ht="15.75" customHeight="1">
      <c r="A210" s="476">
        <v>5150.0</v>
      </c>
      <c r="B210" s="535" t="s">
        <v>149</v>
      </c>
      <c r="C210" s="510" t="s">
        <v>37</v>
      </c>
      <c r="D210" s="510" t="s">
        <v>156</v>
      </c>
      <c r="E210" s="535" t="s">
        <v>812</v>
      </c>
      <c r="F210" s="510" t="s">
        <v>1677</v>
      </c>
      <c r="G210" s="939" t="s">
        <v>39</v>
      </c>
      <c r="H210" s="939" t="s">
        <v>40</v>
      </c>
      <c r="I210" s="977" t="s">
        <v>1678</v>
      </c>
      <c r="J210" s="510" t="s">
        <v>1679</v>
      </c>
      <c r="K210" s="510" t="s">
        <v>1486</v>
      </c>
      <c r="L210" s="535" t="s">
        <v>26</v>
      </c>
      <c r="M210" s="535" t="s">
        <v>420</v>
      </c>
      <c r="N210" s="535">
        <v>90067.0</v>
      </c>
      <c r="O210" s="535"/>
      <c r="P210" s="537">
        <v>34.0595935177849</v>
      </c>
      <c r="Q210" s="537">
        <v>-118.413922545095</v>
      </c>
      <c r="R210" s="538" t="s">
        <v>1680</v>
      </c>
      <c r="S210" s="538">
        <v>54.0</v>
      </c>
      <c r="T210" s="510" t="s">
        <v>23</v>
      </c>
      <c r="U210" s="510" t="s">
        <v>156</v>
      </c>
      <c r="V210" s="510" t="s">
        <v>1678</v>
      </c>
      <c r="W210" s="510" t="s">
        <v>1486</v>
      </c>
      <c r="X210" s="535" t="s">
        <v>1486</v>
      </c>
      <c r="Y210" s="535" t="s">
        <v>420</v>
      </c>
      <c r="Z210" s="535" t="s">
        <v>498</v>
      </c>
      <c r="AA210" s="540">
        <v>44781.0</v>
      </c>
      <c r="AB210" s="490" t="s">
        <v>1681</v>
      </c>
      <c r="AC210" s="510" t="s">
        <v>1682</v>
      </c>
      <c r="AD210" s="744" t="s">
        <v>1683</v>
      </c>
      <c r="AE210" s="542" t="s">
        <v>1684</v>
      </c>
      <c r="AF210" s="510">
        <f t="shared" si="2"/>
        <v>30</v>
      </c>
      <c r="AG210" s="510"/>
      <c r="AH210" s="510"/>
      <c r="AI210" s="510"/>
      <c r="AJ210" s="510"/>
    </row>
    <row r="211" ht="15.75" customHeight="1">
      <c r="A211" s="476">
        <v>5152.0</v>
      </c>
      <c r="B211" s="535" t="s">
        <v>149</v>
      </c>
      <c r="C211" s="535" t="s">
        <v>37</v>
      </c>
      <c r="D211" s="510" t="s">
        <v>344</v>
      </c>
      <c r="E211" s="535" t="s">
        <v>812</v>
      </c>
      <c r="F211" s="510" t="s">
        <v>1700</v>
      </c>
      <c r="G211" s="510" t="s">
        <v>39</v>
      </c>
      <c r="H211" s="535" t="s">
        <v>48</v>
      </c>
      <c r="I211" s="1025" t="s">
        <v>1701</v>
      </c>
      <c r="J211" s="510"/>
      <c r="K211" s="510" t="s">
        <v>1125</v>
      </c>
      <c r="L211" s="535" t="s">
        <v>64</v>
      </c>
      <c r="M211" s="535" t="s">
        <v>420</v>
      </c>
      <c r="N211" s="535"/>
      <c r="O211" s="535"/>
      <c r="P211" s="537">
        <v>40.495539904812</v>
      </c>
      <c r="Q211" s="537">
        <v>-86.131014737889</v>
      </c>
      <c r="R211" s="538" t="s">
        <v>1702</v>
      </c>
      <c r="S211" s="538">
        <v>23.0</v>
      </c>
      <c r="T211" s="510" t="s">
        <v>23</v>
      </c>
      <c r="U211" s="510" t="s">
        <v>342</v>
      </c>
      <c r="V211" s="510" t="s">
        <v>1703</v>
      </c>
      <c r="W211" s="510" t="s">
        <v>1704</v>
      </c>
      <c r="X211" s="535" t="s">
        <v>1695</v>
      </c>
      <c r="Y211" s="535" t="s">
        <v>1696</v>
      </c>
      <c r="Z211" s="535" t="s">
        <v>498</v>
      </c>
      <c r="AA211" s="540">
        <v>44781.0</v>
      </c>
      <c r="AB211" s="490" t="s">
        <v>1705</v>
      </c>
      <c r="AC211" s="510" t="s">
        <v>1706</v>
      </c>
      <c r="AD211" s="510" t="s">
        <v>1707</v>
      </c>
      <c r="AE211" s="542" t="s">
        <v>1701</v>
      </c>
      <c r="AF211" s="510">
        <f t="shared" si="2"/>
        <v>20</v>
      </c>
      <c r="AG211" s="510"/>
      <c r="AH211" s="510"/>
      <c r="AI211" s="510"/>
      <c r="AJ211" s="510"/>
    </row>
    <row r="212" ht="15.75" customHeight="1">
      <c r="A212" s="476">
        <v>5229.0</v>
      </c>
      <c r="B212" s="379" t="s">
        <v>36</v>
      </c>
      <c r="C212" s="380" t="s">
        <v>37</v>
      </c>
      <c r="D212" s="380" t="s">
        <v>302</v>
      </c>
      <c r="E212" s="379"/>
      <c r="F212" s="380" t="s">
        <v>302</v>
      </c>
      <c r="G212" s="380" t="s">
        <v>51</v>
      </c>
      <c r="H212" s="380" t="s">
        <v>40</v>
      </c>
      <c r="I212" s="1026" t="s">
        <v>1709</v>
      </c>
      <c r="J212" s="380" t="s">
        <v>1710</v>
      </c>
      <c r="K212" s="379" t="s">
        <v>677</v>
      </c>
      <c r="L212" s="380" t="s">
        <v>80</v>
      </c>
      <c r="M212" s="380" t="s">
        <v>420</v>
      </c>
      <c r="N212" s="380">
        <v>23452.0</v>
      </c>
      <c r="O212" s="380" t="s">
        <v>1711</v>
      </c>
      <c r="P212" s="483">
        <v>36.81875</v>
      </c>
      <c r="Q212" s="397">
        <v>-76.06414</v>
      </c>
      <c r="R212" s="483">
        <v>2700.0</v>
      </c>
      <c r="S212" s="519"/>
      <c r="T212" s="765"/>
      <c r="U212" s="520" t="s">
        <v>302</v>
      </c>
      <c r="V212" s="385" t="s">
        <v>1709</v>
      </c>
      <c r="W212" s="380" t="s">
        <v>677</v>
      </c>
      <c r="X212" s="380" t="s">
        <v>80</v>
      </c>
      <c r="Y212" s="380" t="s">
        <v>420</v>
      </c>
      <c r="Z212" s="380" t="s">
        <v>752</v>
      </c>
      <c r="AA212" s="469">
        <v>45923.0</v>
      </c>
      <c r="AB212" s="956" t="s">
        <v>1709</v>
      </c>
      <c r="AC212" s="380"/>
      <c r="AD212" s="380" t="s">
        <v>1712</v>
      </c>
      <c r="AE212" s="380"/>
      <c r="AF212" s="380">
        <f t="shared" si="2"/>
        <v>28</v>
      </c>
      <c r="AG212" s="380"/>
      <c r="AH212" s="380"/>
      <c r="AI212" s="380"/>
      <c r="AJ212" s="380"/>
    </row>
    <row r="213" ht="15.75" customHeight="1">
      <c r="A213" s="476">
        <v>5230.0</v>
      </c>
      <c r="B213" s="379" t="s">
        <v>36</v>
      </c>
      <c r="C213" s="380" t="s">
        <v>37</v>
      </c>
      <c r="D213" s="380" t="s">
        <v>303</v>
      </c>
      <c r="E213" s="379"/>
      <c r="F213" s="380" t="s">
        <v>303</v>
      </c>
      <c r="G213" s="380" t="s">
        <v>51</v>
      </c>
      <c r="H213" s="380" t="s">
        <v>40</v>
      </c>
      <c r="I213" s="1026" t="s">
        <v>1735</v>
      </c>
      <c r="J213" s="380" t="s">
        <v>1736</v>
      </c>
      <c r="K213" s="379" t="s">
        <v>1737</v>
      </c>
      <c r="L213" s="380" t="s">
        <v>304</v>
      </c>
      <c r="M213" s="380" t="s">
        <v>651</v>
      </c>
      <c r="N213" s="380">
        <v>66679.0</v>
      </c>
      <c r="O213" s="380"/>
      <c r="P213" s="483">
        <v>25.78276</v>
      </c>
      <c r="Q213" s="397">
        <v>-100.05355</v>
      </c>
      <c r="R213" s="483"/>
      <c r="S213" s="519"/>
      <c r="T213" s="765"/>
      <c r="U213" s="520" t="s">
        <v>303</v>
      </c>
      <c r="V213" s="385" t="s">
        <v>1735</v>
      </c>
      <c r="W213" s="380"/>
      <c r="X213" s="380"/>
      <c r="Y213" s="380" t="s">
        <v>1256</v>
      </c>
      <c r="Z213" s="380" t="s">
        <v>752</v>
      </c>
      <c r="AA213" s="469">
        <v>45923.0</v>
      </c>
      <c r="AB213" s="956" t="s">
        <v>1735</v>
      </c>
      <c r="AC213" s="380"/>
      <c r="AD213" s="380" t="s">
        <v>1738</v>
      </c>
      <c r="AE213" s="380"/>
      <c r="AF213" s="380">
        <f t="shared" si="2"/>
        <v>26</v>
      </c>
      <c r="AG213" s="380"/>
      <c r="AH213" s="380"/>
      <c r="AI213" s="380"/>
      <c r="AJ213" s="380"/>
    </row>
    <row r="214" ht="15.75" customHeight="1">
      <c r="A214" s="476">
        <v>5231.0</v>
      </c>
      <c r="B214" s="379" t="s">
        <v>149</v>
      </c>
      <c r="C214" s="380" t="s">
        <v>37</v>
      </c>
      <c r="D214" s="380" t="s">
        <v>346</v>
      </c>
      <c r="E214" s="379"/>
      <c r="F214" s="380" t="s">
        <v>346</v>
      </c>
      <c r="G214" s="380" t="s">
        <v>51</v>
      </c>
      <c r="H214" s="380" t="s">
        <v>40</v>
      </c>
      <c r="I214" s="1026" t="s">
        <v>1739</v>
      </c>
      <c r="J214" s="380" t="s">
        <v>1740</v>
      </c>
      <c r="K214" s="379" t="s">
        <v>1741</v>
      </c>
      <c r="L214" s="380" t="s">
        <v>127</v>
      </c>
      <c r="M214" s="380" t="s">
        <v>420</v>
      </c>
      <c r="N214" s="380">
        <v>27302.0</v>
      </c>
      <c r="O214" s="380" t="s">
        <v>1742</v>
      </c>
      <c r="P214" s="483">
        <v>36.05902</v>
      </c>
      <c r="Q214" s="397">
        <v>-79.33072</v>
      </c>
      <c r="R214" s="483"/>
      <c r="S214" s="519"/>
      <c r="T214" s="765"/>
      <c r="U214" s="520" t="s">
        <v>1743</v>
      </c>
      <c r="V214" s="385" t="s">
        <v>1744</v>
      </c>
      <c r="W214" s="380" t="s">
        <v>1745</v>
      </c>
      <c r="X214" s="380" t="s">
        <v>1746</v>
      </c>
      <c r="Y214" s="380" t="s">
        <v>1747</v>
      </c>
      <c r="Z214" s="380" t="s">
        <v>752</v>
      </c>
      <c r="AA214" s="469">
        <v>45923.0</v>
      </c>
      <c r="AB214" s="469" t="s">
        <v>1748</v>
      </c>
      <c r="AC214" s="380" t="s">
        <v>1749</v>
      </c>
      <c r="AD214" s="380" t="s">
        <v>1750</v>
      </c>
      <c r="AE214" s="380"/>
      <c r="AF214" s="380">
        <f t="shared" si="2"/>
        <v>31</v>
      </c>
      <c r="AG214" s="380"/>
      <c r="AH214" s="380"/>
      <c r="AI214" s="380"/>
      <c r="AJ214" s="380"/>
    </row>
    <row r="215" ht="15.75" customHeight="1">
      <c r="A215" s="476">
        <v>5157.0</v>
      </c>
      <c r="B215" s="535" t="s">
        <v>36</v>
      </c>
      <c r="C215" s="510" t="s">
        <v>37</v>
      </c>
      <c r="D215" s="510" t="s">
        <v>305</v>
      </c>
      <c r="E215" s="535" t="s">
        <v>812</v>
      </c>
      <c r="F215" s="510" t="s">
        <v>305</v>
      </c>
      <c r="G215" s="510" t="s">
        <v>39</v>
      </c>
      <c r="H215" s="510" t="s">
        <v>40</v>
      </c>
      <c r="I215" s="1025" t="s">
        <v>1751</v>
      </c>
      <c r="J215" s="510" t="s">
        <v>1752</v>
      </c>
      <c r="K215" s="535" t="s">
        <v>1160</v>
      </c>
      <c r="L215" s="510" t="s">
        <v>26</v>
      </c>
      <c r="M215" s="510" t="s">
        <v>420</v>
      </c>
      <c r="N215" s="510">
        <v>94539.0</v>
      </c>
      <c r="O215" s="510" t="s">
        <v>1753</v>
      </c>
      <c r="P215" s="912">
        <v>37.4649522950428</v>
      </c>
      <c r="Q215" s="541">
        <v>-121.918059545037</v>
      </c>
      <c r="R215" s="538">
        <v>75.0</v>
      </c>
      <c r="S215" s="904"/>
      <c r="T215" s="761"/>
      <c r="U215" s="510" t="s">
        <v>305</v>
      </c>
      <c r="V215" s="510" t="s">
        <v>1751</v>
      </c>
      <c r="W215" s="510" t="s">
        <v>1160</v>
      </c>
      <c r="X215" s="510" t="s">
        <v>26</v>
      </c>
      <c r="Y215" s="510" t="s">
        <v>420</v>
      </c>
      <c r="Z215" s="510" t="s">
        <v>498</v>
      </c>
      <c r="AA215" s="833">
        <v>44766.0</v>
      </c>
      <c r="AB215" s="510" t="s">
        <v>1754</v>
      </c>
      <c r="AC215" s="510" t="s">
        <v>1755</v>
      </c>
      <c r="AD215" s="929" t="s">
        <v>1756</v>
      </c>
      <c r="AE215" s="542" t="s">
        <v>1757</v>
      </c>
      <c r="AF215" s="510">
        <f t="shared" si="2"/>
        <v>25</v>
      </c>
      <c r="AG215" s="510"/>
      <c r="AH215" s="510"/>
      <c r="AI215" s="510"/>
      <c r="AJ215" s="510"/>
    </row>
    <row r="216" ht="15.75" customHeight="1">
      <c r="A216" s="476">
        <v>5202.0</v>
      </c>
      <c r="B216" s="379" t="s">
        <v>36</v>
      </c>
      <c r="C216" s="379" t="s">
        <v>37</v>
      </c>
      <c r="D216" s="380" t="s">
        <v>121</v>
      </c>
      <c r="E216" s="379" t="s">
        <v>812</v>
      </c>
      <c r="F216" s="380" t="s">
        <v>1775</v>
      </c>
      <c r="G216" s="380" t="s">
        <v>45</v>
      </c>
      <c r="H216" s="379" t="s">
        <v>123</v>
      </c>
      <c r="I216" s="1057" t="s">
        <v>1776</v>
      </c>
      <c r="J216" s="380" t="s">
        <v>1777</v>
      </c>
      <c r="K216" s="380" t="s">
        <v>1778</v>
      </c>
      <c r="L216" s="379" t="s">
        <v>26</v>
      </c>
      <c r="M216" s="379" t="s">
        <v>420</v>
      </c>
      <c r="N216" s="379">
        <v>95330.0</v>
      </c>
      <c r="O216" s="379"/>
      <c r="P216" s="381">
        <v>37.8007223192755</v>
      </c>
      <c r="Q216" s="381">
        <v>-121.288822076386</v>
      </c>
      <c r="R216" s="382"/>
      <c r="S216" s="382">
        <v>40.0</v>
      </c>
      <c r="T216" s="391" t="s">
        <v>23</v>
      </c>
      <c r="U216" s="380" t="s">
        <v>120</v>
      </c>
      <c r="V216" s="380" t="s">
        <v>1762</v>
      </c>
      <c r="W216" s="380" t="s">
        <v>1377</v>
      </c>
      <c r="X216" s="379" t="s">
        <v>95</v>
      </c>
      <c r="Y216" s="383" t="s">
        <v>420</v>
      </c>
      <c r="Z216" s="379" t="s">
        <v>478</v>
      </c>
      <c r="AA216" s="383" t="s">
        <v>1779</v>
      </c>
      <c r="AB216" s="380" t="s">
        <v>1780</v>
      </c>
      <c r="AC216" s="380" t="s">
        <v>1781</v>
      </c>
      <c r="AD216" s="398" t="s">
        <v>1782</v>
      </c>
      <c r="AE216" s="385" t="s">
        <v>1776</v>
      </c>
      <c r="AF216" s="386">
        <f t="shared" si="2"/>
        <v>21</v>
      </c>
      <c r="AG216" s="380"/>
      <c r="AH216" s="380"/>
      <c r="AI216" s="380"/>
      <c r="AJ216" s="380"/>
    </row>
    <row r="217" ht="15.75" customHeight="1">
      <c r="A217" s="476">
        <v>5161.0</v>
      </c>
      <c r="B217" s="535" t="s">
        <v>36</v>
      </c>
      <c r="C217" s="510" t="s">
        <v>37</v>
      </c>
      <c r="D217" s="510" t="s">
        <v>306</v>
      </c>
      <c r="E217" s="535" t="s">
        <v>812</v>
      </c>
      <c r="F217" s="510" t="s">
        <v>1790</v>
      </c>
      <c r="G217" s="510" t="s">
        <v>39</v>
      </c>
      <c r="H217" s="510" t="s">
        <v>40</v>
      </c>
      <c r="I217" s="1025" t="s">
        <v>1791</v>
      </c>
      <c r="J217" s="510" t="s">
        <v>1792</v>
      </c>
      <c r="K217" s="535" t="s">
        <v>1793</v>
      </c>
      <c r="L217" s="510" t="s">
        <v>195</v>
      </c>
      <c r="M217" s="510" t="s">
        <v>420</v>
      </c>
      <c r="N217" s="510">
        <v>32771.0</v>
      </c>
      <c r="O217" s="510" t="s">
        <v>1794</v>
      </c>
      <c r="P217" s="912">
        <v>28.8095536984856</v>
      </c>
      <c r="Q217" s="541">
        <v>-81.3170122452564</v>
      </c>
      <c r="R217" s="538">
        <v>30.0</v>
      </c>
      <c r="S217" s="904"/>
      <c r="T217" s="761"/>
      <c r="U217" s="510" t="s">
        <v>1790</v>
      </c>
      <c r="V217" s="510" t="s">
        <v>1791</v>
      </c>
      <c r="W217" s="510" t="s">
        <v>1793</v>
      </c>
      <c r="X217" s="510" t="s">
        <v>195</v>
      </c>
      <c r="Y217" s="510" t="s">
        <v>420</v>
      </c>
      <c r="Z217" s="510" t="s">
        <v>498</v>
      </c>
      <c r="AA217" s="833">
        <v>44766.0</v>
      </c>
      <c r="AB217" s="510" t="s">
        <v>714</v>
      </c>
      <c r="AC217" s="510" t="s">
        <v>1795</v>
      </c>
      <c r="AD217" s="510" t="s">
        <v>1796</v>
      </c>
      <c r="AE217" s="510" t="s">
        <v>1797</v>
      </c>
      <c r="AF217" s="510">
        <f t="shared" si="2"/>
        <v>9</v>
      </c>
      <c r="AG217" s="510"/>
      <c r="AH217" s="510"/>
      <c r="AI217" s="510"/>
      <c r="AJ217" s="510"/>
    </row>
    <row r="218" ht="15.75" customHeight="1">
      <c r="A218" s="476">
        <v>5232.0</v>
      </c>
      <c r="B218" s="379" t="s">
        <v>36</v>
      </c>
      <c r="C218" s="380" t="s">
        <v>37</v>
      </c>
      <c r="D218" s="380" t="s">
        <v>148</v>
      </c>
      <c r="E218" s="379"/>
      <c r="F218" s="380" t="s">
        <v>148</v>
      </c>
      <c r="G218" s="380" t="s">
        <v>51</v>
      </c>
      <c r="H218" s="380" t="s">
        <v>40</v>
      </c>
      <c r="I218" s="1026" t="s">
        <v>1800</v>
      </c>
      <c r="J218" s="380" t="s">
        <v>1801</v>
      </c>
      <c r="K218" s="379" t="s">
        <v>1802</v>
      </c>
      <c r="L218" s="380" t="s">
        <v>78</v>
      </c>
      <c r="M218" s="380" t="s">
        <v>420</v>
      </c>
      <c r="N218" s="380">
        <v>40324.0</v>
      </c>
      <c r="O218" s="380" t="s">
        <v>1803</v>
      </c>
      <c r="P218" s="483">
        <v>38.26258</v>
      </c>
      <c r="Q218" s="397">
        <v>-84.5318</v>
      </c>
      <c r="R218" s="483"/>
      <c r="S218" s="519"/>
      <c r="T218" s="765"/>
      <c r="U218" s="520" t="s">
        <v>148</v>
      </c>
      <c r="V218" s="385" t="s">
        <v>1804</v>
      </c>
      <c r="W218" s="380" t="s">
        <v>867</v>
      </c>
      <c r="X218" s="380" t="s">
        <v>95</v>
      </c>
      <c r="Y218" s="380" t="s">
        <v>420</v>
      </c>
      <c r="Z218" s="380" t="s">
        <v>752</v>
      </c>
      <c r="AA218" s="469">
        <v>45923.0</v>
      </c>
      <c r="AB218" s="956" t="s">
        <v>1805</v>
      </c>
      <c r="AC218" s="380"/>
      <c r="AD218" s="380" t="s">
        <v>1806</v>
      </c>
      <c r="AE218" s="380"/>
      <c r="AF218" s="380">
        <f t="shared" si="2"/>
        <v>30</v>
      </c>
      <c r="AG218" s="380"/>
      <c r="AH218" s="380"/>
      <c r="AI218" s="380"/>
      <c r="AJ218" s="380"/>
    </row>
    <row r="219" ht="15.75" customHeight="1">
      <c r="A219" s="476">
        <v>5162.0</v>
      </c>
      <c r="B219" s="535" t="s">
        <v>36</v>
      </c>
      <c r="C219" s="510" t="s">
        <v>37</v>
      </c>
      <c r="D219" s="510" t="s">
        <v>307</v>
      </c>
      <c r="E219" s="535" t="s">
        <v>812</v>
      </c>
      <c r="F219" s="510" t="s">
        <v>307</v>
      </c>
      <c r="G219" s="510" t="s">
        <v>39</v>
      </c>
      <c r="H219" s="510" t="s">
        <v>40</v>
      </c>
      <c r="I219" s="1025" t="s">
        <v>1808</v>
      </c>
      <c r="J219" s="510" t="s">
        <v>1809</v>
      </c>
      <c r="K219" s="535" t="s">
        <v>1810</v>
      </c>
      <c r="L219" s="510" t="s">
        <v>26</v>
      </c>
      <c r="M219" s="510" t="s">
        <v>420</v>
      </c>
      <c r="N219" s="510">
        <v>90670.0</v>
      </c>
      <c r="O219" s="510" t="s">
        <v>1811</v>
      </c>
      <c r="P219" s="689">
        <v>33.94</v>
      </c>
      <c r="Q219" s="689">
        <v>-118.07</v>
      </c>
      <c r="R219" s="689">
        <v>1000.0</v>
      </c>
      <c r="S219" s="689">
        <v>25.6</v>
      </c>
      <c r="T219" s="510" t="s">
        <v>4974</v>
      </c>
      <c r="U219" s="510" t="s">
        <v>307</v>
      </c>
      <c r="V219" s="510" t="s">
        <v>1808</v>
      </c>
      <c r="W219" s="510" t="s">
        <v>1810</v>
      </c>
      <c r="X219" s="510" t="s">
        <v>26</v>
      </c>
      <c r="Y219" s="510" t="s">
        <v>420</v>
      </c>
      <c r="Z219" s="510" t="s">
        <v>610</v>
      </c>
      <c r="AA219" s="833">
        <v>44774.0</v>
      </c>
      <c r="AB219" s="510" t="s">
        <v>1812</v>
      </c>
      <c r="AC219" s="510" t="s">
        <v>1813</v>
      </c>
      <c r="AD219" s="744" t="s">
        <v>1814</v>
      </c>
      <c r="AE219" s="542" t="s">
        <v>1815</v>
      </c>
      <c r="AF219" s="510">
        <f t="shared" si="2"/>
        <v>28</v>
      </c>
      <c r="AG219" s="510"/>
      <c r="AH219" s="510"/>
      <c r="AI219" s="510"/>
      <c r="AJ219" s="510"/>
    </row>
    <row r="220" ht="15.75" customHeight="1">
      <c r="A220" s="476">
        <v>5163.0</v>
      </c>
      <c r="B220" s="535" t="s">
        <v>36</v>
      </c>
      <c r="C220" s="510" t="s">
        <v>37</v>
      </c>
      <c r="D220" s="510" t="s">
        <v>309</v>
      </c>
      <c r="E220" s="535" t="s">
        <v>812</v>
      </c>
      <c r="F220" s="510" t="s">
        <v>309</v>
      </c>
      <c r="G220" s="510" t="s">
        <v>39</v>
      </c>
      <c r="H220" s="510" t="s">
        <v>40</v>
      </c>
      <c r="I220" s="1025" t="s">
        <v>1816</v>
      </c>
      <c r="J220" s="510" t="s">
        <v>1817</v>
      </c>
      <c r="K220" s="535" t="s">
        <v>1385</v>
      </c>
      <c r="L220" s="510" t="s">
        <v>22</v>
      </c>
      <c r="M220" s="510" t="s">
        <v>618</v>
      </c>
      <c r="N220" s="510" t="s">
        <v>1818</v>
      </c>
      <c r="O220" s="510" t="s">
        <v>1819</v>
      </c>
      <c r="P220" s="689">
        <v>46.8029729552083</v>
      </c>
      <c r="Q220" s="689">
        <v>-71.2511615195204</v>
      </c>
      <c r="R220" s="689">
        <v>73.0</v>
      </c>
      <c r="S220" s="689"/>
      <c r="T220" s="510"/>
      <c r="U220" s="510" t="s">
        <v>1820</v>
      </c>
      <c r="V220" s="510" t="s">
        <v>1816</v>
      </c>
      <c r="W220" s="510" t="s">
        <v>1385</v>
      </c>
      <c r="X220" s="510" t="s">
        <v>22</v>
      </c>
      <c r="Y220" s="510" t="s">
        <v>618</v>
      </c>
      <c r="Z220" s="510" t="s">
        <v>432</v>
      </c>
      <c r="AA220" s="833">
        <v>44420.0</v>
      </c>
      <c r="AB220" s="510" t="s">
        <v>1821</v>
      </c>
      <c r="AC220" s="510" t="s">
        <v>1822</v>
      </c>
      <c r="AD220" s="744" t="s">
        <v>1823</v>
      </c>
      <c r="AE220" s="542" t="s">
        <v>1824</v>
      </c>
      <c r="AF220" s="510">
        <f t="shared" si="2"/>
        <v>30</v>
      </c>
      <c r="AG220" s="510"/>
      <c r="AH220" s="510"/>
      <c r="AI220" s="510"/>
      <c r="AJ220" s="510"/>
    </row>
    <row r="221" ht="15.75" customHeight="1">
      <c r="A221" s="476">
        <v>5233.0</v>
      </c>
      <c r="B221" s="379" t="s">
        <v>149</v>
      </c>
      <c r="C221" s="380" t="s">
        <v>37</v>
      </c>
      <c r="D221" s="380" t="s">
        <v>349</v>
      </c>
      <c r="E221" s="379"/>
      <c r="F221" s="380" t="s">
        <v>349</v>
      </c>
      <c r="G221" s="380" t="s">
        <v>51</v>
      </c>
      <c r="H221" s="380" t="s">
        <v>40</v>
      </c>
      <c r="I221" s="1026" t="s">
        <v>1826</v>
      </c>
      <c r="J221" s="380" t="s">
        <v>322</v>
      </c>
      <c r="K221" s="379" t="s">
        <v>1827</v>
      </c>
      <c r="L221" s="380" t="s">
        <v>32</v>
      </c>
      <c r="M221" s="380" t="s">
        <v>420</v>
      </c>
      <c r="N221" s="380"/>
      <c r="O221" s="380"/>
      <c r="P221" s="483"/>
      <c r="Q221" s="397"/>
      <c r="R221" s="483"/>
      <c r="S221" s="519"/>
      <c r="T221" s="765"/>
      <c r="U221" s="520" t="s">
        <v>349</v>
      </c>
      <c r="V221" s="385" t="s">
        <v>1826</v>
      </c>
      <c r="W221" s="380" t="s">
        <v>936</v>
      </c>
      <c r="X221" s="380" t="s">
        <v>32</v>
      </c>
      <c r="Y221" s="380" t="s">
        <v>420</v>
      </c>
      <c r="Z221" s="380" t="s">
        <v>752</v>
      </c>
      <c r="AA221" s="469">
        <v>45923.0</v>
      </c>
      <c r="AB221" s="956" t="s">
        <v>1826</v>
      </c>
      <c r="AC221" s="380" t="s">
        <v>1828</v>
      </c>
      <c r="AD221" s="380" t="s">
        <v>1829</v>
      </c>
      <c r="AE221" s="380"/>
      <c r="AF221" s="380">
        <f t="shared" si="2"/>
        <v>26</v>
      </c>
      <c r="AG221" s="380"/>
      <c r="AH221" s="380"/>
      <c r="AI221" s="380"/>
      <c r="AJ221" s="380"/>
    </row>
    <row r="222" ht="15.75" customHeight="1">
      <c r="A222" s="476">
        <v>5234.0</v>
      </c>
      <c r="B222" s="379" t="s">
        <v>36</v>
      </c>
      <c r="C222" s="380" t="s">
        <v>37</v>
      </c>
      <c r="D222" s="380" t="s">
        <v>310</v>
      </c>
      <c r="E222" s="379"/>
      <c r="F222" s="380" t="s">
        <v>310</v>
      </c>
      <c r="G222" s="380" t="s">
        <v>51</v>
      </c>
      <c r="H222" s="380" t="s">
        <v>40</v>
      </c>
      <c r="I222" s="1026" t="s">
        <v>1830</v>
      </c>
      <c r="J222" s="380" t="s">
        <v>1835</v>
      </c>
      <c r="K222" s="379" t="s">
        <v>1302</v>
      </c>
      <c r="L222" s="380" t="s">
        <v>106</v>
      </c>
      <c r="M222" s="380" t="s">
        <v>420</v>
      </c>
      <c r="N222" s="380">
        <v>14513.0</v>
      </c>
      <c r="O222" s="380" t="s">
        <v>1832</v>
      </c>
      <c r="P222" s="483">
        <v>43.02623</v>
      </c>
      <c r="Q222" s="397">
        <v>-77.09007</v>
      </c>
      <c r="R222" s="483"/>
      <c r="S222" s="519"/>
      <c r="T222" s="765"/>
      <c r="U222" s="520" t="s">
        <v>310</v>
      </c>
      <c r="V222" s="385" t="s">
        <v>1830</v>
      </c>
      <c r="W222" s="380" t="s">
        <v>1302</v>
      </c>
      <c r="X222" s="380" t="s">
        <v>106</v>
      </c>
      <c r="Y222" s="380" t="s">
        <v>420</v>
      </c>
      <c r="Z222" s="380" t="s">
        <v>752</v>
      </c>
      <c r="AA222" s="469">
        <v>45923.0</v>
      </c>
      <c r="AB222" s="956" t="s">
        <v>1830</v>
      </c>
      <c r="AC222" s="380"/>
      <c r="AD222" s="380" t="s">
        <v>1834</v>
      </c>
      <c r="AE222" s="380"/>
      <c r="AF222" s="380">
        <f t="shared" si="2"/>
        <v>22</v>
      </c>
      <c r="AG222" s="380"/>
      <c r="AH222" s="380"/>
      <c r="AI222" s="380"/>
      <c r="AJ222" s="380"/>
    </row>
    <row r="223" ht="15.75" customHeight="1">
      <c r="A223" s="476">
        <v>5164.0</v>
      </c>
      <c r="B223" s="535" t="s">
        <v>36</v>
      </c>
      <c r="C223" s="510" t="s">
        <v>37</v>
      </c>
      <c r="D223" s="510" t="s">
        <v>311</v>
      </c>
      <c r="E223" s="535" t="s">
        <v>812</v>
      </c>
      <c r="F223" s="510" t="s">
        <v>311</v>
      </c>
      <c r="G223" s="510" t="s">
        <v>312</v>
      </c>
      <c r="H223" s="510" t="s">
        <v>40</v>
      </c>
      <c r="I223" s="1056" t="s">
        <v>1836</v>
      </c>
      <c r="J223" s="510" t="s">
        <v>1837</v>
      </c>
      <c r="K223" s="535" t="s">
        <v>1838</v>
      </c>
      <c r="L223" s="510" t="s">
        <v>80</v>
      </c>
      <c r="M223" s="510" t="s">
        <v>420</v>
      </c>
      <c r="N223" s="510">
        <v>23606.0</v>
      </c>
      <c r="O223" s="510" t="s">
        <v>1839</v>
      </c>
      <c r="P223" s="689">
        <v>37.08806</v>
      </c>
      <c r="Q223" s="689">
        <v>-76.4705</v>
      </c>
      <c r="R223" s="689">
        <v>100.0</v>
      </c>
      <c r="S223" s="689"/>
      <c r="T223" s="510"/>
      <c r="U223" s="510" t="s">
        <v>311</v>
      </c>
      <c r="V223" s="771" t="s">
        <v>1836</v>
      </c>
      <c r="W223" s="510" t="s">
        <v>1838</v>
      </c>
      <c r="X223" s="510" t="s">
        <v>80</v>
      </c>
      <c r="Y223" s="510" t="s">
        <v>420</v>
      </c>
      <c r="Z223" s="510" t="s">
        <v>1840</v>
      </c>
      <c r="AA223" s="833" t="s">
        <v>1841</v>
      </c>
      <c r="AB223" s="771" t="s">
        <v>1836</v>
      </c>
      <c r="AC223" s="510" t="s">
        <v>1842</v>
      </c>
      <c r="AD223" s="744" t="s">
        <v>1843</v>
      </c>
      <c r="AE223" s="542" t="s">
        <v>1844</v>
      </c>
      <c r="AF223" s="510">
        <f t="shared" si="2"/>
        <v>36</v>
      </c>
      <c r="AG223" s="510"/>
      <c r="AH223" s="510"/>
      <c r="AI223" s="510"/>
      <c r="AJ223" s="510" t="s">
        <v>1845</v>
      </c>
    </row>
    <row r="224" ht="96.75" customHeight="1">
      <c r="A224" s="476">
        <v>5239.0</v>
      </c>
      <c r="B224" s="379" t="s">
        <v>36</v>
      </c>
      <c r="C224" s="380" t="s">
        <v>37</v>
      </c>
      <c r="D224" s="380" t="s">
        <v>313</v>
      </c>
      <c r="E224" s="379" t="s">
        <v>812</v>
      </c>
      <c r="F224" s="380" t="s">
        <v>313</v>
      </c>
      <c r="G224" s="380" t="s">
        <v>118</v>
      </c>
      <c r="H224" s="380" t="s">
        <v>40</v>
      </c>
      <c r="I224" s="380" t="s">
        <v>1846</v>
      </c>
      <c r="J224" s="380" t="s">
        <v>1847</v>
      </c>
      <c r="K224" s="379" t="s">
        <v>1848</v>
      </c>
      <c r="L224" s="380" t="s">
        <v>26</v>
      </c>
      <c r="M224" s="380" t="s">
        <v>420</v>
      </c>
      <c r="N224" s="380">
        <v>90245.0</v>
      </c>
      <c r="O224" s="380" t="s">
        <v>1849</v>
      </c>
      <c r="P224" s="396">
        <v>33.9215</v>
      </c>
      <c r="Q224" s="396">
        <v>118.397</v>
      </c>
      <c r="R224" s="382">
        <v>20.0</v>
      </c>
      <c r="S224" s="514">
        <v>12.0</v>
      </c>
      <c r="T224" s="426" t="s">
        <v>2120</v>
      </c>
      <c r="U224" s="380" t="s">
        <v>313</v>
      </c>
      <c r="V224" s="380" t="s">
        <v>1846</v>
      </c>
      <c r="W224" s="380" t="s">
        <v>1848</v>
      </c>
      <c r="X224" s="380" t="s">
        <v>26</v>
      </c>
      <c r="Y224" s="380" t="s">
        <v>420</v>
      </c>
      <c r="Z224" s="380" t="s">
        <v>486</v>
      </c>
      <c r="AA224" s="469">
        <v>45924.0</v>
      </c>
      <c r="AB224" s="469" t="s">
        <v>454</v>
      </c>
      <c r="AC224" s="380"/>
      <c r="AD224" s="911" t="s">
        <v>1850</v>
      </c>
      <c r="AE224" s="380"/>
      <c r="AF224" s="380">
        <f t="shared" si="2"/>
        <v>28</v>
      </c>
      <c r="AG224" s="380" t="s">
        <v>1851</v>
      </c>
      <c r="AH224" s="380" t="s">
        <v>1852</v>
      </c>
      <c r="AI224" s="380" t="s">
        <v>1849</v>
      </c>
      <c r="AJ224" s="380"/>
    </row>
    <row r="225" ht="87.75" customHeight="1">
      <c r="A225" s="476">
        <v>5134.0</v>
      </c>
      <c r="B225" s="535" t="s">
        <v>36</v>
      </c>
      <c r="C225" s="510" t="s">
        <v>37</v>
      </c>
      <c r="D225" s="510" t="s">
        <v>146</v>
      </c>
      <c r="E225" s="535" t="s">
        <v>812</v>
      </c>
      <c r="F225" s="510" t="s">
        <v>1620</v>
      </c>
      <c r="G225" s="510" t="s">
        <v>39</v>
      </c>
      <c r="H225" s="510" t="s">
        <v>40</v>
      </c>
      <c r="I225" s="510" t="s">
        <v>1609</v>
      </c>
      <c r="J225" s="510" t="s">
        <v>1621</v>
      </c>
      <c r="K225" s="535" t="s">
        <v>1620</v>
      </c>
      <c r="L225" s="510" t="s">
        <v>127</v>
      </c>
      <c r="M225" s="510" t="s">
        <v>420</v>
      </c>
      <c r="N225" s="510">
        <v>28690.0</v>
      </c>
      <c r="O225" s="510" t="s">
        <v>1622</v>
      </c>
      <c r="P225" s="912">
        <v>35.7651136585368</v>
      </c>
      <c r="Q225" s="541">
        <v>-81.5554306450852</v>
      </c>
      <c r="R225" s="538"/>
      <c r="S225" s="904"/>
      <c r="T225" s="510"/>
      <c r="U225" s="510" t="s">
        <v>1613</v>
      </c>
      <c r="V225" s="510" t="s">
        <v>1609</v>
      </c>
      <c r="W225" s="510" t="s">
        <v>1614</v>
      </c>
      <c r="X225" s="510" t="s">
        <v>1615</v>
      </c>
      <c r="Y225" s="510" t="s">
        <v>1077</v>
      </c>
      <c r="Z225" s="510" t="s">
        <v>498</v>
      </c>
      <c r="AA225" s="833">
        <v>44434.0</v>
      </c>
      <c r="AB225" s="510" t="s">
        <v>1623</v>
      </c>
      <c r="AC225" s="510"/>
      <c r="AD225" s="929" t="s">
        <v>1618</v>
      </c>
      <c r="AE225" s="542" t="s">
        <v>1619</v>
      </c>
      <c r="AF225" s="510">
        <f t="shared" si="2"/>
        <v>27</v>
      </c>
      <c r="AG225" s="510"/>
      <c r="AH225" s="510"/>
      <c r="AI225" s="510"/>
      <c r="AJ225" s="510"/>
    </row>
    <row r="226" ht="93.75" customHeight="1">
      <c r="A226" s="476">
        <v>5236.0</v>
      </c>
      <c r="B226" s="379" t="s">
        <v>36</v>
      </c>
      <c r="C226" s="380" t="s">
        <v>37</v>
      </c>
      <c r="D226" s="380" t="s">
        <v>314</v>
      </c>
      <c r="E226" s="379"/>
      <c r="F226" s="380" t="s">
        <v>314</v>
      </c>
      <c r="G226" s="380" t="s">
        <v>51</v>
      </c>
      <c r="H226" s="380" t="s">
        <v>40</v>
      </c>
      <c r="I226" s="385" t="s">
        <v>1853</v>
      </c>
      <c r="J226" s="380" t="s">
        <v>1854</v>
      </c>
      <c r="K226" s="379" t="s">
        <v>1855</v>
      </c>
      <c r="L226" s="380" t="s">
        <v>60</v>
      </c>
      <c r="M226" s="380" t="s">
        <v>420</v>
      </c>
      <c r="N226" s="380">
        <v>37416.0</v>
      </c>
      <c r="O226" s="380"/>
      <c r="P226" s="483">
        <v>35.08444</v>
      </c>
      <c r="Q226" s="397">
        <v>-85.14512</v>
      </c>
      <c r="R226" s="483"/>
      <c r="S226" s="519"/>
      <c r="T226" s="765"/>
      <c r="U226" s="520" t="s">
        <v>314</v>
      </c>
      <c r="V226" s="385" t="s">
        <v>1853</v>
      </c>
      <c r="W226" s="380" t="s">
        <v>1856</v>
      </c>
      <c r="X226" s="380" t="s">
        <v>80</v>
      </c>
      <c r="Y226" s="380" t="s">
        <v>420</v>
      </c>
      <c r="Z226" s="380" t="s">
        <v>752</v>
      </c>
      <c r="AA226" s="469">
        <v>45923.0</v>
      </c>
      <c r="AB226" s="956" t="s">
        <v>1857</v>
      </c>
      <c r="AC226" s="380"/>
      <c r="AD226" s="380" t="s">
        <v>1858</v>
      </c>
      <c r="AE226" s="380"/>
      <c r="AF226" s="380">
        <f t="shared" si="2"/>
        <v>30</v>
      </c>
      <c r="AG226" s="380"/>
      <c r="AH226" s="380"/>
      <c r="AI226" s="380"/>
      <c r="AJ226" s="380"/>
    </row>
    <row r="227" ht="87.75" customHeight="1">
      <c r="A227" s="476">
        <v>5237.0</v>
      </c>
      <c r="B227" s="379" t="s">
        <v>36</v>
      </c>
      <c r="C227" s="380" t="s">
        <v>37</v>
      </c>
      <c r="D227" s="380" t="s">
        <v>315</v>
      </c>
      <c r="E227" s="379"/>
      <c r="F227" s="380" t="s">
        <v>315</v>
      </c>
      <c r="G227" s="380" t="s">
        <v>51</v>
      </c>
      <c r="H227" s="380" t="s">
        <v>40</v>
      </c>
      <c r="I227" s="385" t="s">
        <v>1859</v>
      </c>
      <c r="J227" s="380" t="s">
        <v>1860</v>
      </c>
      <c r="K227" s="379" t="s">
        <v>1861</v>
      </c>
      <c r="L227" s="380" t="s">
        <v>1385</v>
      </c>
      <c r="M227" s="380" t="s">
        <v>618</v>
      </c>
      <c r="N227" s="380" t="s">
        <v>1862</v>
      </c>
      <c r="O227" s="380" t="s">
        <v>1863</v>
      </c>
      <c r="P227" s="483">
        <v>45.24702</v>
      </c>
      <c r="Q227" s="397">
        <v>-73.78755</v>
      </c>
      <c r="R227" s="483"/>
      <c r="S227" s="519"/>
      <c r="T227" s="765"/>
      <c r="U227" s="380" t="s">
        <v>315</v>
      </c>
      <c r="V227" s="385" t="s">
        <v>1859</v>
      </c>
      <c r="W227" s="380" t="s">
        <v>1861</v>
      </c>
      <c r="X227" s="380" t="s">
        <v>1385</v>
      </c>
      <c r="Y227" s="380" t="s">
        <v>618</v>
      </c>
      <c r="Z227" s="380" t="s">
        <v>752</v>
      </c>
      <c r="AA227" s="469">
        <v>45923.0</v>
      </c>
      <c r="AB227" s="956" t="s">
        <v>1859</v>
      </c>
      <c r="AC227" s="380"/>
      <c r="AD227" s="380" t="s">
        <v>1864</v>
      </c>
      <c r="AE227" s="380"/>
      <c r="AF227" s="380">
        <f t="shared" si="2"/>
        <v>29</v>
      </c>
      <c r="AG227" s="380"/>
      <c r="AH227" s="380"/>
      <c r="AI227" s="380"/>
      <c r="AJ227" s="380"/>
    </row>
    <row r="228" ht="81.75" customHeight="1">
      <c r="A228" s="476">
        <v>5238.0</v>
      </c>
      <c r="B228" s="379" t="s">
        <v>36</v>
      </c>
      <c r="C228" s="380" t="s">
        <v>37</v>
      </c>
      <c r="D228" s="380" t="s">
        <v>317</v>
      </c>
      <c r="E228" s="379"/>
      <c r="F228" s="380" t="s">
        <v>317</v>
      </c>
      <c r="G228" s="380" t="s">
        <v>51</v>
      </c>
      <c r="H228" s="380" t="s">
        <v>40</v>
      </c>
      <c r="I228" s="380" t="s">
        <v>1874</v>
      </c>
      <c r="J228" s="380" t="s">
        <v>1875</v>
      </c>
      <c r="K228" s="379" t="s">
        <v>1868</v>
      </c>
      <c r="L228" s="380" t="s">
        <v>93</v>
      </c>
      <c r="M228" s="380" t="s">
        <v>420</v>
      </c>
      <c r="N228" s="380">
        <v>29651.0</v>
      </c>
      <c r="O228" s="380"/>
      <c r="P228" s="483">
        <v>34.90963</v>
      </c>
      <c r="Q228" s="397">
        <v>-82.22217</v>
      </c>
      <c r="R228" s="483"/>
      <c r="S228" s="519"/>
      <c r="T228" s="765"/>
      <c r="U228" s="520" t="s">
        <v>317</v>
      </c>
      <c r="V228" s="380" t="s">
        <v>1874</v>
      </c>
      <c r="W228" s="380" t="s">
        <v>1869</v>
      </c>
      <c r="X228" s="380"/>
      <c r="Y228" s="380" t="s">
        <v>763</v>
      </c>
      <c r="Z228" s="380" t="s">
        <v>752</v>
      </c>
      <c r="AA228" s="469">
        <v>45923.0</v>
      </c>
      <c r="AB228" s="469" t="s">
        <v>1876</v>
      </c>
      <c r="AC228" s="380"/>
      <c r="AD228" s="380" t="s">
        <v>1877</v>
      </c>
      <c r="AE228" s="380"/>
      <c r="AF228" s="380">
        <f t="shared" si="2"/>
        <v>29</v>
      </c>
      <c r="AG228" s="380"/>
      <c r="AH228" s="380"/>
      <c r="AI228" s="380"/>
      <c r="AJ228" s="380"/>
    </row>
    <row r="229" ht="99.0" customHeight="1">
      <c r="A229" s="476">
        <v>5166.0</v>
      </c>
      <c r="B229" s="535" t="s">
        <v>36</v>
      </c>
      <c r="C229" s="510" t="s">
        <v>37</v>
      </c>
      <c r="D229" s="510" t="s">
        <v>318</v>
      </c>
      <c r="E229" s="535" t="s">
        <v>812</v>
      </c>
      <c r="F229" s="510" t="s">
        <v>318</v>
      </c>
      <c r="G229" s="510" t="s">
        <v>39</v>
      </c>
      <c r="H229" s="510" t="s">
        <v>40</v>
      </c>
      <c r="I229" s="510" t="s">
        <v>1878</v>
      </c>
      <c r="J229" s="510" t="s">
        <v>1879</v>
      </c>
      <c r="K229" s="535" t="s">
        <v>1880</v>
      </c>
      <c r="L229" s="510" t="s">
        <v>179</v>
      </c>
      <c r="M229" s="510" t="s">
        <v>420</v>
      </c>
      <c r="N229" s="510">
        <v>15212.0</v>
      </c>
      <c r="O229" s="510" t="s">
        <v>1881</v>
      </c>
      <c r="P229" s="912">
        <v>40.448261170753</v>
      </c>
      <c r="Q229" s="541">
        <v>-80.0031396018839</v>
      </c>
      <c r="R229" s="538">
        <v>300.0</v>
      </c>
      <c r="S229" s="904"/>
      <c r="T229" s="510"/>
      <c r="U229" s="510" t="s">
        <v>318</v>
      </c>
      <c r="V229" s="510" t="s">
        <v>1878</v>
      </c>
      <c r="W229" s="510" t="s">
        <v>1880</v>
      </c>
      <c r="X229" s="510" t="s">
        <v>179</v>
      </c>
      <c r="Y229" s="510" t="s">
        <v>420</v>
      </c>
      <c r="Z229" s="510" t="s">
        <v>432</v>
      </c>
      <c r="AA229" s="833">
        <v>44420.0</v>
      </c>
      <c r="AB229" s="510" t="s">
        <v>1882</v>
      </c>
      <c r="AC229" s="510" t="s">
        <v>1883</v>
      </c>
      <c r="AD229" s="929" t="s">
        <v>1884</v>
      </c>
      <c r="AE229" s="542" t="s">
        <v>1885</v>
      </c>
      <c r="AF229" s="510">
        <f t="shared" si="2"/>
        <v>27</v>
      </c>
      <c r="AG229" s="510"/>
      <c r="AH229" s="510"/>
      <c r="AI229" s="510"/>
      <c r="AJ229" s="510"/>
    </row>
    <row r="230" ht="90.75" customHeight="1">
      <c r="A230" s="476">
        <v>5188.0</v>
      </c>
      <c r="B230" s="379" t="s">
        <v>55</v>
      </c>
      <c r="C230" s="380" t="s">
        <v>37</v>
      </c>
      <c r="D230" s="380" t="s">
        <v>943</v>
      </c>
      <c r="E230" s="379" t="s">
        <v>812</v>
      </c>
      <c r="F230" s="380" t="s">
        <v>959</v>
      </c>
      <c r="G230" s="380" t="s">
        <v>118</v>
      </c>
      <c r="H230" s="380" t="s">
        <v>46</v>
      </c>
      <c r="I230" s="380" t="s">
        <v>945</v>
      </c>
      <c r="J230" s="380" t="s">
        <v>960</v>
      </c>
      <c r="K230" s="379" t="s">
        <v>961</v>
      </c>
      <c r="L230" s="380" t="s">
        <v>947</v>
      </c>
      <c r="M230" s="380" t="s">
        <v>618</v>
      </c>
      <c r="N230" s="895"/>
      <c r="O230" s="380"/>
      <c r="P230" s="396">
        <v>44.7573</v>
      </c>
      <c r="Q230" s="397">
        <v>-63.5302</v>
      </c>
      <c r="R230" s="382"/>
      <c r="S230" s="514">
        <v>705.0</v>
      </c>
      <c r="T230" s="380" t="s">
        <v>2120</v>
      </c>
      <c r="U230" s="380" t="s">
        <v>58</v>
      </c>
      <c r="V230" s="380" t="s">
        <v>949</v>
      </c>
      <c r="W230" s="380" t="s">
        <v>950</v>
      </c>
      <c r="X230" s="380" t="s">
        <v>103</v>
      </c>
      <c r="Y230" s="380" t="s">
        <v>618</v>
      </c>
      <c r="Z230" s="380" t="s">
        <v>486</v>
      </c>
      <c r="AA230" s="469">
        <v>45872.0</v>
      </c>
      <c r="AB230" s="380" t="s">
        <v>957</v>
      </c>
      <c r="AC230" s="392" t="s">
        <v>962</v>
      </c>
      <c r="AD230" s="392" t="s">
        <v>953</v>
      </c>
      <c r="AE230" s="380"/>
      <c r="AF230" s="380">
        <f t="shared" si="2"/>
        <v>28</v>
      </c>
      <c r="AG230" s="380"/>
      <c r="AH230" s="380"/>
      <c r="AI230" s="380"/>
      <c r="AJ230" s="380"/>
    </row>
    <row r="231" ht="96.75" customHeight="1">
      <c r="A231" s="476">
        <v>5127.0</v>
      </c>
      <c r="B231" s="535" t="s">
        <v>36</v>
      </c>
      <c r="C231" s="510" t="s">
        <v>37</v>
      </c>
      <c r="D231" s="510" t="s">
        <v>294</v>
      </c>
      <c r="E231" s="535" t="s">
        <v>812</v>
      </c>
      <c r="F231" s="510" t="s">
        <v>1573</v>
      </c>
      <c r="G231" s="510" t="s">
        <v>39</v>
      </c>
      <c r="H231" s="510" t="s">
        <v>40</v>
      </c>
      <c r="I231" s="510" t="s">
        <v>1565</v>
      </c>
      <c r="J231" s="510" t="s">
        <v>1574</v>
      </c>
      <c r="K231" s="535" t="s">
        <v>1575</v>
      </c>
      <c r="L231" s="510" t="s">
        <v>26</v>
      </c>
      <c r="M231" s="510" t="s">
        <v>420</v>
      </c>
      <c r="N231" s="510">
        <v>91789.0</v>
      </c>
      <c r="O231" s="510" t="s">
        <v>1567</v>
      </c>
      <c r="P231" s="912">
        <v>34.0151918411471</v>
      </c>
      <c r="Q231" s="541">
        <v>-117.847515731578</v>
      </c>
      <c r="R231" s="538">
        <v>350.0</v>
      </c>
      <c r="S231" s="904"/>
      <c r="T231" s="510"/>
      <c r="U231" s="510" t="s">
        <v>294</v>
      </c>
      <c r="V231" s="510" t="s">
        <v>1565</v>
      </c>
      <c r="W231" s="510" t="s">
        <v>1568</v>
      </c>
      <c r="X231" s="510" t="s">
        <v>26</v>
      </c>
      <c r="Y231" s="510" t="s">
        <v>420</v>
      </c>
      <c r="Z231" s="510" t="s">
        <v>432</v>
      </c>
      <c r="AA231" s="833">
        <v>44418.0</v>
      </c>
      <c r="AB231" s="510" t="s">
        <v>1569</v>
      </c>
      <c r="AC231" s="510" t="s">
        <v>1576</v>
      </c>
      <c r="AD231" s="744" t="s">
        <v>1577</v>
      </c>
      <c r="AE231" s="542" t="s">
        <v>1572</v>
      </c>
      <c r="AF231" s="510">
        <f t="shared" si="2"/>
        <v>26</v>
      </c>
      <c r="AG231" s="510"/>
      <c r="AH231" s="510"/>
      <c r="AI231" s="510"/>
      <c r="AJ231" s="510"/>
    </row>
    <row r="232" ht="71.25" customHeight="1">
      <c r="A232" s="476">
        <v>5186.0</v>
      </c>
      <c r="B232" s="379" t="s">
        <v>55</v>
      </c>
      <c r="C232" s="380" t="s">
        <v>37</v>
      </c>
      <c r="D232" s="380" t="s">
        <v>943</v>
      </c>
      <c r="E232" s="379" t="s">
        <v>812</v>
      </c>
      <c r="F232" s="380" t="s">
        <v>944</v>
      </c>
      <c r="G232" s="380" t="s">
        <v>118</v>
      </c>
      <c r="H232" s="380" t="s">
        <v>46</v>
      </c>
      <c r="I232" s="380" t="s">
        <v>945</v>
      </c>
      <c r="J232" s="380"/>
      <c r="K232" s="379" t="s">
        <v>946</v>
      </c>
      <c r="L232" s="380" t="s">
        <v>947</v>
      </c>
      <c r="M232" s="380" t="s">
        <v>618</v>
      </c>
      <c r="N232" s="895"/>
      <c r="O232" s="380"/>
      <c r="P232" s="396">
        <v>45.1051</v>
      </c>
      <c r="Q232" s="397">
        <v>-64.4416</v>
      </c>
      <c r="R232" s="382"/>
      <c r="S232" s="514">
        <v>705.0</v>
      </c>
      <c r="T232" s="380" t="s">
        <v>2120</v>
      </c>
      <c r="U232" s="380" t="s">
        <v>58</v>
      </c>
      <c r="V232" s="380" t="s">
        <v>949</v>
      </c>
      <c r="W232" s="380" t="s">
        <v>950</v>
      </c>
      <c r="X232" s="380" t="s">
        <v>103</v>
      </c>
      <c r="Y232" s="380" t="s">
        <v>618</v>
      </c>
      <c r="Z232" s="380" t="s">
        <v>486</v>
      </c>
      <c r="AA232" s="469">
        <v>45872.0</v>
      </c>
      <c r="AB232" s="380" t="s">
        <v>951</v>
      </c>
      <c r="AC232" s="392" t="s">
        <v>952</v>
      </c>
      <c r="AD232" s="392" t="s">
        <v>953</v>
      </c>
      <c r="AE232" s="380"/>
      <c r="AF232" s="380">
        <f t="shared" si="2"/>
        <v>28</v>
      </c>
      <c r="AG232" s="380"/>
      <c r="AH232" s="380"/>
      <c r="AI232" s="380"/>
      <c r="AJ232" s="380"/>
    </row>
    <row r="233" ht="78.75" customHeight="1">
      <c r="A233" s="476">
        <v>5151.0</v>
      </c>
      <c r="B233" s="535" t="s">
        <v>149</v>
      </c>
      <c r="C233" s="510" t="s">
        <v>37</v>
      </c>
      <c r="D233" s="510" t="s">
        <v>342</v>
      </c>
      <c r="E233" s="535" t="s">
        <v>812</v>
      </c>
      <c r="F233" s="510" t="s">
        <v>1688</v>
      </c>
      <c r="G233" s="510" t="s">
        <v>39</v>
      </c>
      <c r="H233" s="510" t="s">
        <v>40</v>
      </c>
      <c r="I233" s="510" t="s">
        <v>1689</v>
      </c>
      <c r="J233" s="510"/>
      <c r="K233" s="510" t="s">
        <v>1690</v>
      </c>
      <c r="L233" s="535" t="s">
        <v>103</v>
      </c>
      <c r="M233" s="535" t="s">
        <v>618</v>
      </c>
      <c r="N233" s="535" t="s">
        <v>1691</v>
      </c>
      <c r="O233" s="535"/>
      <c r="P233" s="537">
        <v>42.296901815874</v>
      </c>
      <c r="Q233" s="537">
        <v>-82.9857604736629</v>
      </c>
      <c r="R233" s="538" t="s">
        <v>1692</v>
      </c>
      <c r="S233" s="538">
        <v>45.0</v>
      </c>
      <c r="T233" s="510" t="s">
        <v>23</v>
      </c>
      <c r="U233" s="510" t="s">
        <v>342</v>
      </c>
      <c r="V233" s="510" t="s">
        <v>1693</v>
      </c>
      <c r="W233" s="510" t="s">
        <v>1694</v>
      </c>
      <c r="X233" s="535" t="s">
        <v>1695</v>
      </c>
      <c r="Y233" s="535" t="s">
        <v>1696</v>
      </c>
      <c r="Z233" s="535" t="s">
        <v>498</v>
      </c>
      <c r="AA233" s="540">
        <v>45096.0</v>
      </c>
      <c r="AB233" s="490" t="s">
        <v>1697</v>
      </c>
      <c r="AC233" s="510" t="s">
        <v>1698</v>
      </c>
      <c r="AD233" s="510" t="s">
        <v>1699</v>
      </c>
      <c r="AE233" s="542" t="s">
        <v>1689</v>
      </c>
      <c r="AF233" s="510">
        <f t="shared" si="2"/>
        <v>25</v>
      </c>
      <c r="AG233" s="510"/>
      <c r="AH233" s="510"/>
      <c r="AI233" s="510"/>
      <c r="AJ233" s="510"/>
    </row>
    <row r="234" ht="81.75" customHeight="1">
      <c r="A234" s="476">
        <v>5084.0</v>
      </c>
      <c r="B234" s="535" t="s">
        <v>149</v>
      </c>
      <c r="C234" s="510" t="s">
        <v>37</v>
      </c>
      <c r="D234" s="510" t="s">
        <v>276</v>
      </c>
      <c r="E234" s="535" t="s">
        <v>1209</v>
      </c>
      <c r="F234" s="510" t="s">
        <v>1278</v>
      </c>
      <c r="G234" s="510" t="s">
        <v>39</v>
      </c>
      <c r="H234" s="510" t="s">
        <v>40</v>
      </c>
      <c r="I234" s="510" t="s">
        <v>1272</v>
      </c>
      <c r="J234" s="510" t="s">
        <v>1279</v>
      </c>
      <c r="K234" s="535" t="s">
        <v>1274</v>
      </c>
      <c r="L234" s="510" t="s">
        <v>86</v>
      </c>
      <c r="M234" s="510" t="s">
        <v>420</v>
      </c>
      <c r="N234" s="510">
        <v>60517.0</v>
      </c>
      <c r="O234" s="510" t="s">
        <v>1280</v>
      </c>
      <c r="P234" s="912">
        <v>41.6975010315161</v>
      </c>
      <c r="Q234" s="541">
        <v>-88.0120122294918</v>
      </c>
      <c r="R234" s="538"/>
      <c r="S234" s="904"/>
      <c r="T234" s="510"/>
      <c r="U234" s="510" t="s">
        <v>276</v>
      </c>
      <c r="V234" s="510" t="s">
        <v>1272</v>
      </c>
      <c r="W234" s="510" t="s">
        <v>1274</v>
      </c>
      <c r="X234" s="510" t="s">
        <v>86</v>
      </c>
      <c r="Y234" s="510" t="s">
        <v>420</v>
      </c>
      <c r="Z234" s="510" t="s">
        <v>498</v>
      </c>
      <c r="AA234" s="833">
        <v>44434.0</v>
      </c>
      <c r="AB234" s="510" t="s">
        <v>1281</v>
      </c>
      <c r="AC234" s="510"/>
      <c r="AD234" s="744" t="s">
        <v>1282</v>
      </c>
      <c r="AE234" s="542" t="s">
        <v>1283</v>
      </c>
      <c r="AF234" s="510">
        <f t="shared" si="2"/>
        <v>28</v>
      </c>
      <c r="AG234" s="510"/>
      <c r="AH234" s="510"/>
      <c r="AI234" s="510"/>
      <c r="AJ234" s="510"/>
    </row>
    <row r="235" ht="74.25" customHeight="1">
      <c r="A235" s="476">
        <v>5169.0</v>
      </c>
      <c r="B235" s="535" t="s">
        <v>36</v>
      </c>
      <c r="C235" s="510" t="s">
        <v>37</v>
      </c>
      <c r="D235" s="510" t="s">
        <v>202</v>
      </c>
      <c r="E235" s="535" t="s">
        <v>812</v>
      </c>
      <c r="F235" s="510" t="s">
        <v>1886</v>
      </c>
      <c r="G235" s="510" t="s">
        <v>39</v>
      </c>
      <c r="H235" s="510" t="s">
        <v>48</v>
      </c>
      <c r="I235" s="510" t="s">
        <v>1887</v>
      </c>
      <c r="J235" s="510" t="s">
        <v>1888</v>
      </c>
      <c r="K235" s="535" t="s">
        <v>491</v>
      </c>
      <c r="L235" s="522" t="s">
        <v>42</v>
      </c>
      <c r="M235" s="522" t="s">
        <v>420</v>
      </c>
      <c r="N235" s="522">
        <v>48640.0</v>
      </c>
      <c r="O235" s="510" t="s">
        <v>1889</v>
      </c>
      <c r="P235" s="912">
        <v>43.6053908558237</v>
      </c>
      <c r="Q235" s="541">
        <v>-84.2079102286187</v>
      </c>
      <c r="R235" s="538">
        <v>52.0</v>
      </c>
      <c r="S235" s="685">
        <v>600.0</v>
      </c>
      <c r="T235" s="522" t="s">
        <v>2120</v>
      </c>
      <c r="U235" s="522" t="s">
        <v>1890</v>
      </c>
      <c r="V235" s="522" t="s">
        <v>1887</v>
      </c>
      <c r="W235" s="522" t="s">
        <v>491</v>
      </c>
      <c r="X235" s="522" t="s">
        <v>42</v>
      </c>
      <c r="Y235" s="522" t="s">
        <v>420</v>
      </c>
      <c r="Z235" s="510" t="s">
        <v>498</v>
      </c>
      <c r="AA235" s="833">
        <v>44780.0</v>
      </c>
      <c r="AB235" s="510" t="s">
        <v>1891</v>
      </c>
      <c r="AC235" s="510"/>
      <c r="AD235" s="755" t="s">
        <v>1892</v>
      </c>
      <c r="AE235" s="510" t="s">
        <v>1893</v>
      </c>
      <c r="AF235" s="510">
        <f t="shared" si="2"/>
        <v>28</v>
      </c>
      <c r="AG235" s="510"/>
      <c r="AH235" s="510"/>
      <c r="AI235" s="510"/>
      <c r="AJ235" s="510"/>
    </row>
    <row r="236" ht="15.75" customHeight="1">
      <c r="A236" s="476">
        <v>5170.0</v>
      </c>
      <c r="B236" s="535" t="s">
        <v>36</v>
      </c>
      <c r="C236" s="510" t="s">
        <v>37</v>
      </c>
      <c r="D236" s="510" t="s">
        <v>202</v>
      </c>
      <c r="E236" s="535" t="s">
        <v>812</v>
      </c>
      <c r="F236" s="510" t="s">
        <v>1886</v>
      </c>
      <c r="G236" s="510" t="s">
        <v>39</v>
      </c>
      <c r="H236" s="510" t="s">
        <v>40</v>
      </c>
      <c r="I236" s="510" t="s">
        <v>1887</v>
      </c>
      <c r="J236" s="510" t="s">
        <v>1888</v>
      </c>
      <c r="K236" s="535" t="s">
        <v>491</v>
      </c>
      <c r="L236" s="522" t="s">
        <v>42</v>
      </c>
      <c r="M236" s="522" t="s">
        <v>420</v>
      </c>
      <c r="N236" s="522">
        <v>48640.0</v>
      </c>
      <c r="O236" s="510" t="s">
        <v>1889</v>
      </c>
      <c r="P236" s="912">
        <v>43.6053908558237</v>
      </c>
      <c r="Q236" s="541">
        <v>-84.2079102286187</v>
      </c>
      <c r="R236" s="538">
        <v>52.0</v>
      </c>
      <c r="S236" s="685">
        <v>600.0</v>
      </c>
      <c r="T236" s="522" t="s">
        <v>2120</v>
      </c>
      <c r="U236" s="522" t="s">
        <v>1890</v>
      </c>
      <c r="V236" s="522" t="s">
        <v>1887</v>
      </c>
      <c r="W236" s="522" t="s">
        <v>491</v>
      </c>
      <c r="X236" s="522" t="s">
        <v>42</v>
      </c>
      <c r="Y236" s="522" t="s">
        <v>420</v>
      </c>
      <c r="Z236" s="510" t="s">
        <v>498</v>
      </c>
      <c r="AA236" s="833">
        <v>44780.0</v>
      </c>
      <c r="AB236" s="510" t="s">
        <v>1894</v>
      </c>
      <c r="AC236" s="510"/>
      <c r="AD236" s="936" t="s">
        <v>1892</v>
      </c>
      <c r="AE236" s="510" t="s">
        <v>1893</v>
      </c>
      <c r="AF236" s="510">
        <f t="shared" si="2"/>
        <v>28</v>
      </c>
      <c r="AG236" s="510"/>
      <c r="AH236" s="510"/>
      <c r="AI236" s="510"/>
      <c r="AJ236" s="510"/>
    </row>
    <row r="237" ht="15.75" customHeight="1">
      <c r="A237" s="476">
        <v>5173.0</v>
      </c>
      <c r="B237" s="535" t="s">
        <v>36</v>
      </c>
      <c r="C237" s="510" t="s">
        <v>37</v>
      </c>
      <c r="D237" s="510" t="s">
        <v>319</v>
      </c>
      <c r="E237" s="535" t="s">
        <v>812</v>
      </c>
      <c r="F237" s="510" t="s">
        <v>319</v>
      </c>
      <c r="G237" s="510" t="s">
        <v>39</v>
      </c>
      <c r="H237" s="510" t="s">
        <v>40</v>
      </c>
      <c r="I237" s="510" t="s">
        <v>1898</v>
      </c>
      <c r="J237" s="510" t="s">
        <v>1899</v>
      </c>
      <c r="K237" s="535" t="s">
        <v>1377</v>
      </c>
      <c r="L237" s="510" t="s">
        <v>95</v>
      </c>
      <c r="M237" s="510" t="s">
        <v>420</v>
      </c>
      <c r="N237" s="510">
        <v>78744.0</v>
      </c>
      <c r="O237" s="510" t="s">
        <v>1900</v>
      </c>
      <c r="P237" s="912">
        <v>30.2072175137388</v>
      </c>
      <c r="Q237" s="541">
        <v>-97.7160935695462</v>
      </c>
      <c r="R237" s="538">
        <v>20.0</v>
      </c>
      <c r="S237" s="904"/>
      <c r="T237" s="510"/>
      <c r="U237" s="510" t="s">
        <v>319</v>
      </c>
      <c r="V237" s="510" t="s">
        <v>1898</v>
      </c>
      <c r="W237" s="510" t="s">
        <v>1377</v>
      </c>
      <c r="X237" s="510" t="s">
        <v>95</v>
      </c>
      <c r="Y237" s="510" t="s">
        <v>420</v>
      </c>
      <c r="Z237" s="510" t="s">
        <v>498</v>
      </c>
      <c r="AA237" s="833">
        <v>44774.0</v>
      </c>
      <c r="AB237" s="510" t="s">
        <v>1901</v>
      </c>
      <c r="AC237" s="510" t="s">
        <v>1902</v>
      </c>
      <c r="AD237" s="929" t="s">
        <v>1903</v>
      </c>
      <c r="AE237" s="542" t="s">
        <v>1904</v>
      </c>
      <c r="AF237" s="510">
        <f t="shared" si="2"/>
        <v>28</v>
      </c>
      <c r="AG237" s="510"/>
      <c r="AH237" s="510"/>
      <c r="AI237" s="510"/>
      <c r="AJ237" s="510"/>
    </row>
    <row r="238" ht="15.75" customHeight="1">
      <c r="A238" s="476">
        <v>5174.0</v>
      </c>
      <c r="B238" s="535" t="s">
        <v>36</v>
      </c>
      <c r="C238" s="510" t="s">
        <v>37</v>
      </c>
      <c r="D238" s="510" t="s">
        <v>320</v>
      </c>
      <c r="E238" s="535" t="s">
        <v>812</v>
      </c>
      <c r="F238" s="510" t="s">
        <v>320</v>
      </c>
      <c r="G238" s="510" t="s">
        <v>39</v>
      </c>
      <c r="H238" s="510" t="s">
        <v>40</v>
      </c>
      <c r="I238" s="510" t="s">
        <v>1905</v>
      </c>
      <c r="J238" s="510" t="s">
        <v>1906</v>
      </c>
      <c r="K238" s="535" t="s">
        <v>908</v>
      </c>
      <c r="L238" s="510" t="s">
        <v>42</v>
      </c>
      <c r="M238" s="510" t="s">
        <v>420</v>
      </c>
      <c r="N238" s="510">
        <v>48103.0</v>
      </c>
      <c r="O238" s="510" t="s">
        <v>1907</v>
      </c>
      <c r="P238" s="689">
        <v>42.28</v>
      </c>
      <c r="Q238" s="689">
        <v>-83.74</v>
      </c>
      <c r="R238" s="689">
        <v>6.0</v>
      </c>
      <c r="S238" s="689"/>
      <c r="T238" s="510"/>
      <c r="U238" s="510" t="s">
        <v>320</v>
      </c>
      <c r="V238" s="510" t="s">
        <v>1905</v>
      </c>
      <c r="W238" s="510" t="s">
        <v>908</v>
      </c>
      <c r="X238" s="510" t="s">
        <v>42</v>
      </c>
      <c r="Y238" s="510" t="s">
        <v>420</v>
      </c>
      <c r="Z238" s="510" t="s">
        <v>610</v>
      </c>
      <c r="AA238" s="833">
        <v>44774.0</v>
      </c>
      <c r="AB238" s="510" t="s">
        <v>1908</v>
      </c>
      <c r="AC238" s="510" t="s">
        <v>1909</v>
      </c>
      <c r="AD238" s="744" t="s">
        <v>1910</v>
      </c>
      <c r="AE238" s="542" t="s">
        <v>1905</v>
      </c>
      <c r="AF238" s="510">
        <f t="shared" si="2"/>
        <v>30</v>
      </c>
      <c r="AG238" s="510"/>
      <c r="AH238" s="510"/>
      <c r="AI238" s="510"/>
      <c r="AJ238" s="510"/>
    </row>
    <row r="239" ht="15.75" customHeight="1">
      <c r="A239" s="476">
        <v>5175.0</v>
      </c>
      <c r="B239" s="535" t="s">
        <v>36</v>
      </c>
      <c r="C239" s="510" t="s">
        <v>37</v>
      </c>
      <c r="D239" s="510" t="s">
        <v>321</v>
      </c>
      <c r="E239" s="535" t="s">
        <v>812</v>
      </c>
      <c r="F239" s="510" t="s">
        <v>321</v>
      </c>
      <c r="G239" s="510" t="s">
        <v>39</v>
      </c>
      <c r="H239" s="510" t="s">
        <v>40</v>
      </c>
      <c r="I239" s="510" t="s">
        <v>1911</v>
      </c>
      <c r="J239" s="510" t="s">
        <v>1912</v>
      </c>
      <c r="K239" s="535" t="s">
        <v>1913</v>
      </c>
      <c r="L239" s="510" t="s">
        <v>86</v>
      </c>
      <c r="M239" s="510" t="s">
        <v>420</v>
      </c>
      <c r="N239" s="510">
        <v>60108.0</v>
      </c>
      <c r="O239" s="510" t="s">
        <v>1914</v>
      </c>
      <c r="P239" s="689">
        <v>41.9482</v>
      </c>
      <c r="Q239" s="541">
        <v>-88.1239</v>
      </c>
      <c r="R239" s="689">
        <v>75.0</v>
      </c>
      <c r="S239" s="689"/>
      <c r="T239" s="510"/>
      <c r="U239" s="510" t="s">
        <v>321</v>
      </c>
      <c r="V239" s="510" t="s">
        <v>1911</v>
      </c>
      <c r="W239" s="510" t="s">
        <v>1913</v>
      </c>
      <c r="X239" s="510" t="s">
        <v>86</v>
      </c>
      <c r="Y239" s="510" t="s">
        <v>420</v>
      </c>
      <c r="Z239" s="510" t="s">
        <v>432</v>
      </c>
      <c r="AA239" s="833">
        <v>44420.0</v>
      </c>
      <c r="AB239" s="510" t="s">
        <v>1915</v>
      </c>
      <c r="AC239" s="510" t="s">
        <v>1916</v>
      </c>
      <c r="AD239" s="929" t="s">
        <v>1917</v>
      </c>
      <c r="AE239" s="542" t="s">
        <v>1918</v>
      </c>
      <c r="AF239" s="510">
        <f t="shared" si="2"/>
        <v>30</v>
      </c>
      <c r="AG239" s="510"/>
      <c r="AH239" s="510"/>
      <c r="AI239" s="510"/>
      <c r="AJ239" s="510"/>
    </row>
    <row r="240" ht="90.0" customHeight="1">
      <c r="A240" s="476">
        <v>5235.0</v>
      </c>
      <c r="B240" s="379" t="s">
        <v>149</v>
      </c>
      <c r="C240" s="380" t="s">
        <v>37</v>
      </c>
      <c r="D240" s="380" t="s">
        <v>350</v>
      </c>
      <c r="E240" s="379"/>
      <c r="F240" s="380" t="s">
        <v>350</v>
      </c>
      <c r="G240" s="380" t="s">
        <v>51</v>
      </c>
      <c r="H240" s="380" t="s">
        <v>40</v>
      </c>
      <c r="I240" s="970" t="s">
        <v>1919</v>
      </c>
      <c r="J240" s="380" t="s">
        <v>322</v>
      </c>
      <c r="K240" s="379" t="s">
        <v>1920</v>
      </c>
      <c r="L240" s="380" t="s">
        <v>243</v>
      </c>
      <c r="M240" s="380"/>
      <c r="N240" s="380"/>
      <c r="O240" s="380"/>
      <c r="P240" s="483"/>
      <c r="Q240" s="397"/>
      <c r="R240" s="483"/>
      <c r="S240" s="519"/>
      <c r="T240" s="765"/>
      <c r="U240" s="520" t="s">
        <v>350</v>
      </c>
      <c r="V240" s="385" t="s">
        <v>1919</v>
      </c>
      <c r="W240" s="380" t="s">
        <v>1920</v>
      </c>
      <c r="X240" s="380" t="s">
        <v>243</v>
      </c>
      <c r="Y240" s="380" t="s">
        <v>420</v>
      </c>
      <c r="Z240" s="380" t="s">
        <v>752</v>
      </c>
      <c r="AA240" s="469">
        <v>45923.0</v>
      </c>
      <c r="AB240" s="469" t="s">
        <v>1921</v>
      </c>
      <c r="AC240" s="380" t="s">
        <v>1922</v>
      </c>
      <c r="AD240" s="911" t="s">
        <v>1923</v>
      </c>
      <c r="AE240" s="380"/>
      <c r="AF240" s="380">
        <f t="shared" si="2"/>
        <v>30</v>
      </c>
      <c r="AG240" s="380"/>
      <c r="AH240" s="380"/>
      <c r="AI240" s="380"/>
      <c r="AJ240" s="380"/>
    </row>
    <row r="241" ht="15.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143"/>
      <c r="AH241" s="143"/>
      <c r="AI241" s="143"/>
      <c r="AJ241" s="143"/>
    </row>
    <row r="242" ht="15.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143"/>
      <c r="AH242" s="143"/>
      <c r="AI242" s="143"/>
      <c r="AJ242" s="143"/>
    </row>
    <row r="243" ht="15.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143"/>
      <c r="AH243" s="143"/>
      <c r="AI243" s="143"/>
      <c r="AJ243" s="143"/>
    </row>
    <row r="244" ht="15.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143"/>
      <c r="AH244" s="143"/>
      <c r="AI244" s="143"/>
      <c r="AJ244" s="143"/>
    </row>
    <row r="245" ht="15.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143"/>
      <c r="AH245" s="143"/>
      <c r="AI245" s="143"/>
      <c r="AJ245" s="143"/>
    </row>
    <row r="246" ht="15.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143"/>
      <c r="AH246" s="143"/>
      <c r="AI246" s="143"/>
      <c r="AJ246" s="143"/>
    </row>
    <row r="247" ht="15.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143"/>
      <c r="AH247" s="143"/>
      <c r="AI247" s="143"/>
      <c r="AJ247" s="143"/>
    </row>
    <row r="248" ht="15.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143"/>
      <c r="AH248" s="143"/>
      <c r="AI248" s="143"/>
      <c r="AJ248" s="143"/>
    </row>
    <row r="249" ht="15.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143"/>
      <c r="AH249" s="143"/>
      <c r="AI249" s="143"/>
      <c r="AJ249" s="143"/>
    </row>
    <row r="250" ht="15.0" customHeight="1">
      <c r="A250" s="1059"/>
      <c r="B250" s="31"/>
      <c r="C250" s="10"/>
      <c r="D250" s="10"/>
      <c r="E250" s="31"/>
      <c r="F250" s="10"/>
      <c r="G250" s="10"/>
      <c r="H250" s="10"/>
      <c r="I250" s="10"/>
      <c r="J250" s="10"/>
      <c r="K250" s="31"/>
      <c r="L250" s="10"/>
      <c r="M250" s="10"/>
      <c r="N250" s="10"/>
      <c r="O250" s="10"/>
      <c r="P250" s="1060"/>
      <c r="Q250" s="1061"/>
      <c r="R250" s="1060"/>
      <c r="S250" s="1062"/>
      <c r="T250" s="26"/>
      <c r="U250" s="16"/>
      <c r="V250" s="10"/>
      <c r="W250" s="10"/>
      <c r="X250" s="10"/>
      <c r="Y250" s="8"/>
      <c r="Z250" s="10"/>
      <c r="AA250" s="10"/>
      <c r="AB250" s="1063"/>
      <c r="AC250" s="10"/>
      <c r="AD250" s="10"/>
      <c r="AE250" s="10"/>
      <c r="AF250" s="10"/>
      <c r="AG250" s="143"/>
      <c r="AH250" s="143"/>
      <c r="AI250" s="143"/>
      <c r="AJ250" s="143"/>
    </row>
    <row r="251" ht="15.0" customHeight="1">
      <c r="A251" s="1059"/>
      <c r="B251" s="31"/>
      <c r="C251" s="10"/>
      <c r="D251" s="10"/>
      <c r="E251" s="31"/>
      <c r="F251" s="10"/>
      <c r="G251" s="10"/>
      <c r="H251" s="10"/>
      <c r="I251" s="10"/>
      <c r="J251" s="10"/>
      <c r="K251" s="31"/>
      <c r="L251" s="10"/>
      <c r="M251" s="10"/>
      <c r="N251" s="10"/>
      <c r="O251" s="10"/>
      <c r="P251" s="1060"/>
      <c r="Q251" s="1061"/>
      <c r="R251" s="1060"/>
      <c r="S251" s="1062"/>
      <c r="T251" s="26"/>
      <c r="U251" s="16"/>
      <c r="V251" s="10"/>
      <c r="W251" s="10"/>
      <c r="X251" s="10"/>
      <c r="Y251" s="8"/>
      <c r="Z251" s="10"/>
      <c r="AA251" s="10"/>
      <c r="AB251" s="1063"/>
      <c r="AC251" s="10"/>
      <c r="AD251" s="10"/>
      <c r="AE251" s="10"/>
      <c r="AF251" s="10"/>
      <c r="AG251" s="143"/>
      <c r="AH251" s="143"/>
      <c r="AI251" s="143"/>
      <c r="AJ251" s="143"/>
    </row>
    <row r="252" ht="15.0" customHeight="1">
      <c r="A252" s="1059"/>
      <c r="B252" s="31"/>
      <c r="C252" s="10"/>
      <c r="D252" s="10"/>
      <c r="E252" s="31"/>
      <c r="F252" s="10"/>
      <c r="G252" s="10"/>
      <c r="H252" s="10"/>
      <c r="I252" s="10"/>
      <c r="J252" s="10"/>
      <c r="K252" s="31"/>
      <c r="L252" s="10"/>
      <c r="M252" s="10"/>
      <c r="N252" s="10"/>
      <c r="O252" s="10"/>
      <c r="P252" s="1060"/>
      <c r="Q252" s="1061"/>
      <c r="R252" s="1060"/>
      <c r="S252" s="1062"/>
      <c r="T252" s="26"/>
      <c r="U252" s="16"/>
      <c r="V252" s="10"/>
      <c r="W252" s="10"/>
      <c r="X252" s="10"/>
      <c r="Y252" s="8"/>
      <c r="Z252" s="10"/>
      <c r="AA252" s="10"/>
      <c r="AB252" s="1063"/>
      <c r="AC252" s="10"/>
      <c r="AD252" s="10"/>
      <c r="AE252" s="10"/>
      <c r="AF252" s="10"/>
      <c r="AG252" s="143"/>
      <c r="AH252" s="143"/>
      <c r="AI252" s="143"/>
      <c r="AJ252" s="143"/>
    </row>
    <row r="253" ht="15.0" customHeight="1">
      <c r="A253" s="1059"/>
      <c r="B253" s="31"/>
      <c r="C253" s="10"/>
      <c r="D253" s="10"/>
      <c r="E253" s="31"/>
      <c r="F253" s="10"/>
      <c r="G253" s="10"/>
      <c r="H253" s="10"/>
      <c r="I253" s="10"/>
      <c r="J253" s="10"/>
      <c r="K253" s="31"/>
      <c r="L253" s="10"/>
      <c r="M253" s="10"/>
      <c r="N253" s="10"/>
      <c r="O253" s="10"/>
      <c r="P253" s="1060"/>
      <c r="Q253" s="1061"/>
      <c r="R253" s="1060"/>
      <c r="S253" s="1062"/>
      <c r="T253" s="26"/>
      <c r="U253" s="16"/>
      <c r="V253" s="10"/>
      <c r="W253" s="10"/>
      <c r="X253" s="10"/>
      <c r="Y253" s="8"/>
      <c r="Z253" s="10"/>
      <c r="AA253" s="10"/>
      <c r="AB253" s="1063"/>
      <c r="AC253" s="10"/>
      <c r="AD253" s="10"/>
      <c r="AE253" s="10"/>
      <c r="AF253" s="10"/>
      <c r="AG253" s="143"/>
      <c r="AH253" s="143"/>
      <c r="AI253" s="143"/>
      <c r="AJ253" s="143"/>
    </row>
    <row r="254" ht="15.0" customHeight="1">
      <c r="A254" s="1059"/>
      <c r="B254" s="31"/>
      <c r="C254" s="10"/>
      <c r="D254" s="10"/>
      <c r="E254" s="31"/>
      <c r="F254" s="10"/>
      <c r="G254" s="10"/>
      <c r="H254" s="10"/>
      <c r="I254" s="10"/>
      <c r="J254" s="10"/>
      <c r="K254" s="31"/>
      <c r="L254" s="10"/>
      <c r="M254" s="10"/>
      <c r="N254" s="10"/>
      <c r="O254" s="10"/>
      <c r="P254" s="1060"/>
      <c r="Q254" s="1061"/>
      <c r="R254" s="1060"/>
      <c r="S254" s="1062"/>
      <c r="T254" s="26"/>
      <c r="U254" s="16"/>
      <c r="V254" s="10"/>
      <c r="W254" s="10"/>
      <c r="X254" s="10"/>
      <c r="Y254" s="8"/>
      <c r="Z254" s="10"/>
      <c r="AA254" s="10"/>
      <c r="AB254" s="1063"/>
      <c r="AC254" s="10"/>
      <c r="AD254" s="10"/>
      <c r="AE254" s="10"/>
      <c r="AF254" s="10"/>
      <c r="AG254" s="143"/>
      <c r="AH254" s="143"/>
      <c r="AI254" s="143"/>
      <c r="AJ254" s="143"/>
    </row>
    <row r="255" ht="15.0" customHeight="1">
      <c r="A255" s="1059"/>
      <c r="B255" s="31"/>
      <c r="C255" s="10"/>
      <c r="D255" s="10"/>
      <c r="E255" s="31"/>
      <c r="F255" s="10"/>
      <c r="G255" s="10"/>
      <c r="H255" s="10"/>
      <c r="I255" s="10"/>
      <c r="J255" s="10"/>
      <c r="K255" s="31"/>
      <c r="L255" s="10"/>
      <c r="M255" s="10"/>
      <c r="N255" s="10"/>
      <c r="O255" s="10"/>
      <c r="P255" s="1060"/>
      <c r="Q255" s="1061"/>
      <c r="R255" s="1060"/>
      <c r="S255" s="1062"/>
      <c r="T255" s="26"/>
      <c r="U255" s="16"/>
      <c r="V255" s="10"/>
      <c r="W255" s="10"/>
      <c r="X255" s="10"/>
      <c r="Y255" s="8"/>
      <c r="Z255" s="10"/>
      <c r="AA255" s="10"/>
      <c r="AB255" s="1063"/>
      <c r="AC255" s="10"/>
      <c r="AD255" s="10"/>
      <c r="AE255" s="10"/>
      <c r="AF255" s="10"/>
      <c r="AG255" s="143"/>
      <c r="AH255" s="143"/>
      <c r="AI255" s="143"/>
      <c r="AJ255" s="143"/>
    </row>
    <row r="256" ht="15.0" customHeight="1">
      <c r="A256" s="1059"/>
      <c r="B256" s="31"/>
      <c r="C256" s="10"/>
      <c r="D256" s="10"/>
      <c r="E256" s="31"/>
      <c r="F256" s="10"/>
      <c r="G256" s="10"/>
      <c r="H256" s="10"/>
      <c r="I256" s="10"/>
      <c r="J256" s="10"/>
      <c r="K256" s="31"/>
      <c r="L256" s="10"/>
      <c r="M256" s="10"/>
      <c r="N256" s="10"/>
      <c r="O256" s="10"/>
      <c r="P256" s="1060"/>
      <c r="Q256" s="1061"/>
      <c r="R256" s="1060"/>
      <c r="S256" s="1062"/>
      <c r="T256" s="26"/>
      <c r="U256" s="16"/>
      <c r="V256" s="10"/>
      <c r="W256" s="10"/>
      <c r="X256" s="10"/>
      <c r="Y256" s="8"/>
      <c r="Z256" s="10"/>
      <c r="AA256" s="10"/>
      <c r="AB256" s="1063"/>
      <c r="AC256" s="10"/>
      <c r="AD256" s="10"/>
      <c r="AE256" s="10"/>
      <c r="AF256" s="10"/>
      <c r="AG256" s="143"/>
      <c r="AH256" s="143"/>
      <c r="AI256" s="143"/>
      <c r="AJ256" s="143"/>
    </row>
    <row r="257" ht="15.0" customHeight="1">
      <c r="A257" s="23"/>
      <c r="B257" s="11"/>
      <c r="C257" s="8"/>
      <c r="D257" s="8"/>
      <c r="E257" s="11"/>
      <c r="F257" s="8"/>
      <c r="G257" s="8"/>
      <c r="H257" s="8"/>
      <c r="I257" s="8"/>
      <c r="J257" s="8"/>
      <c r="K257" s="11"/>
      <c r="L257" s="8"/>
      <c r="M257" s="8"/>
      <c r="N257" s="8"/>
      <c r="O257" s="8"/>
      <c r="P257" s="119"/>
      <c r="Q257" s="13"/>
      <c r="R257" s="119"/>
      <c r="S257" s="1062"/>
      <c r="T257" s="26"/>
      <c r="U257" s="16"/>
      <c r="V257" s="8"/>
      <c r="W257" s="8"/>
      <c r="X257" s="8"/>
      <c r="Y257" s="8"/>
      <c r="Z257" s="8"/>
      <c r="AA257" s="8"/>
      <c r="AB257" s="98"/>
      <c r="AC257" s="8"/>
      <c r="AD257" s="8"/>
      <c r="AE257" s="8"/>
      <c r="AF257" s="8"/>
      <c r="AG257" s="8"/>
      <c r="AH257" s="8"/>
      <c r="AI257" s="8"/>
      <c r="AJ257" s="8"/>
    </row>
    <row r="258" ht="15.0" customHeight="1">
      <c r="A258" s="23"/>
      <c r="B258" s="11"/>
      <c r="C258" s="8"/>
      <c r="D258" s="8"/>
      <c r="E258" s="11"/>
      <c r="F258" s="8"/>
      <c r="G258" s="8"/>
      <c r="H258" s="8"/>
      <c r="I258" s="8"/>
      <c r="J258" s="8"/>
      <c r="K258" s="11"/>
      <c r="L258" s="8"/>
      <c r="M258" s="8"/>
      <c r="N258" s="8"/>
      <c r="O258" s="8"/>
      <c r="P258" s="119"/>
      <c r="Q258" s="13"/>
      <c r="R258" s="119"/>
      <c r="S258" s="1062"/>
      <c r="T258" s="26"/>
      <c r="U258" s="16"/>
      <c r="V258" s="8"/>
      <c r="W258" s="8"/>
      <c r="X258" s="8"/>
      <c r="Y258" s="8"/>
      <c r="Z258" s="8"/>
      <c r="AA258" s="8"/>
      <c r="AB258" s="98"/>
      <c r="AC258" s="8"/>
      <c r="AD258" s="8"/>
      <c r="AE258" s="8"/>
      <c r="AF258" s="8"/>
      <c r="AG258" s="8"/>
      <c r="AH258" s="8"/>
      <c r="AI258" s="8"/>
      <c r="AJ258" s="8"/>
    </row>
    <row r="259" ht="15.75" customHeight="1">
      <c r="A259" s="1059"/>
      <c r="B259" s="31"/>
      <c r="C259" s="10"/>
      <c r="D259" s="10"/>
      <c r="E259" s="31"/>
      <c r="F259" s="10"/>
      <c r="G259" s="10"/>
      <c r="H259" s="10"/>
      <c r="I259" s="10"/>
      <c r="J259" s="10"/>
      <c r="K259" s="31"/>
      <c r="L259" s="10"/>
      <c r="M259" s="10"/>
      <c r="N259" s="10"/>
      <c r="O259" s="10"/>
      <c r="P259" s="1060"/>
      <c r="Q259" s="1061"/>
      <c r="R259" s="1060"/>
      <c r="S259" s="1062"/>
      <c r="T259" s="26"/>
      <c r="U259" s="16"/>
      <c r="V259" s="10"/>
      <c r="W259" s="10"/>
      <c r="X259" s="10"/>
      <c r="Y259" s="8"/>
      <c r="Z259" s="10"/>
      <c r="AA259" s="10"/>
      <c r="AB259" s="1063"/>
      <c r="AC259" s="10"/>
      <c r="AD259" s="10"/>
      <c r="AE259" s="10"/>
      <c r="AF259" s="10"/>
      <c r="AG259" s="10"/>
      <c r="AH259" s="10"/>
      <c r="AI259" s="10"/>
      <c r="AJ259" s="10"/>
    </row>
    <row r="260" ht="15.75" customHeight="1">
      <c r="A260" s="1059"/>
      <c r="B260" s="31"/>
      <c r="C260" s="10"/>
      <c r="D260" s="10"/>
      <c r="E260" s="31"/>
      <c r="F260" s="10"/>
      <c r="G260" s="10"/>
      <c r="H260" s="10"/>
      <c r="I260" s="10"/>
      <c r="J260" s="10"/>
      <c r="K260" s="31"/>
      <c r="L260" s="10"/>
      <c r="M260" s="10"/>
      <c r="N260" s="10"/>
      <c r="O260" s="10"/>
      <c r="P260" s="1060"/>
      <c r="Q260" s="1061"/>
      <c r="R260" s="1060"/>
      <c r="S260" s="1062"/>
      <c r="T260" s="26"/>
      <c r="U260" s="16"/>
      <c r="V260" s="10"/>
      <c r="W260" s="10"/>
      <c r="X260" s="10"/>
      <c r="Y260" s="8"/>
      <c r="Z260" s="10"/>
      <c r="AA260" s="10"/>
      <c r="AB260" s="1063"/>
      <c r="AC260" s="10"/>
      <c r="AD260" s="10"/>
      <c r="AE260" s="10"/>
      <c r="AF260" s="10"/>
      <c r="AG260" s="10"/>
      <c r="AH260" s="10"/>
      <c r="AI260" s="10"/>
      <c r="AJ260" s="10"/>
    </row>
    <row r="261" ht="15.75" customHeight="1">
      <c r="A261" s="1059"/>
      <c r="B261" s="31"/>
      <c r="C261" s="10"/>
      <c r="D261" s="10"/>
      <c r="E261" s="31"/>
      <c r="F261" s="10"/>
      <c r="G261" s="10"/>
      <c r="H261" s="10"/>
      <c r="I261" s="10"/>
      <c r="J261" s="10"/>
      <c r="K261" s="31"/>
      <c r="L261" s="10"/>
      <c r="M261" s="10"/>
      <c r="N261" s="10"/>
      <c r="O261" s="10"/>
      <c r="P261" s="1060"/>
      <c r="Q261" s="1061"/>
      <c r="R261" s="1060"/>
      <c r="S261" s="1062"/>
      <c r="T261" s="26"/>
      <c r="U261" s="16"/>
      <c r="V261" s="10"/>
      <c r="W261" s="10"/>
      <c r="X261" s="10"/>
      <c r="Y261" s="8"/>
      <c r="Z261" s="10"/>
      <c r="AA261" s="10"/>
      <c r="AB261" s="1063"/>
      <c r="AC261" s="10"/>
      <c r="AD261" s="10"/>
      <c r="AE261" s="10"/>
      <c r="AF261" s="10"/>
      <c r="AG261" s="10"/>
      <c r="AH261" s="10"/>
      <c r="AI261" s="10"/>
      <c r="AJ261" s="10"/>
    </row>
    <row r="262" ht="15.75" customHeight="1">
      <c r="A262" s="1059"/>
      <c r="B262" s="31"/>
      <c r="C262" s="10"/>
      <c r="D262" s="10"/>
      <c r="E262" s="31"/>
      <c r="F262" s="10"/>
      <c r="G262" s="10"/>
      <c r="H262" s="10"/>
      <c r="I262" s="10"/>
      <c r="J262" s="10"/>
      <c r="K262" s="31"/>
      <c r="L262" s="10"/>
      <c r="M262" s="10"/>
      <c r="N262" s="10"/>
      <c r="O262" s="10"/>
      <c r="P262" s="1060"/>
      <c r="Q262" s="1061"/>
      <c r="R262" s="1060"/>
      <c r="S262" s="1062"/>
      <c r="T262" s="26"/>
      <c r="U262" s="16"/>
      <c r="V262" s="10"/>
      <c r="W262" s="10"/>
      <c r="X262" s="10"/>
      <c r="Y262" s="8"/>
      <c r="Z262" s="10"/>
      <c r="AA262" s="10"/>
      <c r="AB262" s="1063"/>
      <c r="AC262" s="10"/>
      <c r="AD262" s="10"/>
      <c r="AE262" s="10"/>
      <c r="AF262" s="10"/>
      <c r="AG262" s="10"/>
      <c r="AH262" s="10"/>
      <c r="AI262" s="10"/>
      <c r="AJ262" s="10"/>
    </row>
    <row r="263" ht="15.75" customHeight="1">
      <c r="A263" s="1059"/>
      <c r="B263" s="31"/>
      <c r="C263" s="10"/>
      <c r="D263" s="10"/>
      <c r="E263" s="31"/>
      <c r="F263" s="10"/>
      <c r="G263" s="10"/>
      <c r="H263" s="10"/>
      <c r="I263" s="10"/>
      <c r="J263" s="10"/>
      <c r="K263" s="31"/>
      <c r="L263" s="10"/>
      <c r="M263" s="10"/>
      <c r="N263" s="10"/>
      <c r="O263" s="10"/>
      <c r="P263" s="1060"/>
      <c r="Q263" s="1061"/>
      <c r="R263" s="1060"/>
      <c r="S263" s="1062"/>
      <c r="T263" s="26"/>
      <c r="U263" s="16"/>
      <c r="V263" s="10"/>
      <c r="W263" s="10"/>
      <c r="X263" s="10"/>
      <c r="Y263" s="8"/>
      <c r="Z263" s="10"/>
      <c r="AA263" s="10"/>
      <c r="AB263" s="1063"/>
      <c r="AC263" s="10"/>
      <c r="AD263" s="10"/>
      <c r="AE263" s="10"/>
      <c r="AF263" s="10"/>
      <c r="AG263" s="10"/>
      <c r="AH263" s="10"/>
      <c r="AI263" s="10"/>
      <c r="AJ263" s="10"/>
    </row>
    <row r="264" ht="15.75" customHeight="1">
      <c r="A264" s="1059"/>
      <c r="B264" s="31"/>
      <c r="C264" s="10"/>
      <c r="D264" s="10"/>
      <c r="E264" s="31"/>
      <c r="F264" s="10"/>
      <c r="G264" s="10"/>
      <c r="H264" s="10"/>
      <c r="I264" s="10"/>
      <c r="J264" s="10"/>
      <c r="K264" s="31"/>
      <c r="L264" s="10"/>
      <c r="M264" s="10"/>
      <c r="N264" s="10"/>
      <c r="O264" s="10"/>
      <c r="P264" s="1060"/>
      <c r="Q264" s="1061"/>
      <c r="R264" s="1060"/>
      <c r="S264" s="1062"/>
      <c r="T264" s="26"/>
      <c r="U264" s="16"/>
      <c r="V264" s="10"/>
      <c r="W264" s="10"/>
      <c r="X264" s="10"/>
      <c r="Y264" s="8"/>
      <c r="Z264" s="10"/>
      <c r="AA264" s="10"/>
      <c r="AB264" s="1063"/>
      <c r="AC264" s="10"/>
      <c r="AD264" s="10"/>
      <c r="AE264" s="10"/>
      <c r="AF264" s="10"/>
      <c r="AG264" s="10"/>
      <c r="AH264" s="10"/>
      <c r="AI264" s="10"/>
      <c r="AJ264" s="10"/>
    </row>
    <row r="265" ht="15.75" customHeight="1">
      <c r="A265" s="1059"/>
      <c r="B265" s="31"/>
      <c r="C265" s="10"/>
      <c r="D265" s="10"/>
      <c r="E265" s="31"/>
      <c r="F265" s="10"/>
      <c r="G265" s="10"/>
      <c r="H265" s="10"/>
      <c r="I265" s="10"/>
      <c r="J265" s="10"/>
      <c r="K265" s="31"/>
      <c r="L265" s="10"/>
      <c r="M265" s="10"/>
      <c r="N265" s="10"/>
      <c r="O265" s="10"/>
      <c r="P265" s="1060"/>
      <c r="Q265" s="1061"/>
      <c r="R265" s="1060"/>
      <c r="S265" s="1062"/>
      <c r="T265" s="26"/>
      <c r="U265" s="16"/>
      <c r="V265" s="10"/>
      <c r="W265" s="10"/>
      <c r="X265" s="10"/>
      <c r="Y265" s="8"/>
      <c r="Z265" s="10"/>
      <c r="AA265" s="10"/>
      <c r="AB265" s="1063"/>
      <c r="AC265" s="10"/>
      <c r="AD265" s="10"/>
      <c r="AE265" s="10"/>
      <c r="AF265" s="10"/>
      <c r="AG265" s="10"/>
      <c r="AH265" s="10"/>
      <c r="AI265" s="10"/>
      <c r="AJ265" s="10"/>
    </row>
    <row r="266" ht="15.75" customHeight="1">
      <c r="A266" s="1059"/>
      <c r="B266" s="31"/>
      <c r="C266" s="10"/>
      <c r="D266" s="10"/>
      <c r="E266" s="31"/>
      <c r="F266" s="10"/>
      <c r="G266" s="10"/>
      <c r="H266" s="10"/>
      <c r="I266" s="10"/>
      <c r="J266" s="10"/>
      <c r="K266" s="31"/>
      <c r="L266" s="10"/>
      <c r="M266" s="10"/>
      <c r="N266" s="10"/>
      <c r="O266" s="10"/>
      <c r="P266" s="1060"/>
      <c r="Q266" s="1061"/>
      <c r="R266" s="1060"/>
      <c r="S266" s="1062"/>
      <c r="T266" s="26"/>
      <c r="U266" s="16"/>
      <c r="V266" s="10"/>
      <c r="W266" s="10"/>
      <c r="X266" s="10"/>
      <c r="Y266" s="8"/>
      <c r="Z266" s="10"/>
      <c r="AA266" s="10"/>
      <c r="AB266" s="1063"/>
      <c r="AC266" s="10"/>
      <c r="AD266" s="10"/>
      <c r="AE266" s="10"/>
      <c r="AF266" s="10"/>
      <c r="AG266" s="10"/>
      <c r="AH266" s="10"/>
      <c r="AI266" s="10"/>
      <c r="AJ266" s="10"/>
    </row>
    <row r="267" ht="15.75" customHeight="1">
      <c r="A267" s="1059"/>
      <c r="B267" s="31"/>
      <c r="C267" s="10"/>
      <c r="D267" s="10"/>
      <c r="E267" s="31"/>
      <c r="F267" s="10"/>
      <c r="G267" s="10"/>
      <c r="H267" s="10"/>
      <c r="I267" s="10"/>
      <c r="J267" s="10"/>
      <c r="K267" s="31"/>
      <c r="L267" s="10"/>
      <c r="M267" s="10"/>
      <c r="N267" s="10"/>
      <c r="O267" s="10"/>
      <c r="P267" s="1060"/>
      <c r="Q267" s="1061"/>
      <c r="R267" s="1060"/>
      <c r="S267" s="1062"/>
      <c r="T267" s="26"/>
      <c r="U267" s="16"/>
      <c r="V267" s="10"/>
      <c r="W267" s="10"/>
      <c r="X267" s="10"/>
      <c r="Y267" s="8"/>
      <c r="Z267" s="10"/>
      <c r="AA267" s="10"/>
      <c r="AB267" s="1063"/>
      <c r="AC267" s="10"/>
      <c r="AD267" s="10"/>
      <c r="AE267" s="10"/>
      <c r="AF267" s="10"/>
      <c r="AG267" s="10"/>
      <c r="AH267" s="10"/>
      <c r="AI267" s="10"/>
      <c r="AJ267" s="10"/>
    </row>
    <row r="268" ht="15.75" customHeight="1">
      <c r="A268" s="1059"/>
      <c r="B268" s="31"/>
      <c r="C268" s="10"/>
      <c r="D268" s="10"/>
      <c r="E268" s="31"/>
      <c r="F268" s="10"/>
      <c r="G268" s="10"/>
      <c r="H268" s="10"/>
      <c r="I268" s="10"/>
      <c r="J268" s="10"/>
      <c r="K268" s="31"/>
      <c r="L268" s="10"/>
      <c r="M268" s="10"/>
      <c r="N268" s="10"/>
      <c r="O268" s="10"/>
      <c r="P268" s="1060"/>
      <c r="Q268" s="1061"/>
      <c r="R268" s="1060"/>
      <c r="S268" s="1062"/>
      <c r="T268" s="26"/>
      <c r="U268" s="16"/>
      <c r="V268" s="10"/>
      <c r="W268" s="10"/>
      <c r="X268" s="10"/>
      <c r="Y268" s="8"/>
      <c r="Z268" s="10"/>
      <c r="AA268" s="10"/>
      <c r="AB268" s="1063"/>
      <c r="AC268" s="10"/>
      <c r="AD268" s="10"/>
      <c r="AE268" s="10"/>
      <c r="AF268" s="10"/>
      <c r="AG268" s="10"/>
      <c r="AH268" s="10"/>
      <c r="AI268" s="10"/>
      <c r="AJ268" s="10"/>
    </row>
    <row r="269" ht="15.75" customHeight="1">
      <c r="A269" s="1059"/>
      <c r="B269" s="31"/>
      <c r="C269" s="10"/>
      <c r="D269" s="10"/>
      <c r="E269" s="31"/>
      <c r="F269" s="10"/>
      <c r="G269" s="10"/>
      <c r="H269" s="10"/>
      <c r="I269" s="10"/>
      <c r="J269" s="10"/>
      <c r="K269" s="31"/>
      <c r="L269" s="10"/>
      <c r="M269" s="10"/>
      <c r="N269" s="10"/>
      <c r="O269" s="10"/>
      <c r="P269" s="1060"/>
      <c r="Q269" s="1061"/>
      <c r="R269" s="1060"/>
      <c r="S269" s="1062"/>
      <c r="T269" s="26"/>
      <c r="U269" s="16"/>
      <c r="V269" s="10"/>
      <c r="W269" s="10"/>
      <c r="X269" s="10"/>
      <c r="Y269" s="8"/>
      <c r="Z269" s="10"/>
      <c r="AA269" s="10"/>
      <c r="AB269" s="1063"/>
      <c r="AC269" s="10"/>
      <c r="AD269" s="10"/>
      <c r="AE269" s="10"/>
      <c r="AF269" s="10"/>
      <c r="AG269" s="10"/>
      <c r="AH269" s="10"/>
      <c r="AI269" s="10"/>
      <c r="AJ269" s="10"/>
    </row>
    <row r="270" ht="15.75" customHeight="1">
      <c r="A270" s="1059"/>
      <c r="B270" s="31"/>
      <c r="C270" s="10"/>
      <c r="D270" s="10"/>
      <c r="E270" s="31"/>
      <c r="F270" s="10"/>
      <c r="G270" s="10"/>
      <c r="H270" s="10"/>
      <c r="I270" s="10"/>
      <c r="J270" s="10"/>
      <c r="K270" s="31"/>
      <c r="L270" s="10"/>
      <c r="M270" s="10"/>
      <c r="N270" s="10"/>
      <c r="O270" s="10"/>
      <c r="P270" s="1060"/>
      <c r="Q270" s="1061"/>
      <c r="R270" s="1060"/>
      <c r="S270" s="1062"/>
      <c r="T270" s="26"/>
      <c r="U270" s="16"/>
      <c r="V270" s="10"/>
      <c r="W270" s="10"/>
      <c r="X270" s="10"/>
      <c r="Y270" s="8"/>
      <c r="Z270" s="10"/>
      <c r="AA270" s="10"/>
      <c r="AB270" s="1063"/>
      <c r="AC270" s="10"/>
      <c r="AD270" s="10"/>
      <c r="AE270" s="10"/>
      <c r="AF270" s="10"/>
      <c r="AG270" s="10"/>
      <c r="AH270" s="10"/>
      <c r="AI270" s="10"/>
      <c r="AJ270" s="10"/>
    </row>
    <row r="271" ht="15.75" customHeight="1">
      <c r="A271" s="1059"/>
      <c r="B271" s="31"/>
      <c r="C271" s="10"/>
      <c r="D271" s="10"/>
      <c r="E271" s="31"/>
      <c r="F271" s="10"/>
      <c r="G271" s="10"/>
      <c r="H271" s="10"/>
      <c r="I271" s="10"/>
      <c r="J271" s="10"/>
      <c r="K271" s="31"/>
      <c r="L271" s="10"/>
      <c r="M271" s="10"/>
      <c r="N271" s="10"/>
      <c r="O271" s="10"/>
      <c r="P271" s="1060"/>
      <c r="Q271" s="1061"/>
      <c r="R271" s="1060"/>
      <c r="S271" s="1062"/>
      <c r="T271" s="26"/>
      <c r="U271" s="16"/>
      <c r="V271" s="10"/>
      <c r="W271" s="10"/>
      <c r="X271" s="10"/>
      <c r="Y271" s="8"/>
      <c r="Z271" s="10"/>
      <c r="AA271" s="10"/>
      <c r="AB271" s="1063"/>
      <c r="AC271" s="10"/>
      <c r="AD271" s="10"/>
      <c r="AE271" s="10"/>
      <c r="AF271" s="10"/>
      <c r="AG271" s="10"/>
      <c r="AH271" s="10"/>
      <c r="AI271" s="10"/>
      <c r="AJ271" s="10"/>
    </row>
    <row r="272" ht="15.75" customHeight="1">
      <c r="A272" s="1059"/>
      <c r="B272" s="31"/>
      <c r="C272" s="10"/>
      <c r="D272" s="10"/>
      <c r="E272" s="31"/>
      <c r="F272" s="10"/>
      <c r="G272" s="10"/>
      <c r="H272" s="10"/>
      <c r="I272" s="10"/>
      <c r="J272" s="10"/>
      <c r="K272" s="31"/>
      <c r="L272" s="10"/>
      <c r="M272" s="10"/>
      <c r="N272" s="10"/>
      <c r="O272" s="10"/>
      <c r="P272" s="1060"/>
      <c r="Q272" s="1061"/>
      <c r="R272" s="1060"/>
      <c r="S272" s="1062"/>
      <c r="T272" s="26"/>
      <c r="U272" s="16"/>
      <c r="V272" s="10"/>
      <c r="W272" s="10"/>
      <c r="X272" s="10"/>
      <c r="Y272" s="8"/>
      <c r="Z272" s="10"/>
      <c r="AA272" s="10"/>
      <c r="AB272" s="1063"/>
      <c r="AC272" s="10"/>
      <c r="AD272" s="10"/>
      <c r="AE272" s="10"/>
      <c r="AF272" s="10"/>
      <c r="AG272" s="10"/>
      <c r="AH272" s="10"/>
      <c r="AI272" s="10"/>
      <c r="AJ272" s="10"/>
    </row>
    <row r="273" ht="15.75" customHeight="1">
      <c r="A273" s="1059"/>
      <c r="B273" s="31"/>
      <c r="C273" s="10"/>
      <c r="D273" s="10"/>
      <c r="E273" s="31"/>
      <c r="F273" s="10"/>
      <c r="G273" s="10"/>
      <c r="H273" s="10"/>
      <c r="I273" s="10"/>
      <c r="J273" s="10"/>
      <c r="K273" s="31"/>
      <c r="L273" s="10"/>
      <c r="M273" s="10"/>
      <c r="N273" s="10"/>
      <c r="O273" s="10"/>
      <c r="P273" s="1060"/>
      <c r="Q273" s="1061"/>
      <c r="R273" s="1060"/>
      <c r="S273" s="1062"/>
      <c r="T273" s="26"/>
      <c r="U273" s="16"/>
      <c r="V273" s="10"/>
      <c r="W273" s="10"/>
      <c r="X273" s="10"/>
      <c r="Y273" s="8"/>
      <c r="Z273" s="10"/>
      <c r="AA273" s="10"/>
      <c r="AB273" s="1063"/>
      <c r="AC273" s="10"/>
      <c r="AD273" s="10"/>
      <c r="AE273" s="10"/>
      <c r="AF273" s="10"/>
      <c r="AG273" s="10"/>
      <c r="AH273" s="10"/>
      <c r="AI273" s="10"/>
      <c r="AJ273" s="10"/>
    </row>
    <row r="274" ht="15.75" customHeight="1">
      <c r="A274" s="1059"/>
      <c r="B274" s="31"/>
      <c r="C274" s="10"/>
      <c r="D274" s="10"/>
      <c r="E274" s="31"/>
      <c r="F274" s="10"/>
      <c r="G274" s="10"/>
      <c r="H274" s="10"/>
      <c r="I274" s="10"/>
      <c r="J274" s="10"/>
      <c r="K274" s="31"/>
      <c r="L274" s="10"/>
      <c r="M274" s="10"/>
      <c r="N274" s="10"/>
      <c r="O274" s="10"/>
      <c r="P274" s="1060"/>
      <c r="Q274" s="1061"/>
      <c r="R274" s="1060"/>
      <c r="S274" s="1062"/>
      <c r="T274" s="26"/>
      <c r="U274" s="16"/>
      <c r="V274" s="10"/>
      <c r="W274" s="10"/>
      <c r="X274" s="10"/>
      <c r="Y274" s="8"/>
      <c r="Z274" s="10"/>
      <c r="AA274" s="10"/>
      <c r="AB274" s="1063"/>
      <c r="AC274" s="10"/>
      <c r="AD274" s="10"/>
      <c r="AE274" s="10"/>
      <c r="AF274" s="10"/>
      <c r="AG274" s="10"/>
      <c r="AH274" s="10"/>
      <c r="AI274" s="10"/>
      <c r="AJ274" s="10"/>
    </row>
    <row r="275" ht="15.75" customHeight="1">
      <c r="A275" s="1059"/>
      <c r="B275" s="31"/>
      <c r="C275" s="10"/>
      <c r="D275" s="10"/>
      <c r="E275" s="31"/>
      <c r="F275" s="10"/>
      <c r="G275" s="10"/>
      <c r="H275" s="10"/>
      <c r="I275" s="10"/>
      <c r="J275" s="10"/>
      <c r="K275" s="31"/>
      <c r="L275" s="10"/>
      <c r="M275" s="10"/>
      <c r="N275" s="10"/>
      <c r="O275" s="10"/>
      <c r="P275" s="1060"/>
      <c r="Q275" s="1061"/>
      <c r="R275" s="1060"/>
      <c r="S275" s="1062"/>
      <c r="T275" s="26"/>
      <c r="U275" s="16"/>
      <c r="V275" s="10"/>
      <c r="W275" s="10"/>
      <c r="X275" s="10"/>
      <c r="Y275" s="8"/>
      <c r="Z275" s="10"/>
      <c r="AA275" s="10"/>
      <c r="AB275" s="1063"/>
      <c r="AC275" s="10"/>
      <c r="AD275" s="10"/>
      <c r="AE275" s="10"/>
      <c r="AF275" s="10"/>
      <c r="AG275" s="10"/>
      <c r="AH275" s="10"/>
      <c r="AI275" s="10"/>
      <c r="AJ275" s="10"/>
    </row>
    <row r="276" ht="15.75" customHeight="1">
      <c r="A276" s="1059"/>
      <c r="B276" s="31"/>
      <c r="C276" s="10"/>
      <c r="D276" s="10"/>
      <c r="E276" s="31"/>
      <c r="F276" s="10"/>
      <c r="G276" s="10"/>
      <c r="H276" s="10"/>
      <c r="I276" s="10"/>
      <c r="J276" s="10"/>
      <c r="K276" s="31"/>
      <c r="L276" s="10"/>
      <c r="M276" s="10"/>
      <c r="N276" s="10"/>
      <c r="O276" s="10"/>
      <c r="P276" s="1060"/>
      <c r="Q276" s="1061"/>
      <c r="R276" s="1060"/>
      <c r="S276" s="1062"/>
      <c r="T276" s="26"/>
      <c r="U276" s="16"/>
      <c r="V276" s="10"/>
      <c r="W276" s="10"/>
      <c r="X276" s="10"/>
      <c r="Y276" s="8"/>
      <c r="Z276" s="10"/>
      <c r="AA276" s="10"/>
      <c r="AB276" s="1063"/>
      <c r="AC276" s="10"/>
      <c r="AD276" s="10"/>
      <c r="AE276" s="10"/>
      <c r="AF276" s="10"/>
      <c r="AG276" s="10"/>
      <c r="AH276" s="10"/>
      <c r="AI276" s="10"/>
      <c r="AJ276" s="10"/>
    </row>
    <row r="277" ht="15.75" customHeight="1">
      <c r="A277" s="1059"/>
      <c r="B277" s="31"/>
      <c r="C277" s="10"/>
      <c r="D277" s="10"/>
      <c r="E277" s="31"/>
      <c r="F277" s="10"/>
      <c r="G277" s="10"/>
      <c r="H277" s="10"/>
      <c r="I277" s="10"/>
      <c r="J277" s="10"/>
      <c r="K277" s="31"/>
      <c r="L277" s="10"/>
      <c r="M277" s="10"/>
      <c r="N277" s="10"/>
      <c r="O277" s="10"/>
      <c r="P277" s="1060"/>
      <c r="Q277" s="1061"/>
      <c r="R277" s="1060"/>
      <c r="S277" s="1062"/>
      <c r="T277" s="26"/>
      <c r="U277" s="16"/>
      <c r="V277" s="10"/>
      <c r="W277" s="10"/>
      <c r="X277" s="10"/>
      <c r="Y277" s="8"/>
      <c r="Z277" s="10"/>
      <c r="AA277" s="10"/>
      <c r="AB277" s="1063"/>
      <c r="AC277" s="10"/>
      <c r="AD277" s="10"/>
      <c r="AE277" s="10"/>
      <c r="AF277" s="10"/>
      <c r="AG277" s="10"/>
      <c r="AH277" s="10"/>
      <c r="AI277" s="10"/>
      <c r="AJ277" s="10"/>
    </row>
    <row r="278" ht="15.75" customHeight="1">
      <c r="A278" s="1059"/>
      <c r="B278" s="31"/>
      <c r="C278" s="10"/>
      <c r="D278" s="10"/>
      <c r="E278" s="31"/>
      <c r="F278" s="10"/>
      <c r="G278" s="10"/>
      <c r="H278" s="10"/>
      <c r="I278" s="10"/>
      <c r="J278" s="10"/>
      <c r="K278" s="31"/>
      <c r="L278" s="10"/>
      <c r="M278" s="10"/>
      <c r="N278" s="10"/>
      <c r="O278" s="10"/>
      <c r="P278" s="1060"/>
      <c r="Q278" s="1061"/>
      <c r="R278" s="1060"/>
      <c r="S278" s="1062"/>
      <c r="T278" s="26"/>
      <c r="U278" s="16"/>
      <c r="V278" s="10"/>
      <c r="W278" s="10"/>
      <c r="X278" s="10"/>
      <c r="Y278" s="8"/>
      <c r="Z278" s="10"/>
      <c r="AA278" s="10"/>
      <c r="AB278" s="1063"/>
      <c r="AC278" s="10"/>
      <c r="AD278" s="10"/>
      <c r="AE278" s="10"/>
      <c r="AF278" s="10"/>
      <c r="AG278" s="10"/>
      <c r="AH278" s="10"/>
      <c r="AI278" s="10"/>
      <c r="AJ278" s="10"/>
    </row>
    <row r="279" ht="15.75" customHeight="1">
      <c r="A279" s="1059"/>
      <c r="B279" s="31"/>
      <c r="C279" s="10"/>
      <c r="D279" s="10"/>
      <c r="E279" s="31"/>
      <c r="F279" s="10"/>
      <c r="G279" s="10"/>
      <c r="H279" s="10"/>
      <c r="I279" s="10"/>
      <c r="J279" s="10"/>
      <c r="K279" s="31"/>
      <c r="L279" s="10"/>
      <c r="M279" s="10"/>
      <c r="N279" s="10"/>
      <c r="O279" s="10"/>
      <c r="P279" s="1060"/>
      <c r="Q279" s="1061"/>
      <c r="R279" s="1060"/>
      <c r="S279" s="1062"/>
      <c r="T279" s="26"/>
      <c r="U279" s="16"/>
      <c r="V279" s="10"/>
      <c r="W279" s="10"/>
      <c r="X279" s="10"/>
      <c r="Y279" s="8"/>
      <c r="Z279" s="10"/>
      <c r="AA279" s="10"/>
      <c r="AB279" s="1063"/>
      <c r="AC279" s="10"/>
      <c r="AD279" s="10"/>
      <c r="AE279" s="10"/>
      <c r="AF279" s="10"/>
      <c r="AG279" s="10"/>
      <c r="AH279" s="10"/>
      <c r="AI279" s="10"/>
      <c r="AJ279" s="10"/>
    </row>
    <row r="280" ht="15.75" customHeight="1">
      <c r="A280" s="1059"/>
      <c r="B280" s="31"/>
      <c r="C280" s="10"/>
      <c r="D280" s="10"/>
      <c r="E280" s="31"/>
      <c r="F280" s="10"/>
      <c r="G280" s="10"/>
      <c r="H280" s="10"/>
      <c r="I280" s="10"/>
      <c r="J280" s="10"/>
      <c r="K280" s="31"/>
      <c r="L280" s="10"/>
      <c r="M280" s="10"/>
      <c r="N280" s="10"/>
      <c r="O280" s="10"/>
      <c r="P280" s="1060"/>
      <c r="Q280" s="1061"/>
      <c r="R280" s="1060"/>
      <c r="S280" s="1062"/>
      <c r="T280" s="26"/>
      <c r="U280" s="16"/>
      <c r="V280" s="10"/>
      <c r="W280" s="10"/>
      <c r="X280" s="10"/>
      <c r="Y280" s="8"/>
      <c r="Z280" s="10"/>
      <c r="AA280" s="10"/>
      <c r="AB280" s="1063"/>
      <c r="AC280" s="10"/>
      <c r="AD280" s="10"/>
      <c r="AE280" s="10"/>
      <c r="AF280" s="10"/>
      <c r="AG280" s="10"/>
      <c r="AH280" s="10"/>
      <c r="AI280" s="10"/>
      <c r="AJ280" s="10"/>
    </row>
    <row r="281" ht="15.75" customHeight="1">
      <c r="A281" s="1059"/>
      <c r="B281" s="31"/>
      <c r="C281" s="10"/>
      <c r="D281" s="10"/>
      <c r="E281" s="31"/>
      <c r="F281" s="10"/>
      <c r="G281" s="10"/>
      <c r="H281" s="10"/>
      <c r="I281" s="10"/>
      <c r="J281" s="10"/>
      <c r="K281" s="31"/>
      <c r="L281" s="10"/>
      <c r="M281" s="10"/>
      <c r="N281" s="10"/>
      <c r="O281" s="10"/>
      <c r="P281" s="1060"/>
      <c r="Q281" s="1061"/>
      <c r="R281" s="1060"/>
      <c r="S281" s="1062"/>
      <c r="T281" s="26"/>
      <c r="U281" s="16"/>
      <c r="V281" s="10"/>
      <c r="W281" s="10"/>
      <c r="X281" s="10"/>
      <c r="Y281" s="8"/>
      <c r="Z281" s="10"/>
      <c r="AA281" s="10"/>
      <c r="AB281" s="1063"/>
      <c r="AC281" s="10"/>
      <c r="AD281" s="10"/>
      <c r="AE281" s="10"/>
      <c r="AF281" s="10"/>
      <c r="AG281" s="10"/>
      <c r="AH281" s="10"/>
      <c r="AI281" s="10"/>
      <c r="AJ281" s="10"/>
    </row>
    <row r="282" ht="15.75" customHeight="1">
      <c r="A282" s="1059"/>
      <c r="B282" s="31"/>
      <c r="C282" s="10"/>
      <c r="D282" s="10"/>
      <c r="E282" s="31"/>
      <c r="F282" s="10"/>
      <c r="G282" s="10"/>
      <c r="H282" s="10"/>
      <c r="I282" s="10"/>
      <c r="J282" s="10"/>
      <c r="K282" s="31"/>
      <c r="L282" s="10"/>
      <c r="M282" s="10"/>
      <c r="N282" s="10"/>
      <c r="O282" s="10"/>
      <c r="P282" s="1060"/>
      <c r="Q282" s="1061"/>
      <c r="R282" s="1060"/>
      <c r="S282" s="1062"/>
      <c r="T282" s="26"/>
      <c r="U282" s="16"/>
      <c r="V282" s="10"/>
      <c r="W282" s="10"/>
      <c r="X282" s="10"/>
      <c r="Y282" s="8"/>
      <c r="Z282" s="10"/>
      <c r="AA282" s="10"/>
      <c r="AB282" s="1063"/>
      <c r="AC282" s="10"/>
      <c r="AD282" s="10"/>
      <c r="AE282" s="10"/>
      <c r="AF282" s="10"/>
      <c r="AG282" s="10"/>
      <c r="AH282" s="10"/>
      <c r="AI282" s="10"/>
      <c r="AJ282" s="10"/>
    </row>
    <row r="283" ht="15.75" customHeight="1">
      <c r="A283" s="1059"/>
      <c r="B283" s="31"/>
      <c r="C283" s="10"/>
      <c r="D283" s="10"/>
      <c r="E283" s="31"/>
      <c r="F283" s="10"/>
      <c r="G283" s="10"/>
      <c r="H283" s="10"/>
      <c r="I283" s="10"/>
      <c r="J283" s="10"/>
      <c r="K283" s="31"/>
      <c r="L283" s="10"/>
      <c r="M283" s="10"/>
      <c r="N283" s="10"/>
      <c r="O283" s="10"/>
      <c r="P283" s="1060"/>
      <c r="Q283" s="1061"/>
      <c r="R283" s="1060"/>
      <c r="S283" s="1062"/>
      <c r="T283" s="26"/>
      <c r="U283" s="16"/>
      <c r="V283" s="10"/>
      <c r="W283" s="10"/>
      <c r="X283" s="10"/>
      <c r="Y283" s="8"/>
      <c r="Z283" s="10"/>
      <c r="AA283" s="10"/>
      <c r="AB283" s="1063"/>
      <c r="AC283" s="10"/>
      <c r="AD283" s="10"/>
      <c r="AE283" s="10"/>
      <c r="AF283" s="10"/>
      <c r="AG283" s="10"/>
      <c r="AH283" s="10"/>
      <c r="AI283" s="10"/>
      <c r="AJ283" s="10"/>
    </row>
    <row r="284" ht="15.75" customHeight="1">
      <c r="A284" s="1059"/>
      <c r="B284" s="31"/>
      <c r="C284" s="10"/>
      <c r="D284" s="10"/>
      <c r="E284" s="31"/>
      <c r="F284" s="10"/>
      <c r="G284" s="10"/>
      <c r="H284" s="10"/>
      <c r="I284" s="10"/>
      <c r="J284" s="10"/>
      <c r="K284" s="31"/>
      <c r="L284" s="10"/>
      <c r="M284" s="10"/>
      <c r="N284" s="10"/>
      <c r="O284" s="10"/>
      <c r="P284" s="1060"/>
      <c r="Q284" s="1061"/>
      <c r="R284" s="1060"/>
      <c r="S284" s="1062"/>
      <c r="T284" s="26"/>
      <c r="U284" s="16"/>
      <c r="V284" s="10"/>
      <c r="W284" s="10"/>
      <c r="X284" s="10"/>
      <c r="Y284" s="8"/>
      <c r="Z284" s="10"/>
      <c r="AA284" s="10"/>
      <c r="AB284" s="1063"/>
      <c r="AC284" s="10"/>
      <c r="AD284" s="10"/>
      <c r="AE284" s="10"/>
      <c r="AF284" s="10"/>
      <c r="AG284" s="10"/>
      <c r="AH284" s="10"/>
      <c r="AI284" s="10"/>
      <c r="AJ284" s="10"/>
    </row>
    <row r="285" ht="15.75" customHeight="1">
      <c r="A285" s="1059"/>
      <c r="B285" s="31"/>
      <c r="C285" s="10"/>
      <c r="D285" s="10"/>
      <c r="E285" s="31"/>
      <c r="F285" s="10"/>
      <c r="G285" s="10"/>
      <c r="H285" s="10"/>
      <c r="I285" s="10"/>
      <c r="J285" s="10"/>
      <c r="K285" s="31"/>
      <c r="L285" s="10"/>
      <c r="M285" s="10"/>
      <c r="N285" s="10"/>
      <c r="O285" s="10"/>
      <c r="P285" s="1060"/>
      <c r="Q285" s="1061"/>
      <c r="R285" s="1060"/>
      <c r="S285" s="1062"/>
      <c r="T285" s="26"/>
      <c r="U285" s="16"/>
      <c r="V285" s="10"/>
      <c r="W285" s="10"/>
      <c r="X285" s="10"/>
      <c r="Y285" s="8"/>
      <c r="Z285" s="10"/>
      <c r="AA285" s="10"/>
      <c r="AB285" s="1063"/>
      <c r="AC285" s="10"/>
      <c r="AD285" s="10"/>
      <c r="AE285" s="10"/>
      <c r="AF285" s="10"/>
      <c r="AG285" s="10"/>
      <c r="AH285" s="10"/>
      <c r="AI285" s="10"/>
      <c r="AJ285" s="10"/>
    </row>
    <row r="286" ht="15.75" customHeight="1">
      <c r="A286" s="1059"/>
      <c r="B286" s="31"/>
      <c r="C286" s="10"/>
      <c r="D286" s="10"/>
      <c r="E286" s="31"/>
      <c r="F286" s="10"/>
      <c r="G286" s="10"/>
      <c r="H286" s="10"/>
      <c r="I286" s="10"/>
      <c r="J286" s="10"/>
      <c r="K286" s="31"/>
      <c r="L286" s="10"/>
      <c r="M286" s="10"/>
      <c r="N286" s="10"/>
      <c r="O286" s="10"/>
      <c r="P286" s="1060"/>
      <c r="Q286" s="1061"/>
      <c r="R286" s="1060"/>
      <c r="S286" s="1062"/>
      <c r="T286" s="26"/>
      <c r="U286" s="16"/>
      <c r="V286" s="10"/>
      <c r="W286" s="10"/>
      <c r="X286" s="10"/>
      <c r="Y286" s="8"/>
      <c r="Z286" s="10"/>
      <c r="AA286" s="10"/>
      <c r="AB286" s="1063"/>
      <c r="AC286" s="10"/>
      <c r="AD286" s="10"/>
      <c r="AE286" s="10"/>
      <c r="AF286" s="10"/>
      <c r="AG286" s="10"/>
      <c r="AH286" s="10"/>
      <c r="AI286" s="10"/>
      <c r="AJ286" s="10"/>
    </row>
    <row r="287" ht="15.75" customHeight="1">
      <c r="A287" s="1059"/>
      <c r="B287" s="31"/>
      <c r="C287" s="10"/>
      <c r="D287" s="10"/>
      <c r="E287" s="31"/>
      <c r="F287" s="10"/>
      <c r="G287" s="10"/>
      <c r="H287" s="10"/>
      <c r="I287" s="10"/>
      <c r="J287" s="10"/>
      <c r="K287" s="31"/>
      <c r="L287" s="10"/>
      <c r="M287" s="10"/>
      <c r="N287" s="10"/>
      <c r="O287" s="10"/>
      <c r="P287" s="1060"/>
      <c r="Q287" s="1061"/>
      <c r="R287" s="1060"/>
      <c r="S287" s="1062"/>
      <c r="T287" s="26"/>
      <c r="U287" s="16"/>
      <c r="V287" s="10"/>
      <c r="W287" s="10"/>
      <c r="X287" s="10"/>
      <c r="Y287" s="8"/>
      <c r="Z287" s="10"/>
      <c r="AA287" s="10"/>
      <c r="AB287" s="1063"/>
      <c r="AC287" s="10"/>
      <c r="AD287" s="10"/>
      <c r="AE287" s="10"/>
      <c r="AF287" s="10"/>
      <c r="AG287" s="10"/>
      <c r="AH287" s="10"/>
      <c r="AI287" s="10"/>
      <c r="AJ287" s="10"/>
    </row>
    <row r="288" ht="15.75" customHeight="1">
      <c r="A288" s="1059"/>
      <c r="B288" s="31"/>
      <c r="C288" s="10"/>
      <c r="D288" s="10"/>
      <c r="E288" s="31"/>
      <c r="F288" s="10"/>
      <c r="G288" s="10"/>
      <c r="H288" s="10"/>
      <c r="I288" s="10"/>
      <c r="J288" s="10"/>
      <c r="K288" s="31"/>
      <c r="L288" s="10"/>
      <c r="M288" s="10"/>
      <c r="N288" s="10"/>
      <c r="O288" s="10"/>
      <c r="P288" s="1060"/>
      <c r="Q288" s="1061"/>
      <c r="R288" s="1060"/>
      <c r="S288" s="1062"/>
      <c r="T288" s="26"/>
      <c r="U288" s="16"/>
      <c r="V288" s="10"/>
      <c r="W288" s="10"/>
      <c r="X288" s="10"/>
      <c r="Y288" s="8"/>
      <c r="Z288" s="10"/>
      <c r="AA288" s="10"/>
      <c r="AB288" s="1063"/>
      <c r="AC288" s="10"/>
      <c r="AD288" s="10"/>
      <c r="AE288" s="10"/>
      <c r="AF288" s="10"/>
      <c r="AG288" s="10"/>
      <c r="AH288" s="10"/>
      <c r="AI288" s="10"/>
      <c r="AJ288" s="10"/>
    </row>
    <row r="289" ht="15.75" customHeight="1">
      <c r="A289" s="1059"/>
      <c r="B289" s="31"/>
      <c r="C289" s="10"/>
      <c r="D289" s="10"/>
      <c r="E289" s="31"/>
      <c r="F289" s="10"/>
      <c r="G289" s="10"/>
      <c r="H289" s="10"/>
      <c r="I289" s="10"/>
      <c r="J289" s="10"/>
      <c r="K289" s="31"/>
      <c r="L289" s="10"/>
      <c r="M289" s="10"/>
      <c r="N289" s="10"/>
      <c r="O289" s="10"/>
      <c r="P289" s="1060"/>
      <c r="Q289" s="1061"/>
      <c r="R289" s="1060"/>
      <c r="S289" s="1062"/>
      <c r="T289" s="26"/>
      <c r="U289" s="16"/>
      <c r="V289" s="10"/>
      <c r="W289" s="10"/>
      <c r="X289" s="10"/>
      <c r="Y289" s="8"/>
      <c r="Z289" s="10"/>
      <c r="AA289" s="10"/>
      <c r="AB289" s="1063"/>
      <c r="AC289" s="10"/>
      <c r="AD289" s="10"/>
      <c r="AE289" s="10"/>
      <c r="AF289" s="10"/>
      <c r="AG289" s="10"/>
      <c r="AH289" s="10"/>
      <c r="AI289" s="10"/>
      <c r="AJ289" s="10"/>
    </row>
    <row r="290" ht="15.75" customHeight="1">
      <c r="A290" s="1059"/>
      <c r="B290" s="31"/>
      <c r="C290" s="10"/>
      <c r="D290" s="10"/>
      <c r="E290" s="31"/>
      <c r="F290" s="10"/>
      <c r="G290" s="10"/>
      <c r="H290" s="10"/>
      <c r="I290" s="10"/>
      <c r="J290" s="10"/>
      <c r="K290" s="31"/>
      <c r="L290" s="10"/>
      <c r="M290" s="10"/>
      <c r="N290" s="10"/>
      <c r="O290" s="10"/>
      <c r="P290" s="1060"/>
      <c r="Q290" s="1061"/>
      <c r="R290" s="1060"/>
      <c r="S290" s="1062"/>
      <c r="T290" s="26"/>
      <c r="U290" s="16"/>
      <c r="V290" s="10"/>
      <c r="W290" s="10"/>
      <c r="X290" s="10"/>
      <c r="Y290" s="8"/>
      <c r="Z290" s="10"/>
      <c r="AA290" s="10"/>
      <c r="AB290" s="1063"/>
      <c r="AC290" s="10"/>
      <c r="AD290" s="10"/>
      <c r="AE290" s="10"/>
      <c r="AF290" s="10"/>
      <c r="AG290" s="10"/>
      <c r="AH290" s="10"/>
      <c r="AI290" s="10"/>
      <c r="AJ290" s="10"/>
    </row>
    <row r="291" ht="15.75" customHeight="1">
      <c r="A291" s="1059"/>
      <c r="B291" s="31"/>
      <c r="C291" s="10"/>
      <c r="D291" s="10"/>
      <c r="E291" s="31"/>
      <c r="F291" s="10"/>
      <c r="G291" s="10"/>
      <c r="H291" s="10"/>
      <c r="I291" s="10"/>
      <c r="J291" s="10"/>
      <c r="K291" s="31"/>
      <c r="L291" s="10"/>
      <c r="M291" s="10"/>
      <c r="N291" s="10"/>
      <c r="O291" s="10"/>
      <c r="P291" s="1060"/>
      <c r="Q291" s="1061"/>
      <c r="R291" s="1060"/>
      <c r="S291" s="1062"/>
      <c r="T291" s="26"/>
      <c r="U291" s="16"/>
      <c r="V291" s="10"/>
      <c r="W291" s="10"/>
      <c r="X291" s="10"/>
      <c r="Y291" s="8"/>
      <c r="Z291" s="10"/>
      <c r="AA291" s="10"/>
      <c r="AB291" s="1063"/>
      <c r="AC291" s="10"/>
      <c r="AD291" s="10"/>
      <c r="AE291" s="10"/>
      <c r="AF291" s="10"/>
      <c r="AG291" s="10"/>
      <c r="AH291" s="10"/>
      <c r="AI291" s="10"/>
      <c r="AJ291" s="10"/>
    </row>
    <row r="292" ht="15.75" customHeight="1">
      <c r="A292" s="1059"/>
      <c r="B292" s="31"/>
      <c r="C292" s="10"/>
      <c r="D292" s="10"/>
      <c r="E292" s="31"/>
      <c r="F292" s="10"/>
      <c r="G292" s="10"/>
      <c r="H292" s="10"/>
      <c r="I292" s="10"/>
      <c r="J292" s="10"/>
      <c r="K292" s="31"/>
      <c r="L292" s="10"/>
      <c r="M292" s="10"/>
      <c r="N292" s="10"/>
      <c r="O292" s="10"/>
      <c r="P292" s="1060"/>
      <c r="Q292" s="1061"/>
      <c r="R292" s="1060"/>
      <c r="S292" s="1062"/>
      <c r="T292" s="26"/>
      <c r="U292" s="16"/>
      <c r="V292" s="10"/>
      <c r="W292" s="10"/>
      <c r="X292" s="10"/>
      <c r="Y292" s="8"/>
      <c r="Z292" s="10"/>
      <c r="AA292" s="10"/>
      <c r="AB292" s="1063"/>
      <c r="AC292" s="10"/>
      <c r="AD292" s="10"/>
      <c r="AE292" s="10"/>
      <c r="AF292" s="10"/>
      <c r="AG292" s="10"/>
      <c r="AH292" s="10"/>
      <c r="AI292" s="10"/>
      <c r="AJ292" s="10"/>
    </row>
    <row r="293" ht="15.75" customHeight="1">
      <c r="A293" s="1059"/>
      <c r="B293" s="31"/>
      <c r="C293" s="10"/>
      <c r="D293" s="10"/>
      <c r="E293" s="31"/>
      <c r="F293" s="10"/>
      <c r="G293" s="10"/>
      <c r="H293" s="10"/>
      <c r="I293" s="10"/>
      <c r="J293" s="10"/>
      <c r="K293" s="31"/>
      <c r="L293" s="10"/>
      <c r="M293" s="10"/>
      <c r="N293" s="10"/>
      <c r="O293" s="10"/>
      <c r="P293" s="1060"/>
      <c r="Q293" s="1061"/>
      <c r="R293" s="1060"/>
      <c r="S293" s="1062"/>
      <c r="T293" s="26"/>
      <c r="U293" s="16"/>
      <c r="V293" s="10"/>
      <c r="W293" s="10"/>
      <c r="X293" s="10"/>
      <c r="Y293" s="8"/>
      <c r="Z293" s="10"/>
      <c r="AA293" s="10"/>
      <c r="AB293" s="1063"/>
      <c r="AC293" s="10"/>
      <c r="AD293" s="10"/>
      <c r="AE293" s="10"/>
      <c r="AF293" s="10"/>
      <c r="AG293" s="10"/>
      <c r="AH293" s="10"/>
      <c r="AI293" s="10"/>
      <c r="AJ293" s="10"/>
    </row>
    <row r="294" ht="15.75" customHeight="1">
      <c r="A294" s="1059"/>
      <c r="B294" s="31"/>
      <c r="C294" s="10"/>
      <c r="D294" s="10"/>
      <c r="E294" s="31"/>
      <c r="F294" s="10"/>
      <c r="G294" s="10"/>
      <c r="H294" s="10"/>
      <c r="I294" s="10"/>
      <c r="J294" s="10"/>
      <c r="K294" s="31"/>
      <c r="L294" s="10"/>
      <c r="M294" s="10"/>
      <c r="N294" s="10"/>
      <c r="O294" s="10"/>
      <c r="P294" s="1060"/>
      <c r="Q294" s="1061"/>
      <c r="R294" s="1060"/>
      <c r="S294" s="1062"/>
      <c r="T294" s="26"/>
      <c r="U294" s="16"/>
      <c r="V294" s="10"/>
      <c r="W294" s="10"/>
      <c r="X294" s="10"/>
      <c r="Y294" s="8"/>
      <c r="Z294" s="10"/>
      <c r="AA294" s="10"/>
      <c r="AB294" s="1063"/>
      <c r="AC294" s="10"/>
      <c r="AD294" s="10"/>
      <c r="AE294" s="10"/>
      <c r="AF294" s="10"/>
      <c r="AG294" s="10"/>
      <c r="AH294" s="10"/>
      <c r="AI294" s="10"/>
      <c r="AJ294" s="10"/>
    </row>
    <row r="295" ht="15.75" customHeight="1">
      <c r="A295" s="1059"/>
      <c r="B295" s="31"/>
      <c r="C295" s="10"/>
      <c r="D295" s="10"/>
      <c r="E295" s="31"/>
      <c r="F295" s="10"/>
      <c r="G295" s="10"/>
      <c r="H295" s="10"/>
      <c r="I295" s="10"/>
      <c r="J295" s="10"/>
      <c r="K295" s="31"/>
      <c r="L295" s="10"/>
      <c r="M295" s="10"/>
      <c r="N295" s="10"/>
      <c r="O295" s="10"/>
      <c r="P295" s="1060"/>
      <c r="Q295" s="1061"/>
      <c r="R295" s="1060"/>
      <c r="S295" s="1062"/>
      <c r="T295" s="26"/>
      <c r="U295" s="16"/>
      <c r="V295" s="10"/>
      <c r="W295" s="10"/>
      <c r="X295" s="10"/>
      <c r="Y295" s="8"/>
      <c r="Z295" s="10"/>
      <c r="AA295" s="10"/>
      <c r="AB295" s="1063"/>
      <c r="AC295" s="10"/>
      <c r="AD295" s="10"/>
      <c r="AE295" s="10"/>
      <c r="AF295" s="10"/>
      <c r="AG295" s="10"/>
      <c r="AH295" s="10"/>
      <c r="AI295" s="10"/>
      <c r="AJ295" s="10"/>
    </row>
    <row r="296" ht="15.75" customHeight="1">
      <c r="A296" s="1059"/>
      <c r="B296" s="31"/>
      <c r="C296" s="10"/>
      <c r="D296" s="10"/>
      <c r="E296" s="31"/>
      <c r="F296" s="10"/>
      <c r="G296" s="10"/>
      <c r="H296" s="10"/>
      <c r="I296" s="10"/>
      <c r="J296" s="10"/>
      <c r="K296" s="31"/>
      <c r="L296" s="10"/>
      <c r="M296" s="10"/>
      <c r="N296" s="10"/>
      <c r="O296" s="10"/>
      <c r="P296" s="1060"/>
      <c r="Q296" s="1061"/>
      <c r="R296" s="1060"/>
      <c r="S296" s="1062"/>
      <c r="T296" s="26"/>
      <c r="U296" s="16"/>
      <c r="V296" s="10"/>
      <c r="W296" s="10"/>
      <c r="X296" s="10"/>
      <c r="Y296" s="8"/>
      <c r="Z296" s="10"/>
      <c r="AA296" s="10"/>
      <c r="AB296" s="1063"/>
      <c r="AC296" s="10"/>
      <c r="AD296" s="10"/>
      <c r="AE296" s="10"/>
      <c r="AF296" s="10"/>
      <c r="AG296" s="10"/>
      <c r="AH296" s="10"/>
      <c r="AI296" s="10"/>
      <c r="AJ296" s="10"/>
    </row>
    <row r="297" ht="15.75" customHeight="1">
      <c r="A297" s="1059"/>
      <c r="B297" s="31"/>
      <c r="C297" s="10"/>
      <c r="D297" s="10"/>
      <c r="E297" s="31"/>
      <c r="F297" s="10"/>
      <c r="G297" s="10"/>
      <c r="H297" s="10"/>
      <c r="I297" s="10"/>
      <c r="J297" s="10"/>
      <c r="K297" s="31"/>
      <c r="L297" s="10"/>
      <c r="M297" s="10"/>
      <c r="N297" s="10"/>
      <c r="O297" s="10"/>
      <c r="P297" s="1060"/>
      <c r="Q297" s="1061"/>
      <c r="R297" s="1060"/>
      <c r="S297" s="1062"/>
      <c r="T297" s="26"/>
      <c r="U297" s="16"/>
      <c r="V297" s="10"/>
      <c r="W297" s="10"/>
      <c r="X297" s="10"/>
      <c r="Y297" s="8"/>
      <c r="Z297" s="10"/>
      <c r="AA297" s="10"/>
      <c r="AB297" s="1063"/>
      <c r="AC297" s="10"/>
      <c r="AD297" s="10"/>
      <c r="AE297" s="10"/>
      <c r="AF297" s="10"/>
      <c r="AG297" s="10"/>
      <c r="AH297" s="10"/>
      <c r="AI297" s="10"/>
      <c r="AJ297" s="10"/>
    </row>
    <row r="298" ht="15.75" customHeight="1">
      <c r="A298" s="1059"/>
      <c r="B298" s="31"/>
      <c r="C298" s="10"/>
      <c r="D298" s="10"/>
      <c r="E298" s="31"/>
      <c r="F298" s="10"/>
      <c r="G298" s="10"/>
      <c r="H298" s="10"/>
      <c r="I298" s="10"/>
      <c r="J298" s="10"/>
      <c r="K298" s="31"/>
      <c r="L298" s="10"/>
      <c r="M298" s="10"/>
      <c r="N298" s="10"/>
      <c r="O298" s="10"/>
      <c r="P298" s="1060"/>
      <c r="Q298" s="1061"/>
      <c r="R298" s="1060"/>
      <c r="S298" s="1062"/>
      <c r="T298" s="26"/>
      <c r="U298" s="16"/>
      <c r="V298" s="10"/>
      <c r="W298" s="10"/>
      <c r="X298" s="10"/>
      <c r="Y298" s="8"/>
      <c r="Z298" s="10"/>
      <c r="AA298" s="10"/>
      <c r="AB298" s="1063"/>
      <c r="AC298" s="10"/>
      <c r="AD298" s="10"/>
      <c r="AE298" s="10"/>
      <c r="AF298" s="10"/>
      <c r="AG298" s="10"/>
      <c r="AH298" s="10"/>
      <c r="AI298" s="10"/>
      <c r="AJ298" s="10"/>
    </row>
    <row r="299" ht="15.75" customHeight="1">
      <c r="A299" s="1059"/>
      <c r="B299" s="31"/>
      <c r="C299" s="10"/>
      <c r="D299" s="10"/>
      <c r="E299" s="31"/>
      <c r="F299" s="10"/>
      <c r="G299" s="10"/>
      <c r="H299" s="10"/>
      <c r="I299" s="10"/>
      <c r="J299" s="10"/>
      <c r="K299" s="31"/>
      <c r="L299" s="10"/>
      <c r="M299" s="10"/>
      <c r="N299" s="10"/>
      <c r="O299" s="10"/>
      <c r="P299" s="1060"/>
      <c r="Q299" s="1061"/>
      <c r="R299" s="1060"/>
      <c r="S299" s="1062"/>
      <c r="T299" s="26"/>
      <c r="U299" s="16"/>
      <c r="V299" s="10"/>
      <c r="W299" s="10"/>
      <c r="X299" s="10"/>
      <c r="Y299" s="8"/>
      <c r="Z299" s="10"/>
      <c r="AA299" s="10"/>
      <c r="AB299" s="1063"/>
      <c r="AC299" s="10"/>
      <c r="AD299" s="10"/>
      <c r="AE299" s="10"/>
      <c r="AF299" s="10"/>
      <c r="AG299" s="10"/>
      <c r="AH299" s="10"/>
      <c r="AI299" s="10"/>
      <c r="AJ299" s="10"/>
    </row>
    <row r="300" ht="15.75" customHeight="1">
      <c r="A300" s="1059"/>
      <c r="B300" s="31"/>
      <c r="C300" s="10"/>
      <c r="D300" s="10"/>
      <c r="E300" s="31"/>
      <c r="F300" s="10"/>
      <c r="G300" s="10"/>
      <c r="H300" s="10"/>
      <c r="I300" s="10"/>
      <c r="J300" s="10"/>
      <c r="K300" s="31"/>
      <c r="L300" s="10"/>
      <c r="M300" s="10"/>
      <c r="N300" s="10"/>
      <c r="O300" s="10"/>
      <c r="P300" s="1060"/>
      <c r="Q300" s="1061"/>
      <c r="R300" s="1060"/>
      <c r="S300" s="1062"/>
      <c r="T300" s="26"/>
      <c r="U300" s="16"/>
      <c r="V300" s="10"/>
      <c r="W300" s="10"/>
      <c r="X300" s="10"/>
      <c r="Y300" s="8"/>
      <c r="Z300" s="10"/>
      <c r="AA300" s="10"/>
      <c r="AB300" s="1063"/>
      <c r="AC300" s="10"/>
      <c r="AD300" s="10"/>
      <c r="AE300" s="10"/>
      <c r="AF300" s="10"/>
      <c r="AG300" s="10"/>
      <c r="AH300" s="10"/>
      <c r="AI300" s="10"/>
      <c r="AJ300" s="10"/>
    </row>
    <row r="301" ht="15.75" customHeight="1">
      <c r="A301" s="1059"/>
      <c r="B301" s="31"/>
      <c r="C301" s="10"/>
      <c r="D301" s="10"/>
      <c r="E301" s="31"/>
      <c r="F301" s="10"/>
      <c r="G301" s="10"/>
      <c r="H301" s="10"/>
      <c r="I301" s="10"/>
      <c r="J301" s="10"/>
      <c r="K301" s="31"/>
      <c r="L301" s="10"/>
      <c r="M301" s="10"/>
      <c r="N301" s="10"/>
      <c r="O301" s="10"/>
      <c r="P301" s="1060"/>
      <c r="Q301" s="1061"/>
      <c r="R301" s="1060"/>
      <c r="S301" s="1062"/>
      <c r="T301" s="26"/>
      <c r="U301" s="16"/>
      <c r="V301" s="10"/>
      <c r="W301" s="10"/>
      <c r="X301" s="10"/>
      <c r="Y301" s="8"/>
      <c r="Z301" s="10"/>
      <c r="AA301" s="10"/>
      <c r="AB301" s="1063"/>
      <c r="AC301" s="10"/>
      <c r="AD301" s="10"/>
      <c r="AE301" s="10"/>
      <c r="AF301" s="10"/>
      <c r="AG301" s="10"/>
      <c r="AH301" s="10"/>
      <c r="AI301" s="10"/>
      <c r="AJ301" s="10"/>
    </row>
    <row r="302" ht="15.75" customHeight="1">
      <c r="A302" s="1059"/>
      <c r="B302" s="31"/>
      <c r="C302" s="10"/>
      <c r="D302" s="10"/>
      <c r="E302" s="31"/>
      <c r="F302" s="10"/>
      <c r="G302" s="10"/>
      <c r="H302" s="10"/>
      <c r="I302" s="10"/>
      <c r="J302" s="10"/>
      <c r="K302" s="31"/>
      <c r="L302" s="10"/>
      <c r="M302" s="10"/>
      <c r="N302" s="10"/>
      <c r="O302" s="10"/>
      <c r="P302" s="1060"/>
      <c r="Q302" s="1061"/>
      <c r="R302" s="1060"/>
      <c r="S302" s="1062"/>
      <c r="T302" s="26"/>
      <c r="U302" s="16"/>
      <c r="V302" s="10"/>
      <c r="W302" s="10"/>
      <c r="X302" s="10"/>
      <c r="Y302" s="8"/>
      <c r="Z302" s="10"/>
      <c r="AA302" s="10"/>
      <c r="AB302" s="1063"/>
      <c r="AC302" s="10"/>
      <c r="AD302" s="10"/>
      <c r="AE302" s="10"/>
      <c r="AF302" s="10"/>
      <c r="AG302" s="10"/>
      <c r="AH302" s="10"/>
      <c r="AI302" s="10"/>
      <c r="AJ302" s="10"/>
    </row>
    <row r="303" ht="15.75" customHeight="1">
      <c r="A303" s="1059"/>
      <c r="B303" s="31"/>
      <c r="C303" s="10"/>
      <c r="D303" s="10"/>
      <c r="E303" s="31"/>
      <c r="F303" s="10"/>
      <c r="G303" s="10"/>
      <c r="H303" s="10"/>
      <c r="I303" s="10"/>
      <c r="J303" s="10"/>
      <c r="K303" s="31"/>
      <c r="L303" s="10"/>
      <c r="M303" s="10"/>
      <c r="N303" s="10"/>
      <c r="O303" s="10"/>
      <c r="P303" s="1060"/>
      <c r="Q303" s="1061"/>
      <c r="R303" s="1060"/>
      <c r="S303" s="1062"/>
      <c r="T303" s="26"/>
      <c r="U303" s="16"/>
      <c r="V303" s="10"/>
      <c r="W303" s="10"/>
      <c r="X303" s="10"/>
      <c r="Y303" s="8"/>
      <c r="Z303" s="10"/>
      <c r="AA303" s="10"/>
      <c r="AB303" s="1063"/>
      <c r="AC303" s="10"/>
      <c r="AD303" s="10"/>
      <c r="AE303" s="10"/>
      <c r="AF303" s="10"/>
      <c r="AG303" s="10"/>
      <c r="AH303" s="10"/>
      <c r="AI303" s="10"/>
      <c r="AJ303" s="10"/>
    </row>
    <row r="304" ht="15.75" customHeight="1">
      <c r="A304" s="1059"/>
      <c r="B304" s="31"/>
      <c r="C304" s="10"/>
      <c r="D304" s="10"/>
      <c r="E304" s="31"/>
      <c r="F304" s="10"/>
      <c r="G304" s="10"/>
      <c r="H304" s="10"/>
      <c r="I304" s="10"/>
      <c r="J304" s="10"/>
      <c r="K304" s="31"/>
      <c r="L304" s="10"/>
      <c r="M304" s="10"/>
      <c r="N304" s="10"/>
      <c r="O304" s="10"/>
      <c r="P304" s="1060"/>
      <c r="Q304" s="1061"/>
      <c r="R304" s="1060"/>
      <c r="S304" s="1062"/>
      <c r="T304" s="26"/>
      <c r="U304" s="16"/>
      <c r="V304" s="10"/>
      <c r="W304" s="10"/>
      <c r="X304" s="10"/>
      <c r="Y304" s="8"/>
      <c r="Z304" s="10"/>
      <c r="AA304" s="10"/>
      <c r="AB304" s="1063"/>
      <c r="AC304" s="10"/>
      <c r="AD304" s="10"/>
      <c r="AE304" s="10"/>
      <c r="AF304" s="10"/>
      <c r="AG304" s="10"/>
      <c r="AH304" s="10"/>
      <c r="AI304" s="10"/>
      <c r="AJ304" s="10"/>
    </row>
    <row r="305" ht="15.75" customHeight="1">
      <c r="A305" s="1059"/>
      <c r="B305" s="31"/>
      <c r="C305" s="10"/>
      <c r="D305" s="10"/>
      <c r="E305" s="31"/>
      <c r="F305" s="10"/>
      <c r="G305" s="10"/>
      <c r="H305" s="10"/>
      <c r="I305" s="10"/>
      <c r="J305" s="10"/>
      <c r="K305" s="31"/>
      <c r="L305" s="10"/>
      <c r="M305" s="10"/>
      <c r="N305" s="10"/>
      <c r="O305" s="10"/>
      <c r="P305" s="1060"/>
      <c r="Q305" s="1061"/>
      <c r="R305" s="1060"/>
      <c r="S305" s="1062"/>
      <c r="T305" s="26"/>
      <c r="U305" s="16"/>
      <c r="V305" s="10"/>
      <c r="W305" s="10"/>
      <c r="X305" s="10"/>
      <c r="Y305" s="8"/>
      <c r="Z305" s="10"/>
      <c r="AA305" s="10"/>
      <c r="AB305" s="1063"/>
      <c r="AC305" s="10"/>
      <c r="AD305" s="10"/>
      <c r="AE305" s="10"/>
      <c r="AF305" s="10"/>
      <c r="AG305" s="10"/>
      <c r="AH305" s="10"/>
      <c r="AI305" s="10"/>
      <c r="AJ305" s="10"/>
    </row>
    <row r="306" ht="15.75" customHeight="1">
      <c r="A306" s="1059"/>
      <c r="B306" s="31"/>
      <c r="C306" s="10"/>
      <c r="D306" s="10"/>
      <c r="E306" s="31"/>
      <c r="F306" s="10"/>
      <c r="G306" s="10"/>
      <c r="H306" s="10"/>
      <c r="I306" s="10"/>
      <c r="J306" s="10"/>
      <c r="K306" s="31"/>
      <c r="L306" s="10"/>
      <c r="M306" s="10"/>
      <c r="N306" s="10"/>
      <c r="O306" s="10"/>
      <c r="P306" s="1060"/>
      <c r="Q306" s="1061"/>
      <c r="R306" s="1060"/>
      <c r="S306" s="1062"/>
      <c r="T306" s="26"/>
      <c r="U306" s="16"/>
      <c r="V306" s="10"/>
      <c r="W306" s="10"/>
      <c r="X306" s="10"/>
      <c r="Y306" s="8"/>
      <c r="Z306" s="10"/>
      <c r="AA306" s="10"/>
      <c r="AB306" s="1063"/>
      <c r="AC306" s="10"/>
      <c r="AD306" s="10"/>
      <c r="AE306" s="10"/>
      <c r="AF306" s="10"/>
      <c r="AG306" s="10"/>
      <c r="AH306" s="10"/>
      <c r="AI306" s="10"/>
      <c r="AJ306" s="10"/>
    </row>
    <row r="307" ht="15.75" customHeight="1">
      <c r="A307" s="1059"/>
      <c r="B307" s="31"/>
      <c r="C307" s="10"/>
      <c r="D307" s="10"/>
      <c r="E307" s="31"/>
      <c r="F307" s="10"/>
      <c r="G307" s="10"/>
      <c r="H307" s="10"/>
      <c r="I307" s="10"/>
      <c r="J307" s="10"/>
      <c r="K307" s="31"/>
      <c r="L307" s="10"/>
      <c r="M307" s="10"/>
      <c r="N307" s="10"/>
      <c r="O307" s="10"/>
      <c r="P307" s="1060"/>
      <c r="Q307" s="1061"/>
      <c r="R307" s="1060"/>
      <c r="S307" s="1062"/>
      <c r="T307" s="26"/>
      <c r="U307" s="16"/>
      <c r="V307" s="10"/>
      <c r="W307" s="10"/>
      <c r="X307" s="10"/>
      <c r="Y307" s="8"/>
      <c r="Z307" s="10"/>
      <c r="AA307" s="10"/>
      <c r="AB307" s="1063"/>
      <c r="AC307" s="10"/>
      <c r="AD307" s="10"/>
      <c r="AE307" s="10"/>
      <c r="AF307" s="10"/>
      <c r="AG307" s="10"/>
      <c r="AH307" s="10"/>
      <c r="AI307" s="10"/>
      <c r="AJ307" s="10"/>
    </row>
    <row r="308" ht="15.75" customHeight="1">
      <c r="A308" s="1059"/>
      <c r="B308" s="31"/>
      <c r="C308" s="10"/>
      <c r="D308" s="10"/>
      <c r="E308" s="31"/>
      <c r="F308" s="10"/>
      <c r="G308" s="10"/>
      <c r="H308" s="10"/>
      <c r="I308" s="10"/>
      <c r="J308" s="10"/>
      <c r="K308" s="31"/>
      <c r="L308" s="10"/>
      <c r="M308" s="10"/>
      <c r="N308" s="10"/>
      <c r="O308" s="10"/>
      <c r="P308" s="1060"/>
      <c r="Q308" s="1061"/>
      <c r="R308" s="1060"/>
      <c r="S308" s="1062"/>
      <c r="T308" s="26"/>
      <c r="U308" s="16"/>
      <c r="V308" s="10"/>
      <c r="W308" s="10"/>
      <c r="X308" s="10"/>
      <c r="Y308" s="8"/>
      <c r="Z308" s="10"/>
      <c r="AA308" s="10"/>
      <c r="AB308" s="1063"/>
      <c r="AC308" s="10"/>
      <c r="AD308" s="10"/>
      <c r="AE308" s="10"/>
      <c r="AF308" s="10"/>
      <c r="AG308" s="10"/>
      <c r="AH308" s="10"/>
      <c r="AI308" s="10"/>
      <c r="AJ308" s="10"/>
    </row>
    <row r="309" ht="15.75" customHeight="1">
      <c r="A309" s="1059"/>
      <c r="B309" s="31"/>
      <c r="C309" s="10"/>
      <c r="D309" s="10"/>
      <c r="E309" s="31"/>
      <c r="F309" s="10"/>
      <c r="G309" s="10"/>
      <c r="H309" s="10"/>
      <c r="I309" s="10"/>
      <c r="J309" s="10"/>
      <c r="K309" s="31"/>
      <c r="L309" s="10"/>
      <c r="M309" s="10"/>
      <c r="N309" s="10"/>
      <c r="O309" s="10"/>
      <c r="P309" s="1060"/>
      <c r="Q309" s="1061"/>
      <c r="R309" s="1060"/>
      <c r="S309" s="1062"/>
      <c r="T309" s="26"/>
      <c r="U309" s="16"/>
      <c r="V309" s="10"/>
      <c r="W309" s="10"/>
      <c r="X309" s="10"/>
      <c r="Y309" s="8"/>
      <c r="Z309" s="10"/>
      <c r="AA309" s="10"/>
      <c r="AB309" s="1063"/>
      <c r="AC309" s="10"/>
      <c r="AD309" s="10"/>
      <c r="AE309" s="10"/>
      <c r="AF309" s="10"/>
      <c r="AG309" s="10"/>
      <c r="AH309" s="10"/>
      <c r="AI309" s="10"/>
      <c r="AJ309" s="10"/>
    </row>
    <row r="310" ht="15.75" customHeight="1">
      <c r="A310" s="1059"/>
      <c r="B310" s="31"/>
      <c r="C310" s="10"/>
      <c r="D310" s="10"/>
      <c r="E310" s="31"/>
      <c r="F310" s="10"/>
      <c r="G310" s="10"/>
      <c r="H310" s="10"/>
      <c r="I310" s="10"/>
      <c r="J310" s="10"/>
      <c r="K310" s="31"/>
      <c r="L310" s="10"/>
      <c r="M310" s="10"/>
      <c r="N310" s="10"/>
      <c r="O310" s="10"/>
      <c r="P310" s="1060"/>
      <c r="Q310" s="1061"/>
      <c r="R310" s="1060"/>
      <c r="S310" s="1062"/>
      <c r="T310" s="26"/>
      <c r="U310" s="16"/>
      <c r="V310" s="10"/>
      <c r="W310" s="10"/>
      <c r="X310" s="10"/>
      <c r="Y310" s="8"/>
      <c r="Z310" s="10"/>
      <c r="AA310" s="10"/>
      <c r="AB310" s="1063"/>
      <c r="AC310" s="10"/>
      <c r="AD310" s="10"/>
      <c r="AE310" s="10"/>
      <c r="AF310" s="10"/>
      <c r="AG310" s="10"/>
      <c r="AH310" s="10"/>
      <c r="AI310" s="10"/>
      <c r="AJ310" s="10"/>
    </row>
    <row r="311" ht="15.75" customHeight="1">
      <c r="A311" s="1059"/>
      <c r="B311" s="31"/>
      <c r="C311" s="10"/>
      <c r="D311" s="10"/>
      <c r="E311" s="31"/>
      <c r="F311" s="10"/>
      <c r="G311" s="10"/>
      <c r="H311" s="10"/>
      <c r="I311" s="10"/>
      <c r="J311" s="10"/>
      <c r="K311" s="31"/>
      <c r="L311" s="10"/>
      <c r="M311" s="10"/>
      <c r="N311" s="10"/>
      <c r="O311" s="10"/>
      <c r="P311" s="1060"/>
      <c r="Q311" s="1061"/>
      <c r="R311" s="1060"/>
      <c r="S311" s="1062"/>
      <c r="T311" s="26"/>
      <c r="U311" s="16"/>
      <c r="V311" s="10"/>
      <c r="W311" s="10"/>
      <c r="X311" s="10"/>
      <c r="Y311" s="8"/>
      <c r="Z311" s="10"/>
      <c r="AA311" s="10"/>
      <c r="AB311" s="1063"/>
      <c r="AC311" s="10"/>
      <c r="AD311" s="10"/>
      <c r="AE311" s="10"/>
      <c r="AF311" s="10"/>
      <c r="AG311" s="10"/>
      <c r="AH311" s="10"/>
      <c r="AI311" s="10"/>
      <c r="AJ311" s="10"/>
    </row>
    <row r="312" ht="15.75" customHeight="1">
      <c r="A312" s="1059"/>
      <c r="B312" s="31"/>
      <c r="C312" s="10"/>
      <c r="D312" s="10"/>
      <c r="E312" s="31"/>
      <c r="F312" s="10"/>
      <c r="G312" s="10"/>
      <c r="H312" s="10"/>
      <c r="I312" s="10"/>
      <c r="J312" s="10"/>
      <c r="K312" s="31"/>
      <c r="L312" s="10"/>
      <c r="M312" s="10"/>
      <c r="N312" s="10"/>
      <c r="O312" s="10"/>
      <c r="P312" s="1060"/>
      <c r="Q312" s="1061"/>
      <c r="R312" s="1060"/>
      <c r="S312" s="1062"/>
      <c r="T312" s="26"/>
      <c r="U312" s="16"/>
      <c r="V312" s="10"/>
      <c r="W312" s="10"/>
      <c r="X312" s="10"/>
      <c r="Y312" s="8"/>
      <c r="Z312" s="10"/>
      <c r="AA312" s="10"/>
      <c r="AB312" s="1063"/>
      <c r="AC312" s="10"/>
      <c r="AD312" s="10"/>
      <c r="AE312" s="10"/>
      <c r="AF312" s="10"/>
      <c r="AG312" s="10"/>
      <c r="AH312" s="10"/>
      <c r="AI312" s="10"/>
      <c r="AJ312" s="10"/>
    </row>
    <row r="313" ht="15.75" customHeight="1">
      <c r="A313" s="1059"/>
      <c r="B313" s="31"/>
      <c r="C313" s="10"/>
      <c r="D313" s="10"/>
      <c r="E313" s="31"/>
      <c r="F313" s="10"/>
      <c r="G313" s="10"/>
      <c r="H313" s="10"/>
      <c r="I313" s="10"/>
      <c r="J313" s="10"/>
      <c r="K313" s="31"/>
      <c r="L313" s="10"/>
      <c r="M313" s="10"/>
      <c r="N313" s="10"/>
      <c r="O313" s="10"/>
      <c r="P313" s="1060"/>
      <c r="Q313" s="1061"/>
      <c r="R313" s="1060"/>
      <c r="S313" s="1062"/>
      <c r="T313" s="26"/>
      <c r="U313" s="16"/>
      <c r="V313" s="10"/>
      <c r="W313" s="10"/>
      <c r="X313" s="10"/>
      <c r="Y313" s="8"/>
      <c r="Z313" s="10"/>
      <c r="AA313" s="10"/>
      <c r="AB313" s="1063"/>
      <c r="AC313" s="10"/>
      <c r="AD313" s="10"/>
      <c r="AE313" s="10"/>
      <c r="AF313" s="10"/>
      <c r="AG313" s="10"/>
      <c r="AH313" s="10"/>
      <c r="AI313" s="10"/>
      <c r="AJ313" s="10"/>
    </row>
    <row r="314" ht="15.75" customHeight="1">
      <c r="A314" s="1059"/>
      <c r="B314" s="31"/>
      <c r="C314" s="10"/>
      <c r="D314" s="10"/>
      <c r="E314" s="31"/>
      <c r="F314" s="10"/>
      <c r="G314" s="10"/>
      <c r="H314" s="10"/>
      <c r="I314" s="10"/>
      <c r="J314" s="10"/>
      <c r="K314" s="31"/>
      <c r="L314" s="10"/>
      <c r="M314" s="10"/>
      <c r="N314" s="10"/>
      <c r="O314" s="10"/>
      <c r="P314" s="1060"/>
      <c r="Q314" s="1061"/>
      <c r="R314" s="1060"/>
      <c r="S314" s="1062"/>
      <c r="T314" s="26"/>
      <c r="U314" s="16"/>
      <c r="V314" s="10"/>
      <c r="W314" s="10"/>
      <c r="X314" s="10"/>
      <c r="Y314" s="8"/>
      <c r="Z314" s="10"/>
      <c r="AA314" s="10"/>
      <c r="AB314" s="1063"/>
      <c r="AC314" s="10"/>
      <c r="AD314" s="10"/>
      <c r="AE314" s="10"/>
      <c r="AF314" s="10"/>
      <c r="AG314" s="10"/>
      <c r="AH314" s="10"/>
      <c r="AI314" s="10"/>
      <c r="AJ314" s="10"/>
    </row>
    <row r="315" ht="15.75" customHeight="1">
      <c r="A315" s="1059"/>
      <c r="B315" s="31"/>
      <c r="C315" s="10"/>
      <c r="D315" s="10"/>
      <c r="E315" s="31"/>
      <c r="F315" s="10"/>
      <c r="G315" s="10"/>
      <c r="H315" s="10"/>
      <c r="I315" s="10"/>
      <c r="J315" s="10"/>
      <c r="K315" s="31"/>
      <c r="L315" s="10"/>
      <c r="M315" s="10"/>
      <c r="N315" s="10"/>
      <c r="O315" s="10"/>
      <c r="P315" s="1060"/>
      <c r="Q315" s="1061"/>
      <c r="R315" s="1060"/>
      <c r="S315" s="1062"/>
      <c r="T315" s="26"/>
      <c r="U315" s="16"/>
      <c r="V315" s="10"/>
      <c r="W315" s="10"/>
      <c r="X315" s="10"/>
      <c r="Y315" s="8"/>
      <c r="Z315" s="10"/>
      <c r="AA315" s="10"/>
      <c r="AB315" s="1063"/>
      <c r="AC315" s="10"/>
      <c r="AD315" s="10"/>
      <c r="AE315" s="10"/>
      <c r="AF315" s="10"/>
      <c r="AG315" s="10"/>
      <c r="AH315" s="10"/>
      <c r="AI315" s="10"/>
      <c r="AJ315" s="10"/>
    </row>
    <row r="316" ht="15.75" customHeight="1">
      <c r="A316" s="1059"/>
      <c r="B316" s="31"/>
      <c r="C316" s="10"/>
      <c r="D316" s="10"/>
      <c r="E316" s="31"/>
      <c r="F316" s="10"/>
      <c r="G316" s="10"/>
      <c r="H316" s="10"/>
      <c r="I316" s="10"/>
      <c r="J316" s="10"/>
      <c r="K316" s="31"/>
      <c r="L316" s="10"/>
      <c r="M316" s="10"/>
      <c r="N316" s="10"/>
      <c r="O316" s="10"/>
      <c r="P316" s="1060"/>
      <c r="Q316" s="1061"/>
      <c r="R316" s="1060"/>
      <c r="S316" s="1062"/>
      <c r="T316" s="26"/>
      <c r="U316" s="16"/>
      <c r="V316" s="10"/>
      <c r="W316" s="10"/>
      <c r="X316" s="10"/>
      <c r="Y316" s="8"/>
      <c r="Z316" s="10"/>
      <c r="AA316" s="10"/>
      <c r="AB316" s="1063"/>
      <c r="AC316" s="10"/>
      <c r="AD316" s="10"/>
      <c r="AE316" s="10"/>
      <c r="AF316" s="10"/>
      <c r="AG316" s="10"/>
      <c r="AH316" s="10"/>
      <c r="AI316" s="10"/>
      <c r="AJ316" s="10"/>
    </row>
    <row r="317" ht="15.75" customHeight="1">
      <c r="A317" s="1059"/>
      <c r="B317" s="31"/>
      <c r="C317" s="10"/>
      <c r="D317" s="10"/>
      <c r="E317" s="31"/>
      <c r="F317" s="10"/>
      <c r="G317" s="10"/>
      <c r="H317" s="10"/>
      <c r="I317" s="10"/>
      <c r="J317" s="10"/>
      <c r="K317" s="31"/>
      <c r="L317" s="10"/>
      <c r="M317" s="10"/>
      <c r="N317" s="10"/>
      <c r="O317" s="10"/>
      <c r="P317" s="1060"/>
      <c r="Q317" s="1061"/>
      <c r="R317" s="1060"/>
      <c r="S317" s="1062"/>
      <c r="T317" s="26"/>
      <c r="U317" s="16"/>
      <c r="V317" s="10"/>
      <c r="W317" s="10"/>
      <c r="X317" s="10"/>
      <c r="Y317" s="8"/>
      <c r="Z317" s="10"/>
      <c r="AA317" s="10"/>
      <c r="AB317" s="1063"/>
      <c r="AC317" s="10"/>
      <c r="AD317" s="10"/>
      <c r="AE317" s="10"/>
      <c r="AF317" s="10"/>
      <c r="AG317" s="10"/>
      <c r="AH317" s="10"/>
      <c r="AI317" s="10"/>
      <c r="AJ317" s="10"/>
    </row>
    <row r="318" ht="15.75" customHeight="1">
      <c r="A318" s="1059"/>
      <c r="B318" s="31"/>
      <c r="C318" s="10"/>
      <c r="D318" s="10"/>
      <c r="E318" s="31"/>
      <c r="F318" s="10"/>
      <c r="G318" s="10"/>
      <c r="H318" s="10"/>
      <c r="I318" s="10"/>
      <c r="J318" s="10"/>
      <c r="K318" s="31"/>
      <c r="L318" s="10"/>
      <c r="M318" s="10"/>
      <c r="N318" s="10"/>
      <c r="O318" s="10"/>
      <c r="P318" s="1060"/>
      <c r="Q318" s="1061"/>
      <c r="R318" s="1060"/>
      <c r="S318" s="1062"/>
      <c r="T318" s="26"/>
      <c r="U318" s="16"/>
      <c r="V318" s="10"/>
      <c r="W318" s="10"/>
      <c r="X318" s="10"/>
      <c r="Y318" s="8"/>
      <c r="Z318" s="10"/>
      <c r="AA318" s="10"/>
      <c r="AB318" s="1063"/>
      <c r="AC318" s="10"/>
      <c r="AD318" s="10"/>
      <c r="AE318" s="10"/>
      <c r="AF318" s="10"/>
      <c r="AG318" s="10"/>
      <c r="AH318" s="10"/>
      <c r="AI318" s="10"/>
      <c r="AJ318" s="10"/>
    </row>
    <row r="319" ht="15.75" customHeight="1">
      <c r="A319" s="1059"/>
      <c r="B319" s="31"/>
      <c r="C319" s="10"/>
      <c r="D319" s="10"/>
      <c r="E319" s="31"/>
      <c r="F319" s="10"/>
      <c r="G319" s="10"/>
      <c r="H319" s="10"/>
      <c r="I319" s="10"/>
      <c r="J319" s="10"/>
      <c r="K319" s="31"/>
      <c r="L319" s="10"/>
      <c r="M319" s="10"/>
      <c r="N319" s="10"/>
      <c r="O319" s="10"/>
      <c r="P319" s="1060"/>
      <c r="Q319" s="1061"/>
      <c r="R319" s="1060"/>
      <c r="S319" s="1062"/>
      <c r="T319" s="26"/>
      <c r="U319" s="16"/>
      <c r="V319" s="10"/>
      <c r="W319" s="10"/>
      <c r="X319" s="10"/>
      <c r="Y319" s="8"/>
      <c r="Z319" s="10"/>
      <c r="AA319" s="10"/>
      <c r="AB319" s="1063"/>
      <c r="AC319" s="10"/>
      <c r="AD319" s="10"/>
      <c r="AE319" s="10"/>
      <c r="AF319" s="10"/>
      <c r="AG319" s="10"/>
      <c r="AH319" s="10"/>
      <c r="AI319" s="10"/>
      <c r="AJ319" s="10"/>
    </row>
    <row r="320" ht="15.75" customHeight="1">
      <c r="A320" s="1059"/>
      <c r="B320" s="31"/>
      <c r="C320" s="10"/>
      <c r="D320" s="10"/>
      <c r="E320" s="31"/>
      <c r="F320" s="10"/>
      <c r="G320" s="10"/>
      <c r="H320" s="10"/>
      <c r="I320" s="10"/>
      <c r="J320" s="10"/>
      <c r="K320" s="31"/>
      <c r="L320" s="10"/>
      <c r="M320" s="10"/>
      <c r="N320" s="10"/>
      <c r="O320" s="10"/>
      <c r="P320" s="1060"/>
      <c r="Q320" s="1061"/>
      <c r="R320" s="1060"/>
      <c r="S320" s="1062"/>
      <c r="T320" s="26"/>
      <c r="U320" s="16"/>
      <c r="V320" s="10"/>
      <c r="W320" s="10"/>
      <c r="X320" s="10"/>
      <c r="Y320" s="8"/>
      <c r="Z320" s="10"/>
      <c r="AA320" s="10"/>
      <c r="AB320" s="1063"/>
      <c r="AC320" s="10"/>
      <c r="AD320" s="10"/>
      <c r="AE320" s="10"/>
      <c r="AF320" s="10"/>
      <c r="AG320" s="10"/>
      <c r="AH320" s="10"/>
      <c r="AI320" s="10"/>
      <c r="AJ320" s="10"/>
    </row>
    <row r="321" ht="15.75" customHeight="1">
      <c r="A321" s="1059"/>
      <c r="B321" s="31"/>
      <c r="C321" s="10"/>
      <c r="D321" s="10"/>
      <c r="E321" s="31"/>
      <c r="F321" s="10"/>
      <c r="G321" s="10"/>
      <c r="H321" s="10"/>
      <c r="I321" s="10"/>
      <c r="J321" s="10"/>
      <c r="K321" s="31"/>
      <c r="L321" s="10"/>
      <c r="M321" s="10"/>
      <c r="N321" s="10"/>
      <c r="O321" s="10"/>
      <c r="P321" s="1060"/>
      <c r="Q321" s="1061"/>
      <c r="R321" s="1060"/>
      <c r="S321" s="1062"/>
      <c r="T321" s="26"/>
      <c r="U321" s="16"/>
      <c r="V321" s="10"/>
      <c r="W321" s="10"/>
      <c r="X321" s="10"/>
      <c r="Y321" s="8"/>
      <c r="Z321" s="10"/>
      <c r="AA321" s="10"/>
      <c r="AB321" s="1063"/>
      <c r="AC321" s="10"/>
      <c r="AD321" s="10"/>
      <c r="AE321" s="10"/>
      <c r="AF321" s="10"/>
      <c r="AG321" s="10"/>
      <c r="AH321" s="10"/>
      <c r="AI321" s="10"/>
      <c r="AJ321" s="10"/>
    </row>
    <row r="322" ht="15.75" customHeight="1">
      <c r="A322" s="1059"/>
      <c r="B322" s="31"/>
      <c r="C322" s="10"/>
      <c r="D322" s="10"/>
      <c r="E322" s="31"/>
      <c r="F322" s="10"/>
      <c r="G322" s="10"/>
      <c r="H322" s="10"/>
      <c r="I322" s="10"/>
      <c r="J322" s="10"/>
      <c r="K322" s="31"/>
      <c r="L322" s="10"/>
      <c r="M322" s="10"/>
      <c r="N322" s="10"/>
      <c r="O322" s="10"/>
      <c r="P322" s="1060"/>
      <c r="Q322" s="1061"/>
      <c r="R322" s="1060"/>
      <c r="S322" s="1062"/>
      <c r="T322" s="26"/>
      <c r="U322" s="16"/>
      <c r="V322" s="10"/>
      <c r="W322" s="10"/>
      <c r="X322" s="10"/>
      <c r="Y322" s="8"/>
      <c r="Z322" s="10"/>
      <c r="AA322" s="10"/>
      <c r="AB322" s="1063"/>
      <c r="AC322" s="10"/>
      <c r="AD322" s="10"/>
      <c r="AE322" s="10"/>
      <c r="AF322" s="10"/>
      <c r="AG322" s="10"/>
      <c r="AH322" s="10"/>
      <c r="AI322" s="10"/>
      <c r="AJ322" s="10"/>
    </row>
    <row r="323" ht="15.75" customHeight="1">
      <c r="A323" s="1059"/>
      <c r="B323" s="31"/>
      <c r="C323" s="10"/>
      <c r="D323" s="10"/>
      <c r="E323" s="31"/>
      <c r="F323" s="10"/>
      <c r="G323" s="10"/>
      <c r="H323" s="10"/>
      <c r="I323" s="10"/>
      <c r="J323" s="10"/>
      <c r="K323" s="31"/>
      <c r="L323" s="10"/>
      <c r="M323" s="10"/>
      <c r="N323" s="10"/>
      <c r="O323" s="10"/>
      <c r="P323" s="1060"/>
      <c r="Q323" s="1061"/>
      <c r="R323" s="1060"/>
      <c r="S323" s="1062"/>
      <c r="T323" s="26"/>
      <c r="U323" s="16"/>
      <c r="V323" s="10"/>
      <c r="W323" s="10"/>
      <c r="X323" s="10"/>
      <c r="Y323" s="8"/>
      <c r="Z323" s="10"/>
      <c r="AA323" s="10"/>
      <c r="AB323" s="1063"/>
      <c r="AC323" s="10"/>
      <c r="AD323" s="10"/>
      <c r="AE323" s="10"/>
      <c r="AF323" s="10"/>
      <c r="AG323" s="10"/>
      <c r="AH323" s="10"/>
      <c r="AI323" s="10"/>
      <c r="AJ323" s="10"/>
    </row>
    <row r="324" ht="15.75" customHeight="1">
      <c r="A324" s="1059"/>
      <c r="B324" s="31"/>
      <c r="C324" s="10"/>
      <c r="D324" s="10"/>
      <c r="E324" s="31"/>
      <c r="F324" s="10"/>
      <c r="G324" s="10"/>
      <c r="H324" s="10"/>
      <c r="I324" s="10"/>
      <c r="J324" s="10"/>
      <c r="K324" s="31"/>
      <c r="L324" s="10"/>
      <c r="M324" s="10"/>
      <c r="N324" s="10"/>
      <c r="O324" s="10"/>
      <c r="P324" s="1060"/>
      <c r="Q324" s="1061"/>
      <c r="R324" s="1060"/>
      <c r="S324" s="1062"/>
      <c r="T324" s="26"/>
      <c r="U324" s="16"/>
      <c r="V324" s="10"/>
      <c r="W324" s="10"/>
      <c r="X324" s="10"/>
      <c r="Y324" s="8"/>
      <c r="Z324" s="10"/>
      <c r="AA324" s="10"/>
      <c r="AB324" s="1063"/>
      <c r="AC324" s="10"/>
      <c r="AD324" s="10"/>
      <c r="AE324" s="10"/>
      <c r="AF324" s="10"/>
      <c r="AG324" s="10"/>
      <c r="AH324" s="10"/>
      <c r="AI324" s="10"/>
      <c r="AJ324" s="10"/>
    </row>
    <row r="325" ht="15.75" customHeight="1">
      <c r="A325" s="1059"/>
      <c r="B325" s="31"/>
      <c r="C325" s="10"/>
      <c r="D325" s="10"/>
      <c r="E325" s="31"/>
      <c r="F325" s="10"/>
      <c r="G325" s="10"/>
      <c r="H325" s="10"/>
      <c r="I325" s="10"/>
      <c r="J325" s="10"/>
      <c r="K325" s="31"/>
      <c r="L325" s="10"/>
      <c r="M325" s="10"/>
      <c r="N325" s="10"/>
      <c r="O325" s="10"/>
      <c r="P325" s="1060"/>
      <c r="Q325" s="1061"/>
      <c r="R325" s="1060"/>
      <c r="S325" s="1062"/>
      <c r="T325" s="26"/>
      <c r="U325" s="16"/>
      <c r="V325" s="10"/>
      <c r="W325" s="10"/>
      <c r="X325" s="10"/>
      <c r="Y325" s="8"/>
      <c r="Z325" s="10"/>
      <c r="AA325" s="10"/>
      <c r="AB325" s="1063"/>
      <c r="AC325" s="10"/>
      <c r="AD325" s="10"/>
      <c r="AE325" s="10"/>
      <c r="AF325" s="10"/>
      <c r="AG325" s="10"/>
      <c r="AH325" s="10"/>
      <c r="AI325" s="10"/>
      <c r="AJ325" s="10"/>
    </row>
    <row r="326" ht="15.75" customHeight="1">
      <c r="A326" s="1059"/>
      <c r="B326" s="31"/>
      <c r="C326" s="10"/>
      <c r="D326" s="10"/>
      <c r="E326" s="31"/>
      <c r="F326" s="10"/>
      <c r="G326" s="10"/>
      <c r="H326" s="10"/>
      <c r="I326" s="10"/>
      <c r="J326" s="10"/>
      <c r="K326" s="31"/>
      <c r="L326" s="10"/>
      <c r="M326" s="10"/>
      <c r="N326" s="10"/>
      <c r="O326" s="10"/>
      <c r="P326" s="1060"/>
      <c r="Q326" s="1061"/>
      <c r="R326" s="1060"/>
      <c r="S326" s="1062"/>
      <c r="T326" s="26"/>
      <c r="U326" s="16"/>
      <c r="V326" s="10"/>
      <c r="W326" s="10"/>
      <c r="X326" s="10"/>
      <c r="Y326" s="8"/>
      <c r="Z326" s="10"/>
      <c r="AA326" s="10"/>
      <c r="AB326" s="1063"/>
      <c r="AC326" s="10"/>
      <c r="AD326" s="10"/>
      <c r="AE326" s="10"/>
      <c r="AF326" s="10"/>
      <c r="AG326" s="10"/>
      <c r="AH326" s="10"/>
      <c r="AI326" s="10"/>
      <c r="AJ326" s="10"/>
    </row>
    <row r="327" ht="15.75" customHeight="1">
      <c r="A327" s="1059"/>
      <c r="B327" s="31"/>
      <c r="C327" s="10"/>
      <c r="D327" s="10"/>
      <c r="E327" s="31"/>
      <c r="F327" s="10"/>
      <c r="G327" s="10"/>
      <c r="H327" s="10"/>
      <c r="I327" s="10"/>
      <c r="J327" s="10"/>
      <c r="K327" s="31"/>
      <c r="L327" s="10"/>
      <c r="M327" s="10"/>
      <c r="N327" s="10"/>
      <c r="O327" s="10"/>
      <c r="P327" s="1060"/>
      <c r="Q327" s="1061"/>
      <c r="R327" s="1060"/>
      <c r="S327" s="1062"/>
      <c r="T327" s="26"/>
      <c r="U327" s="16"/>
      <c r="V327" s="10"/>
      <c r="W327" s="10"/>
      <c r="X327" s="10"/>
      <c r="Y327" s="8"/>
      <c r="Z327" s="10"/>
      <c r="AA327" s="10"/>
      <c r="AB327" s="1063"/>
      <c r="AC327" s="10"/>
      <c r="AD327" s="10"/>
      <c r="AE327" s="10"/>
      <c r="AF327" s="10"/>
      <c r="AG327" s="10"/>
      <c r="AH327" s="10"/>
      <c r="AI327" s="10"/>
      <c r="AJ327" s="10"/>
    </row>
    <row r="328" ht="15.75" customHeight="1">
      <c r="A328" s="1059"/>
      <c r="B328" s="31"/>
      <c r="C328" s="10"/>
      <c r="D328" s="10"/>
      <c r="E328" s="31"/>
      <c r="F328" s="10"/>
      <c r="G328" s="10"/>
      <c r="H328" s="10"/>
      <c r="I328" s="10"/>
      <c r="J328" s="10"/>
      <c r="K328" s="31"/>
      <c r="L328" s="10"/>
      <c r="M328" s="10"/>
      <c r="N328" s="10"/>
      <c r="O328" s="10"/>
      <c r="P328" s="1060"/>
      <c r="Q328" s="1061"/>
      <c r="R328" s="1060"/>
      <c r="S328" s="1062"/>
      <c r="T328" s="26"/>
      <c r="U328" s="16"/>
      <c r="V328" s="10"/>
      <c r="W328" s="10"/>
      <c r="X328" s="10"/>
      <c r="Y328" s="8"/>
      <c r="Z328" s="10"/>
      <c r="AA328" s="10"/>
      <c r="AB328" s="1063"/>
      <c r="AC328" s="10"/>
      <c r="AD328" s="10"/>
      <c r="AE328" s="10"/>
      <c r="AF328" s="10"/>
      <c r="AG328" s="10"/>
      <c r="AH328" s="10"/>
      <c r="AI328" s="10"/>
      <c r="AJ328" s="10"/>
    </row>
    <row r="329" ht="15.75" customHeight="1">
      <c r="A329" s="1059"/>
      <c r="B329" s="31"/>
      <c r="C329" s="10"/>
      <c r="D329" s="10"/>
      <c r="E329" s="31"/>
      <c r="F329" s="10"/>
      <c r="G329" s="10"/>
      <c r="H329" s="10"/>
      <c r="I329" s="10"/>
      <c r="J329" s="10"/>
      <c r="K329" s="31"/>
      <c r="L329" s="10"/>
      <c r="M329" s="10"/>
      <c r="N329" s="10"/>
      <c r="O329" s="10"/>
      <c r="P329" s="1060"/>
      <c r="Q329" s="1061"/>
      <c r="R329" s="1060"/>
      <c r="S329" s="1062"/>
      <c r="T329" s="26"/>
      <c r="U329" s="16"/>
      <c r="V329" s="10"/>
      <c r="W329" s="10"/>
      <c r="X329" s="10"/>
      <c r="Y329" s="8"/>
      <c r="Z329" s="10"/>
      <c r="AA329" s="10"/>
      <c r="AB329" s="1063"/>
      <c r="AC329" s="10"/>
      <c r="AD329" s="10"/>
      <c r="AE329" s="10"/>
      <c r="AF329" s="10"/>
      <c r="AG329" s="10"/>
      <c r="AH329" s="10"/>
      <c r="AI329" s="10"/>
      <c r="AJ329" s="10"/>
    </row>
    <row r="330" ht="15.75" customHeight="1">
      <c r="A330" s="1059"/>
      <c r="B330" s="31"/>
      <c r="C330" s="10"/>
      <c r="D330" s="10"/>
      <c r="E330" s="31"/>
      <c r="F330" s="10"/>
      <c r="G330" s="10"/>
      <c r="H330" s="10"/>
      <c r="I330" s="10"/>
      <c r="J330" s="10"/>
      <c r="K330" s="31"/>
      <c r="L330" s="10"/>
      <c r="M330" s="10"/>
      <c r="N330" s="10"/>
      <c r="O330" s="10"/>
      <c r="P330" s="1060"/>
      <c r="Q330" s="1061"/>
      <c r="R330" s="1060"/>
      <c r="S330" s="1062"/>
      <c r="T330" s="26"/>
      <c r="U330" s="16"/>
      <c r="V330" s="10"/>
      <c r="W330" s="10"/>
      <c r="X330" s="10"/>
      <c r="Y330" s="8"/>
      <c r="Z330" s="10"/>
      <c r="AA330" s="10"/>
      <c r="AB330" s="1063"/>
      <c r="AC330" s="10"/>
      <c r="AD330" s="10"/>
      <c r="AE330" s="10"/>
      <c r="AF330" s="10"/>
      <c r="AG330" s="10"/>
      <c r="AH330" s="10"/>
      <c r="AI330" s="10"/>
      <c r="AJ330" s="10"/>
    </row>
    <row r="331" ht="15.75" customHeight="1">
      <c r="A331" s="1059"/>
      <c r="B331" s="31"/>
      <c r="C331" s="10"/>
      <c r="D331" s="10"/>
      <c r="E331" s="31"/>
      <c r="F331" s="10"/>
      <c r="G331" s="10"/>
      <c r="H331" s="10"/>
      <c r="I331" s="10"/>
      <c r="J331" s="10"/>
      <c r="K331" s="31"/>
      <c r="L331" s="10"/>
      <c r="M331" s="10"/>
      <c r="N331" s="10"/>
      <c r="O331" s="10"/>
      <c r="P331" s="1060"/>
      <c r="Q331" s="1061"/>
      <c r="R331" s="1060"/>
      <c r="S331" s="1062"/>
      <c r="T331" s="26"/>
      <c r="U331" s="16"/>
      <c r="V331" s="10"/>
      <c r="W331" s="10"/>
      <c r="X331" s="10"/>
      <c r="Y331" s="8"/>
      <c r="Z331" s="10"/>
      <c r="AA331" s="10"/>
      <c r="AB331" s="1063"/>
      <c r="AC331" s="10"/>
      <c r="AD331" s="10"/>
      <c r="AE331" s="10"/>
      <c r="AF331" s="10"/>
      <c r="AG331" s="10"/>
      <c r="AH331" s="10"/>
      <c r="AI331" s="10"/>
      <c r="AJ331" s="10"/>
    </row>
    <row r="332" ht="15.75" customHeight="1">
      <c r="A332" s="1059"/>
      <c r="B332" s="31"/>
      <c r="C332" s="10"/>
      <c r="D332" s="10"/>
      <c r="E332" s="31"/>
      <c r="F332" s="10"/>
      <c r="G332" s="10"/>
      <c r="H332" s="10"/>
      <c r="I332" s="10"/>
      <c r="J332" s="10"/>
      <c r="K332" s="31"/>
      <c r="L332" s="10"/>
      <c r="M332" s="10"/>
      <c r="N332" s="10"/>
      <c r="O332" s="10"/>
      <c r="P332" s="1060"/>
      <c r="Q332" s="1061"/>
      <c r="R332" s="1060"/>
      <c r="S332" s="1062"/>
      <c r="T332" s="26"/>
      <c r="U332" s="16"/>
      <c r="V332" s="10"/>
      <c r="W332" s="10"/>
      <c r="X332" s="10"/>
      <c r="Y332" s="8"/>
      <c r="Z332" s="10"/>
      <c r="AA332" s="10"/>
      <c r="AB332" s="1063"/>
      <c r="AC332" s="10"/>
      <c r="AD332" s="10"/>
      <c r="AE332" s="10"/>
      <c r="AF332" s="10"/>
      <c r="AG332" s="10"/>
      <c r="AH332" s="10"/>
      <c r="AI332" s="10"/>
      <c r="AJ332" s="10"/>
    </row>
    <row r="333" ht="15.75" customHeight="1">
      <c r="A333" s="1059"/>
      <c r="B333" s="31"/>
      <c r="C333" s="10"/>
      <c r="D333" s="10"/>
      <c r="E333" s="31"/>
      <c r="F333" s="10"/>
      <c r="G333" s="10"/>
      <c r="H333" s="10"/>
      <c r="I333" s="10"/>
      <c r="J333" s="10"/>
      <c r="K333" s="31"/>
      <c r="L333" s="10"/>
      <c r="M333" s="10"/>
      <c r="N333" s="10"/>
      <c r="O333" s="10"/>
      <c r="P333" s="1060"/>
      <c r="Q333" s="1061"/>
      <c r="R333" s="1060"/>
      <c r="S333" s="1062"/>
      <c r="T333" s="26"/>
      <c r="U333" s="16"/>
      <c r="V333" s="10"/>
      <c r="W333" s="10"/>
      <c r="X333" s="10"/>
      <c r="Y333" s="8"/>
      <c r="Z333" s="10"/>
      <c r="AA333" s="10"/>
      <c r="AB333" s="1063"/>
      <c r="AC333" s="10"/>
      <c r="AD333" s="10"/>
      <c r="AE333" s="10"/>
      <c r="AF333" s="10"/>
      <c r="AG333" s="10"/>
      <c r="AH333" s="10"/>
      <c r="AI333" s="10"/>
      <c r="AJ333" s="10"/>
    </row>
    <row r="334" ht="15.75" customHeight="1">
      <c r="A334" s="1059"/>
      <c r="B334" s="31"/>
      <c r="C334" s="10"/>
      <c r="D334" s="10"/>
      <c r="E334" s="31"/>
      <c r="F334" s="10"/>
      <c r="G334" s="10"/>
      <c r="H334" s="10"/>
      <c r="I334" s="10"/>
      <c r="J334" s="10"/>
      <c r="K334" s="31"/>
      <c r="L334" s="10"/>
      <c r="M334" s="10"/>
      <c r="N334" s="10"/>
      <c r="O334" s="10"/>
      <c r="P334" s="1060"/>
      <c r="Q334" s="1061"/>
      <c r="R334" s="1060"/>
      <c r="S334" s="1062"/>
      <c r="T334" s="26"/>
      <c r="U334" s="16"/>
      <c r="V334" s="10"/>
      <c r="W334" s="10"/>
      <c r="X334" s="10"/>
      <c r="Y334" s="8"/>
      <c r="Z334" s="10"/>
      <c r="AA334" s="10"/>
      <c r="AB334" s="1063"/>
      <c r="AC334" s="10"/>
      <c r="AD334" s="10"/>
      <c r="AE334" s="10"/>
      <c r="AF334" s="10"/>
      <c r="AG334" s="10"/>
      <c r="AH334" s="10"/>
      <c r="AI334" s="10"/>
      <c r="AJ334" s="10"/>
    </row>
    <row r="335" ht="15.75" customHeight="1">
      <c r="A335" s="1059"/>
      <c r="B335" s="31"/>
      <c r="C335" s="10"/>
      <c r="D335" s="10"/>
      <c r="E335" s="31"/>
      <c r="F335" s="10"/>
      <c r="G335" s="10"/>
      <c r="H335" s="10"/>
      <c r="I335" s="10"/>
      <c r="J335" s="10"/>
      <c r="K335" s="31"/>
      <c r="L335" s="10"/>
      <c r="M335" s="10"/>
      <c r="N335" s="10"/>
      <c r="O335" s="10"/>
      <c r="P335" s="1060"/>
      <c r="Q335" s="1061"/>
      <c r="R335" s="1060"/>
      <c r="S335" s="1062"/>
      <c r="T335" s="26"/>
      <c r="U335" s="16"/>
      <c r="V335" s="10"/>
      <c r="W335" s="10"/>
      <c r="X335" s="10"/>
      <c r="Y335" s="8"/>
      <c r="Z335" s="10"/>
      <c r="AA335" s="10"/>
      <c r="AB335" s="1063"/>
      <c r="AC335" s="10"/>
      <c r="AD335" s="10"/>
      <c r="AE335" s="10"/>
      <c r="AF335" s="10"/>
      <c r="AG335" s="10"/>
      <c r="AH335" s="10"/>
      <c r="AI335" s="10"/>
      <c r="AJ335" s="10"/>
    </row>
    <row r="336" ht="15.75" customHeight="1">
      <c r="A336" s="1059"/>
      <c r="B336" s="31"/>
      <c r="C336" s="10"/>
      <c r="D336" s="10"/>
      <c r="E336" s="31"/>
      <c r="F336" s="10"/>
      <c r="G336" s="10"/>
      <c r="H336" s="10"/>
      <c r="I336" s="10"/>
      <c r="J336" s="10"/>
      <c r="K336" s="31"/>
      <c r="L336" s="10"/>
      <c r="M336" s="10"/>
      <c r="N336" s="10"/>
      <c r="O336" s="10"/>
      <c r="P336" s="1060"/>
      <c r="Q336" s="1061"/>
      <c r="R336" s="1060"/>
      <c r="S336" s="1062"/>
      <c r="T336" s="26"/>
      <c r="U336" s="16"/>
      <c r="V336" s="10"/>
      <c r="W336" s="10"/>
      <c r="X336" s="10"/>
      <c r="Y336" s="8"/>
      <c r="Z336" s="10"/>
      <c r="AA336" s="10"/>
      <c r="AB336" s="1063"/>
      <c r="AC336" s="10"/>
      <c r="AD336" s="10"/>
      <c r="AE336" s="10"/>
      <c r="AF336" s="10"/>
      <c r="AG336" s="10"/>
      <c r="AH336" s="10"/>
      <c r="AI336" s="10"/>
      <c r="AJ336" s="10"/>
    </row>
    <row r="337" ht="15.75" customHeight="1">
      <c r="A337" s="1059"/>
      <c r="B337" s="31"/>
      <c r="C337" s="10"/>
      <c r="D337" s="10"/>
      <c r="E337" s="31"/>
      <c r="F337" s="10"/>
      <c r="G337" s="10"/>
      <c r="H337" s="10"/>
      <c r="I337" s="10"/>
      <c r="J337" s="10"/>
      <c r="K337" s="31"/>
      <c r="L337" s="10"/>
      <c r="M337" s="10"/>
      <c r="N337" s="10"/>
      <c r="O337" s="10"/>
      <c r="P337" s="1060"/>
      <c r="Q337" s="1061"/>
      <c r="R337" s="1060"/>
      <c r="S337" s="1062"/>
      <c r="T337" s="26"/>
      <c r="U337" s="16"/>
      <c r="V337" s="10"/>
      <c r="W337" s="10"/>
      <c r="X337" s="10"/>
      <c r="Y337" s="8"/>
      <c r="Z337" s="10"/>
      <c r="AA337" s="10"/>
      <c r="AB337" s="1063"/>
      <c r="AC337" s="10"/>
      <c r="AD337" s="10"/>
      <c r="AE337" s="10"/>
      <c r="AF337" s="10"/>
      <c r="AG337" s="10"/>
      <c r="AH337" s="10"/>
      <c r="AI337" s="10"/>
      <c r="AJ337" s="10"/>
    </row>
    <row r="338" ht="15.75" customHeight="1">
      <c r="A338" s="1059"/>
      <c r="B338" s="31"/>
      <c r="C338" s="10"/>
      <c r="D338" s="10"/>
      <c r="E338" s="31"/>
      <c r="F338" s="10"/>
      <c r="G338" s="10"/>
      <c r="H338" s="10"/>
      <c r="I338" s="10"/>
      <c r="J338" s="10"/>
      <c r="K338" s="31"/>
      <c r="L338" s="10"/>
      <c r="M338" s="10"/>
      <c r="N338" s="10"/>
      <c r="O338" s="10"/>
      <c r="P338" s="1060"/>
      <c r="Q338" s="1061"/>
      <c r="R338" s="1060"/>
      <c r="S338" s="1062"/>
      <c r="T338" s="26"/>
      <c r="U338" s="16"/>
      <c r="V338" s="10"/>
      <c r="W338" s="10"/>
      <c r="X338" s="10"/>
      <c r="Y338" s="8"/>
      <c r="Z338" s="10"/>
      <c r="AA338" s="10"/>
      <c r="AB338" s="1063"/>
      <c r="AC338" s="10"/>
      <c r="AD338" s="10"/>
      <c r="AE338" s="10"/>
      <c r="AF338" s="10"/>
      <c r="AG338" s="10"/>
      <c r="AH338" s="10"/>
      <c r="AI338" s="10"/>
      <c r="AJ338" s="10"/>
    </row>
    <row r="339" ht="15.75" customHeight="1">
      <c r="A339" s="1059"/>
      <c r="B339" s="31"/>
      <c r="C339" s="10"/>
      <c r="D339" s="10"/>
      <c r="E339" s="31"/>
      <c r="F339" s="10"/>
      <c r="G339" s="10"/>
      <c r="H339" s="10"/>
      <c r="I339" s="10"/>
      <c r="J339" s="10"/>
      <c r="K339" s="31"/>
      <c r="L339" s="10"/>
      <c r="M339" s="10"/>
      <c r="N339" s="10"/>
      <c r="O339" s="10"/>
      <c r="P339" s="1060"/>
      <c r="Q339" s="1061"/>
      <c r="R339" s="1060"/>
      <c r="S339" s="1062"/>
      <c r="T339" s="26"/>
      <c r="U339" s="16"/>
      <c r="V339" s="10"/>
      <c r="W339" s="10"/>
      <c r="X339" s="10"/>
      <c r="Y339" s="8"/>
      <c r="Z339" s="10"/>
      <c r="AA339" s="10"/>
      <c r="AB339" s="1063"/>
      <c r="AC339" s="10"/>
      <c r="AD339" s="10"/>
      <c r="AE339" s="10"/>
      <c r="AF339" s="10"/>
      <c r="AG339" s="10"/>
      <c r="AH339" s="10"/>
      <c r="AI339" s="10"/>
      <c r="AJ339" s="10"/>
    </row>
    <row r="340" ht="15.75" customHeight="1">
      <c r="A340" s="1059"/>
      <c r="B340" s="31"/>
      <c r="C340" s="10"/>
      <c r="D340" s="10"/>
      <c r="E340" s="31"/>
      <c r="F340" s="10"/>
      <c r="G340" s="10"/>
      <c r="H340" s="10"/>
      <c r="I340" s="10"/>
      <c r="J340" s="10"/>
      <c r="K340" s="31"/>
      <c r="L340" s="10"/>
      <c r="M340" s="10"/>
      <c r="N340" s="10"/>
      <c r="O340" s="10"/>
      <c r="P340" s="1060"/>
      <c r="Q340" s="1061"/>
      <c r="R340" s="1060"/>
      <c r="S340" s="1062"/>
      <c r="T340" s="26"/>
      <c r="U340" s="16"/>
      <c r="V340" s="10"/>
      <c r="W340" s="10"/>
      <c r="X340" s="10"/>
      <c r="Y340" s="8"/>
      <c r="Z340" s="10"/>
      <c r="AA340" s="10"/>
      <c r="AB340" s="1063"/>
      <c r="AC340" s="10"/>
      <c r="AD340" s="10"/>
      <c r="AE340" s="10"/>
      <c r="AF340" s="10"/>
      <c r="AG340" s="10"/>
      <c r="AH340" s="10"/>
      <c r="AI340" s="10"/>
      <c r="AJ340" s="10"/>
    </row>
    <row r="341" ht="15.75" customHeight="1">
      <c r="A341" s="1059"/>
      <c r="B341" s="31"/>
      <c r="C341" s="10"/>
      <c r="D341" s="10"/>
      <c r="E341" s="31"/>
      <c r="F341" s="10"/>
      <c r="G341" s="10"/>
      <c r="H341" s="10"/>
      <c r="I341" s="10"/>
      <c r="J341" s="10"/>
      <c r="K341" s="31"/>
      <c r="L341" s="10"/>
      <c r="M341" s="10"/>
      <c r="N341" s="10"/>
      <c r="O341" s="10"/>
      <c r="P341" s="1060"/>
      <c r="Q341" s="1061"/>
      <c r="R341" s="1060"/>
      <c r="S341" s="1062"/>
      <c r="T341" s="26"/>
      <c r="U341" s="16"/>
      <c r="V341" s="10"/>
      <c r="W341" s="10"/>
      <c r="X341" s="10"/>
      <c r="Y341" s="8"/>
      <c r="Z341" s="10"/>
      <c r="AA341" s="10"/>
      <c r="AB341" s="1063"/>
      <c r="AC341" s="10"/>
      <c r="AD341" s="10"/>
      <c r="AE341" s="10"/>
      <c r="AF341" s="10"/>
      <c r="AG341" s="10"/>
      <c r="AH341" s="10"/>
      <c r="AI341" s="10"/>
      <c r="AJ341" s="10"/>
    </row>
    <row r="342" ht="15.75" customHeight="1">
      <c r="A342" s="1059"/>
      <c r="B342" s="31"/>
      <c r="C342" s="10"/>
      <c r="D342" s="10"/>
      <c r="E342" s="31"/>
      <c r="F342" s="10"/>
      <c r="G342" s="10"/>
      <c r="H342" s="10"/>
      <c r="I342" s="10"/>
      <c r="J342" s="10"/>
      <c r="K342" s="31"/>
      <c r="L342" s="10"/>
      <c r="M342" s="10"/>
      <c r="N342" s="10"/>
      <c r="O342" s="10"/>
      <c r="P342" s="1060"/>
      <c r="Q342" s="1061"/>
      <c r="R342" s="1060"/>
      <c r="S342" s="1062"/>
      <c r="T342" s="26"/>
      <c r="U342" s="16"/>
      <c r="V342" s="10"/>
      <c r="W342" s="10"/>
      <c r="X342" s="10"/>
      <c r="Y342" s="8"/>
      <c r="Z342" s="10"/>
      <c r="AA342" s="10"/>
      <c r="AB342" s="1063"/>
      <c r="AC342" s="10"/>
      <c r="AD342" s="10"/>
      <c r="AE342" s="10"/>
      <c r="AF342" s="10"/>
      <c r="AG342" s="10"/>
      <c r="AH342" s="10"/>
      <c r="AI342" s="10"/>
      <c r="AJ342" s="10"/>
    </row>
    <row r="343" ht="15.75" customHeight="1">
      <c r="A343" s="1059"/>
      <c r="B343" s="31"/>
      <c r="C343" s="10"/>
      <c r="D343" s="10"/>
      <c r="E343" s="31"/>
      <c r="F343" s="10"/>
      <c r="G343" s="10"/>
      <c r="H343" s="10"/>
      <c r="I343" s="10"/>
      <c r="J343" s="10"/>
      <c r="K343" s="31"/>
      <c r="L343" s="10"/>
      <c r="M343" s="10"/>
      <c r="N343" s="10"/>
      <c r="O343" s="10"/>
      <c r="P343" s="1060"/>
      <c r="Q343" s="1061"/>
      <c r="R343" s="1060"/>
      <c r="S343" s="1062"/>
      <c r="T343" s="26"/>
      <c r="U343" s="16"/>
      <c r="V343" s="10"/>
      <c r="W343" s="10"/>
      <c r="X343" s="10"/>
      <c r="Y343" s="8"/>
      <c r="Z343" s="10"/>
      <c r="AA343" s="10"/>
      <c r="AB343" s="1063"/>
      <c r="AC343" s="10"/>
      <c r="AD343" s="10"/>
      <c r="AE343" s="10"/>
      <c r="AF343" s="10"/>
      <c r="AG343" s="10"/>
      <c r="AH343" s="10"/>
      <c r="AI343" s="10"/>
      <c r="AJ343" s="10"/>
    </row>
    <row r="344" ht="15.75" customHeight="1">
      <c r="A344" s="1059"/>
      <c r="B344" s="31"/>
      <c r="C344" s="10"/>
      <c r="D344" s="10"/>
      <c r="E344" s="31"/>
      <c r="F344" s="10"/>
      <c r="G344" s="10"/>
      <c r="H344" s="10"/>
      <c r="I344" s="10"/>
      <c r="J344" s="10"/>
      <c r="K344" s="31"/>
      <c r="L344" s="10"/>
      <c r="M344" s="10"/>
      <c r="N344" s="10"/>
      <c r="O344" s="10"/>
      <c r="P344" s="1060"/>
      <c r="Q344" s="1061"/>
      <c r="R344" s="1060"/>
      <c r="S344" s="1062"/>
      <c r="T344" s="26"/>
      <c r="U344" s="16"/>
      <c r="V344" s="10"/>
      <c r="W344" s="10"/>
      <c r="X344" s="10"/>
      <c r="Y344" s="8"/>
      <c r="Z344" s="10"/>
      <c r="AA344" s="10"/>
      <c r="AB344" s="1063"/>
      <c r="AC344" s="10"/>
      <c r="AD344" s="10"/>
      <c r="AE344" s="10"/>
      <c r="AF344" s="10"/>
      <c r="AG344" s="10"/>
      <c r="AH344" s="10"/>
      <c r="AI344" s="10"/>
      <c r="AJ344" s="10"/>
    </row>
    <row r="345" ht="15.75" customHeight="1">
      <c r="A345" s="1059"/>
      <c r="B345" s="31"/>
      <c r="C345" s="10"/>
      <c r="D345" s="10"/>
      <c r="E345" s="31"/>
      <c r="F345" s="10"/>
      <c r="G345" s="10"/>
      <c r="H345" s="10"/>
      <c r="I345" s="10"/>
      <c r="J345" s="10"/>
      <c r="K345" s="31"/>
      <c r="L345" s="10"/>
      <c r="M345" s="10"/>
      <c r="N345" s="10"/>
      <c r="O345" s="10"/>
      <c r="P345" s="1060"/>
      <c r="Q345" s="1061"/>
      <c r="R345" s="1060"/>
      <c r="S345" s="1062"/>
      <c r="T345" s="26"/>
      <c r="U345" s="16"/>
      <c r="V345" s="10"/>
      <c r="W345" s="10"/>
      <c r="X345" s="10"/>
      <c r="Y345" s="8"/>
      <c r="Z345" s="10"/>
      <c r="AA345" s="10"/>
      <c r="AB345" s="1063"/>
      <c r="AC345" s="10"/>
      <c r="AD345" s="10"/>
      <c r="AE345" s="10"/>
      <c r="AF345" s="10"/>
      <c r="AG345" s="10"/>
      <c r="AH345" s="10"/>
      <c r="AI345" s="10"/>
      <c r="AJ345" s="10"/>
    </row>
    <row r="346" ht="15.75" customHeight="1">
      <c r="A346" s="1059"/>
      <c r="B346" s="31"/>
      <c r="C346" s="10"/>
      <c r="D346" s="10"/>
      <c r="E346" s="31"/>
      <c r="F346" s="10"/>
      <c r="G346" s="10"/>
      <c r="H346" s="10"/>
      <c r="I346" s="10"/>
      <c r="J346" s="10"/>
      <c r="K346" s="31"/>
      <c r="L346" s="10"/>
      <c r="M346" s="10"/>
      <c r="N346" s="10"/>
      <c r="O346" s="10"/>
      <c r="P346" s="1060"/>
      <c r="Q346" s="1061"/>
      <c r="R346" s="1060"/>
      <c r="S346" s="1062"/>
      <c r="T346" s="26"/>
      <c r="U346" s="16"/>
      <c r="V346" s="10"/>
      <c r="W346" s="10"/>
      <c r="X346" s="10"/>
      <c r="Y346" s="8"/>
      <c r="Z346" s="10"/>
      <c r="AA346" s="10"/>
      <c r="AB346" s="1063"/>
      <c r="AC346" s="10"/>
      <c r="AD346" s="10"/>
      <c r="AE346" s="10"/>
      <c r="AF346" s="10"/>
      <c r="AG346" s="10"/>
      <c r="AH346" s="10"/>
      <c r="AI346" s="10"/>
      <c r="AJ346" s="10"/>
    </row>
    <row r="347" ht="15.75" customHeight="1">
      <c r="A347" s="1059"/>
      <c r="B347" s="31"/>
      <c r="C347" s="10"/>
      <c r="D347" s="10"/>
      <c r="E347" s="31"/>
      <c r="F347" s="10"/>
      <c r="G347" s="10"/>
      <c r="H347" s="10"/>
      <c r="I347" s="10"/>
      <c r="J347" s="10"/>
      <c r="K347" s="31"/>
      <c r="L347" s="10"/>
      <c r="M347" s="10"/>
      <c r="N347" s="10"/>
      <c r="O347" s="10"/>
      <c r="P347" s="1060"/>
      <c r="Q347" s="1061"/>
      <c r="R347" s="1060"/>
      <c r="S347" s="1062"/>
      <c r="T347" s="26"/>
      <c r="U347" s="16"/>
      <c r="V347" s="10"/>
      <c r="W347" s="10"/>
      <c r="X347" s="10"/>
      <c r="Y347" s="8"/>
      <c r="Z347" s="10"/>
      <c r="AA347" s="10"/>
      <c r="AB347" s="1063"/>
      <c r="AC347" s="10"/>
      <c r="AD347" s="10"/>
      <c r="AE347" s="10"/>
      <c r="AF347" s="10"/>
      <c r="AG347" s="10"/>
      <c r="AH347" s="10"/>
      <c r="AI347" s="10"/>
      <c r="AJ347" s="10"/>
    </row>
    <row r="348" ht="15.75" customHeight="1">
      <c r="A348" s="1059"/>
      <c r="B348" s="31"/>
      <c r="C348" s="10"/>
      <c r="D348" s="10"/>
      <c r="E348" s="31"/>
      <c r="F348" s="10"/>
      <c r="G348" s="10"/>
      <c r="H348" s="10"/>
      <c r="I348" s="10"/>
      <c r="J348" s="10"/>
      <c r="K348" s="31"/>
      <c r="L348" s="10"/>
      <c r="M348" s="10"/>
      <c r="N348" s="10"/>
      <c r="O348" s="10"/>
      <c r="P348" s="1060"/>
      <c r="Q348" s="1061"/>
      <c r="R348" s="1060"/>
      <c r="S348" s="1062"/>
      <c r="T348" s="26"/>
      <c r="U348" s="16"/>
      <c r="V348" s="10"/>
      <c r="W348" s="10"/>
      <c r="X348" s="10"/>
      <c r="Y348" s="8"/>
      <c r="Z348" s="10"/>
      <c r="AA348" s="10"/>
      <c r="AB348" s="1063"/>
      <c r="AC348" s="10"/>
      <c r="AD348" s="10"/>
      <c r="AE348" s="10"/>
      <c r="AF348" s="10"/>
      <c r="AG348" s="10"/>
      <c r="AH348" s="10"/>
      <c r="AI348" s="10"/>
      <c r="AJ348" s="10"/>
    </row>
    <row r="349" ht="15.75" customHeight="1">
      <c r="A349" s="1059"/>
      <c r="B349" s="31"/>
      <c r="C349" s="10"/>
      <c r="D349" s="10"/>
      <c r="E349" s="31"/>
      <c r="F349" s="10"/>
      <c r="G349" s="10"/>
      <c r="H349" s="10"/>
      <c r="I349" s="10"/>
      <c r="J349" s="10"/>
      <c r="K349" s="31"/>
      <c r="L349" s="10"/>
      <c r="M349" s="10"/>
      <c r="N349" s="10"/>
      <c r="O349" s="10"/>
      <c r="P349" s="1060"/>
      <c r="Q349" s="1061"/>
      <c r="R349" s="1060"/>
      <c r="S349" s="1062"/>
      <c r="T349" s="26"/>
      <c r="U349" s="16"/>
      <c r="V349" s="10"/>
      <c r="W349" s="10"/>
      <c r="X349" s="10"/>
      <c r="Y349" s="8"/>
      <c r="Z349" s="10"/>
      <c r="AA349" s="10"/>
      <c r="AB349" s="1063"/>
      <c r="AC349" s="10"/>
      <c r="AD349" s="10"/>
      <c r="AE349" s="10"/>
      <c r="AF349" s="10"/>
      <c r="AG349" s="10"/>
      <c r="AH349" s="10"/>
      <c r="AI349" s="10"/>
      <c r="AJ349" s="10"/>
    </row>
    <row r="350" ht="15.75" customHeight="1">
      <c r="A350" s="1059"/>
      <c r="B350" s="31"/>
      <c r="C350" s="10"/>
      <c r="D350" s="10"/>
      <c r="E350" s="31"/>
      <c r="F350" s="10"/>
      <c r="G350" s="10"/>
      <c r="H350" s="10"/>
      <c r="I350" s="10"/>
      <c r="J350" s="10"/>
      <c r="K350" s="31"/>
      <c r="L350" s="10"/>
      <c r="M350" s="10"/>
      <c r="N350" s="10"/>
      <c r="O350" s="10"/>
      <c r="P350" s="1060"/>
      <c r="Q350" s="1061"/>
      <c r="R350" s="1060"/>
      <c r="S350" s="1062"/>
      <c r="T350" s="26"/>
      <c r="U350" s="16"/>
      <c r="V350" s="10"/>
      <c r="W350" s="10"/>
      <c r="X350" s="10"/>
      <c r="Y350" s="8"/>
      <c r="Z350" s="10"/>
      <c r="AA350" s="10"/>
      <c r="AB350" s="1063"/>
      <c r="AC350" s="10"/>
      <c r="AD350" s="10"/>
      <c r="AE350" s="10"/>
      <c r="AF350" s="10"/>
      <c r="AG350" s="10"/>
      <c r="AH350" s="10"/>
      <c r="AI350" s="10"/>
      <c r="AJ350" s="10"/>
    </row>
    <row r="351" ht="15.75" customHeight="1">
      <c r="A351" s="1059"/>
      <c r="B351" s="31"/>
      <c r="C351" s="10"/>
      <c r="D351" s="10"/>
      <c r="E351" s="31"/>
      <c r="F351" s="10"/>
      <c r="G351" s="10"/>
      <c r="H351" s="10"/>
      <c r="I351" s="10"/>
      <c r="J351" s="10"/>
      <c r="K351" s="31"/>
      <c r="L351" s="10"/>
      <c r="M351" s="10"/>
      <c r="N351" s="10"/>
      <c r="O351" s="10"/>
      <c r="P351" s="1060"/>
      <c r="Q351" s="1061"/>
      <c r="R351" s="1060"/>
      <c r="S351" s="1062"/>
      <c r="T351" s="26"/>
      <c r="U351" s="16"/>
      <c r="V351" s="10"/>
      <c r="W351" s="10"/>
      <c r="X351" s="10"/>
      <c r="Y351" s="8"/>
      <c r="Z351" s="10"/>
      <c r="AA351" s="10"/>
      <c r="AB351" s="1063"/>
      <c r="AC351" s="10"/>
      <c r="AD351" s="10"/>
      <c r="AE351" s="10"/>
      <c r="AF351" s="10"/>
      <c r="AG351" s="10"/>
      <c r="AH351" s="10"/>
      <c r="AI351" s="10"/>
      <c r="AJ351" s="10"/>
    </row>
    <row r="352" ht="15.75" customHeight="1">
      <c r="A352" s="1059"/>
      <c r="B352" s="31"/>
      <c r="C352" s="10"/>
      <c r="D352" s="10"/>
      <c r="E352" s="31"/>
      <c r="F352" s="10"/>
      <c r="G352" s="10"/>
      <c r="H352" s="10"/>
      <c r="I352" s="10"/>
      <c r="J352" s="10"/>
      <c r="K352" s="31"/>
      <c r="L352" s="10"/>
      <c r="M352" s="10"/>
      <c r="N352" s="10"/>
      <c r="O352" s="10"/>
      <c r="P352" s="1060"/>
      <c r="Q352" s="1061"/>
      <c r="R352" s="1060"/>
      <c r="S352" s="1062"/>
      <c r="T352" s="26"/>
      <c r="U352" s="16"/>
      <c r="V352" s="10"/>
      <c r="W352" s="10"/>
      <c r="X352" s="10"/>
      <c r="Y352" s="8"/>
      <c r="Z352" s="10"/>
      <c r="AA352" s="10"/>
      <c r="AB352" s="1063"/>
      <c r="AC352" s="10"/>
      <c r="AD352" s="10"/>
      <c r="AE352" s="10"/>
      <c r="AF352" s="10"/>
      <c r="AG352" s="10"/>
      <c r="AH352" s="10"/>
      <c r="AI352" s="10"/>
      <c r="AJ352" s="10"/>
    </row>
    <row r="353" ht="15.75" customHeight="1">
      <c r="A353" s="1059"/>
      <c r="B353" s="31"/>
      <c r="C353" s="10"/>
      <c r="D353" s="10"/>
      <c r="E353" s="31"/>
      <c r="F353" s="10"/>
      <c r="G353" s="10"/>
      <c r="H353" s="10"/>
      <c r="I353" s="10"/>
      <c r="J353" s="10"/>
      <c r="K353" s="31"/>
      <c r="L353" s="10"/>
      <c r="M353" s="10"/>
      <c r="N353" s="10"/>
      <c r="O353" s="10"/>
      <c r="P353" s="1060"/>
      <c r="Q353" s="1061"/>
      <c r="R353" s="1060"/>
      <c r="S353" s="1062"/>
      <c r="T353" s="26"/>
      <c r="U353" s="16"/>
      <c r="V353" s="10"/>
      <c r="W353" s="10"/>
      <c r="X353" s="10"/>
      <c r="Y353" s="8"/>
      <c r="Z353" s="10"/>
      <c r="AA353" s="10"/>
      <c r="AB353" s="1063"/>
      <c r="AC353" s="10"/>
      <c r="AD353" s="10"/>
      <c r="AE353" s="10"/>
      <c r="AF353" s="10"/>
      <c r="AG353" s="10"/>
      <c r="AH353" s="10"/>
      <c r="AI353" s="10"/>
      <c r="AJ353" s="10"/>
    </row>
    <row r="354" ht="15.75" customHeight="1">
      <c r="A354" s="1059"/>
      <c r="B354" s="31"/>
      <c r="C354" s="10"/>
      <c r="D354" s="10"/>
      <c r="E354" s="31"/>
      <c r="F354" s="10"/>
      <c r="G354" s="10"/>
      <c r="H354" s="10"/>
      <c r="I354" s="10"/>
      <c r="J354" s="10"/>
      <c r="K354" s="31"/>
      <c r="L354" s="10"/>
      <c r="M354" s="10"/>
      <c r="N354" s="10"/>
      <c r="O354" s="10"/>
      <c r="P354" s="1060"/>
      <c r="Q354" s="1061"/>
      <c r="R354" s="1060"/>
      <c r="S354" s="1062"/>
      <c r="T354" s="26"/>
      <c r="U354" s="16"/>
      <c r="V354" s="10"/>
      <c r="W354" s="10"/>
      <c r="X354" s="10"/>
      <c r="Y354" s="8"/>
      <c r="Z354" s="10"/>
      <c r="AA354" s="10"/>
      <c r="AB354" s="1063"/>
      <c r="AC354" s="10"/>
      <c r="AD354" s="10"/>
      <c r="AE354" s="10"/>
      <c r="AF354" s="10"/>
      <c r="AG354" s="10"/>
      <c r="AH354" s="10"/>
      <c r="AI354" s="10"/>
      <c r="AJ354" s="10"/>
    </row>
    <row r="355" ht="15.75" customHeight="1">
      <c r="A355" s="1059"/>
      <c r="B355" s="31"/>
      <c r="C355" s="10"/>
      <c r="D355" s="10"/>
      <c r="E355" s="31"/>
      <c r="F355" s="10"/>
      <c r="G355" s="10"/>
      <c r="H355" s="10"/>
      <c r="I355" s="10"/>
      <c r="J355" s="10"/>
      <c r="K355" s="31"/>
      <c r="L355" s="10"/>
      <c r="M355" s="10"/>
      <c r="N355" s="10"/>
      <c r="O355" s="10"/>
      <c r="P355" s="1060"/>
      <c r="Q355" s="1061"/>
      <c r="R355" s="1060"/>
      <c r="S355" s="1062"/>
      <c r="T355" s="26"/>
      <c r="U355" s="16"/>
      <c r="V355" s="10"/>
      <c r="W355" s="10"/>
      <c r="X355" s="10"/>
      <c r="Y355" s="8"/>
      <c r="Z355" s="10"/>
      <c r="AA355" s="10"/>
      <c r="AB355" s="1063"/>
      <c r="AC355" s="10"/>
      <c r="AD355" s="10"/>
      <c r="AE355" s="10"/>
      <c r="AF355" s="10"/>
      <c r="AG355" s="10"/>
      <c r="AH355" s="10"/>
      <c r="AI355" s="10"/>
      <c r="AJ355" s="10"/>
    </row>
    <row r="356" ht="15.75" customHeight="1">
      <c r="A356" s="1059"/>
      <c r="B356" s="31"/>
      <c r="C356" s="10"/>
      <c r="D356" s="10"/>
      <c r="E356" s="31"/>
      <c r="F356" s="10"/>
      <c r="G356" s="10"/>
      <c r="H356" s="10"/>
      <c r="I356" s="10"/>
      <c r="J356" s="10"/>
      <c r="K356" s="31"/>
      <c r="L356" s="10"/>
      <c r="M356" s="10"/>
      <c r="N356" s="10"/>
      <c r="O356" s="10"/>
      <c r="P356" s="1060"/>
      <c r="Q356" s="1061"/>
      <c r="R356" s="1060"/>
      <c r="S356" s="1062"/>
      <c r="T356" s="26"/>
      <c r="U356" s="16"/>
      <c r="V356" s="10"/>
      <c r="W356" s="10"/>
      <c r="X356" s="10"/>
      <c r="Y356" s="8"/>
      <c r="Z356" s="10"/>
      <c r="AA356" s="10"/>
      <c r="AB356" s="1063"/>
      <c r="AC356" s="10"/>
      <c r="AD356" s="10"/>
      <c r="AE356" s="10"/>
      <c r="AF356" s="10"/>
      <c r="AG356" s="10"/>
      <c r="AH356" s="10"/>
      <c r="AI356" s="10"/>
      <c r="AJ356" s="10"/>
    </row>
    <row r="357" ht="15.75" customHeight="1">
      <c r="A357" s="1059"/>
      <c r="B357" s="31"/>
      <c r="C357" s="10"/>
      <c r="D357" s="10"/>
      <c r="E357" s="31"/>
      <c r="F357" s="10"/>
      <c r="G357" s="10"/>
      <c r="H357" s="10"/>
      <c r="I357" s="10"/>
      <c r="J357" s="10"/>
      <c r="K357" s="31"/>
      <c r="L357" s="10"/>
      <c r="M357" s="10"/>
      <c r="N357" s="10"/>
      <c r="O357" s="10"/>
      <c r="P357" s="1060"/>
      <c r="Q357" s="1061"/>
      <c r="R357" s="1060"/>
      <c r="S357" s="1062"/>
      <c r="T357" s="26"/>
      <c r="U357" s="16"/>
      <c r="V357" s="10"/>
      <c r="W357" s="10"/>
      <c r="X357" s="10"/>
      <c r="Y357" s="8"/>
      <c r="Z357" s="10"/>
      <c r="AA357" s="10"/>
      <c r="AB357" s="1063"/>
      <c r="AC357" s="10"/>
      <c r="AD357" s="10"/>
      <c r="AE357" s="10"/>
      <c r="AF357" s="10"/>
      <c r="AG357" s="10"/>
      <c r="AH357" s="10"/>
      <c r="AI357" s="10"/>
      <c r="AJ357" s="10"/>
    </row>
    <row r="358" ht="15.75" customHeight="1">
      <c r="A358" s="1059"/>
      <c r="B358" s="31"/>
      <c r="C358" s="10"/>
      <c r="D358" s="10"/>
      <c r="E358" s="31"/>
      <c r="F358" s="10"/>
      <c r="G358" s="10"/>
      <c r="H358" s="10"/>
      <c r="I358" s="10"/>
      <c r="J358" s="10"/>
      <c r="K358" s="31"/>
      <c r="L358" s="10"/>
      <c r="M358" s="10"/>
      <c r="N358" s="10"/>
      <c r="O358" s="10"/>
      <c r="P358" s="1060"/>
      <c r="Q358" s="1061"/>
      <c r="R358" s="1060"/>
      <c r="S358" s="1062"/>
      <c r="T358" s="26"/>
      <c r="U358" s="16"/>
      <c r="V358" s="10"/>
      <c r="W358" s="10"/>
      <c r="X358" s="10"/>
      <c r="Y358" s="8"/>
      <c r="Z358" s="10"/>
      <c r="AA358" s="10"/>
      <c r="AB358" s="1063"/>
      <c r="AC358" s="10"/>
      <c r="AD358" s="10"/>
      <c r="AE358" s="10"/>
      <c r="AF358" s="10"/>
      <c r="AG358" s="10"/>
      <c r="AH358" s="10"/>
      <c r="AI358" s="10"/>
      <c r="AJ358" s="10"/>
    </row>
    <row r="359" ht="15.75" customHeight="1">
      <c r="A359" s="1059"/>
      <c r="B359" s="31"/>
      <c r="C359" s="10"/>
      <c r="D359" s="10"/>
      <c r="E359" s="31"/>
      <c r="F359" s="10"/>
      <c r="G359" s="10"/>
      <c r="H359" s="10"/>
      <c r="I359" s="10"/>
      <c r="J359" s="10"/>
      <c r="K359" s="31"/>
      <c r="L359" s="10"/>
      <c r="M359" s="10"/>
      <c r="N359" s="10"/>
      <c r="O359" s="10"/>
      <c r="P359" s="1060"/>
      <c r="Q359" s="1061"/>
      <c r="R359" s="1060"/>
      <c r="S359" s="1062"/>
      <c r="T359" s="26"/>
      <c r="U359" s="16"/>
      <c r="V359" s="10"/>
      <c r="W359" s="10"/>
      <c r="X359" s="10"/>
      <c r="Y359" s="8"/>
      <c r="Z359" s="10"/>
      <c r="AA359" s="10"/>
      <c r="AB359" s="1063"/>
      <c r="AC359" s="10"/>
      <c r="AD359" s="10"/>
      <c r="AE359" s="10"/>
      <c r="AF359" s="10"/>
      <c r="AG359" s="10"/>
      <c r="AH359" s="10"/>
      <c r="AI359" s="10"/>
      <c r="AJ359" s="10"/>
    </row>
    <row r="360" ht="15.75" customHeight="1">
      <c r="A360" s="1059"/>
      <c r="B360" s="31"/>
      <c r="C360" s="10"/>
      <c r="D360" s="10"/>
      <c r="E360" s="31"/>
      <c r="F360" s="10"/>
      <c r="G360" s="10"/>
      <c r="H360" s="10"/>
      <c r="I360" s="10"/>
      <c r="J360" s="10"/>
      <c r="K360" s="31"/>
      <c r="L360" s="10"/>
      <c r="M360" s="10"/>
      <c r="N360" s="10"/>
      <c r="O360" s="10"/>
      <c r="P360" s="1060"/>
      <c r="Q360" s="1061"/>
      <c r="R360" s="1060"/>
      <c r="S360" s="1062"/>
      <c r="T360" s="26"/>
      <c r="U360" s="16"/>
      <c r="V360" s="10"/>
      <c r="W360" s="10"/>
      <c r="X360" s="10"/>
      <c r="Y360" s="8"/>
      <c r="Z360" s="10"/>
      <c r="AA360" s="10"/>
      <c r="AB360" s="1063"/>
      <c r="AC360" s="10"/>
      <c r="AD360" s="10"/>
      <c r="AE360" s="10"/>
      <c r="AF360" s="10"/>
      <c r="AG360" s="10"/>
      <c r="AH360" s="10"/>
      <c r="AI360" s="10"/>
      <c r="AJ360" s="10"/>
    </row>
    <row r="361" ht="15.75" customHeight="1">
      <c r="A361" s="1059"/>
      <c r="B361" s="31"/>
      <c r="C361" s="10"/>
      <c r="D361" s="10"/>
      <c r="E361" s="31"/>
      <c r="F361" s="10"/>
      <c r="G361" s="10"/>
      <c r="H361" s="10"/>
      <c r="I361" s="10"/>
      <c r="J361" s="10"/>
      <c r="K361" s="31"/>
      <c r="L361" s="10"/>
      <c r="M361" s="10"/>
      <c r="N361" s="10"/>
      <c r="O361" s="10"/>
      <c r="P361" s="1060"/>
      <c r="Q361" s="1061"/>
      <c r="R361" s="1060"/>
      <c r="S361" s="1062"/>
      <c r="T361" s="26"/>
      <c r="U361" s="16"/>
      <c r="V361" s="10"/>
      <c r="W361" s="10"/>
      <c r="X361" s="10"/>
      <c r="Y361" s="8"/>
      <c r="Z361" s="10"/>
      <c r="AA361" s="10"/>
      <c r="AB361" s="1063"/>
      <c r="AC361" s="10"/>
      <c r="AD361" s="10"/>
      <c r="AE361" s="10"/>
      <c r="AF361" s="10"/>
      <c r="AG361" s="10"/>
      <c r="AH361" s="10"/>
      <c r="AI361" s="10"/>
      <c r="AJ361" s="10"/>
    </row>
    <row r="362" ht="15.75" customHeight="1">
      <c r="A362" s="1059"/>
      <c r="B362" s="31"/>
      <c r="C362" s="10"/>
      <c r="D362" s="10"/>
      <c r="E362" s="31"/>
      <c r="F362" s="10"/>
      <c r="G362" s="10"/>
      <c r="H362" s="10"/>
      <c r="I362" s="10"/>
      <c r="J362" s="10"/>
      <c r="K362" s="31"/>
      <c r="L362" s="10"/>
      <c r="M362" s="10"/>
      <c r="N362" s="10"/>
      <c r="O362" s="10"/>
      <c r="P362" s="1060"/>
      <c r="Q362" s="1061"/>
      <c r="R362" s="1060"/>
      <c r="S362" s="1062"/>
      <c r="T362" s="26"/>
      <c r="U362" s="16"/>
      <c r="V362" s="10"/>
      <c r="W362" s="10"/>
      <c r="X362" s="10"/>
      <c r="Y362" s="8"/>
      <c r="Z362" s="10"/>
      <c r="AA362" s="10"/>
      <c r="AB362" s="1063"/>
      <c r="AC362" s="10"/>
      <c r="AD362" s="10"/>
      <c r="AE362" s="10"/>
      <c r="AF362" s="10"/>
      <c r="AG362" s="10"/>
      <c r="AH362" s="10"/>
      <c r="AI362" s="10"/>
      <c r="AJ362" s="10"/>
    </row>
    <row r="363" ht="15.75" customHeight="1">
      <c r="A363" s="1059"/>
      <c r="B363" s="31"/>
      <c r="C363" s="10"/>
      <c r="D363" s="10"/>
      <c r="E363" s="31"/>
      <c r="F363" s="10"/>
      <c r="G363" s="10"/>
      <c r="H363" s="10"/>
      <c r="I363" s="10"/>
      <c r="J363" s="10"/>
      <c r="K363" s="31"/>
      <c r="L363" s="10"/>
      <c r="M363" s="10"/>
      <c r="N363" s="10"/>
      <c r="O363" s="10"/>
      <c r="P363" s="1060"/>
      <c r="Q363" s="1061"/>
      <c r="R363" s="1060"/>
      <c r="S363" s="1062"/>
      <c r="T363" s="26"/>
      <c r="U363" s="16"/>
      <c r="V363" s="10"/>
      <c r="W363" s="10"/>
      <c r="X363" s="10"/>
      <c r="Y363" s="8"/>
      <c r="Z363" s="10"/>
      <c r="AA363" s="10"/>
      <c r="AB363" s="1063"/>
      <c r="AC363" s="10"/>
      <c r="AD363" s="10"/>
      <c r="AE363" s="10"/>
      <c r="AF363" s="10"/>
      <c r="AG363" s="10"/>
      <c r="AH363" s="10"/>
      <c r="AI363" s="10"/>
      <c r="AJ363" s="10"/>
    </row>
    <row r="364" ht="15.75" customHeight="1">
      <c r="A364" s="1059"/>
      <c r="B364" s="31"/>
      <c r="C364" s="10"/>
      <c r="D364" s="10"/>
      <c r="E364" s="31"/>
      <c r="F364" s="10"/>
      <c r="G364" s="10"/>
      <c r="H364" s="10"/>
      <c r="I364" s="10"/>
      <c r="J364" s="10"/>
      <c r="K364" s="31"/>
      <c r="L364" s="10"/>
      <c r="M364" s="10"/>
      <c r="N364" s="10"/>
      <c r="O364" s="10"/>
      <c r="P364" s="1060"/>
      <c r="Q364" s="1061"/>
      <c r="R364" s="1060"/>
      <c r="S364" s="1062"/>
      <c r="T364" s="26"/>
      <c r="U364" s="16"/>
      <c r="V364" s="10"/>
      <c r="W364" s="10"/>
      <c r="X364" s="10"/>
      <c r="Y364" s="8"/>
      <c r="Z364" s="10"/>
      <c r="AA364" s="10"/>
      <c r="AB364" s="1063"/>
      <c r="AC364" s="10"/>
      <c r="AD364" s="10"/>
      <c r="AE364" s="10"/>
      <c r="AF364" s="10"/>
      <c r="AG364" s="10"/>
      <c r="AH364" s="10"/>
      <c r="AI364" s="10"/>
      <c r="AJ364" s="10"/>
    </row>
    <row r="365" ht="15.75" customHeight="1">
      <c r="A365" s="1059"/>
      <c r="B365" s="31"/>
      <c r="C365" s="10"/>
      <c r="D365" s="10"/>
      <c r="E365" s="31"/>
      <c r="F365" s="10"/>
      <c r="G365" s="10"/>
      <c r="H365" s="10"/>
      <c r="I365" s="10"/>
      <c r="J365" s="10"/>
      <c r="K365" s="31"/>
      <c r="L365" s="10"/>
      <c r="M365" s="10"/>
      <c r="N365" s="10"/>
      <c r="O365" s="10"/>
      <c r="P365" s="1060"/>
      <c r="Q365" s="1061"/>
      <c r="R365" s="1060"/>
      <c r="S365" s="1062"/>
      <c r="T365" s="26"/>
      <c r="U365" s="16"/>
      <c r="V365" s="10"/>
      <c r="W365" s="10"/>
      <c r="X365" s="10"/>
      <c r="Y365" s="8"/>
      <c r="Z365" s="10"/>
      <c r="AA365" s="10"/>
      <c r="AB365" s="1063"/>
      <c r="AC365" s="10"/>
      <c r="AD365" s="10"/>
      <c r="AE365" s="10"/>
      <c r="AF365" s="10"/>
      <c r="AG365" s="10"/>
      <c r="AH365" s="10"/>
      <c r="AI365" s="10"/>
      <c r="AJ365" s="10"/>
    </row>
    <row r="366" ht="15.75" customHeight="1">
      <c r="A366" s="1059"/>
      <c r="B366" s="31"/>
      <c r="C366" s="10"/>
      <c r="D366" s="10"/>
      <c r="E366" s="31"/>
      <c r="F366" s="10"/>
      <c r="G366" s="10"/>
      <c r="H366" s="10"/>
      <c r="I366" s="10"/>
      <c r="J366" s="10"/>
      <c r="K366" s="31"/>
      <c r="L366" s="10"/>
      <c r="M366" s="10"/>
      <c r="N366" s="10"/>
      <c r="O366" s="10"/>
      <c r="P366" s="1060"/>
      <c r="Q366" s="1061"/>
      <c r="R366" s="1060"/>
      <c r="S366" s="1062"/>
      <c r="T366" s="26"/>
      <c r="U366" s="16"/>
      <c r="V366" s="10"/>
      <c r="W366" s="10"/>
      <c r="X366" s="10"/>
      <c r="Y366" s="8"/>
      <c r="Z366" s="10"/>
      <c r="AA366" s="10"/>
      <c r="AB366" s="1063"/>
      <c r="AC366" s="10"/>
      <c r="AD366" s="10"/>
      <c r="AE366" s="10"/>
      <c r="AF366" s="10"/>
      <c r="AG366" s="10"/>
      <c r="AH366" s="10"/>
      <c r="AI366" s="10"/>
      <c r="AJ366" s="10"/>
    </row>
    <row r="367" ht="15.75" customHeight="1">
      <c r="A367" s="1059"/>
      <c r="B367" s="31"/>
      <c r="C367" s="10"/>
      <c r="D367" s="10"/>
      <c r="E367" s="31"/>
      <c r="F367" s="10"/>
      <c r="G367" s="10"/>
      <c r="H367" s="10"/>
      <c r="I367" s="10"/>
      <c r="J367" s="10"/>
      <c r="K367" s="31"/>
      <c r="L367" s="10"/>
      <c r="M367" s="10"/>
      <c r="N367" s="10"/>
      <c r="O367" s="10"/>
      <c r="P367" s="1060"/>
      <c r="Q367" s="1061"/>
      <c r="R367" s="1060"/>
      <c r="S367" s="1062"/>
      <c r="T367" s="26"/>
      <c r="U367" s="16"/>
      <c r="V367" s="10"/>
      <c r="W367" s="10"/>
      <c r="X367" s="10"/>
      <c r="Y367" s="8"/>
      <c r="Z367" s="10"/>
      <c r="AA367" s="10"/>
      <c r="AB367" s="1063"/>
      <c r="AC367" s="10"/>
      <c r="AD367" s="10"/>
      <c r="AE367" s="10"/>
      <c r="AF367" s="10"/>
      <c r="AG367" s="10"/>
      <c r="AH367" s="10"/>
      <c r="AI367" s="10"/>
      <c r="AJ367" s="10"/>
    </row>
    <row r="368" ht="15.75" customHeight="1">
      <c r="A368" s="1059"/>
      <c r="B368" s="31"/>
      <c r="C368" s="10"/>
      <c r="D368" s="10"/>
      <c r="E368" s="31"/>
      <c r="F368" s="10"/>
      <c r="G368" s="10"/>
      <c r="H368" s="10"/>
      <c r="I368" s="10"/>
      <c r="J368" s="10"/>
      <c r="K368" s="31"/>
      <c r="L368" s="10"/>
      <c r="M368" s="10"/>
      <c r="N368" s="10"/>
      <c r="O368" s="10"/>
      <c r="P368" s="1060"/>
      <c r="Q368" s="1061"/>
      <c r="R368" s="1060"/>
      <c r="S368" s="1062"/>
      <c r="T368" s="26"/>
      <c r="U368" s="16"/>
      <c r="V368" s="10"/>
      <c r="W368" s="10"/>
      <c r="X368" s="10"/>
      <c r="Y368" s="8"/>
      <c r="Z368" s="10"/>
      <c r="AA368" s="10"/>
      <c r="AB368" s="1063"/>
      <c r="AC368" s="10"/>
      <c r="AD368" s="10"/>
      <c r="AE368" s="10"/>
      <c r="AF368" s="10"/>
      <c r="AG368" s="10"/>
      <c r="AH368" s="10"/>
      <c r="AI368" s="10"/>
      <c r="AJ368" s="10"/>
    </row>
    <row r="369" ht="15.75" customHeight="1">
      <c r="A369" s="1059"/>
      <c r="B369" s="31"/>
      <c r="C369" s="10"/>
      <c r="D369" s="10"/>
      <c r="E369" s="31"/>
      <c r="F369" s="10"/>
      <c r="G369" s="10"/>
      <c r="H369" s="10"/>
      <c r="I369" s="10"/>
      <c r="J369" s="10"/>
      <c r="K369" s="31"/>
      <c r="L369" s="10"/>
      <c r="M369" s="10"/>
      <c r="N369" s="10"/>
      <c r="O369" s="10"/>
      <c r="P369" s="1060"/>
      <c r="Q369" s="1061"/>
      <c r="R369" s="1060"/>
      <c r="S369" s="1062"/>
      <c r="T369" s="26"/>
      <c r="U369" s="16"/>
      <c r="V369" s="10"/>
      <c r="W369" s="10"/>
      <c r="X369" s="10"/>
      <c r="Y369" s="8"/>
      <c r="Z369" s="10"/>
      <c r="AA369" s="10"/>
      <c r="AB369" s="1063"/>
      <c r="AC369" s="10"/>
      <c r="AD369" s="10"/>
      <c r="AE369" s="10"/>
      <c r="AF369" s="10"/>
      <c r="AG369" s="10"/>
      <c r="AH369" s="10"/>
      <c r="AI369" s="10"/>
      <c r="AJ369" s="10"/>
    </row>
    <row r="370" ht="15.75" customHeight="1">
      <c r="A370" s="1059"/>
      <c r="B370" s="31"/>
      <c r="C370" s="10"/>
      <c r="D370" s="10"/>
      <c r="E370" s="31"/>
      <c r="F370" s="10"/>
      <c r="G370" s="10"/>
      <c r="H370" s="10"/>
      <c r="I370" s="10"/>
      <c r="J370" s="10"/>
      <c r="K370" s="31"/>
      <c r="L370" s="10"/>
      <c r="M370" s="10"/>
      <c r="N370" s="10"/>
      <c r="O370" s="10"/>
      <c r="P370" s="1060"/>
      <c r="Q370" s="1061"/>
      <c r="R370" s="1060"/>
      <c r="S370" s="1062"/>
      <c r="T370" s="26"/>
      <c r="U370" s="16"/>
      <c r="V370" s="10"/>
      <c r="W370" s="10"/>
      <c r="X370" s="10"/>
      <c r="Y370" s="8"/>
      <c r="Z370" s="10"/>
      <c r="AA370" s="10"/>
      <c r="AB370" s="1063"/>
      <c r="AC370" s="10"/>
      <c r="AD370" s="10"/>
      <c r="AE370" s="10"/>
      <c r="AF370" s="10"/>
      <c r="AG370" s="10"/>
      <c r="AH370" s="10"/>
      <c r="AI370" s="10"/>
      <c r="AJ370" s="10"/>
    </row>
    <row r="371" ht="15.75" customHeight="1">
      <c r="A371" s="1059"/>
      <c r="B371" s="31"/>
      <c r="C371" s="10"/>
      <c r="D371" s="10"/>
      <c r="E371" s="31"/>
      <c r="F371" s="10"/>
      <c r="G371" s="10"/>
      <c r="H371" s="10"/>
      <c r="I371" s="10"/>
      <c r="J371" s="10"/>
      <c r="K371" s="31"/>
      <c r="L371" s="10"/>
      <c r="M371" s="10"/>
      <c r="N371" s="10"/>
      <c r="O371" s="10"/>
      <c r="P371" s="1060"/>
      <c r="Q371" s="1061"/>
      <c r="R371" s="1060"/>
      <c r="S371" s="1062"/>
      <c r="T371" s="26"/>
      <c r="U371" s="16"/>
      <c r="V371" s="10"/>
      <c r="W371" s="10"/>
      <c r="X371" s="10"/>
      <c r="Y371" s="8"/>
      <c r="Z371" s="10"/>
      <c r="AA371" s="10"/>
      <c r="AB371" s="1063"/>
      <c r="AC371" s="10"/>
      <c r="AD371" s="10"/>
      <c r="AE371" s="10"/>
      <c r="AF371" s="10"/>
      <c r="AG371" s="10"/>
      <c r="AH371" s="10"/>
      <c r="AI371" s="10"/>
      <c r="AJ371" s="10"/>
    </row>
    <row r="372" ht="15.75" customHeight="1">
      <c r="A372" s="1059"/>
      <c r="B372" s="31"/>
      <c r="C372" s="10"/>
      <c r="D372" s="10"/>
      <c r="E372" s="31"/>
      <c r="F372" s="10"/>
      <c r="G372" s="10"/>
      <c r="H372" s="10"/>
      <c r="I372" s="10"/>
      <c r="J372" s="10"/>
      <c r="K372" s="31"/>
      <c r="L372" s="10"/>
      <c r="M372" s="10"/>
      <c r="N372" s="10"/>
      <c r="O372" s="10"/>
      <c r="P372" s="1060"/>
      <c r="Q372" s="1061"/>
      <c r="R372" s="1060"/>
      <c r="S372" s="1062"/>
      <c r="T372" s="26"/>
      <c r="U372" s="16"/>
      <c r="V372" s="10"/>
      <c r="W372" s="10"/>
      <c r="X372" s="10"/>
      <c r="Y372" s="8"/>
      <c r="Z372" s="10"/>
      <c r="AA372" s="10"/>
      <c r="AB372" s="1063"/>
      <c r="AC372" s="10"/>
      <c r="AD372" s="10"/>
      <c r="AE372" s="10"/>
      <c r="AF372" s="10"/>
      <c r="AG372" s="10"/>
      <c r="AH372" s="10"/>
      <c r="AI372" s="10"/>
      <c r="AJ372" s="10"/>
    </row>
    <row r="373" ht="15.75" customHeight="1">
      <c r="A373" s="1059"/>
      <c r="B373" s="31"/>
      <c r="C373" s="10"/>
      <c r="D373" s="10"/>
      <c r="E373" s="31"/>
      <c r="F373" s="10"/>
      <c r="G373" s="10"/>
      <c r="H373" s="10"/>
      <c r="I373" s="10"/>
      <c r="J373" s="10"/>
      <c r="K373" s="31"/>
      <c r="L373" s="10"/>
      <c r="M373" s="10"/>
      <c r="N373" s="10"/>
      <c r="O373" s="10"/>
      <c r="P373" s="1060"/>
      <c r="Q373" s="1061"/>
      <c r="R373" s="1060"/>
      <c r="S373" s="1062"/>
      <c r="T373" s="26"/>
      <c r="U373" s="16"/>
      <c r="V373" s="10"/>
      <c r="W373" s="10"/>
      <c r="X373" s="10"/>
      <c r="Y373" s="8"/>
      <c r="Z373" s="10"/>
      <c r="AA373" s="10"/>
      <c r="AB373" s="1063"/>
      <c r="AC373" s="10"/>
      <c r="AD373" s="10"/>
      <c r="AE373" s="10"/>
      <c r="AF373" s="10"/>
      <c r="AG373" s="10"/>
      <c r="AH373" s="10"/>
      <c r="AI373" s="10"/>
      <c r="AJ373" s="10"/>
    </row>
    <row r="374" ht="15.75" customHeight="1">
      <c r="A374" s="1059"/>
      <c r="B374" s="31"/>
      <c r="C374" s="10"/>
      <c r="D374" s="10"/>
      <c r="E374" s="31"/>
      <c r="F374" s="10"/>
      <c r="G374" s="10"/>
      <c r="H374" s="10"/>
      <c r="I374" s="10"/>
      <c r="J374" s="10"/>
      <c r="K374" s="31"/>
      <c r="L374" s="10"/>
      <c r="M374" s="10"/>
      <c r="N374" s="10"/>
      <c r="O374" s="10"/>
      <c r="P374" s="1060"/>
      <c r="Q374" s="1061"/>
      <c r="R374" s="1060"/>
      <c r="S374" s="1062"/>
      <c r="T374" s="26"/>
      <c r="U374" s="16"/>
      <c r="V374" s="10"/>
      <c r="W374" s="10"/>
      <c r="X374" s="10"/>
      <c r="Y374" s="8"/>
      <c r="Z374" s="10"/>
      <c r="AA374" s="10"/>
      <c r="AB374" s="1063"/>
      <c r="AC374" s="10"/>
      <c r="AD374" s="10"/>
      <c r="AE374" s="10"/>
      <c r="AF374" s="10"/>
      <c r="AG374" s="10"/>
      <c r="AH374" s="10"/>
      <c r="AI374" s="10"/>
      <c r="AJ374" s="10"/>
    </row>
    <row r="375" ht="15.75" customHeight="1">
      <c r="A375" s="1059"/>
      <c r="B375" s="31"/>
      <c r="C375" s="10"/>
      <c r="D375" s="10"/>
      <c r="E375" s="31"/>
      <c r="F375" s="10"/>
      <c r="G375" s="10"/>
      <c r="H375" s="10"/>
      <c r="I375" s="10"/>
      <c r="J375" s="10"/>
      <c r="K375" s="31"/>
      <c r="L375" s="10"/>
      <c r="M375" s="10"/>
      <c r="N375" s="10"/>
      <c r="O375" s="10"/>
      <c r="P375" s="1060"/>
      <c r="Q375" s="1061"/>
      <c r="R375" s="1060"/>
      <c r="S375" s="1062"/>
      <c r="T375" s="26"/>
      <c r="U375" s="16"/>
      <c r="V375" s="10"/>
      <c r="W375" s="10"/>
      <c r="X375" s="10"/>
      <c r="Y375" s="8"/>
      <c r="Z375" s="10"/>
      <c r="AA375" s="10"/>
      <c r="AB375" s="1063"/>
      <c r="AC375" s="10"/>
      <c r="AD375" s="10"/>
      <c r="AE375" s="10"/>
      <c r="AF375" s="10"/>
      <c r="AG375" s="10"/>
      <c r="AH375" s="10"/>
      <c r="AI375" s="10"/>
      <c r="AJ375" s="10"/>
    </row>
    <row r="376" ht="15.75" customHeight="1">
      <c r="A376" s="1059"/>
      <c r="B376" s="31"/>
      <c r="C376" s="10"/>
      <c r="D376" s="10"/>
      <c r="E376" s="31"/>
      <c r="F376" s="10"/>
      <c r="G376" s="10"/>
      <c r="H376" s="10"/>
      <c r="I376" s="10"/>
      <c r="J376" s="10"/>
      <c r="K376" s="31"/>
      <c r="L376" s="10"/>
      <c r="M376" s="10"/>
      <c r="N376" s="10"/>
      <c r="O376" s="10"/>
      <c r="P376" s="1060"/>
      <c r="Q376" s="1061"/>
      <c r="R376" s="1060"/>
      <c r="S376" s="1062"/>
      <c r="T376" s="26"/>
      <c r="U376" s="16"/>
      <c r="V376" s="10"/>
      <c r="W376" s="10"/>
      <c r="X376" s="10"/>
      <c r="Y376" s="8"/>
      <c r="Z376" s="10"/>
      <c r="AA376" s="10"/>
      <c r="AB376" s="1063"/>
      <c r="AC376" s="10"/>
      <c r="AD376" s="10"/>
      <c r="AE376" s="10"/>
      <c r="AF376" s="10"/>
      <c r="AG376" s="10"/>
      <c r="AH376" s="10"/>
      <c r="AI376" s="10"/>
      <c r="AJ376" s="10"/>
    </row>
    <row r="377" ht="15.75" customHeight="1">
      <c r="A377" s="1059"/>
      <c r="B377" s="31"/>
      <c r="C377" s="10"/>
      <c r="D377" s="10"/>
      <c r="E377" s="31"/>
      <c r="F377" s="10"/>
      <c r="G377" s="10"/>
      <c r="H377" s="10"/>
      <c r="I377" s="10"/>
      <c r="J377" s="10"/>
      <c r="K377" s="31"/>
      <c r="L377" s="10"/>
      <c r="M377" s="10"/>
      <c r="N377" s="10"/>
      <c r="O377" s="10"/>
      <c r="P377" s="1060"/>
      <c r="Q377" s="1061"/>
      <c r="R377" s="1060"/>
      <c r="S377" s="1062"/>
      <c r="T377" s="26"/>
      <c r="U377" s="16"/>
      <c r="V377" s="10"/>
      <c r="W377" s="10"/>
      <c r="X377" s="10"/>
      <c r="Y377" s="8"/>
      <c r="Z377" s="10"/>
      <c r="AA377" s="10"/>
      <c r="AB377" s="1063"/>
      <c r="AC377" s="10"/>
      <c r="AD377" s="10"/>
      <c r="AE377" s="10"/>
      <c r="AF377" s="10"/>
      <c r="AG377" s="10"/>
      <c r="AH377" s="10"/>
      <c r="AI377" s="10"/>
      <c r="AJ377" s="10"/>
    </row>
    <row r="378" ht="15.75" customHeight="1">
      <c r="A378" s="1059"/>
      <c r="B378" s="31"/>
      <c r="C378" s="10"/>
      <c r="D378" s="10"/>
      <c r="E378" s="31"/>
      <c r="F378" s="10"/>
      <c r="G378" s="10"/>
      <c r="H378" s="10"/>
      <c r="I378" s="10"/>
      <c r="J378" s="10"/>
      <c r="K378" s="31"/>
      <c r="L378" s="10"/>
      <c r="M378" s="10"/>
      <c r="N378" s="10"/>
      <c r="O378" s="10"/>
      <c r="P378" s="1060"/>
      <c r="Q378" s="1061"/>
      <c r="R378" s="1060"/>
      <c r="S378" s="1062"/>
      <c r="T378" s="26"/>
      <c r="U378" s="16"/>
      <c r="V378" s="10"/>
      <c r="W378" s="10"/>
      <c r="X378" s="10"/>
      <c r="Y378" s="8"/>
      <c r="Z378" s="10"/>
      <c r="AA378" s="10"/>
      <c r="AB378" s="1063"/>
      <c r="AC378" s="10"/>
      <c r="AD378" s="10"/>
      <c r="AE378" s="10"/>
      <c r="AF378" s="10"/>
      <c r="AG378" s="10"/>
      <c r="AH378" s="10"/>
      <c r="AI378" s="10"/>
      <c r="AJ378" s="10"/>
    </row>
    <row r="379" ht="15.75" customHeight="1">
      <c r="A379" s="1059"/>
      <c r="B379" s="31"/>
      <c r="C379" s="10"/>
      <c r="D379" s="10"/>
      <c r="E379" s="31"/>
      <c r="F379" s="10"/>
      <c r="G379" s="10"/>
      <c r="H379" s="10"/>
      <c r="I379" s="10"/>
      <c r="J379" s="10"/>
      <c r="K379" s="31"/>
      <c r="L379" s="10"/>
      <c r="M379" s="10"/>
      <c r="N379" s="10"/>
      <c r="O379" s="10"/>
      <c r="P379" s="1060"/>
      <c r="Q379" s="1061"/>
      <c r="R379" s="1060"/>
      <c r="S379" s="1062"/>
      <c r="T379" s="26"/>
      <c r="U379" s="16"/>
      <c r="V379" s="10"/>
      <c r="W379" s="10"/>
      <c r="X379" s="10"/>
      <c r="Y379" s="8"/>
      <c r="Z379" s="10"/>
      <c r="AA379" s="10"/>
      <c r="AB379" s="1063"/>
      <c r="AC379" s="10"/>
      <c r="AD379" s="10"/>
      <c r="AE379" s="10"/>
      <c r="AF379" s="10"/>
      <c r="AG379" s="10"/>
      <c r="AH379" s="10"/>
      <c r="AI379" s="10"/>
      <c r="AJ379" s="10"/>
    </row>
    <row r="380" ht="15.75" customHeight="1">
      <c r="A380" s="1059"/>
      <c r="B380" s="31"/>
      <c r="C380" s="10"/>
      <c r="D380" s="10"/>
      <c r="E380" s="31"/>
      <c r="F380" s="10"/>
      <c r="G380" s="10"/>
      <c r="H380" s="10"/>
      <c r="I380" s="10"/>
      <c r="J380" s="10"/>
      <c r="K380" s="31"/>
      <c r="L380" s="10"/>
      <c r="M380" s="10"/>
      <c r="N380" s="10"/>
      <c r="O380" s="10"/>
      <c r="P380" s="1060"/>
      <c r="Q380" s="1061"/>
      <c r="R380" s="1060"/>
      <c r="S380" s="1062"/>
      <c r="T380" s="26"/>
      <c r="U380" s="16"/>
      <c r="V380" s="10"/>
      <c r="W380" s="10"/>
      <c r="X380" s="10"/>
      <c r="Y380" s="8"/>
      <c r="Z380" s="10"/>
      <c r="AA380" s="10"/>
      <c r="AB380" s="1063"/>
      <c r="AC380" s="10"/>
      <c r="AD380" s="10"/>
      <c r="AE380" s="10"/>
      <c r="AF380" s="10"/>
      <c r="AG380" s="10"/>
      <c r="AH380" s="10"/>
      <c r="AI380" s="10"/>
      <c r="AJ380" s="10"/>
    </row>
    <row r="381" ht="15.75" customHeight="1">
      <c r="A381" s="1059"/>
      <c r="B381" s="31"/>
      <c r="C381" s="10"/>
      <c r="D381" s="10"/>
      <c r="E381" s="31"/>
      <c r="F381" s="10"/>
      <c r="G381" s="10"/>
      <c r="H381" s="10"/>
      <c r="I381" s="10"/>
      <c r="J381" s="10"/>
      <c r="K381" s="31"/>
      <c r="L381" s="10"/>
      <c r="M381" s="10"/>
      <c r="N381" s="10"/>
      <c r="O381" s="10"/>
      <c r="P381" s="1060"/>
      <c r="Q381" s="1061"/>
      <c r="R381" s="1060"/>
      <c r="S381" s="1062"/>
      <c r="T381" s="26"/>
      <c r="U381" s="16"/>
      <c r="V381" s="10"/>
      <c r="W381" s="10"/>
      <c r="X381" s="10"/>
      <c r="Y381" s="8"/>
      <c r="Z381" s="10"/>
      <c r="AA381" s="10"/>
      <c r="AB381" s="1063"/>
      <c r="AC381" s="10"/>
      <c r="AD381" s="10"/>
      <c r="AE381" s="10"/>
      <c r="AF381" s="10"/>
      <c r="AG381" s="10"/>
      <c r="AH381" s="10"/>
      <c r="AI381" s="10"/>
      <c r="AJ381" s="10"/>
    </row>
    <row r="382" ht="15.75" customHeight="1">
      <c r="A382" s="1059"/>
      <c r="B382" s="31"/>
      <c r="C382" s="10"/>
      <c r="D382" s="10"/>
      <c r="E382" s="31"/>
      <c r="F382" s="10"/>
      <c r="G382" s="10"/>
      <c r="H382" s="10"/>
      <c r="I382" s="10"/>
      <c r="J382" s="10"/>
      <c r="K382" s="31"/>
      <c r="L382" s="10"/>
      <c r="M382" s="10"/>
      <c r="N382" s="10"/>
      <c r="O382" s="10"/>
      <c r="P382" s="1060"/>
      <c r="Q382" s="1061"/>
      <c r="R382" s="1060"/>
      <c r="S382" s="1062"/>
      <c r="T382" s="26"/>
      <c r="U382" s="16"/>
      <c r="V382" s="10"/>
      <c r="W382" s="10"/>
      <c r="X382" s="10"/>
      <c r="Y382" s="8"/>
      <c r="Z382" s="10"/>
      <c r="AA382" s="10"/>
      <c r="AB382" s="1063"/>
      <c r="AC382" s="10"/>
      <c r="AD382" s="10"/>
      <c r="AE382" s="10"/>
      <c r="AF382" s="10"/>
      <c r="AG382" s="10"/>
      <c r="AH382" s="10"/>
      <c r="AI382" s="10"/>
      <c r="AJ382" s="10"/>
    </row>
    <row r="383" ht="15.75" customHeight="1">
      <c r="A383" s="1059"/>
      <c r="B383" s="31"/>
      <c r="C383" s="10"/>
      <c r="D383" s="10"/>
      <c r="E383" s="31"/>
      <c r="F383" s="10"/>
      <c r="G383" s="10"/>
      <c r="H383" s="10"/>
      <c r="I383" s="10"/>
      <c r="J383" s="10"/>
      <c r="K383" s="31"/>
      <c r="L383" s="10"/>
      <c r="M383" s="10"/>
      <c r="N383" s="10"/>
      <c r="O383" s="10"/>
      <c r="P383" s="1060"/>
      <c r="Q383" s="1061"/>
      <c r="R383" s="1060"/>
      <c r="S383" s="1062"/>
      <c r="T383" s="26"/>
      <c r="U383" s="16"/>
      <c r="V383" s="10"/>
      <c r="W383" s="10"/>
      <c r="X383" s="10"/>
      <c r="Y383" s="8"/>
      <c r="Z383" s="10"/>
      <c r="AA383" s="10"/>
      <c r="AB383" s="1063"/>
      <c r="AC383" s="10"/>
      <c r="AD383" s="10"/>
      <c r="AE383" s="10"/>
      <c r="AF383" s="10"/>
      <c r="AG383" s="10"/>
      <c r="AH383" s="10"/>
      <c r="AI383" s="10"/>
      <c r="AJ383" s="10"/>
    </row>
    <row r="384" ht="15.75" customHeight="1">
      <c r="A384" s="1059"/>
      <c r="B384" s="31"/>
      <c r="C384" s="10"/>
      <c r="D384" s="10"/>
      <c r="E384" s="31"/>
      <c r="F384" s="10"/>
      <c r="G384" s="10"/>
      <c r="H384" s="10"/>
      <c r="I384" s="10"/>
      <c r="J384" s="10"/>
      <c r="K384" s="31"/>
      <c r="L384" s="10"/>
      <c r="M384" s="10"/>
      <c r="N384" s="10"/>
      <c r="O384" s="10"/>
      <c r="P384" s="1060"/>
      <c r="Q384" s="1061"/>
      <c r="R384" s="1060"/>
      <c r="S384" s="1062"/>
      <c r="T384" s="26"/>
      <c r="U384" s="16"/>
      <c r="V384" s="10"/>
      <c r="W384" s="10"/>
      <c r="X384" s="10"/>
      <c r="Y384" s="8"/>
      <c r="Z384" s="10"/>
      <c r="AA384" s="10"/>
      <c r="AB384" s="1063"/>
      <c r="AC384" s="10"/>
      <c r="AD384" s="10"/>
      <c r="AE384" s="10"/>
      <c r="AF384" s="10"/>
      <c r="AG384" s="10"/>
      <c r="AH384" s="10"/>
      <c r="AI384" s="10"/>
      <c r="AJ384" s="10"/>
    </row>
    <row r="385" ht="15.75" customHeight="1">
      <c r="A385" s="1059"/>
      <c r="B385" s="31"/>
      <c r="C385" s="10"/>
      <c r="D385" s="10"/>
      <c r="E385" s="31"/>
      <c r="F385" s="10"/>
      <c r="G385" s="10"/>
      <c r="H385" s="10"/>
      <c r="I385" s="10"/>
      <c r="J385" s="10"/>
      <c r="K385" s="31"/>
      <c r="L385" s="10"/>
      <c r="M385" s="10"/>
      <c r="N385" s="10"/>
      <c r="O385" s="10"/>
      <c r="P385" s="1060"/>
      <c r="Q385" s="1061"/>
      <c r="R385" s="1060"/>
      <c r="S385" s="1062"/>
      <c r="T385" s="26"/>
      <c r="U385" s="16"/>
      <c r="V385" s="10"/>
      <c r="W385" s="10"/>
      <c r="X385" s="10"/>
      <c r="Y385" s="8"/>
      <c r="Z385" s="10"/>
      <c r="AA385" s="10"/>
      <c r="AB385" s="1063"/>
      <c r="AC385" s="10"/>
      <c r="AD385" s="10"/>
      <c r="AE385" s="10"/>
      <c r="AF385" s="10"/>
      <c r="AG385" s="10"/>
      <c r="AH385" s="10"/>
      <c r="AI385" s="10"/>
      <c r="AJ385" s="10"/>
    </row>
    <row r="386" ht="15.75" customHeight="1">
      <c r="A386" s="1059"/>
      <c r="B386" s="31"/>
      <c r="C386" s="10"/>
      <c r="D386" s="10"/>
      <c r="E386" s="31"/>
      <c r="F386" s="10"/>
      <c r="G386" s="10"/>
      <c r="H386" s="10"/>
      <c r="I386" s="10"/>
      <c r="J386" s="10"/>
      <c r="K386" s="31"/>
      <c r="L386" s="10"/>
      <c r="M386" s="10"/>
      <c r="N386" s="10"/>
      <c r="O386" s="10"/>
      <c r="P386" s="1060"/>
      <c r="Q386" s="1061"/>
      <c r="R386" s="1060"/>
      <c r="S386" s="1062"/>
      <c r="T386" s="26"/>
      <c r="U386" s="16"/>
      <c r="V386" s="10"/>
      <c r="W386" s="10"/>
      <c r="X386" s="10"/>
      <c r="Y386" s="8"/>
      <c r="Z386" s="10"/>
      <c r="AA386" s="10"/>
      <c r="AB386" s="1063"/>
      <c r="AC386" s="10"/>
      <c r="AD386" s="10"/>
      <c r="AE386" s="10"/>
      <c r="AF386" s="10"/>
      <c r="AG386" s="10"/>
      <c r="AH386" s="10"/>
      <c r="AI386" s="10"/>
      <c r="AJ386" s="10"/>
    </row>
    <row r="387" ht="15.75" customHeight="1">
      <c r="A387" s="1059"/>
      <c r="B387" s="31"/>
      <c r="C387" s="10"/>
      <c r="D387" s="10"/>
      <c r="E387" s="31"/>
      <c r="F387" s="10"/>
      <c r="G387" s="10"/>
      <c r="H387" s="10"/>
      <c r="I387" s="10"/>
      <c r="J387" s="10"/>
      <c r="K387" s="31"/>
      <c r="L387" s="10"/>
      <c r="M387" s="10"/>
      <c r="N387" s="10"/>
      <c r="O387" s="10"/>
      <c r="P387" s="1060"/>
      <c r="Q387" s="1061"/>
      <c r="R387" s="1060"/>
      <c r="S387" s="1062"/>
      <c r="T387" s="26"/>
      <c r="U387" s="16"/>
      <c r="V387" s="10"/>
      <c r="W387" s="10"/>
      <c r="X387" s="10"/>
      <c r="Y387" s="8"/>
      <c r="Z387" s="10"/>
      <c r="AA387" s="10"/>
      <c r="AB387" s="1063"/>
      <c r="AC387" s="10"/>
      <c r="AD387" s="10"/>
      <c r="AE387" s="10"/>
      <c r="AF387" s="10"/>
      <c r="AG387" s="10"/>
      <c r="AH387" s="10"/>
      <c r="AI387" s="10"/>
      <c r="AJ387" s="10"/>
    </row>
    <row r="388" ht="15.75" customHeight="1">
      <c r="A388" s="1059"/>
      <c r="B388" s="31"/>
      <c r="C388" s="10"/>
      <c r="D388" s="10"/>
      <c r="E388" s="31"/>
      <c r="F388" s="10"/>
      <c r="G388" s="10"/>
      <c r="H388" s="10"/>
      <c r="I388" s="10"/>
      <c r="J388" s="10"/>
      <c r="K388" s="31"/>
      <c r="L388" s="10"/>
      <c r="M388" s="10"/>
      <c r="N388" s="10"/>
      <c r="O388" s="10"/>
      <c r="P388" s="1060"/>
      <c r="Q388" s="1061"/>
      <c r="R388" s="1060"/>
      <c r="S388" s="1062"/>
      <c r="T388" s="26"/>
      <c r="U388" s="16"/>
      <c r="V388" s="10"/>
      <c r="W388" s="10"/>
      <c r="X388" s="10"/>
      <c r="Y388" s="8"/>
      <c r="Z388" s="10"/>
      <c r="AA388" s="10"/>
      <c r="AB388" s="1063"/>
      <c r="AC388" s="10"/>
      <c r="AD388" s="10"/>
      <c r="AE388" s="10"/>
      <c r="AF388" s="10"/>
      <c r="AG388" s="10"/>
      <c r="AH388" s="10"/>
      <c r="AI388" s="10"/>
      <c r="AJ388" s="10"/>
    </row>
    <row r="389" ht="15.75" customHeight="1">
      <c r="A389" s="1059"/>
      <c r="B389" s="31"/>
      <c r="C389" s="10"/>
      <c r="D389" s="10"/>
      <c r="E389" s="31"/>
      <c r="F389" s="10"/>
      <c r="G389" s="10"/>
      <c r="H389" s="10"/>
      <c r="I389" s="10"/>
      <c r="J389" s="10"/>
      <c r="K389" s="31"/>
      <c r="L389" s="10"/>
      <c r="M389" s="10"/>
      <c r="N389" s="10"/>
      <c r="O389" s="10"/>
      <c r="P389" s="1060"/>
      <c r="Q389" s="1061"/>
      <c r="R389" s="1060"/>
      <c r="S389" s="1062"/>
      <c r="T389" s="26"/>
      <c r="U389" s="16"/>
      <c r="V389" s="10"/>
      <c r="W389" s="10"/>
      <c r="X389" s="10"/>
      <c r="Y389" s="8"/>
      <c r="Z389" s="10"/>
      <c r="AA389" s="10"/>
      <c r="AB389" s="1063"/>
      <c r="AC389" s="10"/>
      <c r="AD389" s="10"/>
      <c r="AE389" s="10"/>
      <c r="AF389" s="10"/>
      <c r="AG389" s="10"/>
      <c r="AH389" s="10"/>
      <c r="AI389" s="10"/>
      <c r="AJ389" s="10"/>
    </row>
    <row r="390" ht="15.75" customHeight="1">
      <c r="A390" s="1059"/>
      <c r="B390" s="31"/>
      <c r="C390" s="10"/>
      <c r="D390" s="10"/>
      <c r="E390" s="31"/>
      <c r="F390" s="10"/>
      <c r="G390" s="10"/>
      <c r="H390" s="10"/>
      <c r="I390" s="10"/>
      <c r="J390" s="10"/>
      <c r="K390" s="31"/>
      <c r="L390" s="10"/>
      <c r="M390" s="10"/>
      <c r="N390" s="10"/>
      <c r="O390" s="10"/>
      <c r="P390" s="1060"/>
      <c r="Q390" s="1061"/>
      <c r="R390" s="1060"/>
      <c r="S390" s="1062"/>
      <c r="T390" s="26"/>
      <c r="U390" s="16"/>
      <c r="V390" s="10"/>
      <c r="W390" s="10"/>
      <c r="X390" s="10"/>
      <c r="Y390" s="8"/>
      <c r="Z390" s="10"/>
      <c r="AA390" s="10"/>
      <c r="AB390" s="1063"/>
      <c r="AC390" s="10"/>
      <c r="AD390" s="10"/>
      <c r="AE390" s="10"/>
      <c r="AF390" s="10"/>
      <c r="AG390" s="10"/>
      <c r="AH390" s="10"/>
      <c r="AI390" s="10"/>
      <c r="AJ390" s="10"/>
    </row>
    <row r="391" ht="15.75" customHeight="1">
      <c r="A391" s="1059"/>
      <c r="B391" s="31"/>
      <c r="C391" s="10"/>
      <c r="D391" s="10"/>
      <c r="E391" s="31"/>
      <c r="F391" s="10"/>
      <c r="G391" s="10"/>
      <c r="H391" s="10"/>
      <c r="I391" s="10"/>
      <c r="J391" s="10"/>
      <c r="K391" s="31"/>
      <c r="L391" s="10"/>
      <c r="M391" s="10"/>
      <c r="N391" s="10"/>
      <c r="O391" s="10"/>
      <c r="P391" s="1060"/>
      <c r="Q391" s="1061"/>
      <c r="R391" s="1060"/>
      <c r="S391" s="1062"/>
      <c r="T391" s="26"/>
      <c r="U391" s="16"/>
      <c r="V391" s="10"/>
      <c r="W391" s="10"/>
      <c r="X391" s="10"/>
      <c r="Y391" s="8"/>
      <c r="Z391" s="10"/>
      <c r="AA391" s="10"/>
      <c r="AB391" s="1063"/>
      <c r="AC391" s="10"/>
      <c r="AD391" s="10"/>
      <c r="AE391" s="10"/>
      <c r="AF391" s="10"/>
      <c r="AG391" s="10"/>
      <c r="AH391" s="10"/>
      <c r="AI391" s="10"/>
      <c r="AJ391" s="10"/>
    </row>
    <row r="392" ht="15.75" customHeight="1">
      <c r="A392" s="1059"/>
      <c r="B392" s="31"/>
      <c r="C392" s="10"/>
      <c r="D392" s="10"/>
      <c r="E392" s="31"/>
      <c r="F392" s="10"/>
      <c r="G392" s="10"/>
      <c r="H392" s="10"/>
      <c r="I392" s="10"/>
      <c r="J392" s="10"/>
      <c r="K392" s="31"/>
      <c r="L392" s="10"/>
      <c r="M392" s="10"/>
      <c r="N392" s="10"/>
      <c r="O392" s="10"/>
      <c r="P392" s="1060"/>
      <c r="Q392" s="1061"/>
      <c r="R392" s="1060"/>
      <c r="S392" s="1062"/>
      <c r="T392" s="26"/>
      <c r="U392" s="16"/>
      <c r="V392" s="10"/>
      <c r="W392" s="10"/>
      <c r="X392" s="10"/>
      <c r="Y392" s="8"/>
      <c r="Z392" s="10"/>
      <c r="AA392" s="10"/>
      <c r="AB392" s="1063"/>
      <c r="AC392" s="10"/>
      <c r="AD392" s="10"/>
      <c r="AE392" s="10"/>
      <c r="AF392" s="10"/>
      <c r="AG392" s="10"/>
      <c r="AH392" s="10"/>
      <c r="AI392" s="10"/>
      <c r="AJ392" s="10"/>
    </row>
    <row r="393" ht="15.75" customHeight="1">
      <c r="A393" s="1059"/>
      <c r="B393" s="31"/>
      <c r="C393" s="10"/>
      <c r="D393" s="10"/>
      <c r="E393" s="31"/>
      <c r="F393" s="10"/>
      <c r="G393" s="10"/>
      <c r="H393" s="10"/>
      <c r="I393" s="10"/>
      <c r="J393" s="10"/>
      <c r="K393" s="31"/>
      <c r="L393" s="10"/>
      <c r="M393" s="10"/>
      <c r="N393" s="10"/>
      <c r="O393" s="10"/>
      <c r="P393" s="1060"/>
      <c r="Q393" s="1061"/>
      <c r="R393" s="1060"/>
      <c r="S393" s="1062"/>
      <c r="T393" s="26"/>
      <c r="U393" s="16"/>
      <c r="V393" s="10"/>
      <c r="W393" s="10"/>
      <c r="X393" s="10"/>
      <c r="Y393" s="8"/>
      <c r="Z393" s="10"/>
      <c r="AA393" s="10"/>
      <c r="AB393" s="1063"/>
      <c r="AC393" s="10"/>
      <c r="AD393" s="10"/>
      <c r="AE393" s="10"/>
      <c r="AF393" s="10"/>
      <c r="AG393" s="10"/>
      <c r="AH393" s="10"/>
      <c r="AI393" s="10"/>
      <c r="AJ393" s="10"/>
    </row>
    <row r="394" ht="15.75" customHeight="1">
      <c r="A394" s="1059"/>
      <c r="B394" s="31"/>
      <c r="C394" s="10"/>
      <c r="D394" s="10"/>
      <c r="E394" s="31"/>
      <c r="F394" s="10"/>
      <c r="G394" s="10"/>
      <c r="H394" s="10"/>
      <c r="I394" s="10"/>
      <c r="J394" s="10"/>
      <c r="K394" s="31"/>
      <c r="L394" s="10"/>
      <c r="M394" s="10"/>
      <c r="N394" s="10"/>
      <c r="O394" s="10"/>
      <c r="P394" s="1060"/>
      <c r="Q394" s="1061"/>
      <c r="R394" s="1060"/>
      <c r="S394" s="1062"/>
      <c r="T394" s="26"/>
      <c r="U394" s="16"/>
      <c r="V394" s="10"/>
      <c r="W394" s="10"/>
      <c r="X394" s="10"/>
      <c r="Y394" s="8"/>
      <c r="Z394" s="10"/>
      <c r="AA394" s="10"/>
      <c r="AB394" s="1063"/>
      <c r="AC394" s="10"/>
      <c r="AD394" s="10"/>
      <c r="AE394" s="10"/>
      <c r="AF394" s="10"/>
      <c r="AG394" s="10"/>
      <c r="AH394" s="10"/>
      <c r="AI394" s="10"/>
      <c r="AJ394" s="10"/>
    </row>
    <row r="395" ht="15.75" customHeight="1">
      <c r="A395" s="1059"/>
      <c r="B395" s="31"/>
      <c r="C395" s="10"/>
      <c r="D395" s="10"/>
      <c r="E395" s="31"/>
      <c r="F395" s="10"/>
      <c r="G395" s="10"/>
      <c r="H395" s="10"/>
      <c r="I395" s="10"/>
      <c r="J395" s="10"/>
      <c r="K395" s="31"/>
      <c r="L395" s="10"/>
      <c r="M395" s="10"/>
      <c r="N395" s="10"/>
      <c r="O395" s="10"/>
      <c r="P395" s="1060"/>
      <c r="Q395" s="1061"/>
      <c r="R395" s="1060"/>
      <c r="S395" s="1062"/>
      <c r="T395" s="26"/>
      <c r="U395" s="16"/>
      <c r="V395" s="10"/>
      <c r="W395" s="10"/>
      <c r="X395" s="10"/>
      <c r="Y395" s="8"/>
      <c r="Z395" s="10"/>
      <c r="AA395" s="10"/>
      <c r="AB395" s="1063"/>
      <c r="AC395" s="10"/>
      <c r="AD395" s="10"/>
      <c r="AE395" s="10"/>
      <c r="AF395" s="10"/>
      <c r="AG395" s="10"/>
      <c r="AH395" s="10"/>
      <c r="AI395" s="10"/>
      <c r="AJ395" s="10"/>
    </row>
    <row r="396" ht="15.75" customHeight="1">
      <c r="A396" s="1059"/>
      <c r="B396" s="31"/>
      <c r="C396" s="10"/>
      <c r="D396" s="10"/>
      <c r="E396" s="31"/>
      <c r="F396" s="10"/>
      <c r="G396" s="10"/>
      <c r="H396" s="10"/>
      <c r="I396" s="10"/>
      <c r="J396" s="10"/>
      <c r="K396" s="31"/>
      <c r="L396" s="10"/>
      <c r="M396" s="10"/>
      <c r="N396" s="10"/>
      <c r="O396" s="10"/>
      <c r="P396" s="1060"/>
      <c r="Q396" s="1061"/>
      <c r="R396" s="1060"/>
      <c r="S396" s="1062"/>
      <c r="T396" s="26"/>
      <c r="U396" s="16"/>
      <c r="V396" s="10"/>
      <c r="W396" s="10"/>
      <c r="X396" s="10"/>
      <c r="Y396" s="8"/>
      <c r="Z396" s="10"/>
      <c r="AA396" s="10"/>
      <c r="AB396" s="1063"/>
      <c r="AC396" s="10"/>
      <c r="AD396" s="10"/>
      <c r="AE396" s="10"/>
      <c r="AF396" s="10"/>
      <c r="AG396" s="10"/>
      <c r="AH396" s="10"/>
      <c r="AI396" s="10"/>
      <c r="AJ396" s="10"/>
    </row>
    <row r="397" ht="15.75" customHeight="1">
      <c r="A397" s="1059"/>
      <c r="B397" s="31"/>
      <c r="C397" s="10"/>
      <c r="D397" s="10"/>
      <c r="E397" s="31"/>
      <c r="F397" s="10"/>
      <c r="G397" s="10"/>
      <c r="H397" s="10"/>
      <c r="I397" s="10"/>
      <c r="J397" s="10"/>
      <c r="K397" s="31"/>
      <c r="L397" s="10"/>
      <c r="M397" s="10"/>
      <c r="N397" s="10"/>
      <c r="O397" s="10"/>
      <c r="P397" s="1060"/>
      <c r="Q397" s="1061"/>
      <c r="R397" s="1060"/>
      <c r="S397" s="1062"/>
      <c r="T397" s="26"/>
      <c r="U397" s="16"/>
      <c r="V397" s="10"/>
      <c r="W397" s="10"/>
      <c r="X397" s="10"/>
      <c r="Y397" s="8"/>
      <c r="Z397" s="10"/>
      <c r="AA397" s="10"/>
      <c r="AB397" s="1063"/>
      <c r="AC397" s="10"/>
      <c r="AD397" s="10"/>
      <c r="AE397" s="10"/>
      <c r="AF397" s="10"/>
      <c r="AG397" s="10"/>
      <c r="AH397" s="10"/>
      <c r="AI397" s="10"/>
      <c r="AJ397" s="10"/>
    </row>
    <row r="398" ht="15.75" customHeight="1">
      <c r="A398" s="1059"/>
      <c r="B398" s="31"/>
      <c r="C398" s="10"/>
      <c r="D398" s="10"/>
      <c r="E398" s="31"/>
      <c r="F398" s="10"/>
      <c r="G398" s="10"/>
      <c r="H398" s="10"/>
      <c r="I398" s="10"/>
      <c r="J398" s="10"/>
      <c r="K398" s="31"/>
      <c r="L398" s="10"/>
      <c r="M398" s="10"/>
      <c r="N398" s="10"/>
      <c r="O398" s="10"/>
      <c r="P398" s="1060"/>
      <c r="Q398" s="1061"/>
      <c r="R398" s="1060"/>
      <c r="S398" s="1062"/>
      <c r="T398" s="26"/>
      <c r="U398" s="16"/>
      <c r="V398" s="10"/>
      <c r="W398" s="10"/>
      <c r="X398" s="10"/>
      <c r="Y398" s="8"/>
      <c r="Z398" s="10"/>
      <c r="AA398" s="10"/>
      <c r="AB398" s="1063"/>
      <c r="AC398" s="10"/>
      <c r="AD398" s="10"/>
      <c r="AE398" s="10"/>
      <c r="AF398" s="10"/>
      <c r="AG398" s="10"/>
      <c r="AH398" s="10"/>
      <c r="AI398" s="10"/>
      <c r="AJ398" s="10"/>
    </row>
    <row r="399" ht="15.75" customHeight="1">
      <c r="A399" s="1059"/>
      <c r="B399" s="31"/>
      <c r="C399" s="10"/>
      <c r="D399" s="10"/>
      <c r="E399" s="31"/>
      <c r="F399" s="10"/>
      <c r="G399" s="10"/>
      <c r="H399" s="10"/>
      <c r="I399" s="10"/>
      <c r="J399" s="10"/>
      <c r="K399" s="31"/>
      <c r="L399" s="10"/>
      <c r="M399" s="10"/>
      <c r="N399" s="10"/>
      <c r="O399" s="10"/>
      <c r="P399" s="1060"/>
      <c r="Q399" s="1061"/>
      <c r="R399" s="1060"/>
      <c r="S399" s="1062"/>
      <c r="T399" s="26"/>
      <c r="U399" s="16"/>
      <c r="V399" s="10"/>
      <c r="W399" s="10"/>
      <c r="X399" s="10"/>
      <c r="Y399" s="8"/>
      <c r="Z399" s="10"/>
      <c r="AA399" s="10"/>
      <c r="AB399" s="1063"/>
      <c r="AC399" s="10"/>
      <c r="AD399" s="10"/>
      <c r="AE399" s="10"/>
      <c r="AF399" s="10"/>
      <c r="AG399" s="10"/>
      <c r="AH399" s="10"/>
      <c r="AI399" s="10"/>
      <c r="AJ399" s="10"/>
    </row>
    <row r="400" ht="15.75" customHeight="1">
      <c r="A400" s="1059"/>
      <c r="B400" s="31"/>
      <c r="C400" s="10"/>
      <c r="D400" s="10"/>
      <c r="E400" s="31"/>
      <c r="F400" s="10"/>
      <c r="G400" s="10"/>
      <c r="H400" s="10"/>
      <c r="I400" s="10"/>
      <c r="J400" s="10"/>
      <c r="K400" s="31"/>
      <c r="L400" s="10"/>
      <c r="M400" s="10"/>
      <c r="N400" s="10"/>
      <c r="O400" s="10"/>
      <c r="P400" s="1060"/>
      <c r="Q400" s="1061"/>
      <c r="R400" s="1060"/>
      <c r="S400" s="1062"/>
      <c r="T400" s="26"/>
      <c r="U400" s="16"/>
      <c r="V400" s="10"/>
      <c r="W400" s="10"/>
      <c r="X400" s="10"/>
      <c r="Y400" s="8"/>
      <c r="Z400" s="10"/>
      <c r="AA400" s="10"/>
      <c r="AB400" s="1063"/>
      <c r="AC400" s="10"/>
      <c r="AD400" s="10"/>
      <c r="AE400" s="10"/>
      <c r="AF400" s="10"/>
      <c r="AG400" s="10"/>
      <c r="AH400" s="10"/>
      <c r="AI400" s="10"/>
      <c r="AJ400" s="10"/>
    </row>
    <row r="401" ht="15.75" customHeight="1">
      <c r="A401" s="1059"/>
      <c r="B401" s="31"/>
      <c r="C401" s="10"/>
      <c r="D401" s="10"/>
      <c r="E401" s="31"/>
      <c r="F401" s="10"/>
      <c r="G401" s="10"/>
      <c r="H401" s="10"/>
      <c r="I401" s="10"/>
      <c r="J401" s="10"/>
      <c r="K401" s="31"/>
      <c r="L401" s="10"/>
      <c r="M401" s="10"/>
      <c r="N401" s="10"/>
      <c r="O401" s="10"/>
      <c r="P401" s="1060"/>
      <c r="Q401" s="1061"/>
      <c r="R401" s="1060"/>
      <c r="S401" s="1062"/>
      <c r="T401" s="26"/>
      <c r="U401" s="16"/>
      <c r="V401" s="10"/>
      <c r="W401" s="10"/>
      <c r="X401" s="10"/>
      <c r="Y401" s="8"/>
      <c r="Z401" s="10"/>
      <c r="AA401" s="10"/>
      <c r="AB401" s="1063"/>
      <c r="AC401" s="10"/>
      <c r="AD401" s="10"/>
      <c r="AE401" s="10"/>
      <c r="AF401" s="10"/>
      <c r="AG401" s="10"/>
      <c r="AH401" s="10"/>
      <c r="AI401" s="10"/>
      <c r="AJ401" s="10"/>
    </row>
    <row r="402" ht="15.75" customHeight="1">
      <c r="A402" s="1059"/>
      <c r="B402" s="31"/>
      <c r="C402" s="10"/>
      <c r="D402" s="10"/>
      <c r="E402" s="31"/>
      <c r="F402" s="10"/>
      <c r="G402" s="10"/>
      <c r="H402" s="10"/>
      <c r="I402" s="10"/>
      <c r="J402" s="10"/>
      <c r="K402" s="31"/>
      <c r="L402" s="10"/>
      <c r="M402" s="10"/>
      <c r="N402" s="10"/>
      <c r="O402" s="10"/>
      <c r="P402" s="1060"/>
      <c r="Q402" s="1061"/>
      <c r="R402" s="1060"/>
      <c r="S402" s="1062"/>
      <c r="T402" s="26"/>
      <c r="U402" s="16"/>
      <c r="V402" s="10"/>
      <c r="W402" s="10"/>
      <c r="X402" s="10"/>
      <c r="Y402" s="8"/>
      <c r="Z402" s="10"/>
      <c r="AA402" s="10"/>
      <c r="AB402" s="1063"/>
      <c r="AC402" s="10"/>
      <c r="AD402" s="10"/>
      <c r="AE402" s="10"/>
      <c r="AF402" s="10"/>
      <c r="AG402" s="10"/>
      <c r="AH402" s="10"/>
      <c r="AI402" s="10"/>
      <c r="AJ402" s="10"/>
    </row>
    <row r="403" ht="15.75" customHeight="1">
      <c r="A403" s="1059"/>
      <c r="B403" s="31"/>
      <c r="C403" s="10"/>
      <c r="D403" s="10"/>
      <c r="E403" s="31"/>
      <c r="F403" s="10"/>
      <c r="G403" s="10"/>
      <c r="H403" s="10"/>
      <c r="I403" s="10"/>
      <c r="J403" s="10"/>
      <c r="K403" s="31"/>
      <c r="L403" s="10"/>
      <c r="M403" s="10"/>
      <c r="N403" s="10"/>
      <c r="O403" s="10"/>
      <c r="P403" s="1060"/>
      <c r="Q403" s="1061"/>
      <c r="R403" s="1060"/>
      <c r="S403" s="1062"/>
      <c r="T403" s="26"/>
      <c r="U403" s="16"/>
      <c r="V403" s="10"/>
      <c r="W403" s="10"/>
      <c r="X403" s="10"/>
      <c r="Y403" s="8"/>
      <c r="Z403" s="10"/>
      <c r="AA403" s="10"/>
      <c r="AB403" s="1063"/>
      <c r="AC403" s="10"/>
      <c r="AD403" s="10"/>
      <c r="AE403" s="10"/>
      <c r="AF403" s="10"/>
      <c r="AG403" s="10"/>
      <c r="AH403" s="10"/>
      <c r="AI403" s="10"/>
      <c r="AJ403" s="10"/>
    </row>
    <row r="404" ht="15.75" customHeight="1">
      <c r="A404" s="1059"/>
      <c r="B404" s="31"/>
      <c r="C404" s="10"/>
      <c r="D404" s="10"/>
      <c r="E404" s="31"/>
      <c r="F404" s="10"/>
      <c r="G404" s="10"/>
      <c r="H404" s="10"/>
      <c r="I404" s="10"/>
      <c r="J404" s="10"/>
      <c r="K404" s="31"/>
      <c r="L404" s="10"/>
      <c r="M404" s="10"/>
      <c r="N404" s="10"/>
      <c r="O404" s="10"/>
      <c r="P404" s="1060"/>
      <c r="Q404" s="1061"/>
      <c r="R404" s="1060"/>
      <c r="S404" s="1062"/>
      <c r="T404" s="26"/>
      <c r="U404" s="16"/>
      <c r="V404" s="10"/>
      <c r="W404" s="10"/>
      <c r="X404" s="10"/>
      <c r="Y404" s="8"/>
      <c r="Z404" s="10"/>
      <c r="AA404" s="10"/>
      <c r="AB404" s="1063"/>
      <c r="AC404" s="10"/>
      <c r="AD404" s="10"/>
      <c r="AE404" s="10"/>
      <c r="AF404" s="10"/>
      <c r="AG404" s="10"/>
      <c r="AH404" s="10"/>
      <c r="AI404" s="10"/>
      <c r="AJ404" s="10"/>
    </row>
    <row r="405" ht="15.75" customHeight="1">
      <c r="A405" s="1059"/>
      <c r="B405" s="31"/>
      <c r="C405" s="10"/>
      <c r="D405" s="10"/>
      <c r="E405" s="31"/>
      <c r="F405" s="10"/>
      <c r="G405" s="10"/>
      <c r="H405" s="10"/>
      <c r="I405" s="10"/>
      <c r="J405" s="10"/>
      <c r="K405" s="31"/>
      <c r="L405" s="10"/>
      <c r="M405" s="10"/>
      <c r="N405" s="10"/>
      <c r="O405" s="10"/>
      <c r="P405" s="1060"/>
      <c r="Q405" s="1061"/>
      <c r="R405" s="1060"/>
      <c r="S405" s="1062"/>
      <c r="T405" s="26"/>
      <c r="U405" s="16"/>
      <c r="V405" s="10"/>
      <c r="W405" s="10"/>
      <c r="X405" s="10"/>
      <c r="Y405" s="8"/>
      <c r="Z405" s="10"/>
      <c r="AA405" s="10"/>
      <c r="AB405" s="1063"/>
      <c r="AC405" s="10"/>
      <c r="AD405" s="10"/>
      <c r="AE405" s="10"/>
      <c r="AF405" s="10"/>
      <c r="AG405" s="10"/>
      <c r="AH405" s="10"/>
      <c r="AI405" s="10"/>
      <c r="AJ405" s="10"/>
    </row>
    <row r="406" ht="15.75" customHeight="1">
      <c r="A406" s="1059"/>
      <c r="B406" s="31"/>
      <c r="C406" s="10"/>
      <c r="D406" s="10"/>
      <c r="E406" s="31"/>
      <c r="F406" s="10"/>
      <c r="G406" s="10"/>
      <c r="H406" s="10"/>
      <c r="I406" s="10"/>
      <c r="J406" s="10"/>
      <c r="K406" s="31"/>
      <c r="L406" s="10"/>
      <c r="M406" s="10"/>
      <c r="N406" s="10"/>
      <c r="O406" s="10"/>
      <c r="P406" s="1060"/>
      <c r="Q406" s="1061"/>
      <c r="R406" s="1060"/>
      <c r="S406" s="1062"/>
      <c r="T406" s="26"/>
      <c r="U406" s="16"/>
      <c r="V406" s="10"/>
      <c r="W406" s="10"/>
      <c r="X406" s="10"/>
      <c r="Y406" s="8"/>
      <c r="Z406" s="10"/>
      <c r="AA406" s="10"/>
      <c r="AB406" s="1063"/>
      <c r="AC406" s="10"/>
      <c r="AD406" s="10"/>
      <c r="AE406" s="10"/>
      <c r="AF406" s="10"/>
      <c r="AG406" s="10"/>
      <c r="AH406" s="10"/>
      <c r="AI406" s="10"/>
      <c r="AJ406" s="10"/>
    </row>
    <row r="407" ht="15.75" customHeight="1">
      <c r="A407" s="1059"/>
      <c r="B407" s="31"/>
      <c r="C407" s="10"/>
      <c r="D407" s="10"/>
      <c r="E407" s="31"/>
      <c r="F407" s="10"/>
      <c r="G407" s="10"/>
      <c r="H407" s="10"/>
      <c r="I407" s="10"/>
      <c r="J407" s="10"/>
      <c r="K407" s="31"/>
      <c r="L407" s="10"/>
      <c r="M407" s="10"/>
      <c r="N407" s="10"/>
      <c r="O407" s="10"/>
      <c r="P407" s="1060"/>
      <c r="Q407" s="1061"/>
      <c r="R407" s="1060"/>
      <c r="S407" s="1062"/>
      <c r="T407" s="26"/>
      <c r="U407" s="16"/>
      <c r="V407" s="10"/>
      <c r="W407" s="10"/>
      <c r="X407" s="10"/>
      <c r="Y407" s="8"/>
      <c r="Z407" s="10"/>
      <c r="AA407" s="10"/>
      <c r="AB407" s="1063"/>
      <c r="AC407" s="10"/>
      <c r="AD407" s="10"/>
      <c r="AE407" s="10"/>
      <c r="AF407" s="10"/>
      <c r="AG407" s="10"/>
      <c r="AH407" s="10"/>
      <c r="AI407" s="10"/>
      <c r="AJ407" s="10"/>
    </row>
    <row r="408" ht="15.75" customHeight="1">
      <c r="A408" s="1059"/>
      <c r="B408" s="31"/>
      <c r="C408" s="10"/>
      <c r="D408" s="10"/>
      <c r="E408" s="31"/>
      <c r="F408" s="10"/>
      <c r="G408" s="10"/>
      <c r="H408" s="10"/>
      <c r="I408" s="10"/>
      <c r="J408" s="10"/>
      <c r="K408" s="31"/>
      <c r="L408" s="10"/>
      <c r="M408" s="10"/>
      <c r="N408" s="10"/>
      <c r="O408" s="10"/>
      <c r="P408" s="1060"/>
      <c r="Q408" s="1061"/>
      <c r="R408" s="1060"/>
      <c r="S408" s="1062"/>
      <c r="T408" s="26"/>
      <c r="U408" s="16"/>
      <c r="V408" s="10"/>
      <c r="W408" s="10"/>
      <c r="X408" s="10"/>
      <c r="Y408" s="8"/>
      <c r="Z408" s="10"/>
      <c r="AA408" s="10"/>
      <c r="AB408" s="1063"/>
      <c r="AC408" s="10"/>
      <c r="AD408" s="10"/>
      <c r="AE408" s="10"/>
      <c r="AF408" s="10"/>
      <c r="AG408" s="10"/>
      <c r="AH408" s="10"/>
      <c r="AI408" s="10"/>
      <c r="AJ408" s="10"/>
    </row>
    <row r="409" ht="15.75" customHeight="1">
      <c r="A409" s="1059"/>
      <c r="B409" s="31"/>
      <c r="C409" s="10"/>
      <c r="D409" s="10"/>
      <c r="E409" s="31"/>
      <c r="F409" s="10"/>
      <c r="G409" s="10"/>
      <c r="H409" s="10"/>
      <c r="I409" s="10"/>
      <c r="J409" s="10"/>
      <c r="K409" s="31"/>
      <c r="L409" s="10"/>
      <c r="M409" s="10"/>
      <c r="N409" s="10"/>
      <c r="O409" s="10"/>
      <c r="P409" s="1060"/>
      <c r="Q409" s="1061"/>
      <c r="R409" s="1060"/>
      <c r="S409" s="1062"/>
      <c r="T409" s="26"/>
      <c r="U409" s="16"/>
      <c r="V409" s="10"/>
      <c r="W409" s="10"/>
      <c r="X409" s="10"/>
      <c r="Y409" s="8"/>
      <c r="Z409" s="10"/>
      <c r="AA409" s="10"/>
      <c r="AB409" s="1063"/>
      <c r="AC409" s="10"/>
      <c r="AD409" s="10"/>
      <c r="AE409" s="10"/>
      <c r="AF409" s="10"/>
      <c r="AG409" s="10"/>
      <c r="AH409" s="10"/>
      <c r="AI409" s="10"/>
      <c r="AJ409" s="10"/>
    </row>
    <row r="410" ht="15.75" customHeight="1">
      <c r="A410" s="1059"/>
      <c r="B410" s="31"/>
      <c r="C410" s="10"/>
      <c r="D410" s="10"/>
      <c r="E410" s="31"/>
      <c r="F410" s="10"/>
      <c r="G410" s="10"/>
      <c r="H410" s="10"/>
      <c r="I410" s="10"/>
      <c r="J410" s="10"/>
      <c r="K410" s="31"/>
      <c r="L410" s="10"/>
      <c r="M410" s="10"/>
      <c r="N410" s="10"/>
      <c r="O410" s="10"/>
      <c r="P410" s="1060"/>
      <c r="Q410" s="1061"/>
      <c r="R410" s="1060"/>
      <c r="S410" s="1062"/>
      <c r="T410" s="26"/>
      <c r="U410" s="16"/>
      <c r="V410" s="10"/>
      <c r="W410" s="10"/>
      <c r="X410" s="10"/>
      <c r="Y410" s="8"/>
      <c r="Z410" s="10"/>
      <c r="AA410" s="10"/>
      <c r="AB410" s="1063"/>
      <c r="AC410" s="10"/>
      <c r="AD410" s="10"/>
      <c r="AE410" s="10"/>
      <c r="AF410" s="10"/>
      <c r="AG410" s="10"/>
      <c r="AH410" s="10"/>
      <c r="AI410" s="10"/>
      <c r="AJ410" s="10"/>
    </row>
    <row r="411" ht="15.75" customHeight="1">
      <c r="A411" s="1059"/>
      <c r="B411" s="31"/>
      <c r="C411" s="10"/>
      <c r="D411" s="10"/>
      <c r="E411" s="31"/>
      <c r="F411" s="10"/>
      <c r="G411" s="10"/>
      <c r="H411" s="10"/>
      <c r="I411" s="10"/>
      <c r="J411" s="10"/>
      <c r="K411" s="31"/>
      <c r="L411" s="10"/>
      <c r="M411" s="10"/>
      <c r="N411" s="10"/>
      <c r="O411" s="10"/>
      <c r="P411" s="1060"/>
      <c r="Q411" s="1061"/>
      <c r="R411" s="1060"/>
      <c r="S411" s="1062"/>
      <c r="T411" s="26"/>
      <c r="U411" s="16"/>
      <c r="V411" s="10"/>
      <c r="W411" s="10"/>
      <c r="X411" s="10"/>
      <c r="Y411" s="8"/>
      <c r="Z411" s="10"/>
      <c r="AA411" s="10"/>
      <c r="AB411" s="1063"/>
      <c r="AC411" s="10"/>
      <c r="AD411" s="10"/>
      <c r="AE411" s="10"/>
      <c r="AF411" s="10"/>
      <c r="AG411" s="10"/>
      <c r="AH411" s="10"/>
      <c r="AI411" s="10"/>
      <c r="AJ411" s="10"/>
    </row>
    <row r="412" ht="15.75" customHeight="1">
      <c r="A412" s="1059"/>
      <c r="B412" s="31"/>
      <c r="C412" s="10"/>
      <c r="D412" s="10"/>
      <c r="E412" s="31"/>
      <c r="F412" s="10"/>
      <c r="G412" s="10"/>
      <c r="H412" s="10"/>
      <c r="I412" s="10"/>
      <c r="J412" s="10"/>
      <c r="K412" s="31"/>
      <c r="L412" s="10"/>
      <c r="M412" s="10"/>
      <c r="N412" s="10"/>
      <c r="O412" s="10"/>
      <c r="P412" s="1060"/>
      <c r="Q412" s="1061"/>
      <c r="R412" s="1060"/>
      <c r="S412" s="1062"/>
      <c r="T412" s="26"/>
      <c r="U412" s="16"/>
      <c r="V412" s="10"/>
      <c r="W412" s="10"/>
      <c r="X412" s="10"/>
      <c r="Y412" s="8"/>
      <c r="Z412" s="10"/>
      <c r="AA412" s="10"/>
      <c r="AB412" s="1063"/>
      <c r="AC412" s="10"/>
      <c r="AD412" s="10"/>
      <c r="AE412" s="10"/>
      <c r="AF412" s="10"/>
      <c r="AG412" s="10"/>
      <c r="AH412" s="10"/>
      <c r="AI412" s="10"/>
      <c r="AJ412" s="10"/>
    </row>
    <row r="413" ht="15.75" customHeight="1">
      <c r="A413" s="1059"/>
      <c r="B413" s="31"/>
      <c r="C413" s="10"/>
      <c r="D413" s="10"/>
      <c r="E413" s="31"/>
      <c r="F413" s="10"/>
      <c r="G413" s="10"/>
      <c r="H413" s="10"/>
      <c r="I413" s="10"/>
      <c r="J413" s="10"/>
      <c r="K413" s="31"/>
      <c r="L413" s="10"/>
      <c r="M413" s="10"/>
      <c r="N413" s="10"/>
      <c r="O413" s="10"/>
      <c r="P413" s="1060"/>
      <c r="Q413" s="1061"/>
      <c r="R413" s="1060"/>
      <c r="S413" s="1062"/>
      <c r="T413" s="26"/>
      <c r="U413" s="16"/>
      <c r="V413" s="10"/>
      <c r="W413" s="10"/>
      <c r="X413" s="10"/>
      <c r="Y413" s="8"/>
      <c r="Z413" s="10"/>
      <c r="AA413" s="10"/>
      <c r="AB413" s="1063"/>
      <c r="AC413" s="10"/>
      <c r="AD413" s="10"/>
      <c r="AE413" s="10"/>
      <c r="AF413" s="10"/>
      <c r="AG413" s="10"/>
      <c r="AH413" s="10"/>
      <c r="AI413" s="10"/>
      <c r="AJ413" s="10"/>
    </row>
    <row r="414" ht="15.75" customHeight="1">
      <c r="A414" s="1059"/>
      <c r="B414" s="31"/>
      <c r="C414" s="10"/>
      <c r="D414" s="10"/>
      <c r="E414" s="31"/>
      <c r="F414" s="10"/>
      <c r="G414" s="10"/>
      <c r="H414" s="10"/>
      <c r="I414" s="10"/>
      <c r="J414" s="10"/>
      <c r="K414" s="31"/>
      <c r="L414" s="10"/>
      <c r="M414" s="10"/>
      <c r="N414" s="10"/>
      <c r="O414" s="10"/>
      <c r="P414" s="1060"/>
      <c r="Q414" s="1061"/>
      <c r="R414" s="1060"/>
      <c r="S414" s="1062"/>
      <c r="T414" s="26"/>
      <c r="U414" s="16"/>
      <c r="V414" s="10"/>
      <c r="W414" s="10"/>
      <c r="X414" s="10"/>
      <c r="Y414" s="8"/>
      <c r="Z414" s="10"/>
      <c r="AA414" s="10"/>
      <c r="AB414" s="1063"/>
      <c r="AC414" s="10"/>
      <c r="AD414" s="10"/>
      <c r="AE414" s="10"/>
      <c r="AF414" s="10"/>
      <c r="AG414" s="10"/>
      <c r="AH414" s="10"/>
      <c r="AI414" s="10"/>
      <c r="AJ414" s="10"/>
    </row>
    <row r="415" ht="15.75" customHeight="1">
      <c r="A415" s="1059"/>
      <c r="B415" s="31"/>
      <c r="C415" s="10"/>
      <c r="D415" s="10"/>
      <c r="E415" s="31"/>
      <c r="F415" s="10"/>
      <c r="G415" s="10"/>
      <c r="H415" s="10"/>
      <c r="I415" s="10"/>
      <c r="J415" s="10"/>
      <c r="K415" s="31"/>
      <c r="L415" s="10"/>
      <c r="M415" s="10"/>
      <c r="N415" s="10"/>
      <c r="O415" s="10"/>
      <c r="P415" s="1060"/>
      <c r="Q415" s="1061"/>
      <c r="R415" s="1060"/>
      <c r="S415" s="1062"/>
      <c r="T415" s="26"/>
      <c r="U415" s="16"/>
      <c r="V415" s="10"/>
      <c r="W415" s="10"/>
      <c r="X415" s="10"/>
      <c r="Y415" s="8"/>
      <c r="Z415" s="10"/>
      <c r="AA415" s="10"/>
      <c r="AB415" s="1063"/>
      <c r="AC415" s="10"/>
      <c r="AD415" s="10"/>
      <c r="AE415" s="10"/>
      <c r="AF415" s="10"/>
      <c r="AG415" s="10"/>
      <c r="AH415" s="10"/>
      <c r="AI415" s="10"/>
      <c r="AJ415" s="10"/>
    </row>
    <row r="416" ht="15.75" customHeight="1">
      <c r="A416" s="1059"/>
      <c r="B416" s="31"/>
      <c r="C416" s="10"/>
      <c r="D416" s="10"/>
      <c r="E416" s="31"/>
      <c r="F416" s="10"/>
      <c r="G416" s="10"/>
      <c r="H416" s="10"/>
      <c r="I416" s="10"/>
      <c r="J416" s="10"/>
      <c r="K416" s="31"/>
      <c r="L416" s="10"/>
      <c r="M416" s="10"/>
      <c r="N416" s="10"/>
      <c r="O416" s="10"/>
      <c r="P416" s="1060"/>
      <c r="Q416" s="1061"/>
      <c r="R416" s="1060"/>
      <c r="S416" s="1062"/>
      <c r="T416" s="26"/>
      <c r="U416" s="16"/>
      <c r="V416" s="10"/>
      <c r="W416" s="10"/>
      <c r="X416" s="10"/>
      <c r="Y416" s="8"/>
      <c r="Z416" s="10"/>
      <c r="AA416" s="10"/>
      <c r="AB416" s="1063"/>
      <c r="AC416" s="10"/>
      <c r="AD416" s="10"/>
      <c r="AE416" s="10"/>
      <c r="AF416" s="10"/>
      <c r="AG416" s="10"/>
      <c r="AH416" s="10"/>
      <c r="AI416" s="10"/>
      <c r="AJ416" s="10"/>
    </row>
    <row r="417" ht="15.75" customHeight="1">
      <c r="A417" s="1059"/>
      <c r="B417" s="31"/>
      <c r="C417" s="10"/>
      <c r="D417" s="10"/>
      <c r="E417" s="31"/>
      <c r="F417" s="10"/>
      <c r="G417" s="10"/>
      <c r="H417" s="10"/>
      <c r="I417" s="10"/>
      <c r="J417" s="10"/>
      <c r="K417" s="31"/>
      <c r="L417" s="10"/>
      <c r="M417" s="10"/>
      <c r="N417" s="10"/>
      <c r="O417" s="10"/>
      <c r="P417" s="1060"/>
      <c r="Q417" s="1061"/>
      <c r="R417" s="1060"/>
      <c r="S417" s="1062"/>
      <c r="T417" s="26"/>
      <c r="U417" s="16"/>
      <c r="V417" s="10"/>
      <c r="W417" s="10"/>
      <c r="X417" s="10"/>
      <c r="Y417" s="8"/>
      <c r="Z417" s="10"/>
      <c r="AA417" s="10"/>
      <c r="AB417" s="1063"/>
      <c r="AC417" s="10"/>
      <c r="AD417" s="10"/>
      <c r="AE417" s="10"/>
      <c r="AF417" s="10"/>
      <c r="AG417" s="10"/>
      <c r="AH417" s="10"/>
      <c r="AI417" s="10"/>
      <c r="AJ417" s="10"/>
    </row>
    <row r="418" ht="15.75" customHeight="1">
      <c r="A418" s="1059"/>
      <c r="B418" s="31"/>
      <c r="C418" s="10"/>
      <c r="D418" s="10"/>
      <c r="E418" s="31"/>
      <c r="F418" s="10"/>
      <c r="G418" s="10"/>
      <c r="H418" s="10"/>
      <c r="I418" s="10"/>
      <c r="J418" s="10"/>
      <c r="K418" s="31"/>
      <c r="L418" s="10"/>
      <c r="M418" s="10"/>
      <c r="N418" s="10"/>
      <c r="O418" s="10"/>
      <c r="P418" s="1060"/>
      <c r="Q418" s="1061"/>
      <c r="R418" s="1060"/>
      <c r="S418" s="1062"/>
      <c r="T418" s="26"/>
      <c r="U418" s="16"/>
      <c r="V418" s="10"/>
      <c r="W418" s="10"/>
      <c r="X418" s="10"/>
      <c r="Y418" s="8"/>
      <c r="Z418" s="10"/>
      <c r="AA418" s="10"/>
      <c r="AB418" s="1063"/>
      <c r="AC418" s="10"/>
      <c r="AD418" s="10"/>
      <c r="AE418" s="10"/>
      <c r="AF418" s="10"/>
      <c r="AG418" s="10"/>
      <c r="AH418" s="10"/>
      <c r="AI418" s="10"/>
      <c r="AJ418" s="10"/>
    </row>
    <row r="419" ht="15.75" customHeight="1">
      <c r="A419" s="1059"/>
      <c r="B419" s="31"/>
      <c r="C419" s="10"/>
      <c r="D419" s="10"/>
      <c r="E419" s="31"/>
      <c r="F419" s="10"/>
      <c r="G419" s="10"/>
      <c r="H419" s="10"/>
      <c r="I419" s="10"/>
      <c r="J419" s="10"/>
      <c r="K419" s="31"/>
      <c r="L419" s="10"/>
      <c r="M419" s="10"/>
      <c r="N419" s="10"/>
      <c r="O419" s="10"/>
      <c r="P419" s="1060"/>
      <c r="Q419" s="1061"/>
      <c r="R419" s="1060"/>
      <c r="S419" s="1062"/>
      <c r="T419" s="26"/>
      <c r="U419" s="16"/>
      <c r="V419" s="10"/>
      <c r="W419" s="10"/>
      <c r="X419" s="10"/>
      <c r="Y419" s="8"/>
      <c r="Z419" s="10"/>
      <c r="AA419" s="10"/>
      <c r="AB419" s="1063"/>
      <c r="AC419" s="10"/>
      <c r="AD419" s="10"/>
      <c r="AE419" s="10"/>
      <c r="AF419" s="10"/>
      <c r="AG419" s="10"/>
      <c r="AH419" s="10"/>
      <c r="AI419" s="10"/>
      <c r="AJ419" s="10"/>
    </row>
    <row r="420" ht="15.75" customHeight="1">
      <c r="A420" s="1059"/>
      <c r="B420" s="31"/>
      <c r="C420" s="10"/>
      <c r="D420" s="10"/>
      <c r="E420" s="31"/>
      <c r="F420" s="10"/>
      <c r="G420" s="10"/>
      <c r="H420" s="10"/>
      <c r="I420" s="10"/>
      <c r="J420" s="10"/>
      <c r="K420" s="31"/>
      <c r="L420" s="10"/>
      <c r="M420" s="10"/>
      <c r="N420" s="10"/>
      <c r="O420" s="10"/>
      <c r="P420" s="1060"/>
      <c r="Q420" s="1061"/>
      <c r="R420" s="1060"/>
      <c r="S420" s="1062"/>
      <c r="T420" s="26"/>
      <c r="U420" s="16"/>
      <c r="V420" s="10"/>
      <c r="W420" s="10"/>
      <c r="X420" s="10"/>
      <c r="Y420" s="8"/>
      <c r="Z420" s="10"/>
      <c r="AA420" s="10"/>
      <c r="AB420" s="1063"/>
      <c r="AC420" s="10"/>
      <c r="AD420" s="10"/>
      <c r="AE420" s="10"/>
      <c r="AF420" s="10"/>
      <c r="AG420" s="10"/>
      <c r="AH420" s="10"/>
      <c r="AI420" s="10"/>
      <c r="AJ420" s="10"/>
    </row>
    <row r="421" ht="15.75" customHeight="1">
      <c r="A421" s="1059"/>
      <c r="B421" s="31"/>
      <c r="C421" s="10"/>
      <c r="D421" s="10"/>
      <c r="E421" s="31"/>
      <c r="F421" s="10"/>
      <c r="G421" s="10"/>
      <c r="H421" s="10"/>
      <c r="I421" s="10"/>
      <c r="J421" s="10"/>
      <c r="K421" s="31"/>
      <c r="L421" s="10"/>
      <c r="M421" s="10"/>
      <c r="N421" s="10"/>
      <c r="O421" s="10"/>
      <c r="P421" s="1060"/>
      <c r="Q421" s="1061"/>
      <c r="R421" s="1060"/>
      <c r="S421" s="1062"/>
      <c r="T421" s="26"/>
      <c r="U421" s="16"/>
      <c r="V421" s="10"/>
      <c r="W421" s="10"/>
      <c r="X421" s="10"/>
      <c r="Y421" s="8"/>
      <c r="Z421" s="10"/>
      <c r="AA421" s="10"/>
      <c r="AB421" s="1063"/>
      <c r="AC421" s="10"/>
      <c r="AD421" s="10"/>
      <c r="AE421" s="10"/>
      <c r="AF421" s="10"/>
      <c r="AG421" s="10"/>
      <c r="AH421" s="10"/>
      <c r="AI421" s="10"/>
      <c r="AJ421" s="10"/>
    </row>
    <row r="422" ht="15.75" customHeight="1">
      <c r="A422" s="1059"/>
      <c r="B422" s="31"/>
      <c r="C422" s="10"/>
      <c r="D422" s="10"/>
      <c r="E422" s="31"/>
      <c r="F422" s="10"/>
      <c r="G422" s="10"/>
      <c r="H422" s="10"/>
      <c r="I422" s="10"/>
      <c r="J422" s="10"/>
      <c r="K422" s="31"/>
      <c r="L422" s="10"/>
      <c r="M422" s="10"/>
      <c r="N422" s="10"/>
      <c r="O422" s="10"/>
      <c r="P422" s="1060"/>
      <c r="Q422" s="1061"/>
      <c r="R422" s="1060"/>
      <c r="S422" s="1062"/>
      <c r="T422" s="26"/>
      <c r="U422" s="16"/>
      <c r="V422" s="10"/>
      <c r="W422" s="10"/>
      <c r="X422" s="10"/>
      <c r="Y422" s="8"/>
      <c r="Z422" s="10"/>
      <c r="AA422" s="10"/>
      <c r="AB422" s="1063"/>
      <c r="AC422" s="10"/>
      <c r="AD422" s="10"/>
      <c r="AE422" s="10"/>
      <c r="AF422" s="10"/>
      <c r="AG422" s="10"/>
      <c r="AH422" s="10"/>
      <c r="AI422" s="10"/>
      <c r="AJ422" s="10"/>
    </row>
    <row r="423" ht="15.75" customHeight="1">
      <c r="A423" s="1059"/>
      <c r="B423" s="31"/>
      <c r="C423" s="10"/>
      <c r="D423" s="10"/>
      <c r="E423" s="31"/>
      <c r="F423" s="10"/>
      <c r="G423" s="10"/>
      <c r="H423" s="10"/>
      <c r="I423" s="10"/>
      <c r="J423" s="10"/>
      <c r="K423" s="31"/>
      <c r="L423" s="10"/>
      <c r="M423" s="10"/>
      <c r="N423" s="10"/>
      <c r="O423" s="10"/>
      <c r="P423" s="1060"/>
      <c r="Q423" s="1061"/>
      <c r="R423" s="1060"/>
      <c r="S423" s="1062"/>
      <c r="T423" s="26"/>
      <c r="U423" s="16"/>
      <c r="V423" s="10"/>
      <c r="W423" s="10"/>
      <c r="X423" s="10"/>
      <c r="Y423" s="8"/>
      <c r="Z423" s="10"/>
      <c r="AA423" s="10"/>
      <c r="AB423" s="1063"/>
      <c r="AC423" s="10"/>
      <c r="AD423" s="10"/>
      <c r="AE423" s="10"/>
      <c r="AF423" s="10"/>
      <c r="AG423" s="10"/>
      <c r="AH423" s="10"/>
      <c r="AI423" s="10"/>
      <c r="AJ423" s="10"/>
    </row>
    <row r="424" ht="15.75" customHeight="1">
      <c r="A424" s="1059"/>
      <c r="B424" s="31"/>
      <c r="C424" s="10"/>
      <c r="D424" s="10"/>
      <c r="E424" s="31"/>
      <c r="F424" s="10"/>
      <c r="G424" s="10"/>
      <c r="H424" s="10"/>
      <c r="I424" s="10"/>
      <c r="J424" s="10"/>
      <c r="K424" s="31"/>
      <c r="L424" s="10"/>
      <c r="M424" s="10"/>
      <c r="N424" s="10"/>
      <c r="O424" s="10"/>
      <c r="P424" s="1060"/>
      <c r="Q424" s="1061"/>
      <c r="R424" s="1060"/>
      <c r="S424" s="1062"/>
      <c r="T424" s="26"/>
      <c r="U424" s="16"/>
      <c r="V424" s="10"/>
      <c r="W424" s="10"/>
      <c r="X424" s="10"/>
      <c r="Y424" s="8"/>
      <c r="Z424" s="10"/>
      <c r="AA424" s="10"/>
      <c r="AB424" s="1063"/>
      <c r="AC424" s="10"/>
      <c r="AD424" s="10"/>
      <c r="AE424" s="10"/>
      <c r="AF424" s="10"/>
      <c r="AG424" s="10"/>
      <c r="AH424" s="10"/>
      <c r="AI424" s="10"/>
      <c r="AJ424" s="10"/>
    </row>
    <row r="425" ht="15.75" customHeight="1">
      <c r="A425" s="1059"/>
      <c r="B425" s="31"/>
      <c r="C425" s="10"/>
      <c r="D425" s="10"/>
      <c r="E425" s="31"/>
      <c r="F425" s="10"/>
      <c r="G425" s="10"/>
      <c r="H425" s="10"/>
      <c r="I425" s="10"/>
      <c r="J425" s="10"/>
      <c r="K425" s="31"/>
      <c r="L425" s="10"/>
      <c r="M425" s="10"/>
      <c r="N425" s="10"/>
      <c r="O425" s="10"/>
      <c r="P425" s="1060"/>
      <c r="Q425" s="1061"/>
      <c r="R425" s="1060"/>
      <c r="S425" s="1062"/>
      <c r="T425" s="26"/>
      <c r="U425" s="16"/>
      <c r="V425" s="10"/>
      <c r="W425" s="10"/>
      <c r="X425" s="10"/>
      <c r="Y425" s="8"/>
      <c r="Z425" s="10"/>
      <c r="AA425" s="10"/>
      <c r="AB425" s="1063"/>
      <c r="AC425" s="10"/>
      <c r="AD425" s="10"/>
      <c r="AE425" s="10"/>
      <c r="AF425" s="10"/>
      <c r="AG425" s="10"/>
      <c r="AH425" s="10"/>
      <c r="AI425" s="10"/>
      <c r="AJ425" s="10"/>
    </row>
    <row r="426" ht="15.75" customHeight="1">
      <c r="A426" s="1059"/>
      <c r="B426" s="31"/>
      <c r="C426" s="10"/>
      <c r="D426" s="10"/>
      <c r="E426" s="31"/>
      <c r="F426" s="10"/>
      <c r="G426" s="10"/>
      <c r="H426" s="10"/>
      <c r="I426" s="10"/>
      <c r="J426" s="10"/>
      <c r="K426" s="31"/>
      <c r="L426" s="10"/>
      <c r="M426" s="10"/>
      <c r="N426" s="10"/>
      <c r="O426" s="10"/>
      <c r="P426" s="1060"/>
      <c r="Q426" s="1061"/>
      <c r="R426" s="1060"/>
      <c r="S426" s="1062"/>
      <c r="T426" s="26"/>
      <c r="U426" s="16"/>
      <c r="V426" s="10"/>
      <c r="W426" s="10"/>
      <c r="X426" s="10"/>
      <c r="Y426" s="8"/>
      <c r="Z426" s="10"/>
      <c r="AA426" s="10"/>
      <c r="AB426" s="1063"/>
      <c r="AC426" s="10"/>
      <c r="AD426" s="10"/>
      <c r="AE426" s="10"/>
      <c r="AF426" s="10"/>
      <c r="AG426" s="10"/>
      <c r="AH426" s="10"/>
      <c r="AI426" s="10"/>
      <c r="AJ426" s="10"/>
    </row>
    <row r="427" ht="15.75" customHeight="1">
      <c r="A427" s="1059"/>
      <c r="B427" s="31"/>
      <c r="C427" s="10"/>
      <c r="D427" s="10"/>
      <c r="E427" s="31"/>
      <c r="F427" s="10"/>
      <c r="G427" s="10"/>
      <c r="H427" s="10"/>
      <c r="I427" s="10"/>
      <c r="J427" s="10"/>
      <c r="K427" s="31"/>
      <c r="L427" s="10"/>
      <c r="M427" s="10"/>
      <c r="N427" s="10"/>
      <c r="O427" s="10"/>
      <c r="P427" s="1060"/>
      <c r="Q427" s="1061"/>
      <c r="R427" s="1060"/>
      <c r="S427" s="1062"/>
      <c r="T427" s="26"/>
      <c r="U427" s="16"/>
      <c r="V427" s="10"/>
      <c r="W427" s="10"/>
      <c r="X427" s="10"/>
      <c r="Y427" s="8"/>
      <c r="Z427" s="10"/>
      <c r="AA427" s="10"/>
      <c r="AB427" s="1063"/>
      <c r="AC427" s="10"/>
      <c r="AD427" s="10"/>
      <c r="AE427" s="10"/>
      <c r="AF427" s="10"/>
      <c r="AG427" s="10"/>
      <c r="AH427" s="10"/>
      <c r="AI427" s="10"/>
      <c r="AJ427" s="10"/>
    </row>
    <row r="428" ht="15.75" customHeight="1">
      <c r="A428" s="1059"/>
      <c r="B428" s="31"/>
      <c r="C428" s="10"/>
      <c r="D428" s="10"/>
      <c r="E428" s="31"/>
      <c r="F428" s="10"/>
      <c r="G428" s="10"/>
      <c r="H428" s="10"/>
      <c r="I428" s="10"/>
      <c r="J428" s="10"/>
      <c r="K428" s="31"/>
      <c r="L428" s="10"/>
      <c r="M428" s="10"/>
      <c r="N428" s="10"/>
      <c r="O428" s="10"/>
      <c r="P428" s="1060"/>
      <c r="Q428" s="1061"/>
      <c r="R428" s="1060"/>
      <c r="S428" s="1062"/>
      <c r="T428" s="26"/>
      <c r="U428" s="16"/>
      <c r="V428" s="10"/>
      <c r="W428" s="10"/>
      <c r="X428" s="10"/>
      <c r="Y428" s="8"/>
      <c r="Z428" s="10"/>
      <c r="AA428" s="10"/>
      <c r="AB428" s="1063"/>
      <c r="AC428" s="10"/>
      <c r="AD428" s="10"/>
      <c r="AE428" s="10"/>
      <c r="AF428" s="10"/>
      <c r="AG428" s="10"/>
      <c r="AH428" s="10"/>
      <c r="AI428" s="10"/>
      <c r="AJ428" s="10"/>
    </row>
    <row r="429" ht="15.75" customHeight="1">
      <c r="A429" s="1059"/>
      <c r="B429" s="31"/>
      <c r="C429" s="10"/>
      <c r="D429" s="10"/>
      <c r="E429" s="31"/>
      <c r="F429" s="10"/>
      <c r="G429" s="10"/>
      <c r="H429" s="10"/>
      <c r="I429" s="10"/>
      <c r="J429" s="10"/>
      <c r="K429" s="31"/>
      <c r="L429" s="10"/>
      <c r="M429" s="10"/>
      <c r="N429" s="10"/>
      <c r="O429" s="10"/>
      <c r="P429" s="1060"/>
      <c r="Q429" s="1061"/>
      <c r="R429" s="1060"/>
      <c r="S429" s="1062"/>
      <c r="T429" s="26"/>
      <c r="U429" s="16"/>
      <c r="V429" s="10"/>
      <c r="W429" s="10"/>
      <c r="X429" s="10"/>
      <c r="Y429" s="8"/>
      <c r="Z429" s="10"/>
      <c r="AA429" s="10"/>
      <c r="AB429" s="1063"/>
      <c r="AC429" s="10"/>
      <c r="AD429" s="10"/>
      <c r="AE429" s="10"/>
      <c r="AF429" s="10"/>
      <c r="AG429" s="10"/>
      <c r="AH429" s="10"/>
      <c r="AI429" s="10"/>
      <c r="AJ429" s="10"/>
    </row>
    <row r="430" ht="15.75" customHeight="1">
      <c r="A430" s="1059"/>
      <c r="B430" s="31"/>
      <c r="C430" s="10"/>
      <c r="D430" s="10"/>
      <c r="E430" s="31"/>
      <c r="F430" s="10"/>
      <c r="G430" s="10"/>
      <c r="H430" s="10"/>
      <c r="I430" s="10"/>
      <c r="J430" s="10"/>
      <c r="K430" s="31"/>
      <c r="L430" s="10"/>
      <c r="M430" s="10"/>
      <c r="N430" s="10"/>
      <c r="O430" s="10"/>
      <c r="P430" s="1060"/>
      <c r="Q430" s="1061"/>
      <c r="R430" s="1060"/>
      <c r="S430" s="1062"/>
      <c r="T430" s="26"/>
      <c r="U430" s="16"/>
      <c r="V430" s="10"/>
      <c r="W430" s="10"/>
      <c r="X430" s="10"/>
      <c r="Y430" s="8"/>
      <c r="Z430" s="10"/>
      <c r="AA430" s="10"/>
      <c r="AB430" s="1063"/>
      <c r="AC430" s="10"/>
      <c r="AD430" s="10"/>
      <c r="AE430" s="10"/>
      <c r="AF430" s="10"/>
      <c r="AG430" s="10"/>
      <c r="AH430" s="10"/>
      <c r="AI430" s="10"/>
      <c r="AJ430" s="10"/>
    </row>
    <row r="431" ht="15.75" customHeight="1">
      <c r="A431" s="1059"/>
      <c r="B431" s="31"/>
      <c r="C431" s="10"/>
      <c r="D431" s="10"/>
      <c r="E431" s="31"/>
      <c r="F431" s="10"/>
      <c r="G431" s="10"/>
      <c r="H431" s="10"/>
      <c r="I431" s="10"/>
      <c r="J431" s="10"/>
      <c r="K431" s="31"/>
      <c r="L431" s="10"/>
      <c r="M431" s="10"/>
      <c r="N431" s="10"/>
      <c r="O431" s="10"/>
      <c r="P431" s="1060"/>
      <c r="Q431" s="1061"/>
      <c r="R431" s="1060"/>
      <c r="S431" s="1062"/>
      <c r="T431" s="26"/>
      <c r="U431" s="16"/>
      <c r="V431" s="10"/>
      <c r="W431" s="10"/>
      <c r="X431" s="10"/>
      <c r="Y431" s="8"/>
      <c r="Z431" s="10"/>
      <c r="AA431" s="10"/>
      <c r="AB431" s="1063"/>
      <c r="AC431" s="10"/>
      <c r="AD431" s="10"/>
      <c r="AE431" s="10"/>
      <c r="AF431" s="10"/>
      <c r="AG431" s="10"/>
      <c r="AH431" s="10"/>
      <c r="AI431" s="10"/>
      <c r="AJ431" s="10"/>
    </row>
    <row r="432" ht="15.75" customHeight="1">
      <c r="A432" s="1059"/>
      <c r="B432" s="31"/>
      <c r="C432" s="10"/>
      <c r="D432" s="10"/>
      <c r="E432" s="31"/>
      <c r="F432" s="10"/>
      <c r="G432" s="10"/>
      <c r="H432" s="10"/>
      <c r="I432" s="10"/>
      <c r="J432" s="10"/>
      <c r="K432" s="31"/>
      <c r="L432" s="10"/>
      <c r="M432" s="10"/>
      <c r="N432" s="10"/>
      <c r="O432" s="10"/>
      <c r="P432" s="1060"/>
      <c r="Q432" s="1061"/>
      <c r="R432" s="1060"/>
      <c r="S432" s="1062"/>
      <c r="T432" s="26"/>
      <c r="U432" s="16"/>
      <c r="V432" s="10"/>
      <c r="W432" s="10"/>
      <c r="X432" s="10"/>
      <c r="Y432" s="8"/>
      <c r="Z432" s="10"/>
      <c r="AA432" s="10"/>
      <c r="AB432" s="1063"/>
      <c r="AC432" s="10"/>
      <c r="AD432" s="10"/>
      <c r="AE432" s="10"/>
      <c r="AF432" s="10"/>
      <c r="AG432" s="10"/>
      <c r="AH432" s="10"/>
      <c r="AI432" s="10"/>
      <c r="AJ432" s="10"/>
    </row>
    <row r="433" ht="15.75" customHeight="1">
      <c r="A433" s="1059"/>
      <c r="B433" s="31"/>
      <c r="C433" s="10"/>
      <c r="D433" s="10"/>
      <c r="E433" s="31"/>
      <c r="F433" s="10"/>
      <c r="G433" s="10"/>
      <c r="H433" s="10"/>
      <c r="I433" s="10"/>
      <c r="J433" s="10"/>
      <c r="K433" s="31"/>
      <c r="L433" s="10"/>
      <c r="M433" s="10"/>
      <c r="N433" s="10"/>
      <c r="O433" s="10"/>
      <c r="P433" s="1060"/>
      <c r="Q433" s="1061"/>
      <c r="R433" s="1060"/>
      <c r="S433" s="1062"/>
      <c r="T433" s="26"/>
      <c r="U433" s="16"/>
      <c r="V433" s="10"/>
      <c r="W433" s="10"/>
      <c r="X433" s="10"/>
      <c r="Y433" s="8"/>
      <c r="Z433" s="10"/>
      <c r="AA433" s="10"/>
      <c r="AB433" s="1063"/>
      <c r="AC433" s="10"/>
      <c r="AD433" s="10"/>
      <c r="AE433" s="10"/>
      <c r="AF433" s="10"/>
      <c r="AG433" s="10"/>
      <c r="AH433" s="10"/>
      <c r="AI433" s="10"/>
      <c r="AJ433" s="10"/>
    </row>
    <row r="434" ht="15.75" customHeight="1">
      <c r="A434" s="1059"/>
      <c r="B434" s="31"/>
      <c r="C434" s="10"/>
      <c r="D434" s="10"/>
      <c r="E434" s="31"/>
      <c r="F434" s="10"/>
      <c r="G434" s="10"/>
      <c r="H434" s="10"/>
      <c r="I434" s="10"/>
      <c r="J434" s="10"/>
      <c r="K434" s="31"/>
      <c r="L434" s="10"/>
      <c r="M434" s="10"/>
      <c r="N434" s="10"/>
      <c r="O434" s="10"/>
      <c r="P434" s="1060"/>
      <c r="Q434" s="1061"/>
      <c r="R434" s="1060"/>
      <c r="S434" s="1062"/>
      <c r="T434" s="26"/>
      <c r="U434" s="16"/>
      <c r="V434" s="10"/>
      <c r="W434" s="10"/>
      <c r="X434" s="10"/>
      <c r="Y434" s="8"/>
      <c r="Z434" s="10"/>
      <c r="AA434" s="10"/>
      <c r="AB434" s="1063"/>
      <c r="AC434" s="10"/>
      <c r="AD434" s="10"/>
      <c r="AE434" s="10"/>
      <c r="AF434" s="10"/>
      <c r="AG434" s="10"/>
      <c r="AH434" s="10"/>
      <c r="AI434" s="10"/>
      <c r="AJ434" s="10"/>
    </row>
    <row r="435" ht="15.75" customHeight="1">
      <c r="A435" s="1059"/>
      <c r="B435" s="31"/>
      <c r="C435" s="10"/>
      <c r="D435" s="10"/>
      <c r="E435" s="31"/>
      <c r="F435" s="10"/>
      <c r="G435" s="10"/>
      <c r="H435" s="10"/>
      <c r="I435" s="10"/>
      <c r="J435" s="10"/>
      <c r="K435" s="31"/>
      <c r="L435" s="10"/>
      <c r="M435" s="10"/>
      <c r="N435" s="10"/>
      <c r="O435" s="10"/>
      <c r="P435" s="1060"/>
      <c r="Q435" s="1061"/>
      <c r="R435" s="1060"/>
      <c r="S435" s="1062"/>
      <c r="T435" s="26"/>
      <c r="U435" s="16"/>
      <c r="V435" s="10"/>
      <c r="W435" s="10"/>
      <c r="X435" s="10"/>
      <c r="Y435" s="8"/>
      <c r="Z435" s="10"/>
      <c r="AA435" s="10"/>
      <c r="AB435" s="1063"/>
      <c r="AC435" s="10"/>
      <c r="AD435" s="10"/>
      <c r="AE435" s="10"/>
      <c r="AF435" s="10"/>
      <c r="AG435" s="10"/>
      <c r="AH435" s="10"/>
      <c r="AI435" s="10"/>
      <c r="AJ435" s="10"/>
    </row>
    <row r="436" ht="15.75" customHeight="1">
      <c r="A436" s="1059"/>
      <c r="B436" s="31"/>
      <c r="C436" s="10"/>
      <c r="D436" s="10"/>
      <c r="E436" s="31"/>
      <c r="F436" s="10"/>
      <c r="G436" s="10"/>
      <c r="H436" s="10"/>
      <c r="I436" s="10"/>
      <c r="J436" s="10"/>
      <c r="K436" s="31"/>
      <c r="L436" s="10"/>
      <c r="M436" s="10"/>
      <c r="N436" s="10"/>
      <c r="O436" s="10"/>
      <c r="P436" s="1060"/>
      <c r="Q436" s="1061"/>
      <c r="R436" s="1060"/>
      <c r="S436" s="1062"/>
      <c r="T436" s="26"/>
      <c r="U436" s="16"/>
      <c r="V436" s="10"/>
      <c r="W436" s="10"/>
      <c r="X436" s="10"/>
      <c r="Y436" s="8"/>
      <c r="Z436" s="10"/>
      <c r="AA436" s="10"/>
      <c r="AB436" s="1063"/>
      <c r="AC436" s="10"/>
      <c r="AD436" s="10"/>
      <c r="AE436" s="10"/>
      <c r="AF436" s="10"/>
      <c r="AG436" s="10"/>
      <c r="AH436" s="10"/>
      <c r="AI436" s="10"/>
      <c r="AJ436" s="10"/>
    </row>
    <row r="437" ht="15.75" customHeight="1">
      <c r="A437" s="1059"/>
      <c r="B437" s="31"/>
      <c r="C437" s="10"/>
      <c r="D437" s="10"/>
      <c r="E437" s="31"/>
      <c r="F437" s="10"/>
      <c r="G437" s="10"/>
      <c r="H437" s="10"/>
      <c r="I437" s="10"/>
      <c r="J437" s="10"/>
      <c r="K437" s="31"/>
      <c r="L437" s="10"/>
      <c r="M437" s="10"/>
      <c r="N437" s="10"/>
      <c r="O437" s="10"/>
      <c r="P437" s="1060"/>
      <c r="Q437" s="1061"/>
      <c r="R437" s="1060"/>
      <c r="S437" s="1062"/>
      <c r="T437" s="26"/>
      <c r="U437" s="16"/>
      <c r="V437" s="10"/>
      <c r="W437" s="10"/>
      <c r="X437" s="10"/>
      <c r="Y437" s="8"/>
      <c r="Z437" s="10"/>
      <c r="AA437" s="10"/>
      <c r="AB437" s="1063"/>
      <c r="AC437" s="10"/>
      <c r="AD437" s="10"/>
      <c r="AE437" s="10"/>
      <c r="AF437" s="10"/>
      <c r="AG437" s="10"/>
      <c r="AH437" s="10"/>
      <c r="AI437" s="10"/>
      <c r="AJ437" s="10"/>
    </row>
    <row r="438" ht="15.75" customHeight="1">
      <c r="A438" s="1059"/>
      <c r="B438" s="31"/>
      <c r="C438" s="10"/>
      <c r="D438" s="10"/>
      <c r="E438" s="31"/>
      <c r="F438" s="10"/>
      <c r="G438" s="10"/>
      <c r="H438" s="10"/>
      <c r="I438" s="10"/>
      <c r="J438" s="10"/>
      <c r="K438" s="31"/>
      <c r="L438" s="10"/>
      <c r="M438" s="10"/>
      <c r="N438" s="10"/>
      <c r="O438" s="10"/>
      <c r="P438" s="1060"/>
      <c r="Q438" s="1061"/>
      <c r="R438" s="1060"/>
      <c r="S438" s="1062"/>
      <c r="T438" s="26"/>
      <c r="U438" s="16"/>
      <c r="V438" s="10"/>
      <c r="W438" s="10"/>
      <c r="X438" s="10"/>
      <c r="Y438" s="8"/>
      <c r="Z438" s="10"/>
      <c r="AA438" s="10"/>
      <c r="AB438" s="1063"/>
      <c r="AC438" s="10"/>
      <c r="AD438" s="10"/>
      <c r="AE438" s="10"/>
      <c r="AF438" s="10"/>
      <c r="AG438" s="10"/>
      <c r="AH438" s="10"/>
      <c r="AI438" s="10"/>
      <c r="AJ438" s="10"/>
    </row>
    <row r="439" ht="15.75" customHeight="1">
      <c r="A439" s="1059"/>
      <c r="B439" s="31"/>
      <c r="C439" s="10"/>
      <c r="D439" s="10"/>
      <c r="E439" s="31"/>
      <c r="F439" s="10"/>
      <c r="G439" s="10"/>
      <c r="H439" s="10"/>
      <c r="I439" s="10"/>
      <c r="J439" s="10"/>
      <c r="K439" s="31"/>
      <c r="L439" s="10"/>
      <c r="M439" s="10"/>
      <c r="N439" s="10"/>
      <c r="O439" s="10"/>
      <c r="P439" s="1060"/>
      <c r="Q439" s="1061"/>
      <c r="R439" s="1060"/>
      <c r="S439" s="1062"/>
      <c r="T439" s="26"/>
      <c r="U439" s="16"/>
      <c r="V439" s="10"/>
      <c r="W439" s="10"/>
      <c r="X439" s="10"/>
      <c r="Y439" s="8"/>
      <c r="Z439" s="10"/>
      <c r="AA439" s="10"/>
      <c r="AB439" s="1063"/>
      <c r="AC439" s="10"/>
      <c r="AD439" s="10"/>
      <c r="AE439" s="10"/>
      <c r="AF439" s="10"/>
      <c r="AG439" s="10"/>
      <c r="AH439" s="10"/>
      <c r="AI439" s="10"/>
      <c r="AJ439" s="10"/>
    </row>
    <row r="440" ht="15.75" customHeight="1">
      <c r="A440" s="1059"/>
      <c r="B440" s="31"/>
      <c r="C440" s="10"/>
      <c r="D440" s="10"/>
      <c r="E440" s="31"/>
      <c r="F440" s="10"/>
      <c r="G440" s="10"/>
      <c r="H440" s="10"/>
      <c r="I440" s="10"/>
      <c r="J440" s="10"/>
      <c r="K440" s="31"/>
      <c r="L440" s="10"/>
      <c r="M440" s="10"/>
      <c r="N440" s="10"/>
      <c r="O440" s="10"/>
      <c r="P440" s="1060"/>
      <c r="Q440" s="1061"/>
      <c r="R440" s="1060"/>
      <c r="S440" s="1062"/>
      <c r="T440" s="26"/>
      <c r="U440" s="16"/>
      <c r="V440" s="10"/>
      <c r="W440" s="10"/>
      <c r="X440" s="10"/>
      <c r="Y440" s="8"/>
      <c r="Z440" s="10"/>
      <c r="AA440" s="10"/>
      <c r="AB440" s="1063"/>
      <c r="AC440" s="10"/>
      <c r="AD440" s="10"/>
      <c r="AE440" s="10"/>
      <c r="AF440" s="10"/>
      <c r="AG440" s="10"/>
      <c r="AH440" s="10"/>
      <c r="AI440" s="10"/>
      <c r="AJ440" s="10"/>
    </row>
    <row r="441" ht="15.75" customHeight="1">
      <c r="A441" s="1059"/>
      <c r="B441" s="31"/>
      <c r="C441" s="10"/>
      <c r="D441" s="10"/>
      <c r="E441" s="31"/>
      <c r="F441" s="10"/>
      <c r="G441" s="10"/>
      <c r="H441" s="10"/>
      <c r="I441" s="10"/>
      <c r="J441" s="10"/>
      <c r="K441" s="31"/>
      <c r="L441" s="10"/>
      <c r="M441" s="10"/>
      <c r="N441" s="10"/>
      <c r="O441" s="10"/>
      <c r="P441" s="1060"/>
      <c r="Q441" s="1061"/>
      <c r="R441" s="1060"/>
      <c r="S441" s="1062"/>
      <c r="T441" s="26"/>
      <c r="U441" s="16"/>
      <c r="V441" s="10"/>
      <c r="W441" s="10"/>
      <c r="X441" s="10"/>
      <c r="Y441" s="8"/>
      <c r="Z441" s="10"/>
      <c r="AA441" s="10"/>
      <c r="AB441" s="1063"/>
      <c r="AC441" s="10"/>
      <c r="AD441" s="10"/>
      <c r="AE441" s="10"/>
      <c r="AF441" s="10"/>
      <c r="AG441" s="10"/>
      <c r="AH441" s="10"/>
      <c r="AI441" s="10"/>
      <c r="AJ441" s="10"/>
    </row>
    <row r="442" ht="15.75" customHeight="1">
      <c r="A442" s="1059"/>
      <c r="B442" s="31"/>
      <c r="C442" s="10"/>
      <c r="D442" s="10"/>
      <c r="E442" s="31"/>
      <c r="F442" s="10"/>
      <c r="G442" s="10"/>
      <c r="H442" s="10"/>
      <c r="I442" s="10"/>
      <c r="J442" s="10"/>
      <c r="K442" s="31"/>
      <c r="L442" s="10"/>
      <c r="M442" s="10"/>
      <c r="N442" s="10"/>
      <c r="O442" s="10"/>
      <c r="P442" s="1060"/>
      <c r="Q442" s="1061"/>
      <c r="R442" s="1060"/>
      <c r="S442" s="1062"/>
      <c r="T442" s="26"/>
      <c r="U442" s="16"/>
      <c r="V442" s="10"/>
      <c r="W442" s="10"/>
      <c r="X442" s="10"/>
      <c r="Y442" s="8"/>
      <c r="Z442" s="10"/>
      <c r="AA442" s="10"/>
      <c r="AB442" s="1063"/>
      <c r="AC442" s="10"/>
      <c r="AD442" s="10"/>
      <c r="AE442" s="10"/>
      <c r="AF442" s="10"/>
      <c r="AG442" s="10"/>
      <c r="AH442" s="10"/>
      <c r="AI442" s="10"/>
      <c r="AJ442" s="10"/>
    </row>
    <row r="443" ht="15.75" customHeight="1">
      <c r="A443" s="1059"/>
      <c r="B443" s="31"/>
      <c r="C443" s="10"/>
      <c r="D443" s="10"/>
      <c r="E443" s="31"/>
      <c r="F443" s="10"/>
      <c r="G443" s="10"/>
      <c r="H443" s="10"/>
      <c r="I443" s="10"/>
      <c r="J443" s="10"/>
      <c r="K443" s="31"/>
      <c r="L443" s="10"/>
      <c r="M443" s="10"/>
      <c r="N443" s="10"/>
      <c r="O443" s="10"/>
      <c r="P443" s="1060"/>
      <c r="Q443" s="1061"/>
      <c r="R443" s="1060"/>
      <c r="S443" s="1062"/>
      <c r="T443" s="26"/>
      <c r="U443" s="16"/>
      <c r="V443" s="10"/>
      <c r="W443" s="10"/>
      <c r="X443" s="10"/>
      <c r="Y443" s="8"/>
      <c r="Z443" s="10"/>
      <c r="AA443" s="10"/>
      <c r="AB443" s="1063"/>
      <c r="AC443" s="10"/>
      <c r="AD443" s="10"/>
      <c r="AE443" s="10"/>
      <c r="AF443" s="10"/>
      <c r="AG443" s="10"/>
      <c r="AH443" s="10"/>
      <c r="AI443" s="10"/>
      <c r="AJ443" s="10"/>
    </row>
    <row r="444" ht="15.75" customHeight="1">
      <c r="A444" s="1059"/>
      <c r="B444" s="31"/>
      <c r="C444" s="10"/>
      <c r="D444" s="10"/>
      <c r="E444" s="31"/>
      <c r="F444" s="10"/>
      <c r="G444" s="10"/>
      <c r="H444" s="10"/>
      <c r="I444" s="10"/>
      <c r="J444" s="10"/>
      <c r="K444" s="31"/>
      <c r="L444" s="10"/>
      <c r="M444" s="10"/>
      <c r="N444" s="10"/>
      <c r="O444" s="10"/>
      <c r="P444" s="1060"/>
      <c r="Q444" s="1061"/>
      <c r="R444" s="1060"/>
      <c r="S444" s="1062"/>
      <c r="T444" s="26"/>
      <c r="U444" s="16"/>
      <c r="V444" s="10"/>
      <c r="W444" s="10"/>
      <c r="X444" s="10"/>
      <c r="Y444" s="8"/>
      <c r="Z444" s="10"/>
      <c r="AA444" s="10"/>
      <c r="AB444" s="1063"/>
      <c r="AC444" s="10"/>
      <c r="AD444" s="10"/>
      <c r="AE444" s="10"/>
      <c r="AF444" s="10"/>
      <c r="AG444" s="10"/>
      <c r="AH444" s="10"/>
      <c r="AI444" s="10"/>
      <c r="AJ444" s="10"/>
    </row>
    <row r="445" ht="15.75" customHeight="1">
      <c r="A445" s="1059"/>
      <c r="B445" s="31"/>
      <c r="C445" s="10"/>
      <c r="D445" s="10"/>
      <c r="E445" s="31"/>
      <c r="F445" s="10"/>
      <c r="G445" s="10"/>
      <c r="H445" s="10"/>
      <c r="I445" s="10"/>
      <c r="J445" s="10"/>
      <c r="K445" s="31"/>
      <c r="L445" s="10"/>
      <c r="M445" s="10"/>
      <c r="N445" s="10"/>
      <c r="O445" s="10"/>
      <c r="P445" s="1060"/>
      <c r="Q445" s="1061"/>
      <c r="R445" s="1060"/>
      <c r="S445" s="1062"/>
      <c r="T445" s="26"/>
      <c r="U445" s="16"/>
      <c r="V445" s="10"/>
      <c r="W445" s="10"/>
      <c r="X445" s="10"/>
      <c r="Y445" s="8"/>
      <c r="Z445" s="10"/>
      <c r="AA445" s="10"/>
      <c r="AB445" s="1063"/>
      <c r="AC445" s="10"/>
      <c r="AD445" s="10"/>
      <c r="AE445" s="10"/>
      <c r="AF445" s="10"/>
      <c r="AG445" s="10"/>
      <c r="AH445" s="10"/>
      <c r="AI445" s="10"/>
      <c r="AJ445" s="10"/>
    </row>
    <row r="446" ht="15.75" customHeight="1">
      <c r="A446" s="1059"/>
      <c r="B446" s="31"/>
      <c r="C446" s="10"/>
      <c r="D446" s="10"/>
      <c r="E446" s="31"/>
      <c r="F446" s="10"/>
      <c r="G446" s="10"/>
      <c r="H446" s="10"/>
      <c r="I446" s="10"/>
      <c r="J446" s="10"/>
      <c r="K446" s="31"/>
      <c r="L446" s="10"/>
      <c r="M446" s="10"/>
      <c r="N446" s="10"/>
      <c r="O446" s="10"/>
      <c r="P446" s="1060"/>
      <c r="Q446" s="1061"/>
      <c r="R446" s="1060"/>
      <c r="S446" s="1062"/>
      <c r="T446" s="26"/>
      <c r="U446" s="16"/>
      <c r="V446" s="10"/>
      <c r="W446" s="10"/>
      <c r="X446" s="10"/>
      <c r="Y446" s="8"/>
      <c r="Z446" s="10"/>
      <c r="AA446" s="10"/>
      <c r="AB446" s="1063"/>
      <c r="AC446" s="10"/>
      <c r="AD446" s="10"/>
      <c r="AE446" s="10"/>
      <c r="AF446" s="10"/>
      <c r="AG446" s="10"/>
      <c r="AH446" s="10"/>
      <c r="AI446" s="10"/>
      <c r="AJ446" s="10"/>
    </row>
    <row r="447" ht="15.75" customHeight="1">
      <c r="A447" s="1059"/>
      <c r="B447" s="31"/>
      <c r="C447" s="10"/>
      <c r="D447" s="10"/>
      <c r="E447" s="31"/>
      <c r="F447" s="10"/>
      <c r="G447" s="10"/>
      <c r="H447" s="10"/>
      <c r="I447" s="10"/>
      <c r="J447" s="10"/>
      <c r="K447" s="31"/>
      <c r="L447" s="10"/>
      <c r="M447" s="10"/>
      <c r="N447" s="10"/>
      <c r="O447" s="10"/>
      <c r="P447" s="1060"/>
      <c r="Q447" s="1061"/>
      <c r="R447" s="1060"/>
      <c r="S447" s="1062"/>
      <c r="T447" s="26"/>
      <c r="U447" s="16"/>
      <c r="V447" s="10"/>
      <c r="W447" s="10"/>
      <c r="X447" s="10"/>
      <c r="Y447" s="8"/>
      <c r="Z447" s="10"/>
      <c r="AA447" s="10"/>
      <c r="AB447" s="1063"/>
      <c r="AC447" s="10"/>
      <c r="AD447" s="10"/>
      <c r="AE447" s="10"/>
      <c r="AF447" s="10"/>
      <c r="AG447" s="10"/>
      <c r="AH447" s="10"/>
      <c r="AI447" s="10"/>
      <c r="AJ447" s="10"/>
    </row>
    <row r="448" ht="15.75" customHeight="1">
      <c r="A448" s="1059"/>
      <c r="B448" s="31"/>
      <c r="C448" s="10"/>
      <c r="D448" s="10"/>
      <c r="E448" s="31"/>
      <c r="F448" s="10"/>
      <c r="G448" s="10"/>
      <c r="H448" s="10"/>
      <c r="I448" s="10"/>
      <c r="J448" s="10"/>
      <c r="K448" s="31"/>
      <c r="L448" s="10"/>
      <c r="M448" s="10"/>
      <c r="N448" s="10"/>
      <c r="O448" s="10"/>
      <c r="P448" s="1060"/>
      <c r="Q448" s="1061"/>
      <c r="R448" s="1060"/>
      <c r="S448" s="1062"/>
      <c r="T448" s="26"/>
      <c r="U448" s="16"/>
      <c r="V448" s="10"/>
      <c r="W448" s="10"/>
      <c r="X448" s="10"/>
      <c r="Y448" s="8"/>
      <c r="Z448" s="10"/>
      <c r="AA448" s="10"/>
      <c r="AB448" s="1063"/>
      <c r="AC448" s="10"/>
      <c r="AD448" s="10"/>
      <c r="AE448" s="10"/>
      <c r="AF448" s="10"/>
      <c r="AG448" s="10"/>
      <c r="AH448" s="10"/>
      <c r="AI448" s="10"/>
      <c r="AJ448" s="10"/>
    </row>
    <row r="449" ht="15.75" customHeight="1">
      <c r="A449" s="1059"/>
      <c r="B449" s="31"/>
      <c r="C449" s="10"/>
      <c r="D449" s="10"/>
      <c r="E449" s="31"/>
      <c r="F449" s="10"/>
      <c r="G449" s="10"/>
      <c r="H449" s="10"/>
      <c r="I449" s="10"/>
      <c r="J449" s="10"/>
      <c r="K449" s="31"/>
      <c r="L449" s="10"/>
      <c r="M449" s="10"/>
      <c r="N449" s="10"/>
      <c r="O449" s="10"/>
      <c r="P449" s="1060"/>
      <c r="Q449" s="1061"/>
      <c r="R449" s="1060"/>
      <c r="S449" s="1062"/>
      <c r="T449" s="26"/>
      <c r="U449" s="16"/>
      <c r="V449" s="10"/>
      <c r="W449" s="10"/>
      <c r="X449" s="10"/>
      <c r="Y449" s="8"/>
      <c r="Z449" s="10"/>
      <c r="AA449" s="10"/>
      <c r="AB449" s="1063"/>
      <c r="AC449" s="10"/>
      <c r="AD449" s="10"/>
      <c r="AE449" s="10"/>
      <c r="AF449" s="10"/>
      <c r="AG449" s="10"/>
      <c r="AH449" s="10"/>
      <c r="AI449" s="10"/>
      <c r="AJ449" s="10"/>
    </row>
    <row r="450" ht="15.75" customHeight="1">
      <c r="A450" s="1059"/>
      <c r="B450" s="31"/>
      <c r="C450" s="10"/>
      <c r="D450" s="10"/>
      <c r="E450" s="31"/>
      <c r="F450" s="10"/>
      <c r="G450" s="10"/>
      <c r="H450" s="10"/>
      <c r="I450" s="10"/>
      <c r="J450" s="10"/>
      <c r="K450" s="31"/>
      <c r="L450" s="10"/>
      <c r="M450" s="10"/>
      <c r="N450" s="10"/>
      <c r="O450" s="10"/>
      <c r="P450" s="1060"/>
      <c r="Q450" s="1061"/>
      <c r="R450" s="1060"/>
      <c r="S450" s="1062"/>
      <c r="T450" s="26"/>
      <c r="U450" s="16"/>
      <c r="V450" s="10"/>
      <c r="W450" s="10"/>
      <c r="X450" s="10"/>
      <c r="Y450" s="8"/>
      <c r="Z450" s="10"/>
      <c r="AA450" s="10"/>
      <c r="AB450" s="1063"/>
      <c r="AC450" s="10"/>
      <c r="AD450" s="10"/>
      <c r="AE450" s="10"/>
      <c r="AF450" s="10"/>
      <c r="AG450" s="10"/>
      <c r="AH450" s="10"/>
      <c r="AI450" s="10"/>
      <c r="AJ450" s="10"/>
    </row>
    <row r="451" ht="15.75" customHeight="1">
      <c r="A451" s="1059"/>
      <c r="B451" s="31"/>
      <c r="C451" s="10"/>
      <c r="D451" s="10"/>
      <c r="E451" s="31"/>
      <c r="F451" s="10"/>
      <c r="G451" s="10"/>
      <c r="H451" s="10"/>
      <c r="I451" s="10"/>
      <c r="J451" s="10"/>
      <c r="K451" s="31"/>
      <c r="L451" s="10"/>
      <c r="M451" s="10"/>
      <c r="N451" s="10"/>
      <c r="O451" s="10"/>
      <c r="P451" s="1060"/>
      <c r="Q451" s="1061"/>
      <c r="R451" s="1060"/>
      <c r="S451" s="1062"/>
      <c r="T451" s="26"/>
      <c r="U451" s="16"/>
      <c r="V451" s="10"/>
      <c r="W451" s="10"/>
      <c r="X451" s="10"/>
      <c r="Y451" s="8"/>
      <c r="Z451" s="10"/>
      <c r="AA451" s="10"/>
      <c r="AB451" s="1063"/>
      <c r="AC451" s="10"/>
      <c r="AD451" s="10"/>
      <c r="AE451" s="10"/>
      <c r="AF451" s="10"/>
      <c r="AG451" s="10"/>
      <c r="AH451" s="10"/>
      <c r="AI451" s="10"/>
      <c r="AJ451" s="10"/>
    </row>
    <row r="452" ht="15.75" customHeight="1">
      <c r="A452" s="1059"/>
      <c r="B452" s="31"/>
      <c r="C452" s="10"/>
      <c r="D452" s="10"/>
      <c r="E452" s="31"/>
      <c r="F452" s="10"/>
      <c r="G452" s="10"/>
      <c r="H452" s="10"/>
      <c r="I452" s="10"/>
      <c r="J452" s="10"/>
      <c r="K452" s="31"/>
      <c r="L452" s="10"/>
      <c r="M452" s="10"/>
      <c r="N452" s="10"/>
      <c r="O452" s="10"/>
      <c r="P452" s="1060"/>
      <c r="Q452" s="1061"/>
      <c r="R452" s="1060"/>
      <c r="S452" s="1062"/>
      <c r="T452" s="26"/>
      <c r="U452" s="16"/>
      <c r="V452" s="10"/>
      <c r="W452" s="10"/>
      <c r="X452" s="10"/>
      <c r="Y452" s="8"/>
      <c r="Z452" s="10"/>
      <c r="AA452" s="10"/>
      <c r="AB452" s="1063"/>
      <c r="AC452" s="10"/>
      <c r="AD452" s="10"/>
      <c r="AE452" s="10"/>
      <c r="AF452" s="10"/>
      <c r="AG452" s="10"/>
      <c r="AH452" s="10"/>
      <c r="AI452" s="10"/>
      <c r="AJ452" s="10"/>
    </row>
    <row r="453" ht="15.75" customHeight="1">
      <c r="A453" s="1059"/>
      <c r="B453" s="31"/>
      <c r="C453" s="10"/>
      <c r="D453" s="10"/>
      <c r="E453" s="31"/>
      <c r="F453" s="10"/>
      <c r="G453" s="10"/>
      <c r="H453" s="10"/>
      <c r="I453" s="10"/>
      <c r="J453" s="10"/>
      <c r="K453" s="31"/>
      <c r="L453" s="10"/>
      <c r="M453" s="10"/>
      <c r="N453" s="10"/>
      <c r="O453" s="10"/>
      <c r="P453" s="1060"/>
      <c r="Q453" s="1061"/>
      <c r="R453" s="1060"/>
      <c r="S453" s="1062"/>
      <c r="T453" s="26"/>
      <c r="U453" s="16"/>
      <c r="V453" s="10"/>
      <c r="W453" s="10"/>
      <c r="X453" s="10"/>
      <c r="Y453" s="8"/>
      <c r="Z453" s="10"/>
      <c r="AA453" s="10"/>
      <c r="AB453" s="1063"/>
      <c r="AC453" s="10"/>
      <c r="AD453" s="10"/>
      <c r="AE453" s="10"/>
      <c r="AF453" s="10"/>
      <c r="AG453" s="10"/>
      <c r="AH453" s="10"/>
      <c r="AI453" s="10"/>
      <c r="AJ453" s="10"/>
    </row>
    <row r="454" ht="15.75" customHeight="1">
      <c r="A454" s="1059"/>
      <c r="B454" s="31"/>
      <c r="C454" s="10"/>
      <c r="D454" s="10"/>
      <c r="E454" s="31"/>
      <c r="F454" s="10"/>
      <c r="G454" s="10"/>
      <c r="H454" s="10"/>
      <c r="I454" s="10"/>
      <c r="J454" s="10"/>
      <c r="K454" s="31"/>
      <c r="L454" s="10"/>
      <c r="M454" s="10"/>
      <c r="N454" s="10"/>
      <c r="O454" s="10"/>
      <c r="P454" s="1060"/>
      <c r="Q454" s="1061"/>
      <c r="R454" s="1060"/>
      <c r="S454" s="1062"/>
      <c r="T454" s="26"/>
      <c r="U454" s="16"/>
      <c r="V454" s="10"/>
      <c r="W454" s="10"/>
      <c r="X454" s="10"/>
      <c r="Y454" s="8"/>
      <c r="Z454" s="10"/>
      <c r="AA454" s="10"/>
      <c r="AB454" s="1063"/>
      <c r="AC454" s="10"/>
      <c r="AD454" s="10"/>
      <c r="AE454" s="10"/>
      <c r="AF454" s="10"/>
      <c r="AG454" s="10"/>
      <c r="AH454" s="10"/>
      <c r="AI454" s="10"/>
      <c r="AJ454" s="10"/>
    </row>
    <row r="455" ht="15.75" customHeight="1">
      <c r="A455" s="1059"/>
      <c r="B455" s="31"/>
      <c r="C455" s="10"/>
      <c r="D455" s="10"/>
      <c r="E455" s="31"/>
      <c r="F455" s="10"/>
      <c r="G455" s="10"/>
      <c r="H455" s="10"/>
      <c r="I455" s="10"/>
      <c r="J455" s="10"/>
      <c r="K455" s="31"/>
      <c r="L455" s="10"/>
      <c r="M455" s="10"/>
      <c r="N455" s="10"/>
      <c r="O455" s="10"/>
      <c r="P455" s="1060"/>
      <c r="Q455" s="1061"/>
      <c r="R455" s="1060"/>
      <c r="S455" s="1062"/>
      <c r="T455" s="26"/>
      <c r="U455" s="16"/>
      <c r="V455" s="10"/>
      <c r="W455" s="10"/>
      <c r="X455" s="10"/>
      <c r="Y455" s="8"/>
      <c r="Z455" s="10"/>
      <c r="AA455" s="10"/>
      <c r="AB455" s="1063"/>
      <c r="AC455" s="10"/>
      <c r="AD455" s="10"/>
      <c r="AE455" s="10"/>
      <c r="AF455" s="10"/>
      <c r="AG455" s="10"/>
      <c r="AH455" s="10"/>
      <c r="AI455" s="10"/>
      <c r="AJ455" s="10"/>
    </row>
    <row r="456" ht="15.75" customHeight="1">
      <c r="A456" s="1059"/>
      <c r="B456" s="31"/>
      <c r="C456" s="10"/>
      <c r="D456" s="10"/>
      <c r="E456" s="31"/>
      <c r="F456" s="10"/>
      <c r="G456" s="10"/>
      <c r="H456" s="10"/>
      <c r="I456" s="10"/>
      <c r="J456" s="10"/>
      <c r="K456" s="31"/>
      <c r="L456" s="10"/>
      <c r="M456" s="10"/>
      <c r="N456" s="10"/>
      <c r="O456" s="10"/>
      <c r="P456" s="1060"/>
      <c r="Q456" s="1061"/>
      <c r="R456" s="1060"/>
      <c r="S456" s="1062"/>
      <c r="T456" s="26"/>
      <c r="U456" s="16"/>
      <c r="V456" s="10"/>
      <c r="W456" s="10"/>
      <c r="X456" s="10"/>
      <c r="Y456" s="8"/>
      <c r="Z456" s="10"/>
      <c r="AA456" s="10"/>
      <c r="AB456" s="1063"/>
      <c r="AC456" s="10"/>
      <c r="AD456" s="10"/>
      <c r="AE456" s="10"/>
      <c r="AF456" s="10"/>
      <c r="AG456" s="10"/>
      <c r="AH456" s="10"/>
      <c r="AI456" s="10"/>
      <c r="AJ456" s="10"/>
    </row>
    <row r="457" ht="15.75" customHeight="1">
      <c r="A457" s="1059"/>
      <c r="B457" s="31"/>
      <c r="C457" s="10"/>
      <c r="D457" s="10"/>
      <c r="E457" s="31"/>
      <c r="F457" s="10"/>
      <c r="G457" s="10"/>
      <c r="H457" s="10"/>
      <c r="I457" s="10"/>
      <c r="J457" s="10"/>
      <c r="K457" s="31"/>
      <c r="L457" s="10"/>
      <c r="M457" s="10"/>
      <c r="N457" s="10"/>
      <c r="O457" s="10"/>
      <c r="P457" s="1060"/>
      <c r="Q457" s="1061"/>
      <c r="R457" s="1060"/>
      <c r="S457" s="1062"/>
      <c r="T457" s="26"/>
      <c r="U457" s="16"/>
      <c r="V457" s="10"/>
      <c r="W457" s="10"/>
      <c r="X457" s="10"/>
      <c r="Y457" s="8"/>
      <c r="Z457" s="10"/>
      <c r="AA457" s="10"/>
      <c r="AB457" s="1063"/>
      <c r="AC457" s="10"/>
      <c r="AD457" s="10"/>
      <c r="AE457" s="10"/>
      <c r="AF457" s="10"/>
      <c r="AG457" s="10"/>
      <c r="AH457" s="10"/>
      <c r="AI457" s="10"/>
      <c r="AJ457" s="10"/>
    </row>
    <row r="458" ht="15.75" customHeight="1">
      <c r="A458" s="1059"/>
      <c r="B458" s="31"/>
      <c r="C458" s="10"/>
      <c r="D458" s="10"/>
      <c r="E458" s="31"/>
      <c r="F458" s="10"/>
      <c r="G458" s="10"/>
      <c r="H458" s="10"/>
      <c r="I458" s="10"/>
      <c r="J458" s="10"/>
      <c r="K458" s="31"/>
      <c r="L458" s="10"/>
      <c r="M458" s="10"/>
      <c r="N458" s="10"/>
      <c r="O458" s="10"/>
      <c r="P458" s="1060"/>
      <c r="Q458" s="1061"/>
      <c r="R458" s="1060"/>
      <c r="S458" s="1062"/>
      <c r="T458" s="26"/>
      <c r="U458" s="16"/>
      <c r="V458" s="10"/>
      <c r="W458" s="10"/>
      <c r="X458" s="10"/>
      <c r="Y458" s="8"/>
      <c r="Z458" s="10"/>
      <c r="AA458" s="10"/>
      <c r="AB458" s="1063"/>
      <c r="AC458" s="10"/>
      <c r="AD458" s="10"/>
      <c r="AE458" s="10"/>
      <c r="AF458" s="10"/>
      <c r="AG458" s="10"/>
      <c r="AH458" s="10"/>
      <c r="AI458" s="10"/>
      <c r="AJ458" s="10"/>
    </row>
    <row r="459" ht="15.75" customHeight="1">
      <c r="A459" s="1059"/>
      <c r="B459" s="31"/>
      <c r="C459" s="10"/>
      <c r="D459" s="10"/>
      <c r="E459" s="31"/>
      <c r="F459" s="10"/>
      <c r="G459" s="10"/>
      <c r="H459" s="10"/>
      <c r="I459" s="10"/>
      <c r="J459" s="10"/>
      <c r="K459" s="31"/>
      <c r="L459" s="10"/>
      <c r="M459" s="10"/>
      <c r="N459" s="10"/>
      <c r="O459" s="10"/>
      <c r="P459" s="1060"/>
      <c r="Q459" s="1061"/>
      <c r="R459" s="1060"/>
      <c r="S459" s="1062"/>
      <c r="T459" s="26"/>
      <c r="U459" s="16"/>
      <c r="V459" s="10"/>
      <c r="W459" s="10"/>
      <c r="X459" s="10"/>
      <c r="Y459" s="8"/>
      <c r="Z459" s="10"/>
      <c r="AA459" s="10"/>
      <c r="AB459" s="1063"/>
      <c r="AC459" s="10"/>
      <c r="AD459" s="10"/>
      <c r="AE459" s="10"/>
      <c r="AF459" s="10"/>
      <c r="AG459" s="10"/>
      <c r="AH459" s="10"/>
      <c r="AI459" s="10"/>
      <c r="AJ459" s="10"/>
    </row>
    <row r="460" ht="15.75" customHeight="1">
      <c r="A460" s="1059"/>
      <c r="B460" s="31"/>
      <c r="C460" s="10"/>
      <c r="D460" s="10"/>
      <c r="E460" s="31"/>
      <c r="F460" s="10"/>
      <c r="G460" s="10"/>
      <c r="H460" s="10"/>
      <c r="I460" s="10"/>
      <c r="J460" s="10"/>
      <c r="K460" s="31"/>
      <c r="L460" s="10"/>
      <c r="M460" s="10"/>
      <c r="N460" s="10"/>
      <c r="O460" s="10"/>
      <c r="P460" s="1060"/>
      <c r="Q460" s="1061"/>
      <c r="R460" s="1060"/>
      <c r="S460" s="1062"/>
      <c r="T460" s="26"/>
      <c r="U460" s="16"/>
      <c r="V460" s="10"/>
      <c r="W460" s="10"/>
      <c r="X460" s="10"/>
      <c r="Y460" s="8"/>
      <c r="Z460" s="10"/>
      <c r="AA460" s="10"/>
      <c r="AB460" s="1063"/>
      <c r="AC460" s="10"/>
      <c r="AD460" s="10"/>
      <c r="AE460" s="10"/>
      <c r="AF460" s="10"/>
      <c r="AG460" s="10"/>
      <c r="AH460" s="10"/>
      <c r="AI460" s="10"/>
      <c r="AJ460" s="10"/>
    </row>
    <row r="461" ht="15.75" customHeight="1">
      <c r="A461" s="1059"/>
      <c r="B461" s="31"/>
      <c r="C461" s="10"/>
      <c r="D461" s="10"/>
      <c r="E461" s="31"/>
      <c r="F461" s="10"/>
      <c r="G461" s="10"/>
      <c r="H461" s="10"/>
      <c r="I461" s="10"/>
      <c r="J461" s="10"/>
      <c r="K461" s="31"/>
      <c r="L461" s="10"/>
      <c r="M461" s="10"/>
      <c r="N461" s="10"/>
      <c r="O461" s="10"/>
      <c r="P461" s="1060"/>
      <c r="Q461" s="1061"/>
      <c r="R461" s="1060"/>
      <c r="S461" s="1062"/>
      <c r="T461" s="26"/>
      <c r="U461" s="16"/>
      <c r="V461" s="10"/>
      <c r="W461" s="10"/>
      <c r="X461" s="10"/>
      <c r="Y461" s="8"/>
      <c r="Z461" s="10"/>
      <c r="AA461" s="10"/>
      <c r="AB461" s="1063"/>
      <c r="AC461" s="10"/>
      <c r="AD461" s="10"/>
      <c r="AE461" s="10"/>
      <c r="AF461" s="10"/>
      <c r="AG461" s="10"/>
      <c r="AH461" s="10"/>
      <c r="AI461" s="10"/>
      <c r="AJ461" s="10"/>
    </row>
    <row r="462" ht="15.75" customHeight="1">
      <c r="A462" s="1059"/>
      <c r="B462" s="31"/>
      <c r="C462" s="10"/>
      <c r="D462" s="10"/>
      <c r="E462" s="31"/>
      <c r="F462" s="10"/>
      <c r="G462" s="10"/>
      <c r="H462" s="10"/>
      <c r="I462" s="10"/>
      <c r="J462" s="10"/>
      <c r="K462" s="31"/>
      <c r="L462" s="10"/>
      <c r="M462" s="10"/>
      <c r="N462" s="10"/>
      <c r="O462" s="10"/>
      <c r="P462" s="1060"/>
      <c r="Q462" s="1061"/>
      <c r="R462" s="1060"/>
      <c r="S462" s="1062"/>
      <c r="T462" s="26"/>
      <c r="U462" s="16"/>
      <c r="V462" s="10"/>
      <c r="W462" s="10"/>
      <c r="X462" s="10"/>
      <c r="Y462" s="8"/>
      <c r="Z462" s="10"/>
      <c r="AA462" s="10"/>
      <c r="AB462" s="1063"/>
      <c r="AC462" s="10"/>
      <c r="AD462" s="10"/>
      <c r="AE462" s="10"/>
      <c r="AF462" s="10"/>
      <c r="AG462" s="10"/>
      <c r="AH462" s="10"/>
      <c r="AI462" s="10"/>
      <c r="AJ462" s="10"/>
    </row>
    <row r="463" ht="15.75" customHeight="1">
      <c r="A463" s="1059"/>
      <c r="B463" s="31"/>
      <c r="C463" s="10"/>
      <c r="D463" s="10"/>
      <c r="E463" s="31"/>
      <c r="F463" s="10"/>
      <c r="G463" s="10"/>
      <c r="H463" s="10"/>
      <c r="I463" s="10"/>
      <c r="J463" s="10"/>
      <c r="K463" s="31"/>
      <c r="L463" s="10"/>
      <c r="M463" s="10"/>
      <c r="N463" s="10"/>
      <c r="O463" s="10"/>
      <c r="P463" s="1060"/>
      <c r="Q463" s="1061"/>
      <c r="R463" s="1060"/>
      <c r="S463" s="1062"/>
      <c r="T463" s="26"/>
      <c r="U463" s="16"/>
      <c r="V463" s="10"/>
      <c r="W463" s="10"/>
      <c r="X463" s="10"/>
      <c r="Y463" s="8"/>
      <c r="Z463" s="10"/>
      <c r="AA463" s="10"/>
      <c r="AB463" s="1063"/>
      <c r="AC463" s="10"/>
      <c r="AD463" s="10"/>
      <c r="AE463" s="10"/>
      <c r="AF463" s="10"/>
      <c r="AG463" s="10"/>
      <c r="AH463" s="10"/>
      <c r="AI463" s="10"/>
      <c r="AJ463" s="10"/>
    </row>
    <row r="464" ht="15.75" customHeight="1">
      <c r="A464" s="1059"/>
      <c r="B464" s="31"/>
      <c r="C464" s="10"/>
      <c r="D464" s="10"/>
      <c r="E464" s="31"/>
      <c r="F464" s="10"/>
      <c r="G464" s="10"/>
      <c r="H464" s="10"/>
      <c r="I464" s="10"/>
      <c r="J464" s="10"/>
      <c r="K464" s="31"/>
      <c r="L464" s="10"/>
      <c r="M464" s="10"/>
      <c r="N464" s="10"/>
      <c r="O464" s="10"/>
      <c r="P464" s="1060"/>
      <c r="Q464" s="1061"/>
      <c r="R464" s="1060"/>
      <c r="S464" s="1062"/>
      <c r="T464" s="26"/>
      <c r="U464" s="16"/>
      <c r="V464" s="10"/>
      <c r="W464" s="10"/>
      <c r="X464" s="10"/>
      <c r="Y464" s="8"/>
      <c r="Z464" s="10"/>
      <c r="AA464" s="10"/>
      <c r="AB464" s="1063"/>
      <c r="AC464" s="10"/>
      <c r="AD464" s="10"/>
      <c r="AE464" s="10"/>
      <c r="AF464" s="10"/>
      <c r="AG464" s="10"/>
      <c r="AH464" s="10"/>
      <c r="AI464" s="10"/>
      <c r="AJ464" s="10"/>
    </row>
    <row r="465" ht="15.75" customHeight="1">
      <c r="A465" s="1059"/>
      <c r="B465" s="31"/>
      <c r="C465" s="10"/>
      <c r="D465" s="10"/>
      <c r="E465" s="31"/>
      <c r="F465" s="10"/>
      <c r="G465" s="10"/>
      <c r="H465" s="10"/>
      <c r="I465" s="10"/>
      <c r="J465" s="10"/>
      <c r="K465" s="31"/>
      <c r="L465" s="10"/>
      <c r="M465" s="10"/>
      <c r="N465" s="10"/>
      <c r="O465" s="10"/>
      <c r="P465" s="1060"/>
      <c r="Q465" s="1061"/>
      <c r="R465" s="1060"/>
      <c r="S465" s="1062"/>
      <c r="T465" s="26"/>
      <c r="U465" s="16"/>
      <c r="V465" s="10"/>
      <c r="W465" s="10"/>
      <c r="X465" s="10"/>
      <c r="Y465" s="8"/>
      <c r="Z465" s="10"/>
      <c r="AA465" s="10"/>
      <c r="AB465" s="1063"/>
      <c r="AC465" s="10"/>
      <c r="AD465" s="10"/>
      <c r="AE465" s="10"/>
      <c r="AF465" s="10"/>
      <c r="AG465" s="10"/>
      <c r="AH465" s="10"/>
      <c r="AI465" s="10"/>
      <c r="AJ465" s="10"/>
    </row>
    <row r="466" ht="15.75" customHeight="1">
      <c r="A466" s="1059"/>
      <c r="B466" s="31"/>
      <c r="C466" s="10"/>
      <c r="D466" s="10"/>
      <c r="E466" s="31"/>
      <c r="F466" s="10"/>
      <c r="G466" s="10"/>
      <c r="H466" s="10"/>
      <c r="I466" s="10"/>
      <c r="J466" s="10"/>
      <c r="K466" s="31"/>
      <c r="L466" s="10"/>
      <c r="M466" s="10"/>
      <c r="N466" s="10"/>
      <c r="O466" s="10"/>
      <c r="P466" s="1060"/>
      <c r="Q466" s="1061"/>
      <c r="R466" s="1060"/>
      <c r="S466" s="1062"/>
      <c r="T466" s="26"/>
      <c r="U466" s="16"/>
      <c r="V466" s="10"/>
      <c r="W466" s="10"/>
      <c r="X466" s="10"/>
      <c r="Y466" s="8"/>
      <c r="Z466" s="10"/>
      <c r="AA466" s="10"/>
      <c r="AB466" s="1063"/>
      <c r="AC466" s="10"/>
      <c r="AD466" s="10"/>
      <c r="AE466" s="10"/>
      <c r="AF466" s="10"/>
      <c r="AG466" s="10"/>
      <c r="AH466" s="10"/>
      <c r="AI466" s="10"/>
      <c r="AJ466" s="10"/>
    </row>
    <row r="467" ht="15.75" customHeight="1">
      <c r="A467" s="1059"/>
      <c r="B467" s="31"/>
      <c r="C467" s="10"/>
      <c r="D467" s="10"/>
      <c r="E467" s="31"/>
      <c r="F467" s="10"/>
      <c r="G467" s="10"/>
      <c r="H467" s="10"/>
      <c r="I467" s="10"/>
      <c r="J467" s="10"/>
      <c r="K467" s="31"/>
      <c r="L467" s="10"/>
      <c r="M467" s="10"/>
      <c r="N467" s="10"/>
      <c r="O467" s="10"/>
      <c r="P467" s="1060"/>
      <c r="Q467" s="1061"/>
      <c r="R467" s="1060"/>
      <c r="S467" s="1062"/>
      <c r="T467" s="26"/>
      <c r="U467" s="16"/>
      <c r="V467" s="10"/>
      <c r="W467" s="10"/>
      <c r="X467" s="10"/>
      <c r="Y467" s="8"/>
      <c r="Z467" s="10"/>
      <c r="AA467" s="10"/>
      <c r="AB467" s="1063"/>
      <c r="AC467" s="10"/>
      <c r="AD467" s="10"/>
      <c r="AE467" s="10"/>
      <c r="AF467" s="10"/>
      <c r="AG467" s="10"/>
      <c r="AH467" s="10"/>
      <c r="AI467" s="10"/>
      <c r="AJ467" s="10"/>
    </row>
    <row r="468" ht="15.75" customHeight="1">
      <c r="A468" s="1059"/>
      <c r="B468" s="31"/>
      <c r="C468" s="10"/>
      <c r="D468" s="10"/>
      <c r="E468" s="31"/>
      <c r="F468" s="10"/>
      <c r="G468" s="10"/>
      <c r="H468" s="10"/>
      <c r="I468" s="10"/>
      <c r="J468" s="10"/>
      <c r="K468" s="31"/>
      <c r="L468" s="10"/>
      <c r="M468" s="10"/>
      <c r="N468" s="10"/>
      <c r="O468" s="10"/>
      <c r="P468" s="1060"/>
      <c r="Q468" s="1061"/>
      <c r="R468" s="1060"/>
      <c r="S468" s="1062"/>
      <c r="T468" s="26"/>
      <c r="U468" s="16"/>
      <c r="V468" s="10"/>
      <c r="W468" s="10"/>
      <c r="X468" s="10"/>
      <c r="Y468" s="8"/>
      <c r="Z468" s="10"/>
      <c r="AA468" s="10"/>
      <c r="AB468" s="1063"/>
      <c r="AC468" s="10"/>
      <c r="AD468" s="10"/>
      <c r="AE468" s="10"/>
      <c r="AF468" s="10"/>
      <c r="AG468" s="10"/>
      <c r="AH468" s="10"/>
      <c r="AI468" s="10"/>
      <c r="AJ468" s="10"/>
    </row>
    <row r="469" ht="15.75" customHeight="1">
      <c r="A469" s="1059"/>
      <c r="B469" s="31"/>
      <c r="C469" s="10"/>
      <c r="D469" s="10"/>
      <c r="E469" s="31"/>
      <c r="F469" s="10"/>
      <c r="G469" s="10"/>
      <c r="H469" s="10"/>
      <c r="I469" s="10"/>
      <c r="J469" s="10"/>
      <c r="K469" s="31"/>
      <c r="L469" s="10"/>
      <c r="M469" s="10"/>
      <c r="N469" s="10"/>
      <c r="O469" s="10"/>
      <c r="P469" s="1060"/>
      <c r="Q469" s="1061"/>
      <c r="R469" s="1060"/>
      <c r="S469" s="1062"/>
      <c r="T469" s="26"/>
      <c r="U469" s="16"/>
      <c r="V469" s="10"/>
      <c r="W469" s="10"/>
      <c r="X469" s="10"/>
      <c r="Y469" s="8"/>
      <c r="Z469" s="10"/>
      <c r="AA469" s="10"/>
      <c r="AB469" s="1063"/>
      <c r="AC469" s="10"/>
      <c r="AD469" s="10"/>
      <c r="AE469" s="10"/>
      <c r="AF469" s="10"/>
      <c r="AG469" s="10"/>
      <c r="AH469" s="10"/>
      <c r="AI469" s="10"/>
      <c r="AJ469" s="10"/>
    </row>
    <row r="470" ht="15.75" customHeight="1">
      <c r="A470" s="1059"/>
      <c r="B470" s="31"/>
      <c r="C470" s="10"/>
      <c r="D470" s="10"/>
      <c r="E470" s="31"/>
      <c r="F470" s="10"/>
      <c r="G470" s="10"/>
      <c r="H470" s="10"/>
      <c r="I470" s="10"/>
      <c r="J470" s="10"/>
      <c r="K470" s="31"/>
      <c r="L470" s="10"/>
      <c r="M470" s="10"/>
      <c r="N470" s="10"/>
      <c r="O470" s="10"/>
      <c r="P470" s="1060"/>
      <c r="Q470" s="1061"/>
      <c r="R470" s="1060"/>
      <c r="S470" s="1062"/>
      <c r="T470" s="26"/>
      <c r="U470" s="16"/>
      <c r="V470" s="10"/>
      <c r="W470" s="10"/>
      <c r="X470" s="10"/>
      <c r="Y470" s="8"/>
      <c r="Z470" s="10"/>
      <c r="AA470" s="10"/>
      <c r="AB470" s="1063"/>
      <c r="AC470" s="10"/>
      <c r="AD470" s="10"/>
      <c r="AE470" s="10"/>
      <c r="AF470" s="10"/>
      <c r="AG470" s="10"/>
      <c r="AH470" s="10"/>
      <c r="AI470" s="10"/>
      <c r="AJ470" s="10"/>
    </row>
    <row r="471" ht="15.75" customHeight="1">
      <c r="A471" s="1059"/>
      <c r="B471" s="31"/>
      <c r="C471" s="10"/>
      <c r="D471" s="10"/>
      <c r="E471" s="31"/>
      <c r="F471" s="10"/>
      <c r="G471" s="10"/>
      <c r="H471" s="10"/>
      <c r="I471" s="10"/>
      <c r="J471" s="10"/>
      <c r="K471" s="31"/>
      <c r="L471" s="10"/>
      <c r="M471" s="10"/>
      <c r="N471" s="10"/>
      <c r="O471" s="10"/>
      <c r="P471" s="1060"/>
      <c r="Q471" s="1061"/>
      <c r="R471" s="1060"/>
      <c r="S471" s="1062"/>
      <c r="T471" s="26"/>
      <c r="U471" s="16"/>
      <c r="V471" s="10"/>
      <c r="W471" s="10"/>
      <c r="X471" s="10"/>
      <c r="Y471" s="8"/>
      <c r="Z471" s="10"/>
      <c r="AA471" s="10"/>
      <c r="AB471" s="1063"/>
      <c r="AC471" s="10"/>
      <c r="AD471" s="10"/>
      <c r="AE471" s="10"/>
      <c r="AF471" s="10"/>
      <c r="AG471" s="10"/>
      <c r="AH471" s="10"/>
      <c r="AI471" s="10"/>
      <c r="AJ471" s="10"/>
    </row>
    <row r="472" ht="15.75" customHeight="1">
      <c r="A472" s="1059"/>
      <c r="B472" s="31"/>
      <c r="C472" s="10"/>
      <c r="D472" s="10"/>
      <c r="E472" s="31"/>
      <c r="F472" s="10"/>
      <c r="G472" s="10"/>
      <c r="H472" s="10"/>
      <c r="I472" s="10"/>
      <c r="J472" s="10"/>
      <c r="K472" s="31"/>
      <c r="L472" s="10"/>
      <c r="M472" s="10"/>
      <c r="N472" s="10"/>
      <c r="O472" s="10"/>
      <c r="P472" s="1060"/>
      <c r="Q472" s="1061"/>
      <c r="R472" s="1060"/>
      <c r="S472" s="1062"/>
      <c r="T472" s="26"/>
      <c r="U472" s="16"/>
      <c r="V472" s="10"/>
      <c r="W472" s="10"/>
      <c r="X472" s="10"/>
      <c r="Y472" s="8"/>
      <c r="Z472" s="10"/>
      <c r="AA472" s="10"/>
      <c r="AB472" s="1063"/>
      <c r="AC472" s="10"/>
      <c r="AD472" s="10"/>
      <c r="AE472" s="10"/>
      <c r="AF472" s="10"/>
      <c r="AG472" s="10"/>
      <c r="AH472" s="10"/>
      <c r="AI472" s="10"/>
      <c r="AJ472" s="10"/>
    </row>
    <row r="473" ht="15.75" customHeight="1">
      <c r="A473" s="1059"/>
      <c r="B473" s="31"/>
      <c r="C473" s="10"/>
      <c r="D473" s="10"/>
      <c r="E473" s="31"/>
      <c r="F473" s="10"/>
      <c r="G473" s="10"/>
      <c r="H473" s="10"/>
      <c r="I473" s="10"/>
      <c r="J473" s="10"/>
      <c r="K473" s="31"/>
      <c r="L473" s="10"/>
      <c r="M473" s="10"/>
      <c r="N473" s="10"/>
      <c r="O473" s="10"/>
      <c r="P473" s="1060"/>
      <c r="Q473" s="1061"/>
      <c r="R473" s="1060"/>
      <c r="S473" s="1062"/>
      <c r="T473" s="26"/>
      <c r="U473" s="16"/>
      <c r="V473" s="10"/>
      <c r="W473" s="10"/>
      <c r="X473" s="10"/>
      <c r="Y473" s="8"/>
      <c r="Z473" s="10"/>
      <c r="AA473" s="10"/>
      <c r="AB473" s="1063"/>
      <c r="AC473" s="10"/>
      <c r="AD473" s="10"/>
      <c r="AE473" s="10"/>
      <c r="AF473" s="10"/>
      <c r="AG473" s="10"/>
      <c r="AH473" s="10"/>
      <c r="AI473" s="10"/>
      <c r="AJ473" s="10"/>
    </row>
    <row r="474" ht="15.75" customHeight="1">
      <c r="A474" s="1059"/>
      <c r="B474" s="31"/>
      <c r="C474" s="10"/>
      <c r="D474" s="10"/>
      <c r="E474" s="31"/>
      <c r="F474" s="10"/>
      <c r="G474" s="10"/>
      <c r="H474" s="10"/>
      <c r="I474" s="10"/>
      <c r="J474" s="10"/>
      <c r="K474" s="31"/>
      <c r="L474" s="10"/>
      <c r="M474" s="10"/>
      <c r="N474" s="10"/>
      <c r="O474" s="10"/>
      <c r="P474" s="1060"/>
      <c r="Q474" s="1061"/>
      <c r="R474" s="1060"/>
      <c r="S474" s="1062"/>
      <c r="T474" s="26"/>
      <c r="U474" s="16"/>
      <c r="V474" s="10"/>
      <c r="W474" s="10"/>
      <c r="X474" s="10"/>
      <c r="Y474" s="8"/>
      <c r="Z474" s="10"/>
      <c r="AA474" s="10"/>
      <c r="AB474" s="1063"/>
      <c r="AC474" s="10"/>
      <c r="AD474" s="10"/>
      <c r="AE474" s="10"/>
      <c r="AF474" s="10"/>
      <c r="AG474" s="10"/>
      <c r="AH474" s="10"/>
      <c r="AI474" s="10"/>
      <c r="AJ474" s="10"/>
    </row>
    <row r="475" ht="15.75" customHeight="1">
      <c r="A475" s="1059"/>
      <c r="B475" s="31"/>
      <c r="C475" s="10"/>
      <c r="D475" s="10"/>
      <c r="E475" s="31"/>
      <c r="F475" s="10"/>
      <c r="G475" s="10"/>
      <c r="H475" s="10"/>
      <c r="I475" s="10"/>
      <c r="J475" s="10"/>
      <c r="K475" s="31"/>
      <c r="L475" s="10"/>
      <c r="M475" s="10"/>
      <c r="N475" s="10"/>
      <c r="O475" s="10"/>
      <c r="P475" s="1060"/>
      <c r="Q475" s="1061"/>
      <c r="R475" s="1060"/>
      <c r="S475" s="1062"/>
      <c r="T475" s="26"/>
      <c r="U475" s="16"/>
      <c r="V475" s="10"/>
      <c r="W475" s="10"/>
      <c r="X475" s="10"/>
      <c r="Y475" s="8"/>
      <c r="Z475" s="10"/>
      <c r="AA475" s="10"/>
      <c r="AB475" s="1063"/>
      <c r="AC475" s="10"/>
      <c r="AD475" s="10"/>
      <c r="AE475" s="10"/>
      <c r="AF475" s="10"/>
      <c r="AG475" s="10"/>
      <c r="AH475" s="10"/>
      <c r="AI475" s="10"/>
      <c r="AJ475" s="10"/>
    </row>
    <row r="476" ht="15.75" customHeight="1">
      <c r="A476" s="1059"/>
      <c r="B476" s="31"/>
      <c r="C476" s="10"/>
      <c r="D476" s="10"/>
      <c r="E476" s="31"/>
      <c r="F476" s="10"/>
      <c r="G476" s="10"/>
      <c r="H476" s="10"/>
      <c r="I476" s="10"/>
      <c r="J476" s="10"/>
      <c r="K476" s="31"/>
      <c r="L476" s="10"/>
      <c r="M476" s="10"/>
      <c r="N476" s="10"/>
      <c r="O476" s="10"/>
      <c r="P476" s="1060"/>
      <c r="Q476" s="1061"/>
      <c r="R476" s="1060"/>
      <c r="S476" s="1062"/>
      <c r="T476" s="26"/>
      <c r="U476" s="16"/>
      <c r="V476" s="10"/>
      <c r="W476" s="10"/>
      <c r="X476" s="10"/>
      <c r="Y476" s="8"/>
      <c r="Z476" s="10"/>
      <c r="AA476" s="10"/>
      <c r="AB476" s="1063"/>
      <c r="AC476" s="10"/>
      <c r="AD476" s="10"/>
      <c r="AE476" s="10"/>
      <c r="AF476" s="10"/>
      <c r="AG476" s="10"/>
      <c r="AH476" s="10"/>
      <c r="AI476" s="10"/>
      <c r="AJ476" s="10"/>
    </row>
    <row r="477" ht="15.75" customHeight="1">
      <c r="A477" s="1059"/>
      <c r="B477" s="31"/>
      <c r="C477" s="10"/>
      <c r="D477" s="10"/>
      <c r="E477" s="31"/>
      <c r="F477" s="10"/>
      <c r="G477" s="10"/>
      <c r="H477" s="10"/>
      <c r="I477" s="10"/>
      <c r="J477" s="10"/>
      <c r="K477" s="31"/>
      <c r="L477" s="10"/>
      <c r="M477" s="10"/>
      <c r="N477" s="10"/>
      <c r="O477" s="10"/>
      <c r="P477" s="1060"/>
      <c r="Q477" s="1061"/>
      <c r="R477" s="1060"/>
      <c r="S477" s="1062"/>
      <c r="T477" s="26"/>
      <c r="U477" s="16"/>
      <c r="V477" s="10"/>
      <c r="W477" s="10"/>
      <c r="X477" s="10"/>
      <c r="Y477" s="8"/>
      <c r="Z477" s="10"/>
      <c r="AA477" s="10"/>
      <c r="AB477" s="1063"/>
      <c r="AC477" s="10"/>
      <c r="AD477" s="10"/>
      <c r="AE477" s="10"/>
      <c r="AF477" s="10"/>
      <c r="AG477" s="10"/>
      <c r="AH477" s="10"/>
      <c r="AI477" s="10"/>
      <c r="AJ477" s="10"/>
    </row>
    <row r="478" ht="15.75" customHeight="1">
      <c r="A478" s="1059"/>
      <c r="B478" s="31"/>
      <c r="C478" s="10"/>
      <c r="D478" s="10"/>
      <c r="E478" s="31"/>
      <c r="F478" s="10"/>
      <c r="G478" s="10"/>
      <c r="H478" s="10"/>
      <c r="I478" s="10"/>
      <c r="J478" s="10"/>
      <c r="K478" s="31"/>
      <c r="L478" s="10"/>
      <c r="M478" s="10"/>
      <c r="N478" s="10"/>
      <c r="O478" s="10"/>
      <c r="P478" s="1060"/>
      <c r="Q478" s="1061"/>
      <c r="R478" s="1060"/>
      <c r="S478" s="1062"/>
      <c r="T478" s="26"/>
      <c r="U478" s="16"/>
      <c r="V478" s="10"/>
      <c r="W478" s="10"/>
      <c r="X478" s="10"/>
      <c r="Y478" s="8"/>
      <c r="Z478" s="10"/>
      <c r="AA478" s="10"/>
      <c r="AB478" s="1063"/>
      <c r="AC478" s="10"/>
      <c r="AD478" s="10"/>
      <c r="AE478" s="10"/>
      <c r="AF478" s="10"/>
      <c r="AG478" s="10"/>
      <c r="AH478" s="10"/>
      <c r="AI478" s="10"/>
      <c r="AJ478" s="10"/>
    </row>
    <row r="479" ht="15.75" customHeight="1">
      <c r="A479" s="1059"/>
      <c r="B479" s="31"/>
      <c r="C479" s="10"/>
      <c r="D479" s="10"/>
      <c r="E479" s="31"/>
      <c r="F479" s="10"/>
      <c r="G479" s="10"/>
      <c r="H479" s="10"/>
      <c r="I479" s="10"/>
      <c r="J479" s="10"/>
      <c r="K479" s="31"/>
      <c r="L479" s="10"/>
      <c r="M479" s="10"/>
      <c r="N479" s="10"/>
      <c r="O479" s="10"/>
      <c r="P479" s="1060"/>
      <c r="Q479" s="1061"/>
      <c r="R479" s="1060"/>
      <c r="S479" s="1062"/>
      <c r="T479" s="26"/>
      <c r="U479" s="16"/>
      <c r="V479" s="10"/>
      <c r="W479" s="10"/>
      <c r="X479" s="10"/>
      <c r="Y479" s="8"/>
      <c r="Z479" s="10"/>
      <c r="AA479" s="10"/>
      <c r="AB479" s="1063"/>
      <c r="AC479" s="10"/>
      <c r="AD479" s="10"/>
      <c r="AE479" s="10"/>
      <c r="AF479" s="10"/>
      <c r="AG479" s="10"/>
      <c r="AH479" s="10"/>
      <c r="AI479" s="10"/>
      <c r="AJ479" s="10"/>
    </row>
    <row r="480" ht="15.75" customHeight="1">
      <c r="A480" s="1059"/>
      <c r="B480" s="31"/>
      <c r="C480" s="10"/>
      <c r="D480" s="10"/>
      <c r="E480" s="31"/>
      <c r="F480" s="10"/>
      <c r="G480" s="10"/>
      <c r="H480" s="10"/>
      <c r="I480" s="10"/>
      <c r="J480" s="10"/>
      <c r="K480" s="31"/>
      <c r="L480" s="10"/>
      <c r="M480" s="10"/>
      <c r="N480" s="10"/>
      <c r="O480" s="10"/>
      <c r="P480" s="1060"/>
      <c r="Q480" s="1061"/>
      <c r="R480" s="1060"/>
      <c r="S480" s="1062"/>
      <c r="T480" s="26"/>
      <c r="U480" s="16"/>
      <c r="V480" s="10"/>
      <c r="W480" s="10"/>
      <c r="X480" s="10"/>
      <c r="Y480" s="8"/>
      <c r="Z480" s="10"/>
      <c r="AA480" s="10"/>
      <c r="AB480" s="1063"/>
      <c r="AC480" s="10"/>
      <c r="AD480" s="10"/>
      <c r="AE480" s="10"/>
      <c r="AF480" s="10"/>
      <c r="AG480" s="10"/>
      <c r="AH480" s="10"/>
      <c r="AI480" s="10"/>
      <c r="AJ480" s="10"/>
    </row>
    <row r="481" ht="15.75" customHeight="1">
      <c r="A481" s="1059"/>
      <c r="B481" s="31"/>
      <c r="C481" s="10"/>
      <c r="D481" s="10"/>
      <c r="E481" s="31"/>
      <c r="F481" s="10"/>
      <c r="G481" s="10"/>
      <c r="H481" s="10"/>
      <c r="I481" s="10"/>
      <c r="J481" s="10"/>
      <c r="K481" s="31"/>
      <c r="L481" s="10"/>
      <c r="M481" s="10"/>
      <c r="N481" s="10"/>
      <c r="O481" s="10"/>
      <c r="P481" s="1060"/>
      <c r="Q481" s="1061"/>
      <c r="R481" s="1060"/>
      <c r="S481" s="1062"/>
      <c r="T481" s="26"/>
      <c r="U481" s="16"/>
      <c r="V481" s="10"/>
      <c r="W481" s="10"/>
      <c r="X481" s="10"/>
      <c r="Y481" s="8"/>
      <c r="Z481" s="10"/>
      <c r="AA481" s="10"/>
      <c r="AB481" s="1063"/>
      <c r="AC481" s="10"/>
      <c r="AD481" s="10"/>
      <c r="AE481" s="10"/>
      <c r="AF481" s="10"/>
      <c r="AG481" s="10"/>
      <c r="AH481" s="10"/>
      <c r="AI481" s="10"/>
      <c r="AJ481" s="10"/>
    </row>
    <row r="482" ht="15.75" customHeight="1">
      <c r="A482" s="1059"/>
      <c r="B482" s="31"/>
      <c r="C482" s="10"/>
      <c r="D482" s="10"/>
      <c r="E482" s="31"/>
      <c r="F482" s="10"/>
      <c r="G482" s="10"/>
      <c r="H482" s="10"/>
      <c r="I482" s="10"/>
      <c r="J482" s="10"/>
      <c r="K482" s="31"/>
      <c r="L482" s="10"/>
      <c r="M482" s="10"/>
      <c r="N482" s="10"/>
      <c r="O482" s="10"/>
      <c r="P482" s="1060"/>
      <c r="Q482" s="1061"/>
      <c r="R482" s="1060"/>
      <c r="S482" s="1062"/>
      <c r="T482" s="26"/>
      <c r="U482" s="16"/>
      <c r="V482" s="10"/>
      <c r="W482" s="10"/>
      <c r="X482" s="10"/>
      <c r="Y482" s="8"/>
      <c r="Z482" s="10"/>
      <c r="AA482" s="10"/>
      <c r="AB482" s="1063"/>
      <c r="AC482" s="10"/>
      <c r="AD482" s="10"/>
      <c r="AE482" s="10"/>
      <c r="AF482" s="10"/>
      <c r="AG482" s="10"/>
      <c r="AH482" s="10"/>
      <c r="AI482" s="10"/>
      <c r="AJ482" s="10"/>
    </row>
    <row r="483" ht="15.75" customHeight="1">
      <c r="A483" s="1059"/>
      <c r="B483" s="31"/>
      <c r="C483" s="10"/>
      <c r="D483" s="10"/>
      <c r="E483" s="31"/>
      <c r="F483" s="10"/>
      <c r="G483" s="10"/>
      <c r="H483" s="10"/>
      <c r="I483" s="10"/>
      <c r="J483" s="10"/>
      <c r="K483" s="31"/>
      <c r="L483" s="10"/>
      <c r="M483" s="10"/>
      <c r="N483" s="10"/>
      <c r="O483" s="10"/>
      <c r="P483" s="1060"/>
      <c r="Q483" s="1061"/>
      <c r="R483" s="1060"/>
      <c r="S483" s="1062"/>
      <c r="T483" s="26"/>
      <c r="U483" s="16"/>
      <c r="V483" s="10"/>
      <c r="W483" s="10"/>
      <c r="X483" s="10"/>
      <c r="Y483" s="8"/>
      <c r="Z483" s="10"/>
      <c r="AA483" s="10"/>
      <c r="AB483" s="1063"/>
      <c r="AC483" s="10"/>
      <c r="AD483" s="10"/>
      <c r="AE483" s="10"/>
      <c r="AF483" s="10"/>
      <c r="AG483" s="10"/>
      <c r="AH483" s="10"/>
      <c r="AI483" s="10"/>
      <c r="AJ483" s="10"/>
    </row>
    <row r="484" ht="15.75" customHeight="1">
      <c r="A484" s="1059"/>
      <c r="B484" s="31"/>
      <c r="C484" s="10"/>
      <c r="D484" s="10"/>
      <c r="E484" s="31"/>
      <c r="F484" s="10"/>
      <c r="G484" s="10"/>
      <c r="H484" s="10"/>
      <c r="I484" s="10"/>
      <c r="J484" s="10"/>
      <c r="K484" s="31"/>
      <c r="L484" s="10"/>
      <c r="M484" s="10"/>
      <c r="N484" s="10"/>
      <c r="O484" s="10"/>
      <c r="P484" s="1060"/>
      <c r="Q484" s="1061"/>
      <c r="R484" s="1060"/>
      <c r="S484" s="1062"/>
      <c r="T484" s="26"/>
      <c r="U484" s="16"/>
      <c r="V484" s="10"/>
      <c r="W484" s="10"/>
      <c r="X484" s="10"/>
      <c r="Y484" s="8"/>
      <c r="Z484" s="10"/>
      <c r="AA484" s="10"/>
      <c r="AB484" s="1063"/>
      <c r="AC484" s="10"/>
      <c r="AD484" s="10"/>
      <c r="AE484" s="10"/>
      <c r="AF484" s="10"/>
      <c r="AG484" s="10"/>
      <c r="AH484" s="10"/>
      <c r="AI484" s="10"/>
      <c r="AJ484" s="10"/>
    </row>
    <row r="485" ht="15.75" customHeight="1">
      <c r="A485" s="1059"/>
      <c r="B485" s="31"/>
      <c r="C485" s="10"/>
      <c r="D485" s="10"/>
      <c r="E485" s="31"/>
      <c r="F485" s="10"/>
      <c r="G485" s="10"/>
      <c r="H485" s="10"/>
      <c r="I485" s="10"/>
      <c r="J485" s="10"/>
      <c r="K485" s="31"/>
      <c r="L485" s="10"/>
      <c r="M485" s="10"/>
      <c r="N485" s="10"/>
      <c r="O485" s="10"/>
      <c r="P485" s="1060"/>
      <c r="Q485" s="1061"/>
      <c r="R485" s="1060"/>
      <c r="S485" s="1062"/>
      <c r="T485" s="26"/>
      <c r="U485" s="16"/>
      <c r="V485" s="10"/>
      <c r="W485" s="10"/>
      <c r="X485" s="10"/>
      <c r="Y485" s="8"/>
      <c r="Z485" s="10"/>
      <c r="AA485" s="10"/>
      <c r="AB485" s="1063"/>
      <c r="AC485" s="10"/>
      <c r="AD485" s="10"/>
      <c r="AE485" s="10"/>
      <c r="AF485" s="10"/>
      <c r="AG485" s="10"/>
      <c r="AH485" s="10"/>
      <c r="AI485" s="10"/>
      <c r="AJ485" s="10"/>
    </row>
    <row r="486" ht="15.75" customHeight="1">
      <c r="A486" s="1059"/>
      <c r="B486" s="31"/>
      <c r="C486" s="10"/>
      <c r="D486" s="10"/>
      <c r="E486" s="31"/>
      <c r="F486" s="10"/>
      <c r="G486" s="10"/>
      <c r="H486" s="10"/>
      <c r="I486" s="10"/>
      <c r="J486" s="10"/>
      <c r="K486" s="31"/>
      <c r="L486" s="10"/>
      <c r="M486" s="10"/>
      <c r="N486" s="10"/>
      <c r="O486" s="10"/>
      <c r="P486" s="1060"/>
      <c r="Q486" s="1061"/>
      <c r="R486" s="1060"/>
      <c r="S486" s="1062"/>
      <c r="T486" s="26"/>
      <c r="U486" s="16"/>
      <c r="V486" s="10"/>
      <c r="W486" s="10"/>
      <c r="X486" s="10"/>
      <c r="Y486" s="8"/>
      <c r="Z486" s="10"/>
      <c r="AA486" s="10"/>
      <c r="AB486" s="1063"/>
      <c r="AC486" s="10"/>
      <c r="AD486" s="10"/>
      <c r="AE486" s="10"/>
      <c r="AF486" s="10"/>
      <c r="AG486" s="10"/>
      <c r="AH486" s="10"/>
      <c r="AI486" s="10"/>
      <c r="AJ486" s="10"/>
    </row>
    <row r="487" ht="15.75" customHeight="1">
      <c r="A487" s="1059"/>
      <c r="B487" s="31"/>
      <c r="C487" s="10"/>
      <c r="D487" s="10"/>
      <c r="E487" s="31"/>
      <c r="F487" s="10"/>
      <c r="G487" s="10"/>
      <c r="H487" s="10"/>
      <c r="I487" s="10"/>
      <c r="J487" s="10"/>
      <c r="K487" s="31"/>
      <c r="L487" s="10"/>
      <c r="M487" s="10"/>
      <c r="N487" s="10"/>
      <c r="O487" s="10"/>
      <c r="P487" s="1060"/>
      <c r="Q487" s="1061"/>
      <c r="R487" s="1060"/>
      <c r="S487" s="1062"/>
      <c r="T487" s="26"/>
      <c r="U487" s="16"/>
      <c r="V487" s="10"/>
      <c r="W487" s="10"/>
      <c r="X487" s="10"/>
      <c r="Y487" s="8"/>
      <c r="Z487" s="10"/>
      <c r="AA487" s="10"/>
      <c r="AB487" s="1063"/>
      <c r="AC487" s="10"/>
      <c r="AD487" s="10"/>
      <c r="AE487" s="10"/>
      <c r="AF487" s="10"/>
      <c r="AG487" s="10"/>
      <c r="AH487" s="10"/>
      <c r="AI487" s="10"/>
      <c r="AJ487" s="10"/>
    </row>
    <row r="488" ht="15.75" customHeight="1">
      <c r="A488" s="1059"/>
      <c r="B488" s="31"/>
      <c r="C488" s="10"/>
      <c r="D488" s="10"/>
      <c r="E488" s="31"/>
      <c r="F488" s="10"/>
      <c r="G488" s="10"/>
      <c r="H488" s="10"/>
      <c r="I488" s="10"/>
      <c r="J488" s="10"/>
      <c r="K488" s="31"/>
      <c r="L488" s="10"/>
      <c r="M488" s="10"/>
      <c r="N488" s="10"/>
      <c r="O488" s="10"/>
      <c r="P488" s="1060"/>
      <c r="Q488" s="1061"/>
      <c r="R488" s="1060"/>
      <c r="S488" s="1062"/>
      <c r="T488" s="26"/>
      <c r="U488" s="16"/>
      <c r="V488" s="10"/>
      <c r="W488" s="10"/>
      <c r="X488" s="10"/>
      <c r="Y488" s="8"/>
      <c r="Z488" s="10"/>
      <c r="AA488" s="10"/>
      <c r="AB488" s="1063"/>
      <c r="AC488" s="10"/>
      <c r="AD488" s="10"/>
      <c r="AE488" s="10"/>
      <c r="AF488" s="10"/>
      <c r="AG488" s="10"/>
      <c r="AH488" s="10"/>
      <c r="AI488" s="10"/>
      <c r="AJ488" s="10"/>
    </row>
    <row r="489" ht="15.75" customHeight="1">
      <c r="A489" s="1059"/>
      <c r="B489" s="31"/>
      <c r="C489" s="10"/>
      <c r="D489" s="10"/>
      <c r="E489" s="31"/>
      <c r="F489" s="10"/>
      <c r="G489" s="10"/>
      <c r="H489" s="10"/>
      <c r="I489" s="10"/>
      <c r="J489" s="10"/>
      <c r="K489" s="31"/>
      <c r="L489" s="10"/>
      <c r="M489" s="10"/>
      <c r="N489" s="10"/>
      <c r="O489" s="10"/>
      <c r="P489" s="1060"/>
      <c r="Q489" s="1061"/>
      <c r="R489" s="1060"/>
      <c r="S489" s="1062"/>
      <c r="T489" s="26"/>
      <c r="U489" s="16"/>
      <c r="V489" s="10"/>
      <c r="W489" s="10"/>
      <c r="X489" s="10"/>
      <c r="Y489" s="8"/>
      <c r="Z489" s="10"/>
      <c r="AA489" s="10"/>
      <c r="AB489" s="1063"/>
      <c r="AC489" s="10"/>
      <c r="AD489" s="10"/>
      <c r="AE489" s="10"/>
      <c r="AF489" s="10"/>
      <c r="AG489" s="10"/>
      <c r="AH489" s="10"/>
      <c r="AI489" s="10"/>
      <c r="AJ489" s="10"/>
    </row>
    <row r="490" ht="15.75" customHeight="1">
      <c r="A490" s="1059"/>
      <c r="B490" s="31"/>
      <c r="C490" s="10"/>
      <c r="D490" s="10"/>
      <c r="E490" s="31"/>
      <c r="F490" s="10"/>
      <c r="G490" s="10"/>
      <c r="H490" s="10"/>
      <c r="I490" s="10"/>
      <c r="J490" s="10"/>
      <c r="K490" s="31"/>
      <c r="L490" s="10"/>
      <c r="M490" s="10"/>
      <c r="N490" s="10"/>
      <c r="O490" s="10"/>
      <c r="P490" s="1060"/>
      <c r="Q490" s="1061"/>
      <c r="R490" s="1060"/>
      <c r="S490" s="1062"/>
      <c r="T490" s="26"/>
      <c r="U490" s="16"/>
      <c r="V490" s="10"/>
      <c r="W490" s="10"/>
      <c r="X490" s="10"/>
      <c r="Y490" s="8"/>
      <c r="Z490" s="10"/>
      <c r="AA490" s="10"/>
      <c r="AB490" s="1063"/>
      <c r="AC490" s="10"/>
      <c r="AD490" s="10"/>
      <c r="AE490" s="10"/>
      <c r="AF490" s="10"/>
      <c r="AG490" s="10"/>
      <c r="AH490" s="10"/>
      <c r="AI490" s="10"/>
      <c r="AJ490" s="10"/>
    </row>
    <row r="491" ht="15.75" customHeight="1">
      <c r="A491" s="1059"/>
      <c r="B491" s="31"/>
      <c r="C491" s="10"/>
      <c r="D491" s="10"/>
      <c r="E491" s="31"/>
      <c r="F491" s="10"/>
      <c r="G491" s="10"/>
      <c r="H491" s="10"/>
      <c r="I491" s="10"/>
      <c r="J491" s="10"/>
      <c r="K491" s="31"/>
      <c r="L491" s="10"/>
      <c r="M491" s="10"/>
      <c r="N491" s="10"/>
      <c r="O491" s="10"/>
      <c r="P491" s="1060"/>
      <c r="Q491" s="1061"/>
      <c r="R491" s="1060"/>
      <c r="S491" s="1062"/>
      <c r="T491" s="26"/>
      <c r="U491" s="16"/>
      <c r="V491" s="10"/>
      <c r="W491" s="10"/>
      <c r="X491" s="10"/>
      <c r="Y491" s="8"/>
      <c r="Z491" s="10"/>
      <c r="AA491" s="10"/>
      <c r="AB491" s="1063"/>
      <c r="AC491" s="10"/>
      <c r="AD491" s="10"/>
      <c r="AE491" s="10"/>
      <c r="AF491" s="10"/>
      <c r="AG491" s="10"/>
      <c r="AH491" s="10"/>
      <c r="AI491" s="10"/>
      <c r="AJ491" s="10"/>
    </row>
    <row r="492" ht="15.75" customHeight="1">
      <c r="A492" s="1059"/>
      <c r="B492" s="31"/>
      <c r="C492" s="10"/>
      <c r="D492" s="10"/>
      <c r="E492" s="31"/>
      <c r="F492" s="10"/>
      <c r="G492" s="10"/>
      <c r="H492" s="10"/>
      <c r="I492" s="10"/>
      <c r="J492" s="10"/>
      <c r="K492" s="31"/>
      <c r="L492" s="10"/>
      <c r="M492" s="10"/>
      <c r="N492" s="10"/>
      <c r="O492" s="10"/>
      <c r="P492" s="1060"/>
      <c r="Q492" s="1061"/>
      <c r="R492" s="1060"/>
      <c r="S492" s="1062"/>
      <c r="T492" s="26"/>
      <c r="U492" s="16"/>
      <c r="V492" s="10"/>
      <c r="W492" s="10"/>
      <c r="X492" s="10"/>
      <c r="Y492" s="8"/>
      <c r="Z492" s="10"/>
      <c r="AA492" s="10"/>
      <c r="AB492" s="1063"/>
      <c r="AC492" s="10"/>
      <c r="AD492" s="10"/>
      <c r="AE492" s="10"/>
      <c r="AF492" s="10"/>
      <c r="AG492" s="10"/>
      <c r="AH492" s="10"/>
      <c r="AI492" s="10"/>
      <c r="AJ492" s="10"/>
    </row>
    <row r="493" ht="15.75" customHeight="1">
      <c r="A493" s="1059"/>
      <c r="B493" s="31"/>
      <c r="C493" s="10"/>
      <c r="D493" s="10"/>
      <c r="E493" s="31"/>
      <c r="F493" s="10"/>
      <c r="G493" s="10"/>
      <c r="H493" s="10"/>
      <c r="I493" s="10"/>
      <c r="J493" s="10"/>
      <c r="K493" s="31"/>
      <c r="L493" s="10"/>
      <c r="M493" s="10"/>
      <c r="N493" s="10"/>
      <c r="O493" s="10"/>
      <c r="P493" s="1060"/>
      <c r="Q493" s="1061"/>
      <c r="R493" s="1060"/>
      <c r="S493" s="1062"/>
      <c r="T493" s="26"/>
      <c r="U493" s="16"/>
      <c r="V493" s="10"/>
      <c r="W493" s="10"/>
      <c r="X493" s="10"/>
      <c r="Y493" s="8"/>
      <c r="Z493" s="10"/>
      <c r="AA493" s="10"/>
      <c r="AB493" s="1063"/>
      <c r="AC493" s="10"/>
      <c r="AD493" s="10"/>
      <c r="AE493" s="10"/>
      <c r="AF493" s="10"/>
      <c r="AG493" s="10"/>
      <c r="AH493" s="10"/>
      <c r="AI493" s="10"/>
      <c r="AJ493" s="10"/>
    </row>
    <row r="494" ht="15.75" customHeight="1">
      <c r="A494" s="1059"/>
      <c r="B494" s="31"/>
      <c r="C494" s="10"/>
      <c r="D494" s="10"/>
      <c r="E494" s="31"/>
      <c r="F494" s="10"/>
      <c r="G494" s="10"/>
      <c r="H494" s="10"/>
      <c r="I494" s="10"/>
      <c r="J494" s="10"/>
      <c r="K494" s="31"/>
      <c r="L494" s="10"/>
      <c r="M494" s="10"/>
      <c r="N494" s="10"/>
      <c r="O494" s="10"/>
      <c r="P494" s="1060"/>
      <c r="Q494" s="1061"/>
      <c r="R494" s="1060"/>
      <c r="S494" s="1062"/>
      <c r="T494" s="26"/>
      <c r="U494" s="16"/>
      <c r="V494" s="10"/>
      <c r="W494" s="10"/>
      <c r="X494" s="10"/>
      <c r="Y494" s="8"/>
      <c r="Z494" s="10"/>
      <c r="AA494" s="10"/>
      <c r="AB494" s="1063"/>
      <c r="AC494" s="10"/>
      <c r="AD494" s="10"/>
      <c r="AE494" s="10"/>
      <c r="AF494" s="10"/>
      <c r="AG494" s="10"/>
      <c r="AH494" s="10"/>
      <c r="AI494" s="10"/>
      <c r="AJ494" s="10"/>
    </row>
    <row r="495" ht="15.75" customHeight="1">
      <c r="A495" s="1059"/>
      <c r="B495" s="31"/>
      <c r="C495" s="10"/>
      <c r="D495" s="10"/>
      <c r="E495" s="31"/>
      <c r="F495" s="10"/>
      <c r="G495" s="10"/>
      <c r="H495" s="10"/>
      <c r="I495" s="10"/>
      <c r="J495" s="10"/>
      <c r="K495" s="31"/>
      <c r="L495" s="10"/>
      <c r="M495" s="10"/>
      <c r="N495" s="10"/>
      <c r="O495" s="10"/>
      <c r="P495" s="1060"/>
      <c r="Q495" s="1061"/>
      <c r="R495" s="1060"/>
      <c r="S495" s="1062"/>
      <c r="T495" s="26"/>
      <c r="U495" s="16"/>
      <c r="V495" s="10"/>
      <c r="W495" s="10"/>
      <c r="X495" s="10"/>
      <c r="Y495" s="8"/>
      <c r="Z495" s="10"/>
      <c r="AA495" s="10"/>
      <c r="AB495" s="1063"/>
      <c r="AC495" s="10"/>
      <c r="AD495" s="10"/>
      <c r="AE495" s="10"/>
      <c r="AF495" s="10"/>
      <c r="AG495" s="10"/>
      <c r="AH495" s="10"/>
      <c r="AI495" s="10"/>
      <c r="AJ495" s="10"/>
    </row>
    <row r="496" ht="15.75" customHeight="1">
      <c r="A496" s="1059"/>
      <c r="B496" s="31"/>
      <c r="C496" s="10"/>
      <c r="D496" s="10"/>
      <c r="E496" s="31"/>
      <c r="F496" s="10"/>
      <c r="G496" s="10"/>
      <c r="H496" s="10"/>
      <c r="I496" s="10"/>
      <c r="J496" s="10"/>
      <c r="K496" s="31"/>
      <c r="L496" s="10"/>
      <c r="M496" s="10"/>
      <c r="N496" s="10"/>
      <c r="O496" s="10"/>
      <c r="P496" s="1060"/>
      <c r="Q496" s="1061"/>
      <c r="R496" s="1060"/>
      <c r="S496" s="1062"/>
      <c r="T496" s="26"/>
      <c r="U496" s="16"/>
      <c r="V496" s="10"/>
      <c r="W496" s="10"/>
      <c r="X496" s="10"/>
      <c r="Y496" s="8"/>
      <c r="Z496" s="10"/>
      <c r="AA496" s="10"/>
      <c r="AB496" s="1063"/>
      <c r="AC496" s="10"/>
      <c r="AD496" s="10"/>
      <c r="AE496" s="10"/>
      <c r="AF496" s="10"/>
      <c r="AG496" s="10"/>
      <c r="AH496" s="10"/>
      <c r="AI496" s="10"/>
      <c r="AJ496" s="10"/>
    </row>
    <row r="497" ht="15.75" customHeight="1">
      <c r="A497" s="1059"/>
      <c r="B497" s="31"/>
      <c r="C497" s="10"/>
      <c r="D497" s="10"/>
      <c r="E497" s="31"/>
      <c r="F497" s="10"/>
      <c r="G497" s="10"/>
      <c r="H497" s="10"/>
      <c r="I497" s="10"/>
      <c r="J497" s="10"/>
      <c r="K497" s="31"/>
      <c r="L497" s="10"/>
      <c r="M497" s="10"/>
      <c r="N497" s="10"/>
      <c r="O497" s="10"/>
      <c r="P497" s="1060"/>
      <c r="Q497" s="1061"/>
      <c r="R497" s="1060"/>
      <c r="S497" s="1062"/>
      <c r="T497" s="26"/>
      <c r="U497" s="16"/>
      <c r="V497" s="10"/>
      <c r="W497" s="10"/>
      <c r="X497" s="10"/>
      <c r="Y497" s="8"/>
      <c r="Z497" s="10"/>
      <c r="AA497" s="10"/>
      <c r="AB497" s="1063"/>
      <c r="AC497" s="10"/>
      <c r="AD497" s="10"/>
      <c r="AE497" s="10"/>
      <c r="AF497" s="10"/>
      <c r="AG497" s="10"/>
      <c r="AH497" s="10"/>
      <c r="AI497" s="10"/>
      <c r="AJ497" s="10"/>
    </row>
    <row r="498" ht="15.75" customHeight="1">
      <c r="A498" s="1059"/>
      <c r="B498" s="31"/>
      <c r="C498" s="10"/>
      <c r="D498" s="10"/>
      <c r="E498" s="31"/>
      <c r="F498" s="10"/>
      <c r="G498" s="10"/>
      <c r="H498" s="10"/>
      <c r="I498" s="10"/>
      <c r="J498" s="10"/>
      <c r="K498" s="31"/>
      <c r="L498" s="10"/>
      <c r="M498" s="10"/>
      <c r="N498" s="10"/>
      <c r="O498" s="10"/>
      <c r="P498" s="1060"/>
      <c r="Q498" s="1061"/>
      <c r="R498" s="1060"/>
      <c r="S498" s="1062"/>
      <c r="T498" s="26"/>
      <c r="U498" s="16"/>
      <c r="V498" s="10"/>
      <c r="W498" s="10"/>
      <c r="X498" s="10"/>
      <c r="Y498" s="8"/>
      <c r="Z498" s="10"/>
      <c r="AA498" s="10"/>
      <c r="AB498" s="1063"/>
      <c r="AC498" s="10"/>
      <c r="AD498" s="10"/>
      <c r="AE498" s="10"/>
      <c r="AF498" s="10"/>
      <c r="AG498" s="10"/>
      <c r="AH498" s="10"/>
      <c r="AI498" s="10"/>
      <c r="AJ498" s="10"/>
    </row>
    <row r="499" ht="15.75" customHeight="1">
      <c r="A499" s="1059"/>
      <c r="B499" s="31"/>
      <c r="C499" s="10"/>
      <c r="D499" s="10"/>
      <c r="E499" s="31"/>
      <c r="F499" s="10"/>
      <c r="G499" s="10"/>
      <c r="H499" s="10"/>
      <c r="I499" s="10"/>
      <c r="J499" s="10"/>
      <c r="K499" s="31"/>
      <c r="L499" s="10"/>
      <c r="M499" s="10"/>
      <c r="N499" s="10"/>
      <c r="O499" s="10"/>
      <c r="P499" s="1060"/>
      <c r="Q499" s="1061"/>
      <c r="R499" s="1060"/>
      <c r="S499" s="1062"/>
      <c r="T499" s="26"/>
      <c r="U499" s="16"/>
      <c r="V499" s="10"/>
      <c r="W499" s="10"/>
      <c r="X499" s="10"/>
      <c r="Y499" s="8"/>
      <c r="Z499" s="10"/>
      <c r="AA499" s="10"/>
      <c r="AB499" s="1063"/>
      <c r="AC499" s="10"/>
      <c r="AD499" s="10"/>
      <c r="AE499" s="10"/>
      <c r="AF499" s="10"/>
      <c r="AG499" s="10"/>
      <c r="AH499" s="10"/>
      <c r="AI499" s="10"/>
      <c r="AJ499" s="10"/>
    </row>
    <row r="500" ht="15.75" customHeight="1">
      <c r="A500" s="1059"/>
      <c r="B500" s="31"/>
      <c r="C500" s="10"/>
      <c r="D500" s="10"/>
      <c r="E500" s="31"/>
      <c r="F500" s="10"/>
      <c r="G500" s="10"/>
      <c r="H500" s="10"/>
      <c r="I500" s="10"/>
      <c r="J500" s="10"/>
      <c r="K500" s="31"/>
      <c r="L500" s="10"/>
      <c r="M500" s="10"/>
      <c r="N500" s="10"/>
      <c r="O500" s="10"/>
      <c r="P500" s="1060"/>
      <c r="Q500" s="1061"/>
      <c r="R500" s="1060"/>
      <c r="S500" s="1062"/>
      <c r="T500" s="26"/>
      <c r="U500" s="16"/>
      <c r="V500" s="10"/>
      <c r="W500" s="10"/>
      <c r="X500" s="10"/>
      <c r="Y500" s="8"/>
      <c r="Z500" s="10"/>
      <c r="AA500" s="10"/>
      <c r="AB500" s="1063"/>
      <c r="AC500" s="10"/>
      <c r="AD500" s="10"/>
      <c r="AE500" s="10"/>
      <c r="AF500" s="10"/>
      <c r="AG500" s="10"/>
      <c r="AH500" s="10"/>
      <c r="AI500" s="10"/>
      <c r="AJ500" s="10"/>
    </row>
    <row r="501" ht="15.75" customHeight="1">
      <c r="A501" s="1059"/>
      <c r="B501" s="31"/>
      <c r="C501" s="10"/>
      <c r="D501" s="10"/>
      <c r="E501" s="31"/>
      <c r="F501" s="10"/>
      <c r="G501" s="10"/>
      <c r="H501" s="10"/>
      <c r="I501" s="10"/>
      <c r="J501" s="10"/>
      <c r="K501" s="31"/>
      <c r="L501" s="10"/>
      <c r="M501" s="10"/>
      <c r="N501" s="10"/>
      <c r="O501" s="10"/>
      <c r="P501" s="1060"/>
      <c r="Q501" s="1061"/>
      <c r="R501" s="1060"/>
      <c r="S501" s="1062"/>
      <c r="T501" s="26"/>
      <c r="U501" s="16"/>
      <c r="V501" s="10"/>
      <c r="W501" s="10"/>
      <c r="X501" s="10"/>
      <c r="Y501" s="8"/>
      <c r="Z501" s="10"/>
      <c r="AA501" s="10"/>
      <c r="AB501" s="1063"/>
      <c r="AC501" s="10"/>
      <c r="AD501" s="10"/>
      <c r="AE501" s="10"/>
      <c r="AF501" s="10"/>
      <c r="AG501" s="10"/>
      <c r="AH501" s="10"/>
      <c r="AI501" s="10"/>
      <c r="AJ501" s="10"/>
    </row>
    <row r="502" ht="15.75" customHeight="1">
      <c r="A502" s="1059"/>
      <c r="B502" s="31"/>
      <c r="C502" s="10"/>
      <c r="D502" s="10"/>
      <c r="E502" s="31"/>
      <c r="F502" s="10"/>
      <c r="G502" s="10"/>
      <c r="H502" s="10"/>
      <c r="I502" s="10"/>
      <c r="J502" s="10"/>
      <c r="K502" s="31"/>
      <c r="L502" s="10"/>
      <c r="M502" s="10"/>
      <c r="N502" s="10"/>
      <c r="O502" s="10"/>
      <c r="P502" s="1060"/>
      <c r="Q502" s="1061"/>
      <c r="R502" s="1060"/>
      <c r="S502" s="1062"/>
      <c r="T502" s="26"/>
      <c r="U502" s="16"/>
      <c r="V502" s="10"/>
      <c r="W502" s="10"/>
      <c r="X502" s="10"/>
      <c r="Y502" s="8"/>
      <c r="Z502" s="10"/>
      <c r="AA502" s="10"/>
      <c r="AB502" s="1063"/>
      <c r="AC502" s="10"/>
      <c r="AD502" s="10"/>
      <c r="AE502" s="10"/>
      <c r="AF502" s="10"/>
      <c r="AG502" s="10"/>
      <c r="AH502" s="10"/>
      <c r="AI502" s="10"/>
      <c r="AJ502" s="10"/>
    </row>
    <row r="503" ht="15.75" customHeight="1">
      <c r="A503" s="1059"/>
      <c r="B503" s="31"/>
      <c r="C503" s="10"/>
      <c r="D503" s="10"/>
      <c r="E503" s="31"/>
      <c r="F503" s="10"/>
      <c r="G503" s="10"/>
      <c r="H503" s="10"/>
      <c r="I503" s="10"/>
      <c r="J503" s="10"/>
      <c r="K503" s="31"/>
      <c r="L503" s="10"/>
      <c r="M503" s="10"/>
      <c r="N503" s="10"/>
      <c r="O503" s="10"/>
      <c r="P503" s="1060"/>
      <c r="Q503" s="1061"/>
      <c r="R503" s="1060"/>
      <c r="S503" s="1062"/>
      <c r="T503" s="26"/>
      <c r="U503" s="16"/>
      <c r="V503" s="10"/>
      <c r="W503" s="10"/>
      <c r="X503" s="10"/>
      <c r="Y503" s="8"/>
      <c r="Z503" s="10"/>
      <c r="AA503" s="10"/>
      <c r="AB503" s="1063"/>
      <c r="AC503" s="10"/>
      <c r="AD503" s="10"/>
      <c r="AE503" s="10"/>
      <c r="AF503" s="10"/>
      <c r="AG503" s="10"/>
      <c r="AH503" s="10"/>
      <c r="AI503" s="10"/>
      <c r="AJ503" s="10"/>
    </row>
    <row r="504" ht="15.75" customHeight="1">
      <c r="A504" s="1059"/>
      <c r="B504" s="31"/>
      <c r="C504" s="10"/>
      <c r="D504" s="10"/>
      <c r="E504" s="31"/>
      <c r="F504" s="10"/>
      <c r="G504" s="10"/>
      <c r="H504" s="10"/>
      <c r="I504" s="10"/>
      <c r="J504" s="10"/>
      <c r="K504" s="31"/>
      <c r="L504" s="10"/>
      <c r="M504" s="10"/>
      <c r="N504" s="10"/>
      <c r="O504" s="10"/>
      <c r="P504" s="1060"/>
      <c r="Q504" s="1061"/>
      <c r="R504" s="1060"/>
      <c r="S504" s="1062"/>
      <c r="T504" s="26"/>
      <c r="U504" s="16"/>
      <c r="V504" s="10"/>
      <c r="W504" s="10"/>
      <c r="X504" s="10"/>
      <c r="Y504" s="8"/>
      <c r="Z504" s="10"/>
      <c r="AA504" s="10"/>
      <c r="AB504" s="1063"/>
      <c r="AC504" s="10"/>
      <c r="AD504" s="10"/>
      <c r="AE504" s="10"/>
      <c r="AF504" s="10"/>
      <c r="AG504" s="10"/>
      <c r="AH504" s="10"/>
      <c r="AI504" s="10"/>
      <c r="AJ504" s="10"/>
    </row>
    <row r="505" ht="15.75" customHeight="1">
      <c r="A505" s="1059"/>
      <c r="B505" s="31"/>
      <c r="C505" s="10"/>
      <c r="D505" s="10"/>
      <c r="E505" s="31"/>
      <c r="F505" s="10"/>
      <c r="G505" s="10"/>
      <c r="H505" s="10"/>
      <c r="I505" s="10"/>
      <c r="J505" s="10"/>
      <c r="K505" s="31"/>
      <c r="L505" s="10"/>
      <c r="M505" s="10"/>
      <c r="N505" s="10"/>
      <c r="O505" s="10"/>
      <c r="P505" s="1060"/>
      <c r="Q505" s="1061"/>
      <c r="R505" s="1060"/>
      <c r="S505" s="1062"/>
      <c r="T505" s="26"/>
      <c r="U505" s="16"/>
      <c r="V505" s="10"/>
      <c r="W505" s="10"/>
      <c r="X505" s="10"/>
      <c r="Y505" s="8"/>
      <c r="Z505" s="10"/>
      <c r="AA505" s="10"/>
      <c r="AB505" s="1063"/>
      <c r="AC505" s="10"/>
      <c r="AD505" s="10"/>
      <c r="AE505" s="10"/>
      <c r="AF505" s="10"/>
      <c r="AG505" s="10"/>
      <c r="AH505" s="10"/>
      <c r="AI505" s="10"/>
      <c r="AJ505" s="10"/>
    </row>
    <row r="506" ht="15.75" customHeight="1">
      <c r="A506" s="1059"/>
      <c r="B506" s="31"/>
      <c r="C506" s="10"/>
      <c r="D506" s="10"/>
      <c r="E506" s="31"/>
      <c r="F506" s="10"/>
      <c r="G506" s="10"/>
      <c r="H506" s="10"/>
      <c r="I506" s="10"/>
      <c r="J506" s="10"/>
      <c r="K506" s="31"/>
      <c r="L506" s="10"/>
      <c r="M506" s="10"/>
      <c r="N506" s="10"/>
      <c r="O506" s="10"/>
      <c r="P506" s="1060"/>
      <c r="Q506" s="1061"/>
      <c r="R506" s="1060"/>
      <c r="S506" s="1062"/>
      <c r="T506" s="26"/>
      <c r="U506" s="16"/>
      <c r="V506" s="10"/>
      <c r="W506" s="10"/>
      <c r="X506" s="10"/>
      <c r="Y506" s="8"/>
      <c r="Z506" s="10"/>
      <c r="AA506" s="10"/>
      <c r="AB506" s="1063"/>
      <c r="AC506" s="10"/>
      <c r="AD506" s="10"/>
      <c r="AE506" s="10"/>
      <c r="AF506" s="10"/>
      <c r="AG506" s="10"/>
      <c r="AH506" s="10"/>
      <c r="AI506" s="10"/>
      <c r="AJ506" s="10"/>
    </row>
    <row r="507" ht="15.75" customHeight="1">
      <c r="A507" s="1059"/>
      <c r="B507" s="31"/>
      <c r="C507" s="10"/>
      <c r="D507" s="10"/>
      <c r="E507" s="31"/>
      <c r="F507" s="10"/>
      <c r="G507" s="10"/>
      <c r="H507" s="10"/>
      <c r="I507" s="10"/>
      <c r="J507" s="10"/>
      <c r="K507" s="31"/>
      <c r="L507" s="10"/>
      <c r="M507" s="10"/>
      <c r="N507" s="10"/>
      <c r="O507" s="10"/>
      <c r="P507" s="1060"/>
      <c r="Q507" s="1061"/>
      <c r="R507" s="1060"/>
      <c r="S507" s="1062"/>
      <c r="T507" s="26"/>
      <c r="U507" s="16"/>
      <c r="V507" s="10"/>
      <c r="W507" s="10"/>
      <c r="X507" s="10"/>
      <c r="Y507" s="8"/>
      <c r="Z507" s="10"/>
      <c r="AA507" s="10"/>
      <c r="AB507" s="1063"/>
      <c r="AC507" s="10"/>
      <c r="AD507" s="10"/>
      <c r="AE507" s="10"/>
      <c r="AF507" s="10"/>
      <c r="AG507" s="10"/>
      <c r="AH507" s="10"/>
      <c r="AI507" s="10"/>
      <c r="AJ507" s="10"/>
    </row>
    <row r="508" ht="15.75" customHeight="1">
      <c r="A508" s="1059"/>
      <c r="B508" s="31"/>
      <c r="C508" s="10"/>
      <c r="D508" s="10"/>
      <c r="E508" s="31"/>
      <c r="F508" s="10"/>
      <c r="G508" s="10"/>
      <c r="H508" s="10"/>
      <c r="I508" s="10"/>
      <c r="J508" s="10"/>
      <c r="K508" s="31"/>
      <c r="L508" s="10"/>
      <c r="M508" s="10"/>
      <c r="N508" s="10"/>
      <c r="O508" s="10"/>
      <c r="P508" s="1060"/>
      <c r="Q508" s="1061"/>
      <c r="R508" s="1060"/>
      <c r="S508" s="1062"/>
      <c r="T508" s="26"/>
      <c r="U508" s="16"/>
      <c r="V508" s="10"/>
      <c r="W508" s="10"/>
      <c r="X508" s="10"/>
      <c r="Y508" s="8"/>
      <c r="Z508" s="10"/>
      <c r="AA508" s="10"/>
      <c r="AB508" s="1063"/>
      <c r="AC508" s="10"/>
      <c r="AD508" s="10"/>
      <c r="AE508" s="10"/>
      <c r="AF508" s="10"/>
      <c r="AG508" s="10"/>
      <c r="AH508" s="10"/>
      <c r="AI508" s="10"/>
      <c r="AJ508" s="10"/>
    </row>
    <row r="509" ht="15.75" customHeight="1">
      <c r="A509" s="1059"/>
      <c r="B509" s="31"/>
      <c r="C509" s="10"/>
      <c r="D509" s="10"/>
      <c r="E509" s="31"/>
      <c r="F509" s="10"/>
      <c r="G509" s="10"/>
      <c r="H509" s="10"/>
      <c r="I509" s="10"/>
      <c r="J509" s="10"/>
      <c r="K509" s="31"/>
      <c r="L509" s="10"/>
      <c r="M509" s="10"/>
      <c r="N509" s="10"/>
      <c r="O509" s="10"/>
      <c r="P509" s="1060"/>
      <c r="Q509" s="1061"/>
      <c r="R509" s="1060"/>
      <c r="S509" s="1062"/>
      <c r="T509" s="26"/>
      <c r="U509" s="16"/>
      <c r="V509" s="10"/>
      <c r="W509" s="10"/>
      <c r="X509" s="10"/>
      <c r="Y509" s="8"/>
      <c r="Z509" s="10"/>
      <c r="AA509" s="10"/>
      <c r="AB509" s="1063"/>
      <c r="AC509" s="10"/>
      <c r="AD509" s="10"/>
      <c r="AE509" s="10"/>
      <c r="AF509" s="10"/>
      <c r="AG509" s="10"/>
      <c r="AH509" s="10"/>
      <c r="AI509" s="10"/>
      <c r="AJ509" s="10"/>
    </row>
    <row r="510" ht="15.75" customHeight="1">
      <c r="A510" s="1059"/>
      <c r="B510" s="31"/>
      <c r="C510" s="10"/>
      <c r="D510" s="10"/>
      <c r="E510" s="31"/>
      <c r="F510" s="10"/>
      <c r="G510" s="10"/>
      <c r="H510" s="10"/>
      <c r="I510" s="10"/>
      <c r="J510" s="10"/>
      <c r="K510" s="31"/>
      <c r="L510" s="10"/>
      <c r="M510" s="10"/>
      <c r="N510" s="10"/>
      <c r="O510" s="10"/>
      <c r="P510" s="1060"/>
      <c r="Q510" s="1061"/>
      <c r="R510" s="1060"/>
      <c r="S510" s="1062"/>
      <c r="T510" s="26"/>
      <c r="U510" s="16"/>
      <c r="V510" s="10"/>
      <c r="W510" s="10"/>
      <c r="X510" s="10"/>
      <c r="Y510" s="8"/>
      <c r="Z510" s="10"/>
      <c r="AA510" s="10"/>
      <c r="AB510" s="1063"/>
      <c r="AC510" s="10"/>
      <c r="AD510" s="10"/>
      <c r="AE510" s="10"/>
      <c r="AF510" s="10"/>
      <c r="AG510" s="10"/>
      <c r="AH510" s="10"/>
      <c r="AI510" s="10"/>
      <c r="AJ510" s="10"/>
    </row>
    <row r="511" ht="15.75" customHeight="1">
      <c r="A511" s="1059"/>
      <c r="B511" s="31"/>
      <c r="C511" s="10"/>
      <c r="D511" s="10"/>
      <c r="E511" s="31"/>
      <c r="F511" s="10"/>
      <c r="G511" s="10"/>
      <c r="H511" s="10"/>
      <c r="I511" s="10"/>
      <c r="J511" s="10"/>
      <c r="K511" s="31"/>
      <c r="L511" s="10"/>
      <c r="M511" s="10"/>
      <c r="N511" s="10"/>
      <c r="O511" s="10"/>
      <c r="P511" s="1060"/>
      <c r="Q511" s="1061"/>
      <c r="R511" s="1060"/>
      <c r="S511" s="1062"/>
      <c r="T511" s="26"/>
      <c r="U511" s="16"/>
      <c r="V511" s="10"/>
      <c r="W511" s="10"/>
      <c r="X511" s="10"/>
      <c r="Y511" s="8"/>
      <c r="Z511" s="10"/>
      <c r="AA511" s="10"/>
      <c r="AB511" s="1063"/>
      <c r="AC511" s="10"/>
      <c r="AD511" s="10"/>
      <c r="AE511" s="10"/>
      <c r="AF511" s="10"/>
      <c r="AG511" s="10"/>
      <c r="AH511" s="10"/>
      <c r="AI511" s="10"/>
      <c r="AJ511" s="10"/>
    </row>
    <row r="512" ht="15.75" customHeight="1">
      <c r="A512" s="1059"/>
      <c r="B512" s="31"/>
      <c r="C512" s="10"/>
      <c r="D512" s="10"/>
      <c r="E512" s="31"/>
      <c r="F512" s="10"/>
      <c r="G512" s="10"/>
      <c r="H512" s="10"/>
      <c r="I512" s="10"/>
      <c r="J512" s="10"/>
      <c r="K512" s="31"/>
      <c r="L512" s="10"/>
      <c r="M512" s="10"/>
      <c r="N512" s="10"/>
      <c r="O512" s="10"/>
      <c r="P512" s="1060"/>
      <c r="Q512" s="1061"/>
      <c r="R512" s="1060"/>
      <c r="S512" s="1062"/>
      <c r="T512" s="26"/>
      <c r="U512" s="16"/>
      <c r="V512" s="10"/>
      <c r="W512" s="10"/>
      <c r="X512" s="10"/>
      <c r="Y512" s="8"/>
      <c r="Z512" s="10"/>
      <c r="AA512" s="10"/>
      <c r="AB512" s="1063"/>
      <c r="AC512" s="10"/>
      <c r="AD512" s="10"/>
      <c r="AE512" s="10"/>
      <c r="AF512" s="10"/>
      <c r="AG512" s="10"/>
      <c r="AH512" s="10"/>
      <c r="AI512" s="10"/>
      <c r="AJ512" s="10"/>
    </row>
    <row r="513" ht="15.75" customHeight="1">
      <c r="A513" s="1059"/>
      <c r="B513" s="31"/>
      <c r="C513" s="10"/>
      <c r="D513" s="10"/>
      <c r="E513" s="31"/>
      <c r="F513" s="10"/>
      <c r="G513" s="10"/>
      <c r="H513" s="10"/>
      <c r="I513" s="10"/>
      <c r="J513" s="10"/>
      <c r="K513" s="31"/>
      <c r="L513" s="10"/>
      <c r="M513" s="10"/>
      <c r="N513" s="10"/>
      <c r="O513" s="10"/>
      <c r="P513" s="1060"/>
      <c r="Q513" s="1061"/>
      <c r="R513" s="1060"/>
      <c r="S513" s="1062"/>
      <c r="T513" s="26"/>
      <c r="U513" s="16"/>
      <c r="V513" s="10"/>
      <c r="W513" s="10"/>
      <c r="X513" s="10"/>
      <c r="Y513" s="8"/>
      <c r="Z513" s="10"/>
      <c r="AA513" s="10"/>
      <c r="AB513" s="1063"/>
      <c r="AC513" s="10"/>
      <c r="AD513" s="10"/>
      <c r="AE513" s="10"/>
      <c r="AF513" s="10"/>
      <c r="AG513" s="10"/>
      <c r="AH513" s="10"/>
      <c r="AI513" s="10"/>
      <c r="AJ513" s="10"/>
    </row>
    <row r="514" ht="15.75" customHeight="1">
      <c r="A514" s="1059"/>
      <c r="B514" s="31"/>
      <c r="C514" s="10"/>
      <c r="D514" s="10"/>
      <c r="E514" s="31"/>
      <c r="F514" s="10"/>
      <c r="G514" s="10"/>
      <c r="H514" s="10"/>
      <c r="I514" s="10"/>
      <c r="J514" s="10"/>
      <c r="K514" s="31"/>
      <c r="L514" s="10"/>
      <c r="M514" s="10"/>
      <c r="N514" s="10"/>
      <c r="O514" s="10"/>
      <c r="P514" s="1060"/>
      <c r="Q514" s="1061"/>
      <c r="R514" s="1060"/>
      <c r="S514" s="1062"/>
      <c r="T514" s="26"/>
      <c r="U514" s="16"/>
      <c r="V514" s="10"/>
      <c r="W514" s="10"/>
      <c r="X514" s="10"/>
      <c r="Y514" s="8"/>
      <c r="Z514" s="10"/>
      <c r="AA514" s="10"/>
      <c r="AB514" s="1063"/>
      <c r="AC514" s="10"/>
      <c r="AD514" s="10"/>
      <c r="AE514" s="10"/>
      <c r="AF514" s="10"/>
      <c r="AG514" s="10"/>
      <c r="AH514" s="10"/>
      <c r="AI514" s="10"/>
      <c r="AJ514" s="10"/>
    </row>
    <row r="515" ht="15.75" customHeight="1">
      <c r="A515" s="1059"/>
      <c r="B515" s="31"/>
      <c r="C515" s="10"/>
      <c r="D515" s="10"/>
      <c r="E515" s="31"/>
      <c r="F515" s="10"/>
      <c r="G515" s="10"/>
      <c r="H515" s="10"/>
      <c r="I515" s="10"/>
      <c r="J515" s="10"/>
      <c r="K515" s="31"/>
      <c r="L515" s="10"/>
      <c r="M515" s="10"/>
      <c r="N515" s="10"/>
      <c r="O515" s="10"/>
      <c r="P515" s="1060"/>
      <c r="Q515" s="1061"/>
      <c r="R515" s="1060"/>
      <c r="S515" s="1062"/>
      <c r="T515" s="26"/>
      <c r="U515" s="16"/>
      <c r="V515" s="10"/>
      <c r="W515" s="10"/>
      <c r="X515" s="10"/>
      <c r="Y515" s="8"/>
      <c r="Z515" s="10"/>
      <c r="AA515" s="10"/>
      <c r="AB515" s="1063"/>
      <c r="AC515" s="10"/>
      <c r="AD515" s="10"/>
      <c r="AE515" s="10"/>
      <c r="AF515" s="10"/>
      <c r="AG515" s="10"/>
      <c r="AH515" s="10"/>
      <c r="AI515" s="10"/>
      <c r="AJ515" s="10"/>
    </row>
    <row r="516" ht="15.75" customHeight="1">
      <c r="A516" s="1059"/>
      <c r="B516" s="31"/>
      <c r="C516" s="10"/>
      <c r="D516" s="10"/>
      <c r="E516" s="31"/>
      <c r="F516" s="10"/>
      <c r="G516" s="10"/>
      <c r="H516" s="10"/>
      <c r="I516" s="10"/>
      <c r="J516" s="10"/>
      <c r="K516" s="31"/>
      <c r="L516" s="10"/>
      <c r="M516" s="10"/>
      <c r="N516" s="10"/>
      <c r="O516" s="10"/>
      <c r="P516" s="1060"/>
      <c r="Q516" s="1061"/>
      <c r="R516" s="1060"/>
      <c r="S516" s="1062"/>
      <c r="T516" s="26"/>
      <c r="U516" s="16"/>
      <c r="V516" s="10"/>
      <c r="W516" s="10"/>
      <c r="X516" s="10"/>
      <c r="Y516" s="8"/>
      <c r="Z516" s="10"/>
      <c r="AA516" s="10"/>
      <c r="AB516" s="1063"/>
      <c r="AC516" s="10"/>
      <c r="AD516" s="10"/>
      <c r="AE516" s="10"/>
      <c r="AF516" s="10"/>
      <c r="AG516" s="10"/>
      <c r="AH516" s="10"/>
      <c r="AI516" s="10"/>
      <c r="AJ516" s="10"/>
    </row>
    <row r="517" ht="15.75" customHeight="1">
      <c r="A517" s="1059"/>
      <c r="B517" s="31"/>
      <c r="C517" s="10"/>
      <c r="D517" s="10"/>
      <c r="E517" s="31"/>
      <c r="F517" s="10"/>
      <c r="G517" s="10"/>
      <c r="H517" s="10"/>
      <c r="I517" s="10"/>
      <c r="J517" s="10"/>
      <c r="K517" s="31"/>
      <c r="L517" s="10"/>
      <c r="M517" s="10"/>
      <c r="N517" s="10"/>
      <c r="O517" s="10"/>
      <c r="P517" s="1060"/>
      <c r="Q517" s="1061"/>
      <c r="R517" s="1060"/>
      <c r="S517" s="1062"/>
      <c r="T517" s="26"/>
      <c r="U517" s="16"/>
      <c r="V517" s="10"/>
      <c r="W517" s="10"/>
      <c r="X517" s="10"/>
      <c r="Y517" s="8"/>
      <c r="Z517" s="10"/>
      <c r="AA517" s="10"/>
      <c r="AB517" s="1063"/>
      <c r="AC517" s="10"/>
      <c r="AD517" s="10"/>
      <c r="AE517" s="10"/>
      <c r="AF517" s="10"/>
      <c r="AG517" s="10"/>
      <c r="AH517" s="10"/>
      <c r="AI517" s="10"/>
      <c r="AJ517" s="10"/>
    </row>
    <row r="518" ht="15.75" customHeight="1">
      <c r="A518" s="1059"/>
      <c r="B518" s="31"/>
      <c r="C518" s="10"/>
      <c r="D518" s="10"/>
      <c r="E518" s="31"/>
      <c r="F518" s="10"/>
      <c r="G518" s="10"/>
      <c r="H518" s="10"/>
      <c r="I518" s="10"/>
      <c r="J518" s="10"/>
      <c r="K518" s="31"/>
      <c r="L518" s="10"/>
      <c r="M518" s="10"/>
      <c r="N518" s="10"/>
      <c r="O518" s="10"/>
      <c r="P518" s="1060"/>
      <c r="Q518" s="1061"/>
      <c r="R518" s="1060"/>
      <c r="S518" s="1062"/>
      <c r="T518" s="26"/>
      <c r="U518" s="16"/>
      <c r="V518" s="10"/>
      <c r="W518" s="10"/>
      <c r="X518" s="10"/>
      <c r="Y518" s="8"/>
      <c r="Z518" s="10"/>
      <c r="AA518" s="10"/>
      <c r="AB518" s="1063"/>
      <c r="AC518" s="10"/>
      <c r="AD518" s="10"/>
      <c r="AE518" s="10"/>
      <c r="AF518" s="10"/>
      <c r="AG518" s="10"/>
      <c r="AH518" s="10"/>
      <c r="AI518" s="10"/>
      <c r="AJ518" s="10"/>
    </row>
    <row r="519" ht="15.75" customHeight="1">
      <c r="A519" s="1059"/>
      <c r="B519" s="31"/>
      <c r="C519" s="10"/>
      <c r="D519" s="10"/>
      <c r="E519" s="31"/>
      <c r="F519" s="10"/>
      <c r="G519" s="10"/>
      <c r="H519" s="10"/>
      <c r="I519" s="10"/>
      <c r="J519" s="10"/>
      <c r="K519" s="31"/>
      <c r="L519" s="10"/>
      <c r="M519" s="10"/>
      <c r="N519" s="10"/>
      <c r="O519" s="10"/>
      <c r="P519" s="1060"/>
      <c r="Q519" s="1061"/>
      <c r="R519" s="1060"/>
      <c r="S519" s="1062"/>
      <c r="T519" s="26"/>
      <c r="U519" s="16"/>
      <c r="V519" s="10"/>
      <c r="W519" s="10"/>
      <c r="X519" s="10"/>
      <c r="Y519" s="8"/>
      <c r="Z519" s="10"/>
      <c r="AA519" s="10"/>
      <c r="AB519" s="1063"/>
      <c r="AC519" s="10"/>
      <c r="AD519" s="10"/>
      <c r="AE519" s="10"/>
      <c r="AF519" s="10"/>
      <c r="AG519" s="10"/>
      <c r="AH519" s="10"/>
      <c r="AI519" s="10"/>
      <c r="AJ519" s="10"/>
    </row>
    <row r="520" ht="15.75" customHeight="1">
      <c r="A520" s="1059"/>
      <c r="B520" s="31"/>
      <c r="C520" s="10"/>
      <c r="D520" s="10"/>
      <c r="E520" s="31"/>
      <c r="F520" s="10"/>
      <c r="G520" s="10"/>
      <c r="H520" s="10"/>
      <c r="I520" s="10"/>
      <c r="J520" s="10"/>
      <c r="K520" s="31"/>
      <c r="L520" s="10"/>
      <c r="M520" s="10"/>
      <c r="N520" s="10"/>
      <c r="O520" s="10"/>
      <c r="P520" s="1060"/>
      <c r="Q520" s="1061"/>
      <c r="R520" s="1060"/>
      <c r="S520" s="1062"/>
      <c r="T520" s="26"/>
      <c r="U520" s="16"/>
      <c r="V520" s="10"/>
      <c r="W520" s="10"/>
      <c r="X520" s="10"/>
      <c r="Y520" s="8"/>
      <c r="Z520" s="10"/>
      <c r="AA520" s="10"/>
      <c r="AB520" s="1063"/>
      <c r="AC520" s="10"/>
      <c r="AD520" s="10"/>
      <c r="AE520" s="10"/>
      <c r="AF520" s="10"/>
      <c r="AG520" s="10"/>
      <c r="AH520" s="10"/>
      <c r="AI520" s="10"/>
      <c r="AJ520" s="10"/>
    </row>
    <row r="521" ht="15.75" customHeight="1">
      <c r="A521" s="1059"/>
      <c r="B521" s="31"/>
      <c r="C521" s="10"/>
      <c r="D521" s="10"/>
      <c r="E521" s="31"/>
      <c r="F521" s="10"/>
      <c r="G521" s="10"/>
      <c r="H521" s="10"/>
      <c r="I521" s="10"/>
      <c r="J521" s="10"/>
      <c r="K521" s="31"/>
      <c r="L521" s="10"/>
      <c r="M521" s="10"/>
      <c r="N521" s="10"/>
      <c r="O521" s="10"/>
      <c r="P521" s="1060"/>
      <c r="Q521" s="1061"/>
      <c r="R521" s="1060"/>
      <c r="S521" s="1062"/>
      <c r="T521" s="26"/>
      <c r="U521" s="16"/>
      <c r="V521" s="10"/>
      <c r="W521" s="10"/>
      <c r="X521" s="10"/>
      <c r="Y521" s="8"/>
      <c r="Z521" s="10"/>
      <c r="AA521" s="10"/>
      <c r="AB521" s="1063"/>
      <c r="AC521" s="10"/>
      <c r="AD521" s="10"/>
      <c r="AE521" s="10"/>
      <c r="AF521" s="10"/>
      <c r="AG521" s="10"/>
      <c r="AH521" s="10"/>
      <c r="AI521" s="10"/>
      <c r="AJ521" s="10"/>
    </row>
    <row r="522" ht="15.75" customHeight="1">
      <c r="A522" s="1059"/>
      <c r="B522" s="31"/>
      <c r="C522" s="10"/>
      <c r="D522" s="10"/>
      <c r="E522" s="31"/>
      <c r="F522" s="10"/>
      <c r="G522" s="10"/>
      <c r="H522" s="10"/>
      <c r="I522" s="10"/>
      <c r="J522" s="10"/>
      <c r="K522" s="31"/>
      <c r="L522" s="10"/>
      <c r="M522" s="10"/>
      <c r="N522" s="10"/>
      <c r="O522" s="10"/>
      <c r="P522" s="1060"/>
      <c r="Q522" s="1061"/>
      <c r="R522" s="1060"/>
      <c r="S522" s="1062"/>
      <c r="T522" s="26"/>
      <c r="U522" s="16"/>
      <c r="V522" s="10"/>
      <c r="W522" s="10"/>
      <c r="X522" s="10"/>
      <c r="Y522" s="8"/>
      <c r="Z522" s="10"/>
      <c r="AA522" s="10"/>
      <c r="AB522" s="1063"/>
      <c r="AC522" s="10"/>
      <c r="AD522" s="10"/>
      <c r="AE522" s="10"/>
      <c r="AF522" s="10"/>
      <c r="AG522" s="10"/>
      <c r="AH522" s="10"/>
      <c r="AI522" s="10"/>
      <c r="AJ522" s="10"/>
    </row>
    <row r="523" ht="15.75" customHeight="1">
      <c r="A523" s="1059"/>
      <c r="B523" s="31"/>
      <c r="C523" s="10"/>
      <c r="D523" s="10"/>
      <c r="E523" s="31"/>
      <c r="F523" s="10"/>
      <c r="G523" s="10"/>
      <c r="H523" s="10"/>
      <c r="I523" s="10"/>
      <c r="J523" s="10"/>
      <c r="K523" s="31"/>
      <c r="L523" s="10"/>
      <c r="M523" s="10"/>
      <c r="N523" s="10"/>
      <c r="O523" s="10"/>
      <c r="P523" s="1060"/>
      <c r="Q523" s="1061"/>
      <c r="R523" s="1060"/>
      <c r="S523" s="1062"/>
      <c r="T523" s="26"/>
      <c r="U523" s="16"/>
      <c r="V523" s="10"/>
      <c r="W523" s="10"/>
      <c r="X523" s="10"/>
      <c r="Y523" s="8"/>
      <c r="Z523" s="10"/>
      <c r="AA523" s="10"/>
      <c r="AB523" s="1063"/>
      <c r="AC523" s="10"/>
      <c r="AD523" s="10"/>
      <c r="AE523" s="10"/>
      <c r="AF523" s="10"/>
      <c r="AG523" s="10"/>
      <c r="AH523" s="10"/>
      <c r="AI523" s="10"/>
      <c r="AJ523" s="10"/>
    </row>
    <row r="524" ht="15.75" customHeight="1">
      <c r="A524" s="1059"/>
      <c r="B524" s="31"/>
      <c r="C524" s="10"/>
      <c r="D524" s="10"/>
      <c r="E524" s="31"/>
      <c r="F524" s="10"/>
      <c r="G524" s="10"/>
      <c r="H524" s="10"/>
      <c r="I524" s="10"/>
      <c r="J524" s="10"/>
      <c r="K524" s="31"/>
      <c r="L524" s="10"/>
      <c r="M524" s="10"/>
      <c r="N524" s="10"/>
      <c r="O524" s="10"/>
      <c r="P524" s="1060"/>
      <c r="Q524" s="1061"/>
      <c r="R524" s="1060"/>
      <c r="S524" s="1062"/>
      <c r="T524" s="26"/>
      <c r="U524" s="16"/>
      <c r="V524" s="10"/>
      <c r="W524" s="10"/>
      <c r="X524" s="10"/>
      <c r="Y524" s="8"/>
      <c r="Z524" s="10"/>
      <c r="AA524" s="10"/>
      <c r="AB524" s="1063"/>
      <c r="AC524" s="10"/>
      <c r="AD524" s="10"/>
      <c r="AE524" s="10"/>
      <c r="AF524" s="10"/>
      <c r="AG524" s="10"/>
      <c r="AH524" s="10"/>
      <c r="AI524" s="10"/>
      <c r="AJ524" s="10"/>
    </row>
    <row r="525" ht="15.75" customHeight="1">
      <c r="A525" s="1059"/>
      <c r="B525" s="31"/>
      <c r="C525" s="10"/>
      <c r="D525" s="10"/>
      <c r="E525" s="31"/>
      <c r="F525" s="10"/>
      <c r="G525" s="10"/>
      <c r="H525" s="10"/>
      <c r="I525" s="10"/>
      <c r="J525" s="10"/>
      <c r="K525" s="31"/>
      <c r="L525" s="10"/>
      <c r="M525" s="10"/>
      <c r="N525" s="10"/>
      <c r="O525" s="10"/>
      <c r="P525" s="1060"/>
      <c r="Q525" s="1061"/>
      <c r="R525" s="1060"/>
      <c r="S525" s="1062"/>
      <c r="T525" s="26"/>
      <c r="U525" s="16"/>
      <c r="V525" s="10"/>
      <c r="W525" s="10"/>
      <c r="X525" s="10"/>
      <c r="Y525" s="8"/>
      <c r="Z525" s="10"/>
      <c r="AA525" s="10"/>
      <c r="AB525" s="1063"/>
      <c r="AC525" s="10"/>
      <c r="AD525" s="10"/>
      <c r="AE525" s="10"/>
      <c r="AF525" s="10"/>
      <c r="AG525" s="10"/>
      <c r="AH525" s="10"/>
      <c r="AI525" s="10"/>
      <c r="AJ525" s="10"/>
    </row>
    <row r="526" ht="15.75" customHeight="1">
      <c r="A526" s="1059"/>
      <c r="B526" s="31"/>
      <c r="C526" s="10"/>
      <c r="D526" s="10"/>
      <c r="E526" s="31"/>
      <c r="F526" s="10"/>
      <c r="G526" s="10"/>
      <c r="H526" s="10"/>
      <c r="I526" s="10"/>
      <c r="J526" s="10"/>
      <c r="K526" s="31"/>
      <c r="L526" s="10"/>
      <c r="M526" s="10"/>
      <c r="N526" s="10"/>
      <c r="O526" s="10"/>
      <c r="P526" s="1060"/>
      <c r="Q526" s="1061"/>
      <c r="R526" s="1060"/>
      <c r="S526" s="1062"/>
      <c r="T526" s="26"/>
      <c r="U526" s="16"/>
      <c r="V526" s="10"/>
      <c r="W526" s="10"/>
      <c r="X526" s="10"/>
      <c r="Y526" s="8"/>
      <c r="Z526" s="10"/>
      <c r="AA526" s="10"/>
      <c r="AB526" s="1063"/>
      <c r="AC526" s="10"/>
      <c r="AD526" s="10"/>
      <c r="AE526" s="10"/>
      <c r="AF526" s="10"/>
      <c r="AG526" s="10"/>
      <c r="AH526" s="10"/>
      <c r="AI526" s="10"/>
      <c r="AJ526" s="10"/>
    </row>
    <row r="527" ht="15.75" customHeight="1">
      <c r="A527" s="1059"/>
      <c r="B527" s="31"/>
      <c r="C527" s="10"/>
      <c r="D527" s="10"/>
      <c r="E527" s="31"/>
      <c r="F527" s="10"/>
      <c r="G527" s="10"/>
      <c r="H527" s="10"/>
      <c r="I527" s="10"/>
      <c r="J527" s="10"/>
      <c r="K527" s="31"/>
      <c r="L527" s="10"/>
      <c r="M527" s="10"/>
      <c r="N527" s="10"/>
      <c r="O527" s="10"/>
      <c r="P527" s="1060"/>
      <c r="Q527" s="1061"/>
      <c r="R527" s="1060"/>
      <c r="S527" s="1062"/>
      <c r="T527" s="26"/>
      <c r="U527" s="16"/>
      <c r="V527" s="10"/>
      <c r="W527" s="10"/>
      <c r="X527" s="10"/>
      <c r="Y527" s="8"/>
      <c r="Z527" s="10"/>
      <c r="AA527" s="10"/>
      <c r="AB527" s="1063"/>
      <c r="AC527" s="10"/>
      <c r="AD527" s="10"/>
      <c r="AE527" s="10"/>
      <c r="AF527" s="10"/>
      <c r="AG527" s="10"/>
      <c r="AH527" s="10"/>
      <c r="AI527" s="10"/>
      <c r="AJ527" s="10"/>
    </row>
    <row r="528" ht="15.75" customHeight="1">
      <c r="A528" s="1059"/>
      <c r="B528" s="31"/>
      <c r="C528" s="10"/>
      <c r="D528" s="10"/>
      <c r="E528" s="31"/>
      <c r="F528" s="10"/>
      <c r="G528" s="10"/>
      <c r="H528" s="10"/>
      <c r="I528" s="10"/>
      <c r="J528" s="10"/>
      <c r="K528" s="31"/>
      <c r="L528" s="10"/>
      <c r="M528" s="10"/>
      <c r="N528" s="10"/>
      <c r="O528" s="10"/>
      <c r="P528" s="1060"/>
      <c r="Q528" s="1061"/>
      <c r="R528" s="1060"/>
      <c r="S528" s="1062"/>
      <c r="T528" s="26"/>
      <c r="U528" s="16"/>
      <c r="V528" s="10"/>
      <c r="W528" s="10"/>
      <c r="X528" s="10"/>
      <c r="Y528" s="8"/>
      <c r="Z528" s="10"/>
      <c r="AA528" s="10"/>
      <c r="AB528" s="1063"/>
      <c r="AC528" s="10"/>
      <c r="AD528" s="10"/>
      <c r="AE528" s="10"/>
      <c r="AF528" s="10"/>
      <c r="AG528" s="10"/>
      <c r="AH528" s="10"/>
      <c r="AI528" s="10"/>
      <c r="AJ528" s="10"/>
    </row>
    <row r="529" ht="15.75" customHeight="1">
      <c r="A529" s="1059"/>
      <c r="B529" s="31"/>
      <c r="C529" s="10"/>
      <c r="D529" s="10"/>
      <c r="E529" s="31"/>
      <c r="F529" s="10"/>
      <c r="G529" s="10"/>
      <c r="H529" s="10"/>
      <c r="I529" s="10"/>
      <c r="J529" s="10"/>
      <c r="K529" s="31"/>
      <c r="L529" s="10"/>
      <c r="M529" s="10"/>
      <c r="N529" s="10"/>
      <c r="O529" s="10"/>
      <c r="P529" s="1060"/>
      <c r="Q529" s="1061"/>
      <c r="R529" s="1060"/>
      <c r="S529" s="1062"/>
      <c r="T529" s="26"/>
      <c r="U529" s="16"/>
      <c r="V529" s="10"/>
      <c r="W529" s="10"/>
      <c r="X529" s="10"/>
      <c r="Y529" s="8"/>
      <c r="Z529" s="10"/>
      <c r="AA529" s="10"/>
      <c r="AB529" s="1063"/>
      <c r="AC529" s="10"/>
      <c r="AD529" s="10"/>
      <c r="AE529" s="10"/>
      <c r="AF529" s="10"/>
      <c r="AG529" s="10"/>
      <c r="AH529" s="10"/>
      <c r="AI529" s="10"/>
      <c r="AJ529" s="10"/>
    </row>
    <row r="530" ht="15.75" customHeight="1">
      <c r="A530" s="1059"/>
      <c r="B530" s="31"/>
      <c r="C530" s="10"/>
      <c r="D530" s="10"/>
      <c r="E530" s="31"/>
      <c r="F530" s="10"/>
      <c r="G530" s="10"/>
      <c r="H530" s="10"/>
      <c r="I530" s="10"/>
      <c r="J530" s="10"/>
      <c r="K530" s="31"/>
      <c r="L530" s="10"/>
      <c r="M530" s="10"/>
      <c r="N530" s="10"/>
      <c r="O530" s="10"/>
      <c r="P530" s="1060"/>
      <c r="Q530" s="1061"/>
      <c r="R530" s="1060"/>
      <c r="S530" s="1062"/>
      <c r="T530" s="26"/>
      <c r="U530" s="16"/>
      <c r="V530" s="10"/>
      <c r="W530" s="10"/>
      <c r="X530" s="10"/>
      <c r="Y530" s="8"/>
      <c r="Z530" s="10"/>
      <c r="AA530" s="10"/>
      <c r="AB530" s="1063"/>
      <c r="AC530" s="10"/>
      <c r="AD530" s="10"/>
      <c r="AE530" s="10"/>
      <c r="AF530" s="10"/>
      <c r="AG530" s="10"/>
      <c r="AH530" s="10"/>
      <c r="AI530" s="10"/>
      <c r="AJ530" s="10"/>
    </row>
    <row r="531" ht="15.75" customHeight="1">
      <c r="A531" s="1059"/>
      <c r="B531" s="31"/>
      <c r="C531" s="10"/>
      <c r="D531" s="10"/>
      <c r="E531" s="31"/>
      <c r="F531" s="10"/>
      <c r="G531" s="10"/>
      <c r="H531" s="10"/>
      <c r="I531" s="10"/>
      <c r="J531" s="10"/>
      <c r="K531" s="31"/>
      <c r="L531" s="10"/>
      <c r="M531" s="10"/>
      <c r="N531" s="10"/>
      <c r="O531" s="10"/>
      <c r="P531" s="1060"/>
      <c r="Q531" s="1061"/>
      <c r="R531" s="1060"/>
      <c r="S531" s="1062"/>
      <c r="T531" s="26"/>
      <c r="U531" s="16"/>
      <c r="V531" s="10"/>
      <c r="W531" s="10"/>
      <c r="X531" s="10"/>
      <c r="Y531" s="8"/>
      <c r="Z531" s="10"/>
      <c r="AA531" s="10"/>
      <c r="AB531" s="1063"/>
      <c r="AC531" s="10"/>
      <c r="AD531" s="10"/>
      <c r="AE531" s="10"/>
      <c r="AF531" s="10"/>
      <c r="AG531" s="10"/>
      <c r="AH531" s="10"/>
      <c r="AI531" s="10"/>
      <c r="AJ531" s="10"/>
    </row>
    <row r="532" ht="15.75" customHeight="1">
      <c r="A532" s="1059"/>
      <c r="B532" s="31"/>
      <c r="C532" s="10"/>
      <c r="D532" s="10"/>
      <c r="E532" s="31"/>
      <c r="F532" s="10"/>
      <c r="G532" s="10"/>
      <c r="H532" s="10"/>
      <c r="I532" s="10"/>
      <c r="J532" s="10"/>
      <c r="K532" s="31"/>
      <c r="L532" s="10"/>
      <c r="M532" s="10"/>
      <c r="N532" s="10"/>
      <c r="O532" s="10"/>
      <c r="P532" s="1060"/>
      <c r="Q532" s="1061"/>
      <c r="R532" s="1060"/>
      <c r="S532" s="1062"/>
      <c r="T532" s="26"/>
      <c r="U532" s="16"/>
      <c r="V532" s="10"/>
      <c r="W532" s="10"/>
      <c r="X532" s="10"/>
      <c r="Y532" s="8"/>
      <c r="Z532" s="10"/>
      <c r="AA532" s="10"/>
      <c r="AB532" s="1063"/>
      <c r="AC532" s="10"/>
      <c r="AD532" s="10"/>
      <c r="AE532" s="10"/>
      <c r="AF532" s="10"/>
      <c r="AG532" s="10"/>
      <c r="AH532" s="10"/>
      <c r="AI532" s="10"/>
      <c r="AJ532" s="10"/>
    </row>
    <row r="533" ht="15.75" customHeight="1">
      <c r="A533" s="1059"/>
      <c r="B533" s="31"/>
      <c r="C533" s="10"/>
      <c r="D533" s="10"/>
      <c r="E533" s="31"/>
      <c r="F533" s="10"/>
      <c r="G533" s="10"/>
      <c r="H533" s="10"/>
      <c r="I533" s="10"/>
      <c r="J533" s="10"/>
      <c r="K533" s="31"/>
      <c r="L533" s="10"/>
      <c r="M533" s="10"/>
      <c r="N533" s="10"/>
      <c r="O533" s="10"/>
      <c r="P533" s="1060"/>
      <c r="Q533" s="1061"/>
      <c r="R533" s="1060"/>
      <c r="S533" s="1062"/>
      <c r="T533" s="26"/>
      <c r="U533" s="16"/>
      <c r="V533" s="10"/>
      <c r="W533" s="10"/>
      <c r="X533" s="10"/>
      <c r="Y533" s="8"/>
      <c r="Z533" s="10"/>
      <c r="AA533" s="10"/>
      <c r="AB533" s="1063"/>
      <c r="AC533" s="10"/>
      <c r="AD533" s="10"/>
      <c r="AE533" s="10"/>
      <c r="AF533" s="10"/>
      <c r="AG533" s="10"/>
      <c r="AH533" s="10"/>
      <c r="AI533" s="10"/>
      <c r="AJ533" s="10"/>
    </row>
    <row r="534" ht="15.75" customHeight="1">
      <c r="A534" s="1059"/>
      <c r="B534" s="31"/>
      <c r="C534" s="10"/>
      <c r="D534" s="10"/>
      <c r="E534" s="31"/>
      <c r="F534" s="10"/>
      <c r="G534" s="10"/>
      <c r="H534" s="10"/>
      <c r="I534" s="10"/>
      <c r="J534" s="10"/>
      <c r="K534" s="31"/>
      <c r="L534" s="10"/>
      <c r="M534" s="10"/>
      <c r="N534" s="10"/>
      <c r="O534" s="10"/>
      <c r="P534" s="1060"/>
      <c r="Q534" s="1061"/>
      <c r="R534" s="1060"/>
      <c r="S534" s="1062"/>
      <c r="T534" s="26"/>
      <c r="U534" s="16"/>
      <c r="V534" s="10"/>
      <c r="W534" s="10"/>
      <c r="X534" s="10"/>
      <c r="Y534" s="8"/>
      <c r="Z534" s="10"/>
      <c r="AA534" s="10"/>
      <c r="AB534" s="1063"/>
      <c r="AC534" s="10"/>
      <c r="AD534" s="10"/>
      <c r="AE534" s="10"/>
      <c r="AF534" s="10"/>
      <c r="AG534" s="10"/>
      <c r="AH534" s="10"/>
      <c r="AI534" s="10"/>
      <c r="AJ534" s="10"/>
    </row>
    <row r="535" ht="15.75" customHeight="1">
      <c r="A535" s="1059"/>
      <c r="B535" s="31"/>
      <c r="C535" s="10"/>
      <c r="D535" s="10"/>
      <c r="E535" s="31"/>
      <c r="F535" s="10"/>
      <c r="G535" s="10"/>
      <c r="H535" s="10"/>
      <c r="I535" s="10"/>
      <c r="J535" s="10"/>
      <c r="K535" s="31"/>
      <c r="L535" s="10"/>
      <c r="M535" s="10"/>
      <c r="N535" s="10"/>
      <c r="O535" s="10"/>
      <c r="P535" s="1060"/>
      <c r="Q535" s="1061"/>
      <c r="R535" s="1060"/>
      <c r="S535" s="1062"/>
      <c r="T535" s="26"/>
      <c r="U535" s="16"/>
      <c r="V535" s="10"/>
      <c r="W535" s="10"/>
      <c r="X535" s="10"/>
      <c r="Y535" s="8"/>
      <c r="Z535" s="10"/>
      <c r="AA535" s="10"/>
      <c r="AB535" s="1063"/>
      <c r="AC535" s="10"/>
      <c r="AD535" s="10"/>
      <c r="AE535" s="10"/>
      <c r="AF535" s="10"/>
      <c r="AG535" s="10"/>
      <c r="AH535" s="10"/>
      <c r="AI535" s="10"/>
      <c r="AJ535" s="10"/>
    </row>
    <row r="536" ht="15.75" customHeight="1">
      <c r="A536" s="1059"/>
      <c r="B536" s="31"/>
      <c r="C536" s="10"/>
      <c r="D536" s="10"/>
      <c r="E536" s="31"/>
      <c r="F536" s="10"/>
      <c r="G536" s="10"/>
      <c r="H536" s="10"/>
      <c r="I536" s="10"/>
      <c r="J536" s="10"/>
      <c r="K536" s="31"/>
      <c r="L536" s="10"/>
      <c r="M536" s="10"/>
      <c r="N536" s="10"/>
      <c r="O536" s="10"/>
      <c r="P536" s="1060"/>
      <c r="Q536" s="1061"/>
      <c r="R536" s="1060"/>
      <c r="S536" s="1062"/>
      <c r="T536" s="26"/>
      <c r="U536" s="16"/>
      <c r="V536" s="10"/>
      <c r="W536" s="10"/>
      <c r="X536" s="10"/>
      <c r="Y536" s="8"/>
      <c r="Z536" s="10"/>
      <c r="AA536" s="10"/>
      <c r="AB536" s="1063"/>
      <c r="AC536" s="10"/>
      <c r="AD536" s="10"/>
      <c r="AE536" s="10"/>
      <c r="AF536" s="10"/>
      <c r="AG536" s="10"/>
      <c r="AH536" s="10"/>
      <c r="AI536" s="10"/>
      <c r="AJ536" s="10"/>
    </row>
    <row r="537" ht="15.75" customHeight="1">
      <c r="A537" s="1059"/>
      <c r="B537" s="31"/>
      <c r="C537" s="10"/>
      <c r="D537" s="10"/>
      <c r="E537" s="31"/>
      <c r="F537" s="10"/>
      <c r="G537" s="10"/>
      <c r="H537" s="10"/>
      <c r="I537" s="10"/>
      <c r="J537" s="10"/>
      <c r="K537" s="31"/>
      <c r="L537" s="10"/>
      <c r="M537" s="10"/>
      <c r="N537" s="10"/>
      <c r="O537" s="10"/>
      <c r="P537" s="1060"/>
      <c r="Q537" s="1061"/>
      <c r="R537" s="1060"/>
      <c r="S537" s="1062"/>
      <c r="T537" s="26"/>
      <c r="U537" s="16"/>
      <c r="V537" s="10"/>
      <c r="W537" s="10"/>
      <c r="X537" s="10"/>
      <c r="Y537" s="8"/>
      <c r="Z537" s="10"/>
      <c r="AA537" s="10"/>
      <c r="AB537" s="1063"/>
      <c r="AC537" s="10"/>
      <c r="AD537" s="10"/>
      <c r="AE537" s="10"/>
      <c r="AF537" s="10"/>
      <c r="AG537" s="10"/>
      <c r="AH537" s="10"/>
      <c r="AI537" s="10"/>
      <c r="AJ537" s="10"/>
    </row>
    <row r="538" ht="15.75" customHeight="1">
      <c r="A538" s="1059"/>
      <c r="B538" s="31"/>
      <c r="C538" s="10"/>
      <c r="D538" s="10"/>
      <c r="E538" s="31"/>
      <c r="F538" s="10"/>
      <c r="G538" s="10"/>
      <c r="H538" s="10"/>
      <c r="I538" s="10"/>
      <c r="J538" s="10"/>
      <c r="K538" s="31"/>
      <c r="L538" s="10"/>
      <c r="M538" s="10"/>
      <c r="N538" s="10"/>
      <c r="O538" s="10"/>
      <c r="P538" s="1060"/>
      <c r="Q538" s="1061"/>
      <c r="R538" s="1060"/>
      <c r="S538" s="1062"/>
      <c r="T538" s="26"/>
      <c r="U538" s="16"/>
      <c r="V538" s="10"/>
      <c r="W538" s="10"/>
      <c r="X538" s="10"/>
      <c r="Y538" s="8"/>
      <c r="Z538" s="10"/>
      <c r="AA538" s="10"/>
      <c r="AB538" s="1063"/>
      <c r="AC538" s="10"/>
      <c r="AD538" s="10"/>
      <c r="AE538" s="10"/>
      <c r="AF538" s="10"/>
      <c r="AG538" s="10"/>
      <c r="AH538" s="10"/>
      <c r="AI538" s="10"/>
      <c r="AJ538" s="10"/>
    </row>
    <row r="539" ht="15.75" customHeight="1">
      <c r="A539" s="1059"/>
      <c r="B539" s="31"/>
      <c r="C539" s="10"/>
      <c r="D539" s="10"/>
      <c r="E539" s="31"/>
      <c r="F539" s="10"/>
      <c r="G539" s="10"/>
      <c r="H539" s="10"/>
      <c r="I539" s="10"/>
      <c r="J539" s="10"/>
      <c r="K539" s="31"/>
      <c r="L539" s="10"/>
      <c r="M539" s="10"/>
      <c r="N539" s="10"/>
      <c r="O539" s="10"/>
      <c r="P539" s="1060"/>
      <c r="Q539" s="1061"/>
      <c r="R539" s="1060"/>
      <c r="S539" s="1062"/>
      <c r="T539" s="26"/>
      <c r="U539" s="16"/>
      <c r="V539" s="10"/>
      <c r="W539" s="10"/>
      <c r="X539" s="10"/>
      <c r="Y539" s="8"/>
      <c r="Z539" s="10"/>
      <c r="AA539" s="10"/>
      <c r="AB539" s="1063"/>
      <c r="AC539" s="10"/>
      <c r="AD539" s="10"/>
      <c r="AE539" s="10"/>
      <c r="AF539" s="10"/>
      <c r="AG539" s="10"/>
      <c r="AH539" s="10"/>
      <c r="AI539" s="10"/>
      <c r="AJ539" s="10"/>
    </row>
    <row r="540" ht="15.75" customHeight="1">
      <c r="A540" s="1059"/>
      <c r="B540" s="31"/>
      <c r="C540" s="10"/>
      <c r="D540" s="10"/>
      <c r="E540" s="31"/>
      <c r="F540" s="10"/>
      <c r="G540" s="10"/>
      <c r="H540" s="10"/>
      <c r="I540" s="10"/>
      <c r="J540" s="10"/>
      <c r="K540" s="31"/>
      <c r="L540" s="10"/>
      <c r="M540" s="10"/>
      <c r="N540" s="10"/>
      <c r="O540" s="10"/>
      <c r="P540" s="1060"/>
      <c r="Q540" s="1061"/>
      <c r="R540" s="1060"/>
      <c r="S540" s="1062"/>
      <c r="T540" s="26"/>
      <c r="U540" s="16"/>
      <c r="V540" s="10"/>
      <c r="W540" s="10"/>
      <c r="X540" s="10"/>
      <c r="Y540" s="8"/>
      <c r="Z540" s="10"/>
      <c r="AA540" s="10"/>
      <c r="AB540" s="1063"/>
      <c r="AC540" s="10"/>
      <c r="AD540" s="10"/>
      <c r="AE540" s="10"/>
      <c r="AF540" s="10"/>
      <c r="AG540" s="10"/>
      <c r="AH540" s="10"/>
      <c r="AI540" s="10"/>
      <c r="AJ540" s="10"/>
    </row>
    <row r="541" ht="15.75" customHeight="1">
      <c r="A541" s="1059"/>
      <c r="B541" s="31"/>
      <c r="C541" s="10"/>
      <c r="D541" s="10"/>
      <c r="E541" s="31"/>
      <c r="F541" s="10"/>
      <c r="G541" s="10"/>
      <c r="H541" s="10"/>
      <c r="I541" s="10"/>
      <c r="J541" s="10"/>
      <c r="K541" s="31"/>
      <c r="L541" s="10"/>
      <c r="M541" s="10"/>
      <c r="N541" s="10"/>
      <c r="O541" s="10"/>
      <c r="P541" s="1060"/>
      <c r="Q541" s="1061"/>
      <c r="R541" s="1060"/>
      <c r="S541" s="1062"/>
      <c r="T541" s="26"/>
      <c r="U541" s="16"/>
      <c r="V541" s="10"/>
      <c r="W541" s="10"/>
      <c r="X541" s="10"/>
      <c r="Y541" s="8"/>
      <c r="Z541" s="10"/>
      <c r="AA541" s="10"/>
      <c r="AB541" s="1063"/>
      <c r="AC541" s="10"/>
      <c r="AD541" s="10"/>
      <c r="AE541" s="10"/>
      <c r="AF541" s="10"/>
      <c r="AG541" s="10"/>
      <c r="AH541" s="10"/>
      <c r="AI541" s="10"/>
      <c r="AJ541" s="10"/>
    </row>
    <row r="542" ht="15.75" customHeight="1">
      <c r="A542" s="1059"/>
      <c r="B542" s="31"/>
      <c r="C542" s="10"/>
      <c r="D542" s="10"/>
      <c r="E542" s="31"/>
      <c r="F542" s="10"/>
      <c r="G542" s="10"/>
      <c r="H542" s="10"/>
      <c r="I542" s="10"/>
      <c r="J542" s="10"/>
      <c r="K542" s="31"/>
      <c r="L542" s="10"/>
      <c r="M542" s="10"/>
      <c r="N542" s="10"/>
      <c r="O542" s="10"/>
      <c r="P542" s="1060"/>
      <c r="Q542" s="1061"/>
      <c r="R542" s="1060"/>
      <c r="S542" s="1062"/>
      <c r="T542" s="26"/>
      <c r="U542" s="16"/>
      <c r="V542" s="10"/>
      <c r="W542" s="10"/>
      <c r="X542" s="10"/>
      <c r="Y542" s="8"/>
      <c r="Z542" s="10"/>
      <c r="AA542" s="10"/>
      <c r="AB542" s="1063"/>
      <c r="AC542" s="10"/>
      <c r="AD542" s="10"/>
      <c r="AE542" s="10"/>
      <c r="AF542" s="10"/>
      <c r="AG542" s="10"/>
      <c r="AH542" s="10"/>
      <c r="AI542" s="10"/>
      <c r="AJ542" s="10"/>
    </row>
    <row r="543" ht="15.75" customHeight="1">
      <c r="A543" s="1059"/>
      <c r="B543" s="31"/>
      <c r="C543" s="10"/>
      <c r="D543" s="10"/>
      <c r="E543" s="31"/>
      <c r="F543" s="10"/>
      <c r="G543" s="10"/>
      <c r="H543" s="10"/>
      <c r="I543" s="10"/>
      <c r="J543" s="10"/>
      <c r="K543" s="31"/>
      <c r="L543" s="10"/>
      <c r="M543" s="10"/>
      <c r="N543" s="10"/>
      <c r="O543" s="10"/>
      <c r="P543" s="1060"/>
      <c r="Q543" s="1061"/>
      <c r="R543" s="1060"/>
      <c r="S543" s="1062"/>
      <c r="T543" s="26"/>
      <c r="U543" s="16"/>
      <c r="V543" s="10"/>
      <c r="W543" s="10"/>
      <c r="X543" s="10"/>
      <c r="Y543" s="8"/>
      <c r="Z543" s="10"/>
      <c r="AA543" s="10"/>
      <c r="AB543" s="1063"/>
      <c r="AC543" s="10"/>
      <c r="AD543" s="10"/>
      <c r="AE543" s="10"/>
      <c r="AF543" s="10"/>
      <c r="AG543" s="10"/>
      <c r="AH543" s="10"/>
      <c r="AI543" s="10"/>
      <c r="AJ543" s="10"/>
    </row>
    <row r="544" ht="15.75" customHeight="1">
      <c r="A544" s="1059"/>
      <c r="B544" s="31"/>
      <c r="C544" s="10"/>
      <c r="D544" s="10"/>
      <c r="E544" s="31"/>
      <c r="F544" s="10"/>
      <c r="G544" s="10"/>
      <c r="H544" s="10"/>
      <c r="I544" s="10"/>
      <c r="J544" s="10"/>
      <c r="K544" s="31"/>
      <c r="L544" s="10"/>
      <c r="M544" s="10"/>
      <c r="N544" s="10"/>
      <c r="O544" s="10"/>
      <c r="P544" s="1060"/>
      <c r="Q544" s="1061"/>
      <c r="R544" s="1060"/>
      <c r="S544" s="1062"/>
      <c r="T544" s="26"/>
      <c r="U544" s="16"/>
      <c r="V544" s="10"/>
      <c r="W544" s="10"/>
      <c r="X544" s="10"/>
      <c r="Y544" s="8"/>
      <c r="Z544" s="10"/>
      <c r="AA544" s="10"/>
      <c r="AB544" s="1063"/>
      <c r="AC544" s="10"/>
      <c r="AD544" s="10"/>
      <c r="AE544" s="10"/>
      <c r="AF544" s="10"/>
      <c r="AG544" s="10"/>
      <c r="AH544" s="10"/>
      <c r="AI544" s="10"/>
      <c r="AJ544" s="10"/>
    </row>
    <row r="545" ht="15.75" customHeight="1">
      <c r="A545" s="1059"/>
      <c r="B545" s="31"/>
      <c r="C545" s="10"/>
      <c r="D545" s="10"/>
      <c r="E545" s="31"/>
      <c r="F545" s="10"/>
      <c r="G545" s="10"/>
      <c r="H545" s="10"/>
      <c r="I545" s="10"/>
      <c r="J545" s="10"/>
      <c r="K545" s="31"/>
      <c r="L545" s="10"/>
      <c r="M545" s="10"/>
      <c r="N545" s="10"/>
      <c r="O545" s="10"/>
      <c r="P545" s="1060"/>
      <c r="Q545" s="1061"/>
      <c r="R545" s="1060"/>
      <c r="S545" s="1062"/>
      <c r="T545" s="26"/>
      <c r="U545" s="16"/>
      <c r="V545" s="10"/>
      <c r="W545" s="10"/>
      <c r="X545" s="10"/>
      <c r="Y545" s="8"/>
      <c r="Z545" s="10"/>
      <c r="AA545" s="10"/>
      <c r="AB545" s="1063"/>
      <c r="AC545" s="10"/>
      <c r="AD545" s="10"/>
      <c r="AE545" s="10"/>
      <c r="AF545" s="10"/>
      <c r="AG545" s="10"/>
      <c r="AH545" s="10"/>
      <c r="AI545" s="10"/>
      <c r="AJ545" s="10"/>
    </row>
    <row r="546" ht="15.75" customHeight="1">
      <c r="A546" s="1059"/>
      <c r="B546" s="31"/>
      <c r="C546" s="10"/>
      <c r="D546" s="10"/>
      <c r="E546" s="31"/>
      <c r="F546" s="10"/>
      <c r="G546" s="10"/>
      <c r="H546" s="10"/>
      <c r="I546" s="10"/>
      <c r="J546" s="10"/>
      <c r="K546" s="31"/>
      <c r="L546" s="10"/>
      <c r="M546" s="10"/>
      <c r="N546" s="10"/>
      <c r="O546" s="10"/>
      <c r="P546" s="1060"/>
      <c r="Q546" s="1061"/>
      <c r="R546" s="1060"/>
      <c r="S546" s="1062"/>
      <c r="T546" s="26"/>
      <c r="U546" s="16"/>
      <c r="V546" s="10"/>
      <c r="W546" s="10"/>
      <c r="X546" s="10"/>
      <c r="Y546" s="8"/>
      <c r="Z546" s="10"/>
      <c r="AA546" s="10"/>
      <c r="AB546" s="1063"/>
      <c r="AC546" s="10"/>
      <c r="AD546" s="10"/>
      <c r="AE546" s="10"/>
      <c r="AF546" s="10"/>
      <c r="AG546" s="10"/>
      <c r="AH546" s="10"/>
      <c r="AI546" s="10"/>
      <c r="AJ546" s="10"/>
    </row>
    <row r="547" ht="15.75" customHeight="1">
      <c r="A547" s="1059"/>
      <c r="B547" s="31"/>
      <c r="C547" s="10"/>
      <c r="D547" s="10"/>
      <c r="E547" s="31"/>
      <c r="F547" s="10"/>
      <c r="G547" s="10"/>
      <c r="H547" s="10"/>
      <c r="I547" s="10"/>
      <c r="J547" s="10"/>
      <c r="K547" s="31"/>
      <c r="L547" s="10"/>
      <c r="M547" s="10"/>
      <c r="N547" s="10"/>
      <c r="O547" s="10"/>
      <c r="P547" s="1060"/>
      <c r="Q547" s="1061"/>
      <c r="R547" s="1060"/>
      <c r="S547" s="1062"/>
      <c r="T547" s="26"/>
      <c r="U547" s="16"/>
      <c r="V547" s="10"/>
      <c r="W547" s="10"/>
      <c r="X547" s="10"/>
      <c r="Y547" s="8"/>
      <c r="Z547" s="10"/>
      <c r="AA547" s="10"/>
      <c r="AB547" s="1063"/>
      <c r="AC547" s="10"/>
      <c r="AD547" s="10"/>
      <c r="AE547" s="10"/>
      <c r="AF547" s="10"/>
      <c r="AG547" s="10"/>
      <c r="AH547" s="10"/>
      <c r="AI547" s="10"/>
      <c r="AJ547" s="10"/>
    </row>
    <row r="548" ht="15.75" customHeight="1">
      <c r="A548" s="1059"/>
      <c r="B548" s="31"/>
      <c r="C548" s="10"/>
      <c r="D548" s="10"/>
      <c r="E548" s="31"/>
      <c r="F548" s="10"/>
      <c r="G548" s="10"/>
      <c r="H548" s="10"/>
      <c r="I548" s="10"/>
      <c r="J548" s="10"/>
      <c r="K548" s="31"/>
      <c r="L548" s="10"/>
      <c r="M548" s="10"/>
      <c r="N548" s="10"/>
      <c r="O548" s="10"/>
      <c r="P548" s="1060"/>
      <c r="Q548" s="1061"/>
      <c r="R548" s="1060"/>
      <c r="S548" s="1062"/>
      <c r="T548" s="26"/>
      <c r="U548" s="16"/>
      <c r="V548" s="10"/>
      <c r="W548" s="10"/>
      <c r="X548" s="10"/>
      <c r="Y548" s="8"/>
      <c r="Z548" s="10"/>
      <c r="AA548" s="10"/>
      <c r="AB548" s="1063"/>
      <c r="AC548" s="10"/>
      <c r="AD548" s="10"/>
      <c r="AE548" s="10"/>
      <c r="AF548" s="10"/>
      <c r="AG548" s="10"/>
      <c r="AH548" s="10"/>
      <c r="AI548" s="10"/>
      <c r="AJ548" s="10"/>
    </row>
    <row r="549" ht="15.75" customHeight="1">
      <c r="A549" s="1059"/>
      <c r="B549" s="31"/>
      <c r="C549" s="10"/>
      <c r="D549" s="10"/>
      <c r="E549" s="31"/>
      <c r="F549" s="10"/>
      <c r="G549" s="10"/>
      <c r="H549" s="10"/>
      <c r="I549" s="10"/>
      <c r="J549" s="10"/>
      <c r="K549" s="31"/>
      <c r="L549" s="10"/>
      <c r="M549" s="10"/>
      <c r="N549" s="10"/>
      <c r="O549" s="10"/>
      <c r="P549" s="1060"/>
      <c r="Q549" s="1061"/>
      <c r="R549" s="1060"/>
      <c r="S549" s="1062"/>
      <c r="T549" s="26"/>
      <c r="U549" s="16"/>
      <c r="V549" s="10"/>
      <c r="W549" s="10"/>
      <c r="X549" s="10"/>
      <c r="Y549" s="8"/>
      <c r="Z549" s="10"/>
      <c r="AA549" s="10"/>
      <c r="AB549" s="1063"/>
      <c r="AC549" s="10"/>
      <c r="AD549" s="10"/>
      <c r="AE549" s="10"/>
      <c r="AF549" s="10"/>
      <c r="AG549" s="10"/>
      <c r="AH549" s="10"/>
      <c r="AI549" s="10"/>
      <c r="AJ549" s="10"/>
    </row>
    <row r="550" ht="15.75" customHeight="1">
      <c r="A550" s="1059"/>
      <c r="B550" s="31"/>
      <c r="C550" s="10"/>
      <c r="D550" s="10"/>
      <c r="E550" s="31"/>
      <c r="F550" s="10"/>
      <c r="G550" s="10"/>
      <c r="H550" s="10"/>
      <c r="I550" s="10"/>
      <c r="J550" s="10"/>
      <c r="K550" s="31"/>
      <c r="L550" s="10"/>
      <c r="M550" s="10"/>
      <c r="N550" s="10"/>
      <c r="O550" s="10"/>
      <c r="P550" s="1060"/>
      <c r="Q550" s="1061"/>
      <c r="R550" s="1060"/>
      <c r="S550" s="1062"/>
      <c r="T550" s="26"/>
      <c r="U550" s="16"/>
      <c r="V550" s="10"/>
      <c r="W550" s="10"/>
      <c r="X550" s="10"/>
      <c r="Y550" s="8"/>
      <c r="Z550" s="10"/>
      <c r="AA550" s="10"/>
      <c r="AB550" s="1063"/>
      <c r="AC550" s="10"/>
      <c r="AD550" s="10"/>
      <c r="AE550" s="10"/>
      <c r="AF550" s="10"/>
      <c r="AG550" s="10"/>
      <c r="AH550" s="10"/>
      <c r="AI550" s="10"/>
      <c r="AJ550" s="10"/>
    </row>
    <row r="551" ht="15.75" customHeight="1">
      <c r="A551" s="1059"/>
      <c r="B551" s="31"/>
      <c r="C551" s="10"/>
      <c r="D551" s="10"/>
      <c r="E551" s="31"/>
      <c r="F551" s="10"/>
      <c r="G551" s="10"/>
      <c r="H551" s="10"/>
      <c r="I551" s="10"/>
      <c r="J551" s="10"/>
      <c r="K551" s="31"/>
      <c r="L551" s="10"/>
      <c r="M551" s="10"/>
      <c r="N551" s="10"/>
      <c r="O551" s="10"/>
      <c r="P551" s="1060"/>
      <c r="Q551" s="1061"/>
      <c r="R551" s="1060"/>
      <c r="S551" s="1062"/>
      <c r="T551" s="26"/>
      <c r="U551" s="16"/>
      <c r="V551" s="10"/>
      <c r="W551" s="10"/>
      <c r="X551" s="10"/>
      <c r="Y551" s="8"/>
      <c r="Z551" s="10"/>
      <c r="AA551" s="10"/>
      <c r="AB551" s="1063"/>
      <c r="AC551" s="10"/>
      <c r="AD551" s="10"/>
      <c r="AE551" s="10"/>
      <c r="AF551" s="10"/>
      <c r="AG551" s="10"/>
      <c r="AH551" s="10"/>
      <c r="AI551" s="10"/>
      <c r="AJ551" s="10"/>
    </row>
    <row r="552" ht="15.75" customHeight="1">
      <c r="A552" s="1059"/>
      <c r="B552" s="31"/>
      <c r="C552" s="10"/>
      <c r="D552" s="10"/>
      <c r="E552" s="31"/>
      <c r="F552" s="10"/>
      <c r="G552" s="10"/>
      <c r="H552" s="10"/>
      <c r="I552" s="10"/>
      <c r="J552" s="10"/>
      <c r="K552" s="31"/>
      <c r="L552" s="10"/>
      <c r="M552" s="10"/>
      <c r="N552" s="10"/>
      <c r="O552" s="10"/>
      <c r="P552" s="1060"/>
      <c r="Q552" s="1061"/>
      <c r="R552" s="1060"/>
      <c r="S552" s="1062"/>
      <c r="T552" s="26"/>
      <c r="U552" s="16"/>
      <c r="V552" s="10"/>
      <c r="W552" s="10"/>
      <c r="X552" s="10"/>
      <c r="Y552" s="8"/>
      <c r="Z552" s="10"/>
      <c r="AA552" s="10"/>
      <c r="AB552" s="1063"/>
      <c r="AC552" s="10"/>
      <c r="AD552" s="10"/>
      <c r="AE552" s="10"/>
      <c r="AF552" s="10"/>
      <c r="AG552" s="10"/>
      <c r="AH552" s="10"/>
      <c r="AI552" s="10"/>
      <c r="AJ552" s="10"/>
    </row>
    <row r="553" ht="15.75" customHeight="1">
      <c r="A553" s="1059"/>
      <c r="B553" s="31"/>
      <c r="C553" s="10"/>
      <c r="D553" s="10"/>
      <c r="E553" s="31"/>
      <c r="F553" s="10"/>
      <c r="G553" s="10"/>
      <c r="H553" s="10"/>
      <c r="I553" s="10"/>
      <c r="J553" s="10"/>
      <c r="K553" s="31"/>
      <c r="L553" s="10"/>
      <c r="M553" s="10"/>
      <c r="N553" s="10"/>
      <c r="O553" s="10"/>
      <c r="P553" s="1060"/>
      <c r="Q553" s="1061"/>
      <c r="R553" s="1060"/>
      <c r="S553" s="1062"/>
      <c r="T553" s="26"/>
      <c r="U553" s="16"/>
      <c r="V553" s="10"/>
      <c r="W553" s="10"/>
      <c r="X553" s="10"/>
      <c r="Y553" s="8"/>
      <c r="Z553" s="10"/>
      <c r="AA553" s="10"/>
      <c r="AB553" s="1063"/>
      <c r="AC553" s="10"/>
      <c r="AD553" s="10"/>
      <c r="AE553" s="10"/>
      <c r="AF553" s="10"/>
      <c r="AG553" s="10"/>
      <c r="AH553" s="10"/>
      <c r="AI553" s="10"/>
      <c r="AJ553" s="10"/>
    </row>
    <row r="554" ht="15.75" customHeight="1">
      <c r="A554" s="1059"/>
      <c r="B554" s="31"/>
      <c r="C554" s="10"/>
      <c r="D554" s="10"/>
      <c r="E554" s="31"/>
      <c r="F554" s="10"/>
      <c r="G554" s="10"/>
      <c r="H554" s="10"/>
      <c r="I554" s="10"/>
      <c r="J554" s="10"/>
      <c r="K554" s="31"/>
      <c r="L554" s="10"/>
      <c r="M554" s="10"/>
      <c r="N554" s="10"/>
      <c r="O554" s="10"/>
      <c r="P554" s="1060"/>
      <c r="Q554" s="1061"/>
      <c r="R554" s="1060"/>
      <c r="S554" s="1062"/>
      <c r="T554" s="26"/>
      <c r="U554" s="16"/>
      <c r="V554" s="10"/>
      <c r="W554" s="10"/>
      <c r="X554" s="10"/>
      <c r="Y554" s="8"/>
      <c r="Z554" s="10"/>
      <c r="AA554" s="10"/>
      <c r="AB554" s="1063"/>
      <c r="AC554" s="10"/>
      <c r="AD554" s="10"/>
      <c r="AE554" s="10"/>
      <c r="AF554" s="10"/>
      <c r="AG554" s="10"/>
      <c r="AH554" s="10"/>
      <c r="AI554" s="10"/>
      <c r="AJ554" s="10"/>
    </row>
    <row r="555" ht="15.75" customHeight="1">
      <c r="A555" s="1059"/>
      <c r="B555" s="31"/>
      <c r="C555" s="10"/>
      <c r="D555" s="10"/>
      <c r="E555" s="31"/>
      <c r="F555" s="10"/>
      <c r="G555" s="10"/>
      <c r="H555" s="10"/>
      <c r="I555" s="10"/>
      <c r="J555" s="10"/>
      <c r="K555" s="31"/>
      <c r="L555" s="10"/>
      <c r="M555" s="10"/>
      <c r="N555" s="10"/>
      <c r="O555" s="10"/>
      <c r="P555" s="1060"/>
      <c r="Q555" s="1061"/>
      <c r="R555" s="1060"/>
      <c r="S555" s="1062"/>
      <c r="T555" s="26"/>
      <c r="U555" s="16"/>
      <c r="V555" s="10"/>
      <c r="W555" s="10"/>
      <c r="X555" s="10"/>
      <c r="Y555" s="8"/>
      <c r="Z555" s="10"/>
      <c r="AA555" s="10"/>
      <c r="AB555" s="1063"/>
      <c r="AC555" s="10"/>
      <c r="AD555" s="10"/>
      <c r="AE555" s="10"/>
      <c r="AF555" s="10"/>
      <c r="AG555" s="10"/>
      <c r="AH555" s="10"/>
      <c r="AI555" s="10"/>
      <c r="AJ555" s="10"/>
    </row>
    <row r="556" ht="15.75" customHeight="1">
      <c r="A556" s="1059"/>
      <c r="B556" s="31"/>
      <c r="C556" s="10"/>
      <c r="D556" s="10"/>
      <c r="E556" s="31"/>
      <c r="F556" s="10"/>
      <c r="G556" s="10"/>
      <c r="H556" s="10"/>
      <c r="I556" s="10"/>
      <c r="J556" s="10"/>
      <c r="K556" s="31"/>
      <c r="L556" s="10"/>
      <c r="M556" s="10"/>
      <c r="N556" s="10"/>
      <c r="O556" s="10"/>
      <c r="P556" s="1060"/>
      <c r="Q556" s="1061"/>
      <c r="R556" s="1060"/>
      <c r="S556" s="1062"/>
      <c r="T556" s="26"/>
      <c r="U556" s="16"/>
      <c r="V556" s="10"/>
      <c r="W556" s="10"/>
      <c r="X556" s="10"/>
      <c r="Y556" s="8"/>
      <c r="Z556" s="10"/>
      <c r="AA556" s="10"/>
      <c r="AB556" s="1063"/>
      <c r="AC556" s="10"/>
      <c r="AD556" s="10"/>
      <c r="AE556" s="10"/>
      <c r="AF556" s="10"/>
      <c r="AG556" s="10"/>
      <c r="AH556" s="10"/>
      <c r="AI556" s="10"/>
      <c r="AJ556" s="10"/>
    </row>
    <row r="557" ht="15.75" customHeight="1">
      <c r="A557" s="1059"/>
      <c r="B557" s="31"/>
      <c r="C557" s="10"/>
      <c r="D557" s="10"/>
      <c r="E557" s="31"/>
      <c r="F557" s="10"/>
      <c r="G557" s="10"/>
      <c r="H557" s="10"/>
      <c r="I557" s="10"/>
      <c r="J557" s="10"/>
      <c r="K557" s="31"/>
      <c r="L557" s="10"/>
      <c r="M557" s="10"/>
      <c r="N557" s="10"/>
      <c r="O557" s="10"/>
      <c r="P557" s="1060"/>
      <c r="Q557" s="1061"/>
      <c r="R557" s="1060"/>
      <c r="S557" s="1062"/>
      <c r="T557" s="26"/>
      <c r="U557" s="16"/>
      <c r="V557" s="10"/>
      <c r="W557" s="10"/>
      <c r="X557" s="10"/>
      <c r="Y557" s="8"/>
      <c r="Z557" s="10"/>
      <c r="AA557" s="10"/>
      <c r="AB557" s="1063"/>
      <c r="AC557" s="10"/>
      <c r="AD557" s="10"/>
      <c r="AE557" s="10"/>
      <c r="AF557" s="10"/>
      <c r="AG557" s="10"/>
      <c r="AH557" s="10"/>
      <c r="AI557" s="10"/>
      <c r="AJ557" s="10"/>
    </row>
    <row r="558" ht="15.75" customHeight="1">
      <c r="A558" s="1059"/>
      <c r="B558" s="31"/>
      <c r="C558" s="10"/>
      <c r="D558" s="10"/>
      <c r="E558" s="31"/>
      <c r="F558" s="10"/>
      <c r="G558" s="10"/>
      <c r="H558" s="10"/>
      <c r="I558" s="10"/>
      <c r="J558" s="10"/>
      <c r="K558" s="31"/>
      <c r="L558" s="10"/>
      <c r="M558" s="10"/>
      <c r="N558" s="10"/>
      <c r="O558" s="10"/>
      <c r="P558" s="1060"/>
      <c r="Q558" s="1061"/>
      <c r="R558" s="1060"/>
      <c r="S558" s="1062"/>
      <c r="T558" s="26"/>
      <c r="U558" s="16"/>
      <c r="V558" s="10"/>
      <c r="W558" s="10"/>
      <c r="X558" s="10"/>
      <c r="Y558" s="8"/>
      <c r="Z558" s="10"/>
      <c r="AA558" s="10"/>
      <c r="AB558" s="1063"/>
      <c r="AC558" s="10"/>
      <c r="AD558" s="10"/>
      <c r="AE558" s="10"/>
      <c r="AF558" s="10"/>
      <c r="AG558" s="10"/>
      <c r="AH558" s="10"/>
      <c r="AI558" s="10"/>
      <c r="AJ558" s="10"/>
    </row>
    <row r="559" ht="15.75" customHeight="1">
      <c r="A559" s="1059"/>
      <c r="B559" s="31"/>
      <c r="C559" s="10"/>
      <c r="D559" s="10"/>
      <c r="E559" s="31"/>
      <c r="F559" s="10"/>
      <c r="G559" s="10"/>
      <c r="H559" s="10"/>
      <c r="I559" s="10"/>
      <c r="J559" s="10"/>
      <c r="K559" s="31"/>
      <c r="L559" s="10"/>
      <c r="M559" s="10"/>
      <c r="N559" s="10"/>
      <c r="O559" s="10"/>
      <c r="P559" s="1060"/>
      <c r="Q559" s="1061"/>
      <c r="R559" s="1060"/>
      <c r="S559" s="1062"/>
      <c r="T559" s="26"/>
      <c r="U559" s="16"/>
      <c r="V559" s="10"/>
      <c r="W559" s="10"/>
      <c r="X559" s="10"/>
      <c r="Y559" s="8"/>
      <c r="Z559" s="10"/>
      <c r="AA559" s="10"/>
      <c r="AB559" s="1063"/>
      <c r="AC559" s="10"/>
      <c r="AD559" s="10"/>
      <c r="AE559" s="10"/>
      <c r="AF559" s="10"/>
      <c r="AG559" s="10"/>
      <c r="AH559" s="10"/>
      <c r="AI559" s="10"/>
      <c r="AJ559" s="10"/>
    </row>
    <row r="560" ht="15.75" customHeight="1">
      <c r="A560" s="1059"/>
      <c r="B560" s="31"/>
      <c r="C560" s="10"/>
      <c r="D560" s="10"/>
      <c r="E560" s="31"/>
      <c r="F560" s="10"/>
      <c r="G560" s="10"/>
      <c r="H560" s="10"/>
      <c r="I560" s="10"/>
      <c r="J560" s="10"/>
      <c r="K560" s="31"/>
      <c r="L560" s="10"/>
      <c r="M560" s="10"/>
      <c r="N560" s="10"/>
      <c r="O560" s="10"/>
      <c r="P560" s="1060"/>
      <c r="Q560" s="1061"/>
      <c r="R560" s="1060"/>
      <c r="S560" s="1062"/>
      <c r="T560" s="26"/>
      <c r="U560" s="16"/>
      <c r="V560" s="10"/>
      <c r="W560" s="10"/>
      <c r="X560" s="10"/>
      <c r="Y560" s="8"/>
      <c r="Z560" s="10"/>
      <c r="AA560" s="10"/>
      <c r="AB560" s="1063"/>
      <c r="AC560" s="10"/>
      <c r="AD560" s="10"/>
      <c r="AE560" s="10"/>
      <c r="AF560" s="10"/>
      <c r="AG560" s="10"/>
      <c r="AH560" s="10"/>
      <c r="AI560" s="10"/>
      <c r="AJ560" s="10"/>
    </row>
    <row r="561" ht="15.75" customHeight="1">
      <c r="A561" s="1059"/>
      <c r="B561" s="31"/>
      <c r="C561" s="10"/>
      <c r="D561" s="10"/>
      <c r="E561" s="31"/>
      <c r="F561" s="10"/>
      <c r="G561" s="10"/>
      <c r="H561" s="10"/>
      <c r="I561" s="10"/>
      <c r="J561" s="10"/>
      <c r="K561" s="31"/>
      <c r="L561" s="10"/>
      <c r="M561" s="10"/>
      <c r="N561" s="10"/>
      <c r="O561" s="10"/>
      <c r="P561" s="1060"/>
      <c r="Q561" s="1061"/>
      <c r="R561" s="1060"/>
      <c r="S561" s="1062"/>
      <c r="T561" s="26"/>
      <c r="U561" s="16"/>
      <c r="V561" s="10"/>
      <c r="W561" s="10"/>
      <c r="X561" s="10"/>
      <c r="Y561" s="8"/>
      <c r="Z561" s="10"/>
      <c r="AA561" s="10"/>
      <c r="AB561" s="1063"/>
      <c r="AC561" s="10"/>
      <c r="AD561" s="10"/>
      <c r="AE561" s="10"/>
      <c r="AF561" s="10"/>
      <c r="AG561" s="10"/>
      <c r="AH561" s="10"/>
      <c r="AI561" s="10"/>
      <c r="AJ561" s="10"/>
    </row>
    <row r="562" ht="15.75" customHeight="1">
      <c r="A562" s="1059"/>
      <c r="B562" s="31"/>
      <c r="C562" s="10"/>
      <c r="D562" s="10"/>
      <c r="E562" s="31"/>
      <c r="F562" s="10"/>
      <c r="G562" s="10"/>
      <c r="H562" s="10"/>
      <c r="I562" s="10"/>
      <c r="J562" s="10"/>
      <c r="K562" s="31"/>
      <c r="L562" s="10"/>
      <c r="M562" s="10"/>
      <c r="N562" s="10"/>
      <c r="O562" s="10"/>
      <c r="P562" s="1060"/>
      <c r="Q562" s="1061"/>
      <c r="R562" s="1060"/>
      <c r="S562" s="1062"/>
      <c r="T562" s="26"/>
      <c r="U562" s="16"/>
      <c r="V562" s="10"/>
      <c r="W562" s="10"/>
      <c r="X562" s="10"/>
      <c r="Y562" s="8"/>
      <c r="Z562" s="10"/>
      <c r="AA562" s="10"/>
      <c r="AB562" s="1063"/>
      <c r="AC562" s="10"/>
      <c r="AD562" s="10"/>
      <c r="AE562" s="10"/>
      <c r="AF562" s="10"/>
      <c r="AG562" s="10"/>
      <c r="AH562" s="10"/>
      <c r="AI562" s="10"/>
      <c r="AJ562" s="10"/>
    </row>
    <row r="563" ht="15.75" customHeight="1">
      <c r="A563" s="1059"/>
      <c r="B563" s="31"/>
      <c r="C563" s="10"/>
      <c r="D563" s="10"/>
      <c r="E563" s="31"/>
      <c r="F563" s="10"/>
      <c r="G563" s="10"/>
      <c r="H563" s="10"/>
      <c r="I563" s="10"/>
      <c r="J563" s="10"/>
      <c r="K563" s="31"/>
      <c r="L563" s="10"/>
      <c r="M563" s="10"/>
      <c r="N563" s="10"/>
      <c r="O563" s="10"/>
      <c r="P563" s="1060"/>
      <c r="Q563" s="1061"/>
      <c r="R563" s="1060"/>
      <c r="S563" s="1062"/>
      <c r="T563" s="26"/>
      <c r="U563" s="16"/>
      <c r="V563" s="10"/>
      <c r="W563" s="10"/>
      <c r="X563" s="10"/>
      <c r="Y563" s="8"/>
      <c r="Z563" s="10"/>
      <c r="AA563" s="10"/>
      <c r="AB563" s="1063"/>
      <c r="AC563" s="10"/>
      <c r="AD563" s="10"/>
      <c r="AE563" s="10"/>
      <c r="AF563" s="10"/>
      <c r="AG563" s="10"/>
      <c r="AH563" s="10"/>
      <c r="AI563" s="10"/>
      <c r="AJ563" s="10"/>
    </row>
    <row r="564" ht="15.75" customHeight="1">
      <c r="A564" s="1059"/>
      <c r="B564" s="31"/>
      <c r="C564" s="10"/>
      <c r="D564" s="10"/>
      <c r="E564" s="31"/>
      <c r="F564" s="10"/>
      <c r="G564" s="10"/>
      <c r="H564" s="10"/>
      <c r="I564" s="10"/>
      <c r="J564" s="10"/>
      <c r="K564" s="31"/>
      <c r="L564" s="10"/>
      <c r="M564" s="10"/>
      <c r="N564" s="10"/>
      <c r="O564" s="10"/>
      <c r="P564" s="1060"/>
      <c r="Q564" s="1061"/>
      <c r="R564" s="1060"/>
      <c r="S564" s="1062"/>
      <c r="T564" s="26"/>
      <c r="U564" s="16"/>
      <c r="V564" s="10"/>
      <c r="W564" s="10"/>
      <c r="X564" s="10"/>
      <c r="Y564" s="8"/>
      <c r="Z564" s="10"/>
      <c r="AA564" s="10"/>
      <c r="AB564" s="1063"/>
      <c r="AC564" s="10"/>
      <c r="AD564" s="10"/>
      <c r="AE564" s="10"/>
      <c r="AF564" s="10"/>
      <c r="AG564" s="10"/>
      <c r="AH564" s="10"/>
      <c r="AI564" s="10"/>
      <c r="AJ564" s="10"/>
    </row>
    <row r="565" ht="15.75" customHeight="1">
      <c r="A565" s="1059"/>
      <c r="B565" s="31"/>
      <c r="C565" s="10"/>
      <c r="D565" s="10"/>
      <c r="E565" s="31"/>
      <c r="F565" s="10"/>
      <c r="G565" s="10"/>
      <c r="H565" s="10"/>
      <c r="I565" s="10"/>
      <c r="J565" s="10"/>
      <c r="K565" s="31"/>
      <c r="L565" s="10"/>
      <c r="M565" s="10"/>
      <c r="N565" s="10"/>
      <c r="O565" s="10"/>
      <c r="P565" s="1060"/>
      <c r="Q565" s="1061"/>
      <c r="R565" s="1060"/>
      <c r="S565" s="1062"/>
      <c r="T565" s="26"/>
      <c r="U565" s="16"/>
      <c r="V565" s="10"/>
      <c r="W565" s="10"/>
      <c r="X565" s="10"/>
      <c r="Y565" s="8"/>
      <c r="Z565" s="10"/>
      <c r="AA565" s="10"/>
      <c r="AB565" s="1063"/>
      <c r="AC565" s="10"/>
      <c r="AD565" s="10"/>
      <c r="AE565" s="10"/>
      <c r="AF565" s="10"/>
      <c r="AG565" s="10"/>
      <c r="AH565" s="10"/>
      <c r="AI565" s="10"/>
      <c r="AJ565" s="10"/>
    </row>
    <row r="566" ht="15.75" customHeight="1">
      <c r="A566" s="1059"/>
      <c r="B566" s="31"/>
      <c r="C566" s="10"/>
      <c r="D566" s="10"/>
      <c r="E566" s="31"/>
      <c r="F566" s="10"/>
      <c r="G566" s="10"/>
      <c r="H566" s="10"/>
      <c r="I566" s="10"/>
      <c r="J566" s="10"/>
      <c r="K566" s="31"/>
      <c r="L566" s="10"/>
      <c r="M566" s="10"/>
      <c r="N566" s="10"/>
      <c r="O566" s="10"/>
      <c r="P566" s="1060"/>
      <c r="Q566" s="1061"/>
      <c r="R566" s="1060"/>
      <c r="S566" s="1062"/>
      <c r="T566" s="26"/>
      <c r="U566" s="16"/>
      <c r="V566" s="10"/>
      <c r="W566" s="10"/>
      <c r="X566" s="10"/>
      <c r="Y566" s="8"/>
      <c r="Z566" s="10"/>
      <c r="AA566" s="10"/>
      <c r="AB566" s="1063"/>
      <c r="AC566" s="10"/>
      <c r="AD566" s="10"/>
      <c r="AE566" s="10"/>
      <c r="AF566" s="10"/>
      <c r="AG566" s="10"/>
      <c r="AH566" s="10"/>
      <c r="AI566" s="10"/>
      <c r="AJ566" s="10"/>
    </row>
    <row r="567" ht="15.75" customHeight="1">
      <c r="A567" s="1059"/>
      <c r="B567" s="31"/>
      <c r="C567" s="10"/>
      <c r="D567" s="10"/>
      <c r="E567" s="31"/>
      <c r="F567" s="10"/>
      <c r="G567" s="10"/>
      <c r="H567" s="10"/>
      <c r="I567" s="10"/>
      <c r="J567" s="10"/>
      <c r="K567" s="31"/>
      <c r="L567" s="10"/>
      <c r="M567" s="10"/>
      <c r="N567" s="10"/>
      <c r="O567" s="10"/>
      <c r="P567" s="1060"/>
      <c r="Q567" s="1061"/>
      <c r="R567" s="1060"/>
      <c r="S567" s="1062"/>
      <c r="T567" s="26"/>
      <c r="U567" s="16"/>
      <c r="V567" s="10"/>
      <c r="W567" s="10"/>
      <c r="X567" s="10"/>
      <c r="Y567" s="8"/>
      <c r="Z567" s="10"/>
      <c r="AA567" s="10"/>
      <c r="AB567" s="1063"/>
      <c r="AC567" s="10"/>
      <c r="AD567" s="10"/>
      <c r="AE567" s="10"/>
      <c r="AF567" s="10"/>
      <c r="AG567" s="10"/>
      <c r="AH567" s="10"/>
      <c r="AI567" s="10"/>
      <c r="AJ567" s="10"/>
    </row>
    <row r="568" ht="15.75" customHeight="1">
      <c r="A568" s="1059"/>
      <c r="B568" s="31"/>
      <c r="C568" s="10"/>
      <c r="D568" s="10"/>
      <c r="E568" s="31"/>
      <c r="F568" s="10"/>
      <c r="G568" s="10"/>
      <c r="H568" s="10"/>
      <c r="I568" s="10"/>
      <c r="J568" s="10"/>
      <c r="K568" s="31"/>
      <c r="L568" s="10"/>
      <c r="M568" s="10"/>
      <c r="N568" s="10"/>
      <c r="O568" s="10"/>
      <c r="P568" s="1060"/>
      <c r="Q568" s="1061"/>
      <c r="R568" s="1060"/>
      <c r="S568" s="1062"/>
      <c r="T568" s="26"/>
      <c r="U568" s="16"/>
      <c r="V568" s="10"/>
      <c r="W568" s="10"/>
      <c r="X568" s="10"/>
      <c r="Y568" s="8"/>
      <c r="Z568" s="10"/>
      <c r="AA568" s="10"/>
      <c r="AB568" s="1063"/>
      <c r="AC568" s="10"/>
      <c r="AD568" s="10"/>
      <c r="AE568" s="10"/>
      <c r="AF568" s="10"/>
      <c r="AG568" s="10"/>
      <c r="AH568" s="10"/>
      <c r="AI568" s="10"/>
      <c r="AJ568" s="10"/>
    </row>
    <row r="569" ht="15.75" customHeight="1">
      <c r="A569" s="1059"/>
      <c r="B569" s="31"/>
      <c r="C569" s="10"/>
      <c r="D569" s="10"/>
      <c r="E569" s="31"/>
      <c r="F569" s="10"/>
      <c r="G569" s="10"/>
      <c r="H569" s="10"/>
      <c r="I569" s="10"/>
      <c r="J569" s="10"/>
      <c r="K569" s="31"/>
      <c r="L569" s="10"/>
      <c r="M569" s="10"/>
      <c r="N569" s="10"/>
      <c r="O569" s="10"/>
      <c r="P569" s="1060"/>
      <c r="Q569" s="1061"/>
      <c r="R569" s="1060"/>
      <c r="S569" s="1062"/>
      <c r="T569" s="26"/>
      <c r="U569" s="16"/>
      <c r="V569" s="10"/>
      <c r="W569" s="10"/>
      <c r="X569" s="10"/>
      <c r="Y569" s="8"/>
      <c r="Z569" s="10"/>
      <c r="AA569" s="10"/>
      <c r="AB569" s="1063"/>
      <c r="AC569" s="10"/>
      <c r="AD569" s="10"/>
      <c r="AE569" s="10"/>
      <c r="AF569" s="10"/>
      <c r="AG569" s="10"/>
      <c r="AH569" s="10"/>
      <c r="AI569" s="10"/>
      <c r="AJ569" s="10"/>
    </row>
    <row r="570" ht="15.75" customHeight="1">
      <c r="A570" s="1059"/>
      <c r="B570" s="31"/>
      <c r="C570" s="10"/>
      <c r="D570" s="10"/>
      <c r="E570" s="31"/>
      <c r="F570" s="10"/>
      <c r="G570" s="10"/>
      <c r="H570" s="10"/>
      <c r="I570" s="10"/>
      <c r="J570" s="10"/>
      <c r="K570" s="31"/>
      <c r="L570" s="10"/>
      <c r="M570" s="10"/>
      <c r="N570" s="10"/>
      <c r="O570" s="10"/>
      <c r="P570" s="1060"/>
      <c r="Q570" s="1061"/>
      <c r="R570" s="1060"/>
      <c r="S570" s="1062"/>
      <c r="T570" s="26"/>
      <c r="U570" s="16"/>
      <c r="V570" s="10"/>
      <c r="W570" s="10"/>
      <c r="X570" s="10"/>
      <c r="Y570" s="8"/>
      <c r="Z570" s="10"/>
      <c r="AA570" s="10"/>
      <c r="AB570" s="1063"/>
      <c r="AC570" s="10"/>
      <c r="AD570" s="10"/>
      <c r="AE570" s="10"/>
      <c r="AF570" s="10"/>
      <c r="AG570" s="10"/>
      <c r="AH570" s="10"/>
      <c r="AI570" s="10"/>
      <c r="AJ570" s="10"/>
    </row>
    <row r="571" ht="15.75" customHeight="1">
      <c r="A571" s="1059"/>
      <c r="B571" s="31"/>
      <c r="C571" s="10"/>
      <c r="D571" s="10"/>
      <c r="E571" s="31"/>
      <c r="F571" s="10"/>
      <c r="G571" s="10"/>
      <c r="H571" s="10"/>
      <c r="I571" s="10"/>
      <c r="J571" s="10"/>
      <c r="K571" s="31"/>
      <c r="L571" s="10"/>
      <c r="M571" s="10"/>
      <c r="N571" s="10"/>
      <c r="O571" s="10"/>
      <c r="P571" s="1060"/>
      <c r="Q571" s="1061"/>
      <c r="R571" s="1060"/>
      <c r="S571" s="1062"/>
      <c r="T571" s="26"/>
      <c r="U571" s="16"/>
      <c r="V571" s="10"/>
      <c r="W571" s="10"/>
      <c r="X571" s="10"/>
      <c r="Y571" s="8"/>
      <c r="Z571" s="10"/>
      <c r="AA571" s="10"/>
      <c r="AB571" s="1063"/>
      <c r="AC571" s="10"/>
      <c r="AD571" s="10"/>
      <c r="AE571" s="10"/>
      <c r="AF571" s="10"/>
      <c r="AG571" s="10"/>
      <c r="AH571" s="10"/>
      <c r="AI571" s="10"/>
      <c r="AJ571" s="10"/>
    </row>
    <row r="572" ht="15.75" customHeight="1">
      <c r="A572" s="1059"/>
      <c r="B572" s="31"/>
      <c r="C572" s="10"/>
      <c r="D572" s="10"/>
      <c r="E572" s="31"/>
      <c r="F572" s="10"/>
      <c r="G572" s="10"/>
      <c r="H572" s="10"/>
      <c r="I572" s="10"/>
      <c r="J572" s="10"/>
      <c r="K572" s="31"/>
      <c r="L572" s="10"/>
      <c r="M572" s="10"/>
      <c r="N572" s="10"/>
      <c r="O572" s="10"/>
      <c r="P572" s="1060"/>
      <c r="Q572" s="1061"/>
      <c r="R572" s="1060"/>
      <c r="S572" s="1062"/>
      <c r="T572" s="26"/>
      <c r="U572" s="16"/>
      <c r="V572" s="10"/>
      <c r="W572" s="10"/>
      <c r="X572" s="10"/>
      <c r="Y572" s="8"/>
      <c r="Z572" s="10"/>
      <c r="AA572" s="10"/>
      <c r="AB572" s="1063"/>
      <c r="AC572" s="10"/>
      <c r="AD572" s="10"/>
      <c r="AE572" s="10"/>
      <c r="AF572" s="10"/>
      <c r="AG572" s="10"/>
      <c r="AH572" s="10"/>
      <c r="AI572" s="10"/>
      <c r="AJ572" s="10"/>
    </row>
    <row r="573" ht="15.75" customHeight="1">
      <c r="A573" s="1059"/>
      <c r="B573" s="31"/>
      <c r="C573" s="10"/>
      <c r="D573" s="10"/>
      <c r="E573" s="31"/>
      <c r="F573" s="10"/>
      <c r="G573" s="10"/>
      <c r="H573" s="10"/>
      <c r="I573" s="10"/>
      <c r="J573" s="10"/>
      <c r="K573" s="31"/>
      <c r="L573" s="10"/>
      <c r="M573" s="10"/>
      <c r="N573" s="10"/>
      <c r="O573" s="10"/>
      <c r="P573" s="1060"/>
      <c r="Q573" s="1061"/>
      <c r="R573" s="1060"/>
      <c r="S573" s="1062"/>
      <c r="T573" s="26"/>
      <c r="U573" s="16"/>
      <c r="V573" s="10"/>
      <c r="W573" s="10"/>
      <c r="X573" s="10"/>
      <c r="Y573" s="8"/>
      <c r="Z573" s="10"/>
      <c r="AA573" s="10"/>
      <c r="AB573" s="1063"/>
      <c r="AC573" s="10"/>
      <c r="AD573" s="10"/>
      <c r="AE573" s="10"/>
      <c r="AF573" s="10"/>
      <c r="AG573" s="10"/>
      <c r="AH573" s="10"/>
      <c r="AI573" s="10"/>
      <c r="AJ573" s="10"/>
    </row>
    <row r="574" ht="15.75" customHeight="1">
      <c r="A574" s="1059"/>
      <c r="B574" s="31"/>
      <c r="C574" s="10"/>
      <c r="D574" s="10"/>
      <c r="E574" s="31"/>
      <c r="F574" s="10"/>
      <c r="G574" s="10"/>
      <c r="H574" s="10"/>
      <c r="I574" s="10"/>
      <c r="J574" s="10"/>
      <c r="K574" s="31"/>
      <c r="L574" s="10"/>
      <c r="M574" s="10"/>
      <c r="N574" s="10"/>
      <c r="O574" s="10"/>
      <c r="P574" s="1060"/>
      <c r="Q574" s="1061"/>
      <c r="R574" s="1060"/>
      <c r="S574" s="1062"/>
      <c r="T574" s="26"/>
      <c r="U574" s="16"/>
      <c r="V574" s="10"/>
      <c r="W574" s="10"/>
      <c r="X574" s="10"/>
      <c r="Y574" s="8"/>
      <c r="Z574" s="10"/>
      <c r="AA574" s="10"/>
      <c r="AB574" s="1063"/>
      <c r="AC574" s="10"/>
      <c r="AD574" s="10"/>
      <c r="AE574" s="10"/>
      <c r="AF574" s="10"/>
      <c r="AG574" s="10"/>
      <c r="AH574" s="10"/>
      <c r="AI574" s="10"/>
      <c r="AJ574" s="10"/>
    </row>
    <row r="575" ht="15.75" customHeight="1">
      <c r="A575" s="1059"/>
      <c r="B575" s="31"/>
      <c r="C575" s="10"/>
      <c r="D575" s="10"/>
      <c r="E575" s="31"/>
      <c r="F575" s="10"/>
      <c r="G575" s="10"/>
      <c r="H575" s="10"/>
      <c r="I575" s="10"/>
      <c r="J575" s="10"/>
      <c r="K575" s="31"/>
      <c r="L575" s="10"/>
      <c r="M575" s="10"/>
      <c r="N575" s="10"/>
      <c r="O575" s="10"/>
      <c r="P575" s="1060"/>
      <c r="Q575" s="1061"/>
      <c r="R575" s="1060"/>
      <c r="S575" s="1062"/>
      <c r="T575" s="26"/>
      <c r="U575" s="16"/>
      <c r="V575" s="10"/>
      <c r="W575" s="10"/>
      <c r="X575" s="10"/>
      <c r="Y575" s="8"/>
      <c r="Z575" s="10"/>
      <c r="AA575" s="10"/>
      <c r="AB575" s="1063"/>
      <c r="AC575" s="10"/>
      <c r="AD575" s="10"/>
      <c r="AE575" s="10"/>
      <c r="AF575" s="10"/>
      <c r="AG575" s="10"/>
      <c r="AH575" s="10"/>
      <c r="AI575" s="10"/>
      <c r="AJ575" s="10"/>
    </row>
    <row r="576" ht="15.75" customHeight="1">
      <c r="A576" s="1059"/>
      <c r="B576" s="31"/>
      <c r="C576" s="10"/>
      <c r="D576" s="10"/>
      <c r="E576" s="31"/>
      <c r="F576" s="10"/>
      <c r="G576" s="10"/>
      <c r="H576" s="10"/>
      <c r="I576" s="10"/>
      <c r="J576" s="10"/>
      <c r="K576" s="31"/>
      <c r="L576" s="10"/>
      <c r="M576" s="10"/>
      <c r="N576" s="10"/>
      <c r="O576" s="10"/>
      <c r="P576" s="1060"/>
      <c r="Q576" s="1061"/>
      <c r="R576" s="1060"/>
      <c r="S576" s="1062"/>
      <c r="T576" s="26"/>
      <c r="U576" s="16"/>
      <c r="V576" s="10"/>
      <c r="W576" s="10"/>
      <c r="X576" s="10"/>
      <c r="Y576" s="8"/>
      <c r="Z576" s="10"/>
      <c r="AA576" s="10"/>
      <c r="AB576" s="1063"/>
      <c r="AC576" s="10"/>
      <c r="AD576" s="10"/>
      <c r="AE576" s="10"/>
      <c r="AF576" s="10"/>
      <c r="AG576" s="10"/>
      <c r="AH576" s="10"/>
      <c r="AI576" s="10"/>
      <c r="AJ576" s="10"/>
    </row>
    <row r="577" ht="15.75" customHeight="1">
      <c r="A577" s="1059"/>
      <c r="B577" s="31"/>
      <c r="C577" s="10"/>
      <c r="D577" s="10"/>
      <c r="E577" s="31"/>
      <c r="F577" s="10"/>
      <c r="G577" s="10"/>
      <c r="H577" s="10"/>
      <c r="I577" s="10"/>
      <c r="J577" s="10"/>
      <c r="K577" s="31"/>
      <c r="L577" s="10"/>
      <c r="M577" s="10"/>
      <c r="N577" s="10"/>
      <c r="O577" s="10"/>
      <c r="P577" s="1060"/>
      <c r="Q577" s="1061"/>
      <c r="R577" s="1060"/>
      <c r="S577" s="1062"/>
      <c r="T577" s="26"/>
      <c r="U577" s="16"/>
      <c r="V577" s="10"/>
      <c r="W577" s="10"/>
      <c r="X577" s="10"/>
      <c r="Y577" s="8"/>
      <c r="Z577" s="10"/>
      <c r="AA577" s="10"/>
      <c r="AB577" s="1063"/>
      <c r="AC577" s="10"/>
      <c r="AD577" s="10"/>
      <c r="AE577" s="10"/>
      <c r="AF577" s="10"/>
      <c r="AG577" s="10"/>
      <c r="AH577" s="10"/>
      <c r="AI577" s="10"/>
      <c r="AJ577" s="10"/>
    </row>
    <row r="578" ht="15.75" customHeight="1">
      <c r="A578" s="1059"/>
      <c r="B578" s="31"/>
      <c r="C578" s="10"/>
      <c r="D578" s="10"/>
      <c r="E578" s="31"/>
      <c r="F578" s="10"/>
      <c r="G578" s="10"/>
      <c r="H578" s="10"/>
      <c r="I578" s="10"/>
      <c r="J578" s="10"/>
      <c r="K578" s="31"/>
      <c r="L578" s="10"/>
      <c r="M578" s="10"/>
      <c r="N578" s="10"/>
      <c r="O578" s="10"/>
      <c r="P578" s="1060"/>
      <c r="Q578" s="1061"/>
      <c r="R578" s="1060"/>
      <c r="S578" s="1062"/>
      <c r="T578" s="26"/>
      <c r="U578" s="16"/>
      <c r="V578" s="10"/>
      <c r="W578" s="10"/>
      <c r="X578" s="10"/>
      <c r="Y578" s="8"/>
      <c r="Z578" s="10"/>
      <c r="AA578" s="10"/>
      <c r="AB578" s="1063"/>
      <c r="AC578" s="10"/>
      <c r="AD578" s="10"/>
      <c r="AE578" s="10"/>
      <c r="AF578" s="10"/>
      <c r="AG578" s="10"/>
      <c r="AH578" s="10"/>
      <c r="AI578" s="10"/>
      <c r="AJ578" s="10"/>
    </row>
    <row r="579" ht="15.75" customHeight="1">
      <c r="A579" s="1059"/>
      <c r="B579" s="31"/>
      <c r="C579" s="10"/>
      <c r="D579" s="10"/>
      <c r="E579" s="31"/>
      <c r="F579" s="10"/>
      <c r="G579" s="10"/>
      <c r="H579" s="10"/>
      <c r="I579" s="10"/>
      <c r="J579" s="10"/>
      <c r="K579" s="31"/>
      <c r="L579" s="10"/>
      <c r="M579" s="10"/>
      <c r="N579" s="10"/>
      <c r="O579" s="10"/>
      <c r="P579" s="1060"/>
      <c r="Q579" s="1061"/>
      <c r="R579" s="1060"/>
      <c r="S579" s="1062"/>
      <c r="T579" s="26"/>
      <c r="U579" s="16"/>
      <c r="V579" s="10"/>
      <c r="W579" s="10"/>
      <c r="X579" s="10"/>
      <c r="Y579" s="8"/>
      <c r="Z579" s="10"/>
      <c r="AA579" s="10"/>
      <c r="AB579" s="1063"/>
      <c r="AC579" s="10"/>
      <c r="AD579" s="10"/>
      <c r="AE579" s="10"/>
      <c r="AF579" s="10"/>
      <c r="AG579" s="10"/>
      <c r="AH579" s="10"/>
      <c r="AI579" s="10"/>
      <c r="AJ579" s="10"/>
    </row>
    <row r="580" ht="15.75" customHeight="1">
      <c r="A580" s="1059"/>
      <c r="B580" s="31"/>
      <c r="C580" s="10"/>
      <c r="D580" s="10"/>
      <c r="E580" s="31"/>
      <c r="F580" s="10"/>
      <c r="G580" s="10"/>
      <c r="H580" s="10"/>
      <c r="I580" s="10"/>
      <c r="J580" s="10"/>
      <c r="K580" s="31"/>
      <c r="L580" s="10"/>
      <c r="M580" s="10"/>
      <c r="N580" s="10"/>
      <c r="O580" s="10"/>
      <c r="P580" s="1060"/>
      <c r="Q580" s="1061"/>
      <c r="R580" s="1060"/>
      <c r="S580" s="1062"/>
      <c r="T580" s="26"/>
      <c r="U580" s="16"/>
      <c r="V580" s="10"/>
      <c r="W580" s="10"/>
      <c r="X580" s="10"/>
      <c r="Y580" s="8"/>
      <c r="Z580" s="10"/>
      <c r="AA580" s="10"/>
      <c r="AB580" s="1063"/>
      <c r="AC580" s="10"/>
      <c r="AD580" s="10"/>
      <c r="AE580" s="10"/>
      <c r="AF580" s="10"/>
      <c r="AG580" s="10"/>
      <c r="AH580" s="10"/>
      <c r="AI580" s="10"/>
      <c r="AJ580" s="10"/>
    </row>
    <row r="581" ht="15.75" customHeight="1">
      <c r="A581" s="1059"/>
      <c r="B581" s="31"/>
      <c r="C581" s="10"/>
      <c r="D581" s="10"/>
      <c r="E581" s="31"/>
      <c r="F581" s="10"/>
      <c r="G581" s="10"/>
      <c r="H581" s="10"/>
      <c r="I581" s="10"/>
      <c r="J581" s="10"/>
      <c r="K581" s="31"/>
      <c r="L581" s="10"/>
      <c r="M581" s="10"/>
      <c r="N581" s="10"/>
      <c r="O581" s="10"/>
      <c r="P581" s="1060"/>
      <c r="Q581" s="1061"/>
      <c r="R581" s="1060"/>
      <c r="S581" s="1062"/>
      <c r="T581" s="26"/>
      <c r="U581" s="16"/>
      <c r="V581" s="10"/>
      <c r="W581" s="10"/>
      <c r="X581" s="10"/>
      <c r="Y581" s="8"/>
      <c r="Z581" s="10"/>
      <c r="AA581" s="10"/>
      <c r="AB581" s="1063"/>
      <c r="AC581" s="10"/>
      <c r="AD581" s="10"/>
      <c r="AE581" s="10"/>
      <c r="AF581" s="10"/>
      <c r="AG581" s="10"/>
      <c r="AH581" s="10"/>
      <c r="AI581" s="10"/>
      <c r="AJ581" s="10"/>
    </row>
    <row r="582" ht="15.75" customHeight="1">
      <c r="A582" s="1059"/>
      <c r="B582" s="31"/>
      <c r="C582" s="10"/>
      <c r="D582" s="10"/>
      <c r="E582" s="31"/>
      <c r="F582" s="10"/>
      <c r="G582" s="10"/>
      <c r="H582" s="10"/>
      <c r="I582" s="10"/>
      <c r="J582" s="10"/>
      <c r="K582" s="31"/>
      <c r="L582" s="10"/>
      <c r="M582" s="10"/>
      <c r="N582" s="10"/>
      <c r="O582" s="10"/>
      <c r="P582" s="1060"/>
      <c r="Q582" s="1061"/>
      <c r="R582" s="1060"/>
      <c r="S582" s="1062"/>
      <c r="T582" s="26"/>
      <c r="U582" s="16"/>
      <c r="V582" s="10"/>
      <c r="W582" s="10"/>
      <c r="X582" s="10"/>
      <c r="Y582" s="8"/>
      <c r="Z582" s="10"/>
      <c r="AA582" s="10"/>
      <c r="AB582" s="1063"/>
      <c r="AC582" s="10"/>
      <c r="AD582" s="10"/>
      <c r="AE582" s="10"/>
      <c r="AF582" s="10"/>
      <c r="AG582" s="10"/>
      <c r="AH582" s="10"/>
      <c r="AI582" s="10"/>
      <c r="AJ582" s="10"/>
    </row>
    <row r="583" ht="15.75" customHeight="1">
      <c r="A583" s="1059"/>
      <c r="B583" s="31"/>
      <c r="C583" s="10"/>
      <c r="D583" s="10"/>
      <c r="E583" s="31"/>
      <c r="F583" s="10"/>
      <c r="G583" s="10"/>
      <c r="H583" s="10"/>
      <c r="I583" s="10"/>
      <c r="J583" s="10"/>
      <c r="K583" s="31"/>
      <c r="L583" s="10"/>
      <c r="M583" s="10"/>
      <c r="N583" s="10"/>
      <c r="O583" s="10"/>
      <c r="P583" s="1060"/>
      <c r="Q583" s="1061"/>
      <c r="R583" s="1060"/>
      <c r="S583" s="1062"/>
      <c r="T583" s="26"/>
      <c r="U583" s="16"/>
      <c r="V583" s="10"/>
      <c r="W583" s="10"/>
      <c r="X583" s="10"/>
      <c r="Y583" s="8"/>
      <c r="Z583" s="10"/>
      <c r="AA583" s="10"/>
      <c r="AB583" s="1063"/>
      <c r="AC583" s="10"/>
      <c r="AD583" s="10"/>
      <c r="AE583" s="10"/>
      <c r="AF583" s="10"/>
      <c r="AG583" s="10"/>
      <c r="AH583" s="10"/>
      <c r="AI583" s="10"/>
      <c r="AJ583" s="10"/>
    </row>
    <row r="584" ht="15.75" customHeight="1">
      <c r="A584" s="1059"/>
      <c r="B584" s="31"/>
      <c r="C584" s="10"/>
      <c r="D584" s="10"/>
      <c r="E584" s="31"/>
      <c r="F584" s="10"/>
      <c r="G584" s="10"/>
      <c r="H584" s="10"/>
      <c r="I584" s="10"/>
      <c r="J584" s="10"/>
      <c r="K584" s="31"/>
      <c r="L584" s="10"/>
      <c r="M584" s="10"/>
      <c r="N584" s="10"/>
      <c r="O584" s="10"/>
      <c r="P584" s="1060"/>
      <c r="Q584" s="1061"/>
      <c r="R584" s="1060"/>
      <c r="S584" s="1062"/>
      <c r="T584" s="26"/>
      <c r="U584" s="16"/>
      <c r="V584" s="10"/>
      <c r="W584" s="10"/>
      <c r="X584" s="10"/>
      <c r="Y584" s="8"/>
      <c r="Z584" s="10"/>
      <c r="AA584" s="10"/>
      <c r="AB584" s="1063"/>
      <c r="AC584" s="10"/>
      <c r="AD584" s="10"/>
      <c r="AE584" s="10"/>
      <c r="AF584" s="10"/>
      <c r="AG584" s="10"/>
      <c r="AH584" s="10"/>
      <c r="AI584" s="10"/>
      <c r="AJ584" s="10"/>
    </row>
    <row r="585" ht="15.75" customHeight="1">
      <c r="A585" s="1059"/>
      <c r="B585" s="31"/>
      <c r="C585" s="10"/>
      <c r="D585" s="10"/>
      <c r="E585" s="31"/>
      <c r="F585" s="10"/>
      <c r="G585" s="10"/>
      <c r="H585" s="10"/>
      <c r="I585" s="10"/>
      <c r="J585" s="10"/>
      <c r="K585" s="31"/>
      <c r="L585" s="10"/>
      <c r="M585" s="10"/>
      <c r="N585" s="10"/>
      <c r="O585" s="10"/>
      <c r="P585" s="1060"/>
      <c r="Q585" s="1061"/>
      <c r="R585" s="1060"/>
      <c r="S585" s="1062"/>
      <c r="T585" s="26"/>
      <c r="U585" s="16"/>
      <c r="V585" s="10"/>
      <c r="W585" s="10"/>
      <c r="X585" s="10"/>
      <c r="Y585" s="8"/>
      <c r="Z585" s="10"/>
      <c r="AA585" s="10"/>
      <c r="AB585" s="1063"/>
      <c r="AC585" s="10"/>
      <c r="AD585" s="10"/>
      <c r="AE585" s="10"/>
      <c r="AF585" s="10"/>
      <c r="AG585" s="10"/>
      <c r="AH585" s="10"/>
      <c r="AI585" s="10"/>
      <c r="AJ585" s="10"/>
    </row>
    <row r="586" ht="15.75" customHeight="1">
      <c r="A586" s="1059"/>
      <c r="B586" s="31"/>
      <c r="C586" s="10"/>
      <c r="D586" s="10"/>
      <c r="E586" s="31"/>
      <c r="F586" s="10"/>
      <c r="G586" s="10"/>
      <c r="H586" s="10"/>
      <c r="I586" s="10"/>
      <c r="J586" s="10"/>
      <c r="K586" s="31"/>
      <c r="L586" s="10"/>
      <c r="M586" s="10"/>
      <c r="N586" s="10"/>
      <c r="O586" s="10"/>
      <c r="P586" s="1060"/>
      <c r="Q586" s="1061"/>
      <c r="R586" s="1060"/>
      <c r="S586" s="1062"/>
      <c r="T586" s="26"/>
      <c r="U586" s="16"/>
      <c r="V586" s="10"/>
      <c r="W586" s="10"/>
      <c r="X586" s="10"/>
      <c r="Y586" s="8"/>
      <c r="Z586" s="10"/>
      <c r="AA586" s="10"/>
      <c r="AB586" s="1063"/>
      <c r="AC586" s="10"/>
      <c r="AD586" s="10"/>
      <c r="AE586" s="10"/>
      <c r="AF586" s="10"/>
      <c r="AG586" s="10"/>
      <c r="AH586" s="10"/>
      <c r="AI586" s="10"/>
      <c r="AJ586" s="10"/>
    </row>
    <row r="587" ht="15.75" customHeight="1">
      <c r="A587" s="1059"/>
      <c r="B587" s="31"/>
      <c r="C587" s="10"/>
      <c r="D587" s="10"/>
      <c r="E587" s="31"/>
      <c r="F587" s="10"/>
      <c r="G587" s="10"/>
      <c r="H587" s="10"/>
      <c r="I587" s="10"/>
      <c r="J587" s="10"/>
      <c r="K587" s="31"/>
      <c r="L587" s="10"/>
      <c r="M587" s="10"/>
      <c r="N587" s="10"/>
      <c r="O587" s="10"/>
      <c r="P587" s="1060"/>
      <c r="Q587" s="1061"/>
      <c r="R587" s="1060"/>
      <c r="S587" s="1062"/>
      <c r="T587" s="26"/>
      <c r="U587" s="16"/>
      <c r="V587" s="10"/>
      <c r="W587" s="10"/>
      <c r="X587" s="10"/>
      <c r="Y587" s="8"/>
      <c r="Z587" s="10"/>
      <c r="AA587" s="10"/>
      <c r="AB587" s="1063"/>
      <c r="AC587" s="10"/>
      <c r="AD587" s="10"/>
      <c r="AE587" s="10"/>
      <c r="AF587" s="10"/>
      <c r="AG587" s="10"/>
      <c r="AH587" s="10"/>
      <c r="AI587" s="10"/>
      <c r="AJ587" s="10"/>
    </row>
    <row r="588" ht="15.75" customHeight="1">
      <c r="A588" s="1059"/>
      <c r="B588" s="31"/>
      <c r="C588" s="10"/>
      <c r="D588" s="10"/>
      <c r="E588" s="31"/>
      <c r="F588" s="10"/>
      <c r="G588" s="10"/>
      <c r="H588" s="10"/>
      <c r="I588" s="10"/>
      <c r="J588" s="10"/>
      <c r="K588" s="31"/>
      <c r="L588" s="10"/>
      <c r="M588" s="10"/>
      <c r="N588" s="10"/>
      <c r="O588" s="10"/>
      <c r="P588" s="1060"/>
      <c r="Q588" s="1061"/>
      <c r="R588" s="1060"/>
      <c r="S588" s="1062"/>
      <c r="T588" s="26"/>
      <c r="U588" s="16"/>
      <c r="V588" s="10"/>
      <c r="W588" s="10"/>
      <c r="X588" s="10"/>
      <c r="Y588" s="8"/>
      <c r="Z588" s="10"/>
      <c r="AA588" s="10"/>
      <c r="AB588" s="1063"/>
      <c r="AC588" s="10"/>
      <c r="AD588" s="10"/>
      <c r="AE588" s="10"/>
      <c r="AF588" s="10"/>
      <c r="AG588" s="10"/>
      <c r="AH588" s="10"/>
      <c r="AI588" s="10"/>
      <c r="AJ588" s="10"/>
    </row>
    <row r="589" ht="15.75" customHeight="1">
      <c r="A589" s="1059"/>
      <c r="B589" s="31"/>
      <c r="C589" s="10"/>
      <c r="D589" s="10"/>
      <c r="E589" s="31"/>
      <c r="F589" s="10"/>
      <c r="G589" s="10"/>
      <c r="H589" s="10"/>
      <c r="I589" s="10"/>
      <c r="J589" s="10"/>
      <c r="K589" s="31"/>
      <c r="L589" s="10"/>
      <c r="M589" s="10"/>
      <c r="N589" s="10"/>
      <c r="O589" s="10"/>
      <c r="P589" s="1060"/>
      <c r="Q589" s="1061"/>
      <c r="R589" s="1060"/>
      <c r="S589" s="1062"/>
      <c r="T589" s="26"/>
      <c r="U589" s="16"/>
      <c r="V589" s="10"/>
      <c r="W589" s="10"/>
      <c r="X589" s="10"/>
      <c r="Y589" s="8"/>
      <c r="Z589" s="10"/>
      <c r="AA589" s="10"/>
      <c r="AB589" s="1063"/>
      <c r="AC589" s="10"/>
      <c r="AD589" s="10"/>
      <c r="AE589" s="10"/>
      <c r="AF589" s="10"/>
      <c r="AG589" s="10"/>
      <c r="AH589" s="10"/>
      <c r="AI589" s="10"/>
      <c r="AJ589" s="10"/>
    </row>
    <row r="590" ht="15.75" customHeight="1">
      <c r="A590" s="1059"/>
      <c r="B590" s="31"/>
      <c r="C590" s="10"/>
      <c r="D590" s="10"/>
      <c r="E590" s="31"/>
      <c r="F590" s="10"/>
      <c r="G590" s="10"/>
      <c r="H590" s="10"/>
      <c r="I590" s="10"/>
      <c r="J590" s="10"/>
      <c r="K590" s="31"/>
      <c r="L590" s="10"/>
      <c r="M590" s="10"/>
      <c r="N590" s="10"/>
      <c r="O590" s="10"/>
      <c r="P590" s="1060"/>
      <c r="Q590" s="1061"/>
      <c r="R590" s="1060"/>
      <c r="S590" s="1062"/>
      <c r="T590" s="26"/>
      <c r="U590" s="16"/>
      <c r="V590" s="10"/>
      <c r="W590" s="10"/>
      <c r="X590" s="10"/>
      <c r="Y590" s="8"/>
      <c r="Z590" s="10"/>
      <c r="AA590" s="10"/>
      <c r="AB590" s="1063"/>
      <c r="AC590" s="10"/>
      <c r="AD590" s="10"/>
      <c r="AE590" s="10"/>
      <c r="AF590" s="10"/>
      <c r="AG590" s="10"/>
      <c r="AH590" s="10"/>
      <c r="AI590" s="10"/>
      <c r="AJ590" s="10"/>
    </row>
    <row r="591" ht="15.75" customHeight="1">
      <c r="A591" s="1059"/>
      <c r="B591" s="31"/>
      <c r="C591" s="10"/>
      <c r="D591" s="10"/>
      <c r="E591" s="31"/>
      <c r="F591" s="10"/>
      <c r="G591" s="10"/>
      <c r="H591" s="10"/>
      <c r="I591" s="10"/>
      <c r="J591" s="10"/>
      <c r="K591" s="31"/>
      <c r="L591" s="10"/>
      <c r="M591" s="10"/>
      <c r="N591" s="10"/>
      <c r="O591" s="10"/>
      <c r="P591" s="1060"/>
      <c r="Q591" s="1061"/>
      <c r="R591" s="1060"/>
      <c r="S591" s="1062"/>
      <c r="T591" s="26"/>
      <c r="U591" s="16"/>
      <c r="V591" s="10"/>
      <c r="W591" s="10"/>
      <c r="X591" s="10"/>
      <c r="Y591" s="8"/>
      <c r="Z591" s="10"/>
      <c r="AA591" s="10"/>
      <c r="AB591" s="1063"/>
      <c r="AC591" s="10"/>
      <c r="AD591" s="10"/>
      <c r="AE591" s="10"/>
      <c r="AF591" s="10"/>
      <c r="AG591" s="10"/>
      <c r="AH591" s="10"/>
      <c r="AI591" s="10"/>
      <c r="AJ591" s="10"/>
    </row>
    <row r="592" ht="15.75" customHeight="1">
      <c r="A592" s="1059"/>
      <c r="B592" s="31"/>
      <c r="C592" s="10"/>
      <c r="D592" s="10"/>
      <c r="E592" s="31"/>
      <c r="F592" s="10"/>
      <c r="G592" s="10"/>
      <c r="H592" s="10"/>
      <c r="I592" s="10"/>
      <c r="J592" s="10"/>
      <c r="K592" s="31"/>
      <c r="L592" s="10"/>
      <c r="M592" s="10"/>
      <c r="N592" s="10"/>
      <c r="O592" s="10"/>
      <c r="P592" s="1060"/>
      <c r="Q592" s="1061"/>
      <c r="R592" s="1060"/>
      <c r="S592" s="1062"/>
      <c r="T592" s="26"/>
      <c r="U592" s="16"/>
      <c r="V592" s="10"/>
      <c r="W592" s="10"/>
      <c r="X592" s="10"/>
      <c r="Y592" s="8"/>
      <c r="Z592" s="10"/>
      <c r="AA592" s="10"/>
      <c r="AB592" s="1063"/>
      <c r="AC592" s="10"/>
      <c r="AD592" s="10"/>
      <c r="AE592" s="10"/>
      <c r="AF592" s="10"/>
      <c r="AG592" s="10"/>
      <c r="AH592" s="10"/>
      <c r="AI592" s="10"/>
      <c r="AJ592" s="10"/>
    </row>
    <row r="593" ht="15.75" customHeight="1">
      <c r="A593" s="1059"/>
      <c r="B593" s="31"/>
      <c r="C593" s="10"/>
      <c r="D593" s="10"/>
      <c r="E593" s="31"/>
      <c r="F593" s="10"/>
      <c r="G593" s="10"/>
      <c r="H593" s="10"/>
      <c r="I593" s="10"/>
      <c r="J593" s="10"/>
      <c r="K593" s="31"/>
      <c r="L593" s="10"/>
      <c r="M593" s="10"/>
      <c r="N593" s="10"/>
      <c r="O593" s="10"/>
      <c r="P593" s="1060"/>
      <c r="Q593" s="1061"/>
      <c r="R593" s="1060"/>
      <c r="S593" s="1062"/>
      <c r="T593" s="26"/>
      <c r="U593" s="16"/>
      <c r="V593" s="10"/>
      <c r="W593" s="10"/>
      <c r="X593" s="10"/>
      <c r="Y593" s="8"/>
      <c r="Z593" s="10"/>
      <c r="AA593" s="10"/>
      <c r="AB593" s="1063"/>
      <c r="AC593" s="10"/>
      <c r="AD593" s="10"/>
      <c r="AE593" s="10"/>
      <c r="AF593" s="10"/>
      <c r="AG593" s="10"/>
      <c r="AH593" s="10"/>
      <c r="AI593" s="10"/>
      <c r="AJ593" s="10"/>
    </row>
    <row r="594" ht="15.75" customHeight="1">
      <c r="A594" s="1059"/>
      <c r="B594" s="31"/>
      <c r="C594" s="10"/>
      <c r="D594" s="10"/>
      <c r="E594" s="31"/>
      <c r="F594" s="10"/>
      <c r="G594" s="10"/>
      <c r="H594" s="10"/>
      <c r="I594" s="10"/>
      <c r="J594" s="10"/>
      <c r="K594" s="31"/>
      <c r="L594" s="10"/>
      <c r="M594" s="10"/>
      <c r="N594" s="10"/>
      <c r="O594" s="10"/>
      <c r="P594" s="1060"/>
      <c r="Q594" s="1061"/>
      <c r="R594" s="1060"/>
      <c r="S594" s="1062"/>
      <c r="T594" s="26"/>
      <c r="U594" s="16"/>
      <c r="V594" s="10"/>
      <c r="W594" s="10"/>
      <c r="X594" s="10"/>
      <c r="Y594" s="8"/>
      <c r="Z594" s="10"/>
      <c r="AA594" s="10"/>
      <c r="AB594" s="1063"/>
      <c r="AC594" s="10"/>
      <c r="AD594" s="10"/>
      <c r="AE594" s="10"/>
      <c r="AF594" s="10"/>
      <c r="AG594" s="10"/>
      <c r="AH594" s="10"/>
      <c r="AI594" s="10"/>
      <c r="AJ594" s="10"/>
    </row>
    <row r="595" ht="15.75" customHeight="1">
      <c r="A595" s="1059"/>
      <c r="B595" s="31"/>
      <c r="C595" s="10"/>
      <c r="D595" s="10"/>
      <c r="E595" s="31"/>
      <c r="F595" s="10"/>
      <c r="G595" s="10"/>
      <c r="H595" s="10"/>
      <c r="I595" s="10"/>
      <c r="J595" s="10"/>
      <c r="K595" s="31"/>
      <c r="L595" s="10"/>
      <c r="M595" s="10"/>
      <c r="N595" s="10"/>
      <c r="O595" s="10"/>
      <c r="P595" s="1060"/>
      <c r="Q595" s="1061"/>
      <c r="R595" s="1060"/>
      <c r="S595" s="1062"/>
      <c r="T595" s="26"/>
      <c r="U595" s="16"/>
      <c r="V595" s="10"/>
      <c r="W595" s="10"/>
      <c r="X595" s="10"/>
      <c r="Y595" s="8"/>
      <c r="Z595" s="10"/>
      <c r="AA595" s="10"/>
      <c r="AB595" s="1063"/>
      <c r="AC595" s="10"/>
      <c r="AD595" s="10"/>
      <c r="AE595" s="10"/>
      <c r="AF595" s="10"/>
      <c r="AG595" s="10"/>
      <c r="AH595" s="10"/>
      <c r="AI595" s="10"/>
      <c r="AJ595" s="10"/>
    </row>
    <row r="596" ht="15.75" customHeight="1">
      <c r="A596" s="1059"/>
      <c r="B596" s="31"/>
      <c r="C596" s="10"/>
      <c r="D596" s="10"/>
      <c r="E596" s="31"/>
      <c r="F596" s="10"/>
      <c r="G596" s="10"/>
      <c r="H596" s="10"/>
      <c r="I596" s="10"/>
      <c r="J596" s="10"/>
      <c r="K596" s="31"/>
      <c r="L596" s="10"/>
      <c r="M596" s="10"/>
      <c r="N596" s="10"/>
      <c r="O596" s="10"/>
      <c r="P596" s="1060"/>
      <c r="Q596" s="1061"/>
      <c r="R596" s="1060"/>
      <c r="S596" s="1062"/>
      <c r="T596" s="26"/>
      <c r="U596" s="16"/>
      <c r="V596" s="10"/>
      <c r="W596" s="10"/>
      <c r="X596" s="10"/>
      <c r="Y596" s="8"/>
      <c r="Z596" s="10"/>
      <c r="AA596" s="10"/>
      <c r="AB596" s="1063"/>
      <c r="AC596" s="10"/>
      <c r="AD596" s="10"/>
      <c r="AE596" s="10"/>
      <c r="AF596" s="10"/>
      <c r="AG596" s="10"/>
      <c r="AH596" s="10"/>
      <c r="AI596" s="10"/>
      <c r="AJ596" s="10"/>
    </row>
    <row r="597" ht="15.75" customHeight="1">
      <c r="A597" s="1059"/>
      <c r="B597" s="31"/>
      <c r="C597" s="10"/>
      <c r="D597" s="10"/>
      <c r="E597" s="31"/>
      <c r="F597" s="10"/>
      <c r="G597" s="10"/>
      <c r="H597" s="10"/>
      <c r="I597" s="10"/>
      <c r="J597" s="10"/>
      <c r="K597" s="31"/>
      <c r="L597" s="10"/>
      <c r="M597" s="10"/>
      <c r="N597" s="10"/>
      <c r="O597" s="10"/>
      <c r="P597" s="1060"/>
      <c r="Q597" s="1061"/>
      <c r="R597" s="1060"/>
      <c r="S597" s="1062"/>
      <c r="T597" s="26"/>
      <c r="U597" s="16"/>
      <c r="V597" s="10"/>
      <c r="W597" s="10"/>
      <c r="X597" s="10"/>
      <c r="Y597" s="8"/>
      <c r="Z597" s="10"/>
      <c r="AA597" s="10"/>
      <c r="AB597" s="1063"/>
      <c r="AC597" s="10"/>
      <c r="AD597" s="10"/>
      <c r="AE597" s="10"/>
      <c r="AF597" s="10"/>
      <c r="AG597" s="10"/>
      <c r="AH597" s="10"/>
      <c r="AI597" s="10"/>
      <c r="AJ597" s="10"/>
    </row>
    <row r="598" ht="15.75" customHeight="1">
      <c r="A598" s="1059"/>
      <c r="B598" s="31"/>
      <c r="C598" s="10"/>
      <c r="D598" s="10"/>
      <c r="E598" s="31"/>
      <c r="F598" s="10"/>
      <c r="G598" s="10"/>
      <c r="H598" s="10"/>
      <c r="I598" s="10"/>
      <c r="J598" s="10"/>
      <c r="K598" s="31"/>
      <c r="L598" s="10"/>
      <c r="M598" s="10"/>
      <c r="N598" s="10"/>
      <c r="O598" s="10"/>
      <c r="P598" s="1060"/>
      <c r="Q598" s="1061"/>
      <c r="R598" s="1060"/>
      <c r="S598" s="1062"/>
      <c r="T598" s="26"/>
      <c r="U598" s="16"/>
      <c r="V598" s="10"/>
      <c r="W598" s="10"/>
      <c r="X598" s="10"/>
      <c r="Y598" s="8"/>
      <c r="Z598" s="10"/>
      <c r="AA598" s="10"/>
      <c r="AB598" s="1063"/>
      <c r="AC598" s="10"/>
      <c r="AD598" s="10"/>
      <c r="AE598" s="10"/>
      <c r="AF598" s="10"/>
      <c r="AG598" s="10"/>
      <c r="AH598" s="10"/>
      <c r="AI598" s="10"/>
      <c r="AJ598" s="10"/>
    </row>
    <row r="599" ht="15.75" customHeight="1">
      <c r="A599" s="1059"/>
      <c r="B599" s="31"/>
      <c r="C599" s="10"/>
      <c r="D599" s="10"/>
      <c r="E599" s="31"/>
      <c r="F599" s="10"/>
      <c r="G599" s="10"/>
      <c r="H599" s="10"/>
      <c r="I599" s="10"/>
      <c r="J599" s="10"/>
      <c r="K599" s="31"/>
      <c r="L599" s="10"/>
      <c r="M599" s="10"/>
      <c r="N599" s="10"/>
      <c r="O599" s="10"/>
      <c r="P599" s="1060"/>
      <c r="Q599" s="1061"/>
      <c r="R599" s="1060"/>
      <c r="S599" s="1062"/>
      <c r="T599" s="26"/>
      <c r="U599" s="16"/>
      <c r="V599" s="10"/>
      <c r="W599" s="10"/>
      <c r="X599" s="10"/>
      <c r="Y599" s="8"/>
      <c r="Z599" s="10"/>
      <c r="AA599" s="10"/>
      <c r="AB599" s="1063"/>
      <c r="AC599" s="10"/>
      <c r="AD599" s="10"/>
      <c r="AE599" s="10"/>
      <c r="AF599" s="10"/>
      <c r="AG599" s="10"/>
      <c r="AH599" s="10"/>
      <c r="AI599" s="10"/>
      <c r="AJ599" s="10"/>
    </row>
    <row r="600" ht="15.75" customHeight="1">
      <c r="A600" s="1059"/>
      <c r="B600" s="31"/>
      <c r="C600" s="10"/>
      <c r="D600" s="10"/>
      <c r="E600" s="31"/>
      <c r="F600" s="10"/>
      <c r="G600" s="10"/>
      <c r="H600" s="10"/>
      <c r="I600" s="10"/>
      <c r="J600" s="10"/>
      <c r="K600" s="31"/>
      <c r="L600" s="10"/>
      <c r="M600" s="10"/>
      <c r="N600" s="10"/>
      <c r="O600" s="10"/>
      <c r="P600" s="1060"/>
      <c r="Q600" s="1061"/>
      <c r="R600" s="1060"/>
      <c r="S600" s="1062"/>
      <c r="T600" s="26"/>
      <c r="U600" s="16"/>
      <c r="V600" s="10"/>
      <c r="W600" s="10"/>
      <c r="X600" s="10"/>
      <c r="Y600" s="8"/>
      <c r="Z600" s="10"/>
      <c r="AA600" s="10"/>
      <c r="AB600" s="1063"/>
      <c r="AC600" s="10"/>
      <c r="AD600" s="10"/>
      <c r="AE600" s="10"/>
      <c r="AF600" s="10"/>
      <c r="AG600" s="10"/>
      <c r="AH600" s="10"/>
      <c r="AI600" s="10"/>
      <c r="AJ600" s="10"/>
    </row>
    <row r="601" ht="15.75" customHeight="1">
      <c r="A601" s="1059"/>
      <c r="B601" s="31"/>
      <c r="C601" s="10"/>
      <c r="D601" s="10"/>
      <c r="E601" s="31"/>
      <c r="F601" s="10"/>
      <c r="G601" s="10"/>
      <c r="H601" s="10"/>
      <c r="I601" s="10"/>
      <c r="J601" s="10"/>
      <c r="K601" s="31"/>
      <c r="L601" s="10"/>
      <c r="M601" s="10"/>
      <c r="N601" s="10"/>
      <c r="O601" s="10"/>
      <c r="P601" s="1060"/>
      <c r="Q601" s="1061"/>
      <c r="R601" s="1060"/>
      <c r="S601" s="1062"/>
      <c r="T601" s="26"/>
      <c r="U601" s="16"/>
      <c r="V601" s="10"/>
      <c r="W601" s="10"/>
      <c r="X601" s="10"/>
      <c r="Y601" s="8"/>
      <c r="Z601" s="10"/>
      <c r="AA601" s="10"/>
      <c r="AB601" s="1063"/>
      <c r="AC601" s="10"/>
      <c r="AD601" s="10"/>
      <c r="AE601" s="10"/>
      <c r="AF601" s="10"/>
      <c r="AG601" s="10"/>
      <c r="AH601" s="10"/>
      <c r="AI601" s="10"/>
      <c r="AJ601" s="10"/>
    </row>
    <row r="602" ht="15.75" customHeight="1">
      <c r="A602" s="1059"/>
      <c r="B602" s="31"/>
      <c r="C602" s="10"/>
      <c r="D602" s="10"/>
      <c r="E602" s="31"/>
      <c r="F602" s="10"/>
      <c r="G602" s="10"/>
      <c r="H602" s="10"/>
      <c r="I602" s="10"/>
      <c r="J602" s="10"/>
      <c r="K602" s="31"/>
      <c r="L602" s="10"/>
      <c r="M602" s="10"/>
      <c r="N602" s="10"/>
      <c r="O602" s="10"/>
      <c r="P602" s="1060"/>
      <c r="Q602" s="1061"/>
      <c r="R602" s="1060"/>
      <c r="S602" s="1062"/>
      <c r="T602" s="26"/>
      <c r="U602" s="16"/>
      <c r="V602" s="10"/>
      <c r="W602" s="10"/>
      <c r="X602" s="10"/>
      <c r="Y602" s="8"/>
      <c r="Z602" s="10"/>
      <c r="AA602" s="10"/>
      <c r="AB602" s="1063"/>
      <c r="AC602" s="10"/>
      <c r="AD602" s="10"/>
      <c r="AE602" s="10"/>
      <c r="AF602" s="10"/>
      <c r="AG602" s="10"/>
      <c r="AH602" s="10"/>
      <c r="AI602" s="10"/>
      <c r="AJ602" s="10"/>
    </row>
    <row r="603" ht="15.75" customHeight="1">
      <c r="A603" s="1059"/>
      <c r="B603" s="31"/>
      <c r="C603" s="10"/>
      <c r="D603" s="10"/>
      <c r="E603" s="31"/>
      <c r="F603" s="10"/>
      <c r="G603" s="10"/>
      <c r="H603" s="10"/>
      <c r="I603" s="10"/>
      <c r="J603" s="10"/>
      <c r="K603" s="31"/>
      <c r="L603" s="10"/>
      <c r="M603" s="10"/>
      <c r="N603" s="10"/>
      <c r="O603" s="10"/>
      <c r="P603" s="1060"/>
      <c r="Q603" s="1061"/>
      <c r="R603" s="1060"/>
      <c r="S603" s="1062"/>
      <c r="T603" s="26"/>
      <c r="U603" s="16"/>
      <c r="V603" s="10"/>
      <c r="W603" s="10"/>
      <c r="X603" s="10"/>
      <c r="Y603" s="8"/>
      <c r="Z603" s="10"/>
      <c r="AA603" s="10"/>
      <c r="AB603" s="1063"/>
      <c r="AC603" s="10"/>
      <c r="AD603" s="10"/>
      <c r="AE603" s="10"/>
      <c r="AF603" s="10"/>
      <c r="AG603" s="10"/>
      <c r="AH603" s="10"/>
      <c r="AI603" s="10"/>
      <c r="AJ603" s="10"/>
    </row>
    <row r="604" ht="15.75" customHeight="1">
      <c r="A604" s="1059"/>
      <c r="B604" s="31"/>
      <c r="C604" s="10"/>
      <c r="D604" s="10"/>
      <c r="E604" s="31"/>
      <c r="F604" s="10"/>
      <c r="G604" s="10"/>
      <c r="H604" s="10"/>
      <c r="I604" s="10"/>
      <c r="J604" s="10"/>
      <c r="K604" s="31"/>
      <c r="L604" s="10"/>
      <c r="M604" s="10"/>
      <c r="N604" s="10"/>
      <c r="O604" s="10"/>
      <c r="P604" s="1060"/>
      <c r="Q604" s="1061"/>
      <c r="R604" s="1060"/>
      <c r="S604" s="1062"/>
      <c r="T604" s="26"/>
      <c r="U604" s="16"/>
      <c r="V604" s="10"/>
      <c r="W604" s="10"/>
      <c r="X604" s="10"/>
      <c r="Y604" s="8"/>
      <c r="Z604" s="10"/>
      <c r="AA604" s="10"/>
      <c r="AB604" s="1063"/>
      <c r="AC604" s="10"/>
      <c r="AD604" s="10"/>
      <c r="AE604" s="10"/>
      <c r="AF604" s="10"/>
      <c r="AG604" s="10"/>
      <c r="AH604" s="10"/>
      <c r="AI604" s="10"/>
      <c r="AJ604" s="10"/>
    </row>
    <row r="605" ht="15.75" customHeight="1">
      <c r="A605" s="1059"/>
      <c r="B605" s="31"/>
      <c r="C605" s="10"/>
      <c r="D605" s="10"/>
      <c r="E605" s="31"/>
      <c r="F605" s="10"/>
      <c r="G605" s="10"/>
      <c r="H605" s="10"/>
      <c r="I605" s="10"/>
      <c r="J605" s="10"/>
      <c r="K605" s="31"/>
      <c r="L605" s="10"/>
      <c r="M605" s="10"/>
      <c r="N605" s="10"/>
      <c r="O605" s="10"/>
      <c r="P605" s="1060"/>
      <c r="Q605" s="1061"/>
      <c r="R605" s="1060"/>
      <c r="S605" s="1062"/>
      <c r="T605" s="26"/>
      <c r="U605" s="16"/>
      <c r="V605" s="10"/>
      <c r="W605" s="10"/>
      <c r="X605" s="10"/>
      <c r="Y605" s="8"/>
      <c r="Z605" s="10"/>
      <c r="AA605" s="10"/>
      <c r="AB605" s="1063"/>
      <c r="AC605" s="10"/>
      <c r="AD605" s="10"/>
      <c r="AE605" s="10"/>
      <c r="AF605" s="10"/>
      <c r="AG605" s="10"/>
      <c r="AH605" s="10"/>
      <c r="AI605" s="10"/>
      <c r="AJ605" s="10"/>
    </row>
    <row r="606" ht="15.75" customHeight="1">
      <c r="A606" s="1059"/>
      <c r="B606" s="31"/>
      <c r="C606" s="10"/>
      <c r="D606" s="10"/>
      <c r="E606" s="31"/>
      <c r="F606" s="10"/>
      <c r="G606" s="10"/>
      <c r="H606" s="10"/>
      <c r="I606" s="10"/>
      <c r="J606" s="10"/>
      <c r="K606" s="31"/>
      <c r="L606" s="10"/>
      <c r="M606" s="10"/>
      <c r="N606" s="10"/>
      <c r="O606" s="10"/>
      <c r="P606" s="1060"/>
      <c r="Q606" s="1061"/>
      <c r="R606" s="1060"/>
      <c r="S606" s="1062"/>
      <c r="T606" s="26"/>
      <c r="U606" s="16"/>
      <c r="V606" s="10"/>
      <c r="W606" s="10"/>
      <c r="X606" s="10"/>
      <c r="Y606" s="8"/>
      <c r="Z606" s="10"/>
      <c r="AA606" s="10"/>
      <c r="AB606" s="1063"/>
      <c r="AC606" s="10"/>
      <c r="AD606" s="10"/>
      <c r="AE606" s="10"/>
      <c r="AF606" s="10"/>
      <c r="AG606" s="10"/>
      <c r="AH606" s="10"/>
      <c r="AI606" s="10"/>
      <c r="AJ606" s="10"/>
    </row>
    <row r="607" ht="15.75" customHeight="1">
      <c r="A607" s="1059"/>
      <c r="B607" s="31"/>
      <c r="C607" s="10"/>
      <c r="D607" s="10"/>
      <c r="E607" s="31"/>
      <c r="F607" s="10"/>
      <c r="G607" s="10"/>
      <c r="H607" s="10"/>
      <c r="I607" s="10"/>
      <c r="J607" s="10"/>
      <c r="K607" s="31"/>
      <c r="L607" s="10"/>
      <c r="M607" s="10"/>
      <c r="N607" s="10"/>
      <c r="O607" s="10"/>
      <c r="P607" s="1060"/>
      <c r="Q607" s="1061"/>
      <c r="R607" s="1060"/>
      <c r="S607" s="1062"/>
      <c r="T607" s="26"/>
      <c r="U607" s="16"/>
      <c r="V607" s="10"/>
      <c r="W607" s="10"/>
      <c r="X607" s="10"/>
      <c r="Y607" s="8"/>
      <c r="Z607" s="10"/>
      <c r="AA607" s="10"/>
      <c r="AB607" s="1063"/>
      <c r="AC607" s="10"/>
      <c r="AD607" s="10"/>
      <c r="AE607" s="10"/>
      <c r="AF607" s="10"/>
      <c r="AG607" s="10"/>
      <c r="AH607" s="10"/>
      <c r="AI607" s="10"/>
      <c r="AJ607" s="10"/>
    </row>
    <row r="608" ht="15.75" customHeight="1">
      <c r="A608" s="1059"/>
      <c r="B608" s="31"/>
      <c r="C608" s="10"/>
      <c r="D608" s="10"/>
      <c r="E608" s="31"/>
      <c r="F608" s="10"/>
      <c r="G608" s="10"/>
      <c r="H608" s="10"/>
      <c r="I608" s="10"/>
      <c r="J608" s="10"/>
      <c r="K608" s="31"/>
      <c r="L608" s="10"/>
      <c r="M608" s="10"/>
      <c r="N608" s="10"/>
      <c r="O608" s="10"/>
      <c r="P608" s="1060"/>
      <c r="Q608" s="1061"/>
      <c r="R608" s="1060"/>
      <c r="S608" s="1062"/>
      <c r="T608" s="26"/>
      <c r="U608" s="16"/>
      <c r="V608" s="10"/>
      <c r="W608" s="10"/>
      <c r="X608" s="10"/>
      <c r="Y608" s="8"/>
      <c r="Z608" s="10"/>
      <c r="AA608" s="10"/>
      <c r="AB608" s="1063"/>
      <c r="AC608" s="10"/>
      <c r="AD608" s="10"/>
      <c r="AE608" s="10"/>
      <c r="AF608" s="10"/>
      <c r="AG608" s="10"/>
      <c r="AH608" s="10"/>
      <c r="AI608" s="10"/>
      <c r="AJ608" s="10"/>
    </row>
    <row r="609" ht="15.75" customHeight="1">
      <c r="A609" s="1059"/>
      <c r="B609" s="31"/>
      <c r="C609" s="10"/>
      <c r="D609" s="10"/>
      <c r="E609" s="31"/>
      <c r="F609" s="10"/>
      <c r="G609" s="10"/>
      <c r="H609" s="10"/>
      <c r="I609" s="10"/>
      <c r="J609" s="10"/>
      <c r="K609" s="31"/>
      <c r="L609" s="10"/>
      <c r="M609" s="10"/>
      <c r="N609" s="10"/>
      <c r="O609" s="10"/>
      <c r="P609" s="1060"/>
      <c r="Q609" s="1061"/>
      <c r="R609" s="1060"/>
      <c r="S609" s="1062"/>
      <c r="T609" s="26"/>
      <c r="U609" s="16"/>
      <c r="V609" s="10"/>
      <c r="W609" s="10"/>
      <c r="X609" s="10"/>
      <c r="Y609" s="8"/>
      <c r="Z609" s="10"/>
      <c r="AA609" s="10"/>
      <c r="AB609" s="1063"/>
      <c r="AC609" s="10"/>
      <c r="AD609" s="10"/>
      <c r="AE609" s="10"/>
      <c r="AF609" s="10"/>
      <c r="AG609" s="10"/>
      <c r="AH609" s="10"/>
      <c r="AI609" s="10"/>
      <c r="AJ609" s="10"/>
    </row>
    <row r="610" ht="15.75" customHeight="1">
      <c r="A610" s="1059"/>
      <c r="B610" s="31"/>
      <c r="C610" s="10"/>
      <c r="D610" s="10"/>
      <c r="E610" s="31"/>
      <c r="F610" s="10"/>
      <c r="G610" s="10"/>
      <c r="H610" s="10"/>
      <c r="I610" s="10"/>
      <c r="J610" s="10"/>
      <c r="K610" s="31"/>
      <c r="L610" s="10"/>
      <c r="M610" s="10"/>
      <c r="N610" s="10"/>
      <c r="O610" s="10"/>
      <c r="P610" s="1060"/>
      <c r="Q610" s="1061"/>
      <c r="R610" s="1060"/>
      <c r="S610" s="1062"/>
      <c r="T610" s="26"/>
      <c r="U610" s="16"/>
      <c r="V610" s="10"/>
      <c r="W610" s="10"/>
      <c r="X610" s="10"/>
      <c r="Y610" s="8"/>
      <c r="Z610" s="10"/>
      <c r="AA610" s="10"/>
      <c r="AB610" s="1063"/>
      <c r="AC610" s="10"/>
      <c r="AD610" s="10"/>
      <c r="AE610" s="10"/>
      <c r="AF610" s="10"/>
      <c r="AG610" s="10"/>
      <c r="AH610" s="10"/>
      <c r="AI610" s="10"/>
      <c r="AJ610" s="10"/>
    </row>
    <row r="611" ht="15.75" customHeight="1">
      <c r="A611" s="1059"/>
      <c r="B611" s="31"/>
      <c r="C611" s="10"/>
      <c r="D611" s="10"/>
      <c r="E611" s="31"/>
      <c r="F611" s="10"/>
      <c r="G611" s="10"/>
      <c r="H611" s="10"/>
      <c r="I611" s="10"/>
      <c r="J611" s="10"/>
      <c r="K611" s="31"/>
      <c r="L611" s="10"/>
      <c r="M611" s="10"/>
      <c r="N611" s="10"/>
      <c r="O611" s="10"/>
      <c r="P611" s="1060"/>
      <c r="Q611" s="1061"/>
      <c r="R611" s="1060"/>
      <c r="S611" s="1062"/>
      <c r="T611" s="26"/>
      <c r="U611" s="16"/>
      <c r="V611" s="10"/>
      <c r="W611" s="10"/>
      <c r="X611" s="10"/>
      <c r="Y611" s="8"/>
      <c r="Z611" s="10"/>
      <c r="AA611" s="10"/>
      <c r="AB611" s="1063"/>
      <c r="AC611" s="10"/>
      <c r="AD611" s="10"/>
      <c r="AE611" s="10"/>
      <c r="AF611" s="10"/>
      <c r="AG611" s="10"/>
      <c r="AH611" s="10"/>
      <c r="AI611" s="10"/>
      <c r="AJ611" s="10"/>
    </row>
    <row r="612" ht="15.75" customHeight="1">
      <c r="A612" s="1059"/>
      <c r="B612" s="31"/>
      <c r="C612" s="10"/>
      <c r="D612" s="10"/>
      <c r="E612" s="31"/>
      <c r="F612" s="10"/>
      <c r="G612" s="10"/>
      <c r="H612" s="10"/>
      <c r="I612" s="10"/>
      <c r="J612" s="10"/>
      <c r="K612" s="31"/>
      <c r="L612" s="10"/>
      <c r="M612" s="10"/>
      <c r="N612" s="10"/>
      <c r="O612" s="10"/>
      <c r="P612" s="1060"/>
      <c r="Q612" s="1061"/>
      <c r="R612" s="1060"/>
      <c r="S612" s="1062"/>
      <c r="T612" s="26"/>
      <c r="U612" s="16"/>
      <c r="V612" s="10"/>
      <c r="W612" s="10"/>
      <c r="X612" s="10"/>
      <c r="Y612" s="8"/>
      <c r="Z612" s="10"/>
      <c r="AA612" s="10"/>
      <c r="AB612" s="1063"/>
      <c r="AC612" s="10"/>
      <c r="AD612" s="10"/>
      <c r="AE612" s="10"/>
      <c r="AF612" s="10"/>
      <c r="AG612" s="10"/>
      <c r="AH612" s="10"/>
      <c r="AI612" s="10"/>
      <c r="AJ612" s="10"/>
    </row>
    <row r="613" ht="15.75" customHeight="1">
      <c r="A613" s="1059"/>
      <c r="B613" s="31"/>
      <c r="C613" s="10"/>
      <c r="D613" s="10"/>
      <c r="E613" s="31"/>
      <c r="F613" s="10"/>
      <c r="G613" s="10"/>
      <c r="H613" s="10"/>
      <c r="I613" s="10"/>
      <c r="J613" s="10"/>
      <c r="K613" s="31"/>
      <c r="L613" s="10"/>
      <c r="M613" s="10"/>
      <c r="N613" s="10"/>
      <c r="O613" s="10"/>
      <c r="P613" s="1060"/>
      <c r="Q613" s="1061"/>
      <c r="R613" s="1060"/>
      <c r="S613" s="1062"/>
      <c r="T613" s="26"/>
      <c r="U613" s="16"/>
      <c r="V613" s="10"/>
      <c r="W613" s="10"/>
      <c r="X613" s="10"/>
      <c r="Y613" s="8"/>
      <c r="Z613" s="10"/>
      <c r="AA613" s="10"/>
      <c r="AB613" s="1063"/>
      <c r="AC613" s="10"/>
      <c r="AD613" s="10"/>
      <c r="AE613" s="10"/>
      <c r="AF613" s="10"/>
      <c r="AG613" s="10"/>
      <c r="AH613" s="10"/>
      <c r="AI613" s="10"/>
      <c r="AJ613" s="10"/>
    </row>
    <row r="614" ht="15.75" customHeight="1">
      <c r="A614" s="1059"/>
      <c r="B614" s="31"/>
      <c r="C614" s="10"/>
      <c r="D614" s="10"/>
      <c r="E614" s="31"/>
      <c r="F614" s="10"/>
      <c r="G614" s="10"/>
      <c r="H614" s="10"/>
      <c r="I614" s="10"/>
      <c r="J614" s="10"/>
      <c r="K614" s="31"/>
      <c r="L614" s="10"/>
      <c r="M614" s="10"/>
      <c r="N614" s="10"/>
      <c r="O614" s="10"/>
      <c r="P614" s="1060"/>
      <c r="Q614" s="1061"/>
      <c r="R614" s="1060"/>
      <c r="S614" s="1062"/>
      <c r="T614" s="26"/>
      <c r="U614" s="16"/>
      <c r="V614" s="10"/>
      <c r="W614" s="10"/>
      <c r="X614" s="10"/>
      <c r="Y614" s="8"/>
      <c r="Z614" s="10"/>
      <c r="AA614" s="10"/>
      <c r="AB614" s="1063"/>
      <c r="AC614" s="10"/>
      <c r="AD614" s="10"/>
      <c r="AE614" s="10"/>
      <c r="AF614" s="10"/>
      <c r="AG614" s="10"/>
      <c r="AH614" s="10"/>
      <c r="AI614" s="10"/>
      <c r="AJ614" s="10"/>
    </row>
    <row r="615" ht="15.75" customHeight="1">
      <c r="A615" s="1059"/>
      <c r="B615" s="31"/>
      <c r="C615" s="10"/>
      <c r="D615" s="10"/>
      <c r="E615" s="31"/>
      <c r="F615" s="10"/>
      <c r="G615" s="10"/>
      <c r="H615" s="10"/>
      <c r="I615" s="10"/>
      <c r="J615" s="10"/>
      <c r="K615" s="31"/>
      <c r="L615" s="10"/>
      <c r="M615" s="10"/>
      <c r="N615" s="10"/>
      <c r="O615" s="10"/>
      <c r="P615" s="1060"/>
      <c r="Q615" s="1061"/>
      <c r="R615" s="1060"/>
      <c r="S615" s="1062"/>
      <c r="T615" s="26"/>
      <c r="U615" s="16"/>
      <c r="V615" s="10"/>
      <c r="W615" s="10"/>
      <c r="X615" s="10"/>
      <c r="Y615" s="8"/>
      <c r="Z615" s="10"/>
      <c r="AA615" s="10"/>
      <c r="AB615" s="1063"/>
      <c r="AC615" s="10"/>
      <c r="AD615" s="10"/>
      <c r="AE615" s="10"/>
      <c r="AF615" s="10"/>
      <c r="AG615" s="10"/>
      <c r="AH615" s="10"/>
      <c r="AI615" s="10"/>
      <c r="AJ615" s="10"/>
    </row>
    <row r="616" ht="15.75" customHeight="1">
      <c r="A616" s="1059"/>
      <c r="B616" s="31"/>
      <c r="C616" s="10"/>
      <c r="D616" s="10"/>
      <c r="E616" s="31"/>
      <c r="F616" s="10"/>
      <c r="G616" s="10"/>
      <c r="H616" s="10"/>
      <c r="I616" s="10"/>
      <c r="J616" s="10"/>
      <c r="K616" s="31"/>
      <c r="L616" s="10"/>
      <c r="M616" s="10"/>
      <c r="N616" s="10"/>
      <c r="O616" s="10"/>
      <c r="P616" s="1060"/>
      <c r="Q616" s="1061"/>
      <c r="R616" s="1060"/>
      <c r="S616" s="1062"/>
      <c r="T616" s="26"/>
      <c r="U616" s="16"/>
      <c r="V616" s="10"/>
      <c r="W616" s="10"/>
      <c r="X616" s="10"/>
      <c r="Y616" s="8"/>
      <c r="Z616" s="10"/>
      <c r="AA616" s="10"/>
      <c r="AB616" s="1063"/>
      <c r="AC616" s="10"/>
      <c r="AD616" s="10"/>
      <c r="AE616" s="10"/>
      <c r="AF616" s="10"/>
      <c r="AG616" s="10"/>
      <c r="AH616" s="10"/>
      <c r="AI616" s="10"/>
      <c r="AJ616" s="10"/>
    </row>
    <row r="617" ht="15.75" customHeight="1">
      <c r="A617" s="1059"/>
      <c r="B617" s="31"/>
      <c r="C617" s="10"/>
      <c r="D617" s="10"/>
      <c r="E617" s="31"/>
      <c r="F617" s="10"/>
      <c r="G617" s="10"/>
      <c r="H617" s="10"/>
      <c r="I617" s="10"/>
      <c r="J617" s="10"/>
      <c r="K617" s="31"/>
      <c r="L617" s="10"/>
      <c r="M617" s="10"/>
      <c r="N617" s="10"/>
      <c r="O617" s="10"/>
      <c r="P617" s="1060"/>
      <c r="Q617" s="1061"/>
      <c r="R617" s="1060"/>
      <c r="S617" s="1062"/>
      <c r="T617" s="26"/>
      <c r="U617" s="16"/>
      <c r="V617" s="10"/>
      <c r="W617" s="10"/>
      <c r="X617" s="10"/>
      <c r="Y617" s="8"/>
      <c r="Z617" s="10"/>
      <c r="AA617" s="10"/>
      <c r="AB617" s="1063"/>
      <c r="AC617" s="10"/>
      <c r="AD617" s="10"/>
      <c r="AE617" s="10"/>
      <c r="AF617" s="10"/>
      <c r="AG617" s="10"/>
      <c r="AH617" s="10"/>
      <c r="AI617" s="10"/>
      <c r="AJ617" s="10"/>
    </row>
    <row r="618" ht="15.75" customHeight="1">
      <c r="A618" s="1059"/>
      <c r="B618" s="31"/>
      <c r="C618" s="10"/>
      <c r="D618" s="10"/>
      <c r="E618" s="31"/>
      <c r="F618" s="10"/>
      <c r="G618" s="10"/>
      <c r="H618" s="10"/>
      <c r="I618" s="10"/>
      <c r="J618" s="10"/>
      <c r="K618" s="31"/>
      <c r="L618" s="10"/>
      <c r="M618" s="10"/>
      <c r="N618" s="10"/>
      <c r="O618" s="10"/>
      <c r="P618" s="1060"/>
      <c r="Q618" s="1061"/>
      <c r="R618" s="1060"/>
      <c r="S618" s="1062"/>
      <c r="T618" s="26"/>
      <c r="U618" s="16"/>
      <c r="V618" s="10"/>
      <c r="W618" s="10"/>
      <c r="X618" s="10"/>
      <c r="Y618" s="8"/>
      <c r="Z618" s="10"/>
      <c r="AA618" s="10"/>
      <c r="AB618" s="1063"/>
      <c r="AC618" s="10"/>
      <c r="AD618" s="10"/>
      <c r="AE618" s="10"/>
      <c r="AF618" s="10"/>
      <c r="AG618" s="10"/>
      <c r="AH618" s="10"/>
      <c r="AI618" s="10"/>
      <c r="AJ618" s="10"/>
    </row>
    <row r="619" ht="15.75" customHeight="1">
      <c r="A619" s="1059"/>
      <c r="B619" s="31"/>
      <c r="C619" s="10"/>
      <c r="D619" s="10"/>
      <c r="E619" s="31"/>
      <c r="F619" s="10"/>
      <c r="G619" s="10"/>
      <c r="H619" s="10"/>
      <c r="I619" s="10"/>
      <c r="J619" s="10"/>
      <c r="K619" s="31"/>
      <c r="L619" s="10"/>
      <c r="M619" s="10"/>
      <c r="N619" s="10"/>
      <c r="O619" s="10"/>
      <c r="P619" s="1060"/>
      <c r="Q619" s="1061"/>
      <c r="R619" s="1060"/>
      <c r="S619" s="1062"/>
      <c r="T619" s="26"/>
      <c r="U619" s="16"/>
      <c r="V619" s="10"/>
      <c r="W619" s="10"/>
      <c r="X619" s="10"/>
      <c r="Y619" s="8"/>
      <c r="Z619" s="10"/>
      <c r="AA619" s="10"/>
      <c r="AB619" s="1063"/>
      <c r="AC619" s="10"/>
      <c r="AD619" s="10"/>
      <c r="AE619" s="10"/>
      <c r="AF619" s="10"/>
      <c r="AG619" s="10"/>
      <c r="AH619" s="10"/>
      <c r="AI619" s="10"/>
      <c r="AJ619" s="10"/>
    </row>
    <row r="620" ht="15.75" customHeight="1">
      <c r="A620" s="1059"/>
      <c r="B620" s="31"/>
      <c r="C620" s="10"/>
      <c r="D620" s="10"/>
      <c r="E620" s="31"/>
      <c r="F620" s="10"/>
      <c r="G620" s="10"/>
      <c r="H620" s="10"/>
      <c r="I620" s="10"/>
      <c r="J620" s="10"/>
      <c r="K620" s="31"/>
      <c r="L620" s="10"/>
      <c r="M620" s="10"/>
      <c r="N620" s="10"/>
      <c r="O620" s="10"/>
      <c r="P620" s="1060"/>
      <c r="Q620" s="1061"/>
      <c r="R620" s="1060"/>
      <c r="S620" s="1062"/>
      <c r="T620" s="26"/>
      <c r="U620" s="16"/>
      <c r="V620" s="10"/>
      <c r="W620" s="10"/>
      <c r="X620" s="10"/>
      <c r="Y620" s="8"/>
      <c r="Z620" s="10"/>
      <c r="AA620" s="10"/>
      <c r="AB620" s="1063"/>
      <c r="AC620" s="10"/>
      <c r="AD620" s="10"/>
      <c r="AE620" s="10"/>
      <c r="AF620" s="10"/>
      <c r="AG620" s="10"/>
      <c r="AH620" s="10"/>
      <c r="AI620" s="10"/>
      <c r="AJ620" s="10"/>
    </row>
    <row r="621" ht="15.75" customHeight="1">
      <c r="A621" s="1059"/>
      <c r="B621" s="31"/>
      <c r="C621" s="10"/>
      <c r="D621" s="10"/>
      <c r="E621" s="31"/>
      <c r="F621" s="10"/>
      <c r="G621" s="10"/>
      <c r="H621" s="10"/>
      <c r="I621" s="10"/>
      <c r="J621" s="10"/>
      <c r="K621" s="31"/>
      <c r="L621" s="10"/>
      <c r="M621" s="10"/>
      <c r="N621" s="10"/>
      <c r="O621" s="10"/>
      <c r="P621" s="1060"/>
      <c r="Q621" s="1061"/>
      <c r="R621" s="1060"/>
      <c r="S621" s="1062"/>
      <c r="T621" s="26"/>
      <c r="U621" s="16"/>
      <c r="V621" s="10"/>
      <c r="W621" s="10"/>
      <c r="X621" s="10"/>
      <c r="Y621" s="8"/>
      <c r="Z621" s="10"/>
      <c r="AA621" s="10"/>
      <c r="AB621" s="1063"/>
      <c r="AC621" s="10"/>
      <c r="AD621" s="10"/>
      <c r="AE621" s="10"/>
      <c r="AF621" s="10"/>
      <c r="AG621" s="10"/>
      <c r="AH621" s="10"/>
      <c r="AI621" s="10"/>
      <c r="AJ621" s="10"/>
    </row>
    <row r="622" ht="15.75" customHeight="1">
      <c r="A622" s="1059"/>
      <c r="B622" s="31"/>
      <c r="C622" s="10"/>
      <c r="D622" s="10"/>
      <c r="E622" s="31"/>
      <c r="F622" s="10"/>
      <c r="G622" s="10"/>
      <c r="H622" s="10"/>
      <c r="I622" s="10"/>
      <c r="J622" s="10"/>
      <c r="K622" s="31"/>
      <c r="L622" s="10"/>
      <c r="M622" s="10"/>
      <c r="N622" s="10"/>
      <c r="O622" s="10"/>
      <c r="P622" s="1060"/>
      <c r="Q622" s="1061"/>
      <c r="R622" s="1060"/>
      <c r="S622" s="1062"/>
      <c r="T622" s="26"/>
      <c r="U622" s="16"/>
      <c r="V622" s="10"/>
      <c r="W622" s="10"/>
      <c r="X622" s="10"/>
      <c r="Y622" s="8"/>
      <c r="Z622" s="10"/>
      <c r="AA622" s="10"/>
      <c r="AB622" s="1063"/>
      <c r="AC622" s="10"/>
      <c r="AD622" s="10"/>
      <c r="AE622" s="10"/>
      <c r="AF622" s="10"/>
      <c r="AG622" s="10"/>
      <c r="AH622" s="10"/>
      <c r="AI622" s="10"/>
      <c r="AJ622" s="10"/>
    </row>
    <row r="623" ht="15.75" customHeight="1">
      <c r="A623" s="1059"/>
      <c r="B623" s="31"/>
      <c r="C623" s="10"/>
      <c r="D623" s="10"/>
      <c r="E623" s="31"/>
      <c r="F623" s="10"/>
      <c r="G623" s="10"/>
      <c r="H623" s="10"/>
      <c r="I623" s="10"/>
      <c r="J623" s="10"/>
      <c r="K623" s="31"/>
      <c r="L623" s="10"/>
      <c r="M623" s="10"/>
      <c r="N623" s="10"/>
      <c r="O623" s="10"/>
      <c r="P623" s="1060"/>
      <c r="Q623" s="1061"/>
      <c r="R623" s="1060"/>
      <c r="S623" s="1062"/>
      <c r="T623" s="26"/>
      <c r="U623" s="16"/>
      <c r="V623" s="10"/>
      <c r="W623" s="10"/>
      <c r="X623" s="10"/>
      <c r="Y623" s="8"/>
      <c r="Z623" s="10"/>
      <c r="AA623" s="10"/>
      <c r="AB623" s="1063"/>
      <c r="AC623" s="10"/>
      <c r="AD623" s="10"/>
      <c r="AE623" s="10"/>
      <c r="AF623" s="10"/>
      <c r="AG623" s="10"/>
      <c r="AH623" s="10"/>
      <c r="AI623" s="10"/>
      <c r="AJ623" s="10"/>
    </row>
    <row r="624" ht="15.75" customHeight="1">
      <c r="A624" s="1059"/>
      <c r="B624" s="31"/>
      <c r="C624" s="10"/>
      <c r="D624" s="10"/>
      <c r="E624" s="31"/>
      <c r="F624" s="10"/>
      <c r="G624" s="10"/>
      <c r="H624" s="10"/>
      <c r="I624" s="10"/>
      <c r="J624" s="10"/>
      <c r="K624" s="31"/>
      <c r="L624" s="10"/>
      <c r="M624" s="10"/>
      <c r="N624" s="10"/>
      <c r="O624" s="10"/>
      <c r="P624" s="1060"/>
      <c r="Q624" s="1061"/>
      <c r="R624" s="1060"/>
      <c r="S624" s="1062"/>
      <c r="T624" s="26"/>
      <c r="U624" s="16"/>
      <c r="V624" s="10"/>
      <c r="W624" s="10"/>
      <c r="X624" s="10"/>
      <c r="Y624" s="8"/>
      <c r="Z624" s="10"/>
      <c r="AA624" s="10"/>
      <c r="AB624" s="1063"/>
      <c r="AC624" s="10"/>
      <c r="AD624" s="10"/>
      <c r="AE624" s="10"/>
      <c r="AF624" s="10"/>
      <c r="AG624" s="10"/>
      <c r="AH624" s="10"/>
      <c r="AI624" s="10"/>
      <c r="AJ624" s="10"/>
    </row>
    <row r="625" ht="15.75" customHeight="1">
      <c r="A625" s="1059"/>
      <c r="B625" s="31"/>
      <c r="C625" s="10"/>
      <c r="D625" s="10"/>
      <c r="E625" s="31"/>
      <c r="F625" s="10"/>
      <c r="G625" s="10"/>
      <c r="H625" s="10"/>
      <c r="I625" s="10"/>
      <c r="J625" s="10"/>
      <c r="K625" s="31"/>
      <c r="L625" s="10"/>
      <c r="M625" s="10"/>
      <c r="N625" s="10"/>
      <c r="O625" s="10"/>
      <c r="P625" s="1060"/>
      <c r="Q625" s="1061"/>
      <c r="R625" s="1060"/>
      <c r="S625" s="1062"/>
      <c r="T625" s="26"/>
      <c r="U625" s="16"/>
      <c r="V625" s="10"/>
      <c r="W625" s="10"/>
      <c r="X625" s="10"/>
      <c r="Y625" s="8"/>
      <c r="Z625" s="10"/>
      <c r="AA625" s="10"/>
      <c r="AB625" s="1063"/>
      <c r="AC625" s="10"/>
      <c r="AD625" s="10"/>
      <c r="AE625" s="10"/>
      <c r="AF625" s="10"/>
      <c r="AG625" s="10"/>
      <c r="AH625" s="10"/>
      <c r="AI625" s="10"/>
      <c r="AJ625" s="10"/>
    </row>
    <row r="626" ht="15.75" customHeight="1">
      <c r="A626" s="1059"/>
      <c r="B626" s="31"/>
      <c r="C626" s="10"/>
      <c r="D626" s="10"/>
      <c r="E626" s="31"/>
      <c r="F626" s="10"/>
      <c r="G626" s="10"/>
      <c r="H626" s="10"/>
      <c r="I626" s="10"/>
      <c r="J626" s="10"/>
      <c r="K626" s="31"/>
      <c r="L626" s="10"/>
      <c r="M626" s="10"/>
      <c r="N626" s="10"/>
      <c r="O626" s="10"/>
      <c r="P626" s="1060"/>
      <c r="Q626" s="1061"/>
      <c r="R626" s="1060"/>
      <c r="S626" s="1062"/>
      <c r="T626" s="26"/>
      <c r="U626" s="16"/>
      <c r="V626" s="10"/>
      <c r="W626" s="10"/>
      <c r="X626" s="10"/>
      <c r="Y626" s="8"/>
      <c r="Z626" s="10"/>
      <c r="AA626" s="10"/>
      <c r="AB626" s="1063"/>
      <c r="AC626" s="10"/>
      <c r="AD626" s="10"/>
      <c r="AE626" s="10"/>
      <c r="AF626" s="10"/>
      <c r="AG626" s="10"/>
      <c r="AH626" s="10"/>
      <c r="AI626" s="10"/>
      <c r="AJ626" s="10"/>
    </row>
    <row r="627" ht="15.75" customHeight="1">
      <c r="A627" s="1059"/>
      <c r="B627" s="31"/>
      <c r="C627" s="10"/>
      <c r="D627" s="10"/>
      <c r="E627" s="31"/>
      <c r="F627" s="10"/>
      <c r="G627" s="10"/>
      <c r="H627" s="10"/>
      <c r="I627" s="10"/>
      <c r="J627" s="10"/>
      <c r="K627" s="31"/>
      <c r="L627" s="10"/>
      <c r="M627" s="10"/>
      <c r="N627" s="10"/>
      <c r="O627" s="10"/>
      <c r="P627" s="1060"/>
      <c r="Q627" s="1061"/>
      <c r="R627" s="1060"/>
      <c r="S627" s="1062"/>
      <c r="T627" s="26"/>
      <c r="U627" s="16"/>
      <c r="V627" s="10"/>
      <c r="W627" s="10"/>
      <c r="X627" s="10"/>
      <c r="Y627" s="8"/>
      <c r="Z627" s="10"/>
      <c r="AA627" s="10"/>
      <c r="AB627" s="1063"/>
      <c r="AC627" s="10"/>
      <c r="AD627" s="10"/>
      <c r="AE627" s="10"/>
      <c r="AF627" s="10"/>
      <c r="AG627" s="10"/>
      <c r="AH627" s="10"/>
      <c r="AI627" s="10"/>
      <c r="AJ627" s="10"/>
    </row>
    <row r="628" ht="15.75" customHeight="1">
      <c r="A628" s="1059"/>
      <c r="B628" s="31"/>
      <c r="C628" s="10"/>
      <c r="D628" s="10"/>
      <c r="E628" s="31"/>
      <c r="F628" s="10"/>
      <c r="G628" s="10"/>
      <c r="H628" s="10"/>
      <c r="I628" s="10"/>
      <c r="J628" s="10"/>
      <c r="K628" s="31"/>
      <c r="L628" s="10"/>
      <c r="M628" s="10"/>
      <c r="N628" s="10"/>
      <c r="O628" s="10"/>
      <c r="P628" s="1060"/>
      <c r="Q628" s="1061"/>
      <c r="R628" s="1060"/>
      <c r="S628" s="1062"/>
      <c r="T628" s="26"/>
      <c r="U628" s="16"/>
      <c r="V628" s="10"/>
      <c r="W628" s="10"/>
      <c r="X628" s="10"/>
      <c r="Y628" s="8"/>
      <c r="Z628" s="10"/>
      <c r="AA628" s="10"/>
      <c r="AB628" s="1063"/>
      <c r="AC628" s="10"/>
      <c r="AD628" s="10"/>
      <c r="AE628" s="10"/>
      <c r="AF628" s="10"/>
      <c r="AG628" s="10"/>
      <c r="AH628" s="10"/>
      <c r="AI628" s="10"/>
      <c r="AJ628" s="10"/>
    </row>
    <row r="629" ht="15.75" customHeight="1">
      <c r="A629" s="1059"/>
      <c r="B629" s="31"/>
      <c r="C629" s="10"/>
      <c r="D629" s="10"/>
      <c r="E629" s="31"/>
      <c r="F629" s="10"/>
      <c r="G629" s="10"/>
      <c r="H629" s="10"/>
      <c r="I629" s="10"/>
      <c r="J629" s="10"/>
      <c r="K629" s="31"/>
      <c r="L629" s="10"/>
      <c r="M629" s="10"/>
      <c r="N629" s="10"/>
      <c r="O629" s="10"/>
      <c r="P629" s="1060"/>
      <c r="Q629" s="1061"/>
      <c r="R629" s="1060"/>
      <c r="S629" s="1062"/>
      <c r="T629" s="26"/>
      <c r="U629" s="16"/>
      <c r="V629" s="10"/>
      <c r="W629" s="10"/>
      <c r="X629" s="10"/>
      <c r="Y629" s="8"/>
      <c r="Z629" s="10"/>
      <c r="AA629" s="10"/>
      <c r="AB629" s="1063"/>
      <c r="AC629" s="10"/>
      <c r="AD629" s="10"/>
      <c r="AE629" s="10"/>
      <c r="AF629" s="10"/>
      <c r="AG629" s="10"/>
      <c r="AH629" s="10"/>
      <c r="AI629" s="10"/>
      <c r="AJ629" s="10"/>
    </row>
    <row r="630" ht="15.75" customHeight="1">
      <c r="A630" s="1059"/>
      <c r="B630" s="31"/>
      <c r="C630" s="10"/>
      <c r="D630" s="10"/>
      <c r="E630" s="31"/>
      <c r="F630" s="10"/>
      <c r="G630" s="10"/>
      <c r="H630" s="10"/>
      <c r="I630" s="10"/>
      <c r="J630" s="10"/>
      <c r="K630" s="31"/>
      <c r="L630" s="10"/>
      <c r="M630" s="10"/>
      <c r="N630" s="10"/>
      <c r="O630" s="10"/>
      <c r="P630" s="1060"/>
      <c r="Q630" s="1061"/>
      <c r="R630" s="1060"/>
      <c r="S630" s="1062"/>
      <c r="T630" s="26"/>
      <c r="U630" s="16"/>
      <c r="V630" s="10"/>
      <c r="W630" s="10"/>
      <c r="X630" s="10"/>
      <c r="Y630" s="8"/>
      <c r="Z630" s="10"/>
      <c r="AA630" s="10"/>
      <c r="AB630" s="1063"/>
      <c r="AC630" s="10"/>
      <c r="AD630" s="10"/>
      <c r="AE630" s="10"/>
      <c r="AF630" s="10"/>
      <c r="AG630" s="10"/>
      <c r="AH630" s="10"/>
      <c r="AI630" s="10"/>
      <c r="AJ630" s="10"/>
    </row>
    <row r="631" ht="15.75" customHeight="1">
      <c r="A631" s="1059"/>
      <c r="B631" s="31"/>
      <c r="C631" s="10"/>
      <c r="D631" s="10"/>
      <c r="E631" s="31"/>
      <c r="F631" s="10"/>
      <c r="G631" s="10"/>
      <c r="H631" s="10"/>
      <c r="I631" s="10"/>
      <c r="J631" s="10"/>
      <c r="K631" s="31"/>
      <c r="L631" s="10"/>
      <c r="M631" s="10"/>
      <c r="N631" s="10"/>
      <c r="O631" s="10"/>
      <c r="P631" s="1060"/>
      <c r="Q631" s="1061"/>
      <c r="R631" s="1060"/>
      <c r="S631" s="1062"/>
      <c r="T631" s="26"/>
      <c r="U631" s="16"/>
      <c r="V631" s="10"/>
      <c r="W631" s="10"/>
      <c r="X631" s="10"/>
      <c r="Y631" s="8"/>
      <c r="Z631" s="10"/>
      <c r="AA631" s="10"/>
      <c r="AB631" s="1063"/>
      <c r="AC631" s="10"/>
      <c r="AD631" s="10"/>
      <c r="AE631" s="10"/>
      <c r="AF631" s="10"/>
      <c r="AG631" s="10"/>
      <c r="AH631" s="10"/>
      <c r="AI631" s="10"/>
      <c r="AJ631" s="10"/>
    </row>
    <row r="632" ht="15.75" customHeight="1">
      <c r="A632" s="1059"/>
      <c r="B632" s="31"/>
      <c r="C632" s="10"/>
      <c r="D632" s="10"/>
      <c r="E632" s="31"/>
      <c r="F632" s="10"/>
      <c r="G632" s="10"/>
      <c r="H632" s="10"/>
      <c r="I632" s="10"/>
      <c r="J632" s="10"/>
      <c r="K632" s="31"/>
      <c r="L632" s="10"/>
      <c r="M632" s="10"/>
      <c r="N632" s="10"/>
      <c r="O632" s="10"/>
      <c r="P632" s="1060"/>
      <c r="Q632" s="1061"/>
      <c r="R632" s="1060"/>
      <c r="S632" s="1062"/>
      <c r="T632" s="26"/>
      <c r="U632" s="16"/>
      <c r="V632" s="10"/>
      <c r="W632" s="10"/>
      <c r="X632" s="10"/>
      <c r="Y632" s="8"/>
      <c r="Z632" s="10"/>
      <c r="AA632" s="10"/>
      <c r="AB632" s="1063"/>
      <c r="AC632" s="10"/>
      <c r="AD632" s="10"/>
      <c r="AE632" s="10"/>
      <c r="AF632" s="10"/>
      <c r="AG632" s="10"/>
      <c r="AH632" s="10"/>
      <c r="AI632" s="10"/>
      <c r="AJ632" s="10"/>
    </row>
    <row r="633" ht="15.75" customHeight="1">
      <c r="A633" s="1059"/>
      <c r="B633" s="31"/>
      <c r="C633" s="10"/>
      <c r="D633" s="10"/>
      <c r="E633" s="31"/>
      <c r="F633" s="10"/>
      <c r="G633" s="10"/>
      <c r="H633" s="10"/>
      <c r="I633" s="10"/>
      <c r="J633" s="10"/>
      <c r="K633" s="31"/>
      <c r="L633" s="10"/>
      <c r="M633" s="10"/>
      <c r="N633" s="10"/>
      <c r="O633" s="10"/>
      <c r="P633" s="1060"/>
      <c r="Q633" s="1061"/>
      <c r="R633" s="1060"/>
      <c r="S633" s="1062"/>
      <c r="T633" s="26"/>
      <c r="U633" s="16"/>
      <c r="V633" s="10"/>
      <c r="W633" s="10"/>
      <c r="X633" s="10"/>
      <c r="Y633" s="8"/>
      <c r="Z633" s="10"/>
      <c r="AA633" s="10"/>
      <c r="AB633" s="1063"/>
      <c r="AC633" s="10"/>
      <c r="AD633" s="10"/>
      <c r="AE633" s="10"/>
      <c r="AF633" s="10"/>
      <c r="AG633" s="10"/>
      <c r="AH633" s="10"/>
      <c r="AI633" s="10"/>
      <c r="AJ633" s="10"/>
    </row>
    <row r="634" ht="15.75" customHeight="1">
      <c r="A634" s="1059"/>
      <c r="B634" s="31"/>
      <c r="C634" s="10"/>
      <c r="D634" s="10"/>
      <c r="E634" s="31"/>
      <c r="F634" s="10"/>
      <c r="G634" s="10"/>
      <c r="H634" s="10"/>
      <c r="I634" s="10"/>
      <c r="J634" s="10"/>
      <c r="K634" s="31"/>
      <c r="L634" s="10"/>
      <c r="M634" s="10"/>
      <c r="N634" s="10"/>
      <c r="O634" s="10"/>
      <c r="P634" s="1060"/>
      <c r="Q634" s="1061"/>
      <c r="R634" s="1060"/>
      <c r="S634" s="1062"/>
      <c r="T634" s="26"/>
      <c r="U634" s="16"/>
      <c r="V634" s="10"/>
      <c r="W634" s="10"/>
      <c r="X634" s="10"/>
      <c r="Y634" s="8"/>
      <c r="Z634" s="10"/>
      <c r="AA634" s="10"/>
      <c r="AB634" s="1063"/>
      <c r="AC634" s="10"/>
      <c r="AD634" s="10"/>
      <c r="AE634" s="10"/>
      <c r="AF634" s="10"/>
      <c r="AG634" s="10"/>
      <c r="AH634" s="10"/>
      <c r="AI634" s="10"/>
      <c r="AJ634" s="10"/>
    </row>
    <row r="635" ht="15.75" customHeight="1">
      <c r="A635" s="1059"/>
      <c r="B635" s="31"/>
      <c r="C635" s="10"/>
      <c r="D635" s="10"/>
      <c r="E635" s="31"/>
      <c r="F635" s="10"/>
      <c r="G635" s="10"/>
      <c r="H635" s="10"/>
      <c r="I635" s="10"/>
      <c r="J635" s="10"/>
      <c r="K635" s="31"/>
      <c r="L635" s="10"/>
      <c r="M635" s="10"/>
      <c r="N635" s="10"/>
      <c r="O635" s="10"/>
      <c r="P635" s="1060"/>
      <c r="Q635" s="1061"/>
      <c r="R635" s="1060"/>
      <c r="S635" s="1062"/>
      <c r="T635" s="26"/>
      <c r="U635" s="16"/>
      <c r="V635" s="10"/>
      <c r="W635" s="10"/>
      <c r="X635" s="10"/>
      <c r="Y635" s="8"/>
      <c r="Z635" s="10"/>
      <c r="AA635" s="10"/>
      <c r="AB635" s="1063"/>
      <c r="AC635" s="10"/>
      <c r="AD635" s="10"/>
      <c r="AE635" s="10"/>
      <c r="AF635" s="10"/>
      <c r="AG635" s="10"/>
      <c r="AH635" s="10"/>
      <c r="AI635" s="10"/>
      <c r="AJ635" s="10"/>
    </row>
    <row r="636" ht="15.75" customHeight="1">
      <c r="A636" s="1059"/>
      <c r="B636" s="31"/>
      <c r="C636" s="10"/>
      <c r="D636" s="10"/>
      <c r="E636" s="31"/>
      <c r="F636" s="10"/>
      <c r="G636" s="10"/>
      <c r="H636" s="10"/>
      <c r="I636" s="10"/>
      <c r="J636" s="10"/>
      <c r="K636" s="31"/>
      <c r="L636" s="10"/>
      <c r="M636" s="10"/>
      <c r="N636" s="10"/>
      <c r="O636" s="10"/>
      <c r="P636" s="1060"/>
      <c r="Q636" s="1061"/>
      <c r="R636" s="1060"/>
      <c r="S636" s="1062"/>
      <c r="T636" s="26"/>
      <c r="U636" s="16"/>
      <c r="V636" s="10"/>
      <c r="W636" s="10"/>
      <c r="X636" s="10"/>
      <c r="Y636" s="8"/>
      <c r="Z636" s="10"/>
      <c r="AA636" s="10"/>
      <c r="AB636" s="1063"/>
      <c r="AC636" s="10"/>
      <c r="AD636" s="10"/>
      <c r="AE636" s="10"/>
      <c r="AF636" s="10"/>
      <c r="AG636" s="10"/>
      <c r="AH636" s="10"/>
      <c r="AI636" s="10"/>
      <c r="AJ636" s="10"/>
    </row>
    <row r="637" ht="15.75" customHeight="1">
      <c r="A637" s="1059"/>
      <c r="B637" s="31"/>
      <c r="C637" s="10"/>
      <c r="D637" s="10"/>
      <c r="E637" s="31"/>
      <c r="F637" s="10"/>
      <c r="G637" s="10"/>
      <c r="H637" s="10"/>
      <c r="I637" s="10"/>
      <c r="J637" s="10"/>
      <c r="K637" s="31"/>
      <c r="L637" s="10"/>
      <c r="M637" s="10"/>
      <c r="N637" s="10"/>
      <c r="O637" s="10"/>
      <c r="P637" s="1060"/>
      <c r="Q637" s="1061"/>
      <c r="R637" s="1060"/>
      <c r="S637" s="1062"/>
      <c r="T637" s="26"/>
      <c r="U637" s="16"/>
      <c r="V637" s="10"/>
      <c r="W637" s="10"/>
      <c r="X637" s="10"/>
      <c r="Y637" s="8"/>
      <c r="Z637" s="10"/>
      <c r="AA637" s="10"/>
      <c r="AB637" s="1063"/>
      <c r="AC637" s="10"/>
      <c r="AD637" s="10"/>
      <c r="AE637" s="10"/>
      <c r="AF637" s="10"/>
      <c r="AG637" s="10"/>
      <c r="AH637" s="10"/>
      <c r="AI637" s="10"/>
      <c r="AJ637" s="10"/>
    </row>
    <row r="638" ht="15.75" customHeight="1">
      <c r="A638" s="1059"/>
      <c r="B638" s="31"/>
      <c r="C638" s="10"/>
      <c r="D638" s="10"/>
      <c r="E638" s="31"/>
      <c r="F638" s="10"/>
      <c r="G638" s="10"/>
      <c r="H638" s="10"/>
      <c r="I638" s="10"/>
      <c r="J638" s="10"/>
      <c r="K638" s="31"/>
      <c r="L638" s="10"/>
      <c r="M638" s="10"/>
      <c r="N638" s="10"/>
      <c r="O638" s="10"/>
      <c r="P638" s="1060"/>
      <c r="Q638" s="1061"/>
      <c r="R638" s="1060"/>
      <c r="S638" s="1062"/>
      <c r="T638" s="26"/>
      <c r="U638" s="16"/>
      <c r="V638" s="10"/>
      <c r="W638" s="10"/>
      <c r="X638" s="10"/>
      <c r="Y638" s="8"/>
      <c r="Z638" s="10"/>
      <c r="AA638" s="10"/>
      <c r="AB638" s="1063"/>
      <c r="AC638" s="10"/>
      <c r="AD638" s="10"/>
      <c r="AE638" s="10"/>
      <c r="AF638" s="10"/>
      <c r="AG638" s="10"/>
      <c r="AH638" s="10"/>
      <c r="AI638" s="10"/>
      <c r="AJ638" s="10"/>
    </row>
    <row r="639" ht="15.75" customHeight="1">
      <c r="A639" s="1059"/>
      <c r="B639" s="31"/>
      <c r="C639" s="10"/>
      <c r="D639" s="10"/>
      <c r="E639" s="31"/>
      <c r="F639" s="10"/>
      <c r="G639" s="10"/>
      <c r="H639" s="10"/>
      <c r="I639" s="10"/>
      <c r="J639" s="10"/>
      <c r="K639" s="31"/>
      <c r="L639" s="10"/>
      <c r="M639" s="10"/>
      <c r="N639" s="10"/>
      <c r="O639" s="10"/>
      <c r="P639" s="1060"/>
      <c r="Q639" s="1061"/>
      <c r="R639" s="1060"/>
      <c r="S639" s="1062"/>
      <c r="T639" s="26"/>
      <c r="U639" s="16"/>
      <c r="V639" s="10"/>
      <c r="W639" s="10"/>
      <c r="X639" s="10"/>
      <c r="Y639" s="8"/>
      <c r="Z639" s="10"/>
      <c r="AA639" s="10"/>
      <c r="AB639" s="1063"/>
      <c r="AC639" s="10"/>
      <c r="AD639" s="10"/>
      <c r="AE639" s="10"/>
      <c r="AF639" s="10"/>
      <c r="AG639" s="10"/>
      <c r="AH639" s="10"/>
      <c r="AI639" s="10"/>
      <c r="AJ639" s="10"/>
    </row>
    <row r="640" ht="15.75" customHeight="1">
      <c r="A640" s="1059"/>
      <c r="B640" s="31"/>
      <c r="C640" s="10"/>
      <c r="D640" s="10"/>
      <c r="E640" s="31"/>
      <c r="F640" s="10"/>
      <c r="G640" s="10"/>
      <c r="H640" s="10"/>
      <c r="I640" s="10"/>
      <c r="J640" s="10"/>
      <c r="K640" s="31"/>
      <c r="L640" s="10"/>
      <c r="M640" s="10"/>
      <c r="N640" s="10"/>
      <c r="O640" s="10"/>
      <c r="P640" s="1060"/>
      <c r="Q640" s="1061"/>
      <c r="R640" s="1060"/>
      <c r="S640" s="1062"/>
      <c r="T640" s="26"/>
      <c r="U640" s="16"/>
      <c r="V640" s="10"/>
      <c r="W640" s="10"/>
      <c r="X640" s="10"/>
      <c r="Y640" s="8"/>
      <c r="Z640" s="10"/>
      <c r="AA640" s="10"/>
      <c r="AB640" s="1063"/>
      <c r="AC640" s="10"/>
      <c r="AD640" s="10"/>
      <c r="AE640" s="10"/>
      <c r="AF640" s="10"/>
      <c r="AG640" s="10"/>
      <c r="AH640" s="10"/>
      <c r="AI640" s="10"/>
      <c r="AJ640" s="10"/>
    </row>
    <row r="641" ht="15.75" customHeight="1">
      <c r="A641" s="1059"/>
      <c r="B641" s="31"/>
      <c r="C641" s="10"/>
      <c r="D641" s="10"/>
      <c r="E641" s="31"/>
      <c r="F641" s="10"/>
      <c r="G641" s="10"/>
      <c r="H641" s="10"/>
      <c r="I641" s="10"/>
      <c r="J641" s="10"/>
      <c r="K641" s="31"/>
      <c r="L641" s="10"/>
      <c r="M641" s="10"/>
      <c r="N641" s="10"/>
      <c r="O641" s="10"/>
      <c r="P641" s="1060"/>
      <c r="Q641" s="1061"/>
      <c r="R641" s="1060"/>
      <c r="S641" s="1062"/>
      <c r="T641" s="26"/>
      <c r="U641" s="16"/>
      <c r="V641" s="10"/>
      <c r="W641" s="10"/>
      <c r="X641" s="10"/>
      <c r="Y641" s="8"/>
      <c r="Z641" s="10"/>
      <c r="AA641" s="10"/>
      <c r="AB641" s="1063"/>
      <c r="AC641" s="10"/>
      <c r="AD641" s="10"/>
      <c r="AE641" s="10"/>
      <c r="AF641" s="10"/>
      <c r="AG641" s="10"/>
      <c r="AH641" s="10"/>
      <c r="AI641" s="10"/>
      <c r="AJ641" s="10"/>
    </row>
    <row r="642" ht="15.75" customHeight="1">
      <c r="A642" s="1059"/>
      <c r="B642" s="31"/>
      <c r="C642" s="10"/>
      <c r="D642" s="10"/>
      <c r="E642" s="31"/>
      <c r="F642" s="10"/>
      <c r="G642" s="10"/>
      <c r="H642" s="10"/>
      <c r="I642" s="10"/>
      <c r="J642" s="10"/>
      <c r="K642" s="31"/>
      <c r="L642" s="10"/>
      <c r="M642" s="10"/>
      <c r="N642" s="10"/>
      <c r="O642" s="10"/>
      <c r="P642" s="1060"/>
      <c r="Q642" s="1061"/>
      <c r="R642" s="1060"/>
      <c r="S642" s="1062"/>
      <c r="T642" s="26"/>
      <c r="U642" s="16"/>
      <c r="V642" s="10"/>
      <c r="W642" s="10"/>
      <c r="X642" s="10"/>
      <c r="Y642" s="8"/>
      <c r="Z642" s="10"/>
      <c r="AA642" s="10"/>
      <c r="AB642" s="1063"/>
      <c r="AC642" s="10"/>
      <c r="AD642" s="10"/>
      <c r="AE642" s="10"/>
      <c r="AF642" s="10"/>
      <c r="AG642" s="10"/>
      <c r="AH642" s="10"/>
      <c r="AI642" s="10"/>
      <c r="AJ642" s="10"/>
    </row>
    <row r="643" ht="15.75" customHeight="1">
      <c r="A643" s="1059"/>
      <c r="B643" s="31"/>
      <c r="C643" s="10"/>
      <c r="D643" s="10"/>
      <c r="E643" s="31"/>
      <c r="F643" s="10"/>
      <c r="G643" s="10"/>
      <c r="H643" s="10"/>
      <c r="I643" s="10"/>
      <c r="J643" s="10"/>
      <c r="K643" s="31"/>
      <c r="L643" s="10"/>
      <c r="M643" s="10"/>
      <c r="N643" s="10"/>
      <c r="O643" s="10"/>
      <c r="P643" s="1060"/>
      <c r="Q643" s="1061"/>
      <c r="R643" s="1060"/>
      <c r="S643" s="1062"/>
      <c r="T643" s="26"/>
      <c r="U643" s="16"/>
      <c r="V643" s="10"/>
      <c r="W643" s="10"/>
      <c r="X643" s="10"/>
      <c r="Y643" s="8"/>
      <c r="Z643" s="10"/>
      <c r="AA643" s="10"/>
      <c r="AB643" s="1063"/>
      <c r="AC643" s="10"/>
      <c r="AD643" s="10"/>
      <c r="AE643" s="10"/>
      <c r="AF643" s="10"/>
      <c r="AG643" s="10"/>
      <c r="AH643" s="10"/>
      <c r="AI643" s="10"/>
      <c r="AJ643" s="10"/>
    </row>
    <row r="644" ht="15.75" customHeight="1">
      <c r="A644" s="1059"/>
      <c r="B644" s="31"/>
      <c r="C644" s="10"/>
      <c r="D644" s="10"/>
      <c r="E644" s="31"/>
      <c r="F644" s="10"/>
      <c r="G644" s="10"/>
      <c r="H644" s="10"/>
      <c r="I644" s="10"/>
      <c r="J644" s="10"/>
      <c r="K644" s="31"/>
      <c r="L644" s="10"/>
      <c r="M644" s="10"/>
      <c r="N644" s="10"/>
      <c r="O644" s="10"/>
      <c r="P644" s="1060"/>
      <c r="Q644" s="1061"/>
      <c r="R644" s="1060"/>
      <c r="S644" s="1062"/>
      <c r="T644" s="26"/>
      <c r="U644" s="16"/>
      <c r="V644" s="10"/>
      <c r="W644" s="10"/>
      <c r="X644" s="10"/>
      <c r="Y644" s="8"/>
      <c r="Z644" s="10"/>
      <c r="AA644" s="10"/>
      <c r="AB644" s="1063"/>
      <c r="AC644" s="10"/>
      <c r="AD644" s="10"/>
      <c r="AE644" s="10"/>
      <c r="AF644" s="10"/>
      <c r="AG644" s="10"/>
      <c r="AH644" s="10"/>
      <c r="AI644" s="10"/>
      <c r="AJ644" s="10"/>
    </row>
    <row r="645" ht="15.75" customHeight="1">
      <c r="A645" s="1059"/>
      <c r="B645" s="31"/>
      <c r="C645" s="10"/>
      <c r="D645" s="10"/>
      <c r="E645" s="31"/>
      <c r="F645" s="10"/>
      <c r="G645" s="10"/>
      <c r="H645" s="10"/>
      <c r="I645" s="10"/>
      <c r="J645" s="10"/>
      <c r="K645" s="31"/>
      <c r="L645" s="10"/>
      <c r="M645" s="10"/>
      <c r="N645" s="10"/>
      <c r="O645" s="10"/>
      <c r="P645" s="1060"/>
      <c r="Q645" s="1061"/>
      <c r="R645" s="1060"/>
      <c r="S645" s="1062"/>
      <c r="T645" s="26"/>
      <c r="U645" s="16"/>
      <c r="V645" s="10"/>
      <c r="W645" s="10"/>
      <c r="X645" s="10"/>
      <c r="Y645" s="8"/>
      <c r="Z645" s="10"/>
      <c r="AA645" s="10"/>
      <c r="AB645" s="1063"/>
      <c r="AC645" s="10"/>
      <c r="AD645" s="10"/>
      <c r="AE645" s="10"/>
      <c r="AF645" s="10"/>
      <c r="AG645" s="10"/>
      <c r="AH645" s="10"/>
      <c r="AI645" s="10"/>
      <c r="AJ645" s="10"/>
    </row>
    <row r="646" ht="15.75" customHeight="1">
      <c r="A646" s="1059"/>
      <c r="B646" s="31"/>
      <c r="C646" s="10"/>
      <c r="D646" s="10"/>
      <c r="E646" s="31"/>
      <c r="F646" s="10"/>
      <c r="G646" s="10"/>
      <c r="H646" s="10"/>
      <c r="I646" s="10"/>
      <c r="J646" s="10"/>
      <c r="K646" s="31"/>
      <c r="L646" s="10"/>
      <c r="M646" s="10"/>
      <c r="N646" s="10"/>
      <c r="O646" s="10"/>
      <c r="P646" s="1060"/>
      <c r="Q646" s="1061"/>
      <c r="R646" s="1060"/>
      <c r="S646" s="1062"/>
      <c r="T646" s="26"/>
      <c r="U646" s="16"/>
      <c r="V646" s="10"/>
      <c r="W646" s="10"/>
      <c r="X646" s="10"/>
      <c r="Y646" s="8"/>
      <c r="Z646" s="10"/>
      <c r="AA646" s="10"/>
      <c r="AB646" s="1063"/>
      <c r="AC646" s="10"/>
      <c r="AD646" s="10"/>
      <c r="AE646" s="10"/>
      <c r="AF646" s="10"/>
      <c r="AG646" s="10"/>
      <c r="AH646" s="10"/>
      <c r="AI646" s="10"/>
      <c r="AJ646" s="10"/>
    </row>
    <row r="647" ht="15.75" customHeight="1">
      <c r="A647" s="1059"/>
      <c r="B647" s="31"/>
      <c r="C647" s="10"/>
      <c r="D647" s="10"/>
      <c r="E647" s="31"/>
      <c r="F647" s="10"/>
      <c r="G647" s="10"/>
      <c r="H647" s="10"/>
      <c r="I647" s="10"/>
      <c r="J647" s="10"/>
      <c r="K647" s="31"/>
      <c r="L647" s="10"/>
      <c r="M647" s="10"/>
      <c r="N647" s="10"/>
      <c r="O647" s="10"/>
      <c r="P647" s="1060"/>
      <c r="Q647" s="1061"/>
      <c r="R647" s="1060"/>
      <c r="S647" s="1062"/>
      <c r="T647" s="26"/>
      <c r="U647" s="16"/>
      <c r="V647" s="10"/>
      <c r="W647" s="10"/>
      <c r="X647" s="10"/>
      <c r="Y647" s="8"/>
      <c r="Z647" s="10"/>
      <c r="AA647" s="10"/>
      <c r="AB647" s="1063"/>
      <c r="AC647" s="10"/>
      <c r="AD647" s="10"/>
      <c r="AE647" s="10"/>
      <c r="AF647" s="10"/>
      <c r="AG647" s="10"/>
      <c r="AH647" s="10"/>
      <c r="AI647" s="10"/>
      <c r="AJ647" s="10"/>
    </row>
    <row r="648" ht="15.75" customHeight="1">
      <c r="A648" s="1059"/>
      <c r="B648" s="31"/>
      <c r="C648" s="10"/>
      <c r="D648" s="10"/>
      <c r="E648" s="31"/>
      <c r="F648" s="10"/>
      <c r="G648" s="10"/>
      <c r="H648" s="10"/>
      <c r="I648" s="10"/>
      <c r="J648" s="10"/>
      <c r="K648" s="31"/>
      <c r="L648" s="10"/>
      <c r="M648" s="10"/>
      <c r="N648" s="10"/>
      <c r="O648" s="10"/>
      <c r="P648" s="1060"/>
      <c r="Q648" s="1061"/>
      <c r="R648" s="1060"/>
      <c r="S648" s="1062"/>
      <c r="T648" s="26"/>
      <c r="U648" s="16"/>
      <c r="V648" s="10"/>
      <c r="W648" s="10"/>
      <c r="X648" s="10"/>
      <c r="Y648" s="8"/>
      <c r="Z648" s="10"/>
      <c r="AA648" s="10"/>
      <c r="AB648" s="1063"/>
      <c r="AC648" s="10"/>
      <c r="AD648" s="10"/>
      <c r="AE648" s="10"/>
      <c r="AF648" s="10"/>
      <c r="AG648" s="10"/>
      <c r="AH648" s="10"/>
      <c r="AI648" s="10"/>
      <c r="AJ648" s="10"/>
    </row>
    <row r="649" ht="15.75" customHeight="1">
      <c r="A649" s="1059"/>
      <c r="B649" s="31"/>
      <c r="C649" s="10"/>
      <c r="D649" s="10"/>
      <c r="E649" s="31"/>
      <c r="F649" s="10"/>
      <c r="G649" s="10"/>
      <c r="H649" s="10"/>
      <c r="I649" s="10"/>
      <c r="J649" s="10"/>
      <c r="K649" s="31"/>
      <c r="L649" s="10"/>
      <c r="M649" s="10"/>
      <c r="N649" s="10"/>
      <c r="O649" s="10"/>
      <c r="P649" s="1060"/>
      <c r="Q649" s="1061"/>
      <c r="R649" s="1060"/>
      <c r="S649" s="1062"/>
      <c r="T649" s="26"/>
      <c r="U649" s="16"/>
      <c r="V649" s="10"/>
      <c r="W649" s="10"/>
      <c r="X649" s="10"/>
      <c r="Y649" s="8"/>
      <c r="Z649" s="10"/>
      <c r="AA649" s="10"/>
      <c r="AB649" s="1063"/>
      <c r="AC649" s="10"/>
      <c r="AD649" s="10"/>
      <c r="AE649" s="10"/>
      <c r="AF649" s="10"/>
      <c r="AG649" s="10"/>
      <c r="AH649" s="10"/>
      <c r="AI649" s="10"/>
      <c r="AJ649" s="10"/>
    </row>
    <row r="650" ht="15.75" customHeight="1">
      <c r="A650" s="1059"/>
      <c r="B650" s="31"/>
      <c r="C650" s="10"/>
      <c r="D650" s="10"/>
      <c r="E650" s="31"/>
      <c r="F650" s="10"/>
      <c r="G650" s="10"/>
      <c r="H650" s="10"/>
      <c r="I650" s="10"/>
      <c r="J650" s="10"/>
      <c r="K650" s="31"/>
      <c r="L650" s="10"/>
      <c r="M650" s="10"/>
      <c r="N650" s="10"/>
      <c r="O650" s="10"/>
      <c r="P650" s="1060"/>
      <c r="Q650" s="1061"/>
      <c r="R650" s="1060"/>
      <c r="S650" s="1062"/>
      <c r="T650" s="26"/>
      <c r="U650" s="16"/>
      <c r="V650" s="10"/>
      <c r="W650" s="10"/>
      <c r="X650" s="10"/>
      <c r="Y650" s="8"/>
      <c r="Z650" s="10"/>
      <c r="AA650" s="10"/>
      <c r="AB650" s="1063"/>
      <c r="AC650" s="10"/>
      <c r="AD650" s="10"/>
      <c r="AE650" s="10"/>
      <c r="AF650" s="10"/>
      <c r="AG650" s="10"/>
      <c r="AH650" s="10"/>
      <c r="AI650" s="10"/>
      <c r="AJ650" s="10"/>
    </row>
    <row r="651" ht="15.75" customHeight="1">
      <c r="A651" s="1059"/>
      <c r="B651" s="31"/>
      <c r="C651" s="10"/>
      <c r="D651" s="10"/>
      <c r="E651" s="31"/>
      <c r="F651" s="10"/>
      <c r="G651" s="10"/>
      <c r="H651" s="10"/>
      <c r="I651" s="10"/>
      <c r="J651" s="10"/>
      <c r="K651" s="31"/>
      <c r="L651" s="10"/>
      <c r="M651" s="10"/>
      <c r="N651" s="10"/>
      <c r="O651" s="10"/>
      <c r="P651" s="1060"/>
      <c r="Q651" s="1061"/>
      <c r="R651" s="1060"/>
      <c r="S651" s="1062"/>
      <c r="T651" s="26"/>
      <c r="U651" s="16"/>
      <c r="V651" s="10"/>
      <c r="W651" s="10"/>
      <c r="X651" s="10"/>
      <c r="Y651" s="8"/>
      <c r="Z651" s="10"/>
      <c r="AA651" s="10"/>
      <c r="AB651" s="1063"/>
      <c r="AC651" s="10"/>
      <c r="AD651" s="10"/>
      <c r="AE651" s="10"/>
      <c r="AF651" s="10"/>
      <c r="AG651" s="10"/>
      <c r="AH651" s="10"/>
      <c r="AI651" s="10"/>
      <c r="AJ651" s="10"/>
    </row>
    <row r="652" ht="15.75" customHeight="1">
      <c r="A652" s="1059"/>
      <c r="B652" s="31"/>
      <c r="C652" s="10"/>
      <c r="D652" s="10"/>
      <c r="E652" s="31"/>
      <c r="F652" s="10"/>
      <c r="G652" s="10"/>
      <c r="H652" s="10"/>
      <c r="I652" s="10"/>
      <c r="J652" s="10"/>
      <c r="K652" s="31"/>
      <c r="L652" s="10"/>
      <c r="M652" s="10"/>
      <c r="N652" s="10"/>
      <c r="O652" s="10"/>
      <c r="P652" s="1060"/>
      <c r="Q652" s="1061"/>
      <c r="R652" s="1060"/>
      <c r="S652" s="1062"/>
      <c r="T652" s="26"/>
      <c r="U652" s="16"/>
      <c r="V652" s="10"/>
      <c r="W652" s="10"/>
      <c r="X652" s="10"/>
      <c r="Y652" s="8"/>
      <c r="Z652" s="10"/>
      <c r="AA652" s="10"/>
      <c r="AB652" s="1063"/>
      <c r="AC652" s="10"/>
      <c r="AD652" s="10"/>
      <c r="AE652" s="10"/>
      <c r="AF652" s="10"/>
      <c r="AG652" s="10"/>
      <c r="AH652" s="10"/>
      <c r="AI652" s="10"/>
      <c r="AJ652" s="10"/>
    </row>
    <row r="653" ht="15.75" customHeight="1">
      <c r="A653" s="1059"/>
      <c r="B653" s="31"/>
      <c r="C653" s="10"/>
      <c r="D653" s="10"/>
      <c r="E653" s="31"/>
      <c r="F653" s="10"/>
      <c r="G653" s="10"/>
      <c r="H653" s="10"/>
      <c r="I653" s="10"/>
      <c r="J653" s="10"/>
      <c r="K653" s="31"/>
      <c r="L653" s="10"/>
      <c r="M653" s="10"/>
      <c r="N653" s="10"/>
      <c r="O653" s="10"/>
      <c r="P653" s="1060"/>
      <c r="Q653" s="1061"/>
      <c r="R653" s="1060"/>
      <c r="S653" s="1062"/>
      <c r="T653" s="26"/>
      <c r="U653" s="16"/>
      <c r="V653" s="10"/>
      <c r="W653" s="10"/>
      <c r="X653" s="10"/>
      <c r="Y653" s="8"/>
      <c r="Z653" s="10"/>
      <c r="AA653" s="10"/>
      <c r="AB653" s="1063"/>
      <c r="AC653" s="10"/>
      <c r="AD653" s="10"/>
      <c r="AE653" s="10"/>
      <c r="AF653" s="10"/>
      <c r="AG653" s="10"/>
      <c r="AH653" s="10"/>
      <c r="AI653" s="10"/>
      <c r="AJ653" s="10"/>
    </row>
    <row r="654" ht="15.75" customHeight="1">
      <c r="A654" s="1059"/>
      <c r="B654" s="31"/>
      <c r="C654" s="10"/>
      <c r="D654" s="10"/>
      <c r="E654" s="31"/>
      <c r="F654" s="10"/>
      <c r="G654" s="10"/>
      <c r="H654" s="10"/>
      <c r="I654" s="10"/>
      <c r="J654" s="10"/>
      <c r="K654" s="31"/>
      <c r="L654" s="10"/>
      <c r="M654" s="10"/>
      <c r="N654" s="10"/>
      <c r="O654" s="10"/>
      <c r="P654" s="1060"/>
      <c r="Q654" s="1061"/>
      <c r="R654" s="1060"/>
      <c r="S654" s="1062"/>
      <c r="T654" s="26"/>
      <c r="U654" s="16"/>
      <c r="V654" s="10"/>
      <c r="W654" s="10"/>
      <c r="X654" s="10"/>
      <c r="Y654" s="8"/>
      <c r="Z654" s="10"/>
      <c r="AA654" s="10"/>
      <c r="AB654" s="1063"/>
      <c r="AC654" s="10"/>
      <c r="AD654" s="10"/>
      <c r="AE654" s="10"/>
      <c r="AF654" s="10"/>
      <c r="AG654" s="10"/>
      <c r="AH654" s="10"/>
      <c r="AI654" s="10"/>
      <c r="AJ654" s="10"/>
    </row>
    <row r="655" ht="15.75" customHeight="1">
      <c r="A655" s="1059"/>
      <c r="B655" s="31"/>
      <c r="C655" s="10"/>
      <c r="D655" s="10"/>
      <c r="E655" s="31"/>
      <c r="F655" s="10"/>
      <c r="G655" s="10"/>
      <c r="H655" s="10"/>
      <c r="I655" s="10"/>
      <c r="J655" s="10"/>
      <c r="K655" s="31"/>
      <c r="L655" s="10"/>
      <c r="M655" s="10"/>
      <c r="N655" s="10"/>
      <c r="O655" s="10"/>
      <c r="P655" s="1060"/>
      <c r="Q655" s="1061"/>
      <c r="R655" s="1060"/>
      <c r="S655" s="1062"/>
      <c r="T655" s="26"/>
      <c r="U655" s="16"/>
      <c r="V655" s="10"/>
      <c r="W655" s="10"/>
      <c r="X655" s="10"/>
      <c r="Y655" s="8"/>
      <c r="Z655" s="10"/>
      <c r="AA655" s="10"/>
      <c r="AB655" s="1063"/>
      <c r="AC655" s="10"/>
      <c r="AD655" s="10"/>
      <c r="AE655" s="10"/>
      <c r="AF655" s="10"/>
      <c r="AG655" s="10"/>
      <c r="AH655" s="10"/>
      <c r="AI655" s="10"/>
      <c r="AJ655" s="10"/>
    </row>
    <row r="656" ht="15.75" customHeight="1">
      <c r="A656" s="1059"/>
      <c r="B656" s="31"/>
      <c r="C656" s="10"/>
      <c r="D656" s="10"/>
      <c r="E656" s="31"/>
      <c r="F656" s="10"/>
      <c r="G656" s="10"/>
      <c r="H656" s="10"/>
      <c r="I656" s="10"/>
      <c r="J656" s="10"/>
      <c r="K656" s="31"/>
      <c r="L656" s="10"/>
      <c r="M656" s="10"/>
      <c r="N656" s="10"/>
      <c r="O656" s="10"/>
      <c r="P656" s="1060"/>
      <c r="Q656" s="1061"/>
      <c r="R656" s="1060"/>
      <c r="S656" s="1062"/>
      <c r="T656" s="26"/>
      <c r="U656" s="16"/>
      <c r="V656" s="10"/>
      <c r="W656" s="10"/>
      <c r="X656" s="10"/>
      <c r="Y656" s="8"/>
      <c r="Z656" s="10"/>
      <c r="AA656" s="10"/>
      <c r="AB656" s="1063"/>
      <c r="AC656" s="10"/>
      <c r="AD656" s="10"/>
      <c r="AE656" s="10"/>
      <c r="AF656" s="10"/>
      <c r="AG656" s="10"/>
      <c r="AH656" s="10"/>
      <c r="AI656" s="10"/>
      <c r="AJ656" s="10"/>
    </row>
    <row r="657" ht="15.75" customHeight="1">
      <c r="A657" s="1059"/>
      <c r="B657" s="31"/>
      <c r="C657" s="10"/>
      <c r="D657" s="10"/>
      <c r="E657" s="31"/>
      <c r="F657" s="10"/>
      <c r="G657" s="10"/>
      <c r="H657" s="10"/>
      <c r="I657" s="10"/>
      <c r="J657" s="10"/>
      <c r="K657" s="31"/>
      <c r="L657" s="10"/>
      <c r="M657" s="10"/>
      <c r="N657" s="10"/>
      <c r="O657" s="10"/>
      <c r="P657" s="1060"/>
      <c r="Q657" s="1061"/>
      <c r="R657" s="1060"/>
      <c r="S657" s="1062"/>
      <c r="T657" s="26"/>
      <c r="U657" s="16"/>
      <c r="V657" s="10"/>
      <c r="W657" s="10"/>
      <c r="X657" s="10"/>
      <c r="Y657" s="8"/>
      <c r="Z657" s="10"/>
      <c r="AA657" s="10"/>
      <c r="AB657" s="1063"/>
      <c r="AC657" s="10"/>
      <c r="AD657" s="10"/>
      <c r="AE657" s="10"/>
      <c r="AF657" s="10"/>
      <c r="AG657" s="10"/>
      <c r="AH657" s="10"/>
      <c r="AI657" s="10"/>
      <c r="AJ657" s="10"/>
    </row>
    <row r="658" ht="15.75" customHeight="1">
      <c r="A658" s="1059"/>
      <c r="B658" s="31"/>
      <c r="C658" s="10"/>
      <c r="D658" s="10"/>
      <c r="E658" s="31"/>
      <c r="F658" s="10"/>
      <c r="G658" s="10"/>
      <c r="H658" s="10"/>
      <c r="I658" s="10"/>
      <c r="J658" s="10"/>
      <c r="K658" s="31"/>
      <c r="L658" s="10"/>
      <c r="M658" s="10"/>
      <c r="N658" s="10"/>
      <c r="O658" s="10"/>
      <c r="P658" s="1060"/>
      <c r="Q658" s="1061"/>
      <c r="R658" s="1060"/>
      <c r="S658" s="1062"/>
      <c r="T658" s="26"/>
      <c r="U658" s="16"/>
      <c r="V658" s="10"/>
      <c r="W658" s="10"/>
      <c r="X658" s="10"/>
      <c r="Y658" s="8"/>
      <c r="Z658" s="10"/>
      <c r="AA658" s="10"/>
      <c r="AB658" s="1063"/>
      <c r="AC658" s="10"/>
      <c r="AD658" s="10"/>
      <c r="AE658" s="10"/>
      <c r="AF658" s="10"/>
      <c r="AG658" s="10"/>
      <c r="AH658" s="10"/>
      <c r="AI658" s="10"/>
      <c r="AJ658" s="10"/>
    </row>
    <row r="659" ht="15.75" customHeight="1">
      <c r="A659" s="1059"/>
      <c r="B659" s="31"/>
      <c r="C659" s="10"/>
      <c r="D659" s="10"/>
      <c r="E659" s="31"/>
      <c r="F659" s="10"/>
      <c r="G659" s="10"/>
      <c r="H659" s="10"/>
      <c r="I659" s="10"/>
      <c r="J659" s="10"/>
      <c r="K659" s="31"/>
      <c r="L659" s="10"/>
      <c r="M659" s="10"/>
      <c r="N659" s="10"/>
      <c r="O659" s="10"/>
      <c r="P659" s="1060"/>
      <c r="Q659" s="1061"/>
      <c r="R659" s="1060"/>
      <c r="S659" s="1062"/>
      <c r="T659" s="26"/>
      <c r="U659" s="16"/>
      <c r="V659" s="10"/>
      <c r="W659" s="10"/>
      <c r="X659" s="10"/>
      <c r="Y659" s="8"/>
      <c r="Z659" s="10"/>
      <c r="AA659" s="10"/>
      <c r="AB659" s="1063"/>
      <c r="AC659" s="10"/>
      <c r="AD659" s="10"/>
      <c r="AE659" s="10"/>
      <c r="AF659" s="10"/>
      <c r="AG659" s="10"/>
      <c r="AH659" s="10"/>
      <c r="AI659" s="10"/>
      <c r="AJ659" s="10"/>
    </row>
    <row r="660" ht="15.75" customHeight="1">
      <c r="A660" s="1059"/>
      <c r="B660" s="31"/>
      <c r="C660" s="10"/>
      <c r="D660" s="10"/>
      <c r="E660" s="31"/>
      <c r="F660" s="10"/>
      <c r="G660" s="10"/>
      <c r="H660" s="10"/>
      <c r="I660" s="10"/>
      <c r="J660" s="10"/>
      <c r="K660" s="31"/>
      <c r="L660" s="10"/>
      <c r="M660" s="10"/>
      <c r="N660" s="10"/>
      <c r="O660" s="10"/>
      <c r="P660" s="1060"/>
      <c r="Q660" s="1061"/>
      <c r="R660" s="1060"/>
      <c r="S660" s="1062"/>
      <c r="T660" s="26"/>
      <c r="U660" s="16"/>
      <c r="V660" s="10"/>
      <c r="W660" s="10"/>
      <c r="X660" s="10"/>
      <c r="Y660" s="8"/>
      <c r="Z660" s="10"/>
      <c r="AA660" s="10"/>
      <c r="AB660" s="1063"/>
      <c r="AC660" s="10"/>
      <c r="AD660" s="10"/>
      <c r="AE660" s="10"/>
      <c r="AF660" s="10"/>
      <c r="AG660" s="10"/>
      <c r="AH660" s="10"/>
      <c r="AI660" s="10"/>
      <c r="AJ660" s="10"/>
    </row>
    <row r="661" ht="15.75" customHeight="1">
      <c r="A661" s="1059"/>
      <c r="B661" s="31"/>
      <c r="C661" s="10"/>
      <c r="D661" s="10"/>
      <c r="E661" s="31"/>
      <c r="F661" s="10"/>
      <c r="G661" s="10"/>
      <c r="H661" s="10"/>
      <c r="I661" s="10"/>
      <c r="J661" s="10"/>
      <c r="K661" s="31"/>
      <c r="L661" s="10"/>
      <c r="M661" s="10"/>
      <c r="N661" s="10"/>
      <c r="O661" s="10"/>
      <c r="P661" s="1060"/>
      <c r="Q661" s="1061"/>
      <c r="R661" s="1060"/>
      <c r="S661" s="1062"/>
      <c r="T661" s="26"/>
      <c r="U661" s="16"/>
      <c r="V661" s="10"/>
      <c r="W661" s="10"/>
      <c r="X661" s="10"/>
      <c r="Y661" s="8"/>
      <c r="Z661" s="10"/>
      <c r="AA661" s="10"/>
      <c r="AB661" s="1063"/>
      <c r="AC661" s="10"/>
      <c r="AD661" s="10"/>
      <c r="AE661" s="10"/>
      <c r="AF661" s="10"/>
      <c r="AG661" s="10"/>
      <c r="AH661" s="10"/>
      <c r="AI661" s="10"/>
      <c r="AJ661" s="10"/>
    </row>
    <row r="662" ht="15.75" customHeight="1">
      <c r="A662" s="1059"/>
      <c r="B662" s="31"/>
      <c r="C662" s="10"/>
      <c r="D662" s="10"/>
      <c r="E662" s="31"/>
      <c r="F662" s="10"/>
      <c r="G662" s="10"/>
      <c r="H662" s="10"/>
      <c r="I662" s="10"/>
      <c r="J662" s="10"/>
      <c r="K662" s="31"/>
      <c r="L662" s="10"/>
      <c r="M662" s="10"/>
      <c r="N662" s="10"/>
      <c r="O662" s="10"/>
      <c r="P662" s="1060"/>
      <c r="Q662" s="1061"/>
      <c r="R662" s="1060"/>
      <c r="S662" s="1062"/>
      <c r="T662" s="26"/>
      <c r="U662" s="16"/>
      <c r="V662" s="10"/>
      <c r="W662" s="10"/>
      <c r="X662" s="10"/>
      <c r="Y662" s="8"/>
      <c r="Z662" s="10"/>
      <c r="AA662" s="10"/>
      <c r="AB662" s="1063"/>
      <c r="AC662" s="10"/>
      <c r="AD662" s="10"/>
      <c r="AE662" s="10"/>
      <c r="AF662" s="10"/>
      <c r="AG662" s="10"/>
      <c r="AH662" s="10"/>
      <c r="AI662" s="10"/>
      <c r="AJ662" s="10"/>
    </row>
    <row r="663" ht="15.75" customHeight="1">
      <c r="A663" s="1059"/>
      <c r="B663" s="31"/>
      <c r="C663" s="10"/>
      <c r="D663" s="10"/>
      <c r="E663" s="31"/>
      <c r="F663" s="10"/>
      <c r="G663" s="10"/>
      <c r="H663" s="10"/>
      <c r="I663" s="10"/>
      <c r="J663" s="10"/>
      <c r="K663" s="31"/>
      <c r="L663" s="10"/>
      <c r="M663" s="10"/>
      <c r="N663" s="10"/>
      <c r="O663" s="10"/>
      <c r="P663" s="1060"/>
      <c r="Q663" s="1061"/>
      <c r="R663" s="1060"/>
      <c r="S663" s="1062"/>
      <c r="T663" s="26"/>
      <c r="U663" s="16"/>
      <c r="V663" s="10"/>
      <c r="W663" s="10"/>
      <c r="X663" s="10"/>
      <c r="Y663" s="8"/>
      <c r="Z663" s="10"/>
      <c r="AA663" s="10"/>
      <c r="AB663" s="1063"/>
      <c r="AC663" s="10"/>
      <c r="AD663" s="10"/>
      <c r="AE663" s="10"/>
      <c r="AF663" s="10"/>
      <c r="AG663" s="10"/>
      <c r="AH663" s="10"/>
      <c r="AI663" s="10"/>
      <c r="AJ663" s="10"/>
    </row>
    <row r="664" ht="15.75" customHeight="1">
      <c r="A664" s="1059"/>
      <c r="B664" s="31"/>
      <c r="C664" s="10"/>
      <c r="D664" s="10"/>
      <c r="E664" s="31"/>
      <c r="F664" s="10"/>
      <c r="G664" s="10"/>
      <c r="H664" s="10"/>
      <c r="I664" s="10"/>
      <c r="J664" s="10"/>
      <c r="K664" s="31"/>
      <c r="L664" s="10"/>
      <c r="M664" s="10"/>
      <c r="N664" s="10"/>
      <c r="O664" s="10"/>
      <c r="P664" s="1060"/>
      <c r="Q664" s="1061"/>
      <c r="R664" s="1060"/>
      <c r="S664" s="1062"/>
      <c r="T664" s="26"/>
      <c r="U664" s="16"/>
      <c r="V664" s="10"/>
      <c r="W664" s="10"/>
      <c r="X664" s="10"/>
      <c r="Y664" s="8"/>
      <c r="Z664" s="10"/>
      <c r="AA664" s="10"/>
      <c r="AB664" s="1063"/>
      <c r="AC664" s="10"/>
      <c r="AD664" s="10"/>
      <c r="AE664" s="10"/>
      <c r="AF664" s="10"/>
      <c r="AG664" s="10"/>
      <c r="AH664" s="10"/>
      <c r="AI664" s="10"/>
      <c r="AJ664" s="10"/>
    </row>
    <row r="665" ht="15.75" customHeight="1">
      <c r="A665" s="1059"/>
      <c r="B665" s="31"/>
      <c r="C665" s="10"/>
      <c r="D665" s="10"/>
      <c r="E665" s="31"/>
      <c r="F665" s="10"/>
      <c r="G665" s="10"/>
      <c r="H665" s="10"/>
      <c r="I665" s="10"/>
      <c r="J665" s="10"/>
      <c r="K665" s="31"/>
      <c r="L665" s="10"/>
      <c r="M665" s="10"/>
      <c r="N665" s="10"/>
      <c r="O665" s="10"/>
      <c r="P665" s="1060"/>
      <c r="Q665" s="1061"/>
      <c r="R665" s="1060"/>
      <c r="S665" s="1062"/>
      <c r="T665" s="26"/>
      <c r="U665" s="16"/>
      <c r="V665" s="10"/>
      <c r="W665" s="10"/>
      <c r="X665" s="10"/>
      <c r="Y665" s="8"/>
      <c r="Z665" s="10"/>
      <c r="AA665" s="10"/>
      <c r="AB665" s="1063"/>
      <c r="AC665" s="10"/>
      <c r="AD665" s="10"/>
      <c r="AE665" s="10"/>
      <c r="AF665" s="10"/>
      <c r="AG665" s="10"/>
      <c r="AH665" s="10"/>
      <c r="AI665" s="10"/>
      <c r="AJ665" s="10"/>
    </row>
    <row r="666" ht="15.75" customHeight="1">
      <c r="A666" s="1059"/>
      <c r="B666" s="31"/>
      <c r="C666" s="10"/>
      <c r="D666" s="10"/>
      <c r="E666" s="31"/>
      <c r="F666" s="10"/>
      <c r="G666" s="10"/>
      <c r="H666" s="10"/>
      <c r="I666" s="10"/>
      <c r="J666" s="10"/>
      <c r="K666" s="31"/>
      <c r="L666" s="10"/>
      <c r="M666" s="10"/>
      <c r="N666" s="10"/>
      <c r="O666" s="10"/>
      <c r="P666" s="1060"/>
      <c r="Q666" s="1061"/>
      <c r="R666" s="1060"/>
      <c r="S666" s="1062"/>
      <c r="T666" s="26"/>
      <c r="U666" s="16"/>
      <c r="V666" s="10"/>
      <c r="W666" s="10"/>
      <c r="X666" s="10"/>
      <c r="Y666" s="8"/>
      <c r="Z666" s="10"/>
      <c r="AA666" s="10"/>
      <c r="AB666" s="1063"/>
      <c r="AC666" s="10"/>
      <c r="AD666" s="10"/>
      <c r="AE666" s="10"/>
      <c r="AF666" s="10"/>
      <c r="AG666" s="10"/>
      <c r="AH666" s="10"/>
      <c r="AI666" s="10"/>
      <c r="AJ666" s="10"/>
    </row>
    <row r="667" ht="15.75" customHeight="1">
      <c r="A667" s="1059"/>
      <c r="B667" s="31"/>
      <c r="C667" s="10"/>
      <c r="D667" s="10"/>
      <c r="E667" s="31"/>
      <c r="F667" s="10"/>
      <c r="G667" s="10"/>
      <c r="H667" s="10"/>
      <c r="I667" s="10"/>
      <c r="J667" s="10"/>
      <c r="K667" s="31"/>
      <c r="L667" s="10"/>
      <c r="M667" s="10"/>
      <c r="N667" s="10"/>
      <c r="O667" s="10"/>
      <c r="P667" s="1060"/>
      <c r="Q667" s="1061"/>
      <c r="R667" s="1060"/>
      <c r="S667" s="1062"/>
      <c r="T667" s="26"/>
      <c r="U667" s="16"/>
      <c r="V667" s="10"/>
      <c r="W667" s="10"/>
      <c r="X667" s="10"/>
      <c r="Y667" s="8"/>
      <c r="Z667" s="10"/>
      <c r="AA667" s="10"/>
      <c r="AB667" s="1063"/>
      <c r="AC667" s="10"/>
      <c r="AD667" s="10"/>
      <c r="AE667" s="10"/>
      <c r="AF667" s="10"/>
      <c r="AG667" s="10"/>
      <c r="AH667" s="10"/>
      <c r="AI667" s="10"/>
      <c r="AJ667" s="10"/>
    </row>
    <row r="668" ht="15.75" customHeight="1">
      <c r="A668" s="1059"/>
      <c r="B668" s="31"/>
      <c r="C668" s="10"/>
      <c r="D668" s="10"/>
      <c r="E668" s="31"/>
      <c r="F668" s="10"/>
      <c r="G668" s="10"/>
      <c r="H668" s="10"/>
      <c r="I668" s="10"/>
      <c r="J668" s="10"/>
      <c r="K668" s="31"/>
      <c r="L668" s="10"/>
      <c r="M668" s="10"/>
      <c r="N668" s="10"/>
      <c r="O668" s="10"/>
      <c r="P668" s="1060"/>
      <c r="Q668" s="1061"/>
      <c r="R668" s="1060"/>
      <c r="S668" s="1062"/>
      <c r="T668" s="26"/>
      <c r="U668" s="16"/>
      <c r="V668" s="10"/>
      <c r="W668" s="10"/>
      <c r="X668" s="10"/>
      <c r="Y668" s="8"/>
      <c r="Z668" s="10"/>
      <c r="AA668" s="10"/>
      <c r="AB668" s="1063"/>
      <c r="AC668" s="10"/>
      <c r="AD668" s="10"/>
      <c r="AE668" s="10"/>
      <c r="AF668" s="10"/>
      <c r="AG668" s="10"/>
      <c r="AH668" s="10"/>
      <c r="AI668" s="10"/>
      <c r="AJ668" s="10"/>
    </row>
    <row r="669" ht="15.75" customHeight="1">
      <c r="A669" s="1059"/>
      <c r="B669" s="31"/>
      <c r="C669" s="10"/>
      <c r="D669" s="10"/>
      <c r="E669" s="31"/>
      <c r="F669" s="10"/>
      <c r="G669" s="10"/>
      <c r="H669" s="10"/>
      <c r="I669" s="10"/>
      <c r="J669" s="10"/>
      <c r="K669" s="31"/>
      <c r="L669" s="10"/>
      <c r="M669" s="10"/>
      <c r="N669" s="10"/>
      <c r="O669" s="10"/>
      <c r="P669" s="1060"/>
      <c r="Q669" s="1061"/>
      <c r="R669" s="1060"/>
      <c r="S669" s="1062"/>
      <c r="T669" s="26"/>
      <c r="U669" s="16"/>
      <c r="V669" s="10"/>
      <c r="W669" s="10"/>
      <c r="X669" s="10"/>
      <c r="Y669" s="8"/>
      <c r="Z669" s="10"/>
      <c r="AA669" s="10"/>
      <c r="AB669" s="1063"/>
      <c r="AC669" s="10"/>
      <c r="AD669" s="10"/>
      <c r="AE669" s="10"/>
      <c r="AF669" s="10"/>
      <c r="AG669" s="10"/>
      <c r="AH669" s="10"/>
      <c r="AI669" s="10"/>
      <c r="AJ669" s="10"/>
    </row>
    <row r="670" ht="15.75" customHeight="1">
      <c r="A670" s="1059"/>
      <c r="B670" s="31"/>
      <c r="C670" s="10"/>
      <c r="D670" s="10"/>
      <c r="E670" s="31"/>
      <c r="F670" s="10"/>
      <c r="G670" s="10"/>
      <c r="H670" s="10"/>
      <c r="I670" s="10"/>
      <c r="J670" s="10"/>
      <c r="K670" s="31"/>
      <c r="L670" s="10"/>
      <c r="M670" s="10"/>
      <c r="N670" s="10"/>
      <c r="O670" s="10"/>
      <c r="P670" s="1060"/>
      <c r="Q670" s="1061"/>
      <c r="R670" s="1060"/>
      <c r="S670" s="1062"/>
      <c r="T670" s="26"/>
      <c r="U670" s="16"/>
      <c r="V670" s="10"/>
      <c r="W670" s="10"/>
      <c r="X670" s="10"/>
      <c r="Y670" s="8"/>
      <c r="Z670" s="10"/>
      <c r="AA670" s="10"/>
      <c r="AB670" s="1063"/>
      <c r="AC670" s="10"/>
      <c r="AD670" s="10"/>
      <c r="AE670" s="10"/>
      <c r="AF670" s="10"/>
      <c r="AG670" s="10"/>
      <c r="AH670" s="10"/>
      <c r="AI670" s="10"/>
      <c r="AJ670" s="10"/>
    </row>
    <row r="671" ht="15.75" customHeight="1">
      <c r="A671" s="1059"/>
      <c r="B671" s="31"/>
      <c r="C671" s="10"/>
      <c r="D671" s="10"/>
      <c r="E671" s="31"/>
      <c r="F671" s="10"/>
      <c r="G671" s="10"/>
      <c r="H671" s="10"/>
      <c r="I671" s="10"/>
      <c r="J671" s="10"/>
      <c r="K671" s="31"/>
      <c r="L671" s="10"/>
      <c r="M671" s="10"/>
      <c r="N671" s="10"/>
      <c r="O671" s="10"/>
      <c r="P671" s="1060"/>
      <c r="Q671" s="1061"/>
      <c r="R671" s="1060"/>
      <c r="S671" s="1062"/>
      <c r="T671" s="26"/>
      <c r="U671" s="16"/>
      <c r="V671" s="10"/>
      <c r="W671" s="10"/>
      <c r="X671" s="10"/>
      <c r="Y671" s="8"/>
      <c r="Z671" s="10"/>
      <c r="AA671" s="10"/>
      <c r="AB671" s="1063"/>
      <c r="AC671" s="10"/>
      <c r="AD671" s="10"/>
      <c r="AE671" s="10"/>
      <c r="AF671" s="10"/>
      <c r="AG671" s="10"/>
      <c r="AH671" s="10"/>
      <c r="AI671" s="10"/>
      <c r="AJ671" s="10"/>
    </row>
    <row r="672" ht="15.75" customHeight="1">
      <c r="A672" s="1059"/>
      <c r="B672" s="31"/>
      <c r="C672" s="10"/>
      <c r="D672" s="10"/>
      <c r="E672" s="31"/>
      <c r="F672" s="10"/>
      <c r="G672" s="10"/>
      <c r="H672" s="10"/>
      <c r="I672" s="10"/>
      <c r="J672" s="10"/>
      <c r="K672" s="31"/>
      <c r="L672" s="10"/>
      <c r="M672" s="10"/>
      <c r="N672" s="10"/>
      <c r="O672" s="10"/>
      <c r="P672" s="1060"/>
      <c r="Q672" s="1061"/>
      <c r="R672" s="1060"/>
      <c r="S672" s="1062"/>
      <c r="T672" s="26"/>
      <c r="U672" s="16"/>
      <c r="V672" s="10"/>
      <c r="W672" s="10"/>
      <c r="X672" s="10"/>
      <c r="Y672" s="8"/>
      <c r="Z672" s="10"/>
      <c r="AA672" s="10"/>
      <c r="AB672" s="1063"/>
      <c r="AC672" s="10"/>
      <c r="AD672" s="10"/>
      <c r="AE672" s="10"/>
      <c r="AF672" s="10"/>
      <c r="AG672" s="10"/>
      <c r="AH672" s="10"/>
      <c r="AI672" s="10"/>
      <c r="AJ672" s="10"/>
    </row>
    <row r="673" ht="15.75" customHeight="1">
      <c r="A673" s="1059"/>
      <c r="B673" s="31"/>
      <c r="C673" s="10"/>
      <c r="D673" s="10"/>
      <c r="E673" s="31"/>
      <c r="F673" s="10"/>
      <c r="G673" s="10"/>
      <c r="H673" s="10"/>
      <c r="I673" s="10"/>
      <c r="J673" s="10"/>
      <c r="K673" s="31"/>
      <c r="L673" s="10"/>
      <c r="M673" s="10"/>
      <c r="N673" s="10"/>
      <c r="O673" s="10"/>
      <c r="P673" s="1060"/>
      <c r="Q673" s="1061"/>
      <c r="R673" s="1060"/>
      <c r="S673" s="1062"/>
      <c r="T673" s="26"/>
      <c r="U673" s="16"/>
      <c r="V673" s="10"/>
      <c r="W673" s="10"/>
      <c r="X673" s="10"/>
      <c r="Y673" s="8"/>
      <c r="Z673" s="10"/>
      <c r="AA673" s="10"/>
      <c r="AB673" s="1063"/>
      <c r="AC673" s="10"/>
      <c r="AD673" s="10"/>
      <c r="AE673" s="10"/>
      <c r="AF673" s="10"/>
      <c r="AG673" s="10"/>
      <c r="AH673" s="10"/>
      <c r="AI673" s="10"/>
      <c r="AJ673" s="10"/>
    </row>
    <row r="674" ht="15.75" customHeight="1">
      <c r="A674" s="1059"/>
      <c r="B674" s="31"/>
      <c r="C674" s="10"/>
      <c r="D674" s="10"/>
      <c r="E674" s="31"/>
      <c r="F674" s="10"/>
      <c r="G674" s="10"/>
      <c r="H674" s="10"/>
      <c r="I674" s="10"/>
      <c r="J674" s="10"/>
      <c r="K674" s="31"/>
      <c r="L674" s="10"/>
      <c r="M674" s="10"/>
      <c r="N674" s="10"/>
      <c r="O674" s="10"/>
      <c r="P674" s="1060"/>
      <c r="Q674" s="1061"/>
      <c r="R674" s="1060"/>
      <c r="S674" s="1062"/>
      <c r="T674" s="26"/>
      <c r="U674" s="16"/>
      <c r="V674" s="10"/>
      <c r="W674" s="10"/>
      <c r="X674" s="10"/>
      <c r="Y674" s="8"/>
      <c r="Z674" s="10"/>
      <c r="AA674" s="10"/>
      <c r="AB674" s="1063"/>
      <c r="AC674" s="10"/>
      <c r="AD674" s="10"/>
      <c r="AE674" s="10"/>
      <c r="AF674" s="10"/>
      <c r="AG674" s="10"/>
      <c r="AH674" s="10"/>
      <c r="AI674" s="10"/>
      <c r="AJ674" s="10"/>
    </row>
    <row r="675" ht="15.75" customHeight="1">
      <c r="A675" s="1059"/>
      <c r="B675" s="31"/>
      <c r="C675" s="10"/>
      <c r="D675" s="10"/>
      <c r="E675" s="31"/>
      <c r="F675" s="10"/>
      <c r="G675" s="10"/>
      <c r="H675" s="10"/>
      <c r="I675" s="10"/>
      <c r="J675" s="10"/>
      <c r="K675" s="31"/>
      <c r="L675" s="10"/>
      <c r="M675" s="10"/>
      <c r="N675" s="10"/>
      <c r="O675" s="10"/>
      <c r="P675" s="1060"/>
      <c r="Q675" s="1061"/>
      <c r="R675" s="1060"/>
      <c r="S675" s="1062"/>
      <c r="T675" s="26"/>
      <c r="U675" s="16"/>
      <c r="V675" s="10"/>
      <c r="W675" s="10"/>
      <c r="X675" s="10"/>
      <c r="Y675" s="8"/>
      <c r="Z675" s="10"/>
      <c r="AA675" s="10"/>
      <c r="AB675" s="1063"/>
      <c r="AC675" s="10"/>
      <c r="AD675" s="10"/>
      <c r="AE675" s="10"/>
      <c r="AF675" s="10"/>
      <c r="AG675" s="10"/>
      <c r="AH675" s="10"/>
      <c r="AI675" s="10"/>
      <c r="AJ675" s="10"/>
    </row>
    <row r="676" ht="15.75" customHeight="1">
      <c r="A676" s="1059"/>
      <c r="B676" s="31"/>
      <c r="C676" s="10"/>
      <c r="D676" s="10"/>
      <c r="E676" s="31"/>
      <c r="F676" s="10"/>
      <c r="G676" s="10"/>
      <c r="H676" s="10"/>
      <c r="I676" s="10"/>
      <c r="J676" s="10"/>
      <c r="K676" s="31"/>
      <c r="L676" s="10"/>
      <c r="M676" s="10"/>
      <c r="N676" s="10"/>
      <c r="O676" s="10"/>
      <c r="P676" s="1060"/>
      <c r="Q676" s="1061"/>
      <c r="R676" s="1060"/>
      <c r="S676" s="1062"/>
      <c r="T676" s="26"/>
      <c r="U676" s="16"/>
      <c r="V676" s="10"/>
      <c r="W676" s="10"/>
      <c r="X676" s="10"/>
      <c r="Y676" s="8"/>
      <c r="Z676" s="10"/>
      <c r="AA676" s="10"/>
      <c r="AB676" s="1063"/>
      <c r="AC676" s="10"/>
      <c r="AD676" s="10"/>
      <c r="AE676" s="10"/>
      <c r="AF676" s="10"/>
      <c r="AG676" s="10"/>
      <c r="AH676" s="10"/>
      <c r="AI676" s="10"/>
      <c r="AJ676" s="10"/>
    </row>
    <row r="677" ht="15.75" customHeight="1">
      <c r="A677" s="1059"/>
      <c r="B677" s="31"/>
      <c r="C677" s="10"/>
      <c r="D677" s="10"/>
      <c r="E677" s="31"/>
      <c r="F677" s="10"/>
      <c r="G677" s="10"/>
      <c r="H677" s="10"/>
      <c r="I677" s="10"/>
      <c r="J677" s="10"/>
      <c r="K677" s="31"/>
      <c r="L677" s="10"/>
      <c r="M677" s="10"/>
      <c r="N677" s="10"/>
      <c r="O677" s="10"/>
      <c r="P677" s="1060"/>
      <c r="Q677" s="1061"/>
      <c r="R677" s="1060"/>
      <c r="S677" s="1062"/>
      <c r="T677" s="26"/>
      <c r="U677" s="16"/>
      <c r="V677" s="10"/>
      <c r="W677" s="10"/>
      <c r="X677" s="10"/>
      <c r="Y677" s="8"/>
      <c r="Z677" s="10"/>
      <c r="AA677" s="10"/>
      <c r="AB677" s="1063"/>
      <c r="AC677" s="10"/>
      <c r="AD677" s="10"/>
      <c r="AE677" s="10"/>
      <c r="AF677" s="10"/>
      <c r="AG677" s="10"/>
      <c r="AH677" s="10"/>
      <c r="AI677" s="10"/>
      <c r="AJ677" s="10"/>
    </row>
    <row r="678" ht="15.75" customHeight="1">
      <c r="A678" s="1059"/>
      <c r="B678" s="31"/>
      <c r="C678" s="10"/>
      <c r="D678" s="10"/>
      <c r="E678" s="31"/>
      <c r="F678" s="10"/>
      <c r="G678" s="10"/>
      <c r="H678" s="10"/>
      <c r="I678" s="10"/>
      <c r="J678" s="10"/>
      <c r="K678" s="31"/>
      <c r="L678" s="10"/>
      <c r="M678" s="10"/>
      <c r="N678" s="10"/>
      <c r="O678" s="10"/>
      <c r="P678" s="1060"/>
      <c r="Q678" s="1061"/>
      <c r="R678" s="1060"/>
      <c r="S678" s="1062"/>
      <c r="T678" s="26"/>
      <c r="U678" s="16"/>
      <c r="V678" s="10"/>
      <c r="W678" s="10"/>
      <c r="X678" s="10"/>
      <c r="Y678" s="8"/>
      <c r="Z678" s="10"/>
      <c r="AA678" s="10"/>
      <c r="AB678" s="1063"/>
      <c r="AC678" s="10"/>
      <c r="AD678" s="10"/>
      <c r="AE678" s="10"/>
      <c r="AF678" s="10"/>
      <c r="AG678" s="10"/>
      <c r="AH678" s="10"/>
      <c r="AI678" s="10"/>
      <c r="AJ678" s="10"/>
    </row>
    <row r="679" ht="15.75" customHeight="1">
      <c r="A679" s="1059"/>
      <c r="B679" s="31"/>
      <c r="C679" s="10"/>
      <c r="D679" s="10"/>
      <c r="E679" s="31"/>
      <c r="F679" s="10"/>
      <c r="G679" s="10"/>
      <c r="H679" s="10"/>
      <c r="I679" s="10"/>
      <c r="J679" s="10"/>
      <c r="K679" s="31"/>
      <c r="L679" s="10"/>
      <c r="M679" s="10"/>
      <c r="N679" s="10"/>
      <c r="O679" s="10"/>
      <c r="P679" s="1060"/>
      <c r="Q679" s="1061"/>
      <c r="R679" s="1060"/>
      <c r="S679" s="1062"/>
      <c r="T679" s="26"/>
      <c r="U679" s="16"/>
      <c r="V679" s="10"/>
      <c r="W679" s="10"/>
      <c r="X679" s="10"/>
      <c r="Y679" s="8"/>
      <c r="Z679" s="10"/>
      <c r="AA679" s="10"/>
      <c r="AB679" s="1063"/>
      <c r="AC679" s="10"/>
      <c r="AD679" s="10"/>
      <c r="AE679" s="10"/>
      <c r="AF679" s="10"/>
      <c r="AG679" s="10"/>
      <c r="AH679" s="10"/>
      <c r="AI679" s="10"/>
      <c r="AJ679" s="10"/>
    </row>
    <row r="680" ht="15.75" customHeight="1">
      <c r="A680" s="1059"/>
      <c r="B680" s="31"/>
      <c r="C680" s="10"/>
      <c r="D680" s="10"/>
      <c r="E680" s="31"/>
      <c r="F680" s="10"/>
      <c r="G680" s="10"/>
      <c r="H680" s="10"/>
      <c r="I680" s="10"/>
      <c r="J680" s="10"/>
      <c r="K680" s="31"/>
      <c r="L680" s="10"/>
      <c r="M680" s="10"/>
      <c r="N680" s="10"/>
      <c r="O680" s="10"/>
      <c r="P680" s="1060"/>
      <c r="Q680" s="1061"/>
      <c r="R680" s="1060"/>
      <c r="S680" s="1062"/>
      <c r="T680" s="26"/>
      <c r="U680" s="16"/>
      <c r="V680" s="10"/>
      <c r="W680" s="10"/>
      <c r="X680" s="10"/>
      <c r="Y680" s="8"/>
      <c r="Z680" s="10"/>
      <c r="AA680" s="10"/>
      <c r="AB680" s="1063"/>
      <c r="AC680" s="10"/>
      <c r="AD680" s="10"/>
      <c r="AE680" s="10"/>
      <c r="AF680" s="10"/>
      <c r="AG680" s="10"/>
      <c r="AH680" s="10"/>
      <c r="AI680" s="10"/>
      <c r="AJ680" s="10"/>
    </row>
    <row r="681" ht="15.75" customHeight="1">
      <c r="A681" s="1059"/>
      <c r="B681" s="31"/>
      <c r="C681" s="10"/>
      <c r="D681" s="10"/>
      <c r="E681" s="31"/>
      <c r="F681" s="10"/>
      <c r="G681" s="10"/>
      <c r="H681" s="10"/>
      <c r="I681" s="10"/>
      <c r="J681" s="10"/>
      <c r="K681" s="31"/>
      <c r="L681" s="10"/>
      <c r="M681" s="10"/>
      <c r="N681" s="10"/>
      <c r="O681" s="10"/>
      <c r="P681" s="1060"/>
      <c r="Q681" s="1061"/>
      <c r="R681" s="1060"/>
      <c r="S681" s="1062"/>
      <c r="T681" s="26"/>
      <c r="U681" s="16"/>
      <c r="V681" s="10"/>
      <c r="W681" s="10"/>
      <c r="X681" s="10"/>
      <c r="Y681" s="8"/>
      <c r="Z681" s="10"/>
      <c r="AA681" s="10"/>
      <c r="AB681" s="1063"/>
      <c r="AC681" s="10"/>
      <c r="AD681" s="10"/>
      <c r="AE681" s="10"/>
      <c r="AF681" s="10"/>
      <c r="AG681" s="10"/>
      <c r="AH681" s="10"/>
      <c r="AI681" s="10"/>
      <c r="AJ681" s="10"/>
    </row>
    <row r="682" ht="15.75" customHeight="1">
      <c r="A682" s="1059"/>
      <c r="B682" s="31"/>
      <c r="C682" s="10"/>
      <c r="D682" s="10"/>
      <c r="E682" s="31"/>
      <c r="F682" s="10"/>
      <c r="G682" s="10"/>
      <c r="H682" s="10"/>
      <c r="I682" s="10"/>
      <c r="J682" s="10"/>
      <c r="K682" s="31"/>
      <c r="L682" s="10"/>
      <c r="M682" s="10"/>
      <c r="N682" s="10"/>
      <c r="O682" s="10"/>
      <c r="P682" s="1060"/>
      <c r="Q682" s="1061"/>
      <c r="R682" s="1060"/>
      <c r="S682" s="1062"/>
      <c r="T682" s="26"/>
      <c r="U682" s="16"/>
      <c r="V682" s="10"/>
      <c r="W682" s="10"/>
      <c r="X682" s="10"/>
      <c r="Y682" s="8"/>
      <c r="Z682" s="10"/>
      <c r="AA682" s="10"/>
      <c r="AB682" s="1063"/>
      <c r="AC682" s="10"/>
      <c r="AD682" s="10"/>
      <c r="AE682" s="10"/>
      <c r="AF682" s="10"/>
      <c r="AG682" s="10"/>
      <c r="AH682" s="10"/>
      <c r="AI682" s="10"/>
      <c r="AJ682" s="10"/>
    </row>
    <row r="683" ht="15.75" customHeight="1">
      <c r="A683" s="1059"/>
      <c r="B683" s="31"/>
      <c r="C683" s="10"/>
      <c r="D683" s="10"/>
      <c r="E683" s="31"/>
      <c r="F683" s="10"/>
      <c r="G683" s="10"/>
      <c r="H683" s="10"/>
      <c r="I683" s="10"/>
      <c r="J683" s="10"/>
      <c r="K683" s="31"/>
      <c r="L683" s="10"/>
      <c r="M683" s="10"/>
      <c r="N683" s="10"/>
      <c r="O683" s="10"/>
      <c r="P683" s="1060"/>
      <c r="Q683" s="1061"/>
      <c r="R683" s="1060"/>
      <c r="S683" s="1062"/>
      <c r="T683" s="26"/>
      <c r="U683" s="16"/>
      <c r="V683" s="10"/>
      <c r="W683" s="10"/>
      <c r="X683" s="10"/>
      <c r="Y683" s="8"/>
      <c r="Z683" s="10"/>
      <c r="AA683" s="10"/>
      <c r="AB683" s="1063"/>
      <c r="AC683" s="10"/>
      <c r="AD683" s="10"/>
      <c r="AE683" s="10"/>
      <c r="AF683" s="10"/>
      <c r="AG683" s="10"/>
      <c r="AH683" s="10"/>
      <c r="AI683" s="10"/>
      <c r="AJ683" s="10"/>
    </row>
    <row r="684" ht="15.75" customHeight="1">
      <c r="A684" s="1059"/>
      <c r="B684" s="31"/>
      <c r="C684" s="10"/>
      <c r="D684" s="10"/>
      <c r="E684" s="31"/>
      <c r="F684" s="10"/>
      <c r="G684" s="10"/>
      <c r="H684" s="10"/>
      <c r="I684" s="10"/>
      <c r="J684" s="10"/>
      <c r="K684" s="31"/>
      <c r="L684" s="10"/>
      <c r="M684" s="10"/>
      <c r="N684" s="10"/>
      <c r="O684" s="10"/>
      <c r="P684" s="1060"/>
      <c r="Q684" s="1061"/>
      <c r="R684" s="1060"/>
      <c r="S684" s="1062"/>
      <c r="T684" s="26"/>
      <c r="U684" s="16"/>
      <c r="V684" s="10"/>
      <c r="W684" s="10"/>
      <c r="X684" s="10"/>
      <c r="Y684" s="8"/>
      <c r="Z684" s="10"/>
      <c r="AA684" s="10"/>
      <c r="AB684" s="1063"/>
      <c r="AC684" s="10"/>
      <c r="AD684" s="10"/>
      <c r="AE684" s="10"/>
      <c r="AF684" s="10"/>
      <c r="AG684" s="10"/>
      <c r="AH684" s="10"/>
      <c r="AI684" s="10"/>
      <c r="AJ684" s="10"/>
    </row>
    <row r="685" ht="15.75" customHeight="1">
      <c r="A685" s="1059"/>
      <c r="B685" s="31"/>
      <c r="C685" s="10"/>
      <c r="D685" s="10"/>
      <c r="E685" s="31"/>
      <c r="F685" s="10"/>
      <c r="G685" s="10"/>
      <c r="H685" s="10"/>
      <c r="I685" s="10"/>
      <c r="J685" s="10"/>
      <c r="K685" s="31"/>
      <c r="L685" s="10"/>
      <c r="M685" s="10"/>
      <c r="N685" s="10"/>
      <c r="O685" s="10"/>
      <c r="P685" s="1060"/>
      <c r="Q685" s="1061"/>
      <c r="R685" s="1060"/>
      <c r="S685" s="1062"/>
      <c r="T685" s="26"/>
      <c r="U685" s="16"/>
      <c r="V685" s="10"/>
      <c r="W685" s="10"/>
      <c r="X685" s="10"/>
      <c r="Y685" s="8"/>
      <c r="Z685" s="10"/>
      <c r="AA685" s="10"/>
      <c r="AB685" s="1063"/>
      <c r="AC685" s="10"/>
      <c r="AD685" s="10"/>
      <c r="AE685" s="10"/>
      <c r="AF685" s="10"/>
      <c r="AG685" s="10"/>
      <c r="AH685" s="10"/>
      <c r="AI685" s="10"/>
      <c r="AJ685" s="10"/>
    </row>
    <row r="686" ht="15.75" customHeight="1">
      <c r="A686" s="1059"/>
      <c r="B686" s="31"/>
      <c r="C686" s="10"/>
      <c r="D686" s="10"/>
      <c r="E686" s="31"/>
      <c r="F686" s="10"/>
      <c r="G686" s="10"/>
      <c r="H686" s="10"/>
      <c r="I686" s="10"/>
      <c r="J686" s="10"/>
      <c r="K686" s="31"/>
      <c r="L686" s="10"/>
      <c r="M686" s="10"/>
      <c r="N686" s="10"/>
      <c r="O686" s="10"/>
      <c r="P686" s="1060"/>
      <c r="Q686" s="1061"/>
      <c r="R686" s="1060"/>
      <c r="S686" s="1062"/>
      <c r="T686" s="26"/>
      <c r="U686" s="16"/>
      <c r="V686" s="10"/>
      <c r="W686" s="10"/>
      <c r="X686" s="10"/>
      <c r="Y686" s="8"/>
      <c r="Z686" s="10"/>
      <c r="AA686" s="10"/>
      <c r="AB686" s="1063"/>
      <c r="AC686" s="10"/>
      <c r="AD686" s="10"/>
      <c r="AE686" s="10"/>
      <c r="AF686" s="10"/>
      <c r="AG686" s="10"/>
      <c r="AH686" s="10"/>
      <c r="AI686" s="10"/>
      <c r="AJ686" s="10"/>
    </row>
    <row r="687" ht="15.75" customHeight="1">
      <c r="A687" s="1059"/>
      <c r="B687" s="31"/>
      <c r="C687" s="10"/>
      <c r="D687" s="10"/>
      <c r="E687" s="31"/>
      <c r="F687" s="10"/>
      <c r="G687" s="10"/>
      <c r="H687" s="10"/>
      <c r="I687" s="10"/>
      <c r="J687" s="10"/>
      <c r="K687" s="31"/>
      <c r="L687" s="10"/>
      <c r="M687" s="10"/>
      <c r="N687" s="10"/>
      <c r="O687" s="10"/>
      <c r="P687" s="1060"/>
      <c r="Q687" s="1061"/>
      <c r="R687" s="1060"/>
      <c r="S687" s="1062"/>
      <c r="T687" s="26"/>
      <c r="U687" s="16"/>
      <c r="V687" s="10"/>
      <c r="W687" s="10"/>
      <c r="X687" s="10"/>
      <c r="Y687" s="8"/>
      <c r="Z687" s="10"/>
      <c r="AA687" s="10"/>
      <c r="AB687" s="1063"/>
      <c r="AC687" s="10"/>
      <c r="AD687" s="10"/>
      <c r="AE687" s="10"/>
      <c r="AF687" s="10"/>
      <c r="AG687" s="10"/>
      <c r="AH687" s="10"/>
      <c r="AI687" s="10"/>
      <c r="AJ687" s="10"/>
    </row>
    <row r="688" ht="15.75" customHeight="1">
      <c r="A688" s="1059"/>
      <c r="B688" s="31"/>
      <c r="C688" s="10"/>
      <c r="D688" s="10"/>
      <c r="E688" s="31"/>
      <c r="F688" s="10"/>
      <c r="G688" s="10"/>
      <c r="H688" s="10"/>
      <c r="I688" s="10"/>
      <c r="J688" s="10"/>
      <c r="K688" s="31"/>
      <c r="L688" s="10"/>
      <c r="M688" s="10"/>
      <c r="N688" s="10"/>
      <c r="O688" s="10"/>
      <c r="P688" s="1060"/>
      <c r="Q688" s="1061"/>
      <c r="R688" s="1060"/>
      <c r="S688" s="1062"/>
      <c r="T688" s="26"/>
      <c r="U688" s="16"/>
      <c r="V688" s="10"/>
      <c r="W688" s="10"/>
      <c r="X688" s="10"/>
      <c r="Y688" s="8"/>
      <c r="Z688" s="10"/>
      <c r="AA688" s="10"/>
      <c r="AB688" s="1063"/>
      <c r="AC688" s="10"/>
      <c r="AD688" s="10"/>
      <c r="AE688" s="10"/>
      <c r="AF688" s="10"/>
      <c r="AG688" s="10"/>
      <c r="AH688" s="10"/>
      <c r="AI688" s="10"/>
      <c r="AJ688" s="10"/>
    </row>
    <row r="689" ht="15.75" customHeight="1">
      <c r="A689" s="1059"/>
      <c r="B689" s="31"/>
      <c r="C689" s="10"/>
      <c r="D689" s="10"/>
      <c r="E689" s="31"/>
      <c r="F689" s="10"/>
      <c r="G689" s="10"/>
      <c r="H689" s="10"/>
      <c r="I689" s="10"/>
      <c r="J689" s="10"/>
      <c r="K689" s="31"/>
      <c r="L689" s="10"/>
      <c r="M689" s="10"/>
      <c r="N689" s="10"/>
      <c r="O689" s="10"/>
      <c r="P689" s="1060"/>
      <c r="Q689" s="1061"/>
      <c r="R689" s="1060"/>
      <c r="S689" s="1062"/>
      <c r="T689" s="26"/>
      <c r="U689" s="16"/>
      <c r="V689" s="10"/>
      <c r="W689" s="10"/>
      <c r="X689" s="10"/>
      <c r="Y689" s="8"/>
      <c r="Z689" s="10"/>
      <c r="AA689" s="10"/>
      <c r="AB689" s="1063"/>
      <c r="AC689" s="10"/>
      <c r="AD689" s="10"/>
      <c r="AE689" s="10"/>
      <c r="AF689" s="10"/>
      <c r="AG689" s="10"/>
      <c r="AH689" s="10"/>
      <c r="AI689" s="10"/>
      <c r="AJ689" s="10"/>
    </row>
    <row r="690" ht="15.75" customHeight="1">
      <c r="A690" s="1059"/>
      <c r="B690" s="31"/>
      <c r="C690" s="10"/>
      <c r="D690" s="10"/>
      <c r="E690" s="31"/>
      <c r="F690" s="10"/>
      <c r="G690" s="10"/>
      <c r="H690" s="10"/>
      <c r="I690" s="10"/>
      <c r="J690" s="10"/>
      <c r="K690" s="31"/>
      <c r="L690" s="10"/>
      <c r="M690" s="10"/>
      <c r="N690" s="10"/>
      <c r="O690" s="10"/>
      <c r="P690" s="1060"/>
      <c r="Q690" s="1061"/>
      <c r="R690" s="1060"/>
      <c r="S690" s="1062"/>
      <c r="T690" s="26"/>
      <c r="U690" s="16"/>
      <c r="V690" s="10"/>
      <c r="W690" s="10"/>
      <c r="X690" s="10"/>
      <c r="Y690" s="8"/>
      <c r="Z690" s="10"/>
      <c r="AA690" s="10"/>
      <c r="AB690" s="1063"/>
      <c r="AC690" s="10"/>
      <c r="AD690" s="10"/>
      <c r="AE690" s="10"/>
      <c r="AF690" s="10"/>
      <c r="AG690" s="10"/>
      <c r="AH690" s="10"/>
      <c r="AI690" s="10"/>
      <c r="AJ690" s="10"/>
    </row>
    <row r="691" ht="15.75" customHeight="1">
      <c r="A691" s="1059"/>
      <c r="B691" s="31"/>
      <c r="C691" s="10"/>
      <c r="D691" s="10"/>
      <c r="E691" s="31"/>
      <c r="F691" s="10"/>
      <c r="G691" s="10"/>
      <c r="H691" s="10"/>
      <c r="I691" s="10"/>
      <c r="J691" s="10"/>
      <c r="K691" s="31"/>
      <c r="L691" s="10"/>
      <c r="M691" s="10"/>
      <c r="N691" s="10"/>
      <c r="O691" s="10"/>
      <c r="P691" s="1060"/>
      <c r="Q691" s="1061"/>
      <c r="R691" s="1060"/>
      <c r="S691" s="1062"/>
      <c r="T691" s="26"/>
      <c r="U691" s="16"/>
      <c r="V691" s="10"/>
      <c r="W691" s="10"/>
      <c r="X691" s="10"/>
      <c r="Y691" s="8"/>
      <c r="Z691" s="10"/>
      <c r="AA691" s="10"/>
      <c r="AB691" s="1063"/>
      <c r="AC691" s="10"/>
      <c r="AD691" s="10"/>
      <c r="AE691" s="10"/>
      <c r="AF691" s="10"/>
      <c r="AG691" s="10"/>
      <c r="AH691" s="10"/>
      <c r="AI691" s="10"/>
      <c r="AJ691" s="10"/>
    </row>
    <row r="692" ht="15.75" customHeight="1">
      <c r="A692" s="1059"/>
      <c r="B692" s="31"/>
      <c r="C692" s="10"/>
      <c r="D692" s="10"/>
      <c r="E692" s="31"/>
      <c r="F692" s="10"/>
      <c r="G692" s="10"/>
      <c r="H692" s="10"/>
      <c r="I692" s="10"/>
      <c r="J692" s="10"/>
      <c r="K692" s="31"/>
      <c r="L692" s="10"/>
      <c r="M692" s="10"/>
      <c r="N692" s="10"/>
      <c r="O692" s="10"/>
      <c r="P692" s="1060"/>
      <c r="Q692" s="1061"/>
      <c r="R692" s="1060"/>
      <c r="S692" s="1062"/>
      <c r="T692" s="26"/>
      <c r="U692" s="16"/>
      <c r="V692" s="10"/>
      <c r="W692" s="10"/>
      <c r="X692" s="10"/>
      <c r="Y692" s="8"/>
      <c r="Z692" s="10"/>
      <c r="AA692" s="10"/>
      <c r="AB692" s="1063"/>
      <c r="AC692" s="10"/>
      <c r="AD692" s="10"/>
      <c r="AE692" s="10"/>
      <c r="AF692" s="10"/>
      <c r="AG692" s="10"/>
      <c r="AH692" s="10"/>
      <c r="AI692" s="10"/>
      <c r="AJ692" s="10"/>
    </row>
    <row r="693" ht="15.75" customHeight="1">
      <c r="A693" s="1059"/>
      <c r="B693" s="31"/>
      <c r="C693" s="10"/>
      <c r="D693" s="10"/>
      <c r="E693" s="31"/>
      <c r="F693" s="10"/>
      <c r="G693" s="10"/>
      <c r="H693" s="10"/>
      <c r="I693" s="10"/>
      <c r="J693" s="10"/>
      <c r="K693" s="31"/>
      <c r="L693" s="10"/>
      <c r="M693" s="10"/>
      <c r="N693" s="10"/>
      <c r="O693" s="10"/>
      <c r="P693" s="1060"/>
      <c r="Q693" s="1061"/>
      <c r="R693" s="1060"/>
      <c r="S693" s="1062"/>
      <c r="T693" s="26"/>
      <c r="U693" s="16"/>
      <c r="V693" s="10"/>
      <c r="W693" s="10"/>
      <c r="X693" s="10"/>
      <c r="Y693" s="8"/>
      <c r="Z693" s="10"/>
      <c r="AA693" s="10"/>
      <c r="AB693" s="1063"/>
      <c r="AC693" s="10"/>
      <c r="AD693" s="10"/>
      <c r="AE693" s="10"/>
      <c r="AF693" s="10"/>
      <c r="AG693" s="10"/>
      <c r="AH693" s="10"/>
      <c r="AI693" s="10"/>
      <c r="AJ693" s="10"/>
    </row>
    <row r="694" ht="15.75" customHeight="1">
      <c r="A694" s="1059"/>
      <c r="B694" s="31"/>
      <c r="C694" s="10"/>
      <c r="D694" s="10"/>
      <c r="E694" s="31"/>
      <c r="F694" s="10"/>
      <c r="G694" s="10"/>
      <c r="H694" s="10"/>
      <c r="I694" s="10"/>
      <c r="J694" s="10"/>
      <c r="K694" s="31"/>
      <c r="L694" s="10"/>
      <c r="M694" s="10"/>
      <c r="N694" s="10"/>
      <c r="O694" s="10"/>
      <c r="P694" s="1060"/>
      <c r="Q694" s="1061"/>
      <c r="R694" s="1060"/>
      <c r="S694" s="1062"/>
      <c r="T694" s="26"/>
      <c r="U694" s="16"/>
      <c r="V694" s="10"/>
      <c r="W694" s="10"/>
      <c r="X694" s="10"/>
      <c r="Y694" s="8"/>
      <c r="Z694" s="10"/>
      <c r="AA694" s="10"/>
      <c r="AB694" s="1063"/>
      <c r="AC694" s="10"/>
      <c r="AD694" s="10"/>
      <c r="AE694" s="10"/>
      <c r="AF694" s="10"/>
      <c r="AG694" s="10"/>
      <c r="AH694" s="10"/>
      <c r="AI694" s="10"/>
      <c r="AJ694" s="10"/>
    </row>
    <row r="695" ht="15.75" customHeight="1">
      <c r="A695" s="1059"/>
      <c r="B695" s="31"/>
      <c r="C695" s="10"/>
      <c r="D695" s="10"/>
      <c r="E695" s="31"/>
      <c r="F695" s="10"/>
      <c r="G695" s="10"/>
      <c r="H695" s="10"/>
      <c r="I695" s="10"/>
      <c r="J695" s="10"/>
      <c r="K695" s="31"/>
      <c r="L695" s="10"/>
      <c r="M695" s="10"/>
      <c r="N695" s="10"/>
      <c r="O695" s="10"/>
      <c r="P695" s="1060"/>
      <c r="Q695" s="1061"/>
      <c r="R695" s="1060"/>
      <c r="S695" s="1062"/>
      <c r="T695" s="26"/>
      <c r="U695" s="16"/>
      <c r="V695" s="10"/>
      <c r="W695" s="10"/>
      <c r="X695" s="10"/>
      <c r="Y695" s="8"/>
      <c r="Z695" s="10"/>
      <c r="AA695" s="10"/>
      <c r="AB695" s="1063"/>
      <c r="AC695" s="10"/>
      <c r="AD695" s="10"/>
      <c r="AE695" s="10"/>
      <c r="AF695" s="10"/>
      <c r="AG695" s="10"/>
      <c r="AH695" s="10"/>
      <c r="AI695" s="10"/>
      <c r="AJ695" s="10"/>
    </row>
    <row r="696" ht="15.75" customHeight="1">
      <c r="A696" s="1059"/>
      <c r="B696" s="31"/>
      <c r="C696" s="10"/>
      <c r="D696" s="10"/>
      <c r="E696" s="31"/>
      <c r="F696" s="10"/>
      <c r="G696" s="10"/>
      <c r="H696" s="10"/>
      <c r="I696" s="10"/>
      <c r="J696" s="10"/>
      <c r="K696" s="31"/>
      <c r="L696" s="10"/>
      <c r="M696" s="10"/>
      <c r="N696" s="10"/>
      <c r="O696" s="10"/>
      <c r="P696" s="1060"/>
      <c r="Q696" s="1061"/>
      <c r="R696" s="1060"/>
      <c r="S696" s="1062"/>
      <c r="T696" s="26"/>
      <c r="U696" s="16"/>
      <c r="V696" s="10"/>
      <c r="W696" s="10"/>
      <c r="X696" s="10"/>
      <c r="Y696" s="8"/>
      <c r="Z696" s="10"/>
      <c r="AA696" s="10"/>
      <c r="AB696" s="1063"/>
      <c r="AC696" s="10"/>
      <c r="AD696" s="10"/>
      <c r="AE696" s="10"/>
      <c r="AF696" s="10"/>
      <c r="AG696" s="10"/>
      <c r="AH696" s="10"/>
      <c r="AI696" s="10"/>
      <c r="AJ696" s="10"/>
    </row>
    <row r="697" ht="15.75" customHeight="1">
      <c r="A697" s="1059"/>
      <c r="B697" s="31"/>
      <c r="C697" s="10"/>
      <c r="D697" s="10"/>
      <c r="E697" s="31"/>
      <c r="F697" s="10"/>
      <c r="G697" s="10"/>
      <c r="H697" s="10"/>
      <c r="I697" s="10"/>
      <c r="J697" s="10"/>
      <c r="K697" s="31"/>
      <c r="L697" s="10"/>
      <c r="M697" s="10"/>
      <c r="N697" s="10"/>
      <c r="O697" s="10"/>
      <c r="P697" s="1060"/>
      <c r="Q697" s="1061"/>
      <c r="R697" s="1060"/>
      <c r="S697" s="1062"/>
      <c r="T697" s="26"/>
      <c r="U697" s="16"/>
      <c r="V697" s="10"/>
      <c r="W697" s="10"/>
      <c r="X697" s="10"/>
      <c r="Y697" s="8"/>
      <c r="Z697" s="10"/>
      <c r="AA697" s="10"/>
      <c r="AB697" s="1063"/>
      <c r="AC697" s="10"/>
      <c r="AD697" s="10"/>
      <c r="AE697" s="10"/>
      <c r="AF697" s="10"/>
      <c r="AG697" s="10"/>
      <c r="AH697" s="10"/>
      <c r="AI697" s="10"/>
      <c r="AJ697" s="10"/>
    </row>
    <row r="698" ht="15.75" customHeight="1">
      <c r="A698" s="1059"/>
      <c r="B698" s="31"/>
      <c r="C698" s="10"/>
      <c r="D698" s="10"/>
      <c r="E698" s="31"/>
      <c r="F698" s="10"/>
      <c r="G698" s="10"/>
      <c r="H698" s="10"/>
      <c r="I698" s="10"/>
      <c r="J698" s="10"/>
      <c r="K698" s="31"/>
      <c r="L698" s="10"/>
      <c r="M698" s="10"/>
      <c r="N698" s="10"/>
      <c r="O698" s="10"/>
      <c r="P698" s="1060"/>
      <c r="Q698" s="1061"/>
      <c r="R698" s="1060"/>
      <c r="S698" s="1062"/>
      <c r="T698" s="26"/>
      <c r="U698" s="16"/>
      <c r="V698" s="10"/>
      <c r="W698" s="10"/>
      <c r="X698" s="10"/>
      <c r="Y698" s="8"/>
      <c r="Z698" s="10"/>
      <c r="AA698" s="10"/>
      <c r="AB698" s="1063"/>
      <c r="AC698" s="10"/>
      <c r="AD698" s="10"/>
      <c r="AE698" s="10"/>
      <c r="AF698" s="10"/>
      <c r="AG698" s="10"/>
      <c r="AH698" s="10"/>
      <c r="AI698" s="10"/>
      <c r="AJ698" s="10"/>
    </row>
    <row r="699" ht="15.75" customHeight="1">
      <c r="A699" s="1059"/>
      <c r="B699" s="31"/>
      <c r="C699" s="10"/>
      <c r="D699" s="10"/>
      <c r="E699" s="31"/>
      <c r="F699" s="10"/>
      <c r="G699" s="10"/>
      <c r="H699" s="10"/>
      <c r="I699" s="10"/>
      <c r="J699" s="10"/>
      <c r="K699" s="31"/>
      <c r="L699" s="10"/>
      <c r="M699" s="10"/>
      <c r="N699" s="10"/>
      <c r="O699" s="10"/>
      <c r="P699" s="1060"/>
      <c r="Q699" s="1061"/>
      <c r="R699" s="1060"/>
      <c r="S699" s="1062"/>
      <c r="T699" s="26"/>
      <c r="U699" s="16"/>
      <c r="V699" s="10"/>
      <c r="W699" s="10"/>
      <c r="X699" s="10"/>
      <c r="Y699" s="8"/>
      <c r="Z699" s="10"/>
      <c r="AA699" s="10"/>
      <c r="AB699" s="1063"/>
      <c r="AC699" s="10"/>
      <c r="AD699" s="10"/>
      <c r="AE699" s="10"/>
      <c r="AF699" s="10"/>
      <c r="AG699" s="10"/>
      <c r="AH699" s="10"/>
      <c r="AI699" s="10"/>
      <c r="AJ699" s="10"/>
    </row>
    <row r="700" ht="15.75" customHeight="1">
      <c r="A700" s="1059"/>
      <c r="B700" s="31"/>
      <c r="C700" s="10"/>
      <c r="D700" s="10"/>
      <c r="E700" s="31"/>
      <c r="F700" s="10"/>
      <c r="G700" s="10"/>
      <c r="H700" s="10"/>
      <c r="I700" s="10"/>
      <c r="J700" s="10"/>
      <c r="K700" s="31"/>
      <c r="L700" s="10"/>
      <c r="M700" s="10"/>
      <c r="N700" s="10"/>
      <c r="O700" s="10"/>
      <c r="P700" s="1060"/>
      <c r="Q700" s="1061"/>
      <c r="R700" s="1060"/>
      <c r="S700" s="1062"/>
      <c r="T700" s="26"/>
      <c r="U700" s="16"/>
      <c r="V700" s="10"/>
      <c r="W700" s="10"/>
      <c r="X700" s="10"/>
      <c r="Y700" s="8"/>
      <c r="Z700" s="10"/>
      <c r="AA700" s="10"/>
      <c r="AB700" s="1063"/>
      <c r="AC700" s="10"/>
      <c r="AD700" s="10"/>
      <c r="AE700" s="10"/>
      <c r="AF700" s="10"/>
      <c r="AG700" s="10"/>
      <c r="AH700" s="10"/>
      <c r="AI700" s="10"/>
      <c r="AJ700" s="10"/>
    </row>
    <row r="701" ht="15.75" customHeight="1">
      <c r="A701" s="1059"/>
      <c r="B701" s="31"/>
      <c r="C701" s="10"/>
      <c r="D701" s="10"/>
      <c r="E701" s="31"/>
      <c r="F701" s="10"/>
      <c r="G701" s="10"/>
      <c r="H701" s="10"/>
      <c r="I701" s="10"/>
      <c r="J701" s="10"/>
      <c r="K701" s="31"/>
      <c r="L701" s="10"/>
      <c r="M701" s="10"/>
      <c r="N701" s="10"/>
      <c r="O701" s="10"/>
      <c r="P701" s="1060"/>
      <c r="Q701" s="1061"/>
      <c r="R701" s="1060"/>
      <c r="S701" s="1062"/>
      <c r="T701" s="26"/>
      <c r="U701" s="16"/>
      <c r="V701" s="10"/>
      <c r="W701" s="10"/>
      <c r="X701" s="10"/>
      <c r="Y701" s="8"/>
      <c r="Z701" s="10"/>
      <c r="AA701" s="10"/>
      <c r="AB701" s="1063"/>
      <c r="AC701" s="10"/>
      <c r="AD701" s="10"/>
      <c r="AE701" s="10"/>
      <c r="AF701" s="10"/>
      <c r="AG701" s="10"/>
      <c r="AH701" s="10"/>
      <c r="AI701" s="10"/>
      <c r="AJ701" s="10"/>
    </row>
    <row r="702" ht="15.75" customHeight="1">
      <c r="A702" s="1059"/>
      <c r="B702" s="31"/>
      <c r="C702" s="10"/>
      <c r="D702" s="10"/>
      <c r="E702" s="31"/>
      <c r="F702" s="10"/>
      <c r="G702" s="10"/>
      <c r="H702" s="10"/>
      <c r="I702" s="10"/>
      <c r="J702" s="10"/>
      <c r="K702" s="31"/>
      <c r="L702" s="10"/>
      <c r="M702" s="10"/>
      <c r="N702" s="10"/>
      <c r="O702" s="10"/>
      <c r="P702" s="1060"/>
      <c r="Q702" s="1061"/>
      <c r="R702" s="1060"/>
      <c r="S702" s="1062"/>
      <c r="T702" s="26"/>
      <c r="U702" s="16"/>
      <c r="V702" s="10"/>
      <c r="W702" s="10"/>
      <c r="X702" s="10"/>
      <c r="Y702" s="8"/>
      <c r="Z702" s="10"/>
      <c r="AA702" s="10"/>
      <c r="AB702" s="1063"/>
      <c r="AC702" s="10"/>
      <c r="AD702" s="10"/>
      <c r="AE702" s="10"/>
      <c r="AF702" s="10"/>
      <c r="AG702" s="10"/>
      <c r="AH702" s="10"/>
      <c r="AI702" s="10"/>
      <c r="AJ702" s="10"/>
    </row>
    <row r="703" ht="15.75" customHeight="1">
      <c r="A703" s="1059"/>
      <c r="B703" s="31"/>
      <c r="C703" s="10"/>
      <c r="D703" s="10"/>
      <c r="E703" s="31"/>
      <c r="F703" s="10"/>
      <c r="G703" s="10"/>
      <c r="H703" s="10"/>
      <c r="I703" s="10"/>
      <c r="J703" s="10"/>
      <c r="K703" s="31"/>
      <c r="L703" s="10"/>
      <c r="M703" s="10"/>
      <c r="N703" s="10"/>
      <c r="O703" s="10"/>
      <c r="P703" s="1060"/>
      <c r="Q703" s="1061"/>
      <c r="R703" s="1060"/>
      <c r="S703" s="1062"/>
      <c r="T703" s="26"/>
      <c r="U703" s="16"/>
      <c r="V703" s="10"/>
      <c r="W703" s="10"/>
      <c r="X703" s="10"/>
      <c r="Y703" s="8"/>
      <c r="Z703" s="10"/>
      <c r="AA703" s="10"/>
      <c r="AB703" s="1063"/>
      <c r="AC703" s="10"/>
      <c r="AD703" s="10"/>
      <c r="AE703" s="10"/>
      <c r="AF703" s="10"/>
      <c r="AG703" s="10"/>
      <c r="AH703" s="10"/>
      <c r="AI703" s="10"/>
      <c r="AJ703" s="10"/>
    </row>
    <row r="704" ht="15.75" customHeight="1">
      <c r="A704" s="1059"/>
      <c r="B704" s="31"/>
      <c r="C704" s="10"/>
      <c r="D704" s="10"/>
      <c r="E704" s="31"/>
      <c r="F704" s="10"/>
      <c r="G704" s="10"/>
      <c r="H704" s="10"/>
      <c r="I704" s="10"/>
      <c r="J704" s="10"/>
      <c r="K704" s="31"/>
      <c r="L704" s="10"/>
      <c r="M704" s="10"/>
      <c r="N704" s="10"/>
      <c r="O704" s="10"/>
      <c r="P704" s="1060"/>
      <c r="Q704" s="1061"/>
      <c r="R704" s="1060"/>
      <c r="S704" s="1062"/>
      <c r="T704" s="26"/>
      <c r="U704" s="16"/>
      <c r="V704" s="10"/>
      <c r="W704" s="10"/>
      <c r="X704" s="10"/>
      <c r="Y704" s="8"/>
      <c r="Z704" s="10"/>
      <c r="AA704" s="10"/>
      <c r="AB704" s="1063"/>
      <c r="AC704" s="10"/>
      <c r="AD704" s="10"/>
      <c r="AE704" s="10"/>
      <c r="AF704" s="10"/>
      <c r="AG704" s="10"/>
      <c r="AH704" s="10"/>
      <c r="AI704" s="10"/>
      <c r="AJ704" s="10"/>
    </row>
    <row r="705" ht="15.75" customHeight="1">
      <c r="A705" s="1059"/>
      <c r="B705" s="31"/>
      <c r="C705" s="10"/>
      <c r="D705" s="10"/>
      <c r="E705" s="31"/>
      <c r="F705" s="10"/>
      <c r="G705" s="10"/>
      <c r="H705" s="10"/>
      <c r="I705" s="10"/>
      <c r="J705" s="10"/>
      <c r="K705" s="31"/>
      <c r="L705" s="10"/>
      <c r="M705" s="10"/>
      <c r="N705" s="10"/>
      <c r="O705" s="10"/>
      <c r="P705" s="1060"/>
      <c r="Q705" s="1061"/>
      <c r="R705" s="1060"/>
      <c r="S705" s="1062"/>
      <c r="T705" s="26"/>
      <c r="U705" s="16"/>
      <c r="V705" s="10"/>
      <c r="W705" s="10"/>
      <c r="X705" s="10"/>
      <c r="Y705" s="8"/>
      <c r="Z705" s="10"/>
      <c r="AA705" s="10"/>
      <c r="AB705" s="1063"/>
      <c r="AC705" s="10"/>
      <c r="AD705" s="10"/>
      <c r="AE705" s="10"/>
      <c r="AF705" s="10"/>
      <c r="AG705" s="10"/>
      <c r="AH705" s="10"/>
      <c r="AI705" s="10"/>
      <c r="AJ705" s="10"/>
    </row>
    <row r="706" ht="15.75" customHeight="1">
      <c r="A706" s="1059"/>
      <c r="B706" s="31"/>
      <c r="C706" s="10"/>
      <c r="D706" s="10"/>
      <c r="E706" s="31"/>
      <c r="F706" s="10"/>
      <c r="G706" s="10"/>
      <c r="H706" s="10"/>
      <c r="I706" s="10"/>
      <c r="J706" s="10"/>
      <c r="K706" s="31"/>
      <c r="L706" s="10"/>
      <c r="M706" s="10"/>
      <c r="N706" s="10"/>
      <c r="O706" s="10"/>
      <c r="P706" s="1060"/>
      <c r="Q706" s="1061"/>
      <c r="R706" s="1060"/>
      <c r="S706" s="1062"/>
      <c r="T706" s="26"/>
      <c r="U706" s="16"/>
      <c r="V706" s="10"/>
      <c r="W706" s="10"/>
      <c r="X706" s="10"/>
      <c r="Y706" s="8"/>
      <c r="Z706" s="10"/>
      <c r="AA706" s="10"/>
      <c r="AB706" s="1063"/>
      <c r="AC706" s="10"/>
      <c r="AD706" s="10"/>
      <c r="AE706" s="10"/>
      <c r="AF706" s="10"/>
      <c r="AG706" s="10"/>
      <c r="AH706" s="10"/>
      <c r="AI706" s="10"/>
      <c r="AJ706" s="10"/>
    </row>
    <row r="707" ht="15.75" customHeight="1">
      <c r="A707" s="1059"/>
      <c r="B707" s="31"/>
      <c r="C707" s="10"/>
      <c r="D707" s="10"/>
      <c r="E707" s="31"/>
      <c r="F707" s="10"/>
      <c r="G707" s="10"/>
      <c r="H707" s="10"/>
      <c r="I707" s="10"/>
      <c r="J707" s="10"/>
      <c r="K707" s="31"/>
      <c r="L707" s="10"/>
      <c r="M707" s="10"/>
      <c r="N707" s="10"/>
      <c r="O707" s="10"/>
      <c r="P707" s="1060"/>
      <c r="Q707" s="1061"/>
      <c r="R707" s="1060"/>
      <c r="S707" s="1062"/>
      <c r="T707" s="26"/>
      <c r="U707" s="16"/>
      <c r="V707" s="10"/>
      <c r="W707" s="10"/>
      <c r="X707" s="10"/>
      <c r="Y707" s="8"/>
      <c r="Z707" s="10"/>
      <c r="AA707" s="10"/>
      <c r="AB707" s="1063"/>
      <c r="AC707" s="10"/>
      <c r="AD707" s="10"/>
      <c r="AE707" s="10"/>
      <c r="AF707" s="10"/>
      <c r="AG707" s="10"/>
      <c r="AH707" s="10"/>
      <c r="AI707" s="10"/>
      <c r="AJ707" s="10"/>
    </row>
    <row r="708" ht="15.75" customHeight="1">
      <c r="A708" s="1059"/>
      <c r="B708" s="31"/>
      <c r="C708" s="10"/>
      <c r="D708" s="10"/>
      <c r="E708" s="31"/>
      <c r="F708" s="10"/>
      <c r="G708" s="10"/>
      <c r="H708" s="10"/>
      <c r="I708" s="10"/>
      <c r="J708" s="10"/>
      <c r="K708" s="31"/>
      <c r="L708" s="10"/>
      <c r="M708" s="10"/>
      <c r="N708" s="10"/>
      <c r="O708" s="10"/>
      <c r="P708" s="1060"/>
      <c r="Q708" s="1061"/>
      <c r="R708" s="1060"/>
      <c r="S708" s="1062"/>
      <c r="T708" s="26"/>
      <c r="U708" s="16"/>
      <c r="V708" s="10"/>
      <c r="W708" s="10"/>
      <c r="X708" s="10"/>
      <c r="Y708" s="8"/>
      <c r="Z708" s="10"/>
      <c r="AA708" s="10"/>
      <c r="AB708" s="1063"/>
      <c r="AC708" s="10"/>
      <c r="AD708" s="10"/>
      <c r="AE708" s="10"/>
      <c r="AF708" s="10"/>
      <c r="AG708" s="10"/>
      <c r="AH708" s="10"/>
      <c r="AI708" s="10"/>
      <c r="AJ708" s="10"/>
    </row>
    <row r="709" ht="15.75" customHeight="1">
      <c r="A709" s="1059"/>
      <c r="B709" s="31"/>
      <c r="C709" s="10"/>
      <c r="D709" s="10"/>
      <c r="E709" s="31"/>
      <c r="F709" s="10"/>
      <c r="G709" s="10"/>
      <c r="H709" s="10"/>
      <c r="I709" s="10"/>
      <c r="J709" s="10"/>
      <c r="K709" s="31"/>
      <c r="L709" s="10"/>
      <c r="M709" s="10"/>
      <c r="N709" s="10"/>
      <c r="O709" s="10"/>
      <c r="P709" s="1060"/>
      <c r="Q709" s="1061"/>
      <c r="R709" s="1060"/>
      <c r="S709" s="1062"/>
      <c r="T709" s="26"/>
      <c r="U709" s="16"/>
      <c r="V709" s="10"/>
      <c r="W709" s="10"/>
      <c r="X709" s="10"/>
      <c r="Y709" s="8"/>
      <c r="Z709" s="10"/>
      <c r="AA709" s="10"/>
      <c r="AB709" s="1063"/>
      <c r="AC709" s="10"/>
      <c r="AD709" s="10"/>
      <c r="AE709" s="10"/>
      <c r="AF709" s="10"/>
      <c r="AG709" s="10"/>
      <c r="AH709" s="10"/>
      <c r="AI709" s="10"/>
      <c r="AJ709" s="10"/>
    </row>
    <row r="710" ht="15.75" customHeight="1">
      <c r="A710" s="1059"/>
      <c r="B710" s="31"/>
      <c r="C710" s="10"/>
      <c r="D710" s="10"/>
      <c r="E710" s="31"/>
      <c r="F710" s="10"/>
      <c r="G710" s="10"/>
      <c r="H710" s="10"/>
      <c r="I710" s="10"/>
      <c r="J710" s="10"/>
      <c r="K710" s="31"/>
      <c r="L710" s="10"/>
      <c r="M710" s="10"/>
      <c r="N710" s="10"/>
      <c r="O710" s="10"/>
      <c r="P710" s="1060"/>
      <c r="Q710" s="1061"/>
      <c r="R710" s="1060"/>
      <c r="S710" s="1062"/>
      <c r="T710" s="26"/>
      <c r="U710" s="16"/>
      <c r="V710" s="10"/>
      <c r="W710" s="10"/>
      <c r="X710" s="10"/>
      <c r="Y710" s="8"/>
      <c r="Z710" s="10"/>
      <c r="AA710" s="10"/>
      <c r="AB710" s="1063"/>
      <c r="AC710" s="10"/>
      <c r="AD710" s="10"/>
      <c r="AE710" s="10"/>
      <c r="AF710" s="10"/>
      <c r="AG710" s="10"/>
      <c r="AH710" s="10"/>
      <c r="AI710" s="10"/>
      <c r="AJ710" s="10"/>
    </row>
    <row r="711" ht="15.75" customHeight="1">
      <c r="A711" s="1059"/>
      <c r="B711" s="31"/>
      <c r="C711" s="10"/>
      <c r="D711" s="10"/>
      <c r="E711" s="31"/>
      <c r="F711" s="10"/>
      <c r="G711" s="10"/>
      <c r="H711" s="10"/>
      <c r="I711" s="10"/>
      <c r="J711" s="10"/>
      <c r="K711" s="31"/>
      <c r="L711" s="10"/>
      <c r="M711" s="10"/>
      <c r="N711" s="10"/>
      <c r="O711" s="10"/>
      <c r="P711" s="1060"/>
      <c r="Q711" s="1061"/>
      <c r="R711" s="1060"/>
      <c r="S711" s="1062"/>
      <c r="T711" s="26"/>
      <c r="U711" s="16"/>
      <c r="V711" s="10"/>
      <c r="W711" s="10"/>
      <c r="X711" s="10"/>
      <c r="Y711" s="8"/>
      <c r="Z711" s="10"/>
      <c r="AA711" s="10"/>
      <c r="AB711" s="1063"/>
      <c r="AC711" s="10"/>
      <c r="AD711" s="10"/>
      <c r="AE711" s="10"/>
      <c r="AF711" s="10"/>
      <c r="AG711" s="10"/>
      <c r="AH711" s="10"/>
      <c r="AI711" s="10"/>
      <c r="AJ711" s="10"/>
    </row>
    <row r="712" ht="15.75" customHeight="1">
      <c r="A712" s="1059"/>
      <c r="B712" s="31"/>
      <c r="C712" s="10"/>
      <c r="D712" s="10"/>
      <c r="E712" s="31"/>
      <c r="F712" s="10"/>
      <c r="G712" s="10"/>
      <c r="H712" s="10"/>
      <c r="I712" s="10"/>
      <c r="J712" s="10"/>
      <c r="K712" s="31"/>
      <c r="L712" s="10"/>
      <c r="M712" s="10"/>
      <c r="N712" s="10"/>
      <c r="O712" s="10"/>
      <c r="P712" s="1060"/>
      <c r="Q712" s="1061"/>
      <c r="R712" s="1060"/>
      <c r="S712" s="1062"/>
      <c r="T712" s="26"/>
      <c r="U712" s="16"/>
      <c r="V712" s="10"/>
      <c r="W712" s="10"/>
      <c r="X712" s="10"/>
      <c r="Y712" s="8"/>
      <c r="Z712" s="10"/>
      <c r="AA712" s="10"/>
      <c r="AB712" s="1063"/>
      <c r="AC712" s="10"/>
      <c r="AD712" s="10"/>
      <c r="AE712" s="10"/>
      <c r="AF712" s="10"/>
      <c r="AG712" s="10"/>
      <c r="AH712" s="10"/>
      <c r="AI712" s="10"/>
      <c r="AJ712" s="10"/>
    </row>
    <row r="713" ht="15.75" customHeight="1">
      <c r="A713" s="1059"/>
      <c r="B713" s="31"/>
      <c r="C713" s="10"/>
      <c r="D713" s="10"/>
      <c r="E713" s="31"/>
      <c r="F713" s="10"/>
      <c r="G713" s="10"/>
      <c r="H713" s="10"/>
      <c r="I713" s="10"/>
      <c r="J713" s="10"/>
      <c r="K713" s="31"/>
      <c r="L713" s="10"/>
      <c r="M713" s="10"/>
      <c r="N713" s="10"/>
      <c r="O713" s="10"/>
      <c r="P713" s="1060"/>
      <c r="Q713" s="1061"/>
      <c r="R713" s="1060"/>
      <c r="S713" s="1062"/>
      <c r="T713" s="26"/>
      <c r="U713" s="16"/>
      <c r="V713" s="10"/>
      <c r="W713" s="10"/>
      <c r="X713" s="10"/>
      <c r="Y713" s="8"/>
      <c r="Z713" s="10"/>
      <c r="AA713" s="10"/>
      <c r="AB713" s="1063"/>
      <c r="AC713" s="10"/>
      <c r="AD713" s="10"/>
      <c r="AE713" s="10"/>
      <c r="AF713" s="10"/>
      <c r="AG713" s="10"/>
      <c r="AH713" s="10"/>
      <c r="AI713" s="10"/>
      <c r="AJ713" s="10"/>
    </row>
    <row r="714" ht="15.75" customHeight="1">
      <c r="A714" s="1059"/>
      <c r="B714" s="31"/>
      <c r="C714" s="10"/>
      <c r="D714" s="10"/>
      <c r="E714" s="31"/>
      <c r="F714" s="10"/>
      <c r="G714" s="10"/>
      <c r="H714" s="10"/>
      <c r="I714" s="10"/>
      <c r="J714" s="10"/>
      <c r="K714" s="31"/>
      <c r="L714" s="10"/>
      <c r="M714" s="10"/>
      <c r="N714" s="10"/>
      <c r="O714" s="10"/>
      <c r="P714" s="1060"/>
      <c r="Q714" s="1061"/>
      <c r="R714" s="1060"/>
      <c r="S714" s="1062"/>
      <c r="T714" s="26"/>
      <c r="U714" s="16"/>
      <c r="V714" s="10"/>
      <c r="W714" s="10"/>
      <c r="X714" s="10"/>
      <c r="Y714" s="8"/>
      <c r="Z714" s="10"/>
      <c r="AA714" s="10"/>
      <c r="AB714" s="1063"/>
      <c r="AC714" s="10"/>
      <c r="AD714" s="10"/>
      <c r="AE714" s="10"/>
      <c r="AF714" s="10"/>
      <c r="AG714" s="10"/>
      <c r="AH714" s="10"/>
      <c r="AI714" s="10"/>
      <c r="AJ714" s="10"/>
    </row>
    <row r="715" ht="15.75" customHeight="1">
      <c r="A715" s="1059"/>
      <c r="B715" s="31"/>
      <c r="C715" s="10"/>
      <c r="D715" s="10"/>
      <c r="E715" s="31"/>
      <c r="F715" s="10"/>
      <c r="G715" s="10"/>
      <c r="H715" s="10"/>
      <c r="I715" s="10"/>
      <c r="J715" s="10"/>
      <c r="K715" s="31"/>
      <c r="L715" s="10"/>
      <c r="M715" s="10"/>
      <c r="N715" s="10"/>
      <c r="O715" s="10"/>
      <c r="P715" s="1060"/>
      <c r="Q715" s="1061"/>
      <c r="R715" s="1060"/>
      <c r="S715" s="1062"/>
      <c r="T715" s="26"/>
      <c r="U715" s="16"/>
      <c r="V715" s="10"/>
      <c r="W715" s="10"/>
      <c r="X715" s="10"/>
      <c r="Y715" s="8"/>
      <c r="Z715" s="10"/>
      <c r="AA715" s="10"/>
      <c r="AB715" s="1063"/>
      <c r="AC715" s="10"/>
      <c r="AD715" s="10"/>
      <c r="AE715" s="10"/>
      <c r="AF715" s="10"/>
      <c r="AG715" s="10"/>
      <c r="AH715" s="10"/>
      <c r="AI715" s="10"/>
      <c r="AJ715" s="10"/>
    </row>
    <row r="716" ht="15.75" customHeight="1">
      <c r="A716" s="1059"/>
      <c r="B716" s="31"/>
      <c r="C716" s="10"/>
      <c r="D716" s="10"/>
      <c r="E716" s="31"/>
      <c r="F716" s="10"/>
      <c r="G716" s="10"/>
      <c r="H716" s="10"/>
      <c r="I716" s="10"/>
      <c r="J716" s="10"/>
      <c r="K716" s="31"/>
      <c r="L716" s="10"/>
      <c r="M716" s="10"/>
      <c r="N716" s="10"/>
      <c r="O716" s="10"/>
      <c r="P716" s="1060"/>
      <c r="Q716" s="1061"/>
      <c r="R716" s="1060"/>
      <c r="S716" s="1062"/>
      <c r="T716" s="26"/>
      <c r="U716" s="16"/>
      <c r="V716" s="10"/>
      <c r="W716" s="10"/>
      <c r="X716" s="10"/>
      <c r="Y716" s="8"/>
      <c r="Z716" s="10"/>
      <c r="AA716" s="10"/>
      <c r="AB716" s="1063"/>
      <c r="AC716" s="10"/>
      <c r="AD716" s="10"/>
      <c r="AE716" s="10"/>
      <c r="AF716" s="10"/>
      <c r="AG716" s="10"/>
      <c r="AH716" s="10"/>
      <c r="AI716" s="10"/>
      <c r="AJ716" s="10"/>
    </row>
    <row r="717" ht="15.75" customHeight="1">
      <c r="A717" s="1059"/>
      <c r="B717" s="31"/>
      <c r="C717" s="10"/>
      <c r="D717" s="10"/>
      <c r="E717" s="31"/>
      <c r="F717" s="10"/>
      <c r="G717" s="10"/>
      <c r="H717" s="10"/>
      <c r="I717" s="10"/>
      <c r="J717" s="10"/>
      <c r="K717" s="31"/>
      <c r="L717" s="10"/>
      <c r="M717" s="10"/>
      <c r="N717" s="10"/>
      <c r="O717" s="10"/>
      <c r="P717" s="1060"/>
      <c r="Q717" s="1061"/>
      <c r="R717" s="1060"/>
      <c r="S717" s="1062"/>
      <c r="T717" s="26"/>
      <c r="U717" s="16"/>
      <c r="V717" s="10"/>
      <c r="W717" s="10"/>
      <c r="X717" s="10"/>
      <c r="Y717" s="8"/>
      <c r="Z717" s="10"/>
      <c r="AA717" s="10"/>
      <c r="AB717" s="1063"/>
      <c r="AC717" s="10"/>
      <c r="AD717" s="10"/>
      <c r="AE717" s="10"/>
      <c r="AF717" s="10"/>
      <c r="AG717" s="10"/>
      <c r="AH717" s="10"/>
      <c r="AI717" s="10"/>
      <c r="AJ717" s="10"/>
    </row>
    <row r="718" ht="15.75" customHeight="1">
      <c r="A718" s="1059"/>
      <c r="B718" s="31"/>
      <c r="C718" s="10"/>
      <c r="D718" s="10"/>
      <c r="E718" s="31"/>
      <c r="F718" s="10"/>
      <c r="G718" s="10"/>
      <c r="H718" s="10"/>
      <c r="I718" s="10"/>
      <c r="J718" s="10"/>
      <c r="K718" s="31"/>
      <c r="L718" s="10"/>
      <c r="M718" s="10"/>
      <c r="N718" s="10"/>
      <c r="O718" s="10"/>
      <c r="P718" s="1060"/>
      <c r="Q718" s="1061"/>
      <c r="R718" s="1060"/>
      <c r="S718" s="1062"/>
      <c r="T718" s="26"/>
      <c r="U718" s="16"/>
      <c r="V718" s="10"/>
      <c r="W718" s="10"/>
      <c r="X718" s="10"/>
      <c r="Y718" s="8"/>
      <c r="Z718" s="10"/>
      <c r="AA718" s="10"/>
      <c r="AB718" s="1063"/>
      <c r="AC718" s="10"/>
      <c r="AD718" s="10"/>
      <c r="AE718" s="10"/>
      <c r="AF718" s="10"/>
      <c r="AG718" s="10"/>
      <c r="AH718" s="10"/>
      <c r="AI718" s="10"/>
      <c r="AJ718" s="10"/>
    </row>
    <row r="719" ht="15.75" customHeight="1">
      <c r="A719" s="1059"/>
      <c r="B719" s="31"/>
      <c r="C719" s="10"/>
      <c r="D719" s="10"/>
      <c r="E719" s="31"/>
      <c r="F719" s="10"/>
      <c r="G719" s="10"/>
      <c r="H719" s="10"/>
      <c r="I719" s="10"/>
      <c r="J719" s="10"/>
      <c r="K719" s="31"/>
      <c r="L719" s="10"/>
      <c r="M719" s="10"/>
      <c r="N719" s="10"/>
      <c r="O719" s="10"/>
      <c r="P719" s="1060"/>
      <c r="Q719" s="1061"/>
      <c r="R719" s="1060"/>
      <c r="S719" s="1062"/>
      <c r="T719" s="26"/>
      <c r="U719" s="16"/>
      <c r="V719" s="10"/>
      <c r="W719" s="10"/>
      <c r="X719" s="10"/>
      <c r="Y719" s="8"/>
      <c r="Z719" s="10"/>
      <c r="AA719" s="10"/>
      <c r="AB719" s="1063"/>
      <c r="AC719" s="10"/>
      <c r="AD719" s="10"/>
      <c r="AE719" s="10"/>
      <c r="AF719" s="10"/>
      <c r="AG719" s="10"/>
      <c r="AH719" s="10"/>
      <c r="AI719" s="10"/>
      <c r="AJ719" s="10"/>
    </row>
    <row r="720" ht="15.75" customHeight="1">
      <c r="A720" s="1059"/>
      <c r="B720" s="31"/>
      <c r="C720" s="10"/>
      <c r="D720" s="10"/>
      <c r="E720" s="31"/>
      <c r="F720" s="10"/>
      <c r="G720" s="10"/>
      <c r="H720" s="10"/>
      <c r="I720" s="10"/>
      <c r="J720" s="10"/>
      <c r="K720" s="31"/>
      <c r="L720" s="10"/>
      <c r="M720" s="10"/>
      <c r="N720" s="10"/>
      <c r="O720" s="10"/>
      <c r="P720" s="1060"/>
      <c r="Q720" s="1061"/>
      <c r="R720" s="1060"/>
      <c r="S720" s="1062"/>
      <c r="T720" s="26"/>
      <c r="U720" s="16"/>
      <c r="V720" s="10"/>
      <c r="W720" s="10"/>
      <c r="X720" s="10"/>
      <c r="Y720" s="8"/>
      <c r="Z720" s="10"/>
      <c r="AA720" s="10"/>
      <c r="AB720" s="1063"/>
      <c r="AC720" s="10"/>
      <c r="AD720" s="10"/>
      <c r="AE720" s="10"/>
      <c r="AF720" s="10"/>
      <c r="AG720" s="10"/>
      <c r="AH720" s="10"/>
      <c r="AI720" s="10"/>
      <c r="AJ720" s="10"/>
    </row>
    <row r="721" ht="15.75" customHeight="1">
      <c r="A721" s="1059"/>
      <c r="B721" s="31"/>
      <c r="C721" s="10"/>
      <c r="D721" s="10"/>
      <c r="E721" s="31"/>
      <c r="F721" s="10"/>
      <c r="G721" s="10"/>
      <c r="H721" s="10"/>
      <c r="I721" s="10"/>
      <c r="J721" s="10"/>
      <c r="K721" s="31"/>
      <c r="L721" s="10"/>
      <c r="M721" s="10"/>
      <c r="N721" s="10"/>
      <c r="O721" s="10"/>
      <c r="P721" s="1060"/>
      <c r="Q721" s="1061"/>
      <c r="R721" s="1060"/>
      <c r="S721" s="1062"/>
      <c r="T721" s="26"/>
      <c r="U721" s="16"/>
      <c r="V721" s="10"/>
      <c r="W721" s="10"/>
      <c r="X721" s="10"/>
      <c r="Y721" s="8"/>
      <c r="Z721" s="10"/>
      <c r="AA721" s="10"/>
      <c r="AB721" s="1063"/>
      <c r="AC721" s="10"/>
      <c r="AD721" s="10"/>
      <c r="AE721" s="10"/>
      <c r="AF721" s="10"/>
      <c r="AG721" s="10"/>
      <c r="AH721" s="10"/>
      <c r="AI721" s="10"/>
      <c r="AJ721" s="10"/>
    </row>
    <row r="722" ht="15.75" customHeight="1">
      <c r="A722" s="1059"/>
      <c r="B722" s="31"/>
      <c r="C722" s="10"/>
      <c r="D722" s="10"/>
      <c r="E722" s="31"/>
      <c r="F722" s="10"/>
      <c r="G722" s="10"/>
      <c r="H722" s="10"/>
      <c r="I722" s="10"/>
      <c r="J722" s="10"/>
      <c r="K722" s="31"/>
      <c r="L722" s="10"/>
      <c r="M722" s="10"/>
      <c r="N722" s="10"/>
      <c r="O722" s="10"/>
      <c r="P722" s="1060"/>
      <c r="Q722" s="1061"/>
      <c r="R722" s="1060"/>
      <c r="S722" s="1062"/>
      <c r="T722" s="26"/>
      <c r="U722" s="16"/>
      <c r="V722" s="10"/>
      <c r="W722" s="10"/>
      <c r="X722" s="10"/>
      <c r="Y722" s="8"/>
      <c r="Z722" s="10"/>
      <c r="AA722" s="10"/>
      <c r="AB722" s="1063"/>
      <c r="AC722" s="10"/>
      <c r="AD722" s="10"/>
      <c r="AE722" s="10"/>
      <c r="AF722" s="10"/>
      <c r="AG722" s="10"/>
      <c r="AH722" s="10"/>
      <c r="AI722" s="10"/>
      <c r="AJ722" s="10"/>
    </row>
    <row r="723" ht="15.75" customHeight="1">
      <c r="A723" s="1059"/>
      <c r="B723" s="31"/>
      <c r="C723" s="10"/>
      <c r="D723" s="10"/>
      <c r="E723" s="31"/>
      <c r="F723" s="10"/>
      <c r="G723" s="10"/>
      <c r="H723" s="10"/>
      <c r="I723" s="10"/>
      <c r="J723" s="10"/>
      <c r="K723" s="31"/>
      <c r="L723" s="10"/>
      <c r="M723" s="10"/>
      <c r="N723" s="10"/>
      <c r="O723" s="10"/>
      <c r="P723" s="1060"/>
      <c r="Q723" s="1061"/>
      <c r="R723" s="1060"/>
      <c r="S723" s="1062"/>
      <c r="T723" s="26"/>
      <c r="U723" s="16"/>
      <c r="V723" s="10"/>
      <c r="W723" s="10"/>
      <c r="X723" s="10"/>
      <c r="Y723" s="8"/>
      <c r="Z723" s="10"/>
      <c r="AA723" s="10"/>
      <c r="AB723" s="1063"/>
      <c r="AC723" s="10"/>
      <c r="AD723" s="10"/>
      <c r="AE723" s="10"/>
      <c r="AF723" s="10"/>
      <c r="AG723" s="10"/>
      <c r="AH723" s="10"/>
      <c r="AI723" s="10"/>
      <c r="AJ723" s="10"/>
    </row>
    <row r="724" ht="15.75" customHeight="1">
      <c r="A724" s="1059"/>
      <c r="B724" s="31"/>
      <c r="C724" s="10"/>
      <c r="D724" s="10"/>
      <c r="E724" s="31"/>
      <c r="F724" s="10"/>
      <c r="G724" s="10"/>
      <c r="H724" s="10"/>
      <c r="I724" s="10"/>
      <c r="J724" s="10"/>
      <c r="K724" s="31"/>
      <c r="L724" s="10"/>
      <c r="M724" s="10"/>
      <c r="N724" s="10"/>
      <c r="O724" s="10"/>
      <c r="P724" s="1060"/>
      <c r="Q724" s="1061"/>
      <c r="R724" s="1060"/>
      <c r="S724" s="1062"/>
      <c r="T724" s="26"/>
      <c r="U724" s="16"/>
      <c r="V724" s="10"/>
      <c r="W724" s="10"/>
      <c r="X724" s="10"/>
      <c r="Y724" s="8"/>
      <c r="Z724" s="10"/>
      <c r="AA724" s="10"/>
      <c r="AB724" s="1063"/>
      <c r="AC724" s="10"/>
      <c r="AD724" s="10"/>
      <c r="AE724" s="10"/>
      <c r="AF724" s="10"/>
      <c r="AG724" s="10"/>
      <c r="AH724" s="10"/>
      <c r="AI724" s="10"/>
      <c r="AJ724" s="10"/>
    </row>
    <row r="725" ht="15.75" customHeight="1">
      <c r="A725" s="1059"/>
      <c r="B725" s="31"/>
      <c r="C725" s="10"/>
      <c r="D725" s="10"/>
      <c r="E725" s="31"/>
      <c r="F725" s="10"/>
      <c r="G725" s="10"/>
      <c r="H725" s="10"/>
      <c r="I725" s="10"/>
      <c r="J725" s="10"/>
      <c r="K725" s="31"/>
      <c r="L725" s="10"/>
      <c r="M725" s="10"/>
      <c r="N725" s="10"/>
      <c r="O725" s="10"/>
      <c r="P725" s="1060"/>
      <c r="Q725" s="1061"/>
      <c r="R725" s="1060"/>
      <c r="S725" s="1062"/>
      <c r="T725" s="26"/>
      <c r="U725" s="16"/>
      <c r="V725" s="10"/>
      <c r="W725" s="10"/>
      <c r="X725" s="10"/>
      <c r="Y725" s="8"/>
      <c r="Z725" s="10"/>
      <c r="AA725" s="10"/>
      <c r="AB725" s="1063"/>
      <c r="AC725" s="10"/>
      <c r="AD725" s="10"/>
      <c r="AE725" s="10"/>
      <c r="AF725" s="10"/>
      <c r="AG725" s="10"/>
      <c r="AH725" s="10"/>
      <c r="AI725" s="10"/>
      <c r="AJ725" s="10"/>
    </row>
    <row r="726" ht="15.75" customHeight="1">
      <c r="A726" s="1059"/>
      <c r="B726" s="31"/>
      <c r="C726" s="10"/>
      <c r="D726" s="10"/>
      <c r="E726" s="31"/>
      <c r="F726" s="10"/>
      <c r="G726" s="10"/>
      <c r="H726" s="10"/>
      <c r="I726" s="10"/>
      <c r="J726" s="10"/>
      <c r="K726" s="31"/>
      <c r="L726" s="10"/>
      <c r="M726" s="10"/>
      <c r="N726" s="10"/>
      <c r="O726" s="10"/>
      <c r="P726" s="1060"/>
      <c r="Q726" s="1061"/>
      <c r="R726" s="1060"/>
      <c r="S726" s="1062"/>
      <c r="T726" s="26"/>
      <c r="U726" s="16"/>
      <c r="V726" s="10"/>
      <c r="W726" s="10"/>
      <c r="X726" s="10"/>
      <c r="Y726" s="8"/>
      <c r="Z726" s="10"/>
      <c r="AA726" s="10"/>
      <c r="AB726" s="1063"/>
      <c r="AC726" s="10"/>
      <c r="AD726" s="10"/>
      <c r="AE726" s="10"/>
      <c r="AF726" s="10"/>
      <c r="AG726" s="10"/>
      <c r="AH726" s="10"/>
      <c r="AI726" s="10"/>
      <c r="AJ726" s="10"/>
    </row>
    <row r="727" ht="15.75" customHeight="1">
      <c r="A727" s="1059"/>
      <c r="B727" s="31"/>
      <c r="C727" s="10"/>
      <c r="D727" s="10"/>
      <c r="E727" s="31"/>
      <c r="F727" s="10"/>
      <c r="G727" s="10"/>
      <c r="H727" s="10"/>
      <c r="I727" s="10"/>
      <c r="J727" s="10"/>
      <c r="K727" s="31"/>
      <c r="L727" s="10"/>
      <c r="M727" s="10"/>
      <c r="N727" s="10"/>
      <c r="O727" s="10"/>
      <c r="P727" s="1060"/>
      <c r="Q727" s="1061"/>
      <c r="R727" s="1060"/>
      <c r="S727" s="1062"/>
      <c r="T727" s="26"/>
      <c r="U727" s="16"/>
      <c r="V727" s="10"/>
      <c r="W727" s="10"/>
      <c r="X727" s="10"/>
      <c r="Y727" s="8"/>
      <c r="Z727" s="10"/>
      <c r="AA727" s="10"/>
      <c r="AB727" s="1063"/>
      <c r="AC727" s="10"/>
      <c r="AD727" s="10"/>
      <c r="AE727" s="10"/>
      <c r="AF727" s="10"/>
      <c r="AG727" s="10"/>
      <c r="AH727" s="10"/>
      <c r="AI727" s="10"/>
      <c r="AJ727" s="10"/>
    </row>
    <row r="728" ht="15.75" customHeight="1">
      <c r="A728" s="1059"/>
      <c r="B728" s="31"/>
      <c r="C728" s="10"/>
      <c r="D728" s="10"/>
      <c r="E728" s="31"/>
      <c r="F728" s="10"/>
      <c r="G728" s="10"/>
      <c r="H728" s="10"/>
      <c r="I728" s="10"/>
      <c r="J728" s="10"/>
      <c r="K728" s="31"/>
      <c r="L728" s="10"/>
      <c r="M728" s="10"/>
      <c r="N728" s="10"/>
      <c r="O728" s="10"/>
      <c r="P728" s="1060"/>
      <c r="Q728" s="1061"/>
      <c r="R728" s="1060"/>
      <c r="S728" s="1062"/>
      <c r="T728" s="26"/>
      <c r="U728" s="16"/>
      <c r="V728" s="10"/>
      <c r="W728" s="10"/>
      <c r="X728" s="10"/>
      <c r="Y728" s="8"/>
      <c r="Z728" s="10"/>
      <c r="AA728" s="10"/>
      <c r="AB728" s="1063"/>
      <c r="AC728" s="10"/>
      <c r="AD728" s="10"/>
      <c r="AE728" s="10"/>
      <c r="AF728" s="10"/>
      <c r="AG728" s="10"/>
      <c r="AH728" s="10"/>
      <c r="AI728" s="10"/>
      <c r="AJ728" s="10"/>
    </row>
    <row r="729" ht="15.75" customHeight="1">
      <c r="A729" s="1059"/>
      <c r="B729" s="31"/>
      <c r="C729" s="10"/>
      <c r="D729" s="10"/>
      <c r="E729" s="31"/>
      <c r="F729" s="10"/>
      <c r="G729" s="10"/>
      <c r="H729" s="10"/>
      <c r="I729" s="10"/>
      <c r="J729" s="10"/>
      <c r="K729" s="31"/>
      <c r="L729" s="10"/>
      <c r="M729" s="10"/>
      <c r="N729" s="10"/>
      <c r="O729" s="10"/>
      <c r="P729" s="1060"/>
      <c r="Q729" s="1061"/>
      <c r="R729" s="1060"/>
      <c r="S729" s="1062"/>
      <c r="T729" s="26"/>
      <c r="U729" s="16"/>
      <c r="V729" s="10"/>
      <c r="W729" s="10"/>
      <c r="X729" s="10"/>
      <c r="Y729" s="8"/>
      <c r="Z729" s="10"/>
      <c r="AA729" s="10"/>
      <c r="AB729" s="1063"/>
      <c r="AC729" s="10"/>
      <c r="AD729" s="10"/>
      <c r="AE729" s="10"/>
      <c r="AF729" s="10"/>
      <c r="AG729" s="10"/>
      <c r="AH729" s="10"/>
      <c r="AI729" s="10"/>
      <c r="AJ729" s="10"/>
    </row>
    <row r="730" ht="15.75" customHeight="1">
      <c r="A730" s="1059"/>
      <c r="B730" s="31"/>
      <c r="C730" s="10"/>
      <c r="D730" s="10"/>
      <c r="E730" s="31"/>
      <c r="F730" s="10"/>
      <c r="G730" s="10"/>
      <c r="H730" s="10"/>
      <c r="I730" s="10"/>
      <c r="J730" s="10"/>
      <c r="K730" s="31"/>
      <c r="L730" s="10"/>
      <c r="M730" s="10"/>
      <c r="N730" s="10"/>
      <c r="O730" s="10"/>
      <c r="P730" s="1060"/>
      <c r="Q730" s="1061"/>
      <c r="R730" s="1060"/>
      <c r="S730" s="1062"/>
      <c r="T730" s="26"/>
      <c r="U730" s="16"/>
      <c r="V730" s="10"/>
      <c r="W730" s="10"/>
      <c r="X730" s="10"/>
      <c r="Y730" s="8"/>
      <c r="Z730" s="10"/>
      <c r="AA730" s="10"/>
      <c r="AB730" s="1063"/>
      <c r="AC730" s="10"/>
      <c r="AD730" s="10"/>
      <c r="AE730" s="10"/>
      <c r="AF730" s="10"/>
      <c r="AG730" s="10"/>
      <c r="AH730" s="10"/>
      <c r="AI730" s="10"/>
      <c r="AJ730" s="10"/>
    </row>
    <row r="731" ht="15.75" customHeight="1">
      <c r="A731" s="1059"/>
      <c r="B731" s="31"/>
      <c r="C731" s="10"/>
      <c r="D731" s="10"/>
      <c r="E731" s="31"/>
      <c r="F731" s="10"/>
      <c r="G731" s="10"/>
      <c r="H731" s="10"/>
      <c r="I731" s="10"/>
      <c r="J731" s="10"/>
      <c r="K731" s="31"/>
      <c r="L731" s="10"/>
      <c r="M731" s="10"/>
      <c r="N731" s="10"/>
      <c r="O731" s="10"/>
      <c r="P731" s="1060"/>
      <c r="Q731" s="1061"/>
      <c r="R731" s="1060"/>
      <c r="S731" s="1062"/>
      <c r="T731" s="26"/>
      <c r="U731" s="16"/>
      <c r="V731" s="10"/>
      <c r="W731" s="10"/>
      <c r="X731" s="10"/>
      <c r="Y731" s="8"/>
      <c r="Z731" s="10"/>
      <c r="AA731" s="10"/>
      <c r="AB731" s="1063"/>
      <c r="AC731" s="10"/>
      <c r="AD731" s="10"/>
      <c r="AE731" s="10"/>
      <c r="AF731" s="10"/>
      <c r="AG731" s="10"/>
      <c r="AH731" s="10"/>
      <c r="AI731" s="10"/>
      <c r="AJ731" s="10"/>
    </row>
    <row r="732" ht="15.75" customHeight="1">
      <c r="A732" s="1059"/>
      <c r="B732" s="31"/>
      <c r="C732" s="10"/>
      <c r="D732" s="10"/>
      <c r="E732" s="31"/>
      <c r="F732" s="10"/>
      <c r="G732" s="10"/>
      <c r="H732" s="10"/>
      <c r="I732" s="10"/>
      <c r="J732" s="10"/>
      <c r="K732" s="31"/>
      <c r="L732" s="10"/>
      <c r="M732" s="10"/>
      <c r="N732" s="10"/>
      <c r="O732" s="10"/>
      <c r="P732" s="1060"/>
      <c r="Q732" s="1061"/>
      <c r="R732" s="1060"/>
      <c r="S732" s="1062"/>
      <c r="T732" s="26"/>
      <c r="U732" s="16"/>
      <c r="V732" s="10"/>
      <c r="W732" s="10"/>
      <c r="X732" s="10"/>
      <c r="Y732" s="8"/>
      <c r="Z732" s="10"/>
      <c r="AA732" s="10"/>
      <c r="AB732" s="1063"/>
      <c r="AC732" s="10"/>
      <c r="AD732" s="10"/>
      <c r="AE732" s="10"/>
      <c r="AF732" s="10"/>
      <c r="AG732" s="10"/>
      <c r="AH732" s="10"/>
      <c r="AI732" s="10"/>
      <c r="AJ732" s="10"/>
    </row>
    <row r="733" ht="15.75" customHeight="1">
      <c r="A733" s="1059"/>
      <c r="B733" s="31"/>
      <c r="C733" s="10"/>
      <c r="D733" s="10"/>
      <c r="E733" s="31"/>
      <c r="F733" s="10"/>
      <c r="G733" s="10"/>
      <c r="H733" s="10"/>
      <c r="I733" s="10"/>
      <c r="J733" s="10"/>
      <c r="K733" s="31"/>
      <c r="L733" s="10"/>
      <c r="M733" s="10"/>
      <c r="N733" s="10"/>
      <c r="O733" s="10"/>
      <c r="P733" s="1060"/>
      <c r="Q733" s="1061"/>
      <c r="R733" s="1060"/>
      <c r="S733" s="1062"/>
      <c r="T733" s="26"/>
      <c r="U733" s="16"/>
      <c r="V733" s="10"/>
      <c r="W733" s="10"/>
      <c r="X733" s="10"/>
      <c r="Y733" s="8"/>
      <c r="Z733" s="10"/>
      <c r="AA733" s="10"/>
      <c r="AB733" s="1063"/>
      <c r="AC733" s="10"/>
      <c r="AD733" s="10"/>
      <c r="AE733" s="10"/>
      <c r="AF733" s="10"/>
      <c r="AG733" s="10"/>
      <c r="AH733" s="10"/>
      <c r="AI733" s="10"/>
      <c r="AJ733" s="10"/>
    </row>
    <row r="734" ht="15.75" customHeight="1">
      <c r="A734" s="1059"/>
      <c r="B734" s="31"/>
      <c r="C734" s="10"/>
      <c r="D734" s="10"/>
      <c r="E734" s="31"/>
      <c r="F734" s="10"/>
      <c r="G734" s="10"/>
      <c r="H734" s="10"/>
      <c r="I734" s="10"/>
      <c r="J734" s="10"/>
      <c r="K734" s="31"/>
      <c r="L734" s="10"/>
      <c r="M734" s="10"/>
      <c r="N734" s="10"/>
      <c r="O734" s="10"/>
      <c r="P734" s="1060"/>
      <c r="Q734" s="1061"/>
      <c r="R734" s="1060"/>
      <c r="S734" s="1062"/>
      <c r="T734" s="26"/>
      <c r="U734" s="16"/>
      <c r="V734" s="10"/>
      <c r="W734" s="10"/>
      <c r="X734" s="10"/>
      <c r="Y734" s="8"/>
      <c r="Z734" s="10"/>
      <c r="AA734" s="10"/>
      <c r="AB734" s="1063"/>
      <c r="AC734" s="10"/>
      <c r="AD734" s="10"/>
      <c r="AE734" s="10"/>
      <c r="AF734" s="10"/>
      <c r="AG734" s="10"/>
      <c r="AH734" s="10"/>
      <c r="AI734" s="10"/>
      <c r="AJ734" s="10"/>
    </row>
    <row r="735" ht="15.75" customHeight="1">
      <c r="A735" s="1059"/>
      <c r="B735" s="31"/>
      <c r="C735" s="10"/>
      <c r="D735" s="10"/>
      <c r="E735" s="31"/>
      <c r="F735" s="10"/>
      <c r="G735" s="10"/>
      <c r="H735" s="10"/>
      <c r="I735" s="10"/>
      <c r="J735" s="10"/>
      <c r="K735" s="31"/>
      <c r="L735" s="10"/>
      <c r="M735" s="10"/>
      <c r="N735" s="10"/>
      <c r="O735" s="10"/>
      <c r="P735" s="1060"/>
      <c r="Q735" s="1061"/>
      <c r="R735" s="1060"/>
      <c r="S735" s="1062"/>
      <c r="T735" s="26"/>
      <c r="U735" s="16"/>
      <c r="V735" s="10"/>
      <c r="W735" s="10"/>
      <c r="X735" s="10"/>
      <c r="Y735" s="8"/>
      <c r="Z735" s="10"/>
      <c r="AA735" s="10"/>
      <c r="AB735" s="1063"/>
      <c r="AC735" s="10"/>
      <c r="AD735" s="10"/>
      <c r="AE735" s="10"/>
      <c r="AF735" s="10"/>
      <c r="AG735" s="10"/>
      <c r="AH735" s="10"/>
      <c r="AI735" s="10"/>
      <c r="AJ735" s="10"/>
    </row>
    <row r="736" ht="15.75" customHeight="1">
      <c r="A736" s="1059"/>
      <c r="B736" s="31"/>
      <c r="C736" s="10"/>
      <c r="D736" s="10"/>
      <c r="E736" s="31"/>
      <c r="F736" s="10"/>
      <c r="G736" s="10"/>
      <c r="H736" s="10"/>
      <c r="I736" s="10"/>
      <c r="J736" s="10"/>
      <c r="K736" s="31"/>
      <c r="L736" s="10"/>
      <c r="M736" s="10"/>
      <c r="N736" s="10"/>
      <c r="O736" s="10"/>
      <c r="P736" s="1060"/>
      <c r="Q736" s="1061"/>
      <c r="R736" s="1060"/>
      <c r="S736" s="1062"/>
      <c r="T736" s="26"/>
      <c r="U736" s="16"/>
      <c r="V736" s="10"/>
      <c r="W736" s="10"/>
      <c r="X736" s="10"/>
      <c r="Y736" s="8"/>
      <c r="Z736" s="10"/>
      <c r="AA736" s="10"/>
      <c r="AB736" s="1063"/>
      <c r="AC736" s="10"/>
      <c r="AD736" s="10"/>
      <c r="AE736" s="10"/>
      <c r="AF736" s="10"/>
      <c r="AG736" s="10"/>
      <c r="AH736" s="10"/>
      <c r="AI736" s="10"/>
      <c r="AJ736" s="10"/>
    </row>
    <row r="737" ht="15.75" customHeight="1">
      <c r="A737" s="1059"/>
      <c r="B737" s="31"/>
      <c r="C737" s="10"/>
      <c r="D737" s="10"/>
      <c r="E737" s="31"/>
      <c r="F737" s="10"/>
      <c r="G737" s="10"/>
      <c r="H737" s="10"/>
      <c r="I737" s="10"/>
      <c r="J737" s="10"/>
      <c r="K737" s="31"/>
      <c r="L737" s="10"/>
      <c r="M737" s="10"/>
      <c r="N737" s="10"/>
      <c r="O737" s="10"/>
      <c r="P737" s="1060"/>
      <c r="Q737" s="1061"/>
      <c r="R737" s="1060"/>
      <c r="S737" s="1062"/>
      <c r="T737" s="26"/>
      <c r="U737" s="16"/>
      <c r="V737" s="10"/>
      <c r="W737" s="10"/>
      <c r="X737" s="10"/>
      <c r="Y737" s="8"/>
      <c r="Z737" s="10"/>
      <c r="AA737" s="10"/>
      <c r="AB737" s="1063"/>
      <c r="AC737" s="10"/>
      <c r="AD737" s="10"/>
      <c r="AE737" s="10"/>
      <c r="AF737" s="10"/>
      <c r="AG737" s="10"/>
      <c r="AH737" s="10"/>
      <c r="AI737" s="10"/>
      <c r="AJ737" s="10"/>
    </row>
    <row r="738" ht="15.75" customHeight="1">
      <c r="A738" s="1059"/>
      <c r="B738" s="31"/>
      <c r="C738" s="10"/>
      <c r="D738" s="10"/>
      <c r="E738" s="31"/>
      <c r="F738" s="10"/>
      <c r="G738" s="10"/>
      <c r="H738" s="10"/>
      <c r="I738" s="10"/>
      <c r="J738" s="10"/>
      <c r="K738" s="31"/>
      <c r="L738" s="10"/>
      <c r="M738" s="10"/>
      <c r="N738" s="10"/>
      <c r="O738" s="10"/>
      <c r="P738" s="1060"/>
      <c r="Q738" s="1061"/>
      <c r="R738" s="1060"/>
      <c r="S738" s="1062"/>
      <c r="T738" s="26"/>
      <c r="U738" s="16"/>
      <c r="V738" s="10"/>
      <c r="W738" s="10"/>
      <c r="X738" s="10"/>
      <c r="Y738" s="8"/>
      <c r="Z738" s="10"/>
      <c r="AA738" s="10"/>
      <c r="AB738" s="1063"/>
      <c r="AC738" s="10"/>
      <c r="AD738" s="10"/>
      <c r="AE738" s="10"/>
      <c r="AF738" s="10"/>
      <c r="AG738" s="10"/>
      <c r="AH738" s="10"/>
      <c r="AI738" s="10"/>
      <c r="AJ738" s="10"/>
    </row>
    <row r="739" ht="15.75" customHeight="1">
      <c r="A739" s="1059"/>
      <c r="B739" s="31"/>
      <c r="C739" s="10"/>
      <c r="D739" s="10"/>
      <c r="E739" s="31"/>
      <c r="F739" s="10"/>
      <c r="G739" s="10"/>
      <c r="H739" s="10"/>
      <c r="I739" s="10"/>
      <c r="J739" s="10"/>
      <c r="K739" s="31"/>
      <c r="L739" s="10"/>
      <c r="M739" s="10"/>
      <c r="N739" s="10"/>
      <c r="O739" s="10"/>
      <c r="P739" s="1060"/>
      <c r="Q739" s="1061"/>
      <c r="R739" s="1060"/>
      <c r="S739" s="1062"/>
      <c r="T739" s="26"/>
      <c r="U739" s="16"/>
      <c r="V739" s="10"/>
      <c r="W739" s="10"/>
      <c r="X739" s="10"/>
      <c r="Y739" s="8"/>
      <c r="Z739" s="10"/>
      <c r="AA739" s="10"/>
      <c r="AB739" s="1063"/>
      <c r="AC739" s="10"/>
      <c r="AD739" s="10"/>
      <c r="AE739" s="10"/>
      <c r="AF739" s="10"/>
      <c r="AG739" s="10"/>
      <c r="AH739" s="10"/>
      <c r="AI739" s="10"/>
      <c r="AJ739" s="10"/>
    </row>
    <row r="740" ht="15.75" customHeight="1">
      <c r="A740" s="1059"/>
      <c r="B740" s="31"/>
      <c r="C740" s="10"/>
      <c r="D740" s="10"/>
      <c r="E740" s="31"/>
      <c r="F740" s="10"/>
      <c r="G740" s="10"/>
      <c r="H740" s="10"/>
      <c r="I740" s="10"/>
      <c r="J740" s="10"/>
      <c r="K740" s="31"/>
      <c r="L740" s="10"/>
      <c r="M740" s="10"/>
      <c r="N740" s="10"/>
      <c r="O740" s="10"/>
      <c r="P740" s="1060"/>
      <c r="Q740" s="1061"/>
      <c r="R740" s="1060"/>
      <c r="S740" s="1062"/>
      <c r="T740" s="26"/>
      <c r="U740" s="16"/>
      <c r="V740" s="10"/>
      <c r="W740" s="10"/>
      <c r="X740" s="10"/>
      <c r="Y740" s="8"/>
      <c r="Z740" s="10"/>
      <c r="AA740" s="10"/>
      <c r="AB740" s="1063"/>
      <c r="AC740" s="10"/>
      <c r="AD740" s="10"/>
      <c r="AE740" s="10"/>
      <c r="AF740" s="10"/>
      <c r="AG740" s="10"/>
      <c r="AH740" s="10"/>
      <c r="AI740" s="10"/>
      <c r="AJ740" s="10"/>
    </row>
    <row r="741" ht="15.75" customHeight="1">
      <c r="A741" s="1059"/>
      <c r="B741" s="31"/>
      <c r="C741" s="10"/>
      <c r="D741" s="10"/>
      <c r="E741" s="31"/>
      <c r="F741" s="10"/>
      <c r="G741" s="10"/>
      <c r="H741" s="10"/>
      <c r="I741" s="10"/>
      <c r="J741" s="10"/>
      <c r="K741" s="31"/>
      <c r="L741" s="10"/>
      <c r="M741" s="10"/>
      <c r="N741" s="10"/>
      <c r="O741" s="10"/>
      <c r="P741" s="1060"/>
      <c r="Q741" s="1061"/>
      <c r="R741" s="1060"/>
      <c r="S741" s="1062"/>
      <c r="T741" s="26"/>
      <c r="U741" s="16"/>
      <c r="V741" s="10"/>
      <c r="W741" s="10"/>
      <c r="X741" s="10"/>
      <c r="Y741" s="8"/>
      <c r="Z741" s="10"/>
      <c r="AA741" s="10"/>
      <c r="AB741" s="1063"/>
      <c r="AC741" s="10"/>
      <c r="AD741" s="10"/>
      <c r="AE741" s="10"/>
      <c r="AF741" s="10"/>
      <c r="AG741" s="10"/>
      <c r="AH741" s="10"/>
      <c r="AI741" s="10"/>
      <c r="AJ741" s="10"/>
    </row>
    <row r="742" ht="15.75" customHeight="1">
      <c r="A742" s="1059"/>
      <c r="B742" s="31"/>
      <c r="C742" s="10"/>
      <c r="D742" s="10"/>
      <c r="E742" s="31"/>
      <c r="F742" s="10"/>
      <c r="G742" s="10"/>
      <c r="H742" s="10"/>
      <c r="I742" s="10"/>
      <c r="J742" s="10"/>
      <c r="K742" s="31"/>
      <c r="L742" s="10"/>
      <c r="M742" s="10"/>
      <c r="N742" s="10"/>
      <c r="O742" s="10"/>
      <c r="P742" s="1060"/>
      <c r="Q742" s="1061"/>
      <c r="R742" s="1060"/>
      <c r="S742" s="1062"/>
      <c r="T742" s="26"/>
      <c r="U742" s="16"/>
      <c r="V742" s="10"/>
      <c r="W742" s="10"/>
      <c r="X742" s="10"/>
      <c r="Y742" s="8"/>
      <c r="Z742" s="10"/>
      <c r="AA742" s="10"/>
      <c r="AB742" s="1063"/>
      <c r="AC742" s="10"/>
      <c r="AD742" s="10"/>
      <c r="AE742" s="10"/>
      <c r="AF742" s="10"/>
      <c r="AG742" s="10"/>
      <c r="AH742" s="10"/>
      <c r="AI742" s="10"/>
      <c r="AJ742" s="10"/>
    </row>
    <row r="743" ht="15.75" customHeight="1">
      <c r="A743" s="1059"/>
      <c r="B743" s="31"/>
      <c r="C743" s="10"/>
      <c r="D743" s="10"/>
      <c r="E743" s="31"/>
      <c r="F743" s="10"/>
      <c r="G743" s="10"/>
      <c r="H743" s="10"/>
      <c r="I743" s="10"/>
      <c r="J743" s="10"/>
      <c r="K743" s="31"/>
      <c r="L743" s="10"/>
      <c r="M743" s="10"/>
      <c r="N743" s="10"/>
      <c r="O743" s="10"/>
      <c r="P743" s="1060"/>
      <c r="Q743" s="1061"/>
      <c r="R743" s="1060"/>
      <c r="S743" s="1062"/>
      <c r="T743" s="26"/>
      <c r="U743" s="16"/>
      <c r="V743" s="10"/>
      <c r="W743" s="10"/>
      <c r="X743" s="10"/>
      <c r="Y743" s="8"/>
      <c r="Z743" s="10"/>
      <c r="AA743" s="10"/>
      <c r="AB743" s="1063"/>
      <c r="AC743" s="10"/>
      <c r="AD743" s="10"/>
      <c r="AE743" s="10"/>
      <c r="AF743" s="10"/>
      <c r="AG743" s="10"/>
      <c r="AH743" s="10"/>
      <c r="AI743" s="10"/>
      <c r="AJ743" s="10"/>
    </row>
    <row r="744" ht="15.75" customHeight="1">
      <c r="A744" s="1059"/>
      <c r="B744" s="31"/>
      <c r="C744" s="10"/>
      <c r="D744" s="10"/>
      <c r="E744" s="31"/>
      <c r="F744" s="10"/>
      <c r="G744" s="10"/>
      <c r="H744" s="10"/>
      <c r="I744" s="10"/>
      <c r="J744" s="10"/>
      <c r="K744" s="31"/>
      <c r="L744" s="10"/>
      <c r="M744" s="10"/>
      <c r="N744" s="10"/>
      <c r="O744" s="10"/>
      <c r="P744" s="1060"/>
      <c r="Q744" s="1061"/>
      <c r="R744" s="1060"/>
      <c r="S744" s="1062"/>
      <c r="T744" s="26"/>
      <c r="U744" s="16"/>
      <c r="V744" s="10"/>
      <c r="W744" s="10"/>
      <c r="X744" s="10"/>
      <c r="Y744" s="8"/>
      <c r="Z744" s="10"/>
      <c r="AA744" s="10"/>
      <c r="AB744" s="1063"/>
      <c r="AC744" s="10"/>
      <c r="AD744" s="10"/>
      <c r="AE744" s="10"/>
      <c r="AF744" s="10"/>
      <c r="AG744" s="10"/>
      <c r="AH744" s="10"/>
      <c r="AI744" s="10"/>
      <c r="AJ744" s="10"/>
    </row>
    <row r="745" ht="15.75" customHeight="1">
      <c r="A745" s="1059"/>
      <c r="B745" s="31"/>
      <c r="C745" s="10"/>
      <c r="D745" s="10"/>
      <c r="E745" s="31"/>
      <c r="F745" s="10"/>
      <c r="G745" s="10"/>
      <c r="H745" s="10"/>
      <c r="I745" s="10"/>
      <c r="J745" s="10"/>
      <c r="K745" s="31"/>
      <c r="L745" s="10"/>
      <c r="M745" s="10"/>
      <c r="N745" s="10"/>
      <c r="O745" s="10"/>
      <c r="P745" s="1060"/>
      <c r="Q745" s="1061"/>
      <c r="R745" s="1060"/>
      <c r="S745" s="1062"/>
      <c r="T745" s="26"/>
      <c r="U745" s="16"/>
      <c r="V745" s="10"/>
      <c r="W745" s="10"/>
      <c r="X745" s="10"/>
      <c r="Y745" s="8"/>
      <c r="Z745" s="10"/>
      <c r="AA745" s="10"/>
      <c r="AB745" s="1063"/>
      <c r="AC745" s="10"/>
      <c r="AD745" s="10"/>
      <c r="AE745" s="10"/>
      <c r="AF745" s="10"/>
      <c r="AG745" s="10"/>
      <c r="AH745" s="10"/>
      <c r="AI745" s="10"/>
      <c r="AJ745" s="10"/>
    </row>
    <row r="746" ht="15.75" customHeight="1">
      <c r="A746" s="1059"/>
      <c r="B746" s="31"/>
      <c r="C746" s="10"/>
      <c r="D746" s="10"/>
      <c r="E746" s="31"/>
      <c r="F746" s="10"/>
      <c r="G746" s="10"/>
      <c r="H746" s="10"/>
      <c r="I746" s="10"/>
      <c r="J746" s="10"/>
      <c r="K746" s="31"/>
      <c r="L746" s="10"/>
      <c r="M746" s="10"/>
      <c r="N746" s="10"/>
      <c r="O746" s="10"/>
      <c r="P746" s="1060"/>
      <c r="Q746" s="1061"/>
      <c r="R746" s="1060"/>
      <c r="S746" s="1062"/>
      <c r="T746" s="26"/>
      <c r="U746" s="16"/>
      <c r="V746" s="10"/>
      <c r="W746" s="10"/>
      <c r="X746" s="10"/>
      <c r="Y746" s="8"/>
      <c r="Z746" s="10"/>
      <c r="AA746" s="10"/>
      <c r="AB746" s="1063"/>
      <c r="AC746" s="10"/>
      <c r="AD746" s="10"/>
      <c r="AE746" s="10"/>
      <c r="AF746" s="10"/>
      <c r="AG746" s="10"/>
      <c r="AH746" s="10"/>
      <c r="AI746" s="10"/>
      <c r="AJ746" s="10"/>
    </row>
    <row r="747" ht="15.75" customHeight="1">
      <c r="A747" s="1059"/>
      <c r="B747" s="31"/>
      <c r="C747" s="10"/>
      <c r="D747" s="10"/>
      <c r="E747" s="31"/>
      <c r="F747" s="10"/>
      <c r="G747" s="10"/>
      <c r="H747" s="10"/>
      <c r="I747" s="10"/>
      <c r="J747" s="10"/>
      <c r="K747" s="31"/>
      <c r="L747" s="10"/>
      <c r="M747" s="10"/>
      <c r="N747" s="10"/>
      <c r="O747" s="10"/>
      <c r="P747" s="1060"/>
      <c r="Q747" s="1061"/>
      <c r="R747" s="1060"/>
      <c r="S747" s="1062"/>
      <c r="T747" s="26"/>
      <c r="U747" s="16"/>
      <c r="V747" s="10"/>
      <c r="W747" s="10"/>
      <c r="X747" s="10"/>
      <c r="Y747" s="8"/>
      <c r="Z747" s="10"/>
      <c r="AA747" s="10"/>
      <c r="AB747" s="1063"/>
      <c r="AC747" s="10"/>
      <c r="AD747" s="10"/>
      <c r="AE747" s="10"/>
      <c r="AF747" s="10"/>
      <c r="AG747" s="10"/>
      <c r="AH747" s="10"/>
      <c r="AI747" s="10"/>
      <c r="AJ747" s="10"/>
    </row>
    <row r="748" ht="15.75" customHeight="1">
      <c r="A748" s="1059"/>
      <c r="B748" s="31"/>
      <c r="C748" s="10"/>
      <c r="D748" s="10"/>
      <c r="E748" s="31"/>
      <c r="F748" s="10"/>
      <c r="G748" s="10"/>
      <c r="H748" s="10"/>
      <c r="I748" s="10"/>
      <c r="J748" s="10"/>
      <c r="K748" s="31"/>
      <c r="L748" s="10"/>
      <c r="M748" s="10"/>
      <c r="N748" s="10"/>
      <c r="O748" s="10"/>
      <c r="P748" s="1060"/>
      <c r="Q748" s="1061"/>
      <c r="R748" s="1060"/>
      <c r="S748" s="1062"/>
      <c r="T748" s="26"/>
      <c r="U748" s="16"/>
      <c r="V748" s="10"/>
      <c r="W748" s="10"/>
      <c r="X748" s="10"/>
      <c r="Y748" s="8"/>
      <c r="Z748" s="10"/>
      <c r="AA748" s="10"/>
      <c r="AB748" s="1063"/>
      <c r="AC748" s="10"/>
      <c r="AD748" s="10"/>
      <c r="AE748" s="10"/>
      <c r="AF748" s="10"/>
      <c r="AG748" s="10"/>
      <c r="AH748" s="10"/>
      <c r="AI748" s="10"/>
      <c r="AJ748" s="10"/>
    </row>
    <row r="749" ht="15.75" customHeight="1">
      <c r="A749" s="1059"/>
      <c r="B749" s="31"/>
      <c r="C749" s="10"/>
      <c r="D749" s="10"/>
      <c r="E749" s="31"/>
      <c r="F749" s="10"/>
      <c r="G749" s="10"/>
      <c r="H749" s="10"/>
      <c r="I749" s="10"/>
      <c r="J749" s="10"/>
      <c r="K749" s="31"/>
      <c r="L749" s="10"/>
      <c r="M749" s="10"/>
      <c r="N749" s="10"/>
      <c r="O749" s="10"/>
      <c r="P749" s="1060"/>
      <c r="Q749" s="1061"/>
      <c r="R749" s="1060"/>
      <c r="S749" s="1062"/>
      <c r="T749" s="26"/>
      <c r="U749" s="16"/>
      <c r="V749" s="10"/>
      <c r="W749" s="10"/>
      <c r="X749" s="10"/>
      <c r="Y749" s="8"/>
      <c r="Z749" s="10"/>
      <c r="AA749" s="10"/>
      <c r="AB749" s="1063"/>
      <c r="AC749" s="10"/>
      <c r="AD749" s="10"/>
      <c r="AE749" s="10"/>
      <c r="AF749" s="10"/>
      <c r="AG749" s="10"/>
      <c r="AH749" s="10"/>
      <c r="AI749" s="10"/>
      <c r="AJ749" s="10"/>
    </row>
    <row r="750" ht="15.75" customHeight="1">
      <c r="A750" s="1059"/>
      <c r="B750" s="31"/>
      <c r="C750" s="10"/>
      <c r="D750" s="10"/>
      <c r="E750" s="31"/>
      <c r="F750" s="10"/>
      <c r="G750" s="10"/>
      <c r="H750" s="10"/>
      <c r="I750" s="10"/>
      <c r="J750" s="10"/>
      <c r="K750" s="31"/>
      <c r="L750" s="10"/>
      <c r="M750" s="10"/>
      <c r="N750" s="10"/>
      <c r="O750" s="10"/>
      <c r="P750" s="1060"/>
      <c r="Q750" s="1061"/>
      <c r="R750" s="1060"/>
      <c r="S750" s="1062"/>
      <c r="T750" s="26"/>
      <c r="U750" s="16"/>
      <c r="V750" s="10"/>
      <c r="W750" s="10"/>
      <c r="X750" s="10"/>
      <c r="Y750" s="8"/>
      <c r="Z750" s="10"/>
      <c r="AA750" s="10"/>
      <c r="AB750" s="1063"/>
      <c r="AC750" s="10"/>
      <c r="AD750" s="10"/>
      <c r="AE750" s="10"/>
      <c r="AF750" s="10"/>
      <c r="AG750" s="10"/>
      <c r="AH750" s="10"/>
      <c r="AI750" s="10"/>
      <c r="AJ750" s="10"/>
    </row>
    <row r="751" ht="15.75" customHeight="1">
      <c r="A751" s="1059"/>
      <c r="B751" s="31"/>
      <c r="C751" s="10"/>
      <c r="D751" s="10"/>
      <c r="E751" s="31"/>
      <c r="F751" s="10"/>
      <c r="G751" s="10"/>
      <c r="H751" s="10"/>
      <c r="I751" s="10"/>
      <c r="J751" s="10"/>
      <c r="K751" s="31"/>
      <c r="L751" s="10"/>
      <c r="M751" s="10"/>
      <c r="N751" s="10"/>
      <c r="O751" s="10"/>
      <c r="P751" s="1060"/>
      <c r="Q751" s="1061"/>
      <c r="R751" s="1060"/>
      <c r="S751" s="1062"/>
      <c r="T751" s="26"/>
      <c r="U751" s="16"/>
      <c r="V751" s="10"/>
      <c r="W751" s="10"/>
      <c r="X751" s="10"/>
      <c r="Y751" s="8"/>
      <c r="Z751" s="10"/>
      <c r="AA751" s="10"/>
      <c r="AB751" s="1063"/>
      <c r="AC751" s="10"/>
      <c r="AD751" s="10"/>
      <c r="AE751" s="10"/>
      <c r="AF751" s="10"/>
      <c r="AG751" s="10"/>
      <c r="AH751" s="10"/>
      <c r="AI751" s="10"/>
      <c r="AJ751" s="10"/>
    </row>
    <row r="752" ht="15.75" customHeight="1">
      <c r="A752" s="1059"/>
      <c r="B752" s="31"/>
      <c r="C752" s="10"/>
      <c r="D752" s="10"/>
      <c r="E752" s="31"/>
      <c r="F752" s="10"/>
      <c r="G752" s="10"/>
      <c r="H752" s="10"/>
      <c r="I752" s="10"/>
      <c r="J752" s="10"/>
      <c r="K752" s="31"/>
      <c r="L752" s="10"/>
      <c r="M752" s="10"/>
      <c r="N752" s="10"/>
      <c r="O752" s="10"/>
      <c r="P752" s="1060"/>
      <c r="Q752" s="1061"/>
      <c r="R752" s="1060"/>
      <c r="S752" s="1062"/>
      <c r="T752" s="26"/>
      <c r="U752" s="16"/>
      <c r="V752" s="10"/>
      <c r="W752" s="10"/>
      <c r="X752" s="10"/>
      <c r="Y752" s="8"/>
      <c r="Z752" s="10"/>
      <c r="AA752" s="10"/>
      <c r="AB752" s="1063"/>
      <c r="AC752" s="10"/>
      <c r="AD752" s="10"/>
      <c r="AE752" s="10"/>
      <c r="AF752" s="10"/>
      <c r="AG752" s="10"/>
      <c r="AH752" s="10"/>
      <c r="AI752" s="10"/>
      <c r="AJ752" s="10"/>
    </row>
    <row r="753" ht="15.75" customHeight="1">
      <c r="A753" s="1059"/>
      <c r="B753" s="31"/>
      <c r="C753" s="10"/>
      <c r="D753" s="10"/>
      <c r="E753" s="31"/>
      <c r="F753" s="10"/>
      <c r="G753" s="10"/>
      <c r="H753" s="10"/>
      <c r="I753" s="10"/>
      <c r="J753" s="10"/>
      <c r="K753" s="31"/>
      <c r="L753" s="10"/>
      <c r="M753" s="10"/>
      <c r="N753" s="10"/>
      <c r="O753" s="10"/>
      <c r="P753" s="1060"/>
      <c r="Q753" s="1061"/>
      <c r="R753" s="1060"/>
      <c r="S753" s="1062"/>
      <c r="T753" s="26"/>
      <c r="U753" s="16"/>
      <c r="V753" s="10"/>
      <c r="W753" s="10"/>
      <c r="X753" s="10"/>
      <c r="Y753" s="8"/>
      <c r="Z753" s="10"/>
      <c r="AA753" s="10"/>
      <c r="AB753" s="1063"/>
      <c r="AC753" s="10"/>
      <c r="AD753" s="10"/>
      <c r="AE753" s="10"/>
      <c r="AF753" s="10"/>
      <c r="AG753" s="10"/>
      <c r="AH753" s="10"/>
      <c r="AI753" s="10"/>
      <c r="AJ753" s="10"/>
    </row>
    <row r="754" ht="15.75" customHeight="1">
      <c r="A754" s="1059"/>
      <c r="B754" s="31"/>
      <c r="C754" s="10"/>
      <c r="D754" s="10"/>
      <c r="E754" s="31"/>
      <c r="F754" s="10"/>
      <c r="G754" s="10"/>
      <c r="H754" s="10"/>
      <c r="I754" s="10"/>
      <c r="J754" s="10"/>
      <c r="K754" s="31"/>
      <c r="L754" s="10"/>
      <c r="M754" s="10"/>
      <c r="N754" s="10"/>
      <c r="O754" s="10"/>
      <c r="P754" s="1060"/>
      <c r="Q754" s="1061"/>
      <c r="R754" s="1060"/>
      <c r="S754" s="1062"/>
      <c r="T754" s="26"/>
      <c r="U754" s="16"/>
      <c r="V754" s="10"/>
      <c r="W754" s="10"/>
      <c r="X754" s="10"/>
      <c r="Y754" s="8"/>
      <c r="Z754" s="10"/>
      <c r="AA754" s="10"/>
      <c r="AB754" s="1063"/>
      <c r="AC754" s="10"/>
      <c r="AD754" s="10"/>
      <c r="AE754" s="10"/>
      <c r="AF754" s="10"/>
      <c r="AG754" s="10"/>
      <c r="AH754" s="10"/>
      <c r="AI754" s="10"/>
      <c r="AJ754" s="10"/>
    </row>
    <row r="755" ht="15.75" customHeight="1">
      <c r="A755" s="1059"/>
      <c r="B755" s="31"/>
      <c r="C755" s="10"/>
      <c r="D755" s="10"/>
      <c r="E755" s="31"/>
      <c r="F755" s="10"/>
      <c r="G755" s="10"/>
      <c r="H755" s="10"/>
      <c r="I755" s="10"/>
      <c r="J755" s="10"/>
      <c r="K755" s="31"/>
      <c r="L755" s="10"/>
      <c r="M755" s="10"/>
      <c r="N755" s="10"/>
      <c r="O755" s="10"/>
      <c r="P755" s="1060"/>
      <c r="Q755" s="1061"/>
      <c r="R755" s="1060"/>
      <c r="S755" s="1062"/>
      <c r="T755" s="26"/>
      <c r="U755" s="16"/>
      <c r="V755" s="10"/>
      <c r="W755" s="10"/>
      <c r="X755" s="10"/>
      <c r="Y755" s="8"/>
      <c r="Z755" s="10"/>
      <c r="AA755" s="10"/>
      <c r="AB755" s="1063"/>
      <c r="AC755" s="10"/>
      <c r="AD755" s="10"/>
      <c r="AE755" s="10"/>
      <c r="AF755" s="10"/>
      <c r="AG755" s="10"/>
      <c r="AH755" s="10"/>
      <c r="AI755" s="10"/>
      <c r="AJ755" s="10"/>
    </row>
    <row r="756" ht="15.75" customHeight="1">
      <c r="A756" s="1059"/>
      <c r="B756" s="31"/>
      <c r="C756" s="10"/>
      <c r="D756" s="10"/>
      <c r="E756" s="31"/>
      <c r="F756" s="10"/>
      <c r="G756" s="10"/>
      <c r="H756" s="10"/>
      <c r="I756" s="10"/>
      <c r="J756" s="10"/>
      <c r="K756" s="31"/>
      <c r="L756" s="10"/>
      <c r="M756" s="10"/>
      <c r="N756" s="10"/>
      <c r="O756" s="10"/>
      <c r="P756" s="1060"/>
      <c r="Q756" s="1061"/>
      <c r="R756" s="1060"/>
      <c r="S756" s="1062"/>
      <c r="T756" s="26"/>
      <c r="U756" s="16"/>
      <c r="V756" s="10"/>
      <c r="W756" s="10"/>
      <c r="X756" s="10"/>
      <c r="Y756" s="8"/>
      <c r="Z756" s="10"/>
      <c r="AA756" s="10"/>
      <c r="AB756" s="1063"/>
      <c r="AC756" s="10"/>
      <c r="AD756" s="10"/>
      <c r="AE756" s="10"/>
      <c r="AF756" s="10"/>
      <c r="AG756" s="10"/>
      <c r="AH756" s="10"/>
      <c r="AI756" s="10"/>
      <c r="AJ756" s="10"/>
    </row>
    <row r="757" ht="15.75" customHeight="1">
      <c r="A757" s="1059"/>
      <c r="B757" s="31"/>
      <c r="C757" s="10"/>
      <c r="D757" s="10"/>
      <c r="E757" s="31"/>
      <c r="F757" s="10"/>
      <c r="G757" s="10"/>
      <c r="H757" s="10"/>
      <c r="I757" s="10"/>
      <c r="J757" s="10"/>
      <c r="K757" s="31"/>
      <c r="L757" s="10"/>
      <c r="M757" s="10"/>
      <c r="N757" s="10"/>
      <c r="O757" s="10"/>
      <c r="P757" s="1060"/>
      <c r="Q757" s="1061"/>
      <c r="R757" s="1060"/>
      <c r="S757" s="1062"/>
      <c r="T757" s="26"/>
      <c r="U757" s="16"/>
      <c r="V757" s="10"/>
      <c r="W757" s="10"/>
      <c r="X757" s="10"/>
      <c r="Y757" s="8"/>
      <c r="Z757" s="10"/>
      <c r="AA757" s="10"/>
      <c r="AB757" s="1063"/>
      <c r="AC757" s="10"/>
      <c r="AD757" s="10"/>
      <c r="AE757" s="10"/>
      <c r="AF757" s="10"/>
      <c r="AG757" s="10"/>
      <c r="AH757" s="10"/>
      <c r="AI757" s="10"/>
      <c r="AJ757" s="10"/>
    </row>
    <row r="758" ht="15.75" customHeight="1">
      <c r="A758" s="1059"/>
      <c r="B758" s="31"/>
      <c r="C758" s="10"/>
      <c r="D758" s="10"/>
      <c r="E758" s="31"/>
      <c r="F758" s="10"/>
      <c r="G758" s="10"/>
      <c r="H758" s="10"/>
      <c r="I758" s="10"/>
      <c r="J758" s="10"/>
      <c r="K758" s="31"/>
      <c r="L758" s="10"/>
      <c r="M758" s="10"/>
      <c r="N758" s="10"/>
      <c r="O758" s="10"/>
      <c r="P758" s="1060"/>
      <c r="Q758" s="1061"/>
      <c r="R758" s="1060"/>
      <c r="S758" s="1062"/>
      <c r="T758" s="26"/>
      <c r="U758" s="16"/>
      <c r="V758" s="10"/>
      <c r="W758" s="10"/>
      <c r="X758" s="10"/>
      <c r="Y758" s="8"/>
      <c r="Z758" s="10"/>
      <c r="AA758" s="10"/>
      <c r="AB758" s="1063"/>
      <c r="AC758" s="10"/>
      <c r="AD758" s="10"/>
      <c r="AE758" s="10"/>
      <c r="AF758" s="10"/>
      <c r="AG758" s="10"/>
      <c r="AH758" s="10"/>
      <c r="AI758" s="10"/>
      <c r="AJ758" s="10"/>
    </row>
    <row r="759" ht="15.75" customHeight="1">
      <c r="A759" s="1059"/>
      <c r="B759" s="31"/>
      <c r="C759" s="10"/>
      <c r="D759" s="10"/>
      <c r="E759" s="31"/>
      <c r="F759" s="10"/>
      <c r="G759" s="10"/>
      <c r="H759" s="10"/>
      <c r="I759" s="10"/>
      <c r="J759" s="10"/>
      <c r="K759" s="31"/>
      <c r="L759" s="10"/>
      <c r="M759" s="10"/>
      <c r="N759" s="10"/>
      <c r="O759" s="10"/>
      <c r="P759" s="1060"/>
      <c r="Q759" s="1061"/>
      <c r="R759" s="1060"/>
      <c r="S759" s="1062"/>
      <c r="T759" s="26"/>
      <c r="U759" s="16"/>
      <c r="V759" s="10"/>
      <c r="W759" s="10"/>
      <c r="X759" s="10"/>
      <c r="Y759" s="8"/>
      <c r="Z759" s="10"/>
      <c r="AA759" s="10"/>
      <c r="AB759" s="1063"/>
      <c r="AC759" s="10"/>
      <c r="AD759" s="10"/>
      <c r="AE759" s="10"/>
      <c r="AF759" s="10"/>
      <c r="AG759" s="10"/>
      <c r="AH759" s="10"/>
      <c r="AI759" s="10"/>
      <c r="AJ759" s="10"/>
    </row>
    <row r="760" ht="15.75" customHeight="1">
      <c r="A760" s="1059"/>
      <c r="B760" s="31"/>
      <c r="C760" s="10"/>
      <c r="D760" s="10"/>
      <c r="E760" s="31"/>
      <c r="F760" s="10"/>
      <c r="G760" s="10"/>
      <c r="H760" s="10"/>
      <c r="I760" s="10"/>
      <c r="J760" s="10"/>
      <c r="K760" s="31"/>
      <c r="L760" s="10"/>
      <c r="M760" s="10"/>
      <c r="N760" s="10"/>
      <c r="O760" s="10"/>
      <c r="P760" s="1060"/>
      <c r="Q760" s="1061"/>
      <c r="R760" s="1060"/>
      <c r="S760" s="1062"/>
      <c r="T760" s="26"/>
      <c r="U760" s="16"/>
      <c r="V760" s="10"/>
      <c r="W760" s="10"/>
      <c r="X760" s="10"/>
      <c r="Y760" s="8"/>
      <c r="Z760" s="10"/>
      <c r="AA760" s="10"/>
      <c r="AB760" s="1063"/>
      <c r="AC760" s="10"/>
      <c r="AD760" s="10"/>
      <c r="AE760" s="10"/>
      <c r="AF760" s="10"/>
      <c r="AG760" s="10"/>
      <c r="AH760" s="10"/>
      <c r="AI760" s="10"/>
      <c r="AJ760" s="10"/>
    </row>
    <row r="761" ht="15.75" customHeight="1">
      <c r="A761" s="1059"/>
      <c r="B761" s="31"/>
      <c r="C761" s="10"/>
      <c r="D761" s="10"/>
      <c r="E761" s="31"/>
      <c r="F761" s="10"/>
      <c r="G761" s="10"/>
      <c r="H761" s="10"/>
      <c r="I761" s="10"/>
      <c r="J761" s="10"/>
      <c r="K761" s="31"/>
      <c r="L761" s="10"/>
      <c r="M761" s="10"/>
      <c r="N761" s="10"/>
      <c r="O761" s="10"/>
      <c r="P761" s="1060"/>
      <c r="Q761" s="1061"/>
      <c r="R761" s="1060"/>
      <c r="S761" s="1062"/>
      <c r="T761" s="26"/>
      <c r="U761" s="16"/>
      <c r="V761" s="10"/>
      <c r="W761" s="10"/>
      <c r="X761" s="10"/>
      <c r="Y761" s="8"/>
      <c r="Z761" s="10"/>
      <c r="AA761" s="10"/>
      <c r="AB761" s="1063"/>
      <c r="AC761" s="10"/>
      <c r="AD761" s="10"/>
      <c r="AE761" s="10"/>
      <c r="AF761" s="10"/>
      <c r="AG761" s="10"/>
      <c r="AH761" s="10"/>
      <c r="AI761" s="10"/>
      <c r="AJ761" s="10"/>
    </row>
    <row r="762" ht="15.75" customHeight="1">
      <c r="A762" s="1059"/>
      <c r="B762" s="31"/>
      <c r="C762" s="10"/>
      <c r="D762" s="10"/>
      <c r="E762" s="31"/>
      <c r="F762" s="10"/>
      <c r="G762" s="10"/>
      <c r="H762" s="10"/>
      <c r="I762" s="10"/>
      <c r="J762" s="10"/>
      <c r="K762" s="31"/>
      <c r="L762" s="10"/>
      <c r="M762" s="10"/>
      <c r="N762" s="10"/>
      <c r="O762" s="10"/>
      <c r="P762" s="1060"/>
      <c r="Q762" s="1061"/>
      <c r="R762" s="1060"/>
      <c r="S762" s="1062"/>
      <c r="T762" s="26"/>
      <c r="U762" s="16"/>
      <c r="V762" s="10"/>
      <c r="W762" s="10"/>
      <c r="X762" s="10"/>
      <c r="Y762" s="8"/>
      <c r="Z762" s="10"/>
      <c r="AA762" s="10"/>
      <c r="AB762" s="1063"/>
      <c r="AC762" s="10"/>
      <c r="AD762" s="10"/>
      <c r="AE762" s="10"/>
      <c r="AF762" s="10"/>
      <c r="AG762" s="10"/>
      <c r="AH762" s="10"/>
      <c r="AI762" s="10"/>
      <c r="AJ762" s="10"/>
    </row>
    <row r="763" ht="15.75" customHeight="1">
      <c r="A763" s="1059"/>
      <c r="B763" s="31"/>
      <c r="C763" s="10"/>
      <c r="D763" s="10"/>
      <c r="E763" s="31"/>
      <c r="F763" s="10"/>
      <c r="G763" s="10"/>
      <c r="H763" s="10"/>
      <c r="I763" s="10"/>
      <c r="J763" s="10"/>
      <c r="K763" s="31"/>
      <c r="L763" s="10"/>
      <c r="M763" s="10"/>
      <c r="N763" s="10"/>
      <c r="O763" s="10"/>
      <c r="P763" s="1060"/>
      <c r="Q763" s="1061"/>
      <c r="R763" s="1060"/>
      <c r="S763" s="1062"/>
      <c r="T763" s="26"/>
      <c r="U763" s="16"/>
      <c r="V763" s="10"/>
      <c r="W763" s="10"/>
      <c r="X763" s="10"/>
      <c r="Y763" s="8"/>
      <c r="Z763" s="10"/>
      <c r="AA763" s="10"/>
      <c r="AB763" s="1063"/>
      <c r="AC763" s="10"/>
      <c r="AD763" s="10"/>
      <c r="AE763" s="10"/>
      <c r="AF763" s="10"/>
      <c r="AG763" s="10"/>
      <c r="AH763" s="10"/>
      <c r="AI763" s="10"/>
      <c r="AJ763" s="10"/>
    </row>
    <row r="764" ht="15.75" customHeight="1">
      <c r="A764" s="1059"/>
      <c r="B764" s="31"/>
      <c r="C764" s="10"/>
      <c r="D764" s="10"/>
      <c r="E764" s="31"/>
      <c r="F764" s="10"/>
      <c r="G764" s="10"/>
      <c r="H764" s="10"/>
      <c r="I764" s="10"/>
      <c r="J764" s="10"/>
      <c r="K764" s="31"/>
      <c r="L764" s="10"/>
      <c r="M764" s="10"/>
      <c r="N764" s="10"/>
      <c r="O764" s="10"/>
      <c r="P764" s="1060"/>
      <c r="Q764" s="1061"/>
      <c r="R764" s="1060"/>
      <c r="S764" s="1062"/>
      <c r="T764" s="26"/>
      <c r="U764" s="16"/>
      <c r="V764" s="10"/>
      <c r="W764" s="10"/>
      <c r="X764" s="10"/>
      <c r="Y764" s="8"/>
      <c r="Z764" s="10"/>
      <c r="AA764" s="10"/>
      <c r="AB764" s="1063"/>
      <c r="AC764" s="10"/>
      <c r="AD764" s="10"/>
      <c r="AE764" s="10"/>
      <c r="AF764" s="10"/>
      <c r="AG764" s="10"/>
      <c r="AH764" s="10"/>
      <c r="AI764" s="10"/>
      <c r="AJ764" s="10"/>
    </row>
    <row r="765" ht="15.75" customHeight="1">
      <c r="A765" s="1059"/>
      <c r="B765" s="31"/>
      <c r="C765" s="10"/>
      <c r="D765" s="10"/>
      <c r="E765" s="31"/>
      <c r="F765" s="10"/>
      <c r="G765" s="10"/>
      <c r="H765" s="10"/>
      <c r="I765" s="10"/>
      <c r="J765" s="10"/>
      <c r="K765" s="31"/>
      <c r="L765" s="10"/>
      <c r="M765" s="10"/>
      <c r="N765" s="10"/>
      <c r="O765" s="10"/>
      <c r="P765" s="1060"/>
      <c r="Q765" s="1061"/>
      <c r="R765" s="1060"/>
      <c r="S765" s="1062"/>
      <c r="T765" s="26"/>
      <c r="U765" s="16"/>
      <c r="V765" s="10"/>
      <c r="W765" s="10"/>
      <c r="X765" s="10"/>
      <c r="Y765" s="8"/>
      <c r="Z765" s="10"/>
      <c r="AA765" s="10"/>
      <c r="AB765" s="1063"/>
      <c r="AC765" s="10"/>
      <c r="AD765" s="10"/>
      <c r="AE765" s="10"/>
      <c r="AF765" s="10"/>
      <c r="AG765" s="10"/>
      <c r="AH765" s="10"/>
      <c r="AI765" s="10"/>
      <c r="AJ765" s="10"/>
    </row>
    <row r="766" ht="15.75" customHeight="1">
      <c r="A766" s="1059"/>
      <c r="B766" s="31"/>
      <c r="C766" s="10"/>
      <c r="D766" s="10"/>
      <c r="E766" s="31"/>
      <c r="F766" s="10"/>
      <c r="G766" s="10"/>
      <c r="H766" s="10"/>
      <c r="I766" s="10"/>
      <c r="J766" s="10"/>
      <c r="K766" s="31"/>
      <c r="L766" s="10"/>
      <c r="M766" s="10"/>
      <c r="N766" s="10"/>
      <c r="O766" s="10"/>
      <c r="P766" s="1060"/>
      <c r="Q766" s="1061"/>
      <c r="R766" s="1060"/>
      <c r="S766" s="1062"/>
      <c r="T766" s="26"/>
      <c r="U766" s="16"/>
      <c r="V766" s="10"/>
      <c r="W766" s="10"/>
      <c r="X766" s="10"/>
      <c r="Y766" s="8"/>
      <c r="Z766" s="10"/>
      <c r="AA766" s="10"/>
      <c r="AB766" s="1063"/>
      <c r="AC766" s="10"/>
      <c r="AD766" s="10"/>
      <c r="AE766" s="10"/>
      <c r="AF766" s="10"/>
      <c r="AG766" s="10"/>
      <c r="AH766" s="10"/>
      <c r="AI766" s="10"/>
      <c r="AJ766" s="10"/>
    </row>
    <row r="767" ht="15.75" customHeight="1">
      <c r="A767" s="1059"/>
      <c r="B767" s="31"/>
      <c r="C767" s="10"/>
      <c r="D767" s="10"/>
      <c r="E767" s="31"/>
      <c r="F767" s="10"/>
      <c r="G767" s="10"/>
      <c r="H767" s="10"/>
      <c r="I767" s="10"/>
      <c r="J767" s="10"/>
      <c r="K767" s="31"/>
      <c r="L767" s="10"/>
      <c r="M767" s="10"/>
      <c r="N767" s="10"/>
      <c r="O767" s="10"/>
      <c r="P767" s="1060"/>
      <c r="Q767" s="1061"/>
      <c r="R767" s="1060"/>
      <c r="S767" s="1062"/>
      <c r="T767" s="26"/>
      <c r="U767" s="16"/>
      <c r="V767" s="10"/>
      <c r="W767" s="10"/>
      <c r="X767" s="10"/>
      <c r="Y767" s="8"/>
      <c r="Z767" s="10"/>
      <c r="AA767" s="10"/>
      <c r="AB767" s="1063"/>
      <c r="AC767" s="10"/>
      <c r="AD767" s="10"/>
      <c r="AE767" s="10"/>
      <c r="AF767" s="10"/>
      <c r="AG767" s="10"/>
      <c r="AH767" s="10"/>
      <c r="AI767" s="10"/>
      <c r="AJ767" s="10"/>
    </row>
    <row r="768" ht="15.75" customHeight="1">
      <c r="A768" s="1059"/>
      <c r="B768" s="31"/>
      <c r="C768" s="10"/>
      <c r="D768" s="10"/>
      <c r="E768" s="31"/>
      <c r="F768" s="10"/>
      <c r="G768" s="10"/>
      <c r="H768" s="10"/>
      <c r="I768" s="10"/>
      <c r="J768" s="10"/>
      <c r="K768" s="31"/>
      <c r="L768" s="10"/>
      <c r="M768" s="10"/>
      <c r="N768" s="10"/>
      <c r="O768" s="10"/>
      <c r="P768" s="1060"/>
      <c r="Q768" s="1061"/>
      <c r="R768" s="1060"/>
      <c r="S768" s="1062"/>
      <c r="T768" s="26"/>
      <c r="U768" s="16"/>
      <c r="V768" s="10"/>
      <c r="W768" s="10"/>
      <c r="X768" s="10"/>
      <c r="Y768" s="8"/>
      <c r="Z768" s="10"/>
      <c r="AA768" s="10"/>
      <c r="AB768" s="1063"/>
      <c r="AC768" s="10"/>
      <c r="AD768" s="10"/>
      <c r="AE768" s="10"/>
      <c r="AF768" s="10"/>
      <c r="AG768" s="10"/>
      <c r="AH768" s="10"/>
      <c r="AI768" s="10"/>
      <c r="AJ768" s="10"/>
    </row>
    <row r="769" ht="15.75" customHeight="1">
      <c r="A769" s="1059"/>
      <c r="B769" s="31"/>
      <c r="C769" s="10"/>
      <c r="D769" s="10"/>
      <c r="E769" s="31"/>
      <c r="F769" s="10"/>
      <c r="G769" s="10"/>
      <c r="H769" s="10"/>
      <c r="I769" s="10"/>
      <c r="J769" s="10"/>
      <c r="K769" s="31"/>
      <c r="L769" s="10"/>
      <c r="M769" s="10"/>
      <c r="N769" s="10"/>
      <c r="O769" s="10"/>
      <c r="P769" s="1060"/>
      <c r="Q769" s="1061"/>
      <c r="R769" s="1060"/>
      <c r="S769" s="1062"/>
      <c r="T769" s="26"/>
      <c r="U769" s="16"/>
      <c r="V769" s="10"/>
      <c r="W769" s="10"/>
      <c r="X769" s="10"/>
      <c r="Y769" s="8"/>
      <c r="Z769" s="10"/>
      <c r="AA769" s="10"/>
      <c r="AB769" s="1063"/>
      <c r="AC769" s="10"/>
      <c r="AD769" s="10"/>
      <c r="AE769" s="10"/>
      <c r="AF769" s="10"/>
      <c r="AG769" s="10"/>
      <c r="AH769" s="10"/>
      <c r="AI769" s="10"/>
      <c r="AJ769" s="10"/>
    </row>
    <row r="770" ht="15.75" customHeight="1">
      <c r="A770" s="1059"/>
      <c r="B770" s="31"/>
      <c r="C770" s="10"/>
      <c r="D770" s="10"/>
      <c r="E770" s="31"/>
      <c r="F770" s="10"/>
      <c r="G770" s="10"/>
      <c r="H770" s="10"/>
      <c r="I770" s="10"/>
      <c r="J770" s="10"/>
      <c r="K770" s="31"/>
      <c r="L770" s="10"/>
      <c r="M770" s="10"/>
      <c r="N770" s="10"/>
      <c r="O770" s="10"/>
      <c r="P770" s="1060"/>
      <c r="Q770" s="1061"/>
      <c r="R770" s="1060"/>
      <c r="S770" s="1062"/>
      <c r="T770" s="26"/>
      <c r="U770" s="16"/>
      <c r="V770" s="10"/>
      <c r="W770" s="10"/>
      <c r="X770" s="10"/>
      <c r="Y770" s="8"/>
      <c r="Z770" s="10"/>
      <c r="AA770" s="10"/>
      <c r="AB770" s="1063"/>
      <c r="AC770" s="10"/>
      <c r="AD770" s="10"/>
      <c r="AE770" s="10"/>
      <c r="AF770" s="10"/>
      <c r="AG770" s="10"/>
      <c r="AH770" s="10"/>
      <c r="AI770" s="10"/>
      <c r="AJ770" s="10"/>
    </row>
    <row r="771" ht="15.75" customHeight="1">
      <c r="A771" s="1059"/>
      <c r="B771" s="31"/>
      <c r="C771" s="10"/>
      <c r="D771" s="10"/>
      <c r="E771" s="31"/>
      <c r="F771" s="10"/>
      <c r="G771" s="10"/>
      <c r="H771" s="10"/>
      <c r="I771" s="10"/>
      <c r="J771" s="10"/>
      <c r="K771" s="31"/>
      <c r="L771" s="10"/>
      <c r="M771" s="10"/>
      <c r="N771" s="10"/>
      <c r="O771" s="10"/>
      <c r="P771" s="1060"/>
      <c r="Q771" s="1061"/>
      <c r="R771" s="1060"/>
      <c r="S771" s="1062"/>
      <c r="T771" s="26"/>
      <c r="U771" s="16"/>
      <c r="V771" s="10"/>
      <c r="W771" s="10"/>
      <c r="X771" s="10"/>
      <c r="Y771" s="8"/>
      <c r="Z771" s="10"/>
      <c r="AA771" s="10"/>
      <c r="AB771" s="1063"/>
      <c r="AC771" s="10"/>
      <c r="AD771" s="10"/>
      <c r="AE771" s="10"/>
      <c r="AF771" s="10"/>
      <c r="AG771" s="10"/>
      <c r="AH771" s="10"/>
      <c r="AI771" s="10"/>
      <c r="AJ771" s="10"/>
    </row>
    <row r="772" ht="15.75" customHeight="1">
      <c r="A772" s="1059"/>
      <c r="B772" s="31"/>
      <c r="C772" s="10"/>
      <c r="D772" s="10"/>
      <c r="E772" s="31"/>
      <c r="F772" s="10"/>
      <c r="G772" s="10"/>
      <c r="H772" s="10"/>
      <c r="I772" s="10"/>
      <c r="J772" s="10"/>
      <c r="K772" s="31"/>
      <c r="L772" s="10"/>
      <c r="M772" s="10"/>
      <c r="N772" s="10"/>
      <c r="O772" s="10"/>
      <c r="P772" s="1060"/>
      <c r="Q772" s="1061"/>
      <c r="R772" s="1060"/>
      <c r="S772" s="1062"/>
      <c r="T772" s="26"/>
      <c r="U772" s="16"/>
      <c r="V772" s="10"/>
      <c r="W772" s="10"/>
      <c r="X772" s="10"/>
      <c r="Y772" s="8"/>
      <c r="Z772" s="10"/>
      <c r="AA772" s="10"/>
      <c r="AB772" s="1063"/>
      <c r="AC772" s="10"/>
      <c r="AD772" s="10"/>
      <c r="AE772" s="10"/>
      <c r="AF772" s="10"/>
      <c r="AG772" s="10"/>
      <c r="AH772" s="10"/>
      <c r="AI772" s="10"/>
      <c r="AJ772" s="10"/>
    </row>
    <row r="773" ht="15.75" customHeight="1">
      <c r="A773" s="1059"/>
      <c r="B773" s="31"/>
      <c r="C773" s="10"/>
      <c r="D773" s="10"/>
      <c r="E773" s="31"/>
      <c r="F773" s="10"/>
      <c r="G773" s="10"/>
      <c r="H773" s="10"/>
      <c r="I773" s="10"/>
      <c r="J773" s="10"/>
      <c r="K773" s="31"/>
      <c r="L773" s="10"/>
      <c r="M773" s="10"/>
      <c r="N773" s="10"/>
      <c r="O773" s="10"/>
      <c r="P773" s="1060"/>
      <c r="Q773" s="1061"/>
      <c r="R773" s="1060"/>
      <c r="S773" s="1062"/>
      <c r="T773" s="26"/>
      <c r="U773" s="16"/>
      <c r="V773" s="10"/>
      <c r="W773" s="10"/>
      <c r="X773" s="10"/>
      <c r="Y773" s="8"/>
      <c r="Z773" s="10"/>
      <c r="AA773" s="10"/>
      <c r="AB773" s="1063"/>
      <c r="AC773" s="10"/>
      <c r="AD773" s="10"/>
      <c r="AE773" s="10"/>
      <c r="AF773" s="10"/>
      <c r="AG773" s="10"/>
      <c r="AH773" s="10"/>
      <c r="AI773" s="10"/>
      <c r="AJ773" s="10"/>
    </row>
    <row r="774" ht="15.75" customHeight="1">
      <c r="A774" s="1059"/>
      <c r="B774" s="31"/>
      <c r="C774" s="10"/>
      <c r="D774" s="10"/>
      <c r="E774" s="31"/>
      <c r="F774" s="10"/>
      <c r="G774" s="10"/>
      <c r="H774" s="10"/>
      <c r="I774" s="10"/>
      <c r="J774" s="10"/>
      <c r="K774" s="31"/>
      <c r="L774" s="10"/>
      <c r="M774" s="10"/>
      <c r="N774" s="10"/>
      <c r="O774" s="10"/>
      <c r="P774" s="1060"/>
      <c r="Q774" s="1061"/>
      <c r="R774" s="1060"/>
      <c r="S774" s="1062"/>
      <c r="T774" s="26"/>
      <c r="U774" s="16"/>
      <c r="V774" s="10"/>
      <c r="W774" s="10"/>
      <c r="X774" s="10"/>
      <c r="Y774" s="8"/>
      <c r="Z774" s="10"/>
      <c r="AA774" s="10"/>
      <c r="AB774" s="1063"/>
      <c r="AC774" s="10"/>
      <c r="AD774" s="10"/>
      <c r="AE774" s="10"/>
      <c r="AF774" s="10"/>
      <c r="AG774" s="10"/>
      <c r="AH774" s="10"/>
      <c r="AI774" s="10"/>
      <c r="AJ774" s="10"/>
    </row>
    <row r="775" ht="15.75" customHeight="1">
      <c r="A775" s="1059"/>
      <c r="B775" s="31"/>
      <c r="C775" s="10"/>
      <c r="D775" s="10"/>
      <c r="E775" s="31"/>
      <c r="F775" s="10"/>
      <c r="G775" s="10"/>
      <c r="H775" s="10"/>
      <c r="I775" s="10"/>
      <c r="J775" s="10"/>
      <c r="K775" s="31"/>
      <c r="L775" s="10"/>
      <c r="M775" s="10"/>
      <c r="N775" s="10"/>
      <c r="O775" s="10"/>
      <c r="P775" s="1060"/>
      <c r="Q775" s="1061"/>
      <c r="R775" s="1060"/>
      <c r="S775" s="1062"/>
      <c r="T775" s="26"/>
      <c r="U775" s="16"/>
      <c r="V775" s="10"/>
      <c r="W775" s="10"/>
      <c r="X775" s="10"/>
      <c r="Y775" s="8"/>
      <c r="Z775" s="10"/>
      <c r="AA775" s="10"/>
      <c r="AB775" s="1063"/>
      <c r="AC775" s="10"/>
      <c r="AD775" s="10"/>
      <c r="AE775" s="10"/>
      <c r="AF775" s="10"/>
      <c r="AG775" s="10"/>
      <c r="AH775" s="10"/>
      <c r="AI775" s="10"/>
      <c r="AJ775" s="10"/>
    </row>
    <row r="776" ht="15.75" customHeight="1">
      <c r="A776" s="1059"/>
      <c r="B776" s="31"/>
      <c r="C776" s="10"/>
      <c r="D776" s="10"/>
      <c r="E776" s="31"/>
      <c r="F776" s="10"/>
      <c r="G776" s="10"/>
      <c r="H776" s="10"/>
      <c r="I776" s="10"/>
      <c r="J776" s="10"/>
      <c r="K776" s="31"/>
      <c r="L776" s="10"/>
      <c r="M776" s="10"/>
      <c r="N776" s="10"/>
      <c r="O776" s="10"/>
      <c r="P776" s="1060"/>
      <c r="Q776" s="1061"/>
      <c r="R776" s="1060"/>
      <c r="S776" s="1062"/>
      <c r="T776" s="26"/>
      <c r="U776" s="16"/>
      <c r="V776" s="10"/>
      <c r="W776" s="10"/>
      <c r="X776" s="10"/>
      <c r="Y776" s="8"/>
      <c r="Z776" s="10"/>
      <c r="AA776" s="10"/>
      <c r="AB776" s="1063"/>
      <c r="AC776" s="10"/>
      <c r="AD776" s="10"/>
      <c r="AE776" s="10"/>
      <c r="AF776" s="10"/>
      <c r="AG776" s="10"/>
      <c r="AH776" s="10"/>
      <c r="AI776" s="10"/>
      <c r="AJ776" s="10"/>
    </row>
    <row r="777" ht="15.75" customHeight="1">
      <c r="A777" s="1059"/>
      <c r="B777" s="31"/>
      <c r="C777" s="10"/>
      <c r="D777" s="10"/>
      <c r="E777" s="31"/>
      <c r="F777" s="10"/>
      <c r="G777" s="10"/>
      <c r="H777" s="10"/>
      <c r="I777" s="10"/>
      <c r="J777" s="10"/>
      <c r="K777" s="31"/>
      <c r="L777" s="10"/>
      <c r="M777" s="10"/>
      <c r="N777" s="10"/>
      <c r="O777" s="10"/>
      <c r="P777" s="1060"/>
      <c r="Q777" s="1061"/>
      <c r="R777" s="1060"/>
      <c r="S777" s="1062"/>
      <c r="T777" s="26"/>
      <c r="U777" s="16"/>
      <c r="V777" s="10"/>
      <c r="W777" s="10"/>
      <c r="X777" s="10"/>
      <c r="Y777" s="8"/>
      <c r="Z777" s="10"/>
      <c r="AA777" s="10"/>
      <c r="AB777" s="1063"/>
      <c r="AC777" s="10"/>
      <c r="AD777" s="10"/>
      <c r="AE777" s="10"/>
      <c r="AF777" s="10"/>
      <c r="AG777" s="10"/>
      <c r="AH777" s="10"/>
      <c r="AI777" s="10"/>
      <c r="AJ777" s="10"/>
    </row>
    <row r="778" ht="15.75" customHeight="1">
      <c r="A778" s="1059"/>
      <c r="B778" s="31"/>
      <c r="C778" s="10"/>
      <c r="D778" s="10"/>
      <c r="E778" s="31"/>
      <c r="F778" s="10"/>
      <c r="G778" s="10"/>
      <c r="H778" s="10"/>
      <c r="I778" s="10"/>
      <c r="J778" s="10"/>
      <c r="K778" s="31"/>
      <c r="L778" s="10"/>
      <c r="M778" s="10"/>
      <c r="N778" s="10"/>
      <c r="O778" s="10"/>
      <c r="P778" s="1060"/>
      <c r="Q778" s="1061"/>
      <c r="R778" s="1060"/>
      <c r="S778" s="1062"/>
      <c r="T778" s="26"/>
      <c r="U778" s="16"/>
      <c r="V778" s="10"/>
      <c r="W778" s="10"/>
      <c r="X778" s="10"/>
      <c r="Y778" s="8"/>
      <c r="Z778" s="10"/>
      <c r="AA778" s="10"/>
      <c r="AB778" s="1063"/>
      <c r="AC778" s="10"/>
      <c r="AD778" s="10"/>
      <c r="AE778" s="10"/>
      <c r="AF778" s="10"/>
      <c r="AG778" s="10"/>
      <c r="AH778" s="10"/>
      <c r="AI778" s="10"/>
      <c r="AJ778" s="10"/>
    </row>
    <row r="779" ht="15.75" customHeight="1">
      <c r="A779" s="1059"/>
      <c r="B779" s="31"/>
      <c r="C779" s="10"/>
      <c r="D779" s="10"/>
      <c r="E779" s="31"/>
      <c r="F779" s="10"/>
      <c r="G779" s="10"/>
      <c r="H779" s="10"/>
      <c r="I779" s="10"/>
      <c r="J779" s="10"/>
      <c r="K779" s="31"/>
      <c r="L779" s="10"/>
      <c r="M779" s="10"/>
      <c r="N779" s="10"/>
      <c r="O779" s="10"/>
      <c r="P779" s="1060"/>
      <c r="Q779" s="1061"/>
      <c r="R779" s="1060"/>
      <c r="S779" s="1062"/>
      <c r="T779" s="26"/>
      <c r="U779" s="16"/>
      <c r="V779" s="10"/>
      <c r="W779" s="10"/>
      <c r="X779" s="10"/>
      <c r="Y779" s="8"/>
      <c r="Z779" s="10"/>
      <c r="AA779" s="10"/>
      <c r="AB779" s="1063"/>
      <c r="AC779" s="10"/>
      <c r="AD779" s="10"/>
      <c r="AE779" s="10"/>
      <c r="AF779" s="10"/>
      <c r="AG779" s="10"/>
      <c r="AH779" s="10"/>
      <c r="AI779" s="10"/>
      <c r="AJ779" s="10"/>
    </row>
    <row r="780" ht="15.75" customHeight="1">
      <c r="A780" s="1059"/>
      <c r="B780" s="31"/>
      <c r="C780" s="10"/>
      <c r="D780" s="10"/>
      <c r="E780" s="31"/>
      <c r="F780" s="10"/>
      <c r="G780" s="10"/>
      <c r="H780" s="10"/>
      <c r="I780" s="10"/>
      <c r="J780" s="10"/>
      <c r="K780" s="31"/>
      <c r="L780" s="10"/>
      <c r="M780" s="10"/>
      <c r="N780" s="10"/>
      <c r="O780" s="10"/>
      <c r="P780" s="1060"/>
      <c r="Q780" s="1061"/>
      <c r="R780" s="1060"/>
      <c r="S780" s="1062"/>
      <c r="T780" s="26"/>
      <c r="U780" s="16"/>
      <c r="V780" s="10"/>
      <c r="W780" s="10"/>
      <c r="X780" s="10"/>
      <c r="Y780" s="8"/>
      <c r="Z780" s="10"/>
      <c r="AA780" s="10"/>
      <c r="AB780" s="1063"/>
      <c r="AC780" s="10"/>
      <c r="AD780" s="10"/>
      <c r="AE780" s="10"/>
      <c r="AF780" s="10"/>
      <c r="AG780" s="10"/>
      <c r="AH780" s="10"/>
      <c r="AI780" s="10"/>
      <c r="AJ780" s="10"/>
    </row>
    <row r="781" ht="15.75" customHeight="1">
      <c r="A781" s="1059"/>
      <c r="B781" s="31"/>
      <c r="C781" s="10"/>
      <c r="D781" s="10"/>
      <c r="E781" s="31"/>
      <c r="F781" s="10"/>
      <c r="G781" s="10"/>
      <c r="H781" s="10"/>
      <c r="I781" s="10"/>
      <c r="J781" s="10"/>
      <c r="K781" s="31"/>
      <c r="L781" s="10"/>
      <c r="M781" s="10"/>
      <c r="N781" s="10"/>
      <c r="O781" s="10"/>
      <c r="P781" s="1060"/>
      <c r="Q781" s="1061"/>
      <c r="R781" s="1060"/>
      <c r="S781" s="1062"/>
      <c r="T781" s="26"/>
      <c r="U781" s="16"/>
      <c r="V781" s="10"/>
      <c r="W781" s="10"/>
      <c r="X781" s="10"/>
      <c r="Y781" s="8"/>
      <c r="Z781" s="10"/>
      <c r="AA781" s="10"/>
      <c r="AB781" s="1063"/>
      <c r="AC781" s="10"/>
      <c r="AD781" s="10"/>
      <c r="AE781" s="10"/>
      <c r="AF781" s="10"/>
      <c r="AG781" s="10"/>
      <c r="AH781" s="10"/>
      <c r="AI781" s="10"/>
      <c r="AJ781" s="10"/>
    </row>
    <row r="782" ht="15.75" customHeight="1">
      <c r="A782" s="1059"/>
      <c r="B782" s="31"/>
      <c r="C782" s="10"/>
      <c r="D782" s="10"/>
      <c r="E782" s="31"/>
      <c r="F782" s="10"/>
      <c r="G782" s="10"/>
      <c r="H782" s="10"/>
      <c r="I782" s="10"/>
      <c r="J782" s="10"/>
      <c r="K782" s="31"/>
      <c r="L782" s="10"/>
      <c r="M782" s="10"/>
      <c r="N782" s="10"/>
      <c r="O782" s="10"/>
      <c r="P782" s="1060"/>
      <c r="Q782" s="1061"/>
      <c r="R782" s="1060"/>
      <c r="S782" s="1062"/>
      <c r="T782" s="26"/>
      <c r="U782" s="16"/>
      <c r="V782" s="10"/>
      <c r="W782" s="10"/>
      <c r="X782" s="10"/>
      <c r="Y782" s="8"/>
      <c r="Z782" s="10"/>
      <c r="AA782" s="10"/>
      <c r="AB782" s="1063"/>
      <c r="AC782" s="10"/>
      <c r="AD782" s="10"/>
      <c r="AE782" s="10"/>
      <c r="AF782" s="10"/>
      <c r="AG782" s="10"/>
      <c r="AH782" s="10"/>
      <c r="AI782" s="10"/>
      <c r="AJ782" s="10"/>
    </row>
    <row r="783" ht="15.75" customHeight="1">
      <c r="A783" s="1059"/>
      <c r="B783" s="31"/>
      <c r="C783" s="10"/>
      <c r="D783" s="10"/>
      <c r="E783" s="31"/>
      <c r="F783" s="10"/>
      <c r="G783" s="10"/>
      <c r="H783" s="10"/>
      <c r="I783" s="10"/>
      <c r="J783" s="10"/>
      <c r="K783" s="31"/>
      <c r="L783" s="10"/>
      <c r="M783" s="10"/>
      <c r="N783" s="10"/>
      <c r="O783" s="10"/>
      <c r="P783" s="1060"/>
      <c r="Q783" s="1061"/>
      <c r="R783" s="1060"/>
      <c r="S783" s="1062"/>
      <c r="T783" s="26"/>
      <c r="U783" s="16"/>
      <c r="V783" s="10"/>
      <c r="W783" s="10"/>
      <c r="X783" s="10"/>
      <c r="Y783" s="8"/>
      <c r="Z783" s="10"/>
      <c r="AA783" s="10"/>
      <c r="AB783" s="1063"/>
      <c r="AC783" s="10"/>
      <c r="AD783" s="10"/>
      <c r="AE783" s="10"/>
      <c r="AF783" s="10"/>
      <c r="AG783" s="10"/>
      <c r="AH783" s="10"/>
      <c r="AI783" s="10"/>
      <c r="AJ783" s="10"/>
    </row>
    <row r="784" ht="15.75" customHeight="1">
      <c r="A784" s="1059"/>
      <c r="B784" s="31"/>
      <c r="C784" s="10"/>
      <c r="D784" s="10"/>
      <c r="E784" s="31"/>
      <c r="F784" s="10"/>
      <c r="G784" s="10"/>
      <c r="H784" s="10"/>
      <c r="I784" s="10"/>
      <c r="J784" s="10"/>
      <c r="K784" s="31"/>
      <c r="L784" s="10"/>
      <c r="M784" s="10"/>
      <c r="N784" s="10"/>
      <c r="O784" s="10"/>
      <c r="P784" s="1060"/>
      <c r="Q784" s="1061"/>
      <c r="R784" s="1060"/>
      <c r="S784" s="1062"/>
      <c r="T784" s="26"/>
      <c r="U784" s="16"/>
      <c r="V784" s="10"/>
      <c r="W784" s="10"/>
      <c r="X784" s="10"/>
      <c r="Y784" s="8"/>
      <c r="Z784" s="10"/>
      <c r="AA784" s="10"/>
      <c r="AB784" s="1063"/>
      <c r="AC784" s="10"/>
      <c r="AD784" s="10"/>
      <c r="AE784" s="10"/>
      <c r="AF784" s="10"/>
      <c r="AG784" s="10"/>
      <c r="AH784" s="10"/>
      <c r="AI784" s="10"/>
      <c r="AJ784" s="10"/>
    </row>
    <row r="785" ht="15.75" customHeight="1">
      <c r="A785" s="1059"/>
      <c r="B785" s="31"/>
      <c r="C785" s="10"/>
      <c r="D785" s="10"/>
      <c r="E785" s="31"/>
      <c r="F785" s="10"/>
      <c r="G785" s="10"/>
      <c r="H785" s="10"/>
      <c r="I785" s="10"/>
      <c r="J785" s="10"/>
      <c r="K785" s="31"/>
      <c r="L785" s="10"/>
      <c r="M785" s="10"/>
      <c r="N785" s="10"/>
      <c r="O785" s="10"/>
      <c r="P785" s="1060"/>
      <c r="Q785" s="1061"/>
      <c r="R785" s="1060"/>
      <c r="S785" s="1062"/>
      <c r="T785" s="26"/>
      <c r="U785" s="16"/>
      <c r="V785" s="10"/>
      <c r="W785" s="10"/>
      <c r="X785" s="10"/>
      <c r="Y785" s="8"/>
      <c r="Z785" s="10"/>
      <c r="AA785" s="10"/>
      <c r="AB785" s="1063"/>
      <c r="AC785" s="10"/>
      <c r="AD785" s="10"/>
      <c r="AE785" s="10"/>
      <c r="AF785" s="10"/>
      <c r="AG785" s="10"/>
      <c r="AH785" s="10"/>
      <c r="AI785" s="10"/>
      <c r="AJ785" s="10"/>
    </row>
    <row r="786" ht="15.75" customHeight="1">
      <c r="A786" s="1059"/>
      <c r="B786" s="31"/>
      <c r="C786" s="10"/>
      <c r="D786" s="10"/>
      <c r="E786" s="31"/>
      <c r="F786" s="10"/>
      <c r="G786" s="10"/>
      <c r="H786" s="10"/>
      <c r="I786" s="10"/>
      <c r="J786" s="10"/>
      <c r="K786" s="31"/>
      <c r="L786" s="10"/>
      <c r="M786" s="10"/>
      <c r="N786" s="10"/>
      <c r="O786" s="10"/>
      <c r="P786" s="1060"/>
      <c r="Q786" s="1061"/>
      <c r="R786" s="1060"/>
      <c r="S786" s="1062"/>
      <c r="T786" s="26"/>
      <c r="U786" s="16"/>
      <c r="V786" s="10"/>
      <c r="W786" s="10"/>
      <c r="X786" s="10"/>
      <c r="Y786" s="8"/>
      <c r="Z786" s="10"/>
      <c r="AA786" s="10"/>
      <c r="AB786" s="1063"/>
      <c r="AC786" s="10"/>
      <c r="AD786" s="10"/>
      <c r="AE786" s="10"/>
      <c r="AF786" s="10"/>
      <c r="AG786" s="10"/>
      <c r="AH786" s="10"/>
      <c r="AI786" s="10"/>
      <c r="AJ786" s="10"/>
    </row>
    <row r="787" ht="15.75" customHeight="1">
      <c r="A787" s="1059"/>
      <c r="B787" s="31"/>
      <c r="C787" s="10"/>
      <c r="D787" s="10"/>
      <c r="E787" s="31"/>
      <c r="F787" s="10"/>
      <c r="G787" s="10"/>
      <c r="H787" s="10"/>
      <c r="I787" s="10"/>
      <c r="J787" s="10"/>
      <c r="K787" s="31"/>
      <c r="L787" s="10"/>
      <c r="M787" s="10"/>
      <c r="N787" s="10"/>
      <c r="O787" s="10"/>
      <c r="P787" s="1060"/>
      <c r="Q787" s="1061"/>
      <c r="R787" s="1060"/>
      <c r="S787" s="1062"/>
      <c r="T787" s="26"/>
      <c r="U787" s="16"/>
      <c r="V787" s="10"/>
      <c r="W787" s="10"/>
      <c r="X787" s="10"/>
      <c r="Y787" s="8"/>
      <c r="Z787" s="10"/>
      <c r="AA787" s="10"/>
      <c r="AB787" s="1063"/>
      <c r="AC787" s="10"/>
      <c r="AD787" s="10"/>
      <c r="AE787" s="10"/>
      <c r="AF787" s="10"/>
      <c r="AG787" s="10"/>
      <c r="AH787" s="10"/>
      <c r="AI787" s="10"/>
      <c r="AJ787" s="10"/>
    </row>
    <row r="788" ht="15.75" customHeight="1">
      <c r="A788" s="1059"/>
      <c r="B788" s="31"/>
      <c r="C788" s="10"/>
      <c r="D788" s="10"/>
      <c r="E788" s="31"/>
      <c r="F788" s="10"/>
      <c r="G788" s="10"/>
      <c r="H788" s="10"/>
      <c r="I788" s="10"/>
      <c r="J788" s="10"/>
      <c r="K788" s="31"/>
      <c r="L788" s="10"/>
      <c r="M788" s="10"/>
      <c r="N788" s="10"/>
      <c r="O788" s="10"/>
      <c r="P788" s="1060"/>
      <c r="Q788" s="1061"/>
      <c r="R788" s="1060"/>
      <c r="S788" s="1062"/>
      <c r="T788" s="26"/>
      <c r="U788" s="16"/>
      <c r="V788" s="10"/>
      <c r="W788" s="10"/>
      <c r="X788" s="10"/>
      <c r="Y788" s="8"/>
      <c r="Z788" s="10"/>
      <c r="AA788" s="10"/>
      <c r="AB788" s="1063"/>
      <c r="AC788" s="10"/>
      <c r="AD788" s="10"/>
      <c r="AE788" s="10"/>
      <c r="AF788" s="10"/>
      <c r="AG788" s="10"/>
      <c r="AH788" s="10"/>
      <c r="AI788" s="10"/>
      <c r="AJ788" s="10"/>
    </row>
    <row r="789" ht="15.75" customHeight="1">
      <c r="A789" s="1059"/>
      <c r="B789" s="31"/>
      <c r="C789" s="10"/>
      <c r="D789" s="10"/>
      <c r="E789" s="31"/>
      <c r="F789" s="10"/>
      <c r="G789" s="10"/>
      <c r="H789" s="10"/>
      <c r="I789" s="10"/>
      <c r="J789" s="10"/>
      <c r="K789" s="31"/>
      <c r="L789" s="10"/>
      <c r="M789" s="10"/>
      <c r="N789" s="10"/>
      <c r="O789" s="10"/>
      <c r="P789" s="1060"/>
      <c r="Q789" s="1061"/>
      <c r="R789" s="1060"/>
      <c r="S789" s="1062"/>
      <c r="T789" s="26"/>
      <c r="U789" s="16"/>
      <c r="V789" s="10"/>
      <c r="W789" s="10"/>
      <c r="X789" s="10"/>
      <c r="Y789" s="8"/>
      <c r="Z789" s="10"/>
      <c r="AA789" s="10"/>
      <c r="AB789" s="1063"/>
      <c r="AC789" s="10"/>
      <c r="AD789" s="10"/>
      <c r="AE789" s="10"/>
      <c r="AF789" s="10"/>
      <c r="AG789" s="10"/>
      <c r="AH789" s="10"/>
      <c r="AI789" s="10"/>
      <c r="AJ789" s="10"/>
    </row>
    <row r="790" ht="15.75" customHeight="1">
      <c r="A790" s="1059"/>
      <c r="B790" s="31"/>
      <c r="C790" s="10"/>
      <c r="D790" s="10"/>
      <c r="E790" s="31"/>
      <c r="F790" s="10"/>
      <c r="G790" s="10"/>
      <c r="H790" s="10"/>
      <c r="I790" s="10"/>
      <c r="J790" s="10"/>
      <c r="K790" s="31"/>
      <c r="L790" s="10"/>
      <c r="M790" s="10"/>
      <c r="N790" s="10"/>
      <c r="O790" s="10"/>
      <c r="P790" s="1060"/>
      <c r="Q790" s="1061"/>
      <c r="R790" s="1060"/>
      <c r="S790" s="1062"/>
      <c r="T790" s="26"/>
      <c r="U790" s="16"/>
      <c r="V790" s="10"/>
      <c r="W790" s="10"/>
      <c r="X790" s="10"/>
      <c r="Y790" s="8"/>
      <c r="Z790" s="10"/>
      <c r="AA790" s="10"/>
      <c r="AB790" s="1063"/>
      <c r="AC790" s="10"/>
      <c r="AD790" s="10"/>
      <c r="AE790" s="10"/>
      <c r="AF790" s="10"/>
      <c r="AG790" s="10"/>
      <c r="AH790" s="10"/>
      <c r="AI790" s="10"/>
      <c r="AJ790" s="10"/>
    </row>
    <row r="791" ht="15.75" customHeight="1">
      <c r="A791" s="1059"/>
      <c r="B791" s="31"/>
      <c r="C791" s="10"/>
      <c r="D791" s="10"/>
      <c r="E791" s="31"/>
      <c r="F791" s="10"/>
      <c r="G791" s="10"/>
      <c r="H791" s="10"/>
      <c r="I791" s="10"/>
      <c r="J791" s="10"/>
      <c r="K791" s="31"/>
      <c r="L791" s="10"/>
      <c r="M791" s="10"/>
      <c r="N791" s="10"/>
      <c r="O791" s="10"/>
      <c r="P791" s="1060"/>
      <c r="Q791" s="1061"/>
      <c r="R791" s="1060"/>
      <c r="S791" s="1062"/>
      <c r="T791" s="26"/>
      <c r="U791" s="16"/>
      <c r="V791" s="10"/>
      <c r="W791" s="10"/>
      <c r="X791" s="10"/>
      <c r="Y791" s="8"/>
      <c r="Z791" s="10"/>
      <c r="AA791" s="10"/>
      <c r="AB791" s="1063"/>
      <c r="AC791" s="10"/>
      <c r="AD791" s="10"/>
      <c r="AE791" s="10"/>
      <c r="AF791" s="10"/>
      <c r="AG791" s="10"/>
      <c r="AH791" s="10"/>
      <c r="AI791" s="10"/>
      <c r="AJ791" s="10"/>
    </row>
    <row r="792" ht="15.75" customHeight="1">
      <c r="A792" s="1059"/>
      <c r="B792" s="31"/>
      <c r="C792" s="10"/>
      <c r="D792" s="10"/>
      <c r="E792" s="31"/>
      <c r="F792" s="10"/>
      <c r="G792" s="10"/>
      <c r="H792" s="10"/>
      <c r="I792" s="10"/>
      <c r="J792" s="10"/>
      <c r="K792" s="31"/>
      <c r="L792" s="10"/>
      <c r="M792" s="10"/>
      <c r="N792" s="10"/>
      <c r="O792" s="10"/>
      <c r="P792" s="1060"/>
      <c r="Q792" s="1061"/>
      <c r="R792" s="1060"/>
      <c r="S792" s="1062"/>
      <c r="T792" s="26"/>
      <c r="U792" s="16"/>
      <c r="V792" s="10"/>
      <c r="W792" s="10"/>
      <c r="X792" s="10"/>
      <c r="Y792" s="8"/>
      <c r="Z792" s="10"/>
      <c r="AA792" s="10"/>
      <c r="AB792" s="1063"/>
      <c r="AC792" s="10"/>
      <c r="AD792" s="10"/>
      <c r="AE792" s="10"/>
      <c r="AF792" s="10"/>
      <c r="AG792" s="10"/>
      <c r="AH792" s="10"/>
      <c r="AI792" s="10"/>
      <c r="AJ792" s="10"/>
    </row>
    <row r="793" ht="15.75" customHeight="1">
      <c r="A793" s="1059"/>
      <c r="B793" s="31"/>
      <c r="C793" s="10"/>
      <c r="D793" s="10"/>
      <c r="E793" s="31"/>
      <c r="F793" s="10"/>
      <c r="G793" s="10"/>
      <c r="H793" s="10"/>
      <c r="I793" s="10"/>
      <c r="J793" s="10"/>
      <c r="K793" s="31"/>
      <c r="L793" s="10"/>
      <c r="M793" s="10"/>
      <c r="N793" s="10"/>
      <c r="O793" s="10"/>
      <c r="P793" s="1060"/>
      <c r="Q793" s="1061"/>
      <c r="R793" s="1060"/>
      <c r="S793" s="1062"/>
      <c r="T793" s="26"/>
      <c r="U793" s="16"/>
      <c r="V793" s="10"/>
      <c r="W793" s="10"/>
      <c r="X793" s="10"/>
      <c r="Y793" s="8"/>
      <c r="Z793" s="10"/>
      <c r="AA793" s="10"/>
      <c r="AB793" s="1063"/>
      <c r="AC793" s="10"/>
      <c r="AD793" s="10"/>
      <c r="AE793" s="10"/>
      <c r="AF793" s="10"/>
      <c r="AG793" s="10"/>
      <c r="AH793" s="10"/>
      <c r="AI793" s="10"/>
      <c r="AJ793" s="10"/>
    </row>
    <row r="794" ht="15.75" customHeight="1">
      <c r="A794" s="1059"/>
      <c r="B794" s="31"/>
      <c r="C794" s="10"/>
      <c r="D794" s="10"/>
      <c r="E794" s="31"/>
      <c r="F794" s="10"/>
      <c r="G794" s="10"/>
      <c r="H794" s="10"/>
      <c r="I794" s="10"/>
      <c r="J794" s="10"/>
      <c r="K794" s="31"/>
      <c r="L794" s="10"/>
      <c r="M794" s="10"/>
      <c r="N794" s="10"/>
      <c r="O794" s="10"/>
      <c r="P794" s="1060"/>
      <c r="Q794" s="1061"/>
      <c r="R794" s="1060"/>
      <c r="S794" s="1062"/>
      <c r="T794" s="26"/>
      <c r="U794" s="16"/>
      <c r="V794" s="10"/>
      <c r="W794" s="10"/>
      <c r="X794" s="10"/>
      <c r="Y794" s="8"/>
      <c r="Z794" s="10"/>
      <c r="AA794" s="10"/>
      <c r="AB794" s="1063"/>
      <c r="AC794" s="10"/>
      <c r="AD794" s="10"/>
      <c r="AE794" s="10"/>
      <c r="AF794" s="10"/>
      <c r="AG794" s="10"/>
      <c r="AH794" s="10"/>
      <c r="AI794" s="10"/>
      <c r="AJ794" s="10"/>
    </row>
    <row r="795" ht="15.75" customHeight="1">
      <c r="A795" s="1059"/>
      <c r="B795" s="31"/>
      <c r="C795" s="10"/>
      <c r="D795" s="10"/>
      <c r="E795" s="31"/>
      <c r="F795" s="10"/>
      <c r="G795" s="10"/>
      <c r="H795" s="10"/>
      <c r="I795" s="10"/>
      <c r="J795" s="10"/>
      <c r="K795" s="31"/>
      <c r="L795" s="10"/>
      <c r="M795" s="10"/>
      <c r="N795" s="10"/>
      <c r="O795" s="10"/>
      <c r="P795" s="1060"/>
      <c r="Q795" s="1061"/>
      <c r="R795" s="1060"/>
      <c r="S795" s="1062"/>
      <c r="T795" s="26"/>
      <c r="U795" s="16"/>
      <c r="V795" s="10"/>
      <c r="W795" s="10"/>
      <c r="X795" s="10"/>
      <c r="Y795" s="8"/>
      <c r="Z795" s="10"/>
      <c r="AA795" s="10"/>
      <c r="AB795" s="1063"/>
      <c r="AC795" s="10"/>
      <c r="AD795" s="10"/>
      <c r="AE795" s="10"/>
      <c r="AF795" s="10"/>
      <c r="AG795" s="10"/>
      <c r="AH795" s="10"/>
      <c r="AI795" s="10"/>
      <c r="AJ795" s="10"/>
    </row>
    <row r="796" ht="15.75" customHeight="1">
      <c r="A796" s="1059"/>
      <c r="B796" s="31"/>
      <c r="C796" s="10"/>
      <c r="D796" s="10"/>
      <c r="E796" s="31"/>
      <c r="F796" s="10"/>
      <c r="G796" s="10"/>
      <c r="H796" s="10"/>
      <c r="I796" s="10"/>
      <c r="J796" s="10"/>
      <c r="K796" s="31"/>
      <c r="L796" s="10"/>
      <c r="M796" s="10"/>
      <c r="N796" s="10"/>
      <c r="O796" s="10"/>
      <c r="P796" s="1060"/>
      <c r="Q796" s="1061"/>
      <c r="R796" s="1060"/>
      <c r="S796" s="1062"/>
      <c r="T796" s="26"/>
      <c r="U796" s="16"/>
      <c r="V796" s="10"/>
      <c r="W796" s="10"/>
      <c r="X796" s="10"/>
      <c r="Y796" s="8"/>
      <c r="Z796" s="10"/>
      <c r="AA796" s="10"/>
      <c r="AB796" s="1063"/>
      <c r="AC796" s="10"/>
      <c r="AD796" s="10"/>
      <c r="AE796" s="10"/>
      <c r="AF796" s="10"/>
      <c r="AG796" s="10"/>
      <c r="AH796" s="10"/>
      <c r="AI796" s="10"/>
      <c r="AJ796" s="10"/>
    </row>
    <row r="797" ht="15.75" customHeight="1">
      <c r="A797" s="1059"/>
      <c r="B797" s="31"/>
      <c r="C797" s="10"/>
      <c r="D797" s="10"/>
      <c r="E797" s="31"/>
      <c r="F797" s="10"/>
      <c r="G797" s="10"/>
      <c r="H797" s="10"/>
      <c r="I797" s="10"/>
      <c r="J797" s="10"/>
      <c r="K797" s="31"/>
      <c r="L797" s="10"/>
      <c r="M797" s="10"/>
      <c r="N797" s="10"/>
      <c r="O797" s="10"/>
      <c r="P797" s="1060"/>
      <c r="Q797" s="1061"/>
      <c r="R797" s="1060"/>
      <c r="S797" s="1062"/>
      <c r="T797" s="26"/>
      <c r="U797" s="16"/>
      <c r="V797" s="10"/>
      <c r="W797" s="10"/>
      <c r="X797" s="10"/>
      <c r="Y797" s="8"/>
      <c r="Z797" s="10"/>
      <c r="AA797" s="10"/>
      <c r="AB797" s="1063"/>
      <c r="AC797" s="10"/>
      <c r="AD797" s="10"/>
      <c r="AE797" s="10"/>
      <c r="AF797" s="10"/>
      <c r="AG797" s="10"/>
      <c r="AH797" s="10"/>
      <c r="AI797" s="10"/>
      <c r="AJ797" s="10"/>
    </row>
    <row r="798" ht="15.75" customHeight="1">
      <c r="A798" s="1059"/>
      <c r="B798" s="31"/>
      <c r="C798" s="10"/>
      <c r="D798" s="10"/>
      <c r="E798" s="31"/>
      <c r="F798" s="10"/>
      <c r="G798" s="10"/>
      <c r="H798" s="10"/>
      <c r="I798" s="10"/>
      <c r="J798" s="10"/>
      <c r="K798" s="31"/>
      <c r="L798" s="10"/>
      <c r="M798" s="10"/>
      <c r="N798" s="10"/>
      <c r="O798" s="10"/>
      <c r="P798" s="1060"/>
      <c r="Q798" s="1061"/>
      <c r="R798" s="1060"/>
      <c r="S798" s="1062"/>
      <c r="T798" s="26"/>
      <c r="U798" s="16"/>
      <c r="V798" s="10"/>
      <c r="W798" s="10"/>
      <c r="X798" s="10"/>
      <c r="Y798" s="8"/>
      <c r="Z798" s="10"/>
      <c r="AA798" s="10"/>
      <c r="AB798" s="1063"/>
      <c r="AC798" s="10"/>
      <c r="AD798" s="10"/>
      <c r="AE798" s="10"/>
      <c r="AF798" s="10"/>
      <c r="AG798" s="10"/>
      <c r="AH798" s="10"/>
      <c r="AI798" s="10"/>
      <c r="AJ798" s="10"/>
    </row>
    <row r="799" ht="15.75" customHeight="1">
      <c r="A799" s="1059"/>
      <c r="B799" s="31"/>
      <c r="C799" s="10"/>
      <c r="D799" s="10"/>
      <c r="E799" s="31"/>
      <c r="F799" s="10"/>
      <c r="G799" s="10"/>
      <c r="H799" s="10"/>
      <c r="I799" s="10"/>
      <c r="J799" s="10"/>
      <c r="K799" s="31"/>
      <c r="L799" s="10"/>
      <c r="M799" s="10"/>
      <c r="N799" s="10"/>
      <c r="O799" s="10"/>
      <c r="P799" s="1060"/>
      <c r="Q799" s="1061"/>
      <c r="R799" s="1060"/>
      <c r="S799" s="1062"/>
      <c r="T799" s="26"/>
      <c r="U799" s="16"/>
      <c r="V799" s="10"/>
      <c r="W799" s="10"/>
      <c r="X799" s="10"/>
      <c r="Y799" s="8"/>
      <c r="Z799" s="10"/>
      <c r="AA799" s="10"/>
      <c r="AB799" s="1063"/>
      <c r="AC799" s="10"/>
      <c r="AD799" s="10"/>
      <c r="AE799" s="10"/>
      <c r="AF799" s="10"/>
      <c r="AG799" s="10"/>
      <c r="AH799" s="10"/>
      <c r="AI799" s="10"/>
      <c r="AJ799" s="10"/>
    </row>
    <row r="800" ht="15.75" customHeight="1">
      <c r="A800" s="1059"/>
      <c r="B800" s="31"/>
      <c r="C800" s="10"/>
      <c r="D800" s="10"/>
      <c r="E800" s="31"/>
      <c r="F800" s="10"/>
      <c r="G800" s="10"/>
      <c r="H800" s="10"/>
      <c r="I800" s="10"/>
      <c r="J800" s="10"/>
      <c r="K800" s="31"/>
      <c r="L800" s="10"/>
      <c r="M800" s="10"/>
      <c r="N800" s="10"/>
      <c r="O800" s="10"/>
      <c r="P800" s="1060"/>
      <c r="Q800" s="1061"/>
      <c r="R800" s="1060"/>
      <c r="S800" s="1062"/>
      <c r="T800" s="26"/>
      <c r="U800" s="16"/>
      <c r="V800" s="10"/>
      <c r="W800" s="10"/>
      <c r="X800" s="10"/>
      <c r="Y800" s="8"/>
      <c r="Z800" s="10"/>
      <c r="AA800" s="10"/>
      <c r="AB800" s="1063"/>
      <c r="AC800" s="10"/>
      <c r="AD800" s="10"/>
      <c r="AE800" s="10"/>
      <c r="AF800" s="10"/>
      <c r="AG800" s="10"/>
      <c r="AH800" s="10"/>
      <c r="AI800" s="10"/>
      <c r="AJ800" s="10"/>
    </row>
    <row r="801" ht="15.75" customHeight="1">
      <c r="A801" s="1059"/>
      <c r="B801" s="31"/>
      <c r="C801" s="10"/>
      <c r="D801" s="10"/>
      <c r="E801" s="31"/>
      <c r="F801" s="10"/>
      <c r="G801" s="10"/>
      <c r="H801" s="10"/>
      <c r="I801" s="10"/>
      <c r="J801" s="10"/>
      <c r="K801" s="31"/>
      <c r="L801" s="10"/>
      <c r="M801" s="10"/>
      <c r="N801" s="10"/>
      <c r="O801" s="10"/>
      <c r="P801" s="1060"/>
      <c r="Q801" s="1061"/>
      <c r="R801" s="1060"/>
      <c r="S801" s="1062"/>
      <c r="T801" s="26"/>
      <c r="U801" s="16"/>
      <c r="V801" s="10"/>
      <c r="W801" s="10"/>
      <c r="X801" s="10"/>
      <c r="Y801" s="8"/>
      <c r="Z801" s="10"/>
      <c r="AA801" s="10"/>
      <c r="AB801" s="1063"/>
      <c r="AC801" s="10"/>
      <c r="AD801" s="10"/>
      <c r="AE801" s="10"/>
      <c r="AF801" s="10"/>
      <c r="AG801" s="10"/>
      <c r="AH801" s="10"/>
      <c r="AI801" s="10"/>
      <c r="AJ801" s="10"/>
    </row>
    <row r="802" ht="15.75" customHeight="1">
      <c r="A802" s="1059"/>
      <c r="B802" s="31"/>
      <c r="C802" s="10"/>
      <c r="D802" s="10"/>
      <c r="E802" s="31"/>
      <c r="F802" s="10"/>
      <c r="G802" s="10"/>
      <c r="H802" s="10"/>
      <c r="I802" s="10"/>
      <c r="J802" s="10"/>
      <c r="K802" s="31"/>
      <c r="L802" s="10"/>
      <c r="M802" s="10"/>
      <c r="N802" s="10"/>
      <c r="O802" s="10"/>
      <c r="P802" s="1060"/>
      <c r="Q802" s="1061"/>
      <c r="R802" s="1060"/>
      <c r="S802" s="1062"/>
      <c r="T802" s="26"/>
      <c r="U802" s="16"/>
      <c r="V802" s="10"/>
      <c r="W802" s="10"/>
      <c r="X802" s="10"/>
      <c r="Y802" s="8"/>
      <c r="Z802" s="10"/>
      <c r="AA802" s="10"/>
      <c r="AB802" s="1063"/>
      <c r="AC802" s="10"/>
      <c r="AD802" s="10"/>
      <c r="AE802" s="10"/>
      <c r="AF802" s="10"/>
      <c r="AG802" s="10"/>
      <c r="AH802" s="10"/>
      <c r="AI802" s="10"/>
      <c r="AJ802" s="10"/>
    </row>
    <row r="803" ht="15.75" customHeight="1">
      <c r="A803" s="1059"/>
      <c r="B803" s="31"/>
      <c r="C803" s="10"/>
      <c r="D803" s="10"/>
      <c r="E803" s="31"/>
      <c r="F803" s="10"/>
      <c r="G803" s="10"/>
      <c r="H803" s="10"/>
      <c r="I803" s="10"/>
      <c r="J803" s="10"/>
      <c r="K803" s="31"/>
      <c r="L803" s="10"/>
      <c r="M803" s="10"/>
      <c r="N803" s="10"/>
      <c r="O803" s="10"/>
      <c r="P803" s="1060"/>
      <c r="Q803" s="1061"/>
      <c r="R803" s="1060"/>
      <c r="S803" s="1062"/>
      <c r="T803" s="26"/>
      <c r="U803" s="16"/>
      <c r="V803" s="10"/>
      <c r="W803" s="10"/>
      <c r="X803" s="10"/>
      <c r="Y803" s="8"/>
      <c r="Z803" s="10"/>
      <c r="AA803" s="10"/>
      <c r="AB803" s="1063"/>
      <c r="AC803" s="10"/>
      <c r="AD803" s="10"/>
      <c r="AE803" s="10"/>
      <c r="AF803" s="10"/>
      <c r="AG803" s="10"/>
      <c r="AH803" s="10"/>
      <c r="AI803" s="10"/>
      <c r="AJ803" s="10"/>
    </row>
    <row r="804" ht="15.75" customHeight="1">
      <c r="A804" s="1059"/>
      <c r="B804" s="31"/>
      <c r="C804" s="10"/>
      <c r="D804" s="10"/>
      <c r="E804" s="31"/>
      <c r="F804" s="10"/>
      <c r="G804" s="10"/>
      <c r="H804" s="10"/>
      <c r="I804" s="10"/>
      <c r="J804" s="10"/>
      <c r="K804" s="31"/>
      <c r="L804" s="10"/>
      <c r="M804" s="10"/>
      <c r="N804" s="10"/>
      <c r="O804" s="10"/>
      <c r="P804" s="1060"/>
      <c r="Q804" s="1061"/>
      <c r="R804" s="1060"/>
      <c r="S804" s="1062"/>
      <c r="T804" s="26"/>
      <c r="U804" s="16"/>
      <c r="V804" s="10"/>
      <c r="W804" s="10"/>
      <c r="X804" s="10"/>
      <c r="Y804" s="8"/>
      <c r="Z804" s="10"/>
      <c r="AA804" s="10"/>
      <c r="AB804" s="1063"/>
      <c r="AC804" s="10"/>
      <c r="AD804" s="10"/>
      <c r="AE804" s="10"/>
      <c r="AF804" s="10"/>
      <c r="AG804" s="10"/>
      <c r="AH804" s="10"/>
      <c r="AI804" s="10"/>
      <c r="AJ804" s="10"/>
    </row>
    <row r="805" ht="15.75" customHeight="1">
      <c r="A805" s="1059"/>
      <c r="B805" s="31"/>
      <c r="C805" s="10"/>
      <c r="D805" s="10"/>
      <c r="E805" s="31"/>
      <c r="F805" s="10"/>
      <c r="G805" s="10"/>
      <c r="H805" s="10"/>
      <c r="I805" s="10"/>
      <c r="J805" s="10"/>
      <c r="K805" s="31"/>
      <c r="L805" s="10"/>
      <c r="M805" s="10"/>
      <c r="N805" s="10"/>
      <c r="O805" s="10"/>
      <c r="P805" s="1060"/>
      <c r="Q805" s="1061"/>
      <c r="R805" s="1060"/>
      <c r="S805" s="1062"/>
      <c r="T805" s="26"/>
      <c r="U805" s="16"/>
      <c r="V805" s="10"/>
      <c r="W805" s="10"/>
      <c r="X805" s="10"/>
      <c r="Y805" s="8"/>
      <c r="Z805" s="10"/>
      <c r="AA805" s="10"/>
      <c r="AB805" s="1063"/>
      <c r="AC805" s="10"/>
      <c r="AD805" s="10"/>
      <c r="AE805" s="10"/>
      <c r="AF805" s="10"/>
      <c r="AG805" s="10"/>
      <c r="AH805" s="10"/>
      <c r="AI805" s="10"/>
      <c r="AJ805" s="10"/>
    </row>
    <row r="806" ht="15.75" customHeight="1">
      <c r="A806" s="1059"/>
      <c r="B806" s="31"/>
      <c r="C806" s="10"/>
      <c r="D806" s="10"/>
      <c r="E806" s="31"/>
      <c r="F806" s="10"/>
      <c r="G806" s="10"/>
      <c r="H806" s="10"/>
      <c r="I806" s="10"/>
      <c r="J806" s="10"/>
      <c r="K806" s="31"/>
      <c r="L806" s="10"/>
      <c r="M806" s="10"/>
      <c r="N806" s="10"/>
      <c r="O806" s="10"/>
      <c r="P806" s="1060"/>
      <c r="Q806" s="1061"/>
      <c r="R806" s="1060"/>
      <c r="S806" s="1062"/>
      <c r="T806" s="26"/>
      <c r="U806" s="16"/>
      <c r="V806" s="10"/>
      <c r="W806" s="10"/>
      <c r="X806" s="10"/>
      <c r="Y806" s="8"/>
      <c r="Z806" s="10"/>
      <c r="AA806" s="10"/>
      <c r="AB806" s="1063"/>
      <c r="AC806" s="10"/>
      <c r="AD806" s="10"/>
      <c r="AE806" s="10"/>
      <c r="AF806" s="10"/>
      <c r="AG806" s="10"/>
      <c r="AH806" s="10"/>
      <c r="AI806" s="10"/>
      <c r="AJ806" s="10"/>
    </row>
    <row r="807" ht="15.75" customHeight="1">
      <c r="A807" s="1059"/>
      <c r="B807" s="31"/>
      <c r="C807" s="10"/>
      <c r="D807" s="10"/>
      <c r="E807" s="31"/>
      <c r="F807" s="10"/>
      <c r="G807" s="10"/>
      <c r="H807" s="10"/>
      <c r="I807" s="10"/>
      <c r="J807" s="10"/>
      <c r="K807" s="31"/>
      <c r="L807" s="10"/>
      <c r="M807" s="10"/>
      <c r="N807" s="10"/>
      <c r="O807" s="10"/>
      <c r="P807" s="1060"/>
      <c r="Q807" s="1061"/>
      <c r="R807" s="1060"/>
      <c r="S807" s="1062"/>
      <c r="T807" s="26"/>
      <c r="U807" s="16"/>
      <c r="V807" s="10"/>
      <c r="W807" s="10"/>
      <c r="X807" s="10"/>
      <c r="Y807" s="8"/>
      <c r="Z807" s="10"/>
      <c r="AA807" s="10"/>
      <c r="AB807" s="1063"/>
      <c r="AC807" s="10"/>
      <c r="AD807" s="10"/>
      <c r="AE807" s="10"/>
      <c r="AF807" s="10"/>
      <c r="AG807" s="10"/>
      <c r="AH807" s="10"/>
      <c r="AI807" s="10"/>
      <c r="AJ807" s="10"/>
    </row>
    <row r="808" ht="15.75" customHeight="1">
      <c r="A808" s="1059"/>
      <c r="B808" s="31"/>
      <c r="C808" s="10"/>
      <c r="D808" s="10"/>
      <c r="E808" s="31"/>
      <c r="F808" s="10"/>
      <c r="G808" s="10"/>
      <c r="H808" s="10"/>
      <c r="I808" s="10"/>
      <c r="J808" s="10"/>
      <c r="K808" s="31"/>
      <c r="L808" s="10"/>
      <c r="M808" s="10"/>
      <c r="N808" s="10"/>
      <c r="O808" s="10"/>
      <c r="P808" s="1060"/>
      <c r="Q808" s="1061"/>
      <c r="R808" s="1060"/>
      <c r="S808" s="1062"/>
      <c r="T808" s="26"/>
      <c r="U808" s="16"/>
      <c r="V808" s="10"/>
      <c r="W808" s="10"/>
      <c r="X808" s="10"/>
      <c r="Y808" s="8"/>
      <c r="Z808" s="10"/>
      <c r="AA808" s="10"/>
      <c r="AB808" s="1063"/>
      <c r="AC808" s="10"/>
      <c r="AD808" s="10"/>
      <c r="AE808" s="10"/>
      <c r="AF808" s="10"/>
      <c r="AG808" s="10"/>
      <c r="AH808" s="10"/>
      <c r="AI808" s="10"/>
      <c r="AJ808" s="10"/>
    </row>
    <row r="809" ht="15.75" customHeight="1">
      <c r="A809" s="1059"/>
      <c r="B809" s="31"/>
      <c r="C809" s="10"/>
      <c r="D809" s="10"/>
      <c r="E809" s="31"/>
      <c r="F809" s="10"/>
      <c r="G809" s="10"/>
      <c r="H809" s="10"/>
      <c r="I809" s="10"/>
      <c r="J809" s="10"/>
      <c r="K809" s="31"/>
      <c r="L809" s="10"/>
      <c r="M809" s="10"/>
      <c r="N809" s="10"/>
      <c r="O809" s="10"/>
      <c r="P809" s="1060"/>
      <c r="Q809" s="1061"/>
      <c r="R809" s="1060"/>
      <c r="S809" s="1062"/>
      <c r="T809" s="26"/>
      <c r="U809" s="16"/>
      <c r="V809" s="10"/>
      <c r="W809" s="10"/>
      <c r="X809" s="10"/>
      <c r="Y809" s="8"/>
      <c r="Z809" s="10"/>
      <c r="AA809" s="10"/>
      <c r="AB809" s="1063"/>
      <c r="AC809" s="10"/>
      <c r="AD809" s="10"/>
      <c r="AE809" s="10"/>
      <c r="AF809" s="10"/>
      <c r="AG809" s="10"/>
      <c r="AH809" s="10"/>
      <c r="AI809" s="10"/>
      <c r="AJ809" s="10"/>
    </row>
    <row r="810" ht="15.75" customHeight="1">
      <c r="A810" s="1059"/>
      <c r="B810" s="31"/>
      <c r="C810" s="10"/>
      <c r="D810" s="10"/>
      <c r="E810" s="31"/>
      <c r="F810" s="10"/>
      <c r="G810" s="10"/>
      <c r="H810" s="10"/>
      <c r="I810" s="10"/>
      <c r="J810" s="10"/>
      <c r="K810" s="31"/>
      <c r="L810" s="10"/>
      <c r="M810" s="10"/>
      <c r="N810" s="10"/>
      <c r="O810" s="10"/>
      <c r="P810" s="1060"/>
      <c r="Q810" s="1061"/>
      <c r="R810" s="1060"/>
      <c r="S810" s="1062"/>
      <c r="T810" s="26"/>
      <c r="U810" s="16"/>
      <c r="V810" s="10"/>
      <c r="W810" s="10"/>
      <c r="X810" s="10"/>
      <c r="Y810" s="8"/>
      <c r="Z810" s="10"/>
      <c r="AA810" s="10"/>
      <c r="AB810" s="1063"/>
      <c r="AC810" s="10"/>
      <c r="AD810" s="10"/>
      <c r="AE810" s="10"/>
      <c r="AF810" s="10"/>
      <c r="AG810" s="10"/>
      <c r="AH810" s="10"/>
      <c r="AI810" s="10"/>
      <c r="AJ810" s="10"/>
    </row>
    <row r="811" ht="15.75" customHeight="1">
      <c r="A811" s="1059"/>
      <c r="B811" s="31"/>
      <c r="C811" s="10"/>
      <c r="D811" s="10"/>
      <c r="E811" s="31"/>
      <c r="F811" s="10"/>
      <c r="G811" s="10"/>
      <c r="H811" s="10"/>
      <c r="I811" s="10"/>
      <c r="J811" s="10"/>
      <c r="K811" s="31"/>
      <c r="L811" s="10"/>
      <c r="M811" s="10"/>
      <c r="N811" s="10"/>
      <c r="O811" s="10"/>
      <c r="P811" s="1060"/>
      <c r="Q811" s="1061"/>
      <c r="R811" s="1060"/>
      <c r="S811" s="1062"/>
      <c r="T811" s="26"/>
      <c r="U811" s="16"/>
      <c r="V811" s="10"/>
      <c r="W811" s="10"/>
      <c r="X811" s="10"/>
      <c r="Y811" s="8"/>
      <c r="Z811" s="10"/>
      <c r="AA811" s="10"/>
      <c r="AB811" s="1063"/>
      <c r="AC811" s="10"/>
      <c r="AD811" s="10"/>
      <c r="AE811" s="10"/>
      <c r="AF811" s="10"/>
      <c r="AG811" s="10"/>
      <c r="AH811" s="10"/>
      <c r="AI811" s="10"/>
      <c r="AJ811" s="10"/>
    </row>
    <row r="812" ht="15.75" customHeight="1">
      <c r="A812" s="1059"/>
      <c r="B812" s="31"/>
      <c r="C812" s="10"/>
      <c r="D812" s="10"/>
      <c r="E812" s="31"/>
      <c r="F812" s="10"/>
      <c r="G812" s="10"/>
      <c r="H812" s="10"/>
      <c r="I812" s="10"/>
      <c r="J812" s="10"/>
      <c r="K812" s="31"/>
      <c r="L812" s="10"/>
      <c r="M812" s="10"/>
      <c r="N812" s="10"/>
      <c r="O812" s="10"/>
      <c r="P812" s="1060"/>
      <c r="Q812" s="1061"/>
      <c r="R812" s="1060"/>
      <c r="S812" s="1062"/>
      <c r="T812" s="26"/>
      <c r="U812" s="16"/>
      <c r="V812" s="10"/>
      <c r="W812" s="10"/>
      <c r="X812" s="10"/>
      <c r="Y812" s="8"/>
      <c r="Z812" s="10"/>
      <c r="AA812" s="10"/>
      <c r="AB812" s="1063"/>
      <c r="AC812" s="10"/>
      <c r="AD812" s="10"/>
      <c r="AE812" s="10"/>
      <c r="AF812" s="10"/>
      <c r="AG812" s="10"/>
      <c r="AH812" s="10"/>
      <c r="AI812" s="10"/>
      <c r="AJ812" s="10"/>
    </row>
    <row r="813" ht="15.75" customHeight="1">
      <c r="A813" s="1059"/>
      <c r="B813" s="31"/>
      <c r="C813" s="10"/>
      <c r="D813" s="10"/>
      <c r="E813" s="31"/>
      <c r="F813" s="10"/>
      <c r="G813" s="10"/>
      <c r="H813" s="10"/>
      <c r="I813" s="10"/>
      <c r="J813" s="10"/>
      <c r="K813" s="31"/>
      <c r="L813" s="10"/>
      <c r="M813" s="10"/>
      <c r="N813" s="10"/>
      <c r="O813" s="10"/>
      <c r="P813" s="1060"/>
      <c r="Q813" s="1061"/>
      <c r="R813" s="1060"/>
      <c r="S813" s="1062"/>
      <c r="T813" s="26"/>
      <c r="U813" s="16"/>
      <c r="V813" s="10"/>
      <c r="W813" s="10"/>
      <c r="X813" s="10"/>
      <c r="Y813" s="8"/>
      <c r="Z813" s="10"/>
      <c r="AA813" s="10"/>
      <c r="AB813" s="1063"/>
      <c r="AC813" s="10"/>
      <c r="AD813" s="10"/>
      <c r="AE813" s="10"/>
      <c r="AF813" s="10"/>
      <c r="AG813" s="10"/>
      <c r="AH813" s="10"/>
      <c r="AI813" s="10"/>
      <c r="AJ813" s="10"/>
    </row>
    <row r="814" ht="15.75" customHeight="1">
      <c r="A814" s="1059"/>
      <c r="B814" s="31"/>
      <c r="C814" s="10"/>
      <c r="D814" s="10"/>
      <c r="E814" s="31"/>
      <c r="F814" s="10"/>
      <c r="G814" s="10"/>
      <c r="H814" s="10"/>
      <c r="I814" s="10"/>
      <c r="J814" s="10"/>
      <c r="K814" s="31"/>
      <c r="L814" s="10"/>
      <c r="M814" s="10"/>
      <c r="N814" s="10"/>
      <c r="O814" s="10"/>
      <c r="P814" s="1060"/>
      <c r="Q814" s="1061"/>
      <c r="R814" s="1060"/>
      <c r="S814" s="1062"/>
      <c r="T814" s="26"/>
      <c r="U814" s="16"/>
      <c r="V814" s="10"/>
      <c r="W814" s="10"/>
      <c r="X814" s="10"/>
      <c r="Y814" s="8"/>
      <c r="Z814" s="10"/>
      <c r="AA814" s="10"/>
      <c r="AB814" s="1063"/>
      <c r="AC814" s="10"/>
      <c r="AD814" s="10"/>
      <c r="AE814" s="10"/>
      <c r="AF814" s="10"/>
      <c r="AG814" s="10"/>
      <c r="AH814" s="10"/>
      <c r="AI814" s="10"/>
      <c r="AJ814" s="10"/>
    </row>
    <row r="815" ht="15.75" customHeight="1">
      <c r="A815" s="1059"/>
      <c r="B815" s="31"/>
      <c r="C815" s="10"/>
      <c r="D815" s="10"/>
      <c r="E815" s="31"/>
      <c r="F815" s="10"/>
      <c r="G815" s="10"/>
      <c r="H815" s="10"/>
      <c r="I815" s="10"/>
      <c r="J815" s="10"/>
      <c r="K815" s="31"/>
      <c r="L815" s="10"/>
      <c r="M815" s="10"/>
      <c r="N815" s="10"/>
      <c r="O815" s="10"/>
      <c r="P815" s="1060"/>
      <c r="Q815" s="1061"/>
      <c r="R815" s="1060"/>
      <c r="S815" s="1062"/>
      <c r="T815" s="26"/>
      <c r="U815" s="16"/>
      <c r="V815" s="10"/>
      <c r="W815" s="10"/>
      <c r="X815" s="10"/>
      <c r="Y815" s="8"/>
      <c r="Z815" s="10"/>
      <c r="AA815" s="10"/>
      <c r="AB815" s="1063"/>
      <c r="AC815" s="10"/>
      <c r="AD815" s="10"/>
      <c r="AE815" s="10"/>
      <c r="AF815" s="10"/>
      <c r="AG815" s="10"/>
      <c r="AH815" s="10"/>
      <c r="AI815" s="10"/>
      <c r="AJ815" s="10"/>
    </row>
    <row r="816" ht="15.75" customHeight="1">
      <c r="A816" s="1059"/>
      <c r="B816" s="31"/>
      <c r="C816" s="10"/>
      <c r="D816" s="10"/>
      <c r="E816" s="31"/>
      <c r="F816" s="10"/>
      <c r="G816" s="10"/>
      <c r="H816" s="10"/>
      <c r="I816" s="10"/>
      <c r="J816" s="10"/>
      <c r="K816" s="31"/>
      <c r="L816" s="10"/>
      <c r="M816" s="10"/>
      <c r="N816" s="10"/>
      <c r="O816" s="10"/>
      <c r="P816" s="1060"/>
      <c r="Q816" s="1061"/>
      <c r="R816" s="1060"/>
      <c r="S816" s="1062"/>
      <c r="T816" s="26"/>
      <c r="U816" s="16"/>
      <c r="V816" s="10"/>
      <c r="W816" s="10"/>
      <c r="X816" s="10"/>
      <c r="Y816" s="8"/>
      <c r="Z816" s="10"/>
      <c r="AA816" s="10"/>
      <c r="AB816" s="1063"/>
      <c r="AC816" s="10"/>
      <c r="AD816" s="10"/>
      <c r="AE816" s="10"/>
      <c r="AF816" s="10"/>
      <c r="AG816" s="10"/>
      <c r="AH816" s="10"/>
      <c r="AI816" s="10"/>
      <c r="AJ816" s="10"/>
    </row>
    <row r="817" ht="15.75" customHeight="1">
      <c r="A817" s="1059"/>
      <c r="B817" s="31"/>
      <c r="C817" s="10"/>
      <c r="D817" s="10"/>
      <c r="E817" s="31"/>
      <c r="F817" s="10"/>
      <c r="G817" s="10"/>
      <c r="H817" s="10"/>
      <c r="I817" s="10"/>
      <c r="J817" s="10"/>
      <c r="K817" s="31"/>
      <c r="L817" s="10"/>
      <c r="M817" s="10"/>
      <c r="N817" s="10"/>
      <c r="O817" s="10"/>
      <c r="P817" s="1060"/>
      <c r="Q817" s="1061"/>
      <c r="R817" s="1060"/>
      <c r="S817" s="1062"/>
      <c r="T817" s="26"/>
      <c r="U817" s="16"/>
      <c r="V817" s="10"/>
      <c r="W817" s="10"/>
      <c r="X817" s="10"/>
      <c r="Y817" s="8"/>
      <c r="Z817" s="10"/>
      <c r="AA817" s="10"/>
      <c r="AB817" s="1063"/>
      <c r="AC817" s="10"/>
      <c r="AD817" s="10"/>
      <c r="AE817" s="10"/>
      <c r="AF817" s="10"/>
      <c r="AG817" s="10"/>
      <c r="AH817" s="10"/>
      <c r="AI817" s="10"/>
      <c r="AJ817" s="10"/>
    </row>
    <row r="818" ht="15.75" customHeight="1">
      <c r="A818" s="1059"/>
      <c r="B818" s="31"/>
      <c r="C818" s="10"/>
      <c r="D818" s="10"/>
      <c r="E818" s="31"/>
      <c r="F818" s="10"/>
      <c r="G818" s="10"/>
      <c r="H818" s="10"/>
      <c r="I818" s="10"/>
      <c r="J818" s="10"/>
      <c r="K818" s="31"/>
      <c r="L818" s="10"/>
      <c r="M818" s="10"/>
      <c r="N818" s="10"/>
      <c r="O818" s="10"/>
      <c r="P818" s="1060"/>
      <c r="Q818" s="1061"/>
      <c r="R818" s="1060"/>
      <c r="S818" s="1062"/>
      <c r="T818" s="26"/>
      <c r="U818" s="16"/>
      <c r="V818" s="10"/>
      <c r="W818" s="10"/>
      <c r="X818" s="10"/>
      <c r="Y818" s="8"/>
      <c r="Z818" s="10"/>
      <c r="AA818" s="10"/>
      <c r="AB818" s="1063"/>
      <c r="AC818" s="10"/>
      <c r="AD818" s="10"/>
      <c r="AE818" s="10"/>
      <c r="AF818" s="10"/>
      <c r="AG818" s="10"/>
      <c r="AH818" s="10"/>
      <c r="AI818" s="10"/>
      <c r="AJ818" s="10"/>
    </row>
    <row r="819" ht="15.75" customHeight="1">
      <c r="A819" s="1059"/>
      <c r="B819" s="31"/>
      <c r="C819" s="10"/>
      <c r="D819" s="10"/>
      <c r="E819" s="31"/>
      <c r="F819" s="10"/>
      <c r="G819" s="10"/>
      <c r="H819" s="10"/>
      <c r="I819" s="10"/>
      <c r="J819" s="10"/>
      <c r="K819" s="31"/>
      <c r="L819" s="10"/>
      <c r="M819" s="10"/>
      <c r="N819" s="10"/>
      <c r="O819" s="10"/>
      <c r="P819" s="1060"/>
      <c r="Q819" s="1061"/>
      <c r="R819" s="1060"/>
      <c r="S819" s="1062"/>
      <c r="T819" s="26"/>
      <c r="U819" s="16"/>
      <c r="V819" s="10"/>
      <c r="W819" s="10"/>
      <c r="X819" s="10"/>
      <c r="Y819" s="8"/>
      <c r="Z819" s="10"/>
      <c r="AA819" s="10"/>
      <c r="AB819" s="1063"/>
      <c r="AC819" s="10"/>
      <c r="AD819" s="10"/>
      <c r="AE819" s="10"/>
      <c r="AF819" s="10"/>
      <c r="AG819" s="10"/>
      <c r="AH819" s="10"/>
      <c r="AI819" s="10"/>
      <c r="AJ819" s="10"/>
    </row>
    <row r="820" ht="15.75" customHeight="1">
      <c r="A820" s="1059"/>
      <c r="B820" s="31"/>
      <c r="C820" s="10"/>
      <c r="D820" s="10"/>
      <c r="E820" s="31"/>
      <c r="F820" s="10"/>
      <c r="G820" s="10"/>
      <c r="H820" s="10"/>
      <c r="I820" s="10"/>
      <c r="J820" s="10"/>
      <c r="K820" s="31"/>
      <c r="L820" s="10"/>
      <c r="M820" s="10"/>
      <c r="N820" s="10"/>
      <c r="O820" s="10"/>
      <c r="P820" s="1060"/>
      <c r="Q820" s="1061"/>
      <c r="R820" s="1060"/>
      <c r="S820" s="1062"/>
      <c r="T820" s="26"/>
      <c r="U820" s="16"/>
      <c r="V820" s="10"/>
      <c r="W820" s="10"/>
      <c r="X820" s="10"/>
      <c r="Y820" s="8"/>
      <c r="Z820" s="10"/>
      <c r="AA820" s="10"/>
      <c r="AB820" s="1063"/>
      <c r="AC820" s="10"/>
      <c r="AD820" s="10"/>
      <c r="AE820" s="10"/>
      <c r="AF820" s="10"/>
      <c r="AG820" s="10"/>
      <c r="AH820" s="10"/>
      <c r="AI820" s="10"/>
      <c r="AJ820" s="10"/>
    </row>
    <row r="821" ht="15.75" customHeight="1">
      <c r="A821" s="1059"/>
      <c r="B821" s="31"/>
      <c r="C821" s="10"/>
      <c r="D821" s="10"/>
      <c r="E821" s="31"/>
      <c r="F821" s="10"/>
      <c r="G821" s="10"/>
      <c r="H821" s="10"/>
      <c r="I821" s="10"/>
      <c r="J821" s="10"/>
      <c r="K821" s="31"/>
      <c r="L821" s="10"/>
      <c r="M821" s="10"/>
      <c r="N821" s="10"/>
      <c r="O821" s="10"/>
      <c r="P821" s="1060"/>
      <c r="Q821" s="1061"/>
      <c r="R821" s="1060"/>
      <c r="S821" s="1062"/>
      <c r="T821" s="26"/>
      <c r="U821" s="16"/>
      <c r="V821" s="10"/>
      <c r="W821" s="10"/>
      <c r="X821" s="10"/>
      <c r="Y821" s="8"/>
      <c r="Z821" s="10"/>
      <c r="AA821" s="10"/>
      <c r="AB821" s="1063"/>
      <c r="AC821" s="10"/>
      <c r="AD821" s="10"/>
      <c r="AE821" s="10"/>
      <c r="AF821" s="10"/>
      <c r="AG821" s="10"/>
      <c r="AH821" s="10"/>
      <c r="AI821" s="10"/>
      <c r="AJ821" s="10"/>
    </row>
    <row r="822" ht="15.75" customHeight="1">
      <c r="A822" s="1059"/>
      <c r="B822" s="31"/>
      <c r="C822" s="10"/>
      <c r="D822" s="10"/>
      <c r="E822" s="31"/>
      <c r="F822" s="10"/>
      <c r="G822" s="10"/>
      <c r="H822" s="10"/>
      <c r="I822" s="10"/>
      <c r="J822" s="10"/>
      <c r="K822" s="31"/>
      <c r="L822" s="10"/>
      <c r="M822" s="10"/>
      <c r="N822" s="10"/>
      <c r="O822" s="10"/>
      <c r="P822" s="1060"/>
      <c r="Q822" s="1061"/>
      <c r="R822" s="1060"/>
      <c r="S822" s="1062"/>
      <c r="T822" s="26"/>
      <c r="U822" s="16"/>
      <c r="V822" s="10"/>
      <c r="W822" s="10"/>
      <c r="X822" s="10"/>
      <c r="Y822" s="8"/>
      <c r="Z822" s="10"/>
      <c r="AA822" s="10"/>
      <c r="AB822" s="1063"/>
      <c r="AC822" s="10"/>
      <c r="AD822" s="10"/>
      <c r="AE822" s="10"/>
      <c r="AF822" s="10"/>
      <c r="AG822" s="10"/>
      <c r="AH822" s="10"/>
      <c r="AI822" s="10"/>
      <c r="AJ822" s="10"/>
    </row>
    <row r="823" ht="15.75" customHeight="1">
      <c r="A823" s="1059"/>
      <c r="B823" s="31"/>
      <c r="C823" s="10"/>
      <c r="D823" s="10"/>
      <c r="E823" s="31"/>
      <c r="F823" s="10"/>
      <c r="G823" s="10"/>
      <c r="H823" s="10"/>
      <c r="I823" s="10"/>
      <c r="J823" s="10"/>
      <c r="K823" s="31"/>
      <c r="L823" s="10"/>
      <c r="M823" s="10"/>
      <c r="N823" s="10"/>
      <c r="O823" s="10"/>
      <c r="P823" s="1060"/>
      <c r="Q823" s="1061"/>
      <c r="R823" s="1060"/>
      <c r="S823" s="1062"/>
      <c r="T823" s="26"/>
      <c r="U823" s="16"/>
      <c r="V823" s="10"/>
      <c r="W823" s="10"/>
      <c r="X823" s="10"/>
      <c r="Y823" s="8"/>
      <c r="Z823" s="10"/>
      <c r="AA823" s="10"/>
      <c r="AB823" s="1063"/>
      <c r="AC823" s="10"/>
      <c r="AD823" s="10"/>
      <c r="AE823" s="10"/>
      <c r="AF823" s="10"/>
      <c r="AG823" s="10"/>
      <c r="AH823" s="10"/>
      <c r="AI823" s="10"/>
      <c r="AJ823" s="10"/>
    </row>
    <row r="824" ht="15.75" customHeight="1">
      <c r="A824" s="1059"/>
      <c r="B824" s="31"/>
      <c r="C824" s="10"/>
      <c r="D824" s="10"/>
      <c r="E824" s="31"/>
      <c r="F824" s="10"/>
      <c r="G824" s="10"/>
      <c r="H824" s="10"/>
      <c r="I824" s="10"/>
      <c r="J824" s="10"/>
      <c r="K824" s="31"/>
      <c r="L824" s="10"/>
      <c r="M824" s="10"/>
      <c r="N824" s="10"/>
      <c r="O824" s="10"/>
      <c r="P824" s="1060"/>
      <c r="Q824" s="1061"/>
      <c r="R824" s="1060"/>
      <c r="S824" s="1062"/>
      <c r="T824" s="26"/>
      <c r="U824" s="16"/>
      <c r="V824" s="10"/>
      <c r="W824" s="10"/>
      <c r="X824" s="10"/>
      <c r="Y824" s="8"/>
      <c r="Z824" s="10"/>
      <c r="AA824" s="10"/>
      <c r="AB824" s="1063"/>
      <c r="AC824" s="10"/>
      <c r="AD824" s="10"/>
      <c r="AE824" s="10"/>
      <c r="AF824" s="10"/>
      <c r="AG824" s="10"/>
      <c r="AH824" s="10"/>
      <c r="AI824" s="10"/>
      <c r="AJ824" s="10"/>
    </row>
    <row r="825" ht="15.75" customHeight="1">
      <c r="A825" s="1059"/>
      <c r="B825" s="31"/>
      <c r="C825" s="10"/>
      <c r="D825" s="10"/>
      <c r="E825" s="31"/>
      <c r="F825" s="10"/>
      <c r="G825" s="10"/>
      <c r="H825" s="10"/>
      <c r="I825" s="10"/>
      <c r="J825" s="10"/>
      <c r="K825" s="31"/>
      <c r="L825" s="10"/>
      <c r="M825" s="10"/>
      <c r="N825" s="10"/>
      <c r="O825" s="10"/>
      <c r="P825" s="1060"/>
      <c r="Q825" s="1061"/>
      <c r="R825" s="1060"/>
      <c r="S825" s="1062"/>
      <c r="T825" s="26"/>
      <c r="U825" s="16"/>
      <c r="V825" s="10"/>
      <c r="W825" s="10"/>
      <c r="X825" s="10"/>
      <c r="Y825" s="8"/>
      <c r="Z825" s="10"/>
      <c r="AA825" s="10"/>
      <c r="AB825" s="1063"/>
      <c r="AC825" s="10"/>
      <c r="AD825" s="10"/>
      <c r="AE825" s="10"/>
      <c r="AF825" s="10"/>
      <c r="AG825" s="10"/>
      <c r="AH825" s="10"/>
      <c r="AI825" s="10"/>
      <c r="AJ825" s="10"/>
    </row>
    <row r="826" ht="15.75" customHeight="1">
      <c r="A826" s="1059"/>
      <c r="B826" s="31"/>
      <c r="C826" s="10"/>
      <c r="D826" s="10"/>
      <c r="E826" s="31"/>
      <c r="F826" s="10"/>
      <c r="G826" s="10"/>
      <c r="H826" s="10"/>
      <c r="I826" s="10"/>
      <c r="J826" s="10"/>
      <c r="K826" s="31"/>
      <c r="L826" s="10"/>
      <c r="M826" s="10"/>
      <c r="N826" s="10"/>
      <c r="O826" s="10"/>
      <c r="P826" s="1060"/>
      <c r="Q826" s="1061"/>
      <c r="R826" s="1060"/>
      <c r="S826" s="1062"/>
      <c r="T826" s="26"/>
      <c r="U826" s="16"/>
      <c r="V826" s="10"/>
      <c r="W826" s="10"/>
      <c r="X826" s="10"/>
      <c r="Y826" s="8"/>
      <c r="Z826" s="10"/>
      <c r="AA826" s="10"/>
      <c r="AB826" s="1063"/>
      <c r="AC826" s="10"/>
      <c r="AD826" s="10"/>
      <c r="AE826" s="10"/>
      <c r="AF826" s="10"/>
      <c r="AG826" s="10"/>
      <c r="AH826" s="10"/>
      <c r="AI826" s="10"/>
      <c r="AJ826" s="10"/>
    </row>
    <row r="827" ht="15.75" customHeight="1">
      <c r="A827" s="1059"/>
      <c r="B827" s="31"/>
      <c r="C827" s="10"/>
      <c r="D827" s="10"/>
      <c r="E827" s="31"/>
      <c r="F827" s="10"/>
      <c r="G827" s="10"/>
      <c r="H827" s="10"/>
      <c r="I827" s="10"/>
      <c r="J827" s="10"/>
      <c r="K827" s="31"/>
      <c r="L827" s="10"/>
      <c r="M827" s="10"/>
      <c r="N827" s="10"/>
      <c r="O827" s="10"/>
      <c r="P827" s="1060"/>
      <c r="Q827" s="1061"/>
      <c r="R827" s="1060"/>
      <c r="S827" s="1062"/>
      <c r="T827" s="26"/>
      <c r="U827" s="16"/>
      <c r="V827" s="10"/>
      <c r="W827" s="10"/>
      <c r="X827" s="10"/>
      <c r="Y827" s="8"/>
      <c r="Z827" s="10"/>
      <c r="AA827" s="10"/>
      <c r="AB827" s="1063"/>
      <c r="AC827" s="10"/>
      <c r="AD827" s="10"/>
      <c r="AE827" s="10"/>
      <c r="AF827" s="10"/>
      <c r="AG827" s="10"/>
      <c r="AH827" s="10"/>
      <c r="AI827" s="10"/>
      <c r="AJ827" s="10"/>
    </row>
    <row r="828" ht="15.75" customHeight="1">
      <c r="A828" s="1059"/>
      <c r="B828" s="31"/>
      <c r="C828" s="10"/>
      <c r="D828" s="10"/>
      <c r="E828" s="31"/>
      <c r="F828" s="10"/>
      <c r="G828" s="10"/>
      <c r="H828" s="10"/>
      <c r="I828" s="10"/>
      <c r="J828" s="10"/>
      <c r="K828" s="31"/>
      <c r="L828" s="10"/>
      <c r="M828" s="10"/>
      <c r="N828" s="10"/>
      <c r="O828" s="10"/>
      <c r="P828" s="1060"/>
      <c r="Q828" s="1061"/>
      <c r="R828" s="1060"/>
      <c r="S828" s="1062"/>
      <c r="T828" s="26"/>
      <c r="U828" s="16"/>
      <c r="V828" s="10"/>
      <c r="W828" s="10"/>
      <c r="X828" s="10"/>
      <c r="Y828" s="8"/>
      <c r="Z828" s="10"/>
      <c r="AA828" s="10"/>
      <c r="AB828" s="1063"/>
      <c r="AC828" s="10"/>
      <c r="AD828" s="10"/>
      <c r="AE828" s="10"/>
      <c r="AF828" s="10"/>
      <c r="AG828" s="10"/>
      <c r="AH828" s="10"/>
      <c r="AI828" s="10"/>
      <c r="AJ828" s="10"/>
    </row>
    <row r="829" ht="15.75" customHeight="1">
      <c r="A829" s="1059"/>
      <c r="B829" s="31"/>
      <c r="C829" s="10"/>
      <c r="D829" s="10"/>
      <c r="E829" s="31"/>
      <c r="F829" s="10"/>
      <c r="G829" s="10"/>
      <c r="H829" s="10"/>
      <c r="I829" s="10"/>
      <c r="J829" s="10"/>
      <c r="K829" s="31"/>
      <c r="L829" s="10"/>
      <c r="M829" s="10"/>
      <c r="N829" s="10"/>
      <c r="O829" s="10"/>
      <c r="P829" s="1060"/>
      <c r="Q829" s="1061"/>
      <c r="R829" s="1060"/>
      <c r="S829" s="1062"/>
      <c r="T829" s="26"/>
      <c r="U829" s="16"/>
      <c r="V829" s="10"/>
      <c r="W829" s="10"/>
      <c r="X829" s="10"/>
      <c r="Y829" s="8"/>
      <c r="Z829" s="10"/>
      <c r="AA829" s="10"/>
      <c r="AB829" s="1063"/>
      <c r="AC829" s="10"/>
      <c r="AD829" s="10"/>
      <c r="AE829" s="10"/>
      <c r="AF829" s="10"/>
      <c r="AG829" s="10"/>
      <c r="AH829" s="10"/>
      <c r="AI829" s="10"/>
      <c r="AJ829" s="10"/>
    </row>
    <row r="830" ht="15.75" customHeight="1">
      <c r="A830" s="1059"/>
      <c r="B830" s="31"/>
      <c r="C830" s="10"/>
      <c r="D830" s="10"/>
      <c r="E830" s="31"/>
      <c r="F830" s="10"/>
      <c r="G830" s="10"/>
      <c r="H830" s="10"/>
      <c r="I830" s="10"/>
      <c r="J830" s="10"/>
      <c r="K830" s="31"/>
      <c r="L830" s="10"/>
      <c r="M830" s="10"/>
      <c r="N830" s="10"/>
      <c r="O830" s="10"/>
      <c r="P830" s="1060"/>
      <c r="Q830" s="1061"/>
      <c r="R830" s="1060"/>
      <c r="S830" s="1062"/>
      <c r="T830" s="26"/>
      <c r="U830" s="16"/>
      <c r="V830" s="10"/>
      <c r="W830" s="10"/>
      <c r="X830" s="10"/>
      <c r="Y830" s="8"/>
      <c r="Z830" s="10"/>
      <c r="AA830" s="10"/>
      <c r="AB830" s="1063"/>
      <c r="AC830" s="10"/>
      <c r="AD830" s="10"/>
      <c r="AE830" s="10"/>
      <c r="AF830" s="10"/>
      <c r="AG830" s="10"/>
      <c r="AH830" s="10"/>
      <c r="AI830" s="10"/>
      <c r="AJ830" s="10"/>
    </row>
    <row r="831" ht="15.75" customHeight="1">
      <c r="A831" s="1059"/>
      <c r="B831" s="31"/>
      <c r="C831" s="10"/>
      <c r="D831" s="10"/>
      <c r="E831" s="31"/>
      <c r="F831" s="10"/>
      <c r="G831" s="10"/>
      <c r="H831" s="10"/>
      <c r="I831" s="10"/>
      <c r="J831" s="10"/>
      <c r="K831" s="31"/>
      <c r="L831" s="10"/>
      <c r="M831" s="10"/>
      <c r="N831" s="10"/>
      <c r="O831" s="10"/>
      <c r="P831" s="1060"/>
      <c r="Q831" s="1061"/>
      <c r="R831" s="1060"/>
      <c r="S831" s="1062"/>
      <c r="T831" s="26"/>
      <c r="U831" s="16"/>
      <c r="V831" s="10"/>
      <c r="W831" s="10"/>
      <c r="X831" s="10"/>
      <c r="Y831" s="8"/>
      <c r="Z831" s="10"/>
      <c r="AA831" s="10"/>
      <c r="AB831" s="1063"/>
      <c r="AC831" s="10"/>
      <c r="AD831" s="10"/>
      <c r="AE831" s="10"/>
      <c r="AF831" s="10"/>
      <c r="AG831" s="10"/>
      <c r="AH831" s="10"/>
      <c r="AI831" s="10"/>
      <c r="AJ831" s="10"/>
    </row>
    <row r="832" ht="15.75" customHeight="1">
      <c r="A832" s="1059"/>
      <c r="B832" s="31"/>
      <c r="C832" s="10"/>
      <c r="D832" s="10"/>
      <c r="E832" s="31"/>
      <c r="F832" s="10"/>
      <c r="G832" s="10"/>
      <c r="H832" s="10"/>
      <c r="I832" s="10"/>
      <c r="J832" s="10"/>
      <c r="K832" s="31"/>
      <c r="L832" s="10"/>
      <c r="M832" s="10"/>
      <c r="N832" s="10"/>
      <c r="O832" s="10"/>
      <c r="P832" s="1060"/>
      <c r="Q832" s="1061"/>
      <c r="R832" s="1060"/>
      <c r="S832" s="1062"/>
      <c r="T832" s="26"/>
      <c r="U832" s="16"/>
      <c r="V832" s="10"/>
      <c r="W832" s="10"/>
      <c r="X832" s="10"/>
      <c r="Y832" s="8"/>
      <c r="Z832" s="10"/>
      <c r="AA832" s="10"/>
      <c r="AB832" s="1063"/>
      <c r="AC832" s="10"/>
      <c r="AD832" s="10"/>
      <c r="AE832" s="10"/>
      <c r="AF832" s="10"/>
      <c r="AG832" s="10"/>
      <c r="AH832" s="10"/>
      <c r="AI832" s="10"/>
      <c r="AJ832" s="10"/>
    </row>
    <row r="833" ht="15.75" customHeight="1">
      <c r="A833" s="1059"/>
      <c r="B833" s="31"/>
      <c r="C833" s="10"/>
      <c r="D833" s="10"/>
      <c r="E833" s="31"/>
      <c r="F833" s="10"/>
      <c r="G833" s="10"/>
      <c r="H833" s="10"/>
      <c r="I833" s="10"/>
      <c r="J833" s="10"/>
      <c r="K833" s="31"/>
      <c r="L833" s="10"/>
      <c r="M833" s="10"/>
      <c r="N833" s="10"/>
      <c r="O833" s="10"/>
      <c r="P833" s="1060"/>
      <c r="Q833" s="1061"/>
      <c r="R833" s="1060"/>
      <c r="S833" s="1062"/>
      <c r="T833" s="26"/>
      <c r="U833" s="16"/>
      <c r="V833" s="10"/>
      <c r="W833" s="10"/>
      <c r="X833" s="10"/>
      <c r="Y833" s="8"/>
      <c r="Z833" s="10"/>
      <c r="AA833" s="10"/>
      <c r="AB833" s="1063"/>
      <c r="AC833" s="10"/>
      <c r="AD833" s="10"/>
      <c r="AE833" s="10"/>
      <c r="AF833" s="10"/>
      <c r="AG833" s="10"/>
      <c r="AH833" s="10"/>
      <c r="AI833" s="10"/>
      <c r="AJ833" s="10"/>
    </row>
    <row r="834" ht="15.75" customHeight="1">
      <c r="A834" s="1059"/>
      <c r="B834" s="31"/>
      <c r="C834" s="10"/>
      <c r="D834" s="10"/>
      <c r="E834" s="31"/>
      <c r="F834" s="10"/>
      <c r="G834" s="10"/>
      <c r="H834" s="10"/>
      <c r="I834" s="10"/>
      <c r="J834" s="10"/>
      <c r="K834" s="31"/>
      <c r="L834" s="10"/>
      <c r="M834" s="10"/>
      <c r="N834" s="10"/>
      <c r="O834" s="10"/>
      <c r="P834" s="1060"/>
      <c r="Q834" s="1061"/>
      <c r="R834" s="1060"/>
      <c r="S834" s="1062"/>
      <c r="T834" s="26"/>
      <c r="U834" s="16"/>
      <c r="V834" s="10"/>
      <c r="W834" s="10"/>
      <c r="X834" s="10"/>
      <c r="Y834" s="8"/>
      <c r="Z834" s="10"/>
      <c r="AA834" s="10"/>
      <c r="AB834" s="1063"/>
      <c r="AC834" s="10"/>
      <c r="AD834" s="10"/>
      <c r="AE834" s="10"/>
      <c r="AF834" s="10"/>
      <c r="AG834" s="10"/>
      <c r="AH834" s="10"/>
      <c r="AI834" s="10"/>
      <c r="AJ834" s="10"/>
    </row>
    <row r="835" ht="15.75" customHeight="1">
      <c r="A835" s="1059"/>
      <c r="B835" s="31"/>
      <c r="C835" s="10"/>
      <c r="D835" s="10"/>
      <c r="E835" s="31"/>
      <c r="F835" s="10"/>
      <c r="G835" s="10"/>
      <c r="H835" s="10"/>
      <c r="I835" s="10"/>
      <c r="J835" s="10"/>
      <c r="K835" s="31"/>
      <c r="L835" s="10"/>
      <c r="M835" s="10"/>
      <c r="N835" s="10"/>
      <c r="O835" s="10"/>
      <c r="P835" s="1060"/>
      <c r="Q835" s="1061"/>
      <c r="R835" s="1060"/>
      <c r="S835" s="1062"/>
      <c r="T835" s="26"/>
      <c r="U835" s="16"/>
      <c r="V835" s="10"/>
      <c r="W835" s="10"/>
      <c r="X835" s="10"/>
      <c r="Y835" s="8"/>
      <c r="Z835" s="10"/>
      <c r="AA835" s="10"/>
      <c r="AB835" s="1063"/>
      <c r="AC835" s="10"/>
      <c r="AD835" s="10"/>
      <c r="AE835" s="10"/>
      <c r="AF835" s="10"/>
      <c r="AG835" s="10"/>
      <c r="AH835" s="10"/>
      <c r="AI835" s="10"/>
      <c r="AJ835" s="10"/>
    </row>
    <row r="836" ht="15.75" customHeight="1">
      <c r="A836" s="1059"/>
      <c r="B836" s="31"/>
      <c r="C836" s="10"/>
      <c r="D836" s="10"/>
      <c r="E836" s="31"/>
      <c r="F836" s="10"/>
      <c r="G836" s="10"/>
      <c r="H836" s="10"/>
      <c r="I836" s="10"/>
      <c r="J836" s="10"/>
      <c r="K836" s="31"/>
      <c r="L836" s="10"/>
      <c r="M836" s="10"/>
      <c r="N836" s="10"/>
      <c r="O836" s="10"/>
      <c r="P836" s="1060"/>
      <c r="Q836" s="1061"/>
      <c r="R836" s="1060"/>
      <c r="S836" s="1062"/>
      <c r="T836" s="26"/>
      <c r="U836" s="16"/>
      <c r="V836" s="10"/>
      <c r="W836" s="10"/>
      <c r="X836" s="10"/>
      <c r="Y836" s="8"/>
      <c r="Z836" s="10"/>
      <c r="AA836" s="10"/>
      <c r="AB836" s="1063"/>
      <c r="AC836" s="10"/>
      <c r="AD836" s="10"/>
      <c r="AE836" s="10"/>
      <c r="AF836" s="10"/>
      <c r="AG836" s="10"/>
      <c r="AH836" s="10"/>
      <c r="AI836" s="10"/>
      <c r="AJ836" s="10"/>
    </row>
    <row r="837" ht="15.75" customHeight="1">
      <c r="A837" s="1059"/>
      <c r="B837" s="31"/>
      <c r="C837" s="10"/>
      <c r="D837" s="10"/>
      <c r="E837" s="31"/>
      <c r="F837" s="10"/>
      <c r="G837" s="10"/>
      <c r="H837" s="10"/>
      <c r="I837" s="10"/>
      <c r="J837" s="10"/>
      <c r="K837" s="31"/>
      <c r="L837" s="10"/>
      <c r="M837" s="10"/>
      <c r="N837" s="10"/>
      <c r="O837" s="10"/>
      <c r="P837" s="1060"/>
      <c r="Q837" s="1061"/>
      <c r="R837" s="1060"/>
      <c r="S837" s="1062"/>
      <c r="T837" s="26"/>
      <c r="U837" s="16"/>
      <c r="V837" s="10"/>
      <c r="W837" s="10"/>
      <c r="X837" s="10"/>
      <c r="Y837" s="8"/>
      <c r="Z837" s="10"/>
      <c r="AA837" s="10"/>
      <c r="AB837" s="1063"/>
      <c r="AC837" s="10"/>
      <c r="AD837" s="10"/>
      <c r="AE837" s="10"/>
      <c r="AF837" s="10"/>
      <c r="AG837" s="10"/>
      <c r="AH837" s="10"/>
      <c r="AI837" s="10"/>
      <c r="AJ837" s="10"/>
    </row>
    <row r="838" ht="15.75" customHeight="1">
      <c r="A838" s="1059"/>
      <c r="B838" s="31"/>
      <c r="C838" s="10"/>
      <c r="D838" s="10"/>
      <c r="E838" s="31"/>
      <c r="F838" s="10"/>
      <c r="G838" s="10"/>
      <c r="H838" s="10"/>
      <c r="I838" s="10"/>
      <c r="J838" s="10"/>
      <c r="K838" s="31"/>
      <c r="L838" s="10"/>
      <c r="M838" s="10"/>
      <c r="N838" s="10"/>
      <c r="O838" s="10"/>
      <c r="P838" s="1060"/>
      <c r="Q838" s="1061"/>
      <c r="R838" s="1060"/>
      <c r="S838" s="1062"/>
      <c r="T838" s="26"/>
      <c r="U838" s="16"/>
      <c r="V838" s="10"/>
      <c r="W838" s="10"/>
      <c r="X838" s="10"/>
      <c r="Y838" s="8"/>
      <c r="Z838" s="10"/>
      <c r="AA838" s="10"/>
      <c r="AB838" s="1063"/>
      <c r="AC838" s="10"/>
      <c r="AD838" s="10"/>
      <c r="AE838" s="10"/>
      <c r="AF838" s="10"/>
      <c r="AG838" s="10"/>
      <c r="AH838" s="10"/>
      <c r="AI838" s="10"/>
      <c r="AJ838" s="10"/>
    </row>
    <row r="839" ht="15.75" customHeight="1">
      <c r="A839" s="1059"/>
      <c r="B839" s="31"/>
      <c r="C839" s="10"/>
      <c r="D839" s="10"/>
      <c r="E839" s="31"/>
      <c r="F839" s="10"/>
      <c r="G839" s="10"/>
      <c r="H839" s="10"/>
      <c r="I839" s="10"/>
      <c r="J839" s="10"/>
      <c r="K839" s="31"/>
      <c r="L839" s="10"/>
      <c r="M839" s="10"/>
      <c r="N839" s="10"/>
      <c r="O839" s="10"/>
      <c r="P839" s="1060"/>
      <c r="Q839" s="1061"/>
      <c r="R839" s="1060"/>
      <c r="S839" s="1062"/>
      <c r="T839" s="26"/>
      <c r="U839" s="16"/>
      <c r="V839" s="10"/>
      <c r="W839" s="10"/>
      <c r="X839" s="10"/>
      <c r="Y839" s="8"/>
      <c r="Z839" s="10"/>
      <c r="AA839" s="10"/>
      <c r="AB839" s="1063"/>
      <c r="AC839" s="10"/>
      <c r="AD839" s="10"/>
      <c r="AE839" s="10"/>
      <c r="AF839" s="10"/>
      <c r="AG839" s="10"/>
      <c r="AH839" s="10"/>
      <c r="AI839" s="10"/>
      <c r="AJ839" s="10"/>
    </row>
    <row r="840" ht="15.75" customHeight="1">
      <c r="A840" s="1059"/>
      <c r="B840" s="31"/>
      <c r="C840" s="10"/>
      <c r="D840" s="10"/>
      <c r="E840" s="31"/>
      <c r="F840" s="10"/>
      <c r="G840" s="10"/>
      <c r="H840" s="10"/>
      <c r="I840" s="10"/>
      <c r="J840" s="10"/>
      <c r="K840" s="31"/>
      <c r="L840" s="10"/>
      <c r="M840" s="10"/>
      <c r="N840" s="10"/>
      <c r="O840" s="10"/>
      <c r="P840" s="1060"/>
      <c r="Q840" s="1061"/>
      <c r="R840" s="1060"/>
      <c r="S840" s="1062"/>
      <c r="T840" s="26"/>
      <c r="U840" s="16"/>
      <c r="V840" s="10"/>
      <c r="W840" s="10"/>
      <c r="X840" s="10"/>
      <c r="Y840" s="8"/>
      <c r="Z840" s="10"/>
      <c r="AA840" s="10"/>
      <c r="AB840" s="1063"/>
      <c r="AC840" s="10"/>
      <c r="AD840" s="10"/>
      <c r="AE840" s="10"/>
      <c r="AF840" s="10"/>
      <c r="AG840" s="10"/>
      <c r="AH840" s="10"/>
      <c r="AI840" s="10"/>
      <c r="AJ840" s="10"/>
    </row>
    <row r="841" ht="15.75" customHeight="1">
      <c r="A841" s="1059"/>
      <c r="B841" s="31"/>
      <c r="C841" s="10"/>
      <c r="D841" s="10"/>
      <c r="E841" s="31"/>
      <c r="F841" s="10"/>
      <c r="G841" s="10"/>
      <c r="H841" s="10"/>
      <c r="I841" s="10"/>
      <c r="J841" s="10"/>
      <c r="K841" s="31"/>
      <c r="L841" s="10"/>
      <c r="M841" s="10"/>
      <c r="N841" s="10"/>
      <c r="O841" s="10"/>
      <c r="P841" s="1060"/>
      <c r="Q841" s="1061"/>
      <c r="R841" s="1060"/>
      <c r="S841" s="1062"/>
      <c r="T841" s="26"/>
      <c r="U841" s="16"/>
      <c r="V841" s="10"/>
      <c r="W841" s="10"/>
      <c r="X841" s="10"/>
      <c r="Y841" s="8"/>
      <c r="Z841" s="10"/>
      <c r="AA841" s="10"/>
      <c r="AB841" s="1063"/>
      <c r="AC841" s="10"/>
      <c r="AD841" s="10"/>
      <c r="AE841" s="10"/>
      <c r="AF841" s="10"/>
      <c r="AG841" s="10"/>
      <c r="AH841" s="10"/>
      <c r="AI841" s="10"/>
      <c r="AJ841" s="10"/>
    </row>
    <row r="842" ht="15.75" customHeight="1">
      <c r="A842" s="1059"/>
      <c r="B842" s="31"/>
      <c r="C842" s="10"/>
      <c r="D842" s="10"/>
      <c r="E842" s="31"/>
      <c r="F842" s="10"/>
      <c r="G842" s="10"/>
      <c r="H842" s="10"/>
      <c r="I842" s="10"/>
      <c r="J842" s="10"/>
      <c r="K842" s="31"/>
      <c r="L842" s="10"/>
      <c r="M842" s="10"/>
      <c r="N842" s="10"/>
      <c r="O842" s="10"/>
      <c r="P842" s="1060"/>
      <c r="Q842" s="1061"/>
      <c r="R842" s="1060"/>
      <c r="S842" s="1062"/>
      <c r="T842" s="26"/>
      <c r="U842" s="16"/>
      <c r="V842" s="10"/>
      <c r="W842" s="10"/>
      <c r="X842" s="10"/>
      <c r="Y842" s="8"/>
      <c r="Z842" s="10"/>
      <c r="AA842" s="10"/>
      <c r="AB842" s="1063"/>
      <c r="AC842" s="10"/>
      <c r="AD842" s="10"/>
      <c r="AE842" s="10"/>
      <c r="AF842" s="10"/>
      <c r="AG842" s="10"/>
      <c r="AH842" s="10"/>
      <c r="AI842" s="10"/>
      <c r="AJ842" s="10"/>
    </row>
    <row r="843" ht="15.75" customHeight="1">
      <c r="A843" s="1059"/>
      <c r="B843" s="31"/>
      <c r="C843" s="10"/>
      <c r="D843" s="10"/>
      <c r="E843" s="31"/>
      <c r="F843" s="10"/>
      <c r="G843" s="10"/>
      <c r="H843" s="10"/>
      <c r="I843" s="10"/>
      <c r="J843" s="10"/>
      <c r="K843" s="31"/>
      <c r="L843" s="10"/>
      <c r="M843" s="10"/>
      <c r="N843" s="10"/>
      <c r="O843" s="10"/>
      <c r="P843" s="1060"/>
      <c r="Q843" s="1061"/>
      <c r="R843" s="1060"/>
      <c r="S843" s="1062"/>
      <c r="T843" s="26"/>
      <c r="U843" s="16"/>
      <c r="V843" s="10"/>
      <c r="W843" s="10"/>
      <c r="X843" s="10"/>
      <c r="Y843" s="8"/>
      <c r="Z843" s="10"/>
      <c r="AA843" s="10"/>
      <c r="AB843" s="1063"/>
      <c r="AC843" s="10"/>
      <c r="AD843" s="10"/>
      <c r="AE843" s="10"/>
      <c r="AF843" s="10"/>
      <c r="AG843" s="10"/>
      <c r="AH843" s="10"/>
      <c r="AI843" s="10"/>
      <c r="AJ843" s="10"/>
    </row>
    <row r="844" ht="15.75" customHeight="1">
      <c r="A844" s="1059"/>
      <c r="B844" s="31"/>
      <c r="C844" s="10"/>
      <c r="D844" s="10"/>
      <c r="E844" s="31"/>
      <c r="F844" s="10"/>
      <c r="G844" s="10"/>
      <c r="H844" s="10"/>
      <c r="I844" s="10"/>
      <c r="J844" s="10"/>
      <c r="K844" s="31"/>
      <c r="L844" s="10"/>
      <c r="M844" s="10"/>
      <c r="N844" s="10"/>
      <c r="O844" s="10"/>
      <c r="P844" s="1060"/>
      <c r="Q844" s="1061"/>
      <c r="R844" s="1060"/>
      <c r="S844" s="1062"/>
      <c r="T844" s="26"/>
      <c r="U844" s="16"/>
      <c r="V844" s="10"/>
      <c r="W844" s="10"/>
      <c r="X844" s="10"/>
      <c r="Y844" s="8"/>
      <c r="Z844" s="10"/>
      <c r="AA844" s="10"/>
      <c r="AB844" s="1063"/>
      <c r="AC844" s="10"/>
      <c r="AD844" s="10"/>
      <c r="AE844" s="10"/>
      <c r="AF844" s="10"/>
      <c r="AG844" s="10"/>
      <c r="AH844" s="10"/>
      <c r="AI844" s="10"/>
      <c r="AJ844" s="10"/>
    </row>
    <row r="845" ht="15.75" customHeight="1">
      <c r="A845" s="1059"/>
      <c r="B845" s="31"/>
      <c r="C845" s="10"/>
      <c r="D845" s="10"/>
      <c r="E845" s="31"/>
      <c r="F845" s="10"/>
      <c r="G845" s="10"/>
      <c r="H845" s="10"/>
      <c r="I845" s="10"/>
      <c r="J845" s="10"/>
      <c r="K845" s="31"/>
      <c r="L845" s="10"/>
      <c r="M845" s="10"/>
      <c r="N845" s="10"/>
      <c r="O845" s="10"/>
      <c r="P845" s="1060"/>
      <c r="Q845" s="1061"/>
      <c r="R845" s="1060"/>
      <c r="S845" s="1062"/>
      <c r="T845" s="26"/>
      <c r="U845" s="16"/>
      <c r="V845" s="10"/>
      <c r="W845" s="10"/>
      <c r="X845" s="10"/>
      <c r="Y845" s="8"/>
      <c r="Z845" s="10"/>
      <c r="AA845" s="10"/>
      <c r="AB845" s="1063"/>
      <c r="AC845" s="10"/>
      <c r="AD845" s="10"/>
      <c r="AE845" s="10"/>
      <c r="AF845" s="10"/>
      <c r="AG845" s="10"/>
      <c r="AH845" s="10"/>
      <c r="AI845" s="10"/>
      <c r="AJ845" s="10"/>
    </row>
    <row r="846" ht="15.75" customHeight="1">
      <c r="A846" s="1059"/>
      <c r="B846" s="31"/>
      <c r="C846" s="10"/>
      <c r="D846" s="10"/>
      <c r="E846" s="31"/>
      <c r="F846" s="10"/>
      <c r="G846" s="10"/>
      <c r="H846" s="10"/>
      <c r="I846" s="10"/>
      <c r="J846" s="10"/>
      <c r="K846" s="31"/>
      <c r="L846" s="10"/>
      <c r="M846" s="10"/>
      <c r="N846" s="10"/>
      <c r="O846" s="10"/>
      <c r="P846" s="1060"/>
      <c r="Q846" s="1061"/>
      <c r="R846" s="1060"/>
      <c r="S846" s="1062"/>
      <c r="T846" s="26"/>
      <c r="U846" s="16"/>
      <c r="V846" s="10"/>
      <c r="W846" s="10"/>
      <c r="X846" s="10"/>
      <c r="Y846" s="8"/>
      <c r="Z846" s="10"/>
      <c r="AA846" s="10"/>
      <c r="AB846" s="1063"/>
      <c r="AC846" s="10"/>
      <c r="AD846" s="10"/>
      <c r="AE846" s="10"/>
      <c r="AF846" s="10"/>
      <c r="AG846" s="10"/>
      <c r="AH846" s="10"/>
      <c r="AI846" s="10"/>
      <c r="AJ846" s="10"/>
    </row>
    <row r="847" ht="15.75" customHeight="1">
      <c r="A847" s="1059"/>
      <c r="B847" s="31"/>
      <c r="C847" s="10"/>
      <c r="D847" s="10"/>
      <c r="E847" s="31"/>
      <c r="F847" s="10"/>
      <c r="G847" s="10"/>
      <c r="H847" s="10"/>
      <c r="I847" s="10"/>
      <c r="J847" s="10"/>
      <c r="K847" s="31"/>
      <c r="L847" s="10"/>
      <c r="M847" s="10"/>
      <c r="N847" s="10"/>
      <c r="O847" s="10"/>
      <c r="P847" s="1060"/>
      <c r="Q847" s="1061"/>
      <c r="R847" s="1060"/>
      <c r="S847" s="1062"/>
      <c r="T847" s="26"/>
      <c r="U847" s="16"/>
      <c r="V847" s="10"/>
      <c r="W847" s="10"/>
      <c r="X847" s="10"/>
      <c r="Y847" s="8"/>
      <c r="Z847" s="10"/>
      <c r="AA847" s="10"/>
      <c r="AB847" s="1063"/>
      <c r="AC847" s="10"/>
      <c r="AD847" s="10"/>
      <c r="AE847" s="10"/>
      <c r="AF847" s="10"/>
      <c r="AG847" s="10"/>
      <c r="AH847" s="10"/>
      <c r="AI847" s="10"/>
      <c r="AJ847" s="10"/>
    </row>
    <row r="848" ht="15.75" customHeight="1">
      <c r="A848" s="1059"/>
      <c r="B848" s="31"/>
      <c r="C848" s="10"/>
      <c r="D848" s="10"/>
      <c r="E848" s="31"/>
      <c r="F848" s="10"/>
      <c r="G848" s="10"/>
      <c r="H848" s="10"/>
      <c r="I848" s="10"/>
      <c r="J848" s="10"/>
      <c r="K848" s="31"/>
      <c r="L848" s="10"/>
      <c r="M848" s="10"/>
      <c r="N848" s="10"/>
      <c r="O848" s="10"/>
      <c r="P848" s="1060"/>
      <c r="Q848" s="1061"/>
      <c r="R848" s="1060"/>
      <c r="S848" s="1062"/>
      <c r="T848" s="26"/>
      <c r="U848" s="16"/>
      <c r="V848" s="10"/>
      <c r="W848" s="10"/>
      <c r="X848" s="10"/>
      <c r="Y848" s="8"/>
      <c r="Z848" s="10"/>
      <c r="AA848" s="10"/>
      <c r="AB848" s="1063"/>
      <c r="AC848" s="10"/>
      <c r="AD848" s="10"/>
      <c r="AE848" s="10"/>
      <c r="AF848" s="10"/>
      <c r="AG848" s="10"/>
      <c r="AH848" s="10"/>
      <c r="AI848" s="10"/>
      <c r="AJ848" s="10"/>
    </row>
    <row r="849" ht="15.75" customHeight="1">
      <c r="A849" s="1059"/>
      <c r="B849" s="31"/>
      <c r="C849" s="10"/>
      <c r="D849" s="10"/>
      <c r="E849" s="31"/>
      <c r="F849" s="10"/>
      <c r="G849" s="10"/>
      <c r="H849" s="10"/>
      <c r="I849" s="10"/>
      <c r="J849" s="10"/>
      <c r="K849" s="31"/>
      <c r="L849" s="10"/>
      <c r="M849" s="10"/>
      <c r="N849" s="10"/>
      <c r="O849" s="10"/>
      <c r="P849" s="1060"/>
      <c r="Q849" s="1061"/>
      <c r="R849" s="1060"/>
      <c r="S849" s="1062"/>
      <c r="T849" s="26"/>
      <c r="U849" s="16"/>
      <c r="V849" s="10"/>
      <c r="W849" s="10"/>
      <c r="X849" s="10"/>
      <c r="Y849" s="8"/>
      <c r="Z849" s="10"/>
      <c r="AA849" s="10"/>
      <c r="AB849" s="1063"/>
      <c r="AC849" s="10"/>
      <c r="AD849" s="10"/>
      <c r="AE849" s="10"/>
      <c r="AF849" s="10"/>
      <c r="AG849" s="10"/>
      <c r="AH849" s="10"/>
      <c r="AI849" s="10"/>
      <c r="AJ849" s="10"/>
    </row>
    <row r="850" ht="15.75" customHeight="1">
      <c r="A850" s="1059"/>
      <c r="B850" s="31"/>
      <c r="C850" s="10"/>
      <c r="D850" s="10"/>
      <c r="E850" s="31"/>
      <c r="F850" s="10"/>
      <c r="G850" s="10"/>
      <c r="H850" s="10"/>
      <c r="I850" s="10"/>
      <c r="J850" s="10"/>
      <c r="K850" s="31"/>
      <c r="L850" s="10"/>
      <c r="M850" s="10"/>
      <c r="N850" s="10"/>
      <c r="O850" s="10"/>
      <c r="P850" s="1060"/>
      <c r="Q850" s="1061"/>
      <c r="R850" s="1060"/>
      <c r="S850" s="1062"/>
      <c r="T850" s="26"/>
      <c r="U850" s="16"/>
      <c r="V850" s="10"/>
      <c r="W850" s="10"/>
      <c r="X850" s="10"/>
      <c r="Y850" s="8"/>
      <c r="Z850" s="10"/>
      <c r="AA850" s="10"/>
      <c r="AB850" s="1063"/>
      <c r="AC850" s="10"/>
      <c r="AD850" s="10"/>
      <c r="AE850" s="10"/>
      <c r="AF850" s="10"/>
      <c r="AG850" s="10"/>
      <c r="AH850" s="10"/>
      <c r="AI850" s="10"/>
      <c r="AJ850" s="10"/>
    </row>
    <row r="851" ht="15.75" customHeight="1">
      <c r="A851" s="1059"/>
      <c r="B851" s="31"/>
      <c r="C851" s="10"/>
      <c r="D851" s="10"/>
      <c r="E851" s="31"/>
      <c r="F851" s="10"/>
      <c r="G851" s="10"/>
      <c r="H851" s="10"/>
      <c r="I851" s="10"/>
      <c r="J851" s="10"/>
      <c r="K851" s="31"/>
      <c r="L851" s="10"/>
      <c r="M851" s="10"/>
      <c r="N851" s="10"/>
      <c r="O851" s="10"/>
      <c r="P851" s="1060"/>
      <c r="Q851" s="1061"/>
      <c r="R851" s="1060"/>
      <c r="S851" s="1062"/>
      <c r="T851" s="26"/>
      <c r="U851" s="16"/>
      <c r="V851" s="10"/>
      <c r="W851" s="10"/>
      <c r="X851" s="10"/>
      <c r="Y851" s="8"/>
      <c r="Z851" s="10"/>
      <c r="AA851" s="10"/>
      <c r="AB851" s="1063"/>
      <c r="AC851" s="10"/>
      <c r="AD851" s="10"/>
      <c r="AE851" s="10"/>
      <c r="AF851" s="10"/>
      <c r="AG851" s="10"/>
      <c r="AH851" s="10"/>
      <c r="AI851" s="10"/>
      <c r="AJ851" s="10"/>
    </row>
    <row r="852" ht="15.75" customHeight="1">
      <c r="A852" s="1059"/>
      <c r="B852" s="31"/>
      <c r="C852" s="10"/>
      <c r="D852" s="10"/>
      <c r="E852" s="31"/>
      <c r="F852" s="10"/>
      <c r="G852" s="10"/>
      <c r="H852" s="10"/>
      <c r="I852" s="10"/>
      <c r="J852" s="10"/>
      <c r="K852" s="31"/>
      <c r="L852" s="10"/>
      <c r="M852" s="10"/>
      <c r="N852" s="10"/>
      <c r="O852" s="10"/>
      <c r="P852" s="1060"/>
      <c r="Q852" s="1061"/>
      <c r="R852" s="1060"/>
      <c r="S852" s="1062"/>
      <c r="T852" s="26"/>
      <c r="U852" s="16"/>
      <c r="V852" s="10"/>
      <c r="W852" s="10"/>
      <c r="X852" s="10"/>
      <c r="Y852" s="8"/>
      <c r="Z852" s="10"/>
      <c r="AA852" s="10"/>
      <c r="AB852" s="1063"/>
      <c r="AC852" s="10"/>
      <c r="AD852" s="10"/>
      <c r="AE852" s="10"/>
      <c r="AF852" s="10"/>
      <c r="AG852" s="10"/>
      <c r="AH852" s="10"/>
      <c r="AI852" s="10"/>
      <c r="AJ852" s="10"/>
    </row>
    <row r="853" ht="15.75" customHeight="1">
      <c r="A853" s="1059"/>
      <c r="B853" s="31"/>
      <c r="C853" s="10"/>
      <c r="D853" s="10"/>
      <c r="E853" s="31"/>
      <c r="F853" s="10"/>
      <c r="G853" s="10"/>
      <c r="H853" s="10"/>
      <c r="I853" s="10"/>
      <c r="J853" s="10"/>
      <c r="K853" s="31"/>
      <c r="L853" s="10"/>
      <c r="M853" s="10"/>
      <c r="N853" s="10"/>
      <c r="O853" s="10"/>
      <c r="P853" s="1060"/>
      <c r="Q853" s="1061"/>
      <c r="R853" s="1060"/>
      <c r="S853" s="1062"/>
      <c r="T853" s="26"/>
      <c r="U853" s="16"/>
      <c r="V853" s="10"/>
      <c r="W853" s="10"/>
      <c r="X853" s="10"/>
      <c r="Y853" s="8"/>
      <c r="Z853" s="10"/>
      <c r="AA853" s="10"/>
      <c r="AB853" s="1063"/>
      <c r="AC853" s="10"/>
      <c r="AD853" s="10"/>
      <c r="AE853" s="10"/>
      <c r="AF853" s="10"/>
      <c r="AG853" s="10"/>
      <c r="AH853" s="10"/>
      <c r="AI853" s="10"/>
      <c r="AJ853" s="10"/>
    </row>
    <row r="854" ht="15.75" customHeight="1">
      <c r="A854" s="1059"/>
      <c r="B854" s="31"/>
      <c r="C854" s="10"/>
      <c r="D854" s="10"/>
      <c r="E854" s="31"/>
      <c r="F854" s="10"/>
      <c r="G854" s="10"/>
      <c r="H854" s="10"/>
      <c r="I854" s="10"/>
      <c r="J854" s="10"/>
      <c r="K854" s="31"/>
      <c r="L854" s="10"/>
      <c r="M854" s="10"/>
      <c r="N854" s="10"/>
      <c r="O854" s="10"/>
      <c r="P854" s="1060"/>
      <c r="Q854" s="1061"/>
      <c r="R854" s="1060"/>
      <c r="S854" s="1062"/>
      <c r="T854" s="26"/>
      <c r="U854" s="16"/>
      <c r="V854" s="10"/>
      <c r="W854" s="10"/>
      <c r="X854" s="10"/>
      <c r="Y854" s="8"/>
      <c r="Z854" s="10"/>
      <c r="AA854" s="10"/>
      <c r="AB854" s="1063"/>
      <c r="AC854" s="10"/>
      <c r="AD854" s="10"/>
      <c r="AE854" s="10"/>
      <c r="AF854" s="10"/>
      <c r="AG854" s="10"/>
      <c r="AH854" s="10"/>
      <c r="AI854" s="10"/>
      <c r="AJ854" s="10"/>
    </row>
    <row r="855" ht="15.75" customHeight="1">
      <c r="A855" s="1059"/>
      <c r="B855" s="31"/>
      <c r="C855" s="10"/>
      <c r="D855" s="10"/>
      <c r="E855" s="31"/>
      <c r="F855" s="10"/>
      <c r="G855" s="10"/>
      <c r="H855" s="10"/>
      <c r="I855" s="10"/>
      <c r="J855" s="10"/>
      <c r="K855" s="31"/>
      <c r="L855" s="10"/>
      <c r="M855" s="10"/>
      <c r="N855" s="10"/>
      <c r="O855" s="10"/>
      <c r="P855" s="1060"/>
      <c r="Q855" s="1061"/>
      <c r="R855" s="1060"/>
      <c r="S855" s="1062"/>
      <c r="T855" s="26"/>
      <c r="U855" s="16"/>
      <c r="V855" s="10"/>
      <c r="W855" s="10"/>
      <c r="X855" s="10"/>
      <c r="Y855" s="8"/>
      <c r="Z855" s="10"/>
      <c r="AA855" s="10"/>
      <c r="AB855" s="1063"/>
      <c r="AC855" s="10"/>
      <c r="AD855" s="10"/>
      <c r="AE855" s="10"/>
      <c r="AF855" s="10"/>
      <c r="AG855" s="10"/>
      <c r="AH855" s="10"/>
      <c r="AI855" s="10"/>
      <c r="AJ855" s="10"/>
    </row>
    <row r="856" ht="15.75" customHeight="1">
      <c r="A856" s="1059"/>
      <c r="B856" s="31"/>
      <c r="C856" s="10"/>
      <c r="D856" s="10"/>
      <c r="E856" s="31"/>
      <c r="F856" s="10"/>
      <c r="G856" s="10"/>
      <c r="H856" s="10"/>
      <c r="I856" s="10"/>
      <c r="J856" s="10"/>
      <c r="K856" s="31"/>
      <c r="L856" s="10"/>
      <c r="M856" s="10"/>
      <c r="N856" s="10"/>
      <c r="O856" s="10"/>
      <c r="P856" s="1060"/>
      <c r="Q856" s="1061"/>
      <c r="R856" s="1060"/>
      <c r="S856" s="1062"/>
      <c r="T856" s="26"/>
      <c r="U856" s="16"/>
      <c r="V856" s="10"/>
      <c r="W856" s="10"/>
      <c r="X856" s="10"/>
      <c r="Y856" s="8"/>
      <c r="Z856" s="10"/>
      <c r="AA856" s="10"/>
      <c r="AB856" s="1063"/>
      <c r="AC856" s="10"/>
      <c r="AD856" s="10"/>
      <c r="AE856" s="10"/>
      <c r="AF856" s="10"/>
      <c r="AG856" s="10"/>
      <c r="AH856" s="10"/>
      <c r="AI856" s="10"/>
      <c r="AJ856" s="10"/>
    </row>
    <row r="857" ht="15.75" customHeight="1">
      <c r="A857" s="1059"/>
      <c r="B857" s="31"/>
      <c r="C857" s="10"/>
      <c r="D857" s="10"/>
      <c r="E857" s="31"/>
      <c r="F857" s="10"/>
      <c r="G857" s="10"/>
      <c r="H857" s="10"/>
      <c r="I857" s="10"/>
      <c r="J857" s="10"/>
      <c r="K857" s="31"/>
      <c r="L857" s="10"/>
      <c r="M857" s="10"/>
      <c r="N857" s="10"/>
      <c r="O857" s="10"/>
      <c r="P857" s="1060"/>
      <c r="Q857" s="1061"/>
      <c r="R857" s="1060"/>
      <c r="S857" s="1062"/>
      <c r="T857" s="26"/>
      <c r="U857" s="16"/>
      <c r="V857" s="10"/>
      <c r="W857" s="10"/>
      <c r="X857" s="10"/>
      <c r="Y857" s="8"/>
      <c r="Z857" s="10"/>
      <c r="AA857" s="10"/>
      <c r="AB857" s="1063"/>
      <c r="AC857" s="10"/>
      <c r="AD857" s="10"/>
      <c r="AE857" s="10"/>
      <c r="AF857" s="10"/>
      <c r="AG857" s="10"/>
      <c r="AH857" s="10"/>
      <c r="AI857" s="10"/>
      <c r="AJ857" s="10"/>
    </row>
    <row r="858" ht="15.75" customHeight="1">
      <c r="A858" s="1059"/>
      <c r="B858" s="31"/>
      <c r="C858" s="10"/>
      <c r="D858" s="10"/>
      <c r="E858" s="31"/>
      <c r="F858" s="10"/>
      <c r="G858" s="10"/>
      <c r="H858" s="10"/>
      <c r="I858" s="10"/>
      <c r="J858" s="10"/>
      <c r="K858" s="31"/>
      <c r="L858" s="10"/>
      <c r="M858" s="10"/>
      <c r="N858" s="10"/>
      <c r="O858" s="10"/>
      <c r="P858" s="1060"/>
      <c r="Q858" s="1061"/>
      <c r="R858" s="1060"/>
      <c r="S858" s="1062"/>
      <c r="T858" s="26"/>
      <c r="U858" s="16"/>
      <c r="V858" s="10"/>
      <c r="W858" s="10"/>
      <c r="X858" s="10"/>
      <c r="Y858" s="8"/>
      <c r="Z858" s="10"/>
      <c r="AA858" s="10"/>
      <c r="AB858" s="1063"/>
      <c r="AC858" s="10"/>
      <c r="AD858" s="10"/>
      <c r="AE858" s="10"/>
      <c r="AF858" s="10"/>
      <c r="AG858" s="10"/>
      <c r="AH858" s="10"/>
      <c r="AI858" s="10"/>
      <c r="AJ858" s="10"/>
    </row>
    <row r="859" ht="15.75" customHeight="1">
      <c r="A859" s="1059"/>
      <c r="B859" s="31"/>
      <c r="C859" s="10"/>
      <c r="D859" s="10"/>
      <c r="E859" s="31"/>
      <c r="F859" s="10"/>
      <c r="G859" s="10"/>
      <c r="H859" s="10"/>
      <c r="I859" s="10"/>
      <c r="J859" s="10"/>
      <c r="K859" s="31"/>
      <c r="L859" s="10"/>
      <c r="M859" s="10"/>
      <c r="N859" s="10"/>
      <c r="O859" s="10"/>
      <c r="P859" s="1060"/>
      <c r="Q859" s="1061"/>
      <c r="R859" s="1060"/>
      <c r="S859" s="1062"/>
      <c r="T859" s="26"/>
      <c r="U859" s="16"/>
      <c r="V859" s="10"/>
      <c r="W859" s="10"/>
      <c r="X859" s="10"/>
      <c r="Y859" s="8"/>
      <c r="Z859" s="10"/>
      <c r="AA859" s="10"/>
      <c r="AB859" s="1063"/>
      <c r="AC859" s="10"/>
      <c r="AD859" s="10"/>
      <c r="AE859" s="10"/>
      <c r="AF859" s="10"/>
      <c r="AG859" s="10"/>
      <c r="AH859" s="10"/>
      <c r="AI859" s="10"/>
      <c r="AJ859" s="10"/>
    </row>
    <row r="860" ht="15.75" customHeight="1">
      <c r="A860" s="1059"/>
      <c r="B860" s="31"/>
      <c r="C860" s="10"/>
      <c r="D860" s="10"/>
      <c r="E860" s="31"/>
      <c r="F860" s="10"/>
      <c r="G860" s="10"/>
      <c r="H860" s="10"/>
      <c r="I860" s="10"/>
      <c r="J860" s="10"/>
      <c r="K860" s="31"/>
      <c r="L860" s="10"/>
      <c r="M860" s="10"/>
      <c r="N860" s="10"/>
      <c r="O860" s="10"/>
      <c r="P860" s="1060"/>
      <c r="Q860" s="1061"/>
      <c r="R860" s="1060"/>
      <c r="S860" s="1062"/>
      <c r="T860" s="26"/>
      <c r="U860" s="16"/>
      <c r="V860" s="10"/>
      <c r="W860" s="10"/>
      <c r="X860" s="10"/>
      <c r="Y860" s="8"/>
      <c r="Z860" s="10"/>
      <c r="AA860" s="10"/>
      <c r="AB860" s="1063"/>
      <c r="AC860" s="10"/>
      <c r="AD860" s="10"/>
      <c r="AE860" s="10"/>
      <c r="AF860" s="10"/>
      <c r="AG860" s="10"/>
      <c r="AH860" s="10"/>
      <c r="AI860" s="10"/>
      <c r="AJ860" s="10"/>
    </row>
    <row r="861" ht="15.75" customHeight="1">
      <c r="A861" s="1059"/>
      <c r="B861" s="31"/>
      <c r="C861" s="10"/>
      <c r="D861" s="10"/>
      <c r="E861" s="31"/>
      <c r="F861" s="10"/>
      <c r="G861" s="10"/>
      <c r="H861" s="10"/>
      <c r="I861" s="10"/>
      <c r="J861" s="10"/>
      <c r="K861" s="31"/>
      <c r="L861" s="10"/>
      <c r="M861" s="10"/>
      <c r="N861" s="10"/>
      <c r="O861" s="10"/>
      <c r="P861" s="1060"/>
      <c r="Q861" s="1061"/>
      <c r="R861" s="1060"/>
      <c r="S861" s="1062"/>
      <c r="T861" s="26"/>
      <c r="U861" s="16"/>
      <c r="V861" s="10"/>
      <c r="W861" s="10"/>
      <c r="X861" s="10"/>
      <c r="Y861" s="8"/>
      <c r="Z861" s="10"/>
      <c r="AA861" s="10"/>
      <c r="AB861" s="1063"/>
      <c r="AC861" s="10"/>
      <c r="AD861" s="10"/>
      <c r="AE861" s="10"/>
      <c r="AF861" s="10"/>
      <c r="AG861" s="10"/>
      <c r="AH861" s="10"/>
      <c r="AI861" s="10"/>
      <c r="AJ861" s="10"/>
    </row>
    <row r="862" ht="15.75" customHeight="1">
      <c r="A862" s="1059"/>
      <c r="B862" s="31"/>
      <c r="C862" s="10"/>
      <c r="D862" s="10"/>
      <c r="E862" s="31"/>
      <c r="F862" s="10"/>
      <c r="G862" s="10"/>
      <c r="H862" s="10"/>
      <c r="I862" s="10"/>
      <c r="J862" s="10"/>
      <c r="K862" s="31"/>
      <c r="L862" s="10"/>
      <c r="M862" s="10"/>
      <c r="N862" s="10"/>
      <c r="O862" s="10"/>
      <c r="P862" s="1060"/>
      <c r="Q862" s="1061"/>
      <c r="R862" s="1060"/>
      <c r="S862" s="1062"/>
      <c r="T862" s="26"/>
      <c r="U862" s="16"/>
      <c r="V862" s="10"/>
      <c r="W862" s="10"/>
      <c r="X862" s="10"/>
      <c r="Y862" s="8"/>
      <c r="Z862" s="10"/>
      <c r="AA862" s="10"/>
      <c r="AB862" s="1063"/>
      <c r="AC862" s="10"/>
      <c r="AD862" s="10"/>
      <c r="AE862" s="10"/>
      <c r="AF862" s="10"/>
      <c r="AG862" s="10"/>
      <c r="AH862" s="10"/>
      <c r="AI862" s="10"/>
      <c r="AJ862" s="10"/>
    </row>
    <row r="863" ht="15.75" customHeight="1">
      <c r="A863" s="1059"/>
      <c r="B863" s="31"/>
      <c r="C863" s="10"/>
      <c r="D863" s="10"/>
      <c r="E863" s="31"/>
      <c r="F863" s="10"/>
      <c r="G863" s="10"/>
      <c r="H863" s="10"/>
      <c r="I863" s="10"/>
      <c r="J863" s="10"/>
      <c r="K863" s="31"/>
      <c r="L863" s="10"/>
      <c r="M863" s="10"/>
      <c r="N863" s="10"/>
      <c r="O863" s="10"/>
      <c r="P863" s="1060"/>
      <c r="Q863" s="1061"/>
      <c r="R863" s="1060"/>
      <c r="S863" s="1062"/>
      <c r="T863" s="26"/>
      <c r="U863" s="16"/>
      <c r="V863" s="10"/>
      <c r="W863" s="10"/>
      <c r="X863" s="10"/>
      <c r="Y863" s="8"/>
      <c r="Z863" s="10"/>
      <c r="AA863" s="10"/>
      <c r="AB863" s="1063"/>
      <c r="AC863" s="10"/>
      <c r="AD863" s="10"/>
      <c r="AE863" s="10"/>
      <c r="AF863" s="10"/>
      <c r="AG863" s="10"/>
      <c r="AH863" s="10"/>
      <c r="AI863" s="10"/>
      <c r="AJ863" s="10"/>
    </row>
    <row r="864" ht="15.75" customHeight="1">
      <c r="A864" s="1059"/>
      <c r="B864" s="31"/>
      <c r="C864" s="10"/>
      <c r="D864" s="10"/>
      <c r="E864" s="31"/>
      <c r="F864" s="10"/>
      <c r="G864" s="10"/>
      <c r="H864" s="10"/>
      <c r="I864" s="10"/>
      <c r="J864" s="10"/>
      <c r="K864" s="31"/>
      <c r="L864" s="10"/>
      <c r="M864" s="10"/>
      <c r="N864" s="10"/>
      <c r="O864" s="10"/>
      <c r="P864" s="1060"/>
      <c r="Q864" s="1061"/>
      <c r="R864" s="1060"/>
      <c r="S864" s="1062"/>
      <c r="T864" s="26"/>
      <c r="U864" s="16"/>
      <c r="V864" s="10"/>
      <c r="W864" s="10"/>
      <c r="X864" s="10"/>
      <c r="Y864" s="8"/>
      <c r="Z864" s="10"/>
      <c r="AA864" s="10"/>
      <c r="AB864" s="1063"/>
      <c r="AC864" s="10"/>
      <c r="AD864" s="10"/>
      <c r="AE864" s="10"/>
      <c r="AF864" s="10"/>
      <c r="AG864" s="10"/>
      <c r="AH864" s="10"/>
      <c r="AI864" s="10"/>
      <c r="AJ864" s="10"/>
    </row>
    <row r="865" ht="15.75" customHeight="1">
      <c r="A865" s="1059"/>
      <c r="B865" s="31"/>
      <c r="C865" s="10"/>
      <c r="D865" s="10"/>
      <c r="E865" s="31"/>
      <c r="F865" s="10"/>
      <c r="G865" s="10"/>
      <c r="H865" s="10"/>
      <c r="I865" s="10"/>
      <c r="J865" s="10"/>
      <c r="K865" s="31"/>
      <c r="L865" s="10"/>
      <c r="M865" s="10"/>
      <c r="N865" s="10"/>
      <c r="O865" s="10"/>
      <c r="P865" s="1060"/>
      <c r="Q865" s="1061"/>
      <c r="R865" s="1060"/>
      <c r="S865" s="1062"/>
      <c r="T865" s="26"/>
      <c r="U865" s="16"/>
      <c r="V865" s="10"/>
      <c r="W865" s="10"/>
      <c r="X865" s="10"/>
      <c r="Y865" s="8"/>
      <c r="Z865" s="10"/>
      <c r="AA865" s="10"/>
      <c r="AB865" s="1063"/>
      <c r="AC865" s="10"/>
      <c r="AD865" s="10"/>
      <c r="AE865" s="10"/>
      <c r="AF865" s="10"/>
      <c r="AG865" s="10"/>
      <c r="AH865" s="10"/>
      <c r="AI865" s="10"/>
      <c r="AJ865" s="10"/>
    </row>
    <row r="866" ht="15.75" customHeight="1">
      <c r="A866" s="1059"/>
      <c r="B866" s="31"/>
      <c r="C866" s="10"/>
      <c r="D866" s="10"/>
      <c r="E866" s="31"/>
      <c r="F866" s="10"/>
      <c r="G866" s="10"/>
      <c r="H866" s="10"/>
      <c r="I866" s="10"/>
      <c r="J866" s="10"/>
      <c r="K866" s="31"/>
      <c r="L866" s="10"/>
      <c r="M866" s="10"/>
      <c r="N866" s="10"/>
      <c r="O866" s="10"/>
      <c r="P866" s="1060"/>
      <c r="Q866" s="1061"/>
      <c r="R866" s="1060"/>
      <c r="S866" s="1062"/>
      <c r="T866" s="26"/>
      <c r="U866" s="16"/>
      <c r="V866" s="10"/>
      <c r="W866" s="10"/>
      <c r="X866" s="10"/>
      <c r="Y866" s="8"/>
      <c r="Z866" s="10"/>
      <c r="AA866" s="10"/>
      <c r="AB866" s="1063"/>
      <c r="AC866" s="10"/>
      <c r="AD866" s="10"/>
      <c r="AE866" s="10"/>
      <c r="AF866" s="10"/>
      <c r="AG866" s="10"/>
      <c r="AH866" s="10"/>
      <c r="AI866" s="10"/>
      <c r="AJ866" s="10"/>
    </row>
    <row r="867" ht="15.75" customHeight="1">
      <c r="A867" s="1059"/>
      <c r="B867" s="31"/>
      <c r="C867" s="10"/>
      <c r="D867" s="10"/>
      <c r="E867" s="31"/>
      <c r="F867" s="10"/>
      <c r="G867" s="10"/>
      <c r="H867" s="10"/>
      <c r="I867" s="10"/>
      <c r="J867" s="10"/>
      <c r="K867" s="31"/>
      <c r="L867" s="10"/>
      <c r="M867" s="10"/>
      <c r="N867" s="10"/>
      <c r="O867" s="10"/>
      <c r="P867" s="1060"/>
      <c r="Q867" s="1061"/>
      <c r="R867" s="1060"/>
      <c r="S867" s="1062"/>
      <c r="T867" s="26"/>
      <c r="U867" s="16"/>
      <c r="V867" s="10"/>
      <c r="W867" s="10"/>
      <c r="X867" s="10"/>
      <c r="Y867" s="8"/>
      <c r="Z867" s="10"/>
      <c r="AA867" s="10"/>
      <c r="AB867" s="1063"/>
      <c r="AC867" s="10"/>
      <c r="AD867" s="10"/>
      <c r="AE867" s="10"/>
      <c r="AF867" s="10"/>
      <c r="AG867" s="10"/>
      <c r="AH867" s="10"/>
      <c r="AI867" s="10"/>
      <c r="AJ867" s="10"/>
    </row>
    <row r="868" ht="15.75" customHeight="1">
      <c r="A868" s="1059"/>
      <c r="B868" s="31"/>
      <c r="C868" s="10"/>
      <c r="D868" s="10"/>
      <c r="E868" s="31"/>
      <c r="F868" s="10"/>
      <c r="G868" s="10"/>
      <c r="H868" s="10"/>
      <c r="I868" s="10"/>
      <c r="J868" s="10"/>
      <c r="K868" s="31"/>
      <c r="L868" s="10"/>
      <c r="M868" s="10"/>
      <c r="N868" s="10"/>
      <c r="O868" s="10"/>
      <c r="P868" s="1060"/>
      <c r="Q868" s="1061"/>
      <c r="R868" s="1060"/>
      <c r="S868" s="1062"/>
      <c r="T868" s="26"/>
      <c r="U868" s="16"/>
      <c r="V868" s="10"/>
      <c r="W868" s="10"/>
      <c r="X868" s="10"/>
      <c r="Y868" s="8"/>
      <c r="Z868" s="10"/>
      <c r="AA868" s="10"/>
      <c r="AB868" s="1063"/>
      <c r="AC868" s="10"/>
      <c r="AD868" s="10"/>
      <c r="AE868" s="10"/>
      <c r="AF868" s="10"/>
      <c r="AG868" s="10"/>
      <c r="AH868" s="10"/>
      <c r="AI868" s="10"/>
      <c r="AJ868" s="10"/>
    </row>
    <row r="869" ht="15.75" customHeight="1">
      <c r="A869" s="1059"/>
      <c r="B869" s="31"/>
      <c r="C869" s="10"/>
      <c r="D869" s="10"/>
      <c r="E869" s="31"/>
      <c r="F869" s="10"/>
      <c r="G869" s="10"/>
      <c r="H869" s="10"/>
      <c r="I869" s="10"/>
      <c r="J869" s="10"/>
      <c r="K869" s="31"/>
      <c r="L869" s="10"/>
      <c r="M869" s="10"/>
      <c r="N869" s="10"/>
      <c r="O869" s="10"/>
      <c r="P869" s="1060"/>
      <c r="Q869" s="1061"/>
      <c r="R869" s="1060"/>
      <c r="S869" s="1062"/>
      <c r="T869" s="26"/>
      <c r="U869" s="16"/>
      <c r="V869" s="10"/>
      <c r="W869" s="10"/>
      <c r="X869" s="10"/>
      <c r="Y869" s="8"/>
      <c r="Z869" s="10"/>
      <c r="AA869" s="10"/>
      <c r="AB869" s="1063"/>
      <c r="AC869" s="10"/>
      <c r="AD869" s="10"/>
      <c r="AE869" s="10"/>
      <c r="AF869" s="10"/>
      <c r="AG869" s="10"/>
      <c r="AH869" s="10"/>
      <c r="AI869" s="10"/>
      <c r="AJ869" s="10"/>
    </row>
    <row r="870" ht="15.75" customHeight="1">
      <c r="A870" s="1059"/>
      <c r="B870" s="31"/>
      <c r="C870" s="10"/>
      <c r="D870" s="10"/>
      <c r="E870" s="31"/>
      <c r="F870" s="10"/>
      <c r="G870" s="10"/>
      <c r="H870" s="10"/>
      <c r="I870" s="10"/>
      <c r="J870" s="10"/>
      <c r="K870" s="31"/>
      <c r="L870" s="10"/>
      <c r="M870" s="10"/>
      <c r="N870" s="10"/>
      <c r="O870" s="10"/>
      <c r="P870" s="1060"/>
      <c r="Q870" s="1061"/>
      <c r="R870" s="1060"/>
      <c r="S870" s="1062"/>
      <c r="T870" s="26"/>
      <c r="U870" s="16"/>
      <c r="V870" s="10"/>
      <c r="W870" s="10"/>
      <c r="X870" s="10"/>
      <c r="Y870" s="8"/>
      <c r="Z870" s="10"/>
      <c r="AA870" s="10"/>
      <c r="AB870" s="1063"/>
      <c r="AC870" s="10"/>
      <c r="AD870" s="10"/>
      <c r="AE870" s="10"/>
      <c r="AF870" s="10"/>
      <c r="AG870" s="10"/>
      <c r="AH870" s="10"/>
      <c r="AI870" s="10"/>
      <c r="AJ870" s="10"/>
    </row>
    <row r="871" ht="15.75" customHeight="1">
      <c r="A871" s="1059"/>
      <c r="B871" s="31"/>
      <c r="C871" s="10"/>
      <c r="D871" s="10"/>
      <c r="E871" s="31"/>
      <c r="F871" s="10"/>
      <c r="G871" s="10"/>
      <c r="H871" s="10"/>
      <c r="I871" s="10"/>
      <c r="J871" s="10"/>
      <c r="K871" s="31"/>
      <c r="L871" s="10"/>
      <c r="M871" s="10"/>
      <c r="N871" s="10"/>
      <c r="O871" s="10"/>
      <c r="P871" s="1060"/>
      <c r="Q871" s="1061"/>
      <c r="R871" s="1060"/>
      <c r="S871" s="1062"/>
      <c r="T871" s="26"/>
      <c r="U871" s="16"/>
      <c r="V871" s="10"/>
      <c r="W871" s="10"/>
      <c r="X871" s="10"/>
      <c r="Y871" s="8"/>
      <c r="Z871" s="10"/>
      <c r="AA871" s="10"/>
      <c r="AB871" s="1063"/>
      <c r="AC871" s="10"/>
      <c r="AD871" s="10"/>
      <c r="AE871" s="10"/>
      <c r="AF871" s="10"/>
      <c r="AG871" s="10"/>
      <c r="AH871" s="10"/>
      <c r="AI871" s="10"/>
      <c r="AJ871" s="10"/>
    </row>
    <row r="872" ht="15.75" customHeight="1">
      <c r="A872" s="1059"/>
      <c r="B872" s="31"/>
      <c r="C872" s="10"/>
      <c r="D872" s="10"/>
      <c r="E872" s="31"/>
      <c r="F872" s="10"/>
      <c r="G872" s="10"/>
      <c r="H872" s="10"/>
      <c r="I872" s="10"/>
      <c r="J872" s="10"/>
      <c r="K872" s="31"/>
      <c r="L872" s="10"/>
      <c r="M872" s="10"/>
      <c r="N872" s="10"/>
      <c r="O872" s="10"/>
      <c r="P872" s="1060"/>
      <c r="Q872" s="1061"/>
      <c r="R872" s="1060"/>
      <c r="S872" s="1062"/>
      <c r="T872" s="26"/>
      <c r="U872" s="16"/>
      <c r="V872" s="10"/>
      <c r="W872" s="10"/>
      <c r="X872" s="10"/>
      <c r="Y872" s="8"/>
      <c r="Z872" s="10"/>
      <c r="AA872" s="10"/>
      <c r="AB872" s="1063"/>
      <c r="AC872" s="10"/>
      <c r="AD872" s="10"/>
      <c r="AE872" s="10"/>
      <c r="AF872" s="10"/>
      <c r="AG872" s="10"/>
      <c r="AH872" s="10"/>
      <c r="AI872" s="10"/>
      <c r="AJ872" s="10"/>
    </row>
    <row r="873" ht="15.75" customHeight="1">
      <c r="A873" s="1059"/>
      <c r="B873" s="31"/>
      <c r="C873" s="10"/>
      <c r="D873" s="10"/>
      <c r="E873" s="31"/>
      <c r="F873" s="10"/>
      <c r="G873" s="10"/>
      <c r="H873" s="10"/>
      <c r="I873" s="10"/>
      <c r="J873" s="10"/>
      <c r="K873" s="31"/>
      <c r="L873" s="10"/>
      <c r="M873" s="10"/>
      <c r="N873" s="10"/>
      <c r="O873" s="10"/>
      <c r="P873" s="1060"/>
      <c r="Q873" s="1061"/>
      <c r="R873" s="1060"/>
      <c r="S873" s="1062"/>
      <c r="T873" s="26"/>
      <c r="U873" s="16"/>
      <c r="V873" s="10"/>
      <c r="W873" s="10"/>
      <c r="X873" s="10"/>
      <c r="Y873" s="8"/>
      <c r="Z873" s="10"/>
      <c r="AA873" s="10"/>
      <c r="AB873" s="1063"/>
      <c r="AC873" s="10"/>
      <c r="AD873" s="10"/>
      <c r="AE873" s="10"/>
      <c r="AF873" s="10"/>
      <c r="AG873" s="10"/>
      <c r="AH873" s="10"/>
      <c r="AI873" s="10"/>
      <c r="AJ873" s="10"/>
    </row>
    <row r="874" ht="15.75" customHeight="1">
      <c r="A874" s="1059"/>
      <c r="B874" s="31"/>
      <c r="C874" s="10"/>
      <c r="D874" s="10"/>
      <c r="E874" s="31"/>
      <c r="F874" s="10"/>
      <c r="G874" s="10"/>
      <c r="H874" s="10"/>
      <c r="I874" s="10"/>
      <c r="J874" s="10"/>
      <c r="K874" s="31"/>
      <c r="L874" s="10"/>
      <c r="M874" s="10"/>
      <c r="N874" s="10"/>
      <c r="O874" s="10"/>
      <c r="P874" s="1060"/>
      <c r="Q874" s="1061"/>
      <c r="R874" s="1060"/>
      <c r="S874" s="1062"/>
      <c r="T874" s="26"/>
      <c r="U874" s="16"/>
      <c r="V874" s="10"/>
      <c r="W874" s="10"/>
      <c r="X874" s="10"/>
      <c r="Y874" s="8"/>
      <c r="Z874" s="10"/>
      <c r="AA874" s="10"/>
      <c r="AB874" s="1063"/>
      <c r="AC874" s="10"/>
      <c r="AD874" s="10"/>
      <c r="AE874" s="10"/>
      <c r="AF874" s="10"/>
      <c r="AG874" s="10"/>
      <c r="AH874" s="10"/>
      <c r="AI874" s="10"/>
      <c r="AJ874" s="10"/>
    </row>
    <row r="875" ht="15.75" customHeight="1">
      <c r="A875" s="1059"/>
      <c r="B875" s="31"/>
      <c r="C875" s="10"/>
      <c r="D875" s="10"/>
      <c r="E875" s="31"/>
      <c r="F875" s="10"/>
      <c r="G875" s="10"/>
      <c r="H875" s="10"/>
      <c r="I875" s="10"/>
      <c r="J875" s="10"/>
      <c r="K875" s="31"/>
      <c r="L875" s="10"/>
      <c r="M875" s="10"/>
      <c r="N875" s="10"/>
      <c r="O875" s="10"/>
      <c r="P875" s="1060"/>
      <c r="Q875" s="1061"/>
      <c r="R875" s="1060"/>
      <c r="S875" s="1062"/>
      <c r="T875" s="26"/>
      <c r="U875" s="16"/>
      <c r="V875" s="10"/>
      <c r="W875" s="10"/>
      <c r="X875" s="10"/>
      <c r="Y875" s="8"/>
      <c r="Z875" s="10"/>
      <c r="AA875" s="10"/>
      <c r="AB875" s="1063"/>
      <c r="AC875" s="10"/>
      <c r="AD875" s="10"/>
      <c r="AE875" s="10"/>
      <c r="AF875" s="10"/>
      <c r="AG875" s="10"/>
      <c r="AH875" s="10"/>
      <c r="AI875" s="10"/>
      <c r="AJ875" s="10"/>
    </row>
    <row r="876" ht="15.75" customHeight="1">
      <c r="A876" s="1059"/>
      <c r="B876" s="31"/>
      <c r="C876" s="10"/>
      <c r="D876" s="10"/>
      <c r="E876" s="31"/>
      <c r="F876" s="10"/>
      <c r="G876" s="10"/>
      <c r="H876" s="10"/>
      <c r="I876" s="10"/>
      <c r="J876" s="10"/>
      <c r="K876" s="31"/>
      <c r="L876" s="10"/>
      <c r="M876" s="10"/>
      <c r="N876" s="10"/>
      <c r="O876" s="10"/>
      <c r="P876" s="1060"/>
      <c r="Q876" s="1061"/>
      <c r="R876" s="1060"/>
      <c r="S876" s="1062"/>
      <c r="T876" s="26"/>
      <c r="U876" s="16"/>
      <c r="V876" s="10"/>
      <c r="W876" s="10"/>
      <c r="X876" s="10"/>
      <c r="Y876" s="8"/>
      <c r="Z876" s="10"/>
      <c r="AA876" s="10"/>
      <c r="AB876" s="1063"/>
      <c r="AC876" s="10"/>
      <c r="AD876" s="10"/>
      <c r="AE876" s="10"/>
      <c r="AF876" s="10"/>
      <c r="AG876" s="10"/>
      <c r="AH876" s="10"/>
      <c r="AI876" s="10"/>
      <c r="AJ876" s="10"/>
    </row>
    <row r="877" ht="15.75" customHeight="1">
      <c r="A877" s="1059"/>
      <c r="B877" s="31"/>
      <c r="C877" s="10"/>
      <c r="D877" s="10"/>
      <c r="E877" s="31"/>
      <c r="F877" s="10"/>
      <c r="G877" s="10"/>
      <c r="H877" s="10"/>
      <c r="I877" s="10"/>
      <c r="J877" s="10"/>
      <c r="K877" s="31"/>
      <c r="L877" s="10"/>
      <c r="M877" s="10"/>
      <c r="N877" s="10"/>
      <c r="O877" s="10"/>
      <c r="P877" s="1060"/>
      <c r="Q877" s="1061"/>
      <c r="R877" s="1060"/>
      <c r="S877" s="1062"/>
      <c r="T877" s="26"/>
      <c r="U877" s="16"/>
      <c r="V877" s="10"/>
      <c r="W877" s="10"/>
      <c r="X877" s="10"/>
      <c r="Y877" s="8"/>
      <c r="Z877" s="10"/>
      <c r="AA877" s="10"/>
      <c r="AB877" s="1063"/>
      <c r="AC877" s="10"/>
      <c r="AD877" s="10"/>
      <c r="AE877" s="10"/>
      <c r="AF877" s="10"/>
      <c r="AG877" s="10"/>
      <c r="AH877" s="10"/>
      <c r="AI877" s="10"/>
      <c r="AJ877" s="10"/>
    </row>
    <row r="878" ht="15.75" customHeight="1">
      <c r="A878" s="1059"/>
      <c r="B878" s="31"/>
      <c r="C878" s="10"/>
      <c r="D878" s="10"/>
      <c r="E878" s="31"/>
      <c r="F878" s="10"/>
      <c r="G878" s="10"/>
      <c r="H878" s="10"/>
      <c r="I878" s="10"/>
      <c r="J878" s="10"/>
      <c r="K878" s="31"/>
      <c r="L878" s="10"/>
      <c r="M878" s="10"/>
      <c r="N878" s="10"/>
      <c r="O878" s="10"/>
      <c r="P878" s="1060"/>
      <c r="Q878" s="1061"/>
      <c r="R878" s="1060"/>
      <c r="S878" s="1062"/>
      <c r="T878" s="26"/>
      <c r="U878" s="16"/>
      <c r="V878" s="10"/>
      <c r="W878" s="10"/>
      <c r="X878" s="10"/>
      <c r="Y878" s="8"/>
      <c r="Z878" s="10"/>
      <c r="AA878" s="10"/>
      <c r="AB878" s="1063"/>
      <c r="AC878" s="10"/>
      <c r="AD878" s="10"/>
      <c r="AE878" s="10"/>
      <c r="AF878" s="10"/>
      <c r="AG878" s="10"/>
      <c r="AH878" s="10"/>
      <c r="AI878" s="10"/>
      <c r="AJ878" s="10"/>
    </row>
    <row r="879" ht="15.75" customHeight="1">
      <c r="A879" s="1059"/>
      <c r="B879" s="31"/>
      <c r="C879" s="10"/>
      <c r="D879" s="10"/>
      <c r="E879" s="31"/>
      <c r="F879" s="10"/>
      <c r="G879" s="10"/>
      <c r="H879" s="10"/>
      <c r="I879" s="10"/>
      <c r="J879" s="10"/>
      <c r="K879" s="31"/>
      <c r="L879" s="10"/>
      <c r="M879" s="10"/>
      <c r="N879" s="10"/>
      <c r="O879" s="10"/>
      <c r="P879" s="1060"/>
      <c r="Q879" s="1061"/>
      <c r="R879" s="1060"/>
      <c r="S879" s="1062"/>
      <c r="T879" s="26"/>
      <c r="U879" s="16"/>
      <c r="V879" s="10"/>
      <c r="W879" s="10"/>
      <c r="X879" s="10"/>
      <c r="Y879" s="8"/>
      <c r="Z879" s="10"/>
      <c r="AA879" s="10"/>
      <c r="AB879" s="1063"/>
      <c r="AC879" s="10"/>
      <c r="AD879" s="10"/>
      <c r="AE879" s="10"/>
      <c r="AF879" s="10"/>
      <c r="AG879" s="10"/>
      <c r="AH879" s="10"/>
      <c r="AI879" s="10"/>
      <c r="AJ879" s="10"/>
    </row>
    <row r="880" ht="15.75" customHeight="1">
      <c r="A880" s="1059"/>
      <c r="B880" s="31"/>
      <c r="C880" s="10"/>
      <c r="D880" s="10"/>
      <c r="E880" s="31"/>
      <c r="F880" s="10"/>
      <c r="G880" s="10"/>
      <c r="H880" s="10"/>
      <c r="I880" s="10"/>
      <c r="J880" s="10"/>
      <c r="K880" s="31"/>
      <c r="L880" s="10"/>
      <c r="M880" s="10"/>
      <c r="N880" s="10"/>
      <c r="O880" s="10"/>
      <c r="P880" s="1060"/>
      <c r="Q880" s="1061"/>
      <c r="R880" s="1060"/>
      <c r="S880" s="1062"/>
      <c r="T880" s="26"/>
      <c r="U880" s="16"/>
      <c r="V880" s="10"/>
      <c r="W880" s="10"/>
      <c r="X880" s="10"/>
      <c r="Y880" s="8"/>
      <c r="Z880" s="10"/>
      <c r="AA880" s="10"/>
      <c r="AB880" s="1063"/>
      <c r="AC880" s="10"/>
      <c r="AD880" s="10"/>
      <c r="AE880" s="10"/>
      <c r="AF880" s="10"/>
      <c r="AG880" s="10"/>
      <c r="AH880" s="10"/>
      <c r="AI880" s="10"/>
      <c r="AJ880" s="10"/>
    </row>
    <row r="881" ht="15.75" customHeight="1">
      <c r="A881" s="1059"/>
      <c r="B881" s="31"/>
      <c r="C881" s="10"/>
      <c r="D881" s="10"/>
      <c r="E881" s="31"/>
      <c r="F881" s="10"/>
      <c r="G881" s="10"/>
      <c r="H881" s="10"/>
      <c r="I881" s="10"/>
      <c r="J881" s="10"/>
      <c r="K881" s="31"/>
      <c r="L881" s="10"/>
      <c r="M881" s="10"/>
      <c r="N881" s="10"/>
      <c r="O881" s="10"/>
      <c r="P881" s="1060"/>
      <c r="Q881" s="1061"/>
      <c r="R881" s="1060"/>
      <c r="S881" s="1062"/>
      <c r="T881" s="26"/>
      <c r="U881" s="16"/>
      <c r="V881" s="10"/>
      <c r="W881" s="10"/>
      <c r="X881" s="10"/>
      <c r="Y881" s="8"/>
      <c r="Z881" s="10"/>
      <c r="AA881" s="10"/>
      <c r="AB881" s="1063"/>
      <c r="AC881" s="10"/>
      <c r="AD881" s="10"/>
      <c r="AE881" s="10"/>
      <c r="AF881" s="10"/>
      <c r="AG881" s="10"/>
      <c r="AH881" s="10"/>
      <c r="AI881" s="10"/>
      <c r="AJ881" s="10"/>
    </row>
    <row r="882" ht="15.75" customHeight="1">
      <c r="A882" s="1059"/>
      <c r="B882" s="31"/>
      <c r="C882" s="10"/>
      <c r="D882" s="10"/>
      <c r="E882" s="31"/>
      <c r="F882" s="10"/>
      <c r="G882" s="10"/>
      <c r="H882" s="10"/>
      <c r="I882" s="10"/>
      <c r="J882" s="10"/>
      <c r="K882" s="31"/>
      <c r="L882" s="10"/>
      <c r="M882" s="10"/>
      <c r="N882" s="10"/>
      <c r="O882" s="10"/>
      <c r="P882" s="1060"/>
      <c r="Q882" s="1061"/>
      <c r="R882" s="1060"/>
      <c r="S882" s="1062"/>
      <c r="T882" s="26"/>
      <c r="U882" s="16"/>
      <c r="V882" s="10"/>
      <c r="W882" s="10"/>
      <c r="X882" s="10"/>
      <c r="Y882" s="8"/>
      <c r="Z882" s="10"/>
      <c r="AA882" s="10"/>
      <c r="AB882" s="1063"/>
      <c r="AC882" s="10"/>
      <c r="AD882" s="10"/>
      <c r="AE882" s="10"/>
      <c r="AF882" s="10"/>
      <c r="AG882" s="10"/>
      <c r="AH882" s="10"/>
      <c r="AI882" s="10"/>
      <c r="AJ882" s="10"/>
    </row>
    <row r="883" ht="15.75" customHeight="1">
      <c r="A883" s="1059"/>
      <c r="B883" s="31"/>
      <c r="C883" s="10"/>
      <c r="D883" s="10"/>
      <c r="E883" s="31"/>
      <c r="F883" s="10"/>
      <c r="G883" s="10"/>
      <c r="H883" s="10"/>
      <c r="I883" s="10"/>
      <c r="J883" s="10"/>
      <c r="K883" s="31"/>
      <c r="L883" s="10"/>
      <c r="M883" s="10"/>
      <c r="N883" s="10"/>
      <c r="O883" s="10"/>
      <c r="P883" s="1060"/>
      <c r="Q883" s="1061"/>
      <c r="R883" s="1060"/>
      <c r="S883" s="1062"/>
      <c r="T883" s="26"/>
      <c r="U883" s="16"/>
      <c r="V883" s="10"/>
      <c r="W883" s="10"/>
      <c r="X883" s="10"/>
      <c r="Y883" s="8"/>
      <c r="Z883" s="10"/>
      <c r="AA883" s="10"/>
      <c r="AB883" s="1063"/>
      <c r="AC883" s="10"/>
      <c r="AD883" s="10"/>
      <c r="AE883" s="10"/>
      <c r="AF883" s="10"/>
      <c r="AG883" s="10"/>
      <c r="AH883" s="10"/>
      <c r="AI883" s="10"/>
      <c r="AJ883" s="10"/>
    </row>
    <row r="884" ht="15.75" customHeight="1">
      <c r="A884" s="1059"/>
      <c r="B884" s="31"/>
      <c r="C884" s="10"/>
      <c r="D884" s="10"/>
      <c r="E884" s="31"/>
      <c r="F884" s="10"/>
      <c r="G884" s="10"/>
      <c r="H884" s="10"/>
      <c r="I884" s="10"/>
      <c r="J884" s="10"/>
      <c r="K884" s="31"/>
      <c r="L884" s="10"/>
      <c r="M884" s="10"/>
      <c r="N884" s="10"/>
      <c r="O884" s="10"/>
      <c r="P884" s="1060"/>
      <c r="Q884" s="1061"/>
      <c r="R884" s="1060"/>
      <c r="S884" s="1062"/>
      <c r="T884" s="26"/>
      <c r="U884" s="16"/>
      <c r="V884" s="10"/>
      <c r="W884" s="10"/>
      <c r="X884" s="10"/>
      <c r="Y884" s="8"/>
      <c r="Z884" s="10"/>
      <c r="AA884" s="10"/>
      <c r="AB884" s="1063"/>
      <c r="AC884" s="10"/>
      <c r="AD884" s="10"/>
      <c r="AE884" s="10"/>
      <c r="AF884" s="10"/>
      <c r="AG884" s="10"/>
      <c r="AH884" s="10"/>
      <c r="AI884" s="10"/>
      <c r="AJ884" s="10"/>
    </row>
    <row r="885" ht="15.75" customHeight="1">
      <c r="A885" s="1059"/>
      <c r="B885" s="31"/>
      <c r="C885" s="10"/>
      <c r="D885" s="10"/>
      <c r="E885" s="31"/>
      <c r="F885" s="10"/>
      <c r="G885" s="10"/>
      <c r="H885" s="10"/>
      <c r="I885" s="10"/>
      <c r="J885" s="10"/>
      <c r="K885" s="31"/>
      <c r="L885" s="10"/>
      <c r="M885" s="10"/>
      <c r="N885" s="10"/>
      <c r="O885" s="10"/>
      <c r="P885" s="1060"/>
      <c r="Q885" s="1061"/>
      <c r="R885" s="1060"/>
      <c r="S885" s="1062"/>
      <c r="T885" s="26"/>
      <c r="U885" s="16"/>
      <c r="V885" s="10"/>
      <c r="W885" s="10"/>
      <c r="X885" s="10"/>
      <c r="Y885" s="8"/>
      <c r="Z885" s="10"/>
      <c r="AA885" s="10"/>
      <c r="AB885" s="1063"/>
      <c r="AC885" s="10"/>
      <c r="AD885" s="10"/>
      <c r="AE885" s="10"/>
      <c r="AF885" s="10"/>
      <c r="AG885" s="10"/>
      <c r="AH885" s="10"/>
      <c r="AI885" s="10"/>
      <c r="AJ885" s="10"/>
    </row>
    <row r="886" ht="15.75" customHeight="1">
      <c r="A886" s="1059"/>
      <c r="B886" s="31"/>
      <c r="C886" s="10"/>
      <c r="D886" s="10"/>
      <c r="E886" s="31"/>
      <c r="F886" s="10"/>
      <c r="G886" s="10"/>
      <c r="H886" s="10"/>
      <c r="I886" s="10"/>
      <c r="J886" s="10"/>
      <c r="K886" s="31"/>
      <c r="L886" s="10"/>
      <c r="M886" s="10"/>
      <c r="N886" s="10"/>
      <c r="O886" s="10"/>
      <c r="P886" s="1060"/>
      <c r="Q886" s="1061"/>
      <c r="R886" s="1060"/>
      <c r="S886" s="1062"/>
      <c r="T886" s="26"/>
      <c r="U886" s="16"/>
      <c r="V886" s="10"/>
      <c r="W886" s="10"/>
      <c r="X886" s="10"/>
      <c r="Y886" s="8"/>
      <c r="Z886" s="10"/>
      <c r="AA886" s="10"/>
      <c r="AB886" s="1063"/>
      <c r="AC886" s="10"/>
      <c r="AD886" s="10"/>
      <c r="AE886" s="10"/>
      <c r="AF886" s="10"/>
      <c r="AG886" s="10"/>
      <c r="AH886" s="10"/>
      <c r="AI886" s="10"/>
      <c r="AJ886" s="10"/>
    </row>
    <row r="887" ht="15.75" customHeight="1">
      <c r="A887" s="1059"/>
      <c r="B887" s="31"/>
      <c r="C887" s="10"/>
      <c r="D887" s="10"/>
      <c r="E887" s="31"/>
      <c r="F887" s="10"/>
      <c r="G887" s="10"/>
      <c r="H887" s="10"/>
      <c r="I887" s="10"/>
      <c r="J887" s="10"/>
      <c r="K887" s="31"/>
      <c r="L887" s="10"/>
      <c r="M887" s="10"/>
      <c r="N887" s="10"/>
      <c r="O887" s="10"/>
      <c r="P887" s="1060"/>
      <c r="Q887" s="1061"/>
      <c r="R887" s="1060"/>
      <c r="S887" s="1062"/>
      <c r="T887" s="26"/>
      <c r="U887" s="16"/>
      <c r="V887" s="10"/>
      <c r="W887" s="10"/>
      <c r="X887" s="10"/>
      <c r="Y887" s="8"/>
      <c r="Z887" s="10"/>
      <c r="AA887" s="10"/>
      <c r="AB887" s="1063"/>
      <c r="AC887" s="10"/>
      <c r="AD887" s="10"/>
      <c r="AE887" s="10"/>
      <c r="AF887" s="10"/>
      <c r="AG887" s="10"/>
      <c r="AH887" s="10"/>
      <c r="AI887" s="10"/>
      <c r="AJ887" s="10"/>
    </row>
    <row r="888" ht="15.75" customHeight="1">
      <c r="A888" s="1059"/>
      <c r="B888" s="31"/>
      <c r="C888" s="10"/>
      <c r="D888" s="10"/>
      <c r="E888" s="31"/>
      <c r="F888" s="10"/>
      <c r="G888" s="10"/>
      <c r="H888" s="10"/>
      <c r="I888" s="10"/>
      <c r="J888" s="10"/>
      <c r="K888" s="31"/>
      <c r="L888" s="10"/>
      <c r="M888" s="10"/>
      <c r="N888" s="10"/>
      <c r="O888" s="10"/>
      <c r="P888" s="1060"/>
      <c r="Q888" s="1061"/>
      <c r="R888" s="1060"/>
      <c r="S888" s="1062"/>
      <c r="T888" s="26"/>
      <c r="U888" s="16"/>
      <c r="V888" s="10"/>
      <c r="W888" s="10"/>
      <c r="X888" s="10"/>
      <c r="Y888" s="8"/>
      <c r="Z888" s="10"/>
      <c r="AA888" s="10"/>
      <c r="AB888" s="1063"/>
      <c r="AC888" s="10"/>
      <c r="AD888" s="10"/>
      <c r="AE888" s="10"/>
      <c r="AF888" s="10"/>
      <c r="AG888" s="10"/>
      <c r="AH888" s="10"/>
      <c r="AI888" s="10"/>
      <c r="AJ888" s="10"/>
    </row>
    <row r="889" ht="15.75" customHeight="1">
      <c r="A889" s="1059"/>
      <c r="B889" s="31"/>
      <c r="C889" s="10"/>
      <c r="D889" s="10"/>
      <c r="E889" s="31"/>
      <c r="F889" s="10"/>
      <c r="G889" s="10"/>
      <c r="H889" s="10"/>
      <c r="I889" s="10"/>
      <c r="J889" s="10"/>
      <c r="K889" s="31"/>
      <c r="L889" s="10"/>
      <c r="M889" s="10"/>
      <c r="N889" s="10"/>
      <c r="O889" s="10"/>
      <c r="P889" s="1060"/>
      <c r="Q889" s="1061"/>
      <c r="R889" s="1060"/>
      <c r="S889" s="1062"/>
      <c r="T889" s="26"/>
      <c r="U889" s="16"/>
      <c r="V889" s="10"/>
      <c r="W889" s="10"/>
      <c r="X889" s="10"/>
      <c r="Y889" s="8"/>
      <c r="Z889" s="10"/>
      <c r="AA889" s="10"/>
      <c r="AB889" s="1063"/>
      <c r="AC889" s="10"/>
      <c r="AD889" s="10"/>
      <c r="AE889" s="10"/>
      <c r="AF889" s="10"/>
      <c r="AG889" s="10"/>
      <c r="AH889" s="10"/>
      <c r="AI889" s="10"/>
      <c r="AJ889" s="10"/>
    </row>
    <row r="890" ht="15.75" customHeight="1">
      <c r="A890" s="1059"/>
      <c r="B890" s="31"/>
      <c r="C890" s="10"/>
      <c r="D890" s="10"/>
      <c r="E890" s="31"/>
      <c r="F890" s="10"/>
      <c r="G890" s="10"/>
      <c r="H890" s="10"/>
      <c r="I890" s="10"/>
      <c r="J890" s="10"/>
      <c r="K890" s="31"/>
      <c r="L890" s="10"/>
      <c r="M890" s="10"/>
      <c r="N890" s="10"/>
      <c r="O890" s="10"/>
      <c r="P890" s="1060"/>
      <c r="Q890" s="1061"/>
      <c r="R890" s="1060"/>
      <c r="S890" s="1062"/>
      <c r="T890" s="26"/>
      <c r="U890" s="16"/>
      <c r="V890" s="10"/>
      <c r="W890" s="10"/>
      <c r="X890" s="10"/>
      <c r="Y890" s="8"/>
      <c r="Z890" s="10"/>
      <c r="AA890" s="10"/>
      <c r="AB890" s="1063"/>
      <c r="AC890" s="10"/>
      <c r="AD890" s="10"/>
      <c r="AE890" s="10"/>
      <c r="AF890" s="10"/>
      <c r="AG890" s="10"/>
      <c r="AH890" s="10"/>
      <c r="AI890" s="10"/>
      <c r="AJ890" s="10"/>
    </row>
    <row r="891" ht="15.75" customHeight="1">
      <c r="A891" s="1059"/>
      <c r="B891" s="31"/>
      <c r="C891" s="10"/>
      <c r="D891" s="10"/>
      <c r="E891" s="31"/>
      <c r="F891" s="10"/>
      <c r="G891" s="10"/>
      <c r="H891" s="10"/>
      <c r="I891" s="10"/>
      <c r="J891" s="10"/>
      <c r="K891" s="31"/>
      <c r="L891" s="10"/>
      <c r="M891" s="10"/>
      <c r="N891" s="10"/>
      <c r="O891" s="10"/>
      <c r="P891" s="1060"/>
      <c r="Q891" s="1061"/>
      <c r="R891" s="1060"/>
      <c r="S891" s="1062"/>
      <c r="T891" s="26"/>
      <c r="U891" s="16"/>
      <c r="V891" s="10"/>
      <c r="W891" s="10"/>
      <c r="X891" s="10"/>
      <c r="Y891" s="8"/>
      <c r="Z891" s="10"/>
      <c r="AA891" s="10"/>
      <c r="AB891" s="1063"/>
      <c r="AC891" s="10"/>
      <c r="AD891" s="10"/>
      <c r="AE891" s="10"/>
      <c r="AF891" s="10"/>
      <c r="AG891" s="10"/>
      <c r="AH891" s="10"/>
      <c r="AI891" s="10"/>
      <c r="AJ891" s="10"/>
    </row>
    <row r="892" ht="15.75" customHeight="1">
      <c r="A892" s="1059"/>
      <c r="B892" s="31"/>
      <c r="C892" s="10"/>
      <c r="D892" s="10"/>
      <c r="E892" s="31"/>
      <c r="F892" s="10"/>
      <c r="G892" s="10"/>
      <c r="H892" s="10"/>
      <c r="I892" s="10"/>
      <c r="J892" s="10"/>
      <c r="K892" s="31"/>
      <c r="L892" s="10"/>
      <c r="M892" s="10"/>
      <c r="N892" s="10"/>
      <c r="O892" s="10"/>
      <c r="P892" s="1060"/>
      <c r="Q892" s="1061"/>
      <c r="R892" s="1060"/>
      <c r="S892" s="1062"/>
      <c r="T892" s="26"/>
      <c r="U892" s="16"/>
      <c r="V892" s="10"/>
      <c r="W892" s="10"/>
      <c r="X892" s="10"/>
      <c r="Y892" s="8"/>
      <c r="Z892" s="10"/>
      <c r="AA892" s="10"/>
      <c r="AB892" s="1063"/>
      <c r="AC892" s="10"/>
      <c r="AD892" s="10"/>
      <c r="AE892" s="10"/>
      <c r="AF892" s="10"/>
      <c r="AG892" s="10"/>
      <c r="AH892" s="10"/>
      <c r="AI892" s="10"/>
      <c r="AJ892" s="10"/>
    </row>
    <row r="893" ht="15.75" customHeight="1">
      <c r="A893" s="1059"/>
      <c r="B893" s="31"/>
      <c r="C893" s="10"/>
      <c r="D893" s="10"/>
      <c r="E893" s="31"/>
      <c r="F893" s="10"/>
      <c r="G893" s="10"/>
      <c r="H893" s="10"/>
      <c r="I893" s="10"/>
      <c r="J893" s="10"/>
      <c r="K893" s="31"/>
      <c r="L893" s="10"/>
      <c r="M893" s="10"/>
      <c r="N893" s="10"/>
      <c r="O893" s="10"/>
      <c r="P893" s="1060"/>
      <c r="Q893" s="1061"/>
      <c r="R893" s="1060"/>
      <c r="S893" s="1062"/>
      <c r="T893" s="26"/>
      <c r="U893" s="16"/>
      <c r="V893" s="10"/>
      <c r="W893" s="10"/>
      <c r="X893" s="10"/>
      <c r="Y893" s="8"/>
      <c r="Z893" s="10"/>
      <c r="AA893" s="10"/>
      <c r="AB893" s="1063"/>
      <c r="AC893" s="10"/>
      <c r="AD893" s="10"/>
      <c r="AE893" s="10"/>
      <c r="AF893" s="10"/>
      <c r="AG893" s="10"/>
      <c r="AH893" s="10"/>
      <c r="AI893" s="10"/>
      <c r="AJ893" s="10"/>
    </row>
    <row r="894" ht="15.75" customHeight="1">
      <c r="A894" s="1059"/>
      <c r="B894" s="31"/>
      <c r="C894" s="10"/>
      <c r="D894" s="10"/>
      <c r="E894" s="31"/>
      <c r="F894" s="10"/>
      <c r="G894" s="10"/>
      <c r="H894" s="10"/>
      <c r="I894" s="10"/>
      <c r="J894" s="10"/>
      <c r="K894" s="31"/>
      <c r="L894" s="10"/>
      <c r="M894" s="10"/>
      <c r="N894" s="10"/>
      <c r="O894" s="10"/>
      <c r="P894" s="1060"/>
      <c r="Q894" s="1061"/>
      <c r="R894" s="1060"/>
      <c r="S894" s="1062"/>
      <c r="T894" s="26"/>
      <c r="U894" s="16"/>
      <c r="V894" s="10"/>
      <c r="W894" s="10"/>
      <c r="X894" s="10"/>
      <c r="Y894" s="8"/>
      <c r="Z894" s="10"/>
      <c r="AA894" s="10"/>
      <c r="AB894" s="1063"/>
      <c r="AC894" s="10"/>
      <c r="AD894" s="10"/>
      <c r="AE894" s="10"/>
      <c r="AF894" s="10"/>
      <c r="AG894" s="10"/>
      <c r="AH894" s="10"/>
      <c r="AI894" s="10"/>
      <c r="AJ894" s="10"/>
    </row>
    <row r="895" ht="15.75" customHeight="1">
      <c r="A895" s="1059"/>
      <c r="B895" s="31"/>
      <c r="C895" s="10"/>
      <c r="D895" s="10"/>
      <c r="E895" s="31"/>
      <c r="F895" s="10"/>
      <c r="G895" s="10"/>
      <c r="H895" s="10"/>
      <c r="I895" s="10"/>
      <c r="J895" s="10"/>
      <c r="K895" s="31"/>
      <c r="L895" s="10"/>
      <c r="M895" s="10"/>
      <c r="N895" s="10"/>
      <c r="O895" s="10"/>
      <c r="P895" s="1060"/>
      <c r="Q895" s="1061"/>
      <c r="R895" s="1060"/>
      <c r="S895" s="1062"/>
      <c r="T895" s="26"/>
      <c r="U895" s="16"/>
      <c r="V895" s="10"/>
      <c r="W895" s="10"/>
      <c r="X895" s="10"/>
      <c r="Y895" s="8"/>
      <c r="Z895" s="10"/>
      <c r="AA895" s="10"/>
      <c r="AB895" s="1063"/>
      <c r="AC895" s="10"/>
      <c r="AD895" s="10"/>
      <c r="AE895" s="10"/>
      <c r="AF895" s="10"/>
      <c r="AG895" s="10"/>
      <c r="AH895" s="10"/>
      <c r="AI895" s="10"/>
      <c r="AJ895" s="10"/>
    </row>
    <row r="896" ht="15.75" customHeight="1">
      <c r="A896" s="1059"/>
      <c r="B896" s="31"/>
      <c r="C896" s="10"/>
      <c r="D896" s="10"/>
      <c r="E896" s="31"/>
      <c r="F896" s="10"/>
      <c r="G896" s="10"/>
      <c r="H896" s="10"/>
      <c r="I896" s="10"/>
      <c r="J896" s="10"/>
      <c r="K896" s="31"/>
      <c r="L896" s="10"/>
      <c r="M896" s="10"/>
      <c r="N896" s="10"/>
      <c r="O896" s="10"/>
      <c r="P896" s="1060"/>
      <c r="Q896" s="1061"/>
      <c r="R896" s="1060"/>
      <c r="S896" s="1062"/>
      <c r="T896" s="26"/>
      <c r="U896" s="16"/>
      <c r="V896" s="10"/>
      <c r="W896" s="10"/>
      <c r="X896" s="10"/>
      <c r="Y896" s="8"/>
      <c r="Z896" s="10"/>
      <c r="AA896" s="10"/>
      <c r="AB896" s="1063"/>
      <c r="AC896" s="10"/>
      <c r="AD896" s="10"/>
      <c r="AE896" s="10"/>
      <c r="AF896" s="10"/>
      <c r="AG896" s="10"/>
      <c r="AH896" s="10"/>
      <c r="AI896" s="10"/>
      <c r="AJ896" s="10"/>
    </row>
    <row r="897" ht="15.75" customHeight="1">
      <c r="A897" s="1059"/>
      <c r="B897" s="31"/>
      <c r="C897" s="10"/>
      <c r="D897" s="10"/>
      <c r="E897" s="31"/>
      <c r="F897" s="10"/>
      <c r="G897" s="10"/>
      <c r="H897" s="10"/>
      <c r="I897" s="10"/>
      <c r="J897" s="10"/>
      <c r="K897" s="31"/>
      <c r="L897" s="10"/>
      <c r="M897" s="10"/>
      <c r="N897" s="10"/>
      <c r="O897" s="10"/>
      <c r="P897" s="1060"/>
      <c r="Q897" s="1061"/>
      <c r="R897" s="1060"/>
      <c r="S897" s="1062"/>
      <c r="T897" s="26"/>
      <c r="U897" s="16"/>
      <c r="V897" s="10"/>
      <c r="W897" s="10"/>
      <c r="X897" s="10"/>
      <c r="Y897" s="8"/>
      <c r="Z897" s="10"/>
      <c r="AA897" s="10"/>
      <c r="AB897" s="1063"/>
      <c r="AC897" s="10"/>
      <c r="AD897" s="10"/>
      <c r="AE897" s="10"/>
      <c r="AF897" s="10"/>
      <c r="AG897" s="10"/>
      <c r="AH897" s="10"/>
      <c r="AI897" s="10"/>
      <c r="AJ897" s="10"/>
    </row>
    <row r="898" ht="15.75" customHeight="1">
      <c r="A898" s="1059"/>
      <c r="B898" s="31"/>
      <c r="C898" s="10"/>
      <c r="D898" s="10"/>
      <c r="E898" s="31"/>
      <c r="F898" s="10"/>
      <c r="G898" s="10"/>
      <c r="H898" s="10"/>
      <c r="I898" s="10"/>
      <c r="J898" s="10"/>
      <c r="K898" s="31"/>
      <c r="L898" s="10"/>
      <c r="M898" s="10"/>
      <c r="N898" s="10"/>
      <c r="O898" s="10"/>
      <c r="P898" s="1060"/>
      <c r="Q898" s="1061"/>
      <c r="R898" s="1060"/>
      <c r="S898" s="1062"/>
      <c r="T898" s="26"/>
      <c r="U898" s="16"/>
      <c r="V898" s="10"/>
      <c r="W898" s="10"/>
      <c r="X898" s="10"/>
      <c r="Y898" s="8"/>
      <c r="Z898" s="10"/>
      <c r="AA898" s="10"/>
      <c r="AB898" s="1063"/>
      <c r="AC898" s="10"/>
      <c r="AD898" s="10"/>
      <c r="AE898" s="10"/>
      <c r="AF898" s="10"/>
      <c r="AG898" s="10"/>
      <c r="AH898" s="10"/>
      <c r="AI898" s="10"/>
      <c r="AJ898" s="10"/>
    </row>
    <row r="899" ht="15.75" customHeight="1">
      <c r="A899" s="1059"/>
      <c r="B899" s="31"/>
      <c r="C899" s="10"/>
      <c r="D899" s="10"/>
      <c r="E899" s="31"/>
      <c r="F899" s="10"/>
      <c r="G899" s="10"/>
      <c r="H899" s="10"/>
      <c r="I899" s="10"/>
      <c r="J899" s="10"/>
      <c r="K899" s="31"/>
      <c r="L899" s="10"/>
      <c r="M899" s="10"/>
      <c r="N899" s="10"/>
      <c r="O899" s="10"/>
      <c r="P899" s="1060"/>
      <c r="Q899" s="1061"/>
      <c r="R899" s="1060"/>
      <c r="S899" s="1062"/>
      <c r="T899" s="26"/>
      <c r="U899" s="16"/>
      <c r="V899" s="10"/>
      <c r="W899" s="10"/>
      <c r="X899" s="10"/>
      <c r="Y899" s="8"/>
      <c r="Z899" s="10"/>
      <c r="AA899" s="10"/>
      <c r="AB899" s="1063"/>
      <c r="AC899" s="10"/>
      <c r="AD899" s="10"/>
      <c r="AE899" s="10"/>
      <c r="AF899" s="10"/>
      <c r="AG899" s="10"/>
      <c r="AH899" s="10"/>
      <c r="AI899" s="10"/>
      <c r="AJ899" s="10"/>
    </row>
    <row r="900" ht="15.75" customHeight="1">
      <c r="A900" s="1059"/>
      <c r="B900" s="31"/>
      <c r="C900" s="10"/>
      <c r="D900" s="10"/>
      <c r="E900" s="31"/>
      <c r="F900" s="10"/>
      <c r="G900" s="10"/>
      <c r="H900" s="10"/>
      <c r="I900" s="10"/>
      <c r="J900" s="10"/>
      <c r="K900" s="31"/>
      <c r="L900" s="10"/>
      <c r="M900" s="10"/>
      <c r="N900" s="10"/>
      <c r="O900" s="10"/>
      <c r="P900" s="1060"/>
      <c r="Q900" s="1061"/>
      <c r="R900" s="1060"/>
      <c r="S900" s="1062"/>
      <c r="T900" s="26"/>
      <c r="U900" s="16"/>
      <c r="V900" s="10"/>
      <c r="W900" s="10"/>
      <c r="X900" s="10"/>
      <c r="Y900" s="8"/>
      <c r="Z900" s="10"/>
      <c r="AA900" s="10"/>
      <c r="AB900" s="1063"/>
      <c r="AC900" s="10"/>
      <c r="AD900" s="10"/>
      <c r="AE900" s="10"/>
      <c r="AF900" s="10"/>
      <c r="AG900" s="10"/>
      <c r="AH900" s="10"/>
      <c r="AI900" s="10"/>
      <c r="AJ900" s="10"/>
    </row>
    <row r="901" ht="15.75" customHeight="1">
      <c r="A901" s="1059"/>
      <c r="B901" s="31"/>
      <c r="C901" s="10"/>
      <c r="D901" s="10"/>
      <c r="E901" s="31"/>
      <c r="F901" s="10"/>
      <c r="G901" s="10"/>
      <c r="H901" s="10"/>
      <c r="I901" s="10"/>
      <c r="J901" s="10"/>
      <c r="K901" s="31"/>
      <c r="L901" s="10"/>
      <c r="M901" s="10"/>
      <c r="N901" s="10"/>
      <c r="O901" s="10"/>
      <c r="P901" s="1060"/>
      <c r="Q901" s="1061"/>
      <c r="R901" s="1060"/>
      <c r="S901" s="1062"/>
      <c r="T901" s="26"/>
      <c r="U901" s="16"/>
      <c r="V901" s="10"/>
      <c r="W901" s="10"/>
      <c r="X901" s="10"/>
      <c r="Y901" s="8"/>
      <c r="Z901" s="10"/>
      <c r="AA901" s="10"/>
      <c r="AB901" s="1063"/>
      <c r="AC901" s="10"/>
      <c r="AD901" s="10"/>
      <c r="AE901" s="10"/>
      <c r="AF901" s="10"/>
      <c r="AG901" s="10"/>
      <c r="AH901" s="10"/>
      <c r="AI901" s="10"/>
      <c r="AJ901" s="10"/>
    </row>
    <row r="902" ht="15.75" customHeight="1">
      <c r="A902" s="1059"/>
      <c r="B902" s="31"/>
      <c r="C902" s="10"/>
      <c r="D902" s="10"/>
      <c r="E902" s="31"/>
      <c r="F902" s="10"/>
      <c r="G902" s="10"/>
      <c r="H902" s="10"/>
      <c r="I902" s="10"/>
      <c r="J902" s="10"/>
      <c r="K902" s="31"/>
      <c r="L902" s="10"/>
      <c r="M902" s="10"/>
      <c r="N902" s="10"/>
      <c r="O902" s="10"/>
      <c r="P902" s="1060"/>
      <c r="Q902" s="1061"/>
      <c r="R902" s="1060"/>
      <c r="S902" s="1062"/>
      <c r="T902" s="26"/>
      <c r="U902" s="16"/>
      <c r="V902" s="10"/>
      <c r="W902" s="10"/>
      <c r="X902" s="10"/>
      <c r="Y902" s="8"/>
      <c r="Z902" s="10"/>
      <c r="AA902" s="10"/>
      <c r="AB902" s="1063"/>
      <c r="AC902" s="10"/>
      <c r="AD902" s="10"/>
      <c r="AE902" s="10"/>
      <c r="AF902" s="10"/>
      <c r="AG902" s="10"/>
      <c r="AH902" s="10"/>
      <c r="AI902" s="10"/>
      <c r="AJ902" s="10"/>
    </row>
    <row r="903" ht="15.75" customHeight="1">
      <c r="A903" s="1059"/>
      <c r="B903" s="31"/>
      <c r="C903" s="10"/>
      <c r="D903" s="10"/>
      <c r="E903" s="31"/>
      <c r="F903" s="10"/>
      <c r="G903" s="10"/>
      <c r="H903" s="10"/>
      <c r="I903" s="10"/>
      <c r="J903" s="10"/>
      <c r="K903" s="31"/>
      <c r="L903" s="10"/>
      <c r="M903" s="10"/>
      <c r="N903" s="10"/>
      <c r="O903" s="10"/>
      <c r="P903" s="1060"/>
      <c r="Q903" s="1061"/>
      <c r="R903" s="1060"/>
      <c r="S903" s="1062"/>
      <c r="T903" s="26"/>
      <c r="U903" s="16"/>
      <c r="V903" s="10"/>
      <c r="W903" s="10"/>
      <c r="X903" s="10"/>
      <c r="Y903" s="8"/>
      <c r="Z903" s="10"/>
      <c r="AA903" s="10"/>
      <c r="AB903" s="1063"/>
      <c r="AC903" s="10"/>
      <c r="AD903" s="10"/>
      <c r="AE903" s="10"/>
      <c r="AF903" s="10"/>
      <c r="AG903" s="10"/>
      <c r="AH903" s="10"/>
      <c r="AI903" s="10"/>
      <c r="AJ903" s="10"/>
    </row>
    <row r="904" ht="15.75" customHeight="1">
      <c r="A904" s="1059"/>
      <c r="B904" s="31"/>
      <c r="C904" s="10"/>
      <c r="D904" s="10"/>
      <c r="E904" s="31"/>
      <c r="F904" s="10"/>
      <c r="G904" s="10"/>
      <c r="H904" s="10"/>
      <c r="I904" s="10"/>
      <c r="J904" s="10"/>
      <c r="K904" s="31"/>
      <c r="L904" s="10"/>
      <c r="M904" s="10"/>
      <c r="N904" s="10"/>
      <c r="O904" s="10"/>
      <c r="P904" s="1060"/>
      <c r="Q904" s="1061"/>
      <c r="R904" s="1060"/>
      <c r="S904" s="1062"/>
      <c r="T904" s="26"/>
      <c r="U904" s="16"/>
      <c r="V904" s="10"/>
      <c r="W904" s="10"/>
      <c r="X904" s="10"/>
      <c r="Y904" s="8"/>
      <c r="Z904" s="10"/>
      <c r="AA904" s="10"/>
      <c r="AB904" s="1063"/>
      <c r="AC904" s="10"/>
      <c r="AD904" s="10"/>
      <c r="AE904" s="10"/>
      <c r="AF904" s="10"/>
      <c r="AG904" s="10"/>
      <c r="AH904" s="10"/>
      <c r="AI904" s="10"/>
      <c r="AJ904" s="10"/>
    </row>
    <row r="905" ht="15.75" customHeight="1">
      <c r="A905" s="1059"/>
      <c r="B905" s="31"/>
      <c r="C905" s="10"/>
      <c r="D905" s="10"/>
      <c r="E905" s="31"/>
      <c r="F905" s="10"/>
      <c r="G905" s="10"/>
      <c r="H905" s="10"/>
      <c r="I905" s="10"/>
      <c r="J905" s="10"/>
      <c r="K905" s="31"/>
      <c r="L905" s="10"/>
      <c r="M905" s="10"/>
      <c r="N905" s="10"/>
      <c r="O905" s="10"/>
      <c r="P905" s="1060"/>
      <c r="Q905" s="1061"/>
      <c r="R905" s="1060"/>
      <c r="S905" s="1062"/>
      <c r="T905" s="26"/>
      <c r="U905" s="16"/>
      <c r="V905" s="10"/>
      <c r="W905" s="10"/>
      <c r="X905" s="10"/>
      <c r="Y905" s="8"/>
      <c r="Z905" s="10"/>
      <c r="AA905" s="10"/>
      <c r="AB905" s="1063"/>
      <c r="AC905" s="10"/>
      <c r="AD905" s="10"/>
      <c r="AE905" s="10"/>
      <c r="AF905" s="10"/>
      <c r="AG905" s="10"/>
      <c r="AH905" s="10"/>
      <c r="AI905" s="10"/>
      <c r="AJ905" s="10"/>
    </row>
    <row r="906" ht="15.75" customHeight="1">
      <c r="A906" s="1059"/>
      <c r="B906" s="31"/>
      <c r="C906" s="10"/>
      <c r="D906" s="10"/>
      <c r="E906" s="31"/>
      <c r="F906" s="10"/>
      <c r="G906" s="10"/>
      <c r="H906" s="10"/>
      <c r="I906" s="10"/>
      <c r="J906" s="10"/>
      <c r="K906" s="31"/>
      <c r="L906" s="10"/>
      <c r="M906" s="10"/>
      <c r="N906" s="10"/>
      <c r="O906" s="10"/>
      <c r="P906" s="1060"/>
      <c r="Q906" s="1061"/>
      <c r="R906" s="1060"/>
      <c r="S906" s="1062"/>
      <c r="T906" s="26"/>
      <c r="U906" s="16"/>
      <c r="V906" s="10"/>
      <c r="W906" s="10"/>
      <c r="X906" s="10"/>
      <c r="Y906" s="8"/>
      <c r="Z906" s="10"/>
      <c r="AA906" s="10"/>
      <c r="AB906" s="1063"/>
      <c r="AC906" s="10"/>
      <c r="AD906" s="10"/>
      <c r="AE906" s="10"/>
      <c r="AF906" s="10"/>
      <c r="AG906" s="10"/>
      <c r="AH906" s="10"/>
      <c r="AI906" s="10"/>
      <c r="AJ906" s="10"/>
    </row>
    <row r="907" ht="15.75" customHeight="1">
      <c r="A907" s="1059"/>
      <c r="B907" s="31"/>
      <c r="C907" s="10"/>
      <c r="D907" s="10"/>
      <c r="E907" s="31"/>
      <c r="F907" s="10"/>
      <c r="G907" s="10"/>
      <c r="H907" s="10"/>
      <c r="I907" s="10"/>
      <c r="J907" s="10"/>
      <c r="K907" s="31"/>
      <c r="L907" s="10"/>
      <c r="M907" s="10"/>
      <c r="N907" s="10"/>
      <c r="O907" s="10"/>
      <c r="P907" s="1060"/>
      <c r="Q907" s="1061"/>
      <c r="R907" s="1060"/>
      <c r="S907" s="1062"/>
      <c r="T907" s="26"/>
      <c r="U907" s="16"/>
      <c r="V907" s="10"/>
      <c r="W907" s="10"/>
      <c r="X907" s="10"/>
      <c r="Y907" s="8"/>
      <c r="Z907" s="10"/>
      <c r="AA907" s="10"/>
      <c r="AB907" s="1063"/>
      <c r="AC907" s="10"/>
      <c r="AD907" s="10"/>
      <c r="AE907" s="10"/>
      <c r="AF907" s="10"/>
      <c r="AG907" s="10"/>
      <c r="AH907" s="10"/>
      <c r="AI907" s="10"/>
      <c r="AJ907" s="10"/>
    </row>
    <row r="908" ht="15.75" customHeight="1">
      <c r="A908" s="1059"/>
      <c r="B908" s="31"/>
      <c r="C908" s="10"/>
      <c r="D908" s="10"/>
      <c r="E908" s="31"/>
      <c r="F908" s="10"/>
      <c r="G908" s="10"/>
      <c r="H908" s="10"/>
      <c r="I908" s="10"/>
      <c r="J908" s="10"/>
      <c r="K908" s="31"/>
      <c r="L908" s="10"/>
      <c r="M908" s="10"/>
      <c r="N908" s="10"/>
      <c r="O908" s="10"/>
      <c r="P908" s="1060"/>
      <c r="Q908" s="1061"/>
      <c r="R908" s="1060"/>
      <c r="S908" s="1062"/>
      <c r="T908" s="26"/>
      <c r="U908" s="16"/>
      <c r="V908" s="10"/>
      <c r="W908" s="10"/>
      <c r="X908" s="10"/>
      <c r="Y908" s="8"/>
      <c r="Z908" s="10"/>
      <c r="AA908" s="10"/>
      <c r="AB908" s="1063"/>
      <c r="AC908" s="10"/>
      <c r="AD908" s="10"/>
      <c r="AE908" s="10"/>
      <c r="AF908" s="10"/>
      <c r="AG908" s="10"/>
      <c r="AH908" s="10"/>
      <c r="AI908" s="10"/>
      <c r="AJ908" s="10"/>
    </row>
    <row r="909" ht="15.75" customHeight="1">
      <c r="A909" s="1059"/>
      <c r="B909" s="31"/>
      <c r="C909" s="10"/>
      <c r="D909" s="10"/>
      <c r="E909" s="31"/>
      <c r="F909" s="10"/>
      <c r="G909" s="10"/>
      <c r="H909" s="10"/>
      <c r="I909" s="10"/>
      <c r="J909" s="10"/>
      <c r="K909" s="31"/>
      <c r="L909" s="10"/>
      <c r="M909" s="10"/>
      <c r="N909" s="10"/>
      <c r="O909" s="10"/>
      <c r="P909" s="1060"/>
      <c r="Q909" s="1061"/>
      <c r="R909" s="1060"/>
      <c r="S909" s="1062"/>
      <c r="T909" s="26"/>
      <c r="U909" s="16"/>
      <c r="V909" s="10"/>
      <c r="W909" s="10"/>
      <c r="X909" s="10"/>
      <c r="Y909" s="8"/>
      <c r="Z909" s="10"/>
      <c r="AA909" s="10"/>
      <c r="AB909" s="1063"/>
      <c r="AC909" s="10"/>
      <c r="AD909" s="10"/>
      <c r="AE909" s="10"/>
      <c r="AF909" s="10"/>
      <c r="AG909" s="10"/>
      <c r="AH909" s="10"/>
      <c r="AI909" s="10"/>
      <c r="AJ909" s="10"/>
    </row>
    <row r="910" ht="15.75" customHeight="1">
      <c r="A910" s="1059"/>
      <c r="B910" s="31"/>
      <c r="C910" s="10"/>
      <c r="D910" s="10"/>
      <c r="E910" s="31"/>
      <c r="F910" s="10"/>
      <c r="G910" s="10"/>
      <c r="H910" s="10"/>
      <c r="I910" s="10"/>
      <c r="J910" s="10"/>
      <c r="K910" s="31"/>
      <c r="L910" s="10"/>
      <c r="M910" s="10"/>
      <c r="N910" s="10"/>
      <c r="O910" s="10"/>
      <c r="P910" s="1060"/>
      <c r="Q910" s="1061"/>
      <c r="R910" s="1060"/>
      <c r="S910" s="1062"/>
      <c r="T910" s="26"/>
      <c r="U910" s="16"/>
      <c r="V910" s="10"/>
      <c r="W910" s="10"/>
      <c r="X910" s="10"/>
      <c r="Y910" s="8"/>
      <c r="Z910" s="10"/>
      <c r="AA910" s="10"/>
      <c r="AB910" s="1063"/>
      <c r="AC910" s="10"/>
      <c r="AD910" s="10"/>
      <c r="AE910" s="10"/>
      <c r="AF910" s="10"/>
      <c r="AG910" s="10"/>
      <c r="AH910" s="10"/>
      <c r="AI910" s="10"/>
      <c r="AJ910" s="10"/>
    </row>
    <row r="911" ht="15.75" customHeight="1">
      <c r="A911" s="1059"/>
      <c r="B911" s="31"/>
      <c r="C911" s="10"/>
      <c r="D911" s="10"/>
      <c r="E911" s="31"/>
      <c r="F911" s="10"/>
      <c r="G911" s="10"/>
      <c r="H911" s="10"/>
      <c r="I911" s="10"/>
      <c r="J911" s="10"/>
      <c r="K911" s="31"/>
      <c r="L911" s="10"/>
      <c r="M911" s="10"/>
      <c r="N911" s="10"/>
      <c r="O911" s="10"/>
      <c r="P911" s="1060"/>
      <c r="Q911" s="1061"/>
      <c r="R911" s="1060"/>
      <c r="S911" s="1062"/>
      <c r="T911" s="26"/>
      <c r="U911" s="16"/>
      <c r="V911" s="10"/>
      <c r="W911" s="10"/>
      <c r="X911" s="10"/>
      <c r="Y911" s="8"/>
      <c r="Z911" s="10"/>
      <c r="AA911" s="10"/>
      <c r="AB911" s="1063"/>
      <c r="AC911" s="10"/>
      <c r="AD911" s="10"/>
      <c r="AE911" s="10"/>
      <c r="AF911" s="10"/>
      <c r="AG911" s="10"/>
      <c r="AH911" s="10"/>
      <c r="AI911" s="10"/>
      <c r="AJ911" s="10"/>
    </row>
    <row r="912" ht="15.75" customHeight="1">
      <c r="A912" s="1059"/>
      <c r="B912" s="31"/>
      <c r="C912" s="10"/>
      <c r="D912" s="10"/>
      <c r="E912" s="31"/>
      <c r="F912" s="10"/>
      <c r="G912" s="10"/>
      <c r="H912" s="10"/>
      <c r="I912" s="10"/>
      <c r="J912" s="10"/>
      <c r="K912" s="31"/>
      <c r="L912" s="10"/>
      <c r="M912" s="10"/>
      <c r="N912" s="10"/>
      <c r="O912" s="10"/>
      <c r="P912" s="1060"/>
      <c r="Q912" s="1061"/>
      <c r="R912" s="1060"/>
      <c r="S912" s="1062"/>
      <c r="T912" s="26"/>
      <c r="U912" s="16"/>
      <c r="V912" s="10"/>
      <c r="W912" s="10"/>
      <c r="X912" s="10"/>
      <c r="Y912" s="8"/>
      <c r="Z912" s="10"/>
      <c r="AA912" s="10"/>
      <c r="AB912" s="1063"/>
      <c r="AC912" s="10"/>
      <c r="AD912" s="10"/>
      <c r="AE912" s="10"/>
      <c r="AF912" s="10"/>
      <c r="AG912" s="10"/>
      <c r="AH912" s="10"/>
      <c r="AI912" s="10"/>
      <c r="AJ912" s="10"/>
    </row>
    <row r="913" ht="15.75" customHeight="1">
      <c r="A913" s="1059"/>
      <c r="B913" s="31"/>
      <c r="C913" s="10"/>
      <c r="D913" s="10"/>
      <c r="E913" s="31"/>
      <c r="F913" s="10"/>
      <c r="G913" s="10"/>
      <c r="H913" s="10"/>
      <c r="I913" s="10"/>
      <c r="J913" s="10"/>
      <c r="K913" s="31"/>
      <c r="L913" s="10"/>
      <c r="M913" s="10"/>
      <c r="N913" s="10"/>
      <c r="O913" s="10"/>
      <c r="P913" s="1060"/>
      <c r="Q913" s="1061"/>
      <c r="R913" s="1060"/>
      <c r="S913" s="1062"/>
      <c r="T913" s="26"/>
      <c r="U913" s="16"/>
      <c r="V913" s="10"/>
      <c r="W913" s="10"/>
      <c r="X913" s="10"/>
      <c r="Y913" s="8"/>
      <c r="Z913" s="10"/>
      <c r="AA913" s="10"/>
      <c r="AB913" s="1063"/>
      <c r="AC913" s="10"/>
      <c r="AD913" s="10"/>
      <c r="AE913" s="10"/>
      <c r="AF913" s="10"/>
      <c r="AG913" s="10"/>
      <c r="AH913" s="10"/>
      <c r="AI913" s="10"/>
      <c r="AJ913" s="10"/>
    </row>
    <row r="914" ht="15.75" customHeight="1">
      <c r="A914" s="1059"/>
      <c r="B914" s="31"/>
      <c r="C914" s="10"/>
      <c r="D914" s="10"/>
      <c r="E914" s="31"/>
      <c r="F914" s="10"/>
      <c r="G914" s="10"/>
      <c r="H914" s="10"/>
      <c r="I914" s="10"/>
      <c r="J914" s="10"/>
      <c r="K914" s="31"/>
      <c r="L914" s="10"/>
      <c r="M914" s="10"/>
      <c r="N914" s="10"/>
      <c r="O914" s="10"/>
      <c r="P914" s="1060"/>
      <c r="Q914" s="1061"/>
      <c r="R914" s="1060"/>
      <c r="S914" s="1062"/>
      <c r="T914" s="26"/>
      <c r="U914" s="16"/>
      <c r="V914" s="10"/>
      <c r="W914" s="10"/>
      <c r="X914" s="10"/>
      <c r="Y914" s="8"/>
      <c r="Z914" s="10"/>
      <c r="AA914" s="10"/>
      <c r="AB914" s="1063"/>
      <c r="AC914" s="10"/>
      <c r="AD914" s="10"/>
      <c r="AE914" s="10"/>
      <c r="AF914" s="10"/>
      <c r="AG914" s="10"/>
      <c r="AH914" s="10"/>
      <c r="AI914" s="10"/>
      <c r="AJ914" s="10"/>
    </row>
    <row r="915" ht="15.75" customHeight="1">
      <c r="A915" s="1059"/>
      <c r="B915" s="31"/>
      <c r="C915" s="10"/>
      <c r="D915" s="10"/>
      <c r="E915" s="31"/>
      <c r="F915" s="10"/>
      <c r="G915" s="10"/>
      <c r="H915" s="10"/>
      <c r="I915" s="10"/>
      <c r="J915" s="10"/>
      <c r="K915" s="31"/>
      <c r="L915" s="10"/>
      <c r="M915" s="10"/>
      <c r="N915" s="10"/>
      <c r="O915" s="10"/>
      <c r="P915" s="1060"/>
      <c r="Q915" s="1061"/>
      <c r="R915" s="1060"/>
      <c r="S915" s="1062"/>
      <c r="T915" s="26"/>
      <c r="U915" s="16"/>
      <c r="V915" s="10"/>
      <c r="W915" s="10"/>
      <c r="X915" s="10"/>
      <c r="Y915" s="8"/>
      <c r="Z915" s="10"/>
      <c r="AA915" s="10"/>
      <c r="AB915" s="1063"/>
      <c r="AC915" s="10"/>
      <c r="AD915" s="10"/>
      <c r="AE915" s="10"/>
      <c r="AF915" s="10"/>
      <c r="AG915" s="10"/>
      <c r="AH915" s="10"/>
      <c r="AI915" s="10"/>
      <c r="AJ915" s="10"/>
    </row>
    <row r="916" ht="15.75" customHeight="1">
      <c r="A916" s="1059"/>
      <c r="B916" s="31"/>
      <c r="C916" s="10"/>
      <c r="D916" s="10"/>
      <c r="E916" s="31"/>
      <c r="F916" s="10"/>
      <c r="G916" s="10"/>
      <c r="H916" s="10"/>
      <c r="I916" s="10"/>
      <c r="J916" s="10"/>
      <c r="K916" s="31"/>
      <c r="L916" s="10"/>
      <c r="M916" s="10"/>
      <c r="N916" s="10"/>
      <c r="O916" s="10"/>
      <c r="P916" s="1060"/>
      <c r="Q916" s="1061"/>
      <c r="R916" s="1060"/>
      <c r="S916" s="1062"/>
      <c r="T916" s="26"/>
      <c r="U916" s="16"/>
      <c r="V916" s="10"/>
      <c r="W916" s="10"/>
      <c r="X916" s="10"/>
      <c r="Y916" s="8"/>
      <c r="Z916" s="10"/>
      <c r="AA916" s="10"/>
      <c r="AB916" s="1063"/>
      <c r="AC916" s="10"/>
      <c r="AD916" s="10"/>
      <c r="AE916" s="10"/>
      <c r="AF916" s="10"/>
      <c r="AG916" s="10"/>
      <c r="AH916" s="10"/>
      <c r="AI916" s="10"/>
      <c r="AJ916" s="10"/>
    </row>
    <row r="917" ht="15.75" customHeight="1">
      <c r="A917" s="1059"/>
      <c r="B917" s="31"/>
      <c r="C917" s="10"/>
      <c r="D917" s="10"/>
      <c r="E917" s="31"/>
      <c r="F917" s="10"/>
      <c r="G917" s="10"/>
      <c r="H917" s="10"/>
      <c r="I917" s="10"/>
      <c r="J917" s="10"/>
      <c r="K917" s="31"/>
      <c r="L917" s="10"/>
      <c r="M917" s="10"/>
      <c r="N917" s="10"/>
      <c r="O917" s="10"/>
      <c r="P917" s="1060"/>
      <c r="Q917" s="1061"/>
      <c r="R917" s="1060"/>
      <c r="S917" s="1062"/>
      <c r="T917" s="26"/>
      <c r="U917" s="16"/>
      <c r="V917" s="10"/>
      <c r="W917" s="10"/>
      <c r="X917" s="10"/>
      <c r="Y917" s="8"/>
      <c r="Z917" s="10"/>
      <c r="AA917" s="10"/>
      <c r="AB917" s="1063"/>
      <c r="AC917" s="10"/>
      <c r="AD917" s="10"/>
      <c r="AE917" s="10"/>
      <c r="AF917" s="10"/>
      <c r="AG917" s="10"/>
      <c r="AH917" s="10"/>
      <c r="AI917" s="10"/>
      <c r="AJ917" s="10"/>
    </row>
    <row r="918" ht="15.75" customHeight="1">
      <c r="A918" s="1059"/>
      <c r="B918" s="31"/>
      <c r="C918" s="10"/>
      <c r="D918" s="10"/>
      <c r="E918" s="31"/>
      <c r="F918" s="10"/>
      <c r="G918" s="10"/>
      <c r="H918" s="10"/>
      <c r="I918" s="10"/>
      <c r="J918" s="10"/>
      <c r="K918" s="31"/>
      <c r="L918" s="10"/>
      <c r="M918" s="10"/>
      <c r="N918" s="10"/>
      <c r="O918" s="10"/>
      <c r="P918" s="1060"/>
      <c r="Q918" s="1061"/>
      <c r="R918" s="1060"/>
      <c r="S918" s="1062"/>
      <c r="T918" s="26"/>
      <c r="U918" s="16"/>
      <c r="V918" s="10"/>
      <c r="W918" s="10"/>
      <c r="X918" s="10"/>
      <c r="Y918" s="8"/>
      <c r="Z918" s="10"/>
      <c r="AA918" s="10"/>
      <c r="AB918" s="1063"/>
      <c r="AC918" s="10"/>
      <c r="AD918" s="10"/>
      <c r="AE918" s="10"/>
      <c r="AF918" s="10"/>
      <c r="AG918" s="10"/>
      <c r="AH918" s="10"/>
      <c r="AI918" s="10"/>
      <c r="AJ918" s="10"/>
    </row>
    <row r="919" ht="15.75" customHeight="1">
      <c r="A919" s="1059"/>
      <c r="B919" s="31"/>
      <c r="C919" s="10"/>
      <c r="D919" s="10"/>
      <c r="E919" s="31"/>
      <c r="F919" s="10"/>
      <c r="G919" s="10"/>
      <c r="H919" s="10"/>
      <c r="I919" s="10"/>
      <c r="J919" s="10"/>
      <c r="K919" s="31"/>
      <c r="L919" s="10"/>
      <c r="M919" s="10"/>
      <c r="N919" s="10"/>
      <c r="O919" s="10"/>
      <c r="P919" s="1060"/>
      <c r="Q919" s="1061"/>
      <c r="R919" s="1060"/>
      <c r="S919" s="1062"/>
      <c r="T919" s="26"/>
      <c r="U919" s="16"/>
      <c r="V919" s="10"/>
      <c r="W919" s="10"/>
      <c r="X919" s="10"/>
      <c r="Y919" s="8"/>
      <c r="Z919" s="10"/>
      <c r="AA919" s="10"/>
      <c r="AB919" s="1063"/>
      <c r="AC919" s="10"/>
      <c r="AD919" s="10"/>
      <c r="AE919" s="10"/>
      <c r="AF919" s="10"/>
      <c r="AG919" s="10"/>
      <c r="AH919" s="10"/>
      <c r="AI919" s="10"/>
      <c r="AJ919" s="10"/>
    </row>
    <row r="920" ht="15.75" customHeight="1">
      <c r="A920" s="1059"/>
      <c r="B920" s="31"/>
      <c r="C920" s="10"/>
      <c r="D920" s="10"/>
      <c r="E920" s="31"/>
      <c r="F920" s="10"/>
      <c r="G920" s="10"/>
      <c r="H920" s="10"/>
      <c r="I920" s="10"/>
      <c r="J920" s="10"/>
      <c r="K920" s="31"/>
      <c r="L920" s="10"/>
      <c r="M920" s="10"/>
      <c r="N920" s="10"/>
      <c r="O920" s="10"/>
      <c r="P920" s="1060"/>
      <c r="Q920" s="1061"/>
      <c r="R920" s="1060"/>
      <c r="S920" s="1062"/>
      <c r="T920" s="26"/>
      <c r="U920" s="16"/>
      <c r="V920" s="10"/>
      <c r="W920" s="10"/>
      <c r="X920" s="10"/>
      <c r="Y920" s="8"/>
      <c r="Z920" s="10"/>
      <c r="AA920" s="10"/>
      <c r="AB920" s="1063"/>
      <c r="AC920" s="10"/>
      <c r="AD920" s="10"/>
      <c r="AE920" s="10"/>
      <c r="AF920" s="10"/>
      <c r="AG920" s="10"/>
      <c r="AH920" s="10"/>
      <c r="AI920" s="10"/>
      <c r="AJ920" s="10"/>
    </row>
    <row r="921" ht="15.75" customHeight="1">
      <c r="A921" s="1059"/>
      <c r="B921" s="31"/>
      <c r="C921" s="10"/>
      <c r="D921" s="10"/>
      <c r="E921" s="31"/>
      <c r="F921" s="10"/>
      <c r="G921" s="10"/>
      <c r="H921" s="10"/>
      <c r="I921" s="10"/>
      <c r="J921" s="10"/>
      <c r="K921" s="31"/>
      <c r="L921" s="10"/>
      <c r="M921" s="10"/>
      <c r="N921" s="10"/>
      <c r="O921" s="10"/>
      <c r="P921" s="1060"/>
      <c r="Q921" s="1061"/>
      <c r="R921" s="1060"/>
      <c r="S921" s="1062"/>
      <c r="T921" s="26"/>
      <c r="U921" s="16"/>
      <c r="V921" s="10"/>
      <c r="W921" s="10"/>
      <c r="X921" s="10"/>
      <c r="Y921" s="8"/>
      <c r="Z921" s="10"/>
      <c r="AA921" s="10"/>
      <c r="AB921" s="1063"/>
      <c r="AC921" s="10"/>
      <c r="AD921" s="10"/>
      <c r="AE921" s="10"/>
      <c r="AF921" s="10"/>
      <c r="AG921" s="10"/>
      <c r="AH921" s="10"/>
      <c r="AI921" s="10"/>
      <c r="AJ921" s="10"/>
    </row>
    <row r="922" ht="15.75" customHeight="1">
      <c r="A922" s="1059"/>
      <c r="B922" s="31"/>
      <c r="C922" s="10"/>
      <c r="D922" s="10"/>
      <c r="E922" s="31"/>
      <c r="F922" s="10"/>
      <c r="G922" s="10"/>
      <c r="H922" s="10"/>
      <c r="I922" s="10"/>
      <c r="J922" s="10"/>
      <c r="K922" s="31"/>
      <c r="L922" s="10"/>
      <c r="M922" s="10"/>
      <c r="N922" s="10"/>
      <c r="O922" s="10"/>
      <c r="P922" s="1060"/>
      <c r="Q922" s="1061"/>
      <c r="R922" s="1060"/>
      <c r="S922" s="1062"/>
      <c r="T922" s="26"/>
      <c r="U922" s="16"/>
      <c r="V922" s="10"/>
      <c r="W922" s="10"/>
      <c r="X922" s="10"/>
      <c r="Y922" s="8"/>
      <c r="Z922" s="10"/>
      <c r="AA922" s="10"/>
      <c r="AB922" s="1063"/>
      <c r="AC922" s="10"/>
      <c r="AD922" s="10"/>
      <c r="AE922" s="10"/>
      <c r="AF922" s="10"/>
      <c r="AG922" s="10"/>
      <c r="AH922" s="10"/>
      <c r="AI922" s="10"/>
      <c r="AJ922" s="10"/>
    </row>
    <row r="923" ht="15.75" customHeight="1">
      <c r="A923" s="1059"/>
      <c r="B923" s="31"/>
      <c r="C923" s="10"/>
      <c r="D923" s="10"/>
      <c r="E923" s="31"/>
      <c r="F923" s="10"/>
      <c r="G923" s="10"/>
      <c r="H923" s="10"/>
      <c r="I923" s="10"/>
      <c r="J923" s="10"/>
      <c r="K923" s="31"/>
      <c r="L923" s="10"/>
      <c r="M923" s="10"/>
      <c r="N923" s="10"/>
      <c r="O923" s="10"/>
      <c r="P923" s="1060"/>
      <c r="Q923" s="1061"/>
      <c r="R923" s="1060"/>
      <c r="S923" s="1062"/>
      <c r="T923" s="26"/>
      <c r="U923" s="16"/>
      <c r="V923" s="10"/>
      <c r="W923" s="10"/>
      <c r="X923" s="10"/>
      <c r="Y923" s="8"/>
      <c r="Z923" s="10"/>
      <c r="AA923" s="10"/>
      <c r="AB923" s="1063"/>
      <c r="AC923" s="10"/>
      <c r="AD923" s="10"/>
      <c r="AE923" s="10"/>
      <c r="AF923" s="10"/>
      <c r="AG923" s="10"/>
      <c r="AH923" s="10"/>
      <c r="AI923" s="10"/>
      <c r="AJ923" s="10"/>
    </row>
    <row r="924" ht="15.75" customHeight="1">
      <c r="A924" s="1059"/>
      <c r="B924" s="31"/>
      <c r="C924" s="10"/>
      <c r="D924" s="10"/>
      <c r="E924" s="31"/>
      <c r="F924" s="10"/>
      <c r="G924" s="10"/>
      <c r="H924" s="10"/>
      <c r="I924" s="10"/>
      <c r="J924" s="10"/>
      <c r="K924" s="31"/>
      <c r="L924" s="10"/>
      <c r="M924" s="10"/>
      <c r="N924" s="10"/>
      <c r="O924" s="10"/>
      <c r="P924" s="1060"/>
      <c r="Q924" s="1061"/>
      <c r="R924" s="1060"/>
      <c r="S924" s="1062"/>
      <c r="T924" s="26"/>
      <c r="U924" s="16"/>
      <c r="V924" s="10"/>
      <c r="W924" s="10"/>
      <c r="X924" s="10"/>
      <c r="Y924" s="8"/>
      <c r="Z924" s="10"/>
      <c r="AA924" s="10"/>
      <c r="AB924" s="1063"/>
      <c r="AC924" s="10"/>
      <c r="AD924" s="10"/>
      <c r="AE924" s="10"/>
      <c r="AF924" s="10"/>
      <c r="AG924" s="10"/>
      <c r="AH924" s="10"/>
      <c r="AI924" s="10"/>
      <c r="AJ924" s="10"/>
    </row>
    <row r="925" ht="15.75" customHeight="1">
      <c r="A925" s="1059"/>
      <c r="B925" s="31"/>
      <c r="C925" s="10"/>
      <c r="D925" s="10"/>
      <c r="E925" s="31"/>
      <c r="F925" s="10"/>
      <c r="G925" s="10"/>
      <c r="H925" s="10"/>
      <c r="I925" s="10"/>
      <c r="J925" s="10"/>
      <c r="K925" s="31"/>
      <c r="L925" s="10"/>
      <c r="M925" s="10"/>
      <c r="N925" s="10"/>
      <c r="O925" s="10"/>
      <c r="P925" s="1060"/>
      <c r="Q925" s="1061"/>
      <c r="R925" s="1060"/>
      <c r="S925" s="1062"/>
      <c r="T925" s="26"/>
      <c r="U925" s="16"/>
      <c r="V925" s="10"/>
      <c r="W925" s="10"/>
      <c r="X925" s="10"/>
      <c r="Y925" s="8"/>
      <c r="Z925" s="10"/>
      <c r="AA925" s="10"/>
      <c r="AB925" s="1063"/>
      <c r="AC925" s="10"/>
      <c r="AD925" s="10"/>
      <c r="AE925" s="10"/>
      <c r="AF925" s="10"/>
      <c r="AG925" s="10"/>
      <c r="AH925" s="10"/>
      <c r="AI925" s="10"/>
      <c r="AJ925" s="10"/>
    </row>
    <row r="926" ht="15.75" customHeight="1">
      <c r="A926" s="1059"/>
      <c r="B926" s="31"/>
      <c r="C926" s="10"/>
      <c r="D926" s="10"/>
      <c r="E926" s="31"/>
      <c r="F926" s="10"/>
      <c r="G926" s="10"/>
      <c r="H926" s="10"/>
      <c r="I926" s="10"/>
      <c r="J926" s="10"/>
      <c r="K926" s="31"/>
      <c r="L926" s="10"/>
      <c r="M926" s="10"/>
      <c r="N926" s="10"/>
      <c r="O926" s="10"/>
      <c r="P926" s="1060"/>
      <c r="Q926" s="1061"/>
      <c r="R926" s="1060"/>
      <c r="S926" s="1062"/>
      <c r="T926" s="26"/>
      <c r="U926" s="16"/>
      <c r="V926" s="10"/>
      <c r="W926" s="10"/>
      <c r="X926" s="10"/>
      <c r="Y926" s="8"/>
      <c r="Z926" s="10"/>
      <c r="AA926" s="10"/>
      <c r="AB926" s="1063"/>
      <c r="AC926" s="10"/>
      <c r="AD926" s="10"/>
      <c r="AE926" s="10"/>
      <c r="AF926" s="10"/>
      <c r="AG926" s="10"/>
      <c r="AH926" s="10"/>
      <c r="AI926" s="10"/>
      <c r="AJ926" s="10"/>
    </row>
    <row r="927" ht="15.75" customHeight="1">
      <c r="A927" s="1059"/>
      <c r="B927" s="31"/>
      <c r="C927" s="10"/>
      <c r="D927" s="10"/>
      <c r="E927" s="31"/>
      <c r="F927" s="10"/>
      <c r="G927" s="10"/>
      <c r="H927" s="10"/>
      <c r="I927" s="10"/>
      <c r="J927" s="10"/>
      <c r="K927" s="31"/>
      <c r="L927" s="10"/>
      <c r="M927" s="10"/>
      <c r="N927" s="10"/>
      <c r="O927" s="10"/>
      <c r="P927" s="1060"/>
      <c r="Q927" s="1061"/>
      <c r="R927" s="1060"/>
      <c r="S927" s="1062"/>
      <c r="T927" s="26"/>
      <c r="U927" s="16"/>
      <c r="V927" s="10"/>
      <c r="W927" s="10"/>
      <c r="X927" s="10"/>
      <c r="Y927" s="8"/>
      <c r="Z927" s="10"/>
      <c r="AA927" s="10"/>
      <c r="AB927" s="1063"/>
      <c r="AC927" s="10"/>
      <c r="AD927" s="10"/>
      <c r="AE927" s="10"/>
      <c r="AF927" s="10"/>
      <c r="AG927" s="10"/>
      <c r="AH927" s="10"/>
      <c r="AI927" s="10"/>
      <c r="AJ927" s="10"/>
    </row>
    <row r="928" ht="15.75" customHeight="1">
      <c r="A928" s="1059"/>
      <c r="B928" s="31"/>
      <c r="C928" s="10"/>
      <c r="D928" s="10"/>
      <c r="E928" s="31"/>
      <c r="F928" s="10"/>
      <c r="G928" s="10"/>
      <c r="H928" s="10"/>
      <c r="I928" s="10"/>
      <c r="J928" s="10"/>
      <c r="K928" s="31"/>
      <c r="L928" s="10"/>
      <c r="M928" s="10"/>
      <c r="N928" s="10"/>
      <c r="O928" s="10"/>
      <c r="P928" s="1060"/>
      <c r="Q928" s="1061"/>
      <c r="R928" s="1060"/>
      <c r="S928" s="1062"/>
      <c r="T928" s="26"/>
      <c r="U928" s="16"/>
      <c r="V928" s="10"/>
      <c r="W928" s="10"/>
      <c r="X928" s="10"/>
      <c r="Y928" s="8"/>
      <c r="Z928" s="10"/>
      <c r="AA928" s="10"/>
      <c r="AB928" s="1063"/>
      <c r="AC928" s="10"/>
      <c r="AD928" s="10"/>
      <c r="AE928" s="10"/>
      <c r="AF928" s="10"/>
      <c r="AG928" s="10"/>
      <c r="AH928" s="10"/>
      <c r="AI928" s="10"/>
      <c r="AJ928" s="10"/>
    </row>
    <row r="929" ht="15.75" customHeight="1">
      <c r="A929" s="1059"/>
      <c r="B929" s="31"/>
      <c r="C929" s="10"/>
      <c r="D929" s="10"/>
      <c r="E929" s="31"/>
      <c r="F929" s="10"/>
      <c r="G929" s="10"/>
      <c r="H929" s="10"/>
      <c r="I929" s="10"/>
      <c r="J929" s="10"/>
      <c r="K929" s="31"/>
      <c r="L929" s="10"/>
      <c r="M929" s="10"/>
      <c r="N929" s="10"/>
      <c r="O929" s="10"/>
      <c r="P929" s="1060"/>
      <c r="Q929" s="1061"/>
      <c r="R929" s="1060"/>
      <c r="S929" s="1062"/>
      <c r="T929" s="26"/>
      <c r="U929" s="16"/>
      <c r="V929" s="10"/>
      <c r="W929" s="10"/>
      <c r="X929" s="10"/>
      <c r="Y929" s="8"/>
      <c r="Z929" s="10"/>
      <c r="AA929" s="10"/>
      <c r="AB929" s="1063"/>
      <c r="AC929" s="10"/>
      <c r="AD929" s="10"/>
      <c r="AE929" s="10"/>
      <c r="AF929" s="10"/>
      <c r="AG929" s="10"/>
      <c r="AH929" s="10"/>
      <c r="AI929" s="10"/>
      <c r="AJ929" s="10"/>
    </row>
    <row r="930" ht="15.75" customHeight="1">
      <c r="A930" s="1059"/>
      <c r="B930" s="31"/>
      <c r="C930" s="10"/>
      <c r="D930" s="10"/>
      <c r="E930" s="31"/>
      <c r="F930" s="10"/>
      <c r="G930" s="10"/>
      <c r="H930" s="10"/>
      <c r="I930" s="10"/>
      <c r="J930" s="10"/>
      <c r="K930" s="31"/>
      <c r="L930" s="10"/>
      <c r="M930" s="10"/>
      <c r="N930" s="10"/>
      <c r="O930" s="10"/>
      <c r="P930" s="1060"/>
      <c r="Q930" s="1061"/>
      <c r="R930" s="1060"/>
      <c r="S930" s="1062"/>
      <c r="T930" s="26"/>
      <c r="U930" s="16"/>
      <c r="V930" s="10"/>
      <c r="W930" s="10"/>
      <c r="X930" s="10"/>
      <c r="Y930" s="8"/>
      <c r="Z930" s="10"/>
      <c r="AA930" s="10"/>
      <c r="AB930" s="1063"/>
      <c r="AC930" s="10"/>
      <c r="AD930" s="10"/>
      <c r="AE930" s="10"/>
      <c r="AF930" s="10"/>
      <c r="AG930" s="10"/>
      <c r="AH930" s="10"/>
      <c r="AI930" s="10"/>
      <c r="AJ930" s="10"/>
    </row>
    <row r="931" ht="15.75" customHeight="1">
      <c r="A931" s="1059"/>
      <c r="B931" s="31"/>
      <c r="C931" s="10"/>
      <c r="D931" s="10"/>
      <c r="E931" s="31"/>
      <c r="F931" s="10"/>
      <c r="G931" s="10"/>
      <c r="H931" s="10"/>
      <c r="I931" s="10"/>
      <c r="J931" s="10"/>
      <c r="K931" s="31"/>
      <c r="L931" s="10"/>
      <c r="M931" s="10"/>
      <c r="N931" s="10"/>
      <c r="O931" s="10"/>
      <c r="P931" s="1060"/>
      <c r="Q931" s="1061"/>
      <c r="R931" s="1060"/>
      <c r="S931" s="1062"/>
      <c r="T931" s="26"/>
      <c r="U931" s="16"/>
      <c r="V931" s="10"/>
      <c r="W931" s="10"/>
      <c r="X931" s="10"/>
      <c r="Y931" s="8"/>
      <c r="Z931" s="10"/>
      <c r="AA931" s="10"/>
      <c r="AB931" s="1063"/>
      <c r="AC931" s="10"/>
      <c r="AD931" s="10"/>
      <c r="AE931" s="10"/>
      <c r="AF931" s="10"/>
      <c r="AG931" s="10"/>
      <c r="AH931" s="10"/>
      <c r="AI931" s="10"/>
      <c r="AJ931" s="10"/>
    </row>
    <row r="932" ht="15.75" customHeight="1">
      <c r="A932" s="1059"/>
      <c r="B932" s="31"/>
      <c r="C932" s="10"/>
      <c r="D932" s="10"/>
      <c r="E932" s="31"/>
      <c r="F932" s="10"/>
      <c r="G932" s="10"/>
      <c r="H932" s="10"/>
      <c r="I932" s="10"/>
      <c r="J932" s="10"/>
      <c r="K932" s="31"/>
      <c r="L932" s="10"/>
      <c r="M932" s="10"/>
      <c r="N932" s="10"/>
      <c r="O932" s="10"/>
      <c r="P932" s="1060"/>
      <c r="Q932" s="1061"/>
      <c r="R932" s="1060"/>
      <c r="S932" s="1062"/>
      <c r="T932" s="26"/>
      <c r="U932" s="16"/>
      <c r="V932" s="10"/>
      <c r="W932" s="10"/>
      <c r="X932" s="10"/>
      <c r="Y932" s="8"/>
      <c r="Z932" s="10"/>
      <c r="AA932" s="10"/>
      <c r="AB932" s="1063"/>
      <c r="AC932" s="10"/>
      <c r="AD932" s="10"/>
      <c r="AE932" s="10"/>
      <c r="AF932" s="10"/>
      <c r="AG932" s="10"/>
      <c r="AH932" s="10"/>
      <c r="AI932" s="10"/>
      <c r="AJ932" s="10"/>
    </row>
    <row r="933" ht="15.75" customHeight="1">
      <c r="A933" s="1059"/>
      <c r="B933" s="31"/>
      <c r="C933" s="10"/>
      <c r="D933" s="10"/>
      <c r="E933" s="31"/>
      <c r="F933" s="10"/>
      <c r="G933" s="10"/>
      <c r="H933" s="10"/>
      <c r="I933" s="10"/>
      <c r="J933" s="10"/>
      <c r="K933" s="31"/>
      <c r="L933" s="10"/>
      <c r="M933" s="10"/>
      <c r="N933" s="10"/>
      <c r="O933" s="10"/>
      <c r="P933" s="1060"/>
      <c r="Q933" s="1061"/>
      <c r="R933" s="1060"/>
      <c r="S933" s="1062"/>
      <c r="T933" s="26"/>
      <c r="U933" s="16"/>
      <c r="V933" s="10"/>
      <c r="W933" s="10"/>
      <c r="X933" s="10"/>
      <c r="Y933" s="8"/>
      <c r="Z933" s="10"/>
      <c r="AA933" s="10"/>
      <c r="AB933" s="1063"/>
      <c r="AC933" s="10"/>
      <c r="AD933" s="10"/>
      <c r="AE933" s="10"/>
      <c r="AF933" s="10"/>
      <c r="AG933" s="10"/>
      <c r="AH933" s="10"/>
      <c r="AI933" s="10"/>
      <c r="AJ933" s="10"/>
    </row>
    <row r="934" ht="15.75" customHeight="1">
      <c r="A934" s="1059"/>
      <c r="B934" s="31"/>
      <c r="C934" s="10"/>
      <c r="D934" s="10"/>
      <c r="E934" s="31"/>
      <c r="F934" s="10"/>
      <c r="G934" s="10"/>
      <c r="H934" s="10"/>
      <c r="I934" s="10"/>
      <c r="J934" s="10"/>
      <c r="K934" s="31"/>
      <c r="L934" s="10"/>
      <c r="M934" s="10"/>
      <c r="N934" s="10"/>
      <c r="O934" s="10"/>
      <c r="P934" s="1060"/>
      <c r="Q934" s="1061"/>
      <c r="R934" s="1060"/>
      <c r="S934" s="1062"/>
      <c r="T934" s="26"/>
      <c r="U934" s="16"/>
      <c r="V934" s="10"/>
      <c r="W934" s="10"/>
      <c r="X934" s="10"/>
      <c r="Y934" s="8"/>
      <c r="Z934" s="10"/>
      <c r="AA934" s="10"/>
      <c r="AB934" s="1063"/>
      <c r="AC934" s="10"/>
      <c r="AD934" s="10"/>
      <c r="AE934" s="10"/>
      <c r="AF934" s="10"/>
      <c r="AG934" s="10"/>
      <c r="AH934" s="10"/>
      <c r="AI934" s="10"/>
      <c r="AJ934" s="10"/>
    </row>
    <row r="935" ht="15.75" customHeight="1">
      <c r="A935" s="1059"/>
      <c r="B935" s="31"/>
      <c r="C935" s="10"/>
      <c r="D935" s="10"/>
      <c r="E935" s="31"/>
      <c r="F935" s="10"/>
      <c r="G935" s="10"/>
      <c r="H935" s="10"/>
      <c r="I935" s="10"/>
      <c r="J935" s="10"/>
      <c r="K935" s="31"/>
      <c r="L935" s="10"/>
      <c r="M935" s="10"/>
      <c r="N935" s="10"/>
      <c r="O935" s="10"/>
      <c r="P935" s="1060"/>
      <c r="Q935" s="1061"/>
      <c r="R935" s="1060"/>
      <c r="S935" s="1062"/>
      <c r="T935" s="26"/>
      <c r="U935" s="16"/>
      <c r="V935" s="10"/>
      <c r="W935" s="10"/>
      <c r="X935" s="10"/>
      <c r="Y935" s="8"/>
      <c r="Z935" s="10"/>
      <c r="AA935" s="10"/>
      <c r="AB935" s="1063"/>
      <c r="AC935" s="10"/>
      <c r="AD935" s="10"/>
      <c r="AE935" s="10"/>
      <c r="AF935" s="10"/>
      <c r="AG935" s="10"/>
      <c r="AH935" s="10"/>
      <c r="AI935" s="10"/>
      <c r="AJ935" s="10"/>
    </row>
    <row r="936" ht="15.75" customHeight="1">
      <c r="A936" s="1059"/>
      <c r="B936" s="31"/>
      <c r="C936" s="10"/>
      <c r="D936" s="10"/>
      <c r="E936" s="31"/>
      <c r="F936" s="10"/>
      <c r="G936" s="10"/>
      <c r="H936" s="10"/>
      <c r="I936" s="10"/>
      <c r="J936" s="10"/>
      <c r="K936" s="31"/>
      <c r="L936" s="10"/>
      <c r="M936" s="10"/>
      <c r="N936" s="10"/>
      <c r="O936" s="10"/>
      <c r="P936" s="1060"/>
      <c r="Q936" s="1061"/>
      <c r="R936" s="1060"/>
      <c r="S936" s="1062"/>
      <c r="T936" s="26"/>
      <c r="U936" s="16"/>
      <c r="V936" s="10"/>
      <c r="W936" s="10"/>
      <c r="X936" s="10"/>
      <c r="Y936" s="8"/>
      <c r="Z936" s="10"/>
      <c r="AA936" s="10"/>
      <c r="AB936" s="1063"/>
      <c r="AC936" s="10"/>
      <c r="AD936" s="10"/>
      <c r="AE936" s="10"/>
      <c r="AF936" s="10"/>
      <c r="AG936" s="10"/>
      <c r="AH936" s="10"/>
      <c r="AI936" s="10"/>
      <c r="AJ936" s="10"/>
    </row>
    <row r="937" ht="15.75" customHeight="1">
      <c r="A937" s="1059"/>
      <c r="B937" s="31"/>
      <c r="C937" s="10"/>
      <c r="D937" s="10"/>
      <c r="E937" s="31"/>
      <c r="F937" s="10"/>
      <c r="G937" s="10"/>
      <c r="H937" s="10"/>
      <c r="I937" s="10"/>
      <c r="J937" s="10"/>
      <c r="K937" s="31"/>
      <c r="L937" s="10"/>
      <c r="M937" s="10"/>
      <c r="N937" s="10"/>
      <c r="O937" s="10"/>
      <c r="P937" s="1060"/>
      <c r="Q937" s="1061"/>
      <c r="R937" s="1060"/>
      <c r="S937" s="1062"/>
      <c r="T937" s="26"/>
      <c r="U937" s="16"/>
      <c r="V937" s="10"/>
      <c r="W937" s="10"/>
      <c r="X937" s="10"/>
      <c r="Y937" s="8"/>
      <c r="Z937" s="10"/>
      <c r="AA937" s="10"/>
      <c r="AB937" s="1063"/>
      <c r="AC937" s="10"/>
      <c r="AD937" s="10"/>
      <c r="AE937" s="10"/>
      <c r="AF937" s="10"/>
      <c r="AG937" s="10"/>
      <c r="AH937" s="10"/>
      <c r="AI937" s="10"/>
      <c r="AJ937" s="10"/>
    </row>
    <row r="938" ht="15.75" customHeight="1">
      <c r="A938" s="1059"/>
      <c r="B938" s="31"/>
      <c r="C938" s="10"/>
      <c r="D938" s="10"/>
      <c r="E938" s="31"/>
      <c r="F938" s="10"/>
      <c r="G938" s="10"/>
      <c r="H938" s="10"/>
      <c r="I938" s="10"/>
      <c r="J938" s="10"/>
      <c r="K938" s="31"/>
      <c r="L938" s="10"/>
      <c r="M938" s="10"/>
      <c r="N938" s="10"/>
      <c r="O938" s="10"/>
      <c r="P938" s="1060"/>
      <c r="Q938" s="1061"/>
      <c r="R938" s="1060"/>
      <c r="S938" s="1062"/>
      <c r="T938" s="26"/>
      <c r="U938" s="16"/>
      <c r="V938" s="10"/>
      <c r="W938" s="10"/>
      <c r="X938" s="10"/>
      <c r="Y938" s="8"/>
      <c r="Z938" s="10"/>
      <c r="AA938" s="10"/>
      <c r="AB938" s="1063"/>
      <c r="AC938" s="10"/>
      <c r="AD938" s="10"/>
      <c r="AE938" s="10"/>
      <c r="AF938" s="10"/>
      <c r="AG938" s="10"/>
      <c r="AH938" s="10"/>
      <c r="AI938" s="10"/>
      <c r="AJ938" s="10"/>
    </row>
    <row r="939" ht="15.75" customHeight="1">
      <c r="A939" s="1059"/>
      <c r="B939" s="31"/>
      <c r="C939" s="10"/>
      <c r="D939" s="10"/>
      <c r="E939" s="31"/>
      <c r="F939" s="10"/>
      <c r="G939" s="10"/>
      <c r="H939" s="10"/>
      <c r="I939" s="10"/>
      <c r="J939" s="10"/>
      <c r="K939" s="31"/>
      <c r="L939" s="10"/>
      <c r="M939" s="10"/>
      <c r="N939" s="10"/>
      <c r="O939" s="10"/>
      <c r="P939" s="1060"/>
      <c r="Q939" s="1061"/>
      <c r="R939" s="1060"/>
      <c r="S939" s="1062"/>
      <c r="T939" s="26"/>
      <c r="U939" s="16"/>
      <c r="V939" s="10"/>
      <c r="W939" s="10"/>
      <c r="X939" s="10"/>
      <c r="Y939" s="8"/>
      <c r="Z939" s="10"/>
      <c r="AA939" s="10"/>
      <c r="AB939" s="1063"/>
      <c r="AC939" s="10"/>
      <c r="AD939" s="10"/>
      <c r="AE939" s="10"/>
      <c r="AF939" s="10"/>
      <c r="AG939" s="10"/>
      <c r="AH939" s="10"/>
      <c r="AI939" s="10"/>
      <c r="AJ939" s="10"/>
    </row>
    <row r="940" ht="15.75" customHeight="1">
      <c r="A940" s="1059"/>
      <c r="B940" s="31"/>
      <c r="C940" s="10"/>
      <c r="D940" s="10"/>
      <c r="E940" s="31"/>
      <c r="F940" s="10"/>
      <c r="G940" s="10"/>
      <c r="H940" s="10"/>
      <c r="I940" s="10"/>
      <c r="J940" s="10"/>
      <c r="K940" s="31"/>
      <c r="L940" s="10"/>
      <c r="M940" s="10"/>
      <c r="N940" s="10"/>
      <c r="O940" s="10"/>
      <c r="P940" s="1060"/>
      <c r="Q940" s="1061"/>
      <c r="R940" s="1060"/>
      <c r="S940" s="1062"/>
      <c r="T940" s="26"/>
      <c r="U940" s="16"/>
      <c r="V940" s="10"/>
      <c r="W940" s="10"/>
      <c r="X940" s="10"/>
      <c r="Y940" s="8"/>
      <c r="Z940" s="10"/>
      <c r="AA940" s="10"/>
      <c r="AB940" s="1063"/>
      <c r="AC940" s="10"/>
      <c r="AD940" s="10"/>
      <c r="AE940" s="10"/>
      <c r="AF940" s="10"/>
      <c r="AG940" s="10"/>
      <c r="AH940" s="10"/>
      <c r="AI940" s="10"/>
      <c r="AJ940" s="10"/>
    </row>
    <row r="941" ht="15.75" customHeight="1">
      <c r="A941" s="1059"/>
      <c r="B941" s="31"/>
      <c r="C941" s="10"/>
      <c r="D941" s="10"/>
      <c r="E941" s="31"/>
      <c r="F941" s="10"/>
      <c r="G941" s="10"/>
      <c r="H941" s="10"/>
      <c r="I941" s="10"/>
      <c r="J941" s="10"/>
      <c r="K941" s="31"/>
      <c r="L941" s="10"/>
      <c r="M941" s="10"/>
      <c r="N941" s="10"/>
      <c r="O941" s="10"/>
      <c r="P941" s="1060"/>
      <c r="Q941" s="1061"/>
      <c r="R941" s="1060"/>
      <c r="S941" s="1062"/>
      <c r="T941" s="26"/>
      <c r="U941" s="16"/>
      <c r="V941" s="10"/>
      <c r="W941" s="10"/>
      <c r="X941" s="10"/>
      <c r="Y941" s="8"/>
      <c r="Z941" s="10"/>
      <c r="AA941" s="10"/>
      <c r="AB941" s="1063"/>
      <c r="AC941" s="10"/>
      <c r="AD941" s="10"/>
      <c r="AE941" s="10"/>
      <c r="AF941" s="10"/>
      <c r="AG941" s="10"/>
      <c r="AH941" s="10"/>
      <c r="AI941" s="10"/>
      <c r="AJ941" s="10"/>
    </row>
    <row r="942" ht="15.75" customHeight="1">
      <c r="A942" s="1059"/>
      <c r="B942" s="31"/>
      <c r="C942" s="10"/>
      <c r="D942" s="10"/>
      <c r="E942" s="31"/>
      <c r="F942" s="10"/>
      <c r="G942" s="10"/>
      <c r="H942" s="10"/>
      <c r="I942" s="10"/>
      <c r="J942" s="10"/>
      <c r="K942" s="31"/>
      <c r="L942" s="10"/>
      <c r="M942" s="10"/>
      <c r="N942" s="10"/>
      <c r="O942" s="10"/>
      <c r="P942" s="1060"/>
      <c r="Q942" s="1061"/>
      <c r="R942" s="1060"/>
      <c r="S942" s="1062"/>
      <c r="T942" s="26"/>
      <c r="U942" s="16"/>
      <c r="V942" s="10"/>
      <c r="W942" s="10"/>
      <c r="X942" s="10"/>
      <c r="Y942" s="8"/>
      <c r="Z942" s="10"/>
      <c r="AA942" s="10"/>
      <c r="AB942" s="1063"/>
      <c r="AC942" s="10"/>
      <c r="AD942" s="10"/>
      <c r="AE942" s="10"/>
      <c r="AF942" s="10"/>
      <c r="AG942" s="10"/>
      <c r="AH942" s="10"/>
      <c r="AI942" s="10"/>
      <c r="AJ942" s="10"/>
    </row>
    <row r="943" ht="15.75" customHeight="1">
      <c r="A943" s="1059"/>
      <c r="B943" s="31"/>
      <c r="C943" s="10"/>
      <c r="D943" s="10"/>
      <c r="E943" s="31"/>
      <c r="F943" s="10"/>
      <c r="G943" s="10"/>
      <c r="H943" s="10"/>
      <c r="I943" s="10"/>
      <c r="J943" s="10"/>
      <c r="K943" s="31"/>
      <c r="L943" s="10"/>
      <c r="M943" s="10"/>
      <c r="N943" s="10"/>
      <c r="O943" s="10"/>
      <c r="P943" s="1060"/>
      <c r="Q943" s="1061"/>
      <c r="R943" s="1060"/>
      <c r="S943" s="1062"/>
      <c r="T943" s="26"/>
      <c r="U943" s="16"/>
      <c r="V943" s="10"/>
      <c r="W943" s="10"/>
      <c r="X943" s="10"/>
      <c r="Y943" s="8"/>
      <c r="Z943" s="10"/>
      <c r="AA943" s="10"/>
      <c r="AB943" s="1063"/>
      <c r="AC943" s="10"/>
      <c r="AD943" s="10"/>
      <c r="AE943" s="10"/>
      <c r="AF943" s="10"/>
      <c r="AG943" s="10"/>
      <c r="AH943" s="10"/>
      <c r="AI943" s="10"/>
      <c r="AJ943" s="10"/>
    </row>
    <row r="944" ht="15.75" customHeight="1">
      <c r="A944" s="1059"/>
      <c r="B944" s="31"/>
      <c r="C944" s="10"/>
      <c r="D944" s="10"/>
      <c r="E944" s="31"/>
      <c r="F944" s="10"/>
      <c r="G944" s="10"/>
      <c r="H944" s="10"/>
      <c r="I944" s="10"/>
      <c r="J944" s="10"/>
      <c r="K944" s="31"/>
      <c r="L944" s="10"/>
      <c r="M944" s="10"/>
      <c r="N944" s="10"/>
      <c r="O944" s="10"/>
      <c r="P944" s="1060"/>
      <c r="Q944" s="1061"/>
      <c r="R944" s="1060"/>
      <c r="S944" s="1062"/>
      <c r="T944" s="26"/>
      <c r="U944" s="16"/>
      <c r="V944" s="10"/>
      <c r="W944" s="10"/>
      <c r="X944" s="10"/>
      <c r="Y944" s="8"/>
      <c r="Z944" s="10"/>
      <c r="AA944" s="10"/>
      <c r="AB944" s="1063"/>
      <c r="AC944" s="10"/>
      <c r="AD944" s="10"/>
      <c r="AE944" s="10"/>
      <c r="AF944" s="10"/>
      <c r="AG944" s="10"/>
      <c r="AH944" s="10"/>
      <c r="AI944" s="10"/>
      <c r="AJ944" s="10"/>
    </row>
    <row r="945" ht="15.75" customHeight="1">
      <c r="A945" s="1059"/>
      <c r="B945" s="31"/>
      <c r="C945" s="10"/>
      <c r="D945" s="10"/>
      <c r="E945" s="31"/>
      <c r="F945" s="10"/>
      <c r="G945" s="10"/>
      <c r="H945" s="10"/>
      <c r="I945" s="10"/>
      <c r="J945" s="10"/>
      <c r="K945" s="31"/>
      <c r="L945" s="10"/>
      <c r="M945" s="10"/>
      <c r="N945" s="10"/>
      <c r="O945" s="10"/>
      <c r="P945" s="1060"/>
      <c r="Q945" s="1061"/>
      <c r="R945" s="1060"/>
      <c r="S945" s="1062"/>
      <c r="T945" s="26"/>
      <c r="U945" s="16"/>
      <c r="V945" s="10"/>
      <c r="W945" s="10"/>
      <c r="X945" s="10"/>
      <c r="Y945" s="8"/>
      <c r="Z945" s="10"/>
      <c r="AA945" s="10"/>
      <c r="AB945" s="1063"/>
      <c r="AC945" s="10"/>
      <c r="AD945" s="10"/>
      <c r="AE945" s="10"/>
      <c r="AF945" s="10"/>
      <c r="AG945" s="10"/>
      <c r="AH945" s="10"/>
      <c r="AI945" s="10"/>
      <c r="AJ945" s="10"/>
    </row>
    <row r="946" ht="15.75" customHeight="1">
      <c r="A946" s="1059"/>
      <c r="B946" s="31"/>
      <c r="C946" s="10"/>
      <c r="D946" s="10"/>
      <c r="E946" s="31"/>
      <c r="F946" s="10"/>
      <c r="G946" s="10"/>
      <c r="H946" s="10"/>
      <c r="I946" s="10"/>
      <c r="J946" s="10"/>
      <c r="K946" s="31"/>
      <c r="L946" s="10"/>
      <c r="M946" s="10"/>
      <c r="N946" s="10"/>
      <c r="O946" s="10"/>
      <c r="P946" s="1060"/>
      <c r="Q946" s="1061"/>
      <c r="R946" s="1060"/>
      <c r="S946" s="1062"/>
      <c r="T946" s="26"/>
      <c r="U946" s="16"/>
      <c r="V946" s="10"/>
      <c r="W946" s="10"/>
      <c r="X946" s="10"/>
      <c r="Y946" s="8"/>
      <c r="Z946" s="10"/>
      <c r="AA946" s="10"/>
      <c r="AB946" s="1063"/>
      <c r="AC946" s="10"/>
      <c r="AD946" s="10"/>
      <c r="AE946" s="10"/>
      <c r="AF946" s="10"/>
      <c r="AG946" s="10"/>
      <c r="AH946" s="10"/>
      <c r="AI946" s="10"/>
      <c r="AJ946" s="10"/>
    </row>
    <row r="947" ht="15.75" customHeight="1">
      <c r="A947" s="1059"/>
      <c r="B947" s="31"/>
      <c r="C947" s="10"/>
      <c r="D947" s="10"/>
      <c r="E947" s="31"/>
      <c r="F947" s="10"/>
      <c r="G947" s="10"/>
      <c r="H947" s="10"/>
      <c r="I947" s="10"/>
      <c r="J947" s="10"/>
      <c r="K947" s="31"/>
      <c r="L947" s="10"/>
      <c r="M947" s="10"/>
      <c r="N947" s="10"/>
      <c r="O947" s="10"/>
      <c r="P947" s="1060"/>
      <c r="Q947" s="1061"/>
      <c r="R947" s="1060"/>
      <c r="S947" s="1062"/>
      <c r="T947" s="26"/>
      <c r="U947" s="16"/>
      <c r="V947" s="10"/>
      <c r="W947" s="10"/>
      <c r="X947" s="10"/>
      <c r="Y947" s="8"/>
      <c r="Z947" s="10"/>
      <c r="AA947" s="10"/>
      <c r="AB947" s="1063"/>
      <c r="AC947" s="10"/>
      <c r="AD947" s="10"/>
      <c r="AE947" s="10"/>
      <c r="AF947" s="10"/>
      <c r="AG947" s="10"/>
      <c r="AH947" s="10"/>
      <c r="AI947" s="10"/>
      <c r="AJ947" s="10"/>
    </row>
    <row r="948" ht="15.75" customHeight="1">
      <c r="A948" s="1059"/>
      <c r="B948" s="31"/>
      <c r="C948" s="10"/>
      <c r="D948" s="10"/>
      <c r="E948" s="31"/>
      <c r="F948" s="10"/>
      <c r="G948" s="10"/>
      <c r="H948" s="10"/>
      <c r="I948" s="10"/>
      <c r="J948" s="10"/>
      <c r="K948" s="31"/>
      <c r="L948" s="10"/>
      <c r="M948" s="10"/>
      <c r="N948" s="10"/>
      <c r="O948" s="10"/>
      <c r="P948" s="1060"/>
      <c r="Q948" s="1061"/>
      <c r="R948" s="1060"/>
      <c r="S948" s="1062"/>
      <c r="T948" s="26"/>
      <c r="U948" s="16"/>
      <c r="V948" s="10"/>
      <c r="W948" s="10"/>
      <c r="X948" s="10"/>
      <c r="Y948" s="8"/>
      <c r="Z948" s="10"/>
      <c r="AA948" s="10"/>
      <c r="AB948" s="1063"/>
      <c r="AC948" s="10"/>
      <c r="AD948" s="10"/>
      <c r="AE948" s="10"/>
      <c r="AF948" s="10"/>
      <c r="AG948" s="10"/>
      <c r="AH948" s="10"/>
      <c r="AI948" s="10"/>
      <c r="AJ948" s="10"/>
    </row>
    <row r="949" ht="15.75" customHeight="1">
      <c r="A949" s="1059"/>
      <c r="B949" s="31"/>
      <c r="C949" s="10"/>
      <c r="D949" s="10"/>
      <c r="E949" s="31"/>
      <c r="F949" s="10"/>
      <c r="G949" s="10"/>
      <c r="H949" s="10"/>
      <c r="I949" s="10"/>
      <c r="J949" s="10"/>
      <c r="K949" s="31"/>
      <c r="L949" s="10"/>
      <c r="M949" s="10"/>
      <c r="N949" s="10"/>
      <c r="O949" s="10"/>
      <c r="P949" s="1060"/>
      <c r="Q949" s="1061"/>
      <c r="R949" s="1060"/>
      <c r="S949" s="1062"/>
      <c r="T949" s="26"/>
      <c r="U949" s="16"/>
      <c r="V949" s="10"/>
      <c r="W949" s="10"/>
      <c r="X949" s="10"/>
      <c r="Y949" s="8"/>
      <c r="Z949" s="10"/>
      <c r="AA949" s="10"/>
      <c r="AB949" s="1063"/>
      <c r="AC949" s="10"/>
      <c r="AD949" s="10"/>
      <c r="AE949" s="10"/>
      <c r="AF949" s="10"/>
      <c r="AG949" s="10"/>
      <c r="AH949" s="10"/>
      <c r="AI949" s="10"/>
      <c r="AJ949" s="10"/>
    </row>
    <row r="950" ht="15.75" customHeight="1">
      <c r="A950" s="1059"/>
      <c r="B950" s="31"/>
      <c r="C950" s="10"/>
      <c r="D950" s="10"/>
      <c r="E950" s="31"/>
      <c r="F950" s="10"/>
      <c r="G950" s="10"/>
      <c r="H950" s="10"/>
      <c r="I950" s="10"/>
      <c r="J950" s="10"/>
      <c r="K950" s="31"/>
      <c r="L950" s="10"/>
      <c r="M950" s="10"/>
      <c r="N950" s="10"/>
      <c r="O950" s="10"/>
      <c r="P950" s="1060"/>
      <c r="Q950" s="1061"/>
      <c r="R950" s="1060"/>
      <c r="S950" s="1062"/>
      <c r="T950" s="26"/>
      <c r="U950" s="16"/>
      <c r="V950" s="10"/>
      <c r="W950" s="10"/>
      <c r="X950" s="10"/>
      <c r="Y950" s="8"/>
      <c r="Z950" s="10"/>
      <c r="AA950" s="10"/>
      <c r="AB950" s="1063"/>
      <c r="AC950" s="10"/>
      <c r="AD950" s="10"/>
      <c r="AE950" s="10"/>
      <c r="AF950" s="10"/>
      <c r="AG950" s="10"/>
      <c r="AH950" s="10"/>
      <c r="AI950" s="10"/>
      <c r="AJ950" s="10"/>
    </row>
    <row r="951" ht="15.75" customHeight="1">
      <c r="A951" s="1059"/>
      <c r="B951" s="31"/>
      <c r="C951" s="10"/>
      <c r="D951" s="10"/>
      <c r="E951" s="31"/>
      <c r="F951" s="10"/>
      <c r="G951" s="10"/>
      <c r="H951" s="10"/>
      <c r="I951" s="10"/>
      <c r="J951" s="10"/>
      <c r="K951" s="31"/>
      <c r="L951" s="10"/>
      <c r="M951" s="10"/>
      <c r="N951" s="10"/>
      <c r="O951" s="10"/>
      <c r="P951" s="1060"/>
      <c r="Q951" s="1061"/>
      <c r="R951" s="1060"/>
      <c r="S951" s="1062"/>
      <c r="T951" s="26"/>
      <c r="U951" s="16"/>
      <c r="V951" s="10"/>
      <c r="W951" s="10"/>
      <c r="X951" s="10"/>
      <c r="Y951" s="8"/>
      <c r="Z951" s="10"/>
      <c r="AA951" s="10"/>
      <c r="AB951" s="1063"/>
      <c r="AC951" s="10"/>
      <c r="AD951" s="10"/>
      <c r="AE951" s="10"/>
      <c r="AF951" s="10"/>
      <c r="AG951" s="10"/>
      <c r="AH951" s="10"/>
      <c r="AI951" s="10"/>
      <c r="AJ951" s="10"/>
    </row>
    <row r="952" ht="15.75" customHeight="1">
      <c r="A952" s="1059"/>
      <c r="B952" s="31"/>
      <c r="C952" s="10"/>
      <c r="D952" s="10"/>
      <c r="E952" s="31"/>
      <c r="F952" s="10"/>
      <c r="G952" s="10"/>
      <c r="H952" s="10"/>
      <c r="I952" s="10"/>
      <c r="J952" s="10"/>
      <c r="K952" s="31"/>
      <c r="L952" s="10"/>
      <c r="M952" s="10"/>
      <c r="N952" s="10"/>
      <c r="O952" s="10"/>
      <c r="P952" s="1060"/>
      <c r="Q952" s="1061"/>
      <c r="R952" s="1060"/>
      <c r="S952" s="1062"/>
      <c r="T952" s="26"/>
      <c r="U952" s="16"/>
      <c r="V952" s="10"/>
      <c r="W952" s="10"/>
      <c r="X952" s="10"/>
      <c r="Y952" s="8"/>
      <c r="Z952" s="10"/>
      <c r="AA952" s="10"/>
      <c r="AB952" s="1063"/>
      <c r="AC952" s="10"/>
      <c r="AD952" s="10"/>
      <c r="AE952" s="10"/>
      <c r="AF952" s="10"/>
      <c r="AG952" s="10"/>
      <c r="AH952" s="10"/>
      <c r="AI952" s="10"/>
      <c r="AJ952" s="10"/>
    </row>
    <row r="953" ht="15.75" customHeight="1">
      <c r="A953" s="1059"/>
      <c r="B953" s="31"/>
      <c r="C953" s="10"/>
      <c r="D953" s="10"/>
      <c r="E953" s="31"/>
      <c r="F953" s="10"/>
      <c r="G953" s="10"/>
      <c r="H953" s="10"/>
      <c r="I953" s="10"/>
      <c r="J953" s="10"/>
      <c r="K953" s="31"/>
      <c r="L953" s="10"/>
      <c r="M953" s="10"/>
      <c r="N953" s="10"/>
      <c r="O953" s="10"/>
      <c r="P953" s="1060"/>
      <c r="Q953" s="1061"/>
      <c r="R953" s="1060"/>
      <c r="S953" s="1062"/>
      <c r="T953" s="26"/>
      <c r="U953" s="16"/>
      <c r="V953" s="10"/>
      <c r="W953" s="10"/>
      <c r="X953" s="10"/>
      <c r="Y953" s="8"/>
      <c r="Z953" s="10"/>
      <c r="AA953" s="10"/>
      <c r="AB953" s="1063"/>
      <c r="AC953" s="10"/>
      <c r="AD953" s="10"/>
      <c r="AE953" s="10"/>
      <c r="AF953" s="10"/>
      <c r="AG953" s="10"/>
      <c r="AH953" s="10"/>
      <c r="AI953" s="10"/>
      <c r="AJ953" s="10"/>
    </row>
    <row r="954" ht="15.75" customHeight="1">
      <c r="A954" s="1059"/>
      <c r="B954" s="31"/>
      <c r="C954" s="10"/>
      <c r="D954" s="10"/>
      <c r="E954" s="31"/>
      <c r="F954" s="10"/>
      <c r="G954" s="10"/>
      <c r="H954" s="10"/>
      <c r="I954" s="10"/>
      <c r="J954" s="10"/>
      <c r="K954" s="31"/>
      <c r="L954" s="10"/>
      <c r="M954" s="10"/>
      <c r="N954" s="10"/>
      <c r="O954" s="10"/>
      <c r="P954" s="1060"/>
      <c r="Q954" s="1061"/>
      <c r="R954" s="1060"/>
      <c r="S954" s="1062"/>
      <c r="T954" s="26"/>
      <c r="U954" s="16"/>
      <c r="V954" s="10"/>
      <c r="W954" s="10"/>
      <c r="X954" s="10"/>
      <c r="Y954" s="8"/>
      <c r="Z954" s="10"/>
      <c r="AA954" s="10"/>
      <c r="AB954" s="1063"/>
      <c r="AC954" s="10"/>
      <c r="AD954" s="10"/>
      <c r="AE954" s="10"/>
      <c r="AF954" s="10"/>
      <c r="AG954" s="10"/>
      <c r="AH954" s="10"/>
      <c r="AI954" s="10"/>
      <c r="AJ954" s="10"/>
    </row>
    <row r="955" ht="15.75" customHeight="1">
      <c r="A955" s="1059"/>
      <c r="B955" s="31"/>
      <c r="C955" s="10"/>
      <c r="D955" s="10"/>
      <c r="E955" s="31"/>
      <c r="F955" s="10"/>
      <c r="G955" s="10"/>
      <c r="H955" s="10"/>
      <c r="I955" s="10"/>
      <c r="J955" s="10"/>
      <c r="K955" s="31"/>
      <c r="L955" s="10"/>
      <c r="M955" s="10"/>
      <c r="N955" s="10"/>
      <c r="O955" s="10"/>
      <c r="P955" s="1060"/>
      <c r="Q955" s="1061"/>
      <c r="R955" s="1060"/>
      <c r="S955" s="1062"/>
      <c r="T955" s="26"/>
      <c r="U955" s="16"/>
      <c r="V955" s="10"/>
      <c r="W955" s="10"/>
      <c r="X955" s="10"/>
      <c r="Y955" s="8"/>
      <c r="Z955" s="10"/>
      <c r="AA955" s="10"/>
      <c r="AB955" s="1063"/>
      <c r="AC955" s="10"/>
      <c r="AD955" s="10"/>
      <c r="AE955" s="10"/>
      <c r="AF955" s="10"/>
      <c r="AG955" s="10"/>
      <c r="AH955" s="10"/>
      <c r="AI955" s="10"/>
      <c r="AJ955" s="10"/>
    </row>
    <row r="956" ht="15.75" customHeight="1">
      <c r="A956" s="1059"/>
      <c r="B956" s="31"/>
      <c r="C956" s="10"/>
      <c r="D956" s="10"/>
      <c r="E956" s="31"/>
      <c r="F956" s="10"/>
      <c r="G956" s="10"/>
      <c r="H956" s="10"/>
      <c r="I956" s="10"/>
      <c r="J956" s="10"/>
      <c r="K956" s="31"/>
      <c r="L956" s="10"/>
      <c r="M956" s="10"/>
      <c r="N956" s="10"/>
      <c r="O956" s="10"/>
      <c r="P956" s="1060"/>
      <c r="Q956" s="1061"/>
      <c r="R956" s="1060"/>
      <c r="S956" s="1062"/>
      <c r="T956" s="26"/>
      <c r="U956" s="16"/>
      <c r="V956" s="10"/>
      <c r="W956" s="10"/>
      <c r="X956" s="10"/>
      <c r="Y956" s="8"/>
      <c r="Z956" s="10"/>
      <c r="AA956" s="10"/>
      <c r="AB956" s="1063"/>
      <c r="AC956" s="10"/>
      <c r="AD956" s="10"/>
      <c r="AE956" s="10"/>
      <c r="AF956" s="10"/>
      <c r="AG956" s="10"/>
      <c r="AH956" s="10"/>
      <c r="AI956" s="10"/>
      <c r="AJ956" s="10"/>
    </row>
    <row r="957" ht="15.75" customHeight="1">
      <c r="A957" s="1059"/>
      <c r="B957" s="31"/>
      <c r="C957" s="10"/>
      <c r="D957" s="10"/>
      <c r="E957" s="31"/>
      <c r="F957" s="10"/>
      <c r="G957" s="10"/>
      <c r="H957" s="10"/>
      <c r="I957" s="10"/>
      <c r="J957" s="10"/>
      <c r="K957" s="31"/>
      <c r="L957" s="10"/>
      <c r="M957" s="10"/>
      <c r="N957" s="10"/>
      <c r="O957" s="10"/>
      <c r="P957" s="1060"/>
      <c r="Q957" s="1061"/>
      <c r="R957" s="1060"/>
      <c r="S957" s="1062"/>
      <c r="T957" s="26"/>
      <c r="U957" s="16"/>
      <c r="V957" s="10"/>
      <c r="W957" s="10"/>
      <c r="X957" s="10"/>
      <c r="Y957" s="8"/>
      <c r="Z957" s="10"/>
      <c r="AA957" s="10"/>
      <c r="AB957" s="1063"/>
      <c r="AC957" s="10"/>
      <c r="AD957" s="10"/>
      <c r="AE957" s="10"/>
      <c r="AF957" s="10"/>
      <c r="AG957" s="10"/>
      <c r="AH957" s="10"/>
      <c r="AI957" s="10"/>
      <c r="AJ957" s="10"/>
    </row>
    <row r="958" ht="15.75" customHeight="1">
      <c r="A958" s="1059"/>
      <c r="B958" s="31"/>
      <c r="C958" s="10"/>
      <c r="D958" s="10"/>
      <c r="E958" s="31"/>
      <c r="F958" s="10"/>
      <c r="G958" s="10"/>
      <c r="H958" s="10"/>
      <c r="I958" s="10"/>
      <c r="J958" s="10"/>
      <c r="K958" s="31"/>
      <c r="L958" s="10"/>
      <c r="M958" s="10"/>
      <c r="N958" s="10"/>
      <c r="O958" s="10"/>
      <c r="P958" s="1060"/>
      <c r="Q958" s="1061"/>
      <c r="R958" s="1060"/>
      <c r="S958" s="1062"/>
      <c r="T958" s="26"/>
      <c r="U958" s="16"/>
      <c r="V958" s="10"/>
      <c r="W958" s="10"/>
      <c r="X958" s="10"/>
      <c r="Y958" s="8"/>
      <c r="Z958" s="10"/>
      <c r="AA958" s="10"/>
      <c r="AB958" s="1063"/>
      <c r="AC958" s="10"/>
      <c r="AD958" s="10"/>
      <c r="AE958" s="10"/>
      <c r="AF958" s="10"/>
      <c r="AG958" s="10"/>
      <c r="AH958" s="10"/>
      <c r="AI958" s="10"/>
      <c r="AJ958" s="10"/>
    </row>
    <row r="959" ht="15.75" customHeight="1">
      <c r="A959" s="1059"/>
      <c r="B959" s="31"/>
      <c r="C959" s="10"/>
      <c r="D959" s="10"/>
      <c r="E959" s="31"/>
      <c r="F959" s="10"/>
      <c r="G959" s="10"/>
      <c r="H959" s="10"/>
      <c r="I959" s="10"/>
      <c r="J959" s="10"/>
      <c r="K959" s="31"/>
      <c r="L959" s="10"/>
      <c r="M959" s="10"/>
      <c r="N959" s="10"/>
      <c r="O959" s="10"/>
      <c r="P959" s="1060"/>
      <c r="Q959" s="1061"/>
      <c r="R959" s="1060"/>
      <c r="S959" s="1062"/>
      <c r="T959" s="26"/>
      <c r="U959" s="16"/>
      <c r="V959" s="10"/>
      <c r="W959" s="10"/>
      <c r="X959" s="10"/>
      <c r="Y959" s="8"/>
      <c r="Z959" s="10"/>
      <c r="AA959" s="10"/>
      <c r="AB959" s="1063"/>
      <c r="AC959" s="10"/>
      <c r="AD959" s="10"/>
      <c r="AE959" s="10"/>
      <c r="AF959" s="10"/>
      <c r="AG959" s="10"/>
      <c r="AH959" s="10"/>
      <c r="AI959" s="10"/>
      <c r="AJ959" s="10"/>
    </row>
    <row r="960" ht="15.75" customHeight="1">
      <c r="A960" s="1059"/>
      <c r="B960" s="31"/>
      <c r="C960" s="10"/>
      <c r="D960" s="10"/>
      <c r="E960" s="31"/>
      <c r="F960" s="10"/>
      <c r="G960" s="10"/>
      <c r="H960" s="10"/>
      <c r="I960" s="10"/>
      <c r="J960" s="10"/>
      <c r="K960" s="31"/>
      <c r="L960" s="10"/>
      <c r="M960" s="10"/>
      <c r="N960" s="10"/>
      <c r="O960" s="10"/>
      <c r="P960" s="1060"/>
      <c r="Q960" s="1061"/>
      <c r="R960" s="1060"/>
      <c r="S960" s="1062"/>
      <c r="T960" s="26"/>
      <c r="U960" s="16"/>
      <c r="V960" s="10"/>
      <c r="W960" s="10"/>
      <c r="X960" s="10"/>
      <c r="Y960" s="8"/>
      <c r="Z960" s="10"/>
      <c r="AA960" s="10"/>
      <c r="AB960" s="1063"/>
      <c r="AC960" s="10"/>
      <c r="AD960" s="10"/>
      <c r="AE960" s="10"/>
      <c r="AF960" s="10"/>
      <c r="AG960" s="10"/>
      <c r="AH960" s="10"/>
      <c r="AI960" s="10"/>
      <c r="AJ960" s="10"/>
    </row>
    <row r="961" ht="15.75" customHeight="1">
      <c r="A961" s="1059"/>
      <c r="B961" s="31"/>
      <c r="C961" s="10"/>
      <c r="D961" s="10"/>
      <c r="E961" s="31"/>
      <c r="F961" s="10"/>
      <c r="G961" s="10"/>
      <c r="H961" s="10"/>
      <c r="I961" s="10"/>
      <c r="J961" s="10"/>
      <c r="K961" s="31"/>
      <c r="L961" s="10"/>
      <c r="M961" s="10"/>
      <c r="N961" s="10"/>
      <c r="O961" s="10"/>
      <c r="P961" s="1060"/>
      <c r="Q961" s="1061"/>
      <c r="R961" s="1060"/>
      <c r="S961" s="1062"/>
      <c r="T961" s="26"/>
      <c r="U961" s="16"/>
      <c r="V961" s="10"/>
      <c r="W961" s="10"/>
      <c r="X961" s="10"/>
      <c r="Y961" s="8"/>
      <c r="Z961" s="10"/>
      <c r="AA961" s="10"/>
      <c r="AB961" s="1063"/>
      <c r="AC961" s="10"/>
      <c r="AD961" s="10"/>
      <c r="AE961" s="10"/>
      <c r="AF961" s="10"/>
      <c r="AG961" s="10"/>
      <c r="AH961" s="10"/>
      <c r="AI961" s="10"/>
      <c r="AJ961" s="10"/>
    </row>
    <row r="962" ht="15.75" customHeight="1">
      <c r="A962" s="1059"/>
      <c r="B962" s="31"/>
      <c r="C962" s="10"/>
      <c r="D962" s="10"/>
      <c r="E962" s="31"/>
      <c r="F962" s="10"/>
      <c r="G962" s="10"/>
      <c r="H962" s="10"/>
      <c r="I962" s="10"/>
      <c r="J962" s="10"/>
      <c r="K962" s="31"/>
      <c r="L962" s="10"/>
      <c r="M962" s="10"/>
      <c r="N962" s="10"/>
      <c r="O962" s="10"/>
      <c r="P962" s="1060"/>
      <c r="Q962" s="1061"/>
      <c r="R962" s="1060"/>
      <c r="S962" s="1062"/>
      <c r="T962" s="26"/>
      <c r="U962" s="16"/>
      <c r="V962" s="10"/>
      <c r="W962" s="10"/>
      <c r="X962" s="10"/>
      <c r="Y962" s="8"/>
      <c r="Z962" s="10"/>
      <c r="AA962" s="10"/>
      <c r="AB962" s="1063"/>
      <c r="AC962" s="10"/>
      <c r="AD962" s="10"/>
      <c r="AE962" s="10"/>
      <c r="AF962" s="10"/>
      <c r="AG962" s="10"/>
      <c r="AH962" s="10"/>
      <c r="AI962" s="10"/>
      <c r="AJ962" s="10"/>
    </row>
    <row r="963" ht="15.75" customHeight="1">
      <c r="A963" s="1059"/>
      <c r="B963" s="31"/>
      <c r="C963" s="10"/>
      <c r="D963" s="10"/>
      <c r="E963" s="31"/>
      <c r="F963" s="10"/>
      <c r="G963" s="10"/>
      <c r="H963" s="10"/>
      <c r="I963" s="10"/>
      <c r="J963" s="10"/>
      <c r="K963" s="31"/>
      <c r="L963" s="10"/>
      <c r="M963" s="10"/>
      <c r="N963" s="10"/>
      <c r="O963" s="10"/>
      <c r="P963" s="1060"/>
      <c r="Q963" s="1061"/>
      <c r="R963" s="1060"/>
      <c r="S963" s="1062"/>
      <c r="T963" s="26"/>
      <c r="U963" s="16"/>
      <c r="V963" s="10"/>
      <c r="W963" s="10"/>
      <c r="X963" s="10"/>
      <c r="Y963" s="8"/>
      <c r="Z963" s="10"/>
      <c r="AA963" s="10"/>
      <c r="AB963" s="1063"/>
      <c r="AC963" s="10"/>
      <c r="AD963" s="10"/>
      <c r="AE963" s="10"/>
      <c r="AF963" s="10"/>
      <c r="AG963" s="10"/>
      <c r="AH963" s="10"/>
      <c r="AI963" s="10"/>
      <c r="AJ963" s="10"/>
    </row>
    <row r="964" ht="15.75" customHeight="1">
      <c r="A964" s="1059"/>
      <c r="B964" s="31"/>
      <c r="C964" s="10"/>
      <c r="D964" s="10"/>
      <c r="E964" s="31"/>
      <c r="F964" s="10"/>
      <c r="G964" s="10"/>
      <c r="H964" s="10"/>
      <c r="I964" s="10"/>
      <c r="J964" s="10"/>
      <c r="K964" s="31"/>
      <c r="L964" s="10"/>
      <c r="M964" s="10"/>
      <c r="N964" s="10"/>
      <c r="O964" s="10"/>
      <c r="P964" s="1060"/>
      <c r="Q964" s="1061"/>
      <c r="R964" s="1060"/>
      <c r="S964" s="1062"/>
      <c r="T964" s="26"/>
      <c r="U964" s="16"/>
      <c r="V964" s="10"/>
      <c r="W964" s="10"/>
      <c r="X964" s="10"/>
      <c r="Y964" s="8"/>
      <c r="Z964" s="10"/>
      <c r="AA964" s="10"/>
      <c r="AB964" s="1063"/>
      <c r="AC964" s="10"/>
      <c r="AD964" s="10"/>
      <c r="AE964" s="10"/>
      <c r="AF964" s="10"/>
      <c r="AG964" s="10"/>
      <c r="AH964" s="10"/>
      <c r="AI964" s="10"/>
      <c r="AJ964" s="10"/>
    </row>
    <row r="965" ht="15.75" customHeight="1">
      <c r="A965" s="1059"/>
      <c r="B965" s="31"/>
      <c r="C965" s="10"/>
      <c r="D965" s="10"/>
      <c r="E965" s="31"/>
      <c r="F965" s="10"/>
      <c r="G965" s="10"/>
      <c r="H965" s="10"/>
      <c r="I965" s="10"/>
      <c r="J965" s="10"/>
      <c r="K965" s="31"/>
      <c r="L965" s="10"/>
      <c r="M965" s="10"/>
      <c r="N965" s="10"/>
      <c r="O965" s="10"/>
      <c r="P965" s="1060"/>
      <c r="Q965" s="1061"/>
      <c r="R965" s="1060"/>
      <c r="S965" s="1062"/>
      <c r="T965" s="26"/>
      <c r="U965" s="16"/>
      <c r="V965" s="10"/>
      <c r="W965" s="10"/>
      <c r="X965" s="10"/>
      <c r="Y965" s="8"/>
      <c r="Z965" s="10"/>
      <c r="AA965" s="10"/>
      <c r="AB965" s="1063"/>
      <c r="AC965" s="10"/>
      <c r="AD965" s="10"/>
      <c r="AE965" s="10"/>
      <c r="AF965" s="10"/>
      <c r="AG965" s="10"/>
      <c r="AH965" s="10"/>
      <c r="AI965" s="10"/>
      <c r="AJ965" s="10"/>
    </row>
    <row r="966" ht="15.75" customHeight="1">
      <c r="A966" s="1059"/>
      <c r="B966" s="31"/>
      <c r="C966" s="10"/>
      <c r="D966" s="10"/>
      <c r="E966" s="31"/>
      <c r="F966" s="10"/>
      <c r="G966" s="10"/>
      <c r="H966" s="10"/>
      <c r="I966" s="10"/>
      <c r="J966" s="10"/>
      <c r="K966" s="31"/>
      <c r="L966" s="10"/>
      <c r="M966" s="10"/>
      <c r="N966" s="10"/>
      <c r="O966" s="10"/>
      <c r="P966" s="1060"/>
      <c r="Q966" s="1061"/>
      <c r="R966" s="1060"/>
      <c r="S966" s="1062"/>
      <c r="T966" s="26"/>
      <c r="U966" s="16"/>
      <c r="V966" s="10"/>
      <c r="W966" s="10"/>
      <c r="X966" s="10"/>
      <c r="Y966" s="8"/>
      <c r="Z966" s="10"/>
      <c r="AA966" s="10"/>
      <c r="AB966" s="1063"/>
      <c r="AC966" s="10"/>
      <c r="AD966" s="10"/>
      <c r="AE966" s="10"/>
      <c r="AF966" s="10"/>
      <c r="AG966" s="10"/>
      <c r="AH966" s="10"/>
      <c r="AI966" s="10"/>
      <c r="AJ966" s="10"/>
    </row>
    <row r="967" ht="15.75" customHeight="1">
      <c r="A967" s="1059"/>
      <c r="B967" s="31"/>
      <c r="C967" s="10"/>
      <c r="D967" s="10"/>
      <c r="E967" s="31"/>
      <c r="F967" s="10"/>
      <c r="G967" s="10"/>
      <c r="H967" s="10"/>
      <c r="I967" s="10"/>
      <c r="J967" s="10"/>
      <c r="K967" s="31"/>
      <c r="L967" s="10"/>
      <c r="M967" s="10"/>
      <c r="N967" s="10"/>
      <c r="O967" s="10"/>
      <c r="P967" s="1060"/>
      <c r="Q967" s="1061"/>
      <c r="R967" s="1060"/>
      <c r="S967" s="1062"/>
      <c r="T967" s="26"/>
      <c r="U967" s="16"/>
      <c r="V967" s="10"/>
      <c r="W967" s="10"/>
      <c r="X967" s="10"/>
      <c r="Y967" s="8"/>
      <c r="Z967" s="10"/>
      <c r="AA967" s="10"/>
      <c r="AB967" s="1063"/>
      <c r="AC967" s="10"/>
      <c r="AD967" s="10"/>
      <c r="AE967" s="10"/>
      <c r="AF967" s="10"/>
      <c r="AG967" s="10"/>
      <c r="AH967" s="10"/>
      <c r="AI967" s="10"/>
      <c r="AJ967" s="10"/>
    </row>
    <row r="968" ht="15.75" customHeight="1">
      <c r="A968" s="1059"/>
      <c r="B968" s="31"/>
      <c r="C968" s="10"/>
      <c r="D968" s="10"/>
      <c r="E968" s="31"/>
      <c r="F968" s="10"/>
      <c r="G968" s="10"/>
      <c r="H968" s="10"/>
      <c r="I968" s="10"/>
      <c r="J968" s="10"/>
      <c r="K968" s="31"/>
      <c r="L968" s="10"/>
      <c r="M968" s="10"/>
      <c r="N968" s="10"/>
      <c r="O968" s="10"/>
      <c r="P968" s="1060"/>
      <c r="Q968" s="1061"/>
      <c r="R968" s="1060"/>
      <c r="S968" s="1062"/>
      <c r="T968" s="26"/>
      <c r="U968" s="16"/>
      <c r="V968" s="10"/>
      <c r="W968" s="10"/>
      <c r="X968" s="10"/>
      <c r="Y968" s="8"/>
      <c r="Z968" s="10"/>
      <c r="AA968" s="10"/>
      <c r="AB968" s="1063"/>
      <c r="AC968" s="10"/>
      <c r="AD968" s="10"/>
      <c r="AE968" s="10"/>
      <c r="AF968" s="10"/>
      <c r="AG968" s="10"/>
      <c r="AH968" s="10"/>
      <c r="AI968" s="10"/>
      <c r="AJ968" s="10"/>
    </row>
    <row r="969" ht="15.75" customHeight="1">
      <c r="A969" s="1059"/>
      <c r="B969" s="31"/>
      <c r="C969" s="10"/>
      <c r="D969" s="10"/>
      <c r="E969" s="31"/>
      <c r="F969" s="10"/>
      <c r="G969" s="10"/>
      <c r="H969" s="10"/>
      <c r="I969" s="10"/>
      <c r="J969" s="10"/>
      <c r="K969" s="31"/>
      <c r="L969" s="10"/>
      <c r="M969" s="10"/>
      <c r="N969" s="10"/>
      <c r="O969" s="10"/>
      <c r="P969" s="1060"/>
      <c r="Q969" s="1061"/>
      <c r="R969" s="1060"/>
      <c r="S969" s="1062"/>
      <c r="T969" s="26"/>
      <c r="U969" s="16"/>
      <c r="V969" s="10"/>
      <c r="W969" s="10"/>
      <c r="X969" s="10"/>
      <c r="Y969" s="8"/>
      <c r="Z969" s="10"/>
      <c r="AA969" s="10"/>
      <c r="AB969" s="1063"/>
      <c r="AC969" s="10"/>
      <c r="AD969" s="10"/>
      <c r="AE969" s="10"/>
      <c r="AF969" s="10"/>
      <c r="AG969" s="10"/>
      <c r="AH969" s="10"/>
      <c r="AI969" s="10"/>
      <c r="AJ969" s="10"/>
    </row>
    <row r="970" ht="15.75" customHeight="1">
      <c r="A970" s="1059"/>
      <c r="B970" s="31"/>
      <c r="C970" s="10"/>
      <c r="D970" s="10"/>
      <c r="E970" s="31"/>
      <c r="F970" s="10"/>
      <c r="G970" s="10"/>
      <c r="H970" s="10"/>
      <c r="I970" s="10"/>
      <c r="J970" s="10"/>
      <c r="K970" s="31"/>
      <c r="L970" s="10"/>
      <c r="M970" s="10"/>
      <c r="N970" s="10"/>
      <c r="O970" s="10"/>
      <c r="P970" s="1060"/>
      <c r="Q970" s="1061"/>
      <c r="R970" s="1060"/>
      <c r="S970" s="1062"/>
      <c r="T970" s="26"/>
      <c r="U970" s="16"/>
      <c r="V970" s="10"/>
      <c r="W970" s="10"/>
      <c r="X970" s="10"/>
      <c r="Y970" s="8"/>
      <c r="Z970" s="10"/>
      <c r="AA970" s="10"/>
      <c r="AB970" s="1063"/>
      <c r="AC970" s="10"/>
      <c r="AD970" s="10"/>
      <c r="AE970" s="10"/>
      <c r="AF970" s="10"/>
      <c r="AG970" s="10"/>
      <c r="AH970" s="10"/>
      <c r="AI970" s="10"/>
      <c r="AJ970" s="10"/>
    </row>
    <row r="971" ht="15.75" customHeight="1">
      <c r="A971" s="1059"/>
      <c r="B971" s="31"/>
      <c r="C971" s="10"/>
      <c r="D971" s="10"/>
      <c r="E971" s="31"/>
      <c r="F971" s="10"/>
      <c r="G971" s="10"/>
      <c r="H971" s="10"/>
      <c r="I971" s="10"/>
      <c r="J971" s="10"/>
      <c r="K971" s="31"/>
      <c r="L971" s="10"/>
      <c r="M971" s="10"/>
      <c r="N971" s="10"/>
      <c r="O971" s="10"/>
      <c r="P971" s="1060"/>
      <c r="Q971" s="1061"/>
      <c r="R971" s="1060"/>
      <c r="S971" s="1062"/>
      <c r="T971" s="26"/>
      <c r="U971" s="16"/>
      <c r="V971" s="10"/>
      <c r="W971" s="10"/>
      <c r="X971" s="10"/>
      <c r="Y971" s="8"/>
      <c r="Z971" s="10"/>
      <c r="AA971" s="10"/>
      <c r="AB971" s="1063"/>
      <c r="AC971" s="10"/>
      <c r="AD971" s="10"/>
      <c r="AE971" s="10"/>
      <c r="AF971" s="10"/>
      <c r="AG971" s="10"/>
      <c r="AH971" s="10"/>
      <c r="AI971" s="10"/>
      <c r="AJ971" s="10"/>
    </row>
    <row r="972" ht="15.75" customHeight="1">
      <c r="A972" s="1059"/>
      <c r="B972" s="31"/>
      <c r="C972" s="10"/>
      <c r="D972" s="10"/>
      <c r="E972" s="31"/>
      <c r="F972" s="10"/>
      <c r="G972" s="10"/>
      <c r="H972" s="10"/>
      <c r="I972" s="10"/>
      <c r="J972" s="10"/>
      <c r="K972" s="31"/>
      <c r="L972" s="10"/>
      <c r="M972" s="10"/>
      <c r="N972" s="10"/>
      <c r="O972" s="10"/>
      <c r="P972" s="1060"/>
      <c r="Q972" s="1061"/>
      <c r="R972" s="1060"/>
      <c r="S972" s="1062"/>
      <c r="T972" s="26"/>
      <c r="U972" s="16"/>
      <c r="V972" s="10"/>
      <c r="W972" s="10"/>
      <c r="X972" s="10"/>
      <c r="Y972" s="8"/>
      <c r="Z972" s="10"/>
      <c r="AA972" s="10"/>
      <c r="AB972" s="1063"/>
      <c r="AC972" s="10"/>
      <c r="AD972" s="10"/>
      <c r="AE972" s="10"/>
      <c r="AF972" s="10"/>
      <c r="AG972" s="10"/>
      <c r="AH972" s="10"/>
      <c r="AI972" s="10"/>
      <c r="AJ972" s="10"/>
    </row>
    <row r="973" ht="15.75" customHeight="1">
      <c r="A973" s="1059"/>
      <c r="B973" s="31"/>
      <c r="C973" s="10"/>
      <c r="D973" s="10"/>
      <c r="E973" s="31"/>
      <c r="F973" s="10"/>
      <c r="G973" s="10"/>
      <c r="H973" s="10"/>
      <c r="I973" s="10"/>
      <c r="J973" s="10"/>
      <c r="K973" s="31"/>
      <c r="L973" s="10"/>
      <c r="M973" s="10"/>
      <c r="N973" s="10"/>
      <c r="O973" s="10"/>
      <c r="P973" s="1060"/>
      <c r="Q973" s="1061"/>
      <c r="R973" s="1060"/>
      <c r="S973" s="1062"/>
      <c r="T973" s="26"/>
      <c r="U973" s="16"/>
      <c r="V973" s="10"/>
      <c r="W973" s="10"/>
      <c r="X973" s="10"/>
      <c r="Y973" s="8"/>
      <c r="Z973" s="10"/>
      <c r="AA973" s="10"/>
      <c r="AB973" s="1063"/>
      <c r="AC973" s="10"/>
      <c r="AD973" s="10"/>
      <c r="AE973" s="10"/>
      <c r="AF973" s="10"/>
      <c r="AG973" s="10"/>
      <c r="AH973" s="10"/>
      <c r="AI973" s="10"/>
      <c r="AJ973" s="10"/>
    </row>
    <row r="974" ht="15.75" customHeight="1">
      <c r="A974" s="1059"/>
      <c r="B974" s="31"/>
      <c r="C974" s="10"/>
      <c r="D974" s="10"/>
      <c r="E974" s="31"/>
      <c r="F974" s="10"/>
      <c r="G974" s="10"/>
      <c r="H974" s="10"/>
      <c r="I974" s="10"/>
      <c r="J974" s="10"/>
      <c r="K974" s="31"/>
      <c r="L974" s="10"/>
      <c r="M974" s="10"/>
      <c r="N974" s="10"/>
      <c r="O974" s="10"/>
      <c r="P974" s="1060"/>
      <c r="Q974" s="1061"/>
      <c r="R974" s="1060"/>
      <c r="S974" s="1062"/>
      <c r="T974" s="26"/>
      <c r="U974" s="16"/>
      <c r="V974" s="10"/>
      <c r="W974" s="10"/>
      <c r="X974" s="10"/>
      <c r="Y974" s="8"/>
      <c r="Z974" s="10"/>
      <c r="AA974" s="10"/>
      <c r="AB974" s="1063"/>
      <c r="AC974" s="10"/>
      <c r="AD974" s="10"/>
      <c r="AE974" s="10"/>
      <c r="AF974" s="10"/>
      <c r="AG974" s="10"/>
      <c r="AH974" s="10"/>
      <c r="AI974" s="10"/>
      <c r="AJ974" s="10"/>
    </row>
    <row r="975" ht="15.75" customHeight="1">
      <c r="A975" s="1059"/>
      <c r="B975" s="31"/>
      <c r="C975" s="10"/>
      <c r="D975" s="10"/>
      <c r="E975" s="31"/>
      <c r="F975" s="10"/>
      <c r="G975" s="10"/>
      <c r="H975" s="10"/>
      <c r="I975" s="10"/>
      <c r="J975" s="10"/>
      <c r="K975" s="31"/>
      <c r="L975" s="10"/>
      <c r="M975" s="10"/>
      <c r="N975" s="10"/>
      <c r="O975" s="10"/>
      <c r="P975" s="1060"/>
      <c r="Q975" s="1061"/>
      <c r="R975" s="1060"/>
      <c r="S975" s="1062"/>
      <c r="T975" s="26"/>
      <c r="U975" s="16"/>
      <c r="V975" s="10"/>
      <c r="W975" s="10"/>
      <c r="X975" s="10"/>
      <c r="Y975" s="8"/>
      <c r="Z975" s="10"/>
      <c r="AA975" s="10"/>
      <c r="AB975" s="1063"/>
      <c r="AC975" s="10"/>
      <c r="AD975" s="10"/>
      <c r="AE975" s="10"/>
      <c r="AF975" s="10"/>
      <c r="AG975" s="10"/>
      <c r="AH975" s="10"/>
      <c r="AI975" s="10"/>
      <c r="AJ975" s="10"/>
    </row>
    <row r="976" ht="15.75" customHeight="1">
      <c r="A976" s="1059"/>
      <c r="B976" s="31"/>
      <c r="C976" s="10"/>
      <c r="D976" s="10"/>
      <c r="E976" s="31"/>
      <c r="F976" s="10"/>
      <c r="G976" s="10"/>
      <c r="H976" s="10"/>
      <c r="I976" s="10"/>
      <c r="J976" s="10"/>
      <c r="K976" s="31"/>
      <c r="L976" s="10"/>
      <c r="M976" s="10"/>
      <c r="N976" s="10"/>
      <c r="O976" s="10"/>
      <c r="P976" s="1060"/>
      <c r="Q976" s="1061"/>
      <c r="R976" s="1060"/>
      <c r="S976" s="1062"/>
      <c r="T976" s="26"/>
      <c r="U976" s="16"/>
      <c r="V976" s="10"/>
      <c r="W976" s="10"/>
      <c r="X976" s="10"/>
      <c r="Y976" s="8"/>
      <c r="Z976" s="10"/>
      <c r="AA976" s="10"/>
      <c r="AB976" s="1063"/>
      <c r="AC976" s="10"/>
      <c r="AD976" s="10"/>
      <c r="AE976" s="10"/>
      <c r="AF976" s="10"/>
      <c r="AG976" s="10"/>
      <c r="AH976" s="10"/>
      <c r="AI976" s="10"/>
      <c r="AJ976" s="10"/>
    </row>
    <row r="977" ht="15.75" customHeight="1">
      <c r="A977" s="1059"/>
      <c r="B977" s="31"/>
      <c r="C977" s="10"/>
      <c r="D977" s="10"/>
      <c r="E977" s="31"/>
      <c r="F977" s="10"/>
      <c r="G977" s="10"/>
      <c r="H977" s="10"/>
      <c r="I977" s="10"/>
      <c r="J977" s="10"/>
      <c r="K977" s="31"/>
      <c r="L977" s="10"/>
      <c r="M977" s="10"/>
      <c r="N977" s="10"/>
      <c r="O977" s="10"/>
      <c r="P977" s="1060"/>
      <c r="Q977" s="1061"/>
      <c r="R977" s="1060"/>
      <c r="S977" s="1062"/>
      <c r="T977" s="26"/>
      <c r="U977" s="16"/>
      <c r="V977" s="10"/>
      <c r="W977" s="10"/>
      <c r="X977" s="10"/>
      <c r="Y977" s="8"/>
      <c r="Z977" s="10"/>
      <c r="AA977" s="10"/>
      <c r="AB977" s="1063"/>
      <c r="AC977" s="10"/>
      <c r="AD977" s="10"/>
      <c r="AE977" s="10"/>
      <c r="AF977" s="10"/>
      <c r="AG977" s="10"/>
      <c r="AH977" s="10"/>
      <c r="AI977" s="10"/>
      <c r="AJ977" s="10"/>
    </row>
    <row r="978" ht="15.75" customHeight="1">
      <c r="A978" s="1059"/>
      <c r="B978" s="31"/>
      <c r="C978" s="10"/>
      <c r="D978" s="10"/>
      <c r="E978" s="31"/>
      <c r="F978" s="10"/>
      <c r="G978" s="10"/>
      <c r="H978" s="10"/>
      <c r="I978" s="10"/>
      <c r="J978" s="10"/>
      <c r="K978" s="31"/>
      <c r="L978" s="10"/>
      <c r="M978" s="10"/>
      <c r="N978" s="10"/>
      <c r="O978" s="10"/>
      <c r="P978" s="1060"/>
      <c r="Q978" s="1061"/>
      <c r="R978" s="1060"/>
      <c r="S978" s="1062"/>
      <c r="T978" s="26"/>
      <c r="U978" s="16"/>
      <c r="V978" s="10"/>
      <c r="W978" s="10"/>
      <c r="X978" s="10"/>
      <c r="Y978" s="8"/>
      <c r="Z978" s="10"/>
      <c r="AA978" s="10"/>
      <c r="AB978" s="1063"/>
      <c r="AC978" s="10"/>
      <c r="AD978" s="10"/>
      <c r="AE978" s="10"/>
      <c r="AF978" s="10"/>
      <c r="AG978" s="10"/>
      <c r="AH978" s="10"/>
      <c r="AI978" s="10"/>
      <c r="AJ978" s="10"/>
    </row>
    <row r="979" ht="15.75" customHeight="1">
      <c r="A979" s="1059"/>
      <c r="B979" s="31"/>
      <c r="C979" s="10"/>
      <c r="D979" s="10"/>
      <c r="E979" s="31"/>
      <c r="F979" s="10"/>
      <c r="G979" s="10"/>
      <c r="H979" s="10"/>
      <c r="I979" s="10"/>
      <c r="J979" s="10"/>
      <c r="K979" s="31"/>
      <c r="L979" s="10"/>
      <c r="M979" s="10"/>
      <c r="N979" s="10"/>
      <c r="O979" s="10"/>
      <c r="P979" s="1060"/>
      <c r="Q979" s="1061"/>
      <c r="R979" s="1060"/>
      <c r="S979" s="1062"/>
      <c r="T979" s="26"/>
      <c r="U979" s="16"/>
      <c r="V979" s="10"/>
      <c r="W979" s="10"/>
      <c r="X979" s="10"/>
      <c r="Y979" s="8"/>
      <c r="Z979" s="10"/>
      <c r="AA979" s="10"/>
      <c r="AB979" s="1063"/>
      <c r="AC979" s="10"/>
      <c r="AD979" s="10"/>
      <c r="AE979" s="10"/>
      <c r="AF979" s="10"/>
      <c r="AG979" s="10"/>
      <c r="AH979" s="10"/>
      <c r="AI979" s="10"/>
      <c r="AJ979" s="10"/>
    </row>
    <row r="980" ht="15.75" customHeight="1">
      <c r="A980" s="1059"/>
      <c r="B980" s="31"/>
      <c r="C980" s="10"/>
      <c r="D980" s="10"/>
      <c r="E980" s="31"/>
      <c r="F980" s="10"/>
      <c r="G980" s="10"/>
      <c r="H980" s="10"/>
      <c r="I980" s="10"/>
      <c r="J980" s="10"/>
      <c r="K980" s="31"/>
      <c r="L980" s="10"/>
      <c r="M980" s="10"/>
      <c r="N980" s="10"/>
      <c r="O980" s="10"/>
      <c r="P980" s="1060"/>
      <c r="Q980" s="1061"/>
      <c r="R980" s="1060"/>
      <c r="S980" s="1062"/>
      <c r="T980" s="26"/>
      <c r="U980" s="16"/>
      <c r="V980" s="10"/>
      <c r="W980" s="10"/>
      <c r="X980" s="10"/>
      <c r="Y980" s="8"/>
      <c r="Z980" s="10"/>
      <c r="AA980" s="10"/>
      <c r="AB980" s="1063"/>
      <c r="AC980" s="10"/>
      <c r="AD980" s="10"/>
      <c r="AE980" s="10"/>
      <c r="AF980" s="10"/>
      <c r="AG980" s="10"/>
      <c r="AH980" s="10"/>
      <c r="AI980" s="10"/>
      <c r="AJ980" s="10"/>
    </row>
    <row r="981" ht="15.75" customHeight="1">
      <c r="A981" s="1059"/>
      <c r="B981" s="31"/>
      <c r="C981" s="10"/>
      <c r="D981" s="10"/>
      <c r="E981" s="31"/>
      <c r="F981" s="10"/>
      <c r="G981" s="10"/>
      <c r="H981" s="10"/>
      <c r="I981" s="10"/>
      <c r="J981" s="10"/>
      <c r="K981" s="31"/>
      <c r="L981" s="10"/>
      <c r="M981" s="10"/>
      <c r="N981" s="10"/>
      <c r="O981" s="10"/>
      <c r="P981" s="1060"/>
      <c r="Q981" s="1061"/>
      <c r="R981" s="1060"/>
      <c r="S981" s="1062"/>
      <c r="T981" s="26"/>
      <c r="U981" s="16"/>
      <c r="V981" s="10"/>
      <c r="W981" s="10"/>
      <c r="X981" s="10"/>
      <c r="Y981" s="8"/>
      <c r="Z981" s="10"/>
      <c r="AA981" s="10"/>
      <c r="AB981" s="1063"/>
      <c r="AC981" s="10"/>
      <c r="AD981" s="10"/>
      <c r="AE981" s="10"/>
      <c r="AF981" s="10"/>
      <c r="AG981" s="10"/>
      <c r="AH981" s="10"/>
      <c r="AI981" s="10"/>
      <c r="AJ981" s="10"/>
    </row>
    <row r="982" ht="15.75" customHeight="1">
      <c r="A982" s="1059"/>
      <c r="B982" s="31"/>
      <c r="C982" s="10"/>
      <c r="D982" s="10"/>
      <c r="E982" s="31"/>
      <c r="F982" s="10"/>
      <c r="G982" s="10"/>
      <c r="H982" s="10"/>
      <c r="I982" s="10"/>
      <c r="J982" s="10"/>
      <c r="K982" s="31"/>
      <c r="L982" s="10"/>
      <c r="M982" s="10"/>
      <c r="N982" s="10"/>
      <c r="O982" s="10"/>
      <c r="P982" s="1060"/>
      <c r="Q982" s="1061"/>
      <c r="R982" s="1060"/>
      <c r="S982" s="1062"/>
      <c r="T982" s="26"/>
      <c r="U982" s="16"/>
      <c r="V982" s="10"/>
      <c r="W982" s="10"/>
      <c r="X982" s="10"/>
      <c r="Y982" s="8"/>
      <c r="Z982" s="10"/>
      <c r="AA982" s="10"/>
      <c r="AB982" s="1063"/>
      <c r="AC982" s="10"/>
      <c r="AD982" s="10"/>
      <c r="AE982" s="10"/>
      <c r="AF982" s="10"/>
      <c r="AG982" s="10"/>
      <c r="AH982" s="10"/>
      <c r="AI982" s="10"/>
      <c r="AJ982" s="10"/>
    </row>
    <row r="983" ht="15.75" customHeight="1">
      <c r="A983" s="1059"/>
      <c r="B983" s="31"/>
      <c r="C983" s="10"/>
      <c r="D983" s="10"/>
      <c r="E983" s="31"/>
      <c r="F983" s="10"/>
      <c r="G983" s="10"/>
      <c r="H983" s="10"/>
      <c r="I983" s="10"/>
      <c r="J983" s="10"/>
      <c r="K983" s="31"/>
      <c r="L983" s="10"/>
      <c r="M983" s="10"/>
      <c r="N983" s="10"/>
      <c r="O983" s="10"/>
      <c r="P983" s="1060"/>
      <c r="Q983" s="1061"/>
      <c r="R983" s="1060"/>
      <c r="S983" s="1062"/>
      <c r="T983" s="26"/>
      <c r="U983" s="16"/>
      <c r="V983" s="10"/>
      <c r="W983" s="10"/>
      <c r="X983" s="10"/>
      <c r="Y983" s="8"/>
      <c r="Z983" s="10"/>
      <c r="AA983" s="10"/>
      <c r="AB983" s="1063"/>
      <c r="AC983" s="10"/>
      <c r="AD983" s="10"/>
      <c r="AE983" s="10"/>
      <c r="AF983" s="10"/>
      <c r="AG983" s="10"/>
      <c r="AH983" s="10"/>
      <c r="AI983" s="10"/>
      <c r="AJ983" s="10"/>
    </row>
    <row r="984" ht="15.75" customHeight="1">
      <c r="A984" s="1059"/>
      <c r="B984" s="31"/>
      <c r="C984" s="10"/>
      <c r="D984" s="10"/>
      <c r="E984" s="31"/>
      <c r="F984" s="10"/>
      <c r="G984" s="10"/>
      <c r="H984" s="10"/>
      <c r="I984" s="10"/>
      <c r="J984" s="10"/>
      <c r="K984" s="31"/>
      <c r="L984" s="10"/>
      <c r="M984" s="10"/>
      <c r="N984" s="10"/>
      <c r="O984" s="10"/>
      <c r="P984" s="1060"/>
      <c r="Q984" s="1061"/>
      <c r="R984" s="1060"/>
      <c r="S984" s="1062"/>
      <c r="T984" s="26"/>
      <c r="U984" s="16"/>
      <c r="V984" s="10"/>
      <c r="W984" s="10"/>
      <c r="X984" s="10"/>
      <c r="Y984" s="8"/>
      <c r="Z984" s="10"/>
      <c r="AA984" s="10"/>
      <c r="AB984" s="1063"/>
      <c r="AC984" s="10"/>
      <c r="AD984" s="10"/>
      <c r="AE984" s="10"/>
      <c r="AF984" s="10"/>
      <c r="AG984" s="10"/>
      <c r="AH984" s="10"/>
      <c r="AI984" s="10"/>
      <c r="AJ984" s="10"/>
    </row>
    <row r="985" ht="15.75" customHeight="1">
      <c r="A985" s="1059"/>
      <c r="B985" s="31"/>
      <c r="C985" s="10"/>
      <c r="D985" s="10"/>
      <c r="E985" s="31"/>
      <c r="F985" s="10"/>
      <c r="G985" s="10"/>
      <c r="H985" s="10"/>
      <c r="I985" s="10"/>
      <c r="J985" s="10"/>
      <c r="K985" s="31"/>
      <c r="L985" s="10"/>
      <c r="M985" s="10"/>
      <c r="N985" s="10"/>
      <c r="O985" s="10"/>
      <c r="P985" s="1060"/>
      <c r="Q985" s="1061"/>
      <c r="R985" s="1060"/>
      <c r="S985" s="1062"/>
      <c r="T985" s="26"/>
      <c r="U985" s="16"/>
      <c r="V985" s="10"/>
      <c r="W985" s="10"/>
      <c r="X985" s="10"/>
      <c r="Y985" s="8"/>
      <c r="Z985" s="10"/>
      <c r="AA985" s="10"/>
      <c r="AB985" s="1063"/>
      <c r="AC985" s="10"/>
      <c r="AD985" s="10"/>
      <c r="AE985" s="10"/>
      <c r="AF985" s="10"/>
      <c r="AG985" s="10"/>
      <c r="AH985" s="10"/>
      <c r="AI985" s="10"/>
      <c r="AJ985" s="10"/>
    </row>
    <row r="986" ht="15.75" customHeight="1">
      <c r="A986" s="1059"/>
      <c r="B986" s="31"/>
      <c r="C986" s="10"/>
      <c r="D986" s="10"/>
      <c r="E986" s="31"/>
      <c r="F986" s="10"/>
      <c r="G986" s="10"/>
      <c r="H986" s="10"/>
      <c r="I986" s="10"/>
      <c r="J986" s="10"/>
      <c r="K986" s="31"/>
      <c r="L986" s="10"/>
      <c r="M986" s="10"/>
      <c r="N986" s="10"/>
      <c r="O986" s="10"/>
      <c r="P986" s="1060"/>
      <c r="Q986" s="1061"/>
      <c r="R986" s="1060"/>
      <c r="S986" s="1062"/>
      <c r="T986" s="26"/>
      <c r="U986" s="16"/>
      <c r="V986" s="10"/>
      <c r="W986" s="10"/>
      <c r="X986" s="10"/>
      <c r="Y986" s="8"/>
      <c r="Z986" s="10"/>
      <c r="AA986" s="10"/>
      <c r="AB986" s="1063"/>
      <c r="AC986" s="10"/>
      <c r="AD986" s="10"/>
      <c r="AE986" s="10"/>
      <c r="AF986" s="10"/>
      <c r="AG986" s="10"/>
      <c r="AH986" s="10"/>
      <c r="AI986" s="10"/>
      <c r="AJ986" s="10"/>
    </row>
    <row r="987" ht="15.75" customHeight="1">
      <c r="A987" s="1059"/>
      <c r="B987" s="31"/>
      <c r="C987" s="10"/>
      <c r="D987" s="10"/>
      <c r="E987" s="31"/>
      <c r="F987" s="10"/>
      <c r="G987" s="10"/>
      <c r="H987" s="10"/>
      <c r="I987" s="10"/>
      <c r="J987" s="10"/>
      <c r="K987" s="31"/>
      <c r="L987" s="10"/>
      <c r="M987" s="10"/>
      <c r="N987" s="10"/>
      <c r="O987" s="10"/>
      <c r="P987" s="1060"/>
      <c r="Q987" s="1061"/>
      <c r="R987" s="1060"/>
      <c r="S987" s="1062"/>
      <c r="T987" s="26"/>
      <c r="U987" s="16"/>
      <c r="V987" s="10"/>
      <c r="W987" s="10"/>
      <c r="X987" s="10"/>
      <c r="Y987" s="8"/>
      <c r="Z987" s="10"/>
      <c r="AA987" s="10"/>
      <c r="AB987" s="1063"/>
      <c r="AC987" s="10"/>
      <c r="AD987" s="10"/>
      <c r="AE987" s="10"/>
      <c r="AF987" s="10"/>
      <c r="AG987" s="10"/>
      <c r="AH987" s="10"/>
      <c r="AI987" s="10"/>
      <c r="AJ987" s="10"/>
    </row>
    <row r="988" ht="15.75" customHeight="1">
      <c r="A988" s="1059"/>
      <c r="B988" s="31"/>
      <c r="C988" s="10"/>
      <c r="D988" s="10"/>
      <c r="E988" s="31"/>
      <c r="F988" s="10"/>
      <c r="G988" s="10"/>
      <c r="H988" s="10"/>
      <c r="I988" s="10"/>
      <c r="J988" s="10"/>
      <c r="K988" s="31"/>
      <c r="L988" s="10"/>
      <c r="M988" s="10"/>
      <c r="N988" s="10"/>
      <c r="O988" s="10"/>
      <c r="P988" s="1060"/>
      <c r="Q988" s="1061"/>
      <c r="R988" s="1060"/>
      <c r="S988" s="1062"/>
      <c r="T988" s="26"/>
      <c r="U988" s="16"/>
      <c r="V988" s="10"/>
      <c r="W988" s="10"/>
      <c r="X988" s="10"/>
      <c r="Y988" s="8"/>
      <c r="Z988" s="10"/>
      <c r="AA988" s="10"/>
      <c r="AB988" s="1063"/>
      <c r="AC988" s="10"/>
      <c r="AD988" s="10"/>
      <c r="AE988" s="10"/>
      <c r="AF988" s="10"/>
      <c r="AG988" s="10"/>
      <c r="AH988" s="10"/>
      <c r="AI988" s="10"/>
      <c r="AJ988" s="10"/>
    </row>
    <row r="989" ht="15.75" customHeight="1">
      <c r="A989" s="1059"/>
      <c r="B989" s="31"/>
      <c r="C989" s="10"/>
      <c r="D989" s="10"/>
      <c r="E989" s="31"/>
      <c r="F989" s="10"/>
      <c r="G989" s="10"/>
      <c r="H989" s="10"/>
      <c r="I989" s="10"/>
      <c r="J989" s="10"/>
      <c r="K989" s="31"/>
      <c r="L989" s="10"/>
      <c r="M989" s="10"/>
      <c r="N989" s="10"/>
      <c r="O989" s="10"/>
      <c r="P989" s="1060"/>
      <c r="Q989" s="1061"/>
      <c r="R989" s="1060"/>
      <c r="S989" s="1062"/>
      <c r="T989" s="26"/>
      <c r="U989" s="16"/>
      <c r="V989" s="10"/>
      <c r="W989" s="10"/>
      <c r="X989" s="10"/>
      <c r="Y989" s="8"/>
      <c r="Z989" s="10"/>
      <c r="AA989" s="10"/>
      <c r="AB989" s="1063"/>
      <c r="AC989" s="10"/>
      <c r="AD989" s="10"/>
      <c r="AE989" s="10"/>
      <c r="AF989" s="10"/>
      <c r="AG989" s="10"/>
      <c r="AH989" s="10"/>
      <c r="AI989" s="10"/>
      <c r="AJ989" s="10"/>
    </row>
    <row r="990" ht="15.75" customHeight="1">
      <c r="A990" s="1059"/>
      <c r="B990" s="31"/>
      <c r="C990" s="10"/>
      <c r="D990" s="10"/>
      <c r="E990" s="31"/>
      <c r="F990" s="10"/>
      <c r="G990" s="10"/>
      <c r="H990" s="10"/>
      <c r="I990" s="10"/>
      <c r="J990" s="10"/>
      <c r="K990" s="31"/>
      <c r="L990" s="10"/>
      <c r="M990" s="10"/>
      <c r="N990" s="10"/>
      <c r="O990" s="10"/>
      <c r="P990" s="1060"/>
      <c r="Q990" s="1061"/>
      <c r="R990" s="1060"/>
      <c r="S990" s="1062"/>
      <c r="T990" s="26"/>
      <c r="U990" s="16"/>
      <c r="V990" s="10"/>
      <c r="W990" s="10"/>
      <c r="X990" s="10"/>
      <c r="Y990" s="8"/>
      <c r="Z990" s="10"/>
      <c r="AA990" s="10"/>
      <c r="AB990" s="1063"/>
      <c r="AC990" s="10"/>
      <c r="AD990" s="10"/>
      <c r="AE990" s="10"/>
      <c r="AF990" s="10"/>
      <c r="AG990" s="10"/>
      <c r="AH990" s="10"/>
      <c r="AI990" s="10"/>
      <c r="AJ990" s="10"/>
    </row>
    <row r="991" ht="15.75" customHeight="1">
      <c r="A991" s="1059"/>
      <c r="B991" s="31"/>
      <c r="C991" s="10"/>
      <c r="D991" s="10"/>
      <c r="E991" s="31"/>
      <c r="F991" s="10"/>
      <c r="G991" s="10"/>
      <c r="H991" s="10"/>
      <c r="I991" s="10"/>
      <c r="J991" s="10"/>
      <c r="K991" s="31"/>
      <c r="L991" s="10"/>
      <c r="M991" s="10"/>
      <c r="N991" s="10"/>
      <c r="O991" s="10"/>
      <c r="P991" s="1060"/>
      <c r="Q991" s="1061"/>
      <c r="R991" s="1060"/>
      <c r="S991" s="1062"/>
      <c r="T991" s="26"/>
      <c r="U991" s="16"/>
      <c r="V991" s="10"/>
      <c r="W991" s="10"/>
      <c r="X991" s="10"/>
      <c r="Y991" s="8"/>
      <c r="Z991" s="10"/>
      <c r="AA991" s="10"/>
      <c r="AB991" s="1063"/>
      <c r="AC991" s="10"/>
      <c r="AD991" s="10"/>
      <c r="AE991" s="10"/>
      <c r="AF991" s="10"/>
      <c r="AG991" s="10"/>
      <c r="AH991" s="10"/>
      <c r="AI991" s="10"/>
      <c r="AJ991" s="10"/>
    </row>
    <row r="992" ht="15.75" customHeight="1">
      <c r="A992" s="1059"/>
      <c r="B992" s="31"/>
      <c r="C992" s="10"/>
      <c r="D992" s="10"/>
      <c r="E992" s="31"/>
      <c r="F992" s="10"/>
      <c r="G992" s="10"/>
      <c r="H992" s="10"/>
      <c r="I992" s="10"/>
      <c r="J992" s="10"/>
      <c r="K992" s="31"/>
      <c r="L992" s="10"/>
      <c r="M992" s="10"/>
      <c r="N992" s="10"/>
      <c r="O992" s="10"/>
      <c r="P992" s="1060"/>
      <c r="Q992" s="1061"/>
      <c r="R992" s="1060"/>
      <c r="S992" s="1062"/>
      <c r="T992" s="26"/>
      <c r="U992" s="16"/>
      <c r="V992" s="10"/>
      <c r="W992" s="10"/>
      <c r="X992" s="10"/>
      <c r="Y992" s="8"/>
      <c r="Z992" s="10"/>
      <c r="AA992" s="10"/>
      <c r="AB992" s="1063"/>
      <c r="AC992" s="10"/>
      <c r="AD992" s="10"/>
      <c r="AE992" s="10"/>
      <c r="AF992" s="10"/>
      <c r="AG992" s="10"/>
      <c r="AH992" s="10"/>
      <c r="AI992" s="10"/>
      <c r="AJ992" s="10"/>
    </row>
    <row r="993" ht="15.75" customHeight="1">
      <c r="A993" s="1059"/>
      <c r="B993" s="31"/>
      <c r="C993" s="10"/>
      <c r="D993" s="10"/>
      <c r="E993" s="31"/>
      <c r="F993" s="10"/>
      <c r="G993" s="10"/>
      <c r="H993" s="10"/>
      <c r="I993" s="10"/>
      <c r="J993" s="10"/>
      <c r="K993" s="31"/>
      <c r="L993" s="10"/>
      <c r="M993" s="10"/>
      <c r="N993" s="10"/>
      <c r="O993" s="10"/>
      <c r="P993" s="1060"/>
      <c r="Q993" s="1061"/>
      <c r="R993" s="1060"/>
      <c r="S993" s="1062"/>
      <c r="T993" s="26"/>
      <c r="U993" s="16"/>
      <c r="V993" s="10"/>
      <c r="W993" s="10"/>
      <c r="X993" s="10"/>
      <c r="Y993" s="8"/>
      <c r="Z993" s="10"/>
      <c r="AA993" s="10"/>
      <c r="AB993" s="1063"/>
      <c r="AC993" s="10"/>
      <c r="AD993" s="10"/>
      <c r="AE993" s="10"/>
      <c r="AF993" s="10"/>
      <c r="AG993" s="10"/>
      <c r="AH993" s="10"/>
      <c r="AI993" s="10"/>
      <c r="AJ993" s="10"/>
    </row>
    <row r="994" ht="15.75" customHeight="1">
      <c r="A994" s="1059"/>
      <c r="B994" s="31"/>
      <c r="C994" s="10"/>
      <c r="D994" s="10"/>
      <c r="E994" s="31"/>
      <c r="F994" s="10"/>
      <c r="G994" s="10"/>
      <c r="H994" s="10"/>
      <c r="I994" s="10"/>
      <c r="J994" s="10"/>
      <c r="K994" s="31"/>
      <c r="L994" s="10"/>
      <c r="M994" s="10"/>
      <c r="N994" s="10"/>
      <c r="O994" s="10"/>
      <c r="P994" s="1060"/>
      <c r="Q994" s="1061"/>
      <c r="R994" s="1060"/>
      <c r="S994" s="1062"/>
      <c r="T994" s="26"/>
      <c r="U994" s="16"/>
      <c r="V994" s="10"/>
      <c r="W994" s="10"/>
      <c r="X994" s="10"/>
      <c r="Y994" s="8"/>
      <c r="Z994" s="10"/>
      <c r="AA994" s="10"/>
      <c r="AB994" s="1063"/>
      <c r="AC994" s="10"/>
      <c r="AD994" s="10"/>
      <c r="AE994" s="10"/>
      <c r="AF994" s="10"/>
      <c r="AG994" s="10"/>
      <c r="AH994" s="10"/>
      <c r="AI994" s="10"/>
      <c r="AJ994" s="10"/>
    </row>
    <row r="995" ht="15.75" customHeight="1">
      <c r="A995" s="1059"/>
      <c r="B995" s="31"/>
      <c r="C995" s="10"/>
      <c r="D995" s="10"/>
      <c r="E995" s="31"/>
      <c r="F995" s="10"/>
      <c r="G995" s="10"/>
      <c r="H995" s="10"/>
      <c r="I995" s="10"/>
      <c r="J995" s="10"/>
      <c r="K995" s="31"/>
      <c r="L995" s="10"/>
      <c r="M995" s="10"/>
      <c r="N995" s="10"/>
      <c r="O995" s="10"/>
      <c r="P995" s="1060"/>
      <c r="Q995" s="1061"/>
      <c r="R995" s="1060"/>
      <c r="S995" s="1062"/>
      <c r="T995" s="26"/>
      <c r="U995" s="16"/>
      <c r="V995" s="10"/>
      <c r="W995" s="10"/>
      <c r="X995" s="10"/>
      <c r="Y995" s="8"/>
      <c r="Z995" s="10"/>
      <c r="AA995" s="10"/>
      <c r="AB995" s="1063"/>
      <c r="AC995" s="10"/>
      <c r="AD995" s="10"/>
      <c r="AE995" s="10"/>
      <c r="AF995" s="10"/>
      <c r="AG995" s="10"/>
      <c r="AH995" s="10"/>
      <c r="AI995" s="10"/>
      <c r="AJ995" s="10"/>
    </row>
    <row r="996" ht="15.75" customHeight="1">
      <c r="A996" s="1059"/>
      <c r="B996" s="31"/>
      <c r="C996" s="10"/>
      <c r="D996" s="10"/>
      <c r="E996" s="31"/>
      <c r="F996" s="10"/>
      <c r="G996" s="10"/>
      <c r="H996" s="10"/>
      <c r="I996" s="10"/>
      <c r="J996" s="10"/>
      <c r="K996" s="31"/>
      <c r="L996" s="10"/>
      <c r="M996" s="10"/>
      <c r="N996" s="10"/>
      <c r="O996" s="10"/>
      <c r="P996" s="1060"/>
      <c r="Q996" s="1061"/>
      <c r="R996" s="1060"/>
      <c r="S996" s="1062"/>
      <c r="T996" s="26"/>
      <c r="U996" s="16"/>
      <c r="V996" s="10"/>
      <c r="W996" s="10"/>
      <c r="X996" s="10"/>
      <c r="Y996" s="8"/>
      <c r="Z996" s="10"/>
      <c r="AA996" s="10"/>
      <c r="AB996" s="1063"/>
      <c r="AC996" s="10"/>
      <c r="AD996" s="10"/>
      <c r="AE996" s="10"/>
      <c r="AF996" s="10"/>
      <c r="AG996" s="10"/>
      <c r="AH996" s="10"/>
      <c r="AI996" s="10"/>
      <c r="AJ996" s="10"/>
    </row>
    <row r="997" ht="15.75" customHeight="1">
      <c r="A997" s="1059"/>
      <c r="B997" s="31"/>
      <c r="C997" s="10"/>
      <c r="D997" s="10"/>
      <c r="E997" s="31"/>
      <c r="F997" s="10"/>
      <c r="G997" s="10"/>
      <c r="H997" s="10"/>
      <c r="I997" s="10"/>
      <c r="J997" s="10"/>
      <c r="K997" s="31"/>
      <c r="L997" s="10"/>
      <c r="M997" s="10"/>
      <c r="N997" s="10"/>
      <c r="O997" s="10"/>
      <c r="P997" s="1060"/>
      <c r="Q997" s="1061"/>
      <c r="R997" s="1060"/>
      <c r="S997" s="1062"/>
      <c r="T997" s="26"/>
      <c r="U997" s="16"/>
      <c r="V997" s="10"/>
      <c r="W997" s="10"/>
      <c r="X997" s="10"/>
      <c r="Y997" s="8"/>
      <c r="Z997" s="10"/>
      <c r="AA997" s="10"/>
      <c r="AB997" s="1063"/>
      <c r="AC997" s="10"/>
      <c r="AD997" s="10"/>
      <c r="AE997" s="10"/>
      <c r="AF997" s="10"/>
      <c r="AG997" s="10"/>
      <c r="AH997" s="10"/>
      <c r="AI997" s="10"/>
      <c r="AJ997" s="10"/>
    </row>
    <row r="998" ht="15.75" customHeight="1">
      <c r="A998" s="1059"/>
      <c r="B998" s="31"/>
      <c r="C998" s="10"/>
      <c r="D998" s="10"/>
      <c r="E998" s="31"/>
      <c r="F998" s="10"/>
      <c r="G998" s="10"/>
      <c r="H998" s="10"/>
      <c r="I998" s="10"/>
      <c r="J998" s="10"/>
      <c r="K998" s="31"/>
      <c r="L998" s="10"/>
      <c r="M998" s="10"/>
      <c r="N998" s="10"/>
      <c r="O998" s="10"/>
      <c r="P998" s="1060"/>
      <c r="Q998" s="1061"/>
      <c r="R998" s="1060"/>
      <c r="S998" s="1062"/>
      <c r="T998" s="26"/>
      <c r="U998" s="16"/>
      <c r="V998" s="10"/>
      <c r="W998" s="10"/>
      <c r="X998" s="10"/>
      <c r="Y998" s="8"/>
      <c r="Z998" s="10"/>
      <c r="AA998" s="10"/>
      <c r="AB998" s="1063"/>
      <c r="AC998" s="10"/>
      <c r="AD998" s="10"/>
      <c r="AE998" s="10"/>
      <c r="AF998" s="10"/>
      <c r="AG998" s="10"/>
      <c r="AH998" s="10"/>
      <c r="AI998" s="10"/>
      <c r="AJ998" s="10"/>
    </row>
    <row r="999" ht="15.75" customHeight="1">
      <c r="A999" s="1059"/>
      <c r="B999" s="31"/>
      <c r="C999" s="10"/>
      <c r="D999" s="10"/>
      <c r="E999" s="31"/>
      <c r="F999" s="10"/>
      <c r="G999" s="10"/>
      <c r="H999" s="10"/>
      <c r="I999" s="10"/>
      <c r="J999" s="10"/>
      <c r="K999" s="31"/>
      <c r="L999" s="10"/>
      <c r="M999" s="10"/>
      <c r="N999" s="10"/>
      <c r="O999" s="10"/>
      <c r="P999" s="1060"/>
      <c r="Q999" s="1061"/>
      <c r="R999" s="1060"/>
      <c r="S999" s="1062"/>
      <c r="T999" s="26"/>
      <c r="U999" s="16"/>
      <c r="V999" s="10"/>
      <c r="W999" s="10"/>
      <c r="X999" s="10"/>
      <c r="Y999" s="8"/>
      <c r="Z999" s="10"/>
      <c r="AA999" s="10"/>
      <c r="AB999" s="1063"/>
      <c r="AC999" s="10"/>
      <c r="AD999" s="10"/>
      <c r="AE999" s="10"/>
      <c r="AF999" s="10"/>
      <c r="AG999" s="10"/>
      <c r="AH999" s="10"/>
      <c r="AI999" s="10"/>
      <c r="AJ999" s="10"/>
    </row>
    <row r="1000" ht="15.75" customHeight="1">
      <c r="A1000" s="1059"/>
      <c r="B1000" s="31"/>
      <c r="C1000" s="10"/>
      <c r="D1000" s="10"/>
      <c r="E1000" s="31"/>
      <c r="F1000" s="10"/>
      <c r="G1000" s="10"/>
      <c r="H1000" s="10"/>
      <c r="I1000" s="10"/>
      <c r="J1000" s="10"/>
      <c r="K1000" s="31"/>
      <c r="L1000" s="10"/>
      <c r="M1000" s="10"/>
      <c r="N1000" s="10"/>
      <c r="O1000" s="10"/>
      <c r="P1000" s="1060"/>
      <c r="Q1000" s="1061"/>
      <c r="R1000" s="1060"/>
      <c r="S1000" s="1062"/>
      <c r="T1000" s="26"/>
      <c r="U1000" s="16"/>
      <c r="V1000" s="10"/>
      <c r="W1000" s="10"/>
      <c r="X1000" s="10"/>
      <c r="Y1000" s="8"/>
      <c r="Z1000" s="10"/>
      <c r="AA1000" s="10"/>
      <c r="AB1000" s="1063"/>
      <c r="AC1000" s="10"/>
      <c r="AD1000" s="10"/>
      <c r="AE1000" s="10"/>
      <c r="AF1000" s="10"/>
      <c r="AG1000" s="10"/>
      <c r="AH1000" s="10"/>
      <c r="AI1000" s="10"/>
      <c r="AJ1000" s="10"/>
    </row>
  </sheetData>
  <customSheetViews>
    <customSheetView guid="{788A33F6-52A4-4C34-9356-9E8353E072AE}" filter="1" showAutoFilter="1">
      <autoFilter ref="$A$1:$AJ$240">
        <filterColumn colId="3">
          <filters>
            <filter val="Polyplus Battery"/>
            <filter val="Altairnano"/>
            <filter val="Purcell Systems"/>
            <filter val="Cell-Con, Inc."/>
            <filter val="Lockheed Martin"/>
            <filter val="EaglePicher Technologies, LLC"/>
            <filter val="Modular Battery Technologies, Inc."/>
            <filter val="Dantona Industries, Inc."/>
            <filter val="EMBS Battery Systems"/>
          </filters>
        </filterColumn>
        <filterColumn colId="7">
          <filters>
            <filter val="Battery Systems"/>
            <filter val="Packs Modules"/>
            <filter val="Cells and Cell Assemblies LPF and other chemistries"/>
            <filter val="Enclosures, aftermarket EV batteries, Energy Storage Systems"/>
            <filter val="Battery Systems(NMC, LFP, sodium)"/>
            <filter val="Packs"/>
            <filter val="Lithium-ion batteries"/>
            <filter val="Modules/ Arrays"/>
            <filter val="Packs with Lithium and LPF"/>
            <filter val="Other/ Unknown"/>
            <filter val="Integrated Battery Packs for Trucks and Energy Storage"/>
            <filter val="Stationary Energy Storage Systems"/>
            <filter val="Lithium-ion cells"/>
            <filter val="Battery Energy Storage"/>
          </filters>
        </filterColumn>
      </autoFilter>
      <extLst>
        <ext uri="GoogleSheetsCustomDataVersion1">
          <go:sheetsCustomData xmlns:go="http://customooxmlschemas.google.com/" filterViewId="2141531165"/>
        </ext>
      </extLst>
    </customSheetView>
  </customSheetViews>
  <conditionalFormatting sqref="Q2:Q15 Q17:Q32 Q34:Q40 Q42:Q161 Q163:Q177 Q179:Q182 Q209:Q239 Q257:Q1000">
    <cfRule type="cellIs" dxfId="0" priority="1" operator="greaterThan">
      <formula>1</formula>
    </cfRule>
  </conditionalFormatting>
  <conditionalFormatting sqref="Q196:Q203">
    <cfRule type="cellIs" dxfId="0" priority="2" operator="greaterThan">
      <formula>1</formula>
    </cfRule>
  </conditionalFormatting>
  <dataValidations>
    <dataValidation type="list" allowBlank="1" showErrorMessage="1" sqref="H161">
      <formula1>IF(G161="Coated electrode rolls",Coated_Elect_Rolls,Cell_Chem_Type)</formula1>
    </dataValidation>
    <dataValidation type="list" allowBlank="1" showErrorMessage="1" sqref="H164">
      <formula1>IF(G164="Cathode",Cathode_Raw_Matl,IF(G164="Anode",Anode_Raw_Matl,IF(G164="Liquid electrolyte",Liquid_Electrolyte,IF(G164="Solid electrolyte",Solid_Electrolyte,IF(G164="Current collectors",Current_Collectors,"")))))</formula1>
    </dataValidation>
    <dataValidation type="list" allowBlank="1" showErrorMessage="1" sqref="G69">
      <formula1>Equip_Type</formula1>
    </dataValidation>
  </dataValidations>
  <hyperlinks>
    <hyperlink r:id="rId2" ref="I4"/>
    <hyperlink r:id="rId3" ref="V4"/>
    <hyperlink r:id="rId4" ref="AE5"/>
    <hyperlink r:id="rId5" ref="AB7"/>
    <hyperlink r:id="rId6" ref="AE8"/>
    <hyperlink r:id="rId7" ref="AE9"/>
    <hyperlink r:id="rId8" ref="AH12"/>
    <hyperlink r:id="rId9" ref="AE14"/>
    <hyperlink r:id="rId10" ref="I15"/>
    <hyperlink r:id="rId11" ref="V15"/>
    <hyperlink r:id="rId12" ref="AB17"/>
    <hyperlink r:id="rId13" location=":~:text=Archer%20Aviation%20has%20completed%20the%20construction%20of%20its,the%20facility%20covers%20an%20area%20of%20about%20400%2C000ft%C2%B2" ref="AB24"/>
    <hyperlink r:id="rId14" ref="AE31"/>
    <hyperlink r:id="rId15" ref="AE32"/>
    <hyperlink r:id="rId16" ref="AB37"/>
    <hyperlink r:id="rId17" ref="V42"/>
    <hyperlink r:id="rId18" ref="AE42"/>
    <hyperlink r:id="rId19" ref="AE43"/>
    <hyperlink r:id="rId20" ref="I49"/>
    <hyperlink r:id="rId21" ref="AE53"/>
    <hyperlink r:id="rId22" ref="V54"/>
    <hyperlink r:id="rId23" ref="AE55"/>
    <hyperlink r:id="rId24" ref="AE56"/>
    <hyperlink r:id="rId25" ref="I61"/>
    <hyperlink r:id="rId26" ref="V61"/>
    <hyperlink r:id="rId27" ref="I62"/>
    <hyperlink r:id="rId28" ref="V62"/>
    <hyperlink r:id="rId29" ref="AB62"/>
    <hyperlink r:id="rId30" ref="I67"/>
    <hyperlink r:id="rId31" ref="V67"/>
    <hyperlink r:id="rId32" ref="AB67"/>
    <hyperlink r:id="rId33" ref="AE68"/>
    <hyperlink r:id="rId34" ref="I69"/>
    <hyperlink r:id="rId35" ref="AE70"/>
    <hyperlink r:id="rId36" ref="I72"/>
    <hyperlink r:id="rId37" ref="V72"/>
    <hyperlink r:id="rId38" ref="I74"/>
    <hyperlink r:id="rId39" ref="V74"/>
    <hyperlink r:id="rId40" ref="AB74"/>
    <hyperlink r:id="rId41" ref="I75"/>
    <hyperlink r:id="rId42" ref="V75"/>
    <hyperlink r:id="rId43" ref="I76"/>
    <hyperlink r:id="rId44" ref="V76"/>
    <hyperlink r:id="rId45" ref="I77"/>
    <hyperlink r:id="rId46" ref="V77"/>
    <hyperlink r:id="rId47" ref="AE78"/>
    <hyperlink r:id="rId48" ref="I80"/>
    <hyperlink r:id="rId49" ref="V80"/>
    <hyperlink r:id="rId50" ref="AE89"/>
    <hyperlink r:id="rId51" ref="V94"/>
    <hyperlink r:id="rId52" ref="AB94"/>
    <hyperlink r:id="rId53" ref="AE99"/>
    <hyperlink r:id="rId54" ref="I100"/>
    <hyperlink r:id="rId55" ref="V100"/>
    <hyperlink r:id="rId56" ref="AE101"/>
    <hyperlink r:id="rId57" ref="AE103"/>
    <hyperlink r:id="rId58" ref="I105"/>
    <hyperlink r:id="rId59" ref="V105"/>
    <hyperlink r:id="rId60" ref="I106"/>
    <hyperlink r:id="rId61" ref="V106"/>
    <hyperlink r:id="rId62" ref="I107"/>
    <hyperlink r:id="rId63" ref="V107"/>
    <hyperlink r:id="rId64" ref="I113"/>
    <hyperlink r:id="rId65" ref="V113"/>
    <hyperlink r:id="rId66" ref="I114"/>
    <hyperlink r:id="rId67" ref="V114"/>
    <hyperlink r:id="rId68" ref="AE116"/>
    <hyperlink r:id="rId69" ref="AE117"/>
    <hyperlink r:id="rId70" ref="I119"/>
    <hyperlink r:id="rId71" ref="V119"/>
    <hyperlink r:id="rId72" ref="I120"/>
    <hyperlink r:id="rId73" ref="AE123"/>
    <hyperlink r:id="rId74" ref="I124"/>
    <hyperlink r:id="rId75" ref="V124"/>
    <hyperlink r:id="rId76" ref="AB124"/>
    <hyperlink r:id="rId77" ref="AE125"/>
    <hyperlink r:id="rId78" ref="O129"/>
    <hyperlink r:id="rId79" ref="I130"/>
    <hyperlink r:id="rId80" ref="I131"/>
    <hyperlink r:id="rId81" ref="AB131"/>
    <hyperlink r:id="rId82" ref="I132"/>
    <hyperlink r:id="rId83" ref="AE133"/>
    <hyperlink r:id="rId84" ref="AE135"/>
    <hyperlink r:id="rId85" ref="I138"/>
    <hyperlink r:id="rId86" ref="V138"/>
    <hyperlink r:id="rId87" ref="AE139"/>
    <hyperlink r:id="rId88" ref="AE140"/>
    <hyperlink r:id="rId89" ref="V141"/>
    <hyperlink r:id="rId90" ref="AE141"/>
    <hyperlink r:id="rId91" ref="AE142"/>
    <hyperlink r:id="rId92" ref="AE143"/>
    <hyperlink r:id="rId93" ref="AE144"/>
    <hyperlink r:id="rId94" ref="AE145"/>
    <hyperlink r:id="rId95" ref="V147"/>
    <hyperlink r:id="rId96" ref="O153"/>
    <hyperlink r:id="rId97" ref="AE155"/>
    <hyperlink r:id="rId98" ref="AE156"/>
    <hyperlink r:id="rId99" ref="AE157"/>
    <hyperlink r:id="rId100" ref="I159"/>
    <hyperlink r:id="rId101" ref="V159"/>
    <hyperlink r:id="rId102" ref="AB159"/>
    <hyperlink r:id="rId103" ref="I160"/>
    <hyperlink r:id="rId104" ref="V160"/>
    <hyperlink r:id="rId105" ref="AB160"/>
    <hyperlink r:id="rId106" ref="AE161"/>
    <hyperlink r:id="rId107" ref="I164"/>
    <hyperlink r:id="rId108" ref="AE166"/>
    <hyperlink r:id="rId109" ref="I167"/>
    <hyperlink r:id="rId110" ref="V167"/>
    <hyperlink r:id="rId111" ref="AB167"/>
    <hyperlink r:id="rId112" ref="I173"/>
    <hyperlink r:id="rId113" ref="V173"/>
    <hyperlink r:id="rId114" ref="AB173"/>
    <hyperlink r:id="rId115" ref="AE173"/>
    <hyperlink r:id="rId116" ref="I174"/>
    <hyperlink r:id="rId117" ref="V174"/>
    <hyperlink r:id="rId118" ref="AB174"/>
    <hyperlink r:id="rId119" ref="I175"/>
    <hyperlink r:id="rId120" ref="I176"/>
    <hyperlink r:id="rId121" ref="V176"/>
    <hyperlink r:id="rId122" ref="I178"/>
    <hyperlink r:id="rId123" ref="V178"/>
    <hyperlink r:id="rId124" ref="I181"/>
    <hyperlink r:id="rId125" ref="V181"/>
    <hyperlink r:id="rId126" ref="AB181"/>
    <hyperlink r:id="rId127" ref="AE181"/>
    <hyperlink r:id="rId128" ref="I182"/>
    <hyperlink r:id="rId129" ref="AB182"/>
    <hyperlink r:id="rId130" ref="AE185"/>
    <hyperlink r:id="rId131" ref="I187"/>
    <hyperlink r:id="rId132" ref="AE187"/>
    <hyperlink r:id="rId133" ref="I188"/>
    <hyperlink r:id="rId134" ref="V188"/>
    <hyperlink r:id="rId135" ref="AE188"/>
    <hyperlink r:id="rId136" ref="AE189"/>
    <hyperlink r:id="rId137" ref="AE190"/>
    <hyperlink r:id="rId138" ref="AE191"/>
    <hyperlink r:id="rId139" ref="AE192"/>
    <hyperlink r:id="rId140" ref="I195"/>
    <hyperlink r:id="rId141" ref="V195"/>
    <hyperlink r:id="rId142" ref="AE196"/>
    <hyperlink r:id="rId143" ref="AE199"/>
    <hyperlink r:id="rId144" ref="AE201"/>
    <hyperlink r:id="rId145" ref="I202"/>
    <hyperlink r:id="rId146" ref="V202"/>
    <hyperlink r:id="rId147" ref="AB202"/>
    <hyperlink r:id="rId148" ref="D207"/>
    <hyperlink r:id="rId149" ref="F207"/>
    <hyperlink r:id="rId150" ref="I207"/>
    <hyperlink r:id="rId151" ref="V207"/>
    <hyperlink r:id="rId152" ref="AE207"/>
    <hyperlink r:id="rId153" ref="AE210"/>
    <hyperlink r:id="rId154" ref="AE211"/>
    <hyperlink r:id="rId155" ref="I212"/>
    <hyperlink r:id="rId156" ref="V212"/>
    <hyperlink r:id="rId157" ref="AB212"/>
    <hyperlink r:id="rId158" ref="I213"/>
    <hyperlink r:id="rId159" ref="V213"/>
    <hyperlink r:id="rId160" ref="AB213"/>
    <hyperlink r:id="rId161" ref="I214"/>
    <hyperlink r:id="rId162" ref="V214"/>
    <hyperlink r:id="rId163" ref="AE215"/>
    <hyperlink r:id="rId164" ref="AE216"/>
    <hyperlink r:id="rId165" ref="I218"/>
    <hyperlink r:id="rId166" ref="V218"/>
    <hyperlink r:id="rId167" ref="AB218"/>
    <hyperlink r:id="rId168" ref="AE219"/>
    <hyperlink r:id="rId169" ref="AE220"/>
    <hyperlink r:id="rId170" ref="I221"/>
    <hyperlink r:id="rId171" ref="V221"/>
    <hyperlink r:id="rId172" ref="AB221"/>
    <hyperlink r:id="rId173" ref="I222"/>
    <hyperlink r:id="rId174" ref="V222"/>
    <hyperlink r:id="rId175" ref="AB222"/>
    <hyperlink r:id="rId176" ref="I223"/>
    <hyperlink r:id="rId177" ref="V223"/>
    <hyperlink r:id="rId178" ref="AB223"/>
    <hyperlink r:id="rId179" ref="AE223"/>
    <hyperlink r:id="rId180" ref="AE225"/>
    <hyperlink r:id="rId181" ref="I226"/>
    <hyperlink r:id="rId182" ref="V226"/>
    <hyperlink r:id="rId183" ref="AB226"/>
    <hyperlink r:id="rId184" ref="I227"/>
    <hyperlink r:id="rId185" ref="V227"/>
    <hyperlink r:id="rId186" ref="AB227"/>
    <hyperlink r:id="rId187" ref="AE229"/>
    <hyperlink r:id="rId188" ref="AE231"/>
    <hyperlink r:id="rId189" ref="AE233"/>
    <hyperlink r:id="rId190" ref="AE237"/>
    <hyperlink r:id="rId191" ref="AE238"/>
    <hyperlink r:id="rId192" ref="AE239"/>
    <hyperlink r:id="rId193" ref="I240"/>
    <hyperlink r:id="rId194" ref="V240"/>
  </hyperlinks>
  <printOptions/>
  <pageMargins bottom="0.75" footer="0.0" header="0.0" left="0.7" right="0.7" top="0.75"/>
  <pageSetup orientation="portrait"/>
  <drawing r:id="rId195"/>
  <legacyDrawing r:id="rId196"/>
  <tableParts count="1">
    <tablePart r:id="rId198"/>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9.14"/>
    <col customWidth="1" min="2" max="2" width="14.0"/>
    <col customWidth="1" min="3" max="3" width="17.14"/>
    <col customWidth="1" min="4" max="4" width="15.43"/>
    <col customWidth="1" min="5" max="5" width="10.43"/>
    <col customWidth="1" min="6" max="6" width="31.0"/>
    <col customWidth="1" min="7" max="7" width="20.57"/>
    <col customWidth="1" min="8" max="8" width="12.43"/>
    <col customWidth="1" min="9" max="9" width="17.57"/>
    <col customWidth="1" min="10" max="10" width="17.14"/>
    <col customWidth="1" min="11" max="11" width="22.43"/>
    <col customWidth="1" min="12" max="12" width="23.57"/>
    <col customWidth="1" min="13" max="15" width="10.43"/>
    <col customWidth="1" min="16" max="16" width="12.57"/>
    <col customWidth="1" min="17" max="19" width="14.14"/>
    <col customWidth="1" min="20" max="20" width="12.86"/>
    <col customWidth="1" min="21" max="21" width="11.43"/>
    <col customWidth="1" min="22" max="22" width="9.14"/>
    <col customWidth="1" min="23" max="23" width="21.57"/>
    <col customWidth="1" min="24" max="24" width="17.57"/>
    <col customWidth="1" min="25" max="25" width="12.0"/>
    <col customWidth="1" min="26" max="26" width="9.57"/>
    <col customWidth="1" min="27" max="27" width="10.43"/>
    <col customWidth="1" min="28" max="28" width="12.57"/>
    <col customWidth="1" min="29" max="29" width="11.14"/>
    <col customWidth="1" min="30" max="30" width="31.43"/>
    <col customWidth="1" min="31" max="31" width="53.57"/>
    <col customWidth="1" min="32" max="32" width="46.43"/>
    <col customWidth="1" min="33" max="33" width="24.86"/>
    <col customWidth="1" min="34" max="34" width="10.14"/>
    <col customWidth="1" min="35" max="35" width="12.14"/>
    <col customWidth="1" min="36" max="36" width="11.43"/>
    <col customWidth="1" min="37" max="37" width="12.57"/>
    <col customWidth="1" min="38" max="38" width="38.43"/>
  </cols>
  <sheetData>
    <row r="1">
      <c r="A1" s="877" t="s">
        <v>1338</v>
      </c>
      <c r="B1" s="652" t="s">
        <v>7</v>
      </c>
      <c r="C1" s="652" t="s">
        <v>8</v>
      </c>
      <c r="D1" s="652" t="s">
        <v>9</v>
      </c>
      <c r="E1" s="652" t="s">
        <v>1936</v>
      </c>
      <c r="F1" s="652" t="s">
        <v>391</v>
      </c>
      <c r="G1" s="652" t="s">
        <v>10</v>
      </c>
      <c r="H1" s="652" t="s">
        <v>9666</v>
      </c>
      <c r="I1" s="652" t="s">
        <v>2871</v>
      </c>
      <c r="J1" s="652" t="s">
        <v>11</v>
      </c>
      <c r="K1" s="652" t="s">
        <v>392</v>
      </c>
      <c r="L1" s="652" t="s">
        <v>393</v>
      </c>
      <c r="M1" s="652" t="s">
        <v>394</v>
      </c>
      <c r="N1" s="652" t="s">
        <v>13</v>
      </c>
      <c r="O1" s="652" t="s">
        <v>395</v>
      </c>
      <c r="P1" s="1064" t="s">
        <v>396</v>
      </c>
      <c r="Q1" s="1065" t="s">
        <v>397</v>
      </c>
      <c r="R1" s="1066" t="s">
        <v>398</v>
      </c>
      <c r="S1" s="1066" t="s">
        <v>399</v>
      </c>
      <c r="T1" s="1067" t="s">
        <v>400</v>
      </c>
      <c r="U1" s="1067" t="s">
        <v>9667</v>
      </c>
      <c r="V1" s="652" t="s">
        <v>9668</v>
      </c>
      <c r="W1" s="652" t="s">
        <v>402</v>
      </c>
      <c r="X1" s="652" t="s">
        <v>401</v>
      </c>
      <c r="Y1" s="652" t="s">
        <v>403</v>
      </c>
      <c r="Z1" s="652" t="s">
        <v>404</v>
      </c>
      <c r="AA1" s="652" t="s">
        <v>405</v>
      </c>
      <c r="AB1" s="652" t="s">
        <v>22</v>
      </c>
      <c r="AC1" s="879" t="s">
        <v>406</v>
      </c>
      <c r="AD1" s="652" t="s">
        <v>407</v>
      </c>
      <c r="AE1" s="652" t="s">
        <v>408</v>
      </c>
      <c r="AF1" s="652" t="s">
        <v>409</v>
      </c>
      <c r="AG1" s="652" t="s">
        <v>410</v>
      </c>
      <c r="AH1" s="319" t="s">
        <v>411</v>
      </c>
      <c r="AI1" s="652" t="s">
        <v>412</v>
      </c>
      <c r="AJ1" s="652" t="s">
        <v>413</v>
      </c>
      <c r="AK1" s="652" t="s">
        <v>414</v>
      </c>
      <c r="AL1" s="652" t="s">
        <v>2874</v>
      </c>
    </row>
    <row r="2">
      <c r="A2" s="1068">
        <v>6001.0</v>
      </c>
      <c r="B2" s="535" t="s">
        <v>36</v>
      </c>
      <c r="C2" s="535" t="s">
        <v>37</v>
      </c>
      <c r="D2" s="510" t="s">
        <v>9669</v>
      </c>
      <c r="E2" s="535" t="s">
        <v>812</v>
      </c>
      <c r="F2" s="535" t="s">
        <v>9669</v>
      </c>
      <c r="G2" s="490" t="s">
        <v>9670</v>
      </c>
      <c r="H2" s="490" t="s">
        <v>9671</v>
      </c>
      <c r="I2" s="490" t="s">
        <v>9672</v>
      </c>
      <c r="J2" s="490" t="s">
        <v>9673</v>
      </c>
      <c r="K2" s="688" t="s">
        <v>9674</v>
      </c>
      <c r="L2" s="490" t="s">
        <v>9675</v>
      </c>
      <c r="M2" s="490" t="s">
        <v>9676</v>
      </c>
      <c r="N2" s="535" t="s">
        <v>106</v>
      </c>
      <c r="O2" s="535" t="s">
        <v>420</v>
      </c>
      <c r="P2" s="798">
        <v>14004.0</v>
      </c>
      <c r="Q2" s="772" t="s">
        <v>9677</v>
      </c>
      <c r="R2" s="1069">
        <v>42.9017371389781</v>
      </c>
      <c r="S2" s="1069">
        <v>-78.4924324157453</v>
      </c>
      <c r="T2" s="800">
        <v>2.0</v>
      </c>
      <c r="U2" s="801"/>
      <c r="V2" s="490"/>
      <c r="W2" s="688" t="s">
        <v>9674</v>
      </c>
      <c r="X2" s="490" t="s">
        <v>9669</v>
      </c>
      <c r="Y2" s="490" t="s">
        <v>9676</v>
      </c>
      <c r="Z2" s="535" t="s">
        <v>106</v>
      </c>
      <c r="AA2" s="535" t="s">
        <v>420</v>
      </c>
      <c r="AB2" s="535" t="s">
        <v>9678</v>
      </c>
      <c r="AC2" s="540">
        <v>41684.0</v>
      </c>
      <c r="AD2" s="688" t="s">
        <v>9674</v>
      </c>
      <c r="AE2" s="490" t="s">
        <v>9679</v>
      </c>
      <c r="AF2" s="490" t="s">
        <v>9680</v>
      </c>
      <c r="AG2" s="688" t="s">
        <v>9681</v>
      </c>
      <c r="AH2" s="535">
        <f>IF(LEN(TRIM(AF2))=0,0,LEN(TRIM(AF2))-LEN(SUBSTITUTE(AF2," ",""))+1)</f>
        <v>28</v>
      </c>
      <c r="AI2" s="490"/>
      <c r="AJ2" s="490"/>
      <c r="AK2" s="490"/>
      <c r="AL2" s="490"/>
    </row>
    <row r="3">
      <c r="A3" s="1068">
        <v>6002.0</v>
      </c>
      <c r="B3" s="535" t="s">
        <v>36</v>
      </c>
      <c r="C3" s="535" t="s">
        <v>37</v>
      </c>
      <c r="D3" s="510" t="s">
        <v>9682</v>
      </c>
      <c r="E3" s="535" t="s">
        <v>812</v>
      </c>
      <c r="F3" s="490" t="s">
        <v>9682</v>
      </c>
      <c r="G3" s="490" t="s">
        <v>9683</v>
      </c>
      <c r="H3" s="490" t="s">
        <v>9671</v>
      </c>
      <c r="I3" s="490" t="s">
        <v>9672</v>
      </c>
      <c r="J3" s="490" t="s">
        <v>9684</v>
      </c>
      <c r="K3" s="490" t="s">
        <v>9685</v>
      </c>
      <c r="L3" s="490" t="s">
        <v>9686</v>
      </c>
      <c r="M3" s="490" t="s">
        <v>9687</v>
      </c>
      <c r="N3" s="535" t="s">
        <v>179</v>
      </c>
      <c r="O3" s="535" t="s">
        <v>420</v>
      </c>
      <c r="P3" s="798" t="s">
        <v>9688</v>
      </c>
      <c r="Q3" s="772" t="s">
        <v>9689</v>
      </c>
      <c r="R3" s="1069">
        <v>40.1340008397836</v>
      </c>
      <c r="S3" s="1069">
        <v>-75.4909772461603</v>
      </c>
      <c r="T3" s="535">
        <v>20.0</v>
      </c>
      <c r="U3" s="801"/>
      <c r="V3" s="490"/>
      <c r="W3" s="490" t="s">
        <v>9685</v>
      </c>
      <c r="X3" s="490" t="s">
        <v>9682</v>
      </c>
      <c r="Y3" s="490" t="s">
        <v>9690</v>
      </c>
      <c r="Z3" s="535" t="s">
        <v>179</v>
      </c>
      <c r="AA3" s="535" t="s">
        <v>420</v>
      </c>
      <c r="AB3" s="800" t="s">
        <v>445</v>
      </c>
      <c r="AC3" s="540">
        <v>45334.0</v>
      </c>
      <c r="AD3" s="490"/>
      <c r="AE3" s="490"/>
      <c r="AF3" s="490" t="s">
        <v>9691</v>
      </c>
      <c r="AG3" s="490"/>
      <c r="AH3" s="535">
        <v>30.0</v>
      </c>
      <c r="AI3" s="490" t="s">
        <v>9692</v>
      </c>
      <c r="AJ3" s="490" t="s">
        <v>9693</v>
      </c>
      <c r="AK3" s="490" t="s">
        <v>9694</v>
      </c>
      <c r="AL3" s="490"/>
    </row>
    <row r="4">
      <c r="A4" s="1068">
        <v>6003.0</v>
      </c>
      <c r="B4" s="326" t="s">
        <v>149</v>
      </c>
      <c r="C4" s="535" t="s">
        <v>37</v>
      </c>
      <c r="D4" s="510" t="s">
        <v>9695</v>
      </c>
      <c r="E4" s="535" t="s">
        <v>812</v>
      </c>
      <c r="F4" s="490" t="s">
        <v>9696</v>
      </c>
      <c r="G4" s="490" t="s">
        <v>9697</v>
      </c>
      <c r="H4" s="490" t="s">
        <v>9698</v>
      </c>
      <c r="I4" s="490" t="s">
        <v>9672</v>
      </c>
      <c r="J4" s="490" t="s">
        <v>9699</v>
      </c>
      <c r="K4" s="490" t="s">
        <v>9700</v>
      </c>
      <c r="L4" s="490" t="s">
        <v>9701</v>
      </c>
      <c r="M4" s="490" t="s">
        <v>1229</v>
      </c>
      <c r="N4" s="535" t="s">
        <v>95</v>
      </c>
      <c r="O4" s="535" t="s">
        <v>420</v>
      </c>
      <c r="P4" s="798">
        <v>77056.0</v>
      </c>
      <c r="Q4" s="772"/>
      <c r="R4" s="1069">
        <v>29.738780228076</v>
      </c>
      <c r="S4" s="1069">
        <v>-95.46280047546</v>
      </c>
      <c r="T4" s="800">
        <v>44.0</v>
      </c>
      <c r="U4" s="801">
        <v>20000.0</v>
      </c>
      <c r="V4" s="490" t="s">
        <v>9702</v>
      </c>
      <c r="W4" s="490" t="s">
        <v>9700</v>
      </c>
      <c r="X4" s="490" t="s">
        <v>9695</v>
      </c>
      <c r="Y4" s="490" t="s">
        <v>809</v>
      </c>
      <c r="Z4" s="535"/>
      <c r="AA4" s="535" t="s">
        <v>809</v>
      </c>
      <c r="AB4" s="535" t="s">
        <v>453</v>
      </c>
      <c r="AC4" s="540">
        <v>45400.0</v>
      </c>
      <c r="AD4" s="490" t="s">
        <v>9703</v>
      </c>
      <c r="AE4" s="490" t="s">
        <v>9704</v>
      </c>
      <c r="AF4" s="490" t="s">
        <v>9705</v>
      </c>
      <c r="AG4" s="490"/>
      <c r="AH4" s="535">
        <f t="shared" ref="AH4:AH22" si="1">IF(LEN(TRIM(AF4))=0,0,LEN(TRIM(AF4))-LEN(SUBSTITUTE(AF4," ",""))+1)</f>
        <v>29</v>
      </c>
      <c r="AI4" s="490"/>
      <c r="AJ4" s="490"/>
      <c r="AK4" s="490"/>
      <c r="AL4" s="490"/>
    </row>
    <row r="5">
      <c r="A5" s="1068">
        <v>6004.0</v>
      </c>
      <c r="B5" s="535" t="s">
        <v>36</v>
      </c>
      <c r="C5" s="535" t="s">
        <v>37</v>
      </c>
      <c r="D5" s="510" t="s">
        <v>9706</v>
      </c>
      <c r="E5" s="535" t="s">
        <v>812</v>
      </c>
      <c r="F5" s="490" t="s">
        <v>9707</v>
      </c>
      <c r="G5" s="490" t="s">
        <v>9708</v>
      </c>
      <c r="H5" s="490" t="s">
        <v>1980</v>
      </c>
      <c r="I5" s="490" t="s">
        <v>9709</v>
      </c>
      <c r="J5" s="490" t="s">
        <v>9699</v>
      </c>
      <c r="K5" s="490" t="s">
        <v>9710</v>
      </c>
      <c r="L5" s="490" t="s">
        <v>9711</v>
      </c>
      <c r="M5" s="490" t="s">
        <v>9712</v>
      </c>
      <c r="N5" s="535" t="s">
        <v>9713</v>
      </c>
      <c r="O5" s="535" t="s">
        <v>420</v>
      </c>
      <c r="P5" s="798">
        <v>44146.0</v>
      </c>
      <c r="Q5" s="772" t="s">
        <v>9714</v>
      </c>
      <c r="R5" s="1069">
        <v>41.3543412093459</v>
      </c>
      <c r="S5" s="1069">
        <v>-81.517935646482</v>
      </c>
      <c r="T5" s="800">
        <v>27.0</v>
      </c>
      <c r="U5" s="801">
        <v>50000.0</v>
      </c>
      <c r="V5" s="490" t="s">
        <v>9715</v>
      </c>
      <c r="W5" s="490" t="s">
        <v>9710</v>
      </c>
      <c r="X5" s="490" t="s">
        <v>9706</v>
      </c>
      <c r="Y5" s="490" t="s">
        <v>9716</v>
      </c>
      <c r="Z5" s="535" t="s">
        <v>32</v>
      </c>
      <c r="AA5" s="535" t="s">
        <v>420</v>
      </c>
      <c r="AB5" s="535" t="s">
        <v>498</v>
      </c>
      <c r="AC5" s="540">
        <v>44774.0</v>
      </c>
      <c r="AD5" s="490" t="s">
        <v>9717</v>
      </c>
      <c r="AE5" s="490" t="s">
        <v>9718</v>
      </c>
      <c r="AF5" s="490" t="s">
        <v>9719</v>
      </c>
      <c r="AG5" s="490"/>
      <c r="AH5" s="535">
        <f t="shared" si="1"/>
        <v>18</v>
      </c>
      <c r="AI5" s="490"/>
      <c r="AJ5" s="490"/>
      <c r="AK5" s="490"/>
      <c r="AL5" s="490"/>
    </row>
    <row r="6">
      <c r="A6" s="1068">
        <v>6005.0</v>
      </c>
      <c r="B6" s="535" t="s">
        <v>36</v>
      </c>
      <c r="C6" s="535" t="s">
        <v>37</v>
      </c>
      <c r="D6" s="510" t="s">
        <v>9720</v>
      </c>
      <c r="E6" s="535" t="s">
        <v>1209</v>
      </c>
      <c r="F6" s="510" t="s">
        <v>9721</v>
      </c>
      <c r="G6" s="510" t="s">
        <v>2833</v>
      </c>
      <c r="H6" s="511" t="s">
        <v>9671</v>
      </c>
      <c r="I6" s="684" t="s">
        <v>9672</v>
      </c>
      <c r="J6" s="369" t="s">
        <v>9722</v>
      </c>
      <c r="K6" s="771" t="s">
        <v>9723</v>
      </c>
      <c r="L6" s="510" t="s">
        <v>9724</v>
      </c>
      <c r="M6" s="510" t="s">
        <v>9725</v>
      </c>
      <c r="N6" s="657" t="s">
        <v>95</v>
      </c>
      <c r="O6" s="657" t="s">
        <v>420</v>
      </c>
      <c r="P6" s="657">
        <v>77542.0</v>
      </c>
      <c r="Q6" s="535" t="s">
        <v>9726</v>
      </c>
      <c r="R6" s="537">
        <v>28.9549945303503</v>
      </c>
      <c r="S6" s="537">
        <v>-95.3383427469926</v>
      </c>
      <c r="T6" s="666">
        <v>75.0</v>
      </c>
      <c r="U6" s="667"/>
      <c r="V6" s="491"/>
      <c r="W6" s="773" t="s">
        <v>9727</v>
      </c>
      <c r="X6" s="510" t="s">
        <v>9728</v>
      </c>
      <c r="Y6" s="522" t="s">
        <v>9725</v>
      </c>
      <c r="Z6" s="657" t="s">
        <v>95</v>
      </c>
      <c r="AA6" s="657" t="s">
        <v>420</v>
      </c>
      <c r="AB6" s="660" t="s">
        <v>1010</v>
      </c>
      <c r="AC6" s="660" t="s">
        <v>1011</v>
      </c>
      <c r="AD6" s="490" t="s">
        <v>9729</v>
      </c>
      <c r="AE6" s="490"/>
      <c r="AF6" s="510" t="s">
        <v>9730</v>
      </c>
      <c r="AG6" s="490"/>
      <c r="AH6" s="535">
        <f t="shared" si="1"/>
        <v>33</v>
      </c>
      <c r="AI6" s="490"/>
      <c r="AJ6" s="490"/>
      <c r="AK6" s="490"/>
      <c r="AL6" s="490"/>
    </row>
    <row r="7">
      <c r="A7" s="1068">
        <v>6006.0</v>
      </c>
      <c r="B7" s="535" t="s">
        <v>55</v>
      </c>
      <c r="C7" s="535" t="s">
        <v>37</v>
      </c>
      <c r="D7" s="510" t="s">
        <v>3739</v>
      </c>
      <c r="E7" s="535" t="s">
        <v>1209</v>
      </c>
      <c r="F7" s="490" t="s">
        <v>3740</v>
      </c>
      <c r="G7" s="490" t="s">
        <v>9697</v>
      </c>
      <c r="H7" s="490" t="s">
        <v>9671</v>
      </c>
      <c r="I7" s="490" t="s">
        <v>9672</v>
      </c>
      <c r="J7" s="490" t="s">
        <v>9731</v>
      </c>
      <c r="K7" s="688" t="s">
        <v>3741</v>
      </c>
      <c r="L7" s="490" t="s">
        <v>3742</v>
      </c>
      <c r="M7" s="490" t="s">
        <v>3743</v>
      </c>
      <c r="N7" s="535" t="s">
        <v>49</v>
      </c>
      <c r="O7" s="535" t="s">
        <v>420</v>
      </c>
      <c r="P7" s="798">
        <v>89408.0</v>
      </c>
      <c r="Q7" s="772" t="s">
        <v>3744</v>
      </c>
      <c r="R7" s="1069">
        <v>39.6129533704721</v>
      </c>
      <c r="S7" s="1069">
        <v>-119.251332273756</v>
      </c>
      <c r="T7" s="800">
        <v>30.0</v>
      </c>
      <c r="U7" s="801">
        <v>20000.0</v>
      </c>
      <c r="V7" s="490" t="s">
        <v>3682</v>
      </c>
      <c r="W7" s="490" t="s">
        <v>3741</v>
      </c>
      <c r="X7" s="490" t="s">
        <v>9732</v>
      </c>
      <c r="Y7" s="490" t="s">
        <v>3743</v>
      </c>
      <c r="Z7" s="535" t="s">
        <v>49</v>
      </c>
      <c r="AA7" s="535" t="s">
        <v>420</v>
      </c>
      <c r="AB7" s="535" t="s">
        <v>453</v>
      </c>
      <c r="AC7" s="540">
        <v>45400.0</v>
      </c>
      <c r="AD7" s="490" t="s">
        <v>9733</v>
      </c>
      <c r="AE7" s="490" t="s">
        <v>9734</v>
      </c>
      <c r="AF7" s="490" t="s">
        <v>9735</v>
      </c>
      <c r="AG7" s="490"/>
      <c r="AH7" s="535">
        <f t="shared" si="1"/>
        <v>10</v>
      </c>
      <c r="AI7" s="490"/>
      <c r="AJ7" s="490"/>
      <c r="AK7" s="490"/>
      <c r="AL7" s="490"/>
    </row>
    <row r="8" ht="78.75" customHeight="1">
      <c r="A8" s="1068">
        <v>6007.0</v>
      </c>
      <c r="B8" s="1070" t="s">
        <v>149</v>
      </c>
      <c r="C8" s="1071" t="s">
        <v>37</v>
      </c>
      <c r="D8" s="1072" t="s">
        <v>3739</v>
      </c>
      <c r="E8" s="1071" t="s">
        <v>1209</v>
      </c>
      <c r="F8" s="1073" t="s">
        <v>9736</v>
      </c>
      <c r="G8" s="1073" t="s">
        <v>9697</v>
      </c>
      <c r="H8" s="1073" t="s">
        <v>9671</v>
      </c>
      <c r="I8" s="1073" t="s">
        <v>9737</v>
      </c>
      <c r="J8" s="1073" t="s">
        <v>9738</v>
      </c>
      <c r="K8" s="1074" t="s">
        <v>3741</v>
      </c>
      <c r="L8" s="1073" t="s">
        <v>322</v>
      </c>
      <c r="M8" s="1073" t="s">
        <v>322</v>
      </c>
      <c r="N8" s="1071" t="s">
        <v>93</v>
      </c>
      <c r="O8" s="1071" t="s">
        <v>420</v>
      </c>
      <c r="P8" s="1075"/>
      <c r="Q8" s="1076"/>
      <c r="R8" s="1077">
        <v>34.73073</v>
      </c>
      <c r="S8" s="1077">
        <v>-83.00575</v>
      </c>
      <c r="T8" s="1078" t="s">
        <v>9739</v>
      </c>
      <c r="U8" s="1079"/>
      <c r="V8" s="1073"/>
      <c r="W8" s="1073"/>
      <c r="X8" s="1073"/>
      <c r="Y8" s="1073"/>
      <c r="Z8" s="1071"/>
      <c r="AA8" s="1071"/>
      <c r="AB8" s="1078" t="s">
        <v>1840</v>
      </c>
      <c r="AC8" s="1080">
        <v>45560.0</v>
      </c>
      <c r="AD8" s="1073"/>
      <c r="AE8" s="1073"/>
      <c r="AF8" s="1073" t="s">
        <v>9740</v>
      </c>
      <c r="AG8" s="1074" t="s">
        <v>9741</v>
      </c>
      <c r="AH8" s="1071">
        <f t="shared" si="1"/>
        <v>27</v>
      </c>
      <c r="AI8" s="1073"/>
      <c r="AJ8" s="1073"/>
      <c r="AK8" s="1073"/>
      <c r="AL8" s="1073"/>
    </row>
    <row r="9">
      <c r="A9" s="1068">
        <v>6008.0</v>
      </c>
      <c r="B9" s="326" t="s">
        <v>158</v>
      </c>
      <c r="C9" s="535" t="s">
        <v>37</v>
      </c>
      <c r="D9" s="510" t="s">
        <v>9742</v>
      </c>
      <c r="E9" s="535" t="s">
        <v>1209</v>
      </c>
      <c r="F9" s="490" t="s">
        <v>9743</v>
      </c>
      <c r="G9" s="490" t="s">
        <v>9708</v>
      </c>
      <c r="H9" s="490" t="s">
        <v>9744</v>
      </c>
      <c r="I9" s="490" t="s">
        <v>9672</v>
      </c>
      <c r="J9" s="490" t="s">
        <v>9699</v>
      </c>
      <c r="K9" s="490" t="s">
        <v>9745</v>
      </c>
      <c r="L9" s="490" t="s">
        <v>9746</v>
      </c>
      <c r="M9" s="490" t="s">
        <v>9747</v>
      </c>
      <c r="N9" s="535" t="s">
        <v>49</v>
      </c>
      <c r="O9" s="535" t="s">
        <v>420</v>
      </c>
      <c r="P9" s="798">
        <v>89434.0</v>
      </c>
      <c r="Q9" s="772"/>
      <c r="R9" s="1069">
        <v>39.5395082279345</v>
      </c>
      <c r="S9" s="1069">
        <v>-119.483385189104</v>
      </c>
      <c r="T9" s="800">
        <v>40.0</v>
      </c>
      <c r="U9" s="801">
        <v>75.0</v>
      </c>
      <c r="V9" s="490" t="s">
        <v>3682</v>
      </c>
      <c r="W9" s="490" t="s">
        <v>9748</v>
      </c>
      <c r="X9" s="490" t="s">
        <v>9749</v>
      </c>
      <c r="Y9" s="490" t="s">
        <v>422</v>
      </c>
      <c r="Z9" s="535" t="s">
        <v>49</v>
      </c>
      <c r="AA9" s="535" t="s">
        <v>420</v>
      </c>
      <c r="AB9" s="535" t="s">
        <v>498</v>
      </c>
      <c r="AC9" s="540">
        <v>44781.0</v>
      </c>
      <c r="AD9" s="490" t="s">
        <v>9750</v>
      </c>
      <c r="AE9" s="490" t="s">
        <v>9751</v>
      </c>
      <c r="AF9" s="490" t="s">
        <v>9752</v>
      </c>
      <c r="AG9" s="490"/>
      <c r="AH9" s="535">
        <f t="shared" si="1"/>
        <v>28</v>
      </c>
      <c r="AI9" s="490"/>
      <c r="AJ9" s="490"/>
      <c r="AK9" s="490"/>
      <c r="AL9" s="490"/>
    </row>
    <row r="10">
      <c r="A10" s="1068">
        <v>6009.0</v>
      </c>
      <c r="B10" s="535" t="s">
        <v>55</v>
      </c>
      <c r="C10" s="535" t="s">
        <v>37</v>
      </c>
      <c r="D10" s="510" t="s">
        <v>9742</v>
      </c>
      <c r="E10" s="535" t="s">
        <v>1209</v>
      </c>
      <c r="F10" s="490" t="s">
        <v>9753</v>
      </c>
      <c r="G10" s="490" t="s">
        <v>9708</v>
      </c>
      <c r="H10" s="490" t="s">
        <v>9744</v>
      </c>
      <c r="I10" s="490" t="s">
        <v>9672</v>
      </c>
      <c r="J10" s="490" t="s">
        <v>9699</v>
      </c>
      <c r="K10" s="490" t="s">
        <v>9745</v>
      </c>
      <c r="L10" s="1081" t="s">
        <v>9754</v>
      </c>
      <c r="M10" s="490" t="s">
        <v>422</v>
      </c>
      <c r="N10" s="535" t="s">
        <v>49</v>
      </c>
      <c r="O10" s="535" t="s">
        <v>420</v>
      </c>
      <c r="P10" s="490">
        <v>89511.0</v>
      </c>
      <c r="Q10" s="490"/>
      <c r="R10" s="1069">
        <v>39.4700468082056</v>
      </c>
      <c r="S10" s="1069">
        <v>-119.790953497863</v>
      </c>
      <c r="T10" s="490">
        <v>53.0</v>
      </c>
      <c r="U10" s="801">
        <v>10000.0</v>
      </c>
      <c r="V10" s="490" t="s">
        <v>3682</v>
      </c>
      <c r="W10" s="490" t="s">
        <v>9748</v>
      </c>
      <c r="X10" s="490" t="s">
        <v>9742</v>
      </c>
      <c r="Y10" s="490" t="s">
        <v>422</v>
      </c>
      <c r="Z10" s="535" t="s">
        <v>49</v>
      </c>
      <c r="AA10" s="535" t="s">
        <v>420</v>
      </c>
      <c r="AB10" s="535" t="s">
        <v>9755</v>
      </c>
      <c r="AC10" s="540" t="s">
        <v>9756</v>
      </c>
      <c r="AD10" s="688" t="s">
        <v>9757</v>
      </c>
      <c r="AE10" s="490" t="s">
        <v>9758</v>
      </c>
      <c r="AF10" s="490" t="s">
        <v>9759</v>
      </c>
      <c r="AG10" s="490"/>
      <c r="AH10" s="535">
        <f t="shared" si="1"/>
        <v>28</v>
      </c>
      <c r="AI10" s="490"/>
      <c r="AJ10" s="490"/>
      <c r="AK10" s="490"/>
      <c r="AL10" s="490"/>
    </row>
    <row r="11" ht="196.5" customHeight="1">
      <c r="A11" s="1068">
        <v>6010.0</v>
      </c>
      <c r="B11" s="535" t="s">
        <v>36</v>
      </c>
      <c r="C11" s="535" t="s">
        <v>37</v>
      </c>
      <c r="D11" s="490" t="s">
        <v>3798</v>
      </c>
      <c r="E11" s="490" t="s">
        <v>1209</v>
      </c>
      <c r="F11" s="490" t="s">
        <v>9760</v>
      </c>
      <c r="G11" s="490" t="s">
        <v>9697</v>
      </c>
      <c r="H11" s="490" t="s">
        <v>1980</v>
      </c>
      <c r="I11" s="490" t="s">
        <v>9672</v>
      </c>
      <c r="J11" s="490" t="s">
        <v>9709</v>
      </c>
      <c r="K11" s="490" t="s">
        <v>7374</v>
      </c>
      <c r="L11" s="490" t="s">
        <v>9761</v>
      </c>
      <c r="M11" s="490" t="s">
        <v>549</v>
      </c>
      <c r="N11" s="535" t="s">
        <v>141</v>
      </c>
      <c r="O11" s="535" t="s">
        <v>420</v>
      </c>
      <c r="P11" s="798">
        <v>30014.0</v>
      </c>
      <c r="Q11" s="1082" t="s">
        <v>9762</v>
      </c>
      <c r="R11" s="1069">
        <v>33.6145950696704</v>
      </c>
      <c r="S11" s="1069">
        <v>-83.8366526920569</v>
      </c>
      <c r="T11" s="800">
        <v>200.0</v>
      </c>
      <c r="U11" s="801">
        <v>30000.0</v>
      </c>
      <c r="V11" s="490" t="s">
        <v>9702</v>
      </c>
      <c r="W11" s="535" t="s">
        <v>3800</v>
      </c>
      <c r="X11" s="490" t="s">
        <v>3798</v>
      </c>
      <c r="Y11" s="490" t="s">
        <v>1372</v>
      </c>
      <c r="Z11" s="490" t="s">
        <v>248</v>
      </c>
      <c r="AA11" s="535" t="s">
        <v>420</v>
      </c>
      <c r="AB11" s="535" t="s">
        <v>498</v>
      </c>
      <c r="AC11" s="795">
        <v>45090.0</v>
      </c>
      <c r="AD11" s="490" t="s">
        <v>9763</v>
      </c>
      <c r="AE11" s="490" t="s">
        <v>9764</v>
      </c>
      <c r="AF11" s="490" t="s">
        <v>9765</v>
      </c>
      <c r="AG11" s="688" t="s">
        <v>7374</v>
      </c>
      <c r="AH11" s="535">
        <f t="shared" si="1"/>
        <v>19</v>
      </c>
      <c r="AI11" s="490"/>
      <c r="AJ11" s="490"/>
      <c r="AK11" s="490"/>
      <c r="AL11" s="490"/>
    </row>
    <row r="12">
      <c r="A12" s="1068">
        <v>6011.0</v>
      </c>
      <c r="B12" s="535" t="s">
        <v>36</v>
      </c>
      <c r="C12" s="535" t="s">
        <v>37</v>
      </c>
      <c r="D12" s="510" t="s">
        <v>3798</v>
      </c>
      <c r="E12" s="535" t="s">
        <v>1209</v>
      </c>
      <c r="F12" s="490" t="s">
        <v>9766</v>
      </c>
      <c r="G12" s="490" t="s">
        <v>9697</v>
      </c>
      <c r="H12" s="490" t="s">
        <v>1980</v>
      </c>
      <c r="I12" s="490" t="s">
        <v>9672</v>
      </c>
      <c r="J12" s="490" t="s">
        <v>9767</v>
      </c>
      <c r="K12" s="490" t="s">
        <v>7374</v>
      </c>
      <c r="L12" s="490" t="s">
        <v>9768</v>
      </c>
      <c r="M12" s="490" t="s">
        <v>7375</v>
      </c>
      <c r="N12" s="535" t="s">
        <v>248</v>
      </c>
      <c r="O12" s="535" t="s">
        <v>420</v>
      </c>
      <c r="P12" s="798">
        <v>1606.0</v>
      </c>
      <c r="Q12" s="772" t="s">
        <v>9769</v>
      </c>
      <c r="R12" s="1069">
        <v>42.3143699813596</v>
      </c>
      <c r="S12" s="1069">
        <v>-71.7979474601716</v>
      </c>
      <c r="T12" s="800"/>
      <c r="U12" s="801">
        <v>270.0</v>
      </c>
      <c r="V12" s="490" t="s">
        <v>9702</v>
      </c>
      <c r="W12" s="535" t="s">
        <v>3800</v>
      </c>
      <c r="X12" s="535" t="s">
        <v>3798</v>
      </c>
      <c r="Y12" s="490" t="s">
        <v>1372</v>
      </c>
      <c r="Z12" s="535" t="s">
        <v>248</v>
      </c>
      <c r="AA12" s="535" t="s">
        <v>420</v>
      </c>
      <c r="AB12" s="535" t="s">
        <v>453</v>
      </c>
      <c r="AC12" s="540">
        <v>45400.0</v>
      </c>
      <c r="AD12" s="490" t="s">
        <v>9770</v>
      </c>
      <c r="AE12" s="490" t="s">
        <v>9771</v>
      </c>
      <c r="AF12" s="490" t="s">
        <v>9772</v>
      </c>
      <c r="AG12" s="490"/>
      <c r="AH12" s="535">
        <f t="shared" si="1"/>
        <v>19</v>
      </c>
      <c r="AI12" s="490"/>
      <c r="AJ12" s="490"/>
      <c r="AK12" s="490"/>
      <c r="AL12" s="490"/>
    </row>
    <row r="13" ht="128.25" customHeight="1">
      <c r="A13" s="1068">
        <v>6012.0</v>
      </c>
      <c r="B13" s="326" t="s">
        <v>55</v>
      </c>
      <c r="C13" s="535" t="s">
        <v>37</v>
      </c>
      <c r="D13" s="510" t="s">
        <v>3798</v>
      </c>
      <c r="E13" s="535" t="s">
        <v>1209</v>
      </c>
      <c r="F13" s="490" t="s">
        <v>3804</v>
      </c>
      <c r="G13" s="490" t="s">
        <v>9697</v>
      </c>
      <c r="H13" s="490" t="s">
        <v>1980</v>
      </c>
      <c r="I13" s="490" t="s">
        <v>9672</v>
      </c>
      <c r="J13" s="510" t="s">
        <v>9773</v>
      </c>
      <c r="K13" s="490" t="s">
        <v>7374</v>
      </c>
      <c r="L13" s="490" t="s">
        <v>9774</v>
      </c>
      <c r="M13" s="490" t="s">
        <v>3807</v>
      </c>
      <c r="N13" s="535" t="s">
        <v>78</v>
      </c>
      <c r="O13" s="535" t="s">
        <v>420</v>
      </c>
      <c r="P13" s="798">
        <v>42266.0</v>
      </c>
      <c r="Q13" s="772" t="s">
        <v>9775</v>
      </c>
      <c r="R13" s="1069">
        <v>36.7976504741716</v>
      </c>
      <c r="S13" s="1069">
        <v>-87.4214038180311</v>
      </c>
      <c r="T13" s="800" t="s">
        <v>9776</v>
      </c>
      <c r="U13" s="801"/>
      <c r="V13" s="490"/>
      <c r="W13" s="452" t="s">
        <v>3800</v>
      </c>
      <c r="X13" s="490" t="s">
        <v>3798</v>
      </c>
      <c r="Y13" s="490" t="s">
        <v>1372</v>
      </c>
      <c r="Z13" s="490" t="s">
        <v>248</v>
      </c>
      <c r="AA13" s="535" t="s">
        <v>420</v>
      </c>
      <c r="AB13" s="535" t="s">
        <v>9777</v>
      </c>
      <c r="AC13" s="795">
        <v>45400.0</v>
      </c>
      <c r="AD13" s="490" t="s">
        <v>9778</v>
      </c>
      <c r="AE13" s="490" t="s">
        <v>9779</v>
      </c>
      <c r="AF13" s="490" t="s">
        <v>9772</v>
      </c>
      <c r="AG13" s="688" t="s">
        <v>7374</v>
      </c>
      <c r="AH13" s="535">
        <f t="shared" si="1"/>
        <v>19</v>
      </c>
      <c r="AI13" s="490"/>
      <c r="AJ13" s="490"/>
      <c r="AK13" s="490"/>
      <c r="AL13" s="490"/>
    </row>
    <row r="14">
      <c r="A14" s="1068">
        <v>6013.0</v>
      </c>
      <c r="B14" s="1070" t="s">
        <v>149</v>
      </c>
      <c r="C14" s="1071" t="s">
        <v>37</v>
      </c>
      <c r="D14" s="1072" t="s">
        <v>3798</v>
      </c>
      <c r="E14" s="1071" t="s">
        <v>1209</v>
      </c>
      <c r="F14" s="1073" t="s">
        <v>9780</v>
      </c>
      <c r="G14" s="1073" t="s">
        <v>9697</v>
      </c>
      <c r="H14" s="1073" t="s">
        <v>9671</v>
      </c>
      <c r="I14" s="1073" t="s">
        <v>9672</v>
      </c>
      <c r="J14" s="1073" t="s">
        <v>2781</v>
      </c>
      <c r="K14" s="1074" t="s">
        <v>7374</v>
      </c>
      <c r="L14" s="1073" t="s">
        <v>322</v>
      </c>
      <c r="M14" s="1073" t="s">
        <v>3807</v>
      </c>
      <c r="N14" s="1071" t="s">
        <v>78</v>
      </c>
      <c r="O14" s="1071" t="s">
        <v>420</v>
      </c>
      <c r="P14" s="1075"/>
      <c r="Q14" s="1076"/>
      <c r="R14" s="1083">
        <v>36.865601</v>
      </c>
      <c r="S14" s="1083">
        <v>-87.488617</v>
      </c>
      <c r="T14" s="1078"/>
      <c r="U14" s="1079"/>
      <c r="V14" s="1073"/>
      <c r="W14" s="1073"/>
      <c r="X14" s="1073"/>
      <c r="Y14" s="1073"/>
      <c r="Z14" s="1071"/>
      <c r="AA14" s="1071"/>
      <c r="AB14" s="1078" t="s">
        <v>1840</v>
      </c>
      <c r="AC14" s="1080">
        <v>45560.0</v>
      </c>
      <c r="AD14" s="1073"/>
      <c r="AE14" s="1073"/>
      <c r="AF14" s="1073" t="s">
        <v>9781</v>
      </c>
      <c r="AG14" s="1074" t="s">
        <v>2210</v>
      </c>
      <c r="AH14" s="1071">
        <f t="shared" si="1"/>
        <v>30</v>
      </c>
      <c r="AI14" s="1073"/>
      <c r="AJ14" s="1073"/>
      <c r="AK14" s="1073"/>
      <c r="AL14" s="1073"/>
    </row>
    <row r="15">
      <c r="A15" s="1068">
        <v>6014.0</v>
      </c>
      <c r="B15" s="535" t="s">
        <v>36</v>
      </c>
      <c r="C15" s="535" t="s">
        <v>37</v>
      </c>
      <c r="D15" s="510" t="s">
        <v>4684</v>
      </c>
      <c r="E15" s="535" t="s">
        <v>1209</v>
      </c>
      <c r="F15" s="490" t="s">
        <v>9782</v>
      </c>
      <c r="G15" s="490" t="s">
        <v>9783</v>
      </c>
      <c r="H15" s="490" t="s">
        <v>9744</v>
      </c>
      <c r="I15" s="490" t="s">
        <v>2757</v>
      </c>
      <c r="J15" s="490" t="s">
        <v>2757</v>
      </c>
      <c r="K15" s="490" t="s">
        <v>4686</v>
      </c>
      <c r="L15" s="490" t="s">
        <v>9784</v>
      </c>
      <c r="M15" s="490" t="s">
        <v>5600</v>
      </c>
      <c r="N15" s="535" t="s">
        <v>4566</v>
      </c>
      <c r="O15" s="535" t="s">
        <v>420</v>
      </c>
      <c r="P15" s="798">
        <v>73127.0</v>
      </c>
      <c r="Q15" s="772" t="s">
        <v>9785</v>
      </c>
      <c r="R15" s="1069">
        <v>35.4657591079428</v>
      </c>
      <c r="S15" s="1069">
        <v>-97.6932085123395</v>
      </c>
      <c r="T15" s="800">
        <v>1000.0</v>
      </c>
      <c r="U15" s="801"/>
      <c r="V15" s="490"/>
      <c r="W15" s="490" t="s">
        <v>9786</v>
      </c>
      <c r="X15" s="490" t="s">
        <v>4684</v>
      </c>
      <c r="Y15" s="490" t="s">
        <v>5600</v>
      </c>
      <c r="Z15" s="535" t="s">
        <v>4566</v>
      </c>
      <c r="AA15" s="535" t="s">
        <v>420</v>
      </c>
      <c r="AB15" s="535" t="s">
        <v>498</v>
      </c>
      <c r="AC15" s="540">
        <v>44777.0</v>
      </c>
      <c r="AD15" s="490" t="s">
        <v>9787</v>
      </c>
      <c r="AE15" s="490" t="s">
        <v>6212</v>
      </c>
      <c r="AF15" s="490" t="s">
        <v>9788</v>
      </c>
      <c r="AG15" s="490"/>
      <c r="AH15" s="535">
        <f t="shared" si="1"/>
        <v>18</v>
      </c>
      <c r="AI15" s="490"/>
      <c r="AJ15" s="490"/>
      <c r="AK15" s="490"/>
      <c r="AL15" s="490"/>
    </row>
    <row r="16">
      <c r="A16" s="1068">
        <v>6015.0</v>
      </c>
      <c r="B16" s="326" t="s">
        <v>158</v>
      </c>
      <c r="C16" s="535" t="s">
        <v>37</v>
      </c>
      <c r="D16" s="510" t="s">
        <v>9789</v>
      </c>
      <c r="E16" s="535" t="s">
        <v>1209</v>
      </c>
      <c r="F16" s="490" t="s">
        <v>9789</v>
      </c>
      <c r="G16" s="490" t="s">
        <v>9790</v>
      </c>
      <c r="H16" s="490" t="s">
        <v>9744</v>
      </c>
      <c r="I16" s="490" t="s">
        <v>2757</v>
      </c>
      <c r="J16" s="490" t="s">
        <v>2757</v>
      </c>
      <c r="K16" s="688" t="s">
        <v>9791</v>
      </c>
      <c r="L16" s="694" t="s">
        <v>9792</v>
      </c>
      <c r="M16" s="490" t="s">
        <v>1229</v>
      </c>
      <c r="N16" s="535" t="s">
        <v>95</v>
      </c>
      <c r="O16" s="535" t="s">
        <v>420</v>
      </c>
      <c r="P16" s="798">
        <v>77053.0</v>
      </c>
      <c r="Q16" s="772" t="s">
        <v>9793</v>
      </c>
      <c r="R16" s="1069">
        <v>29.5853160655794</v>
      </c>
      <c r="S16" s="1069">
        <v>-95.444143061974</v>
      </c>
      <c r="T16" s="800">
        <v>14.0</v>
      </c>
      <c r="U16" s="801"/>
      <c r="V16" s="490"/>
      <c r="W16" s="688" t="s">
        <v>9791</v>
      </c>
      <c r="X16" s="490" t="s">
        <v>9789</v>
      </c>
      <c r="Y16" s="490" t="s">
        <v>1229</v>
      </c>
      <c r="Z16" s="535" t="s">
        <v>95</v>
      </c>
      <c r="AA16" s="535" t="s">
        <v>420</v>
      </c>
      <c r="AB16" s="535" t="s">
        <v>453</v>
      </c>
      <c r="AC16" s="540">
        <v>45400.0</v>
      </c>
      <c r="AD16" s="490" t="s">
        <v>9794</v>
      </c>
      <c r="AE16" s="490"/>
      <c r="AF16" s="490" t="s">
        <v>9795</v>
      </c>
      <c r="AG16" s="490"/>
      <c r="AH16" s="535">
        <f t="shared" si="1"/>
        <v>12</v>
      </c>
      <c r="AI16" s="490"/>
      <c r="AJ16" s="490"/>
      <c r="AK16" s="490"/>
      <c r="AL16" s="490"/>
    </row>
    <row r="17">
      <c r="A17" s="1068">
        <v>6016.0</v>
      </c>
      <c r="B17" s="379" t="s">
        <v>36</v>
      </c>
      <c r="C17" s="379" t="s">
        <v>37</v>
      </c>
      <c r="D17" s="380" t="s">
        <v>9796</v>
      </c>
      <c r="E17" s="379" t="s">
        <v>1209</v>
      </c>
      <c r="F17" s="392" t="s">
        <v>9797</v>
      </c>
      <c r="G17" s="392" t="s">
        <v>9783</v>
      </c>
      <c r="H17" s="392" t="s">
        <v>9744</v>
      </c>
      <c r="I17" s="392" t="s">
        <v>9672</v>
      </c>
      <c r="J17" s="392" t="s">
        <v>9798</v>
      </c>
      <c r="K17" s="392" t="s">
        <v>5002</v>
      </c>
      <c r="L17" s="392" t="s">
        <v>9799</v>
      </c>
      <c r="M17" s="392" t="s">
        <v>9800</v>
      </c>
      <c r="N17" s="379" t="s">
        <v>26</v>
      </c>
      <c r="O17" s="379" t="s">
        <v>420</v>
      </c>
      <c r="P17" s="1084">
        <v>93536.0</v>
      </c>
      <c r="Q17" s="1085"/>
      <c r="R17" s="1086">
        <v>34.7316218126181</v>
      </c>
      <c r="S17" s="1086">
        <v>-118.136175875504</v>
      </c>
      <c r="T17" s="1087">
        <v>16.0</v>
      </c>
      <c r="U17" s="1088">
        <v>17.0</v>
      </c>
      <c r="V17" s="392" t="s">
        <v>9801</v>
      </c>
      <c r="W17" s="392" t="s">
        <v>5002</v>
      </c>
      <c r="X17" s="379" t="s">
        <v>9796</v>
      </c>
      <c r="Y17" s="392" t="s">
        <v>1486</v>
      </c>
      <c r="Z17" s="379" t="s">
        <v>26</v>
      </c>
      <c r="AA17" s="379" t="s">
        <v>420</v>
      </c>
      <c r="AB17" s="379" t="s">
        <v>478</v>
      </c>
      <c r="AC17" s="383" t="s">
        <v>9802</v>
      </c>
      <c r="AD17" s="392" t="s">
        <v>9803</v>
      </c>
      <c r="AE17" s="392" t="s">
        <v>9804</v>
      </c>
      <c r="AF17" s="392" t="s">
        <v>5006</v>
      </c>
      <c r="AG17" s="392"/>
      <c r="AH17" s="379">
        <f t="shared" si="1"/>
        <v>19</v>
      </c>
      <c r="AI17" s="490"/>
      <c r="AJ17" s="490"/>
      <c r="AK17" s="490"/>
      <c r="AL17" s="490"/>
    </row>
    <row r="18">
      <c r="A18" s="1068">
        <v>6017.0</v>
      </c>
      <c r="B18" s="326" t="s">
        <v>36</v>
      </c>
      <c r="C18" s="535" t="s">
        <v>37</v>
      </c>
      <c r="D18" s="694" t="s">
        <v>6221</v>
      </c>
      <c r="E18" s="535" t="s">
        <v>812</v>
      </c>
      <c r="F18" s="490" t="s">
        <v>6221</v>
      </c>
      <c r="G18" s="490" t="s">
        <v>9783</v>
      </c>
      <c r="H18" s="490" t="s">
        <v>9698</v>
      </c>
      <c r="I18" s="490" t="s">
        <v>9672</v>
      </c>
      <c r="J18" s="490" t="s">
        <v>9805</v>
      </c>
      <c r="K18" s="688" t="s">
        <v>9806</v>
      </c>
      <c r="L18" s="490" t="s">
        <v>6225</v>
      </c>
      <c r="M18" s="535" t="s">
        <v>551</v>
      </c>
      <c r="N18" s="535" t="s">
        <v>26</v>
      </c>
      <c r="O18" s="535" t="s">
        <v>420</v>
      </c>
      <c r="P18" s="798">
        <v>95129.0</v>
      </c>
      <c r="Q18" s="772" t="s">
        <v>6226</v>
      </c>
      <c r="R18" s="1089">
        <v>37.3032279195934</v>
      </c>
      <c r="S18" s="1090">
        <v>-121.979267744175</v>
      </c>
      <c r="T18" s="800">
        <v>12.0</v>
      </c>
      <c r="U18" s="801"/>
      <c r="V18" s="490"/>
      <c r="W18" s="688" t="s">
        <v>9806</v>
      </c>
      <c r="X18" s="490" t="s">
        <v>6221</v>
      </c>
      <c r="Y18" s="490" t="s">
        <v>551</v>
      </c>
      <c r="Z18" s="535" t="s">
        <v>26</v>
      </c>
      <c r="AA18" s="535" t="s">
        <v>420</v>
      </c>
      <c r="AB18" s="800" t="s">
        <v>453</v>
      </c>
      <c r="AC18" s="540">
        <v>45432.0</v>
      </c>
      <c r="AD18" s="490" t="s">
        <v>9807</v>
      </c>
      <c r="AE18" s="490" t="s">
        <v>9808</v>
      </c>
      <c r="AF18" s="510" t="s">
        <v>9809</v>
      </c>
      <c r="AG18" s="490"/>
      <c r="AH18" s="535">
        <f t="shared" si="1"/>
        <v>32</v>
      </c>
      <c r="AI18" s="490" t="s">
        <v>6229</v>
      </c>
      <c r="AJ18" s="490" t="s">
        <v>9810</v>
      </c>
      <c r="AK18" s="490">
        <v>6.692641332E9</v>
      </c>
      <c r="AL18" s="490"/>
    </row>
    <row r="19">
      <c r="A19" s="1068">
        <v>6018.0</v>
      </c>
      <c r="B19" s="535" t="s">
        <v>36</v>
      </c>
      <c r="C19" s="535" t="s">
        <v>37</v>
      </c>
      <c r="D19" s="510" t="s">
        <v>9811</v>
      </c>
      <c r="E19" s="535" t="s">
        <v>812</v>
      </c>
      <c r="F19" s="510" t="s">
        <v>9811</v>
      </c>
      <c r="G19" s="490" t="s">
        <v>9783</v>
      </c>
      <c r="H19" s="490" t="s">
        <v>9812</v>
      </c>
      <c r="I19" s="490" t="s">
        <v>9672</v>
      </c>
      <c r="J19" s="490" t="s">
        <v>9798</v>
      </c>
      <c r="K19" s="490" t="s">
        <v>9813</v>
      </c>
      <c r="L19" s="490" t="s">
        <v>6250</v>
      </c>
      <c r="M19" s="490" t="s">
        <v>6251</v>
      </c>
      <c r="N19" s="535" t="s">
        <v>26</v>
      </c>
      <c r="O19" s="535" t="s">
        <v>420</v>
      </c>
      <c r="P19" s="798">
        <v>95662.0</v>
      </c>
      <c r="Q19" s="772" t="s">
        <v>6252</v>
      </c>
      <c r="R19" s="1069">
        <v>38.6724683773982</v>
      </c>
      <c r="S19" s="1069">
        <v>-121.41509570033</v>
      </c>
      <c r="T19" s="800">
        <v>30.0</v>
      </c>
      <c r="U19" s="801"/>
      <c r="V19" s="490"/>
      <c r="W19" s="535" t="s">
        <v>9813</v>
      </c>
      <c r="X19" s="535" t="s">
        <v>9814</v>
      </c>
      <c r="Y19" s="490" t="s">
        <v>6253</v>
      </c>
      <c r="Z19" s="535" t="s">
        <v>26</v>
      </c>
      <c r="AA19" s="535" t="s">
        <v>420</v>
      </c>
      <c r="AB19" s="535" t="s">
        <v>498</v>
      </c>
      <c r="AC19" s="540">
        <v>44766.0</v>
      </c>
      <c r="AD19" s="490" t="s">
        <v>6254</v>
      </c>
      <c r="AE19" s="490" t="s">
        <v>9815</v>
      </c>
      <c r="AF19" s="490" t="s">
        <v>9816</v>
      </c>
      <c r="AG19" s="490"/>
      <c r="AH19" s="535">
        <f t="shared" si="1"/>
        <v>28</v>
      </c>
      <c r="AI19" s="490"/>
      <c r="AJ19" s="490"/>
      <c r="AK19" s="490"/>
      <c r="AL19" s="490"/>
    </row>
    <row r="20">
      <c r="A20" s="1068">
        <v>6019.0</v>
      </c>
      <c r="B20" s="535" t="s">
        <v>36</v>
      </c>
      <c r="C20" s="535" t="s">
        <v>37</v>
      </c>
      <c r="D20" s="510" t="s">
        <v>9817</v>
      </c>
      <c r="E20" s="535" t="s">
        <v>812</v>
      </c>
      <c r="F20" s="510" t="s">
        <v>9817</v>
      </c>
      <c r="G20" s="490" t="s">
        <v>9818</v>
      </c>
      <c r="H20" s="490" t="s">
        <v>9819</v>
      </c>
      <c r="I20" s="490" t="s">
        <v>9672</v>
      </c>
      <c r="J20" s="490" t="s">
        <v>9805</v>
      </c>
      <c r="K20" s="490" t="s">
        <v>9820</v>
      </c>
      <c r="L20" s="490" t="s">
        <v>9821</v>
      </c>
      <c r="M20" s="490" t="s">
        <v>3679</v>
      </c>
      <c r="N20" s="535" t="s">
        <v>95</v>
      </c>
      <c r="O20" s="535" t="s">
        <v>420</v>
      </c>
      <c r="P20" s="798">
        <v>75201.0</v>
      </c>
      <c r="Q20" s="772" t="s">
        <v>9822</v>
      </c>
      <c r="R20" s="1069">
        <v>32.7901601582649</v>
      </c>
      <c r="S20" s="1069">
        <v>-96.8034986731963</v>
      </c>
      <c r="T20" s="800">
        <v>13.0</v>
      </c>
      <c r="U20" s="801"/>
      <c r="V20" s="490"/>
      <c r="W20" s="535" t="s">
        <v>9820</v>
      </c>
      <c r="X20" s="535" t="s">
        <v>9817</v>
      </c>
      <c r="Y20" s="490" t="s">
        <v>3679</v>
      </c>
      <c r="Z20" s="535" t="s">
        <v>95</v>
      </c>
      <c r="AA20" s="535" t="s">
        <v>420</v>
      </c>
      <c r="AB20" s="535" t="s">
        <v>498</v>
      </c>
      <c r="AC20" s="540">
        <v>44774.0</v>
      </c>
      <c r="AD20" s="490" t="s">
        <v>9823</v>
      </c>
      <c r="AE20" s="490"/>
      <c r="AF20" s="490" t="s">
        <v>9824</v>
      </c>
      <c r="AG20" s="688" t="s">
        <v>9825</v>
      </c>
      <c r="AH20" s="535">
        <f t="shared" si="1"/>
        <v>30</v>
      </c>
      <c r="AI20" s="490"/>
      <c r="AJ20" s="490"/>
      <c r="AK20" s="490"/>
      <c r="AL20" s="490"/>
    </row>
    <row r="21" ht="106.5" customHeight="1">
      <c r="A21" s="1068">
        <v>6020.0</v>
      </c>
      <c r="B21" s="326" t="s">
        <v>36</v>
      </c>
      <c r="C21" s="535" t="s">
        <v>37</v>
      </c>
      <c r="D21" s="510" t="s">
        <v>9826</v>
      </c>
      <c r="E21" s="535" t="s">
        <v>1209</v>
      </c>
      <c r="F21" s="490" t="s">
        <v>9827</v>
      </c>
      <c r="G21" s="490" t="s">
        <v>9828</v>
      </c>
      <c r="H21" s="490" t="s">
        <v>9829</v>
      </c>
      <c r="I21" s="490" t="s">
        <v>9672</v>
      </c>
      <c r="J21" s="490" t="s">
        <v>9830</v>
      </c>
      <c r="K21" s="735" t="s">
        <v>5728</v>
      </c>
      <c r="L21" s="490" t="s">
        <v>9831</v>
      </c>
      <c r="M21" s="490" t="s">
        <v>9832</v>
      </c>
      <c r="N21" s="535" t="s">
        <v>145</v>
      </c>
      <c r="O21" s="535" t="s">
        <v>420</v>
      </c>
      <c r="P21" s="798">
        <v>36526.0</v>
      </c>
      <c r="Q21" s="772" t="s">
        <v>9833</v>
      </c>
      <c r="R21" s="1089">
        <v>30.65669</v>
      </c>
      <c r="S21" s="1089">
        <v>-87.86003</v>
      </c>
      <c r="T21" s="800">
        <v>680.0</v>
      </c>
      <c r="U21" s="801"/>
      <c r="V21" s="490"/>
      <c r="W21" s="735" t="s">
        <v>9834</v>
      </c>
      <c r="X21" s="490" t="s">
        <v>9826</v>
      </c>
      <c r="Y21" s="490" t="s">
        <v>9832</v>
      </c>
      <c r="Z21" s="535" t="s">
        <v>145</v>
      </c>
      <c r="AA21" s="535" t="s">
        <v>420</v>
      </c>
      <c r="AB21" s="800" t="s">
        <v>1840</v>
      </c>
      <c r="AC21" s="540" t="s">
        <v>9835</v>
      </c>
      <c r="AD21" s="735" t="s">
        <v>9834</v>
      </c>
      <c r="AE21" s="490"/>
      <c r="AF21" s="490" t="s">
        <v>9836</v>
      </c>
      <c r="AG21" s="735" t="s">
        <v>9834</v>
      </c>
      <c r="AH21" s="535">
        <f t="shared" si="1"/>
        <v>31</v>
      </c>
      <c r="AI21" s="490"/>
      <c r="AJ21" s="490"/>
      <c r="AK21" s="490"/>
      <c r="AL21" s="490" t="s">
        <v>9837</v>
      </c>
    </row>
    <row r="22" ht="15.75" customHeight="1">
      <c r="A22" s="1068">
        <v>6021.0</v>
      </c>
      <c r="B22" s="535" t="s">
        <v>36</v>
      </c>
      <c r="C22" s="535" t="s">
        <v>37</v>
      </c>
      <c r="D22" s="510" t="s">
        <v>9838</v>
      </c>
      <c r="E22" s="535" t="s">
        <v>812</v>
      </c>
      <c r="F22" s="490" t="s">
        <v>484</v>
      </c>
      <c r="G22" s="490" t="s">
        <v>9818</v>
      </c>
      <c r="H22" s="490" t="s">
        <v>9744</v>
      </c>
      <c r="I22" s="490" t="s">
        <v>9839</v>
      </c>
      <c r="J22" s="490" t="s">
        <v>9805</v>
      </c>
      <c r="K22" s="490" t="s">
        <v>9840</v>
      </c>
      <c r="L22" s="490" t="s">
        <v>9841</v>
      </c>
      <c r="M22" s="490" t="s">
        <v>484</v>
      </c>
      <c r="N22" s="535" t="s">
        <v>114</v>
      </c>
      <c r="O22" s="535" t="s">
        <v>420</v>
      </c>
      <c r="P22" s="798">
        <v>80204.0</v>
      </c>
      <c r="Q22" s="772" t="s">
        <v>9842</v>
      </c>
      <c r="R22" s="1069">
        <v>39.7318188929084</v>
      </c>
      <c r="S22" s="1069">
        <v>-105.022636117252</v>
      </c>
      <c r="T22" s="800">
        <v>46.0</v>
      </c>
      <c r="U22" s="801">
        <v>10500.0</v>
      </c>
      <c r="V22" s="490" t="s">
        <v>9843</v>
      </c>
      <c r="W22" s="490" t="s">
        <v>9840</v>
      </c>
      <c r="X22" s="490" t="s">
        <v>9838</v>
      </c>
      <c r="Y22" s="490" t="s">
        <v>484</v>
      </c>
      <c r="Z22" s="535" t="s">
        <v>114</v>
      </c>
      <c r="AA22" s="535" t="s">
        <v>420</v>
      </c>
      <c r="AB22" s="535" t="s">
        <v>498</v>
      </c>
      <c r="AC22" s="540">
        <v>44766.0</v>
      </c>
      <c r="AD22" s="490" t="s">
        <v>9844</v>
      </c>
      <c r="AE22" s="490" t="s">
        <v>9845</v>
      </c>
      <c r="AF22" s="490" t="s">
        <v>9846</v>
      </c>
      <c r="AG22" s="688" t="s">
        <v>9847</v>
      </c>
      <c r="AH22" s="535">
        <f t="shared" si="1"/>
        <v>8</v>
      </c>
      <c r="AI22" s="490"/>
      <c r="AJ22" s="490"/>
      <c r="AK22" s="490"/>
      <c r="AL22" s="490"/>
    </row>
    <row r="23" ht="15.75" customHeight="1">
      <c r="A23" s="1068">
        <v>6022.0</v>
      </c>
      <c r="B23" s="743" t="s">
        <v>36</v>
      </c>
      <c r="C23" s="743" t="s">
        <v>37</v>
      </c>
      <c r="D23" s="744" t="s">
        <v>6299</v>
      </c>
      <c r="E23" s="743"/>
      <c r="F23" s="744" t="s">
        <v>6299</v>
      </c>
      <c r="G23" s="755" t="s">
        <v>9848</v>
      </c>
      <c r="H23" s="755" t="s">
        <v>9671</v>
      </c>
      <c r="I23" s="755" t="s">
        <v>9672</v>
      </c>
      <c r="J23" s="755" t="s">
        <v>9849</v>
      </c>
      <c r="K23" s="1091" t="s">
        <v>6293</v>
      </c>
      <c r="L23" s="755" t="s">
        <v>322</v>
      </c>
      <c r="M23" s="755" t="s">
        <v>7874</v>
      </c>
      <c r="N23" s="743" t="s">
        <v>4566</v>
      </c>
      <c r="O23" s="743" t="s">
        <v>420</v>
      </c>
      <c r="P23" s="1092" t="s">
        <v>322</v>
      </c>
      <c r="Q23" s="743" t="s">
        <v>322</v>
      </c>
      <c r="R23" s="743"/>
      <c r="S23" s="743"/>
      <c r="T23" s="1092">
        <v>90.0</v>
      </c>
      <c r="U23" s="755"/>
      <c r="V23" s="755"/>
      <c r="W23" s="1091" t="s">
        <v>6293</v>
      </c>
      <c r="X23" s="755" t="s">
        <v>6291</v>
      </c>
      <c r="Y23" s="755" t="s">
        <v>6295</v>
      </c>
      <c r="Z23" s="743" t="s">
        <v>6296</v>
      </c>
      <c r="AA23" s="743" t="s">
        <v>420</v>
      </c>
      <c r="AB23" s="743" t="s">
        <v>453</v>
      </c>
      <c r="AC23" s="1093">
        <v>45680.0</v>
      </c>
      <c r="AD23" s="1091" t="s">
        <v>9850</v>
      </c>
      <c r="AE23" s="755"/>
      <c r="AF23" s="755" t="s">
        <v>9851</v>
      </c>
      <c r="AG23" s="755"/>
      <c r="AH23" s="743">
        <v>31.0</v>
      </c>
      <c r="AI23" s="755"/>
      <c r="AJ23" s="755"/>
      <c r="AK23" s="755"/>
      <c r="AL23" s="755"/>
    </row>
    <row r="24" ht="80.25" customHeight="1">
      <c r="A24" s="1068">
        <v>6023.0</v>
      </c>
      <c r="B24" s="326" t="s">
        <v>149</v>
      </c>
      <c r="C24" s="535" t="s">
        <v>37</v>
      </c>
      <c r="D24" s="510" t="s">
        <v>6291</v>
      </c>
      <c r="E24" s="535" t="s">
        <v>1209</v>
      </c>
      <c r="F24" s="490" t="s">
        <v>9852</v>
      </c>
      <c r="G24" s="490" t="s">
        <v>9853</v>
      </c>
      <c r="H24" s="490" t="s">
        <v>9854</v>
      </c>
      <c r="I24" s="490" t="s">
        <v>9672</v>
      </c>
      <c r="J24" s="490" t="s">
        <v>9709</v>
      </c>
      <c r="K24" s="510" t="s">
        <v>6293</v>
      </c>
      <c r="L24" s="490"/>
      <c r="M24" s="510" t="s">
        <v>7874</v>
      </c>
      <c r="N24" s="535" t="s">
        <v>4566</v>
      </c>
      <c r="O24" s="535" t="s">
        <v>420</v>
      </c>
      <c r="P24" s="958"/>
      <c r="Q24" s="535" t="s">
        <v>6298</v>
      </c>
      <c r="R24" s="1048">
        <v>36.7568718046064</v>
      </c>
      <c r="S24" s="1048">
        <v>-95.9821931452428</v>
      </c>
      <c r="T24" s="538" t="s">
        <v>3037</v>
      </c>
      <c r="U24" s="537"/>
      <c r="V24" s="800"/>
      <c r="W24" s="510" t="s">
        <v>6293</v>
      </c>
      <c r="X24" s="490" t="s">
        <v>6299</v>
      </c>
      <c r="Y24" s="490" t="s">
        <v>6295</v>
      </c>
      <c r="Z24" s="535" t="s">
        <v>6296</v>
      </c>
      <c r="AA24" s="535" t="s">
        <v>420</v>
      </c>
      <c r="AB24" s="535" t="s">
        <v>498</v>
      </c>
      <c r="AC24" s="540">
        <v>45242.0</v>
      </c>
      <c r="AD24" s="490" t="s">
        <v>9855</v>
      </c>
      <c r="AE24" s="490" t="s">
        <v>9856</v>
      </c>
      <c r="AF24" s="490" t="s">
        <v>9857</v>
      </c>
      <c r="AG24" s="688" t="s">
        <v>9858</v>
      </c>
      <c r="AH24" s="535">
        <f t="shared" ref="AH24:AH132" si="2">IF(LEN(TRIM(AF24))=0,0,LEN(TRIM(AF24))-LEN(SUBSTITUTE(AF24," ",""))+1)</f>
        <v>22</v>
      </c>
      <c r="AI24" s="490"/>
      <c r="AJ24" s="490"/>
      <c r="AK24" s="490"/>
      <c r="AL24" s="490"/>
    </row>
    <row r="25" ht="71.25" customHeight="1">
      <c r="A25" s="1068">
        <v>6024.0</v>
      </c>
      <c r="B25" s="1094" t="s">
        <v>158</v>
      </c>
      <c r="C25" s="743" t="s">
        <v>37</v>
      </c>
      <c r="D25" s="744" t="s">
        <v>9859</v>
      </c>
      <c r="E25" s="743" t="s">
        <v>1209</v>
      </c>
      <c r="F25" s="755" t="s">
        <v>9860</v>
      </c>
      <c r="G25" s="755" t="s">
        <v>9828</v>
      </c>
      <c r="H25" s="755" t="s">
        <v>9698</v>
      </c>
      <c r="I25" s="755" t="s">
        <v>9672</v>
      </c>
      <c r="J25" s="755" t="s">
        <v>9861</v>
      </c>
      <c r="K25" s="1091" t="s">
        <v>9862</v>
      </c>
      <c r="L25" s="755" t="s">
        <v>1430</v>
      </c>
      <c r="M25" s="755" t="s">
        <v>1431</v>
      </c>
      <c r="N25" s="743" t="s">
        <v>106</v>
      </c>
      <c r="O25" s="743" t="s">
        <v>420</v>
      </c>
      <c r="P25" s="1095">
        <v>13760.0</v>
      </c>
      <c r="Q25" s="1096" t="s">
        <v>9863</v>
      </c>
      <c r="R25" s="1097">
        <v>42.1082899184625</v>
      </c>
      <c r="S25" s="1097">
        <v>-76.0512564328649</v>
      </c>
      <c r="T25" s="1098">
        <v>6.0</v>
      </c>
      <c r="U25" s="1099">
        <v>120.0</v>
      </c>
      <c r="V25" s="755" t="s">
        <v>3082</v>
      </c>
      <c r="W25" s="1091" t="s">
        <v>9862</v>
      </c>
      <c r="X25" s="755" t="s">
        <v>9859</v>
      </c>
      <c r="Y25" s="755" t="s">
        <v>7448</v>
      </c>
      <c r="Z25" s="743" t="s">
        <v>106</v>
      </c>
      <c r="AA25" s="743" t="s">
        <v>420</v>
      </c>
      <c r="AB25" s="743" t="s">
        <v>486</v>
      </c>
      <c r="AC25" s="1093">
        <v>45688.0</v>
      </c>
      <c r="AD25" s="755" t="s">
        <v>454</v>
      </c>
      <c r="AE25" s="755"/>
      <c r="AF25" s="755" t="s">
        <v>9864</v>
      </c>
      <c r="AG25" s="755"/>
      <c r="AH25" s="743">
        <f t="shared" si="2"/>
        <v>18</v>
      </c>
      <c r="AI25" s="755" t="s">
        <v>9865</v>
      </c>
      <c r="AJ25" s="755" t="s">
        <v>9866</v>
      </c>
      <c r="AK25" s="755" t="s">
        <v>9863</v>
      </c>
      <c r="AL25" s="755"/>
    </row>
    <row r="26" ht="15.75" customHeight="1">
      <c r="A26" s="1068">
        <v>6025.0</v>
      </c>
      <c r="B26" s="535" t="s">
        <v>36</v>
      </c>
      <c r="C26" s="535" t="s">
        <v>37</v>
      </c>
      <c r="D26" s="510" t="s">
        <v>9867</v>
      </c>
      <c r="E26" s="535" t="s">
        <v>1209</v>
      </c>
      <c r="F26" s="490" t="s">
        <v>9868</v>
      </c>
      <c r="G26" s="490" t="s">
        <v>9683</v>
      </c>
      <c r="H26" s="490" t="s">
        <v>9744</v>
      </c>
      <c r="I26" s="490" t="s">
        <v>9672</v>
      </c>
      <c r="J26" s="490" t="s">
        <v>9672</v>
      </c>
      <c r="K26" s="490" t="s">
        <v>9869</v>
      </c>
      <c r="L26" s="490" t="s">
        <v>9870</v>
      </c>
      <c r="M26" s="490" t="s">
        <v>1599</v>
      </c>
      <c r="N26" s="535" t="s">
        <v>141</v>
      </c>
      <c r="O26" s="535" t="s">
        <v>420</v>
      </c>
      <c r="P26" s="798">
        <v>30339.0</v>
      </c>
      <c r="Q26" s="772" t="s">
        <v>9871</v>
      </c>
      <c r="R26" s="1069">
        <v>33.9022007212793</v>
      </c>
      <c r="S26" s="1069">
        <v>-84.4595434757607</v>
      </c>
      <c r="T26" s="800">
        <v>20.0</v>
      </c>
      <c r="U26" s="801">
        <v>3838.0</v>
      </c>
      <c r="V26" s="490" t="s">
        <v>3682</v>
      </c>
      <c r="W26" s="490" t="s">
        <v>9869</v>
      </c>
      <c r="X26" s="535" t="s">
        <v>9872</v>
      </c>
      <c r="Y26" s="490" t="s">
        <v>1599</v>
      </c>
      <c r="Z26" s="535" t="s">
        <v>141</v>
      </c>
      <c r="AA26" s="535" t="s">
        <v>420</v>
      </c>
      <c r="AB26" s="535" t="s">
        <v>498</v>
      </c>
      <c r="AC26" s="540">
        <v>44766.0</v>
      </c>
      <c r="AD26" s="490" t="s">
        <v>9873</v>
      </c>
      <c r="AE26" s="490" t="s">
        <v>9874</v>
      </c>
      <c r="AF26" s="490" t="s">
        <v>9875</v>
      </c>
      <c r="AG26" s="688" t="s">
        <v>9869</v>
      </c>
      <c r="AH26" s="535">
        <f t="shared" si="2"/>
        <v>10</v>
      </c>
      <c r="AI26" s="490"/>
      <c r="AJ26" s="490"/>
      <c r="AK26" s="490"/>
      <c r="AL26" s="490"/>
    </row>
    <row r="27" ht="15.75" customHeight="1">
      <c r="A27" s="1068">
        <v>6026.0</v>
      </c>
      <c r="B27" s="326" t="s">
        <v>36</v>
      </c>
      <c r="C27" s="535" t="s">
        <v>37</v>
      </c>
      <c r="D27" s="510" t="s">
        <v>9867</v>
      </c>
      <c r="E27" s="535" t="s">
        <v>1209</v>
      </c>
      <c r="F27" s="490" t="s">
        <v>9876</v>
      </c>
      <c r="G27" s="490" t="s">
        <v>9683</v>
      </c>
      <c r="H27" s="490" t="s">
        <v>9744</v>
      </c>
      <c r="I27" s="490" t="s">
        <v>9672</v>
      </c>
      <c r="J27" s="490" t="s">
        <v>9672</v>
      </c>
      <c r="K27" s="490" t="s">
        <v>9869</v>
      </c>
      <c r="L27" s="490" t="s">
        <v>9877</v>
      </c>
      <c r="M27" s="490" t="s">
        <v>2664</v>
      </c>
      <c r="N27" s="535" t="s">
        <v>103</v>
      </c>
      <c r="O27" s="535" t="s">
        <v>420</v>
      </c>
      <c r="P27" s="798" t="s">
        <v>9878</v>
      </c>
      <c r="Q27" s="772" t="s">
        <v>9879</v>
      </c>
      <c r="R27" s="1069">
        <v>43.7685622905128</v>
      </c>
      <c r="S27" s="1069">
        <v>-79.413193575451</v>
      </c>
      <c r="T27" s="800">
        <v>10.0</v>
      </c>
      <c r="U27" s="801"/>
      <c r="V27" s="490"/>
      <c r="W27" s="490" t="s">
        <v>9869</v>
      </c>
      <c r="X27" s="535" t="s">
        <v>9872</v>
      </c>
      <c r="Y27" s="490" t="s">
        <v>2664</v>
      </c>
      <c r="Z27" s="535" t="s">
        <v>103</v>
      </c>
      <c r="AA27" s="535" t="s">
        <v>618</v>
      </c>
      <c r="AB27" s="535" t="s">
        <v>498</v>
      </c>
      <c r="AC27" s="540">
        <v>44766.0</v>
      </c>
      <c r="AD27" s="490" t="s">
        <v>9873</v>
      </c>
      <c r="AE27" s="490" t="s">
        <v>9880</v>
      </c>
      <c r="AF27" s="490" t="s">
        <v>9875</v>
      </c>
      <c r="AG27" s="688" t="s">
        <v>9869</v>
      </c>
      <c r="AH27" s="535">
        <f t="shared" si="2"/>
        <v>10</v>
      </c>
      <c r="AI27" s="490"/>
      <c r="AJ27" s="490"/>
      <c r="AK27" s="490"/>
      <c r="AL27" s="490"/>
    </row>
    <row r="28" ht="15.75" customHeight="1">
      <c r="A28" s="1068">
        <v>6027.0</v>
      </c>
      <c r="B28" s="535" t="s">
        <v>36</v>
      </c>
      <c r="C28" s="535" t="s">
        <v>37</v>
      </c>
      <c r="D28" s="510" t="s">
        <v>9881</v>
      </c>
      <c r="E28" s="535" t="s">
        <v>1209</v>
      </c>
      <c r="F28" s="490" t="s">
        <v>9881</v>
      </c>
      <c r="G28" s="490" t="s">
        <v>9818</v>
      </c>
      <c r="H28" s="490" t="s">
        <v>9744</v>
      </c>
      <c r="I28" s="490" t="s">
        <v>9882</v>
      </c>
      <c r="J28" s="490" t="s">
        <v>9672</v>
      </c>
      <c r="K28" s="490" t="s">
        <v>9883</v>
      </c>
      <c r="L28" s="490" t="s">
        <v>9884</v>
      </c>
      <c r="M28" s="490" t="s">
        <v>9885</v>
      </c>
      <c r="N28" s="535" t="s">
        <v>78</v>
      </c>
      <c r="O28" s="535" t="s">
        <v>420</v>
      </c>
      <c r="P28" s="798">
        <v>41017.0</v>
      </c>
      <c r="Q28" s="772" t="s">
        <v>9886</v>
      </c>
      <c r="R28" s="1069">
        <v>39.0372702444587</v>
      </c>
      <c r="S28" s="1069">
        <v>-84.534015677678</v>
      </c>
      <c r="T28" s="800">
        <v>350.0</v>
      </c>
      <c r="U28" s="801"/>
      <c r="V28" s="490"/>
      <c r="W28" s="490" t="s">
        <v>9883</v>
      </c>
      <c r="X28" s="490" t="s">
        <v>9887</v>
      </c>
      <c r="Y28" s="490" t="s">
        <v>9885</v>
      </c>
      <c r="Z28" s="535" t="s">
        <v>78</v>
      </c>
      <c r="AA28" s="535" t="s">
        <v>420</v>
      </c>
      <c r="AB28" s="535" t="s">
        <v>498</v>
      </c>
      <c r="AC28" s="540">
        <v>44437.0</v>
      </c>
      <c r="AD28" s="490" t="s">
        <v>9888</v>
      </c>
      <c r="AE28" s="490"/>
      <c r="AF28" s="490" t="s">
        <v>9889</v>
      </c>
      <c r="AG28" s="688" t="s">
        <v>9890</v>
      </c>
      <c r="AH28" s="535">
        <f t="shared" si="2"/>
        <v>7</v>
      </c>
      <c r="AI28" s="490"/>
      <c r="AJ28" s="490"/>
      <c r="AK28" s="490"/>
      <c r="AL28" s="490"/>
    </row>
    <row r="29" ht="15.75" customHeight="1">
      <c r="A29" s="1068">
        <v>6028.0</v>
      </c>
      <c r="B29" s="326" t="s">
        <v>36</v>
      </c>
      <c r="C29" s="535" t="s">
        <v>37</v>
      </c>
      <c r="D29" s="510" t="s">
        <v>9891</v>
      </c>
      <c r="E29" s="535" t="s">
        <v>1209</v>
      </c>
      <c r="F29" s="490" t="s">
        <v>9892</v>
      </c>
      <c r="G29" s="490" t="s">
        <v>9818</v>
      </c>
      <c r="H29" s="490" t="s">
        <v>9744</v>
      </c>
      <c r="I29" s="490" t="s">
        <v>9882</v>
      </c>
      <c r="J29" s="490" t="s">
        <v>9672</v>
      </c>
      <c r="K29" s="490" t="s">
        <v>9893</v>
      </c>
      <c r="L29" s="490" t="s">
        <v>9894</v>
      </c>
      <c r="M29" s="490" t="s">
        <v>9892</v>
      </c>
      <c r="N29" s="535" t="s">
        <v>42</v>
      </c>
      <c r="O29" s="535" t="s">
        <v>420</v>
      </c>
      <c r="P29" s="798">
        <v>48393.0</v>
      </c>
      <c r="Q29" s="772" t="s">
        <v>9895</v>
      </c>
      <c r="R29" s="1069">
        <v>42.5252253388764</v>
      </c>
      <c r="S29" s="1069">
        <v>-83.5650641184776</v>
      </c>
      <c r="T29" s="800">
        <v>80.0</v>
      </c>
      <c r="U29" s="801">
        <v>22680.0</v>
      </c>
      <c r="V29" s="490" t="s">
        <v>3682</v>
      </c>
      <c r="W29" s="535" t="s">
        <v>9893</v>
      </c>
      <c r="X29" s="535" t="s">
        <v>9891</v>
      </c>
      <c r="Y29" s="490" t="s">
        <v>1231</v>
      </c>
      <c r="Z29" s="535" t="s">
        <v>127</v>
      </c>
      <c r="AA29" s="535" t="s">
        <v>420</v>
      </c>
      <c r="AB29" s="535" t="s">
        <v>3365</v>
      </c>
      <c r="AC29" s="540">
        <v>45118.0</v>
      </c>
      <c r="AD29" s="490" t="s">
        <v>9896</v>
      </c>
      <c r="AE29" s="490" t="s">
        <v>9897</v>
      </c>
      <c r="AF29" s="490" t="s">
        <v>9898</v>
      </c>
      <c r="AG29" s="490"/>
      <c r="AH29" s="535">
        <f t="shared" si="2"/>
        <v>25</v>
      </c>
      <c r="AI29" s="490"/>
      <c r="AJ29" s="490"/>
      <c r="AK29" s="490"/>
      <c r="AL29" s="490"/>
    </row>
    <row r="30" ht="111.0" customHeight="1">
      <c r="A30" s="1068">
        <v>6029.0</v>
      </c>
      <c r="B30" s="535" t="s">
        <v>36</v>
      </c>
      <c r="C30" s="535" t="s">
        <v>37</v>
      </c>
      <c r="D30" s="510" t="s">
        <v>9891</v>
      </c>
      <c r="E30" s="535" t="s">
        <v>1209</v>
      </c>
      <c r="F30" s="490" t="s">
        <v>9892</v>
      </c>
      <c r="G30" s="490" t="s">
        <v>9853</v>
      </c>
      <c r="H30" s="490" t="s">
        <v>9744</v>
      </c>
      <c r="I30" s="490" t="s">
        <v>9672</v>
      </c>
      <c r="J30" s="490" t="s">
        <v>9709</v>
      </c>
      <c r="K30" s="490" t="s">
        <v>9893</v>
      </c>
      <c r="L30" s="490" t="s">
        <v>9894</v>
      </c>
      <c r="M30" s="490" t="s">
        <v>9892</v>
      </c>
      <c r="N30" s="535" t="s">
        <v>42</v>
      </c>
      <c r="O30" s="535" t="s">
        <v>420</v>
      </c>
      <c r="P30" s="798">
        <v>48393.0</v>
      </c>
      <c r="Q30" s="772" t="s">
        <v>9895</v>
      </c>
      <c r="R30" s="1069">
        <v>42.5252253388764</v>
      </c>
      <c r="S30" s="1069">
        <v>-83.5650641184776</v>
      </c>
      <c r="T30" s="800">
        <v>80.0</v>
      </c>
      <c r="U30" s="801">
        <v>22680.0</v>
      </c>
      <c r="V30" s="490" t="s">
        <v>3682</v>
      </c>
      <c r="W30" s="535" t="s">
        <v>9893</v>
      </c>
      <c r="X30" s="535" t="s">
        <v>9891</v>
      </c>
      <c r="Y30" s="490" t="s">
        <v>1231</v>
      </c>
      <c r="Z30" s="535" t="s">
        <v>127</v>
      </c>
      <c r="AA30" s="535" t="s">
        <v>420</v>
      </c>
      <c r="AB30" s="535" t="s">
        <v>3365</v>
      </c>
      <c r="AC30" s="540">
        <v>45118.0</v>
      </c>
      <c r="AD30" s="490" t="s">
        <v>9899</v>
      </c>
      <c r="AE30" s="490" t="s">
        <v>9897</v>
      </c>
      <c r="AF30" s="490" t="s">
        <v>9898</v>
      </c>
      <c r="AG30" s="688" t="s">
        <v>9893</v>
      </c>
      <c r="AH30" s="535">
        <f t="shared" si="2"/>
        <v>25</v>
      </c>
      <c r="AI30" s="490"/>
      <c r="AJ30" s="490"/>
      <c r="AK30" s="490"/>
      <c r="AL30" s="490"/>
    </row>
    <row r="31" ht="65.25" customHeight="1">
      <c r="A31" s="1068">
        <v>6030.0</v>
      </c>
      <c r="B31" s="535" t="s">
        <v>36</v>
      </c>
      <c r="C31" s="535" t="s">
        <v>37</v>
      </c>
      <c r="D31" s="510" t="s">
        <v>9891</v>
      </c>
      <c r="E31" s="535" t="s">
        <v>1209</v>
      </c>
      <c r="F31" s="490" t="s">
        <v>7197</v>
      </c>
      <c r="G31" s="490" t="s">
        <v>9818</v>
      </c>
      <c r="H31" s="490" t="s">
        <v>9744</v>
      </c>
      <c r="I31" s="490" t="s">
        <v>9672</v>
      </c>
      <c r="J31" s="490" t="s">
        <v>9805</v>
      </c>
      <c r="K31" s="490" t="s">
        <v>9893</v>
      </c>
      <c r="L31" s="490" t="s">
        <v>9900</v>
      </c>
      <c r="M31" s="490" t="s">
        <v>7197</v>
      </c>
      <c r="N31" s="535" t="s">
        <v>70</v>
      </c>
      <c r="O31" s="535" t="s">
        <v>420</v>
      </c>
      <c r="P31" s="798">
        <v>85204.0</v>
      </c>
      <c r="Q31" s="772" t="s">
        <v>9895</v>
      </c>
      <c r="R31" s="1069">
        <v>33.3840927801528</v>
      </c>
      <c r="S31" s="1069">
        <v>-111.816832073686</v>
      </c>
      <c r="T31" s="800">
        <v>73.0</v>
      </c>
      <c r="U31" s="801"/>
      <c r="V31" s="490"/>
      <c r="W31" s="535" t="s">
        <v>9893</v>
      </c>
      <c r="X31" s="535" t="s">
        <v>9891</v>
      </c>
      <c r="Y31" s="490" t="s">
        <v>1231</v>
      </c>
      <c r="Z31" s="535" t="s">
        <v>127</v>
      </c>
      <c r="AA31" s="535" t="s">
        <v>420</v>
      </c>
      <c r="AB31" s="535" t="s">
        <v>3365</v>
      </c>
      <c r="AC31" s="540">
        <v>45118.0</v>
      </c>
      <c r="AD31" s="490" t="s">
        <v>9896</v>
      </c>
      <c r="AE31" s="490" t="s">
        <v>9901</v>
      </c>
      <c r="AF31" s="490" t="s">
        <v>9898</v>
      </c>
      <c r="AG31" s="688" t="s">
        <v>9893</v>
      </c>
      <c r="AH31" s="535">
        <f t="shared" si="2"/>
        <v>25</v>
      </c>
      <c r="AI31" s="490"/>
      <c r="AJ31" s="490"/>
      <c r="AK31" s="490"/>
      <c r="AL31" s="490"/>
    </row>
    <row r="32" ht="15.75" customHeight="1">
      <c r="A32" s="1068">
        <v>6031.0</v>
      </c>
      <c r="B32" s="535" t="s">
        <v>149</v>
      </c>
      <c r="C32" s="535" t="s">
        <v>37</v>
      </c>
      <c r="D32" s="510" t="s">
        <v>9891</v>
      </c>
      <c r="E32" s="535" t="s">
        <v>1209</v>
      </c>
      <c r="F32" s="490" t="s">
        <v>9902</v>
      </c>
      <c r="G32" s="490" t="s">
        <v>9783</v>
      </c>
      <c r="H32" s="490" t="s">
        <v>9744</v>
      </c>
      <c r="I32" s="490" t="s">
        <v>9672</v>
      </c>
      <c r="J32" s="490" t="s">
        <v>9798</v>
      </c>
      <c r="K32" s="490" t="s">
        <v>9893</v>
      </c>
      <c r="L32" s="490"/>
      <c r="M32" s="490" t="s">
        <v>9903</v>
      </c>
      <c r="N32" s="535" t="s">
        <v>70</v>
      </c>
      <c r="O32" s="535" t="s">
        <v>420</v>
      </c>
      <c r="P32" s="798">
        <v>85128.0</v>
      </c>
      <c r="Q32" s="772" t="s">
        <v>9904</v>
      </c>
      <c r="R32" s="1100">
        <v>32.7594</v>
      </c>
      <c r="S32" s="1101">
        <v>-111.612522</v>
      </c>
      <c r="T32" s="800" t="s">
        <v>9905</v>
      </c>
      <c r="U32" s="801"/>
      <c r="V32" s="490"/>
      <c r="W32" s="535" t="s">
        <v>9893</v>
      </c>
      <c r="X32" s="535" t="s">
        <v>9891</v>
      </c>
      <c r="Y32" s="490" t="s">
        <v>1231</v>
      </c>
      <c r="Z32" s="535" t="s">
        <v>127</v>
      </c>
      <c r="AA32" s="535" t="s">
        <v>420</v>
      </c>
      <c r="AB32" s="535" t="s">
        <v>3365</v>
      </c>
      <c r="AC32" s="540">
        <v>45118.0</v>
      </c>
      <c r="AD32" s="490" t="s">
        <v>9906</v>
      </c>
      <c r="AE32" s="490" t="s">
        <v>9907</v>
      </c>
      <c r="AF32" s="490" t="s">
        <v>9898</v>
      </c>
      <c r="AG32" s="688" t="s">
        <v>9893</v>
      </c>
      <c r="AH32" s="535">
        <f t="shared" si="2"/>
        <v>25</v>
      </c>
      <c r="AI32" s="490"/>
      <c r="AJ32" s="490"/>
      <c r="AK32" s="490"/>
      <c r="AL32" s="490"/>
    </row>
    <row r="33" ht="15.75" customHeight="1">
      <c r="A33" s="1068">
        <v>6032.0</v>
      </c>
      <c r="B33" s="535" t="s">
        <v>36</v>
      </c>
      <c r="C33" s="535" t="s">
        <v>37</v>
      </c>
      <c r="D33" s="510" t="s">
        <v>9891</v>
      </c>
      <c r="E33" s="535" t="s">
        <v>1209</v>
      </c>
      <c r="F33" s="490" t="s">
        <v>4188</v>
      </c>
      <c r="G33" s="490" t="s">
        <v>9683</v>
      </c>
      <c r="H33" s="490" t="s">
        <v>9744</v>
      </c>
      <c r="I33" s="490" t="s">
        <v>9672</v>
      </c>
      <c r="J33" s="490" t="s">
        <v>9672</v>
      </c>
      <c r="K33" s="490" t="s">
        <v>9893</v>
      </c>
      <c r="L33" s="490" t="s">
        <v>9908</v>
      </c>
      <c r="M33" s="490" t="s">
        <v>1231</v>
      </c>
      <c r="N33" s="535" t="s">
        <v>127</v>
      </c>
      <c r="O33" s="535" t="s">
        <v>420</v>
      </c>
      <c r="P33" s="798">
        <v>28211.0</v>
      </c>
      <c r="Q33" s="772" t="s">
        <v>9909</v>
      </c>
      <c r="R33" s="1069" t="s">
        <v>9910</v>
      </c>
      <c r="S33" s="1069">
        <v>-80.8306277461006</v>
      </c>
      <c r="T33" s="800">
        <v>113.0</v>
      </c>
      <c r="U33" s="801"/>
      <c r="V33" s="490"/>
      <c r="W33" s="535" t="s">
        <v>9893</v>
      </c>
      <c r="X33" s="535" t="s">
        <v>9891</v>
      </c>
      <c r="Y33" s="490" t="s">
        <v>1231</v>
      </c>
      <c r="Z33" s="535" t="s">
        <v>127</v>
      </c>
      <c r="AA33" s="535" t="s">
        <v>420</v>
      </c>
      <c r="AB33" s="535" t="s">
        <v>3365</v>
      </c>
      <c r="AC33" s="540">
        <v>45118.0</v>
      </c>
      <c r="AD33" s="490" t="s">
        <v>9911</v>
      </c>
      <c r="AE33" s="490" t="s">
        <v>9907</v>
      </c>
      <c r="AF33" s="490" t="s">
        <v>9898</v>
      </c>
      <c r="AG33" s="688" t="s">
        <v>9893</v>
      </c>
      <c r="AH33" s="535">
        <f t="shared" si="2"/>
        <v>25</v>
      </c>
      <c r="AI33" s="490"/>
      <c r="AJ33" s="490"/>
      <c r="AK33" s="490"/>
      <c r="AL33" s="490"/>
    </row>
    <row r="34" ht="131.25" customHeight="1">
      <c r="A34" s="1068">
        <v>6033.0</v>
      </c>
      <c r="B34" s="535" t="s">
        <v>36</v>
      </c>
      <c r="C34" s="535" t="s">
        <v>37</v>
      </c>
      <c r="D34" s="510" t="s">
        <v>9891</v>
      </c>
      <c r="E34" s="535" t="s">
        <v>1209</v>
      </c>
      <c r="F34" s="490" t="s">
        <v>9912</v>
      </c>
      <c r="G34" s="490" t="s">
        <v>9818</v>
      </c>
      <c r="H34" s="490" t="s">
        <v>9819</v>
      </c>
      <c r="I34" s="490" t="s">
        <v>9672</v>
      </c>
      <c r="J34" s="490" t="s">
        <v>9805</v>
      </c>
      <c r="K34" s="490" t="s">
        <v>9893</v>
      </c>
      <c r="L34" s="490" t="s">
        <v>9913</v>
      </c>
      <c r="M34" s="490" t="s">
        <v>9914</v>
      </c>
      <c r="N34" s="535" t="s">
        <v>9713</v>
      </c>
      <c r="O34" s="535" t="s">
        <v>420</v>
      </c>
      <c r="P34" s="798">
        <v>43105.0</v>
      </c>
      <c r="Q34" s="772" t="s">
        <v>9915</v>
      </c>
      <c r="R34" s="1069">
        <v>39.8425304548167</v>
      </c>
      <c r="S34" s="1069">
        <v>-82.5667010017214</v>
      </c>
      <c r="T34" s="800">
        <v>70.0</v>
      </c>
      <c r="U34" s="801"/>
      <c r="V34" s="490"/>
      <c r="W34" s="535" t="s">
        <v>9893</v>
      </c>
      <c r="X34" s="535" t="s">
        <v>9891</v>
      </c>
      <c r="Y34" s="490" t="s">
        <v>1231</v>
      </c>
      <c r="Z34" s="535" t="s">
        <v>127</v>
      </c>
      <c r="AA34" s="535" t="s">
        <v>420</v>
      </c>
      <c r="AB34" s="535" t="s">
        <v>3365</v>
      </c>
      <c r="AC34" s="540">
        <v>45118.0</v>
      </c>
      <c r="AD34" s="490" t="s">
        <v>9916</v>
      </c>
      <c r="AE34" s="490" t="s">
        <v>9917</v>
      </c>
      <c r="AF34" s="490" t="s">
        <v>9898</v>
      </c>
      <c r="AG34" s="688" t="s">
        <v>9893</v>
      </c>
      <c r="AH34" s="535">
        <f t="shared" si="2"/>
        <v>25</v>
      </c>
      <c r="AI34" s="490"/>
      <c r="AJ34" s="490"/>
      <c r="AK34" s="490"/>
      <c r="AL34" s="490"/>
    </row>
    <row r="35" ht="36.75" customHeight="1">
      <c r="A35" s="1068">
        <v>6034.0</v>
      </c>
      <c r="B35" s="535" t="s">
        <v>36</v>
      </c>
      <c r="C35" s="535" t="s">
        <v>37</v>
      </c>
      <c r="D35" s="510" t="s">
        <v>9891</v>
      </c>
      <c r="E35" s="535" t="s">
        <v>1209</v>
      </c>
      <c r="F35" s="490" t="s">
        <v>9918</v>
      </c>
      <c r="G35" s="490" t="s">
        <v>9818</v>
      </c>
      <c r="H35" s="490" t="s">
        <v>9819</v>
      </c>
      <c r="I35" s="490" t="s">
        <v>9672</v>
      </c>
      <c r="J35" s="490" t="s">
        <v>9805</v>
      </c>
      <c r="K35" s="490" t="s">
        <v>9893</v>
      </c>
      <c r="L35" s="490" t="s">
        <v>9919</v>
      </c>
      <c r="M35" s="490" t="s">
        <v>1480</v>
      </c>
      <c r="N35" s="535" t="s">
        <v>26</v>
      </c>
      <c r="O35" s="535" t="s">
        <v>420</v>
      </c>
      <c r="P35" s="798">
        <v>92821.0</v>
      </c>
      <c r="Q35" s="772" t="s">
        <v>9920</v>
      </c>
      <c r="R35" s="1069">
        <v>33.853340229805</v>
      </c>
      <c r="S35" s="1069">
        <v>-117.917775799985</v>
      </c>
      <c r="T35" s="800">
        <v>33.0</v>
      </c>
      <c r="U35" s="801"/>
      <c r="V35" s="490"/>
      <c r="W35" s="535" t="s">
        <v>9893</v>
      </c>
      <c r="X35" s="535" t="s">
        <v>9891</v>
      </c>
      <c r="Y35" s="490" t="s">
        <v>1231</v>
      </c>
      <c r="Z35" s="535" t="s">
        <v>127</v>
      </c>
      <c r="AA35" s="535" t="s">
        <v>420</v>
      </c>
      <c r="AB35" s="535" t="s">
        <v>3365</v>
      </c>
      <c r="AC35" s="540">
        <v>45118.0</v>
      </c>
      <c r="AD35" s="490" t="s">
        <v>9921</v>
      </c>
      <c r="AE35" s="490" t="s">
        <v>9922</v>
      </c>
      <c r="AF35" s="490" t="s">
        <v>9898</v>
      </c>
      <c r="AG35" s="688" t="s">
        <v>9893</v>
      </c>
      <c r="AH35" s="535">
        <f t="shared" si="2"/>
        <v>25</v>
      </c>
      <c r="AI35" s="490"/>
      <c r="AJ35" s="490"/>
      <c r="AK35" s="490"/>
      <c r="AL35" s="490"/>
    </row>
    <row r="36" ht="59.25" customHeight="1">
      <c r="A36" s="1068">
        <v>6035.0</v>
      </c>
      <c r="B36" s="535" t="s">
        <v>36</v>
      </c>
      <c r="C36" s="535" t="s">
        <v>37</v>
      </c>
      <c r="D36" s="510" t="s">
        <v>9891</v>
      </c>
      <c r="E36" s="535" t="s">
        <v>1209</v>
      </c>
      <c r="F36" s="490" t="s">
        <v>9923</v>
      </c>
      <c r="G36" s="490" t="s">
        <v>9853</v>
      </c>
      <c r="H36" s="490" t="s">
        <v>9819</v>
      </c>
      <c r="I36" s="490" t="s">
        <v>9672</v>
      </c>
      <c r="J36" s="490" t="s">
        <v>9709</v>
      </c>
      <c r="K36" s="490" t="s">
        <v>9893</v>
      </c>
      <c r="L36" s="490" t="s">
        <v>9924</v>
      </c>
      <c r="M36" s="490" t="s">
        <v>9800</v>
      </c>
      <c r="N36" s="535" t="s">
        <v>9713</v>
      </c>
      <c r="O36" s="535" t="s">
        <v>420</v>
      </c>
      <c r="P36" s="798">
        <v>43130.0</v>
      </c>
      <c r="Q36" s="772" t="s">
        <v>9915</v>
      </c>
      <c r="R36" s="1069">
        <v>39.7123789919675</v>
      </c>
      <c r="S36" s="1069">
        <v>-82.5448337863787</v>
      </c>
      <c r="T36" s="800">
        <v>100.0</v>
      </c>
      <c r="U36" s="801">
        <v>1800.0</v>
      </c>
      <c r="V36" s="490" t="s">
        <v>3682</v>
      </c>
      <c r="W36" s="535" t="s">
        <v>9893</v>
      </c>
      <c r="X36" s="535" t="s">
        <v>9891</v>
      </c>
      <c r="Y36" s="490" t="s">
        <v>1231</v>
      </c>
      <c r="Z36" s="535" t="s">
        <v>127</v>
      </c>
      <c r="AA36" s="535" t="s">
        <v>420</v>
      </c>
      <c r="AB36" s="535" t="s">
        <v>3365</v>
      </c>
      <c r="AC36" s="540">
        <v>45118.0</v>
      </c>
      <c r="AD36" s="490" t="s">
        <v>9925</v>
      </c>
      <c r="AE36" s="490" t="s">
        <v>9926</v>
      </c>
      <c r="AF36" s="490" t="s">
        <v>9898</v>
      </c>
      <c r="AG36" s="688" t="s">
        <v>9893</v>
      </c>
      <c r="AH36" s="535">
        <f t="shared" si="2"/>
        <v>25</v>
      </c>
      <c r="AI36" s="490"/>
      <c r="AJ36" s="490"/>
      <c r="AK36" s="490"/>
      <c r="AL36" s="490"/>
    </row>
    <row r="37" ht="69.75" customHeight="1">
      <c r="A37" s="1068">
        <v>6036.0</v>
      </c>
      <c r="B37" s="326" t="s">
        <v>149</v>
      </c>
      <c r="C37" s="535" t="s">
        <v>37</v>
      </c>
      <c r="D37" s="510" t="s">
        <v>9891</v>
      </c>
      <c r="E37" s="535" t="s">
        <v>1209</v>
      </c>
      <c r="F37" s="490" t="s">
        <v>9923</v>
      </c>
      <c r="G37" s="490" t="s">
        <v>9853</v>
      </c>
      <c r="H37" s="490" t="s">
        <v>9819</v>
      </c>
      <c r="I37" s="490" t="s">
        <v>9672</v>
      </c>
      <c r="J37" s="490" t="s">
        <v>9767</v>
      </c>
      <c r="K37" s="490" t="s">
        <v>9893</v>
      </c>
      <c r="L37" s="490" t="s">
        <v>9924</v>
      </c>
      <c r="M37" s="490" t="s">
        <v>9800</v>
      </c>
      <c r="N37" s="535" t="s">
        <v>9713</v>
      </c>
      <c r="O37" s="535" t="s">
        <v>420</v>
      </c>
      <c r="P37" s="798">
        <v>43130.0</v>
      </c>
      <c r="Q37" s="772" t="s">
        <v>9915</v>
      </c>
      <c r="R37" s="1069">
        <v>39.7123789919675</v>
      </c>
      <c r="S37" s="1069">
        <v>-82.5448337863787</v>
      </c>
      <c r="T37" s="800" t="s">
        <v>3663</v>
      </c>
      <c r="U37" s="801">
        <v>10000.0</v>
      </c>
      <c r="V37" s="490" t="s">
        <v>3682</v>
      </c>
      <c r="W37" s="535" t="s">
        <v>9893</v>
      </c>
      <c r="X37" s="535" t="s">
        <v>9891</v>
      </c>
      <c r="Y37" s="490" t="s">
        <v>1231</v>
      </c>
      <c r="Z37" s="535" t="s">
        <v>127</v>
      </c>
      <c r="AA37" s="535" t="s">
        <v>420</v>
      </c>
      <c r="AB37" s="535" t="s">
        <v>3365</v>
      </c>
      <c r="AC37" s="540">
        <v>45118.0</v>
      </c>
      <c r="AD37" s="490" t="s">
        <v>9927</v>
      </c>
      <c r="AE37" s="490" t="s">
        <v>9928</v>
      </c>
      <c r="AF37" s="490" t="s">
        <v>9898</v>
      </c>
      <c r="AG37" s="688" t="s">
        <v>9893</v>
      </c>
      <c r="AH37" s="535">
        <f t="shared" si="2"/>
        <v>25</v>
      </c>
      <c r="AI37" s="490"/>
      <c r="AJ37" s="490"/>
      <c r="AK37" s="490"/>
      <c r="AL37" s="490"/>
    </row>
    <row r="38" ht="15.75" customHeight="1">
      <c r="A38" s="1068">
        <v>6037.0</v>
      </c>
      <c r="B38" s="535" t="s">
        <v>36</v>
      </c>
      <c r="C38" s="535" t="s">
        <v>37</v>
      </c>
      <c r="D38" s="510" t="s">
        <v>9891</v>
      </c>
      <c r="E38" s="535" t="s">
        <v>1209</v>
      </c>
      <c r="F38" s="490" t="s">
        <v>9902</v>
      </c>
      <c r="G38" s="490" t="s">
        <v>9708</v>
      </c>
      <c r="H38" s="490" t="s">
        <v>9819</v>
      </c>
      <c r="I38" s="490" t="s">
        <v>9672</v>
      </c>
      <c r="J38" s="490" t="s">
        <v>9929</v>
      </c>
      <c r="K38" s="490" t="s">
        <v>9893</v>
      </c>
      <c r="L38" s="490" t="s">
        <v>9930</v>
      </c>
      <c r="M38" s="490" t="s">
        <v>9931</v>
      </c>
      <c r="N38" s="535" t="s">
        <v>245</v>
      </c>
      <c r="O38" s="535" t="s">
        <v>618</v>
      </c>
      <c r="P38" s="798" t="s">
        <v>9932</v>
      </c>
      <c r="Q38" s="772" t="s">
        <v>9933</v>
      </c>
      <c r="R38" s="1069">
        <v>49.0413172730516</v>
      </c>
      <c r="S38" s="1069">
        <v>-117.605124213138</v>
      </c>
      <c r="T38" s="800">
        <v>6.0</v>
      </c>
      <c r="U38" s="801">
        <v>4500.0</v>
      </c>
      <c r="V38" s="490" t="s">
        <v>3682</v>
      </c>
      <c r="W38" s="535" t="s">
        <v>9893</v>
      </c>
      <c r="X38" s="535" t="s">
        <v>9891</v>
      </c>
      <c r="Y38" s="490" t="s">
        <v>1231</v>
      </c>
      <c r="Z38" s="535" t="s">
        <v>127</v>
      </c>
      <c r="AA38" s="535" t="s">
        <v>420</v>
      </c>
      <c r="AB38" s="535" t="s">
        <v>3365</v>
      </c>
      <c r="AC38" s="540">
        <v>45118.0</v>
      </c>
      <c r="AD38" s="490" t="s">
        <v>9925</v>
      </c>
      <c r="AE38" s="490" t="s">
        <v>9934</v>
      </c>
      <c r="AF38" s="490" t="s">
        <v>9898</v>
      </c>
      <c r="AG38" s="688" t="s">
        <v>9893</v>
      </c>
      <c r="AH38" s="535">
        <f t="shared" si="2"/>
        <v>25</v>
      </c>
      <c r="AI38" s="490"/>
      <c r="AJ38" s="490"/>
      <c r="AK38" s="490"/>
      <c r="AL38" s="490"/>
    </row>
    <row r="39" ht="15.75" customHeight="1">
      <c r="A39" s="1068">
        <v>6038.0</v>
      </c>
      <c r="B39" s="326" t="s">
        <v>149</v>
      </c>
      <c r="C39" s="535" t="s">
        <v>37</v>
      </c>
      <c r="D39" s="510" t="s">
        <v>9891</v>
      </c>
      <c r="E39" s="535" t="s">
        <v>1209</v>
      </c>
      <c r="F39" s="490" t="s">
        <v>9902</v>
      </c>
      <c r="G39" s="490" t="s">
        <v>9708</v>
      </c>
      <c r="H39" s="490" t="s">
        <v>9744</v>
      </c>
      <c r="I39" s="490" t="s">
        <v>9672</v>
      </c>
      <c r="J39" s="490" t="s">
        <v>9935</v>
      </c>
      <c r="K39" s="490" t="s">
        <v>9893</v>
      </c>
      <c r="L39" s="490"/>
      <c r="M39" s="490" t="s">
        <v>7111</v>
      </c>
      <c r="N39" s="535" t="s">
        <v>93</v>
      </c>
      <c r="O39" s="535" t="s">
        <v>420</v>
      </c>
      <c r="P39" s="798"/>
      <c r="Q39" s="369" t="s">
        <v>9895</v>
      </c>
      <c r="R39" s="1101">
        <v>34.016007</v>
      </c>
      <c r="S39" s="1069">
        <v>-81.017064</v>
      </c>
      <c r="T39" s="800">
        <v>53.0</v>
      </c>
      <c r="U39" s="801"/>
      <c r="V39" s="490"/>
      <c r="W39" s="535" t="s">
        <v>9893</v>
      </c>
      <c r="X39" s="535" t="s">
        <v>9891</v>
      </c>
      <c r="Y39" s="490" t="s">
        <v>1231</v>
      </c>
      <c r="Z39" s="535" t="s">
        <v>127</v>
      </c>
      <c r="AA39" s="535" t="s">
        <v>420</v>
      </c>
      <c r="AB39" s="535" t="s">
        <v>3365</v>
      </c>
      <c r="AC39" s="540">
        <v>45131.0</v>
      </c>
      <c r="AD39" s="490"/>
      <c r="AE39" s="490"/>
      <c r="AF39" s="490" t="s">
        <v>9898</v>
      </c>
      <c r="AG39" s="688" t="s">
        <v>9893</v>
      </c>
      <c r="AH39" s="535">
        <f t="shared" si="2"/>
        <v>25</v>
      </c>
      <c r="AI39" s="490"/>
      <c r="AJ39" s="490"/>
      <c r="AK39" s="490"/>
      <c r="AL39" s="490"/>
    </row>
    <row r="40" ht="135.75" customHeight="1">
      <c r="A40" s="1068">
        <v>6039.0</v>
      </c>
      <c r="B40" s="326" t="s">
        <v>149</v>
      </c>
      <c r="C40" s="535" t="s">
        <v>37</v>
      </c>
      <c r="D40" s="510" t="s">
        <v>115</v>
      </c>
      <c r="E40" s="535" t="s">
        <v>1209</v>
      </c>
      <c r="F40" s="490" t="s">
        <v>9936</v>
      </c>
      <c r="G40" s="490" t="s">
        <v>9697</v>
      </c>
      <c r="H40" s="490" t="s">
        <v>9671</v>
      </c>
      <c r="I40" s="490" t="s">
        <v>9937</v>
      </c>
      <c r="J40" s="490" t="s">
        <v>9738</v>
      </c>
      <c r="K40" s="688" t="s">
        <v>9938</v>
      </c>
      <c r="L40" s="490" t="s">
        <v>9939</v>
      </c>
      <c r="M40" s="490" t="s">
        <v>9940</v>
      </c>
      <c r="N40" s="535" t="s">
        <v>93</v>
      </c>
      <c r="O40" s="535" t="s">
        <v>420</v>
      </c>
      <c r="P40" s="798">
        <v>29696.0</v>
      </c>
      <c r="Q40" s="772"/>
      <c r="R40" s="1089">
        <v>34.73073</v>
      </c>
      <c r="S40" s="1089">
        <f>-83.00575</f>
        <v>-83.00575</v>
      </c>
      <c r="T40" s="800"/>
      <c r="U40" s="801"/>
      <c r="V40" s="490"/>
      <c r="W40" s="490"/>
      <c r="X40" s="490"/>
      <c r="Y40" s="490"/>
      <c r="Z40" s="535"/>
      <c r="AA40" s="535"/>
      <c r="AB40" s="800" t="s">
        <v>1840</v>
      </c>
      <c r="AC40" s="540">
        <v>45560.0</v>
      </c>
      <c r="AD40" s="490"/>
      <c r="AE40" s="490"/>
      <c r="AF40" s="490" t="s">
        <v>9941</v>
      </c>
      <c r="AG40" s="688" t="s">
        <v>9942</v>
      </c>
      <c r="AH40" s="535">
        <f t="shared" si="2"/>
        <v>29</v>
      </c>
      <c r="AI40" s="490"/>
      <c r="AJ40" s="490"/>
      <c r="AK40" s="490"/>
      <c r="AL40" s="490"/>
    </row>
    <row r="41" ht="77.25" customHeight="1">
      <c r="A41" s="1068">
        <v>6040.0</v>
      </c>
      <c r="B41" s="535" t="s">
        <v>36</v>
      </c>
      <c r="C41" s="535" t="s">
        <v>37</v>
      </c>
      <c r="D41" s="510" t="s">
        <v>9943</v>
      </c>
      <c r="E41" s="535" t="s">
        <v>812</v>
      </c>
      <c r="F41" s="490" t="s">
        <v>9944</v>
      </c>
      <c r="G41" s="490" t="s">
        <v>9945</v>
      </c>
      <c r="H41" s="490" t="s">
        <v>9819</v>
      </c>
      <c r="I41" s="490" t="s">
        <v>9672</v>
      </c>
      <c r="J41" s="490" t="s">
        <v>9946</v>
      </c>
      <c r="K41" s="490" t="s">
        <v>9947</v>
      </c>
      <c r="L41" s="490" t="s">
        <v>9948</v>
      </c>
      <c r="M41" s="490" t="s">
        <v>5773</v>
      </c>
      <c r="N41" s="535" t="s">
        <v>179</v>
      </c>
      <c r="O41" s="535" t="s">
        <v>420</v>
      </c>
      <c r="P41" s="798">
        <v>18103.0</v>
      </c>
      <c r="Q41" s="772" t="s">
        <v>9949</v>
      </c>
      <c r="R41" s="1069">
        <v>40.5678427295196</v>
      </c>
      <c r="S41" s="1069">
        <v>-75.4791373016357</v>
      </c>
      <c r="T41" s="800"/>
      <c r="U41" s="801">
        <v>5000.0</v>
      </c>
      <c r="V41" s="490" t="s">
        <v>3682</v>
      </c>
      <c r="W41" s="535" t="s">
        <v>9950</v>
      </c>
      <c r="X41" s="535" t="s">
        <v>9951</v>
      </c>
      <c r="Y41" s="490" t="s">
        <v>565</v>
      </c>
      <c r="Z41" s="535" t="s">
        <v>179</v>
      </c>
      <c r="AA41" s="535" t="s">
        <v>420</v>
      </c>
      <c r="AB41" s="535" t="s">
        <v>498</v>
      </c>
      <c r="AC41" s="540">
        <v>44766.0</v>
      </c>
      <c r="AD41" s="490" t="s">
        <v>9952</v>
      </c>
      <c r="AE41" s="535" t="s">
        <v>9953</v>
      </c>
      <c r="AF41" s="490" t="s">
        <v>9954</v>
      </c>
      <c r="AG41" s="490"/>
      <c r="AH41" s="535">
        <f t="shared" si="2"/>
        <v>11</v>
      </c>
      <c r="AI41" s="490"/>
      <c r="AJ41" s="490"/>
      <c r="AK41" s="490"/>
      <c r="AL41" s="490"/>
    </row>
    <row r="42" ht="72.75" customHeight="1">
      <c r="A42" s="1068">
        <v>6041.0</v>
      </c>
      <c r="B42" s="535" t="s">
        <v>36</v>
      </c>
      <c r="C42" s="535" t="s">
        <v>37</v>
      </c>
      <c r="D42" s="510" t="s">
        <v>9943</v>
      </c>
      <c r="E42" s="535" t="s">
        <v>812</v>
      </c>
      <c r="F42" s="535" t="s">
        <v>9955</v>
      </c>
      <c r="G42" s="490" t="s">
        <v>9945</v>
      </c>
      <c r="H42" s="490" t="s">
        <v>9819</v>
      </c>
      <c r="I42" s="490" t="s">
        <v>9672</v>
      </c>
      <c r="J42" s="490" t="s">
        <v>9946</v>
      </c>
      <c r="K42" s="490" t="s">
        <v>9956</v>
      </c>
      <c r="L42" s="535" t="s">
        <v>9957</v>
      </c>
      <c r="M42" s="490" t="s">
        <v>9955</v>
      </c>
      <c r="N42" s="535" t="s">
        <v>195</v>
      </c>
      <c r="O42" s="535" t="s">
        <v>420</v>
      </c>
      <c r="P42" s="798">
        <v>32904.0</v>
      </c>
      <c r="Q42" s="772" t="s">
        <v>9958</v>
      </c>
      <c r="R42" s="1069">
        <v>28.0945202763565</v>
      </c>
      <c r="S42" s="1069">
        <v>-80.6981260730975</v>
      </c>
      <c r="T42" s="1102"/>
      <c r="U42" s="801">
        <v>15.0</v>
      </c>
      <c r="V42" s="490" t="s">
        <v>3682</v>
      </c>
      <c r="W42" s="535" t="s">
        <v>9950</v>
      </c>
      <c r="X42" s="535" t="s">
        <v>9951</v>
      </c>
      <c r="Y42" s="535" t="s">
        <v>565</v>
      </c>
      <c r="Z42" s="535" t="s">
        <v>179</v>
      </c>
      <c r="AA42" s="535" t="s">
        <v>420</v>
      </c>
      <c r="AB42" s="535" t="s">
        <v>453</v>
      </c>
      <c r="AC42" s="540">
        <v>45400.0</v>
      </c>
      <c r="AD42" s="490" t="s">
        <v>9959</v>
      </c>
      <c r="AE42" s="535" t="s">
        <v>9953</v>
      </c>
      <c r="AF42" s="490" t="s">
        <v>9954</v>
      </c>
      <c r="AG42" s="490"/>
      <c r="AH42" s="535">
        <f t="shared" si="2"/>
        <v>11</v>
      </c>
      <c r="AI42" s="490"/>
      <c r="AJ42" s="490"/>
      <c r="AK42" s="490"/>
      <c r="AL42" s="490"/>
    </row>
    <row r="43" ht="56.25" customHeight="1">
      <c r="A43" s="1103">
        <v>6042.0</v>
      </c>
      <c r="B43" s="1094" t="s">
        <v>158</v>
      </c>
      <c r="C43" s="743" t="s">
        <v>37</v>
      </c>
      <c r="D43" s="1104" t="s">
        <v>9960</v>
      </c>
      <c r="E43" s="743" t="s">
        <v>1209</v>
      </c>
      <c r="F43" s="1104" t="s">
        <v>9961</v>
      </c>
      <c r="G43" s="755" t="s">
        <v>9697</v>
      </c>
      <c r="H43" s="755" t="s">
        <v>9744</v>
      </c>
      <c r="I43" s="755" t="s">
        <v>9709</v>
      </c>
      <c r="J43" s="755" t="s">
        <v>9962</v>
      </c>
      <c r="K43" s="755" t="s">
        <v>9963</v>
      </c>
      <c r="L43" s="1104" t="s">
        <v>9964</v>
      </c>
      <c r="M43" s="1104" t="s">
        <v>9965</v>
      </c>
      <c r="N43" s="743" t="s">
        <v>179</v>
      </c>
      <c r="O43" s="743" t="s">
        <v>420</v>
      </c>
      <c r="P43" s="1104" t="s">
        <v>9966</v>
      </c>
      <c r="Q43" s="1104" t="s">
        <v>9967</v>
      </c>
      <c r="R43" s="1097">
        <v>40.7333106875961</v>
      </c>
      <c r="S43" s="1105">
        <v>-78.4924324157453</v>
      </c>
      <c r="T43" s="746">
        <v>20.0</v>
      </c>
      <c r="U43" s="1104">
        <v>20000.0</v>
      </c>
      <c r="V43" s="755" t="s">
        <v>3682</v>
      </c>
      <c r="W43" s="755" t="s">
        <v>9968</v>
      </c>
      <c r="X43" s="1104" t="s">
        <v>9960</v>
      </c>
      <c r="Y43" s="1104" t="s">
        <v>9965</v>
      </c>
      <c r="Z43" s="743" t="s">
        <v>179</v>
      </c>
      <c r="AA43" s="743" t="s">
        <v>420</v>
      </c>
      <c r="AB43" s="743" t="s">
        <v>453</v>
      </c>
      <c r="AC43" s="1093">
        <v>45412.0</v>
      </c>
      <c r="AD43" s="755" t="s">
        <v>454</v>
      </c>
      <c r="AE43" s="755"/>
      <c r="AF43" s="755" t="s">
        <v>9969</v>
      </c>
      <c r="AG43" s="755" t="s">
        <v>9970</v>
      </c>
      <c r="AH43" s="743">
        <f t="shared" si="2"/>
        <v>21</v>
      </c>
      <c r="AI43" s="1104" t="s">
        <v>9971</v>
      </c>
      <c r="AJ43" s="1104" t="s">
        <v>9972</v>
      </c>
      <c r="AK43" s="1106" t="s">
        <v>9973</v>
      </c>
      <c r="AL43" s="755"/>
    </row>
    <row r="44" ht="72.75" customHeight="1">
      <c r="A44" s="1068">
        <v>6043.0</v>
      </c>
      <c r="B44" s="326" t="s">
        <v>36</v>
      </c>
      <c r="C44" s="535" t="s">
        <v>37</v>
      </c>
      <c r="D44" s="510" t="s">
        <v>9974</v>
      </c>
      <c r="E44" s="535" t="s">
        <v>1209</v>
      </c>
      <c r="F44" s="930" t="s">
        <v>9975</v>
      </c>
      <c r="G44" s="490" t="s">
        <v>9976</v>
      </c>
      <c r="H44" s="490" t="s">
        <v>9698</v>
      </c>
      <c r="I44" s="490" t="s">
        <v>9977</v>
      </c>
      <c r="J44" s="490" t="s">
        <v>1554</v>
      </c>
      <c r="K44" s="1107" t="s">
        <v>9978</v>
      </c>
      <c r="L44" s="490" t="s">
        <v>6976</v>
      </c>
      <c r="M44" s="490" t="s">
        <v>5600</v>
      </c>
      <c r="N44" s="535" t="s">
        <v>4566</v>
      </c>
      <c r="O44" s="535" t="s">
        <v>420</v>
      </c>
      <c r="P44" s="689">
        <v>73105.0</v>
      </c>
      <c r="Q44" s="772" t="s">
        <v>6977</v>
      </c>
      <c r="R44" s="535">
        <v>35.37693</v>
      </c>
      <c r="S44" s="535">
        <v>-97.54272</v>
      </c>
      <c r="T44" s="535">
        <v>62.0</v>
      </c>
      <c r="U44" s="801"/>
      <c r="V44" s="490"/>
      <c r="W44" s="1108" t="s">
        <v>9979</v>
      </c>
      <c r="X44" s="490" t="s">
        <v>9980</v>
      </c>
      <c r="Y44" s="959" t="s">
        <v>1599</v>
      </c>
      <c r="Z44" s="535" t="s">
        <v>141</v>
      </c>
      <c r="AA44" s="535" t="s">
        <v>420</v>
      </c>
      <c r="AB44" s="800" t="s">
        <v>9981</v>
      </c>
      <c r="AC44" s="540">
        <v>45527.0</v>
      </c>
      <c r="AD44" s="490" t="s">
        <v>9982</v>
      </c>
      <c r="AE44" s="490"/>
      <c r="AF44" s="490" t="s">
        <v>9983</v>
      </c>
      <c r="AG44" s="490"/>
      <c r="AH44" s="535">
        <f t="shared" si="2"/>
        <v>30</v>
      </c>
      <c r="AI44" s="490"/>
      <c r="AJ44" s="490"/>
      <c r="AK44" s="490"/>
      <c r="AL44" s="490"/>
    </row>
    <row r="45" ht="56.25" customHeight="1">
      <c r="A45" s="1068">
        <v>6044.0</v>
      </c>
      <c r="B45" s="452" t="s">
        <v>158</v>
      </c>
      <c r="C45" s="535" t="s">
        <v>37</v>
      </c>
      <c r="D45" s="452" t="s">
        <v>9984</v>
      </c>
      <c r="E45" s="535" t="s">
        <v>812</v>
      </c>
      <c r="F45" s="452" t="s">
        <v>9985</v>
      </c>
      <c r="G45" s="490" t="s">
        <v>9783</v>
      </c>
      <c r="H45" s="490" t="s">
        <v>9744</v>
      </c>
      <c r="I45" s="490" t="s">
        <v>9672</v>
      </c>
      <c r="J45" s="490" t="s">
        <v>9986</v>
      </c>
      <c r="K45" s="490" t="s">
        <v>9987</v>
      </c>
      <c r="L45" s="452" t="s">
        <v>9988</v>
      </c>
      <c r="M45" s="490" t="s">
        <v>9989</v>
      </c>
      <c r="N45" s="452" t="s">
        <v>106</v>
      </c>
      <c r="O45" s="535" t="s">
        <v>420</v>
      </c>
      <c r="P45" s="369">
        <v>12037.0</v>
      </c>
      <c r="Q45" s="453" t="s">
        <v>9990</v>
      </c>
      <c r="R45" s="1089">
        <v>42.3628514966168</v>
      </c>
      <c r="S45" s="1089">
        <v>-73.5939806306811</v>
      </c>
      <c r="T45" s="800">
        <v>3.0</v>
      </c>
      <c r="U45" s="801"/>
      <c r="V45" s="490"/>
      <c r="W45" s="490" t="s">
        <v>9987</v>
      </c>
      <c r="X45" s="452" t="s">
        <v>9984</v>
      </c>
      <c r="Y45" s="452" t="s">
        <v>9989</v>
      </c>
      <c r="Z45" s="535" t="s">
        <v>106</v>
      </c>
      <c r="AA45" s="535" t="s">
        <v>420</v>
      </c>
      <c r="AB45" s="535" t="s">
        <v>453</v>
      </c>
      <c r="AC45" s="540">
        <v>45412.0</v>
      </c>
      <c r="AD45" s="490" t="s">
        <v>454</v>
      </c>
      <c r="AE45" s="490"/>
      <c r="AF45" s="490" t="s">
        <v>9991</v>
      </c>
      <c r="AG45" s="490"/>
      <c r="AH45" s="535">
        <f t="shared" si="2"/>
        <v>26</v>
      </c>
      <c r="AI45" s="452" t="s">
        <v>9985</v>
      </c>
      <c r="AJ45" s="452" t="s">
        <v>9992</v>
      </c>
      <c r="AK45" s="453" t="s">
        <v>9990</v>
      </c>
      <c r="AL45" s="490"/>
    </row>
    <row r="46" ht="15.75" customHeight="1">
      <c r="A46" s="1068">
        <v>6045.0</v>
      </c>
      <c r="B46" s="326" t="s">
        <v>36</v>
      </c>
      <c r="C46" s="535" t="s">
        <v>37</v>
      </c>
      <c r="D46" s="510" t="s">
        <v>9993</v>
      </c>
      <c r="E46" s="535" t="s">
        <v>1209</v>
      </c>
      <c r="F46" s="510" t="s">
        <v>9993</v>
      </c>
      <c r="G46" s="490" t="s">
        <v>9994</v>
      </c>
      <c r="H46" s="490" t="s">
        <v>9671</v>
      </c>
      <c r="I46" s="490" t="s">
        <v>9672</v>
      </c>
      <c r="J46" s="490" t="s">
        <v>9709</v>
      </c>
      <c r="K46" s="490" t="s">
        <v>9995</v>
      </c>
      <c r="L46" s="490" t="s">
        <v>9996</v>
      </c>
      <c r="M46" s="490" t="s">
        <v>9997</v>
      </c>
      <c r="N46" s="535" t="s">
        <v>26</v>
      </c>
      <c r="O46" s="535" t="s">
        <v>420</v>
      </c>
      <c r="P46" s="798">
        <v>91746.0</v>
      </c>
      <c r="Q46" s="772" t="s">
        <v>9998</v>
      </c>
      <c r="R46" s="1069">
        <v>34.0596365324948</v>
      </c>
      <c r="S46" s="1069">
        <v>-118.003140942329</v>
      </c>
      <c r="T46" s="800">
        <v>10.0</v>
      </c>
      <c r="U46" s="801"/>
      <c r="V46" s="490"/>
      <c r="W46" s="490" t="s">
        <v>9995</v>
      </c>
      <c r="X46" s="510" t="s">
        <v>9993</v>
      </c>
      <c r="Y46" s="490" t="s">
        <v>9997</v>
      </c>
      <c r="Z46" s="535" t="s">
        <v>26</v>
      </c>
      <c r="AA46" s="535" t="s">
        <v>420</v>
      </c>
      <c r="AB46" s="800" t="s">
        <v>453</v>
      </c>
      <c r="AC46" s="540">
        <v>45476.0</v>
      </c>
      <c r="AD46" s="490" t="s">
        <v>9995</v>
      </c>
      <c r="AE46" s="490"/>
      <c r="AF46" s="490" t="s">
        <v>9999</v>
      </c>
      <c r="AG46" s="490"/>
      <c r="AH46" s="535">
        <f t="shared" si="2"/>
        <v>23</v>
      </c>
      <c r="AI46" s="490"/>
      <c r="AJ46" s="490"/>
      <c r="AK46" s="490"/>
      <c r="AL46" s="490"/>
    </row>
    <row r="47" ht="15.75" customHeight="1">
      <c r="A47" s="1068">
        <v>6046.0</v>
      </c>
      <c r="B47" s="535" t="s">
        <v>36</v>
      </c>
      <c r="C47" s="535" t="s">
        <v>37</v>
      </c>
      <c r="D47" s="510" t="s">
        <v>10000</v>
      </c>
      <c r="E47" s="535" t="s">
        <v>812</v>
      </c>
      <c r="F47" s="510" t="s">
        <v>10000</v>
      </c>
      <c r="G47" s="510" t="s">
        <v>10001</v>
      </c>
      <c r="H47" s="511" t="s">
        <v>9671</v>
      </c>
      <c r="I47" s="684" t="s">
        <v>10002</v>
      </c>
      <c r="J47" s="369" t="s">
        <v>10003</v>
      </c>
      <c r="K47" s="771" t="s">
        <v>10004</v>
      </c>
      <c r="L47" s="510" t="s">
        <v>10005</v>
      </c>
      <c r="M47" s="510" t="s">
        <v>10006</v>
      </c>
      <c r="N47" s="657" t="s">
        <v>26</v>
      </c>
      <c r="O47" s="657" t="s">
        <v>420</v>
      </c>
      <c r="P47" s="657">
        <v>95742.0</v>
      </c>
      <c r="Q47" s="535" t="s">
        <v>10007</v>
      </c>
      <c r="R47" s="537">
        <v>38.56839</v>
      </c>
      <c r="S47" s="537">
        <v>-121.2556</v>
      </c>
      <c r="T47" s="666"/>
      <c r="U47" s="667"/>
      <c r="V47" s="491"/>
      <c r="W47" s="773" t="s">
        <v>10004</v>
      </c>
      <c r="X47" s="510" t="s">
        <v>10000</v>
      </c>
      <c r="Y47" s="522" t="s">
        <v>10006</v>
      </c>
      <c r="Z47" s="657" t="s">
        <v>26</v>
      </c>
      <c r="AA47" s="657" t="s">
        <v>420</v>
      </c>
      <c r="AB47" s="660" t="s">
        <v>8421</v>
      </c>
      <c r="AC47" s="660" t="s">
        <v>1011</v>
      </c>
      <c r="AD47" s="510"/>
      <c r="AE47" s="491"/>
      <c r="AF47" s="510" t="s">
        <v>10008</v>
      </c>
      <c r="AG47" s="369" t="s">
        <v>10009</v>
      </c>
      <c r="AH47" s="535">
        <f t="shared" si="2"/>
        <v>24</v>
      </c>
      <c r="AI47" s="489"/>
      <c r="AJ47" s="336"/>
      <c r="AK47" s="490"/>
      <c r="AL47" s="490"/>
    </row>
    <row r="48" ht="89.25" customHeight="1">
      <c r="A48" s="1068">
        <v>6047.0</v>
      </c>
      <c r="B48" s="326" t="s">
        <v>149</v>
      </c>
      <c r="C48" s="535" t="s">
        <v>37</v>
      </c>
      <c r="D48" s="510" t="s">
        <v>6430</v>
      </c>
      <c r="E48" s="535" t="s">
        <v>1209</v>
      </c>
      <c r="F48" s="490" t="s">
        <v>1418</v>
      </c>
      <c r="G48" s="490" t="s">
        <v>9853</v>
      </c>
      <c r="H48" s="490" t="s">
        <v>9854</v>
      </c>
      <c r="I48" s="490" t="s">
        <v>9672</v>
      </c>
      <c r="J48" s="490" t="s">
        <v>9709</v>
      </c>
      <c r="K48" s="768" t="s">
        <v>10010</v>
      </c>
      <c r="L48" s="490" t="s">
        <v>10011</v>
      </c>
      <c r="M48" s="490" t="s">
        <v>1418</v>
      </c>
      <c r="N48" s="535" t="s">
        <v>70</v>
      </c>
      <c r="O48" s="535" t="s">
        <v>420</v>
      </c>
      <c r="P48" s="798">
        <v>85122.0</v>
      </c>
      <c r="Q48" s="772"/>
      <c r="R48" s="1109">
        <v>32.881893</v>
      </c>
      <c r="S48" s="1109">
        <v>-111.768036</v>
      </c>
      <c r="T48" s="800">
        <v>80.0</v>
      </c>
      <c r="U48" s="801">
        <v>9100.0</v>
      </c>
      <c r="V48" s="490" t="s">
        <v>3682</v>
      </c>
      <c r="W48" s="768" t="s">
        <v>10010</v>
      </c>
      <c r="X48" s="684" t="s">
        <v>6430</v>
      </c>
      <c r="Y48" s="684" t="s">
        <v>3679</v>
      </c>
      <c r="Z48" s="684" t="s">
        <v>95</v>
      </c>
      <c r="AA48" s="684" t="s">
        <v>420</v>
      </c>
      <c r="AB48" s="535" t="s">
        <v>498</v>
      </c>
      <c r="AC48" s="540">
        <v>45294.0</v>
      </c>
      <c r="AD48" s="490" t="s">
        <v>10012</v>
      </c>
      <c r="AE48" s="490" t="s">
        <v>10013</v>
      </c>
      <c r="AF48" s="490" t="s">
        <v>10014</v>
      </c>
      <c r="AG48" s="490"/>
      <c r="AH48" s="535">
        <f t="shared" si="2"/>
        <v>30</v>
      </c>
      <c r="AI48" s="490"/>
      <c r="AJ48" s="490"/>
      <c r="AK48" s="490"/>
      <c r="AL48" s="490"/>
    </row>
    <row r="49" ht="99.0" customHeight="1">
      <c r="A49" s="1068">
        <v>6048.0</v>
      </c>
      <c r="B49" s="535" t="s">
        <v>158</v>
      </c>
      <c r="C49" s="535" t="s">
        <v>37</v>
      </c>
      <c r="D49" s="510" t="s">
        <v>3936</v>
      </c>
      <c r="E49" s="535" t="s">
        <v>1209</v>
      </c>
      <c r="F49" s="522" t="s">
        <v>10015</v>
      </c>
      <c r="G49" s="490" t="s">
        <v>9708</v>
      </c>
      <c r="H49" s="490" t="s">
        <v>9819</v>
      </c>
      <c r="I49" s="490" t="s">
        <v>9709</v>
      </c>
      <c r="J49" s="490" t="s">
        <v>9767</v>
      </c>
      <c r="K49" s="510" t="s">
        <v>10016</v>
      </c>
      <c r="L49" s="510" t="s">
        <v>3940</v>
      </c>
      <c r="M49" s="510" t="s">
        <v>3941</v>
      </c>
      <c r="N49" s="657" t="s">
        <v>3277</v>
      </c>
      <c r="O49" s="657" t="s">
        <v>618</v>
      </c>
      <c r="P49" s="825" t="s">
        <v>3942</v>
      </c>
      <c r="Q49" s="772" t="s">
        <v>3943</v>
      </c>
      <c r="R49" s="1069">
        <v>47.4034</v>
      </c>
      <c r="S49" s="1069">
        <v>-79.62225</v>
      </c>
      <c r="T49" s="685">
        <v>40.0</v>
      </c>
      <c r="U49" s="666">
        <v>2500.0</v>
      </c>
      <c r="V49" s="510" t="s">
        <v>4567</v>
      </c>
      <c r="W49" s="522" t="s">
        <v>10016</v>
      </c>
      <c r="X49" s="522" t="s">
        <v>3936</v>
      </c>
      <c r="Y49" s="522" t="s">
        <v>2664</v>
      </c>
      <c r="Z49" s="657" t="s">
        <v>103</v>
      </c>
      <c r="AA49" s="657" t="s">
        <v>618</v>
      </c>
      <c r="AB49" s="657" t="s">
        <v>498</v>
      </c>
      <c r="AC49" s="660">
        <v>44778.0</v>
      </c>
      <c r="AD49" s="510" t="s">
        <v>10017</v>
      </c>
      <c r="AE49" s="510" t="s">
        <v>10018</v>
      </c>
      <c r="AF49" s="490" t="s">
        <v>10019</v>
      </c>
      <c r="AG49" s="490"/>
      <c r="AH49" s="535">
        <f t="shared" si="2"/>
        <v>18</v>
      </c>
      <c r="AI49" s="490"/>
      <c r="AJ49" s="490"/>
      <c r="AK49" s="490"/>
      <c r="AL49" s="490"/>
    </row>
    <row r="50" ht="72.75" customHeight="1">
      <c r="A50" s="1068">
        <v>6049.0</v>
      </c>
      <c r="B50" s="326" t="s">
        <v>36</v>
      </c>
      <c r="C50" s="535" t="s">
        <v>37</v>
      </c>
      <c r="D50" s="510" t="s">
        <v>10020</v>
      </c>
      <c r="E50" s="535" t="s">
        <v>1209</v>
      </c>
      <c r="F50" s="490" t="s">
        <v>10020</v>
      </c>
      <c r="G50" s="490" t="s">
        <v>9994</v>
      </c>
      <c r="H50" s="490" t="s">
        <v>9671</v>
      </c>
      <c r="I50" s="490" t="s">
        <v>10021</v>
      </c>
      <c r="J50" s="490" t="s">
        <v>10022</v>
      </c>
      <c r="K50" s="490" t="s">
        <v>10023</v>
      </c>
      <c r="L50" s="490" t="s">
        <v>10024</v>
      </c>
      <c r="M50" s="490" t="s">
        <v>7426</v>
      </c>
      <c r="N50" s="535" t="s">
        <v>78</v>
      </c>
      <c r="O50" s="535" t="s">
        <v>420</v>
      </c>
      <c r="P50" s="535">
        <v>40508.0</v>
      </c>
      <c r="Q50" s="772" t="s">
        <v>10025</v>
      </c>
      <c r="R50" s="1069">
        <v>38.0553093255832</v>
      </c>
      <c r="S50" s="1069">
        <v>-84.5040250039677</v>
      </c>
      <c r="T50" s="800">
        <v>50.0</v>
      </c>
      <c r="U50" s="801"/>
      <c r="V50" s="490"/>
      <c r="W50" s="490" t="s">
        <v>10023</v>
      </c>
      <c r="X50" s="510" t="s">
        <v>10020</v>
      </c>
      <c r="Y50" s="490" t="s">
        <v>7426</v>
      </c>
      <c r="Z50" s="535" t="s">
        <v>78</v>
      </c>
      <c r="AA50" s="535" t="s">
        <v>420</v>
      </c>
      <c r="AB50" s="800" t="s">
        <v>1196</v>
      </c>
      <c r="AC50" s="540" t="s">
        <v>10026</v>
      </c>
      <c r="AD50" s="894"/>
      <c r="AE50" s="490"/>
      <c r="AF50" s="490" t="s">
        <v>10027</v>
      </c>
      <c r="AG50" s="490"/>
      <c r="AH50" s="535">
        <f t="shared" si="2"/>
        <v>31</v>
      </c>
      <c r="AI50" s="490"/>
      <c r="AJ50" s="490"/>
      <c r="AK50" s="490"/>
      <c r="AL50" s="490"/>
    </row>
    <row r="51" ht="75.0" customHeight="1">
      <c r="A51" s="1068">
        <v>6050.0</v>
      </c>
      <c r="B51" s="326" t="s">
        <v>36</v>
      </c>
      <c r="C51" s="535" t="s">
        <v>37</v>
      </c>
      <c r="D51" s="510" t="s">
        <v>4705</v>
      </c>
      <c r="E51" s="535" t="s">
        <v>812</v>
      </c>
      <c r="F51" s="490" t="s">
        <v>4705</v>
      </c>
      <c r="G51" s="490" t="s">
        <v>9783</v>
      </c>
      <c r="H51" s="490" t="s">
        <v>9744</v>
      </c>
      <c r="I51" s="490" t="s">
        <v>9672</v>
      </c>
      <c r="J51" s="490" t="s">
        <v>9798</v>
      </c>
      <c r="K51" s="490" t="s">
        <v>10028</v>
      </c>
      <c r="L51" s="490" t="s">
        <v>4708</v>
      </c>
      <c r="M51" s="490" t="s">
        <v>4712</v>
      </c>
      <c r="N51" s="535" t="s">
        <v>26</v>
      </c>
      <c r="O51" s="535" t="s">
        <v>420</v>
      </c>
      <c r="P51" s="535" t="s">
        <v>4710</v>
      </c>
      <c r="Q51" s="535" t="s">
        <v>4711</v>
      </c>
      <c r="R51" s="1110">
        <v>37.47</v>
      </c>
      <c r="S51" s="1089">
        <v>-122.19</v>
      </c>
      <c r="T51" s="800">
        <v>24.0</v>
      </c>
      <c r="U51" s="801" t="s">
        <v>237</v>
      </c>
      <c r="V51" s="490" t="s">
        <v>237</v>
      </c>
      <c r="W51" s="490" t="s">
        <v>10028</v>
      </c>
      <c r="X51" s="490" t="s">
        <v>10029</v>
      </c>
      <c r="Y51" s="490" t="s">
        <v>4712</v>
      </c>
      <c r="Z51" s="535" t="s">
        <v>26</v>
      </c>
      <c r="AA51" s="535" t="s">
        <v>420</v>
      </c>
      <c r="AB51" s="535" t="s">
        <v>498</v>
      </c>
      <c r="AC51" s="540">
        <v>44892.0</v>
      </c>
      <c r="AD51" s="490" t="s">
        <v>4713</v>
      </c>
      <c r="AE51" s="490" t="s">
        <v>4715</v>
      </c>
      <c r="AF51" s="490" t="s">
        <v>10030</v>
      </c>
      <c r="AG51" s="490"/>
      <c r="AH51" s="535">
        <f t="shared" si="2"/>
        <v>24</v>
      </c>
      <c r="AI51" s="490"/>
      <c r="AJ51" s="490"/>
      <c r="AK51" s="490"/>
      <c r="AL51" s="490"/>
    </row>
    <row r="52" ht="60.0" customHeight="1">
      <c r="A52" s="1068">
        <v>6051.0</v>
      </c>
      <c r="B52" s="326" t="s">
        <v>36</v>
      </c>
      <c r="C52" s="535" t="s">
        <v>37</v>
      </c>
      <c r="D52" s="452" t="s">
        <v>10031</v>
      </c>
      <c r="E52" s="535" t="s">
        <v>812</v>
      </c>
      <c r="F52" s="490" t="s">
        <v>10031</v>
      </c>
      <c r="G52" s="452" t="s">
        <v>2757</v>
      </c>
      <c r="H52" s="490" t="s">
        <v>10032</v>
      </c>
      <c r="I52" s="452" t="s">
        <v>10033</v>
      </c>
      <c r="J52" s="490" t="s">
        <v>10034</v>
      </c>
      <c r="K52" s="490" t="s">
        <v>10035</v>
      </c>
      <c r="L52" s="452" t="s">
        <v>10036</v>
      </c>
      <c r="M52" s="490" t="s">
        <v>1229</v>
      </c>
      <c r="N52" s="535" t="s">
        <v>95</v>
      </c>
      <c r="O52" s="535" t="s">
        <v>420</v>
      </c>
      <c r="P52" s="369">
        <v>77041.0</v>
      </c>
      <c r="Q52" s="452" t="s">
        <v>10037</v>
      </c>
      <c r="R52" s="1089">
        <v>29.846803932581</v>
      </c>
      <c r="S52" s="1089">
        <v>-95.5832169865054</v>
      </c>
      <c r="T52" s="800"/>
      <c r="U52" s="452">
        <v>2200.0</v>
      </c>
      <c r="V52" s="490" t="s">
        <v>3082</v>
      </c>
      <c r="W52" s="490" t="s">
        <v>10035</v>
      </c>
      <c r="X52" s="452" t="s">
        <v>10031</v>
      </c>
      <c r="Y52" s="490" t="s">
        <v>1229</v>
      </c>
      <c r="Z52" s="535" t="s">
        <v>95</v>
      </c>
      <c r="AA52" s="535" t="s">
        <v>420</v>
      </c>
      <c r="AB52" s="535" t="s">
        <v>453</v>
      </c>
      <c r="AC52" s="540">
        <v>45412.0</v>
      </c>
      <c r="AD52" s="490" t="s">
        <v>10038</v>
      </c>
      <c r="AE52" s="490"/>
      <c r="AF52" s="490" t="s">
        <v>10039</v>
      </c>
      <c r="AG52" s="490"/>
      <c r="AH52" s="535">
        <f t="shared" si="2"/>
        <v>15</v>
      </c>
      <c r="AI52" s="452" t="s">
        <v>10040</v>
      </c>
      <c r="AJ52" s="452" t="s">
        <v>10041</v>
      </c>
      <c r="AK52" s="452" t="s">
        <v>10042</v>
      </c>
      <c r="AL52" s="490"/>
    </row>
    <row r="53" ht="77.25" customHeight="1">
      <c r="A53" s="1068">
        <v>6052.0</v>
      </c>
      <c r="B53" s="326" t="s">
        <v>158</v>
      </c>
      <c r="C53" s="535" t="s">
        <v>37</v>
      </c>
      <c r="D53" s="452" t="s">
        <v>10043</v>
      </c>
      <c r="E53" s="535" t="s">
        <v>1209</v>
      </c>
      <c r="F53" s="452" t="s">
        <v>587</v>
      </c>
      <c r="G53" s="452" t="s">
        <v>2810</v>
      </c>
      <c r="H53" s="490" t="s">
        <v>9671</v>
      </c>
      <c r="I53" s="490" t="s">
        <v>9709</v>
      </c>
      <c r="J53" s="490" t="s">
        <v>571</v>
      </c>
      <c r="K53" s="688" t="s">
        <v>10044</v>
      </c>
      <c r="L53" s="452" t="s">
        <v>10045</v>
      </c>
      <c r="M53" s="490" t="s">
        <v>587</v>
      </c>
      <c r="N53" s="535" t="s">
        <v>26</v>
      </c>
      <c r="O53" s="535" t="s">
        <v>420</v>
      </c>
      <c r="P53" s="369">
        <v>92037.0</v>
      </c>
      <c r="Q53" s="452" t="s">
        <v>10046</v>
      </c>
      <c r="R53" s="1089">
        <v>32.8754499718988</v>
      </c>
      <c r="S53" s="1089">
        <v>-117.240929831206</v>
      </c>
      <c r="T53" s="800">
        <v>5.0</v>
      </c>
      <c r="U53" s="801"/>
      <c r="V53" s="490"/>
      <c r="W53" s="490" t="s">
        <v>10044</v>
      </c>
      <c r="X53" s="452" t="s">
        <v>10043</v>
      </c>
      <c r="Y53" s="490" t="s">
        <v>587</v>
      </c>
      <c r="Z53" s="535" t="s">
        <v>26</v>
      </c>
      <c r="AA53" s="535" t="s">
        <v>420</v>
      </c>
      <c r="AB53" s="535" t="s">
        <v>1196</v>
      </c>
      <c r="AC53" s="540" t="s">
        <v>9631</v>
      </c>
      <c r="AD53" s="490" t="s">
        <v>454</v>
      </c>
      <c r="AE53" s="490"/>
      <c r="AF53" s="490" t="s">
        <v>10047</v>
      </c>
      <c r="AG53" s="490"/>
      <c r="AH53" s="535">
        <f t="shared" si="2"/>
        <v>24</v>
      </c>
      <c r="AI53" s="452" t="s">
        <v>10048</v>
      </c>
      <c r="AJ53" s="452" t="s">
        <v>10049</v>
      </c>
      <c r="AK53" s="453" t="s">
        <v>10050</v>
      </c>
      <c r="AL53" s="490"/>
    </row>
    <row r="54" ht="81.75" customHeight="1">
      <c r="A54" s="1068">
        <v>6053.0</v>
      </c>
      <c r="B54" s="326" t="s">
        <v>36</v>
      </c>
      <c r="C54" s="535" t="s">
        <v>37</v>
      </c>
      <c r="D54" s="510" t="s">
        <v>10051</v>
      </c>
      <c r="E54" s="535" t="s">
        <v>1209</v>
      </c>
      <c r="F54" s="510" t="s">
        <v>10051</v>
      </c>
      <c r="G54" s="490" t="s">
        <v>9994</v>
      </c>
      <c r="H54" s="490" t="s">
        <v>9671</v>
      </c>
      <c r="I54" s="490" t="s">
        <v>9672</v>
      </c>
      <c r="J54" s="490" t="s">
        <v>10052</v>
      </c>
      <c r="K54" s="490" t="s">
        <v>10053</v>
      </c>
      <c r="L54" s="490" t="s">
        <v>10054</v>
      </c>
      <c r="M54" s="490" t="s">
        <v>10055</v>
      </c>
      <c r="N54" s="535" t="s">
        <v>141</v>
      </c>
      <c r="O54" s="535" t="s">
        <v>420</v>
      </c>
      <c r="P54" s="798">
        <v>31553.0</v>
      </c>
      <c r="Q54" s="772"/>
      <c r="R54" s="1069">
        <v>31.2151805009632</v>
      </c>
      <c r="S54" s="1069">
        <v>-81.9548861460705</v>
      </c>
      <c r="T54" s="800">
        <v>10.0</v>
      </c>
      <c r="U54" s="801"/>
      <c r="V54" s="490"/>
      <c r="W54" s="490" t="s">
        <v>10053</v>
      </c>
      <c r="X54" s="510" t="s">
        <v>10051</v>
      </c>
      <c r="Y54" s="490" t="s">
        <v>10055</v>
      </c>
      <c r="Z54" s="535" t="s">
        <v>141</v>
      </c>
      <c r="AA54" s="535" t="s">
        <v>420</v>
      </c>
      <c r="AB54" s="800" t="s">
        <v>1196</v>
      </c>
      <c r="AC54" s="540">
        <v>45497.0</v>
      </c>
      <c r="AD54" s="894" t="s">
        <v>10053</v>
      </c>
      <c r="AE54" s="490"/>
      <c r="AF54" s="490" t="s">
        <v>10056</v>
      </c>
      <c r="AG54" s="490"/>
      <c r="AH54" s="535">
        <f t="shared" si="2"/>
        <v>29</v>
      </c>
      <c r="AI54" s="490"/>
      <c r="AJ54" s="490"/>
      <c r="AK54" s="490"/>
      <c r="AL54" s="490"/>
    </row>
    <row r="55" ht="15.75" customHeight="1">
      <c r="A55" s="1068">
        <v>6054.0</v>
      </c>
      <c r="B55" s="535" t="s">
        <v>36</v>
      </c>
      <c r="C55" s="535" t="s">
        <v>37</v>
      </c>
      <c r="D55" s="510" t="s">
        <v>10057</v>
      </c>
      <c r="E55" s="535" t="s">
        <v>1209</v>
      </c>
      <c r="F55" s="490" t="s">
        <v>10057</v>
      </c>
      <c r="G55" s="490" t="s">
        <v>9818</v>
      </c>
      <c r="H55" s="490" t="s">
        <v>9839</v>
      </c>
      <c r="I55" s="490" t="s">
        <v>9672</v>
      </c>
      <c r="J55" s="490" t="s">
        <v>9805</v>
      </c>
      <c r="K55" s="490" t="s">
        <v>10058</v>
      </c>
      <c r="L55" s="490" t="s">
        <v>10059</v>
      </c>
      <c r="M55" s="490" t="s">
        <v>3679</v>
      </c>
      <c r="N55" s="535" t="s">
        <v>95</v>
      </c>
      <c r="O55" s="535" t="s">
        <v>420</v>
      </c>
      <c r="P55" s="798">
        <v>75233.0</v>
      </c>
      <c r="Q55" s="772" t="s">
        <v>10060</v>
      </c>
      <c r="R55" s="1069">
        <v>32.6818241168631</v>
      </c>
      <c r="S55" s="1069">
        <v>-96.8839448334653</v>
      </c>
      <c r="T55" s="800">
        <v>12.0</v>
      </c>
      <c r="U55" s="801"/>
      <c r="V55" s="490"/>
      <c r="W55" s="490" t="s">
        <v>10061</v>
      </c>
      <c r="X55" s="490" t="s">
        <v>10062</v>
      </c>
      <c r="Y55" s="490" t="s">
        <v>879</v>
      </c>
      <c r="Z55" s="535" t="s">
        <v>26</v>
      </c>
      <c r="AA55" s="535" t="s">
        <v>420</v>
      </c>
      <c r="AB55" s="535" t="s">
        <v>498</v>
      </c>
      <c r="AC55" s="540">
        <v>45135.0</v>
      </c>
      <c r="AD55" s="490" t="s">
        <v>10063</v>
      </c>
      <c r="AE55" s="490"/>
      <c r="AF55" s="490" t="s">
        <v>10064</v>
      </c>
      <c r="AG55" s="490"/>
      <c r="AH55" s="535">
        <f t="shared" si="2"/>
        <v>15</v>
      </c>
      <c r="AI55" s="490"/>
      <c r="AJ55" s="490"/>
      <c r="AK55" s="490"/>
      <c r="AL55" s="490"/>
    </row>
    <row r="56" ht="80.25" customHeight="1">
      <c r="A56" s="1068">
        <v>6055.0</v>
      </c>
      <c r="B56" s="535" t="s">
        <v>36</v>
      </c>
      <c r="C56" s="535" t="s">
        <v>37</v>
      </c>
      <c r="D56" s="510" t="s">
        <v>3088</v>
      </c>
      <c r="E56" s="535" t="s">
        <v>1209</v>
      </c>
      <c r="F56" s="490" t="s">
        <v>10065</v>
      </c>
      <c r="G56" s="490" t="s">
        <v>9945</v>
      </c>
      <c r="H56" s="490" t="s">
        <v>9819</v>
      </c>
      <c r="I56" s="490" t="s">
        <v>9805</v>
      </c>
      <c r="J56" s="490" t="s">
        <v>9946</v>
      </c>
      <c r="K56" s="490" t="s">
        <v>3095</v>
      </c>
      <c r="L56" s="490" t="s">
        <v>10066</v>
      </c>
      <c r="M56" s="490" t="s">
        <v>10067</v>
      </c>
      <c r="N56" s="535" t="s">
        <v>103</v>
      </c>
      <c r="O56" s="535" t="s">
        <v>618</v>
      </c>
      <c r="P56" s="798" t="s">
        <v>3110</v>
      </c>
      <c r="Q56" s="772" t="s">
        <v>10068</v>
      </c>
      <c r="R56" s="1069">
        <v>46.5771417791337</v>
      </c>
      <c r="S56" s="1069">
        <v>-80.8024477274679</v>
      </c>
      <c r="T56" s="800">
        <v>2500.0</v>
      </c>
      <c r="U56" s="801">
        <v>20000.0</v>
      </c>
      <c r="V56" s="490" t="s">
        <v>10069</v>
      </c>
      <c r="W56" s="490" t="s">
        <v>3095</v>
      </c>
      <c r="X56" s="490" t="s">
        <v>3088</v>
      </c>
      <c r="Y56" s="490" t="s">
        <v>10070</v>
      </c>
      <c r="Z56" s="535" t="s">
        <v>3097</v>
      </c>
      <c r="AA56" s="535" t="s">
        <v>3098</v>
      </c>
      <c r="AB56" s="535" t="s">
        <v>453</v>
      </c>
      <c r="AC56" s="540">
        <v>45400.0</v>
      </c>
      <c r="AD56" s="490" t="s">
        <v>10071</v>
      </c>
      <c r="AE56" s="490" t="s">
        <v>9874</v>
      </c>
      <c r="AF56" s="510" t="s">
        <v>3100</v>
      </c>
      <c r="AG56" s="490"/>
      <c r="AH56" s="535">
        <f t="shared" si="2"/>
        <v>30</v>
      </c>
      <c r="AI56" s="490"/>
      <c r="AJ56" s="490"/>
      <c r="AK56" s="490"/>
      <c r="AL56" s="490"/>
    </row>
    <row r="57" ht="15.75" customHeight="1">
      <c r="A57" s="1068">
        <v>6056.0</v>
      </c>
      <c r="B57" s="535" t="s">
        <v>36</v>
      </c>
      <c r="C57" s="535" t="s">
        <v>37</v>
      </c>
      <c r="D57" s="510" t="s">
        <v>10072</v>
      </c>
      <c r="E57" s="535" t="s">
        <v>1209</v>
      </c>
      <c r="F57" s="490" t="s">
        <v>10072</v>
      </c>
      <c r="G57" s="490" t="s">
        <v>9783</v>
      </c>
      <c r="H57" s="490" t="s">
        <v>9744</v>
      </c>
      <c r="I57" s="490" t="s">
        <v>9672</v>
      </c>
      <c r="J57" s="490" t="s">
        <v>9798</v>
      </c>
      <c r="K57" s="490" t="s">
        <v>10073</v>
      </c>
      <c r="L57" s="510" t="s">
        <v>4687</v>
      </c>
      <c r="M57" s="510" t="s">
        <v>719</v>
      </c>
      <c r="N57" s="535" t="s">
        <v>42</v>
      </c>
      <c r="O57" s="535" t="s">
        <v>420</v>
      </c>
      <c r="P57" s="798">
        <v>49423.0</v>
      </c>
      <c r="Q57" s="772" t="s">
        <v>4688</v>
      </c>
      <c r="R57" s="1069">
        <v>42.7753711001386</v>
      </c>
      <c r="S57" s="1069">
        <v>-86.125653649424</v>
      </c>
      <c r="T57" s="800">
        <v>15.0</v>
      </c>
      <c r="U57" s="801"/>
      <c r="V57" s="490"/>
      <c r="W57" s="490" t="s">
        <v>10073</v>
      </c>
      <c r="X57" s="490" t="s">
        <v>10072</v>
      </c>
      <c r="Y57" s="490" t="s">
        <v>719</v>
      </c>
      <c r="Z57" s="535" t="s">
        <v>42</v>
      </c>
      <c r="AA57" s="535" t="s">
        <v>420</v>
      </c>
      <c r="AB57" s="535" t="s">
        <v>3365</v>
      </c>
      <c r="AC57" s="540">
        <v>45135.0</v>
      </c>
      <c r="AD57" s="490" t="s">
        <v>10074</v>
      </c>
      <c r="AE57" s="490"/>
      <c r="AF57" s="490" t="s">
        <v>10075</v>
      </c>
      <c r="AG57" s="490"/>
      <c r="AH57" s="535">
        <f t="shared" si="2"/>
        <v>22</v>
      </c>
      <c r="AI57" s="490"/>
      <c r="AJ57" s="490"/>
      <c r="AK57" s="490"/>
      <c r="AL57" s="490"/>
    </row>
    <row r="58" ht="15.75" customHeight="1">
      <c r="A58" s="1068">
        <v>6057.0</v>
      </c>
      <c r="B58" s="535" t="s">
        <v>36</v>
      </c>
      <c r="C58" s="535" t="s">
        <v>37</v>
      </c>
      <c r="D58" s="510" t="s">
        <v>10072</v>
      </c>
      <c r="E58" s="535" t="s">
        <v>1209</v>
      </c>
      <c r="F58" s="490" t="s">
        <v>10072</v>
      </c>
      <c r="G58" s="490" t="s">
        <v>9818</v>
      </c>
      <c r="H58" s="490" t="s">
        <v>9744</v>
      </c>
      <c r="I58" s="490" t="s">
        <v>9672</v>
      </c>
      <c r="J58" s="490" t="s">
        <v>9805</v>
      </c>
      <c r="K58" s="490" t="s">
        <v>10073</v>
      </c>
      <c r="L58" s="510" t="s">
        <v>4687</v>
      </c>
      <c r="M58" s="510" t="s">
        <v>719</v>
      </c>
      <c r="N58" s="535" t="s">
        <v>42</v>
      </c>
      <c r="O58" s="535" t="s">
        <v>420</v>
      </c>
      <c r="P58" s="798">
        <v>49423.0</v>
      </c>
      <c r="Q58" s="772" t="s">
        <v>4688</v>
      </c>
      <c r="R58" s="1069">
        <v>42.7753711001386</v>
      </c>
      <c r="S58" s="1069">
        <v>-86.125653649424</v>
      </c>
      <c r="T58" s="800">
        <v>15.0</v>
      </c>
      <c r="U58" s="801"/>
      <c r="V58" s="490"/>
      <c r="W58" s="490" t="s">
        <v>10073</v>
      </c>
      <c r="X58" s="490" t="s">
        <v>10072</v>
      </c>
      <c r="Y58" s="490" t="s">
        <v>719</v>
      </c>
      <c r="Z58" s="535" t="s">
        <v>42</v>
      </c>
      <c r="AA58" s="535" t="s">
        <v>420</v>
      </c>
      <c r="AB58" s="535" t="s">
        <v>3365</v>
      </c>
      <c r="AC58" s="540">
        <v>45138.0</v>
      </c>
      <c r="AD58" s="490" t="s">
        <v>10074</v>
      </c>
      <c r="AE58" s="490"/>
      <c r="AF58" s="490" t="s">
        <v>10076</v>
      </c>
      <c r="AG58" s="688" t="s">
        <v>10077</v>
      </c>
      <c r="AH58" s="535">
        <f t="shared" si="2"/>
        <v>22</v>
      </c>
      <c r="AI58" s="490"/>
      <c r="AJ58" s="490"/>
      <c r="AK58" s="490"/>
      <c r="AL58" s="490"/>
    </row>
    <row r="59" ht="15.75" customHeight="1">
      <c r="A59" s="1068">
        <v>6058.0</v>
      </c>
      <c r="B59" s="535" t="s">
        <v>36</v>
      </c>
      <c r="C59" s="535" t="s">
        <v>37</v>
      </c>
      <c r="D59" s="510" t="s">
        <v>10078</v>
      </c>
      <c r="E59" s="535" t="s">
        <v>812</v>
      </c>
      <c r="F59" s="490" t="s">
        <v>10079</v>
      </c>
      <c r="G59" s="490" t="s">
        <v>9818</v>
      </c>
      <c r="H59" s="490" t="s">
        <v>9744</v>
      </c>
      <c r="I59" s="490" t="s">
        <v>9672</v>
      </c>
      <c r="J59" s="490" t="s">
        <v>9672</v>
      </c>
      <c r="K59" s="490" t="s">
        <v>10080</v>
      </c>
      <c r="L59" s="490" t="s">
        <v>10081</v>
      </c>
      <c r="M59" s="490" t="s">
        <v>10082</v>
      </c>
      <c r="N59" s="535" t="s">
        <v>224</v>
      </c>
      <c r="O59" s="535" t="s">
        <v>420</v>
      </c>
      <c r="P59" s="798">
        <v>53933.0</v>
      </c>
      <c r="Q59" s="772" t="s">
        <v>10083</v>
      </c>
      <c r="R59" s="1069">
        <v>43.5676704424194</v>
      </c>
      <c r="S59" s="1069">
        <v>-88.9056248574559</v>
      </c>
      <c r="T59" s="800">
        <v>25.0</v>
      </c>
      <c r="U59" s="801"/>
      <c r="V59" s="490"/>
      <c r="W59" s="535" t="s">
        <v>10080</v>
      </c>
      <c r="X59" s="535" t="s">
        <v>10079</v>
      </c>
      <c r="Y59" s="490" t="s">
        <v>10082</v>
      </c>
      <c r="Z59" s="535" t="s">
        <v>224</v>
      </c>
      <c r="AA59" s="535" t="s">
        <v>420</v>
      </c>
      <c r="AB59" s="535" t="s">
        <v>3365</v>
      </c>
      <c r="AC59" s="540">
        <v>45138.0</v>
      </c>
      <c r="AD59" s="490" t="s">
        <v>10084</v>
      </c>
      <c r="AE59" s="490" t="s">
        <v>10085</v>
      </c>
      <c r="AF59" s="490" t="s">
        <v>10086</v>
      </c>
      <c r="AG59" s="490"/>
      <c r="AH59" s="535">
        <f t="shared" si="2"/>
        <v>24</v>
      </c>
      <c r="AI59" s="490"/>
      <c r="AJ59" s="490"/>
      <c r="AK59" s="490"/>
      <c r="AL59" s="490"/>
    </row>
    <row r="60" ht="126.75" customHeight="1">
      <c r="A60" s="1068">
        <v>6059.0</v>
      </c>
      <c r="B60" s="1111" t="s">
        <v>36</v>
      </c>
      <c r="C60" s="379" t="s">
        <v>37</v>
      </c>
      <c r="D60" s="380" t="s">
        <v>10087</v>
      </c>
      <c r="E60" s="379" t="s">
        <v>1209</v>
      </c>
      <c r="F60" s="392" t="s">
        <v>10088</v>
      </c>
      <c r="G60" s="392" t="s">
        <v>9697</v>
      </c>
      <c r="H60" s="392" t="s">
        <v>9698</v>
      </c>
      <c r="I60" s="392" t="s">
        <v>9709</v>
      </c>
      <c r="J60" s="392" t="s">
        <v>10089</v>
      </c>
      <c r="K60" s="392" t="s">
        <v>10090</v>
      </c>
      <c r="L60" s="392"/>
      <c r="M60" s="392" t="s">
        <v>10091</v>
      </c>
      <c r="N60" s="379" t="s">
        <v>4566</v>
      </c>
      <c r="O60" s="379" t="s">
        <v>420</v>
      </c>
      <c r="P60" s="1084">
        <v>74525.0</v>
      </c>
      <c r="Q60" s="1085"/>
      <c r="R60" s="1112">
        <v>34.3881221067744</v>
      </c>
      <c r="S60" s="1112">
        <v>-96.1265984836834</v>
      </c>
      <c r="T60" s="1087">
        <v>20.0</v>
      </c>
      <c r="U60" s="1088">
        <v>1100.0</v>
      </c>
      <c r="V60" s="392" t="s">
        <v>10092</v>
      </c>
      <c r="W60" s="764" t="s">
        <v>10090</v>
      </c>
      <c r="X60" s="392" t="s">
        <v>10087</v>
      </c>
      <c r="Y60" s="392" t="s">
        <v>809</v>
      </c>
      <c r="Z60" s="379"/>
      <c r="AA60" s="392" t="s">
        <v>809</v>
      </c>
      <c r="AB60" s="1087" t="s">
        <v>9777</v>
      </c>
      <c r="AC60" s="383">
        <v>45413.0</v>
      </c>
      <c r="AD60" s="392" t="s">
        <v>10093</v>
      </c>
      <c r="AE60" s="392" t="s">
        <v>10094</v>
      </c>
      <c r="AF60" s="457" t="s">
        <v>10095</v>
      </c>
      <c r="AG60" s="490"/>
      <c r="AH60" s="535">
        <f t="shared" si="2"/>
        <v>26</v>
      </c>
      <c r="AI60" s="490"/>
      <c r="AJ60" s="490"/>
      <c r="AK60" s="490"/>
      <c r="AL60" s="490"/>
    </row>
    <row r="61" ht="101.25" customHeight="1">
      <c r="A61" s="1068">
        <v>6060.0</v>
      </c>
      <c r="B61" s="326" t="s">
        <v>36</v>
      </c>
      <c r="C61" s="535" t="s">
        <v>37</v>
      </c>
      <c r="D61" s="452" t="s">
        <v>10096</v>
      </c>
      <c r="E61" s="535" t="s">
        <v>1209</v>
      </c>
      <c r="F61" s="452" t="s">
        <v>1509</v>
      </c>
      <c r="G61" s="490" t="s">
        <v>9783</v>
      </c>
      <c r="H61" s="490" t="s">
        <v>1944</v>
      </c>
      <c r="I61" s="490" t="s">
        <v>9672</v>
      </c>
      <c r="J61" s="452" t="s">
        <v>2836</v>
      </c>
      <c r="K61" s="490" t="s">
        <v>10097</v>
      </c>
      <c r="L61" s="452" t="s">
        <v>10098</v>
      </c>
      <c r="M61" s="490" t="s">
        <v>1509</v>
      </c>
      <c r="N61" s="535" t="s">
        <v>70</v>
      </c>
      <c r="O61" s="535" t="s">
        <v>420</v>
      </c>
      <c r="P61" s="369">
        <v>85007.0</v>
      </c>
      <c r="Q61" s="452" t="s">
        <v>10099</v>
      </c>
      <c r="R61" s="1089">
        <v>33.4571044561063</v>
      </c>
      <c r="S61" s="1089">
        <v>-112.090003653978</v>
      </c>
      <c r="T61" s="800">
        <v>10.0</v>
      </c>
      <c r="U61" s="452">
        <v>1.5</v>
      </c>
      <c r="V61" s="490" t="s">
        <v>2120</v>
      </c>
      <c r="W61" s="490" t="s">
        <v>10097</v>
      </c>
      <c r="X61" s="452" t="s">
        <v>10096</v>
      </c>
      <c r="Y61" s="452" t="s">
        <v>1509</v>
      </c>
      <c r="Z61" s="535" t="s">
        <v>70</v>
      </c>
      <c r="AA61" s="535" t="s">
        <v>420</v>
      </c>
      <c r="AB61" s="535" t="s">
        <v>453</v>
      </c>
      <c r="AC61" s="540">
        <v>45412.0</v>
      </c>
      <c r="AD61" s="490" t="s">
        <v>454</v>
      </c>
      <c r="AE61" s="490"/>
      <c r="AF61" s="490" t="s">
        <v>10100</v>
      </c>
      <c r="AG61" s="490"/>
      <c r="AH61" s="535">
        <f t="shared" si="2"/>
        <v>25</v>
      </c>
      <c r="AI61" s="452" t="s">
        <v>10101</v>
      </c>
      <c r="AJ61" s="452" t="s">
        <v>10102</v>
      </c>
      <c r="AK61" s="452" t="s">
        <v>10103</v>
      </c>
      <c r="AL61" s="490"/>
    </row>
    <row r="62" ht="56.25" customHeight="1">
      <c r="A62" s="1068">
        <v>6061.0</v>
      </c>
      <c r="B62" s="535" t="s">
        <v>36</v>
      </c>
      <c r="C62" s="535" t="s">
        <v>37</v>
      </c>
      <c r="D62" s="510" t="s">
        <v>10104</v>
      </c>
      <c r="E62" s="535" t="s">
        <v>812</v>
      </c>
      <c r="F62" s="490" t="s">
        <v>10104</v>
      </c>
      <c r="G62" s="490" t="s">
        <v>9945</v>
      </c>
      <c r="H62" s="490" t="s">
        <v>9744</v>
      </c>
      <c r="I62" s="490" t="s">
        <v>9672</v>
      </c>
      <c r="J62" s="490" t="s">
        <v>9699</v>
      </c>
      <c r="K62" s="452" t="s">
        <v>10105</v>
      </c>
      <c r="L62" s="490" t="s">
        <v>10106</v>
      </c>
      <c r="M62" s="490" t="s">
        <v>10107</v>
      </c>
      <c r="N62" s="535" t="s">
        <v>179</v>
      </c>
      <c r="O62" s="535" t="s">
        <v>420</v>
      </c>
      <c r="P62" s="798">
        <v>16117.0</v>
      </c>
      <c r="Q62" s="772" t="s">
        <v>10108</v>
      </c>
      <c r="R62" s="1069">
        <v>40.8593997370391</v>
      </c>
      <c r="S62" s="1069">
        <v>-80.2748777288353</v>
      </c>
      <c r="T62" s="800">
        <v>64.0</v>
      </c>
      <c r="U62" s="801">
        <v>10000.0</v>
      </c>
      <c r="V62" s="490" t="s">
        <v>3682</v>
      </c>
      <c r="W62" s="535" t="s">
        <v>10109</v>
      </c>
      <c r="X62" s="535" t="s">
        <v>10110</v>
      </c>
      <c r="Y62" s="490" t="s">
        <v>10111</v>
      </c>
      <c r="Z62" s="535" t="s">
        <v>10112</v>
      </c>
      <c r="AA62" s="535" t="s">
        <v>915</v>
      </c>
      <c r="AB62" s="535" t="s">
        <v>453</v>
      </c>
      <c r="AC62" s="540">
        <v>45400.0</v>
      </c>
      <c r="AD62" s="490" t="s">
        <v>10113</v>
      </c>
      <c r="AE62" s="490" t="s">
        <v>10114</v>
      </c>
      <c r="AF62" s="490" t="s">
        <v>10115</v>
      </c>
      <c r="AG62" s="490"/>
      <c r="AH62" s="535">
        <f t="shared" si="2"/>
        <v>21</v>
      </c>
      <c r="AI62" s="490"/>
      <c r="AJ62" s="490"/>
      <c r="AK62" s="490"/>
      <c r="AL62" s="490"/>
    </row>
    <row r="63" ht="56.25" customHeight="1">
      <c r="A63" s="1068">
        <v>6062.0</v>
      </c>
      <c r="B63" s="326" t="s">
        <v>36</v>
      </c>
      <c r="C63" s="535" t="s">
        <v>37</v>
      </c>
      <c r="D63" s="510" t="s">
        <v>10116</v>
      </c>
      <c r="E63" s="535" t="s">
        <v>1209</v>
      </c>
      <c r="F63" s="490" t="s">
        <v>10117</v>
      </c>
      <c r="G63" s="490" t="s">
        <v>9853</v>
      </c>
      <c r="H63" s="490" t="s">
        <v>9744</v>
      </c>
      <c r="I63" s="490" t="s">
        <v>9672</v>
      </c>
      <c r="J63" s="490" t="s">
        <v>9709</v>
      </c>
      <c r="K63" s="452" t="s">
        <v>10118</v>
      </c>
      <c r="L63" s="490" t="s">
        <v>10119</v>
      </c>
      <c r="M63" s="490" t="s">
        <v>5414</v>
      </c>
      <c r="N63" s="535" t="s">
        <v>86</v>
      </c>
      <c r="O63" s="535" t="s">
        <v>420</v>
      </c>
      <c r="P63" s="798">
        <v>62060.0</v>
      </c>
      <c r="Q63" s="772" t="s">
        <v>10120</v>
      </c>
      <c r="R63" s="1069">
        <v>38.6850044347131</v>
      </c>
      <c r="S63" s="1069">
        <v>-90.1604495423271</v>
      </c>
      <c r="T63" s="800">
        <v>48.0</v>
      </c>
      <c r="U63" s="801">
        <v>24000.0</v>
      </c>
      <c r="V63" s="490" t="s">
        <v>3682</v>
      </c>
      <c r="W63" s="490" t="s">
        <v>10118</v>
      </c>
      <c r="X63" s="510" t="s">
        <v>10116</v>
      </c>
      <c r="Y63" s="490" t="s">
        <v>5414</v>
      </c>
      <c r="Z63" s="535" t="s">
        <v>86</v>
      </c>
      <c r="AA63" s="535" t="s">
        <v>420</v>
      </c>
      <c r="AB63" s="535" t="s">
        <v>3365</v>
      </c>
      <c r="AC63" s="540">
        <v>45132.0</v>
      </c>
      <c r="AD63" s="490" t="s">
        <v>10121</v>
      </c>
      <c r="AE63" s="490"/>
      <c r="AF63" s="490" t="s">
        <v>10122</v>
      </c>
      <c r="AG63" s="490"/>
      <c r="AH63" s="535">
        <f t="shared" si="2"/>
        <v>23</v>
      </c>
      <c r="AI63" s="490"/>
      <c r="AJ63" s="490"/>
      <c r="AK63" s="490"/>
      <c r="AL63" s="490"/>
    </row>
    <row r="64" ht="15.75" customHeight="1">
      <c r="A64" s="1068">
        <v>6063.0</v>
      </c>
      <c r="B64" s="326" t="s">
        <v>36</v>
      </c>
      <c r="C64" s="535" t="s">
        <v>37</v>
      </c>
      <c r="D64" s="510" t="s">
        <v>10123</v>
      </c>
      <c r="E64" s="535" t="s">
        <v>812</v>
      </c>
      <c r="F64" s="490" t="s">
        <v>10124</v>
      </c>
      <c r="G64" s="490" t="s">
        <v>9683</v>
      </c>
      <c r="H64" s="490" t="s">
        <v>9744</v>
      </c>
      <c r="I64" s="490" t="s">
        <v>9672</v>
      </c>
      <c r="J64" s="490" t="s">
        <v>9672</v>
      </c>
      <c r="K64" s="490" t="s">
        <v>10125</v>
      </c>
      <c r="L64" s="490" t="s">
        <v>10126</v>
      </c>
      <c r="M64" s="490" t="s">
        <v>3679</v>
      </c>
      <c r="N64" s="535" t="s">
        <v>95</v>
      </c>
      <c r="O64" s="535" t="s">
        <v>420</v>
      </c>
      <c r="P64" s="798">
        <v>75251.0</v>
      </c>
      <c r="Q64" s="772" t="s">
        <v>10127</v>
      </c>
      <c r="R64" s="1069"/>
      <c r="S64" s="1069"/>
      <c r="T64" s="800"/>
      <c r="U64" s="801"/>
      <c r="V64" s="490"/>
      <c r="W64" s="490" t="s">
        <v>10128</v>
      </c>
      <c r="X64" s="490" t="s">
        <v>10124</v>
      </c>
      <c r="Y64" s="490" t="s">
        <v>3679</v>
      </c>
      <c r="Z64" s="535" t="s">
        <v>95</v>
      </c>
      <c r="AA64" s="535" t="s">
        <v>420</v>
      </c>
      <c r="AB64" s="535" t="s">
        <v>3365</v>
      </c>
      <c r="AC64" s="540">
        <v>45139.0</v>
      </c>
      <c r="AD64" s="490" t="s">
        <v>10129</v>
      </c>
      <c r="AE64" s="490" t="s">
        <v>10130</v>
      </c>
      <c r="AF64" s="490" t="s">
        <v>10131</v>
      </c>
      <c r="AG64" s="490"/>
      <c r="AH64" s="535">
        <f t="shared" si="2"/>
        <v>16</v>
      </c>
      <c r="AI64" s="490"/>
      <c r="AJ64" s="490"/>
      <c r="AK64" s="490"/>
      <c r="AL64" s="490"/>
    </row>
    <row r="65" ht="15.75" customHeight="1">
      <c r="A65" s="1068">
        <v>6064.0</v>
      </c>
      <c r="B65" s="535" t="s">
        <v>36</v>
      </c>
      <c r="C65" s="535" t="s">
        <v>37</v>
      </c>
      <c r="D65" s="510" t="s">
        <v>10132</v>
      </c>
      <c r="E65" s="535" t="s">
        <v>1209</v>
      </c>
      <c r="F65" s="490" t="s">
        <v>10133</v>
      </c>
      <c r="G65" s="490" t="s">
        <v>2757</v>
      </c>
      <c r="H65" s="490" t="s">
        <v>9744</v>
      </c>
      <c r="I65" s="490" t="s">
        <v>9672</v>
      </c>
      <c r="J65" s="490" t="s">
        <v>2757</v>
      </c>
      <c r="K65" s="490" t="s">
        <v>10134</v>
      </c>
      <c r="L65" s="490" t="s">
        <v>10135</v>
      </c>
      <c r="M65" s="490" t="s">
        <v>10136</v>
      </c>
      <c r="N65" s="535" t="s">
        <v>26</v>
      </c>
      <c r="O65" s="535" t="s">
        <v>420</v>
      </c>
      <c r="P65" s="798">
        <v>91311.0</v>
      </c>
      <c r="Q65" s="772" t="s">
        <v>10137</v>
      </c>
      <c r="R65" s="1069">
        <v>34.2343340805712</v>
      </c>
      <c r="S65" s="1069">
        <v>-118.578837936741</v>
      </c>
      <c r="T65" s="800">
        <v>125.0</v>
      </c>
      <c r="U65" s="801"/>
      <c r="V65" s="490"/>
      <c r="W65" s="535" t="s">
        <v>10134</v>
      </c>
      <c r="X65" s="535" t="s">
        <v>10138</v>
      </c>
      <c r="Y65" s="490" t="s">
        <v>10136</v>
      </c>
      <c r="Z65" s="535" t="s">
        <v>26</v>
      </c>
      <c r="AA65" s="535" t="s">
        <v>420</v>
      </c>
      <c r="AB65" s="535" t="s">
        <v>3365</v>
      </c>
      <c r="AC65" s="540">
        <v>45139.0</v>
      </c>
      <c r="AD65" s="490" t="s">
        <v>10139</v>
      </c>
      <c r="AE65" s="490" t="s">
        <v>10140</v>
      </c>
      <c r="AF65" s="490" t="s">
        <v>10141</v>
      </c>
      <c r="AG65" s="490"/>
      <c r="AH65" s="535">
        <f t="shared" si="2"/>
        <v>20</v>
      </c>
      <c r="AI65" s="490"/>
      <c r="AJ65" s="490"/>
      <c r="AK65" s="490"/>
      <c r="AL65" s="490"/>
    </row>
    <row r="66" ht="15.75" customHeight="1">
      <c r="A66" s="1068">
        <v>6065.0</v>
      </c>
      <c r="B66" s="535" t="s">
        <v>36</v>
      </c>
      <c r="C66" s="535" t="s">
        <v>37</v>
      </c>
      <c r="D66" s="510" t="s">
        <v>10142</v>
      </c>
      <c r="E66" s="535" t="s">
        <v>812</v>
      </c>
      <c r="F66" s="490" t="s">
        <v>10143</v>
      </c>
      <c r="G66" s="490" t="s">
        <v>9683</v>
      </c>
      <c r="H66" s="490" t="s">
        <v>9744</v>
      </c>
      <c r="I66" s="490" t="s">
        <v>9672</v>
      </c>
      <c r="J66" s="490" t="s">
        <v>9672</v>
      </c>
      <c r="K66" s="452" t="s">
        <v>10144</v>
      </c>
      <c r="L66" s="490" t="s">
        <v>10145</v>
      </c>
      <c r="M66" s="490" t="s">
        <v>5389</v>
      </c>
      <c r="N66" s="535" t="s">
        <v>60</v>
      </c>
      <c r="O66" s="535" t="s">
        <v>420</v>
      </c>
      <c r="P66" s="798">
        <v>37090.0</v>
      </c>
      <c r="Q66" s="772" t="s">
        <v>10146</v>
      </c>
      <c r="R66" s="1069">
        <v>36.1796552001253</v>
      </c>
      <c r="S66" s="1069">
        <v>-86.2893533585015</v>
      </c>
      <c r="T66" s="800">
        <v>5.0</v>
      </c>
      <c r="U66" s="801"/>
      <c r="V66" s="490"/>
      <c r="W66" s="490" t="s">
        <v>10144</v>
      </c>
      <c r="X66" s="490" t="s">
        <v>10143</v>
      </c>
      <c r="Y66" s="490" t="s">
        <v>5389</v>
      </c>
      <c r="Z66" s="535" t="s">
        <v>60</v>
      </c>
      <c r="AA66" s="535" t="s">
        <v>420</v>
      </c>
      <c r="AB66" s="535" t="s">
        <v>3365</v>
      </c>
      <c r="AC66" s="540">
        <v>45139.0</v>
      </c>
      <c r="AD66" s="490" t="s">
        <v>10147</v>
      </c>
      <c r="AE66" s="490" t="s">
        <v>10148</v>
      </c>
      <c r="AF66" s="490" t="s">
        <v>10149</v>
      </c>
      <c r="AG66" s="490"/>
      <c r="AH66" s="535">
        <f t="shared" si="2"/>
        <v>22</v>
      </c>
      <c r="AI66" s="490"/>
      <c r="AJ66" s="490"/>
      <c r="AK66" s="490"/>
      <c r="AL66" s="490"/>
    </row>
    <row r="67" ht="96.0" customHeight="1">
      <c r="A67" s="1068">
        <v>6066.0</v>
      </c>
      <c r="B67" s="326" t="s">
        <v>158</v>
      </c>
      <c r="C67" s="535" t="s">
        <v>37</v>
      </c>
      <c r="D67" s="510" t="s">
        <v>10150</v>
      </c>
      <c r="E67" s="535" t="s">
        <v>1209</v>
      </c>
      <c r="F67" s="490" t="s">
        <v>10150</v>
      </c>
      <c r="G67" s="490" t="s">
        <v>2810</v>
      </c>
      <c r="H67" s="490" t="s">
        <v>9744</v>
      </c>
      <c r="I67" s="490" t="s">
        <v>9672</v>
      </c>
      <c r="J67" s="490" t="s">
        <v>9929</v>
      </c>
      <c r="K67" s="490" t="s">
        <v>10151</v>
      </c>
      <c r="L67" s="490" t="s">
        <v>10152</v>
      </c>
      <c r="M67" s="490" t="s">
        <v>10153</v>
      </c>
      <c r="N67" s="535" t="s">
        <v>127</v>
      </c>
      <c r="O67" s="535" t="s">
        <v>420</v>
      </c>
      <c r="P67" s="798">
        <v>28134.0</v>
      </c>
      <c r="Q67" s="772"/>
      <c r="R67" s="1069">
        <v>35.1009191829009</v>
      </c>
      <c r="S67" s="1069">
        <v>-80.8843266186049</v>
      </c>
      <c r="T67" s="800">
        <v>13.0</v>
      </c>
      <c r="U67" s="801">
        <v>500.0</v>
      </c>
      <c r="V67" s="490" t="s">
        <v>10154</v>
      </c>
      <c r="W67" s="490" t="s">
        <v>10151</v>
      </c>
      <c r="X67" s="490" t="s">
        <v>10150</v>
      </c>
      <c r="Y67" s="490" t="s">
        <v>10155</v>
      </c>
      <c r="Z67" s="535" t="s">
        <v>80</v>
      </c>
      <c r="AA67" s="535" t="s">
        <v>420</v>
      </c>
      <c r="AB67" s="535" t="s">
        <v>453</v>
      </c>
      <c r="AC67" s="540">
        <v>45400.0</v>
      </c>
      <c r="AD67" s="490" t="s">
        <v>10156</v>
      </c>
      <c r="AE67" s="490" t="s">
        <v>10157</v>
      </c>
      <c r="AF67" s="490" t="s">
        <v>10158</v>
      </c>
      <c r="AG67" s="490"/>
      <c r="AH67" s="535">
        <f t="shared" si="2"/>
        <v>26</v>
      </c>
      <c r="AI67" s="490"/>
      <c r="AJ67" s="490"/>
      <c r="AK67" s="490"/>
      <c r="AL67" s="490"/>
    </row>
    <row r="68" ht="15.75" customHeight="1">
      <c r="A68" s="1068">
        <v>6067.0</v>
      </c>
      <c r="B68" s="326" t="s">
        <v>55</v>
      </c>
      <c r="C68" s="535" t="s">
        <v>37</v>
      </c>
      <c r="D68" s="510" t="s">
        <v>10150</v>
      </c>
      <c r="E68" s="535" t="s">
        <v>1209</v>
      </c>
      <c r="F68" s="490" t="s">
        <v>10150</v>
      </c>
      <c r="G68" s="490" t="s">
        <v>2810</v>
      </c>
      <c r="H68" s="490" t="s">
        <v>9744</v>
      </c>
      <c r="I68" s="490" t="s">
        <v>9672</v>
      </c>
      <c r="J68" s="490" t="s">
        <v>9929</v>
      </c>
      <c r="K68" s="490" t="s">
        <v>10151</v>
      </c>
      <c r="L68" s="490" t="s">
        <v>322</v>
      </c>
      <c r="M68" s="490" t="s">
        <v>1231</v>
      </c>
      <c r="N68" s="535" t="s">
        <v>127</v>
      </c>
      <c r="O68" s="535" t="s">
        <v>420</v>
      </c>
      <c r="P68" s="798" t="s">
        <v>322</v>
      </c>
      <c r="Q68" s="772"/>
      <c r="R68" s="1069">
        <v>35.2254814318052</v>
      </c>
      <c r="S68" s="1069">
        <v>-80.8419016101862</v>
      </c>
      <c r="T68" s="800"/>
      <c r="U68" s="801">
        <v>10000.0</v>
      </c>
      <c r="V68" s="490" t="s">
        <v>3682</v>
      </c>
      <c r="W68" s="490" t="s">
        <v>10151</v>
      </c>
      <c r="X68" s="490" t="s">
        <v>10150</v>
      </c>
      <c r="Y68" s="490" t="s">
        <v>10155</v>
      </c>
      <c r="Z68" s="535" t="s">
        <v>80</v>
      </c>
      <c r="AA68" s="535" t="s">
        <v>420</v>
      </c>
      <c r="AB68" s="535" t="s">
        <v>453</v>
      </c>
      <c r="AC68" s="540">
        <v>45464.0</v>
      </c>
      <c r="AD68" s="688" t="s">
        <v>10159</v>
      </c>
      <c r="AE68" s="490" t="s">
        <v>10160</v>
      </c>
      <c r="AF68" s="490" t="s">
        <v>10158</v>
      </c>
      <c r="AG68" s="490"/>
      <c r="AH68" s="535">
        <f t="shared" si="2"/>
        <v>26</v>
      </c>
      <c r="AI68" s="490"/>
      <c r="AJ68" s="490"/>
      <c r="AK68" s="490"/>
      <c r="AL68" s="490"/>
    </row>
    <row r="69" ht="57.0" customHeight="1">
      <c r="A69" s="1068">
        <v>6068.0</v>
      </c>
      <c r="B69" s="326" t="s">
        <v>158</v>
      </c>
      <c r="C69" s="535" t="s">
        <v>37</v>
      </c>
      <c r="D69" s="510" t="s">
        <v>10150</v>
      </c>
      <c r="E69" s="535" t="s">
        <v>1209</v>
      </c>
      <c r="F69" s="490" t="s">
        <v>10150</v>
      </c>
      <c r="G69" s="490" t="s">
        <v>10161</v>
      </c>
      <c r="H69" s="490" t="s">
        <v>9744</v>
      </c>
      <c r="I69" s="490" t="s">
        <v>9672</v>
      </c>
      <c r="J69" s="490" t="s">
        <v>9929</v>
      </c>
      <c r="K69" s="490" t="s">
        <v>10151</v>
      </c>
      <c r="L69" s="490" t="s">
        <v>10152</v>
      </c>
      <c r="M69" s="490" t="s">
        <v>10153</v>
      </c>
      <c r="N69" s="535" t="s">
        <v>127</v>
      </c>
      <c r="O69" s="535" t="s">
        <v>420</v>
      </c>
      <c r="P69" s="798">
        <v>28134.0</v>
      </c>
      <c r="Q69" s="772"/>
      <c r="R69" s="1069">
        <v>35.1009191829009</v>
      </c>
      <c r="S69" s="1069">
        <v>-80.8843266186049</v>
      </c>
      <c r="T69" s="800">
        <v>13.0</v>
      </c>
      <c r="U69" s="801">
        <v>1000.0</v>
      </c>
      <c r="V69" s="490" t="s">
        <v>10154</v>
      </c>
      <c r="W69" s="490" t="s">
        <v>10151</v>
      </c>
      <c r="X69" s="490" t="s">
        <v>10150</v>
      </c>
      <c r="Y69" s="490" t="s">
        <v>10155</v>
      </c>
      <c r="Z69" s="535" t="s">
        <v>80</v>
      </c>
      <c r="AA69" s="535" t="s">
        <v>420</v>
      </c>
      <c r="AB69" s="535" t="s">
        <v>498</v>
      </c>
      <c r="AC69" s="540">
        <v>45465.0</v>
      </c>
      <c r="AD69" s="490" t="s">
        <v>10156</v>
      </c>
      <c r="AE69" s="490" t="s">
        <v>10162</v>
      </c>
      <c r="AF69" s="490" t="s">
        <v>10158</v>
      </c>
      <c r="AG69" s="490"/>
      <c r="AH69" s="535">
        <f t="shared" si="2"/>
        <v>26</v>
      </c>
      <c r="AI69" s="490"/>
      <c r="AJ69" s="490"/>
      <c r="AK69" s="490"/>
      <c r="AL69" s="490"/>
    </row>
    <row r="70" ht="15.75" customHeight="1">
      <c r="A70" s="1068">
        <v>6069.0</v>
      </c>
      <c r="B70" s="326" t="s">
        <v>149</v>
      </c>
      <c r="C70" s="535" t="s">
        <v>37</v>
      </c>
      <c r="D70" s="510" t="s">
        <v>10163</v>
      </c>
      <c r="E70" s="535" t="s">
        <v>1209</v>
      </c>
      <c r="F70" s="490" t="s">
        <v>10164</v>
      </c>
      <c r="G70" s="490" t="s">
        <v>2810</v>
      </c>
      <c r="H70" s="490" t="s">
        <v>1944</v>
      </c>
      <c r="I70" s="490" t="s">
        <v>9709</v>
      </c>
      <c r="J70" s="490" t="s">
        <v>571</v>
      </c>
      <c r="K70" s="688" t="s">
        <v>10151</v>
      </c>
      <c r="L70" s="490" t="s">
        <v>322</v>
      </c>
      <c r="M70" s="490" t="s">
        <v>2739</v>
      </c>
      <c r="N70" s="535" t="s">
        <v>32</v>
      </c>
      <c r="O70" s="535" t="s">
        <v>420</v>
      </c>
      <c r="P70" s="798"/>
      <c r="Q70" s="772"/>
      <c r="R70" s="1113">
        <v>39.689503</v>
      </c>
      <c r="S70" s="1113">
        <v>-84.168823</v>
      </c>
      <c r="T70" s="800">
        <v>30.0</v>
      </c>
      <c r="U70" s="801"/>
      <c r="V70" s="490"/>
      <c r="W70" s="490"/>
      <c r="X70" s="490"/>
      <c r="Y70" s="490"/>
      <c r="Z70" s="535"/>
      <c r="AA70" s="535"/>
      <c r="AB70" s="800" t="s">
        <v>1840</v>
      </c>
      <c r="AC70" s="540">
        <v>45560.0</v>
      </c>
      <c r="AD70" s="490"/>
      <c r="AE70" s="490"/>
      <c r="AF70" s="490" t="s">
        <v>10165</v>
      </c>
      <c r="AG70" s="688" t="s">
        <v>2210</v>
      </c>
      <c r="AH70" s="535">
        <f t="shared" si="2"/>
        <v>26</v>
      </c>
      <c r="AI70" s="490"/>
      <c r="AJ70" s="490"/>
      <c r="AK70" s="490"/>
      <c r="AL70" s="490"/>
    </row>
    <row r="71" ht="65.25" customHeight="1">
      <c r="A71" s="1068">
        <v>6070.0</v>
      </c>
      <c r="B71" s="370" t="s">
        <v>10166</v>
      </c>
      <c r="C71" s="370" t="s">
        <v>37</v>
      </c>
      <c r="D71" s="371" t="s">
        <v>10167</v>
      </c>
      <c r="E71" s="370" t="s">
        <v>1209</v>
      </c>
      <c r="F71" s="405" t="s">
        <v>10168</v>
      </c>
      <c r="G71" s="405" t="s">
        <v>9853</v>
      </c>
      <c r="H71" s="405" t="s">
        <v>9744</v>
      </c>
      <c r="I71" s="405" t="s">
        <v>9672</v>
      </c>
      <c r="J71" s="405" t="s">
        <v>9709</v>
      </c>
      <c r="K71" s="405" t="s">
        <v>10169</v>
      </c>
      <c r="L71" s="405" t="s">
        <v>10170</v>
      </c>
      <c r="M71" s="405" t="s">
        <v>4001</v>
      </c>
      <c r="N71" s="370" t="s">
        <v>103</v>
      </c>
      <c r="O71" s="370" t="s">
        <v>618</v>
      </c>
      <c r="P71" s="1114" t="s">
        <v>10171</v>
      </c>
      <c r="Q71" s="1115" t="s">
        <v>10172</v>
      </c>
      <c r="R71" s="1116">
        <v>44.2535346253995</v>
      </c>
      <c r="S71" s="1116">
        <v>-76.4903903728489</v>
      </c>
      <c r="T71" s="1117"/>
      <c r="U71" s="1118">
        <v>5000.0</v>
      </c>
      <c r="V71" s="405" t="s">
        <v>9843</v>
      </c>
      <c r="W71" s="405" t="s">
        <v>10169</v>
      </c>
      <c r="X71" s="405" t="s">
        <v>10173</v>
      </c>
      <c r="Y71" s="405" t="s">
        <v>878</v>
      </c>
      <c r="Z71" s="370" t="s">
        <v>103</v>
      </c>
      <c r="AA71" s="370" t="s">
        <v>618</v>
      </c>
      <c r="AB71" s="370" t="s">
        <v>498</v>
      </c>
      <c r="AC71" s="376">
        <v>44435.0</v>
      </c>
      <c r="AD71" s="405" t="s">
        <v>10174</v>
      </c>
      <c r="AE71" s="405" t="s">
        <v>10175</v>
      </c>
      <c r="AF71" s="405" t="s">
        <v>10176</v>
      </c>
      <c r="AG71" s="490"/>
      <c r="AH71" s="535">
        <f t="shared" si="2"/>
        <v>27</v>
      </c>
      <c r="AI71" s="490"/>
      <c r="AJ71" s="490"/>
      <c r="AK71" s="490"/>
      <c r="AL71" s="490"/>
    </row>
    <row r="72" ht="15.75" customHeight="1">
      <c r="A72" s="1068">
        <v>6071.0</v>
      </c>
      <c r="B72" s="370" t="s">
        <v>10166</v>
      </c>
      <c r="C72" s="370" t="s">
        <v>37</v>
      </c>
      <c r="D72" s="371" t="s">
        <v>10167</v>
      </c>
      <c r="E72" s="370" t="s">
        <v>1209</v>
      </c>
      <c r="F72" s="405" t="s">
        <v>10177</v>
      </c>
      <c r="G72" s="405" t="s">
        <v>9853</v>
      </c>
      <c r="H72" s="405" t="s">
        <v>9744</v>
      </c>
      <c r="I72" s="405" t="s">
        <v>9672</v>
      </c>
      <c r="J72" s="405" t="s">
        <v>9709</v>
      </c>
      <c r="K72" s="405" t="s">
        <v>10169</v>
      </c>
      <c r="L72" s="405" t="s">
        <v>10178</v>
      </c>
      <c r="M72" s="405" t="s">
        <v>4582</v>
      </c>
      <c r="N72" s="370" t="s">
        <v>106</v>
      </c>
      <c r="O72" s="370" t="s">
        <v>420</v>
      </c>
      <c r="P72" s="1114">
        <v>14625.0</v>
      </c>
      <c r="Q72" s="1115" t="s">
        <v>10179</v>
      </c>
      <c r="R72" s="1116">
        <v>43.1982103701105</v>
      </c>
      <c r="S72" s="1116">
        <v>-77.6782317575293</v>
      </c>
      <c r="T72" s="1117">
        <v>200.0</v>
      </c>
      <c r="U72" s="1118">
        <v>18000.0</v>
      </c>
      <c r="V72" s="405" t="s">
        <v>9843</v>
      </c>
      <c r="W72" s="504" t="s">
        <v>10169</v>
      </c>
      <c r="X72" s="405" t="s">
        <v>10173</v>
      </c>
      <c r="Y72" s="405" t="s">
        <v>878</v>
      </c>
      <c r="Z72" s="370" t="s">
        <v>103</v>
      </c>
      <c r="AA72" s="370" t="s">
        <v>618</v>
      </c>
      <c r="AB72" s="370" t="s">
        <v>498</v>
      </c>
      <c r="AC72" s="376">
        <v>44435.0</v>
      </c>
      <c r="AD72" s="405" t="s">
        <v>10180</v>
      </c>
      <c r="AE72" s="405" t="s">
        <v>10181</v>
      </c>
      <c r="AF72" s="405" t="s">
        <v>10176</v>
      </c>
      <c r="AG72" s="490"/>
      <c r="AH72" s="535">
        <f t="shared" si="2"/>
        <v>27</v>
      </c>
      <c r="AI72" s="490"/>
      <c r="AJ72" s="490"/>
      <c r="AK72" s="490"/>
      <c r="AL72" s="490"/>
    </row>
    <row r="73" ht="15.75" customHeight="1">
      <c r="A73" s="1068">
        <v>6072.0</v>
      </c>
      <c r="B73" s="1119" t="s">
        <v>10166</v>
      </c>
      <c r="C73" s="370" t="s">
        <v>37</v>
      </c>
      <c r="D73" s="371" t="s">
        <v>10167</v>
      </c>
      <c r="E73" s="370" t="s">
        <v>1209</v>
      </c>
      <c r="F73" s="405" t="s">
        <v>10182</v>
      </c>
      <c r="G73" s="405" t="s">
        <v>9853</v>
      </c>
      <c r="H73" s="405" t="s">
        <v>9744</v>
      </c>
      <c r="I73" s="405" t="s">
        <v>9672</v>
      </c>
      <c r="J73" s="405" t="s">
        <v>9709</v>
      </c>
      <c r="K73" s="1120" t="s">
        <v>10183</v>
      </c>
      <c r="L73" s="405" t="s">
        <v>10184</v>
      </c>
      <c r="M73" s="405" t="s">
        <v>10185</v>
      </c>
      <c r="N73" s="370" t="s">
        <v>70</v>
      </c>
      <c r="O73" s="370" t="s">
        <v>420</v>
      </c>
      <c r="P73" s="1114">
        <v>85296.0</v>
      </c>
      <c r="Q73" s="1121" t="s">
        <v>10186</v>
      </c>
      <c r="R73" s="1122">
        <v>33.330421</v>
      </c>
      <c r="S73" s="1116">
        <v>-111.693626</v>
      </c>
      <c r="T73" s="1117">
        <v>45.0</v>
      </c>
      <c r="U73" s="1118">
        <v>18000.0</v>
      </c>
      <c r="V73" s="405" t="s">
        <v>9843</v>
      </c>
      <c r="W73" s="1123" t="s">
        <v>10169</v>
      </c>
      <c r="X73" s="405" t="s">
        <v>10173</v>
      </c>
      <c r="Y73" s="405" t="s">
        <v>878</v>
      </c>
      <c r="Z73" s="370" t="s">
        <v>103</v>
      </c>
      <c r="AA73" s="370" t="s">
        <v>618</v>
      </c>
      <c r="AB73" s="370" t="s">
        <v>3365</v>
      </c>
      <c r="AC73" s="376">
        <v>45125.0</v>
      </c>
      <c r="AD73" s="405" t="s">
        <v>10187</v>
      </c>
      <c r="AE73" s="405" t="s">
        <v>10188</v>
      </c>
      <c r="AF73" s="405" t="s">
        <v>10176</v>
      </c>
      <c r="AG73" s="490"/>
      <c r="AH73" s="535">
        <f t="shared" si="2"/>
        <v>27</v>
      </c>
      <c r="AI73" s="490"/>
      <c r="AJ73" s="490"/>
      <c r="AK73" s="490"/>
      <c r="AL73" s="490"/>
    </row>
    <row r="74" ht="15.75" customHeight="1">
      <c r="A74" s="1068">
        <v>6073.0</v>
      </c>
      <c r="B74" s="1119" t="s">
        <v>10166</v>
      </c>
      <c r="C74" s="370" t="s">
        <v>37</v>
      </c>
      <c r="D74" s="371" t="s">
        <v>10167</v>
      </c>
      <c r="E74" s="370" t="s">
        <v>1209</v>
      </c>
      <c r="F74" s="405" t="s">
        <v>10189</v>
      </c>
      <c r="G74" s="405" t="s">
        <v>9853</v>
      </c>
      <c r="H74" s="405" t="s">
        <v>9744</v>
      </c>
      <c r="I74" s="405" t="s">
        <v>9672</v>
      </c>
      <c r="J74" s="405" t="s">
        <v>9709</v>
      </c>
      <c r="K74" s="1120" t="s">
        <v>10190</v>
      </c>
      <c r="L74" s="405" t="s">
        <v>10191</v>
      </c>
      <c r="M74" s="405" t="s">
        <v>10192</v>
      </c>
      <c r="N74" s="370" t="s">
        <v>145</v>
      </c>
      <c r="O74" s="370" t="s">
        <v>420</v>
      </c>
      <c r="P74" s="1114">
        <v>35476.0</v>
      </c>
      <c r="Q74" s="1124" t="s">
        <v>10186</v>
      </c>
      <c r="R74" s="1116">
        <v>33.220089</v>
      </c>
      <c r="S74" s="1116">
        <v>-87.640981</v>
      </c>
      <c r="T74" s="1117">
        <v>45.0</v>
      </c>
      <c r="U74" s="1118">
        <v>10000.0</v>
      </c>
      <c r="V74" s="405" t="s">
        <v>9843</v>
      </c>
      <c r="W74" s="1123" t="s">
        <v>10169</v>
      </c>
      <c r="X74" s="405" t="s">
        <v>10173</v>
      </c>
      <c r="Y74" s="405" t="s">
        <v>878</v>
      </c>
      <c r="Z74" s="370" t="s">
        <v>103</v>
      </c>
      <c r="AA74" s="370" t="s">
        <v>618</v>
      </c>
      <c r="AB74" s="370" t="s">
        <v>3365</v>
      </c>
      <c r="AC74" s="376">
        <v>45125.0</v>
      </c>
      <c r="AD74" s="405" t="s">
        <v>10190</v>
      </c>
      <c r="AE74" s="405" t="s">
        <v>10188</v>
      </c>
      <c r="AF74" s="405" t="s">
        <v>10176</v>
      </c>
      <c r="AG74" s="490"/>
      <c r="AH74" s="535">
        <f t="shared" si="2"/>
        <v>27</v>
      </c>
      <c r="AI74" s="490"/>
      <c r="AJ74" s="490"/>
      <c r="AK74" s="490"/>
      <c r="AL74" s="490"/>
    </row>
    <row r="75" ht="15.75" customHeight="1">
      <c r="A75" s="1068">
        <v>6074.0</v>
      </c>
      <c r="B75" s="1111" t="s">
        <v>36</v>
      </c>
      <c r="C75" s="379" t="s">
        <v>37</v>
      </c>
      <c r="D75" s="380" t="s">
        <v>10193</v>
      </c>
      <c r="E75" s="379" t="s">
        <v>1209</v>
      </c>
      <c r="F75" s="392" t="s">
        <v>10194</v>
      </c>
      <c r="G75" s="392" t="s">
        <v>9708</v>
      </c>
      <c r="H75" s="392" t="s">
        <v>9819</v>
      </c>
      <c r="I75" s="392" t="s">
        <v>9672</v>
      </c>
      <c r="J75" s="392" t="s">
        <v>9699</v>
      </c>
      <c r="K75" s="399" t="s">
        <v>10195</v>
      </c>
      <c r="L75" s="392"/>
      <c r="M75" s="392" t="s">
        <v>10196</v>
      </c>
      <c r="N75" s="392" t="s">
        <v>22</v>
      </c>
      <c r="O75" s="379" t="s">
        <v>618</v>
      </c>
      <c r="P75" s="1084"/>
      <c r="Q75" s="1085" t="s">
        <v>10197</v>
      </c>
      <c r="R75" s="1125">
        <v>45.521968</v>
      </c>
      <c r="S75" s="1086">
        <v>-73.359044</v>
      </c>
      <c r="T75" s="1087" t="s">
        <v>10198</v>
      </c>
      <c r="U75" s="1088">
        <v>20000.0</v>
      </c>
      <c r="V75" s="392" t="s">
        <v>4567</v>
      </c>
      <c r="W75" s="399" t="s">
        <v>10195</v>
      </c>
      <c r="X75" s="392" t="s">
        <v>10199</v>
      </c>
      <c r="Y75" s="392" t="s">
        <v>10200</v>
      </c>
      <c r="Z75" s="379" t="s">
        <v>22</v>
      </c>
      <c r="AA75" s="379" t="s">
        <v>618</v>
      </c>
      <c r="AB75" s="379" t="s">
        <v>10201</v>
      </c>
      <c r="AC75" s="383" t="s">
        <v>10202</v>
      </c>
      <c r="AD75" s="399" t="s">
        <v>10203</v>
      </c>
      <c r="AE75" s="1126" t="s">
        <v>10204</v>
      </c>
      <c r="AF75" s="398" t="s">
        <v>10205</v>
      </c>
      <c r="AG75" s="764" t="s">
        <v>10206</v>
      </c>
      <c r="AH75" s="379">
        <f t="shared" si="2"/>
        <v>20</v>
      </c>
      <c r="AI75" s="399" t="s">
        <v>10207</v>
      </c>
      <c r="AJ75" s="399" t="s">
        <v>10208</v>
      </c>
      <c r="AK75" s="392" t="s">
        <v>10209</v>
      </c>
      <c r="AL75" s="490"/>
    </row>
    <row r="76" ht="15.75" customHeight="1">
      <c r="A76" s="1068">
        <v>6075.0</v>
      </c>
      <c r="B76" s="1111" t="s">
        <v>36</v>
      </c>
      <c r="C76" s="379" t="s">
        <v>37</v>
      </c>
      <c r="D76" s="380" t="s">
        <v>10193</v>
      </c>
      <c r="E76" s="379" t="s">
        <v>1209</v>
      </c>
      <c r="F76" s="399" t="s">
        <v>10210</v>
      </c>
      <c r="G76" s="392" t="s">
        <v>9697</v>
      </c>
      <c r="H76" s="392" t="s">
        <v>9819</v>
      </c>
      <c r="I76" s="392" t="s">
        <v>9672</v>
      </c>
      <c r="J76" s="392" t="s">
        <v>9699</v>
      </c>
      <c r="K76" s="399" t="s">
        <v>10195</v>
      </c>
      <c r="L76" s="392" t="s">
        <v>10211</v>
      </c>
      <c r="M76" s="392" t="s">
        <v>10200</v>
      </c>
      <c r="N76" s="392" t="s">
        <v>22</v>
      </c>
      <c r="O76" s="392" t="s">
        <v>618</v>
      </c>
      <c r="P76" s="1084" t="s">
        <v>10212</v>
      </c>
      <c r="Q76" s="379" t="s">
        <v>10197</v>
      </c>
      <c r="R76" s="1086">
        <v>45.5978611371358</v>
      </c>
      <c r="S76" s="1112">
        <v>-73.5693567581941</v>
      </c>
      <c r="T76" s="382">
        <v>25.0</v>
      </c>
      <c r="U76" s="1088">
        <v>200.0</v>
      </c>
      <c r="V76" s="392" t="s">
        <v>3682</v>
      </c>
      <c r="W76" s="399" t="s">
        <v>10195</v>
      </c>
      <c r="X76" s="392" t="s">
        <v>10199</v>
      </c>
      <c r="Y76" s="392" t="s">
        <v>10200</v>
      </c>
      <c r="Z76" s="379" t="s">
        <v>22</v>
      </c>
      <c r="AA76" s="379" t="s">
        <v>618</v>
      </c>
      <c r="AB76" s="379" t="s">
        <v>1476</v>
      </c>
      <c r="AC76" s="383" t="s">
        <v>10213</v>
      </c>
      <c r="AD76" s="379" t="s">
        <v>10214</v>
      </c>
      <c r="AE76" s="383" t="s">
        <v>10215</v>
      </c>
      <c r="AF76" s="398" t="s">
        <v>10205</v>
      </c>
      <c r="AG76" s="764" t="s">
        <v>10216</v>
      </c>
      <c r="AH76" s="379">
        <f t="shared" si="2"/>
        <v>20</v>
      </c>
      <c r="AI76" s="399" t="s">
        <v>10207</v>
      </c>
      <c r="AJ76" s="399" t="s">
        <v>10208</v>
      </c>
      <c r="AK76" s="392" t="s">
        <v>10209</v>
      </c>
      <c r="AL76" s="490"/>
    </row>
    <row r="77" ht="47.25" customHeight="1">
      <c r="A77" s="1068">
        <v>6076.0</v>
      </c>
      <c r="B77" s="326" t="s">
        <v>36</v>
      </c>
      <c r="C77" s="535" t="s">
        <v>37</v>
      </c>
      <c r="D77" s="510" t="s">
        <v>10217</v>
      </c>
      <c r="E77" s="535" t="s">
        <v>1209</v>
      </c>
      <c r="F77" s="510" t="s">
        <v>10218</v>
      </c>
      <c r="G77" s="490" t="s">
        <v>10219</v>
      </c>
      <c r="H77" s="490" t="s">
        <v>9698</v>
      </c>
      <c r="I77" s="490" t="s">
        <v>9672</v>
      </c>
      <c r="J77" s="490" t="s">
        <v>2836</v>
      </c>
      <c r="K77" s="1004" t="s">
        <v>10220</v>
      </c>
      <c r="L77" s="490" t="s">
        <v>10221</v>
      </c>
      <c r="M77" s="490" t="s">
        <v>10218</v>
      </c>
      <c r="N77" s="535" t="s">
        <v>80</v>
      </c>
      <c r="O77" s="535" t="s">
        <v>420</v>
      </c>
      <c r="P77" s="535">
        <v>22401.0</v>
      </c>
      <c r="Q77" s="772" t="s">
        <v>10222</v>
      </c>
      <c r="R77" s="1089">
        <v>38.2841198604568</v>
      </c>
      <c r="S77" s="1089">
        <v>-77.4621601458516</v>
      </c>
      <c r="T77" s="800"/>
      <c r="U77" s="801"/>
      <c r="V77" s="490"/>
      <c r="W77" s="1127" t="s">
        <v>10220</v>
      </c>
      <c r="X77" s="510" t="s">
        <v>10217</v>
      </c>
      <c r="Y77" s="490" t="s">
        <v>10218</v>
      </c>
      <c r="Z77" s="535" t="s">
        <v>80</v>
      </c>
      <c r="AA77" s="535" t="s">
        <v>420</v>
      </c>
      <c r="AB77" s="800" t="s">
        <v>1196</v>
      </c>
      <c r="AC77" s="540">
        <v>45504.0</v>
      </c>
      <c r="AD77" s="490" t="s">
        <v>10220</v>
      </c>
      <c r="AE77" s="490"/>
      <c r="AF77" s="490" t="s">
        <v>10223</v>
      </c>
      <c r="AG77" s="490"/>
      <c r="AH77" s="535">
        <f t="shared" si="2"/>
        <v>21</v>
      </c>
      <c r="AI77" s="490"/>
      <c r="AJ77" s="490"/>
      <c r="AK77" s="490"/>
      <c r="AL77" s="490" t="s">
        <v>10224</v>
      </c>
    </row>
    <row r="78" ht="15.75" customHeight="1">
      <c r="A78" s="1068">
        <v>6077.0</v>
      </c>
      <c r="B78" s="326" t="s">
        <v>36</v>
      </c>
      <c r="C78" s="535" t="s">
        <v>37</v>
      </c>
      <c r="D78" s="510" t="s">
        <v>10217</v>
      </c>
      <c r="E78" s="535" t="s">
        <v>1209</v>
      </c>
      <c r="F78" s="490" t="s">
        <v>1460</v>
      </c>
      <c r="G78" s="490" t="s">
        <v>10219</v>
      </c>
      <c r="H78" s="490" t="s">
        <v>9698</v>
      </c>
      <c r="I78" s="490" t="s">
        <v>9672</v>
      </c>
      <c r="J78" s="490" t="s">
        <v>2836</v>
      </c>
      <c r="K78" s="1128" t="s">
        <v>10220</v>
      </c>
      <c r="L78" s="490" t="s">
        <v>10225</v>
      </c>
      <c r="M78" s="490" t="s">
        <v>10218</v>
      </c>
      <c r="N78" s="535" t="s">
        <v>80</v>
      </c>
      <c r="O78" s="535" t="s">
        <v>420</v>
      </c>
      <c r="P78" s="798">
        <v>22408.0</v>
      </c>
      <c r="Q78" s="772">
        <v>5.406592211E9</v>
      </c>
      <c r="R78" s="1089">
        <v>38.3952005064679</v>
      </c>
      <c r="S78" s="1089">
        <v>-77.4326440476991</v>
      </c>
      <c r="T78" s="800"/>
      <c r="U78" s="801"/>
      <c r="V78" s="490"/>
      <c r="W78" s="1127" t="s">
        <v>10220</v>
      </c>
      <c r="X78" s="490" t="s">
        <v>10217</v>
      </c>
      <c r="Y78" s="490" t="s">
        <v>10218</v>
      </c>
      <c r="Z78" s="535" t="s">
        <v>80</v>
      </c>
      <c r="AA78" s="535" t="s">
        <v>420</v>
      </c>
      <c r="AB78" s="800" t="s">
        <v>453</v>
      </c>
      <c r="AC78" s="540">
        <v>45504.0</v>
      </c>
      <c r="AD78" s="490" t="s">
        <v>10220</v>
      </c>
      <c r="AE78" s="490"/>
      <c r="AF78" s="490" t="s">
        <v>10226</v>
      </c>
      <c r="AG78" s="490"/>
      <c r="AH78" s="535">
        <f t="shared" si="2"/>
        <v>17</v>
      </c>
      <c r="AI78" s="490"/>
      <c r="AJ78" s="490"/>
      <c r="AK78" s="490"/>
      <c r="AL78" s="490" t="s">
        <v>10224</v>
      </c>
    </row>
    <row r="79" ht="66.0" customHeight="1">
      <c r="A79" s="1068">
        <v>6078.0</v>
      </c>
      <c r="B79" s="326" t="s">
        <v>36</v>
      </c>
      <c r="C79" s="535" t="s">
        <v>37</v>
      </c>
      <c r="D79" s="510" t="s">
        <v>10217</v>
      </c>
      <c r="E79" s="535" t="s">
        <v>1209</v>
      </c>
      <c r="F79" s="490" t="s">
        <v>10227</v>
      </c>
      <c r="G79" s="490" t="s">
        <v>10219</v>
      </c>
      <c r="H79" s="490" t="s">
        <v>9671</v>
      </c>
      <c r="I79" s="490" t="s">
        <v>9672</v>
      </c>
      <c r="J79" s="490" t="s">
        <v>2836</v>
      </c>
      <c r="K79" s="490" t="s">
        <v>10220</v>
      </c>
      <c r="L79" s="490" t="s">
        <v>10228</v>
      </c>
      <c r="M79" s="490" t="s">
        <v>10229</v>
      </c>
      <c r="N79" s="535" t="s">
        <v>80</v>
      </c>
      <c r="O79" s="535" t="s">
        <v>420</v>
      </c>
      <c r="P79" s="798">
        <v>23323.0</v>
      </c>
      <c r="Q79" s="772">
        <v>7.574476051E9</v>
      </c>
      <c r="R79" s="1089">
        <v>36.776257524806</v>
      </c>
      <c r="S79" s="1089">
        <v>-76.3250882189319</v>
      </c>
      <c r="T79" s="800"/>
      <c r="U79" s="801"/>
      <c r="V79" s="490"/>
      <c r="W79" s="1127" t="s">
        <v>10220</v>
      </c>
      <c r="X79" s="490" t="s">
        <v>10217</v>
      </c>
      <c r="Y79" s="490" t="s">
        <v>10218</v>
      </c>
      <c r="Z79" s="535" t="s">
        <v>80</v>
      </c>
      <c r="AA79" s="535" t="s">
        <v>420</v>
      </c>
      <c r="AB79" s="800" t="s">
        <v>453</v>
      </c>
      <c r="AC79" s="540">
        <v>45504.0</v>
      </c>
      <c r="AD79" s="490" t="s">
        <v>10220</v>
      </c>
      <c r="AE79" s="490"/>
      <c r="AF79" s="490" t="s">
        <v>10226</v>
      </c>
      <c r="AG79" s="490"/>
      <c r="AH79" s="535">
        <f t="shared" si="2"/>
        <v>17</v>
      </c>
      <c r="AI79" s="490"/>
      <c r="AJ79" s="490"/>
      <c r="AK79" s="490"/>
      <c r="AL79" s="490" t="s">
        <v>10224</v>
      </c>
    </row>
    <row r="80" ht="15.75" customHeight="1">
      <c r="A80" s="1068">
        <v>6079.0</v>
      </c>
      <c r="B80" s="379" t="s">
        <v>149</v>
      </c>
      <c r="C80" s="379" t="s">
        <v>37</v>
      </c>
      <c r="D80" s="392" t="s">
        <v>10230</v>
      </c>
      <c r="E80" s="392" t="s">
        <v>812</v>
      </c>
      <c r="F80" s="392" t="s">
        <v>10231</v>
      </c>
      <c r="G80" s="379" t="s">
        <v>10219</v>
      </c>
      <c r="H80" s="379" t="s">
        <v>9671</v>
      </c>
      <c r="I80" s="392" t="s">
        <v>9672</v>
      </c>
      <c r="J80" s="392" t="s">
        <v>10232</v>
      </c>
      <c r="K80" s="1129" t="s">
        <v>10233</v>
      </c>
      <c r="L80" s="392" t="s">
        <v>322</v>
      </c>
      <c r="M80" s="379" t="s">
        <v>10234</v>
      </c>
      <c r="N80" s="379" t="s">
        <v>95</v>
      </c>
      <c r="O80" s="379" t="s">
        <v>420</v>
      </c>
      <c r="P80" s="544"/>
      <c r="Q80" s="1085"/>
      <c r="R80" s="1112">
        <v>30.5753372488199</v>
      </c>
      <c r="S80" s="1112">
        <v>-97.4160186231772</v>
      </c>
      <c r="T80" s="1087" t="s">
        <v>1433</v>
      </c>
      <c r="U80" s="1088">
        <v>1.0</v>
      </c>
      <c r="V80" s="392" t="s">
        <v>10235</v>
      </c>
      <c r="W80" s="1130" t="s">
        <v>10233</v>
      </c>
      <c r="X80" s="392" t="s">
        <v>10230</v>
      </c>
      <c r="Y80" s="379" t="s">
        <v>10236</v>
      </c>
      <c r="Z80" s="379" t="s">
        <v>245</v>
      </c>
      <c r="AA80" s="379" t="s">
        <v>618</v>
      </c>
      <c r="AB80" s="1088" t="s">
        <v>2228</v>
      </c>
      <c r="AC80" s="1126" t="s">
        <v>10237</v>
      </c>
      <c r="AD80" s="1131" t="s">
        <v>10238</v>
      </c>
      <c r="AE80" s="484"/>
      <c r="AF80" s="398" t="s">
        <v>10239</v>
      </c>
      <c r="AG80" s="392"/>
      <c r="AH80" s="379">
        <f t="shared" si="2"/>
        <v>16</v>
      </c>
      <c r="AI80" s="484"/>
      <c r="AJ80" s="764" t="s">
        <v>10240</v>
      </c>
      <c r="AK80" s="683"/>
      <c r="AL80" s="490"/>
    </row>
    <row r="81" ht="15.75" customHeight="1">
      <c r="A81" s="1068">
        <v>6080.0</v>
      </c>
      <c r="B81" s="535" t="s">
        <v>158</v>
      </c>
      <c r="C81" s="535" t="s">
        <v>37</v>
      </c>
      <c r="D81" s="510" t="s">
        <v>10241</v>
      </c>
      <c r="E81" s="535" t="s">
        <v>1209</v>
      </c>
      <c r="F81" s="510" t="s">
        <v>10242</v>
      </c>
      <c r="G81" s="510" t="s">
        <v>10243</v>
      </c>
      <c r="H81" s="511" t="s">
        <v>9671</v>
      </c>
      <c r="I81" s="684" t="s">
        <v>9737</v>
      </c>
      <c r="J81" s="369" t="s">
        <v>10244</v>
      </c>
      <c r="K81" s="510" t="s">
        <v>10245</v>
      </c>
      <c r="L81" s="510" t="s">
        <v>10246</v>
      </c>
      <c r="M81" s="510" t="s">
        <v>5779</v>
      </c>
      <c r="N81" s="657" t="s">
        <v>95</v>
      </c>
      <c r="O81" s="657" t="s">
        <v>420</v>
      </c>
      <c r="P81" s="657">
        <v>75006.0</v>
      </c>
      <c r="Q81" s="535" t="s">
        <v>10247</v>
      </c>
      <c r="R81" s="537">
        <v>32.944430193624</v>
      </c>
      <c r="S81" s="537">
        <v>-86.9454945499822</v>
      </c>
      <c r="T81" s="666">
        <v>50.0</v>
      </c>
      <c r="U81" s="667"/>
      <c r="V81" s="491"/>
      <c r="W81" s="522" t="s">
        <v>10245</v>
      </c>
      <c r="X81" s="510" t="s">
        <v>10241</v>
      </c>
      <c r="Y81" s="522" t="s">
        <v>10248</v>
      </c>
      <c r="Z81" s="657" t="s">
        <v>95</v>
      </c>
      <c r="AA81" s="657" t="s">
        <v>420</v>
      </c>
      <c r="AB81" s="660" t="s">
        <v>1196</v>
      </c>
      <c r="AC81" s="660" t="s">
        <v>6760</v>
      </c>
      <c r="AD81" s="510" t="s">
        <v>10245</v>
      </c>
      <c r="AE81" s="491"/>
      <c r="AF81" s="510" t="s">
        <v>10249</v>
      </c>
      <c r="AG81" s="491"/>
      <c r="AH81" s="535">
        <f t="shared" si="2"/>
        <v>29</v>
      </c>
      <c r="AI81" s="489"/>
      <c r="AJ81" s="336"/>
      <c r="AK81" s="490"/>
      <c r="AL81" s="491"/>
    </row>
    <row r="82" ht="15.75" customHeight="1">
      <c r="A82" s="1068">
        <v>6081.0</v>
      </c>
      <c r="B82" s="326" t="s">
        <v>36</v>
      </c>
      <c r="C82" s="535" t="s">
        <v>37</v>
      </c>
      <c r="D82" s="510" t="s">
        <v>10250</v>
      </c>
      <c r="E82" s="535" t="s">
        <v>812</v>
      </c>
      <c r="F82" s="490" t="s">
        <v>10250</v>
      </c>
      <c r="G82" s="490" t="s">
        <v>9818</v>
      </c>
      <c r="H82" s="490" t="s">
        <v>9854</v>
      </c>
      <c r="I82" s="490" t="s">
        <v>9672</v>
      </c>
      <c r="J82" s="490" t="s">
        <v>10251</v>
      </c>
      <c r="K82" s="490" t="s">
        <v>10252</v>
      </c>
      <c r="L82" s="490" t="s">
        <v>10253</v>
      </c>
      <c r="M82" s="490" t="s">
        <v>7971</v>
      </c>
      <c r="N82" s="535" t="s">
        <v>263</v>
      </c>
      <c r="O82" s="535" t="s">
        <v>420</v>
      </c>
      <c r="P82" s="798">
        <v>84104.0</v>
      </c>
      <c r="Q82" s="772" t="s">
        <v>10254</v>
      </c>
      <c r="R82" s="1069">
        <v>40.7592075315725</v>
      </c>
      <c r="S82" s="1069">
        <v>-111.961390774964</v>
      </c>
      <c r="T82" s="800">
        <v>25.0</v>
      </c>
      <c r="U82" s="801"/>
      <c r="V82" s="490"/>
      <c r="W82" s="490" t="s">
        <v>10252</v>
      </c>
      <c r="X82" s="490" t="s">
        <v>10250</v>
      </c>
      <c r="Y82" s="490" t="s">
        <v>7971</v>
      </c>
      <c r="Z82" s="535" t="s">
        <v>263</v>
      </c>
      <c r="AA82" s="535" t="s">
        <v>420</v>
      </c>
      <c r="AB82" s="535" t="s">
        <v>498</v>
      </c>
      <c r="AC82" s="540">
        <v>45289.0</v>
      </c>
      <c r="AD82" s="1132" t="s">
        <v>10255</v>
      </c>
      <c r="AE82" s="490"/>
      <c r="AF82" s="490" t="s">
        <v>10256</v>
      </c>
      <c r="AG82" s="490"/>
      <c r="AH82" s="535">
        <f t="shared" si="2"/>
        <v>21</v>
      </c>
      <c r="AI82" s="490"/>
      <c r="AJ82" s="490"/>
      <c r="AK82" s="490"/>
      <c r="AL82" s="490"/>
    </row>
    <row r="83" ht="15.75" customHeight="1">
      <c r="A83" s="1068">
        <v>6082.0</v>
      </c>
      <c r="B83" s="326" t="s">
        <v>36</v>
      </c>
      <c r="C83" s="535" t="s">
        <v>37</v>
      </c>
      <c r="D83" s="510" t="s">
        <v>10250</v>
      </c>
      <c r="E83" s="535" t="s">
        <v>812</v>
      </c>
      <c r="F83" s="490" t="s">
        <v>10257</v>
      </c>
      <c r="G83" s="490" t="s">
        <v>9818</v>
      </c>
      <c r="H83" s="490" t="s">
        <v>9854</v>
      </c>
      <c r="I83" s="490" t="s">
        <v>9672</v>
      </c>
      <c r="J83" s="490" t="s">
        <v>10251</v>
      </c>
      <c r="K83" s="862" t="s">
        <v>10252</v>
      </c>
      <c r="L83" s="490" t="s">
        <v>10258</v>
      </c>
      <c r="M83" s="490" t="s">
        <v>10259</v>
      </c>
      <c r="N83" s="535" t="s">
        <v>114</v>
      </c>
      <c r="O83" s="535" t="s">
        <v>420</v>
      </c>
      <c r="P83" s="798">
        <v>80302.0</v>
      </c>
      <c r="Q83" s="772" t="s">
        <v>10260</v>
      </c>
      <c r="R83" s="1069">
        <v>39.8248573052598</v>
      </c>
      <c r="S83" s="1069">
        <v>-105.035099909405</v>
      </c>
      <c r="T83" s="800">
        <v>4.0</v>
      </c>
      <c r="U83" s="801"/>
      <c r="V83" s="490"/>
      <c r="W83" s="862" t="s">
        <v>10252</v>
      </c>
      <c r="X83" s="490" t="s">
        <v>10250</v>
      </c>
      <c r="Y83" s="490" t="s">
        <v>7971</v>
      </c>
      <c r="Z83" s="535" t="s">
        <v>263</v>
      </c>
      <c r="AA83" s="535" t="s">
        <v>420</v>
      </c>
      <c r="AB83" s="535" t="s">
        <v>498</v>
      </c>
      <c r="AC83" s="540">
        <v>45289.0</v>
      </c>
      <c r="AD83" s="1132" t="s">
        <v>10255</v>
      </c>
      <c r="AE83" s="490"/>
      <c r="AF83" s="490" t="s">
        <v>10261</v>
      </c>
      <c r="AG83" s="490"/>
      <c r="AH83" s="535">
        <f t="shared" si="2"/>
        <v>23</v>
      </c>
      <c r="AI83" s="490"/>
      <c r="AJ83" s="490"/>
      <c r="AK83" s="490"/>
      <c r="AL83" s="490"/>
    </row>
    <row r="84" ht="15.75" customHeight="1">
      <c r="A84" s="1068">
        <v>6083.0</v>
      </c>
      <c r="B84" s="535" t="s">
        <v>36</v>
      </c>
      <c r="C84" s="535" t="s">
        <v>37</v>
      </c>
      <c r="D84" s="510" t="s">
        <v>10262</v>
      </c>
      <c r="E84" s="535" t="s">
        <v>812</v>
      </c>
      <c r="F84" s="510" t="s">
        <v>10262</v>
      </c>
      <c r="G84" s="490" t="s">
        <v>9783</v>
      </c>
      <c r="H84" s="490" t="s">
        <v>9744</v>
      </c>
      <c r="I84" s="490" t="s">
        <v>9672</v>
      </c>
      <c r="J84" s="490" t="s">
        <v>9798</v>
      </c>
      <c r="K84" s="452" t="s">
        <v>10263</v>
      </c>
      <c r="L84" s="490" t="s">
        <v>10264</v>
      </c>
      <c r="M84" s="490" t="s">
        <v>10265</v>
      </c>
      <c r="N84" s="535" t="s">
        <v>42</v>
      </c>
      <c r="O84" s="535" t="s">
        <v>420</v>
      </c>
      <c r="P84" s="798">
        <v>49445.0</v>
      </c>
      <c r="Q84" s="772" t="s">
        <v>10266</v>
      </c>
      <c r="R84" s="1069">
        <v>43.2563257545596</v>
      </c>
      <c r="S84" s="1069">
        <v>-86.2680567887504</v>
      </c>
      <c r="T84" s="800">
        <v>10.0</v>
      </c>
      <c r="U84" s="801"/>
      <c r="V84" s="490"/>
      <c r="W84" s="510" t="s">
        <v>10267</v>
      </c>
      <c r="X84" s="510" t="s">
        <v>10262</v>
      </c>
      <c r="Y84" s="490" t="s">
        <v>10265</v>
      </c>
      <c r="Z84" s="535" t="s">
        <v>42</v>
      </c>
      <c r="AA84" s="535" t="s">
        <v>420</v>
      </c>
      <c r="AB84" s="535" t="s">
        <v>498</v>
      </c>
      <c r="AC84" s="540">
        <v>44781.0</v>
      </c>
      <c r="AD84" s="490" t="s">
        <v>10268</v>
      </c>
      <c r="AE84" s="490" t="s">
        <v>10269</v>
      </c>
      <c r="AF84" s="490" t="s">
        <v>10270</v>
      </c>
      <c r="AG84" s="688" t="s">
        <v>10271</v>
      </c>
      <c r="AH84" s="535">
        <f t="shared" si="2"/>
        <v>24</v>
      </c>
      <c r="AI84" s="490"/>
      <c r="AJ84" s="490"/>
      <c r="AK84" s="490"/>
      <c r="AL84" s="490"/>
    </row>
    <row r="85" ht="123.75" customHeight="1">
      <c r="A85" s="1068">
        <v>6084.0</v>
      </c>
      <c r="B85" s="1133" t="s">
        <v>158</v>
      </c>
      <c r="C85" s="1038" t="s">
        <v>37</v>
      </c>
      <c r="D85" s="1039" t="s">
        <v>10272</v>
      </c>
      <c r="E85" s="326" t="s">
        <v>1209</v>
      </c>
      <c r="F85" s="326" t="s">
        <v>10272</v>
      </c>
      <c r="G85" s="1127" t="s">
        <v>9697</v>
      </c>
      <c r="H85" s="510" t="s">
        <v>10273</v>
      </c>
      <c r="I85" s="326" t="s">
        <v>9672</v>
      </c>
      <c r="J85" s="326" t="s">
        <v>10274</v>
      </c>
      <c r="K85" s="452" t="s">
        <v>10275</v>
      </c>
      <c r="L85" s="510" t="s">
        <v>10276</v>
      </c>
      <c r="M85" s="326" t="s">
        <v>10277</v>
      </c>
      <c r="N85" s="326" t="s">
        <v>32</v>
      </c>
      <c r="O85" s="535" t="s">
        <v>420</v>
      </c>
      <c r="P85" s="798">
        <v>45014.0</v>
      </c>
      <c r="Q85" s="772" t="s">
        <v>10278</v>
      </c>
      <c r="R85" s="1069">
        <v>39.3192116571011</v>
      </c>
      <c r="S85" s="1069">
        <v>-84.4775291918155</v>
      </c>
      <c r="T85" s="800">
        <v>37.0</v>
      </c>
      <c r="U85" s="800"/>
      <c r="V85" s="510"/>
      <c r="W85" s="326" t="s">
        <v>10275</v>
      </c>
      <c r="X85" s="1133" t="s">
        <v>10272</v>
      </c>
      <c r="Y85" s="535" t="s">
        <v>6076</v>
      </c>
      <c r="Z85" s="510" t="s">
        <v>248</v>
      </c>
      <c r="AA85" s="326" t="s">
        <v>420</v>
      </c>
      <c r="AB85" s="326" t="s">
        <v>10279</v>
      </c>
      <c r="AC85" s="540">
        <v>45474.0</v>
      </c>
      <c r="AD85" s="490" t="s">
        <v>10280</v>
      </c>
      <c r="AE85" s="1134" t="s">
        <v>10281</v>
      </c>
      <c r="AF85" s="480" t="s">
        <v>10282</v>
      </c>
      <c r="AG85" s="1135" t="s">
        <v>10275</v>
      </c>
      <c r="AH85" s="1136">
        <f t="shared" si="2"/>
        <v>24</v>
      </c>
      <c r="AI85" s="480" t="s">
        <v>10283</v>
      </c>
      <c r="AJ85" s="480" t="s">
        <v>10284</v>
      </c>
      <c r="AK85" s="480"/>
      <c r="AL85" s="490"/>
    </row>
    <row r="86" ht="15.75" customHeight="1">
      <c r="A86" s="1068">
        <v>6085.0</v>
      </c>
      <c r="B86" s="535" t="s">
        <v>36</v>
      </c>
      <c r="C86" s="535" t="s">
        <v>37</v>
      </c>
      <c r="D86" s="490" t="s">
        <v>10285</v>
      </c>
      <c r="E86" s="490" t="s">
        <v>1209</v>
      </c>
      <c r="F86" s="490" t="s">
        <v>10285</v>
      </c>
      <c r="G86" s="490" t="s">
        <v>9790</v>
      </c>
      <c r="H86" s="490" t="s">
        <v>9819</v>
      </c>
      <c r="I86" s="490" t="s">
        <v>9672</v>
      </c>
      <c r="J86" s="490" t="s">
        <v>9767</v>
      </c>
      <c r="K86" s="490" t="s">
        <v>10286</v>
      </c>
      <c r="L86" s="490" t="s">
        <v>10287</v>
      </c>
      <c r="M86" s="490" t="s">
        <v>10288</v>
      </c>
      <c r="N86" s="535" t="s">
        <v>32</v>
      </c>
      <c r="O86" s="535" t="s">
        <v>420</v>
      </c>
      <c r="P86" s="798">
        <v>43110.0</v>
      </c>
      <c r="Q86" s="1082" t="s">
        <v>10289</v>
      </c>
      <c r="R86" s="1069">
        <v>40.0</v>
      </c>
      <c r="S86" s="1069">
        <v>-82.81</v>
      </c>
      <c r="T86" s="800">
        <v>10.0</v>
      </c>
      <c r="U86" s="801" t="s">
        <v>237</v>
      </c>
      <c r="V86" s="490" t="s">
        <v>237</v>
      </c>
      <c r="W86" s="490" t="s">
        <v>10286</v>
      </c>
      <c r="X86" s="490" t="s">
        <v>10285</v>
      </c>
      <c r="Y86" s="490" t="s">
        <v>7426</v>
      </c>
      <c r="Z86" s="490" t="s">
        <v>10290</v>
      </c>
      <c r="AA86" s="535" t="s">
        <v>420</v>
      </c>
      <c r="AB86" s="535" t="s">
        <v>453</v>
      </c>
      <c r="AC86" s="795">
        <v>45400.0</v>
      </c>
      <c r="AD86" s="490" t="s">
        <v>10291</v>
      </c>
      <c r="AE86" s="490" t="s">
        <v>10292</v>
      </c>
      <c r="AF86" s="490" t="s">
        <v>10293</v>
      </c>
      <c r="AG86" s="688" t="s">
        <v>10286</v>
      </c>
      <c r="AH86" s="535">
        <f t="shared" si="2"/>
        <v>8</v>
      </c>
      <c r="AI86" s="490"/>
      <c r="AJ86" s="490"/>
      <c r="AK86" s="490"/>
      <c r="AL86" s="490"/>
    </row>
    <row r="87" ht="83.25" customHeight="1">
      <c r="A87" s="1068">
        <v>6086.0</v>
      </c>
      <c r="B87" s="535" t="s">
        <v>36</v>
      </c>
      <c r="C87" s="535" t="s">
        <v>37</v>
      </c>
      <c r="D87" s="452" t="s">
        <v>10294</v>
      </c>
      <c r="E87" s="535" t="s">
        <v>812</v>
      </c>
      <c r="F87" s="490" t="s">
        <v>10295</v>
      </c>
      <c r="G87" s="490" t="s">
        <v>10219</v>
      </c>
      <c r="H87" s="490"/>
      <c r="I87" s="490" t="s">
        <v>9672</v>
      </c>
      <c r="J87" s="490" t="s">
        <v>9805</v>
      </c>
      <c r="K87" s="490" t="s">
        <v>10296</v>
      </c>
      <c r="L87" s="490" t="s">
        <v>10297</v>
      </c>
      <c r="M87" s="490" t="s">
        <v>1486</v>
      </c>
      <c r="N87" s="490" t="s">
        <v>26</v>
      </c>
      <c r="O87" s="490" t="s">
        <v>420</v>
      </c>
      <c r="P87" s="490">
        <v>90010.0</v>
      </c>
      <c r="Q87" s="490"/>
      <c r="R87" s="1069">
        <v>34.0624755298462</v>
      </c>
      <c r="S87" s="1069">
        <v>-118.335063733287</v>
      </c>
      <c r="T87" s="800">
        <v>30.0</v>
      </c>
      <c r="U87" s="801"/>
      <c r="V87" s="490"/>
      <c r="W87" s="490" t="s">
        <v>10296</v>
      </c>
      <c r="X87" s="452" t="s">
        <v>10295</v>
      </c>
      <c r="Y87" s="490" t="s">
        <v>10298</v>
      </c>
      <c r="Z87" s="535" t="s">
        <v>10299</v>
      </c>
      <c r="AA87" s="535" t="s">
        <v>5033</v>
      </c>
      <c r="AB87" s="800" t="s">
        <v>10300</v>
      </c>
      <c r="AC87" s="540" t="s">
        <v>10301</v>
      </c>
      <c r="AD87" s="490" t="s">
        <v>454</v>
      </c>
      <c r="AE87" s="490"/>
      <c r="AF87" s="490" t="s">
        <v>10302</v>
      </c>
      <c r="AG87" s="490"/>
      <c r="AH87" s="535">
        <f t="shared" si="2"/>
        <v>14</v>
      </c>
      <c r="AI87" s="452" t="s">
        <v>10303</v>
      </c>
      <c r="AJ87" s="452" t="s">
        <v>10304</v>
      </c>
      <c r="AK87" s="452" t="s">
        <v>10305</v>
      </c>
      <c r="AL87" s="490"/>
    </row>
    <row r="88" ht="60.75" customHeight="1">
      <c r="A88" s="1068">
        <v>6087.0</v>
      </c>
      <c r="B88" s="326" t="s">
        <v>36</v>
      </c>
      <c r="C88" s="535" t="s">
        <v>37</v>
      </c>
      <c r="D88" s="510" t="s">
        <v>1553</v>
      </c>
      <c r="E88" s="535" t="s">
        <v>1209</v>
      </c>
      <c r="F88" s="490" t="s">
        <v>1553</v>
      </c>
      <c r="G88" s="490" t="s">
        <v>10306</v>
      </c>
      <c r="H88" s="490" t="s">
        <v>9698</v>
      </c>
      <c r="I88" s="490" t="s">
        <v>9672</v>
      </c>
      <c r="J88" s="490" t="s">
        <v>1554</v>
      </c>
      <c r="K88" s="735" t="s">
        <v>10307</v>
      </c>
      <c r="L88" s="490" t="s">
        <v>10308</v>
      </c>
      <c r="M88" s="490" t="s">
        <v>2070</v>
      </c>
      <c r="N88" s="535" t="s">
        <v>26</v>
      </c>
      <c r="O88" s="535" t="s">
        <v>420</v>
      </c>
      <c r="P88" s="798">
        <v>94545.0</v>
      </c>
      <c r="Q88" s="772" t="s">
        <v>10309</v>
      </c>
      <c r="R88" s="1089">
        <v>37.63146</v>
      </c>
      <c r="S88" s="1089">
        <v>-122.1224</v>
      </c>
      <c r="T88" s="800">
        <v>30.0</v>
      </c>
      <c r="U88" s="801"/>
      <c r="V88" s="490"/>
      <c r="W88" s="688" t="s">
        <v>10307</v>
      </c>
      <c r="X88" s="490" t="s">
        <v>1553</v>
      </c>
      <c r="Y88" s="490" t="s">
        <v>2070</v>
      </c>
      <c r="Z88" s="535" t="s">
        <v>26</v>
      </c>
      <c r="AA88" s="535" t="s">
        <v>420</v>
      </c>
      <c r="AB88" s="800" t="s">
        <v>1840</v>
      </c>
      <c r="AC88" s="540">
        <v>45505.0</v>
      </c>
      <c r="AD88" s="735" t="s">
        <v>10307</v>
      </c>
      <c r="AE88" s="490" t="s">
        <v>10310</v>
      </c>
      <c r="AF88" s="490" t="s">
        <v>10311</v>
      </c>
      <c r="AG88" s="490" t="s">
        <v>10312</v>
      </c>
      <c r="AH88" s="535">
        <f t="shared" si="2"/>
        <v>22</v>
      </c>
      <c r="AI88" s="490"/>
      <c r="AJ88" s="490"/>
      <c r="AK88" s="490"/>
      <c r="AL88" s="490" t="s">
        <v>10313</v>
      </c>
    </row>
    <row r="89" ht="15.75" customHeight="1">
      <c r="A89" s="1068">
        <v>6088.0</v>
      </c>
      <c r="B89" s="535" t="s">
        <v>158</v>
      </c>
      <c r="C89" s="535" t="s">
        <v>37</v>
      </c>
      <c r="D89" s="490" t="s">
        <v>10314</v>
      </c>
      <c r="E89" s="490" t="s">
        <v>1209</v>
      </c>
      <c r="F89" s="490" t="s">
        <v>10314</v>
      </c>
      <c r="G89" s="490" t="s">
        <v>9790</v>
      </c>
      <c r="H89" s="490" t="s">
        <v>9819</v>
      </c>
      <c r="I89" s="490" t="s">
        <v>9672</v>
      </c>
      <c r="J89" s="490" t="s">
        <v>9738</v>
      </c>
      <c r="K89" s="490" t="s">
        <v>10315</v>
      </c>
      <c r="L89" s="490" t="s">
        <v>10316</v>
      </c>
      <c r="M89" s="490" t="s">
        <v>10317</v>
      </c>
      <c r="N89" s="535" t="s">
        <v>250</v>
      </c>
      <c r="O89" s="535" t="s">
        <v>420</v>
      </c>
      <c r="P89" s="798">
        <v>8505.0</v>
      </c>
      <c r="Q89" s="1082" t="s">
        <v>10318</v>
      </c>
      <c r="R89" s="1069">
        <v>40.0</v>
      </c>
      <c r="S89" s="1069">
        <v>-70.6</v>
      </c>
      <c r="T89" s="800">
        <v>28.0</v>
      </c>
      <c r="U89" s="801"/>
      <c r="V89" s="490"/>
      <c r="W89" s="490" t="s">
        <v>10315</v>
      </c>
      <c r="X89" s="490" t="s">
        <v>10314</v>
      </c>
      <c r="Y89" s="490" t="s">
        <v>8160</v>
      </c>
      <c r="Z89" s="490" t="s">
        <v>250</v>
      </c>
      <c r="AA89" s="535" t="s">
        <v>420</v>
      </c>
      <c r="AB89" s="535" t="s">
        <v>453</v>
      </c>
      <c r="AC89" s="795">
        <v>45400.0</v>
      </c>
      <c r="AD89" s="490" t="s">
        <v>10319</v>
      </c>
      <c r="AE89" s="490" t="s">
        <v>10320</v>
      </c>
      <c r="AF89" s="490" t="s">
        <v>10321</v>
      </c>
      <c r="AG89" s="688" t="s">
        <v>10322</v>
      </c>
      <c r="AH89" s="535">
        <f t="shared" si="2"/>
        <v>30</v>
      </c>
      <c r="AI89" s="490"/>
      <c r="AJ89" s="490"/>
      <c r="AK89" s="490"/>
      <c r="AL89" s="490"/>
    </row>
    <row r="90" ht="15.75" customHeight="1">
      <c r="A90" s="1068">
        <v>6089.0</v>
      </c>
      <c r="B90" s="535" t="s">
        <v>158</v>
      </c>
      <c r="C90" s="535" t="s">
        <v>37</v>
      </c>
      <c r="D90" s="490" t="s">
        <v>10314</v>
      </c>
      <c r="E90" s="535" t="s">
        <v>1209</v>
      </c>
      <c r="F90" s="490" t="s">
        <v>10323</v>
      </c>
      <c r="G90" s="490" t="s">
        <v>9790</v>
      </c>
      <c r="H90" s="490" t="s">
        <v>9819</v>
      </c>
      <c r="I90" s="490" t="s">
        <v>9672</v>
      </c>
      <c r="J90" s="490" t="s">
        <v>9738</v>
      </c>
      <c r="K90" s="490" t="s">
        <v>10315</v>
      </c>
      <c r="L90" s="490" t="s">
        <v>10324</v>
      </c>
      <c r="M90" s="490" t="s">
        <v>10325</v>
      </c>
      <c r="N90" s="535" t="s">
        <v>95</v>
      </c>
      <c r="O90" s="535" t="s">
        <v>420</v>
      </c>
      <c r="P90" s="798">
        <v>75069.0</v>
      </c>
      <c r="Q90" s="772" t="s">
        <v>10326</v>
      </c>
      <c r="R90" s="1089">
        <v>33.173098</v>
      </c>
      <c r="S90" s="1089">
        <v>-96.607869</v>
      </c>
      <c r="T90" s="904">
        <v>300.0</v>
      </c>
      <c r="U90" s="801">
        <v>500.0</v>
      </c>
      <c r="V90" s="490" t="s">
        <v>4567</v>
      </c>
      <c r="W90" s="490" t="s">
        <v>10327</v>
      </c>
      <c r="X90" s="490" t="s">
        <v>10328</v>
      </c>
      <c r="Y90" s="490" t="s">
        <v>10325</v>
      </c>
      <c r="Z90" s="490" t="s">
        <v>95</v>
      </c>
      <c r="AA90" s="535" t="s">
        <v>420</v>
      </c>
      <c r="AB90" s="535" t="s">
        <v>453</v>
      </c>
      <c r="AC90" s="795">
        <v>45400.0</v>
      </c>
      <c r="AD90" s="490" t="s">
        <v>10329</v>
      </c>
      <c r="AE90" s="480" t="s">
        <v>10330</v>
      </c>
      <c r="AF90" s="480" t="s">
        <v>10321</v>
      </c>
      <c r="AG90" s="1135" t="s">
        <v>10322</v>
      </c>
      <c r="AH90" s="1136">
        <f t="shared" si="2"/>
        <v>30</v>
      </c>
      <c r="AI90" s="480"/>
      <c r="AJ90" s="480"/>
      <c r="AK90" s="480"/>
      <c r="AL90" s="490"/>
    </row>
    <row r="91" ht="129.75" customHeight="1">
      <c r="A91" s="1068">
        <v>6090.0</v>
      </c>
      <c r="B91" s="326" t="s">
        <v>36</v>
      </c>
      <c r="C91" s="535" t="s">
        <v>37</v>
      </c>
      <c r="D91" s="510" t="s">
        <v>10331</v>
      </c>
      <c r="E91" s="535" t="s">
        <v>1209</v>
      </c>
      <c r="F91" s="490" t="s">
        <v>10331</v>
      </c>
      <c r="G91" s="490" t="s">
        <v>2833</v>
      </c>
      <c r="H91" s="490" t="s">
        <v>9671</v>
      </c>
      <c r="I91" s="490" t="s">
        <v>9672</v>
      </c>
      <c r="J91" s="490" t="s">
        <v>10251</v>
      </c>
      <c r="K91" s="735" t="s">
        <v>10332</v>
      </c>
      <c r="L91" s="490" t="s">
        <v>10333</v>
      </c>
      <c r="M91" s="490" t="s">
        <v>794</v>
      </c>
      <c r="N91" s="535" t="s">
        <v>243</v>
      </c>
      <c r="O91" s="535" t="s">
        <v>420</v>
      </c>
      <c r="P91" s="798">
        <v>97201.0</v>
      </c>
      <c r="Q91" s="772" t="s">
        <v>10334</v>
      </c>
      <c r="R91" s="1089">
        <v>45.51327</v>
      </c>
      <c r="S91" s="1089">
        <v>-122.67772</v>
      </c>
      <c r="T91" s="800">
        <v>3300.0</v>
      </c>
      <c r="U91" s="801"/>
      <c r="V91" s="490"/>
      <c r="W91" s="735" t="s">
        <v>10332</v>
      </c>
      <c r="X91" s="490" t="s">
        <v>10331</v>
      </c>
      <c r="Y91" s="490" t="s">
        <v>794</v>
      </c>
      <c r="Z91" s="535" t="s">
        <v>243</v>
      </c>
      <c r="AA91" s="535" t="s">
        <v>420</v>
      </c>
      <c r="AB91" s="800" t="s">
        <v>1840</v>
      </c>
      <c r="AC91" s="540">
        <v>45504.0</v>
      </c>
      <c r="AD91" s="490" t="s">
        <v>10332</v>
      </c>
      <c r="AE91" s="480"/>
      <c r="AF91" s="480" t="s">
        <v>10335</v>
      </c>
      <c r="AG91" s="1137" t="s">
        <v>10332</v>
      </c>
      <c r="AH91" s="1136">
        <f t="shared" si="2"/>
        <v>30</v>
      </c>
      <c r="AI91" s="480"/>
      <c r="AJ91" s="480"/>
      <c r="AK91" s="480"/>
      <c r="AL91" s="490" t="s">
        <v>10336</v>
      </c>
    </row>
    <row r="92" ht="15.75" customHeight="1">
      <c r="A92" s="1068">
        <v>6091.0</v>
      </c>
      <c r="B92" s="1038" t="s">
        <v>158</v>
      </c>
      <c r="C92" s="1038" t="s">
        <v>37</v>
      </c>
      <c r="D92" s="1039" t="s">
        <v>10337</v>
      </c>
      <c r="E92" s="1038" t="s">
        <v>1209</v>
      </c>
      <c r="F92" s="1127" t="s">
        <v>10338</v>
      </c>
      <c r="G92" s="1127" t="s">
        <v>9697</v>
      </c>
      <c r="H92" s="1127" t="s">
        <v>9744</v>
      </c>
      <c r="I92" s="1127" t="s">
        <v>9672</v>
      </c>
      <c r="J92" s="1127" t="s">
        <v>9929</v>
      </c>
      <c r="K92" s="1127" t="s">
        <v>10339</v>
      </c>
      <c r="L92" s="1127" t="s">
        <v>10340</v>
      </c>
      <c r="M92" s="1127" t="s">
        <v>430</v>
      </c>
      <c r="N92" s="1038" t="s">
        <v>245</v>
      </c>
      <c r="O92" s="1038" t="s">
        <v>618</v>
      </c>
      <c r="P92" s="1138" t="s">
        <v>10341</v>
      </c>
      <c r="Q92" s="1139" t="s">
        <v>10342</v>
      </c>
      <c r="R92" s="1140">
        <v>49.1803466513697</v>
      </c>
      <c r="S92" s="1140">
        <v>-123.075668059906</v>
      </c>
      <c r="T92" s="1141">
        <v>13.0</v>
      </c>
      <c r="U92" s="1142">
        <v>180.0</v>
      </c>
      <c r="V92" s="1127" t="s">
        <v>3682</v>
      </c>
      <c r="W92" s="1143" t="s">
        <v>10339</v>
      </c>
      <c r="X92" s="1038" t="s">
        <v>10337</v>
      </c>
      <c r="Y92" s="1127" t="s">
        <v>822</v>
      </c>
      <c r="Z92" s="1038" t="s">
        <v>245</v>
      </c>
      <c r="AA92" s="1038" t="s">
        <v>618</v>
      </c>
      <c r="AB92" s="1038" t="s">
        <v>453</v>
      </c>
      <c r="AC92" s="1144">
        <v>45400.0</v>
      </c>
      <c r="AD92" s="1127" t="s">
        <v>10343</v>
      </c>
      <c r="AE92" s="1145" t="s">
        <v>10344</v>
      </c>
      <c r="AF92" s="1145" t="s">
        <v>10345</v>
      </c>
      <c r="AG92" s="1146" t="s">
        <v>10339</v>
      </c>
      <c r="AH92" s="1147">
        <f t="shared" si="2"/>
        <v>27</v>
      </c>
      <c r="AI92" s="1145"/>
      <c r="AJ92" s="1145"/>
      <c r="AK92" s="1148"/>
      <c r="AL92" s="490"/>
    </row>
    <row r="93" ht="116.25" customHeight="1">
      <c r="A93" s="1068">
        <v>6092.0</v>
      </c>
      <c r="B93" s="535" t="s">
        <v>36</v>
      </c>
      <c r="C93" s="535" t="s">
        <v>37</v>
      </c>
      <c r="D93" s="510" t="s">
        <v>10346</v>
      </c>
      <c r="E93" s="535" t="s">
        <v>812</v>
      </c>
      <c r="F93" s="510" t="s">
        <v>10346</v>
      </c>
      <c r="G93" s="490" t="s">
        <v>9790</v>
      </c>
      <c r="H93" s="490" t="s">
        <v>9819</v>
      </c>
      <c r="I93" s="490" t="s">
        <v>9672</v>
      </c>
      <c r="J93" s="490" t="s">
        <v>9699</v>
      </c>
      <c r="K93" s="490" t="s">
        <v>10347</v>
      </c>
      <c r="L93" s="490" t="s">
        <v>10348</v>
      </c>
      <c r="M93" s="490" t="s">
        <v>10349</v>
      </c>
      <c r="N93" s="535" t="s">
        <v>9713</v>
      </c>
      <c r="O93" s="535" t="s">
        <v>420</v>
      </c>
      <c r="P93" s="798">
        <v>44306.0</v>
      </c>
      <c r="Q93" s="772" t="s">
        <v>10350</v>
      </c>
      <c r="R93" s="1069">
        <v>41.0713594213105</v>
      </c>
      <c r="S93" s="1069">
        <v>-81.5007035114583</v>
      </c>
      <c r="T93" s="800">
        <v>30.0</v>
      </c>
      <c r="U93" s="801"/>
      <c r="V93" s="490"/>
      <c r="W93" s="535" t="s">
        <v>10347</v>
      </c>
      <c r="X93" s="535" t="s">
        <v>10351</v>
      </c>
      <c r="Y93" s="490" t="s">
        <v>10352</v>
      </c>
      <c r="Z93" s="535" t="s">
        <v>32</v>
      </c>
      <c r="AA93" s="535" t="s">
        <v>420</v>
      </c>
      <c r="AB93" s="535" t="s">
        <v>453</v>
      </c>
      <c r="AC93" s="795">
        <v>45400.0</v>
      </c>
      <c r="AD93" s="490" t="s">
        <v>10353</v>
      </c>
      <c r="AE93" s="490" t="s">
        <v>10354</v>
      </c>
      <c r="AF93" s="490" t="s">
        <v>10355</v>
      </c>
      <c r="AG93" s="490"/>
      <c r="AH93" s="535">
        <f t="shared" si="2"/>
        <v>23</v>
      </c>
      <c r="AI93" s="490"/>
      <c r="AJ93" s="490"/>
      <c r="AK93" s="490"/>
      <c r="AL93" s="490"/>
    </row>
    <row r="94" ht="102.0" customHeight="1">
      <c r="A94" s="1068">
        <v>6093.0</v>
      </c>
      <c r="B94" s="326" t="s">
        <v>158</v>
      </c>
      <c r="C94" s="535" t="s">
        <v>37</v>
      </c>
      <c r="D94" s="510" t="s">
        <v>10356</v>
      </c>
      <c r="E94" s="535" t="s">
        <v>1209</v>
      </c>
      <c r="F94" s="490" t="s">
        <v>10356</v>
      </c>
      <c r="G94" s="490" t="s">
        <v>10357</v>
      </c>
      <c r="H94" s="490" t="s">
        <v>9819</v>
      </c>
      <c r="I94" s="490" t="s">
        <v>9672</v>
      </c>
      <c r="J94" s="490" t="s">
        <v>10358</v>
      </c>
      <c r="K94" s="490" t="s">
        <v>10359</v>
      </c>
      <c r="L94" s="490" t="s">
        <v>10360</v>
      </c>
      <c r="M94" s="490" t="s">
        <v>10361</v>
      </c>
      <c r="N94" s="535" t="s">
        <v>114</v>
      </c>
      <c r="O94" s="535" t="s">
        <v>420</v>
      </c>
      <c r="P94" s="798">
        <v>80907.0</v>
      </c>
      <c r="Q94" s="772"/>
      <c r="R94" s="1069">
        <v>38.8625077366611</v>
      </c>
      <c r="S94" s="1069">
        <v>-104.824386832732</v>
      </c>
      <c r="T94" s="800">
        <v>8.0</v>
      </c>
      <c r="U94" s="801"/>
      <c r="V94" s="490"/>
      <c r="W94" s="490" t="s">
        <v>10359</v>
      </c>
      <c r="X94" s="490" t="s">
        <v>10356</v>
      </c>
      <c r="Y94" s="490" t="s">
        <v>10361</v>
      </c>
      <c r="Z94" s="535" t="s">
        <v>114</v>
      </c>
      <c r="AA94" s="535" t="s">
        <v>420</v>
      </c>
      <c r="AB94" s="535" t="s">
        <v>10362</v>
      </c>
      <c r="AC94" s="540" t="s">
        <v>10363</v>
      </c>
      <c r="AD94" s="688" t="s">
        <v>10364</v>
      </c>
      <c r="AE94" s="490" t="s">
        <v>10365</v>
      </c>
      <c r="AF94" s="490" t="s">
        <v>10366</v>
      </c>
      <c r="AG94" s="688" t="s">
        <v>10367</v>
      </c>
      <c r="AH94" s="535">
        <f t="shared" si="2"/>
        <v>31</v>
      </c>
      <c r="AI94" s="490" t="s">
        <v>10368</v>
      </c>
      <c r="AJ94" s="490"/>
      <c r="AK94" s="490"/>
      <c r="AL94" s="490"/>
    </row>
    <row r="95" ht="54.75" customHeight="1">
      <c r="A95" s="1068">
        <v>6094.0</v>
      </c>
      <c r="B95" s="535" t="s">
        <v>55</v>
      </c>
      <c r="C95" s="535" t="s">
        <v>37</v>
      </c>
      <c r="D95" s="510" t="s">
        <v>9370</v>
      </c>
      <c r="E95" s="535" t="s">
        <v>1209</v>
      </c>
      <c r="F95" s="490" t="s">
        <v>10369</v>
      </c>
      <c r="G95" s="490" t="s">
        <v>9697</v>
      </c>
      <c r="H95" s="490" t="s">
        <v>9819</v>
      </c>
      <c r="I95" s="490" t="s">
        <v>9672</v>
      </c>
      <c r="J95" s="490" t="s">
        <v>9738</v>
      </c>
      <c r="K95" s="490" t="s">
        <v>9371</v>
      </c>
      <c r="L95" s="490" t="s">
        <v>10370</v>
      </c>
      <c r="M95" s="490" t="s">
        <v>9747</v>
      </c>
      <c r="N95" s="535" t="s">
        <v>49</v>
      </c>
      <c r="O95" s="535" t="s">
        <v>420</v>
      </c>
      <c r="P95" s="798">
        <v>89434.0</v>
      </c>
      <c r="Q95" s="772"/>
      <c r="R95" s="1069">
        <v>39.4946711021784</v>
      </c>
      <c r="S95" s="1069">
        <v>-119.447446517356</v>
      </c>
      <c r="T95" s="800" t="s">
        <v>2367</v>
      </c>
      <c r="U95" s="801">
        <v>100000.0</v>
      </c>
      <c r="V95" s="490" t="s">
        <v>10371</v>
      </c>
      <c r="W95" s="490" t="s">
        <v>9371</v>
      </c>
      <c r="X95" s="490" t="s">
        <v>9370</v>
      </c>
      <c r="Y95" s="490" t="s">
        <v>422</v>
      </c>
      <c r="Z95" s="535" t="s">
        <v>49</v>
      </c>
      <c r="AA95" s="535" t="s">
        <v>420</v>
      </c>
      <c r="AB95" s="535" t="s">
        <v>453</v>
      </c>
      <c r="AC95" s="540">
        <v>45400.0</v>
      </c>
      <c r="AD95" s="490" t="s">
        <v>10372</v>
      </c>
      <c r="AE95" s="490"/>
      <c r="AF95" s="490" t="s">
        <v>10373</v>
      </c>
      <c r="AG95" s="688" t="s">
        <v>10374</v>
      </c>
      <c r="AH95" s="535">
        <f t="shared" si="2"/>
        <v>13</v>
      </c>
      <c r="AI95" s="490"/>
      <c r="AJ95" s="490"/>
      <c r="AK95" s="490"/>
      <c r="AL95" s="490"/>
    </row>
    <row r="96" ht="95.25" customHeight="1">
      <c r="A96" s="1068">
        <v>6095.0</v>
      </c>
      <c r="B96" s="535" t="s">
        <v>55</v>
      </c>
      <c r="C96" s="535" t="s">
        <v>37</v>
      </c>
      <c r="D96" s="510" t="s">
        <v>9370</v>
      </c>
      <c r="E96" s="535" t="s">
        <v>1209</v>
      </c>
      <c r="F96" s="490" t="s">
        <v>10375</v>
      </c>
      <c r="G96" s="490" t="s">
        <v>9697</v>
      </c>
      <c r="H96" s="490" t="s">
        <v>10376</v>
      </c>
      <c r="I96" s="490" t="s">
        <v>9672</v>
      </c>
      <c r="J96" s="490" t="s">
        <v>10377</v>
      </c>
      <c r="K96" s="490" t="s">
        <v>9371</v>
      </c>
      <c r="L96" s="490" t="s">
        <v>10370</v>
      </c>
      <c r="M96" s="490" t="s">
        <v>9747</v>
      </c>
      <c r="N96" s="535" t="s">
        <v>49</v>
      </c>
      <c r="O96" s="535" t="s">
        <v>420</v>
      </c>
      <c r="P96" s="798">
        <v>89434.0</v>
      </c>
      <c r="Q96" s="772"/>
      <c r="R96" s="1069">
        <v>39.4946711021784</v>
      </c>
      <c r="S96" s="1069">
        <v>-119.447446517356</v>
      </c>
      <c r="T96" s="800" t="s">
        <v>2367</v>
      </c>
      <c r="U96" s="801">
        <v>36000.0</v>
      </c>
      <c r="V96" s="490" t="s">
        <v>10378</v>
      </c>
      <c r="W96" s="490" t="s">
        <v>9371</v>
      </c>
      <c r="X96" s="490" t="s">
        <v>9370</v>
      </c>
      <c r="Y96" s="490" t="s">
        <v>422</v>
      </c>
      <c r="Z96" s="535" t="s">
        <v>49</v>
      </c>
      <c r="AA96" s="535" t="s">
        <v>420</v>
      </c>
      <c r="AB96" s="535" t="s">
        <v>453</v>
      </c>
      <c r="AC96" s="540">
        <v>45400.0</v>
      </c>
      <c r="AD96" s="490" t="s">
        <v>10372</v>
      </c>
      <c r="AE96" s="490"/>
      <c r="AF96" s="490" t="s">
        <v>10373</v>
      </c>
      <c r="AG96" s="688" t="s">
        <v>10374</v>
      </c>
      <c r="AH96" s="535">
        <f t="shared" si="2"/>
        <v>13</v>
      </c>
      <c r="AI96" s="490"/>
      <c r="AJ96" s="490"/>
      <c r="AK96" s="490"/>
      <c r="AL96" s="490"/>
    </row>
    <row r="97" ht="59.25" customHeight="1">
      <c r="A97" s="1068">
        <v>6096.0</v>
      </c>
      <c r="B97" s="535" t="s">
        <v>36</v>
      </c>
      <c r="C97" s="535" t="s">
        <v>37</v>
      </c>
      <c r="D97" s="779" t="s">
        <v>9370</v>
      </c>
      <c r="E97" s="535" t="s">
        <v>1209</v>
      </c>
      <c r="F97" s="490" t="s">
        <v>10379</v>
      </c>
      <c r="G97" s="490" t="s">
        <v>9697</v>
      </c>
      <c r="H97" s="490" t="s">
        <v>9819</v>
      </c>
      <c r="I97" s="490" t="s">
        <v>9672</v>
      </c>
      <c r="J97" s="490" t="s">
        <v>2757</v>
      </c>
      <c r="K97" s="490" t="s">
        <v>9371</v>
      </c>
      <c r="L97" s="490" t="s">
        <v>10380</v>
      </c>
      <c r="M97" s="490" t="s">
        <v>422</v>
      </c>
      <c r="N97" s="535" t="s">
        <v>49</v>
      </c>
      <c r="O97" s="535" t="s">
        <v>420</v>
      </c>
      <c r="P97" s="798">
        <v>89521.0</v>
      </c>
      <c r="Q97" s="772"/>
      <c r="R97" s="1069">
        <v>39.441489577275</v>
      </c>
      <c r="S97" s="1069">
        <v>-119.764174087014</v>
      </c>
      <c r="T97" s="800">
        <v>800.0</v>
      </c>
      <c r="U97" s="801">
        <v>40.0</v>
      </c>
      <c r="V97" s="490" t="s">
        <v>10381</v>
      </c>
      <c r="W97" s="490" t="s">
        <v>9371</v>
      </c>
      <c r="X97" s="490" t="s">
        <v>9370</v>
      </c>
      <c r="Y97" s="490" t="s">
        <v>422</v>
      </c>
      <c r="Z97" s="535" t="s">
        <v>49</v>
      </c>
      <c r="AA97" s="535" t="s">
        <v>420</v>
      </c>
      <c r="AB97" s="535" t="s">
        <v>453</v>
      </c>
      <c r="AC97" s="540">
        <v>45400.0</v>
      </c>
      <c r="AD97" s="490" t="s">
        <v>10382</v>
      </c>
      <c r="AE97" s="490"/>
      <c r="AF97" s="490" t="s">
        <v>10373</v>
      </c>
      <c r="AG97" s="688" t="s">
        <v>10374</v>
      </c>
      <c r="AH97" s="535">
        <f t="shared" si="2"/>
        <v>13</v>
      </c>
      <c r="AI97" s="490"/>
      <c r="AJ97" s="490"/>
      <c r="AK97" s="490"/>
      <c r="AL97" s="490"/>
    </row>
    <row r="98" ht="64.5" customHeight="1">
      <c r="A98" s="1068">
        <v>6097.0</v>
      </c>
      <c r="B98" s="535" t="s">
        <v>55</v>
      </c>
      <c r="C98" s="535" t="s">
        <v>37</v>
      </c>
      <c r="D98" s="779" t="s">
        <v>9370</v>
      </c>
      <c r="E98" s="535" t="s">
        <v>1209</v>
      </c>
      <c r="F98" s="490" t="s">
        <v>10383</v>
      </c>
      <c r="G98" s="490" t="s">
        <v>9697</v>
      </c>
      <c r="H98" s="490" t="s">
        <v>9819</v>
      </c>
      <c r="I98" s="490" t="s">
        <v>9672</v>
      </c>
      <c r="J98" s="490" t="s">
        <v>10377</v>
      </c>
      <c r="K98" s="490" t="s">
        <v>9371</v>
      </c>
      <c r="L98" s="490" t="s">
        <v>10384</v>
      </c>
      <c r="M98" s="490" t="s">
        <v>10385</v>
      </c>
      <c r="N98" s="535" t="s">
        <v>93</v>
      </c>
      <c r="O98" s="535" t="s">
        <v>420</v>
      </c>
      <c r="P98" s="798">
        <v>29472.0</v>
      </c>
      <c r="Q98" s="772"/>
      <c r="R98" s="1069">
        <v>33.1324419778158</v>
      </c>
      <c r="S98" s="1069">
        <v>-80.2669172329486</v>
      </c>
      <c r="T98" s="800" t="s">
        <v>3544</v>
      </c>
      <c r="U98" s="801">
        <v>100.0</v>
      </c>
      <c r="V98" s="490" t="s">
        <v>10235</v>
      </c>
      <c r="W98" s="490" t="s">
        <v>9371</v>
      </c>
      <c r="X98" s="490" t="s">
        <v>9370</v>
      </c>
      <c r="Y98" s="490" t="s">
        <v>422</v>
      </c>
      <c r="Z98" s="535" t="s">
        <v>49</v>
      </c>
      <c r="AA98" s="535" t="s">
        <v>420</v>
      </c>
      <c r="AB98" s="535" t="s">
        <v>453</v>
      </c>
      <c r="AC98" s="540">
        <v>45400.0</v>
      </c>
      <c r="AD98" s="688" t="s">
        <v>10386</v>
      </c>
      <c r="AE98" s="490"/>
      <c r="AF98" s="490" t="s">
        <v>10373</v>
      </c>
      <c r="AG98" s="688" t="s">
        <v>10374</v>
      </c>
      <c r="AH98" s="535">
        <f t="shared" si="2"/>
        <v>13</v>
      </c>
      <c r="AI98" s="490"/>
      <c r="AJ98" s="490"/>
      <c r="AK98" s="490"/>
      <c r="AL98" s="490"/>
    </row>
    <row r="99" ht="60.0" customHeight="1">
      <c r="A99" s="1068">
        <v>6098.0</v>
      </c>
      <c r="B99" s="535" t="s">
        <v>55</v>
      </c>
      <c r="C99" s="535" t="s">
        <v>37</v>
      </c>
      <c r="D99" s="779" t="s">
        <v>9370</v>
      </c>
      <c r="E99" s="535" t="s">
        <v>1209</v>
      </c>
      <c r="F99" s="490" t="s">
        <v>10383</v>
      </c>
      <c r="G99" s="490" t="s">
        <v>9697</v>
      </c>
      <c r="H99" s="490" t="s">
        <v>9819</v>
      </c>
      <c r="I99" s="490" t="s">
        <v>9672</v>
      </c>
      <c r="J99" s="490" t="s">
        <v>9738</v>
      </c>
      <c r="K99" s="490" t="s">
        <v>9371</v>
      </c>
      <c r="L99" s="490" t="s">
        <v>10384</v>
      </c>
      <c r="M99" s="490" t="s">
        <v>10385</v>
      </c>
      <c r="N99" s="535" t="s">
        <v>93</v>
      </c>
      <c r="O99" s="535" t="s">
        <v>420</v>
      </c>
      <c r="P99" s="798">
        <v>29472.0</v>
      </c>
      <c r="Q99" s="772"/>
      <c r="R99" s="1069">
        <v>33.1324419778158</v>
      </c>
      <c r="S99" s="1069">
        <v>-80.2669172329486</v>
      </c>
      <c r="T99" s="800" t="s">
        <v>3544</v>
      </c>
      <c r="U99" s="801">
        <v>100.0</v>
      </c>
      <c r="V99" s="490" t="s">
        <v>10235</v>
      </c>
      <c r="W99" s="490" t="s">
        <v>9371</v>
      </c>
      <c r="X99" s="490" t="s">
        <v>9370</v>
      </c>
      <c r="Y99" s="490" t="s">
        <v>9373</v>
      </c>
      <c r="Z99" s="535" t="s">
        <v>49</v>
      </c>
      <c r="AA99" s="535" t="s">
        <v>420</v>
      </c>
      <c r="AB99" s="535" t="s">
        <v>453</v>
      </c>
      <c r="AC99" s="540">
        <v>45400.0</v>
      </c>
      <c r="AD99" s="490" t="s">
        <v>10386</v>
      </c>
      <c r="AE99" s="490"/>
      <c r="AF99" s="490" t="s">
        <v>10373</v>
      </c>
      <c r="AG99" s="688" t="s">
        <v>10374</v>
      </c>
      <c r="AH99" s="535">
        <f t="shared" si="2"/>
        <v>13</v>
      </c>
      <c r="AI99" s="490"/>
      <c r="AJ99" s="490"/>
      <c r="AK99" s="490"/>
      <c r="AL99" s="490"/>
    </row>
    <row r="100" ht="84.0" customHeight="1">
      <c r="A100" s="1068">
        <v>6099.0</v>
      </c>
      <c r="B100" s="535" t="s">
        <v>36</v>
      </c>
      <c r="C100" s="535" t="s">
        <v>37</v>
      </c>
      <c r="D100" s="779" t="s">
        <v>10387</v>
      </c>
      <c r="E100" s="535" t="s">
        <v>1209</v>
      </c>
      <c r="F100" s="490" t="s">
        <v>9370</v>
      </c>
      <c r="G100" s="490" t="s">
        <v>9697</v>
      </c>
      <c r="H100" s="490" t="s">
        <v>9819</v>
      </c>
      <c r="I100" s="490" t="s">
        <v>9672</v>
      </c>
      <c r="J100" s="490" t="s">
        <v>9738</v>
      </c>
      <c r="K100" s="490" t="s">
        <v>9371</v>
      </c>
      <c r="L100" s="490" t="s">
        <v>9372</v>
      </c>
      <c r="M100" s="490" t="s">
        <v>9373</v>
      </c>
      <c r="N100" s="535" t="s">
        <v>49</v>
      </c>
      <c r="O100" s="535" t="s">
        <v>420</v>
      </c>
      <c r="P100" s="798" t="s">
        <v>10388</v>
      </c>
      <c r="Q100" s="772"/>
      <c r="R100" s="1069">
        <v>39.1639907858126</v>
      </c>
      <c r="S100" s="1069">
        <v>-119.739949016429</v>
      </c>
      <c r="T100" s="800"/>
      <c r="U100" s="801"/>
      <c r="V100" s="490"/>
      <c r="W100" s="490" t="s">
        <v>9371</v>
      </c>
      <c r="X100" s="490" t="s">
        <v>9370</v>
      </c>
      <c r="Y100" s="490" t="s">
        <v>422</v>
      </c>
      <c r="Z100" s="535" t="s">
        <v>49</v>
      </c>
      <c r="AA100" s="535" t="s">
        <v>420</v>
      </c>
      <c r="AB100" s="535" t="s">
        <v>453</v>
      </c>
      <c r="AC100" s="540">
        <v>45400.0</v>
      </c>
      <c r="AD100" s="490" t="s">
        <v>10389</v>
      </c>
      <c r="AE100" s="490" t="s">
        <v>10390</v>
      </c>
      <c r="AF100" s="490" t="s">
        <v>10373</v>
      </c>
      <c r="AG100" s="688" t="s">
        <v>10374</v>
      </c>
      <c r="AH100" s="535">
        <f t="shared" si="2"/>
        <v>13</v>
      </c>
      <c r="AI100" s="490"/>
      <c r="AJ100" s="490"/>
      <c r="AK100" s="490"/>
      <c r="AL100" s="490"/>
    </row>
    <row r="101" ht="75.0" customHeight="1">
      <c r="A101" s="1068">
        <v>6100.0</v>
      </c>
      <c r="B101" s="452" t="s">
        <v>158</v>
      </c>
      <c r="C101" s="535" t="s">
        <v>37</v>
      </c>
      <c r="D101" s="1149" t="s">
        <v>10391</v>
      </c>
      <c r="E101" s="535" t="s">
        <v>1209</v>
      </c>
      <c r="F101" s="490" t="s">
        <v>10392</v>
      </c>
      <c r="G101" s="490" t="s">
        <v>10393</v>
      </c>
      <c r="H101" s="490" t="s">
        <v>9744</v>
      </c>
      <c r="I101" s="490" t="s">
        <v>10394</v>
      </c>
      <c r="J101" s="452" t="s">
        <v>10395</v>
      </c>
      <c r="K101" s="490" t="s">
        <v>10396</v>
      </c>
      <c r="L101" s="452" t="s">
        <v>10397</v>
      </c>
      <c r="M101" s="452" t="s">
        <v>6142</v>
      </c>
      <c r="N101" s="535" t="s">
        <v>64</v>
      </c>
      <c r="O101" s="535" t="s">
        <v>420</v>
      </c>
      <c r="P101" s="453" t="s">
        <v>10398</v>
      </c>
      <c r="Q101" s="453" t="s">
        <v>10399</v>
      </c>
      <c r="R101" s="1089">
        <v>40.0399537373624</v>
      </c>
      <c r="S101" s="1089">
        <v>-86.0017871306811</v>
      </c>
      <c r="T101" s="800">
        <v>15.0</v>
      </c>
      <c r="U101" s="452">
        <v>5.0</v>
      </c>
      <c r="V101" s="490" t="s">
        <v>3682</v>
      </c>
      <c r="W101" s="490" t="s">
        <v>10396</v>
      </c>
      <c r="X101" s="452" t="s">
        <v>10400</v>
      </c>
      <c r="Y101" s="490"/>
      <c r="Z101" s="535" t="s">
        <v>64</v>
      </c>
      <c r="AA101" s="535" t="s">
        <v>420</v>
      </c>
      <c r="AB101" s="535" t="s">
        <v>453</v>
      </c>
      <c r="AC101" s="540">
        <v>45412.0</v>
      </c>
      <c r="AD101" s="490" t="s">
        <v>10401</v>
      </c>
      <c r="AE101" s="490"/>
      <c r="AF101" s="490" t="s">
        <v>10402</v>
      </c>
      <c r="AG101" s="490"/>
      <c r="AH101" s="535">
        <f t="shared" si="2"/>
        <v>20</v>
      </c>
      <c r="AI101" s="452" t="s">
        <v>10403</v>
      </c>
      <c r="AJ101" s="452" t="s">
        <v>10404</v>
      </c>
      <c r="AK101" s="453" t="s">
        <v>10405</v>
      </c>
      <c r="AL101" s="490"/>
    </row>
    <row r="102" ht="92.25" customHeight="1">
      <c r="A102" s="1068">
        <v>6101.0</v>
      </c>
      <c r="B102" s="535" t="s">
        <v>36</v>
      </c>
      <c r="C102" s="510" t="s">
        <v>37</v>
      </c>
      <c r="D102" s="1150" t="s">
        <v>10406</v>
      </c>
      <c r="E102" s="490" t="s">
        <v>812</v>
      </c>
      <c r="F102" s="490" t="s">
        <v>10406</v>
      </c>
      <c r="G102" s="490" t="s">
        <v>9783</v>
      </c>
      <c r="H102" s="535" t="s">
        <v>9671</v>
      </c>
      <c r="I102" s="490" t="s">
        <v>9672</v>
      </c>
      <c r="J102" s="490" t="s">
        <v>10407</v>
      </c>
      <c r="K102" s="542" t="s">
        <v>10408</v>
      </c>
      <c r="L102" s="490" t="s">
        <v>10409</v>
      </c>
      <c r="M102" s="535" t="s">
        <v>10410</v>
      </c>
      <c r="N102" s="535" t="s">
        <v>26</v>
      </c>
      <c r="O102" s="535" t="s">
        <v>420</v>
      </c>
      <c r="P102" s="798">
        <v>90755.0</v>
      </c>
      <c r="Q102" s="772"/>
      <c r="R102" s="1089">
        <v>33.8097847354611</v>
      </c>
      <c r="S102" s="1089">
        <v>-118.173982588786</v>
      </c>
      <c r="T102" s="800">
        <v>16.0</v>
      </c>
      <c r="U102" s="801"/>
      <c r="V102" s="490"/>
      <c r="W102" s="694" t="s">
        <v>10411</v>
      </c>
      <c r="X102" s="1151" t="s">
        <v>10406</v>
      </c>
      <c r="Y102" s="490" t="s">
        <v>10410</v>
      </c>
      <c r="Z102" s="535" t="s">
        <v>26</v>
      </c>
      <c r="AA102" s="535" t="s">
        <v>420</v>
      </c>
      <c r="AB102" s="801" t="s">
        <v>445</v>
      </c>
      <c r="AC102" s="795">
        <v>45336.0</v>
      </c>
      <c r="AD102" s="490"/>
      <c r="AE102" s="490"/>
      <c r="AF102" s="490" t="s">
        <v>10412</v>
      </c>
      <c r="AG102" s="490"/>
      <c r="AH102" s="535">
        <f t="shared" si="2"/>
        <v>29</v>
      </c>
      <c r="AI102" s="490"/>
      <c r="AJ102" s="490" t="s">
        <v>10413</v>
      </c>
      <c r="AK102" s="490"/>
      <c r="AL102" s="490"/>
    </row>
    <row r="103" ht="183.75" customHeight="1">
      <c r="A103" s="1068">
        <v>6102.0</v>
      </c>
      <c r="B103" s="326" t="s">
        <v>36</v>
      </c>
      <c r="C103" s="535" t="s">
        <v>37</v>
      </c>
      <c r="D103" s="510" t="s">
        <v>10414</v>
      </c>
      <c r="E103" s="535" t="s">
        <v>1209</v>
      </c>
      <c r="F103" s="490" t="s">
        <v>10414</v>
      </c>
      <c r="G103" s="490" t="s">
        <v>10415</v>
      </c>
      <c r="H103" s="490" t="s">
        <v>9671</v>
      </c>
      <c r="I103" s="490" t="s">
        <v>9672</v>
      </c>
      <c r="J103" s="490" t="s">
        <v>10416</v>
      </c>
      <c r="K103" s="715" t="s">
        <v>10417</v>
      </c>
      <c r="L103" s="490" t="s">
        <v>10418</v>
      </c>
      <c r="M103" s="490" t="s">
        <v>1160</v>
      </c>
      <c r="N103" s="535" t="s">
        <v>26</v>
      </c>
      <c r="O103" s="535" t="s">
        <v>420</v>
      </c>
      <c r="P103" s="798">
        <v>94536.0</v>
      </c>
      <c r="Q103" s="772" t="s">
        <v>322</v>
      </c>
      <c r="R103" s="1089">
        <v>37.53965</v>
      </c>
      <c r="S103" s="1089">
        <v>-122.00366</v>
      </c>
      <c r="T103" s="800">
        <v>30.0</v>
      </c>
      <c r="U103" s="801"/>
      <c r="V103" s="490"/>
      <c r="W103" s="735" t="s">
        <v>10419</v>
      </c>
      <c r="X103" s="490" t="s">
        <v>10420</v>
      </c>
      <c r="Y103" s="490" t="s">
        <v>1160</v>
      </c>
      <c r="Z103" s="535" t="s">
        <v>26</v>
      </c>
      <c r="AA103" s="535" t="s">
        <v>420</v>
      </c>
      <c r="AB103" s="800" t="s">
        <v>1840</v>
      </c>
      <c r="AC103" s="540">
        <v>45504.0</v>
      </c>
      <c r="AD103" s="735" t="s">
        <v>10419</v>
      </c>
      <c r="AE103" s="490" t="s">
        <v>10421</v>
      </c>
      <c r="AF103" s="490" t="s">
        <v>10422</v>
      </c>
      <c r="AG103" s="735" t="s">
        <v>10423</v>
      </c>
      <c r="AH103" s="535">
        <f t="shared" si="2"/>
        <v>27</v>
      </c>
      <c r="AI103" s="490"/>
      <c r="AJ103" s="490"/>
      <c r="AK103" s="490"/>
      <c r="AL103" s="490" t="s">
        <v>10424</v>
      </c>
    </row>
    <row r="104" ht="96.0" customHeight="1">
      <c r="A104" s="1068">
        <v>6103.0</v>
      </c>
      <c r="B104" s="326" t="s">
        <v>158</v>
      </c>
      <c r="C104" s="535" t="s">
        <v>37</v>
      </c>
      <c r="D104" s="510" t="s">
        <v>10425</v>
      </c>
      <c r="E104" s="326" t="s">
        <v>812</v>
      </c>
      <c r="F104" s="326" t="s">
        <v>10425</v>
      </c>
      <c r="G104" s="535" t="s">
        <v>9783</v>
      </c>
      <c r="H104" s="510" t="s">
        <v>10426</v>
      </c>
      <c r="I104" s="326" t="s">
        <v>9672</v>
      </c>
      <c r="J104" s="326" t="s">
        <v>9798</v>
      </c>
      <c r="K104" s="535" t="s">
        <v>10427</v>
      </c>
      <c r="L104" s="510" t="s">
        <v>10428</v>
      </c>
      <c r="M104" s="326" t="s">
        <v>10429</v>
      </c>
      <c r="N104" s="326" t="s">
        <v>26</v>
      </c>
      <c r="O104" s="535" t="s">
        <v>420</v>
      </c>
      <c r="P104" s="798">
        <v>94534.0</v>
      </c>
      <c r="Q104" s="1152" t="s">
        <v>10430</v>
      </c>
      <c r="R104" s="1089">
        <v>38.24</v>
      </c>
      <c r="S104" s="1089">
        <v>-122.04</v>
      </c>
      <c r="T104" s="800">
        <v>4.0</v>
      </c>
      <c r="U104" s="800">
        <v>100.0</v>
      </c>
      <c r="V104" s="510" t="s">
        <v>10235</v>
      </c>
      <c r="W104" s="326" t="s">
        <v>10427</v>
      </c>
      <c r="X104" s="326" t="s">
        <v>10425</v>
      </c>
      <c r="Y104" s="535" t="s">
        <v>10429</v>
      </c>
      <c r="Z104" s="510" t="s">
        <v>26</v>
      </c>
      <c r="AA104" s="326" t="s">
        <v>420</v>
      </c>
      <c r="AB104" s="326" t="s">
        <v>498</v>
      </c>
      <c r="AC104" s="540">
        <v>44778.0</v>
      </c>
      <c r="AD104" s="510" t="s">
        <v>10431</v>
      </c>
      <c r="AE104" s="326" t="s">
        <v>10432</v>
      </c>
      <c r="AF104" s="490" t="s">
        <v>10433</v>
      </c>
      <c r="AG104" s="688" t="s">
        <v>10427</v>
      </c>
      <c r="AH104" s="535">
        <f t="shared" si="2"/>
        <v>9</v>
      </c>
      <c r="AI104" s="490"/>
      <c r="AJ104" s="490"/>
      <c r="AK104" s="490"/>
      <c r="AL104" s="490"/>
    </row>
    <row r="105" ht="96.75" customHeight="1">
      <c r="A105" s="1068">
        <v>6104.0</v>
      </c>
      <c r="B105" s="326" t="s">
        <v>36</v>
      </c>
      <c r="C105" s="535" t="s">
        <v>37</v>
      </c>
      <c r="D105" s="510" t="s">
        <v>10434</v>
      </c>
      <c r="E105" s="535" t="s">
        <v>1209</v>
      </c>
      <c r="F105" s="490" t="s">
        <v>10434</v>
      </c>
      <c r="G105" s="490" t="s">
        <v>10435</v>
      </c>
      <c r="H105" s="490" t="s">
        <v>9698</v>
      </c>
      <c r="I105" s="490" t="s">
        <v>10436</v>
      </c>
      <c r="J105" s="490" t="s">
        <v>10437</v>
      </c>
      <c r="K105" s="735" t="s">
        <v>10438</v>
      </c>
      <c r="L105" s="490" t="s">
        <v>10439</v>
      </c>
      <c r="M105" s="490" t="s">
        <v>10440</v>
      </c>
      <c r="N105" s="535" t="s">
        <v>248</v>
      </c>
      <c r="O105" s="535" t="s">
        <v>420</v>
      </c>
      <c r="P105" s="798">
        <v>2571.0</v>
      </c>
      <c r="Q105" s="772" t="s">
        <v>10441</v>
      </c>
      <c r="R105" s="1089">
        <v>41.77393</v>
      </c>
      <c r="S105" s="1089">
        <v>-70.70211</v>
      </c>
      <c r="T105" s="800">
        <v>35.0</v>
      </c>
      <c r="U105" s="801"/>
      <c r="V105" s="490"/>
      <c r="W105" s="735" t="s">
        <v>10438</v>
      </c>
      <c r="X105" s="490" t="s">
        <v>10434</v>
      </c>
      <c r="Y105" s="490" t="s">
        <v>10440</v>
      </c>
      <c r="Z105" s="535" t="s">
        <v>248</v>
      </c>
      <c r="AA105" s="535" t="s">
        <v>420</v>
      </c>
      <c r="AB105" s="800" t="s">
        <v>752</v>
      </c>
      <c r="AC105" s="540">
        <v>45504.0</v>
      </c>
      <c r="AD105" s="735" t="s">
        <v>10438</v>
      </c>
      <c r="AE105" s="490"/>
      <c r="AF105" s="490" t="s">
        <v>10442</v>
      </c>
      <c r="AG105" s="735" t="s">
        <v>10443</v>
      </c>
      <c r="AH105" s="535">
        <f t="shared" si="2"/>
        <v>22</v>
      </c>
      <c r="AI105" s="490"/>
      <c r="AJ105" s="490"/>
      <c r="AK105" s="490"/>
      <c r="AL105" s="490" t="s">
        <v>10444</v>
      </c>
    </row>
    <row r="106" ht="86.25" customHeight="1">
      <c r="A106" s="1068">
        <v>6105.0</v>
      </c>
      <c r="B106" s="326" t="s">
        <v>36</v>
      </c>
      <c r="C106" s="535" t="s">
        <v>37</v>
      </c>
      <c r="D106" s="510" t="s">
        <v>10445</v>
      </c>
      <c r="E106" s="535" t="s">
        <v>1209</v>
      </c>
      <c r="F106" s="490" t="s">
        <v>10445</v>
      </c>
      <c r="G106" s="490" t="s">
        <v>10415</v>
      </c>
      <c r="H106" s="490" t="s">
        <v>9698</v>
      </c>
      <c r="I106" s="490" t="s">
        <v>9672</v>
      </c>
      <c r="J106" s="490" t="s">
        <v>10446</v>
      </c>
      <c r="K106" s="735" t="s">
        <v>10447</v>
      </c>
      <c r="L106" s="490" t="s">
        <v>10448</v>
      </c>
      <c r="M106" s="490" t="s">
        <v>10449</v>
      </c>
      <c r="N106" s="535" t="s">
        <v>95</v>
      </c>
      <c r="O106" s="535" t="s">
        <v>420</v>
      </c>
      <c r="P106" s="798">
        <v>77478.0</v>
      </c>
      <c r="Q106" s="772" t="s">
        <v>10450</v>
      </c>
      <c r="R106" s="1089">
        <v>29.649464</v>
      </c>
      <c r="S106" s="1089">
        <v>-95.599622</v>
      </c>
      <c r="T106" s="800">
        <v>10.0</v>
      </c>
      <c r="U106" s="801"/>
      <c r="V106" s="490"/>
      <c r="W106" s="735" t="s">
        <v>10447</v>
      </c>
      <c r="X106" s="490" t="s">
        <v>10445</v>
      </c>
      <c r="Y106" s="490" t="s">
        <v>5789</v>
      </c>
      <c r="Z106" s="535" t="s">
        <v>106</v>
      </c>
      <c r="AA106" s="535" t="s">
        <v>420</v>
      </c>
      <c r="AB106" s="800" t="s">
        <v>1840</v>
      </c>
      <c r="AC106" s="540" t="s">
        <v>10451</v>
      </c>
      <c r="AD106" s="688" t="s">
        <v>10447</v>
      </c>
      <c r="AE106" s="490" t="s">
        <v>10452</v>
      </c>
      <c r="AF106" s="490" t="s">
        <v>10453</v>
      </c>
      <c r="AG106" s="735" t="s">
        <v>10454</v>
      </c>
      <c r="AH106" s="535">
        <f t="shared" si="2"/>
        <v>30</v>
      </c>
      <c r="AI106" s="490"/>
      <c r="AJ106" s="490"/>
      <c r="AK106" s="490"/>
      <c r="AL106" s="490" t="s">
        <v>10455</v>
      </c>
    </row>
    <row r="107" ht="101.25" customHeight="1">
      <c r="A107" s="1068">
        <v>6106.0</v>
      </c>
      <c r="B107" s="326" t="s">
        <v>36</v>
      </c>
      <c r="C107" s="535" t="s">
        <v>37</v>
      </c>
      <c r="D107" s="510" t="s">
        <v>10456</v>
      </c>
      <c r="E107" s="535" t="s">
        <v>1209</v>
      </c>
      <c r="F107" s="490" t="s">
        <v>10456</v>
      </c>
      <c r="G107" s="490" t="s">
        <v>8542</v>
      </c>
      <c r="H107" s="490" t="s">
        <v>9671</v>
      </c>
      <c r="I107" s="490" t="s">
        <v>9672</v>
      </c>
      <c r="J107" s="490" t="s">
        <v>9849</v>
      </c>
      <c r="K107" s="735" t="s">
        <v>10457</v>
      </c>
      <c r="L107" s="510" t="s">
        <v>10458</v>
      </c>
      <c r="M107" s="490" t="s">
        <v>10459</v>
      </c>
      <c r="N107" s="535" t="s">
        <v>26</v>
      </c>
      <c r="O107" s="535" t="s">
        <v>420</v>
      </c>
      <c r="P107" s="798">
        <v>92069.0</v>
      </c>
      <c r="Q107" s="772"/>
      <c r="R107" s="1089">
        <v>33.15825</v>
      </c>
      <c r="S107" s="1089">
        <v>-117.20083</v>
      </c>
      <c r="T107" s="800"/>
      <c r="U107" s="801"/>
      <c r="V107" s="490"/>
      <c r="W107" s="735" t="s">
        <v>10457</v>
      </c>
      <c r="X107" s="490" t="s">
        <v>10456</v>
      </c>
      <c r="Y107" s="490" t="s">
        <v>10459</v>
      </c>
      <c r="Z107" s="535" t="s">
        <v>26</v>
      </c>
      <c r="AA107" s="535" t="s">
        <v>420</v>
      </c>
      <c r="AB107" s="800" t="s">
        <v>752</v>
      </c>
      <c r="AC107" s="540">
        <v>45503.0</v>
      </c>
      <c r="AD107" s="490" t="s">
        <v>10457</v>
      </c>
      <c r="AE107" s="490"/>
      <c r="AF107" s="490" t="s">
        <v>10460</v>
      </c>
      <c r="AG107" s="735" t="s">
        <v>10457</v>
      </c>
      <c r="AH107" s="535">
        <f t="shared" si="2"/>
        <v>24</v>
      </c>
      <c r="AI107" s="490"/>
      <c r="AJ107" s="490"/>
      <c r="AK107" s="490"/>
      <c r="AL107" s="490" t="s">
        <v>10461</v>
      </c>
    </row>
    <row r="108" ht="15.75" customHeight="1">
      <c r="A108" s="1068">
        <v>6107.0</v>
      </c>
      <c r="B108" s="535" t="s">
        <v>158</v>
      </c>
      <c r="C108" s="535" t="s">
        <v>37</v>
      </c>
      <c r="D108" s="510" t="s">
        <v>10462</v>
      </c>
      <c r="E108" s="535" t="s">
        <v>812</v>
      </c>
      <c r="F108" s="510" t="s">
        <v>10462</v>
      </c>
      <c r="G108" s="490" t="s">
        <v>9818</v>
      </c>
      <c r="H108" s="490" t="s">
        <v>9854</v>
      </c>
      <c r="I108" s="490" t="s">
        <v>9672</v>
      </c>
      <c r="J108" s="490" t="s">
        <v>9805</v>
      </c>
      <c r="K108" s="490" t="s">
        <v>10463</v>
      </c>
      <c r="L108" s="535" t="s">
        <v>10464</v>
      </c>
      <c r="M108" s="535" t="s">
        <v>587</v>
      </c>
      <c r="N108" s="535" t="s">
        <v>26</v>
      </c>
      <c r="O108" s="535" t="s">
        <v>420</v>
      </c>
      <c r="P108" s="798">
        <v>92121.0</v>
      </c>
      <c r="Q108" s="772" t="s">
        <v>10465</v>
      </c>
      <c r="R108" s="1069">
        <v>32.8828810481554</v>
      </c>
      <c r="S108" s="1069">
        <v>-117.171234202936</v>
      </c>
      <c r="T108" s="800">
        <v>23.0</v>
      </c>
      <c r="U108" s="801"/>
      <c r="V108" s="490"/>
      <c r="W108" s="490" t="s">
        <v>10463</v>
      </c>
      <c r="X108" s="490" t="s">
        <v>7930</v>
      </c>
      <c r="Y108" s="535" t="s">
        <v>587</v>
      </c>
      <c r="Z108" s="535" t="s">
        <v>26</v>
      </c>
      <c r="AA108" s="535" t="s">
        <v>420</v>
      </c>
      <c r="AB108" s="535" t="s">
        <v>498</v>
      </c>
      <c r="AC108" s="540">
        <v>44766.0</v>
      </c>
      <c r="AD108" s="490" t="s">
        <v>10466</v>
      </c>
      <c r="AE108" s="490" t="s">
        <v>10467</v>
      </c>
      <c r="AF108" s="490" t="s">
        <v>10468</v>
      </c>
      <c r="AG108" s="688" t="s">
        <v>10463</v>
      </c>
      <c r="AH108" s="535">
        <f t="shared" si="2"/>
        <v>7</v>
      </c>
      <c r="AI108" s="490"/>
      <c r="AJ108" s="490"/>
      <c r="AK108" s="490"/>
      <c r="AL108" s="490"/>
    </row>
    <row r="109" ht="81.0" customHeight="1">
      <c r="A109" s="1068">
        <v>6108.0</v>
      </c>
      <c r="B109" s="535" t="s">
        <v>36</v>
      </c>
      <c r="C109" s="535" t="s">
        <v>37</v>
      </c>
      <c r="D109" s="510" t="s">
        <v>10469</v>
      </c>
      <c r="E109" s="535" t="s">
        <v>812</v>
      </c>
      <c r="F109" s="535" t="s">
        <v>10469</v>
      </c>
      <c r="G109" s="535" t="s">
        <v>10470</v>
      </c>
      <c r="H109" s="535" t="s">
        <v>322</v>
      </c>
      <c r="I109" s="490" t="s">
        <v>9672</v>
      </c>
      <c r="J109" s="490" t="s">
        <v>9805</v>
      </c>
      <c r="K109" s="490" t="s">
        <v>10471</v>
      </c>
      <c r="L109" s="535" t="s">
        <v>10472</v>
      </c>
      <c r="M109" s="490" t="s">
        <v>10218</v>
      </c>
      <c r="N109" s="535" t="s">
        <v>80</v>
      </c>
      <c r="O109" s="535" t="s">
        <v>420</v>
      </c>
      <c r="P109" s="798">
        <v>22408.0</v>
      </c>
      <c r="Q109" s="772" t="s">
        <v>322</v>
      </c>
      <c r="R109" s="1069">
        <v>38.2739949495326</v>
      </c>
      <c r="S109" s="1069">
        <v>-77.4522351846594</v>
      </c>
      <c r="T109" s="800"/>
      <c r="U109" s="801"/>
      <c r="V109" s="490"/>
      <c r="W109" s="490" t="s">
        <v>10473</v>
      </c>
      <c r="X109" s="490" t="s">
        <v>10469</v>
      </c>
      <c r="Y109" s="490"/>
      <c r="Z109" s="535"/>
      <c r="AA109" s="535"/>
      <c r="AB109" s="800" t="s">
        <v>453</v>
      </c>
      <c r="AC109" s="540">
        <v>45464.0</v>
      </c>
      <c r="AD109" s="490" t="s">
        <v>10474</v>
      </c>
      <c r="AE109" s="490" t="s">
        <v>10475</v>
      </c>
      <c r="AF109" s="490" t="s">
        <v>10476</v>
      </c>
      <c r="AG109" s="688" t="s">
        <v>10474</v>
      </c>
      <c r="AH109" s="535">
        <f t="shared" si="2"/>
        <v>26</v>
      </c>
      <c r="AI109" s="490" t="s">
        <v>322</v>
      </c>
      <c r="AJ109" s="490" t="s">
        <v>322</v>
      </c>
      <c r="AK109" s="490" t="s">
        <v>322</v>
      </c>
      <c r="AL109" s="490"/>
    </row>
    <row r="110" ht="66.0" customHeight="1">
      <c r="A110" s="1068">
        <v>6109.0</v>
      </c>
      <c r="B110" s="535" t="s">
        <v>158</v>
      </c>
      <c r="C110" s="535" t="s">
        <v>37</v>
      </c>
      <c r="D110" s="510" t="s">
        <v>10477</v>
      </c>
      <c r="E110" s="535" t="s">
        <v>812</v>
      </c>
      <c r="F110" s="535" t="s">
        <v>10478</v>
      </c>
      <c r="G110" s="490" t="s">
        <v>9783</v>
      </c>
      <c r="H110" s="510" t="s">
        <v>3657</v>
      </c>
      <c r="I110" s="490" t="s">
        <v>9672</v>
      </c>
      <c r="J110" s="490" t="s">
        <v>9798</v>
      </c>
      <c r="K110" s="510" t="s">
        <v>10479</v>
      </c>
      <c r="L110" s="490" t="s">
        <v>10480</v>
      </c>
      <c r="M110" s="490" t="s">
        <v>536</v>
      </c>
      <c r="N110" s="535" t="s">
        <v>26</v>
      </c>
      <c r="O110" s="535" t="s">
        <v>420</v>
      </c>
      <c r="P110" s="535">
        <v>92011.0</v>
      </c>
      <c r="Q110" s="535" t="s">
        <v>10481</v>
      </c>
      <c r="R110" s="1048">
        <v>33.1334950108812</v>
      </c>
      <c r="S110" s="1048">
        <v>-117.2802068602</v>
      </c>
      <c r="T110" s="490">
        <v>17.0</v>
      </c>
      <c r="U110" s="490"/>
      <c r="V110" s="761"/>
      <c r="W110" s="510" t="s">
        <v>10479</v>
      </c>
      <c r="X110" s="490" t="s">
        <v>10482</v>
      </c>
      <c r="Y110" s="490" t="s">
        <v>536</v>
      </c>
      <c r="Z110" s="535" t="s">
        <v>26</v>
      </c>
      <c r="AA110" s="535" t="s">
        <v>420</v>
      </c>
      <c r="AB110" s="535" t="s">
        <v>498</v>
      </c>
      <c r="AC110" s="795">
        <v>44891.0</v>
      </c>
      <c r="AD110" s="490" t="s">
        <v>10483</v>
      </c>
      <c r="AE110" s="510" t="s">
        <v>10484</v>
      </c>
      <c r="AF110" s="490" t="s">
        <v>10485</v>
      </c>
      <c r="AG110" s="688" t="s">
        <v>10479</v>
      </c>
      <c r="AH110" s="535">
        <f t="shared" si="2"/>
        <v>14</v>
      </c>
      <c r="AI110" s="490"/>
      <c r="AJ110" s="490"/>
      <c r="AK110" s="490"/>
      <c r="AL110" s="490"/>
    </row>
    <row r="111" ht="68.25" customHeight="1">
      <c r="A111" s="1068">
        <v>6110.0</v>
      </c>
      <c r="B111" s="535" t="s">
        <v>36</v>
      </c>
      <c r="C111" s="535" t="s">
        <v>37</v>
      </c>
      <c r="D111" s="510" t="s">
        <v>10486</v>
      </c>
      <c r="E111" s="535" t="s">
        <v>1209</v>
      </c>
      <c r="F111" s="490" t="s">
        <v>6973</v>
      </c>
      <c r="G111" s="490" t="s">
        <v>9783</v>
      </c>
      <c r="H111" s="490" t="s">
        <v>9698</v>
      </c>
      <c r="I111" s="490" t="s">
        <v>9672</v>
      </c>
      <c r="J111" s="490" t="s">
        <v>9798</v>
      </c>
      <c r="K111" s="452" t="s">
        <v>6975</v>
      </c>
      <c r="L111" s="490" t="s">
        <v>6976</v>
      </c>
      <c r="M111" s="490" t="s">
        <v>5600</v>
      </c>
      <c r="N111" s="535" t="s">
        <v>4566</v>
      </c>
      <c r="O111" s="535" t="s">
        <v>420</v>
      </c>
      <c r="P111" s="798">
        <v>73105.0</v>
      </c>
      <c r="Q111" s="772" t="s">
        <v>6977</v>
      </c>
      <c r="R111" s="1069">
        <v>35.3769275632952</v>
      </c>
      <c r="S111" s="1069">
        <v>-97.5427243623545</v>
      </c>
      <c r="T111" s="800">
        <v>62.0</v>
      </c>
      <c r="U111" s="801"/>
      <c r="V111" s="490"/>
      <c r="W111" s="490" t="s">
        <v>10487</v>
      </c>
      <c r="X111" s="535" t="s">
        <v>9980</v>
      </c>
      <c r="Y111" s="490" t="s">
        <v>5600</v>
      </c>
      <c r="Z111" s="535" t="s">
        <v>4566</v>
      </c>
      <c r="AA111" s="535" t="s">
        <v>420</v>
      </c>
      <c r="AB111" s="535" t="s">
        <v>3365</v>
      </c>
      <c r="AC111" s="540">
        <v>45134.0</v>
      </c>
      <c r="AD111" s="490" t="s">
        <v>10488</v>
      </c>
      <c r="AE111" s="490"/>
      <c r="AF111" s="490" t="s">
        <v>10489</v>
      </c>
      <c r="AG111" s="688" t="s">
        <v>6975</v>
      </c>
      <c r="AH111" s="535">
        <f t="shared" si="2"/>
        <v>12</v>
      </c>
      <c r="AI111" s="490"/>
      <c r="AJ111" s="490"/>
      <c r="AK111" s="490"/>
      <c r="AL111" s="490"/>
    </row>
    <row r="112" ht="86.25" customHeight="1">
      <c r="A112" s="1068">
        <v>6111.0</v>
      </c>
      <c r="B112" s="535" t="s">
        <v>36</v>
      </c>
      <c r="C112" s="535" t="s">
        <v>37</v>
      </c>
      <c r="D112" s="510" t="s">
        <v>10486</v>
      </c>
      <c r="E112" s="535" t="s">
        <v>1209</v>
      </c>
      <c r="F112" s="490" t="s">
        <v>6973</v>
      </c>
      <c r="G112" s="490" t="s">
        <v>9853</v>
      </c>
      <c r="H112" s="490" t="s">
        <v>9698</v>
      </c>
      <c r="I112" s="490" t="s">
        <v>9672</v>
      </c>
      <c r="J112" s="490" t="s">
        <v>9709</v>
      </c>
      <c r="K112" s="490" t="s">
        <v>6975</v>
      </c>
      <c r="L112" s="490" t="s">
        <v>6976</v>
      </c>
      <c r="M112" s="490" t="s">
        <v>5600</v>
      </c>
      <c r="N112" s="535" t="s">
        <v>4566</v>
      </c>
      <c r="O112" s="535" t="s">
        <v>420</v>
      </c>
      <c r="P112" s="798">
        <v>73105.0</v>
      </c>
      <c r="Q112" s="772" t="s">
        <v>6977</v>
      </c>
      <c r="R112" s="1069">
        <v>35.3769275632952</v>
      </c>
      <c r="S112" s="1069">
        <v>-97.5427243623545</v>
      </c>
      <c r="T112" s="800">
        <v>62.0</v>
      </c>
      <c r="U112" s="801"/>
      <c r="V112" s="490"/>
      <c r="W112" s="490" t="s">
        <v>10487</v>
      </c>
      <c r="X112" s="535" t="s">
        <v>9980</v>
      </c>
      <c r="Y112" s="490" t="s">
        <v>5600</v>
      </c>
      <c r="Z112" s="535" t="s">
        <v>4566</v>
      </c>
      <c r="AA112" s="535" t="s">
        <v>420</v>
      </c>
      <c r="AB112" s="535" t="s">
        <v>3365</v>
      </c>
      <c r="AC112" s="540">
        <v>45134.0</v>
      </c>
      <c r="AD112" s="490" t="s">
        <v>10488</v>
      </c>
      <c r="AE112" s="490"/>
      <c r="AF112" s="490" t="s">
        <v>10489</v>
      </c>
      <c r="AG112" s="688" t="s">
        <v>6975</v>
      </c>
      <c r="AH112" s="535">
        <f t="shared" si="2"/>
        <v>12</v>
      </c>
      <c r="AI112" s="490"/>
      <c r="AJ112" s="490"/>
      <c r="AK112" s="490"/>
      <c r="AL112" s="490"/>
    </row>
    <row r="113" ht="75.0" customHeight="1">
      <c r="A113" s="1068">
        <v>6112.0</v>
      </c>
      <c r="B113" s="326" t="s">
        <v>149</v>
      </c>
      <c r="C113" s="535" t="s">
        <v>37</v>
      </c>
      <c r="D113" s="510" t="s">
        <v>10490</v>
      </c>
      <c r="E113" s="535" t="s">
        <v>812</v>
      </c>
      <c r="F113" s="490" t="s">
        <v>10491</v>
      </c>
      <c r="G113" s="490" t="s">
        <v>9697</v>
      </c>
      <c r="H113" s="490" t="s">
        <v>9671</v>
      </c>
      <c r="I113" s="490" t="s">
        <v>9672</v>
      </c>
      <c r="J113" s="490" t="s">
        <v>9699</v>
      </c>
      <c r="K113" s="452" t="s">
        <v>10492</v>
      </c>
      <c r="L113" s="490" t="s">
        <v>10493</v>
      </c>
      <c r="M113" s="490" t="s">
        <v>10494</v>
      </c>
      <c r="N113" s="535" t="s">
        <v>141</v>
      </c>
      <c r="O113" s="535" t="s">
        <v>420</v>
      </c>
      <c r="P113" s="798">
        <v>30577.0</v>
      </c>
      <c r="Q113" s="791" t="s">
        <v>10495</v>
      </c>
      <c r="R113" s="1069">
        <v>34.5793791184767</v>
      </c>
      <c r="S113" s="1069">
        <v>-83.3304746739169</v>
      </c>
      <c r="T113" s="800" t="s">
        <v>10496</v>
      </c>
      <c r="U113" s="801"/>
      <c r="V113" s="490"/>
      <c r="W113" s="490" t="s">
        <v>10497</v>
      </c>
      <c r="X113" s="490" t="s">
        <v>10498</v>
      </c>
      <c r="Y113" s="490" t="s">
        <v>10499</v>
      </c>
      <c r="Z113" s="535" t="s">
        <v>10500</v>
      </c>
      <c r="AA113" s="535" t="s">
        <v>5033</v>
      </c>
      <c r="AB113" s="535" t="s">
        <v>453</v>
      </c>
      <c r="AC113" s="540">
        <v>45400.0</v>
      </c>
      <c r="AD113" s="490" t="s">
        <v>10501</v>
      </c>
      <c r="AE113" s="490" t="s">
        <v>10502</v>
      </c>
      <c r="AF113" s="490" t="s">
        <v>10503</v>
      </c>
      <c r="AG113" s="688" t="s">
        <v>10504</v>
      </c>
      <c r="AH113" s="535">
        <f t="shared" si="2"/>
        <v>9</v>
      </c>
      <c r="AI113" s="490"/>
      <c r="AJ113" s="490"/>
      <c r="AK113" s="490"/>
      <c r="AL113" s="490"/>
    </row>
    <row r="114" ht="77.25" customHeight="1">
      <c r="A114" s="1068">
        <v>6113.0</v>
      </c>
      <c r="B114" s="535" t="s">
        <v>36</v>
      </c>
      <c r="C114" s="535" t="s">
        <v>37</v>
      </c>
      <c r="D114" s="510" t="s">
        <v>10505</v>
      </c>
      <c r="E114" s="535" t="s">
        <v>812</v>
      </c>
      <c r="F114" s="510" t="s">
        <v>10505</v>
      </c>
      <c r="G114" s="490" t="s">
        <v>9783</v>
      </c>
      <c r="H114" s="490" t="s">
        <v>9839</v>
      </c>
      <c r="I114" s="490" t="s">
        <v>9672</v>
      </c>
      <c r="J114" s="490" t="s">
        <v>9798</v>
      </c>
      <c r="K114" s="490" t="s">
        <v>10506</v>
      </c>
      <c r="L114" s="490" t="s">
        <v>10507</v>
      </c>
      <c r="M114" s="490" t="s">
        <v>719</v>
      </c>
      <c r="N114" s="535" t="s">
        <v>42</v>
      </c>
      <c r="O114" s="535" t="s">
        <v>420</v>
      </c>
      <c r="P114" s="798">
        <v>49423.0</v>
      </c>
      <c r="Q114" s="772" t="s">
        <v>4688</v>
      </c>
      <c r="R114" s="1069">
        <v>42.7754920326511</v>
      </c>
      <c r="S114" s="1069">
        <v>-86.1265413041099</v>
      </c>
      <c r="T114" s="800">
        <v>30.0</v>
      </c>
      <c r="U114" s="801"/>
      <c r="V114" s="490"/>
      <c r="W114" s="510" t="s">
        <v>10506</v>
      </c>
      <c r="X114" s="535" t="s">
        <v>10508</v>
      </c>
      <c r="Y114" s="490" t="s">
        <v>719</v>
      </c>
      <c r="Z114" s="535" t="s">
        <v>42</v>
      </c>
      <c r="AA114" s="535" t="s">
        <v>420</v>
      </c>
      <c r="AB114" s="535" t="s">
        <v>498</v>
      </c>
      <c r="AC114" s="540">
        <v>44766.0</v>
      </c>
      <c r="AD114" s="490" t="s">
        <v>10509</v>
      </c>
      <c r="AE114" s="490" t="s">
        <v>10510</v>
      </c>
      <c r="AF114" s="490" t="s">
        <v>10511</v>
      </c>
      <c r="AG114" s="490" t="s">
        <v>10512</v>
      </c>
      <c r="AH114" s="535">
        <f t="shared" si="2"/>
        <v>18</v>
      </c>
      <c r="AI114" s="490"/>
      <c r="AJ114" s="490"/>
      <c r="AK114" s="490"/>
      <c r="AL114" s="490"/>
    </row>
    <row r="115" ht="54.0" customHeight="1">
      <c r="A115" s="1068">
        <v>6114.0</v>
      </c>
      <c r="B115" s="535" t="s">
        <v>36</v>
      </c>
      <c r="C115" s="535" t="s">
        <v>37</v>
      </c>
      <c r="D115" s="510" t="s">
        <v>8024</v>
      </c>
      <c r="E115" s="535" t="s">
        <v>1209</v>
      </c>
      <c r="F115" s="490" t="s">
        <v>10513</v>
      </c>
      <c r="G115" s="490" t="s">
        <v>10514</v>
      </c>
      <c r="H115" s="490" t="s">
        <v>9698</v>
      </c>
      <c r="I115" s="490" t="s">
        <v>9744</v>
      </c>
      <c r="J115" s="490" t="s">
        <v>2757</v>
      </c>
      <c r="K115" s="490" t="s">
        <v>8017</v>
      </c>
      <c r="L115" s="490" t="s">
        <v>10515</v>
      </c>
      <c r="M115" s="490" t="s">
        <v>841</v>
      </c>
      <c r="N115" s="535" t="s">
        <v>127</v>
      </c>
      <c r="O115" s="535" t="s">
        <v>420</v>
      </c>
      <c r="P115" s="798">
        <v>27612.0</v>
      </c>
      <c r="Q115" s="772" t="s">
        <v>10516</v>
      </c>
      <c r="R115" s="1069">
        <v>35.8292445417984</v>
      </c>
      <c r="S115" s="1069">
        <v>-78.6654750757063</v>
      </c>
      <c r="T115" s="800">
        <v>2.0</v>
      </c>
      <c r="U115" s="801"/>
      <c r="V115" s="490"/>
      <c r="W115" s="490" t="s">
        <v>8017</v>
      </c>
      <c r="X115" s="490" t="s">
        <v>10517</v>
      </c>
      <c r="Y115" s="490" t="s">
        <v>4467</v>
      </c>
      <c r="Z115" s="535" t="s">
        <v>4468</v>
      </c>
      <c r="AA115" s="535" t="s">
        <v>2301</v>
      </c>
      <c r="AB115" s="535" t="s">
        <v>453</v>
      </c>
      <c r="AC115" s="540">
        <v>45400.0</v>
      </c>
      <c r="AD115" s="490" t="s">
        <v>10518</v>
      </c>
      <c r="AE115" s="490" t="s">
        <v>10519</v>
      </c>
      <c r="AF115" s="490" t="s">
        <v>10520</v>
      </c>
      <c r="AG115" s="688" t="s">
        <v>8017</v>
      </c>
      <c r="AH115" s="535">
        <f t="shared" si="2"/>
        <v>29</v>
      </c>
      <c r="AI115" s="490"/>
      <c r="AJ115" s="490"/>
      <c r="AK115" s="490"/>
      <c r="AL115" s="490"/>
    </row>
    <row r="116" ht="69.75" customHeight="1">
      <c r="A116" s="1068">
        <v>6115.0</v>
      </c>
      <c r="B116" s="326" t="s">
        <v>36</v>
      </c>
      <c r="C116" s="535" t="s">
        <v>37</v>
      </c>
      <c r="D116" s="510" t="s">
        <v>10521</v>
      </c>
      <c r="E116" s="1153" t="s">
        <v>812</v>
      </c>
      <c r="F116" s="490" t="s">
        <v>10522</v>
      </c>
      <c r="G116" s="490" t="s">
        <v>9848</v>
      </c>
      <c r="H116" s="490" t="s">
        <v>10523</v>
      </c>
      <c r="I116" s="490" t="s">
        <v>9672</v>
      </c>
      <c r="J116" s="490" t="s">
        <v>9805</v>
      </c>
      <c r="K116" s="1154" t="s">
        <v>10524</v>
      </c>
      <c r="L116" s="490" t="s">
        <v>10525</v>
      </c>
      <c r="M116" s="490" t="s">
        <v>879</v>
      </c>
      <c r="N116" s="535" t="s">
        <v>26</v>
      </c>
      <c r="O116" s="535" t="s">
        <v>420</v>
      </c>
      <c r="P116" s="798">
        <v>91762.0</v>
      </c>
      <c r="Q116" s="772" t="s">
        <v>10526</v>
      </c>
      <c r="R116" s="1089">
        <v>34.05676</v>
      </c>
      <c r="S116" s="1089">
        <v>-117.68833</v>
      </c>
      <c r="T116" s="800"/>
      <c r="U116" s="801"/>
      <c r="V116" s="490"/>
      <c r="W116" s="1155" t="s">
        <v>10527</v>
      </c>
      <c r="X116" s="894" t="s">
        <v>10522</v>
      </c>
      <c r="Y116" s="490" t="s">
        <v>879</v>
      </c>
      <c r="Z116" s="535" t="s">
        <v>26</v>
      </c>
      <c r="AA116" s="535" t="s">
        <v>420</v>
      </c>
      <c r="AB116" s="800" t="s">
        <v>1840</v>
      </c>
      <c r="AC116" s="540" t="s">
        <v>1521</v>
      </c>
      <c r="AD116" s="1154" t="s">
        <v>10527</v>
      </c>
      <c r="AE116" s="490"/>
      <c r="AF116" s="490" t="s">
        <v>10528</v>
      </c>
      <c r="AG116" s="1155" t="s">
        <v>10527</v>
      </c>
      <c r="AH116" s="535">
        <f t="shared" si="2"/>
        <v>19</v>
      </c>
      <c r="AI116" s="490"/>
      <c r="AJ116" s="490"/>
      <c r="AK116" s="490"/>
      <c r="AL116" s="490" t="s">
        <v>10529</v>
      </c>
    </row>
    <row r="117" ht="72.75" customHeight="1">
      <c r="A117" s="1068">
        <v>6116.0</v>
      </c>
      <c r="B117" s="535" t="s">
        <v>158</v>
      </c>
      <c r="C117" s="535" t="s">
        <v>37</v>
      </c>
      <c r="D117" s="490" t="s">
        <v>10530</v>
      </c>
      <c r="E117" s="535" t="s">
        <v>1209</v>
      </c>
      <c r="F117" s="490" t="s">
        <v>10530</v>
      </c>
      <c r="G117" s="490" t="s">
        <v>9853</v>
      </c>
      <c r="H117" s="490" t="s">
        <v>10531</v>
      </c>
      <c r="I117" s="490" t="s">
        <v>9672</v>
      </c>
      <c r="J117" s="490" t="s">
        <v>9709</v>
      </c>
      <c r="K117" s="490" t="s">
        <v>10532</v>
      </c>
      <c r="L117" s="490"/>
      <c r="M117" s="490" t="s">
        <v>10533</v>
      </c>
      <c r="N117" s="535" t="s">
        <v>42</v>
      </c>
      <c r="O117" s="535" t="s">
        <v>420</v>
      </c>
      <c r="P117" s="798">
        <v>48430.0</v>
      </c>
      <c r="Q117" s="1082" t="s">
        <v>10534</v>
      </c>
      <c r="R117" s="1100">
        <v>42.801122</v>
      </c>
      <c r="S117" s="1100">
        <v>-83.715728</v>
      </c>
      <c r="T117" s="800">
        <v>3.0</v>
      </c>
      <c r="U117" s="801" t="s">
        <v>237</v>
      </c>
      <c r="V117" s="490" t="s">
        <v>237</v>
      </c>
      <c r="W117" s="490" t="s">
        <v>10532</v>
      </c>
      <c r="X117" s="490" t="s">
        <v>10530</v>
      </c>
      <c r="Y117" s="490" t="s">
        <v>10533</v>
      </c>
      <c r="Z117" s="490" t="s">
        <v>42</v>
      </c>
      <c r="AA117" s="535" t="s">
        <v>420</v>
      </c>
      <c r="AB117" s="535" t="s">
        <v>498</v>
      </c>
      <c r="AC117" s="795">
        <v>44777.0</v>
      </c>
      <c r="AD117" s="490" t="s">
        <v>10535</v>
      </c>
      <c r="AE117" s="490" t="s">
        <v>10536</v>
      </c>
      <c r="AF117" s="490" t="s">
        <v>10537</v>
      </c>
      <c r="AG117" s="688" t="s">
        <v>10532</v>
      </c>
      <c r="AH117" s="535">
        <f t="shared" si="2"/>
        <v>28</v>
      </c>
      <c r="AI117" s="490"/>
      <c r="AJ117" s="490"/>
      <c r="AK117" s="490"/>
      <c r="AL117" s="490"/>
    </row>
    <row r="118" ht="72.0" customHeight="1">
      <c r="A118" s="1068">
        <v>6117.0</v>
      </c>
      <c r="B118" s="326" t="s">
        <v>36</v>
      </c>
      <c r="C118" s="535" t="s">
        <v>37</v>
      </c>
      <c r="D118" s="510" t="s">
        <v>10538</v>
      </c>
      <c r="E118" s="535" t="s">
        <v>1209</v>
      </c>
      <c r="F118" s="490" t="s">
        <v>10539</v>
      </c>
      <c r="G118" s="490" t="s">
        <v>2757</v>
      </c>
      <c r="H118" s="490" t="s">
        <v>9698</v>
      </c>
      <c r="I118" s="490" t="s">
        <v>9672</v>
      </c>
      <c r="J118" s="490" t="s">
        <v>9805</v>
      </c>
      <c r="K118" s="490" t="s">
        <v>10540</v>
      </c>
      <c r="L118" s="490" t="s">
        <v>10541</v>
      </c>
      <c r="M118" s="490" t="s">
        <v>1509</v>
      </c>
      <c r="N118" s="535" t="s">
        <v>70</v>
      </c>
      <c r="O118" s="535" t="s">
        <v>420</v>
      </c>
      <c r="P118" s="798">
        <v>85043.0</v>
      </c>
      <c r="Q118" s="772" t="s">
        <v>10542</v>
      </c>
      <c r="R118" s="1089">
        <v>33.4467424627522</v>
      </c>
      <c r="S118" s="1089">
        <v>-112.184743858578</v>
      </c>
      <c r="T118" s="800">
        <v>75.0</v>
      </c>
      <c r="U118" s="801"/>
      <c r="V118" s="490"/>
      <c r="W118" s="490" t="s">
        <v>10543</v>
      </c>
      <c r="X118" s="490" t="s">
        <v>10538</v>
      </c>
      <c r="Y118" s="490" t="s">
        <v>10544</v>
      </c>
      <c r="Z118" s="535"/>
      <c r="AA118" s="535" t="s">
        <v>1077</v>
      </c>
      <c r="AB118" s="535" t="s">
        <v>520</v>
      </c>
      <c r="AC118" s="540" t="s">
        <v>10545</v>
      </c>
      <c r="AD118" s="490" t="s">
        <v>10546</v>
      </c>
      <c r="AE118" s="490" t="s">
        <v>10547</v>
      </c>
      <c r="AF118" s="490" t="s">
        <v>10548</v>
      </c>
      <c r="AG118" s="688" t="s">
        <v>10549</v>
      </c>
      <c r="AH118" s="535">
        <f t="shared" si="2"/>
        <v>27</v>
      </c>
      <c r="AI118" s="490"/>
      <c r="AJ118" s="490"/>
      <c r="AK118" s="490"/>
      <c r="AL118" s="490"/>
    </row>
    <row r="119" ht="15.75" customHeight="1">
      <c r="A119" s="1068">
        <v>6118.0</v>
      </c>
      <c r="B119" s="326" t="s">
        <v>36</v>
      </c>
      <c r="C119" s="535" t="s">
        <v>37</v>
      </c>
      <c r="D119" s="510" t="s">
        <v>10538</v>
      </c>
      <c r="E119" s="535" t="s">
        <v>1209</v>
      </c>
      <c r="F119" s="490" t="s">
        <v>10550</v>
      </c>
      <c r="G119" s="490" t="s">
        <v>2757</v>
      </c>
      <c r="H119" s="490" t="s">
        <v>9698</v>
      </c>
      <c r="I119" s="490" t="s">
        <v>9672</v>
      </c>
      <c r="J119" s="490" t="s">
        <v>9805</v>
      </c>
      <c r="K119" s="490" t="s">
        <v>10551</v>
      </c>
      <c r="L119" s="490" t="s">
        <v>10552</v>
      </c>
      <c r="M119" s="490" t="s">
        <v>10553</v>
      </c>
      <c r="N119" s="535" t="s">
        <v>195</v>
      </c>
      <c r="O119" s="535" t="s">
        <v>420</v>
      </c>
      <c r="P119" s="798">
        <v>32305.0</v>
      </c>
      <c r="Q119" s="772" t="s">
        <v>10554</v>
      </c>
      <c r="R119" s="1069">
        <v>30.3643280532206</v>
      </c>
      <c r="S119" s="1069">
        <v>-84.2688213721504</v>
      </c>
      <c r="T119" s="800">
        <v>26.0</v>
      </c>
      <c r="U119" s="801"/>
      <c r="V119" s="490"/>
      <c r="W119" s="490" t="s">
        <v>10543</v>
      </c>
      <c r="X119" s="490" t="s">
        <v>10538</v>
      </c>
      <c r="Y119" s="490" t="s">
        <v>10544</v>
      </c>
      <c r="Z119" s="535"/>
      <c r="AA119" s="535" t="s">
        <v>1077</v>
      </c>
      <c r="AB119" s="535" t="s">
        <v>520</v>
      </c>
      <c r="AC119" s="540" t="s">
        <v>10545</v>
      </c>
      <c r="AD119" s="490" t="s">
        <v>10555</v>
      </c>
      <c r="AE119" s="490" t="s">
        <v>10556</v>
      </c>
      <c r="AF119" s="490" t="s">
        <v>10548</v>
      </c>
      <c r="AG119" s="490" t="s">
        <v>10557</v>
      </c>
      <c r="AH119" s="535">
        <f t="shared" si="2"/>
        <v>27</v>
      </c>
      <c r="AI119" s="490"/>
      <c r="AJ119" s="490"/>
      <c r="AK119" s="490"/>
      <c r="AL119" s="490"/>
    </row>
    <row r="120" ht="15.75" customHeight="1">
      <c r="A120" s="1068">
        <v>6119.0</v>
      </c>
      <c r="B120" s="326" t="s">
        <v>36</v>
      </c>
      <c r="C120" s="535" t="s">
        <v>37</v>
      </c>
      <c r="D120" s="510" t="s">
        <v>10538</v>
      </c>
      <c r="E120" s="535" t="s">
        <v>1209</v>
      </c>
      <c r="F120" s="490" t="s">
        <v>10558</v>
      </c>
      <c r="G120" s="490" t="s">
        <v>2757</v>
      </c>
      <c r="H120" s="490" t="s">
        <v>9698</v>
      </c>
      <c r="I120" s="490" t="s">
        <v>9672</v>
      </c>
      <c r="J120" s="490" t="s">
        <v>9805</v>
      </c>
      <c r="K120" s="688" t="s">
        <v>10559</v>
      </c>
      <c r="L120" s="490" t="s">
        <v>10560</v>
      </c>
      <c r="M120" s="490" t="s">
        <v>10561</v>
      </c>
      <c r="N120" s="535" t="s">
        <v>248</v>
      </c>
      <c r="O120" s="535" t="s">
        <v>420</v>
      </c>
      <c r="P120" s="1156" t="s">
        <v>10562</v>
      </c>
      <c r="Q120" s="772" t="s">
        <v>10563</v>
      </c>
      <c r="R120" s="1069">
        <v>42.0092388617232</v>
      </c>
      <c r="S120" s="1069">
        <v>-71.0447838601682</v>
      </c>
      <c r="T120" s="800">
        <v>221.0</v>
      </c>
      <c r="U120" s="801"/>
      <c r="V120" s="490"/>
      <c r="W120" s="490" t="s">
        <v>10543</v>
      </c>
      <c r="X120" s="490" t="s">
        <v>10538</v>
      </c>
      <c r="Y120" s="490" t="s">
        <v>10544</v>
      </c>
      <c r="Z120" s="535"/>
      <c r="AA120" s="535" t="s">
        <v>1077</v>
      </c>
      <c r="AB120" s="535" t="s">
        <v>520</v>
      </c>
      <c r="AC120" s="540" t="s">
        <v>10545</v>
      </c>
      <c r="AD120" s="490" t="s">
        <v>10564</v>
      </c>
      <c r="AE120" s="490" t="s">
        <v>10565</v>
      </c>
      <c r="AF120" s="490" t="s">
        <v>10548</v>
      </c>
      <c r="AG120" s="490" t="s">
        <v>10566</v>
      </c>
      <c r="AH120" s="535">
        <f t="shared" si="2"/>
        <v>27</v>
      </c>
      <c r="AI120" s="490"/>
      <c r="AJ120" s="490"/>
      <c r="AK120" s="490"/>
      <c r="AL120" s="490"/>
    </row>
    <row r="121" ht="15.75" customHeight="1">
      <c r="A121" s="1068">
        <v>6120.0</v>
      </c>
      <c r="B121" s="326" t="s">
        <v>36</v>
      </c>
      <c r="C121" s="535" t="s">
        <v>37</v>
      </c>
      <c r="D121" s="510" t="s">
        <v>10538</v>
      </c>
      <c r="E121" s="535" t="s">
        <v>1209</v>
      </c>
      <c r="F121" s="490" t="s">
        <v>10567</v>
      </c>
      <c r="G121" s="490" t="s">
        <v>2757</v>
      </c>
      <c r="H121" s="490" t="s">
        <v>9698</v>
      </c>
      <c r="I121" s="490" t="s">
        <v>9672</v>
      </c>
      <c r="J121" s="490" t="s">
        <v>9805</v>
      </c>
      <c r="K121" s="688" t="s">
        <v>10568</v>
      </c>
      <c r="L121" s="490" t="s">
        <v>10569</v>
      </c>
      <c r="M121" s="490" t="s">
        <v>10570</v>
      </c>
      <c r="N121" s="535" t="s">
        <v>224</v>
      </c>
      <c r="O121" s="535" t="s">
        <v>420</v>
      </c>
      <c r="P121" s="798">
        <v>53074.0</v>
      </c>
      <c r="Q121" s="772" t="s">
        <v>10571</v>
      </c>
      <c r="R121" s="1069">
        <v>43.3717669621746</v>
      </c>
      <c r="S121" s="1069">
        <v>-87.8886374736138</v>
      </c>
      <c r="T121" s="800">
        <v>30.0</v>
      </c>
      <c r="U121" s="801"/>
      <c r="V121" s="490"/>
      <c r="W121" s="688" t="s">
        <v>10543</v>
      </c>
      <c r="X121" s="490" t="s">
        <v>10538</v>
      </c>
      <c r="Y121" s="490" t="s">
        <v>10544</v>
      </c>
      <c r="Z121" s="535"/>
      <c r="AA121" s="535" t="s">
        <v>1077</v>
      </c>
      <c r="AB121" s="535" t="s">
        <v>520</v>
      </c>
      <c r="AC121" s="540" t="s">
        <v>10545</v>
      </c>
      <c r="AD121" s="480" t="s">
        <v>10572</v>
      </c>
      <c r="AE121" s="480" t="s">
        <v>10573</v>
      </c>
      <c r="AF121" s="480" t="s">
        <v>10548</v>
      </c>
      <c r="AG121" s="490" t="s">
        <v>10574</v>
      </c>
      <c r="AH121" s="535">
        <f t="shared" si="2"/>
        <v>27</v>
      </c>
      <c r="AI121" s="490"/>
      <c r="AJ121" s="490"/>
      <c r="AK121" s="490"/>
      <c r="AL121" s="490"/>
    </row>
    <row r="122" ht="92.25" customHeight="1">
      <c r="A122" s="1068">
        <v>6121.0</v>
      </c>
      <c r="B122" s="326" t="s">
        <v>36</v>
      </c>
      <c r="C122" s="535" t="s">
        <v>37</v>
      </c>
      <c r="D122" s="510" t="s">
        <v>10538</v>
      </c>
      <c r="E122" s="535" t="s">
        <v>1209</v>
      </c>
      <c r="F122" s="490" t="s">
        <v>10575</v>
      </c>
      <c r="G122" s="490" t="s">
        <v>2757</v>
      </c>
      <c r="H122" s="490" t="s">
        <v>9698</v>
      </c>
      <c r="I122" s="490" t="s">
        <v>9672</v>
      </c>
      <c r="J122" s="490" t="s">
        <v>9805</v>
      </c>
      <c r="K122" s="490" t="s">
        <v>10576</v>
      </c>
      <c r="L122" s="490" t="s">
        <v>10577</v>
      </c>
      <c r="M122" s="490" t="s">
        <v>10578</v>
      </c>
      <c r="N122" s="535" t="s">
        <v>103</v>
      </c>
      <c r="O122" s="535" t="s">
        <v>618</v>
      </c>
      <c r="P122" s="798" t="s">
        <v>10579</v>
      </c>
      <c r="Q122" s="772" t="s">
        <v>10580</v>
      </c>
      <c r="R122" s="1069">
        <v>43.8216430144276</v>
      </c>
      <c r="S122" s="1069">
        <v>-79.053989873598</v>
      </c>
      <c r="T122" s="800"/>
      <c r="U122" s="801"/>
      <c r="V122" s="490"/>
      <c r="W122" s="688" t="s">
        <v>10543</v>
      </c>
      <c r="X122" s="490" t="s">
        <v>10538</v>
      </c>
      <c r="Y122" s="490" t="s">
        <v>10544</v>
      </c>
      <c r="Z122" s="535"/>
      <c r="AA122" s="535" t="s">
        <v>1077</v>
      </c>
      <c r="AB122" s="535" t="s">
        <v>520</v>
      </c>
      <c r="AC122" s="540" t="s">
        <v>10545</v>
      </c>
      <c r="AD122" s="490" t="s">
        <v>10581</v>
      </c>
      <c r="AE122" s="490" t="s">
        <v>10582</v>
      </c>
      <c r="AF122" s="490" t="s">
        <v>10548</v>
      </c>
      <c r="AG122" s="490" t="s">
        <v>10583</v>
      </c>
      <c r="AH122" s="535">
        <f t="shared" si="2"/>
        <v>27</v>
      </c>
      <c r="AI122" s="490"/>
      <c r="AJ122" s="490"/>
      <c r="AK122" s="490"/>
      <c r="AL122" s="490"/>
    </row>
    <row r="123" ht="81.0" customHeight="1">
      <c r="A123" s="1068">
        <v>6122.0</v>
      </c>
      <c r="B123" s="326" t="s">
        <v>36</v>
      </c>
      <c r="C123" s="535" t="s">
        <v>37</v>
      </c>
      <c r="D123" s="510" t="s">
        <v>10538</v>
      </c>
      <c r="E123" s="535" t="s">
        <v>1209</v>
      </c>
      <c r="F123" s="490" t="s">
        <v>10538</v>
      </c>
      <c r="G123" s="490" t="s">
        <v>10584</v>
      </c>
      <c r="H123" s="490" t="s">
        <v>10585</v>
      </c>
      <c r="I123" s="490" t="s">
        <v>10586</v>
      </c>
      <c r="J123" s="490" t="s">
        <v>9805</v>
      </c>
      <c r="K123" s="688" t="s">
        <v>10543</v>
      </c>
      <c r="L123" s="490" t="s">
        <v>10587</v>
      </c>
      <c r="M123" s="490" t="s">
        <v>2474</v>
      </c>
      <c r="N123" s="535" t="s">
        <v>248</v>
      </c>
      <c r="O123" s="535" t="s">
        <v>420</v>
      </c>
      <c r="P123" s="798">
        <v>2109.0</v>
      </c>
      <c r="Q123" s="772" t="s">
        <v>10588</v>
      </c>
      <c r="R123" s="1089">
        <v>42.35893</v>
      </c>
      <c r="S123" s="1089">
        <v>-71.05632</v>
      </c>
      <c r="T123" s="800"/>
      <c r="U123" s="801"/>
      <c r="V123" s="490"/>
      <c r="W123" s="688" t="s">
        <v>10589</v>
      </c>
      <c r="X123" s="490" t="s">
        <v>10538</v>
      </c>
      <c r="Y123" s="490" t="s">
        <v>10544</v>
      </c>
      <c r="Z123" s="535"/>
      <c r="AA123" s="535" t="s">
        <v>1077</v>
      </c>
      <c r="AB123" s="535" t="s">
        <v>1840</v>
      </c>
      <c r="AC123" s="540" t="s">
        <v>10545</v>
      </c>
      <c r="AD123" s="1155" t="s">
        <v>10543</v>
      </c>
      <c r="AE123" s="490" t="s">
        <v>10590</v>
      </c>
      <c r="AF123" s="490" t="s">
        <v>10591</v>
      </c>
      <c r="AG123" s="1157" t="s">
        <v>10592</v>
      </c>
      <c r="AH123" s="535">
        <f t="shared" si="2"/>
        <v>29</v>
      </c>
      <c r="AI123" s="490"/>
      <c r="AJ123" s="490"/>
      <c r="AK123" s="490"/>
      <c r="AL123" s="490"/>
    </row>
    <row r="124" ht="69.75" customHeight="1">
      <c r="A124" s="1068">
        <v>6123.0</v>
      </c>
      <c r="B124" s="535" t="s">
        <v>36</v>
      </c>
      <c r="C124" s="535" t="s">
        <v>37</v>
      </c>
      <c r="D124" s="510" t="s">
        <v>10593</v>
      </c>
      <c r="E124" s="535" t="s">
        <v>1209</v>
      </c>
      <c r="F124" s="535" t="s">
        <v>10593</v>
      </c>
      <c r="G124" s="490" t="s">
        <v>9683</v>
      </c>
      <c r="H124" s="490" t="s">
        <v>9671</v>
      </c>
      <c r="I124" s="490" t="s">
        <v>9672</v>
      </c>
      <c r="J124" s="490" t="s">
        <v>9805</v>
      </c>
      <c r="K124" s="490" t="s">
        <v>10594</v>
      </c>
      <c r="L124" s="490" t="s">
        <v>9675</v>
      </c>
      <c r="M124" s="490" t="s">
        <v>9676</v>
      </c>
      <c r="N124" s="535" t="s">
        <v>106</v>
      </c>
      <c r="O124" s="535" t="s">
        <v>420</v>
      </c>
      <c r="P124" s="798">
        <v>14004.0</v>
      </c>
      <c r="Q124" s="772" t="s">
        <v>9677</v>
      </c>
      <c r="R124" s="1069">
        <v>42.9017371389781</v>
      </c>
      <c r="S124" s="1069">
        <v>-79.8204160461562</v>
      </c>
      <c r="T124" s="800">
        <v>1.0</v>
      </c>
      <c r="U124" s="801"/>
      <c r="V124" s="490"/>
      <c r="W124" s="688" t="s">
        <v>10594</v>
      </c>
      <c r="X124" s="490" t="s">
        <v>10593</v>
      </c>
      <c r="Y124" s="490" t="s">
        <v>9676</v>
      </c>
      <c r="Z124" s="535" t="s">
        <v>106</v>
      </c>
      <c r="AA124" s="535" t="s">
        <v>420</v>
      </c>
      <c r="AB124" s="535" t="s">
        <v>520</v>
      </c>
      <c r="AC124" s="540" t="s">
        <v>10595</v>
      </c>
      <c r="AD124" s="490" t="s">
        <v>10596</v>
      </c>
      <c r="AE124" s="490" t="s">
        <v>9679</v>
      </c>
      <c r="AF124" s="490" t="s">
        <v>10597</v>
      </c>
      <c r="AG124" s="688" t="s">
        <v>9681</v>
      </c>
      <c r="AH124" s="535">
        <f t="shared" si="2"/>
        <v>25</v>
      </c>
      <c r="AI124" s="490"/>
      <c r="AJ124" s="490"/>
      <c r="AK124" s="490"/>
      <c r="AL124" s="490"/>
    </row>
    <row r="125" ht="93.75" customHeight="1">
      <c r="A125" s="1158">
        <v>6124.0</v>
      </c>
      <c r="B125" s="1159" t="s">
        <v>149</v>
      </c>
      <c r="C125" s="1160" t="s">
        <v>2878</v>
      </c>
      <c r="D125" s="1161" t="s">
        <v>10598</v>
      </c>
      <c r="E125" s="1160" t="s">
        <v>812</v>
      </c>
      <c r="F125" s="1162" t="s">
        <v>10598</v>
      </c>
      <c r="G125" s="1162" t="s">
        <v>9853</v>
      </c>
      <c r="H125" s="1162" t="s">
        <v>9698</v>
      </c>
      <c r="I125" s="1162" t="s">
        <v>10586</v>
      </c>
      <c r="J125" s="1162" t="s">
        <v>9709</v>
      </c>
      <c r="K125" s="1163" t="s">
        <v>10599</v>
      </c>
      <c r="L125" s="1162" t="s">
        <v>322</v>
      </c>
      <c r="M125" s="1162" t="s">
        <v>10600</v>
      </c>
      <c r="N125" s="1160" t="s">
        <v>103</v>
      </c>
      <c r="O125" s="1160" t="s">
        <v>618</v>
      </c>
      <c r="P125" s="1164"/>
      <c r="Q125" s="1165"/>
      <c r="R125" s="1166"/>
      <c r="S125" s="1166"/>
      <c r="T125" s="1167"/>
      <c r="U125" s="1168">
        <v>100000.0</v>
      </c>
      <c r="V125" s="1162" t="s">
        <v>10601</v>
      </c>
      <c r="W125" s="1169" t="s">
        <v>10599</v>
      </c>
      <c r="X125" s="1162"/>
      <c r="Y125" s="1162"/>
      <c r="Z125" s="1160"/>
      <c r="AA125" s="1160" t="s">
        <v>618</v>
      </c>
      <c r="AB125" s="1160" t="s">
        <v>486</v>
      </c>
      <c r="AC125" s="1170">
        <v>45867.0</v>
      </c>
      <c r="AD125" s="1162" t="s">
        <v>10602</v>
      </c>
      <c r="AE125" s="1162" t="s">
        <v>10603</v>
      </c>
      <c r="AF125" s="1162" t="s">
        <v>10604</v>
      </c>
      <c r="AG125" s="1162"/>
      <c r="AH125" s="1160">
        <f t="shared" si="2"/>
        <v>30</v>
      </c>
      <c r="AI125" s="1162"/>
      <c r="AJ125" s="1162"/>
      <c r="AK125" s="1162"/>
      <c r="AL125" s="1162"/>
    </row>
    <row r="126" ht="72.75" customHeight="1">
      <c r="A126" s="1068">
        <v>6125.0</v>
      </c>
      <c r="B126" s="1111" t="s">
        <v>36</v>
      </c>
      <c r="C126" s="379" t="s">
        <v>37</v>
      </c>
      <c r="D126" s="380" t="s">
        <v>10230</v>
      </c>
      <c r="E126" s="379" t="s">
        <v>812</v>
      </c>
      <c r="F126" s="392" t="s">
        <v>10605</v>
      </c>
      <c r="G126" s="392" t="s">
        <v>10219</v>
      </c>
      <c r="H126" s="392" t="s">
        <v>9671</v>
      </c>
      <c r="I126" s="392" t="s">
        <v>10586</v>
      </c>
      <c r="J126" s="392" t="s">
        <v>10232</v>
      </c>
      <c r="K126" s="399" t="s">
        <v>10233</v>
      </c>
      <c r="L126" s="399" t="s">
        <v>10606</v>
      </c>
      <c r="M126" s="399" t="s">
        <v>10236</v>
      </c>
      <c r="N126" s="379" t="s">
        <v>245</v>
      </c>
      <c r="O126" s="379" t="s">
        <v>618</v>
      </c>
      <c r="P126" s="1084" t="s">
        <v>10607</v>
      </c>
      <c r="Q126" s="1085"/>
      <c r="R126" s="399">
        <v>49.2596</v>
      </c>
      <c r="S126" s="399">
        <v>-122.8021</v>
      </c>
      <c r="T126" s="1087">
        <v>80.0</v>
      </c>
      <c r="U126" s="1088">
        <v>10.0</v>
      </c>
      <c r="V126" s="392" t="s">
        <v>10608</v>
      </c>
      <c r="W126" s="399" t="s">
        <v>10233</v>
      </c>
      <c r="X126" s="392" t="s">
        <v>10230</v>
      </c>
      <c r="Y126" s="392" t="s">
        <v>10236</v>
      </c>
      <c r="Z126" s="379" t="s">
        <v>245</v>
      </c>
      <c r="AA126" s="379" t="s">
        <v>618</v>
      </c>
      <c r="AB126" s="379" t="s">
        <v>486</v>
      </c>
      <c r="AC126" s="383">
        <v>45867.0</v>
      </c>
      <c r="AD126" s="392" t="s">
        <v>10609</v>
      </c>
      <c r="AE126" s="399" t="s">
        <v>10610</v>
      </c>
      <c r="AF126" s="398" t="s">
        <v>10239</v>
      </c>
      <c r="AG126" s="392"/>
      <c r="AH126" s="379">
        <f t="shared" si="2"/>
        <v>16</v>
      </c>
      <c r="AI126" s="490"/>
      <c r="AJ126" s="490"/>
      <c r="AK126" s="490"/>
      <c r="AL126" s="490"/>
    </row>
    <row r="127" ht="55.5" customHeight="1">
      <c r="A127" s="1158">
        <v>6126.0</v>
      </c>
      <c r="B127" s="1159" t="s">
        <v>36</v>
      </c>
      <c r="C127" s="1160" t="s">
        <v>37</v>
      </c>
      <c r="D127" s="1161" t="s">
        <v>10611</v>
      </c>
      <c r="E127" s="1160" t="s">
        <v>812</v>
      </c>
      <c r="F127" s="1162" t="s">
        <v>10612</v>
      </c>
      <c r="G127" s="1162" t="s">
        <v>10613</v>
      </c>
      <c r="H127" s="1162" t="s">
        <v>9698</v>
      </c>
      <c r="I127" s="1162" t="s">
        <v>10586</v>
      </c>
      <c r="J127" s="1162" t="s">
        <v>10614</v>
      </c>
      <c r="K127" s="1163" t="s">
        <v>10615</v>
      </c>
      <c r="L127" s="1163" t="s">
        <v>10616</v>
      </c>
      <c r="M127" s="1163" t="s">
        <v>9918</v>
      </c>
      <c r="N127" s="1160" t="s">
        <v>26</v>
      </c>
      <c r="O127" s="1160" t="s">
        <v>420</v>
      </c>
      <c r="P127" s="1164">
        <v>92801.0</v>
      </c>
      <c r="Q127" s="1165" t="s">
        <v>9920</v>
      </c>
      <c r="R127" s="1166">
        <v>33.8447</v>
      </c>
      <c r="S127" s="1166">
        <v>-117.9123</v>
      </c>
      <c r="T127" s="1167"/>
      <c r="U127" s="1168">
        <v>7500000.0</v>
      </c>
      <c r="V127" s="1162" t="s">
        <v>10617</v>
      </c>
      <c r="W127" s="1163" t="s">
        <v>10615</v>
      </c>
      <c r="X127" s="1163" t="s">
        <v>10618</v>
      </c>
      <c r="Y127" s="1162" t="s">
        <v>9918</v>
      </c>
      <c r="Z127" s="1160" t="s">
        <v>26</v>
      </c>
      <c r="AA127" s="1160" t="s">
        <v>420</v>
      </c>
      <c r="AB127" s="1160" t="s">
        <v>486</v>
      </c>
      <c r="AC127" s="1170">
        <v>45867.0</v>
      </c>
      <c r="AD127" s="1162" t="s">
        <v>10619</v>
      </c>
      <c r="AE127" s="1162" t="s">
        <v>10620</v>
      </c>
      <c r="AF127" s="1162" t="s">
        <v>10621</v>
      </c>
      <c r="AG127" s="1162"/>
      <c r="AH127" s="1160">
        <f t="shared" si="2"/>
        <v>27</v>
      </c>
      <c r="AI127" s="1162"/>
      <c r="AJ127" s="1162"/>
      <c r="AK127" s="1162"/>
      <c r="AL127" s="1162"/>
    </row>
    <row r="128" ht="63.75" customHeight="1">
      <c r="A128" s="1158">
        <v>6127.0</v>
      </c>
      <c r="B128" s="1159" t="s">
        <v>36</v>
      </c>
      <c r="C128" s="1160" t="s">
        <v>37</v>
      </c>
      <c r="D128" s="1161" t="s">
        <v>10611</v>
      </c>
      <c r="E128" s="1160" t="s">
        <v>812</v>
      </c>
      <c r="F128" s="1162" t="s">
        <v>10622</v>
      </c>
      <c r="G128" s="1162" t="s">
        <v>2833</v>
      </c>
      <c r="H128" s="1162" t="s">
        <v>9698</v>
      </c>
      <c r="I128" s="1162" t="s">
        <v>10586</v>
      </c>
      <c r="J128" s="1162" t="s">
        <v>10623</v>
      </c>
      <c r="K128" s="1163" t="s">
        <v>10615</v>
      </c>
      <c r="L128" s="1163" t="s">
        <v>10624</v>
      </c>
      <c r="M128" s="1162" t="s">
        <v>738</v>
      </c>
      <c r="N128" s="1160" t="s">
        <v>26</v>
      </c>
      <c r="O128" s="1160" t="s">
        <v>420</v>
      </c>
      <c r="P128" s="1164">
        <v>94557.0</v>
      </c>
      <c r="Q128" s="1165" t="s">
        <v>9920</v>
      </c>
      <c r="R128" s="1166">
        <v>37.7011</v>
      </c>
      <c r="S128" s="1166">
        <v>-122.1583</v>
      </c>
      <c r="T128" s="1167"/>
      <c r="U128" s="1168"/>
      <c r="V128" s="1162"/>
      <c r="W128" s="1163" t="s">
        <v>10615</v>
      </c>
      <c r="X128" s="1161" t="s">
        <v>10611</v>
      </c>
      <c r="Y128" s="1162" t="s">
        <v>9918</v>
      </c>
      <c r="Z128" s="1160" t="s">
        <v>26</v>
      </c>
      <c r="AA128" s="1160" t="s">
        <v>420</v>
      </c>
      <c r="AB128" s="1160" t="s">
        <v>486</v>
      </c>
      <c r="AC128" s="1170">
        <v>45867.0</v>
      </c>
      <c r="AD128" s="1162" t="s">
        <v>10615</v>
      </c>
      <c r="AE128" s="1162"/>
      <c r="AF128" s="1162" t="s">
        <v>10621</v>
      </c>
      <c r="AG128" s="1162"/>
      <c r="AH128" s="1160">
        <f t="shared" si="2"/>
        <v>27</v>
      </c>
      <c r="AI128" s="1162"/>
      <c r="AJ128" s="1162"/>
      <c r="AK128" s="1162"/>
      <c r="AL128" s="1162"/>
    </row>
    <row r="129" ht="57.0" customHeight="1">
      <c r="A129" s="1158">
        <v>6128.0</v>
      </c>
      <c r="B129" s="1159" t="s">
        <v>36</v>
      </c>
      <c r="C129" s="1160" t="s">
        <v>37</v>
      </c>
      <c r="D129" s="1161" t="s">
        <v>10611</v>
      </c>
      <c r="E129" s="1160" t="s">
        <v>812</v>
      </c>
      <c r="F129" s="1162" t="s">
        <v>10625</v>
      </c>
      <c r="G129" s="1162" t="s">
        <v>2833</v>
      </c>
      <c r="H129" s="1162" t="s">
        <v>9698</v>
      </c>
      <c r="I129" s="1162" t="s">
        <v>10586</v>
      </c>
      <c r="J129" s="1162" t="s">
        <v>10623</v>
      </c>
      <c r="K129" s="1163" t="s">
        <v>10615</v>
      </c>
      <c r="L129" s="1162" t="s">
        <v>10626</v>
      </c>
      <c r="M129" s="1162" t="s">
        <v>1802</v>
      </c>
      <c r="N129" s="1160" t="s">
        <v>95</v>
      </c>
      <c r="O129" s="1160" t="s">
        <v>420</v>
      </c>
      <c r="P129" s="1164">
        <v>78626.0</v>
      </c>
      <c r="Q129" s="1165" t="s">
        <v>9920</v>
      </c>
      <c r="R129" s="1166">
        <v>30.6331</v>
      </c>
      <c r="S129" s="1166">
        <v>-97.6835</v>
      </c>
      <c r="T129" s="1167"/>
      <c r="U129" s="1168"/>
      <c r="V129" s="1162"/>
      <c r="W129" s="1163" t="s">
        <v>10615</v>
      </c>
      <c r="X129" s="1161" t="s">
        <v>10611</v>
      </c>
      <c r="Y129" s="1162" t="s">
        <v>9918</v>
      </c>
      <c r="Z129" s="1160" t="s">
        <v>26</v>
      </c>
      <c r="AA129" s="1160" t="s">
        <v>420</v>
      </c>
      <c r="AB129" s="1160" t="s">
        <v>486</v>
      </c>
      <c r="AC129" s="1170">
        <v>45867.0</v>
      </c>
      <c r="AD129" s="1162" t="s">
        <v>10615</v>
      </c>
      <c r="AE129" s="1162"/>
      <c r="AF129" s="1162" t="s">
        <v>10627</v>
      </c>
      <c r="AG129" s="1162"/>
      <c r="AH129" s="1160">
        <f t="shared" si="2"/>
        <v>27</v>
      </c>
      <c r="AI129" s="1162"/>
      <c r="AJ129" s="1162"/>
      <c r="AK129" s="1162"/>
      <c r="AL129" s="1162"/>
    </row>
    <row r="130" ht="59.25" customHeight="1">
      <c r="A130" s="1158">
        <v>6129.0</v>
      </c>
      <c r="B130" s="1159" t="s">
        <v>149</v>
      </c>
      <c r="C130" s="1160" t="s">
        <v>37</v>
      </c>
      <c r="D130" s="1161" t="s">
        <v>10628</v>
      </c>
      <c r="E130" s="1160" t="s">
        <v>812</v>
      </c>
      <c r="F130" s="1163" t="s">
        <v>10629</v>
      </c>
      <c r="G130" s="1162" t="s">
        <v>10630</v>
      </c>
      <c r="H130" s="1162" t="s">
        <v>9698</v>
      </c>
      <c r="I130" s="1162" t="s">
        <v>10586</v>
      </c>
      <c r="J130" s="1162" t="s">
        <v>10631</v>
      </c>
      <c r="K130" s="1163" t="s">
        <v>10632</v>
      </c>
      <c r="L130" s="1163" t="s">
        <v>10633</v>
      </c>
      <c r="M130" s="1162" t="s">
        <v>841</v>
      </c>
      <c r="N130" s="1160" t="s">
        <v>127</v>
      </c>
      <c r="O130" s="1160" t="s">
        <v>420</v>
      </c>
      <c r="P130" s="1163">
        <v>27606.0</v>
      </c>
      <c r="Q130" s="1165"/>
      <c r="R130" s="1163">
        <v>35.7875</v>
      </c>
      <c r="S130" s="1163">
        <v>-78.7403</v>
      </c>
      <c r="T130" s="1167"/>
      <c r="U130" s="1171">
        <v>12000.0</v>
      </c>
      <c r="V130" s="1162" t="s">
        <v>4567</v>
      </c>
      <c r="W130" s="1169" t="s">
        <v>10632</v>
      </c>
      <c r="X130" s="1161" t="s">
        <v>10628</v>
      </c>
      <c r="Y130" s="1162" t="s">
        <v>841</v>
      </c>
      <c r="Z130" s="1160" t="s">
        <v>127</v>
      </c>
      <c r="AA130" s="1160" t="s">
        <v>420</v>
      </c>
      <c r="AB130" s="1160" t="s">
        <v>486</v>
      </c>
      <c r="AC130" s="1170">
        <v>45867.0</v>
      </c>
      <c r="AD130" s="1162" t="s">
        <v>10634</v>
      </c>
      <c r="AE130" s="1162" t="s">
        <v>10635</v>
      </c>
      <c r="AF130" s="1162" t="s">
        <v>10636</v>
      </c>
      <c r="AG130" s="1162"/>
      <c r="AH130" s="1160">
        <f t="shared" si="2"/>
        <v>26</v>
      </c>
      <c r="AI130" s="1162"/>
      <c r="AJ130" s="1162"/>
      <c r="AK130" s="1162"/>
      <c r="AL130" s="1162"/>
    </row>
    <row r="131" ht="60.0" customHeight="1">
      <c r="A131" s="1068">
        <v>6130.0</v>
      </c>
      <c r="B131" s="1111" t="s">
        <v>36</v>
      </c>
      <c r="C131" s="379" t="s">
        <v>37</v>
      </c>
      <c r="D131" s="380" t="s">
        <v>10637</v>
      </c>
      <c r="E131" s="379" t="s">
        <v>812</v>
      </c>
      <c r="F131" s="399" t="s">
        <v>10638</v>
      </c>
      <c r="G131" s="392" t="s">
        <v>10219</v>
      </c>
      <c r="H131" s="392" t="s">
        <v>9671</v>
      </c>
      <c r="I131" s="392" t="s">
        <v>10586</v>
      </c>
      <c r="J131" s="392" t="s">
        <v>10639</v>
      </c>
      <c r="K131" s="399" t="s">
        <v>10640</v>
      </c>
      <c r="L131" s="399" t="s">
        <v>10641</v>
      </c>
      <c r="M131" s="392" t="s">
        <v>7853</v>
      </c>
      <c r="N131" s="379" t="s">
        <v>243</v>
      </c>
      <c r="O131" s="379" t="s">
        <v>420</v>
      </c>
      <c r="P131" s="399">
        <v>97701.0</v>
      </c>
      <c r="Q131" s="1085" t="s">
        <v>10642</v>
      </c>
      <c r="R131" s="1172">
        <v>43.9575</v>
      </c>
      <c r="S131" s="1172">
        <v>-121.0543</v>
      </c>
      <c r="T131" s="1087"/>
      <c r="U131" s="1088"/>
      <c r="V131" s="392"/>
      <c r="W131" s="399" t="s">
        <v>10640</v>
      </c>
      <c r="X131" s="399" t="s">
        <v>10637</v>
      </c>
      <c r="Y131" s="392" t="s">
        <v>7853</v>
      </c>
      <c r="Z131" s="379" t="s">
        <v>243</v>
      </c>
      <c r="AA131" s="379" t="s">
        <v>420</v>
      </c>
      <c r="AB131" s="379" t="s">
        <v>486</v>
      </c>
      <c r="AC131" s="383">
        <v>45867.0</v>
      </c>
      <c r="AD131" s="392" t="s">
        <v>10640</v>
      </c>
      <c r="AE131" s="392" t="s">
        <v>10643</v>
      </c>
      <c r="AF131" s="398" t="s">
        <v>10644</v>
      </c>
      <c r="AG131" s="392"/>
      <c r="AH131" s="379">
        <f t="shared" si="2"/>
        <v>26</v>
      </c>
      <c r="AI131" s="490"/>
      <c r="AJ131" s="490"/>
      <c r="AK131" s="490"/>
      <c r="AL131" s="490"/>
    </row>
    <row r="132" ht="62.25" customHeight="1">
      <c r="A132" s="1158">
        <v>6131.0</v>
      </c>
      <c r="B132" s="1159" t="s">
        <v>149</v>
      </c>
      <c r="C132" s="1160" t="s">
        <v>37</v>
      </c>
      <c r="D132" s="1161" t="s">
        <v>10645</v>
      </c>
      <c r="E132" s="1160" t="s">
        <v>812</v>
      </c>
      <c r="F132" s="1162" t="s">
        <v>10646</v>
      </c>
      <c r="G132" s="1162" t="s">
        <v>10647</v>
      </c>
      <c r="H132" s="1162" t="s">
        <v>9671</v>
      </c>
      <c r="I132" s="1162" t="s">
        <v>10586</v>
      </c>
      <c r="J132" s="1162" t="s">
        <v>9709</v>
      </c>
      <c r="K132" s="1162" t="s">
        <v>10648</v>
      </c>
      <c r="L132" s="1162"/>
      <c r="M132" s="1162" t="s">
        <v>10649</v>
      </c>
      <c r="N132" s="1160" t="s">
        <v>127</v>
      </c>
      <c r="O132" s="1160" t="s">
        <v>420</v>
      </c>
      <c r="P132" s="1164"/>
      <c r="Q132" s="1165"/>
      <c r="R132" s="1166">
        <v>36.0999</v>
      </c>
      <c r="S132" s="1166">
        <v>-80.2442</v>
      </c>
      <c r="T132" s="1167"/>
      <c r="U132" s="1168">
        <v>13500.0</v>
      </c>
      <c r="V132" s="1162" t="s">
        <v>4567</v>
      </c>
      <c r="W132" s="1162" t="s">
        <v>10648</v>
      </c>
      <c r="X132" s="1162" t="s">
        <v>10650</v>
      </c>
      <c r="Y132" s="1162" t="s">
        <v>10651</v>
      </c>
      <c r="Z132" s="1160"/>
      <c r="AA132" s="1160" t="s">
        <v>10652</v>
      </c>
      <c r="AB132" s="1160" t="s">
        <v>10653</v>
      </c>
      <c r="AC132" s="1170">
        <v>45872.0</v>
      </c>
      <c r="AD132" s="1162" t="s">
        <v>10654</v>
      </c>
      <c r="AE132" s="1163" t="s">
        <v>10655</v>
      </c>
      <c r="AF132" s="1162" t="s">
        <v>10656</v>
      </c>
      <c r="AG132" s="1162"/>
      <c r="AH132" s="1160">
        <f t="shared" si="2"/>
        <v>29</v>
      </c>
      <c r="AI132" s="1162"/>
      <c r="AJ132" s="1162"/>
      <c r="AK132" s="1162"/>
      <c r="AL132" s="1162"/>
    </row>
    <row r="133" ht="15.0" customHeight="1">
      <c r="A133" s="1173"/>
      <c r="B133" s="11"/>
      <c r="C133" s="11"/>
      <c r="D133" s="2"/>
      <c r="E133" s="2"/>
      <c r="F133" s="2"/>
      <c r="G133" s="11"/>
      <c r="H133" s="11"/>
      <c r="I133" s="2"/>
      <c r="J133" s="2"/>
      <c r="K133" s="8"/>
      <c r="L133" s="2"/>
      <c r="M133" s="11"/>
      <c r="N133" s="11"/>
      <c r="O133" s="11"/>
      <c r="P133" s="1174"/>
      <c r="Q133" s="1175"/>
      <c r="R133" s="1176"/>
      <c r="S133" s="1176"/>
      <c r="T133" s="274"/>
      <c r="U133" s="629"/>
      <c r="V133" s="2"/>
      <c r="W133" s="2"/>
      <c r="X133" s="2"/>
      <c r="Y133" s="2"/>
      <c r="Z133" s="2"/>
      <c r="AA133" s="11"/>
      <c r="AB133" s="629"/>
      <c r="AC133" s="2"/>
      <c r="AD133" s="2"/>
      <c r="AE133" s="2"/>
      <c r="AF133" s="2"/>
      <c r="AG133" s="2"/>
      <c r="AH133" s="11"/>
      <c r="AI133" s="2"/>
      <c r="AJ133" s="2"/>
      <c r="AK133" s="2"/>
      <c r="AL133" s="2"/>
    </row>
    <row r="134" ht="15.0" customHeight="1">
      <c r="A134" s="1173"/>
      <c r="B134" s="11"/>
      <c r="C134" s="11"/>
      <c r="D134" s="2"/>
      <c r="E134" s="2"/>
      <c r="F134" s="2"/>
      <c r="G134" s="11"/>
      <c r="H134" s="11"/>
      <c r="I134" s="2"/>
      <c r="J134" s="2"/>
      <c r="K134" s="8"/>
      <c r="L134" s="2"/>
      <c r="M134" s="11"/>
      <c r="N134" s="11"/>
      <c r="O134" s="11"/>
      <c r="P134" s="1174"/>
      <c r="Q134" s="1175"/>
      <c r="R134" s="1176"/>
      <c r="S134" s="1176"/>
      <c r="T134" s="274"/>
      <c r="U134" s="629"/>
      <c r="V134" s="2"/>
      <c r="W134" s="2"/>
      <c r="X134" s="2"/>
      <c r="Y134" s="2"/>
      <c r="Z134" s="2"/>
      <c r="AA134" s="11"/>
      <c r="AB134" s="629"/>
      <c r="AC134" s="2"/>
      <c r="AD134" s="2"/>
      <c r="AE134" s="2"/>
      <c r="AF134" s="2"/>
      <c r="AG134" s="2"/>
      <c r="AH134" s="11"/>
      <c r="AI134" s="2"/>
      <c r="AJ134" s="2"/>
      <c r="AK134" s="2"/>
      <c r="AL134" s="2"/>
    </row>
    <row r="135" ht="15.0" customHeight="1">
      <c r="A135" s="1173"/>
      <c r="B135" s="11"/>
      <c r="C135" s="11"/>
      <c r="D135" s="2"/>
      <c r="E135" s="2"/>
      <c r="F135" s="2"/>
      <c r="G135" s="11"/>
      <c r="H135" s="11"/>
      <c r="I135" s="2"/>
      <c r="J135" s="2"/>
      <c r="K135" s="8"/>
      <c r="L135" s="2"/>
      <c r="M135" s="11"/>
      <c r="N135" s="11"/>
      <c r="O135" s="11"/>
      <c r="P135" s="1174"/>
      <c r="Q135" s="1175"/>
      <c r="R135" s="1176"/>
      <c r="S135" s="1176"/>
      <c r="T135" s="274"/>
      <c r="U135" s="629"/>
      <c r="V135" s="2"/>
      <c r="W135" s="2"/>
      <c r="X135" s="2"/>
      <c r="Y135" s="2"/>
      <c r="Z135" s="2"/>
      <c r="AA135" s="11"/>
      <c r="AB135" s="629"/>
      <c r="AC135" s="2"/>
      <c r="AD135" s="2"/>
      <c r="AE135" s="2"/>
      <c r="AF135" s="2"/>
      <c r="AG135" s="2"/>
      <c r="AH135" s="11"/>
      <c r="AI135" s="2"/>
      <c r="AJ135" s="2"/>
      <c r="AK135" s="2"/>
      <c r="AL135" s="2"/>
    </row>
    <row r="136" ht="15.0" customHeight="1">
      <c r="A136" s="1173"/>
      <c r="B136" s="11"/>
      <c r="C136" s="11"/>
      <c r="D136" s="2"/>
      <c r="E136" s="2"/>
      <c r="F136" s="2"/>
      <c r="G136" s="11"/>
      <c r="H136" s="11"/>
      <c r="I136" s="2"/>
      <c r="J136" s="2"/>
      <c r="K136" s="8"/>
      <c r="L136" s="2"/>
      <c r="M136" s="11"/>
      <c r="N136" s="11"/>
      <c r="O136" s="11"/>
      <c r="P136" s="1174"/>
      <c r="Q136" s="1175"/>
      <c r="R136" s="1176"/>
      <c r="S136" s="1176"/>
      <c r="T136" s="274"/>
      <c r="U136" s="629"/>
      <c r="V136" s="2"/>
      <c r="W136" s="2"/>
      <c r="X136" s="2"/>
      <c r="Y136" s="2"/>
      <c r="Z136" s="2"/>
      <c r="AA136" s="11"/>
      <c r="AB136" s="629"/>
      <c r="AC136" s="2"/>
      <c r="AD136" s="2"/>
      <c r="AE136" s="2"/>
      <c r="AF136" s="2"/>
      <c r="AG136" s="2"/>
      <c r="AH136" s="11"/>
      <c r="AI136" s="2"/>
      <c r="AJ136" s="2"/>
      <c r="AK136" s="2"/>
      <c r="AL136" s="2"/>
    </row>
    <row r="137" ht="15.0" customHeight="1">
      <c r="A137" s="1173"/>
      <c r="B137" s="11"/>
      <c r="C137" s="11"/>
      <c r="D137" s="2"/>
      <c r="E137" s="2"/>
      <c r="F137" s="2"/>
      <c r="G137" s="11"/>
      <c r="H137" s="11"/>
      <c r="I137" s="2"/>
      <c r="J137" s="2"/>
      <c r="K137" s="8"/>
      <c r="L137" s="2"/>
      <c r="M137" s="11"/>
      <c r="N137" s="11"/>
      <c r="O137" s="11"/>
      <c r="P137" s="1174"/>
      <c r="Q137" s="1175"/>
      <c r="R137" s="1176"/>
      <c r="S137" s="1176"/>
      <c r="T137" s="274"/>
      <c r="U137" s="629"/>
      <c r="V137" s="2"/>
      <c r="W137" s="2"/>
      <c r="X137" s="2"/>
      <c r="Y137" s="2"/>
      <c r="Z137" s="2"/>
      <c r="AA137" s="11"/>
      <c r="AB137" s="629"/>
      <c r="AC137" s="2"/>
      <c r="AD137" s="2"/>
      <c r="AE137" s="2"/>
      <c r="AF137" s="2"/>
      <c r="AG137" s="2"/>
      <c r="AH137" s="11"/>
      <c r="AI137" s="2"/>
      <c r="AJ137" s="2"/>
      <c r="AK137" s="2"/>
      <c r="AL137" s="2"/>
    </row>
    <row r="138" ht="15.0" customHeight="1">
      <c r="A138" s="1173"/>
      <c r="B138" s="11"/>
      <c r="C138" s="11"/>
      <c r="D138" s="2"/>
      <c r="E138" s="2"/>
      <c r="F138" s="2"/>
      <c r="G138" s="11"/>
      <c r="H138" s="11"/>
      <c r="I138" s="2"/>
      <c r="J138" s="2"/>
      <c r="K138" s="8"/>
      <c r="L138" s="2"/>
      <c r="M138" s="11"/>
      <c r="N138" s="11"/>
      <c r="O138" s="11"/>
      <c r="P138" s="1174"/>
      <c r="Q138" s="1175"/>
      <c r="R138" s="1176"/>
      <c r="S138" s="1176"/>
      <c r="T138" s="274"/>
      <c r="U138" s="629"/>
      <c r="V138" s="2"/>
      <c r="W138" s="2"/>
      <c r="X138" s="2"/>
      <c r="Y138" s="2"/>
      <c r="Z138" s="2"/>
      <c r="AA138" s="11"/>
      <c r="AB138" s="629"/>
      <c r="AC138" s="2"/>
      <c r="AD138" s="2"/>
      <c r="AE138" s="2"/>
      <c r="AF138" s="2"/>
      <c r="AG138" s="2"/>
      <c r="AH138" s="11"/>
      <c r="AI138" s="2"/>
      <c r="AJ138" s="2"/>
      <c r="AK138" s="2"/>
      <c r="AL138" s="2"/>
    </row>
    <row r="139" ht="15.0" customHeight="1">
      <c r="A139" s="1173"/>
      <c r="B139" s="11"/>
      <c r="C139" s="11"/>
      <c r="D139" s="2"/>
      <c r="E139" s="2"/>
      <c r="F139" s="2"/>
      <c r="G139" s="11"/>
      <c r="H139" s="11"/>
      <c r="I139" s="2"/>
      <c r="J139" s="2"/>
      <c r="K139" s="8"/>
      <c r="L139" s="2"/>
      <c r="M139" s="11"/>
      <c r="N139" s="11"/>
      <c r="O139" s="11"/>
      <c r="P139" s="1174"/>
      <c r="Q139" s="1175"/>
      <c r="R139" s="1176"/>
      <c r="S139" s="1176"/>
      <c r="T139" s="274"/>
      <c r="U139" s="629"/>
      <c r="V139" s="2"/>
      <c r="W139" s="2"/>
      <c r="X139" s="2"/>
      <c r="Y139" s="2"/>
      <c r="Z139" s="2"/>
      <c r="AA139" s="11"/>
      <c r="AB139" s="629"/>
      <c r="AC139" s="2"/>
      <c r="AD139" s="2"/>
      <c r="AE139" s="2"/>
      <c r="AF139" s="2"/>
      <c r="AG139" s="2"/>
      <c r="AH139" s="11"/>
      <c r="AI139" s="2"/>
      <c r="AJ139" s="2"/>
      <c r="AK139" s="2"/>
      <c r="AL139" s="2"/>
    </row>
    <row r="140" ht="15.0" customHeight="1">
      <c r="A140" s="1173"/>
      <c r="B140" s="11"/>
      <c r="C140" s="11"/>
      <c r="D140" s="2"/>
      <c r="E140" s="2"/>
      <c r="F140" s="2"/>
      <c r="G140" s="11"/>
      <c r="H140" s="11"/>
      <c r="I140" s="2"/>
      <c r="J140" s="2"/>
      <c r="K140" s="8"/>
      <c r="L140" s="2"/>
      <c r="M140" s="11"/>
      <c r="N140" s="11"/>
      <c r="O140" s="11"/>
      <c r="P140" s="1174"/>
      <c r="Q140" s="1175"/>
      <c r="R140" s="1176"/>
      <c r="S140" s="1176"/>
      <c r="T140" s="274"/>
      <c r="U140" s="629"/>
      <c r="V140" s="2"/>
      <c r="W140" s="2"/>
      <c r="X140" s="2"/>
      <c r="Y140" s="2"/>
      <c r="Z140" s="2"/>
      <c r="AA140" s="11"/>
      <c r="AB140" s="629"/>
      <c r="AC140" s="2"/>
      <c r="AD140" s="2"/>
      <c r="AE140" s="2"/>
      <c r="AF140" s="2"/>
      <c r="AG140" s="2"/>
      <c r="AH140" s="11"/>
      <c r="AI140" s="2"/>
      <c r="AJ140" s="2"/>
      <c r="AK140" s="2"/>
      <c r="AL140" s="2"/>
    </row>
    <row r="141" ht="15.0" customHeight="1">
      <c r="A141" s="1173"/>
      <c r="B141" s="11"/>
      <c r="C141" s="11"/>
      <c r="D141" s="2"/>
      <c r="E141" s="2"/>
      <c r="F141" s="2"/>
      <c r="G141" s="11"/>
      <c r="H141" s="11"/>
      <c r="I141" s="2"/>
      <c r="J141" s="2"/>
      <c r="K141" s="8"/>
      <c r="L141" s="2"/>
      <c r="M141" s="11"/>
      <c r="N141" s="11"/>
      <c r="O141" s="11"/>
      <c r="P141" s="1174"/>
      <c r="Q141" s="1175"/>
      <c r="R141" s="1176"/>
      <c r="S141" s="1176"/>
      <c r="T141" s="274"/>
      <c r="U141" s="629"/>
      <c r="V141" s="2"/>
      <c r="W141" s="2"/>
      <c r="X141" s="2"/>
      <c r="Y141" s="2"/>
      <c r="Z141" s="2"/>
      <c r="AA141" s="11"/>
      <c r="AB141" s="629"/>
      <c r="AC141" s="2"/>
      <c r="AD141" s="2"/>
      <c r="AE141" s="2"/>
      <c r="AF141" s="2"/>
      <c r="AG141" s="2"/>
      <c r="AH141" s="11"/>
      <c r="AI141" s="2"/>
      <c r="AJ141" s="2"/>
      <c r="AK141" s="2"/>
      <c r="AL141" s="2"/>
    </row>
    <row r="142" ht="15.0" customHeight="1">
      <c r="A142" s="1173"/>
      <c r="B142" s="11"/>
      <c r="C142" s="11"/>
      <c r="D142" s="2"/>
      <c r="E142" s="2"/>
      <c r="F142" s="2"/>
      <c r="G142" s="11"/>
      <c r="H142" s="11"/>
      <c r="I142" s="2"/>
      <c r="J142" s="2"/>
      <c r="K142" s="8"/>
      <c r="L142" s="2"/>
      <c r="M142" s="11"/>
      <c r="N142" s="11"/>
      <c r="O142" s="11"/>
      <c r="P142" s="1174"/>
      <c r="Q142" s="1175"/>
      <c r="R142" s="1176"/>
      <c r="S142" s="1176"/>
      <c r="T142" s="274"/>
      <c r="U142" s="629"/>
      <c r="V142" s="2"/>
      <c r="W142" s="2"/>
      <c r="X142" s="2"/>
      <c r="Y142" s="2"/>
      <c r="Z142" s="2"/>
      <c r="AA142" s="11"/>
      <c r="AB142" s="629"/>
      <c r="AC142" s="2"/>
      <c r="AD142" s="2"/>
      <c r="AE142" s="2"/>
      <c r="AF142" s="2"/>
      <c r="AG142" s="2"/>
      <c r="AH142" s="11"/>
      <c r="AI142" s="2"/>
      <c r="AJ142" s="2"/>
      <c r="AK142" s="2"/>
      <c r="AL142" s="2"/>
    </row>
    <row r="143" ht="15.0" customHeight="1">
      <c r="A143" s="1173"/>
      <c r="B143" s="11"/>
      <c r="C143" s="11"/>
      <c r="D143" s="2"/>
      <c r="E143" s="2"/>
      <c r="F143" s="2"/>
      <c r="G143" s="11"/>
      <c r="H143" s="11"/>
      <c r="I143" s="2"/>
      <c r="J143" s="2"/>
      <c r="K143" s="8"/>
      <c r="L143" s="2"/>
      <c r="M143" s="11"/>
      <c r="N143" s="11"/>
      <c r="O143" s="11"/>
      <c r="P143" s="1174"/>
      <c r="Q143" s="1175"/>
      <c r="R143" s="1176"/>
      <c r="S143" s="1176"/>
      <c r="T143" s="274"/>
      <c r="U143" s="629"/>
      <c r="V143" s="2"/>
      <c r="W143" s="2"/>
      <c r="X143" s="2"/>
      <c r="Y143" s="2"/>
      <c r="Z143" s="2"/>
      <c r="AA143" s="11"/>
      <c r="AB143" s="629"/>
      <c r="AC143" s="2"/>
      <c r="AD143" s="2"/>
      <c r="AE143" s="2"/>
      <c r="AF143" s="2"/>
      <c r="AG143" s="2"/>
      <c r="AH143" s="11"/>
      <c r="AI143" s="2"/>
      <c r="AJ143" s="2"/>
      <c r="AK143" s="2"/>
      <c r="AL143" s="2"/>
    </row>
    <row r="144" ht="15.0" customHeight="1">
      <c r="A144" s="1173"/>
      <c r="B144" s="11"/>
      <c r="C144" s="11"/>
      <c r="D144" s="2"/>
      <c r="E144" s="2"/>
      <c r="F144" s="2"/>
      <c r="G144" s="11"/>
      <c r="H144" s="11"/>
      <c r="I144" s="2"/>
      <c r="J144" s="2"/>
      <c r="K144" s="8"/>
      <c r="L144" s="2"/>
      <c r="M144" s="11"/>
      <c r="N144" s="11"/>
      <c r="O144" s="11"/>
      <c r="P144" s="1174"/>
      <c r="Q144" s="1175"/>
      <c r="R144" s="1176"/>
      <c r="S144" s="1176"/>
      <c r="T144" s="274"/>
      <c r="U144" s="629"/>
      <c r="V144" s="2"/>
      <c r="W144" s="2"/>
      <c r="X144" s="2"/>
      <c r="Y144" s="2"/>
      <c r="Z144" s="2"/>
      <c r="AA144" s="11"/>
      <c r="AB144" s="629"/>
      <c r="AC144" s="2"/>
      <c r="AD144" s="2"/>
      <c r="AE144" s="2"/>
      <c r="AF144" s="2"/>
      <c r="AG144" s="2"/>
      <c r="AH144" s="11"/>
      <c r="AI144" s="2"/>
      <c r="AJ144" s="2"/>
      <c r="AK144" s="2"/>
      <c r="AL144" s="2"/>
    </row>
    <row r="145" ht="15.0" customHeight="1">
      <c r="A145" s="1173"/>
      <c r="B145" s="11"/>
      <c r="C145" s="11"/>
      <c r="D145" s="2"/>
      <c r="E145" s="2"/>
      <c r="F145" s="2"/>
      <c r="G145" s="11"/>
      <c r="H145" s="11"/>
      <c r="I145" s="2"/>
      <c r="J145" s="2"/>
      <c r="K145" s="8"/>
      <c r="L145" s="2"/>
      <c r="M145" s="11"/>
      <c r="N145" s="11"/>
      <c r="O145" s="11"/>
      <c r="P145" s="1174"/>
      <c r="Q145" s="1175"/>
      <c r="R145" s="1176"/>
      <c r="S145" s="1176"/>
      <c r="T145" s="274"/>
      <c r="U145" s="629"/>
      <c r="V145" s="2"/>
      <c r="W145" s="2"/>
      <c r="X145" s="2"/>
      <c r="Y145" s="2"/>
      <c r="Z145" s="2"/>
      <c r="AA145" s="11"/>
      <c r="AB145" s="629"/>
      <c r="AC145" s="2"/>
      <c r="AD145" s="2"/>
      <c r="AE145" s="2"/>
      <c r="AF145" s="2"/>
      <c r="AG145" s="2"/>
      <c r="AH145" s="11"/>
      <c r="AI145" s="2"/>
      <c r="AJ145" s="2"/>
      <c r="AK145" s="2"/>
      <c r="AL145" s="2"/>
    </row>
    <row r="146" ht="15.0" customHeight="1">
      <c r="A146" s="1173"/>
      <c r="B146" s="11"/>
      <c r="C146" s="11"/>
      <c r="D146" s="2"/>
      <c r="E146" s="2"/>
      <c r="F146" s="2"/>
      <c r="G146" s="11"/>
      <c r="H146" s="11"/>
      <c r="I146" s="2"/>
      <c r="J146" s="2"/>
      <c r="K146" s="8"/>
      <c r="L146" s="2"/>
      <c r="M146" s="11"/>
      <c r="N146" s="11"/>
      <c r="O146" s="11"/>
      <c r="P146" s="1174"/>
      <c r="Q146" s="1175"/>
      <c r="R146" s="1176"/>
      <c r="S146" s="1176"/>
      <c r="T146" s="274"/>
      <c r="U146" s="629"/>
      <c r="V146" s="2"/>
      <c r="W146" s="2"/>
      <c r="X146" s="2"/>
      <c r="Y146" s="2"/>
      <c r="Z146" s="2"/>
      <c r="AA146" s="11"/>
      <c r="AB146" s="629"/>
      <c r="AC146" s="2"/>
      <c r="AD146" s="2"/>
      <c r="AE146" s="2"/>
      <c r="AF146" s="2"/>
      <c r="AG146" s="2"/>
      <c r="AH146" s="11"/>
      <c r="AI146" s="2"/>
      <c r="AJ146" s="2"/>
      <c r="AK146" s="2"/>
      <c r="AL146" s="2"/>
    </row>
    <row r="147" ht="15.0" customHeight="1">
      <c r="A147" s="1173"/>
      <c r="B147" s="11"/>
      <c r="C147" s="11"/>
      <c r="D147" s="2"/>
      <c r="E147" s="2"/>
      <c r="F147" s="2"/>
      <c r="G147" s="11"/>
      <c r="H147" s="11"/>
      <c r="I147" s="2"/>
      <c r="J147" s="2"/>
      <c r="K147" s="8"/>
      <c r="L147" s="2"/>
      <c r="M147" s="11"/>
      <c r="N147" s="11"/>
      <c r="O147" s="11"/>
      <c r="P147" s="1174"/>
      <c r="Q147" s="1175"/>
      <c r="R147" s="1176"/>
      <c r="S147" s="1176"/>
      <c r="T147" s="274"/>
      <c r="U147" s="629"/>
      <c r="V147" s="2"/>
      <c r="W147" s="2"/>
      <c r="X147" s="2"/>
      <c r="Y147" s="2"/>
      <c r="Z147" s="2"/>
      <c r="AA147" s="11"/>
      <c r="AB147" s="629"/>
      <c r="AC147" s="2"/>
      <c r="AD147" s="2"/>
      <c r="AE147" s="2"/>
      <c r="AF147" s="2"/>
      <c r="AG147" s="2"/>
      <c r="AH147" s="11"/>
      <c r="AI147" s="2"/>
      <c r="AJ147" s="2"/>
      <c r="AK147" s="2"/>
      <c r="AL147" s="2"/>
    </row>
    <row r="148" ht="15.0" customHeight="1">
      <c r="A148" s="1173"/>
      <c r="B148" s="11"/>
      <c r="C148" s="11"/>
      <c r="D148" s="2"/>
      <c r="E148" s="2"/>
      <c r="F148" s="2"/>
      <c r="G148" s="11"/>
      <c r="H148" s="11"/>
      <c r="I148" s="2"/>
      <c r="J148" s="2"/>
      <c r="K148" s="8"/>
      <c r="L148" s="2"/>
      <c r="M148" s="11"/>
      <c r="N148" s="11"/>
      <c r="O148" s="11"/>
      <c r="P148" s="1174"/>
      <c r="Q148" s="1175"/>
      <c r="R148" s="1176"/>
      <c r="S148" s="1176"/>
      <c r="T148" s="274"/>
      <c r="U148" s="629"/>
      <c r="V148" s="2"/>
      <c r="W148" s="2"/>
      <c r="X148" s="2"/>
      <c r="Y148" s="2"/>
      <c r="Z148" s="2"/>
      <c r="AA148" s="11"/>
      <c r="AB148" s="629"/>
      <c r="AC148" s="2"/>
      <c r="AD148" s="2"/>
      <c r="AE148" s="2"/>
      <c r="AF148" s="2"/>
      <c r="AG148" s="2"/>
      <c r="AH148" s="11"/>
      <c r="AI148" s="2"/>
      <c r="AJ148" s="2"/>
      <c r="AK148" s="2"/>
      <c r="AL148" s="2"/>
    </row>
    <row r="149" ht="15.0" customHeight="1">
      <c r="A149" s="1173"/>
      <c r="B149" s="11"/>
      <c r="C149" s="11"/>
      <c r="D149" s="2"/>
      <c r="E149" s="2"/>
      <c r="F149" s="2"/>
      <c r="G149" s="11"/>
      <c r="H149" s="11"/>
      <c r="I149" s="2"/>
      <c r="J149" s="2"/>
      <c r="K149" s="8"/>
      <c r="L149" s="2"/>
      <c r="M149" s="11"/>
      <c r="N149" s="11"/>
      <c r="O149" s="11"/>
      <c r="P149" s="1174"/>
      <c r="Q149" s="1175"/>
      <c r="R149" s="1176"/>
      <c r="S149" s="1176"/>
      <c r="T149" s="274"/>
      <c r="U149" s="629"/>
      <c r="V149" s="2"/>
      <c r="W149" s="2"/>
      <c r="X149" s="2"/>
      <c r="Y149" s="2"/>
      <c r="Z149" s="2"/>
      <c r="AA149" s="11"/>
      <c r="AB149" s="629"/>
      <c r="AC149" s="2"/>
      <c r="AD149" s="2"/>
      <c r="AE149" s="2"/>
      <c r="AF149" s="2"/>
      <c r="AG149" s="2"/>
      <c r="AH149" s="11"/>
      <c r="AI149" s="2"/>
      <c r="AJ149" s="2"/>
      <c r="AK149" s="2"/>
      <c r="AL149" s="2"/>
    </row>
    <row r="150" ht="15.0" customHeight="1">
      <c r="A150" s="1173"/>
      <c r="B150" s="11"/>
      <c r="C150" s="11"/>
      <c r="D150" s="2"/>
      <c r="E150" s="2"/>
      <c r="F150" s="2"/>
      <c r="G150" s="11"/>
      <c r="H150" s="11"/>
      <c r="I150" s="2"/>
      <c r="J150" s="2"/>
      <c r="K150" s="8"/>
      <c r="L150" s="2"/>
      <c r="M150" s="11"/>
      <c r="N150" s="11"/>
      <c r="O150" s="11"/>
      <c r="P150" s="1174"/>
      <c r="Q150" s="1175"/>
      <c r="R150" s="1176"/>
      <c r="S150" s="1176"/>
      <c r="T150" s="274"/>
      <c r="U150" s="629"/>
      <c r="V150" s="2"/>
      <c r="W150" s="2"/>
      <c r="X150" s="2"/>
      <c r="Y150" s="2"/>
      <c r="Z150" s="2"/>
      <c r="AA150" s="11"/>
      <c r="AB150" s="629"/>
      <c r="AC150" s="2"/>
      <c r="AD150" s="2"/>
      <c r="AE150" s="2"/>
      <c r="AF150" s="2"/>
      <c r="AG150" s="2"/>
      <c r="AH150" s="11"/>
      <c r="AI150" s="2"/>
      <c r="AJ150" s="2"/>
      <c r="AK150" s="2"/>
      <c r="AL150" s="2"/>
    </row>
    <row r="151" ht="15.0" customHeight="1">
      <c r="A151" s="1173"/>
      <c r="B151" s="11"/>
      <c r="C151" s="11"/>
      <c r="D151" s="2"/>
      <c r="E151" s="2"/>
      <c r="F151" s="2"/>
      <c r="G151" s="11"/>
      <c r="H151" s="11"/>
      <c r="I151" s="2"/>
      <c r="J151" s="2"/>
      <c r="K151" s="8"/>
      <c r="L151" s="2"/>
      <c r="M151" s="11"/>
      <c r="N151" s="11"/>
      <c r="O151" s="11"/>
      <c r="P151" s="1174"/>
      <c r="Q151" s="1175"/>
      <c r="R151" s="1176"/>
      <c r="S151" s="1176"/>
      <c r="T151" s="274"/>
      <c r="U151" s="629"/>
      <c r="V151" s="2"/>
      <c r="W151" s="2"/>
      <c r="X151" s="2"/>
      <c r="Y151" s="2"/>
      <c r="Z151" s="2"/>
      <c r="AA151" s="11"/>
      <c r="AB151" s="629"/>
      <c r="AC151" s="2"/>
      <c r="AD151" s="2"/>
      <c r="AE151" s="2"/>
      <c r="AF151" s="2"/>
      <c r="AG151" s="2"/>
      <c r="AH151" s="11"/>
      <c r="AI151" s="2"/>
      <c r="AJ151" s="2"/>
      <c r="AK151" s="2"/>
      <c r="AL151" s="2"/>
    </row>
    <row r="152" ht="15.0" customHeight="1">
      <c r="A152" s="1173"/>
      <c r="B152" s="11"/>
      <c r="C152" s="11"/>
      <c r="D152" s="2"/>
      <c r="E152" s="2"/>
      <c r="F152" s="2"/>
      <c r="G152" s="11"/>
      <c r="H152" s="11"/>
      <c r="I152" s="2"/>
      <c r="J152" s="2"/>
      <c r="K152" s="8"/>
      <c r="L152" s="2"/>
      <c r="M152" s="11"/>
      <c r="N152" s="11"/>
      <c r="O152" s="11"/>
      <c r="P152" s="1174"/>
      <c r="Q152" s="1175"/>
      <c r="R152" s="1176"/>
      <c r="S152" s="1176"/>
      <c r="T152" s="274"/>
      <c r="U152" s="629"/>
      <c r="V152" s="2"/>
      <c r="W152" s="2"/>
      <c r="X152" s="2"/>
      <c r="Y152" s="2"/>
      <c r="Z152" s="2"/>
      <c r="AA152" s="11"/>
      <c r="AB152" s="629"/>
      <c r="AC152" s="2"/>
      <c r="AD152" s="2"/>
      <c r="AE152" s="2"/>
      <c r="AF152" s="2"/>
      <c r="AG152" s="2"/>
      <c r="AH152" s="11"/>
      <c r="AI152" s="2"/>
      <c r="AJ152" s="2"/>
      <c r="AK152" s="2"/>
      <c r="AL152" s="2"/>
    </row>
    <row r="153" ht="15.0" customHeight="1">
      <c r="A153" s="1173"/>
      <c r="B153" s="11"/>
      <c r="C153" s="11"/>
      <c r="D153" s="2"/>
      <c r="E153" s="2"/>
      <c r="F153" s="2"/>
      <c r="G153" s="11"/>
      <c r="H153" s="11"/>
      <c r="I153" s="2"/>
      <c r="J153" s="2"/>
      <c r="K153" s="8"/>
      <c r="L153" s="2"/>
      <c r="M153" s="11"/>
      <c r="N153" s="11"/>
      <c r="O153" s="11"/>
      <c r="P153" s="1174"/>
      <c r="Q153" s="1175"/>
      <c r="R153" s="1176"/>
      <c r="S153" s="1176"/>
      <c r="T153" s="274"/>
      <c r="U153" s="629"/>
      <c r="V153" s="2"/>
      <c r="W153" s="2"/>
      <c r="X153" s="2"/>
      <c r="Y153" s="2"/>
      <c r="Z153" s="2"/>
      <c r="AA153" s="11"/>
      <c r="AB153" s="629"/>
      <c r="AC153" s="2"/>
      <c r="AD153" s="2"/>
      <c r="AE153" s="2"/>
      <c r="AF153" s="2"/>
      <c r="AG153" s="2"/>
      <c r="AH153" s="11"/>
      <c r="AI153" s="2"/>
      <c r="AJ153" s="2"/>
      <c r="AK153" s="2"/>
      <c r="AL153" s="2"/>
    </row>
    <row r="154" ht="15.0" customHeight="1">
      <c r="A154" s="1173"/>
      <c r="B154" s="11"/>
      <c r="C154" s="11"/>
      <c r="D154" s="2"/>
      <c r="E154" s="2"/>
      <c r="F154" s="2"/>
      <c r="G154" s="11"/>
      <c r="H154" s="11"/>
      <c r="I154" s="2"/>
      <c r="J154" s="2"/>
      <c r="K154" s="8"/>
      <c r="L154" s="2"/>
      <c r="M154" s="11"/>
      <c r="N154" s="11"/>
      <c r="O154" s="11"/>
      <c r="P154" s="1174"/>
      <c r="Q154" s="1175"/>
      <c r="R154" s="1176"/>
      <c r="S154" s="1176"/>
      <c r="T154" s="274"/>
      <c r="U154" s="629"/>
      <c r="V154" s="2"/>
      <c r="W154" s="2"/>
      <c r="X154" s="2"/>
      <c r="Y154" s="2"/>
      <c r="Z154" s="2"/>
      <c r="AA154" s="11"/>
      <c r="AB154" s="629"/>
      <c r="AC154" s="2"/>
      <c r="AD154" s="2"/>
      <c r="AE154" s="2"/>
      <c r="AF154" s="2"/>
      <c r="AG154" s="2"/>
      <c r="AH154" s="11"/>
      <c r="AI154" s="2"/>
      <c r="AJ154" s="2"/>
      <c r="AK154" s="2"/>
      <c r="AL154" s="2"/>
    </row>
    <row r="155" ht="15.0" customHeight="1">
      <c r="A155" s="1173"/>
      <c r="B155" s="11"/>
      <c r="C155" s="11"/>
      <c r="D155" s="2"/>
      <c r="E155" s="2"/>
      <c r="F155" s="2"/>
      <c r="G155" s="11"/>
      <c r="H155" s="11"/>
      <c r="I155" s="2"/>
      <c r="J155" s="2"/>
      <c r="K155" s="8"/>
      <c r="L155" s="2"/>
      <c r="M155" s="11"/>
      <c r="N155" s="11"/>
      <c r="O155" s="11"/>
      <c r="P155" s="1174"/>
      <c r="Q155" s="1175"/>
      <c r="R155" s="1176"/>
      <c r="S155" s="1176"/>
      <c r="T155" s="274"/>
      <c r="U155" s="629"/>
      <c r="V155" s="2"/>
      <c r="W155" s="2"/>
      <c r="X155" s="2"/>
      <c r="Y155" s="2"/>
      <c r="Z155" s="2"/>
      <c r="AA155" s="11"/>
      <c r="AB155" s="629"/>
      <c r="AC155" s="2"/>
      <c r="AD155" s="2"/>
      <c r="AE155" s="2"/>
      <c r="AF155" s="2"/>
      <c r="AG155" s="2"/>
      <c r="AH155" s="11"/>
      <c r="AI155" s="2"/>
      <c r="AJ155" s="2"/>
      <c r="AK155" s="2"/>
      <c r="AL155" s="2"/>
    </row>
    <row r="156" ht="15.0" customHeight="1">
      <c r="A156" s="1173"/>
      <c r="B156" s="11"/>
      <c r="C156" s="11"/>
      <c r="D156" s="2"/>
      <c r="E156" s="2"/>
      <c r="F156" s="2"/>
      <c r="G156" s="11"/>
      <c r="H156" s="11"/>
      <c r="I156" s="2"/>
      <c r="J156" s="2"/>
      <c r="K156" s="8"/>
      <c r="L156" s="2"/>
      <c r="M156" s="11"/>
      <c r="N156" s="11"/>
      <c r="O156" s="11"/>
      <c r="P156" s="1174"/>
      <c r="Q156" s="1175"/>
      <c r="R156" s="1176"/>
      <c r="S156" s="1176"/>
      <c r="T156" s="274"/>
      <c r="U156" s="629"/>
      <c r="V156" s="2"/>
      <c r="W156" s="2"/>
      <c r="X156" s="2"/>
      <c r="Y156" s="2"/>
      <c r="Z156" s="2"/>
      <c r="AA156" s="11"/>
      <c r="AB156" s="629"/>
      <c r="AC156" s="2"/>
      <c r="AD156" s="2"/>
      <c r="AE156" s="2"/>
      <c r="AF156" s="2"/>
      <c r="AG156" s="2"/>
      <c r="AH156" s="11"/>
      <c r="AI156" s="2"/>
      <c r="AJ156" s="2"/>
      <c r="AK156" s="2"/>
      <c r="AL156" s="2"/>
    </row>
    <row r="157" ht="15.0" customHeight="1">
      <c r="A157" s="1173"/>
      <c r="B157" s="11"/>
      <c r="C157" s="11"/>
      <c r="D157" s="2"/>
      <c r="E157" s="2"/>
      <c r="F157" s="2"/>
      <c r="G157" s="11"/>
      <c r="H157" s="11"/>
      <c r="I157" s="2"/>
      <c r="J157" s="2"/>
      <c r="K157" s="8"/>
      <c r="L157" s="2"/>
      <c r="M157" s="11"/>
      <c r="N157" s="11"/>
      <c r="O157" s="11"/>
      <c r="P157" s="1174"/>
      <c r="Q157" s="1175"/>
      <c r="R157" s="1176"/>
      <c r="S157" s="1176"/>
      <c r="T157" s="274"/>
      <c r="U157" s="629"/>
      <c r="V157" s="2"/>
      <c r="W157" s="2"/>
      <c r="X157" s="2"/>
      <c r="Y157" s="2"/>
      <c r="Z157" s="2"/>
      <c r="AA157" s="11"/>
      <c r="AB157" s="629"/>
      <c r="AC157" s="2"/>
      <c r="AD157" s="2"/>
      <c r="AE157" s="2"/>
      <c r="AF157" s="2"/>
      <c r="AG157" s="2"/>
      <c r="AH157" s="11"/>
      <c r="AI157" s="2"/>
      <c r="AJ157" s="2"/>
      <c r="AK157" s="2"/>
      <c r="AL157" s="2"/>
    </row>
    <row r="158" ht="15.0" customHeight="1">
      <c r="A158" s="1173"/>
      <c r="B158" s="11"/>
      <c r="C158" s="11"/>
      <c r="D158" s="2"/>
      <c r="E158" s="2"/>
      <c r="F158" s="2"/>
      <c r="G158" s="11"/>
      <c r="H158" s="11"/>
      <c r="I158" s="2"/>
      <c r="J158" s="2"/>
      <c r="K158" s="8"/>
      <c r="L158" s="2"/>
      <c r="M158" s="11"/>
      <c r="N158" s="11"/>
      <c r="O158" s="11"/>
      <c r="P158" s="1174"/>
      <c r="Q158" s="1175"/>
      <c r="R158" s="1176"/>
      <c r="S158" s="1176"/>
      <c r="T158" s="274"/>
      <c r="U158" s="629"/>
      <c r="V158" s="2"/>
      <c r="W158" s="2"/>
      <c r="X158" s="2"/>
      <c r="Y158" s="2"/>
      <c r="Z158" s="2"/>
      <c r="AA158" s="11"/>
      <c r="AB158" s="629"/>
      <c r="AC158" s="2"/>
      <c r="AD158" s="2"/>
      <c r="AE158" s="2"/>
      <c r="AF158" s="2"/>
      <c r="AG158" s="2"/>
      <c r="AH158" s="11"/>
      <c r="AI158" s="2"/>
      <c r="AJ158" s="2"/>
      <c r="AK158" s="2"/>
      <c r="AL158" s="2"/>
    </row>
    <row r="159" ht="15.0" customHeight="1">
      <c r="A159" s="1173"/>
      <c r="B159" s="11"/>
      <c r="C159" s="11"/>
      <c r="D159" s="2"/>
      <c r="E159" s="2"/>
      <c r="F159" s="2"/>
      <c r="G159" s="11"/>
      <c r="H159" s="11"/>
      <c r="I159" s="2"/>
      <c r="J159" s="2"/>
      <c r="K159" s="8"/>
      <c r="L159" s="2"/>
      <c r="M159" s="11"/>
      <c r="N159" s="11"/>
      <c r="O159" s="11"/>
      <c r="P159" s="1174"/>
      <c r="Q159" s="1175"/>
      <c r="R159" s="1176"/>
      <c r="S159" s="1176"/>
      <c r="T159" s="274"/>
      <c r="U159" s="629"/>
      <c r="V159" s="2"/>
      <c r="W159" s="2"/>
      <c r="X159" s="2"/>
      <c r="Y159" s="2"/>
      <c r="Z159" s="2"/>
      <c r="AA159" s="11"/>
      <c r="AB159" s="629"/>
      <c r="AC159" s="2"/>
      <c r="AD159" s="2"/>
      <c r="AE159" s="2"/>
      <c r="AF159" s="2"/>
      <c r="AG159" s="2"/>
      <c r="AH159" s="11"/>
      <c r="AI159" s="2"/>
      <c r="AJ159" s="2"/>
      <c r="AK159" s="2"/>
      <c r="AL159" s="2"/>
    </row>
    <row r="160" ht="15.0" customHeight="1">
      <c r="A160" s="1173"/>
      <c r="B160" s="11"/>
      <c r="C160" s="11"/>
      <c r="D160" s="2"/>
      <c r="E160" s="2"/>
      <c r="F160" s="2"/>
      <c r="G160" s="11"/>
      <c r="H160" s="11"/>
      <c r="I160" s="2"/>
      <c r="J160" s="2"/>
      <c r="K160" s="8"/>
      <c r="L160" s="2"/>
      <c r="M160" s="11"/>
      <c r="N160" s="11"/>
      <c r="O160" s="11"/>
      <c r="P160" s="1174"/>
      <c r="Q160" s="1175"/>
      <c r="R160" s="1176"/>
      <c r="S160" s="1176"/>
      <c r="T160" s="274"/>
      <c r="U160" s="629"/>
      <c r="V160" s="2"/>
      <c r="W160" s="2"/>
      <c r="X160" s="2"/>
      <c r="Y160" s="2"/>
      <c r="Z160" s="2"/>
      <c r="AA160" s="11"/>
      <c r="AB160" s="629"/>
      <c r="AC160" s="2"/>
      <c r="AD160" s="2"/>
      <c r="AE160" s="2"/>
      <c r="AF160" s="2"/>
      <c r="AG160" s="2"/>
      <c r="AH160" s="11"/>
      <c r="AI160" s="2"/>
      <c r="AJ160" s="2"/>
      <c r="AK160" s="2"/>
      <c r="AL160" s="2"/>
    </row>
    <row r="161" ht="15.0" customHeight="1">
      <c r="A161" s="1173"/>
      <c r="B161" s="11"/>
      <c r="C161" s="11"/>
      <c r="D161" s="2"/>
      <c r="E161" s="2"/>
      <c r="F161" s="2"/>
      <c r="G161" s="11"/>
      <c r="H161" s="11"/>
      <c r="I161" s="2"/>
      <c r="J161" s="2"/>
      <c r="K161" s="8"/>
      <c r="L161" s="2"/>
      <c r="M161" s="11"/>
      <c r="N161" s="11"/>
      <c r="O161" s="11"/>
      <c r="P161" s="1174"/>
      <c r="Q161" s="1175"/>
      <c r="R161" s="1176"/>
      <c r="S161" s="1176"/>
      <c r="T161" s="274"/>
      <c r="U161" s="629"/>
      <c r="V161" s="2"/>
      <c r="W161" s="2"/>
      <c r="X161" s="2"/>
      <c r="Y161" s="2"/>
      <c r="Z161" s="2"/>
      <c r="AA161" s="11"/>
      <c r="AB161" s="629"/>
      <c r="AC161" s="2"/>
      <c r="AD161" s="2"/>
      <c r="AE161" s="2"/>
      <c r="AF161" s="2"/>
      <c r="AG161" s="2"/>
      <c r="AH161" s="11"/>
      <c r="AI161" s="2"/>
      <c r="AJ161" s="2"/>
      <c r="AK161" s="2"/>
      <c r="AL161" s="2"/>
    </row>
    <row r="162" ht="15.0" customHeight="1">
      <c r="A162" s="1173"/>
      <c r="B162" s="11"/>
      <c r="C162" s="11"/>
      <c r="D162" s="2"/>
      <c r="E162" s="2"/>
      <c r="F162" s="2"/>
      <c r="G162" s="11"/>
      <c r="H162" s="11"/>
      <c r="I162" s="2"/>
      <c r="J162" s="2"/>
      <c r="K162" s="8"/>
      <c r="L162" s="2"/>
      <c r="M162" s="11"/>
      <c r="N162" s="11"/>
      <c r="O162" s="11"/>
      <c r="P162" s="1174"/>
      <c r="Q162" s="1175"/>
      <c r="R162" s="1176"/>
      <c r="S162" s="1176"/>
      <c r="T162" s="274"/>
      <c r="U162" s="629"/>
      <c r="V162" s="2"/>
      <c r="W162" s="2"/>
      <c r="X162" s="2"/>
      <c r="Y162" s="2"/>
      <c r="Z162" s="2"/>
      <c r="AA162" s="11"/>
      <c r="AB162" s="629"/>
      <c r="AC162" s="2"/>
      <c r="AD162" s="2"/>
      <c r="AE162" s="2"/>
      <c r="AF162" s="2"/>
      <c r="AG162" s="2"/>
      <c r="AH162" s="11"/>
      <c r="AI162" s="2"/>
      <c r="AJ162" s="2"/>
      <c r="AK162" s="2"/>
      <c r="AL162" s="2"/>
    </row>
    <row r="163" ht="15.0" customHeight="1">
      <c r="A163" s="1173"/>
      <c r="B163" s="11"/>
      <c r="C163" s="11"/>
      <c r="D163" s="2"/>
      <c r="E163" s="2"/>
      <c r="F163" s="2"/>
      <c r="G163" s="11"/>
      <c r="H163" s="11"/>
      <c r="I163" s="2"/>
      <c r="J163" s="2"/>
      <c r="K163" s="8"/>
      <c r="L163" s="2"/>
      <c r="M163" s="11"/>
      <c r="N163" s="11"/>
      <c r="O163" s="11"/>
      <c r="P163" s="1174"/>
      <c r="Q163" s="1175"/>
      <c r="R163" s="1176"/>
      <c r="S163" s="1176"/>
      <c r="T163" s="274"/>
      <c r="U163" s="629"/>
      <c r="V163" s="2"/>
      <c r="W163" s="2"/>
      <c r="X163" s="2"/>
      <c r="Y163" s="2"/>
      <c r="Z163" s="2"/>
      <c r="AA163" s="11"/>
      <c r="AB163" s="629"/>
      <c r="AC163" s="2"/>
      <c r="AD163" s="2"/>
      <c r="AE163" s="2"/>
      <c r="AF163" s="2"/>
      <c r="AG163" s="2"/>
      <c r="AH163" s="11"/>
      <c r="AI163" s="2"/>
      <c r="AJ163" s="2"/>
      <c r="AK163" s="2"/>
      <c r="AL163" s="2"/>
    </row>
    <row r="164" ht="15.0" customHeight="1">
      <c r="A164" s="1173"/>
      <c r="B164" s="11"/>
      <c r="C164" s="11"/>
      <c r="D164" s="2"/>
      <c r="E164" s="2"/>
      <c r="F164" s="2"/>
      <c r="G164" s="11"/>
      <c r="H164" s="11"/>
      <c r="I164" s="2"/>
      <c r="J164" s="2"/>
      <c r="K164" s="8"/>
      <c r="L164" s="2"/>
      <c r="M164" s="11"/>
      <c r="N164" s="11"/>
      <c r="O164" s="11"/>
      <c r="P164" s="1174"/>
      <c r="Q164" s="1175"/>
      <c r="R164" s="1176"/>
      <c r="S164" s="1176"/>
      <c r="T164" s="274"/>
      <c r="U164" s="629"/>
      <c r="V164" s="2"/>
      <c r="W164" s="2"/>
      <c r="X164" s="2"/>
      <c r="Y164" s="2"/>
      <c r="Z164" s="2"/>
      <c r="AA164" s="11"/>
      <c r="AB164" s="629"/>
      <c r="AC164" s="2"/>
      <c r="AD164" s="2"/>
      <c r="AE164" s="2"/>
      <c r="AF164" s="2"/>
      <c r="AG164" s="2"/>
      <c r="AH164" s="11"/>
      <c r="AI164" s="2"/>
      <c r="AJ164" s="2"/>
      <c r="AK164" s="2"/>
      <c r="AL164" s="2"/>
    </row>
    <row r="165" ht="15.0" customHeight="1">
      <c r="A165" s="1173"/>
      <c r="B165" s="11"/>
      <c r="C165" s="11"/>
      <c r="D165" s="2"/>
      <c r="E165" s="2"/>
      <c r="F165" s="2"/>
      <c r="G165" s="11"/>
      <c r="H165" s="11"/>
      <c r="I165" s="2"/>
      <c r="J165" s="2"/>
      <c r="K165" s="8"/>
      <c r="L165" s="2"/>
      <c r="M165" s="11"/>
      <c r="N165" s="11"/>
      <c r="O165" s="11"/>
      <c r="P165" s="1174"/>
      <c r="Q165" s="1175"/>
      <c r="R165" s="1176"/>
      <c r="S165" s="1176"/>
      <c r="T165" s="274"/>
      <c r="U165" s="629"/>
      <c r="V165" s="2"/>
      <c r="W165" s="2"/>
      <c r="X165" s="2"/>
      <c r="Y165" s="2"/>
      <c r="Z165" s="2"/>
      <c r="AA165" s="11"/>
      <c r="AB165" s="629"/>
      <c r="AC165" s="2"/>
      <c r="AD165" s="2"/>
      <c r="AE165" s="2"/>
      <c r="AF165" s="2"/>
      <c r="AG165" s="2"/>
      <c r="AH165" s="11"/>
      <c r="AI165" s="2"/>
      <c r="AJ165" s="2"/>
      <c r="AK165" s="2"/>
      <c r="AL165" s="2"/>
    </row>
    <row r="166" ht="15.0" customHeight="1">
      <c r="A166" s="1173"/>
      <c r="B166" s="11"/>
      <c r="C166" s="11"/>
      <c r="D166" s="2"/>
      <c r="E166" s="2"/>
      <c r="F166" s="2"/>
      <c r="G166" s="11"/>
      <c r="H166" s="11"/>
      <c r="I166" s="2"/>
      <c r="J166" s="2"/>
      <c r="K166" s="8"/>
      <c r="L166" s="2"/>
      <c r="M166" s="11"/>
      <c r="N166" s="11"/>
      <c r="O166" s="11"/>
      <c r="P166" s="1174"/>
      <c r="Q166" s="1175"/>
      <c r="R166" s="1176"/>
      <c r="S166" s="1176"/>
      <c r="T166" s="274"/>
      <c r="U166" s="629"/>
      <c r="V166" s="2"/>
      <c r="W166" s="2"/>
      <c r="X166" s="2"/>
      <c r="Y166" s="2"/>
      <c r="Z166" s="2"/>
      <c r="AA166" s="11"/>
      <c r="AB166" s="629"/>
      <c r="AC166" s="2"/>
      <c r="AD166" s="2"/>
      <c r="AE166" s="2"/>
      <c r="AF166" s="2"/>
      <c r="AG166" s="2"/>
      <c r="AH166" s="11"/>
      <c r="AI166" s="2"/>
      <c r="AJ166" s="2"/>
      <c r="AK166" s="2"/>
      <c r="AL166" s="2"/>
    </row>
    <row r="167" ht="15.0" customHeight="1">
      <c r="A167" s="1173"/>
      <c r="B167" s="11"/>
      <c r="C167" s="11"/>
      <c r="D167" s="2"/>
      <c r="E167" s="2"/>
      <c r="F167" s="2"/>
      <c r="G167" s="11"/>
      <c r="H167" s="11"/>
      <c r="I167" s="2"/>
      <c r="J167" s="2"/>
      <c r="K167" s="8"/>
      <c r="L167" s="2"/>
      <c r="M167" s="11"/>
      <c r="N167" s="11"/>
      <c r="O167" s="11"/>
      <c r="P167" s="1174"/>
      <c r="Q167" s="1175"/>
      <c r="R167" s="1176"/>
      <c r="S167" s="1176"/>
      <c r="T167" s="274"/>
      <c r="U167" s="629"/>
      <c r="V167" s="2"/>
      <c r="W167" s="2"/>
      <c r="X167" s="2"/>
      <c r="Y167" s="2"/>
      <c r="Z167" s="2"/>
      <c r="AA167" s="11"/>
      <c r="AB167" s="629"/>
      <c r="AC167" s="2"/>
      <c r="AD167" s="2"/>
      <c r="AE167" s="2"/>
      <c r="AF167" s="2"/>
      <c r="AG167" s="2"/>
      <c r="AH167" s="11"/>
      <c r="AI167" s="2"/>
      <c r="AJ167" s="2"/>
      <c r="AK167" s="2"/>
      <c r="AL167" s="2"/>
    </row>
    <row r="168" ht="15.0" customHeight="1">
      <c r="A168" s="1173"/>
      <c r="B168" s="11"/>
      <c r="C168" s="11"/>
      <c r="D168" s="2"/>
      <c r="E168" s="2"/>
      <c r="F168" s="2"/>
      <c r="G168" s="11"/>
      <c r="H168" s="11"/>
      <c r="I168" s="2"/>
      <c r="J168" s="2"/>
      <c r="K168" s="8"/>
      <c r="L168" s="2"/>
      <c r="M168" s="11"/>
      <c r="N168" s="11"/>
      <c r="O168" s="11"/>
      <c r="P168" s="1174"/>
      <c r="Q168" s="1175"/>
      <c r="R168" s="1176"/>
      <c r="S168" s="1176"/>
      <c r="T168" s="274"/>
      <c r="U168" s="629"/>
      <c r="V168" s="2"/>
      <c r="W168" s="2"/>
      <c r="X168" s="2"/>
      <c r="Y168" s="2"/>
      <c r="Z168" s="2"/>
      <c r="AA168" s="11"/>
      <c r="AB168" s="629"/>
      <c r="AC168" s="2"/>
      <c r="AD168" s="2"/>
      <c r="AE168" s="2"/>
      <c r="AF168" s="2"/>
      <c r="AG168" s="2"/>
      <c r="AH168" s="11"/>
      <c r="AI168" s="2"/>
      <c r="AJ168" s="2"/>
      <c r="AK168" s="2"/>
      <c r="AL168" s="2"/>
    </row>
    <row r="169" ht="15.0" customHeight="1">
      <c r="A169" s="1173"/>
      <c r="B169" s="11"/>
      <c r="C169" s="11"/>
      <c r="D169" s="2"/>
      <c r="E169" s="2"/>
      <c r="F169" s="2"/>
      <c r="G169" s="11"/>
      <c r="H169" s="11"/>
      <c r="I169" s="2"/>
      <c r="J169" s="2"/>
      <c r="K169" s="8"/>
      <c r="L169" s="2"/>
      <c r="M169" s="11"/>
      <c r="N169" s="11"/>
      <c r="O169" s="11"/>
      <c r="P169" s="1174"/>
      <c r="Q169" s="1175"/>
      <c r="R169" s="1176"/>
      <c r="S169" s="1176"/>
      <c r="T169" s="274"/>
      <c r="U169" s="629"/>
      <c r="V169" s="2"/>
      <c r="W169" s="2"/>
      <c r="X169" s="2"/>
      <c r="Y169" s="2"/>
      <c r="Z169" s="2"/>
      <c r="AA169" s="11"/>
      <c r="AB169" s="629"/>
      <c r="AC169" s="2"/>
      <c r="AD169" s="2"/>
      <c r="AE169" s="2"/>
      <c r="AF169" s="2"/>
      <c r="AG169" s="2"/>
      <c r="AH169" s="11"/>
      <c r="AI169" s="2"/>
      <c r="AJ169" s="2"/>
      <c r="AK169" s="2"/>
      <c r="AL169" s="2"/>
    </row>
    <row r="170" ht="15.0" customHeight="1">
      <c r="A170" s="1173"/>
      <c r="B170" s="11"/>
      <c r="C170" s="11"/>
      <c r="D170" s="2"/>
      <c r="E170" s="2"/>
      <c r="F170" s="2"/>
      <c r="G170" s="11"/>
      <c r="H170" s="11"/>
      <c r="I170" s="2"/>
      <c r="J170" s="2"/>
      <c r="K170" s="8"/>
      <c r="L170" s="2"/>
      <c r="M170" s="11"/>
      <c r="N170" s="11"/>
      <c r="O170" s="11"/>
      <c r="P170" s="1174"/>
      <c r="Q170" s="1175"/>
      <c r="R170" s="1176"/>
      <c r="S170" s="1176"/>
      <c r="T170" s="274"/>
      <c r="U170" s="629"/>
      <c r="V170" s="2"/>
      <c r="W170" s="2"/>
      <c r="X170" s="2"/>
      <c r="Y170" s="2"/>
      <c r="Z170" s="2"/>
      <c r="AA170" s="11"/>
      <c r="AB170" s="629"/>
      <c r="AC170" s="2"/>
      <c r="AD170" s="2"/>
      <c r="AE170" s="2"/>
      <c r="AF170" s="2"/>
      <c r="AG170" s="2"/>
      <c r="AH170" s="11"/>
      <c r="AI170" s="2"/>
      <c r="AJ170" s="2"/>
      <c r="AK170" s="2"/>
      <c r="AL170" s="2"/>
    </row>
    <row r="171" ht="15.0" customHeight="1">
      <c r="A171" s="1173"/>
      <c r="B171" s="11"/>
      <c r="C171" s="11"/>
      <c r="D171" s="2"/>
      <c r="E171" s="2"/>
      <c r="F171" s="2"/>
      <c r="G171" s="11"/>
      <c r="H171" s="11"/>
      <c r="I171" s="2"/>
      <c r="J171" s="2"/>
      <c r="K171" s="8"/>
      <c r="L171" s="2"/>
      <c r="M171" s="11"/>
      <c r="N171" s="11"/>
      <c r="O171" s="11"/>
      <c r="P171" s="1174"/>
      <c r="Q171" s="1175"/>
      <c r="R171" s="1176"/>
      <c r="S171" s="1176"/>
      <c r="T171" s="274"/>
      <c r="U171" s="629"/>
      <c r="V171" s="2"/>
      <c r="W171" s="2"/>
      <c r="X171" s="2"/>
      <c r="Y171" s="2"/>
      <c r="Z171" s="2"/>
      <c r="AA171" s="11"/>
      <c r="AB171" s="629"/>
      <c r="AC171" s="2"/>
      <c r="AD171" s="2"/>
      <c r="AE171" s="2"/>
      <c r="AF171" s="2"/>
      <c r="AG171" s="2"/>
      <c r="AH171" s="11"/>
      <c r="AI171" s="2"/>
      <c r="AJ171" s="2"/>
      <c r="AK171" s="2"/>
      <c r="AL171" s="2"/>
    </row>
    <row r="172" ht="15.0" customHeight="1">
      <c r="A172" s="1173"/>
      <c r="B172" s="11"/>
      <c r="C172" s="11"/>
      <c r="D172" s="2"/>
      <c r="E172" s="2"/>
      <c r="F172" s="2"/>
      <c r="G172" s="11"/>
      <c r="H172" s="11"/>
      <c r="I172" s="2"/>
      <c r="J172" s="2"/>
      <c r="K172" s="8"/>
      <c r="L172" s="2"/>
      <c r="M172" s="11"/>
      <c r="N172" s="11"/>
      <c r="O172" s="11"/>
      <c r="P172" s="1174"/>
      <c r="Q172" s="1175"/>
      <c r="R172" s="1176"/>
      <c r="S172" s="1176"/>
      <c r="T172" s="274"/>
      <c r="U172" s="629"/>
      <c r="V172" s="2"/>
      <c r="W172" s="2"/>
      <c r="X172" s="2"/>
      <c r="Y172" s="2"/>
      <c r="Z172" s="2"/>
      <c r="AA172" s="11"/>
      <c r="AB172" s="629"/>
      <c r="AC172" s="2"/>
      <c r="AD172" s="2"/>
      <c r="AE172" s="2"/>
      <c r="AF172" s="2"/>
      <c r="AG172" s="2"/>
      <c r="AH172" s="11"/>
      <c r="AI172" s="2"/>
      <c r="AJ172" s="2"/>
      <c r="AK172" s="2"/>
      <c r="AL172" s="2"/>
    </row>
    <row r="173" ht="15.0" customHeight="1">
      <c r="A173" s="1173"/>
      <c r="B173" s="11"/>
      <c r="C173" s="11"/>
      <c r="D173" s="2"/>
      <c r="E173" s="2"/>
      <c r="F173" s="2"/>
      <c r="G173" s="11"/>
      <c r="H173" s="11"/>
      <c r="I173" s="2"/>
      <c r="J173" s="2"/>
      <c r="K173" s="8"/>
      <c r="L173" s="2"/>
      <c r="M173" s="11"/>
      <c r="N173" s="11"/>
      <c r="O173" s="11"/>
      <c r="P173" s="1174"/>
      <c r="Q173" s="1175"/>
      <c r="R173" s="1176"/>
      <c r="S173" s="1176"/>
      <c r="T173" s="274"/>
      <c r="U173" s="629"/>
      <c r="V173" s="2"/>
      <c r="W173" s="2"/>
      <c r="X173" s="2"/>
      <c r="Y173" s="2"/>
      <c r="Z173" s="2"/>
      <c r="AA173" s="11"/>
      <c r="AB173" s="629"/>
      <c r="AC173" s="2"/>
      <c r="AD173" s="2"/>
      <c r="AE173" s="2"/>
      <c r="AF173" s="2"/>
      <c r="AG173" s="2"/>
      <c r="AH173" s="11"/>
      <c r="AI173" s="2"/>
      <c r="AJ173" s="2"/>
      <c r="AK173" s="2"/>
      <c r="AL173" s="2"/>
    </row>
    <row r="174" ht="15.0" customHeight="1">
      <c r="A174" s="1173"/>
      <c r="B174" s="11"/>
      <c r="C174" s="11"/>
      <c r="D174" s="2"/>
      <c r="E174" s="2"/>
      <c r="F174" s="2"/>
      <c r="G174" s="11"/>
      <c r="H174" s="11"/>
      <c r="I174" s="2"/>
      <c r="J174" s="2"/>
      <c r="K174" s="8"/>
      <c r="L174" s="2"/>
      <c r="M174" s="11"/>
      <c r="N174" s="11"/>
      <c r="O174" s="11"/>
      <c r="P174" s="1174"/>
      <c r="Q174" s="1175"/>
      <c r="R174" s="1176"/>
      <c r="S174" s="1176"/>
      <c r="T174" s="274"/>
      <c r="U174" s="629"/>
      <c r="V174" s="2"/>
      <c r="W174" s="2"/>
      <c r="X174" s="2"/>
      <c r="Y174" s="2"/>
      <c r="Z174" s="2"/>
      <c r="AA174" s="11"/>
      <c r="AB174" s="629"/>
      <c r="AC174" s="2"/>
      <c r="AD174" s="2"/>
      <c r="AE174" s="2"/>
      <c r="AF174" s="2"/>
      <c r="AG174" s="2"/>
      <c r="AH174" s="11"/>
      <c r="AI174" s="2"/>
      <c r="AJ174" s="2"/>
      <c r="AK174" s="2"/>
      <c r="AL174" s="2"/>
    </row>
    <row r="175" ht="15.0" customHeight="1">
      <c r="A175" s="1173"/>
      <c r="B175" s="11"/>
      <c r="C175" s="11"/>
      <c r="D175" s="2"/>
      <c r="E175" s="2"/>
      <c r="F175" s="2"/>
      <c r="G175" s="11"/>
      <c r="H175" s="11"/>
      <c r="I175" s="2"/>
      <c r="J175" s="2"/>
      <c r="K175" s="8"/>
      <c r="L175" s="2"/>
      <c r="M175" s="11"/>
      <c r="N175" s="11"/>
      <c r="O175" s="11"/>
      <c r="P175" s="1174"/>
      <c r="Q175" s="1175"/>
      <c r="R175" s="1176"/>
      <c r="S175" s="1176"/>
      <c r="T175" s="274"/>
      <c r="U175" s="629"/>
      <c r="V175" s="2"/>
      <c r="W175" s="2"/>
      <c r="X175" s="2"/>
      <c r="Y175" s="2"/>
      <c r="Z175" s="2"/>
      <c r="AA175" s="11"/>
      <c r="AB175" s="629"/>
      <c r="AC175" s="2"/>
      <c r="AD175" s="2"/>
      <c r="AE175" s="2"/>
      <c r="AF175" s="2"/>
      <c r="AG175" s="2"/>
      <c r="AH175" s="11"/>
      <c r="AI175" s="2"/>
      <c r="AJ175" s="2"/>
      <c r="AK175" s="2"/>
      <c r="AL175" s="2"/>
    </row>
    <row r="176" ht="15.0" customHeight="1">
      <c r="A176" s="1173"/>
      <c r="B176" s="11"/>
      <c r="C176" s="11"/>
      <c r="D176" s="2"/>
      <c r="E176" s="2"/>
      <c r="F176" s="2"/>
      <c r="G176" s="11"/>
      <c r="H176" s="11"/>
      <c r="I176" s="2"/>
      <c r="J176" s="2"/>
      <c r="K176" s="8"/>
      <c r="L176" s="2"/>
      <c r="M176" s="11"/>
      <c r="N176" s="11"/>
      <c r="O176" s="11"/>
      <c r="P176" s="1174"/>
      <c r="Q176" s="1175"/>
      <c r="R176" s="1176"/>
      <c r="S176" s="1176"/>
      <c r="T176" s="274"/>
      <c r="U176" s="629"/>
      <c r="V176" s="2"/>
      <c r="W176" s="2"/>
      <c r="X176" s="2"/>
      <c r="Y176" s="2"/>
      <c r="Z176" s="2"/>
      <c r="AA176" s="11"/>
      <c r="AB176" s="629"/>
      <c r="AC176" s="2"/>
      <c r="AD176" s="2"/>
      <c r="AE176" s="2"/>
      <c r="AF176" s="2"/>
      <c r="AG176" s="2"/>
      <c r="AH176" s="11"/>
      <c r="AI176" s="2"/>
      <c r="AJ176" s="2"/>
      <c r="AK176" s="2"/>
      <c r="AL176" s="2"/>
    </row>
    <row r="177" ht="15.0" customHeight="1">
      <c r="A177" s="1173"/>
      <c r="B177" s="11"/>
      <c r="C177" s="11"/>
      <c r="D177" s="2"/>
      <c r="E177" s="2"/>
      <c r="F177" s="2"/>
      <c r="G177" s="11"/>
      <c r="H177" s="11"/>
      <c r="I177" s="2"/>
      <c r="J177" s="2"/>
      <c r="K177" s="8"/>
      <c r="L177" s="2"/>
      <c r="M177" s="11"/>
      <c r="N177" s="11"/>
      <c r="O177" s="11"/>
      <c r="P177" s="1174"/>
      <c r="Q177" s="1175"/>
      <c r="R177" s="1176"/>
      <c r="S177" s="1176"/>
      <c r="T177" s="274"/>
      <c r="U177" s="629"/>
      <c r="V177" s="2"/>
      <c r="W177" s="2"/>
      <c r="X177" s="2"/>
      <c r="Y177" s="2"/>
      <c r="Z177" s="2"/>
      <c r="AA177" s="11"/>
      <c r="AB177" s="629"/>
      <c r="AC177" s="2"/>
      <c r="AD177" s="2"/>
      <c r="AE177" s="2"/>
      <c r="AF177" s="2"/>
      <c r="AG177" s="2"/>
      <c r="AH177" s="11"/>
      <c r="AI177" s="2"/>
      <c r="AJ177" s="2"/>
      <c r="AK177" s="2"/>
      <c r="AL177" s="2"/>
    </row>
    <row r="178" ht="15.0" customHeight="1">
      <c r="A178" s="1173"/>
      <c r="B178" s="11"/>
      <c r="C178" s="11"/>
      <c r="D178" s="2"/>
      <c r="E178" s="2"/>
      <c r="F178" s="2"/>
      <c r="G178" s="11"/>
      <c r="H178" s="11"/>
      <c r="I178" s="2"/>
      <c r="J178" s="2"/>
      <c r="K178" s="8"/>
      <c r="L178" s="2"/>
      <c r="M178" s="11"/>
      <c r="N178" s="11"/>
      <c r="O178" s="11"/>
      <c r="P178" s="1174"/>
      <c r="Q178" s="1175"/>
      <c r="R178" s="1176"/>
      <c r="S178" s="1176"/>
      <c r="T178" s="274"/>
      <c r="U178" s="629"/>
      <c r="V178" s="2"/>
      <c r="W178" s="2"/>
      <c r="X178" s="2"/>
      <c r="Y178" s="2"/>
      <c r="Z178" s="2"/>
      <c r="AA178" s="11"/>
      <c r="AB178" s="629"/>
      <c r="AC178" s="2"/>
      <c r="AD178" s="2"/>
      <c r="AE178" s="2"/>
      <c r="AF178" s="2"/>
      <c r="AG178" s="2"/>
      <c r="AH178" s="11"/>
      <c r="AI178" s="2"/>
      <c r="AJ178" s="2"/>
      <c r="AK178" s="2"/>
      <c r="AL178" s="2"/>
    </row>
    <row r="179" ht="15.0" customHeight="1">
      <c r="A179" s="1173"/>
      <c r="B179" s="11"/>
      <c r="C179" s="11"/>
      <c r="D179" s="2"/>
      <c r="E179" s="2"/>
      <c r="F179" s="2"/>
      <c r="G179" s="11"/>
      <c r="H179" s="11"/>
      <c r="I179" s="2"/>
      <c r="J179" s="2"/>
      <c r="K179" s="8"/>
      <c r="L179" s="2"/>
      <c r="M179" s="11"/>
      <c r="N179" s="11"/>
      <c r="O179" s="11"/>
      <c r="P179" s="1174"/>
      <c r="Q179" s="1175"/>
      <c r="R179" s="1176"/>
      <c r="S179" s="1176"/>
      <c r="T179" s="274"/>
      <c r="U179" s="629"/>
      <c r="V179" s="2"/>
      <c r="W179" s="2"/>
      <c r="X179" s="2"/>
      <c r="Y179" s="2"/>
      <c r="Z179" s="2"/>
      <c r="AA179" s="11"/>
      <c r="AB179" s="629"/>
      <c r="AC179" s="2"/>
      <c r="AD179" s="2"/>
      <c r="AE179" s="2"/>
      <c r="AF179" s="2"/>
      <c r="AG179" s="2"/>
      <c r="AH179" s="11"/>
      <c r="AI179" s="2"/>
      <c r="AJ179" s="2"/>
      <c r="AK179" s="2"/>
      <c r="AL179" s="2"/>
    </row>
    <row r="180" ht="15.0" customHeight="1">
      <c r="A180" s="1173"/>
      <c r="B180" s="11"/>
      <c r="C180" s="11"/>
      <c r="D180" s="2"/>
      <c r="E180" s="2"/>
      <c r="F180" s="2"/>
      <c r="G180" s="11"/>
      <c r="H180" s="11"/>
      <c r="I180" s="2"/>
      <c r="J180" s="2"/>
      <c r="K180" s="8"/>
      <c r="L180" s="2"/>
      <c r="M180" s="11"/>
      <c r="N180" s="11"/>
      <c r="O180" s="11"/>
      <c r="P180" s="1174"/>
      <c r="Q180" s="1175"/>
      <c r="R180" s="1176"/>
      <c r="S180" s="1176"/>
      <c r="T180" s="274"/>
      <c r="U180" s="629"/>
      <c r="V180" s="2"/>
      <c r="W180" s="2"/>
      <c r="X180" s="2"/>
      <c r="Y180" s="2"/>
      <c r="Z180" s="2"/>
      <c r="AA180" s="11"/>
      <c r="AB180" s="629"/>
      <c r="AC180" s="2"/>
      <c r="AD180" s="2"/>
      <c r="AE180" s="2"/>
      <c r="AF180" s="2"/>
      <c r="AG180" s="2"/>
      <c r="AH180" s="11"/>
      <c r="AI180" s="2"/>
      <c r="AJ180" s="2"/>
      <c r="AK180" s="2"/>
      <c r="AL180" s="360"/>
    </row>
    <row r="181" ht="15.75" customHeight="1">
      <c r="A181" s="1177"/>
      <c r="B181" s="31"/>
      <c r="C181" s="31"/>
      <c r="D181" s="2"/>
      <c r="E181" s="360"/>
      <c r="F181" s="2"/>
      <c r="G181" s="31"/>
      <c r="H181" s="31"/>
      <c r="I181" s="360"/>
      <c r="J181" s="360"/>
      <c r="K181" s="10"/>
      <c r="L181" s="2"/>
      <c r="M181" s="31"/>
      <c r="N181" s="31"/>
      <c r="O181" s="31"/>
      <c r="P181" s="1178"/>
      <c r="Q181" s="1179"/>
      <c r="R181" s="1180"/>
      <c r="S181" s="1180"/>
      <c r="T181" s="1181"/>
      <c r="U181" s="629"/>
      <c r="V181" s="2"/>
      <c r="W181" s="2"/>
      <c r="X181" s="2"/>
      <c r="Y181" s="360"/>
      <c r="Z181" s="360"/>
      <c r="AA181" s="31"/>
      <c r="AB181" s="1182"/>
      <c r="AC181" s="360"/>
      <c r="AD181" s="360"/>
      <c r="AE181" s="360"/>
      <c r="AF181" s="360"/>
      <c r="AG181" s="360"/>
      <c r="AH181" s="31"/>
      <c r="AI181" s="360"/>
      <c r="AJ181" s="360"/>
      <c r="AK181" s="360"/>
      <c r="AL181" s="360"/>
    </row>
    <row r="182" ht="15.75" customHeight="1">
      <c r="A182" s="1177"/>
      <c r="B182" s="31"/>
      <c r="C182" s="31"/>
      <c r="D182" s="2"/>
      <c r="E182" s="360"/>
      <c r="F182" s="2"/>
      <c r="G182" s="31"/>
      <c r="H182" s="31"/>
      <c r="I182" s="360"/>
      <c r="J182" s="360"/>
      <c r="K182" s="10"/>
      <c r="L182" s="2"/>
      <c r="M182" s="31"/>
      <c r="N182" s="31"/>
      <c r="O182" s="31"/>
      <c r="P182" s="1178"/>
      <c r="Q182" s="1179"/>
      <c r="R182" s="1180"/>
      <c r="S182" s="1180"/>
      <c r="T182" s="1181"/>
      <c r="U182" s="629"/>
      <c r="V182" s="2"/>
      <c r="W182" s="2"/>
      <c r="X182" s="2"/>
      <c r="Y182" s="360"/>
      <c r="Z182" s="360"/>
      <c r="AA182" s="31"/>
      <c r="AB182" s="1182"/>
      <c r="AC182" s="360"/>
      <c r="AD182" s="360"/>
      <c r="AE182" s="360"/>
      <c r="AF182" s="360"/>
      <c r="AG182" s="360"/>
      <c r="AH182" s="31"/>
      <c r="AI182" s="360"/>
      <c r="AJ182" s="360"/>
      <c r="AK182" s="360"/>
      <c r="AL182" s="360"/>
    </row>
    <row r="183" ht="15.75" customHeight="1">
      <c r="A183" s="1177"/>
      <c r="B183" s="31"/>
      <c r="C183" s="31"/>
      <c r="D183" s="2"/>
      <c r="E183" s="360"/>
      <c r="F183" s="2"/>
      <c r="G183" s="31"/>
      <c r="H183" s="31"/>
      <c r="I183" s="360"/>
      <c r="J183" s="360"/>
      <c r="K183" s="10"/>
      <c r="L183" s="2"/>
      <c r="M183" s="31"/>
      <c r="N183" s="31"/>
      <c r="O183" s="31"/>
      <c r="P183" s="1178"/>
      <c r="Q183" s="1179"/>
      <c r="R183" s="1180"/>
      <c r="S183" s="1180"/>
      <c r="T183" s="1181"/>
      <c r="U183" s="629"/>
      <c r="V183" s="2"/>
      <c r="W183" s="2"/>
      <c r="X183" s="2"/>
      <c r="Y183" s="360"/>
      <c r="Z183" s="360"/>
      <c r="AA183" s="31"/>
      <c r="AB183" s="1182"/>
      <c r="AC183" s="360"/>
      <c r="AD183" s="360"/>
      <c r="AE183" s="360"/>
      <c r="AF183" s="360"/>
      <c r="AG183" s="360"/>
      <c r="AH183" s="31"/>
      <c r="AI183" s="360"/>
      <c r="AJ183" s="360"/>
      <c r="AK183" s="360"/>
      <c r="AL183" s="360"/>
    </row>
    <row r="184" ht="15.75" customHeight="1">
      <c r="A184" s="1177"/>
      <c r="B184" s="31"/>
      <c r="C184" s="31"/>
      <c r="D184" s="2"/>
      <c r="E184" s="360"/>
      <c r="F184" s="2"/>
      <c r="G184" s="31"/>
      <c r="H184" s="31"/>
      <c r="I184" s="360"/>
      <c r="J184" s="360"/>
      <c r="K184" s="10"/>
      <c r="L184" s="2"/>
      <c r="M184" s="31"/>
      <c r="N184" s="31"/>
      <c r="O184" s="31"/>
      <c r="P184" s="1178"/>
      <c r="Q184" s="1179"/>
      <c r="R184" s="1180"/>
      <c r="S184" s="1180"/>
      <c r="T184" s="1181"/>
      <c r="U184" s="629"/>
      <c r="V184" s="2"/>
      <c r="W184" s="2"/>
      <c r="X184" s="2"/>
      <c r="Y184" s="360"/>
      <c r="Z184" s="360"/>
      <c r="AA184" s="31"/>
      <c r="AB184" s="1182"/>
      <c r="AC184" s="360"/>
      <c r="AD184" s="360"/>
      <c r="AE184" s="360"/>
      <c r="AF184" s="360"/>
      <c r="AG184" s="360"/>
      <c r="AH184" s="31"/>
      <c r="AI184" s="360"/>
      <c r="AJ184" s="360"/>
      <c r="AK184" s="360"/>
      <c r="AL184" s="360"/>
    </row>
    <row r="185" ht="15.75" customHeight="1">
      <c r="A185" s="1177"/>
      <c r="B185" s="31"/>
      <c r="C185" s="31"/>
      <c r="D185" s="2"/>
      <c r="E185" s="360"/>
      <c r="F185" s="2"/>
      <c r="G185" s="31"/>
      <c r="H185" s="31"/>
      <c r="I185" s="360"/>
      <c r="J185" s="360"/>
      <c r="K185" s="10"/>
      <c r="L185" s="2"/>
      <c r="M185" s="31"/>
      <c r="N185" s="31"/>
      <c r="O185" s="31"/>
      <c r="P185" s="1178"/>
      <c r="Q185" s="1179"/>
      <c r="R185" s="1180"/>
      <c r="S185" s="1180"/>
      <c r="T185" s="1181"/>
      <c r="U185" s="629"/>
      <c r="V185" s="2"/>
      <c r="W185" s="2"/>
      <c r="X185" s="2"/>
      <c r="Y185" s="360"/>
      <c r="Z185" s="360"/>
      <c r="AA185" s="31"/>
      <c r="AB185" s="1182"/>
      <c r="AC185" s="360"/>
      <c r="AD185" s="360"/>
      <c r="AE185" s="360"/>
      <c r="AF185" s="360"/>
      <c r="AG185" s="360"/>
      <c r="AH185" s="31"/>
      <c r="AI185" s="360"/>
      <c r="AJ185" s="360"/>
      <c r="AK185" s="360"/>
      <c r="AL185" s="360"/>
    </row>
    <row r="186" ht="15.75" customHeight="1">
      <c r="A186" s="1177"/>
      <c r="B186" s="31"/>
      <c r="C186" s="31"/>
      <c r="D186" s="2"/>
      <c r="E186" s="360"/>
      <c r="F186" s="2"/>
      <c r="G186" s="31"/>
      <c r="H186" s="31"/>
      <c r="I186" s="360"/>
      <c r="J186" s="360"/>
      <c r="K186" s="10"/>
      <c r="L186" s="2"/>
      <c r="M186" s="31"/>
      <c r="N186" s="31"/>
      <c r="O186" s="31"/>
      <c r="P186" s="1178"/>
      <c r="Q186" s="1179"/>
      <c r="R186" s="1180"/>
      <c r="S186" s="1180"/>
      <c r="T186" s="1181"/>
      <c r="U186" s="629"/>
      <c r="V186" s="2"/>
      <c r="W186" s="2"/>
      <c r="X186" s="2"/>
      <c r="Y186" s="360"/>
      <c r="Z186" s="360"/>
      <c r="AA186" s="31"/>
      <c r="AB186" s="1182"/>
      <c r="AC186" s="360"/>
      <c r="AD186" s="360"/>
      <c r="AE186" s="360"/>
      <c r="AF186" s="360"/>
      <c r="AG186" s="360"/>
      <c r="AH186" s="31"/>
      <c r="AI186" s="360"/>
      <c r="AJ186" s="360"/>
      <c r="AK186" s="360"/>
      <c r="AL186" s="360"/>
    </row>
    <row r="187" ht="15.75" customHeight="1">
      <c r="A187" s="1177"/>
      <c r="B187" s="31"/>
      <c r="C187" s="31"/>
      <c r="D187" s="2"/>
      <c r="E187" s="360"/>
      <c r="F187" s="2"/>
      <c r="G187" s="31"/>
      <c r="H187" s="31"/>
      <c r="I187" s="360"/>
      <c r="J187" s="360"/>
      <c r="K187" s="10"/>
      <c r="L187" s="2"/>
      <c r="M187" s="31"/>
      <c r="N187" s="31"/>
      <c r="O187" s="31"/>
      <c r="P187" s="1178"/>
      <c r="Q187" s="1179"/>
      <c r="R187" s="1180"/>
      <c r="S187" s="1180"/>
      <c r="T187" s="1181"/>
      <c r="U187" s="629"/>
      <c r="V187" s="2"/>
      <c r="W187" s="2"/>
      <c r="X187" s="2"/>
      <c r="Y187" s="360"/>
      <c r="Z187" s="360"/>
      <c r="AA187" s="31"/>
      <c r="AB187" s="1182"/>
      <c r="AC187" s="360"/>
      <c r="AD187" s="360"/>
      <c r="AE187" s="360"/>
      <c r="AF187" s="360"/>
      <c r="AG187" s="360"/>
      <c r="AH187" s="31"/>
      <c r="AI187" s="360"/>
      <c r="AJ187" s="360"/>
      <c r="AK187" s="360"/>
      <c r="AL187" s="360"/>
    </row>
    <row r="188" ht="15.75" customHeight="1">
      <c r="A188" s="1177"/>
      <c r="B188" s="31"/>
      <c r="C188" s="31"/>
      <c r="D188" s="2"/>
      <c r="E188" s="360"/>
      <c r="F188" s="2"/>
      <c r="G188" s="31"/>
      <c r="H188" s="31"/>
      <c r="I188" s="360"/>
      <c r="J188" s="360"/>
      <c r="K188" s="10"/>
      <c r="L188" s="2"/>
      <c r="M188" s="31"/>
      <c r="N188" s="31"/>
      <c r="O188" s="31"/>
      <c r="P188" s="1178"/>
      <c r="Q188" s="1179"/>
      <c r="R188" s="1180"/>
      <c r="S188" s="1180"/>
      <c r="T188" s="1181"/>
      <c r="U188" s="629"/>
      <c r="V188" s="2"/>
      <c r="W188" s="2"/>
      <c r="X188" s="2"/>
      <c r="Y188" s="360"/>
      <c r="Z188" s="360"/>
      <c r="AA188" s="31"/>
      <c r="AB188" s="1182"/>
      <c r="AC188" s="360"/>
      <c r="AD188" s="360"/>
      <c r="AE188" s="360"/>
      <c r="AF188" s="360"/>
      <c r="AG188" s="360"/>
      <c r="AH188" s="31"/>
      <c r="AI188" s="360"/>
      <c r="AJ188" s="360"/>
      <c r="AK188" s="360"/>
      <c r="AL188" s="360"/>
    </row>
    <row r="189" ht="15.75" customHeight="1">
      <c r="A189" s="1177"/>
      <c r="B189" s="31"/>
      <c r="C189" s="31"/>
      <c r="D189" s="2"/>
      <c r="E189" s="360"/>
      <c r="F189" s="2"/>
      <c r="G189" s="31"/>
      <c r="H189" s="31"/>
      <c r="I189" s="360"/>
      <c r="J189" s="360"/>
      <c r="K189" s="10"/>
      <c r="L189" s="2"/>
      <c r="M189" s="31"/>
      <c r="N189" s="31"/>
      <c r="O189" s="31"/>
      <c r="P189" s="1178"/>
      <c r="Q189" s="1179"/>
      <c r="R189" s="1180"/>
      <c r="S189" s="1180"/>
      <c r="T189" s="1181"/>
      <c r="U189" s="629"/>
      <c r="V189" s="2"/>
      <c r="W189" s="2"/>
      <c r="X189" s="2"/>
      <c r="Y189" s="360"/>
      <c r="Z189" s="360"/>
      <c r="AA189" s="31"/>
      <c r="AB189" s="1182"/>
      <c r="AC189" s="360"/>
      <c r="AD189" s="360"/>
      <c r="AE189" s="360"/>
      <c r="AF189" s="360"/>
      <c r="AG189" s="360"/>
      <c r="AH189" s="31"/>
      <c r="AI189" s="360"/>
      <c r="AJ189" s="360"/>
      <c r="AK189" s="360"/>
      <c r="AL189" s="360"/>
    </row>
    <row r="190" ht="15.75" customHeight="1">
      <c r="A190" s="1177"/>
      <c r="B190" s="31"/>
      <c r="C190" s="31"/>
      <c r="D190" s="2"/>
      <c r="E190" s="360"/>
      <c r="F190" s="2"/>
      <c r="G190" s="31"/>
      <c r="H190" s="31"/>
      <c r="I190" s="360"/>
      <c r="J190" s="360"/>
      <c r="K190" s="10"/>
      <c r="L190" s="2"/>
      <c r="M190" s="31"/>
      <c r="N190" s="31"/>
      <c r="O190" s="31"/>
      <c r="P190" s="1178"/>
      <c r="Q190" s="1179"/>
      <c r="R190" s="1180"/>
      <c r="S190" s="1180"/>
      <c r="T190" s="1181"/>
      <c r="U190" s="629"/>
      <c r="V190" s="2"/>
      <c r="W190" s="2"/>
      <c r="X190" s="2"/>
      <c r="Y190" s="360"/>
      <c r="Z190" s="360"/>
      <c r="AA190" s="31"/>
      <c r="AB190" s="1182"/>
      <c r="AC190" s="360"/>
      <c r="AD190" s="360"/>
      <c r="AE190" s="360"/>
      <c r="AF190" s="360"/>
      <c r="AG190" s="360"/>
      <c r="AH190" s="31"/>
      <c r="AI190" s="360"/>
      <c r="AJ190" s="360"/>
      <c r="AK190" s="360"/>
      <c r="AL190" s="360"/>
    </row>
    <row r="191" ht="15.75" customHeight="1">
      <c r="A191" s="1177"/>
      <c r="B191" s="31"/>
      <c r="C191" s="31"/>
      <c r="D191" s="2"/>
      <c r="E191" s="360"/>
      <c r="F191" s="2"/>
      <c r="G191" s="31"/>
      <c r="H191" s="31"/>
      <c r="I191" s="360"/>
      <c r="J191" s="360"/>
      <c r="K191" s="10"/>
      <c r="L191" s="2"/>
      <c r="M191" s="31"/>
      <c r="N191" s="31"/>
      <c r="O191" s="31"/>
      <c r="P191" s="1178"/>
      <c r="Q191" s="1179"/>
      <c r="R191" s="1180"/>
      <c r="S191" s="1180"/>
      <c r="T191" s="1181"/>
      <c r="U191" s="629"/>
      <c r="V191" s="2"/>
      <c r="W191" s="2"/>
      <c r="X191" s="2"/>
      <c r="Y191" s="360"/>
      <c r="Z191" s="360"/>
      <c r="AA191" s="31"/>
      <c r="AB191" s="1182"/>
      <c r="AC191" s="360"/>
      <c r="AD191" s="360"/>
      <c r="AE191" s="360"/>
      <c r="AF191" s="360"/>
      <c r="AG191" s="360"/>
      <c r="AH191" s="31"/>
      <c r="AI191" s="360"/>
      <c r="AJ191" s="360"/>
      <c r="AK191" s="360"/>
      <c r="AL191" s="360"/>
    </row>
    <row r="192" ht="15.75" customHeight="1">
      <c r="A192" s="1177"/>
      <c r="B192" s="31"/>
      <c r="C192" s="31"/>
      <c r="D192" s="2"/>
      <c r="E192" s="360"/>
      <c r="F192" s="2"/>
      <c r="G192" s="31"/>
      <c r="H192" s="31"/>
      <c r="I192" s="360"/>
      <c r="J192" s="360"/>
      <c r="K192" s="10"/>
      <c r="L192" s="2"/>
      <c r="M192" s="31"/>
      <c r="N192" s="31"/>
      <c r="O192" s="31"/>
      <c r="P192" s="1178"/>
      <c r="Q192" s="1179"/>
      <c r="R192" s="1180"/>
      <c r="S192" s="1180"/>
      <c r="T192" s="1181"/>
      <c r="U192" s="629"/>
      <c r="V192" s="2"/>
      <c r="W192" s="2"/>
      <c r="X192" s="2"/>
      <c r="Y192" s="360"/>
      <c r="Z192" s="360"/>
      <c r="AA192" s="31"/>
      <c r="AB192" s="1182"/>
      <c r="AC192" s="360"/>
      <c r="AD192" s="360"/>
      <c r="AE192" s="360"/>
      <c r="AF192" s="360"/>
      <c r="AG192" s="360"/>
      <c r="AH192" s="31"/>
      <c r="AI192" s="360"/>
      <c r="AJ192" s="360"/>
      <c r="AK192" s="360"/>
      <c r="AL192" s="360"/>
    </row>
    <row r="193" ht="15.75" customHeight="1">
      <c r="A193" s="1177"/>
      <c r="B193" s="31"/>
      <c r="C193" s="31"/>
      <c r="D193" s="2"/>
      <c r="E193" s="360"/>
      <c r="F193" s="2"/>
      <c r="G193" s="31"/>
      <c r="H193" s="31"/>
      <c r="I193" s="360"/>
      <c r="J193" s="360"/>
      <c r="K193" s="10"/>
      <c r="L193" s="2"/>
      <c r="M193" s="31"/>
      <c r="N193" s="31"/>
      <c r="O193" s="31"/>
      <c r="P193" s="1178"/>
      <c r="Q193" s="1179"/>
      <c r="R193" s="1180"/>
      <c r="S193" s="1180"/>
      <c r="T193" s="1181"/>
      <c r="U193" s="629"/>
      <c r="V193" s="2"/>
      <c r="W193" s="2"/>
      <c r="X193" s="2"/>
      <c r="Y193" s="360"/>
      <c r="Z193" s="360"/>
      <c r="AA193" s="31"/>
      <c r="AB193" s="1182"/>
      <c r="AC193" s="360"/>
      <c r="AD193" s="360"/>
      <c r="AE193" s="360"/>
      <c r="AF193" s="360"/>
      <c r="AG193" s="360"/>
      <c r="AH193" s="31"/>
      <c r="AI193" s="360"/>
      <c r="AJ193" s="360"/>
      <c r="AK193" s="360"/>
      <c r="AL193" s="360"/>
    </row>
    <row r="194" ht="15.75" customHeight="1">
      <c r="A194" s="1177"/>
      <c r="B194" s="31"/>
      <c r="C194" s="31"/>
      <c r="D194" s="2"/>
      <c r="E194" s="360"/>
      <c r="F194" s="2"/>
      <c r="G194" s="31"/>
      <c r="H194" s="31"/>
      <c r="I194" s="360"/>
      <c r="J194" s="360"/>
      <c r="K194" s="10"/>
      <c r="L194" s="2"/>
      <c r="M194" s="31"/>
      <c r="N194" s="31"/>
      <c r="O194" s="31"/>
      <c r="P194" s="1178"/>
      <c r="Q194" s="1179"/>
      <c r="R194" s="1180"/>
      <c r="S194" s="1180"/>
      <c r="T194" s="1181"/>
      <c r="U194" s="629"/>
      <c r="V194" s="2"/>
      <c r="W194" s="2"/>
      <c r="X194" s="2"/>
      <c r="Y194" s="360"/>
      <c r="Z194" s="360"/>
      <c r="AA194" s="31"/>
      <c r="AB194" s="1182"/>
      <c r="AC194" s="360"/>
      <c r="AD194" s="360"/>
      <c r="AE194" s="360"/>
      <c r="AF194" s="360"/>
      <c r="AG194" s="360"/>
      <c r="AH194" s="31"/>
      <c r="AI194" s="360"/>
      <c r="AJ194" s="360"/>
      <c r="AK194" s="360"/>
      <c r="AL194" s="360"/>
    </row>
    <row r="195" ht="15.75" customHeight="1">
      <c r="A195" s="1177"/>
      <c r="B195" s="31"/>
      <c r="C195" s="31"/>
      <c r="D195" s="2"/>
      <c r="E195" s="360"/>
      <c r="F195" s="2"/>
      <c r="G195" s="31"/>
      <c r="H195" s="31"/>
      <c r="I195" s="360"/>
      <c r="J195" s="360"/>
      <c r="K195" s="10"/>
      <c r="L195" s="2"/>
      <c r="M195" s="31"/>
      <c r="N195" s="31"/>
      <c r="O195" s="31"/>
      <c r="P195" s="1178"/>
      <c r="Q195" s="1179"/>
      <c r="R195" s="1180"/>
      <c r="S195" s="1180"/>
      <c r="T195" s="1181"/>
      <c r="U195" s="629"/>
      <c r="V195" s="2"/>
      <c r="W195" s="2"/>
      <c r="X195" s="2"/>
      <c r="Y195" s="360"/>
      <c r="Z195" s="360"/>
      <c r="AA195" s="31"/>
      <c r="AB195" s="1182"/>
      <c r="AC195" s="360"/>
      <c r="AD195" s="360"/>
      <c r="AE195" s="360"/>
      <c r="AF195" s="360"/>
      <c r="AG195" s="360"/>
      <c r="AH195" s="31"/>
      <c r="AI195" s="360"/>
      <c r="AJ195" s="360"/>
      <c r="AK195" s="360"/>
      <c r="AL195" s="360"/>
    </row>
    <row r="196" ht="15.75" customHeight="1">
      <c r="A196" s="1177"/>
      <c r="B196" s="31"/>
      <c r="C196" s="31"/>
      <c r="D196" s="2"/>
      <c r="E196" s="360"/>
      <c r="F196" s="2"/>
      <c r="G196" s="31"/>
      <c r="H196" s="31"/>
      <c r="I196" s="360"/>
      <c r="J196" s="360"/>
      <c r="K196" s="10"/>
      <c r="L196" s="2"/>
      <c r="M196" s="31"/>
      <c r="N196" s="31"/>
      <c r="O196" s="31"/>
      <c r="P196" s="1178"/>
      <c r="Q196" s="1179"/>
      <c r="R196" s="1180"/>
      <c r="S196" s="1180"/>
      <c r="T196" s="1181"/>
      <c r="U196" s="629"/>
      <c r="V196" s="2"/>
      <c r="W196" s="2"/>
      <c r="X196" s="2"/>
      <c r="Y196" s="360"/>
      <c r="Z196" s="360"/>
      <c r="AA196" s="31"/>
      <c r="AB196" s="1182"/>
      <c r="AC196" s="360"/>
      <c r="AD196" s="360"/>
      <c r="AE196" s="360"/>
      <c r="AF196" s="360"/>
      <c r="AG196" s="360"/>
      <c r="AH196" s="31"/>
      <c r="AI196" s="360"/>
      <c r="AJ196" s="360"/>
      <c r="AK196" s="360"/>
      <c r="AL196" s="360"/>
    </row>
    <row r="197" ht="15.75" customHeight="1">
      <c r="A197" s="1177"/>
      <c r="B197" s="31"/>
      <c r="C197" s="31"/>
      <c r="D197" s="2"/>
      <c r="E197" s="360"/>
      <c r="F197" s="2"/>
      <c r="G197" s="31"/>
      <c r="H197" s="31"/>
      <c r="I197" s="360"/>
      <c r="J197" s="360"/>
      <c r="K197" s="10"/>
      <c r="L197" s="2"/>
      <c r="M197" s="31"/>
      <c r="N197" s="31"/>
      <c r="O197" s="31"/>
      <c r="P197" s="1178"/>
      <c r="Q197" s="1179"/>
      <c r="R197" s="1180"/>
      <c r="S197" s="1180"/>
      <c r="T197" s="1181"/>
      <c r="U197" s="629"/>
      <c r="V197" s="2"/>
      <c r="W197" s="2"/>
      <c r="X197" s="2"/>
      <c r="Y197" s="360"/>
      <c r="Z197" s="360"/>
      <c r="AA197" s="31"/>
      <c r="AB197" s="1182"/>
      <c r="AC197" s="360"/>
      <c r="AD197" s="360"/>
      <c r="AE197" s="360"/>
      <c r="AF197" s="360"/>
      <c r="AG197" s="360"/>
      <c r="AH197" s="31"/>
      <c r="AI197" s="360"/>
      <c r="AJ197" s="360"/>
      <c r="AK197" s="360"/>
      <c r="AL197" s="360"/>
    </row>
    <row r="198" ht="15.75" customHeight="1">
      <c r="A198" s="1177"/>
      <c r="B198" s="31"/>
      <c r="C198" s="31"/>
      <c r="D198" s="2"/>
      <c r="E198" s="360"/>
      <c r="F198" s="2"/>
      <c r="G198" s="31"/>
      <c r="H198" s="31"/>
      <c r="I198" s="360"/>
      <c r="J198" s="360"/>
      <c r="K198" s="10"/>
      <c r="L198" s="2"/>
      <c r="M198" s="31"/>
      <c r="N198" s="31"/>
      <c r="O198" s="31"/>
      <c r="P198" s="1178"/>
      <c r="Q198" s="1179"/>
      <c r="R198" s="1180"/>
      <c r="S198" s="1180"/>
      <c r="T198" s="1181"/>
      <c r="U198" s="629"/>
      <c r="V198" s="2"/>
      <c r="W198" s="2"/>
      <c r="X198" s="2"/>
      <c r="Y198" s="360"/>
      <c r="Z198" s="360"/>
      <c r="AA198" s="31"/>
      <c r="AB198" s="1182"/>
      <c r="AC198" s="360"/>
      <c r="AD198" s="360"/>
      <c r="AE198" s="360"/>
      <c r="AF198" s="360"/>
      <c r="AG198" s="360"/>
      <c r="AH198" s="31"/>
      <c r="AI198" s="360"/>
      <c r="AJ198" s="360"/>
      <c r="AK198" s="360"/>
      <c r="AL198" s="360"/>
    </row>
    <row r="199" ht="15.75" customHeight="1">
      <c r="A199" s="1177"/>
      <c r="B199" s="31"/>
      <c r="C199" s="31"/>
      <c r="D199" s="2"/>
      <c r="E199" s="360"/>
      <c r="F199" s="2"/>
      <c r="G199" s="31"/>
      <c r="H199" s="31"/>
      <c r="I199" s="360"/>
      <c r="J199" s="360"/>
      <c r="K199" s="10"/>
      <c r="L199" s="2"/>
      <c r="M199" s="31"/>
      <c r="N199" s="31"/>
      <c r="O199" s="31"/>
      <c r="P199" s="1178"/>
      <c r="Q199" s="1179"/>
      <c r="R199" s="1180"/>
      <c r="S199" s="1180"/>
      <c r="T199" s="1181"/>
      <c r="U199" s="629"/>
      <c r="V199" s="2"/>
      <c r="W199" s="2"/>
      <c r="X199" s="2"/>
      <c r="Y199" s="360"/>
      <c r="Z199" s="360"/>
      <c r="AA199" s="31"/>
      <c r="AB199" s="1182"/>
      <c r="AC199" s="360"/>
      <c r="AD199" s="360"/>
      <c r="AE199" s="360"/>
      <c r="AF199" s="360"/>
      <c r="AG199" s="360"/>
      <c r="AH199" s="31"/>
      <c r="AI199" s="360"/>
      <c r="AJ199" s="360"/>
      <c r="AK199" s="360"/>
      <c r="AL199" s="360"/>
    </row>
    <row r="200" ht="15.75" customHeight="1">
      <c r="A200" s="1177"/>
      <c r="B200" s="31"/>
      <c r="C200" s="31"/>
      <c r="D200" s="2"/>
      <c r="E200" s="360"/>
      <c r="F200" s="2"/>
      <c r="G200" s="31"/>
      <c r="H200" s="31"/>
      <c r="I200" s="360"/>
      <c r="J200" s="360"/>
      <c r="K200" s="10"/>
      <c r="L200" s="2"/>
      <c r="M200" s="31"/>
      <c r="N200" s="31"/>
      <c r="O200" s="31"/>
      <c r="P200" s="1178"/>
      <c r="Q200" s="1179"/>
      <c r="R200" s="1180"/>
      <c r="S200" s="1180"/>
      <c r="T200" s="1181"/>
      <c r="U200" s="629"/>
      <c r="V200" s="2"/>
      <c r="W200" s="2"/>
      <c r="X200" s="2"/>
      <c r="Y200" s="360"/>
      <c r="Z200" s="360"/>
      <c r="AA200" s="31"/>
      <c r="AB200" s="1182"/>
      <c r="AC200" s="360"/>
      <c r="AD200" s="360"/>
      <c r="AE200" s="360"/>
      <c r="AF200" s="360"/>
      <c r="AG200" s="360"/>
      <c r="AH200" s="31"/>
      <c r="AI200" s="360"/>
      <c r="AJ200" s="360"/>
      <c r="AK200" s="360"/>
      <c r="AL200" s="360"/>
    </row>
    <row r="201" ht="15.75" customHeight="1">
      <c r="A201" s="1177"/>
      <c r="B201" s="31"/>
      <c r="C201" s="31"/>
      <c r="D201" s="2"/>
      <c r="E201" s="360"/>
      <c r="F201" s="2"/>
      <c r="G201" s="31"/>
      <c r="H201" s="31"/>
      <c r="I201" s="360"/>
      <c r="J201" s="360"/>
      <c r="K201" s="10"/>
      <c r="L201" s="2"/>
      <c r="M201" s="31"/>
      <c r="N201" s="31"/>
      <c r="O201" s="31"/>
      <c r="P201" s="1178"/>
      <c r="Q201" s="1179"/>
      <c r="R201" s="1180"/>
      <c r="S201" s="1180"/>
      <c r="T201" s="1181"/>
      <c r="U201" s="629"/>
      <c r="V201" s="2"/>
      <c r="W201" s="2"/>
      <c r="X201" s="2"/>
      <c r="Y201" s="360"/>
      <c r="Z201" s="360"/>
      <c r="AA201" s="31"/>
      <c r="AB201" s="1182"/>
      <c r="AC201" s="360"/>
      <c r="AD201" s="360"/>
      <c r="AE201" s="360"/>
      <c r="AF201" s="360"/>
      <c r="AG201" s="360"/>
      <c r="AH201" s="31"/>
      <c r="AI201" s="360"/>
      <c r="AJ201" s="360"/>
      <c r="AK201" s="360"/>
      <c r="AL201" s="360"/>
    </row>
    <row r="202" ht="15.75" customHeight="1">
      <c r="A202" s="1177"/>
      <c r="B202" s="31"/>
      <c r="C202" s="31"/>
      <c r="D202" s="2"/>
      <c r="E202" s="360"/>
      <c r="F202" s="2"/>
      <c r="G202" s="31"/>
      <c r="H202" s="31"/>
      <c r="I202" s="360"/>
      <c r="J202" s="360"/>
      <c r="K202" s="10"/>
      <c r="L202" s="2"/>
      <c r="M202" s="31"/>
      <c r="N202" s="31"/>
      <c r="O202" s="31"/>
      <c r="P202" s="1178"/>
      <c r="Q202" s="1179"/>
      <c r="R202" s="1180"/>
      <c r="S202" s="1180"/>
      <c r="T202" s="1181"/>
      <c r="U202" s="629"/>
      <c r="V202" s="2"/>
      <c r="W202" s="2"/>
      <c r="X202" s="2"/>
      <c r="Y202" s="360"/>
      <c r="Z202" s="360"/>
      <c r="AA202" s="31"/>
      <c r="AB202" s="1182"/>
      <c r="AC202" s="360"/>
      <c r="AD202" s="360"/>
      <c r="AE202" s="360"/>
      <c r="AF202" s="360"/>
      <c r="AG202" s="360"/>
      <c r="AH202" s="31"/>
      <c r="AI202" s="360"/>
      <c r="AJ202" s="360"/>
      <c r="AK202" s="360"/>
      <c r="AL202" s="360"/>
    </row>
    <row r="203" ht="15.75" customHeight="1">
      <c r="A203" s="1177"/>
      <c r="B203" s="31"/>
      <c r="C203" s="31"/>
      <c r="D203" s="2"/>
      <c r="E203" s="360"/>
      <c r="F203" s="2"/>
      <c r="G203" s="31"/>
      <c r="H203" s="31"/>
      <c r="I203" s="360"/>
      <c r="J203" s="360"/>
      <c r="K203" s="10"/>
      <c r="L203" s="2"/>
      <c r="M203" s="31"/>
      <c r="N203" s="31"/>
      <c r="O203" s="31"/>
      <c r="P203" s="1178"/>
      <c r="Q203" s="1179"/>
      <c r="R203" s="1180"/>
      <c r="S203" s="1180"/>
      <c r="T203" s="1181"/>
      <c r="U203" s="629"/>
      <c r="V203" s="2"/>
      <c r="W203" s="2"/>
      <c r="X203" s="2"/>
      <c r="Y203" s="360"/>
      <c r="Z203" s="360"/>
      <c r="AA203" s="31"/>
      <c r="AB203" s="1182"/>
      <c r="AC203" s="360"/>
      <c r="AD203" s="360"/>
      <c r="AE203" s="360"/>
      <c r="AF203" s="360"/>
      <c r="AG203" s="360"/>
      <c r="AH203" s="31"/>
      <c r="AI203" s="360"/>
      <c r="AJ203" s="360"/>
      <c r="AK203" s="360"/>
      <c r="AL203" s="360"/>
    </row>
    <row r="204" ht="15.75" customHeight="1">
      <c r="A204" s="1177"/>
      <c r="B204" s="31"/>
      <c r="C204" s="31"/>
      <c r="D204" s="2"/>
      <c r="E204" s="360"/>
      <c r="F204" s="2"/>
      <c r="G204" s="31"/>
      <c r="H204" s="31"/>
      <c r="I204" s="360"/>
      <c r="J204" s="360"/>
      <c r="K204" s="10"/>
      <c r="L204" s="2"/>
      <c r="M204" s="31"/>
      <c r="N204" s="31"/>
      <c r="O204" s="31"/>
      <c r="P204" s="1178"/>
      <c r="Q204" s="1179"/>
      <c r="R204" s="1180"/>
      <c r="S204" s="1180"/>
      <c r="T204" s="1181"/>
      <c r="U204" s="629"/>
      <c r="V204" s="2"/>
      <c r="W204" s="2"/>
      <c r="X204" s="2"/>
      <c r="Y204" s="360"/>
      <c r="Z204" s="360"/>
      <c r="AA204" s="31"/>
      <c r="AB204" s="1182"/>
      <c r="AC204" s="360"/>
      <c r="AD204" s="360"/>
      <c r="AE204" s="360"/>
      <c r="AF204" s="360"/>
      <c r="AG204" s="360"/>
      <c r="AH204" s="31"/>
      <c r="AI204" s="360"/>
      <c r="AJ204" s="360"/>
      <c r="AK204" s="360"/>
      <c r="AL204" s="360"/>
    </row>
    <row r="205" ht="15.75" customHeight="1">
      <c r="A205" s="1177"/>
      <c r="B205" s="31"/>
      <c r="C205" s="31"/>
      <c r="D205" s="2"/>
      <c r="E205" s="360"/>
      <c r="F205" s="2"/>
      <c r="G205" s="31"/>
      <c r="H205" s="31"/>
      <c r="I205" s="360"/>
      <c r="J205" s="360"/>
      <c r="K205" s="10"/>
      <c r="L205" s="2"/>
      <c r="M205" s="31"/>
      <c r="N205" s="31"/>
      <c r="O205" s="31"/>
      <c r="P205" s="1178"/>
      <c r="Q205" s="1179"/>
      <c r="R205" s="1180"/>
      <c r="S205" s="1180"/>
      <c r="T205" s="1181"/>
      <c r="U205" s="629"/>
      <c r="V205" s="2"/>
      <c r="W205" s="2"/>
      <c r="X205" s="2"/>
      <c r="Y205" s="360"/>
      <c r="Z205" s="360"/>
      <c r="AA205" s="31"/>
      <c r="AB205" s="1182"/>
      <c r="AC205" s="360"/>
      <c r="AD205" s="360"/>
      <c r="AE205" s="360"/>
      <c r="AF205" s="360"/>
      <c r="AG205" s="360"/>
      <c r="AH205" s="31"/>
      <c r="AI205" s="360"/>
      <c r="AJ205" s="360"/>
      <c r="AK205" s="360"/>
      <c r="AL205" s="360"/>
    </row>
    <row r="206" ht="15.75" customHeight="1">
      <c r="A206" s="1177"/>
      <c r="B206" s="31"/>
      <c r="C206" s="31"/>
      <c r="D206" s="2"/>
      <c r="E206" s="360"/>
      <c r="F206" s="2"/>
      <c r="G206" s="31"/>
      <c r="H206" s="31"/>
      <c r="I206" s="360"/>
      <c r="J206" s="360"/>
      <c r="K206" s="10"/>
      <c r="L206" s="2"/>
      <c r="M206" s="31"/>
      <c r="N206" s="31"/>
      <c r="O206" s="31"/>
      <c r="P206" s="1178"/>
      <c r="Q206" s="1179"/>
      <c r="R206" s="1180"/>
      <c r="S206" s="1180"/>
      <c r="T206" s="1181"/>
      <c r="U206" s="629"/>
      <c r="V206" s="2"/>
      <c r="W206" s="2"/>
      <c r="X206" s="2"/>
      <c r="Y206" s="360"/>
      <c r="Z206" s="360"/>
      <c r="AA206" s="31"/>
      <c r="AB206" s="1182"/>
      <c r="AC206" s="360"/>
      <c r="AD206" s="360"/>
      <c r="AE206" s="360"/>
      <c r="AF206" s="360"/>
      <c r="AG206" s="360"/>
      <c r="AH206" s="31"/>
      <c r="AI206" s="360"/>
      <c r="AJ206" s="360"/>
      <c r="AK206" s="360"/>
      <c r="AL206" s="360"/>
    </row>
    <row r="207" ht="15.75" customHeight="1">
      <c r="A207" s="1177"/>
      <c r="B207" s="31"/>
      <c r="C207" s="31"/>
      <c r="D207" s="2"/>
      <c r="E207" s="360"/>
      <c r="F207" s="2"/>
      <c r="G207" s="31"/>
      <c r="H207" s="31"/>
      <c r="I207" s="360"/>
      <c r="J207" s="360"/>
      <c r="K207" s="10"/>
      <c r="L207" s="2"/>
      <c r="M207" s="31"/>
      <c r="N207" s="31"/>
      <c r="O207" s="31"/>
      <c r="P207" s="1178"/>
      <c r="Q207" s="1179"/>
      <c r="R207" s="1180"/>
      <c r="S207" s="1180"/>
      <c r="T207" s="1181"/>
      <c r="U207" s="629"/>
      <c r="V207" s="2"/>
      <c r="W207" s="2"/>
      <c r="X207" s="2"/>
      <c r="Y207" s="360"/>
      <c r="Z207" s="360"/>
      <c r="AA207" s="31"/>
      <c r="AB207" s="1182"/>
      <c r="AC207" s="360"/>
      <c r="AD207" s="360"/>
      <c r="AE207" s="360"/>
      <c r="AF207" s="360"/>
      <c r="AG207" s="360"/>
      <c r="AH207" s="31"/>
      <c r="AI207" s="360"/>
      <c r="AJ207" s="360"/>
      <c r="AK207" s="360"/>
      <c r="AL207" s="360"/>
    </row>
    <row r="208" ht="15.75" customHeight="1">
      <c r="A208" s="1177"/>
      <c r="B208" s="31"/>
      <c r="C208" s="31"/>
      <c r="D208" s="2"/>
      <c r="E208" s="360"/>
      <c r="F208" s="2"/>
      <c r="G208" s="31"/>
      <c r="H208" s="31"/>
      <c r="I208" s="360"/>
      <c r="J208" s="360"/>
      <c r="K208" s="10"/>
      <c r="L208" s="2"/>
      <c r="M208" s="31"/>
      <c r="N208" s="31"/>
      <c r="O208" s="31"/>
      <c r="P208" s="1178"/>
      <c r="Q208" s="1179"/>
      <c r="R208" s="1180"/>
      <c r="S208" s="1180"/>
      <c r="T208" s="1181"/>
      <c r="U208" s="629"/>
      <c r="V208" s="2"/>
      <c r="W208" s="2"/>
      <c r="X208" s="2"/>
      <c r="Y208" s="360"/>
      <c r="Z208" s="360"/>
      <c r="AA208" s="31"/>
      <c r="AB208" s="1182"/>
      <c r="AC208" s="360"/>
      <c r="AD208" s="360"/>
      <c r="AE208" s="360"/>
      <c r="AF208" s="360"/>
      <c r="AG208" s="360"/>
      <c r="AH208" s="31"/>
      <c r="AI208" s="360"/>
      <c r="AJ208" s="360"/>
      <c r="AK208" s="360"/>
      <c r="AL208" s="360"/>
    </row>
    <row r="209" ht="15.75" customHeight="1">
      <c r="A209" s="1177"/>
      <c r="B209" s="31"/>
      <c r="C209" s="31"/>
      <c r="D209" s="2"/>
      <c r="E209" s="360"/>
      <c r="F209" s="2"/>
      <c r="G209" s="31"/>
      <c r="H209" s="31"/>
      <c r="I209" s="360"/>
      <c r="J209" s="360"/>
      <c r="K209" s="10"/>
      <c r="L209" s="2"/>
      <c r="M209" s="31"/>
      <c r="N209" s="31"/>
      <c r="O209" s="31"/>
      <c r="P209" s="1178"/>
      <c r="Q209" s="1179"/>
      <c r="R209" s="1180"/>
      <c r="S209" s="1180"/>
      <c r="T209" s="1181"/>
      <c r="U209" s="629"/>
      <c r="V209" s="2"/>
      <c r="W209" s="2"/>
      <c r="X209" s="2"/>
      <c r="Y209" s="360"/>
      <c r="Z209" s="360"/>
      <c r="AA209" s="31"/>
      <c r="AB209" s="1182"/>
      <c r="AC209" s="360"/>
      <c r="AD209" s="360"/>
      <c r="AE209" s="360"/>
      <c r="AF209" s="360"/>
      <c r="AG209" s="360"/>
      <c r="AH209" s="31"/>
      <c r="AI209" s="360"/>
      <c r="AJ209" s="360"/>
      <c r="AK209" s="360"/>
      <c r="AL209" s="360"/>
    </row>
    <row r="210" ht="15.75" customHeight="1">
      <c r="A210" s="1177"/>
      <c r="B210" s="31"/>
      <c r="C210" s="31"/>
      <c r="D210" s="2"/>
      <c r="E210" s="360"/>
      <c r="F210" s="2"/>
      <c r="G210" s="31"/>
      <c r="H210" s="31"/>
      <c r="I210" s="360"/>
      <c r="J210" s="360"/>
      <c r="K210" s="10"/>
      <c r="L210" s="2"/>
      <c r="M210" s="31"/>
      <c r="N210" s="31"/>
      <c r="O210" s="31"/>
      <c r="P210" s="1178"/>
      <c r="Q210" s="1179"/>
      <c r="R210" s="1180"/>
      <c r="S210" s="1180"/>
      <c r="T210" s="1181"/>
      <c r="U210" s="629"/>
      <c r="V210" s="2"/>
      <c r="W210" s="2"/>
      <c r="X210" s="2"/>
      <c r="Y210" s="360"/>
      <c r="Z210" s="360"/>
      <c r="AA210" s="31"/>
      <c r="AB210" s="1182"/>
      <c r="AC210" s="360"/>
      <c r="AD210" s="360"/>
      <c r="AE210" s="360"/>
      <c r="AF210" s="360"/>
      <c r="AG210" s="360"/>
      <c r="AH210" s="31"/>
      <c r="AI210" s="360"/>
      <c r="AJ210" s="360"/>
      <c r="AK210" s="360"/>
      <c r="AL210" s="360"/>
    </row>
    <row r="211" ht="15.75" customHeight="1">
      <c r="A211" s="1177"/>
      <c r="B211" s="31"/>
      <c r="C211" s="31"/>
      <c r="D211" s="2"/>
      <c r="E211" s="360"/>
      <c r="F211" s="2"/>
      <c r="G211" s="31"/>
      <c r="H211" s="31"/>
      <c r="I211" s="360"/>
      <c r="J211" s="360"/>
      <c r="K211" s="10"/>
      <c r="L211" s="2"/>
      <c r="M211" s="31"/>
      <c r="N211" s="31"/>
      <c r="O211" s="31"/>
      <c r="P211" s="1178"/>
      <c r="Q211" s="1179"/>
      <c r="R211" s="1180"/>
      <c r="S211" s="1180"/>
      <c r="T211" s="1181"/>
      <c r="U211" s="629"/>
      <c r="V211" s="2"/>
      <c r="W211" s="2"/>
      <c r="X211" s="2"/>
      <c r="Y211" s="360"/>
      <c r="Z211" s="360"/>
      <c r="AA211" s="31"/>
      <c r="AB211" s="1182"/>
      <c r="AC211" s="360"/>
      <c r="AD211" s="360"/>
      <c r="AE211" s="360"/>
      <c r="AF211" s="360"/>
      <c r="AG211" s="360"/>
      <c r="AH211" s="31"/>
      <c r="AI211" s="360"/>
      <c r="AJ211" s="360"/>
      <c r="AK211" s="360"/>
      <c r="AL211" s="360"/>
    </row>
    <row r="212" ht="15.75" customHeight="1">
      <c r="A212" s="1177"/>
      <c r="B212" s="31"/>
      <c r="C212" s="31"/>
      <c r="D212" s="2"/>
      <c r="E212" s="360"/>
      <c r="F212" s="2"/>
      <c r="G212" s="31"/>
      <c r="H212" s="31"/>
      <c r="I212" s="360"/>
      <c r="J212" s="360"/>
      <c r="K212" s="10"/>
      <c r="L212" s="2"/>
      <c r="M212" s="31"/>
      <c r="N212" s="31"/>
      <c r="O212" s="31"/>
      <c r="P212" s="1178"/>
      <c r="Q212" s="1179"/>
      <c r="R212" s="1180"/>
      <c r="S212" s="1180"/>
      <c r="T212" s="1181"/>
      <c r="U212" s="629"/>
      <c r="V212" s="2"/>
      <c r="W212" s="2"/>
      <c r="X212" s="2"/>
      <c r="Y212" s="360"/>
      <c r="Z212" s="360"/>
      <c r="AA212" s="31"/>
      <c r="AB212" s="1182"/>
      <c r="AC212" s="360"/>
      <c r="AD212" s="360"/>
      <c r="AE212" s="360"/>
      <c r="AF212" s="360"/>
      <c r="AG212" s="360"/>
      <c r="AH212" s="31"/>
      <c r="AI212" s="360"/>
      <c r="AJ212" s="360"/>
      <c r="AK212" s="360"/>
      <c r="AL212" s="360"/>
    </row>
    <row r="213" ht="15.75" customHeight="1">
      <c r="A213" s="1177"/>
      <c r="B213" s="31"/>
      <c r="C213" s="31"/>
      <c r="D213" s="2"/>
      <c r="E213" s="360"/>
      <c r="F213" s="2"/>
      <c r="G213" s="31"/>
      <c r="H213" s="31"/>
      <c r="I213" s="360"/>
      <c r="J213" s="360"/>
      <c r="K213" s="10"/>
      <c r="L213" s="2"/>
      <c r="M213" s="31"/>
      <c r="N213" s="31"/>
      <c r="O213" s="31"/>
      <c r="P213" s="1178"/>
      <c r="Q213" s="1179"/>
      <c r="R213" s="1180"/>
      <c r="S213" s="1180"/>
      <c r="T213" s="1181"/>
      <c r="U213" s="629"/>
      <c r="V213" s="2"/>
      <c r="W213" s="2"/>
      <c r="X213" s="2"/>
      <c r="Y213" s="360"/>
      <c r="Z213" s="360"/>
      <c r="AA213" s="31"/>
      <c r="AB213" s="1182"/>
      <c r="AC213" s="360"/>
      <c r="AD213" s="360"/>
      <c r="AE213" s="360"/>
      <c r="AF213" s="360"/>
      <c r="AG213" s="360"/>
      <c r="AH213" s="31"/>
      <c r="AI213" s="360"/>
      <c r="AJ213" s="360"/>
      <c r="AK213" s="360"/>
      <c r="AL213" s="360"/>
    </row>
    <row r="214" ht="15.75" customHeight="1">
      <c r="A214" s="1177"/>
      <c r="B214" s="31"/>
      <c r="C214" s="31"/>
      <c r="D214" s="2"/>
      <c r="E214" s="360"/>
      <c r="F214" s="2"/>
      <c r="G214" s="31"/>
      <c r="H214" s="31"/>
      <c r="I214" s="360"/>
      <c r="J214" s="360"/>
      <c r="K214" s="10"/>
      <c r="L214" s="2"/>
      <c r="M214" s="31"/>
      <c r="N214" s="31"/>
      <c r="O214" s="31"/>
      <c r="P214" s="1178"/>
      <c r="Q214" s="1179"/>
      <c r="R214" s="1180"/>
      <c r="S214" s="1180"/>
      <c r="T214" s="1181"/>
      <c r="U214" s="629"/>
      <c r="V214" s="2"/>
      <c r="W214" s="2"/>
      <c r="X214" s="2"/>
      <c r="Y214" s="360"/>
      <c r="Z214" s="360"/>
      <c r="AA214" s="31"/>
      <c r="AB214" s="1182"/>
      <c r="AC214" s="360"/>
      <c r="AD214" s="360"/>
      <c r="AE214" s="360"/>
      <c r="AF214" s="360"/>
      <c r="AG214" s="360"/>
      <c r="AH214" s="31"/>
      <c r="AI214" s="360"/>
      <c r="AJ214" s="360"/>
      <c r="AK214" s="360"/>
      <c r="AL214" s="360"/>
    </row>
    <row r="215" ht="15.75" customHeight="1">
      <c r="A215" s="1177"/>
      <c r="B215" s="31"/>
      <c r="C215" s="31"/>
      <c r="D215" s="2"/>
      <c r="E215" s="360"/>
      <c r="F215" s="2"/>
      <c r="G215" s="31"/>
      <c r="H215" s="31"/>
      <c r="I215" s="360"/>
      <c r="J215" s="360"/>
      <c r="K215" s="10"/>
      <c r="L215" s="2"/>
      <c r="M215" s="31"/>
      <c r="N215" s="31"/>
      <c r="O215" s="31"/>
      <c r="P215" s="1178"/>
      <c r="Q215" s="1179"/>
      <c r="R215" s="1180"/>
      <c r="S215" s="1180"/>
      <c r="T215" s="1181"/>
      <c r="U215" s="629"/>
      <c r="V215" s="2"/>
      <c r="W215" s="2"/>
      <c r="X215" s="2"/>
      <c r="Y215" s="360"/>
      <c r="Z215" s="360"/>
      <c r="AA215" s="31"/>
      <c r="AB215" s="1182"/>
      <c r="AC215" s="360"/>
      <c r="AD215" s="360"/>
      <c r="AE215" s="360"/>
      <c r="AF215" s="360"/>
      <c r="AG215" s="360"/>
      <c r="AH215" s="31"/>
      <c r="AI215" s="360"/>
      <c r="AJ215" s="360"/>
      <c r="AK215" s="360"/>
      <c r="AL215" s="360"/>
    </row>
    <row r="216" ht="15.75" customHeight="1">
      <c r="A216" s="1177"/>
      <c r="B216" s="31"/>
      <c r="C216" s="31"/>
      <c r="D216" s="2"/>
      <c r="E216" s="360"/>
      <c r="F216" s="2"/>
      <c r="G216" s="31"/>
      <c r="H216" s="31"/>
      <c r="I216" s="360"/>
      <c r="J216" s="360"/>
      <c r="K216" s="10"/>
      <c r="L216" s="2"/>
      <c r="M216" s="31"/>
      <c r="N216" s="31"/>
      <c r="O216" s="31"/>
      <c r="P216" s="1178"/>
      <c r="Q216" s="1179"/>
      <c r="R216" s="1180"/>
      <c r="S216" s="1180"/>
      <c r="T216" s="1181"/>
      <c r="U216" s="629"/>
      <c r="V216" s="2"/>
      <c r="W216" s="2"/>
      <c r="X216" s="2"/>
      <c r="Y216" s="360"/>
      <c r="Z216" s="360"/>
      <c r="AA216" s="31"/>
      <c r="AB216" s="1182"/>
      <c r="AC216" s="360"/>
      <c r="AD216" s="360"/>
      <c r="AE216" s="360"/>
      <c r="AF216" s="360"/>
      <c r="AG216" s="360"/>
      <c r="AH216" s="31"/>
      <c r="AI216" s="360"/>
      <c r="AJ216" s="360"/>
      <c r="AK216" s="360"/>
      <c r="AL216" s="360"/>
    </row>
    <row r="217" ht="15.75" customHeight="1">
      <c r="A217" s="1177"/>
      <c r="B217" s="31"/>
      <c r="C217" s="31"/>
      <c r="D217" s="2"/>
      <c r="E217" s="360"/>
      <c r="F217" s="2"/>
      <c r="G217" s="31"/>
      <c r="H217" s="31"/>
      <c r="I217" s="360"/>
      <c r="J217" s="360"/>
      <c r="K217" s="10"/>
      <c r="L217" s="2"/>
      <c r="M217" s="31"/>
      <c r="N217" s="31"/>
      <c r="O217" s="31"/>
      <c r="P217" s="1178"/>
      <c r="Q217" s="1179"/>
      <c r="R217" s="1180"/>
      <c r="S217" s="1180"/>
      <c r="T217" s="1181"/>
      <c r="U217" s="629"/>
      <c r="V217" s="2"/>
      <c r="W217" s="2"/>
      <c r="X217" s="2"/>
      <c r="Y217" s="360"/>
      <c r="Z217" s="360"/>
      <c r="AA217" s="31"/>
      <c r="AB217" s="1182"/>
      <c r="AC217" s="360"/>
      <c r="AD217" s="360"/>
      <c r="AE217" s="360"/>
      <c r="AF217" s="360"/>
      <c r="AG217" s="360"/>
      <c r="AH217" s="31"/>
      <c r="AI217" s="360"/>
      <c r="AJ217" s="360"/>
      <c r="AK217" s="360"/>
      <c r="AL217" s="360"/>
    </row>
    <row r="218" ht="15.75" customHeight="1">
      <c r="A218" s="1177"/>
      <c r="B218" s="31"/>
      <c r="C218" s="31"/>
      <c r="D218" s="2"/>
      <c r="E218" s="360"/>
      <c r="F218" s="2"/>
      <c r="G218" s="31"/>
      <c r="H218" s="31"/>
      <c r="I218" s="360"/>
      <c r="J218" s="360"/>
      <c r="K218" s="10"/>
      <c r="L218" s="2"/>
      <c r="M218" s="31"/>
      <c r="N218" s="31"/>
      <c r="O218" s="31"/>
      <c r="P218" s="1178"/>
      <c r="Q218" s="1179"/>
      <c r="R218" s="1180"/>
      <c r="S218" s="1180"/>
      <c r="T218" s="1181"/>
      <c r="U218" s="629"/>
      <c r="V218" s="2"/>
      <c r="W218" s="2"/>
      <c r="X218" s="2"/>
      <c r="Y218" s="360"/>
      <c r="Z218" s="360"/>
      <c r="AA218" s="31"/>
      <c r="AB218" s="1182"/>
      <c r="AC218" s="360"/>
      <c r="AD218" s="360"/>
      <c r="AE218" s="360"/>
      <c r="AF218" s="360"/>
      <c r="AG218" s="360"/>
      <c r="AH218" s="31"/>
      <c r="AI218" s="360"/>
      <c r="AJ218" s="360"/>
      <c r="AK218" s="360"/>
      <c r="AL218" s="360"/>
    </row>
    <row r="219" ht="15.75" customHeight="1">
      <c r="A219" s="1177"/>
      <c r="B219" s="31"/>
      <c r="C219" s="31"/>
      <c r="D219" s="2"/>
      <c r="E219" s="360"/>
      <c r="F219" s="2"/>
      <c r="G219" s="31"/>
      <c r="H219" s="31"/>
      <c r="I219" s="360"/>
      <c r="J219" s="360"/>
      <c r="K219" s="10"/>
      <c r="L219" s="2"/>
      <c r="M219" s="31"/>
      <c r="N219" s="31"/>
      <c r="O219" s="31"/>
      <c r="P219" s="1178"/>
      <c r="Q219" s="1179"/>
      <c r="R219" s="1180"/>
      <c r="S219" s="1180"/>
      <c r="T219" s="1181"/>
      <c r="U219" s="629"/>
      <c r="V219" s="2"/>
      <c r="W219" s="2"/>
      <c r="X219" s="2"/>
      <c r="Y219" s="360"/>
      <c r="Z219" s="360"/>
      <c r="AA219" s="31"/>
      <c r="AB219" s="1182"/>
      <c r="AC219" s="360"/>
      <c r="AD219" s="360"/>
      <c r="AE219" s="360"/>
      <c r="AF219" s="360"/>
      <c r="AG219" s="360"/>
      <c r="AH219" s="31"/>
      <c r="AI219" s="360"/>
      <c r="AJ219" s="360"/>
      <c r="AK219" s="360"/>
      <c r="AL219" s="360"/>
    </row>
    <row r="220" ht="15.75" customHeight="1">
      <c r="A220" s="1177"/>
      <c r="B220" s="31"/>
      <c r="C220" s="31"/>
      <c r="D220" s="2"/>
      <c r="E220" s="360"/>
      <c r="F220" s="2"/>
      <c r="G220" s="31"/>
      <c r="H220" s="31"/>
      <c r="I220" s="360"/>
      <c r="J220" s="360"/>
      <c r="K220" s="10"/>
      <c r="L220" s="2"/>
      <c r="M220" s="31"/>
      <c r="N220" s="31"/>
      <c r="O220" s="31"/>
      <c r="P220" s="1178"/>
      <c r="Q220" s="1179"/>
      <c r="R220" s="1180"/>
      <c r="S220" s="1180"/>
      <c r="T220" s="1181"/>
      <c r="U220" s="629"/>
      <c r="V220" s="2"/>
      <c r="W220" s="2"/>
      <c r="X220" s="2"/>
      <c r="Y220" s="360"/>
      <c r="Z220" s="360"/>
      <c r="AA220" s="31"/>
      <c r="AB220" s="1182"/>
      <c r="AC220" s="360"/>
      <c r="AD220" s="360"/>
      <c r="AE220" s="360"/>
      <c r="AF220" s="360"/>
      <c r="AG220" s="360"/>
      <c r="AH220" s="31"/>
      <c r="AI220" s="360"/>
      <c r="AJ220" s="360"/>
      <c r="AK220" s="360"/>
      <c r="AL220" s="360"/>
    </row>
    <row r="221" ht="15.75" customHeight="1">
      <c r="A221" s="1177"/>
      <c r="B221" s="31"/>
      <c r="C221" s="31"/>
      <c r="D221" s="2"/>
      <c r="E221" s="360"/>
      <c r="F221" s="2"/>
      <c r="G221" s="31"/>
      <c r="H221" s="31"/>
      <c r="I221" s="360"/>
      <c r="J221" s="360"/>
      <c r="K221" s="10"/>
      <c r="L221" s="2"/>
      <c r="M221" s="31"/>
      <c r="N221" s="31"/>
      <c r="O221" s="31"/>
      <c r="P221" s="1178"/>
      <c r="Q221" s="1179"/>
      <c r="R221" s="1180"/>
      <c r="S221" s="1180"/>
      <c r="T221" s="1181"/>
      <c r="U221" s="629"/>
      <c r="V221" s="2"/>
      <c r="W221" s="2"/>
      <c r="X221" s="2"/>
      <c r="Y221" s="360"/>
      <c r="Z221" s="360"/>
      <c r="AA221" s="31"/>
      <c r="AB221" s="1182"/>
      <c r="AC221" s="360"/>
      <c r="AD221" s="360"/>
      <c r="AE221" s="360"/>
      <c r="AF221" s="360"/>
      <c r="AG221" s="360"/>
      <c r="AH221" s="31"/>
      <c r="AI221" s="360"/>
      <c r="AJ221" s="360"/>
      <c r="AK221" s="360"/>
      <c r="AL221" s="360"/>
    </row>
    <row r="222" ht="15.75" customHeight="1">
      <c r="A222" s="1177"/>
      <c r="B222" s="31"/>
      <c r="C222" s="31"/>
      <c r="D222" s="2"/>
      <c r="E222" s="360"/>
      <c r="F222" s="2"/>
      <c r="G222" s="31"/>
      <c r="H222" s="31"/>
      <c r="I222" s="360"/>
      <c r="J222" s="360"/>
      <c r="K222" s="10"/>
      <c r="L222" s="2"/>
      <c r="M222" s="31"/>
      <c r="N222" s="31"/>
      <c r="O222" s="31"/>
      <c r="P222" s="1178"/>
      <c r="Q222" s="1179"/>
      <c r="R222" s="1180"/>
      <c r="S222" s="1180"/>
      <c r="T222" s="1181"/>
      <c r="U222" s="629"/>
      <c r="V222" s="2"/>
      <c r="W222" s="2"/>
      <c r="X222" s="2"/>
      <c r="Y222" s="360"/>
      <c r="Z222" s="360"/>
      <c r="AA222" s="31"/>
      <c r="AB222" s="1182"/>
      <c r="AC222" s="360"/>
      <c r="AD222" s="360"/>
      <c r="AE222" s="360"/>
      <c r="AF222" s="360"/>
      <c r="AG222" s="360"/>
      <c r="AH222" s="31"/>
      <c r="AI222" s="360"/>
      <c r="AJ222" s="360"/>
      <c r="AK222" s="360"/>
      <c r="AL222" s="360"/>
    </row>
    <row r="223" ht="15.75" customHeight="1">
      <c r="A223" s="1177"/>
      <c r="B223" s="31"/>
      <c r="C223" s="31"/>
      <c r="D223" s="2"/>
      <c r="E223" s="360"/>
      <c r="F223" s="2"/>
      <c r="G223" s="31"/>
      <c r="H223" s="31"/>
      <c r="I223" s="360"/>
      <c r="J223" s="360"/>
      <c r="K223" s="10"/>
      <c r="L223" s="2"/>
      <c r="M223" s="31"/>
      <c r="N223" s="31"/>
      <c r="O223" s="31"/>
      <c r="P223" s="1178"/>
      <c r="Q223" s="1179"/>
      <c r="R223" s="1180"/>
      <c r="S223" s="1180"/>
      <c r="T223" s="1181"/>
      <c r="U223" s="629"/>
      <c r="V223" s="2"/>
      <c r="W223" s="2"/>
      <c r="X223" s="2"/>
      <c r="Y223" s="360"/>
      <c r="Z223" s="360"/>
      <c r="AA223" s="31"/>
      <c r="AB223" s="1182"/>
      <c r="AC223" s="360"/>
      <c r="AD223" s="360"/>
      <c r="AE223" s="360"/>
      <c r="AF223" s="360"/>
      <c r="AG223" s="360"/>
      <c r="AH223" s="31"/>
      <c r="AI223" s="360"/>
      <c r="AJ223" s="360"/>
      <c r="AK223" s="360"/>
      <c r="AL223" s="360"/>
    </row>
    <row r="224" ht="15.75" customHeight="1">
      <c r="A224" s="1177"/>
      <c r="B224" s="31"/>
      <c r="C224" s="31"/>
      <c r="D224" s="2"/>
      <c r="E224" s="360"/>
      <c r="F224" s="2"/>
      <c r="G224" s="31"/>
      <c r="H224" s="31"/>
      <c r="I224" s="360"/>
      <c r="J224" s="360"/>
      <c r="K224" s="10"/>
      <c r="L224" s="2"/>
      <c r="M224" s="31"/>
      <c r="N224" s="31"/>
      <c r="O224" s="31"/>
      <c r="P224" s="1178"/>
      <c r="Q224" s="1179"/>
      <c r="R224" s="1180"/>
      <c r="S224" s="1180"/>
      <c r="T224" s="1181"/>
      <c r="U224" s="629"/>
      <c r="V224" s="2"/>
      <c r="W224" s="2"/>
      <c r="X224" s="2"/>
      <c r="Y224" s="360"/>
      <c r="Z224" s="360"/>
      <c r="AA224" s="31"/>
      <c r="AB224" s="1182"/>
      <c r="AC224" s="360"/>
      <c r="AD224" s="360"/>
      <c r="AE224" s="360"/>
      <c r="AF224" s="360"/>
      <c r="AG224" s="360"/>
      <c r="AH224" s="31"/>
      <c r="AI224" s="360"/>
      <c r="AJ224" s="360"/>
      <c r="AK224" s="360"/>
      <c r="AL224" s="360"/>
    </row>
    <row r="225" ht="15.75" customHeight="1">
      <c r="A225" s="1177"/>
      <c r="B225" s="31"/>
      <c r="C225" s="31"/>
      <c r="D225" s="2"/>
      <c r="E225" s="360"/>
      <c r="F225" s="2"/>
      <c r="G225" s="31"/>
      <c r="H225" s="31"/>
      <c r="I225" s="360"/>
      <c r="J225" s="360"/>
      <c r="K225" s="10"/>
      <c r="L225" s="2"/>
      <c r="M225" s="31"/>
      <c r="N225" s="31"/>
      <c r="O225" s="31"/>
      <c r="P225" s="1178"/>
      <c r="Q225" s="1179"/>
      <c r="R225" s="1180"/>
      <c r="S225" s="1180"/>
      <c r="T225" s="1181"/>
      <c r="U225" s="629"/>
      <c r="V225" s="2"/>
      <c r="W225" s="2"/>
      <c r="X225" s="2"/>
      <c r="Y225" s="360"/>
      <c r="Z225" s="360"/>
      <c r="AA225" s="31"/>
      <c r="AB225" s="1182"/>
      <c r="AC225" s="360"/>
      <c r="AD225" s="360"/>
      <c r="AE225" s="360"/>
      <c r="AF225" s="360"/>
      <c r="AG225" s="360"/>
      <c r="AH225" s="31"/>
      <c r="AI225" s="360"/>
      <c r="AJ225" s="360"/>
      <c r="AK225" s="360"/>
      <c r="AL225" s="360"/>
    </row>
    <row r="226" ht="15.75" customHeight="1">
      <c r="A226" s="1177"/>
      <c r="B226" s="31"/>
      <c r="C226" s="31"/>
      <c r="D226" s="2"/>
      <c r="E226" s="360"/>
      <c r="F226" s="2"/>
      <c r="G226" s="31"/>
      <c r="H226" s="31"/>
      <c r="I226" s="360"/>
      <c r="J226" s="360"/>
      <c r="K226" s="10"/>
      <c r="L226" s="2"/>
      <c r="M226" s="31"/>
      <c r="N226" s="31"/>
      <c r="O226" s="31"/>
      <c r="P226" s="1178"/>
      <c r="Q226" s="1179"/>
      <c r="R226" s="1180"/>
      <c r="S226" s="1180"/>
      <c r="T226" s="1181"/>
      <c r="U226" s="629"/>
      <c r="V226" s="2"/>
      <c r="W226" s="2"/>
      <c r="X226" s="2"/>
      <c r="Y226" s="360"/>
      <c r="Z226" s="360"/>
      <c r="AA226" s="31"/>
      <c r="AB226" s="1182"/>
      <c r="AC226" s="360"/>
      <c r="AD226" s="360"/>
      <c r="AE226" s="360"/>
      <c r="AF226" s="360"/>
      <c r="AG226" s="360"/>
      <c r="AH226" s="31"/>
      <c r="AI226" s="360"/>
      <c r="AJ226" s="360"/>
      <c r="AK226" s="360"/>
      <c r="AL226" s="360"/>
    </row>
    <row r="227" ht="15.75" customHeight="1">
      <c r="A227" s="1177"/>
      <c r="B227" s="31"/>
      <c r="C227" s="31"/>
      <c r="D227" s="2"/>
      <c r="E227" s="360"/>
      <c r="F227" s="2"/>
      <c r="G227" s="31"/>
      <c r="H227" s="31"/>
      <c r="I227" s="360"/>
      <c r="J227" s="360"/>
      <c r="K227" s="10"/>
      <c r="L227" s="2"/>
      <c r="M227" s="31"/>
      <c r="N227" s="31"/>
      <c r="O227" s="31"/>
      <c r="P227" s="1178"/>
      <c r="Q227" s="1179"/>
      <c r="R227" s="1180"/>
      <c r="S227" s="1180"/>
      <c r="T227" s="1181"/>
      <c r="U227" s="629"/>
      <c r="V227" s="2"/>
      <c r="W227" s="2"/>
      <c r="X227" s="2"/>
      <c r="Y227" s="360"/>
      <c r="Z227" s="360"/>
      <c r="AA227" s="31"/>
      <c r="AB227" s="1182"/>
      <c r="AC227" s="360"/>
      <c r="AD227" s="360"/>
      <c r="AE227" s="360"/>
      <c r="AF227" s="360"/>
      <c r="AG227" s="360"/>
      <c r="AH227" s="31"/>
      <c r="AI227" s="360"/>
      <c r="AJ227" s="360"/>
      <c r="AK227" s="360"/>
      <c r="AL227" s="360"/>
    </row>
    <row r="228" ht="15.75" customHeight="1">
      <c r="A228" s="1177"/>
      <c r="B228" s="31"/>
      <c r="C228" s="31"/>
      <c r="D228" s="2"/>
      <c r="E228" s="360"/>
      <c r="F228" s="2"/>
      <c r="G228" s="31"/>
      <c r="H228" s="31"/>
      <c r="I228" s="360"/>
      <c r="J228" s="360"/>
      <c r="K228" s="10"/>
      <c r="L228" s="2"/>
      <c r="M228" s="31"/>
      <c r="N228" s="31"/>
      <c r="O228" s="31"/>
      <c r="P228" s="1178"/>
      <c r="Q228" s="1179"/>
      <c r="R228" s="1180"/>
      <c r="S228" s="1180"/>
      <c r="T228" s="1181"/>
      <c r="U228" s="629"/>
      <c r="V228" s="2"/>
      <c r="W228" s="2"/>
      <c r="X228" s="2"/>
      <c r="Y228" s="360"/>
      <c r="Z228" s="360"/>
      <c r="AA228" s="31"/>
      <c r="AB228" s="1182"/>
      <c r="AC228" s="360"/>
      <c r="AD228" s="360"/>
      <c r="AE228" s="360"/>
      <c r="AF228" s="360"/>
      <c r="AG228" s="360"/>
      <c r="AH228" s="31"/>
      <c r="AI228" s="360"/>
      <c r="AJ228" s="360"/>
      <c r="AK228" s="360"/>
      <c r="AL228" s="360"/>
    </row>
    <row r="229" ht="15.75" customHeight="1">
      <c r="A229" s="1177"/>
      <c r="B229" s="31"/>
      <c r="C229" s="31"/>
      <c r="D229" s="2"/>
      <c r="E229" s="360"/>
      <c r="F229" s="2"/>
      <c r="G229" s="31"/>
      <c r="H229" s="31"/>
      <c r="I229" s="360"/>
      <c r="J229" s="360"/>
      <c r="K229" s="10"/>
      <c r="L229" s="2"/>
      <c r="M229" s="31"/>
      <c r="N229" s="31"/>
      <c r="O229" s="31"/>
      <c r="P229" s="1178"/>
      <c r="Q229" s="1179"/>
      <c r="R229" s="1180"/>
      <c r="S229" s="1180"/>
      <c r="T229" s="1181"/>
      <c r="U229" s="629"/>
      <c r="V229" s="2"/>
      <c r="W229" s="2"/>
      <c r="X229" s="2"/>
      <c r="Y229" s="360"/>
      <c r="Z229" s="360"/>
      <c r="AA229" s="31"/>
      <c r="AB229" s="1182"/>
      <c r="AC229" s="360"/>
      <c r="AD229" s="360"/>
      <c r="AE229" s="360"/>
      <c r="AF229" s="360"/>
      <c r="AG229" s="360"/>
      <c r="AH229" s="31"/>
      <c r="AI229" s="360"/>
      <c r="AJ229" s="360"/>
      <c r="AK229" s="360"/>
      <c r="AL229" s="360"/>
    </row>
    <row r="230" ht="15.75" customHeight="1">
      <c r="A230" s="1177"/>
      <c r="B230" s="31"/>
      <c r="C230" s="31"/>
      <c r="D230" s="2"/>
      <c r="E230" s="360"/>
      <c r="F230" s="2"/>
      <c r="G230" s="31"/>
      <c r="H230" s="31"/>
      <c r="I230" s="360"/>
      <c r="J230" s="360"/>
      <c r="K230" s="10"/>
      <c r="L230" s="2"/>
      <c r="M230" s="31"/>
      <c r="N230" s="31"/>
      <c r="O230" s="31"/>
      <c r="P230" s="1178"/>
      <c r="Q230" s="1179"/>
      <c r="R230" s="1180"/>
      <c r="S230" s="1180"/>
      <c r="T230" s="1181"/>
      <c r="U230" s="629"/>
      <c r="V230" s="2"/>
      <c r="W230" s="2"/>
      <c r="X230" s="2"/>
      <c r="Y230" s="360"/>
      <c r="Z230" s="360"/>
      <c r="AA230" s="31"/>
      <c r="AB230" s="1182"/>
      <c r="AC230" s="360"/>
      <c r="AD230" s="360"/>
      <c r="AE230" s="360"/>
      <c r="AF230" s="360"/>
      <c r="AG230" s="360"/>
      <c r="AH230" s="31"/>
      <c r="AI230" s="360"/>
      <c r="AJ230" s="360"/>
      <c r="AK230" s="360"/>
      <c r="AL230" s="360"/>
    </row>
    <row r="231" ht="15.75" customHeight="1">
      <c r="A231" s="1177"/>
      <c r="B231" s="31"/>
      <c r="C231" s="31"/>
      <c r="D231" s="2"/>
      <c r="E231" s="360"/>
      <c r="F231" s="2"/>
      <c r="G231" s="31"/>
      <c r="H231" s="31"/>
      <c r="I231" s="360"/>
      <c r="J231" s="360"/>
      <c r="K231" s="10"/>
      <c r="L231" s="2"/>
      <c r="M231" s="31"/>
      <c r="N231" s="31"/>
      <c r="O231" s="31"/>
      <c r="P231" s="1178"/>
      <c r="Q231" s="1179"/>
      <c r="R231" s="1180"/>
      <c r="S231" s="1180"/>
      <c r="T231" s="1181"/>
      <c r="U231" s="629"/>
      <c r="V231" s="2"/>
      <c r="W231" s="2"/>
      <c r="X231" s="2"/>
      <c r="Y231" s="360"/>
      <c r="Z231" s="360"/>
      <c r="AA231" s="31"/>
      <c r="AB231" s="1182"/>
      <c r="AC231" s="360"/>
      <c r="AD231" s="360"/>
      <c r="AE231" s="360"/>
      <c r="AF231" s="360"/>
      <c r="AG231" s="360"/>
      <c r="AH231" s="31"/>
      <c r="AI231" s="360"/>
      <c r="AJ231" s="360"/>
      <c r="AK231" s="360"/>
      <c r="AL231" s="360"/>
    </row>
    <row r="232" ht="15.75" customHeight="1">
      <c r="A232" s="1177"/>
      <c r="B232" s="31"/>
      <c r="C232" s="31"/>
      <c r="D232" s="2"/>
      <c r="E232" s="360"/>
      <c r="F232" s="2"/>
      <c r="G232" s="31"/>
      <c r="H232" s="31"/>
      <c r="I232" s="360"/>
      <c r="J232" s="360"/>
      <c r="K232" s="10"/>
      <c r="L232" s="2"/>
      <c r="M232" s="31"/>
      <c r="N232" s="31"/>
      <c r="O232" s="31"/>
      <c r="P232" s="1178"/>
      <c r="Q232" s="1179"/>
      <c r="R232" s="1180"/>
      <c r="S232" s="1180"/>
      <c r="T232" s="1181"/>
      <c r="U232" s="629"/>
      <c r="V232" s="2"/>
      <c r="W232" s="2"/>
      <c r="X232" s="2"/>
      <c r="Y232" s="360"/>
      <c r="Z232" s="360"/>
      <c r="AA232" s="31"/>
      <c r="AB232" s="1182"/>
      <c r="AC232" s="360"/>
      <c r="AD232" s="360"/>
      <c r="AE232" s="360"/>
      <c r="AF232" s="360"/>
      <c r="AG232" s="360"/>
      <c r="AH232" s="31"/>
      <c r="AI232" s="360"/>
      <c r="AJ232" s="360"/>
      <c r="AK232" s="360"/>
      <c r="AL232" s="360"/>
    </row>
    <row r="233" ht="15.75" customHeight="1">
      <c r="A233" s="1177"/>
      <c r="B233" s="31"/>
      <c r="C233" s="31"/>
      <c r="D233" s="2"/>
      <c r="E233" s="360"/>
      <c r="F233" s="2"/>
      <c r="G233" s="31"/>
      <c r="H233" s="31"/>
      <c r="I233" s="360"/>
      <c r="J233" s="360"/>
      <c r="K233" s="10"/>
      <c r="L233" s="2"/>
      <c r="M233" s="31"/>
      <c r="N233" s="31"/>
      <c r="O233" s="31"/>
      <c r="P233" s="1178"/>
      <c r="Q233" s="1179"/>
      <c r="R233" s="1180"/>
      <c r="S233" s="1180"/>
      <c r="T233" s="1181"/>
      <c r="U233" s="629"/>
      <c r="V233" s="2"/>
      <c r="W233" s="2"/>
      <c r="X233" s="2"/>
      <c r="Y233" s="360"/>
      <c r="Z233" s="360"/>
      <c r="AA233" s="31"/>
      <c r="AB233" s="1182"/>
      <c r="AC233" s="360"/>
      <c r="AD233" s="360"/>
      <c r="AE233" s="360"/>
      <c r="AF233" s="360"/>
      <c r="AG233" s="360"/>
      <c r="AH233" s="31"/>
      <c r="AI233" s="360"/>
      <c r="AJ233" s="360"/>
      <c r="AK233" s="360"/>
      <c r="AL233" s="360"/>
    </row>
    <row r="234" ht="15.75" customHeight="1">
      <c r="A234" s="1177"/>
      <c r="B234" s="31"/>
      <c r="C234" s="31"/>
      <c r="D234" s="2"/>
      <c r="E234" s="360"/>
      <c r="F234" s="2"/>
      <c r="G234" s="31"/>
      <c r="H234" s="31"/>
      <c r="I234" s="360"/>
      <c r="J234" s="360"/>
      <c r="K234" s="10"/>
      <c r="L234" s="2"/>
      <c r="M234" s="31"/>
      <c r="N234" s="31"/>
      <c r="O234" s="31"/>
      <c r="P234" s="1178"/>
      <c r="Q234" s="1179"/>
      <c r="R234" s="1180"/>
      <c r="S234" s="1180"/>
      <c r="T234" s="1181"/>
      <c r="U234" s="629"/>
      <c r="V234" s="2"/>
      <c r="W234" s="2"/>
      <c r="X234" s="2"/>
      <c r="Y234" s="360"/>
      <c r="Z234" s="360"/>
      <c r="AA234" s="31"/>
      <c r="AB234" s="1182"/>
      <c r="AC234" s="360"/>
      <c r="AD234" s="360"/>
      <c r="AE234" s="360"/>
      <c r="AF234" s="360"/>
      <c r="AG234" s="360"/>
      <c r="AH234" s="31"/>
      <c r="AI234" s="360"/>
      <c r="AJ234" s="360"/>
      <c r="AK234" s="360"/>
      <c r="AL234" s="360"/>
    </row>
    <row r="235" ht="15.75" customHeight="1">
      <c r="A235" s="1177"/>
      <c r="B235" s="31"/>
      <c r="C235" s="31"/>
      <c r="D235" s="2"/>
      <c r="E235" s="360"/>
      <c r="F235" s="2"/>
      <c r="G235" s="31"/>
      <c r="H235" s="31"/>
      <c r="I235" s="360"/>
      <c r="J235" s="360"/>
      <c r="K235" s="10"/>
      <c r="L235" s="2"/>
      <c r="M235" s="31"/>
      <c r="N235" s="31"/>
      <c r="O235" s="31"/>
      <c r="P235" s="1178"/>
      <c r="Q235" s="1179"/>
      <c r="R235" s="1180"/>
      <c r="S235" s="1180"/>
      <c r="T235" s="1181"/>
      <c r="U235" s="629"/>
      <c r="V235" s="2"/>
      <c r="W235" s="2"/>
      <c r="X235" s="2"/>
      <c r="Y235" s="360"/>
      <c r="Z235" s="360"/>
      <c r="AA235" s="31"/>
      <c r="AB235" s="1182"/>
      <c r="AC235" s="360"/>
      <c r="AD235" s="360"/>
      <c r="AE235" s="360"/>
      <c r="AF235" s="360"/>
      <c r="AG235" s="360"/>
      <c r="AH235" s="31"/>
      <c r="AI235" s="360"/>
      <c r="AJ235" s="360"/>
      <c r="AK235" s="360"/>
      <c r="AL235" s="360"/>
    </row>
    <row r="236" ht="15.75" customHeight="1">
      <c r="A236" s="1177"/>
      <c r="B236" s="31"/>
      <c r="C236" s="31"/>
      <c r="D236" s="2"/>
      <c r="E236" s="360"/>
      <c r="F236" s="2"/>
      <c r="G236" s="31"/>
      <c r="H236" s="31"/>
      <c r="I236" s="360"/>
      <c r="J236" s="360"/>
      <c r="K236" s="10"/>
      <c r="L236" s="2"/>
      <c r="M236" s="31"/>
      <c r="N236" s="31"/>
      <c r="O236" s="31"/>
      <c r="P236" s="1178"/>
      <c r="Q236" s="1179"/>
      <c r="R236" s="1180"/>
      <c r="S236" s="1180"/>
      <c r="T236" s="1181"/>
      <c r="U236" s="629"/>
      <c r="V236" s="2"/>
      <c r="W236" s="2"/>
      <c r="X236" s="2"/>
      <c r="Y236" s="360"/>
      <c r="Z236" s="360"/>
      <c r="AA236" s="31"/>
      <c r="AB236" s="1182"/>
      <c r="AC236" s="360"/>
      <c r="AD236" s="360"/>
      <c r="AE236" s="360"/>
      <c r="AF236" s="360"/>
      <c r="AG236" s="360"/>
      <c r="AH236" s="31"/>
      <c r="AI236" s="360"/>
      <c r="AJ236" s="360"/>
      <c r="AK236" s="360"/>
      <c r="AL236" s="360"/>
    </row>
    <row r="237" ht="15.75" customHeight="1">
      <c r="A237" s="1177"/>
      <c r="B237" s="31"/>
      <c r="C237" s="31"/>
      <c r="D237" s="2"/>
      <c r="E237" s="360"/>
      <c r="F237" s="2"/>
      <c r="G237" s="31"/>
      <c r="H237" s="31"/>
      <c r="I237" s="360"/>
      <c r="J237" s="360"/>
      <c r="K237" s="10"/>
      <c r="L237" s="2"/>
      <c r="M237" s="31"/>
      <c r="N237" s="31"/>
      <c r="O237" s="31"/>
      <c r="P237" s="1178"/>
      <c r="Q237" s="1179"/>
      <c r="R237" s="1180"/>
      <c r="S237" s="1180"/>
      <c r="T237" s="1181"/>
      <c r="U237" s="629"/>
      <c r="V237" s="2"/>
      <c r="W237" s="2"/>
      <c r="X237" s="2"/>
      <c r="Y237" s="360"/>
      <c r="Z237" s="360"/>
      <c r="AA237" s="31"/>
      <c r="AB237" s="1182"/>
      <c r="AC237" s="360"/>
      <c r="AD237" s="360"/>
      <c r="AE237" s="360"/>
      <c r="AF237" s="360"/>
      <c r="AG237" s="360"/>
      <c r="AH237" s="31"/>
      <c r="AI237" s="360"/>
      <c r="AJ237" s="360"/>
      <c r="AK237" s="360"/>
      <c r="AL237" s="360"/>
    </row>
    <row r="238" ht="15.75" customHeight="1">
      <c r="A238" s="1177"/>
      <c r="B238" s="31"/>
      <c r="C238" s="31"/>
      <c r="D238" s="2"/>
      <c r="E238" s="360"/>
      <c r="F238" s="2"/>
      <c r="G238" s="31"/>
      <c r="H238" s="31"/>
      <c r="I238" s="360"/>
      <c r="J238" s="360"/>
      <c r="K238" s="10"/>
      <c r="L238" s="2"/>
      <c r="M238" s="31"/>
      <c r="N238" s="31"/>
      <c r="O238" s="31"/>
      <c r="P238" s="1178"/>
      <c r="Q238" s="1179"/>
      <c r="R238" s="1180"/>
      <c r="S238" s="1180"/>
      <c r="T238" s="1181"/>
      <c r="U238" s="629"/>
      <c r="V238" s="2"/>
      <c r="W238" s="2"/>
      <c r="X238" s="2"/>
      <c r="Y238" s="360"/>
      <c r="Z238" s="360"/>
      <c r="AA238" s="31"/>
      <c r="AB238" s="1182"/>
      <c r="AC238" s="360"/>
      <c r="AD238" s="360"/>
      <c r="AE238" s="360"/>
      <c r="AF238" s="360"/>
      <c r="AG238" s="360"/>
      <c r="AH238" s="31"/>
      <c r="AI238" s="360"/>
      <c r="AJ238" s="360"/>
      <c r="AK238" s="360"/>
      <c r="AL238" s="360"/>
    </row>
    <row r="239" ht="15.75" customHeight="1">
      <c r="A239" s="1177"/>
      <c r="B239" s="31"/>
      <c r="C239" s="31"/>
      <c r="D239" s="2"/>
      <c r="E239" s="360"/>
      <c r="F239" s="2"/>
      <c r="G239" s="31"/>
      <c r="H239" s="31"/>
      <c r="I239" s="360"/>
      <c r="J239" s="360"/>
      <c r="K239" s="10"/>
      <c r="L239" s="2"/>
      <c r="M239" s="31"/>
      <c r="N239" s="31"/>
      <c r="O239" s="31"/>
      <c r="P239" s="1178"/>
      <c r="Q239" s="1179"/>
      <c r="R239" s="1180"/>
      <c r="S239" s="1180"/>
      <c r="T239" s="1181"/>
      <c r="U239" s="629"/>
      <c r="V239" s="2"/>
      <c r="W239" s="2"/>
      <c r="X239" s="2"/>
      <c r="Y239" s="360"/>
      <c r="Z239" s="360"/>
      <c r="AA239" s="31"/>
      <c r="AB239" s="1182"/>
      <c r="AC239" s="360"/>
      <c r="AD239" s="360"/>
      <c r="AE239" s="360"/>
      <c r="AF239" s="360"/>
      <c r="AG239" s="360"/>
      <c r="AH239" s="31"/>
      <c r="AI239" s="360"/>
      <c r="AJ239" s="360"/>
      <c r="AK239" s="360"/>
      <c r="AL239" s="360"/>
    </row>
    <row r="240" ht="15.75" customHeight="1">
      <c r="A240" s="1177"/>
      <c r="B240" s="31"/>
      <c r="C240" s="31"/>
      <c r="D240" s="2"/>
      <c r="E240" s="360"/>
      <c r="F240" s="2"/>
      <c r="G240" s="31"/>
      <c r="H240" s="31"/>
      <c r="I240" s="360"/>
      <c r="J240" s="360"/>
      <c r="K240" s="10"/>
      <c r="L240" s="2"/>
      <c r="M240" s="31"/>
      <c r="N240" s="31"/>
      <c r="O240" s="31"/>
      <c r="P240" s="1178"/>
      <c r="Q240" s="1179"/>
      <c r="R240" s="1180"/>
      <c r="S240" s="1180"/>
      <c r="T240" s="1181"/>
      <c r="U240" s="629"/>
      <c r="V240" s="2"/>
      <c r="W240" s="2"/>
      <c r="X240" s="2"/>
      <c r="Y240" s="360"/>
      <c r="Z240" s="360"/>
      <c r="AA240" s="31"/>
      <c r="AB240" s="1182"/>
      <c r="AC240" s="360"/>
      <c r="AD240" s="360"/>
      <c r="AE240" s="360"/>
      <c r="AF240" s="360"/>
      <c r="AG240" s="360"/>
      <c r="AH240" s="31"/>
      <c r="AI240" s="360"/>
      <c r="AJ240" s="360"/>
      <c r="AK240" s="360"/>
      <c r="AL240" s="360"/>
    </row>
    <row r="241" ht="15.75" customHeight="1">
      <c r="A241" s="1177"/>
      <c r="B241" s="31"/>
      <c r="C241" s="31"/>
      <c r="D241" s="2"/>
      <c r="E241" s="360"/>
      <c r="F241" s="2"/>
      <c r="G241" s="31"/>
      <c r="H241" s="31"/>
      <c r="I241" s="360"/>
      <c r="J241" s="360"/>
      <c r="K241" s="10"/>
      <c r="L241" s="2"/>
      <c r="M241" s="31"/>
      <c r="N241" s="31"/>
      <c r="O241" s="31"/>
      <c r="P241" s="1178"/>
      <c r="Q241" s="1179"/>
      <c r="R241" s="1180"/>
      <c r="S241" s="1180"/>
      <c r="T241" s="1181"/>
      <c r="U241" s="629"/>
      <c r="V241" s="2"/>
      <c r="W241" s="2"/>
      <c r="X241" s="2"/>
      <c r="Y241" s="360"/>
      <c r="Z241" s="360"/>
      <c r="AA241" s="31"/>
      <c r="AB241" s="1182"/>
      <c r="AC241" s="360"/>
      <c r="AD241" s="360"/>
      <c r="AE241" s="360"/>
      <c r="AF241" s="360"/>
      <c r="AG241" s="360"/>
      <c r="AH241" s="31"/>
      <c r="AI241" s="360"/>
      <c r="AJ241" s="360"/>
      <c r="AK241" s="360"/>
      <c r="AL241" s="360"/>
    </row>
    <row r="242" ht="15.75" customHeight="1">
      <c r="A242" s="1177"/>
      <c r="B242" s="31"/>
      <c r="C242" s="31"/>
      <c r="D242" s="2"/>
      <c r="E242" s="360"/>
      <c r="F242" s="2"/>
      <c r="G242" s="31"/>
      <c r="H242" s="31"/>
      <c r="I242" s="360"/>
      <c r="J242" s="360"/>
      <c r="K242" s="10"/>
      <c r="L242" s="2"/>
      <c r="M242" s="31"/>
      <c r="N242" s="31"/>
      <c r="O242" s="31"/>
      <c r="P242" s="1178"/>
      <c r="Q242" s="1179"/>
      <c r="R242" s="1180"/>
      <c r="S242" s="1180"/>
      <c r="T242" s="1181"/>
      <c r="U242" s="629"/>
      <c r="V242" s="2"/>
      <c r="W242" s="2"/>
      <c r="X242" s="2"/>
      <c r="Y242" s="360"/>
      <c r="Z242" s="360"/>
      <c r="AA242" s="31"/>
      <c r="AB242" s="1182"/>
      <c r="AC242" s="360"/>
      <c r="AD242" s="360"/>
      <c r="AE242" s="360"/>
      <c r="AF242" s="360"/>
      <c r="AG242" s="360"/>
      <c r="AH242" s="31"/>
      <c r="AI242" s="360"/>
      <c r="AJ242" s="360"/>
      <c r="AK242" s="360"/>
      <c r="AL242" s="360"/>
    </row>
    <row r="243" ht="15.75" customHeight="1">
      <c r="A243" s="1177"/>
      <c r="B243" s="31"/>
      <c r="C243" s="31"/>
      <c r="D243" s="2"/>
      <c r="E243" s="360"/>
      <c r="F243" s="2"/>
      <c r="G243" s="31"/>
      <c r="H243" s="31"/>
      <c r="I243" s="360"/>
      <c r="J243" s="360"/>
      <c r="K243" s="10"/>
      <c r="L243" s="2"/>
      <c r="M243" s="31"/>
      <c r="N243" s="31"/>
      <c r="O243" s="31"/>
      <c r="P243" s="1178"/>
      <c r="Q243" s="1179"/>
      <c r="R243" s="1180"/>
      <c r="S243" s="1180"/>
      <c r="T243" s="1181"/>
      <c r="U243" s="629"/>
      <c r="V243" s="2"/>
      <c r="W243" s="2"/>
      <c r="X243" s="2"/>
      <c r="Y243" s="360"/>
      <c r="Z243" s="360"/>
      <c r="AA243" s="31"/>
      <c r="AB243" s="1182"/>
      <c r="AC243" s="360"/>
      <c r="AD243" s="360"/>
      <c r="AE243" s="360"/>
      <c r="AF243" s="360"/>
      <c r="AG243" s="360"/>
      <c r="AH243" s="31"/>
      <c r="AI243" s="360"/>
      <c r="AJ243" s="360"/>
      <c r="AK243" s="360"/>
      <c r="AL243" s="360"/>
    </row>
    <row r="244" ht="15.75" customHeight="1">
      <c r="A244" s="1177"/>
      <c r="B244" s="31"/>
      <c r="C244" s="31"/>
      <c r="D244" s="2"/>
      <c r="E244" s="360"/>
      <c r="F244" s="2"/>
      <c r="G244" s="31"/>
      <c r="H244" s="31"/>
      <c r="I244" s="360"/>
      <c r="J244" s="360"/>
      <c r="K244" s="10"/>
      <c r="L244" s="2"/>
      <c r="M244" s="31"/>
      <c r="N244" s="31"/>
      <c r="O244" s="31"/>
      <c r="P244" s="1178"/>
      <c r="Q244" s="1179"/>
      <c r="R244" s="1180"/>
      <c r="S244" s="1180"/>
      <c r="T244" s="1181"/>
      <c r="U244" s="629"/>
      <c r="V244" s="2"/>
      <c r="W244" s="2"/>
      <c r="X244" s="2"/>
      <c r="Y244" s="360"/>
      <c r="Z244" s="360"/>
      <c r="AA244" s="31"/>
      <c r="AB244" s="1182"/>
      <c r="AC244" s="360"/>
      <c r="AD244" s="360"/>
      <c r="AE244" s="360"/>
      <c r="AF244" s="360"/>
      <c r="AG244" s="360"/>
      <c r="AH244" s="31"/>
      <c r="AI244" s="360"/>
      <c r="AJ244" s="360"/>
      <c r="AK244" s="360"/>
      <c r="AL244" s="360"/>
    </row>
    <row r="245" ht="15.75" customHeight="1">
      <c r="A245" s="1177"/>
      <c r="B245" s="31"/>
      <c r="C245" s="31"/>
      <c r="D245" s="2"/>
      <c r="E245" s="360"/>
      <c r="F245" s="2"/>
      <c r="G245" s="31"/>
      <c r="H245" s="31"/>
      <c r="I245" s="360"/>
      <c r="J245" s="360"/>
      <c r="K245" s="10"/>
      <c r="L245" s="2"/>
      <c r="M245" s="31"/>
      <c r="N245" s="31"/>
      <c r="O245" s="31"/>
      <c r="P245" s="1178"/>
      <c r="Q245" s="1179"/>
      <c r="R245" s="1180"/>
      <c r="S245" s="1180"/>
      <c r="T245" s="1181"/>
      <c r="U245" s="629"/>
      <c r="V245" s="2"/>
      <c r="W245" s="2"/>
      <c r="X245" s="2"/>
      <c r="Y245" s="360"/>
      <c r="Z245" s="360"/>
      <c r="AA245" s="31"/>
      <c r="AB245" s="1182"/>
      <c r="AC245" s="360"/>
      <c r="AD245" s="360"/>
      <c r="AE245" s="360"/>
      <c r="AF245" s="360"/>
      <c r="AG245" s="360"/>
      <c r="AH245" s="31"/>
      <c r="AI245" s="360"/>
      <c r="AJ245" s="360"/>
      <c r="AK245" s="360"/>
      <c r="AL245" s="360"/>
    </row>
    <row r="246" ht="15.75" customHeight="1">
      <c r="A246" s="1177"/>
      <c r="B246" s="31"/>
      <c r="C246" s="31"/>
      <c r="D246" s="2"/>
      <c r="E246" s="360"/>
      <c r="F246" s="2"/>
      <c r="G246" s="31"/>
      <c r="H246" s="31"/>
      <c r="I246" s="360"/>
      <c r="J246" s="360"/>
      <c r="K246" s="10"/>
      <c r="L246" s="2"/>
      <c r="M246" s="31"/>
      <c r="N246" s="31"/>
      <c r="O246" s="31"/>
      <c r="P246" s="1178"/>
      <c r="Q246" s="1179"/>
      <c r="R246" s="1180"/>
      <c r="S246" s="1180"/>
      <c r="T246" s="1181"/>
      <c r="U246" s="629"/>
      <c r="V246" s="2"/>
      <c r="W246" s="2"/>
      <c r="X246" s="2"/>
      <c r="Y246" s="360"/>
      <c r="Z246" s="360"/>
      <c r="AA246" s="31"/>
      <c r="AB246" s="1182"/>
      <c r="AC246" s="360"/>
      <c r="AD246" s="360"/>
      <c r="AE246" s="360"/>
      <c r="AF246" s="360"/>
      <c r="AG246" s="360"/>
      <c r="AH246" s="31"/>
      <c r="AI246" s="360"/>
      <c r="AJ246" s="360"/>
      <c r="AK246" s="360"/>
      <c r="AL246" s="360"/>
    </row>
    <row r="247" ht="15.75" customHeight="1">
      <c r="A247" s="1177"/>
      <c r="B247" s="31"/>
      <c r="C247" s="31"/>
      <c r="D247" s="2"/>
      <c r="E247" s="360"/>
      <c r="F247" s="2"/>
      <c r="G247" s="31"/>
      <c r="H247" s="31"/>
      <c r="I247" s="360"/>
      <c r="J247" s="360"/>
      <c r="K247" s="10"/>
      <c r="L247" s="2"/>
      <c r="M247" s="31"/>
      <c r="N247" s="31"/>
      <c r="O247" s="31"/>
      <c r="P247" s="1178"/>
      <c r="Q247" s="1179"/>
      <c r="R247" s="1180"/>
      <c r="S247" s="1180"/>
      <c r="T247" s="1181"/>
      <c r="U247" s="629"/>
      <c r="V247" s="2"/>
      <c r="W247" s="2"/>
      <c r="X247" s="2"/>
      <c r="Y247" s="360"/>
      <c r="Z247" s="360"/>
      <c r="AA247" s="31"/>
      <c r="AB247" s="1182"/>
      <c r="AC247" s="360"/>
      <c r="AD247" s="360"/>
      <c r="AE247" s="360"/>
      <c r="AF247" s="360"/>
      <c r="AG247" s="360"/>
      <c r="AH247" s="31"/>
      <c r="AI247" s="360"/>
      <c r="AJ247" s="360"/>
      <c r="AK247" s="360"/>
      <c r="AL247" s="360"/>
    </row>
    <row r="248" ht="15.75" customHeight="1">
      <c r="A248" s="1177"/>
      <c r="B248" s="31"/>
      <c r="C248" s="31"/>
      <c r="D248" s="2"/>
      <c r="E248" s="360"/>
      <c r="F248" s="2"/>
      <c r="G248" s="31"/>
      <c r="H248" s="31"/>
      <c r="I248" s="360"/>
      <c r="J248" s="360"/>
      <c r="K248" s="10"/>
      <c r="L248" s="2"/>
      <c r="M248" s="31"/>
      <c r="N248" s="31"/>
      <c r="O248" s="31"/>
      <c r="P248" s="1178"/>
      <c r="Q248" s="1179"/>
      <c r="R248" s="1180"/>
      <c r="S248" s="1180"/>
      <c r="T248" s="1181"/>
      <c r="U248" s="629"/>
      <c r="V248" s="2"/>
      <c r="W248" s="2"/>
      <c r="X248" s="2"/>
      <c r="Y248" s="360"/>
      <c r="Z248" s="360"/>
      <c r="AA248" s="31"/>
      <c r="AB248" s="1182"/>
      <c r="AC248" s="360"/>
      <c r="AD248" s="360"/>
      <c r="AE248" s="360"/>
      <c r="AF248" s="360"/>
      <c r="AG248" s="360"/>
      <c r="AH248" s="31"/>
      <c r="AI248" s="360"/>
      <c r="AJ248" s="360"/>
      <c r="AK248" s="360"/>
      <c r="AL248" s="360"/>
    </row>
    <row r="249" ht="15.75" customHeight="1">
      <c r="A249" s="1177"/>
      <c r="B249" s="31"/>
      <c r="C249" s="31"/>
      <c r="D249" s="2"/>
      <c r="E249" s="360"/>
      <c r="F249" s="2"/>
      <c r="G249" s="31"/>
      <c r="H249" s="31"/>
      <c r="I249" s="360"/>
      <c r="J249" s="360"/>
      <c r="K249" s="10"/>
      <c r="L249" s="2"/>
      <c r="M249" s="31"/>
      <c r="N249" s="31"/>
      <c r="O249" s="31"/>
      <c r="P249" s="1178"/>
      <c r="Q249" s="1179"/>
      <c r="R249" s="1180"/>
      <c r="S249" s="1180"/>
      <c r="T249" s="1181"/>
      <c r="U249" s="629"/>
      <c r="V249" s="2"/>
      <c r="W249" s="2"/>
      <c r="X249" s="2"/>
      <c r="Y249" s="360"/>
      <c r="Z249" s="360"/>
      <c r="AA249" s="31"/>
      <c r="AB249" s="1182"/>
      <c r="AC249" s="360"/>
      <c r="AD249" s="360"/>
      <c r="AE249" s="360"/>
      <c r="AF249" s="360"/>
      <c r="AG249" s="360"/>
      <c r="AH249" s="31"/>
      <c r="AI249" s="360"/>
      <c r="AJ249" s="360"/>
      <c r="AK249" s="360"/>
      <c r="AL249" s="360"/>
    </row>
    <row r="250" ht="15.75" customHeight="1">
      <c r="A250" s="1177"/>
      <c r="B250" s="31"/>
      <c r="C250" s="31"/>
      <c r="D250" s="2"/>
      <c r="E250" s="360"/>
      <c r="F250" s="2"/>
      <c r="G250" s="31"/>
      <c r="H250" s="31"/>
      <c r="I250" s="360"/>
      <c r="J250" s="360"/>
      <c r="K250" s="10"/>
      <c r="L250" s="2"/>
      <c r="M250" s="31"/>
      <c r="N250" s="31"/>
      <c r="O250" s="31"/>
      <c r="P250" s="1178"/>
      <c r="Q250" s="1179"/>
      <c r="R250" s="1180"/>
      <c r="S250" s="1180"/>
      <c r="T250" s="1181"/>
      <c r="U250" s="629"/>
      <c r="V250" s="2"/>
      <c r="W250" s="2"/>
      <c r="X250" s="2"/>
      <c r="Y250" s="360"/>
      <c r="Z250" s="360"/>
      <c r="AA250" s="31"/>
      <c r="AB250" s="1182"/>
      <c r="AC250" s="360"/>
      <c r="AD250" s="360"/>
      <c r="AE250" s="360"/>
      <c r="AF250" s="360"/>
      <c r="AG250" s="360"/>
      <c r="AH250" s="31"/>
      <c r="AI250" s="360"/>
      <c r="AJ250" s="360"/>
      <c r="AK250" s="360"/>
      <c r="AL250" s="360"/>
    </row>
    <row r="251" ht="15.75" customHeight="1">
      <c r="A251" s="1177"/>
      <c r="B251" s="31"/>
      <c r="C251" s="31"/>
      <c r="D251" s="2"/>
      <c r="E251" s="360"/>
      <c r="F251" s="2"/>
      <c r="G251" s="31"/>
      <c r="H251" s="31"/>
      <c r="I251" s="360"/>
      <c r="J251" s="360"/>
      <c r="K251" s="10"/>
      <c r="L251" s="2"/>
      <c r="M251" s="31"/>
      <c r="N251" s="31"/>
      <c r="O251" s="31"/>
      <c r="P251" s="1178"/>
      <c r="Q251" s="1179"/>
      <c r="R251" s="1180"/>
      <c r="S251" s="1180"/>
      <c r="T251" s="1181"/>
      <c r="U251" s="629"/>
      <c r="V251" s="2"/>
      <c r="W251" s="2"/>
      <c r="X251" s="2"/>
      <c r="Y251" s="360"/>
      <c r="Z251" s="360"/>
      <c r="AA251" s="31"/>
      <c r="AB251" s="1182"/>
      <c r="AC251" s="360"/>
      <c r="AD251" s="360"/>
      <c r="AE251" s="360"/>
      <c r="AF251" s="360"/>
      <c r="AG251" s="360"/>
      <c r="AH251" s="31"/>
      <c r="AI251" s="360"/>
      <c r="AJ251" s="360"/>
      <c r="AK251" s="360"/>
      <c r="AL251" s="360"/>
    </row>
    <row r="252" ht="15.75" customHeight="1">
      <c r="A252" s="1177"/>
      <c r="B252" s="31"/>
      <c r="C252" s="31"/>
      <c r="D252" s="2"/>
      <c r="E252" s="360"/>
      <c r="F252" s="2"/>
      <c r="G252" s="31"/>
      <c r="H252" s="31"/>
      <c r="I252" s="360"/>
      <c r="J252" s="360"/>
      <c r="K252" s="10"/>
      <c r="L252" s="2"/>
      <c r="M252" s="31"/>
      <c r="N252" s="31"/>
      <c r="O252" s="31"/>
      <c r="P252" s="1178"/>
      <c r="Q252" s="1179"/>
      <c r="R252" s="1180"/>
      <c r="S252" s="1180"/>
      <c r="T252" s="1181"/>
      <c r="U252" s="629"/>
      <c r="V252" s="2"/>
      <c r="W252" s="2"/>
      <c r="X252" s="2"/>
      <c r="Y252" s="360"/>
      <c r="Z252" s="360"/>
      <c r="AA252" s="31"/>
      <c r="AB252" s="1182"/>
      <c r="AC252" s="360"/>
      <c r="AD252" s="360"/>
      <c r="AE252" s="360"/>
      <c r="AF252" s="360"/>
      <c r="AG252" s="360"/>
      <c r="AH252" s="31"/>
      <c r="AI252" s="360"/>
      <c r="AJ252" s="360"/>
      <c r="AK252" s="360"/>
      <c r="AL252" s="360"/>
    </row>
    <row r="253" ht="15.75" customHeight="1">
      <c r="A253" s="1177"/>
      <c r="B253" s="31"/>
      <c r="C253" s="31"/>
      <c r="D253" s="2"/>
      <c r="E253" s="360"/>
      <c r="F253" s="2"/>
      <c r="G253" s="31"/>
      <c r="H253" s="31"/>
      <c r="I253" s="360"/>
      <c r="J253" s="360"/>
      <c r="K253" s="10"/>
      <c r="L253" s="2"/>
      <c r="M253" s="31"/>
      <c r="N253" s="31"/>
      <c r="O253" s="31"/>
      <c r="P253" s="1178"/>
      <c r="Q253" s="1179"/>
      <c r="R253" s="1180"/>
      <c r="S253" s="1180"/>
      <c r="T253" s="1181"/>
      <c r="U253" s="629"/>
      <c r="V253" s="2"/>
      <c r="W253" s="2"/>
      <c r="X253" s="2"/>
      <c r="Y253" s="360"/>
      <c r="Z253" s="360"/>
      <c r="AA253" s="31"/>
      <c r="AB253" s="1182"/>
      <c r="AC253" s="360"/>
      <c r="AD253" s="360"/>
      <c r="AE253" s="360"/>
      <c r="AF253" s="360"/>
      <c r="AG253" s="360"/>
      <c r="AH253" s="31"/>
      <c r="AI253" s="360"/>
      <c r="AJ253" s="360"/>
      <c r="AK253" s="360"/>
      <c r="AL253" s="360"/>
    </row>
    <row r="254" ht="15.75" customHeight="1">
      <c r="A254" s="1177"/>
      <c r="B254" s="31"/>
      <c r="C254" s="31"/>
      <c r="D254" s="2"/>
      <c r="E254" s="360"/>
      <c r="F254" s="2"/>
      <c r="G254" s="31"/>
      <c r="H254" s="31"/>
      <c r="I254" s="360"/>
      <c r="J254" s="360"/>
      <c r="K254" s="10"/>
      <c r="L254" s="2"/>
      <c r="M254" s="31"/>
      <c r="N254" s="31"/>
      <c r="O254" s="31"/>
      <c r="P254" s="1178"/>
      <c r="Q254" s="1179"/>
      <c r="R254" s="1180"/>
      <c r="S254" s="1180"/>
      <c r="T254" s="1181"/>
      <c r="U254" s="629"/>
      <c r="V254" s="2"/>
      <c r="W254" s="2"/>
      <c r="X254" s="2"/>
      <c r="Y254" s="360"/>
      <c r="Z254" s="360"/>
      <c r="AA254" s="31"/>
      <c r="AB254" s="1182"/>
      <c r="AC254" s="360"/>
      <c r="AD254" s="360"/>
      <c r="AE254" s="360"/>
      <c r="AF254" s="360"/>
      <c r="AG254" s="360"/>
      <c r="AH254" s="31"/>
      <c r="AI254" s="360"/>
      <c r="AJ254" s="360"/>
      <c r="AK254" s="360"/>
      <c r="AL254" s="360"/>
    </row>
    <row r="255" ht="15.75" customHeight="1">
      <c r="A255" s="1177"/>
      <c r="B255" s="31"/>
      <c r="C255" s="31"/>
      <c r="D255" s="2"/>
      <c r="E255" s="360"/>
      <c r="F255" s="2"/>
      <c r="G255" s="31"/>
      <c r="H255" s="31"/>
      <c r="I255" s="360"/>
      <c r="J255" s="360"/>
      <c r="K255" s="10"/>
      <c r="L255" s="2"/>
      <c r="M255" s="31"/>
      <c r="N255" s="31"/>
      <c r="O255" s="31"/>
      <c r="P255" s="1178"/>
      <c r="Q255" s="1179"/>
      <c r="R255" s="1180"/>
      <c r="S255" s="1180"/>
      <c r="T255" s="1181"/>
      <c r="U255" s="629"/>
      <c r="V255" s="2"/>
      <c r="W255" s="2"/>
      <c r="X255" s="2"/>
      <c r="Y255" s="360"/>
      <c r="Z255" s="360"/>
      <c r="AA255" s="31"/>
      <c r="AB255" s="1182"/>
      <c r="AC255" s="360"/>
      <c r="AD255" s="360"/>
      <c r="AE255" s="360"/>
      <c r="AF255" s="360"/>
      <c r="AG255" s="360"/>
      <c r="AH255" s="31"/>
      <c r="AI255" s="360"/>
      <c r="AJ255" s="360"/>
      <c r="AK255" s="360"/>
      <c r="AL255" s="360"/>
    </row>
    <row r="256" ht="15.75" customHeight="1">
      <c r="A256" s="1177"/>
      <c r="B256" s="31"/>
      <c r="C256" s="31"/>
      <c r="D256" s="2"/>
      <c r="E256" s="360"/>
      <c r="F256" s="2"/>
      <c r="G256" s="31"/>
      <c r="H256" s="31"/>
      <c r="I256" s="360"/>
      <c r="J256" s="360"/>
      <c r="K256" s="10"/>
      <c r="L256" s="2"/>
      <c r="M256" s="31"/>
      <c r="N256" s="31"/>
      <c r="O256" s="31"/>
      <c r="P256" s="1178"/>
      <c r="Q256" s="1179"/>
      <c r="R256" s="1180"/>
      <c r="S256" s="1180"/>
      <c r="T256" s="1181"/>
      <c r="U256" s="629"/>
      <c r="V256" s="2"/>
      <c r="W256" s="2"/>
      <c r="X256" s="2"/>
      <c r="Y256" s="360"/>
      <c r="Z256" s="360"/>
      <c r="AA256" s="31"/>
      <c r="AB256" s="1182"/>
      <c r="AC256" s="360"/>
      <c r="AD256" s="360"/>
      <c r="AE256" s="360"/>
      <c r="AF256" s="360"/>
      <c r="AG256" s="360"/>
      <c r="AH256" s="31"/>
      <c r="AI256" s="360"/>
      <c r="AJ256" s="360"/>
      <c r="AK256" s="360"/>
      <c r="AL256" s="360"/>
    </row>
    <row r="257" ht="15.75" customHeight="1">
      <c r="A257" s="1177"/>
      <c r="B257" s="31"/>
      <c r="C257" s="31"/>
      <c r="D257" s="2"/>
      <c r="E257" s="360"/>
      <c r="F257" s="2"/>
      <c r="G257" s="31"/>
      <c r="H257" s="31"/>
      <c r="I257" s="360"/>
      <c r="J257" s="360"/>
      <c r="K257" s="10"/>
      <c r="L257" s="2"/>
      <c r="M257" s="31"/>
      <c r="N257" s="31"/>
      <c r="O257" s="31"/>
      <c r="P257" s="1178"/>
      <c r="Q257" s="1179"/>
      <c r="R257" s="1180"/>
      <c r="S257" s="1180"/>
      <c r="T257" s="1181"/>
      <c r="U257" s="629"/>
      <c r="V257" s="2"/>
      <c r="W257" s="2"/>
      <c r="X257" s="2"/>
      <c r="Y257" s="360"/>
      <c r="Z257" s="360"/>
      <c r="AA257" s="31"/>
      <c r="AB257" s="1182"/>
      <c r="AC257" s="360"/>
      <c r="AD257" s="360"/>
      <c r="AE257" s="360"/>
      <c r="AF257" s="360"/>
      <c r="AG257" s="360"/>
      <c r="AH257" s="31"/>
      <c r="AI257" s="360"/>
      <c r="AJ257" s="360"/>
      <c r="AK257" s="360"/>
      <c r="AL257" s="360"/>
    </row>
    <row r="258" ht="15.75" customHeight="1">
      <c r="A258" s="1177"/>
      <c r="B258" s="31"/>
      <c r="C258" s="31"/>
      <c r="D258" s="2"/>
      <c r="E258" s="360"/>
      <c r="F258" s="2"/>
      <c r="G258" s="31"/>
      <c r="H258" s="31"/>
      <c r="I258" s="360"/>
      <c r="J258" s="360"/>
      <c r="K258" s="10"/>
      <c r="L258" s="2"/>
      <c r="M258" s="31"/>
      <c r="N258" s="31"/>
      <c r="O258" s="31"/>
      <c r="P258" s="1178"/>
      <c r="Q258" s="1179"/>
      <c r="R258" s="1180"/>
      <c r="S258" s="1180"/>
      <c r="T258" s="1181"/>
      <c r="U258" s="629"/>
      <c r="V258" s="2"/>
      <c r="W258" s="2"/>
      <c r="X258" s="2"/>
      <c r="Y258" s="360"/>
      <c r="Z258" s="360"/>
      <c r="AA258" s="31"/>
      <c r="AB258" s="1182"/>
      <c r="AC258" s="360"/>
      <c r="AD258" s="360"/>
      <c r="AE258" s="360"/>
      <c r="AF258" s="360"/>
      <c r="AG258" s="360"/>
      <c r="AH258" s="31"/>
      <c r="AI258" s="360"/>
      <c r="AJ258" s="360"/>
      <c r="AK258" s="360"/>
      <c r="AL258" s="360"/>
    </row>
    <row r="259" ht="15.75" customHeight="1">
      <c r="A259" s="1177"/>
      <c r="B259" s="31"/>
      <c r="C259" s="31"/>
      <c r="D259" s="2"/>
      <c r="E259" s="360"/>
      <c r="F259" s="2"/>
      <c r="G259" s="31"/>
      <c r="H259" s="31"/>
      <c r="I259" s="360"/>
      <c r="J259" s="360"/>
      <c r="K259" s="10"/>
      <c r="L259" s="2"/>
      <c r="M259" s="31"/>
      <c r="N259" s="31"/>
      <c r="O259" s="31"/>
      <c r="P259" s="1178"/>
      <c r="Q259" s="1179"/>
      <c r="R259" s="1180"/>
      <c r="S259" s="1180"/>
      <c r="T259" s="1181"/>
      <c r="U259" s="629"/>
      <c r="V259" s="2"/>
      <c r="W259" s="2"/>
      <c r="X259" s="2"/>
      <c r="Y259" s="360"/>
      <c r="Z259" s="360"/>
      <c r="AA259" s="31"/>
      <c r="AB259" s="1182"/>
      <c r="AC259" s="360"/>
      <c r="AD259" s="360"/>
      <c r="AE259" s="360"/>
      <c r="AF259" s="360"/>
      <c r="AG259" s="360"/>
      <c r="AH259" s="31"/>
      <c r="AI259" s="360"/>
      <c r="AJ259" s="360"/>
      <c r="AK259" s="360"/>
      <c r="AL259" s="360"/>
    </row>
    <row r="260" ht="15.75" customHeight="1">
      <c r="A260" s="1177"/>
      <c r="B260" s="31"/>
      <c r="C260" s="31"/>
      <c r="D260" s="2"/>
      <c r="E260" s="360"/>
      <c r="F260" s="2"/>
      <c r="G260" s="31"/>
      <c r="H260" s="31"/>
      <c r="I260" s="360"/>
      <c r="J260" s="360"/>
      <c r="K260" s="10"/>
      <c r="L260" s="2"/>
      <c r="M260" s="31"/>
      <c r="N260" s="31"/>
      <c r="O260" s="31"/>
      <c r="P260" s="1178"/>
      <c r="Q260" s="1179"/>
      <c r="R260" s="1180"/>
      <c r="S260" s="1180"/>
      <c r="T260" s="1181"/>
      <c r="U260" s="629"/>
      <c r="V260" s="2"/>
      <c r="W260" s="2"/>
      <c r="X260" s="2"/>
      <c r="Y260" s="360"/>
      <c r="Z260" s="360"/>
      <c r="AA260" s="31"/>
      <c r="AB260" s="1182"/>
      <c r="AC260" s="360"/>
      <c r="AD260" s="360"/>
      <c r="AE260" s="360"/>
      <c r="AF260" s="360"/>
      <c r="AG260" s="360"/>
      <c r="AH260" s="31"/>
      <c r="AI260" s="360"/>
      <c r="AJ260" s="360"/>
      <c r="AK260" s="360"/>
      <c r="AL260" s="360"/>
    </row>
    <row r="261" ht="15.75" customHeight="1">
      <c r="A261" s="1177"/>
      <c r="B261" s="31"/>
      <c r="C261" s="31"/>
      <c r="D261" s="2"/>
      <c r="E261" s="360"/>
      <c r="F261" s="2"/>
      <c r="G261" s="31"/>
      <c r="H261" s="31"/>
      <c r="I261" s="360"/>
      <c r="J261" s="360"/>
      <c r="K261" s="10"/>
      <c r="L261" s="2"/>
      <c r="M261" s="31"/>
      <c r="N261" s="31"/>
      <c r="O261" s="31"/>
      <c r="P261" s="1178"/>
      <c r="Q261" s="1179"/>
      <c r="R261" s="1180"/>
      <c r="S261" s="1180"/>
      <c r="T261" s="1181"/>
      <c r="U261" s="629"/>
      <c r="V261" s="2"/>
      <c r="W261" s="2"/>
      <c r="X261" s="2"/>
      <c r="Y261" s="360"/>
      <c r="Z261" s="360"/>
      <c r="AA261" s="31"/>
      <c r="AB261" s="1182"/>
      <c r="AC261" s="360"/>
      <c r="AD261" s="360"/>
      <c r="AE261" s="360"/>
      <c r="AF261" s="360"/>
      <c r="AG261" s="360"/>
      <c r="AH261" s="31"/>
      <c r="AI261" s="360"/>
      <c r="AJ261" s="360"/>
      <c r="AK261" s="360"/>
      <c r="AL261" s="360"/>
    </row>
    <row r="262" ht="15.75" customHeight="1">
      <c r="A262" s="1177"/>
      <c r="B262" s="31"/>
      <c r="C262" s="31"/>
      <c r="D262" s="2"/>
      <c r="E262" s="360"/>
      <c r="F262" s="2"/>
      <c r="G262" s="31"/>
      <c r="H262" s="31"/>
      <c r="I262" s="360"/>
      <c r="J262" s="360"/>
      <c r="K262" s="10"/>
      <c r="L262" s="2"/>
      <c r="M262" s="31"/>
      <c r="N262" s="31"/>
      <c r="O262" s="31"/>
      <c r="P262" s="1178"/>
      <c r="Q262" s="1179"/>
      <c r="R262" s="1180"/>
      <c r="S262" s="1180"/>
      <c r="T262" s="1181"/>
      <c r="U262" s="629"/>
      <c r="V262" s="2"/>
      <c r="W262" s="2"/>
      <c r="X262" s="2"/>
      <c r="Y262" s="360"/>
      <c r="Z262" s="360"/>
      <c r="AA262" s="31"/>
      <c r="AB262" s="1182"/>
      <c r="AC262" s="360"/>
      <c r="AD262" s="360"/>
      <c r="AE262" s="360"/>
      <c r="AF262" s="360"/>
      <c r="AG262" s="360"/>
      <c r="AH262" s="31"/>
      <c r="AI262" s="360"/>
      <c r="AJ262" s="360"/>
      <c r="AK262" s="360"/>
      <c r="AL262" s="360"/>
    </row>
    <row r="263" ht="15.75" customHeight="1">
      <c r="A263" s="1177"/>
      <c r="B263" s="31"/>
      <c r="C263" s="31"/>
      <c r="D263" s="2"/>
      <c r="E263" s="360"/>
      <c r="F263" s="2"/>
      <c r="G263" s="31"/>
      <c r="H263" s="31"/>
      <c r="I263" s="360"/>
      <c r="J263" s="360"/>
      <c r="K263" s="10"/>
      <c r="L263" s="2"/>
      <c r="M263" s="31"/>
      <c r="N263" s="31"/>
      <c r="O263" s="31"/>
      <c r="P263" s="1178"/>
      <c r="Q263" s="1179"/>
      <c r="R263" s="1180"/>
      <c r="S263" s="1180"/>
      <c r="T263" s="1181"/>
      <c r="U263" s="629"/>
      <c r="V263" s="2"/>
      <c r="W263" s="2"/>
      <c r="X263" s="2"/>
      <c r="Y263" s="360"/>
      <c r="Z263" s="360"/>
      <c r="AA263" s="31"/>
      <c r="AB263" s="1182"/>
      <c r="AC263" s="360"/>
      <c r="AD263" s="360"/>
      <c r="AE263" s="360"/>
      <c r="AF263" s="360"/>
      <c r="AG263" s="360"/>
      <c r="AH263" s="31"/>
      <c r="AI263" s="360"/>
      <c r="AJ263" s="360"/>
      <c r="AK263" s="360"/>
      <c r="AL263" s="360"/>
    </row>
    <row r="264" ht="15.75" customHeight="1">
      <c r="A264" s="1177"/>
      <c r="B264" s="31"/>
      <c r="C264" s="31"/>
      <c r="D264" s="2"/>
      <c r="E264" s="360"/>
      <c r="F264" s="2"/>
      <c r="G264" s="31"/>
      <c r="H264" s="31"/>
      <c r="I264" s="360"/>
      <c r="J264" s="360"/>
      <c r="K264" s="10"/>
      <c r="L264" s="2"/>
      <c r="M264" s="31"/>
      <c r="N264" s="31"/>
      <c r="O264" s="31"/>
      <c r="P264" s="1178"/>
      <c r="Q264" s="1179"/>
      <c r="R264" s="1180"/>
      <c r="S264" s="1180"/>
      <c r="T264" s="1181"/>
      <c r="U264" s="629"/>
      <c r="V264" s="2"/>
      <c r="W264" s="2"/>
      <c r="X264" s="2"/>
      <c r="Y264" s="360"/>
      <c r="Z264" s="360"/>
      <c r="AA264" s="31"/>
      <c r="AB264" s="1182"/>
      <c r="AC264" s="360"/>
      <c r="AD264" s="360"/>
      <c r="AE264" s="360"/>
      <c r="AF264" s="360"/>
      <c r="AG264" s="360"/>
      <c r="AH264" s="31"/>
      <c r="AI264" s="360"/>
      <c r="AJ264" s="360"/>
      <c r="AK264" s="360"/>
      <c r="AL264" s="360"/>
    </row>
    <row r="265" ht="15.75" customHeight="1">
      <c r="A265" s="1177"/>
      <c r="B265" s="31"/>
      <c r="C265" s="31"/>
      <c r="D265" s="2"/>
      <c r="E265" s="360"/>
      <c r="F265" s="2"/>
      <c r="G265" s="31"/>
      <c r="H265" s="31"/>
      <c r="I265" s="360"/>
      <c r="J265" s="360"/>
      <c r="K265" s="10"/>
      <c r="L265" s="2"/>
      <c r="M265" s="31"/>
      <c r="N265" s="31"/>
      <c r="O265" s="31"/>
      <c r="P265" s="1178"/>
      <c r="Q265" s="1179"/>
      <c r="R265" s="1180"/>
      <c r="S265" s="1180"/>
      <c r="T265" s="1181"/>
      <c r="U265" s="629"/>
      <c r="V265" s="2"/>
      <c r="W265" s="2"/>
      <c r="X265" s="2"/>
      <c r="Y265" s="360"/>
      <c r="Z265" s="360"/>
      <c r="AA265" s="31"/>
      <c r="AB265" s="1182"/>
      <c r="AC265" s="360"/>
      <c r="AD265" s="360"/>
      <c r="AE265" s="360"/>
      <c r="AF265" s="360"/>
      <c r="AG265" s="360"/>
      <c r="AH265" s="31"/>
      <c r="AI265" s="360"/>
      <c r="AJ265" s="360"/>
      <c r="AK265" s="360"/>
      <c r="AL265" s="360"/>
    </row>
    <row r="266" ht="15.75" customHeight="1">
      <c r="A266" s="1177"/>
      <c r="B266" s="31"/>
      <c r="C266" s="31"/>
      <c r="D266" s="2"/>
      <c r="E266" s="360"/>
      <c r="F266" s="2"/>
      <c r="G266" s="31"/>
      <c r="H266" s="31"/>
      <c r="I266" s="360"/>
      <c r="J266" s="360"/>
      <c r="K266" s="10"/>
      <c r="L266" s="2"/>
      <c r="M266" s="31"/>
      <c r="N266" s="31"/>
      <c r="O266" s="31"/>
      <c r="P266" s="1178"/>
      <c r="Q266" s="1179"/>
      <c r="R266" s="1180"/>
      <c r="S266" s="1180"/>
      <c r="T266" s="1181"/>
      <c r="U266" s="629"/>
      <c r="V266" s="2"/>
      <c r="W266" s="2"/>
      <c r="X266" s="2"/>
      <c r="Y266" s="360"/>
      <c r="Z266" s="360"/>
      <c r="AA266" s="31"/>
      <c r="AB266" s="1182"/>
      <c r="AC266" s="360"/>
      <c r="AD266" s="360"/>
      <c r="AE266" s="360"/>
      <c r="AF266" s="360"/>
      <c r="AG266" s="360"/>
      <c r="AH266" s="31"/>
      <c r="AI266" s="360"/>
      <c r="AJ266" s="360"/>
      <c r="AK266" s="360"/>
      <c r="AL266" s="360"/>
    </row>
    <row r="267" ht="15.75" customHeight="1">
      <c r="A267" s="1177"/>
      <c r="B267" s="31"/>
      <c r="C267" s="31"/>
      <c r="D267" s="2"/>
      <c r="E267" s="360"/>
      <c r="F267" s="2"/>
      <c r="G267" s="31"/>
      <c r="H267" s="31"/>
      <c r="I267" s="360"/>
      <c r="J267" s="360"/>
      <c r="K267" s="10"/>
      <c r="L267" s="2"/>
      <c r="M267" s="31"/>
      <c r="N267" s="31"/>
      <c r="O267" s="31"/>
      <c r="P267" s="1178"/>
      <c r="Q267" s="1179"/>
      <c r="R267" s="1180"/>
      <c r="S267" s="1180"/>
      <c r="T267" s="1181"/>
      <c r="U267" s="629"/>
      <c r="V267" s="2"/>
      <c r="W267" s="2"/>
      <c r="X267" s="2"/>
      <c r="Y267" s="360"/>
      <c r="Z267" s="360"/>
      <c r="AA267" s="31"/>
      <c r="AB267" s="1182"/>
      <c r="AC267" s="360"/>
      <c r="AD267" s="360"/>
      <c r="AE267" s="360"/>
      <c r="AF267" s="360"/>
      <c r="AG267" s="360"/>
      <c r="AH267" s="31"/>
      <c r="AI267" s="360"/>
      <c r="AJ267" s="360"/>
      <c r="AK267" s="360"/>
      <c r="AL267" s="360"/>
    </row>
    <row r="268" ht="15.75" customHeight="1">
      <c r="A268" s="1177"/>
      <c r="B268" s="31"/>
      <c r="C268" s="31"/>
      <c r="D268" s="2"/>
      <c r="E268" s="360"/>
      <c r="F268" s="2"/>
      <c r="G268" s="31"/>
      <c r="H268" s="31"/>
      <c r="I268" s="360"/>
      <c r="J268" s="360"/>
      <c r="K268" s="10"/>
      <c r="L268" s="2"/>
      <c r="M268" s="31"/>
      <c r="N268" s="31"/>
      <c r="O268" s="31"/>
      <c r="P268" s="1178"/>
      <c r="Q268" s="1179"/>
      <c r="R268" s="1180"/>
      <c r="S268" s="1180"/>
      <c r="T268" s="1181"/>
      <c r="U268" s="629"/>
      <c r="V268" s="2"/>
      <c r="W268" s="2"/>
      <c r="X268" s="2"/>
      <c r="Y268" s="360"/>
      <c r="Z268" s="360"/>
      <c r="AA268" s="31"/>
      <c r="AB268" s="1182"/>
      <c r="AC268" s="360"/>
      <c r="AD268" s="360"/>
      <c r="AE268" s="360"/>
      <c r="AF268" s="360"/>
      <c r="AG268" s="360"/>
      <c r="AH268" s="31"/>
      <c r="AI268" s="360"/>
      <c r="AJ268" s="360"/>
      <c r="AK268" s="360"/>
      <c r="AL268" s="360"/>
    </row>
    <row r="269" ht="15.75" customHeight="1">
      <c r="A269" s="1177"/>
      <c r="B269" s="31"/>
      <c r="C269" s="31"/>
      <c r="D269" s="2"/>
      <c r="E269" s="360"/>
      <c r="F269" s="2"/>
      <c r="G269" s="31"/>
      <c r="H269" s="31"/>
      <c r="I269" s="360"/>
      <c r="J269" s="360"/>
      <c r="K269" s="10"/>
      <c r="L269" s="2"/>
      <c r="M269" s="31"/>
      <c r="N269" s="31"/>
      <c r="O269" s="31"/>
      <c r="P269" s="1178"/>
      <c r="Q269" s="1179"/>
      <c r="R269" s="1180"/>
      <c r="S269" s="1180"/>
      <c r="T269" s="1181"/>
      <c r="U269" s="629"/>
      <c r="V269" s="2"/>
      <c r="W269" s="2"/>
      <c r="X269" s="2"/>
      <c r="Y269" s="360"/>
      <c r="Z269" s="360"/>
      <c r="AA269" s="31"/>
      <c r="AB269" s="1182"/>
      <c r="AC269" s="360"/>
      <c r="AD269" s="360"/>
      <c r="AE269" s="360"/>
      <c r="AF269" s="360"/>
      <c r="AG269" s="360"/>
      <c r="AH269" s="31"/>
      <c r="AI269" s="360"/>
      <c r="AJ269" s="360"/>
      <c r="AK269" s="360"/>
      <c r="AL269" s="360"/>
    </row>
    <row r="270" ht="15.75" customHeight="1">
      <c r="A270" s="1177"/>
      <c r="B270" s="31"/>
      <c r="C270" s="31"/>
      <c r="D270" s="2"/>
      <c r="E270" s="360"/>
      <c r="F270" s="2"/>
      <c r="G270" s="31"/>
      <c r="H270" s="31"/>
      <c r="I270" s="360"/>
      <c r="J270" s="360"/>
      <c r="K270" s="10"/>
      <c r="L270" s="2"/>
      <c r="M270" s="31"/>
      <c r="N270" s="31"/>
      <c r="O270" s="31"/>
      <c r="P270" s="1178"/>
      <c r="Q270" s="1179"/>
      <c r="R270" s="1180"/>
      <c r="S270" s="1180"/>
      <c r="T270" s="1181"/>
      <c r="U270" s="629"/>
      <c r="V270" s="2"/>
      <c r="W270" s="2"/>
      <c r="X270" s="2"/>
      <c r="Y270" s="360"/>
      <c r="Z270" s="360"/>
      <c r="AA270" s="31"/>
      <c r="AB270" s="1182"/>
      <c r="AC270" s="360"/>
      <c r="AD270" s="360"/>
      <c r="AE270" s="360"/>
      <c r="AF270" s="360"/>
      <c r="AG270" s="360"/>
      <c r="AH270" s="31"/>
      <c r="AI270" s="360"/>
      <c r="AJ270" s="360"/>
      <c r="AK270" s="360"/>
      <c r="AL270" s="360"/>
    </row>
    <row r="271" ht="15.75" customHeight="1">
      <c r="A271" s="1177"/>
      <c r="B271" s="31"/>
      <c r="C271" s="31"/>
      <c r="D271" s="2"/>
      <c r="E271" s="360"/>
      <c r="F271" s="2"/>
      <c r="G271" s="31"/>
      <c r="H271" s="31"/>
      <c r="I271" s="360"/>
      <c r="J271" s="360"/>
      <c r="K271" s="10"/>
      <c r="L271" s="2"/>
      <c r="M271" s="31"/>
      <c r="N271" s="31"/>
      <c r="O271" s="31"/>
      <c r="P271" s="1178"/>
      <c r="Q271" s="1179"/>
      <c r="R271" s="1180"/>
      <c r="S271" s="1180"/>
      <c r="T271" s="1181"/>
      <c r="U271" s="629"/>
      <c r="V271" s="2"/>
      <c r="W271" s="2"/>
      <c r="X271" s="2"/>
      <c r="Y271" s="360"/>
      <c r="Z271" s="360"/>
      <c r="AA271" s="31"/>
      <c r="AB271" s="1182"/>
      <c r="AC271" s="360"/>
      <c r="AD271" s="360"/>
      <c r="AE271" s="360"/>
      <c r="AF271" s="360"/>
      <c r="AG271" s="360"/>
      <c r="AH271" s="31"/>
      <c r="AI271" s="360"/>
      <c r="AJ271" s="360"/>
      <c r="AK271" s="360"/>
      <c r="AL271" s="360"/>
    </row>
    <row r="272" ht="15.75" customHeight="1">
      <c r="A272" s="1177"/>
      <c r="B272" s="31"/>
      <c r="C272" s="31"/>
      <c r="D272" s="2"/>
      <c r="E272" s="360"/>
      <c r="F272" s="2"/>
      <c r="G272" s="31"/>
      <c r="H272" s="31"/>
      <c r="I272" s="360"/>
      <c r="J272" s="360"/>
      <c r="K272" s="10"/>
      <c r="L272" s="2"/>
      <c r="M272" s="31"/>
      <c r="N272" s="31"/>
      <c r="O272" s="31"/>
      <c r="P272" s="1178"/>
      <c r="Q272" s="1179"/>
      <c r="R272" s="1180"/>
      <c r="S272" s="1180"/>
      <c r="T272" s="1181"/>
      <c r="U272" s="629"/>
      <c r="V272" s="2"/>
      <c r="W272" s="2"/>
      <c r="X272" s="2"/>
      <c r="Y272" s="360"/>
      <c r="Z272" s="360"/>
      <c r="AA272" s="31"/>
      <c r="AB272" s="1182"/>
      <c r="AC272" s="360"/>
      <c r="AD272" s="360"/>
      <c r="AE272" s="360"/>
      <c r="AF272" s="360"/>
      <c r="AG272" s="360"/>
      <c r="AH272" s="31"/>
      <c r="AI272" s="360"/>
      <c r="AJ272" s="360"/>
      <c r="AK272" s="360"/>
      <c r="AL272" s="360"/>
    </row>
    <row r="273" ht="15.75" customHeight="1">
      <c r="A273" s="1177"/>
      <c r="B273" s="31"/>
      <c r="C273" s="31"/>
      <c r="D273" s="2"/>
      <c r="E273" s="360"/>
      <c r="F273" s="2"/>
      <c r="G273" s="31"/>
      <c r="H273" s="31"/>
      <c r="I273" s="360"/>
      <c r="J273" s="360"/>
      <c r="K273" s="10"/>
      <c r="L273" s="2"/>
      <c r="M273" s="31"/>
      <c r="N273" s="31"/>
      <c r="O273" s="31"/>
      <c r="P273" s="1178"/>
      <c r="Q273" s="1179"/>
      <c r="R273" s="1180"/>
      <c r="S273" s="1180"/>
      <c r="T273" s="1181"/>
      <c r="U273" s="629"/>
      <c r="V273" s="2"/>
      <c r="W273" s="2"/>
      <c r="X273" s="2"/>
      <c r="Y273" s="360"/>
      <c r="Z273" s="360"/>
      <c r="AA273" s="31"/>
      <c r="AB273" s="1182"/>
      <c r="AC273" s="360"/>
      <c r="AD273" s="360"/>
      <c r="AE273" s="360"/>
      <c r="AF273" s="360"/>
      <c r="AG273" s="360"/>
      <c r="AH273" s="31"/>
      <c r="AI273" s="360"/>
      <c r="AJ273" s="360"/>
      <c r="AK273" s="360"/>
      <c r="AL273" s="360"/>
    </row>
    <row r="274" ht="15.75" customHeight="1">
      <c r="A274" s="1177"/>
      <c r="B274" s="31"/>
      <c r="C274" s="31"/>
      <c r="D274" s="2"/>
      <c r="E274" s="360"/>
      <c r="F274" s="2"/>
      <c r="G274" s="31"/>
      <c r="H274" s="31"/>
      <c r="I274" s="360"/>
      <c r="J274" s="360"/>
      <c r="K274" s="10"/>
      <c r="L274" s="2"/>
      <c r="M274" s="31"/>
      <c r="N274" s="31"/>
      <c r="O274" s="31"/>
      <c r="P274" s="1178"/>
      <c r="Q274" s="1179"/>
      <c r="R274" s="1180"/>
      <c r="S274" s="1180"/>
      <c r="T274" s="1181"/>
      <c r="U274" s="629"/>
      <c r="V274" s="2"/>
      <c r="W274" s="2"/>
      <c r="X274" s="2"/>
      <c r="Y274" s="360"/>
      <c r="Z274" s="360"/>
      <c r="AA274" s="31"/>
      <c r="AB274" s="1182"/>
      <c r="AC274" s="360"/>
      <c r="AD274" s="360"/>
      <c r="AE274" s="360"/>
      <c r="AF274" s="360"/>
      <c r="AG274" s="360"/>
      <c r="AH274" s="31"/>
      <c r="AI274" s="360"/>
      <c r="AJ274" s="360"/>
      <c r="AK274" s="360"/>
      <c r="AL274" s="360"/>
    </row>
    <row r="275" ht="15.75" customHeight="1">
      <c r="A275" s="1177"/>
      <c r="B275" s="31"/>
      <c r="C275" s="31"/>
      <c r="D275" s="2"/>
      <c r="E275" s="360"/>
      <c r="F275" s="2"/>
      <c r="G275" s="31"/>
      <c r="H275" s="31"/>
      <c r="I275" s="360"/>
      <c r="J275" s="360"/>
      <c r="K275" s="10"/>
      <c r="L275" s="2"/>
      <c r="M275" s="31"/>
      <c r="N275" s="31"/>
      <c r="O275" s="31"/>
      <c r="P275" s="1178"/>
      <c r="Q275" s="1179"/>
      <c r="R275" s="1180"/>
      <c r="S275" s="1180"/>
      <c r="T275" s="1181"/>
      <c r="U275" s="629"/>
      <c r="V275" s="2"/>
      <c r="W275" s="2"/>
      <c r="X275" s="2"/>
      <c r="Y275" s="360"/>
      <c r="Z275" s="360"/>
      <c r="AA275" s="31"/>
      <c r="AB275" s="1182"/>
      <c r="AC275" s="360"/>
      <c r="AD275" s="360"/>
      <c r="AE275" s="360"/>
      <c r="AF275" s="360"/>
      <c r="AG275" s="360"/>
      <c r="AH275" s="31"/>
      <c r="AI275" s="360"/>
      <c r="AJ275" s="360"/>
      <c r="AK275" s="360"/>
      <c r="AL275" s="360"/>
    </row>
    <row r="276" ht="15.75" customHeight="1">
      <c r="A276" s="1177"/>
      <c r="B276" s="31"/>
      <c r="C276" s="31"/>
      <c r="D276" s="2"/>
      <c r="E276" s="360"/>
      <c r="F276" s="2"/>
      <c r="G276" s="31"/>
      <c r="H276" s="31"/>
      <c r="I276" s="360"/>
      <c r="J276" s="360"/>
      <c r="K276" s="10"/>
      <c r="L276" s="2"/>
      <c r="M276" s="31"/>
      <c r="N276" s="31"/>
      <c r="O276" s="31"/>
      <c r="P276" s="1178"/>
      <c r="Q276" s="1179"/>
      <c r="R276" s="1180"/>
      <c r="S276" s="1180"/>
      <c r="T276" s="1181"/>
      <c r="U276" s="629"/>
      <c r="V276" s="2"/>
      <c r="W276" s="2"/>
      <c r="X276" s="2"/>
      <c r="Y276" s="360"/>
      <c r="Z276" s="360"/>
      <c r="AA276" s="31"/>
      <c r="AB276" s="1182"/>
      <c r="AC276" s="360"/>
      <c r="AD276" s="360"/>
      <c r="AE276" s="360"/>
      <c r="AF276" s="360"/>
      <c r="AG276" s="360"/>
      <c r="AH276" s="31"/>
      <c r="AI276" s="360"/>
      <c r="AJ276" s="360"/>
      <c r="AK276" s="360"/>
      <c r="AL276" s="360"/>
    </row>
    <row r="277" ht="15.75" customHeight="1">
      <c r="A277" s="1177"/>
      <c r="B277" s="31"/>
      <c r="C277" s="31"/>
      <c r="D277" s="2"/>
      <c r="E277" s="360"/>
      <c r="F277" s="2"/>
      <c r="G277" s="31"/>
      <c r="H277" s="31"/>
      <c r="I277" s="360"/>
      <c r="J277" s="360"/>
      <c r="K277" s="10"/>
      <c r="L277" s="2"/>
      <c r="M277" s="31"/>
      <c r="N277" s="31"/>
      <c r="O277" s="31"/>
      <c r="P277" s="1178"/>
      <c r="Q277" s="1179"/>
      <c r="R277" s="1180"/>
      <c r="S277" s="1180"/>
      <c r="T277" s="1181"/>
      <c r="U277" s="629"/>
      <c r="V277" s="2"/>
      <c r="W277" s="2"/>
      <c r="X277" s="2"/>
      <c r="Y277" s="360"/>
      <c r="Z277" s="360"/>
      <c r="AA277" s="31"/>
      <c r="AB277" s="1182"/>
      <c r="AC277" s="360"/>
      <c r="AD277" s="360"/>
      <c r="AE277" s="360"/>
      <c r="AF277" s="360"/>
      <c r="AG277" s="360"/>
      <c r="AH277" s="31"/>
      <c r="AI277" s="360"/>
      <c r="AJ277" s="360"/>
      <c r="AK277" s="360"/>
      <c r="AL277" s="360"/>
    </row>
    <row r="278" ht="15.75" customHeight="1">
      <c r="A278" s="1177"/>
      <c r="B278" s="31"/>
      <c r="C278" s="31"/>
      <c r="D278" s="2"/>
      <c r="E278" s="360"/>
      <c r="F278" s="2"/>
      <c r="G278" s="31"/>
      <c r="H278" s="31"/>
      <c r="I278" s="360"/>
      <c r="J278" s="360"/>
      <c r="K278" s="10"/>
      <c r="L278" s="2"/>
      <c r="M278" s="31"/>
      <c r="N278" s="31"/>
      <c r="O278" s="31"/>
      <c r="P278" s="1178"/>
      <c r="Q278" s="1179"/>
      <c r="R278" s="1180"/>
      <c r="S278" s="1180"/>
      <c r="T278" s="1181"/>
      <c r="U278" s="629"/>
      <c r="V278" s="2"/>
      <c r="W278" s="2"/>
      <c r="X278" s="2"/>
      <c r="Y278" s="360"/>
      <c r="Z278" s="360"/>
      <c r="AA278" s="31"/>
      <c r="AB278" s="1182"/>
      <c r="AC278" s="360"/>
      <c r="AD278" s="360"/>
      <c r="AE278" s="360"/>
      <c r="AF278" s="360"/>
      <c r="AG278" s="360"/>
      <c r="AH278" s="31"/>
      <c r="AI278" s="360"/>
      <c r="AJ278" s="360"/>
      <c r="AK278" s="360"/>
      <c r="AL278" s="360"/>
    </row>
    <row r="279" ht="15.75" customHeight="1">
      <c r="A279" s="1177"/>
      <c r="B279" s="31"/>
      <c r="C279" s="31"/>
      <c r="D279" s="2"/>
      <c r="E279" s="360"/>
      <c r="F279" s="2"/>
      <c r="G279" s="31"/>
      <c r="H279" s="31"/>
      <c r="I279" s="360"/>
      <c r="J279" s="360"/>
      <c r="K279" s="10"/>
      <c r="L279" s="2"/>
      <c r="M279" s="31"/>
      <c r="N279" s="31"/>
      <c r="O279" s="31"/>
      <c r="P279" s="1178"/>
      <c r="Q279" s="1179"/>
      <c r="R279" s="1180"/>
      <c r="S279" s="1180"/>
      <c r="T279" s="1181"/>
      <c r="U279" s="629"/>
      <c r="V279" s="2"/>
      <c r="W279" s="2"/>
      <c r="X279" s="2"/>
      <c r="Y279" s="360"/>
      <c r="Z279" s="360"/>
      <c r="AA279" s="31"/>
      <c r="AB279" s="1182"/>
      <c r="AC279" s="360"/>
      <c r="AD279" s="360"/>
      <c r="AE279" s="360"/>
      <c r="AF279" s="360"/>
      <c r="AG279" s="360"/>
      <c r="AH279" s="31"/>
      <c r="AI279" s="360"/>
      <c r="AJ279" s="360"/>
      <c r="AK279" s="360"/>
      <c r="AL279" s="360"/>
    </row>
    <row r="280" ht="15.75" customHeight="1">
      <c r="A280" s="1177"/>
      <c r="B280" s="31"/>
      <c r="C280" s="31"/>
      <c r="D280" s="2"/>
      <c r="E280" s="360"/>
      <c r="F280" s="2"/>
      <c r="G280" s="31"/>
      <c r="H280" s="31"/>
      <c r="I280" s="360"/>
      <c r="J280" s="360"/>
      <c r="K280" s="10"/>
      <c r="L280" s="2"/>
      <c r="M280" s="31"/>
      <c r="N280" s="31"/>
      <c r="O280" s="31"/>
      <c r="P280" s="1178"/>
      <c r="Q280" s="1179"/>
      <c r="R280" s="1180"/>
      <c r="S280" s="1180"/>
      <c r="T280" s="1181"/>
      <c r="U280" s="629"/>
      <c r="V280" s="2"/>
      <c r="W280" s="2"/>
      <c r="X280" s="2"/>
      <c r="Y280" s="360"/>
      <c r="Z280" s="360"/>
      <c r="AA280" s="31"/>
      <c r="AB280" s="1182"/>
      <c r="AC280" s="360"/>
      <c r="AD280" s="360"/>
      <c r="AE280" s="360"/>
      <c r="AF280" s="360"/>
      <c r="AG280" s="360"/>
      <c r="AH280" s="31"/>
      <c r="AI280" s="360"/>
      <c r="AJ280" s="360"/>
      <c r="AK280" s="360"/>
      <c r="AL280" s="360"/>
    </row>
    <row r="281" ht="15.75" customHeight="1">
      <c r="A281" s="1177"/>
      <c r="B281" s="31"/>
      <c r="C281" s="31"/>
      <c r="D281" s="2"/>
      <c r="E281" s="360"/>
      <c r="F281" s="2"/>
      <c r="G281" s="31"/>
      <c r="H281" s="31"/>
      <c r="I281" s="360"/>
      <c r="J281" s="360"/>
      <c r="K281" s="10"/>
      <c r="L281" s="2"/>
      <c r="M281" s="31"/>
      <c r="N281" s="31"/>
      <c r="O281" s="31"/>
      <c r="P281" s="1178"/>
      <c r="Q281" s="1179"/>
      <c r="R281" s="1180"/>
      <c r="S281" s="1180"/>
      <c r="T281" s="1181"/>
      <c r="U281" s="629"/>
      <c r="V281" s="2"/>
      <c r="W281" s="2"/>
      <c r="X281" s="2"/>
      <c r="Y281" s="360"/>
      <c r="Z281" s="360"/>
      <c r="AA281" s="31"/>
      <c r="AB281" s="1182"/>
      <c r="AC281" s="360"/>
      <c r="AD281" s="360"/>
      <c r="AE281" s="360"/>
      <c r="AF281" s="360"/>
      <c r="AG281" s="360"/>
      <c r="AH281" s="31"/>
      <c r="AI281" s="360"/>
      <c r="AJ281" s="360"/>
      <c r="AK281" s="360"/>
      <c r="AL281" s="360"/>
    </row>
    <row r="282" ht="15.75" customHeight="1">
      <c r="A282" s="1177"/>
      <c r="B282" s="31"/>
      <c r="C282" s="31"/>
      <c r="D282" s="2"/>
      <c r="E282" s="360"/>
      <c r="F282" s="2"/>
      <c r="G282" s="31"/>
      <c r="H282" s="31"/>
      <c r="I282" s="360"/>
      <c r="J282" s="360"/>
      <c r="K282" s="10"/>
      <c r="L282" s="2"/>
      <c r="M282" s="31"/>
      <c r="N282" s="31"/>
      <c r="O282" s="31"/>
      <c r="P282" s="1178"/>
      <c r="Q282" s="1179"/>
      <c r="R282" s="1180"/>
      <c r="S282" s="1180"/>
      <c r="T282" s="1181"/>
      <c r="U282" s="629"/>
      <c r="V282" s="2"/>
      <c r="W282" s="2"/>
      <c r="X282" s="2"/>
      <c r="Y282" s="360"/>
      <c r="Z282" s="360"/>
      <c r="AA282" s="31"/>
      <c r="AB282" s="1182"/>
      <c r="AC282" s="360"/>
      <c r="AD282" s="360"/>
      <c r="AE282" s="360"/>
      <c r="AF282" s="360"/>
      <c r="AG282" s="360"/>
      <c r="AH282" s="31"/>
      <c r="AI282" s="360"/>
      <c r="AJ282" s="360"/>
      <c r="AK282" s="360"/>
      <c r="AL282" s="360"/>
    </row>
    <row r="283" ht="15.75" customHeight="1">
      <c r="A283" s="1177"/>
      <c r="B283" s="31"/>
      <c r="C283" s="31"/>
      <c r="D283" s="2"/>
      <c r="E283" s="360"/>
      <c r="F283" s="2"/>
      <c r="G283" s="31"/>
      <c r="H283" s="31"/>
      <c r="I283" s="360"/>
      <c r="J283" s="360"/>
      <c r="K283" s="10"/>
      <c r="L283" s="2"/>
      <c r="M283" s="31"/>
      <c r="N283" s="31"/>
      <c r="O283" s="31"/>
      <c r="P283" s="1178"/>
      <c r="Q283" s="1179"/>
      <c r="R283" s="1180"/>
      <c r="S283" s="1180"/>
      <c r="T283" s="1181"/>
      <c r="U283" s="629"/>
      <c r="V283" s="2"/>
      <c r="W283" s="2"/>
      <c r="X283" s="2"/>
      <c r="Y283" s="360"/>
      <c r="Z283" s="360"/>
      <c r="AA283" s="31"/>
      <c r="AB283" s="1182"/>
      <c r="AC283" s="360"/>
      <c r="AD283" s="360"/>
      <c r="AE283" s="360"/>
      <c r="AF283" s="360"/>
      <c r="AG283" s="360"/>
      <c r="AH283" s="31"/>
      <c r="AI283" s="360"/>
      <c r="AJ283" s="360"/>
      <c r="AK283" s="360"/>
      <c r="AL283" s="360"/>
    </row>
    <row r="284" ht="15.75" customHeight="1">
      <c r="A284" s="1177"/>
      <c r="B284" s="31"/>
      <c r="C284" s="31"/>
      <c r="D284" s="2"/>
      <c r="E284" s="360"/>
      <c r="F284" s="2"/>
      <c r="G284" s="31"/>
      <c r="H284" s="31"/>
      <c r="I284" s="360"/>
      <c r="J284" s="360"/>
      <c r="K284" s="10"/>
      <c r="L284" s="2"/>
      <c r="M284" s="31"/>
      <c r="N284" s="31"/>
      <c r="O284" s="31"/>
      <c r="P284" s="1178"/>
      <c r="Q284" s="1179"/>
      <c r="R284" s="1180"/>
      <c r="S284" s="1180"/>
      <c r="T284" s="1181"/>
      <c r="U284" s="629"/>
      <c r="V284" s="2"/>
      <c r="W284" s="2"/>
      <c r="X284" s="2"/>
      <c r="Y284" s="360"/>
      <c r="Z284" s="360"/>
      <c r="AA284" s="31"/>
      <c r="AB284" s="1182"/>
      <c r="AC284" s="360"/>
      <c r="AD284" s="360"/>
      <c r="AE284" s="360"/>
      <c r="AF284" s="360"/>
      <c r="AG284" s="360"/>
      <c r="AH284" s="31"/>
      <c r="AI284" s="360"/>
      <c r="AJ284" s="360"/>
      <c r="AK284" s="360"/>
      <c r="AL284" s="360"/>
    </row>
    <row r="285" ht="15.75" customHeight="1">
      <c r="A285" s="1177"/>
      <c r="B285" s="31"/>
      <c r="C285" s="31"/>
      <c r="D285" s="2"/>
      <c r="E285" s="360"/>
      <c r="F285" s="2"/>
      <c r="G285" s="31"/>
      <c r="H285" s="31"/>
      <c r="I285" s="360"/>
      <c r="J285" s="360"/>
      <c r="K285" s="10"/>
      <c r="L285" s="2"/>
      <c r="M285" s="31"/>
      <c r="N285" s="31"/>
      <c r="O285" s="31"/>
      <c r="P285" s="1178"/>
      <c r="Q285" s="1179"/>
      <c r="R285" s="1180"/>
      <c r="S285" s="1180"/>
      <c r="T285" s="1181"/>
      <c r="U285" s="629"/>
      <c r="V285" s="2"/>
      <c r="W285" s="2"/>
      <c r="X285" s="2"/>
      <c r="Y285" s="360"/>
      <c r="Z285" s="360"/>
      <c r="AA285" s="31"/>
      <c r="AB285" s="1182"/>
      <c r="AC285" s="360"/>
      <c r="AD285" s="360"/>
      <c r="AE285" s="360"/>
      <c r="AF285" s="360"/>
      <c r="AG285" s="360"/>
      <c r="AH285" s="31"/>
      <c r="AI285" s="360"/>
      <c r="AJ285" s="360"/>
      <c r="AK285" s="360"/>
      <c r="AL285" s="360"/>
    </row>
    <row r="286" ht="15.75" customHeight="1">
      <c r="A286" s="1177"/>
      <c r="B286" s="31"/>
      <c r="C286" s="31"/>
      <c r="D286" s="2"/>
      <c r="E286" s="360"/>
      <c r="F286" s="2"/>
      <c r="G286" s="31"/>
      <c r="H286" s="31"/>
      <c r="I286" s="360"/>
      <c r="J286" s="360"/>
      <c r="K286" s="10"/>
      <c r="L286" s="2"/>
      <c r="M286" s="31"/>
      <c r="N286" s="31"/>
      <c r="O286" s="31"/>
      <c r="P286" s="1178"/>
      <c r="Q286" s="1179"/>
      <c r="R286" s="1180"/>
      <c r="S286" s="1180"/>
      <c r="T286" s="1181"/>
      <c r="U286" s="629"/>
      <c r="V286" s="2"/>
      <c r="W286" s="2"/>
      <c r="X286" s="2"/>
      <c r="Y286" s="360"/>
      <c r="Z286" s="360"/>
      <c r="AA286" s="31"/>
      <c r="AB286" s="1182"/>
      <c r="AC286" s="360"/>
      <c r="AD286" s="360"/>
      <c r="AE286" s="360"/>
      <c r="AF286" s="360"/>
      <c r="AG286" s="360"/>
      <c r="AH286" s="31"/>
      <c r="AI286" s="360"/>
      <c r="AJ286" s="360"/>
      <c r="AK286" s="360"/>
      <c r="AL286" s="360"/>
    </row>
    <row r="287" ht="15.75" customHeight="1">
      <c r="A287" s="1177"/>
      <c r="B287" s="31"/>
      <c r="C287" s="31"/>
      <c r="D287" s="2"/>
      <c r="E287" s="360"/>
      <c r="F287" s="2"/>
      <c r="G287" s="31"/>
      <c r="H287" s="31"/>
      <c r="I287" s="360"/>
      <c r="J287" s="360"/>
      <c r="K287" s="10"/>
      <c r="L287" s="2"/>
      <c r="M287" s="31"/>
      <c r="N287" s="31"/>
      <c r="O287" s="31"/>
      <c r="P287" s="1178"/>
      <c r="Q287" s="1179"/>
      <c r="R287" s="1180"/>
      <c r="S287" s="1180"/>
      <c r="T287" s="1181"/>
      <c r="U287" s="629"/>
      <c r="V287" s="2"/>
      <c r="W287" s="2"/>
      <c r="X287" s="2"/>
      <c r="Y287" s="360"/>
      <c r="Z287" s="360"/>
      <c r="AA287" s="31"/>
      <c r="AB287" s="1182"/>
      <c r="AC287" s="360"/>
      <c r="AD287" s="360"/>
      <c r="AE287" s="360"/>
      <c r="AF287" s="360"/>
      <c r="AG287" s="360"/>
      <c r="AH287" s="31"/>
      <c r="AI287" s="360"/>
      <c r="AJ287" s="360"/>
      <c r="AK287" s="360"/>
      <c r="AL287" s="360"/>
    </row>
    <row r="288" ht="15.75" customHeight="1">
      <c r="A288" s="1177"/>
      <c r="B288" s="31"/>
      <c r="C288" s="31"/>
      <c r="D288" s="2"/>
      <c r="E288" s="360"/>
      <c r="F288" s="2"/>
      <c r="G288" s="31"/>
      <c r="H288" s="31"/>
      <c r="I288" s="360"/>
      <c r="J288" s="360"/>
      <c r="K288" s="10"/>
      <c r="L288" s="2"/>
      <c r="M288" s="31"/>
      <c r="N288" s="31"/>
      <c r="O288" s="31"/>
      <c r="P288" s="1178"/>
      <c r="Q288" s="1179"/>
      <c r="R288" s="1180"/>
      <c r="S288" s="1180"/>
      <c r="T288" s="1181"/>
      <c r="U288" s="629"/>
      <c r="V288" s="2"/>
      <c r="W288" s="2"/>
      <c r="X288" s="2"/>
      <c r="Y288" s="360"/>
      <c r="Z288" s="360"/>
      <c r="AA288" s="31"/>
      <c r="AB288" s="1182"/>
      <c r="AC288" s="360"/>
      <c r="AD288" s="360"/>
      <c r="AE288" s="360"/>
      <c r="AF288" s="360"/>
      <c r="AG288" s="360"/>
      <c r="AH288" s="31"/>
      <c r="AI288" s="360"/>
      <c r="AJ288" s="360"/>
      <c r="AK288" s="360"/>
      <c r="AL288" s="360"/>
    </row>
    <row r="289" ht="15.75" customHeight="1">
      <c r="A289" s="1177"/>
      <c r="B289" s="31"/>
      <c r="C289" s="31"/>
      <c r="D289" s="2"/>
      <c r="E289" s="360"/>
      <c r="F289" s="2"/>
      <c r="G289" s="31"/>
      <c r="H289" s="31"/>
      <c r="I289" s="360"/>
      <c r="J289" s="360"/>
      <c r="K289" s="10"/>
      <c r="L289" s="2"/>
      <c r="M289" s="31"/>
      <c r="N289" s="31"/>
      <c r="O289" s="31"/>
      <c r="P289" s="1178"/>
      <c r="Q289" s="1179"/>
      <c r="R289" s="1180"/>
      <c r="S289" s="1180"/>
      <c r="T289" s="1181"/>
      <c r="U289" s="629"/>
      <c r="V289" s="2"/>
      <c r="W289" s="2"/>
      <c r="X289" s="2"/>
      <c r="Y289" s="360"/>
      <c r="Z289" s="360"/>
      <c r="AA289" s="31"/>
      <c r="AB289" s="1182"/>
      <c r="AC289" s="360"/>
      <c r="AD289" s="360"/>
      <c r="AE289" s="360"/>
      <c r="AF289" s="360"/>
      <c r="AG289" s="360"/>
      <c r="AH289" s="31"/>
      <c r="AI289" s="360"/>
      <c r="AJ289" s="360"/>
      <c r="AK289" s="360"/>
      <c r="AL289" s="360"/>
    </row>
    <row r="290" ht="15.75" customHeight="1">
      <c r="A290" s="1177"/>
      <c r="B290" s="31"/>
      <c r="C290" s="31"/>
      <c r="D290" s="2"/>
      <c r="E290" s="360"/>
      <c r="F290" s="2"/>
      <c r="G290" s="31"/>
      <c r="H290" s="31"/>
      <c r="I290" s="360"/>
      <c r="J290" s="360"/>
      <c r="K290" s="10"/>
      <c r="L290" s="2"/>
      <c r="M290" s="31"/>
      <c r="N290" s="31"/>
      <c r="O290" s="31"/>
      <c r="P290" s="1178"/>
      <c r="Q290" s="1179"/>
      <c r="R290" s="1180"/>
      <c r="S290" s="1180"/>
      <c r="T290" s="1181"/>
      <c r="U290" s="629"/>
      <c r="V290" s="2"/>
      <c r="W290" s="2"/>
      <c r="X290" s="2"/>
      <c r="Y290" s="360"/>
      <c r="Z290" s="360"/>
      <c r="AA290" s="31"/>
      <c r="AB290" s="1182"/>
      <c r="AC290" s="360"/>
      <c r="AD290" s="360"/>
      <c r="AE290" s="360"/>
      <c r="AF290" s="360"/>
      <c r="AG290" s="360"/>
      <c r="AH290" s="31"/>
      <c r="AI290" s="360"/>
      <c r="AJ290" s="360"/>
      <c r="AK290" s="360"/>
      <c r="AL290" s="360"/>
    </row>
    <row r="291" ht="15.75" customHeight="1">
      <c r="A291" s="1177"/>
      <c r="B291" s="31"/>
      <c r="C291" s="31"/>
      <c r="D291" s="2"/>
      <c r="E291" s="360"/>
      <c r="F291" s="2"/>
      <c r="G291" s="31"/>
      <c r="H291" s="31"/>
      <c r="I291" s="360"/>
      <c r="J291" s="360"/>
      <c r="K291" s="10"/>
      <c r="L291" s="2"/>
      <c r="M291" s="31"/>
      <c r="N291" s="31"/>
      <c r="O291" s="31"/>
      <c r="P291" s="1178"/>
      <c r="Q291" s="1179"/>
      <c r="R291" s="1180"/>
      <c r="S291" s="1180"/>
      <c r="T291" s="1181"/>
      <c r="U291" s="629"/>
      <c r="V291" s="2"/>
      <c r="W291" s="2"/>
      <c r="X291" s="2"/>
      <c r="Y291" s="360"/>
      <c r="Z291" s="360"/>
      <c r="AA291" s="31"/>
      <c r="AB291" s="1182"/>
      <c r="AC291" s="360"/>
      <c r="AD291" s="360"/>
      <c r="AE291" s="360"/>
      <c r="AF291" s="360"/>
      <c r="AG291" s="360"/>
      <c r="AH291" s="31"/>
      <c r="AI291" s="360"/>
      <c r="AJ291" s="360"/>
      <c r="AK291" s="360"/>
      <c r="AL291" s="360"/>
    </row>
    <row r="292" ht="15.75" customHeight="1">
      <c r="A292" s="1177"/>
      <c r="B292" s="31"/>
      <c r="C292" s="31"/>
      <c r="D292" s="2"/>
      <c r="E292" s="360"/>
      <c r="F292" s="2"/>
      <c r="G292" s="31"/>
      <c r="H292" s="31"/>
      <c r="I292" s="360"/>
      <c r="J292" s="360"/>
      <c r="K292" s="10"/>
      <c r="L292" s="2"/>
      <c r="M292" s="31"/>
      <c r="N292" s="31"/>
      <c r="O292" s="31"/>
      <c r="P292" s="1178"/>
      <c r="Q292" s="1179"/>
      <c r="R292" s="1180"/>
      <c r="S292" s="1180"/>
      <c r="T292" s="1181"/>
      <c r="U292" s="629"/>
      <c r="V292" s="2"/>
      <c r="W292" s="2"/>
      <c r="X292" s="2"/>
      <c r="Y292" s="360"/>
      <c r="Z292" s="360"/>
      <c r="AA292" s="31"/>
      <c r="AB292" s="1182"/>
      <c r="AC292" s="360"/>
      <c r="AD292" s="360"/>
      <c r="AE292" s="360"/>
      <c r="AF292" s="360"/>
      <c r="AG292" s="360"/>
      <c r="AH292" s="31"/>
      <c r="AI292" s="360"/>
      <c r="AJ292" s="360"/>
      <c r="AK292" s="360"/>
      <c r="AL292" s="360"/>
    </row>
    <row r="293" ht="15.75" customHeight="1">
      <c r="A293" s="1177"/>
      <c r="B293" s="31"/>
      <c r="C293" s="31"/>
      <c r="D293" s="2"/>
      <c r="E293" s="360"/>
      <c r="F293" s="2"/>
      <c r="G293" s="31"/>
      <c r="H293" s="31"/>
      <c r="I293" s="360"/>
      <c r="J293" s="360"/>
      <c r="K293" s="10"/>
      <c r="L293" s="2"/>
      <c r="M293" s="31"/>
      <c r="N293" s="31"/>
      <c r="O293" s="31"/>
      <c r="P293" s="1178"/>
      <c r="Q293" s="1179"/>
      <c r="R293" s="1180"/>
      <c r="S293" s="1180"/>
      <c r="T293" s="1181"/>
      <c r="U293" s="629"/>
      <c r="V293" s="2"/>
      <c r="W293" s="2"/>
      <c r="X293" s="2"/>
      <c r="Y293" s="360"/>
      <c r="Z293" s="360"/>
      <c r="AA293" s="31"/>
      <c r="AB293" s="1182"/>
      <c r="AC293" s="360"/>
      <c r="AD293" s="360"/>
      <c r="AE293" s="360"/>
      <c r="AF293" s="360"/>
      <c r="AG293" s="360"/>
      <c r="AH293" s="31"/>
      <c r="AI293" s="360"/>
      <c r="AJ293" s="360"/>
      <c r="AK293" s="360"/>
      <c r="AL293" s="360"/>
    </row>
    <row r="294" ht="15.75" customHeight="1">
      <c r="A294" s="1177"/>
      <c r="B294" s="31"/>
      <c r="C294" s="31"/>
      <c r="D294" s="2"/>
      <c r="E294" s="360"/>
      <c r="F294" s="2"/>
      <c r="G294" s="31"/>
      <c r="H294" s="31"/>
      <c r="I294" s="360"/>
      <c r="J294" s="360"/>
      <c r="K294" s="10"/>
      <c r="L294" s="2"/>
      <c r="M294" s="31"/>
      <c r="N294" s="31"/>
      <c r="O294" s="31"/>
      <c r="P294" s="1178"/>
      <c r="Q294" s="1179"/>
      <c r="R294" s="1180"/>
      <c r="S294" s="1180"/>
      <c r="T294" s="1181"/>
      <c r="U294" s="629"/>
      <c r="V294" s="2"/>
      <c r="W294" s="2"/>
      <c r="X294" s="2"/>
      <c r="Y294" s="360"/>
      <c r="Z294" s="360"/>
      <c r="AA294" s="31"/>
      <c r="AB294" s="1182"/>
      <c r="AC294" s="360"/>
      <c r="AD294" s="360"/>
      <c r="AE294" s="360"/>
      <c r="AF294" s="360"/>
      <c r="AG294" s="360"/>
      <c r="AH294" s="31"/>
      <c r="AI294" s="360"/>
      <c r="AJ294" s="360"/>
      <c r="AK294" s="360"/>
      <c r="AL294" s="360"/>
    </row>
    <row r="295" ht="15.75" customHeight="1">
      <c r="A295" s="1177"/>
      <c r="B295" s="31"/>
      <c r="C295" s="31"/>
      <c r="D295" s="2"/>
      <c r="E295" s="360"/>
      <c r="F295" s="2"/>
      <c r="G295" s="31"/>
      <c r="H295" s="31"/>
      <c r="I295" s="360"/>
      <c r="J295" s="360"/>
      <c r="K295" s="10"/>
      <c r="L295" s="2"/>
      <c r="M295" s="31"/>
      <c r="N295" s="31"/>
      <c r="O295" s="31"/>
      <c r="P295" s="1178"/>
      <c r="Q295" s="1179"/>
      <c r="R295" s="1180"/>
      <c r="S295" s="1180"/>
      <c r="T295" s="1181"/>
      <c r="U295" s="629"/>
      <c r="V295" s="2"/>
      <c r="W295" s="2"/>
      <c r="X295" s="2"/>
      <c r="Y295" s="360"/>
      <c r="Z295" s="360"/>
      <c r="AA295" s="31"/>
      <c r="AB295" s="1182"/>
      <c r="AC295" s="360"/>
      <c r="AD295" s="360"/>
      <c r="AE295" s="360"/>
      <c r="AF295" s="360"/>
      <c r="AG295" s="360"/>
      <c r="AH295" s="31"/>
      <c r="AI295" s="360"/>
      <c r="AJ295" s="360"/>
      <c r="AK295" s="360"/>
      <c r="AL295" s="360"/>
    </row>
    <row r="296" ht="15.75" customHeight="1">
      <c r="A296" s="1177"/>
      <c r="B296" s="31"/>
      <c r="C296" s="31"/>
      <c r="D296" s="2"/>
      <c r="E296" s="360"/>
      <c r="F296" s="2"/>
      <c r="G296" s="31"/>
      <c r="H296" s="31"/>
      <c r="I296" s="360"/>
      <c r="J296" s="360"/>
      <c r="K296" s="10"/>
      <c r="L296" s="2"/>
      <c r="M296" s="31"/>
      <c r="N296" s="31"/>
      <c r="O296" s="31"/>
      <c r="P296" s="1178"/>
      <c r="Q296" s="1179"/>
      <c r="R296" s="1180"/>
      <c r="S296" s="1180"/>
      <c r="T296" s="1181"/>
      <c r="U296" s="629"/>
      <c r="V296" s="2"/>
      <c r="W296" s="2"/>
      <c r="X296" s="2"/>
      <c r="Y296" s="360"/>
      <c r="Z296" s="360"/>
      <c r="AA296" s="31"/>
      <c r="AB296" s="1182"/>
      <c r="AC296" s="360"/>
      <c r="AD296" s="360"/>
      <c r="AE296" s="360"/>
      <c r="AF296" s="360"/>
      <c r="AG296" s="360"/>
      <c r="AH296" s="31"/>
      <c r="AI296" s="360"/>
      <c r="AJ296" s="360"/>
      <c r="AK296" s="360"/>
      <c r="AL296" s="360"/>
    </row>
    <row r="297" ht="15.75" customHeight="1">
      <c r="A297" s="1177"/>
      <c r="B297" s="31"/>
      <c r="C297" s="31"/>
      <c r="D297" s="2"/>
      <c r="E297" s="360"/>
      <c r="F297" s="2"/>
      <c r="G297" s="31"/>
      <c r="H297" s="31"/>
      <c r="I297" s="360"/>
      <c r="J297" s="360"/>
      <c r="K297" s="10"/>
      <c r="L297" s="2"/>
      <c r="M297" s="31"/>
      <c r="N297" s="31"/>
      <c r="O297" s="31"/>
      <c r="P297" s="1178"/>
      <c r="Q297" s="1179"/>
      <c r="R297" s="1180"/>
      <c r="S297" s="1180"/>
      <c r="T297" s="1181"/>
      <c r="U297" s="629"/>
      <c r="V297" s="2"/>
      <c r="W297" s="2"/>
      <c r="X297" s="2"/>
      <c r="Y297" s="360"/>
      <c r="Z297" s="360"/>
      <c r="AA297" s="31"/>
      <c r="AB297" s="1182"/>
      <c r="AC297" s="360"/>
      <c r="AD297" s="360"/>
      <c r="AE297" s="360"/>
      <c r="AF297" s="360"/>
      <c r="AG297" s="360"/>
      <c r="AH297" s="31"/>
      <c r="AI297" s="360"/>
      <c r="AJ297" s="360"/>
      <c r="AK297" s="360"/>
      <c r="AL297" s="360"/>
    </row>
    <row r="298" ht="15.75" customHeight="1">
      <c r="A298" s="1177"/>
      <c r="B298" s="31"/>
      <c r="C298" s="31"/>
      <c r="D298" s="2"/>
      <c r="E298" s="360"/>
      <c r="F298" s="2"/>
      <c r="G298" s="31"/>
      <c r="H298" s="31"/>
      <c r="I298" s="360"/>
      <c r="J298" s="360"/>
      <c r="K298" s="10"/>
      <c r="L298" s="2"/>
      <c r="M298" s="31"/>
      <c r="N298" s="31"/>
      <c r="O298" s="31"/>
      <c r="P298" s="1178"/>
      <c r="Q298" s="1179"/>
      <c r="R298" s="1180"/>
      <c r="S298" s="1180"/>
      <c r="T298" s="1181"/>
      <c r="U298" s="629"/>
      <c r="V298" s="2"/>
      <c r="W298" s="2"/>
      <c r="X298" s="2"/>
      <c r="Y298" s="360"/>
      <c r="Z298" s="360"/>
      <c r="AA298" s="31"/>
      <c r="AB298" s="1182"/>
      <c r="AC298" s="360"/>
      <c r="AD298" s="360"/>
      <c r="AE298" s="360"/>
      <c r="AF298" s="360"/>
      <c r="AG298" s="360"/>
      <c r="AH298" s="31"/>
      <c r="AI298" s="360"/>
      <c r="AJ298" s="360"/>
      <c r="AK298" s="360"/>
      <c r="AL298" s="360"/>
    </row>
    <row r="299" ht="15.75" customHeight="1">
      <c r="A299" s="1177"/>
      <c r="B299" s="31"/>
      <c r="C299" s="31"/>
      <c r="D299" s="2"/>
      <c r="E299" s="360"/>
      <c r="F299" s="2"/>
      <c r="G299" s="31"/>
      <c r="H299" s="31"/>
      <c r="I299" s="360"/>
      <c r="J299" s="360"/>
      <c r="K299" s="10"/>
      <c r="L299" s="2"/>
      <c r="M299" s="31"/>
      <c r="N299" s="31"/>
      <c r="O299" s="31"/>
      <c r="P299" s="1178"/>
      <c r="Q299" s="1179"/>
      <c r="R299" s="1180"/>
      <c r="S299" s="1180"/>
      <c r="T299" s="1181"/>
      <c r="U299" s="629"/>
      <c r="V299" s="2"/>
      <c r="W299" s="2"/>
      <c r="X299" s="2"/>
      <c r="Y299" s="360"/>
      <c r="Z299" s="360"/>
      <c r="AA299" s="31"/>
      <c r="AB299" s="1182"/>
      <c r="AC299" s="360"/>
      <c r="AD299" s="360"/>
      <c r="AE299" s="360"/>
      <c r="AF299" s="360"/>
      <c r="AG299" s="360"/>
      <c r="AH299" s="31"/>
      <c r="AI299" s="360"/>
      <c r="AJ299" s="360"/>
      <c r="AK299" s="360"/>
      <c r="AL299" s="360"/>
    </row>
    <row r="300" ht="15.75" customHeight="1">
      <c r="A300" s="1177"/>
      <c r="B300" s="31"/>
      <c r="C300" s="31"/>
      <c r="D300" s="2"/>
      <c r="E300" s="360"/>
      <c r="F300" s="2"/>
      <c r="G300" s="31"/>
      <c r="H300" s="31"/>
      <c r="I300" s="360"/>
      <c r="J300" s="360"/>
      <c r="K300" s="10"/>
      <c r="L300" s="2"/>
      <c r="M300" s="31"/>
      <c r="N300" s="31"/>
      <c r="O300" s="31"/>
      <c r="P300" s="1178"/>
      <c r="Q300" s="1179"/>
      <c r="R300" s="1180"/>
      <c r="S300" s="1180"/>
      <c r="T300" s="1181"/>
      <c r="U300" s="629"/>
      <c r="V300" s="2"/>
      <c r="W300" s="2"/>
      <c r="X300" s="2"/>
      <c r="Y300" s="360"/>
      <c r="Z300" s="360"/>
      <c r="AA300" s="31"/>
      <c r="AB300" s="1182"/>
      <c r="AC300" s="360"/>
      <c r="AD300" s="360"/>
      <c r="AE300" s="360"/>
      <c r="AF300" s="360"/>
      <c r="AG300" s="360"/>
      <c r="AH300" s="31"/>
      <c r="AI300" s="360"/>
      <c r="AJ300" s="360"/>
      <c r="AK300" s="360"/>
      <c r="AL300" s="360"/>
    </row>
    <row r="301" ht="15.75" customHeight="1">
      <c r="A301" s="1177"/>
      <c r="B301" s="31"/>
      <c r="C301" s="31"/>
      <c r="D301" s="2"/>
      <c r="E301" s="360"/>
      <c r="F301" s="2"/>
      <c r="G301" s="31"/>
      <c r="H301" s="31"/>
      <c r="I301" s="360"/>
      <c r="J301" s="360"/>
      <c r="K301" s="10"/>
      <c r="L301" s="2"/>
      <c r="M301" s="31"/>
      <c r="N301" s="31"/>
      <c r="O301" s="31"/>
      <c r="P301" s="1178"/>
      <c r="Q301" s="1179"/>
      <c r="R301" s="1180"/>
      <c r="S301" s="1180"/>
      <c r="T301" s="1181"/>
      <c r="U301" s="629"/>
      <c r="V301" s="2"/>
      <c r="W301" s="2"/>
      <c r="X301" s="2"/>
      <c r="Y301" s="360"/>
      <c r="Z301" s="360"/>
      <c r="AA301" s="31"/>
      <c r="AB301" s="1182"/>
      <c r="AC301" s="360"/>
      <c r="AD301" s="360"/>
      <c r="AE301" s="360"/>
      <c r="AF301" s="360"/>
      <c r="AG301" s="360"/>
      <c r="AH301" s="31"/>
      <c r="AI301" s="360"/>
      <c r="AJ301" s="360"/>
      <c r="AK301" s="360"/>
      <c r="AL301" s="360"/>
    </row>
    <row r="302" ht="15.75" customHeight="1">
      <c r="A302" s="1177"/>
      <c r="B302" s="31"/>
      <c r="C302" s="31"/>
      <c r="D302" s="2"/>
      <c r="E302" s="360"/>
      <c r="F302" s="2"/>
      <c r="G302" s="31"/>
      <c r="H302" s="31"/>
      <c r="I302" s="360"/>
      <c r="J302" s="360"/>
      <c r="K302" s="10"/>
      <c r="L302" s="2"/>
      <c r="M302" s="31"/>
      <c r="N302" s="31"/>
      <c r="O302" s="31"/>
      <c r="P302" s="1178"/>
      <c r="Q302" s="1179"/>
      <c r="R302" s="1180"/>
      <c r="S302" s="1180"/>
      <c r="T302" s="1181"/>
      <c r="U302" s="629"/>
      <c r="V302" s="2"/>
      <c r="W302" s="2"/>
      <c r="X302" s="2"/>
      <c r="Y302" s="360"/>
      <c r="Z302" s="360"/>
      <c r="AA302" s="31"/>
      <c r="AB302" s="1182"/>
      <c r="AC302" s="360"/>
      <c r="AD302" s="360"/>
      <c r="AE302" s="360"/>
      <c r="AF302" s="360"/>
      <c r="AG302" s="360"/>
      <c r="AH302" s="31"/>
      <c r="AI302" s="360"/>
      <c r="AJ302" s="360"/>
      <c r="AK302" s="360"/>
      <c r="AL302" s="360"/>
    </row>
    <row r="303" ht="15.75" customHeight="1">
      <c r="A303" s="1177"/>
      <c r="B303" s="31"/>
      <c r="C303" s="31"/>
      <c r="D303" s="2"/>
      <c r="E303" s="360"/>
      <c r="F303" s="2"/>
      <c r="G303" s="31"/>
      <c r="H303" s="31"/>
      <c r="I303" s="360"/>
      <c r="J303" s="360"/>
      <c r="K303" s="10"/>
      <c r="L303" s="2"/>
      <c r="M303" s="31"/>
      <c r="N303" s="31"/>
      <c r="O303" s="31"/>
      <c r="P303" s="1178"/>
      <c r="Q303" s="1179"/>
      <c r="R303" s="1180"/>
      <c r="S303" s="1180"/>
      <c r="T303" s="1181"/>
      <c r="U303" s="629"/>
      <c r="V303" s="2"/>
      <c r="W303" s="2"/>
      <c r="X303" s="2"/>
      <c r="Y303" s="360"/>
      <c r="Z303" s="360"/>
      <c r="AA303" s="31"/>
      <c r="AB303" s="1182"/>
      <c r="AC303" s="360"/>
      <c r="AD303" s="360"/>
      <c r="AE303" s="360"/>
      <c r="AF303" s="360"/>
      <c r="AG303" s="360"/>
      <c r="AH303" s="31"/>
      <c r="AI303" s="360"/>
      <c r="AJ303" s="360"/>
      <c r="AK303" s="360"/>
      <c r="AL303" s="360"/>
    </row>
    <row r="304" ht="15.75" customHeight="1">
      <c r="A304" s="1177"/>
      <c r="B304" s="31"/>
      <c r="C304" s="31"/>
      <c r="D304" s="2"/>
      <c r="E304" s="360"/>
      <c r="F304" s="2"/>
      <c r="G304" s="31"/>
      <c r="H304" s="31"/>
      <c r="I304" s="360"/>
      <c r="J304" s="360"/>
      <c r="K304" s="10"/>
      <c r="L304" s="2"/>
      <c r="M304" s="31"/>
      <c r="N304" s="31"/>
      <c r="O304" s="31"/>
      <c r="P304" s="1178"/>
      <c r="Q304" s="1179"/>
      <c r="R304" s="1180"/>
      <c r="S304" s="1180"/>
      <c r="T304" s="1181"/>
      <c r="U304" s="629"/>
      <c r="V304" s="2"/>
      <c r="W304" s="2"/>
      <c r="X304" s="2"/>
      <c r="Y304" s="360"/>
      <c r="Z304" s="360"/>
      <c r="AA304" s="31"/>
      <c r="AB304" s="1182"/>
      <c r="AC304" s="360"/>
      <c r="AD304" s="360"/>
      <c r="AE304" s="360"/>
      <c r="AF304" s="360"/>
      <c r="AG304" s="360"/>
      <c r="AH304" s="31"/>
      <c r="AI304" s="360"/>
      <c r="AJ304" s="360"/>
      <c r="AK304" s="360"/>
      <c r="AL304" s="360"/>
    </row>
    <row r="305" ht="15.75" customHeight="1">
      <c r="A305" s="1177"/>
      <c r="B305" s="31"/>
      <c r="C305" s="31"/>
      <c r="D305" s="2"/>
      <c r="E305" s="360"/>
      <c r="F305" s="2"/>
      <c r="G305" s="31"/>
      <c r="H305" s="31"/>
      <c r="I305" s="360"/>
      <c r="J305" s="360"/>
      <c r="K305" s="10"/>
      <c r="L305" s="2"/>
      <c r="M305" s="31"/>
      <c r="N305" s="31"/>
      <c r="O305" s="31"/>
      <c r="P305" s="1178"/>
      <c r="Q305" s="1179"/>
      <c r="R305" s="1180"/>
      <c r="S305" s="1180"/>
      <c r="T305" s="1181"/>
      <c r="U305" s="629"/>
      <c r="V305" s="2"/>
      <c r="W305" s="2"/>
      <c r="X305" s="2"/>
      <c r="Y305" s="360"/>
      <c r="Z305" s="360"/>
      <c r="AA305" s="31"/>
      <c r="AB305" s="1182"/>
      <c r="AC305" s="360"/>
      <c r="AD305" s="360"/>
      <c r="AE305" s="360"/>
      <c r="AF305" s="360"/>
      <c r="AG305" s="360"/>
      <c r="AH305" s="31"/>
      <c r="AI305" s="360"/>
      <c r="AJ305" s="360"/>
      <c r="AK305" s="360"/>
      <c r="AL305" s="360"/>
    </row>
    <row r="306" ht="15.75" customHeight="1">
      <c r="A306" s="1177"/>
      <c r="B306" s="31"/>
      <c r="C306" s="31"/>
      <c r="D306" s="2"/>
      <c r="E306" s="360"/>
      <c r="F306" s="2"/>
      <c r="G306" s="31"/>
      <c r="H306" s="31"/>
      <c r="I306" s="360"/>
      <c r="J306" s="360"/>
      <c r="K306" s="10"/>
      <c r="L306" s="2"/>
      <c r="M306" s="31"/>
      <c r="N306" s="31"/>
      <c r="O306" s="31"/>
      <c r="P306" s="1178"/>
      <c r="Q306" s="1179"/>
      <c r="R306" s="1180"/>
      <c r="S306" s="1180"/>
      <c r="T306" s="1181"/>
      <c r="U306" s="629"/>
      <c r="V306" s="2"/>
      <c r="W306" s="2"/>
      <c r="X306" s="2"/>
      <c r="Y306" s="360"/>
      <c r="Z306" s="360"/>
      <c r="AA306" s="31"/>
      <c r="AB306" s="1182"/>
      <c r="AC306" s="360"/>
      <c r="AD306" s="360"/>
      <c r="AE306" s="360"/>
      <c r="AF306" s="360"/>
      <c r="AG306" s="360"/>
      <c r="AH306" s="31"/>
      <c r="AI306" s="360"/>
      <c r="AJ306" s="360"/>
      <c r="AK306" s="360"/>
      <c r="AL306" s="360"/>
    </row>
    <row r="307" ht="15.75" customHeight="1">
      <c r="A307" s="1177"/>
      <c r="B307" s="31"/>
      <c r="C307" s="31"/>
      <c r="D307" s="2"/>
      <c r="E307" s="360"/>
      <c r="F307" s="2"/>
      <c r="G307" s="31"/>
      <c r="H307" s="31"/>
      <c r="I307" s="360"/>
      <c r="J307" s="360"/>
      <c r="K307" s="10"/>
      <c r="L307" s="2"/>
      <c r="M307" s="31"/>
      <c r="N307" s="31"/>
      <c r="O307" s="31"/>
      <c r="P307" s="1178"/>
      <c r="Q307" s="1179"/>
      <c r="R307" s="1180"/>
      <c r="S307" s="1180"/>
      <c r="T307" s="1181"/>
      <c r="U307" s="629"/>
      <c r="V307" s="2"/>
      <c r="W307" s="2"/>
      <c r="X307" s="2"/>
      <c r="Y307" s="360"/>
      <c r="Z307" s="360"/>
      <c r="AA307" s="31"/>
      <c r="AB307" s="1182"/>
      <c r="AC307" s="360"/>
      <c r="AD307" s="360"/>
      <c r="AE307" s="360"/>
      <c r="AF307" s="360"/>
      <c r="AG307" s="360"/>
      <c r="AH307" s="31"/>
      <c r="AI307" s="360"/>
      <c r="AJ307" s="360"/>
      <c r="AK307" s="360"/>
      <c r="AL307" s="360"/>
    </row>
    <row r="308" ht="15.75" customHeight="1">
      <c r="A308" s="1177"/>
      <c r="B308" s="31"/>
      <c r="C308" s="31"/>
      <c r="D308" s="2"/>
      <c r="E308" s="360"/>
      <c r="F308" s="2"/>
      <c r="G308" s="31"/>
      <c r="H308" s="31"/>
      <c r="I308" s="360"/>
      <c r="J308" s="360"/>
      <c r="K308" s="10"/>
      <c r="L308" s="2"/>
      <c r="M308" s="31"/>
      <c r="N308" s="31"/>
      <c r="O308" s="31"/>
      <c r="P308" s="1178"/>
      <c r="Q308" s="1179"/>
      <c r="R308" s="1180"/>
      <c r="S308" s="1180"/>
      <c r="T308" s="1181"/>
      <c r="U308" s="629"/>
      <c r="V308" s="2"/>
      <c r="W308" s="2"/>
      <c r="X308" s="2"/>
      <c r="Y308" s="360"/>
      <c r="Z308" s="360"/>
      <c r="AA308" s="31"/>
      <c r="AB308" s="1182"/>
      <c r="AC308" s="360"/>
      <c r="AD308" s="360"/>
      <c r="AE308" s="360"/>
      <c r="AF308" s="360"/>
      <c r="AG308" s="360"/>
      <c r="AH308" s="31"/>
      <c r="AI308" s="360"/>
      <c r="AJ308" s="360"/>
      <c r="AK308" s="360"/>
      <c r="AL308" s="360"/>
    </row>
    <row r="309" ht="15.75" customHeight="1">
      <c r="A309" s="1177"/>
      <c r="B309" s="31"/>
      <c r="C309" s="31"/>
      <c r="D309" s="2"/>
      <c r="E309" s="360"/>
      <c r="F309" s="2"/>
      <c r="G309" s="31"/>
      <c r="H309" s="31"/>
      <c r="I309" s="360"/>
      <c r="J309" s="360"/>
      <c r="K309" s="10"/>
      <c r="L309" s="2"/>
      <c r="M309" s="31"/>
      <c r="N309" s="31"/>
      <c r="O309" s="31"/>
      <c r="P309" s="1178"/>
      <c r="Q309" s="1179"/>
      <c r="R309" s="1180"/>
      <c r="S309" s="1180"/>
      <c r="T309" s="1181"/>
      <c r="U309" s="629"/>
      <c r="V309" s="2"/>
      <c r="W309" s="2"/>
      <c r="X309" s="2"/>
      <c r="Y309" s="360"/>
      <c r="Z309" s="360"/>
      <c r="AA309" s="31"/>
      <c r="AB309" s="1182"/>
      <c r="AC309" s="360"/>
      <c r="AD309" s="360"/>
      <c r="AE309" s="360"/>
      <c r="AF309" s="360"/>
      <c r="AG309" s="360"/>
      <c r="AH309" s="31"/>
      <c r="AI309" s="360"/>
      <c r="AJ309" s="360"/>
      <c r="AK309" s="360"/>
      <c r="AL309" s="360"/>
    </row>
    <row r="310" ht="15.75" customHeight="1">
      <c r="A310" s="1177"/>
      <c r="B310" s="31"/>
      <c r="C310" s="31"/>
      <c r="D310" s="2"/>
      <c r="E310" s="360"/>
      <c r="F310" s="2"/>
      <c r="G310" s="31"/>
      <c r="H310" s="31"/>
      <c r="I310" s="360"/>
      <c r="J310" s="360"/>
      <c r="K310" s="10"/>
      <c r="L310" s="2"/>
      <c r="M310" s="31"/>
      <c r="N310" s="31"/>
      <c r="O310" s="31"/>
      <c r="P310" s="1178"/>
      <c r="Q310" s="1179"/>
      <c r="R310" s="1180"/>
      <c r="S310" s="1180"/>
      <c r="T310" s="1181"/>
      <c r="U310" s="629"/>
      <c r="V310" s="2"/>
      <c r="W310" s="2"/>
      <c r="X310" s="2"/>
      <c r="Y310" s="360"/>
      <c r="Z310" s="360"/>
      <c r="AA310" s="31"/>
      <c r="AB310" s="1182"/>
      <c r="AC310" s="360"/>
      <c r="AD310" s="360"/>
      <c r="AE310" s="360"/>
      <c r="AF310" s="360"/>
      <c r="AG310" s="360"/>
      <c r="AH310" s="31"/>
      <c r="AI310" s="360"/>
      <c r="AJ310" s="360"/>
      <c r="AK310" s="360"/>
      <c r="AL310" s="360"/>
    </row>
    <row r="311" ht="15.75" customHeight="1">
      <c r="A311" s="1177"/>
      <c r="B311" s="31"/>
      <c r="C311" s="31"/>
      <c r="D311" s="2"/>
      <c r="E311" s="360"/>
      <c r="F311" s="2"/>
      <c r="G311" s="31"/>
      <c r="H311" s="31"/>
      <c r="I311" s="360"/>
      <c r="J311" s="360"/>
      <c r="K311" s="10"/>
      <c r="L311" s="2"/>
      <c r="M311" s="31"/>
      <c r="N311" s="31"/>
      <c r="O311" s="31"/>
      <c r="P311" s="1178"/>
      <c r="Q311" s="1179"/>
      <c r="R311" s="1180"/>
      <c r="S311" s="1180"/>
      <c r="T311" s="1181"/>
      <c r="U311" s="629"/>
      <c r="V311" s="2"/>
      <c r="W311" s="2"/>
      <c r="X311" s="2"/>
      <c r="Y311" s="360"/>
      <c r="Z311" s="360"/>
      <c r="AA311" s="31"/>
      <c r="AB311" s="1182"/>
      <c r="AC311" s="360"/>
      <c r="AD311" s="360"/>
      <c r="AE311" s="360"/>
      <c r="AF311" s="360"/>
      <c r="AG311" s="360"/>
      <c r="AH311" s="31"/>
      <c r="AI311" s="360"/>
      <c r="AJ311" s="360"/>
      <c r="AK311" s="360"/>
      <c r="AL311" s="360"/>
    </row>
    <row r="312" ht="15.75" customHeight="1">
      <c r="A312" s="1177"/>
      <c r="B312" s="31"/>
      <c r="C312" s="31"/>
      <c r="D312" s="2"/>
      <c r="E312" s="360"/>
      <c r="F312" s="2"/>
      <c r="G312" s="31"/>
      <c r="H312" s="31"/>
      <c r="I312" s="360"/>
      <c r="J312" s="360"/>
      <c r="K312" s="10"/>
      <c r="L312" s="2"/>
      <c r="M312" s="31"/>
      <c r="N312" s="31"/>
      <c r="O312" s="31"/>
      <c r="P312" s="1178"/>
      <c r="Q312" s="1179"/>
      <c r="R312" s="1180"/>
      <c r="S312" s="1180"/>
      <c r="T312" s="1181"/>
      <c r="U312" s="629"/>
      <c r="V312" s="2"/>
      <c r="W312" s="2"/>
      <c r="X312" s="2"/>
      <c r="Y312" s="360"/>
      <c r="Z312" s="360"/>
      <c r="AA312" s="31"/>
      <c r="AB312" s="1182"/>
      <c r="AC312" s="360"/>
      <c r="AD312" s="360"/>
      <c r="AE312" s="360"/>
      <c r="AF312" s="360"/>
      <c r="AG312" s="360"/>
      <c r="AH312" s="31"/>
      <c r="AI312" s="360"/>
      <c r="AJ312" s="360"/>
      <c r="AK312" s="360"/>
      <c r="AL312" s="360"/>
    </row>
    <row r="313" ht="15.75" customHeight="1">
      <c r="A313" s="1177"/>
      <c r="B313" s="31"/>
      <c r="C313" s="31"/>
      <c r="D313" s="2"/>
      <c r="E313" s="360"/>
      <c r="F313" s="2"/>
      <c r="G313" s="31"/>
      <c r="H313" s="31"/>
      <c r="I313" s="360"/>
      <c r="J313" s="360"/>
      <c r="K313" s="10"/>
      <c r="L313" s="2"/>
      <c r="M313" s="31"/>
      <c r="N313" s="31"/>
      <c r="O313" s="31"/>
      <c r="P313" s="1178"/>
      <c r="Q313" s="1179"/>
      <c r="R313" s="1180"/>
      <c r="S313" s="1180"/>
      <c r="T313" s="1181"/>
      <c r="U313" s="629"/>
      <c r="V313" s="2"/>
      <c r="W313" s="2"/>
      <c r="X313" s="2"/>
      <c r="Y313" s="360"/>
      <c r="Z313" s="360"/>
      <c r="AA313" s="31"/>
      <c r="AB313" s="1182"/>
      <c r="AC313" s="360"/>
      <c r="AD313" s="360"/>
      <c r="AE313" s="360"/>
      <c r="AF313" s="360"/>
      <c r="AG313" s="360"/>
      <c r="AH313" s="31"/>
      <c r="AI313" s="360"/>
      <c r="AJ313" s="360"/>
      <c r="AK313" s="360"/>
      <c r="AL313" s="360"/>
    </row>
    <row r="314" ht="15.75" customHeight="1">
      <c r="A314" s="1177"/>
      <c r="B314" s="31"/>
      <c r="C314" s="31"/>
      <c r="D314" s="2"/>
      <c r="E314" s="360"/>
      <c r="F314" s="2"/>
      <c r="G314" s="31"/>
      <c r="H314" s="31"/>
      <c r="I314" s="360"/>
      <c r="J314" s="360"/>
      <c r="K314" s="10"/>
      <c r="L314" s="2"/>
      <c r="M314" s="31"/>
      <c r="N314" s="31"/>
      <c r="O314" s="31"/>
      <c r="P314" s="1178"/>
      <c r="Q314" s="1179"/>
      <c r="R314" s="1180"/>
      <c r="S314" s="1180"/>
      <c r="T314" s="1181"/>
      <c r="U314" s="629"/>
      <c r="V314" s="2"/>
      <c r="W314" s="2"/>
      <c r="X314" s="2"/>
      <c r="Y314" s="360"/>
      <c r="Z314" s="360"/>
      <c r="AA314" s="31"/>
      <c r="AB314" s="1182"/>
      <c r="AC314" s="360"/>
      <c r="AD314" s="360"/>
      <c r="AE314" s="360"/>
      <c r="AF314" s="360"/>
      <c r="AG314" s="360"/>
      <c r="AH314" s="31"/>
      <c r="AI314" s="360"/>
      <c r="AJ314" s="360"/>
      <c r="AK314" s="360"/>
      <c r="AL314" s="360"/>
    </row>
    <row r="315" ht="15.75" customHeight="1">
      <c r="A315" s="1177"/>
      <c r="B315" s="31"/>
      <c r="C315" s="31"/>
      <c r="D315" s="2"/>
      <c r="E315" s="360"/>
      <c r="F315" s="2"/>
      <c r="G315" s="31"/>
      <c r="H315" s="31"/>
      <c r="I315" s="360"/>
      <c r="J315" s="360"/>
      <c r="K315" s="10"/>
      <c r="L315" s="2"/>
      <c r="M315" s="31"/>
      <c r="N315" s="31"/>
      <c r="O315" s="31"/>
      <c r="P315" s="1178"/>
      <c r="Q315" s="1179"/>
      <c r="R315" s="1180"/>
      <c r="S315" s="1180"/>
      <c r="T315" s="1181"/>
      <c r="U315" s="629"/>
      <c r="V315" s="2"/>
      <c r="W315" s="2"/>
      <c r="X315" s="2"/>
      <c r="Y315" s="360"/>
      <c r="Z315" s="360"/>
      <c r="AA315" s="31"/>
      <c r="AB315" s="1182"/>
      <c r="AC315" s="360"/>
      <c r="AD315" s="360"/>
      <c r="AE315" s="360"/>
      <c r="AF315" s="360"/>
      <c r="AG315" s="360"/>
      <c r="AH315" s="31"/>
      <c r="AI315" s="360"/>
      <c r="AJ315" s="360"/>
      <c r="AK315" s="360"/>
      <c r="AL315" s="360"/>
    </row>
    <row r="316" ht="15.75" customHeight="1">
      <c r="A316" s="1177"/>
      <c r="B316" s="31"/>
      <c r="C316" s="31"/>
      <c r="D316" s="2"/>
      <c r="E316" s="360"/>
      <c r="F316" s="2"/>
      <c r="G316" s="31"/>
      <c r="H316" s="31"/>
      <c r="I316" s="360"/>
      <c r="J316" s="360"/>
      <c r="K316" s="10"/>
      <c r="L316" s="2"/>
      <c r="M316" s="31"/>
      <c r="N316" s="31"/>
      <c r="O316" s="31"/>
      <c r="P316" s="1178"/>
      <c r="Q316" s="1179"/>
      <c r="R316" s="1180"/>
      <c r="S316" s="1180"/>
      <c r="T316" s="1181"/>
      <c r="U316" s="629"/>
      <c r="V316" s="2"/>
      <c r="W316" s="2"/>
      <c r="X316" s="2"/>
      <c r="Y316" s="360"/>
      <c r="Z316" s="360"/>
      <c r="AA316" s="31"/>
      <c r="AB316" s="1182"/>
      <c r="AC316" s="360"/>
      <c r="AD316" s="360"/>
      <c r="AE316" s="360"/>
      <c r="AF316" s="360"/>
      <c r="AG316" s="360"/>
      <c r="AH316" s="31"/>
      <c r="AI316" s="360"/>
      <c r="AJ316" s="360"/>
      <c r="AK316" s="360"/>
      <c r="AL316" s="360"/>
    </row>
    <row r="317" ht="15.75" customHeight="1">
      <c r="A317" s="1177"/>
      <c r="B317" s="31"/>
      <c r="C317" s="31"/>
      <c r="D317" s="2"/>
      <c r="E317" s="360"/>
      <c r="F317" s="2"/>
      <c r="G317" s="31"/>
      <c r="H317" s="31"/>
      <c r="I317" s="360"/>
      <c r="J317" s="360"/>
      <c r="K317" s="10"/>
      <c r="L317" s="2"/>
      <c r="M317" s="31"/>
      <c r="N317" s="31"/>
      <c r="O317" s="31"/>
      <c r="P317" s="1178"/>
      <c r="Q317" s="1179"/>
      <c r="R317" s="1180"/>
      <c r="S317" s="1180"/>
      <c r="T317" s="1181"/>
      <c r="U317" s="629"/>
      <c r="V317" s="2"/>
      <c r="W317" s="2"/>
      <c r="X317" s="2"/>
      <c r="Y317" s="360"/>
      <c r="Z317" s="360"/>
      <c r="AA317" s="31"/>
      <c r="AB317" s="1182"/>
      <c r="AC317" s="360"/>
      <c r="AD317" s="360"/>
      <c r="AE317" s="360"/>
      <c r="AF317" s="360"/>
      <c r="AG317" s="360"/>
      <c r="AH317" s="31"/>
      <c r="AI317" s="360"/>
      <c r="AJ317" s="360"/>
      <c r="AK317" s="360"/>
      <c r="AL317" s="360"/>
    </row>
    <row r="318" ht="15.75" customHeight="1">
      <c r="A318" s="1177"/>
      <c r="B318" s="31"/>
      <c r="C318" s="31"/>
      <c r="D318" s="2"/>
      <c r="E318" s="360"/>
      <c r="F318" s="2"/>
      <c r="G318" s="31"/>
      <c r="H318" s="31"/>
      <c r="I318" s="360"/>
      <c r="J318" s="360"/>
      <c r="K318" s="10"/>
      <c r="L318" s="2"/>
      <c r="M318" s="31"/>
      <c r="N318" s="31"/>
      <c r="O318" s="31"/>
      <c r="P318" s="1178"/>
      <c r="Q318" s="1179"/>
      <c r="R318" s="1180"/>
      <c r="S318" s="1180"/>
      <c r="T318" s="1181"/>
      <c r="U318" s="629"/>
      <c r="V318" s="2"/>
      <c r="W318" s="2"/>
      <c r="X318" s="2"/>
      <c r="Y318" s="360"/>
      <c r="Z318" s="360"/>
      <c r="AA318" s="31"/>
      <c r="AB318" s="1182"/>
      <c r="AC318" s="360"/>
      <c r="AD318" s="360"/>
      <c r="AE318" s="360"/>
      <c r="AF318" s="360"/>
      <c r="AG318" s="360"/>
      <c r="AH318" s="31"/>
      <c r="AI318" s="360"/>
      <c r="AJ318" s="360"/>
      <c r="AK318" s="360"/>
      <c r="AL318" s="360"/>
    </row>
    <row r="319" ht="15.75" customHeight="1">
      <c r="A319" s="1177"/>
      <c r="B319" s="31"/>
      <c r="C319" s="31"/>
      <c r="D319" s="2"/>
      <c r="E319" s="360"/>
      <c r="F319" s="2"/>
      <c r="G319" s="31"/>
      <c r="H319" s="31"/>
      <c r="I319" s="360"/>
      <c r="J319" s="360"/>
      <c r="K319" s="10"/>
      <c r="L319" s="2"/>
      <c r="M319" s="31"/>
      <c r="N319" s="31"/>
      <c r="O319" s="31"/>
      <c r="P319" s="1178"/>
      <c r="Q319" s="1179"/>
      <c r="R319" s="1180"/>
      <c r="S319" s="1180"/>
      <c r="T319" s="1181"/>
      <c r="U319" s="629"/>
      <c r="V319" s="2"/>
      <c r="W319" s="2"/>
      <c r="X319" s="2"/>
      <c r="Y319" s="360"/>
      <c r="Z319" s="360"/>
      <c r="AA319" s="31"/>
      <c r="AB319" s="1182"/>
      <c r="AC319" s="360"/>
      <c r="AD319" s="360"/>
      <c r="AE319" s="360"/>
      <c r="AF319" s="360"/>
      <c r="AG319" s="360"/>
      <c r="AH319" s="31"/>
      <c r="AI319" s="360"/>
      <c r="AJ319" s="360"/>
      <c r="AK319" s="360"/>
      <c r="AL319" s="360"/>
    </row>
    <row r="320" ht="15.75" customHeight="1">
      <c r="A320" s="1177"/>
      <c r="B320" s="31"/>
      <c r="C320" s="31"/>
      <c r="D320" s="2"/>
      <c r="E320" s="360"/>
      <c r="F320" s="2"/>
      <c r="G320" s="31"/>
      <c r="H320" s="31"/>
      <c r="I320" s="360"/>
      <c r="J320" s="360"/>
      <c r="K320" s="10"/>
      <c r="L320" s="2"/>
      <c r="M320" s="31"/>
      <c r="N320" s="31"/>
      <c r="O320" s="31"/>
      <c r="P320" s="1178"/>
      <c r="Q320" s="1179"/>
      <c r="R320" s="1180"/>
      <c r="S320" s="1180"/>
      <c r="T320" s="1181"/>
      <c r="U320" s="629"/>
      <c r="V320" s="2"/>
      <c r="W320" s="2"/>
      <c r="X320" s="2"/>
      <c r="Y320" s="360"/>
      <c r="Z320" s="360"/>
      <c r="AA320" s="31"/>
      <c r="AB320" s="1182"/>
      <c r="AC320" s="360"/>
      <c r="AD320" s="360"/>
      <c r="AE320" s="360"/>
      <c r="AF320" s="360"/>
      <c r="AG320" s="360"/>
      <c r="AH320" s="31"/>
      <c r="AI320" s="360"/>
      <c r="AJ320" s="360"/>
      <c r="AK320" s="360"/>
      <c r="AL320" s="360"/>
    </row>
    <row r="321" ht="15.75" customHeight="1">
      <c r="A321" s="1177"/>
      <c r="B321" s="31"/>
      <c r="C321" s="31"/>
      <c r="D321" s="2"/>
      <c r="E321" s="360"/>
      <c r="F321" s="2"/>
      <c r="G321" s="31"/>
      <c r="H321" s="31"/>
      <c r="I321" s="360"/>
      <c r="J321" s="360"/>
      <c r="K321" s="10"/>
      <c r="L321" s="2"/>
      <c r="M321" s="31"/>
      <c r="N321" s="31"/>
      <c r="O321" s="31"/>
      <c r="P321" s="1178"/>
      <c r="Q321" s="1179"/>
      <c r="R321" s="1180"/>
      <c r="S321" s="1180"/>
      <c r="T321" s="1181"/>
      <c r="U321" s="629"/>
      <c r="V321" s="2"/>
      <c r="W321" s="2"/>
      <c r="X321" s="2"/>
      <c r="Y321" s="360"/>
      <c r="Z321" s="360"/>
      <c r="AA321" s="31"/>
      <c r="AB321" s="1182"/>
      <c r="AC321" s="360"/>
      <c r="AD321" s="360"/>
      <c r="AE321" s="360"/>
      <c r="AF321" s="360"/>
      <c r="AG321" s="360"/>
      <c r="AH321" s="31"/>
      <c r="AI321" s="360"/>
      <c r="AJ321" s="360"/>
      <c r="AK321" s="360"/>
      <c r="AL321" s="360"/>
    </row>
    <row r="322" ht="15.75" customHeight="1">
      <c r="A322" s="1177"/>
      <c r="B322" s="31"/>
      <c r="C322" s="31"/>
      <c r="D322" s="2"/>
      <c r="E322" s="360"/>
      <c r="F322" s="2"/>
      <c r="G322" s="31"/>
      <c r="H322" s="31"/>
      <c r="I322" s="360"/>
      <c r="J322" s="360"/>
      <c r="K322" s="10"/>
      <c r="L322" s="2"/>
      <c r="M322" s="31"/>
      <c r="N322" s="31"/>
      <c r="O322" s="31"/>
      <c r="P322" s="1178"/>
      <c r="Q322" s="1179"/>
      <c r="R322" s="1180"/>
      <c r="S322" s="1180"/>
      <c r="T322" s="1181"/>
      <c r="U322" s="629"/>
      <c r="V322" s="2"/>
      <c r="W322" s="2"/>
      <c r="X322" s="2"/>
      <c r="Y322" s="360"/>
      <c r="Z322" s="360"/>
      <c r="AA322" s="31"/>
      <c r="AB322" s="1182"/>
      <c r="AC322" s="360"/>
      <c r="AD322" s="360"/>
      <c r="AE322" s="360"/>
      <c r="AF322" s="360"/>
      <c r="AG322" s="360"/>
      <c r="AH322" s="31"/>
      <c r="AI322" s="360"/>
      <c r="AJ322" s="360"/>
      <c r="AK322" s="360"/>
      <c r="AL322" s="360"/>
    </row>
    <row r="323" ht="15.75" customHeight="1">
      <c r="A323" s="1177"/>
      <c r="B323" s="31"/>
      <c r="C323" s="31"/>
      <c r="D323" s="2"/>
      <c r="E323" s="360"/>
      <c r="F323" s="2"/>
      <c r="G323" s="31"/>
      <c r="H323" s="31"/>
      <c r="I323" s="360"/>
      <c r="J323" s="360"/>
      <c r="K323" s="10"/>
      <c r="L323" s="2"/>
      <c r="M323" s="31"/>
      <c r="N323" s="31"/>
      <c r="O323" s="31"/>
      <c r="P323" s="1178"/>
      <c r="Q323" s="1179"/>
      <c r="R323" s="1180"/>
      <c r="S323" s="1180"/>
      <c r="T323" s="1181"/>
      <c r="U323" s="629"/>
      <c r="V323" s="2"/>
      <c r="W323" s="2"/>
      <c r="X323" s="2"/>
      <c r="Y323" s="360"/>
      <c r="Z323" s="360"/>
      <c r="AA323" s="31"/>
      <c r="AB323" s="1182"/>
      <c r="AC323" s="360"/>
      <c r="AD323" s="360"/>
      <c r="AE323" s="360"/>
      <c r="AF323" s="360"/>
      <c r="AG323" s="360"/>
      <c r="AH323" s="31"/>
      <c r="AI323" s="360"/>
      <c r="AJ323" s="360"/>
      <c r="AK323" s="360"/>
      <c r="AL323" s="360"/>
    </row>
    <row r="324" ht="15.75" customHeight="1">
      <c r="A324" s="1177"/>
      <c r="B324" s="31"/>
      <c r="C324" s="31"/>
      <c r="D324" s="2"/>
      <c r="E324" s="360"/>
      <c r="F324" s="2"/>
      <c r="G324" s="31"/>
      <c r="H324" s="31"/>
      <c r="I324" s="360"/>
      <c r="J324" s="360"/>
      <c r="K324" s="10"/>
      <c r="L324" s="2"/>
      <c r="M324" s="31"/>
      <c r="N324" s="31"/>
      <c r="O324" s="31"/>
      <c r="P324" s="1178"/>
      <c r="Q324" s="1179"/>
      <c r="R324" s="1180"/>
      <c r="S324" s="1180"/>
      <c r="T324" s="1181"/>
      <c r="U324" s="629"/>
      <c r="V324" s="2"/>
      <c r="W324" s="2"/>
      <c r="X324" s="2"/>
      <c r="Y324" s="360"/>
      <c r="Z324" s="360"/>
      <c r="AA324" s="31"/>
      <c r="AB324" s="1182"/>
      <c r="AC324" s="360"/>
      <c r="AD324" s="360"/>
      <c r="AE324" s="360"/>
      <c r="AF324" s="360"/>
      <c r="AG324" s="360"/>
      <c r="AH324" s="31"/>
      <c r="AI324" s="360"/>
      <c r="AJ324" s="360"/>
      <c r="AK324" s="360"/>
      <c r="AL324" s="360"/>
    </row>
    <row r="325" ht="15.75" customHeight="1">
      <c r="A325" s="1177"/>
      <c r="B325" s="31"/>
      <c r="C325" s="31"/>
      <c r="D325" s="2"/>
      <c r="E325" s="360"/>
      <c r="F325" s="2"/>
      <c r="G325" s="31"/>
      <c r="H325" s="31"/>
      <c r="I325" s="360"/>
      <c r="J325" s="360"/>
      <c r="K325" s="10"/>
      <c r="L325" s="2"/>
      <c r="M325" s="31"/>
      <c r="N325" s="31"/>
      <c r="O325" s="31"/>
      <c r="P325" s="1178"/>
      <c r="Q325" s="1179"/>
      <c r="R325" s="1180"/>
      <c r="S325" s="1180"/>
      <c r="T325" s="1181"/>
      <c r="U325" s="629"/>
      <c r="V325" s="2"/>
      <c r="W325" s="2"/>
      <c r="X325" s="2"/>
      <c r="Y325" s="360"/>
      <c r="Z325" s="360"/>
      <c r="AA325" s="31"/>
      <c r="AB325" s="1182"/>
      <c r="AC325" s="360"/>
      <c r="AD325" s="360"/>
      <c r="AE325" s="360"/>
      <c r="AF325" s="360"/>
      <c r="AG325" s="360"/>
      <c r="AH325" s="31"/>
      <c r="AI325" s="360"/>
      <c r="AJ325" s="360"/>
      <c r="AK325" s="360"/>
      <c r="AL325" s="360"/>
    </row>
    <row r="326" ht="15.75" customHeight="1">
      <c r="A326" s="1177"/>
      <c r="B326" s="31"/>
      <c r="C326" s="31"/>
      <c r="D326" s="2"/>
      <c r="E326" s="360"/>
      <c r="F326" s="2"/>
      <c r="G326" s="31"/>
      <c r="H326" s="31"/>
      <c r="I326" s="360"/>
      <c r="J326" s="360"/>
      <c r="K326" s="10"/>
      <c r="L326" s="2"/>
      <c r="M326" s="31"/>
      <c r="N326" s="31"/>
      <c r="O326" s="31"/>
      <c r="P326" s="1178"/>
      <c r="Q326" s="1179"/>
      <c r="R326" s="1180"/>
      <c r="S326" s="1180"/>
      <c r="T326" s="1181"/>
      <c r="U326" s="629"/>
      <c r="V326" s="2"/>
      <c r="W326" s="2"/>
      <c r="X326" s="2"/>
      <c r="Y326" s="360"/>
      <c r="Z326" s="360"/>
      <c r="AA326" s="31"/>
      <c r="AB326" s="1182"/>
      <c r="AC326" s="360"/>
      <c r="AD326" s="360"/>
      <c r="AE326" s="360"/>
      <c r="AF326" s="360"/>
      <c r="AG326" s="360"/>
      <c r="AH326" s="31"/>
      <c r="AI326" s="360"/>
      <c r="AJ326" s="360"/>
      <c r="AK326" s="360"/>
      <c r="AL326" s="360"/>
    </row>
    <row r="327" ht="15.75" customHeight="1">
      <c r="A327" s="1177"/>
      <c r="B327" s="31"/>
      <c r="C327" s="31"/>
      <c r="D327" s="2"/>
      <c r="E327" s="360"/>
      <c r="F327" s="2"/>
      <c r="G327" s="31"/>
      <c r="H327" s="31"/>
      <c r="I327" s="360"/>
      <c r="J327" s="360"/>
      <c r="K327" s="10"/>
      <c r="L327" s="2"/>
      <c r="M327" s="31"/>
      <c r="N327" s="31"/>
      <c r="O327" s="31"/>
      <c r="P327" s="1178"/>
      <c r="Q327" s="1179"/>
      <c r="R327" s="1180"/>
      <c r="S327" s="1180"/>
      <c r="T327" s="1181"/>
      <c r="U327" s="629"/>
      <c r="V327" s="2"/>
      <c r="W327" s="2"/>
      <c r="X327" s="2"/>
      <c r="Y327" s="360"/>
      <c r="Z327" s="360"/>
      <c r="AA327" s="31"/>
      <c r="AB327" s="1182"/>
      <c r="AC327" s="360"/>
      <c r="AD327" s="360"/>
      <c r="AE327" s="360"/>
      <c r="AF327" s="360"/>
      <c r="AG327" s="360"/>
      <c r="AH327" s="31"/>
      <c r="AI327" s="360"/>
      <c r="AJ327" s="360"/>
      <c r="AK327" s="360"/>
      <c r="AL327" s="360"/>
    </row>
    <row r="328" ht="15.75" customHeight="1">
      <c r="A328" s="1177"/>
      <c r="B328" s="31"/>
      <c r="C328" s="31"/>
      <c r="D328" s="2"/>
      <c r="E328" s="360"/>
      <c r="F328" s="2"/>
      <c r="G328" s="31"/>
      <c r="H328" s="31"/>
      <c r="I328" s="360"/>
      <c r="J328" s="360"/>
      <c r="K328" s="10"/>
      <c r="L328" s="2"/>
      <c r="M328" s="31"/>
      <c r="N328" s="31"/>
      <c r="O328" s="31"/>
      <c r="P328" s="1178"/>
      <c r="Q328" s="1179"/>
      <c r="R328" s="1180"/>
      <c r="S328" s="1180"/>
      <c r="T328" s="1181"/>
      <c r="U328" s="629"/>
      <c r="V328" s="2"/>
      <c r="W328" s="2"/>
      <c r="X328" s="2"/>
      <c r="Y328" s="360"/>
      <c r="Z328" s="360"/>
      <c r="AA328" s="31"/>
      <c r="AB328" s="1182"/>
      <c r="AC328" s="360"/>
      <c r="AD328" s="360"/>
      <c r="AE328" s="360"/>
      <c r="AF328" s="360"/>
      <c r="AG328" s="360"/>
      <c r="AH328" s="31"/>
      <c r="AI328" s="360"/>
      <c r="AJ328" s="360"/>
      <c r="AK328" s="360"/>
      <c r="AL328" s="360"/>
    </row>
    <row r="329" ht="15.75" customHeight="1">
      <c r="A329" s="1177"/>
      <c r="B329" s="31"/>
      <c r="C329" s="31"/>
      <c r="D329" s="2"/>
      <c r="E329" s="360"/>
      <c r="F329" s="2"/>
      <c r="G329" s="31"/>
      <c r="H329" s="31"/>
      <c r="I329" s="360"/>
      <c r="J329" s="360"/>
      <c r="K329" s="10"/>
      <c r="L329" s="2"/>
      <c r="M329" s="31"/>
      <c r="N329" s="31"/>
      <c r="O329" s="31"/>
      <c r="P329" s="1178"/>
      <c r="Q329" s="1179"/>
      <c r="R329" s="1180"/>
      <c r="S329" s="1180"/>
      <c r="T329" s="1181"/>
      <c r="U329" s="629"/>
      <c r="V329" s="2"/>
      <c r="W329" s="2"/>
      <c r="X329" s="2"/>
      <c r="Y329" s="360"/>
      <c r="Z329" s="360"/>
      <c r="AA329" s="31"/>
      <c r="AB329" s="1182"/>
      <c r="AC329" s="360"/>
      <c r="AD329" s="360"/>
      <c r="AE329" s="360"/>
      <c r="AF329" s="360"/>
      <c r="AG329" s="360"/>
      <c r="AH329" s="31"/>
      <c r="AI329" s="360"/>
      <c r="AJ329" s="360"/>
      <c r="AK329" s="360"/>
      <c r="AL329" s="360"/>
    </row>
    <row r="330" ht="15.75" customHeight="1">
      <c r="A330" s="1177"/>
      <c r="B330" s="31"/>
      <c r="C330" s="31"/>
      <c r="D330" s="2"/>
      <c r="E330" s="360"/>
      <c r="F330" s="2"/>
      <c r="G330" s="31"/>
      <c r="H330" s="31"/>
      <c r="I330" s="360"/>
      <c r="J330" s="360"/>
      <c r="K330" s="10"/>
      <c r="L330" s="2"/>
      <c r="M330" s="31"/>
      <c r="N330" s="31"/>
      <c r="O330" s="31"/>
      <c r="P330" s="1178"/>
      <c r="Q330" s="1179"/>
      <c r="R330" s="1180"/>
      <c r="S330" s="1180"/>
      <c r="T330" s="1181"/>
      <c r="U330" s="629"/>
      <c r="V330" s="2"/>
      <c r="W330" s="2"/>
      <c r="X330" s="2"/>
      <c r="Y330" s="360"/>
      <c r="Z330" s="360"/>
      <c r="AA330" s="31"/>
      <c r="AB330" s="1182"/>
      <c r="AC330" s="360"/>
      <c r="AD330" s="360"/>
      <c r="AE330" s="360"/>
      <c r="AF330" s="360"/>
      <c r="AG330" s="360"/>
      <c r="AH330" s="31"/>
      <c r="AI330" s="360"/>
      <c r="AJ330" s="360"/>
      <c r="AK330" s="360"/>
      <c r="AL330" s="360"/>
    </row>
    <row r="331" ht="15.75" customHeight="1">
      <c r="A331" s="1177"/>
      <c r="B331" s="31"/>
      <c r="C331" s="31"/>
      <c r="D331" s="2"/>
      <c r="E331" s="360"/>
      <c r="F331" s="2"/>
      <c r="G331" s="31"/>
      <c r="H331" s="31"/>
      <c r="I331" s="360"/>
      <c r="J331" s="360"/>
      <c r="K331" s="10"/>
      <c r="L331" s="2"/>
      <c r="M331" s="31"/>
      <c r="N331" s="31"/>
      <c r="O331" s="31"/>
      <c r="P331" s="1178"/>
      <c r="Q331" s="1179"/>
      <c r="R331" s="1180"/>
      <c r="S331" s="1180"/>
      <c r="T331" s="1181"/>
      <c r="U331" s="629"/>
      <c r="V331" s="2"/>
      <c r="W331" s="2"/>
      <c r="X331" s="2"/>
      <c r="Y331" s="360"/>
      <c r="Z331" s="360"/>
      <c r="AA331" s="31"/>
      <c r="AB331" s="1182"/>
      <c r="AC331" s="360"/>
      <c r="AD331" s="360"/>
      <c r="AE331" s="360"/>
      <c r="AF331" s="360"/>
      <c r="AG331" s="360"/>
      <c r="AH331" s="31"/>
      <c r="AI331" s="360"/>
      <c r="AJ331" s="360"/>
      <c r="AK331" s="360"/>
      <c r="AL331" s="360"/>
    </row>
    <row r="332" ht="15.75" customHeight="1">
      <c r="A332" s="1177"/>
      <c r="B332" s="31"/>
      <c r="C332" s="31"/>
      <c r="D332" s="2"/>
      <c r="E332" s="360"/>
      <c r="F332" s="2"/>
      <c r="G332" s="31"/>
      <c r="H332" s="31"/>
      <c r="I332" s="360"/>
      <c r="J332" s="360"/>
      <c r="K332" s="10"/>
      <c r="L332" s="2"/>
      <c r="M332" s="31"/>
      <c r="N332" s="31"/>
      <c r="O332" s="31"/>
      <c r="P332" s="1178"/>
      <c r="Q332" s="1179"/>
      <c r="R332" s="1180"/>
      <c r="S332" s="1180"/>
      <c r="T332" s="1181"/>
      <c r="U332" s="629"/>
      <c r="V332" s="2"/>
      <c r="W332" s="2"/>
      <c r="X332" s="2"/>
      <c r="Y332" s="360"/>
      <c r="Z332" s="360"/>
      <c r="AA332" s="31"/>
      <c r="AB332" s="1182"/>
      <c r="AC332" s="360"/>
      <c r="AD332" s="360"/>
      <c r="AE332" s="360"/>
      <c r="AF332" s="360"/>
      <c r="AG332" s="360"/>
      <c r="AH332" s="31"/>
      <c r="AI332" s="360"/>
      <c r="AJ332" s="360"/>
      <c r="AK332" s="360"/>
      <c r="AL332" s="360"/>
    </row>
    <row r="333" ht="15.75" customHeight="1">
      <c r="A333" s="1177"/>
      <c r="B333" s="31"/>
      <c r="C333" s="31"/>
      <c r="D333" s="2"/>
      <c r="E333" s="360"/>
      <c r="F333" s="2"/>
      <c r="G333" s="31"/>
      <c r="H333" s="31"/>
      <c r="I333" s="360"/>
      <c r="J333" s="360"/>
      <c r="K333" s="10"/>
      <c r="L333" s="2"/>
      <c r="M333" s="31"/>
      <c r="N333" s="31"/>
      <c r="O333" s="31"/>
      <c r="P333" s="1178"/>
      <c r="Q333" s="1179"/>
      <c r="R333" s="1180"/>
      <c r="S333" s="1180"/>
      <c r="T333" s="1181"/>
      <c r="U333" s="629"/>
      <c r="V333" s="2"/>
      <c r="W333" s="2"/>
      <c r="X333" s="2"/>
      <c r="Y333" s="360"/>
      <c r="Z333" s="360"/>
      <c r="AA333" s="31"/>
      <c r="AB333" s="1182"/>
      <c r="AC333" s="360"/>
      <c r="AD333" s="360"/>
      <c r="AE333" s="360"/>
      <c r="AF333" s="360"/>
      <c r="AG333" s="360"/>
      <c r="AH333" s="31"/>
      <c r="AI333" s="360"/>
      <c r="AJ333" s="360"/>
      <c r="AK333" s="360"/>
      <c r="AL333" s="360"/>
    </row>
    <row r="334" ht="15.75" customHeight="1">
      <c r="A334" s="1177"/>
      <c r="B334" s="31"/>
      <c r="C334" s="31"/>
      <c r="D334" s="2"/>
      <c r="E334" s="360"/>
      <c r="F334" s="2"/>
      <c r="G334" s="31"/>
      <c r="H334" s="31"/>
      <c r="I334" s="360"/>
      <c r="J334" s="360"/>
      <c r="K334" s="10"/>
      <c r="L334" s="2"/>
      <c r="M334" s="31"/>
      <c r="N334" s="31"/>
      <c r="O334" s="31"/>
      <c r="P334" s="1178"/>
      <c r="Q334" s="1179"/>
      <c r="R334" s="1180"/>
      <c r="S334" s="1180"/>
      <c r="T334" s="1181"/>
      <c r="U334" s="629"/>
      <c r="V334" s="2"/>
      <c r="W334" s="2"/>
      <c r="X334" s="2"/>
      <c r="Y334" s="360"/>
      <c r="Z334" s="360"/>
      <c r="AA334" s="31"/>
      <c r="AB334" s="1182"/>
      <c r="AC334" s="360"/>
      <c r="AD334" s="360"/>
      <c r="AE334" s="360"/>
      <c r="AF334" s="360"/>
      <c r="AG334" s="360"/>
      <c r="AH334" s="31"/>
      <c r="AI334" s="360"/>
      <c r="AJ334" s="360"/>
      <c r="AK334" s="360"/>
      <c r="AL334" s="360"/>
    </row>
    <row r="335" ht="15.75" customHeight="1">
      <c r="A335" s="1177"/>
      <c r="B335" s="31"/>
      <c r="C335" s="31"/>
      <c r="D335" s="2"/>
      <c r="E335" s="360"/>
      <c r="F335" s="2"/>
      <c r="G335" s="31"/>
      <c r="H335" s="31"/>
      <c r="I335" s="360"/>
      <c r="J335" s="360"/>
      <c r="K335" s="10"/>
      <c r="L335" s="2"/>
      <c r="M335" s="31"/>
      <c r="N335" s="31"/>
      <c r="O335" s="31"/>
      <c r="P335" s="1178"/>
      <c r="Q335" s="1179"/>
      <c r="R335" s="1180"/>
      <c r="S335" s="1180"/>
      <c r="T335" s="1181"/>
      <c r="U335" s="629"/>
      <c r="V335" s="2"/>
      <c r="W335" s="2"/>
      <c r="X335" s="2"/>
      <c r="Y335" s="360"/>
      <c r="Z335" s="360"/>
      <c r="AA335" s="31"/>
      <c r="AB335" s="1182"/>
      <c r="AC335" s="360"/>
      <c r="AD335" s="360"/>
      <c r="AE335" s="360"/>
      <c r="AF335" s="360"/>
      <c r="AG335" s="360"/>
      <c r="AH335" s="31"/>
      <c r="AI335" s="360"/>
      <c r="AJ335" s="360"/>
      <c r="AK335" s="360"/>
      <c r="AL335" s="360"/>
    </row>
    <row r="336" ht="15.75" customHeight="1">
      <c r="A336" s="1177"/>
      <c r="B336" s="31"/>
      <c r="C336" s="31"/>
      <c r="D336" s="2"/>
      <c r="E336" s="360"/>
      <c r="F336" s="2"/>
      <c r="G336" s="31"/>
      <c r="H336" s="31"/>
      <c r="I336" s="360"/>
      <c r="J336" s="360"/>
      <c r="K336" s="10"/>
      <c r="L336" s="2"/>
      <c r="M336" s="31"/>
      <c r="N336" s="31"/>
      <c r="O336" s="31"/>
      <c r="P336" s="1178"/>
      <c r="Q336" s="1179"/>
      <c r="R336" s="1180"/>
      <c r="S336" s="1180"/>
      <c r="T336" s="1181"/>
      <c r="U336" s="629"/>
      <c r="V336" s="2"/>
      <c r="W336" s="2"/>
      <c r="X336" s="2"/>
      <c r="Y336" s="360"/>
      <c r="Z336" s="360"/>
      <c r="AA336" s="31"/>
      <c r="AB336" s="1182"/>
      <c r="AC336" s="360"/>
      <c r="AD336" s="360"/>
      <c r="AE336" s="360"/>
      <c r="AF336" s="360"/>
      <c r="AG336" s="360"/>
      <c r="AH336" s="31"/>
      <c r="AI336" s="360"/>
      <c r="AJ336" s="360"/>
      <c r="AK336" s="360"/>
      <c r="AL336" s="360"/>
    </row>
    <row r="337" ht="15.75" customHeight="1">
      <c r="A337" s="1177"/>
      <c r="B337" s="31"/>
      <c r="C337" s="31"/>
      <c r="D337" s="2"/>
      <c r="E337" s="360"/>
      <c r="F337" s="2"/>
      <c r="G337" s="31"/>
      <c r="H337" s="31"/>
      <c r="I337" s="360"/>
      <c r="J337" s="360"/>
      <c r="K337" s="10"/>
      <c r="L337" s="2"/>
      <c r="M337" s="31"/>
      <c r="N337" s="31"/>
      <c r="O337" s="31"/>
      <c r="P337" s="1178"/>
      <c r="Q337" s="1179"/>
      <c r="R337" s="1180"/>
      <c r="S337" s="1180"/>
      <c r="T337" s="1181"/>
      <c r="U337" s="629"/>
      <c r="V337" s="2"/>
      <c r="W337" s="2"/>
      <c r="X337" s="2"/>
      <c r="Y337" s="360"/>
      <c r="Z337" s="360"/>
      <c r="AA337" s="31"/>
      <c r="AB337" s="1182"/>
      <c r="AC337" s="360"/>
      <c r="AD337" s="360"/>
      <c r="AE337" s="360"/>
      <c r="AF337" s="360"/>
      <c r="AG337" s="360"/>
      <c r="AH337" s="31"/>
      <c r="AI337" s="360"/>
      <c r="AJ337" s="360"/>
      <c r="AK337" s="360"/>
      <c r="AL337" s="360"/>
    </row>
    <row r="338" ht="15.75" customHeight="1">
      <c r="A338" s="1177"/>
      <c r="B338" s="31"/>
      <c r="C338" s="31"/>
      <c r="D338" s="2"/>
      <c r="E338" s="360"/>
      <c r="F338" s="2"/>
      <c r="G338" s="31"/>
      <c r="H338" s="31"/>
      <c r="I338" s="360"/>
      <c r="J338" s="360"/>
      <c r="K338" s="10"/>
      <c r="L338" s="2"/>
      <c r="M338" s="31"/>
      <c r="N338" s="31"/>
      <c r="O338" s="31"/>
      <c r="P338" s="1178"/>
      <c r="Q338" s="1179"/>
      <c r="R338" s="1180"/>
      <c r="S338" s="1180"/>
      <c r="T338" s="1181"/>
      <c r="U338" s="629"/>
      <c r="V338" s="2"/>
      <c r="W338" s="2"/>
      <c r="X338" s="2"/>
      <c r="Y338" s="360"/>
      <c r="Z338" s="360"/>
      <c r="AA338" s="31"/>
      <c r="AB338" s="1182"/>
      <c r="AC338" s="360"/>
      <c r="AD338" s="360"/>
      <c r="AE338" s="360"/>
      <c r="AF338" s="360"/>
      <c r="AG338" s="360"/>
      <c r="AH338" s="31"/>
      <c r="AI338" s="360"/>
      <c r="AJ338" s="360"/>
      <c r="AK338" s="360"/>
      <c r="AL338" s="360"/>
    </row>
    <row r="339" ht="15.75" customHeight="1">
      <c r="A339" s="1177"/>
      <c r="B339" s="31"/>
      <c r="C339" s="31"/>
      <c r="D339" s="2"/>
      <c r="E339" s="360"/>
      <c r="F339" s="2"/>
      <c r="G339" s="31"/>
      <c r="H339" s="31"/>
      <c r="I339" s="360"/>
      <c r="J339" s="360"/>
      <c r="K339" s="10"/>
      <c r="L339" s="2"/>
      <c r="M339" s="31"/>
      <c r="N339" s="31"/>
      <c r="O339" s="31"/>
      <c r="P339" s="1178"/>
      <c r="Q339" s="1179"/>
      <c r="R339" s="1180"/>
      <c r="S339" s="1180"/>
      <c r="T339" s="1181"/>
      <c r="U339" s="629"/>
      <c r="V339" s="2"/>
      <c r="W339" s="2"/>
      <c r="X339" s="2"/>
      <c r="Y339" s="360"/>
      <c r="Z339" s="360"/>
      <c r="AA339" s="31"/>
      <c r="AB339" s="1182"/>
      <c r="AC339" s="360"/>
      <c r="AD339" s="360"/>
      <c r="AE339" s="360"/>
      <c r="AF339" s="360"/>
      <c r="AG339" s="360"/>
      <c r="AH339" s="31"/>
      <c r="AI339" s="360"/>
      <c r="AJ339" s="360"/>
      <c r="AK339" s="360"/>
      <c r="AL339" s="360"/>
    </row>
    <row r="340" ht="15.75" customHeight="1">
      <c r="A340" s="1177"/>
      <c r="B340" s="31"/>
      <c r="C340" s="31"/>
      <c r="D340" s="2"/>
      <c r="E340" s="360"/>
      <c r="F340" s="2"/>
      <c r="G340" s="31"/>
      <c r="H340" s="31"/>
      <c r="I340" s="360"/>
      <c r="J340" s="360"/>
      <c r="K340" s="10"/>
      <c r="L340" s="2"/>
      <c r="M340" s="31"/>
      <c r="N340" s="31"/>
      <c r="O340" s="31"/>
      <c r="P340" s="1178"/>
      <c r="Q340" s="1179"/>
      <c r="R340" s="1180"/>
      <c r="S340" s="1180"/>
      <c r="T340" s="1181"/>
      <c r="U340" s="629"/>
      <c r="V340" s="2"/>
      <c r="W340" s="2"/>
      <c r="X340" s="2"/>
      <c r="Y340" s="360"/>
      <c r="Z340" s="360"/>
      <c r="AA340" s="31"/>
      <c r="AB340" s="1182"/>
      <c r="AC340" s="360"/>
      <c r="AD340" s="360"/>
      <c r="AE340" s="360"/>
      <c r="AF340" s="360"/>
      <c r="AG340" s="360"/>
      <c r="AH340" s="31"/>
      <c r="AI340" s="360"/>
      <c r="AJ340" s="360"/>
      <c r="AK340" s="360"/>
      <c r="AL340" s="360"/>
    </row>
    <row r="341" ht="15.75" customHeight="1">
      <c r="A341" s="1177"/>
      <c r="B341" s="31"/>
      <c r="C341" s="31"/>
      <c r="D341" s="2"/>
      <c r="E341" s="360"/>
      <c r="F341" s="2"/>
      <c r="G341" s="31"/>
      <c r="H341" s="31"/>
      <c r="I341" s="360"/>
      <c r="J341" s="360"/>
      <c r="K341" s="10"/>
      <c r="L341" s="2"/>
      <c r="M341" s="31"/>
      <c r="N341" s="31"/>
      <c r="O341" s="31"/>
      <c r="P341" s="1178"/>
      <c r="Q341" s="1179"/>
      <c r="R341" s="1180"/>
      <c r="S341" s="1180"/>
      <c r="T341" s="1181"/>
      <c r="U341" s="629"/>
      <c r="V341" s="2"/>
      <c r="W341" s="2"/>
      <c r="X341" s="2"/>
      <c r="Y341" s="360"/>
      <c r="Z341" s="360"/>
      <c r="AA341" s="31"/>
      <c r="AB341" s="1182"/>
      <c r="AC341" s="360"/>
      <c r="AD341" s="360"/>
      <c r="AE341" s="360"/>
      <c r="AF341" s="360"/>
      <c r="AG341" s="360"/>
      <c r="AH341" s="31"/>
      <c r="AI341" s="360"/>
      <c r="AJ341" s="360"/>
      <c r="AK341" s="360"/>
      <c r="AL341" s="360"/>
    </row>
    <row r="342" ht="15.75" customHeight="1">
      <c r="A342" s="1177"/>
      <c r="B342" s="31"/>
      <c r="C342" s="31"/>
      <c r="D342" s="2"/>
      <c r="E342" s="360"/>
      <c r="F342" s="2"/>
      <c r="G342" s="31"/>
      <c r="H342" s="31"/>
      <c r="I342" s="360"/>
      <c r="J342" s="360"/>
      <c r="K342" s="10"/>
      <c r="L342" s="2"/>
      <c r="M342" s="31"/>
      <c r="N342" s="31"/>
      <c r="O342" s="31"/>
      <c r="P342" s="1178"/>
      <c r="Q342" s="1179"/>
      <c r="R342" s="1180"/>
      <c r="S342" s="1180"/>
      <c r="T342" s="1181"/>
      <c r="U342" s="629"/>
      <c r="V342" s="2"/>
      <c r="W342" s="2"/>
      <c r="X342" s="2"/>
      <c r="Y342" s="360"/>
      <c r="Z342" s="360"/>
      <c r="AA342" s="31"/>
      <c r="AB342" s="1182"/>
      <c r="AC342" s="360"/>
      <c r="AD342" s="360"/>
      <c r="AE342" s="360"/>
      <c r="AF342" s="360"/>
      <c r="AG342" s="360"/>
      <c r="AH342" s="31"/>
      <c r="AI342" s="360"/>
      <c r="AJ342" s="360"/>
      <c r="AK342" s="360"/>
      <c r="AL342" s="360"/>
    </row>
    <row r="343" ht="15.75" customHeight="1">
      <c r="A343" s="1177"/>
      <c r="B343" s="31"/>
      <c r="C343" s="31"/>
      <c r="D343" s="2"/>
      <c r="E343" s="360"/>
      <c r="F343" s="2"/>
      <c r="G343" s="31"/>
      <c r="H343" s="31"/>
      <c r="I343" s="360"/>
      <c r="J343" s="360"/>
      <c r="K343" s="10"/>
      <c r="L343" s="2"/>
      <c r="M343" s="31"/>
      <c r="N343" s="31"/>
      <c r="O343" s="31"/>
      <c r="P343" s="1178"/>
      <c r="Q343" s="1179"/>
      <c r="R343" s="1180"/>
      <c r="S343" s="1180"/>
      <c r="T343" s="1181"/>
      <c r="U343" s="629"/>
      <c r="V343" s="2"/>
      <c r="W343" s="2"/>
      <c r="X343" s="2"/>
      <c r="Y343" s="360"/>
      <c r="Z343" s="360"/>
      <c r="AA343" s="31"/>
      <c r="AB343" s="1182"/>
      <c r="AC343" s="360"/>
      <c r="AD343" s="360"/>
      <c r="AE343" s="360"/>
      <c r="AF343" s="360"/>
      <c r="AG343" s="360"/>
      <c r="AH343" s="31"/>
      <c r="AI343" s="360"/>
      <c r="AJ343" s="360"/>
      <c r="AK343" s="360"/>
      <c r="AL343" s="360"/>
    </row>
    <row r="344" ht="15.75" customHeight="1">
      <c r="A344" s="1177"/>
      <c r="B344" s="31"/>
      <c r="C344" s="31"/>
      <c r="D344" s="2"/>
      <c r="E344" s="360"/>
      <c r="F344" s="2"/>
      <c r="G344" s="31"/>
      <c r="H344" s="31"/>
      <c r="I344" s="360"/>
      <c r="J344" s="360"/>
      <c r="K344" s="10"/>
      <c r="L344" s="2"/>
      <c r="M344" s="31"/>
      <c r="N344" s="31"/>
      <c r="O344" s="31"/>
      <c r="P344" s="1178"/>
      <c r="Q344" s="1179"/>
      <c r="R344" s="1180"/>
      <c r="S344" s="1180"/>
      <c r="T344" s="1181"/>
      <c r="U344" s="629"/>
      <c r="V344" s="2"/>
      <c r="W344" s="2"/>
      <c r="X344" s="2"/>
      <c r="Y344" s="360"/>
      <c r="Z344" s="360"/>
      <c r="AA344" s="31"/>
      <c r="AB344" s="1182"/>
      <c r="AC344" s="360"/>
      <c r="AD344" s="360"/>
      <c r="AE344" s="360"/>
      <c r="AF344" s="360"/>
      <c r="AG344" s="360"/>
      <c r="AH344" s="31"/>
      <c r="AI344" s="360"/>
      <c r="AJ344" s="360"/>
      <c r="AK344" s="360"/>
      <c r="AL344" s="360"/>
    </row>
    <row r="345" ht="15.75" customHeight="1">
      <c r="A345" s="1177"/>
      <c r="B345" s="31"/>
      <c r="C345" s="31"/>
      <c r="D345" s="2"/>
      <c r="E345" s="360"/>
      <c r="F345" s="2"/>
      <c r="G345" s="31"/>
      <c r="H345" s="31"/>
      <c r="I345" s="360"/>
      <c r="J345" s="360"/>
      <c r="K345" s="10"/>
      <c r="L345" s="2"/>
      <c r="M345" s="31"/>
      <c r="N345" s="31"/>
      <c r="O345" s="31"/>
      <c r="P345" s="1178"/>
      <c r="Q345" s="1179"/>
      <c r="R345" s="1180"/>
      <c r="S345" s="1180"/>
      <c r="T345" s="1181"/>
      <c r="U345" s="629"/>
      <c r="V345" s="2"/>
      <c r="W345" s="2"/>
      <c r="X345" s="2"/>
      <c r="Y345" s="360"/>
      <c r="Z345" s="360"/>
      <c r="AA345" s="31"/>
      <c r="AB345" s="1182"/>
      <c r="AC345" s="360"/>
      <c r="AD345" s="360"/>
      <c r="AE345" s="360"/>
      <c r="AF345" s="360"/>
      <c r="AG345" s="360"/>
      <c r="AH345" s="31"/>
      <c r="AI345" s="360"/>
      <c r="AJ345" s="360"/>
      <c r="AK345" s="360"/>
      <c r="AL345" s="360"/>
    </row>
    <row r="346" ht="15.75" customHeight="1">
      <c r="A346" s="1177"/>
      <c r="B346" s="31"/>
      <c r="C346" s="31"/>
      <c r="D346" s="2"/>
      <c r="E346" s="360"/>
      <c r="F346" s="2"/>
      <c r="G346" s="31"/>
      <c r="H346" s="31"/>
      <c r="I346" s="360"/>
      <c r="J346" s="360"/>
      <c r="K346" s="10"/>
      <c r="L346" s="2"/>
      <c r="M346" s="31"/>
      <c r="N346" s="31"/>
      <c r="O346" s="31"/>
      <c r="P346" s="1178"/>
      <c r="Q346" s="1179"/>
      <c r="R346" s="1180"/>
      <c r="S346" s="1180"/>
      <c r="T346" s="1181"/>
      <c r="U346" s="629"/>
      <c r="V346" s="2"/>
      <c r="W346" s="2"/>
      <c r="X346" s="2"/>
      <c r="Y346" s="360"/>
      <c r="Z346" s="360"/>
      <c r="AA346" s="31"/>
      <c r="AB346" s="1182"/>
      <c r="AC346" s="360"/>
      <c r="AD346" s="360"/>
      <c r="AE346" s="360"/>
      <c r="AF346" s="360"/>
      <c r="AG346" s="360"/>
      <c r="AH346" s="31"/>
      <c r="AI346" s="360"/>
      <c r="AJ346" s="360"/>
      <c r="AK346" s="360"/>
      <c r="AL346" s="360"/>
    </row>
    <row r="347" ht="15.75" customHeight="1">
      <c r="A347" s="1177"/>
      <c r="B347" s="31"/>
      <c r="C347" s="31"/>
      <c r="D347" s="2"/>
      <c r="E347" s="360"/>
      <c r="F347" s="2"/>
      <c r="G347" s="31"/>
      <c r="H347" s="31"/>
      <c r="I347" s="360"/>
      <c r="J347" s="360"/>
      <c r="K347" s="10"/>
      <c r="L347" s="2"/>
      <c r="M347" s="31"/>
      <c r="N347" s="31"/>
      <c r="O347" s="31"/>
      <c r="P347" s="1178"/>
      <c r="Q347" s="1179"/>
      <c r="R347" s="1180"/>
      <c r="S347" s="1180"/>
      <c r="T347" s="1181"/>
      <c r="U347" s="629"/>
      <c r="V347" s="2"/>
      <c r="W347" s="2"/>
      <c r="X347" s="2"/>
      <c r="Y347" s="360"/>
      <c r="Z347" s="360"/>
      <c r="AA347" s="31"/>
      <c r="AB347" s="1182"/>
      <c r="AC347" s="360"/>
      <c r="AD347" s="360"/>
      <c r="AE347" s="360"/>
      <c r="AF347" s="360"/>
      <c r="AG347" s="360"/>
      <c r="AH347" s="31"/>
      <c r="AI347" s="360"/>
      <c r="AJ347" s="360"/>
      <c r="AK347" s="360"/>
      <c r="AL347" s="360"/>
    </row>
    <row r="348" ht="15.75" customHeight="1">
      <c r="A348" s="1177"/>
      <c r="B348" s="31"/>
      <c r="C348" s="31"/>
      <c r="D348" s="2"/>
      <c r="E348" s="360"/>
      <c r="F348" s="2"/>
      <c r="G348" s="31"/>
      <c r="H348" s="31"/>
      <c r="I348" s="360"/>
      <c r="J348" s="360"/>
      <c r="K348" s="10"/>
      <c r="L348" s="2"/>
      <c r="M348" s="31"/>
      <c r="N348" s="31"/>
      <c r="O348" s="31"/>
      <c r="P348" s="1178"/>
      <c r="Q348" s="1179"/>
      <c r="R348" s="1180"/>
      <c r="S348" s="1180"/>
      <c r="T348" s="1181"/>
      <c r="U348" s="629"/>
      <c r="V348" s="2"/>
      <c r="W348" s="2"/>
      <c r="X348" s="2"/>
      <c r="Y348" s="360"/>
      <c r="Z348" s="360"/>
      <c r="AA348" s="31"/>
      <c r="AB348" s="1182"/>
      <c r="AC348" s="360"/>
      <c r="AD348" s="360"/>
      <c r="AE348" s="360"/>
      <c r="AF348" s="360"/>
      <c r="AG348" s="360"/>
      <c r="AH348" s="31"/>
      <c r="AI348" s="360"/>
      <c r="AJ348" s="360"/>
      <c r="AK348" s="360"/>
      <c r="AL348" s="360"/>
    </row>
    <row r="349" ht="15.75" customHeight="1">
      <c r="A349" s="1177"/>
      <c r="B349" s="31"/>
      <c r="C349" s="31"/>
      <c r="D349" s="2"/>
      <c r="E349" s="360"/>
      <c r="F349" s="2"/>
      <c r="G349" s="31"/>
      <c r="H349" s="31"/>
      <c r="I349" s="360"/>
      <c r="J349" s="360"/>
      <c r="K349" s="10"/>
      <c r="L349" s="2"/>
      <c r="M349" s="31"/>
      <c r="N349" s="31"/>
      <c r="O349" s="31"/>
      <c r="P349" s="1178"/>
      <c r="Q349" s="1179"/>
      <c r="R349" s="1180"/>
      <c r="S349" s="1180"/>
      <c r="T349" s="1181"/>
      <c r="U349" s="629"/>
      <c r="V349" s="2"/>
      <c r="W349" s="2"/>
      <c r="X349" s="2"/>
      <c r="Y349" s="360"/>
      <c r="Z349" s="360"/>
      <c r="AA349" s="31"/>
      <c r="AB349" s="1182"/>
      <c r="AC349" s="360"/>
      <c r="AD349" s="360"/>
      <c r="AE349" s="360"/>
      <c r="AF349" s="360"/>
      <c r="AG349" s="360"/>
      <c r="AH349" s="31"/>
      <c r="AI349" s="360"/>
      <c r="AJ349" s="360"/>
      <c r="AK349" s="360"/>
      <c r="AL349" s="360"/>
    </row>
    <row r="350" ht="15.75" customHeight="1">
      <c r="A350" s="1177"/>
      <c r="B350" s="31"/>
      <c r="C350" s="31"/>
      <c r="D350" s="2"/>
      <c r="E350" s="360"/>
      <c r="F350" s="2"/>
      <c r="G350" s="31"/>
      <c r="H350" s="31"/>
      <c r="I350" s="360"/>
      <c r="J350" s="360"/>
      <c r="K350" s="10"/>
      <c r="L350" s="2"/>
      <c r="M350" s="31"/>
      <c r="N350" s="31"/>
      <c r="O350" s="31"/>
      <c r="P350" s="1178"/>
      <c r="Q350" s="1179"/>
      <c r="R350" s="1180"/>
      <c r="S350" s="1180"/>
      <c r="T350" s="1181"/>
      <c r="U350" s="629"/>
      <c r="V350" s="2"/>
      <c r="W350" s="2"/>
      <c r="X350" s="2"/>
      <c r="Y350" s="360"/>
      <c r="Z350" s="360"/>
      <c r="AA350" s="31"/>
      <c r="AB350" s="1182"/>
      <c r="AC350" s="360"/>
      <c r="AD350" s="360"/>
      <c r="AE350" s="360"/>
      <c r="AF350" s="360"/>
      <c r="AG350" s="360"/>
      <c r="AH350" s="31"/>
      <c r="AI350" s="360"/>
      <c r="AJ350" s="360"/>
      <c r="AK350" s="360"/>
      <c r="AL350" s="360"/>
    </row>
    <row r="351" ht="15.75" customHeight="1">
      <c r="A351" s="1177"/>
      <c r="B351" s="31"/>
      <c r="C351" s="31"/>
      <c r="D351" s="2"/>
      <c r="E351" s="360"/>
      <c r="F351" s="2"/>
      <c r="G351" s="31"/>
      <c r="H351" s="31"/>
      <c r="I351" s="360"/>
      <c r="J351" s="360"/>
      <c r="K351" s="10"/>
      <c r="L351" s="2"/>
      <c r="M351" s="31"/>
      <c r="N351" s="31"/>
      <c r="O351" s="31"/>
      <c r="P351" s="1178"/>
      <c r="Q351" s="1179"/>
      <c r="R351" s="1180"/>
      <c r="S351" s="1180"/>
      <c r="T351" s="1181"/>
      <c r="U351" s="629"/>
      <c r="V351" s="2"/>
      <c r="W351" s="2"/>
      <c r="X351" s="2"/>
      <c r="Y351" s="360"/>
      <c r="Z351" s="360"/>
      <c r="AA351" s="31"/>
      <c r="AB351" s="1182"/>
      <c r="AC351" s="360"/>
      <c r="AD351" s="360"/>
      <c r="AE351" s="360"/>
      <c r="AF351" s="360"/>
      <c r="AG351" s="360"/>
      <c r="AH351" s="31"/>
      <c r="AI351" s="360"/>
      <c r="AJ351" s="360"/>
      <c r="AK351" s="360"/>
      <c r="AL351" s="360"/>
    </row>
    <row r="352" ht="15.75" customHeight="1">
      <c r="A352" s="1177"/>
      <c r="B352" s="31"/>
      <c r="C352" s="31"/>
      <c r="D352" s="2"/>
      <c r="E352" s="360"/>
      <c r="F352" s="2"/>
      <c r="G352" s="31"/>
      <c r="H352" s="31"/>
      <c r="I352" s="360"/>
      <c r="J352" s="360"/>
      <c r="K352" s="10"/>
      <c r="L352" s="2"/>
      <c r="M352" s="31"/>
      <c r="N352" s="31"/>
      <c r="O352" s="31"/>
      <c r="P352" s="1178"/>
      <c r="Q352" s="1179"/>
      <c r="R352" s="1180"/>
      <c r="S352" s="1180"/>
      <c r="T352" s="1181"/>
      <c r="U352" s="629"/>
      <c r="V352" s="2"/>
      <c r="W352" s="2"/>
      <c r="X352" s="2"/>
      <c r="Y352" s="360"/>
      <c r="Z352" s="360"/>
      <c r="AA352" s="31"/>
      <c r="AB352" s="1182"/>
      <c r="AC352" s="360"/>
      <c r="AD352" s="360"/>
      <c r="AE352" s="360"/>
      <c r="AF352" s="360"/>
      <c r="AG352" s="360"/>
      <c r="AH352" s="31"/>
      <c r="AI352" s="360"/>
      <c r="AJ352" s="360"/>
      <c r="AK352" s="360"/>
      <c r="AL352" s="360"/>
    </row>
    <row r="353" ht="15.75" customHeight="1">
      <c r="A353" s="1177"/>
      <c r="B353" s="31"/>
      <c r="C353" s="31"/>
      <c r="D353" s="2"/>
      <c r="E353" s="360"/>
      <c r="F353" s="2"/>
      <c r="G353" s="31"/>
      <c r="H353" s="31"/>
      <c r="I353" s="360"/>
      <c r="J353" s="360"/>
      <c r="K353" s="10"/>
      <c r="L353" s="2"/>
      <c r="M353" s="31"/>
      <c r="N353" s="31"/>
      <c r="O353" s="31"/>
      <c r="P353" s="1178"/>
      <c r="Q353" s="1179"/>
      <c r="R353" s="1180"/>
      <c r="S353" s="1180"/>
      <c r="T353" s="1181"/>
      <c r="U353" s="629"/>
      <c r="V353" s="2"/>
      <c r="W353" s="2"/>
      <c r="X353" s="2"/>
      <c r="Y353" s="360"/>
      <c r="Z353" s="360"/>
      <c r="AA353" s="31"/>
      <c r="AB353" s="1182"/>
      <c r="AC353" s="360"/>
      <c r="AD353" s="360"/>
      <c r="AE353" s="360"/>
      <c r="AF353" s="360"/>
      <c r="AG353" s="360"/>
      <c r="AH353" s="31"/>
      <c r="AI353" s="360"/>
      <c r="AJ353" s="360"/>
      <c r="AK353" s="360"/>
      <c r="AL353" s="360"/>
    </row>
    <row r="354" ht="15.75" customHeight="1">
      <c r="A354" s="1177"/>
      <c r="B354" s="31"/>
      <c r="C354" s="31"/>
      <c r="D354" s="2"/>
      <c r="E354" s="360"/>
      <c r="F354" s="2"/>
      <c r="G354" s="31"/>
      <c r="H354" s="31"/>
      <c r="I354" s="360"/>
      <c r="J354" s="360"/>
      <c r="K354" s="10"/>
      <c r="L354" s="2"/>
      <c r="M354" s="31"/>
      <c r="N354" s="31"/>
      <c r="O354" s="31"/>
      <c r="P354" s="1178"/>
      <c r="Q354" s="1179"/>
      <c r="R354" s="1180"/>
      <c r="S354" s="1180"/>
      <c r="T354" s="1181"/>
      <c r="U354" s="629"/>
      <c r="V354" s="2"/>
      <c r="W354" s="2"/>
      <c r="X354" s="2"/>
      <c r="Y354" s="360"/>
      <c r="Z354" s="360"/>
      <c r="AA354" s="31"/>
      <c r="AB354" s="1182"/>
      <c r="AC354" s="360"/>
      <c r="AD354" s="360"/>
      <c r="AE354" s="360"/>
      <c r="AF354" s="360"/>
      <c r="AG354" s="360"/>
      <c r="AH354" s="31"/>
      <c r="AI354" s="360"/>
      <c r="AJ354" s="360"/>
      <c r="AK354" s="360"/>
      <c r="AL354" s="360"/>
    </row>
    <row r="355" ht="15.75" customHeight="1">
      <c r="A355" s="1177"/>
      <c r="B355" s="31"/>
      <c r="C355" s="31"/>
      <c r="D355" s="2"/>
      <c r="E355" s="360"/>
      <c r="F355" s="2"/>
      <c r="G355" s="31"/>
      <c r="H355" s="31"/>
      <c r="I355" s="360"/>
      <c r="J355" s="360"/>
      <c r="K355" s="10"/>
      <c r="L355" s="2"/>
      <c r="M355" s="31"/>
      <c r="N355" s="31"/>
      <c r="O355" s="31"/>
      <c r="P355" s="1178"/>
      <c r="Q355" s="1179"/>
      <c r="R355" s="1180"/>
      <c r="S355" s="1180"/>
      <c r="T355" s="1181"/>
      <c r="U355" s="629"/>
      <c r="V355" s="2"/>
      <c r="W355" s="2"/>
      <c r="X355" s="2"/>
      <c r="Y355" s="360"/>
      <c r="Z355" s="360"/>
      <c r="AA355" s="31"/>
      <c r="AB355" s="1182"/>
      <c r="AC355" s="360"/>
      <c r="AD355" s="360"/>
      <c r="AE355" s="360"/>
      <c r="AF355" s="360"/>
      <c r="AG355" s="360"/>
      <c r="AH355" s="31"/>
      <c r="AI355" s="360"/>
      <c r="AJ355" s="360"/>
      <c r="AK355" s="360"/>
      <c r="AL355" s="360"/>
    </row>
    <row r="356" ht="15.75" customHeight="1">
      <c r="A356" s="1177"/>
      <c r="B356" s="31"/>
      <c r="C356" s="31"/>
      <c r="D356" s="2"/>
      <c r="E356" s="360"/>
      <c r="F356" s="2"/>
      <c r="G356" s="31"/>
      <c r="H356" s="31"/>
      <c r="I356" s="360"/>
      <c r="J356" s="360"/>
      <c r="K356" s="10"/>
      <c r="L356" s="2"/>
      <c r="M356" s="31"/>
      <c r="N356" s="31"/>
      <c r="O356" s="31"/>
      <c r="P356" s="1178"/>
      <c r="Q356" s="1179"/>
      <c r="R356" s="1180"/>
      <c r="S356" s="1180"/>
      <c r="T356" s="1181"/>
      <c r="U356" s="629"/>
      <c r="V356" s="2"/>
      <c r="W356" s="2"/>
      <c r="X356" s="2"/>
      <c r="Y356" s="360"/>
      <c r="Z356" s="360"/>
      <c r="AA356" s="31"/>
      <c r="AB356" s="1182"/>
      <c r="AC356" s="360"/>
      <c r="AD356" s="360"/>
      <c r="AE356" s="360"/>
      <c r="AF356" s="360"/>
      <c r="AG356" s="360"/>
      <c r="AH356" s="31"/>
      <c r="AI356" s="360"/>
      <c r="AJ356" s="360"/>
      <c r="AK356" s="360"/>
      <c r="AL356" s="360"/>
    </row>
    <row r="357" ht="15.75" customHeight="1">
      <c r="A357" s="1177"/>
      <c r="B357" s="31"/>
      <c r="C357" s="31"/>
      <c r="D357" s="2"/>
      <c r="E357" s="360"/>
      <c r="F357" s="2"/>
      <c r="G357" s="31"/>
      <c r="H357" s="31"/>
      <c r="I357" s="360"/>
      <c r="J357" s="360"/>
      <c r="K357" s="10"/>
      <c r="L357" s="2"/>
      <c r="M357" s="31"/>
      <c r="N357" s="31"/>
      <c r="O357" s="31"/>
      <c r="P357" s="1178"/>
      <c r="Q357" s="1179"/>
      <c r="R357" s="1180"/>
      <c r="S357" s="1180"/>
      <c r="T357" s="1181"/>
      <c r="U357" s="629"/>
      <c r="V357" s="2"/>
      <c r="W357" s="2"/>
      <c r="X357" s="2"/>
      <c r="Y357" s="360"/>
      <c r="Z357" s="360"/>
      <c r="AA357" s="31"/>
      <c r="AB357" s="1182"/>
      <c r="AC357" s="360"/>
      <c r="AD357" s="360"/>
      <c r="AE357" s="360"/>
      <c r="AF357" s="360"/>
      <c r="AG357" s="360"/>
      <c r="AH357" s="31"/>
      <c r="AI357" s="360"/>
      <c r="AJ357" s="360"/>
      <c r="AK357" s="360"/>
      <c r="AL357" s="360"/>
    </row>
    <row r="358" ht="15.75" customHeight="1">
      <c r="A358" s="1177"/>
      <c r="B358" s="31"/>
      <c r="C358" s="31"/>
      <c r="D358" s="2"/>
      <c r="E358" s="360"/>
      <c r="F358" s="2"/>
      <c r="G358" s="31"/>
      <c r="H358" s="31"/>
      <c r="I358" s="360"/>
      <c r="J358" s="360"/>
      <c r="K358" s="10"/>
      <c r="L358" s="2"/>
      <c r="M358" s="31"/>
      <c r="N358" s="31"/>
      <c r="O358" s="31"/>
      <c r="P358" s="1178"/>
      <c r="Q358" s="1179"/>
      <c r="R358" s="1180"/>
      <c r="S358" s="1180"/>
      <c r="T358" s="1181"/>
      <c r="U358" s="629"/>
      <c r="V358" s="2"/>
      <c r="W358" s="2"/>
      <c r="X358" s="2"/>
      <c r="Y358" s="360"/>
      <c r="Z358" s="360"/>
      <c r="AA358" s="31"/>
      <c r="AB358" s="1182"/>
      <c r="AC358" s="360"/>
      <c r="AD358" s="360"/>
      <c r="AE358" s="360"/>
      <c r="AF358" s="360"/>
      <c r="AG358" s="360"/>
      <c r="AH358" s="31"/>
      <c r="AI358" s="360"/>
      <c r="AJ358" s="360"/>
      <c r="AK358" s="360"/>
      <c r="AL358" s="360"/>
    </row>
    <row r="359" ht="15.75" customHeight="1">
      <c r="A359" s="1177"/>
      <c r="B359" s="31"/>
      <c r="C359" s="31"/>
      <c r="D359" s="2"/>
      <c r="E359" s="360"/>
      <c r="F359" s="2"/>
      <c r="G359" s="31"/>
      <c r="H359" s="31"/>
      <c r="I359" s="360"/>
      <c r="J359" s="360"/>
      <c r="K359" s="10"/>
      <c r="L359" s="2"/>
      <c r="M359" s="31"/>
      <c r="N359" s="31"/>
      <c r="O359" s="31"/>
      <c r="P359" s="1178"/>
      <c r="Q359" s="1179"/>
      <c r="R359" s="1180"/>
      <c r="S359" s="1180"/>
      <c r="T359" s="1181"/>
      <c r="U359" s="629"/>
      <c r="V359" s="2"/>
      <c r="W359" s="2"/>
      <c r="X359" s="2"/>
      <c r="Y359" s="360"/>
      <c r="Z359" s="360"/>
      <c r="AA359" s="31"/>
      <c r="AB359" s="1182"/>
      <c r="AC359" s="360"/>
      <c r="AD359" s="360"/>
      <c r="AE359" s="360"/>
      <c r="AF359" s="360"/>
      <c r="AG359" s="360"/>
      <c r="AH359" s="31"/>
      <c r="AI359" s="360"/>
      <c r="AJ359" s="360"/>
      <c r="AK359" s="360"/>
      <c r="AL359" s="360"/>
    </row>
    <row r="360" ht="15.75" customHeight="1">
      <c r="A360" s="1177"/>
      <c r="B360" s="31"/>
      <c r="C360" s="31"/>
      <c r="D360" s="2"/>
      <c r="E360" s="360"/>
      <c r="F360" s="2"/>
      <c r="G360" s="31"/>
      <c r="H360" s="31"/>
      <c r="I360" s="360"/>
      <c r="J360" s="360"/>
      <c r="K360" s="10"/>
      <c r="L360" s="2"/>
      <c r="M360" s="31"/>
      <c r="N360" s="31"/>
      <c r="O360" s="31"/>
      <c r="P360" s="1178"/>
      <c r="Q360" s="1179"/>
      <c r="R360" s="1180"/>
      <c r="S360" s="1180"/>
      <c r="T360" s="1181"/>
      <c r="U360" s="629"/>
      <c r="V360" s="2"/>
      <c r="W360" s="2"/>
      <c r="X360" s="2"/>
      <c r="Y360" s="360"/>
      <c r="Z360" s="360"/>
      <c r="AA360" s="31"/>
      <c r="AB360" s="1182"/>
      <c r="AC360" s="360"/>
      <c r="AD360" s="360"/>
      <c r="AE360" s="360"/>
      <c r="AF360" s="360"/>
      <c r="AG360" s="360"/>
      <c r="AH360" s="31"/>
      <c r="AI360" s="360"/>
      <c r="AJ360" s="360"/>
      <c r="AK360" s="360"/>
      <c r="AL360" s="360"/>
    </row>
    <row r="361" ht="15.75" customHeight="1">
      <c r="A361" s="1177"/>
      <c r="B361" s="31"/>
      <c r="C361" s="31"/>
      <c r="D361" s="2"/>
      <c r="E361" s="360"/>
      <c r="F361" s="2"/>
      <c r="G361" s="31"/>
      <c r="H361" s="31"/>
      <c r="I361" s="360"/>
      <c r="J361" s="360"/>
      <c r="K361" s="10"/>
      <c r="L361" s="2"/>
      <c r="M361" s="31"/>
      <c r="N361" s="31"/>
      <c r="O361" s="31"/>
      <c r="P361" s="1178"/>
      <c r="Q361" s="1179"/>
      <c r="R361" s="1180"/>
      <c r="S361" s="1180"/>
      <c r="T361" s="1181"/>
      <c r="U361" s="629"/>
      <c r="V361" s="2"/>
      <c r="W361" s="2"/>
      <c r="X361" s="2"/>
      <c r="Y361" s="360"/>
      <c r="Z361" s="360"/>
      <c r="AA361" s="31"/>
      <c r="AB361" s="1182"/>
      <c r="AC361" s="360"/>
      <c r="AD361" s="360"/>
      <c r="AE361" s="360"/>
      <c r="AF361" s="360"/>
      <c r="AG361" s="360"/>
      <c r="AH361" s="31"/>
      <c r="AI361" s="360"/>
      <c r="AJ361" s="360"/>
      <c r="AK361" s="360"/>
      <c r="AL361" s="360"/>
    </row>
    <row r="362" ht="15.75" customHeight="1">
      <c r="A362" s="1177"/>
      <c r="B362" s="31"/>
      <c r="C362" s="31"/>
      <c r="D362" s="2"/>
      <c r="E362" s="360"/>
      <c r="F362" s="2"/>
      <c r="G362" s="31"/>
      <c r="H362" s="31"/>
      <c r="I362" s="360"/>
      <c r="J362" s="360"/>
      <c r="K362" s="10"/>
      <c r="L362" s="2"/>
      <c r="M362" s="31"/>
      <c r="N362" s="31"/>
      <c r="O362" s="31"/>
      <c r="P362" s="1178"/>
      <c r="Q362" s="1179"/>
      <c r="R362" s="1180"/>
      <c r="S362" s="1180"/>
      <c r="T362" s="1181"/>
      <c r="U362" s="629"/>
      <c r="V362" s="2"/>
      <c r="W362" s="2"/>
      <c r="X362" s="2"/>
      <c r="Y362" s="360"/>
      <c r="Z362" s="360"/>
      <c r="AA362" s="31"/>
      <c r="AB362" s="1182"/>
      <c r="AC362" s="360"/>
      <c r="AD362" s="360"/>
      <c r="AE362" s="360"/>
      <c r="AF362" s="360"/>
      <c r="AG362" s="360"/>
      <c r="AH362" s="31"/>
      <c r="AI362" s="360"/>
      <c r="AJ362" s="360"/>
      <c r="AK362" s="360"/>
      <c r="AL362" s="360"/>
    </row>
    <row r="363" ht="15.75" customHeight="1">
      <c r="A363" s="1177"/>
      <c r="B363" s="31"/>
      <c r="C363" s="31"/>
      <c r="D363" s="2"/>
      <c r="E363" s="360"/>
      <c r="F363" s="2"/>
      <c r="G363" s="31"/>
      <c r="H363" s="31"/>
      <c r="I363" s="360"/>
      <c r="J363" s="360"/>
      <c r="K363" s="10"/>
      <c r="L363" s="2"/>
      <c r="M363" s="31"/>
      <c r="N363" s="31"/>
      <c r="O363" s="31"/>
      <c r="P363" s="1178"/>
      <c r="Q363" s="1179"/>
      <c r="R363" s="1180"/>
      <c r="S363" s="1180"/>
      <c r="T363" s="1181"/>
      <c r="U363" s="629"/>
      <c r="V363" s="2"/>
      <c r="W363" s="2"/>
      <c r="X363" s="2"/>
      <c r="Y363" s="360"/>
      <c r="Z363" s="360"/>
      <c r="AA363" s="31"/>
      <c r="AB363" s="1182"/>
      <c r="AC363" s="360"/>
      <c r="AD363" s="360"/>
      <c r="AE363" s="360"/>
      <c r="AF363" s="360"/>
      <c r="AG363" s="360"/>
      <c r="AH363" s="31"/>
      <c r="AI363" s="360"/>
      <c r="AJ363" s="360"/>
      <c r="AK363" s="360"/>
      <c r="AL363" s="360"/>
    </row>
    <row r="364" ht="15.75" customHeight="1">
      <c r="A364" s="1177"/>
      <c r="B364" s="31"/>
      <c r="C364" s="31"/>
      <c r="D364" s="2"/>
      <c r="E364" s="360"/>
      <c r="F364" s="2"/>
      <c r="G364" s="31"/>
      <c r="H364" s="31"/>
      <c r="I364" s="360"/>
      <c r="J364" s="360"/>
      <c r="K364" s="10"/>
      <c r="L364" s="2"/>
      <c r="M364" s="31"/>
      <c r="N364" s="31"/>
      <c r="O364" s="31"/>
      <c r="P364" s="1178"/>
      <c r="Q364" s="1179"/>
      <c r="R364" s="1180"/>
      <c r="S364" s="1180"/>
      <c r="T364" s="1181"/>
      <c r="U364" s="629"/>
      <c r="V364" s="2"/>
      <c r="W364" s="2"/>
      <c r="X364" s="2"/>
      <c r="Y364" s="360"/>
      <c r="Z364" s="360"/>
      <c r="AA364" s="31"/>
      <c r="AB364" s="1182"/>
      <c r="AC364" s="360"/>
      <c r="AD364" s="360"/>
      <c r="AE364" s="360"/>
      <c r="AF364" s="360"/>
      <c r="AG364" s="360"/>
      <c r="AH364" s="31"/>
      <c r="AI364" s="360"/>
      <c r="AJ364" s="360"/>
      <c r="AK364" s="360"/>
      <c r="AL364" s="360"/>
    </row>
    <row r="365" ht="15.75" customHeight="1">
      <c r="A365" s="1177"/>
      <c r="B365" s="31"/>
      <c r="C365" s="31"/>
      <c r="D365" s="2"/>
      <c r="E365" s="360"/>
      <c r="F365" s="2"/>
      <c r="G365" s="31"/>
      <c r="H365" s="31"/>
      <c r="I365" s="360"/>
      <c r="J365" s="360"/>
      <c r="K365" s="10"/>
      <c r="L365" s="2"/>
      <c r="M365" s="31"/>
      <c r="N365" s="31"/>
      <c r="O365" s="31"/>
      <c r="P365" s="1178"/>
      <c r="Q365" s="1179"/>
      <c r="R365" s="1180"/>
      <c r="S365" s="1180"/>
      <c r="T365" s="1181"/>
      <c r="U365" s="629"/>
      <c r="V365" s="2"/>
      <c r="W365" s="2"/>
      <c r="X365" s="2"/>
      <c r="Y365" s="360"/>
      <c r="Z365" s="360"/>
      <c r="AA365" s="31"/>
      <c r="AB365" s="1182"/>
      <c r="AC365" s="360"/>
      <c r="AD365" s="360"/>
      <c r="AE365" s="360"/>
      <c r="AF365" s="360"/>
      <c r="AG365" s="360"/>
      <c r="AH365" s="31"/>
      <c r="AI365" s="360"/>
      <c r="AJ365" s="360"/>
      <c r="AK365" s="360"/>
      <c r="AL365" s="360"/>
    </row>
    <row r="366" ht="15.75" customHeight="1">
      <c r="A366" s="1177"/>
      <c r="B366" s="31"/>
      <c r="C366" s="31"/>
      <c r="D366" s="2"/>
      <c r="E366" s="360"/>
      <c r="F366" s="2"/>
      <c r="G366" s="31"/>
      <c r="H366" s="31"/>
      <c r="I366" s="360"/>
      <c r="J366" s="360"/>
      <c r="K366" s="10"/>
      <c r="L366" s="2"/>
      <c r="M366" s="31"/>
      <c r="N366" s="31"/>
      <c r="O366" s="31"/>
      <c r="P366" s="1178"/>
      <c r="Q366" s="1179"/>
      <c r="R366" s="1180"/>
      <c r="S366" s="1180"/>
      <c r="T366" s="1181"/>
      <c r="U366" s="629"/>
      <c r="V366" s="2"/>
      <c r="W366" s="2"/>
      <c r="X366" s="2"/>
      <c r="Y366" s="360"/>
      <c r="Z366" s="360"/>
      <c r="AA366" s="31"/>
      <c r="AB366" s="1182"/>
      <c r="AC366" s="360"/>
      <c r="AD366" s="360"/>
      <c r="AE366" s="360"/>
      <c r="AF366" s="360"/>
      <c r="AG366" s="360"/>
      <c r="AH366" s="31"/>
      <c r="AI366" s="360"/>
      <c r="AJ366" s="360"/>
      <c r="AK366" s="360"/>
      <c r="AL366" s="360"/>
    </row>
    <row r="367" ht="15.75" customHeight="1">
      <c r="A367" s="1177"/>
      <c r="B367" s="31"/>
      <c r="C367" s="31"/>
      <c r="D367" s="2"/>
      <c r="E367" s="360"/>
      <c r="F367" s="2"/>
      <c r="G367" s="31"/>
      <c r="H367" s="31"/>
      <c r="I367" s="360"/>
      <c r="J367" s="360"/>
      <c r="K367" s="10"/>
      <c r="L367" s="2"/>
      <c r="M367" s="31"/>
      <c r="N367" s="31"/>
      <c r="O367" s="31"/>
      <c r="P367" s="1178"/>
      <c r="Q367" s="1179"/>
      <c r="R367" s="1180"/>
      <c r="S367" s="1180"/>
      <c r="T367" s="1181"/>
      <c r="U367" s="629"/>
      <c r="V367" s="2"/>
      <c r="W367" s="2"/>
      <c r="X367" s="2"/>
      <c r="Y367" s="360"/>
      <c r="Z367" s="360"/>
      <c r="AA367" s="31"/>
      <c r="AB367" s="1182"/>
      <c r="AC367" s="360"/>
      <c r="AD367" s="360"/>
      <c r="AE367" s="360"/>
      <c r="AF367" s="360"/>
      <c r="AG367" s="360"/>
      <c r="AH367" s="31"/>
      <c r="AI367" s="360"/>
      <c r="AJ367" s="360"/>
      <c r="AK367" s="360"/>
      <c r="AL367" s="360"/>
    </row>
    <row r="368" ht="15.75" customHeight="1">
      <c r="A368" s="1177"/>
      <c r="B368" s="31"/>
      <c r="C368" s="31"/>
      <c r="D368" s="2"/>
      <c r="E368" s="360"/>
      <c r="F368" s="2"/>
      <c r="G368" s="31"/>
      <c r="H368" s="31"/>
      <c r="I368" s="360"/>
      <c r="J368" s="360"/>
      <c r="K368" s="10"/>
      <c r="L368" s="2"/>
      <c r="M368" s="31"/>
      <c r="N368" s="31"/>
      <c r="O368" s="31"/>
      <c r="P368" s="1178"/>
      <c r="Q368" s="1179"/>
      <c r="R368" s="1180"/>
      <c r="S368" s="1180"/>
      <c r="T368" s="1181"/>
      <c r="U368" s="629"/>
      <c r="V368" s="2"/>
      <c r="W368" s="2"/>
      <c r="X368" s="2"/>
      <c r="Y368" s="360"/>
      <c r="Z368" s="360"/>
      <c r="AA368" s="31"/>
      <c r="AB368" s="1182"/>
      <c r="AC368" s="360"/>
      <c r="AD368" s="360"/>
      <c r="AE368" s="360"/>
      <c r="AF368" s="360"/>
      <c r="AG368" s="360"/>
      <c r="AH368" s="31"/>
      <c r="AI368" s="360"/>
      <c r="AJ368" s="360"/>
      <c r="AK368" s="360"/>
      <c r="AL368" s="360"/>
    </row>
    <row r="369" ht="15.75" customHeight="1">
      <c r="A369" s="1177"/>
      <c r="B369" s="31"/>
      <c r="C369" s="31"/>
      <c r="D369" s="2"/>
      <c r="E369" s="360"/>
      <c r="F369" s="2"/>
      <c r="G369" s="31"/>
      <c r="H369" s="31"/>
      <c r="I369" s="360"/>
      <c r="J369" s="360"/>
      <c r="K369" s="10"/>
      <c r="L369" s="2"/>
      <c r="M369" s="31"/>
      <c r="N369" s="31"/>
      <c r="O369" s="31"/>
      <c r="P369" s="1178"/>
      <c r="Q369" s="1179"/>
      <c r="R369" s="1180"/>
      <c r="S369" s="1180"/>
      <c r="T369" s="1181"/>
      <c r="U369" s="629"/>
      <c r="V369" s="2"/>
      <c r="W369" s="2"/>
      <c r="X369" s="2"/>
      <c r="Y369" s="360"/>
      <c r="Z369" s="360"/>
      <c r="AA369" s="31"/>
      <c r="AB369" s="1182"/>
      <c r="AC369" s="360"/>
      <c r="AD369" s="360"/>
      <c r="AE369" s="360"/>
      <c r="AF369" s="360"/>
      <c r="AG369" s="360"/>
      <c r="AH369" s="31"/>
      <c r="AI369" s="360"/>
      <c r="AJ369" s="360"/>
      <c r="AK369" s="360"/>
      <c r="AL369" s="360"/>
    </row>
    <row r="370" ht="15.75" customHeight="1">
      <c r="A370" s="1177"/>
      <c r="B370" s="31"/>
      <c r="C370" s="31"/>
      <c r="D370" s="2"/>
      <c r="E370" s="360"/>
      <c r="F370" s="2"/>
      <c r="G370" s="31"/>
      <c r="H370" s="31"/>
      <c r="I370" s="360"/>
      <c r="J370" s="360"/>
      <c r="K370" s="10"/>
      <c r="L370" s="2"/>
      <c r="M370" s="31"/>
      <c r="N370" s="31"/>
      <c r="O370" s="31"/>
      <c r="P370" s="1178"/>
      <c r="Q370" s="1179"/>
      <c r="R370" s="1180"/>
      <c r="S370" s="1180"/>
      <c r="T370" s="1181"/>
      <c r="U370" s="629"/>
      <c r="V370" s="2"/>
      <c r="W370" s="2"/>
      <c r="X370" s="2"/>
      <c r="Y370" s="360"/>
      <c r="Z370" s="360"/>
      <c r="AA370" s="31"/>
      <c r="AB370" s="1182"/>
      <c r="AC370" s="360"/>
      <c r="AD370" s="360"/>
      <c r="AE370" s="360"/>
      <c r="AF370" s="360"/>
      <c r="AG370" s="360"/>
      <c r="AH370" s="31"/>
      <c r="AI370" s="360"/>
      <c r="AJ370" s="360"/>
      <c r="AK370" s="360"/>
      <c r="AL370" s="360"/>
    </row>
    <row r="371" ht="15.75" customHeight="1">
      <c r="A371" s="1177"/>
      <c r="B371" s="31"/>
      <c r="C371" s="31"/>
      <c r="D371" s="2"/>
      <c r="E371" s="360"/>
      <c r="F371" s="2"/>
      <c r="G371" s="31"/>
      <c r="H371" s="31"/>
      <c r="I371" s="360"/>
      <c r="J371" s="360"/>
      <c r="K371" s="10"/>
      <c r="L371" s="2"/>
      <c r="M371" s="31"/>
      <c r="N371" s="31"/>
      <c r="O371" s="31"/>
      <c r="P371" s="1178"/>
      <c r="Q371" s="1179"/>
      <c r="R371" s="1180"/>
      <c r="S371" s="1180"/>
      <c r="T371" s="1181"/>
      <c r="U371" s="629"/>
      <c r="V371" s="2"/>
      <c r="W371" s="2"/>
      <c r="X371" s="2"/>
      <c r="Y371" s="360"/>
      <c r="Z371" s="360"/>
      <c r="AA371" s="31"/>
      <c r="AB371" s="1182"/>
      <c r="AC371" s="360"/>
      <c r="AD371" s="360"/>
      <c r="AE371" s="360"/>
      <c r="AF371" s="360"/>
      <c r="AG371" s="360"/>
      <c r="AH371" s="31"/>
      <c r="AI371" s="360"/>
      <c r="AJ371" s="360"/>
      <c r="AK371" s="360"/>
      <c r="AL371" s="360"/>
    </row>
    <row r="372" ht="15.75" customHeight="1">
      <c r="A372" s="1177"/>
      <c r="B372" s="31"/>
      <c r="C372" s="31"/>
      <c r="D372" s="2"/>
      <c r="E372" s="360"/>
      <c r="F372" s="2"/>
      <c r="G372" s="31"/>
      <c r="H372" s="31"/>
      <c r="I372" s="360"/>
      <c r="J372" s="360"/>
      <c r="K372" s="10"/>
      <c r="L372" s="2"/>
      <c r="M372" s="31"/>
      <c r="N372" s="31"/>
      <c r="O372" s="31"/>
      <c r="P372" s="1178"/>
      <c r="Q372" s="1179"/>
      <c r="R372" s="1180"/>
      <c r="S372" s="1180"/>
      <c r="T372" s="1181"/>
      <c r="U372" s="629"/>
      <c r="V372" s="2"/>
      <c r="W372" s="2"/>
      <c r="X372" s="2"/>
      <c r="Y372" s="360"/>
      <c r="Z372" s="360"/>
      <c r="AA372" s="31"/>
      <c r="AB372" s="1182"/>
      <c r="AC372" s="360"/>
      <c r="AD372" s="360"/>
      <c r="AE372" s="360"/>
      <c r="AF372" s="360"/>
      <c r="AG372" s="360"/>
      <c r="AH372" s="31"/>
      <c r="AI372" s="360"/>
      <c r="AJ372" s="360"/>
      <c r="AK372" s="360"/>
      <c r="AL372" s="360"/>
    </row>
    <row r="373" ht="15.75" customHeight="1">
      <c r="A373" s="1177"/>
      <c r="B373" s="31"/>
      <c r="C373" s="31"/>
      <c r="D373" s="2"/>
      <c r="E373" s="360"/>
      <c r="F373" s="2"/>
      <c r="G373" s="31"/>
      <c r="H373" s="31"/>
      <c r="I373" s="360"/>
      <c r="J373" s="360"/>
      <c r="K373" s="10"/>
      <c r="L373" s="2"/>
      <c r="M373" s="31"/>
      <c r="N373" s="31"/>
      <c r="O373" s="31"/>
      <c r="P373" s="1178"/>
      <c r="Q373" s="1179"/>
      <c r="R373" s="1180"/>
      <c r="S373" s="1180"/>
      <c r="T373" s="1181"/>
      <c r="U373" s="629"/>
      <c r="V373" s="2"/>
      <c r="W373" s="2"/>
      <c r="X373" s="2"/>
      <c r="Y373" s="360"/>
      <c r="Z373" s="360"/>
      <c r="AA373" s="31"/>
      <c r="AB373" s="1182"/>
      <c r="AC373" s="360"/>
      <c r="AD373" s="360"/>
      <c r="AE373" s="360"/>
      <c r="AF373" s="360"/>
      <c r="AG373" s="360"/>
      <c r="AH373" s="31"/>
      <c r="AI373" s="360"/>
      <c r="AJ373" s="360"/>
      <c r="AK373" s="360"/>
      <c r="AL373" s="360"/>
    </row>
    <row r="374" ht="15.75" customHeight="1">
      <c r="A374" s="1177"/>
      <c r="B374" s="31"/>
      <c r="C374" s="31"/>
      <c r="D374" s="2"/>
      <c r="E374" s="360"/>
      <c r="F374" s="2"/>
      <c r="G374" s="31"/>
      <c r="H374" s="31"/>
      <c r="I374" s="360"/>
      <c r="J374" s="360"/>
      <c r="K374" s="10"/>
      <c r="L374" s="2"/>
      <c r="M374" s="31"/>
      <c r="N374" s="31"/>
      <c r="O374" s="31"/>
      <c r="P374" s="1178"/>
      <c r="Q374" s="1179"/>
      <c r="R374" s="1180"/>
      <c r="S374" s="1180"/>
      <c r="T374" s="1181"/>
      <c r="U374" s="629"/>
      <c r="V374" s="2"/>
      <c r="W374" s="2"/>
      <c r="X374" s="2"/>
      <c r="Y374" s="360"/>
      <c r="Z374" s="360"/>
      <c r="AA374" s="31"/>
      <c r="AB374" s="1182"/>
      <c r="AC374" s="360"/>
      <c r="AD374" s="360"/>
      <c r="AE374" s="360"/>
      <c r="AF374" s="360"/>
      <c r="AG374" s="360"/>
      <c r="AH374" s="31"/>
      <c r="AI374" s="360"/>
      <c r="AJ374" s="360"/>
      <c r="AK374" s="360"/>
      <c r="AL374" s="360"/>
    </row>
    <row r="375" ht="15.75" customHeight="1">
      <c r="A375" s="1177"/>
      <c r="B375" s="31"/>
      <c r="C375" s="31"/>
      <c r="D375" s="2"/>
      <c r="E375" s="360"/>
      <c r="F375" s="2"/>
      <c r="G375" s="31"/>
      <c r="H375" s="31"/>
      <c r="I375" s="360"/>
      <c r="J375" s="360"/>
      <c r="K375" s="10"/>
      <c r="L375" s="2"/>
      <c r="M375" s="31"/>
      <c r="N375" s="31"/>
      <c r="O375" s="31"/>
      <c r="P375" s="1178"/>
      <c r="Q375" s="1179"/>
      <c r="R375" s="1180"/>
      <c r="S375" s="1180"/>
      <c r="T375" s="1181"/>
      <c r="U375" s="629"/>
      <c r="V375" s="2"/>
      <c r="W375" s="2"/>
      <c r="X375" s="2"/>
      <c r="Y375" s="360"/>
      <c r="Z375" s="360"/>
      <c r="AA375" s="31"/>
      <c r="AB375" s="1182"/>
      <c r="AC375" s="360"/>
      <c r="AD375" s="360"/>
      <c r="AE375" s="360"/>
      <c r="AF375" s="360"/>
      <c r="AG375" s="360"/>
      <c r="AH375" s="31"/>
      <c r="AI375" s="360"/>
      <c r="AJ375" s="360"/>
      <c r="AK375" s="360"/>
      <c r="AL375" s="360"/>
    </row>
    <row r="376" ht="15.75" customHeight="1">
      <c r="A376" s="1177"/>
      <c r="B376" s="31"/>
      <c r="C376" s="31"/>
      <c r="D376" s="2"/>
      <c r="E376" s="360"/>
      <c r="F376" s="2"/>
      <c r="G376" s="31"/>
      <c r="H376" s="31"/>
      <c r="I376" s="360"/>
      <c r="J376" s="360"/>
      <c r="K376" s="10"/>
      <c r="L376" s="2"/>
      <c r="M376" s="31"/>
      <c r="N376" s="31"/>
      <c r="O376" s="31"/>
      <c r="P376" s="1178"/>
      <c r="Q376" s="1179"/>
      <c r="R376" s="1180"/>
      <c r="S376" s="1180"/>
      <c r="T376" s="1181"/>
      <c r="U376" s="629"/>
      <c r="V376" s="2"/>
      <c r="W376" s="2"/>
      <c r="X376" s="2"/>
      <c r="Y376" s="360"/>
      <c r="Z376" s="360"/>
      <c r="AA376" s="31"/>
      <c r="AB376" s="1182"/>
      <c r="AC376" s="360"/>
      <c r="AD376" s="360"/>
      <c r="AE376" s="360"/>
      <c r="AF376" s="360"/>
      <c r="AG376" s="360"/>
      <c r="AH376" s="31"/>
      <c r="AI376" s="360"/>
      <c r="AJ376" s="360"/>
      <c r="AK376" s="360"/>
      <c r="AL376" s="360"/>
    </row>
    <row r="377" ht="15.75" customHeight="1">
      <c r="A377" s="1177"/>
      <c r="B377" s="31"/>
      <c r="C377" s="31"/>
      <c r="D377" s="2"/>
      <c r="E377" s="360"/>
      <c r="F377" s="2"/>
      <c r="G377" s="31"/>
      <c r="H377" s="31"/>
      <c r="I377" s="360"/>
      <c r="J377" s="360"/>
      <c r="K377" s="10"/>
      <c r="L377" s="2"/>
      <c r="M377" s="31"/>
      <c r="N377" s="31"/>
      <c r="O377" s="31"/>
      <c r="P377" s="1178"/>
      <c r="Q377" s="1179"/>
      <c r="R377" s="1180"/>
      <c r="S377" s="1180"/>
      <c r="T377" s="1181"/>
      <c r="U377" s="629"/>
      <c r="V377" s="2"/>
      <c r="W377" s="2"/>
      <c r="X377" s="2"/>
      <c r="Y377" s="360"/>
      <c r="Z377" s="360"/>
      <c r="AA377" s="31"/>
      <c r="AB377" s="1182"/>
      <c r="AC377" s="360"/>
      <c r="AD377" s="360"/>
      <c r="AE377" s="360"/>
      <c r="AF377" s="360"/>
      <c r="AG377" s="360"/>
      <c r="AH377" s="31"/>
      <c r="AI377" s="360"/>
      <c r="AJ377" s="360"/>
      <c r="AK377" s="360"/>
      <c r="AL377" s="360"/>
    </row>
    <row r="378" ht="15.75" customHeight="1">
      <c r="A378" s="1177"/>
      <c r="B378" s="31"/>
      <c r="C378" s="31"/>
      <c r="D378" s="2"/>
      <c r="E378" s="360"/>
      <c r="F378" s="2"/>
      <c r="G378" s="31"/>
      <c r="H378" s="31"/>
      <c r="I378" s="360"/>
      <c r="J378" s="360"/>
      <c r="K378" s="10"/>
      <c r="L378" s="2"/>
      <c r="M378" s="31"/>
      <c r="N378" s="31"/>
      <c r="O378" s="31"/>
      <c r="P378" s="1178"/>
      <c r="Q378" s="1179"/>
      <c r="R378" s="1180"/>
      <c r="S378" s="1180"/>
      <c r="T378" s="1181"/>
      <c r="U378" s="629"/>
      <c r="V378" s="2"/>
      <c r="W378" s="2"/>
      <c r="X378" s="2"/>
      <c r="Y378" s="360"/>
      <c r="Z378" s="360"/>
      <c r="AA378" s="31"/>
      <c r="AB378" s="1182"/>
      <c r="AC378" s="360"/>
      <c r="AD378" s="360"/>
      <c r="AE378" s="360"/>
      <c r="AF378" s="360"/>
      <c r="AG378" s="360"/>
      <c r="AH378" s="31"/>
      <c r="AI378" s="360"/>
      <c r="AJ378" s="360"/>
      <c r="AK378" s="360"/>
      <c r="AL378" s="360"/>
    </row>
    <row r="379" ht="15.75" customHeight="1">
      <c r="A379" s="1177"/>
      <c r="B379" s="31"/>
      <c r="C379" s="31"/>
      <c r="D379" s="2"/>
      <c r="E379" s="360"/>
      <c r="F379" s="2"/>
      <c r="G379" s="31"/>
      <c r="H379" s="31"/>
      <c r="I379" s="360"/>
      <c r="J379" s="360"/>
      <c r="K379" s="10"/>
      <c r="L379" s="2"/>
      <c r="M379" s="31"/>
      <c r="N379" s="31"/>
      <c r="O379" s="31"/>
      <c r="P379" s="1178"/>
      <c r="Q379" s="1179"/>
      <c r="R379" s="1180"/>
      <c r="S379" s="1180"/>
      <c r="T379" s="1181"/>
      <c r="U379" s="629"/>
      <c r="V379" s="2"/>
      <c r="W379" s="2"/>
      <c r="X379" s="2"/>
      <c r="Y379" s="360"/>
      <c r="Z379" s="360"/>
      <c r="AA379" s="31"/>
      <c r="AB379" s="1182"/>
      <c r="AC379" s="360"/>
      <c r="AD379" s="360"/>
      <c r="AE379" s="360"/>
      <c r="AF379" s="360"/>
      <c r="AG379" s="360"/>
      <c r="AH379" s="31"/>
      <c r="AI379" s="360"/>
      <c r="AJ379" s="360"/>
      <c r="AK379" s="360"/>
      <c r="AL379" s="360"/>
    </row>
    <row r="380" ht="15.75" customHeight="1">
      <c r="A380" s="1177"/>
      <c r="B380" s="31"/>
      <c r="C380" s="31"/>
      <c r="D380" s="2"/>
      <c r="E380" s="360"/>
      <c r="F380" s="2"/>
      <c r="G380" s="31"/>
      <c r="H380" s="31"/>
      <c r="I380" s="360"/>
      <c r="J380" s="360"/>
      <c r="K380" s="10"/>
      <c r="L380" s="2"/>
      <c r="M380" s="31"/>
      <c r="N380" s="31"/>
      <c r="O380" s="31"/>
      <c r="P380" s="1178"/>
      <c r="Q380" s="1179"/>
      <c r="R380" s="1180"/>
      <c r="S380" s="1180"/>
      <c r="T380" s="1181"/>
      <c r="U380" s="629"/>
      <c r="V380" s="2"/>
      <c r="W380" s="2"/>
      <c r="X380" s="2"/>
      <c r="Y380" s="360"/>
      <c r="Z380" s="360"/>
      <c r="AA380" s="31"/>
      <c r="AB380" s="1182"/>
      <c r="AC380" s="360"/>
      <c r="AD380" s="360"/>
      <c r="AE380" s="360"/>
      <c r="AF380" s="360"/>
      <c r="AG380" s="360"/>
      <c r="AH380" s="31"/>
      <c r="AI380" s="360"/>
      <c r="AJ380" s="360"/>
      <c r="AK380" s="360"/>
      <c r="AL380" s="360"/>
    </row>
    <row r="381" ht="15.75" customHeight="1">
      <c r="A381" s="1177"/>
      <c r="B381" s="31"/>
      <c r="C381" s="31"/>
      <c r="D381" s="2"/>
      <c r="E381" s="360"/>
      <c r="F381" s="2"/>
      <c r="G381" s="31"/>
      <c r="H381" s="31"/>
      <c r="I381" s="360"/>
      <c r="J381" s="360"/>
      <c r="K381" s="10"/>
      <c r="L381" s="2"/>
      <c r="M381" s="31"/>
      <c r="N381" s="31"/>
      <c r="O381" s="31"/>
      <c r="P381" s="1178"/>
      <c r="Q381" s="1179"/>
      <c r="R381" s="1180"/>
      <c r="S381" s="1180"/>
      <c r="T381" s="1181"/>
      <c r="U381" s="629"/>
      <c r="V381" s="2"/>
      <c r="W381" s="2"/>
      <c r="X381" s="2"/>
      <c r="Y381" s="360"/>
      <c r="Z381" s="360"/>
      <c r="AA381" s="31"/>
      <c r="AB381" s="1182"/>
      <c r="AC381" s="360"/>
      <c r="AD381" s="360"/>
      <c r="AE381" s="360"/>
      <c r="AF381" s="360"/>
      <c r="AG381" s="360"/>
      <c r="AH381" s="31"/>
      <c r="AI381" s="360"/>
      <c r="AJ381" s="360"/>
      <c r="AK381" s="360"/>
      <c r="AL381" s="360"/>
    </row>
    <row r="382" ht="15.75" customHeight="1">
      <c r="A382" s="1177"/>
      <c r="B382" s="31"/>
      <c r="C382" s="31"/>
      <c r="D382" s="2"/>
      <c r="E382" s="360"/>
      <c r="F382" s="2"/>
      <c r="G382" s="31"/>
      <c r="H382" s="31"/>
      <c r="I382" s="360"/>
      <c r="J382" s="360"/>
      <c r="K382" s="10"/>
      <c r="L382" s="2"/>
      <c r="M382" s="31"/>
      <c r="N382" s="31"/>
      <c r="O382" s="31"/>
      <c r="P382" s="1178"/>
      <c r="Q382" s="1179"/>
      <c r="R382" s="1180"/>
      <c r="S382" s="1180"/>
      <c r="T382" s="1181"/>
      <c r="U382" s="629"/>
      <c r="V382" s="2"/>
      <c r="W382" s="2"/>
      <c r="X382" s="2"/>
      <c r="Y382" s="360"/>
      <c r="Z382" s="360"/>
      <c r="AA382" s="31"/>
      <c r="AB382" s="1182"/>
      <c r="AC382" s="360"/>
      <c r="AD382" s="360"/>
      <c r="AE382" s="360"/>
      <c r="AF382" s="360"/>
      <c r="AG382" s="360"/>
      <c r="AH382" s="31"/>
      <c r="AI382" s="360"/>
      <c r="AJ382" s="360"/>
      <c r="AK382" s="360"/>
      <c r="AL382" s="360"/>
    </row>
    <row r="383" ht="15.75" customHeight="1">
      <c r="A383" s="1177"/>
      <c r="B383" s="31"/>
      <c r="C383" s="31"/>
      <c r="D383" s="2"/>
      <c r="E383" s="360"/>
      <c r="F383" s="2"/>
      <c r="G383" s="31"/>
      <c r="H383" s="31"/>
      <c r="I383" s="360"/>
      <c r="J383" s="360"/>
      <c r="K383" s="10"/>
      <c r="L383" s="2"/>
      <c r="M383" s="31"/>
      <c r="N383" s="31"/>
      <c r="O383" s="31"/>
      <c r="P383" s="1178"/>
      <c r="Q383" s="1179"/>
      <c r="R383" s="1180"/>
      <c r="S383" s="1180"/>
      <c r="T383" s="1181"/>
      <c r="U383" s="629"/>
      <c r="V383" s="2"/>
      <c r="W383" s="2"/>
      <c r="X383" s="2"/>
      <c r="Y383" s="360"/>
      <c r="Z383" s="360"/>
      <c r="AA383" s="31"/>
      <c r="AB383" s="1182"/>
      <c r="AC383" s="360"/>
      <c r="AD383" s="360"/>
      <c r="AE383" s="360"/>
      <c r="AF383" s="360"/>
      <c r="AG383" s="360"/>
      <c r="AH383" s="31"/>
      <c r="AI383" s="360"/>
      <c r="AJ383" s="360"/>
      <c r="AK383" s="360"/>
      <c r="AL383" s="360"/>
    </row>
    <row r="384" ht="15.75" customHeight="1">
      <c r="A384" s="1177"/>
      <c r="B384" s="31"/>
      <c r="C384" s="31"/>
      <c r="D384" s="2"/>
      <c r="E384" s="360"/>
      <c r="F384" s="2"/>
      <c r="G384" s="31"/>
      <c r="H384" s="31"/>
      <c r="I384" s="360"/>
      <c r="J384" s="360"/>
      <c r="K384" s="10"/>
      <c r="L384" s="2"/>
      <c r="M384" s="31"/>
      <c r="N384" s="31"/>
      <c r="O384" s="31"/>
      <c r="P384" s="1178"/>
      <c r="Q384" s="1179"/>
      <c r="R384" s="1180"/>
      <c r="S384" s="1180"/>
      <c r="T384" s="1181"/>
      <c r="U384" s="629"/>
      <c r="V384" s="2"/>
      <c r="W384" s="2"/>
      <c r="X384" s="2"/>
      <c r="Y384" s="360"/>
      <c r="Z384" s="360"/>
      <c r="AA384" s="31"/>
      <c r="AB384" s="1182"/>
      <c r="AC384" s="360"/>
      <c r="AD384" s="360"/>
      <c r="AE384" s="360"/>
      <c r="AF384" s="360"/>
      <c r="AG384" s="360"/>
      <c r="AH384" s="31"/>
      <c r="AI384" s="360"/>
      <c r="AJ384" s="360"/>
      <c r="AK384" s="360"/>
      <c r="AL384" s="360"/>
    </row>
    <row r="385" ht="15.75" customHeight="1">
      <c r="A385" s="1177"/>
      <c r="B385" s="31"/>
      <c r="C385" s="31"/>
      <c r="D385" s="2"/>
      <c r="E385" s="360"/>
      <c r="F385" s="2"/>
      <c r="G385" s="31"/>
      <c r="H385" s="31"/>
      <c r="I385" s="360"/>
      <c r="J385" s="360"/>
      <c r="K385" s="10"/>
      <c r="L385" s="2"/>
      <c r="M385" s="31"/>
      <c r="N385" s="31"/>
      <c r="O385" s="31"/>
      <c r="P385" s="1178"/>
      <c r="Q385" s="1179"/>
      <c r="R385" s="1180"/>
      <c r="S385" s="1180"/>
      <c r="T385" s="1181"/>
      <c r="U385" s="629"/>
      <c r="V385" s="2"/>
      <c r="W385" s="2"/>
      <c r="X385" s="2"/>
      <c r="Y385" s="360"/>
      <c r="Z385" s="360"/>
      <c r="AA385" s="31"/>
      <c r="AB385" s="1182"/>
      <c r="AC385" s="360"/>
      <c r="AD385" s="360"/>
      <c r="AE385" s="360"/>
      <c r="AF385" s="360"/>
      <c r="AG385" s="360"/>
      <c r="AH385" s="31"/>
      <c r="AI385" s="360"/>
      <c r="AJ385" s="360"/>
      <c r="AK385" s="360"/>
      <c r="AL385" s="360"/>
    </row>
    <row r="386" ht="15.75" customHeight="1">
      <c r="A386" s="1177"/>
      <c r="B386" s="31"/>
      <c r="C386" s="31"/>
      <c r="D386" s="2"/>
      <c r="E386" s="360"/>
      <c r="F386" s="2"/>
      <c r="G386" s="31"/>
      <c r="H386" s="31"/>
      <c r="I386" s="360"/>
      <c r="J386" s="360"/>
      <c r="K386" s="10"/>
      <c r="L386" s="2"/>
      <c r="M386" s="31"/>
      <c r="N386" s="31"/>
      <c r="O386" s="31"/>
      <c r="P386" s="1178"/>
      <c r="Q386" s="1179"/>
      <c r="R386" s="1180"/>
      <c r="S386" s="1180"/>
      <c r="T386" s="1181"/>
      <c r="U386" s="629"/>
      <c r="V386" s="2"/>
      <c r="W386" s="2"/>
      <c r="X386" s="2"/>
      <c r="Y386" s="360"/>
      <c r="Z386" s="360"/>
      <c r="AA386" s="31"/>
      <c r="AB386" s="1182"/>
      <c r="AC386" s="360"/>
      <c r="AD386" s="360"/>
      <c r="AE386" s="360"/>
      <c r="AF386" s="360"/>
      <c r="AG386" s="360"/>
      <c r="AH386" s="31"/>
      <c r="AI386" s="360"/>
      <c r="AJ386" s="360"/>
      <c r="AK386" s="360"/>
      <c r="AL386" s="360"/>
    </row>
    <row r="387" ht="15.75" customHeight="1">
      <c r="A387" s="1177"/>
      <c r="B387" s="31"/>
      <c r="C387" s="31"/>
      <c r="D387" s="2"/>
      <c r="E387" s="360"/>
      <c r="F387" s="2"/>
      <c r="G387" s="31"/>
      <c r="H387" s="31"/>
      <c r="I387" s="360"/>
      <c r="J387" s="360"/>
      <c r="K387" s="10"/>
      <c r="L387" s="2"/>
      <c r="M387" s="31"/>
      <c r="N387" s="31"/>
      <c r="O387" s="31"/>
      <c r="P387" s="1178"/>
      <c r="Q387" s="1179"/>
      <c r="R387" s="1180"/>
      <c r="S387" s="1180"/>
      <c r="T387" s="1181"/>
      <c r="U387" s="629"/>
      <c r="V387" s="2"/>
      <c r="W387" s="2"/>
      <c r="X387" s="2"/>
      <c r="Y387" s="360"/>
      <c r="Z387" s="360"/>
      <c r="AA387" s="31"/>
      <c r="AB387" s="1182"/>
      <c r="AC387" s="360"/>
      <c r="AD387" s="360"/>
      <c r="AE387" s="360"/>
      <c r="AF387" s="360"/>
      <c r="AG387" s="360"/>
      <c r="AH387" s="31"/>
      <c r="AI387" s="360"/>
      <c r="AJ387" s="360"/>
      <c r="AK387" s="360"/>
      <c r="AL387" s="360"/>
    </row>
    <row r="388" ht="15.75" customHeight="1">
      <c r="A388" s="1177"/>
      <c r="B388" s="31"/>
      <c r="C388" s="31"/>
      <c r="D388" s="2"/>
      <c r="E388" s="360"/>
      <c r="F388" s="2"/>
      <c r="G388" s="31"/>
      <c r="H388" s="31"/>
      <c r="I388" s="360"/>
      <c r="J388" s="360"/>
      <c r="K388" s="10"/>
      <c r="L388" s="2"/>
      <c r="M388" s="31"/>
      <c r="N388" s="31"/>
      <c r="O388" s="31"/>
      <c r="P388" s="1178"/>
      <c r="Q388" s="1179"/>
      <c r="R388" s="1180"/>
      <c r="S388" s="1180"/>
      <c r="T388" s="1181"/>
      <c r="U388" s="629"/>
      <c r="V388" s="2"/>
      <c r="W388" s="2"/>
      <c r="X388" s="2"/>
      <c r="Y388" s="360"/>
      <c r="Z388" s="360"/>
      <c r="AA388" s="31"/>
      <c r="AB388" s="1182"/>
      <c r="AC388" s="360"/>
      <c r="AD388" s="360"/>
      <c r="AE388" s="360"/>
      <c r="AF388" s="360"/>
      <c r="AG388" s="360"/>
      <c r="AH388" s="31"/>
      <c r="AI388" s="360"/>
      <c r="AJ388" s="360"/>
      <c r="AK388" s="360"/>
      <c r="AL388" s="360"/>
    </row>
    <row r="389" ht="15.75" customHeight="1">
      <c r="A389" s="1177"/>
      <c r="B389" s="31"/>
      <c r="C389" s="31"/>
      <c r="D389" s="2"/>
      <c r="E389" s="360"/>
      <c r="F389" s="2"/>
      <c r="G389" s="31"/>
      <c r="H389" s="31"/>
      <c r="I389" s="360"/>
      <c r="J389" s="360"/>
      <c r="K389" s="10"/>
      <c r="L389" s="2"/>
      <c r="M389" s="31"/>
      <c r="N389" s="31"/>
      <c r="O389" s="31"/>
      <c r="P389" s="1178"/>
      <c r="Q389" s="1179"/>
      <c r="R389" s="1180"/>
      <c r="S389" s="1180"/>
      <c r="T389" s="1181"/>
      <c r="U389" s="629"/>
      <c r="V389" s="2"/>
      <c r="W389" s="2"/>
      <c r="X389" s="2"/>
      <c r="Y389" s="360"/>
      <c r="Z389" s="360"/>
      <c r="AA389" s="31"/>
      <c r="AB389" s="1182"/>
      <c r="AC389" s="360"/>
      <c r="AD389" s="360"/>
      <c r="AE389" s="360"/>
      <c r="AF389" s="360"/>
      <c r="AG389" s="360"/>
      <c r="AH389" s="31"/>
      <c r="AI389" s="360"/>
      <c r="AJ389" s="360"/>
      <c r="AK389" s="360"/>
      <c r="AL389" s="360"/>
    </row>
    <row r="390" ht="15.75" customHeight="1">
      <c r="A390" s="1177"/>
      <c r="B390" s="31"/>
      <c r="C390" s="31"/>
      <c r="D390" s="2"/>
      <c r="E390" s="360"/>
      <c r="F390" s="2"/>
      <c r="G390" s="31"/>
      <c r="H390" s="31"/>
      <c r="I390" s="360"/>
      <c r="J390" s="360"/>
      <c r="K390" s="10"/>
      <c r="L390" s="2"/>
      <c r="M390" s="31"/>
      <c r="N390" s="31"/>
      <c r="O390" s="31"/>
      <c r="P390" s="1178"/>
      <c r="Q390" s="1179"/>
      <c r="R390" s="1180"/>
      <c r="S390" s="1180"/>
      <c r="T390" s="1181"/>
      <c r="U390" s="629"/>
      <c r="V390" s="2"/>
      <c r="W390" s="2"/>
      <c r="X390" s="2"/>
      <c r="Y390" s="360"/>
      <c r="Z390" s="360"/>
      <c r="AA390" s="31"/>
      <c r="AB390" s="1182"/>
      <c r="AC390" s="360"/>
      <c r="AD390" s="360"/>
      <c r="AE390" s="360"/>
      <c r="AF390" s="360"/>
      <c r="AG390" s="360"/>
      <c r="AH390" s="31"/>
      <c r="AI390" s="360"/>
      <c r="AJ390" s="360"/>
      <c r="AK390" s="360"/>
      <c r="AL390" s="360"/>
    </row>
    <row r="391" ht="15.75" customHeight="1">
      <c r="A391" s="1177"/>
      <c r="B391" s="31"/>
      <c r="C391" s="31"/>
      <c r="D391" s="2"/>
      <c r="E391" s="360"/>
      <c r="F391" s="2"/>
      <c r="G391" s="31"/>
      <c r="H391" s="31"/>
      <c r="I391" s="360"/>
      <c r="J391" s="360"/>
      <c r="K391" s="10"/>
      <c r="L391" s="2"/>
      <c r="M391" s="31"/>
      <c r="N391" s="31"/>
      <c r="O391" s="31"/>
      <c r="P391" s="1178"/>
      <c r="Q391" s="1179"/>
      <c r="R391" s="1180"/>
      <c r="S391" s="1180"/>
      <c r="T391" s="1181"/>
      <c r="U391" s="629"/>
      <c r="V391" s="2"/>
      <c r="W391" s="2"/>
      <c r="X391" s="2"/>
      <c r="Y391" s="360"/>
      <c r="Z391" s="360"/>
      <c r="AA391" s="31"/>
      <c r="AB391" s="1182"/>
      <c r="AC391" s="360"/>
      <c r="AD391" s="360"/>
      <c r="AE391" s="360"/>
      <c r="AF391" s="360"/>
      <c r="AG391" s="360"/>
      <c r="AH391" s="31"/>
      <c r="AI391" s="360"/>
      <c r="AJ391" s="360"/>
      <c r="AK391" s="360"/>
      <c r="AL391" s="360"/>
    </row>
    <row r="392" ht="15.75" customHeight="1">
      <c r="A392" s="1177"/>
      <c r="B392" s="31"/>
      <c r="C392" s="31"/>
      <c r="D392" s="2"/>
      <c r="E392" s="360"/>
      <c r="F392" s="2"/>
      <c r="G392" s="31"/>
      <c r="H392" s="31"/>
      <c r="I392" s="360"/>
      <c r="J392" s="360"/>
      <c r="K392" s="10"/>
      <c r="L392" s="2"/>
      <c r="M392" s="31"/>
      <c r="N392" s="31"/>
      <c r="O392" s="31"/>
      <c r="P392" s="1178"/>
      <c r="Q392" s="1179"/>
      <c r="R392" s="1180"/>
      <c r="S392" s="1180"/>
      <c r="T392" s="1181"/>
      <c r="U392" s="629"/>
      <c r="V392" s="2"/>
      <c r="W392" s="2"/>
      <c r="X392" s="2"/>
      <c r="Y392" s="360"/>
      <c r="Z392" s="360"/>
      <c r="AA392" s="31"/>
      <c r="AB392" s="1182"/>
      <c r="AC392" s="360"/>
      <c r="AD392" s="360"/>
      <c r="AE392" s="360"/>
      <c r="AF392" s="360"/>
      <c r="AG392" s="360"/>
      <c r="AH392" s="31"/>
      <c r="AI392" s="360"/>
      <c r="AJ392" s="360"/>
      <c r="AK392" s="360"/>
      <c r="AL392" s="360"/>
    </row>
    <row r="393" ht="15.75" customHeight="1">
      <c r="A393" s="1177"/>
      <c r="B393" s="31"/>
      <c r="C393" s="31"/>
      <c r="D393" s="2"/>
      <c r="E393" s="360"/>
      <c r="F393" s="2"/>
      <c r="G393" s="31"/>
      <c r="H393" s="31"/>
      <c r="I393" s="360"/>
      <c r="J393" s="360"/>
      <c r="K393" s="10"/>
      <c r="L393" s="2"/>
      <c r="M393" s="31"/>
      <c r="N393" s="31"/>
      <c r="O393" s="31"/>
      <c r="P393" s="1178"/>
      <c r="Q393" s="1179"/>
      <c r="R393" s="1180"/>
      <c r="S393" s="1180"/>
      <c r="T393" s="1181"/>
      <c r="U393" s="629"/>
      <c r="V393" s="2"/>
      <c r="W393" s="2"/>
      <c r="X393" s="2"/>
      <c r="Y393" s="360"/>
      <c r="Z393" s="360"/>
      <c r="AA393" s="31"/>
      <c r="AB393" s="1182"/>
      <c r="AC393" s="360"/>
      <c r="AD393" s="360"/>
      <c r="AE393" s="360"/>
      <c r="AF393" s="360"/>
      <c r="AG393" s="360"/>
      <c r="AH393" s="31"/>
      <c r="AI393" s="360"/>
      <c r="AJ393" s="360"/>
      <c r="AK393" s="360"/>
      <c r="AL393" s="360"/>
    </row>
    <row r="394" ht="15.75" customHeight="1">
      <c r="A394" s="1177"/>
      <c r="B394" s="31"/>
      <c r="C394" s="31"/>
      <c r="D394" s="2"/>
      <c r="E394" s="360"/>
      <c r="F394" s="2"/>
      <c r="G394" s="31"/>
      <c r="H394" s="31"/>
      <c r="I394" s="360"/>
      <c r="J394" s="360"/>
      <c r="K394" s="10"/>
      <c r="L394" s="2"/>
      <c r="M394" s="31"/>
      <c r="N394" s="31"/>
      <c r="O394" s="31"/>
      <c r="P394" s="1178"/>
      <c r="Q394" s="1179"/>
      <c r="R394" s="1180"/>
      <c r="S394" s="1180"/>
      <c r="T394" s="1181"/>
      <c r="U394" s="629"/>
      <c r="V394" s="2"/>
      <c r="W394" s="2"/>
      <c r="X394" s="2"/>
      <c r="Y394" s="360"/>
      <c r="Z394" s="360"/>
      <c r="AA394" s="31"/>
      <c r="AB394" s="1182"/>
      <c r="AC394" s="360"/>
      <c r="AD394" s="360"/>
      <c r="AE394" s="360"/>
      <c r="AF394" s="360"/>
      <c r="AG394" s="360"/>
      <c r="AH394" s="31"/>
      <c r="AI394" s="360"/>
      <c r="AJ394" s="360"/>
      <c r="AK394" s="360"/>
      <c r="AL394" s="360"/>
    </row>
    <row r="395" ht="15.75" customHeight="1">
      <c r="A395" s="1177"/>
      <c r="B395" s="31"/>
      <c r="C395" s="31"/>
      <c r="D395" s="2"/>
      <c r="E395" s="360"/>
      <c r="F395" s="2"/>
      <c r="G395" s="31"/>
      <c r="H395" s="31"/>
      <c r="I395" s="360"/>
      <c r="J395" s="360"/>
      <c r="K395" s="10"/>
      <c r="L395" s="2"/>
      <c r="M395" s="31"/>
      <c r="N395" s="31"/>
      <c r="O395" s="31"/>
      <c r="P395" s="1178"/>
      <c r="Q395" s="1179"/>
      <c r="R395" s="1180"/>
      <c r="S395" s="1180"/>
      <c r="T395" s="1181"/>
      <c r="U395" s="629"/>
      <c r="V395" s="2"/>
      <c r="W395" s="2"/>
      <c r="X395" s="2"/>
      <c r="Y395" s="360"/>
      <c r="Z395" s="360"/>
      <c r="AA395" s="31"/>
      <c r="AB395" s="1182"/>
      <c r="AC395" s="360"/>
      <c r="AD395" s="360"/>
      <c r="AE395" s="360"/>
      <c r="AF395" s="360"/>
      <c r="AG395" s="360"/>
      <c r="AH395" s="31"/>
      <c r="AI395" s="360"/>
      <c r="AJ395" s="360"/>
      <c r="AK395" s="360"/>
      <c r="AL395" s="360"/>
    </row>
    <row r="396" ht="15.75" customHeight="1">
      <c r="A396" s="1177"/>
      <c r="B396" s="31"/>
      <c r="C396" s="31"/>
      <c r="D396" s="2"/>
      <c r="E396" s="360"/>
      <c r="F396" s="2"/>
      <c r="G396" s="31"/>
      <c r="H396" s="31"/>
      <c r="I396" s="360"/>
      <c r="J396" s="360"/>
      <c r="K396" s="10"/>
      <c r="L396" s="2"/>
      <c r="M396" s="31"/>
      <c r="N396" s="31"/>
      <c r="O396" s="31"/>
      <c r="P396" s="1178"/>
      <c r="Q396" s="1179"/>
      <c r="R396" s="1180"/>
      <c r="S396" s="1180"/>
      <c r="T396" s="1181"/>
      <c r="U396" s="629"/>
      <c r="V396" s="2"/>
      <c r="W396" s="2"/>
      <c r="X396" s="2"/>
      <c r="Y396" s="360"/>
      <c r="Z396" s="360"/>
      <c r="AA396" s="31"/>
      <c r="AB396" s="1182"/>
      <c r="AC396" s="360"/>
      <c r="AD396" s="360"/>
      <c r="AE396" s="360"/>
      <c r="AF396" s="360"/>
      <c r="AG396" s="360"/>
      <c r="AH396" s="31"/>
      <c r="AI396" s="360"/>
      <c r="AJ396" s="360"/>
      <c r="AK396" s="360"/>
      <c r="AL396" s="360"/>
    </row>
    <row r="397" ht="15.75" customHeight="1">
      <c r="A397" s="1177"/>
      <c r="B397" s="31"/>
      <c r="C397" s="31"/>
      <c r="D397" s="2"/>
      <c r="E397" s="360"/>
      <c r="F397" s="2"/>
      <c r="G397" s="31"/>
      <c r="H397" s="31"/>
      <c r="I397" s="360"/>
      <c r="J397" s="360"/>
      <c r="K397" s="10"/>
      <c r="L397" s="2"/>
      <c r="M397" s="31"/>
      <c r="N397" s="31"/>
      <c r="O397" s="31"/>
      <c r="P397" s="1178"/>
      <c r="Q397" s="1179"/>
      <c r="R397" s="1180"/>
      <c r="S397" s="1180"/>
      <c r="T397" s="1181"/>
      <c r="U397" s="629"/>
      <c r="V397" s="2"/>
      <c r="W397" s="2"/>
      <c r="X397" s="2"/>
      <c r="Y397" s="360"/>
      <c r="Z397" s="360"/>
      <c r="AA397" s="31"/>
      <c r="AB397" s="1182"/>
      <c r="AC397" s="360"/>
      <c r="AD397" s="360"/>
      <c r="AE397" s="360"/>
      <c r="AF397" s="360"/>
      <c r="AG397" s="360"/>
      <c r="AH397" s="31"/>
      <c r="AI397" s="360"/>
      <c r="AJ397" s="360"/>
      <c r="AK397" s="360"/>
      <c r="AL397" s="360"/>
    </row>
    <row r="398" ht="15.75" customHeight="1">
      <c r="A398" s="1177"/>
      <c r="B398" s="31"/>
      <c r="C398" s="31"/>
      <c r="D398" s="2"/>
      <c r="E398" s="360"/>
      <c r="F398" s="2"/>
      <c r="G398" s="31"/>
      <c r="H398" s="31"/>
      <c r="I398" s="360"/>
      <c r="J398" s="360"/>
      <c r="K398" s="10"/>
      <c r="L398" s="2"/>
      <c r="M398" s="31"/>
      <c r="N398" s="31"/>
      <c r="O398" s="31"/>
      <c r="P398" s="1178"/>
      <c r="Q398" s="1179"/>
      <c r="R398" s="1180"/>
      <c r="S398" s="1180"/>
      <c r="T398" s="1181"/>
      <c r="U398" s="629"/>
      <c r="V398" s="2"/>
      <c r="W398" s="2"/>
      <c r="X398" s="2"/>
      <c r="Y398" s="360"/>
      <c r="Z398" s="360"/>
      <c r="AA398" s="31"/>
      <c r="AB398" s="1182"/>
      <c r="AC398" s="360"/>
      <c r="AD398" s="360"/>
      <c r="AE398" s="360"/>
      <c r="AF398" s="360"/>
      <c r="AG398" s="360"/>
      <c r="AH398" s="31"/>
      <c r="AI398" s="360"/>
      <c r="AJ398" s="360"/>
      <c r="AK398" s="360"/>
      <c r="AL398" s="360"/>
    </row>
    <row r="399" ht="15.75" customHeight="1">
      <c r="A399" s="1177"/>
      <c r="B399" s="31"/>
      <c r="C399" s="31"/>
      <c r="D399" s="2"/>
      <c r="E399" s="360"/>
      <c r="F399" s="2"/>
      <c r="G399" s="31"/>
      <c r="H399" s="31"/>
      <c r="I399" s="360"/>
      <c r="J399" s="360"/>
      <c r="K399" s="10"/>
      <c r="L399" s="2"/>
      <c r="M399" s="31"/>
      <c r="N399" s="31"/>
      <c r="O399" s="31"/>
      <c r="P399" s="1178"/>
      <c r="Q399" s="1179"/>
      <c r="R399" s="1180"/>
      <c r="S399" s="1180"/>
      <c r="T399" s="1181"/>
      <c r="U399" s="629"/>
      <c r="V399" s="2"/>
      <c r="W399" s="2"/>
      <c r="X399" s="2"/>
      <c r="Y399" s="360"/>
      <c r="Z399" s="360"/>
      <c r="AA399" s="31"/>
      <c r="AB399" s="1182"/>
      <c r="AC399" s="360"/>
      <c r="AD399" s="360"/>
      <c r="AE399" s="360"/>
      <c r="AF399" s="360"/>
      <c r="AG399" s="360"/>
      <c r="AH399" s="31"/>
      <c r="AI399" s="360"/>
      <c r="AJ399" s="360"/>
      <c r="AK399" s="360"/>
      <c r="AL399" s="360"/>
    </row>
    <row r="400" ht="15.75" customHeight="1">
      <c r="A400" s="1177"/>
      <c r="B400" s="31"/>
      <c r="C400" s="31"/>
      <c r="D400" s="2"/>
      <c r="E400" s="360"/>
      <c r="F400" s="2"/>
      <c r="G400" s="31"/>
      <c r="H400" s="31"/>
      <c r="I400" s="360"/>
      <c r="J400" s="360"/>
      <c r="K400" s="10"/>
      <c r="L400" s="2"/>
      <c r="M400" s="31"/>
      <c r="N400" s="31"/>
      <c r="O400" s="31"/>
      <c r="P400" s="1178"/>
      <c r="Q400" s="1179"/>
      <c r="R400" s="1180"/>
      <c r="S400" s="1180"/>
      <c r="T400" s="1181"/>
      <c r="U400" s="629"/>
      <c r="V400" s="2"/>
      <c r="W400" s="2"/>
      <c r="X400" s="2"/>
      <c r="Y400" s="360"/>
      <c r="Z400" s="360"/>
      <c r="AA400" s="31"/>
      <c r="AB400" s="1182"/>
      <c r="AC400" s="360"/>
      <c r="AD400" s="360"/>
      <c r="AE400" s="360"/>
      <c r="AF400" s="360"/>
      <c r="AG400" s="360"/>
      <c r="AH400" s="31"/>
      <c r="AI400" s="360"/>
      <c r="AJ400" s="360"/>
      <c r="AK400" s="360"/>
      <c r="AL400" s="360"/>
    </row>
    <row r="401" ht="15.75" customHeight="1">
      <c r="A401" s="1177"/>
      <c r="B401" s="31"/>
      <c r="C401" s="31"/>
      <c r="D401" s="2"/>
      <c r="E401" s="360"/>
      <c r="F401" s="2"/>
      <c r="G401" s="31"/>
      <c r="H401" s="31"/>
      <c r="I401" s="360"/>
      <c r="J401" s="360"/>
      <c r="K401" s="10"/>
      <c r="L401" s="2"/>
      <c r="M401" s="31"/>
      <c r="N401" s="31"/>
      <c r="O401" s="31"/>
      <c r="P401" s="1178"/>
      <c r="Q401" s="1179"/>
      <c r="R401" s="1180"/>
      <c r="S401" s="1180"/>
      <c r="T401" s="1181"/>
      <c r="U401" s="629"/>
      <c r="V401" s="2"/>
      <c r="W401" s="2"/>
      <c r="X401" s="2"/>
      <c r="Y401" s="360"/>
      <c r="Z401" s="360"/>
      <c r="AA401" s="31"/>
      <c r="AB401" s="1182"/>
      <c r="AC401" s="360"/>
      <c r="AD401" s="360"/>
      <c r="AE401" s="360"/>
      <c r="AF401" s="360"/>
      <c r="AG401" s="360"/>
      <c r="AH401" s="31"/>
      <c r="AI401" s="360"/>
      <c r="AJ401" s="360"/>
      <c r="AK401" s="360"/>
      <c r="AL401" s="360"/>
    </row>
    <row r="402" ht="15.75" customHeight="1">
      <c r="A402" s="1177"/>
      <c r="B402" s="31"/>
      <c r="C402" s="31"/>
      <c r="D402" s="2"/>
      <c r="E402" s="360"/>
      <c r="F402" s="2"/>
      <c r="G402" s="31"/>
      <c r="H402" s="31"/>
      <c r="I402" s="360"/>
      <c r="J402" s="360"/>
      <c r="K402" s="10"/>
      <c r="L402" s="2"/>
      <c r="M402" s="31"/>
      <c r="N402" s="31"/>
      <c r="O402" s="31"/>
      <c r="P402" s="1178"/>
      <c r="Q402" s="1179"/>
      <c r="R402" s="1180"/>
      <c r="S402" s="1180"/>
      <c r="T402" s="1181"/>
      <c r="U402" s="629"/>
      <c r="V402" s="2"/>
      <c r="W402" s="2"/>
      <c r="X402" s="2"/>
      <c r="Y402" s="360"/>
      <c r="Z402" s="360"/>
      <c r="AA402" s="31"/>
      <c r="AB402" s="1182"/>
      <c r="AC402" s="360"/>
      <c r="AD402" s="360"/>
      <c r="AE402" s="360"/>
      <c r="AF402" s="360"/>
      <c r="AG402" s="360"/>
      <c r="AH402" s="31"/>
      <c r="AI402" s="360"/>
      <c r="AJ402" s="360"/>
      <c r="AK402" s="360"/>
      <c r="AL402" s="360"/>
    </row>
    <row r="403" ht="15.75" customHeight="1">
      <c r="A403" s="1177"/>
      <c r="B403" s="31"/>
      <c r="C403" s="31"/>
      <c r="D403" s="2"/>
      <c r="E403" s="360"/>
      <c r="F403" s="2"/>
      <c r="G403" s="31"/>
      <c r="H403" s="31"/>
      <c r="I403" s="360"/>
      <c r="J403" s="360"/>
      <c r="K403" s="10"/>
      <c r="L403" s="2"/>
      <c r="M403" s="31"/>
      <c r="N403" s="31"/>
      <c r="O403" s="31"/>
      <c r="P403" s="1178"/>
      <c r="Q403" s="1179"/>
      <c r="R403" s="1180"/>
      <c r="S403" s="1180"/>
      <c r="T403" s="1181"/>
      <c r="U403" s="629"/>
      <c r="V403" s="2"/>
      <c r="W403" s="2"/>
      <c r="X403" s="2"/>
      <c r="Y403" s="360"/>
      <c r="Z403" s="360"/>
      <c r="AA403" s="31"/>
      <c r="AB403" s="1182"/>
      <c r="AC403" s="360"/>
      <c r="AD403" s="360"/>
      <c r="AE403" s="360"/>
      <c r="AF403" s="360"/>
      <c r="AG403" s="360"/>
      <c r="AH403" s="31"/>
      <c r="AI403" s="360"/>
      <c r="AJ403" s="360"/>
      <c r="AK403" s="360"/>
      <c r="AL403" s="360"/>
    </row>
    <row r="404" ht="15.75" customHeight="1">
      <c r="A404" s="1177"/>
      <c r="B404" s="31"/>
      <c r="C404" s="31"/>
      <c r="D404" s="2"/>
      <c r="E404" s="360"/>
      <c r="F404" s="2"/>
      <c r="G404" s="31"/>
      <c r="H404" s="31"/>
      <c r="I404" s="360"/>
      <c r="J404" s="360"/>
      <c r="K404" s="10"/>
      <c r="L404" s="2"/>
      <c r="M404" s="31"/>
      <c r="N404" s="31"/>
      <c r="O404" s="31"/>
      <c r="P404" s="1178"/>
      <c r="Q404" s="1179"/>
      <c r="R404" s="1180"/>
      <c r="S404" s="1180"/>
      <c r="T404" s="1181"/>
      <c r="U404" s="629"/>
      <c r="V404" s="2"/>
      <c r="W404" s="2"/>
      <c r="X404" s="2"/>
      <c r="Y404" s="360"/>
      <c r="Z404" s="360"/>
      <c r="AA404" s="31"/>
      <c r="AB404" s="1182"/>
      <c r="AC404" s="360"/>
      <c r="AD404" s="360"/>
      <c r="AE404" s="360"/>
      <c r="AF404" s="360"/>
      <c r="AG404" s="360"/>
      <c r="AH404" s="31"/>
      <c r="AI404" s="360"/>
      <c r="AJ404" s="360"/>
      <c r="AK404" s="360"/>
      <c r="AL404" s="360"/>
    </row>
    <row r="405" ht="15.75" customHeight="1">
      <c r="A405" s="1177"/>
      <c r="B405" s="31"/>
      <c r="C405" s="31"/>
      <c r="D405" s="2"/>
      <c r="E405" s="360"/>
      <c r="F405" s="2"/>
      <c r="G405" s="31"/>
      <c r="H405" s="31"/>
      <c r="I405" s="360"/>
      <c r="J405" s="360"/>
      <c r="K405" s="10"/>
      <c r="L405" s="2"/>
      <c r="M405" s="31"/>
      <c r="N405" s="31"/>
      <c r="O405" s="31"/>
      <c r="P405" s="1178"/>
      <c r="Q405" s="1179"/>
      <c r="R405" s="1180"/>
      <c r="S405" s="1180"/>
      <c r="T405" s="1181"/>
      <c r="U405" s="629"/>
      <c r="V405" s="2"/>
      <c r="W405" s="2"/>
      <c r="X405" s="2"/>
      <c r="Y405" s="360"/>
      <c r="Z405" s="360"/>
      <c r="AA405" s="31"/>
      <c r="AB405" s="1182"/>
      <c r="AC405" s="360"/>
      <c r="AD405" s="360"/>
      <c r="AE405" s="360"/>
      <c r="AF405" s="360"/>
      <c r="AG405" s="360"/>
      <c r="AH405" s="31"/>
      <c r="AI405" s="360"/>
      <c r="AJ405" s="360"/>
      <c r="AK405" s="360"/>
      <c r="AL405" s="360"/>
    </row>
    <row r="406" ht="15.75" customHeight="1">
      <c r="A406" s="1177"/>
      <c r="B406" s="31"/>
      <c r="C406" s="31"/>
      <c r="D406" s="2"/>
      <c r="E406" s="360"/>
      <c r="F406" s="2"/>
      <c r="G406" s="31"/>
      <c r="H406" s="31"/>
      <c r="I406" s="360"/>
      <c r="J406" s="360"/>
      <c r="K406" s="10"/>
      <c r="L406" s="2"/>
      <c r="M406" s="31"/>
      <c r="N406" s="31"/>
      <c r="O406" s="31"/>
      <c r="P406" s="1178"/>
      <c r="Q406" s="1179"/>
      <c r="R406" s="1180"/>
      <c r="S406" s="1180"/>
      <c r="T406" s="1181"/>
      <c r="U406" s="629"/>
      <c r="V406" s="2"/>
      <c r="W406" s="2"/>
      <c r="X406" s="2"/>
      <c r="Y406" s="360"/>
      <c r="Z406" s="360"/>
      <c r="AA406" s="31"/>
      <c r="AB406" s="1182"/>
      <c r="AC406" s="360"/>
      <c r="AD406" s="360"/>
      <c r="AE406" s="360"/>
      <c r="AF406" s="360"/>
      <c r="AG406" s="360"/>
      <c r="AH406" s="31"/>
      <c r="AI406" s="360"/>
      <c r="AJ406" s="360"/>
      <c r="AK406" s="360"/>
      <c r="AL406" s="360"/>
    </row>
    <row r="407" ht="15.75" customHeight="1">
      <c r="A407" s="1177"/>
      <c r="B407" s="31"/>
      <c r="C407" s="31"/>
      <c r="D407" s="2"/>
      <c r="E407" s="360"/>
      <c r="F407" s="2"/>
      <c r="G407" s="31"/>
      <c r="H407" s="31"/>
      <c r="I407" s="360"/>
      <c r="J407" s="360"/>
      <c r="K407" s="10"/>
      <c r="L407" s="2"/>
      <c r="M407" s="31"/>
      <c r="N407" s="31"/>
      <c r="O407" s="31"/>
      <c r="P407" s="1178"/>
      <c r="Q407" s="1179"/>
      <c r="R407" s="1180"/>
      <c r="S407" s="1180"/>
      <c r="T407" s="1181"/>
      <c r="U407" s="629"/>
      <c r="V407" s="2"/>
      <c r="W407" s="2"/>
      <c r="X407" s="2"/>
      <c r="Y407" s="360"/>
      <c r="Z407" s="360"/>
      <c r="AA407" s="31"/>
      <c r="AB407" s="1182"/>
      <c r="AC407" s="360"/>
      <c r="AD407" s="360"/>
      <c r="AE407" s="360"/>
      <c r="AF407" s="360"/>
      <c r="AG407" s="360"/>
      <c r="AH407" s="31"/>
      <c r="AI407" s="360"/>
      <c r="AJ407" s="360"/>
      <c r="AK407" s="360"/>
      <c r="AL407" s="360"/>
    </row>
    <row r="408" ht="15.75" customHeight="1">
      <c r="A408" s="1177"/>
      <c r="B408" s="31"/>
      <c r="C408" s="31"/>
      <c r="D408" s="2"/>
      <c r="E408" s="360"/>
      <c r="F408" s="2"/>
      <c r="G408" s="31"/>
      <c r="H408" s="31"/>
      <c r="I408" s="360"/>
      <c r="J408" s="360"/>
      <c r="K408" s="10"/>
      <c r="L408" s="2"/>
      <c r="M408" s="31"/>
      <c r="N408" s="31"/>
      <c r="O408" s="31"/>
      <c r="P408" s="1178"/>
      <c r="Q408" s="1179"/>
      <c r="R408" s="1180"/>
      <c r="S408" s="1180"/>
      <c r="T408" s="1181"/>
      <c r="U408" s="629"/>
      <c r="V408" s="2"/>
      <c r="W408" s="2"/>
      <c r="X408" s="2"/>
      <c r="Y408" s="360"/>
      <c r="Z408" s="360"/>
      <c r="AA408" s="31"/>
      <c r="AB408" s="1182"/>
      <c r="AC408" s="360"/>
      <c r="AD408" s="360"/>
      <c r="AE408" s="360"/>
      <c r="AF408" s="360"/>
      <c r="AG408" s="360"/>
      <c r="AH408" s="31"/>
      <c r="AI408" s="360"/>
      <c r="AJ408" s="360"/>
      <c r="AK408" s="360"/>
      <c r="AL408" s="360"/>
    </row>
    <row r="409" ht="15.75" customHeight="1">
      <c r="A409" s="1177"/>
      <c r="B409" s="31"/>
      <c r="C409" s="31"/>
      <c r="D409" s="2"/>
      <c r="E409" s="360"/>
      <c r="F409" s="2"/>
      <c r="G409" s="31"/>
      <c r="H409" s="31"/>
      <c r="I409" s="360"/>
      <c r="J409" s="360"/>
      <c r="K409" s="10"/>
      <c r="L409" s="2"/>
      <c r="M409" s="31"/>
      <c r="N409" s="31"/>
      <c r="O409" s="31"/>
      <c r="P409" s="1178"/>
      <c r="Q409" s="1179"/>
      <c r="R409" s="1180"/>
      <c r="S409" s="1180"/>
      <c r="T409" s="1181"/>
      <c r="U409" s="629"/>
      <c r="V409" s="2"/>
      <c r="W409" s="2"/>
      <c r="X409" s="2"/>
      <c r="Y409" s="360"/>
      <c r="Z409" s="360"/>
      <c r="AA409" s="31"/>
      <c r="AB409" s="1182"/>
      <c r="AC409" s="360"/>
      <c r="AD409" s="360"/>
      <c r="AE409" s="360"/>
      <c r="AF409" s="360"/>
      <c r="AG409" s="360"/>
      <c r="AH409" s="31"/>
      <c r="AI409" s="360"/>
      <c r="AJ409" s="360"/>
      <c r="AK409" s="360"/>
      <c r="AL409" s="360"/>
    </row>
    <row r="410" ht="15.75" customHeight="1">
      <c r="A410" s="1177"/>
      <c r="B410" s="31"/>
      <c r="C410" s="31"/>
      <c r="D410" s="2"/>
      <c r="E410" s="360"/>
      <c r="F410" s="2"/>
      <c r="G410" s="31"/>
      <c r="H410" s="31"/>
      <c r="I410" s="360"/>
      <c r="J410" s="360"/>
      <c r="K410" s="10"/>
      <c r="L410" s="2"/>
      <c r="M410" s="31"/>
      <c r="N410" s="31"/>
      <c r="O410" s="31"/>
      <c r="P410" s="1178"/>
      <c r="Q410" s="1179"/>
      <c r="R410" s="1180"/>
      <c r="S410" s="1180"/>
      <c r="T410" s="1181"/>
      <c r="U410" s="629"/>
      <c r="V410" s="2"/>
      <c r="W410" s="2"/>
      <c r="X410" s="2"/>
      <c r="Y410" s="360"/>
      <c r="Z410" s="360"/>
      <c r="AA410" s="31"/>
      <c r="AB410" s="1182"/>
      <c r="AC410" s="360"/>
      <c r="AD410" s="360"/>
      <c r="AE410" s="360"/>
      <c r="AF410" s="360"/>
      <c r="AG410" s="360"/>
      <c r="AH410" s="31"/>
      <c r="AI410" s="360"/>
      <c r="AJ410" s="360"/>
      <c r="AK410" s="360"/>
      <c r="AL410" s="360"/>
    </row>
    <row r="411" ht="15.75" customHeight="1">
      <c r="A411" s="1177"/>
      <c r="B411" s="31"/>
      <c r="C411" s="31"/>
      <c r="D411" s="2"/>
      <c r="E411" s="360"/>
      <c r="F411" s="2"/>
      <c r="G411" s="31"/>
      <c r="H411" s="31"/>
      <c r="I411" s="360"/>
      <c r="J411" s="360"/>
      <c r="K411" s="10"/>
      <c r="L411" s="2"/>
      <c r="M411" s="31"/>
      <c r="N411" s="31"/>
      <c r="O411" s="31"/>
      <c r="P411" s="1178"/>
      <c r="Q411" s="1179"/>
      <c r="R411" s="1180"/>
      <c r="S411" s="1180"/>
      <c r="T411" s="1181"/>
      <c r="U411" s="629"/>
      <c r="V411" s="2"/>
      <c r="W411" s="2"/>
      <c r="X411" s="2"/>
      <c r="Y411" s="360"/>
      <c r="Z411" s="360"/>
      <c r="AA411" s="31"/>
      <c r="AB411" s="1182"/>
      <c r="AC411" s="360"/>
      <c r="AD411" s="360"/>
      <c r="AE411" s="360"/>
      <c r="AF411" s="360"/>
      <c r="AG411" s="360"/>
      <c r="AH411" s="31"/>
      <c r="AI411" s="360"/>
      <c r="AJ411" s="360"/>
      <c r="AK411" s="360"/>
      <c r="AL411" s="360"/>
    </row>
    <row r="412" ht="15.75" customHeight="1">
      <c r="A412" s="1177"/>
      <c r="B412" s="31"/>
      <c r="C412" s="31"/>
      <c r="D412" s="2"/>
      <c r="E412" s="360"/>
      <c r="F412" s="2"/>
      <c r="G412" s="31"/>
      <c r="H412" s="31"/>
      <c r="I412" s="360"/>
      <c r="J412" s="360"/>
      <c r="K412" s="10"/>
      <c r="L412" s="2"/>
      <c r="M412" s="31"/>
      <c r="N412" s="31"/>
      <c r="O412" s="31"/>
      <c r="P412" s="1178"/>
      <c r="Q412" s="1179"/>
      <c r="R412" s="1180"/>
      <c r="S412" s="1180"/>
      <c r="T412" s="1181"/>
      <c r="U412" s="629"/>
      <c r="V412" s="2"/>
      <c r="W412" s="2"/>
      <c r="X412" s="2"/>
      <c r="Y412" s="360"/>
      <c r="Z412" s="360"/>
      <c r="AA412" s="31"/>
      <c r="AB412" s="1182"/>
      <c r="AC412" s="360"/>
      <c r="AD412" s="360"/>
      <c r="AE412" s="360"/>
      <c r="AF412" s="360"/>
      <c r="AG412" s="360"/>
      <c r="AH412" s="31"/>
      <c r="AI412" s="360"/>
      <c r="AJ412" s="360"/>
      <c r="AK412" s="360"/>
      <c r="AL412" s="360"/>
    </row>
    <row r="413" ht="15.75" customHeight="1">
      <c r="A413" s="1177"/>
      <c r="B413" s="31"/>
      <c r="C413" s="31"/>
      <c r="D413" s="2"/>
      <c r="E413" s="360"/>
      <c r="F413" s="2"/>
      <c r="G413" s="31"/>
      <c r="H413" s="31"/>
      <c r="I413" s="360"/>
      <c r="J413" s="360"/>
      <c r="K413" s="10"/>
      <c r="L413" s="2"/>
      <c r="M413" s="31"/>
      <c r="N413" s="31"/>
      <c r="O413" s="31"/>
      <c r="P413" s="1178"/>
      <c r="Q413" s="1179"/>
      <c r="R413" s="1180"/>
      <c r="S413" s="1180"/>
      <c r="T413" s="1181"/>
      <c r="U413" s="629"/>
      <c r="V413" s="2"/>
      <c r="W413" s="2"/>
      <c r="X413" s="2"/>
      <c r="Y413" s="360"/>
      <c r="Z413" s="360"/>
      <c r="AA413" s="31"/>
      <c r="AB413" s="1182"/>
      <c r="AC413" s="360"/>
      <c r="AD413" s="360"/>
      <c r="AE413" s="360"/>
      <c r="AF413" s="360"/>
      <c r="AG413" s="360"/>
      <c r="AH413" s="31"/>
      <c r="AI413" s="360"/>
      <c r="AJ413" s="360"/>
      <c r="AK413" s="360"/>
      <c r="AL413" s="360"/>
    </row>
    <row r="414" ht="15.75" customHeight="1">
      <c r="A414" s="1177"/>
      <c r="B414" s="31"/>
      <c r="C414" s="31"/>
      <c r="D414" s="2"/>
      <c r="E414" s="360"/>
      <c r="F414" s="2"/>
      <c r="G414" s="31"/>
      <c r="H414" s="31"/>
      <c r="I414" s="360"/>
      <c r="J414" s="360"/>
      <c r="K414" s="10"/>
      <c r="L414" s="2"/>
      <c r="M414" s="31"/>
      <c r="N414" s="31"/>
      <c r="O414" s="31"/>
      <c r="P414" s="1178"/>
      <c r="Q414" s="1179"/>
      <c r="R414" s="1180"/>
      <c r="S414" s="1180"/>
      <c r="T414" s="1181"/>
      <c r="U414" s="629"/>
      <c r="V414" s="2"/>
      <c r="W414" s="2"/>
      <c r="X414" s="2"/>
      <c r="Y414" s="360"/>
      <c r="Z414" s="360"/>
      <c r="AA414" s="31"/>
      <c r="AB414" s="1182"/>
      <c r="AC414" s="360"/>
      <c r="AD414" s="360"/>
      <c r="AE414" s="360"/>
      <c r="AF414" s="360"/>
      <c r="AG414" s="360"/>
      <c r="AH414" s="31"/>
      <c r="AI414" s="360"/>
      <c r="AJ414" s="360"/>
      <c r="AK414" s="360"/>
      <c r="AL414" s="360"/>
    </row>
    <row r="415" ht="15.75" customHeight="1">
      <c r="A415" s="1177"/>
      <c r="B415" s="31"/>
      <c r="C415" s="31"/>
      <c r="D415" s="2"/>
      <c r="E415" s="360"/>
      <c r="F415" s="2"/>
      <c r="G415" s="31"/>
      <c r="H415" s="31"/>
      <c r="I415" s="360"/>
      <c r="J415" s="360"/>
      <c r="K415" s="10"/>
      <c r="L415" s="2"/>
      <c r="M415" s="31"/>
      <c r="N415" s="31"/>
      <c r="O415" s="31"/>
      <c r="P415" s="1178"/>
      <c r="Q415" s="1179"/>
      <c r="R415" s="1180"/>
      <c r="S415" s="1180"/>
      <c r="T415" s="1181"/>
      <c r="U415" s="629"/>
      <c r="V415" s="2"/>
      <c r="W415" s="2"/>
      <c r="X415" s="2"/>
      <c r="Y415" s="360"/>
      <c r="Z415" s="360"/>
      <c r="AA415" s="31"/>
      <c r="AB415" s="1182"/>
      <c r="AC415" s="360"/>
      <c r="AD415" s="360"/>
      <c r="AE415" s="360"/>
      <c r="AF415" s="360"/>
      <c r="AG415" s="360"/>
      <c r="AH415" s="31"/>
      <c r="AI415" s="360"/>
      <c r="AJ415" s="360"/>
      <c r="AK415" s="360"/>
      <c r="AL415" s="360"/>
    </row>
    <row r="416" ht="15.75" customHeight="1">
      <c r="A416" s="1177"/>
      <c r="B416" s="31"/>
      <c r="C416" s="31"/>
      <c r="D416" s="2"/>
      <c r="E416" s="360"/>
      <c r="F416" s="2"/>
      <c r="G416" s="31"/>
      <c r="H416" s="31"/>
      <c r="I416" s="360"/>
      <c r="J416" s="360"/>
      <c r="K416" s="10"/>
      <c r="L416" s="2"/>
      <c r="M416" s="31"/>
      <c r="N416" s="31"/>
      <c r="O416" s="31"/>
      <c r="P416" s="1178"/>
      <c r="Q416" s="1179"/>
      <c r="R416" s="1180"/>
      <c r="S416" s="1180"/>
      <c r="T416" s="1181"/>
      <c r="U416" s="629"/>
      <c r="V416" s="2"/>
      <c r="W416" s="2"/>
      <c r="X416" s="2"/>
      <c r="Y416" s="360"/>
      <c r="Z416" s="360"/>
      <c r="AA416" s="31"/>
      <c r="AB416" s="1182"/>
      <c r="AC416" s="360"/>
      <c r="AD416" s="360"/>
      <c r="AE416" s="360"/>
      <c r="AF416" s="360"/>
      <c r="AG416" s="360"/>
      <c r="AH416" s="31"/>
      <c r="AI416" s="360"/>
      <c r="AJ416" s="360"/>
      <c r="AK416" s="360"/>
      <c r="AL416" s="360"/>
    </row>
    <row r="417" ht="15.75" customHeight="1">
      <c r="A417" s="1177"/>
      <c r="B417" s="31"/>
      <c r="C417" s="31"/>
      <c r="D417" s="2"/>
      <c r="E417" s="360"/>
      <c r="F417" s="2"/>
      <c r="G417" s="31"/>
      <c r="H417" s="31"/>
      <c r="I417" s="360"/>
      <c r="J417" s="360"/>
      <c r="K417" s="10"/>
      <c r="L417" s="2"/>
      <c r="M417" s="31"/>
      <c r="N417" s="31"/>
      <c r="O417" s="31"/>
      <c r="P417" s="1178"/>
      <c r="Q417" s="1179"/>
      <c r="R417" s="1180"/>
      <c r="S417" s="1180"/>
      <c r="T417" s="1181"/>
      <c r="U417" s="629"/>
      <c r="V417" s="2"/>
      <c r="W417" s="2"/>
      <c r="X417" s="2"/>
      <c r="Y417" s="360"/>
      <c r="Z417" s="360"/>
      <c r="AA417" s="31"/>
      <c r="AB417" s="1182"/>
      <c r="AC417" s="360"/>
      <c r="AD417" s="360"/>
      <c r="AE417" s="360"/>
      <c r="AF417" s="360"/>
      <c r="AG417" s="360"/>
      <c r="AH417" s="31"/>
      <c r="AI417" s="360"/>
      <c r="AJ417" s="360"/>
      <c r="AK417" s="360"/>
      <c r="AL417" s="360"/>
    </row>
    <row r="418" ht="15.75" customHeight="1">
      <c r="A418" s="1177"/>
      <c r="B418" s="31"/>
      <c r="C418" s="31"/>
      <c r="D418" s="2"/>
      <c r="E418" s="360"/>
      <c r="F418" s="2"/>
      <c r="G418" s="31"/>
      <c r="H418" s="31"/>
      <c r="I418" s="360"/>
      <c r="J418" s="360"/>
      <c r="K418" s="10"/>
      <c r="L418" s="2"/>
      <c r="M418" s="31"/>
      <c r="N418" s="31"/>
      <c r="O418" s="31"/>
      <c r="P418" s="1178"/>
      <c r="Q418" s="1179"/>
      <c r="R418" s="1180"/>
      <c r="S418" s="1180"/>
      <c r="T418" s="1181"/>
      <c r="U418" s="629"/>
      <c r="V418" s="2"/>
      <c r="W418" s="2"/>
      <c r="X418" s="2"/>
      <c r="Y418" s="360"/>
      <c r="Z418" s="360"/>
      <c r="AA418" s="31"/>
      <c r="AB418" s="1182"/>
      <c r="AC418" s="360"/>
      <c r="AD418" s="360"/>
      <c r="AE418" s="360"/>
      <c r="AF418" s="360"/>
      <c r="AG418" s="360"/>
      <c r="AH418" s="31"/>
      <c r="AI418" s="360"/>
      <c r="AJ418" s="360"/>
      <c r="AK418" s="360"/>
      <c r="AL418" s="360"/>
    </row>
    <row r="419" ht="15.75" customHeight="1">
      <c r="A419" s="1177"/>
      <c r="B419" s="31"/>
      <c r="C419" s="31"/>
      <c r="D419" s="2"/>
      <c r="E419" s="360"/>
      <c r="F419" s="2"/>
      <c r="G419" s="31"/>
      <c r="H419" s="31"/>
      <c r="I419" s="360"/>
      <c r="J419" s="360"/>
      <c r="K419" s="10"/>
      <c r="L419" s="2"/>
      <c r="M419" s="31"/>
      <c r="N419" s="31"/>
      <c r="O419" s="31"/>
      <c r="P419" s="1178"/>
      <c r="Q419" s="1179"/>
      <c r="R419" s="1180"/>
      <c r="S419" s="1180"/>
      <c r="T419" s="1181"/>
      <c r="U419" s="629"/>
      <c r="V419" s="2"/>
      <c r="W419" s="2"/>
      <c r="X419" s="2"/>
      <c r="Y419" s="360"/>
      <c r="Z419" s="360"/>
      <c r="AA419" s="31"/>
      <c r="AB419" s="1182"/>
      <c r="AC419" s="360"/>
      <c r="AD419" s="360"/>
      <c r="AE419" s="360"/>
      <c r="AF419" s="360"/>
      <c r="AG419" s="360"/>
      <c r="AH419" s="31"/>
      <c r="AI419" s="360"/>
      <c r="AJ419" s="360"/>
      <c r="AK419" s="360"/>
      <c r="AL419" s="360"/>
    </row>
    <row r="420" ht="15.75" customHeight="1">
      <c r="A420" s="1177"/>
      <c r="B420" s="31"/>
      <c r="C420" s="31"/>
      <c r="D420" s="2"/>
      <c r="E420" s="360"/>
      <c r="F420" s="2"/>
      <c r="G420" s="31"/>
      <c r="H420" s="31"/>
      <c r="I420" s="360"/>
      <c r="J420" s="360"/>
      <c r="K420" s="10"/>
      <c r="L420" s="2"/>
      <c r="M420" s="31"/>
      <c r="N420" s="31"/>
      <c r="O420" s="31"/>
      <c r="P420" s="1178"/>
      <c r="Q420" s="1179"/>
      <c r="R420" s="1180"/>
      <c r="S420" s="1180"/>
      <c r="T420" s="1181"/>
      <c r="U420" s="629"/>
      <c r="V420" s="2"/>
      <c r="W420" s="2"/>
      <c r="X420" s="2"/>
      <c r="Y420" s="360"/>
      <c r="Z420" s="360"/>
      <c r="AA420" s="31"/>
      <c r="AB420" s="1182"/>
      <c r="AC420" s="360"/>
      <c r="AD420" s="360"/>
      <c r="AE420" s="360"/>
      <c r="AF420" s="360"/>
      <c r="AG420" s="360"/>
      <c r="AH420" s="31"/>
      <c r="AI420" s="360"/>
      <c r="AJ420" s="360"/>
      <c r="AK420" s="360"/>
      <c r="AL420" s="360"/>
    </row>
    <row r="421" ht="15.75" customHeight="1">
      <c r="A421" s="1177"/>
      <c r="B421" s="31"/>
      <c r="C421" s="31"/>
      <c r="D421" s="2"/>
      <c r="E421" s="360"/>
      <c r="F421" s="2"/>
      <c r="G421" s="31"/>
      <c r="H421" s="31"/>
      <c r="I421" s="360"/>
      <c r="J421" s="360"/>
      <c r="K421" s="10"/>
      <c r="L421" s="2"/>
      <c r="M421" s="31"/>
      <c r="N421" s="31"/>
      <c r="O421" s="31"/>
      <c r="P421" s="1178"/>
      <c r="Q421" s="1179"/>
      <c r="R421" s="1180"/>
      <c r="S421" s="1180"/>
      <c r="T421" s="1181"/>
      <c r="U421" s="629"/>
      <c r="V421" s="2"/>
      <c r="W421" s="2"/>
      <c r="X421" s="2"/>
      <c r="Y421" s="360"/>
      <c r="Z421" s="360"/>
      <c r="AA421" s="31"/>
      <c r="AB421" s="1182"/>
      <c r="AC421" s="360"/>
      <c r="AD421" s="360"/>
      <c r="AE421" s="360"/>
      <c r="AF421" s="360"/>
      <c r="AG421" s="360"/>
      <c r="AH421" s="31"/>
      <c r="AI421" s="360"/>
      <c r="AJ421" s="360"/>
      <c r="AK421" s="360"/>
      <c r="AL421" s="360"/>
    </row>
    <row r="422" ht="15.75" customHeight="1">
      <c r="A422" s="1177"/>
      <c r="B422" s="31"/>
      <c r="C422" s="31"/>
      <c r="D422" s="2"/>
      <c r="E422" s="360"/>
      <c r="F422" s="2"/>
      <c r="G422" s="31"/>
      <c r="H422" s="31"/>
      <c r="I422" s="360"/>
      <c r="J422" s="360"/>
      <c r="K422" s="10"/>
      <c r="L422" s="2"/>
      <c r="M422" s="31"/>
      <c r="N422" s="31"/>
      <c r="O422" s="31"/>
      <c r="P422" s="1178"/>
      <c r="Q422" s="1179"/>
      <c r="R422" s="1180"/>
      <c r="S422" s="1180"/>
      <c r="T422" s="1181"/>
      <c r="U422" s="629"/>
      <c r="V422" s="2"/>
      <c r="W422" s="2"/>
      <c r="X422" s="2"/>
      <c r="Y422" s="360"/>
      <c r="Z422" s="360"/>
      <c r="AA422" s="31"/>
      <c r="AB422" s="1182"/>
      <c r="AC422" s="360"/>
      <c r="AD422" s="360"/>
      <c r="AE422" s="360"/>
      <c r="AF422" s="360"/>
      <c r="AG422" s="360"/>
      <c r="AH422" s="31"/>
      <c r="AI422" s="360"/>
      <c r="AJ422" s="360"/>
      <c r="AK422" s="360"/>
      <c r="AL422" s="360"/>
    </row>
    <row r="423" ht="15.75" customHeight="1">
      <c r="A423" s="1177"/>
      <c r="B423" s="31"/>
      <c r="C423" s="31"/>
      <c r="D423" s="2"/>
      <c r="E423" s="360"/>
      <c r="F423" s="2"/>
      <c r="G423" s="31"/>
      <c r="H423" s="31"/>
      <c r="I423" s="360"/>
      <c r="J423" s="360"/>
      <c r="K423" s="10"/>
      <c r="L423" s="2"/>
      <c r="M423" s="31"/>
      <c r="N423" s="31"/>
      <c r="O423" s="31"/>
      <c r="P423" s="1178"/>
      <c r="Q423" s="1179"/>
      <c r="R423" s="1180"/>
      <c r="S423" s="1180"/>
      <c r="T423" s="1181"/>
      <c r="U423" s="629"/>
      <c r="V423" s="2"/>
      <c r="W423" s="2"/>
      <c r="X423" s="2"/>
      <c r="Y423" s="360"/>
      <c r="Z423" s="360"/>
      <c r="AA423" s="31"/>
      <c r="AB423" s="1182"/>
      <c r="AC423" s="360"/>
      <c r="AD423" s="360"/>
      <c r="AE423" s="360"/>
      <c r="AF423" s="360"/>
      <c r="AG423" s="360"/>
      <c r="AH423" s="31"/>
      <c r="AI423" s="360"/>
      <c r="AJ423" s="360"/>
      <c r="AK423" s="360"/>
      <c r="AL423" s="360"/>
    </row>
    <row r="424" ht="15.75" customHeight="1">
      <c r="A424" s="1177"/>
      <c r="B424" s="31"/>
      <c r="C424" s="31"/>
      <c r="D424" s="2"/>
      <c r="E424" s="360"/>
      <c r="F424" s="2"/>
      <c r="G424" s="31"/>
      <c r="H424" s="31"/>
      <c r="I424" s="360"/>
      <c r="J424" s="360"/>
      <c r="K424" s="10"/>
      <c r="L424" s="2"/>
      <c r="M424" s="31"/>
      <c r="N424" s="31"/>
      <c r="O424" s="31"/>
      <c r="P424" s="1178"/>
      <c r="Q424" s="1179"/>
      <c r="R424" s="1180"/>
      <c r="S424" s="1180"/>
      <c r="T424" s="1181"/>
      <c r="U424" s="629"/>
      <c r="V424" s="2"/>
      <c r="W424" s="2"/>
      <c r="X424" s="2"/>
      <c r="Y424" s="360"/>
      <c r="Z424" s="360"/>
      <c r="AA424" s="31"/>
      <c r="AB424" s="1182"/>
      <c r="AC424" s="360"/>
      <c r="AD424" s="360"/>
      <c r="AE424" s="360"/>
      <c r="AF424" s="360"/>
      <c r="AG424" s="360"/>
      <c r="AH424" s="31"/>
      <c r="AI424" s="360"/>
      <c r="AJ424" s="360"/>
      <c r="AK424" s="360"/>
      <c r="AL424" s="360"/>
    </row>
    <row r="425" ht="15.75" customHeight="1">
      <c r="A425" s="1177"/>
      <c r="B425" s="31"/>
      <c r="C425" s="31"/>
      <c r="D425" s="2"/>
      <c r="E425" s="360"/>
      <c r="F425" s="2"/>
      <c r="G425" s="31"/>
      <c r="H425" s="31"/>
      <c r="I425" s="360"/>
      <c r="J425" s="360"/>
      <c r="K425" s="10"/>
      <c r="L425" s="2"/>
      <c r="M425" s="31"/>
      <c r="N425" s="31"/>
      <c r="O425" s="31"/>
      <c r="P425" s="1178"/>
      <c r="Q425" s="1179"/>
      <c r="R425" s="1180"/>
      <c r="S425" s="1180"/>
      <c r="T425" s="1181"/>
      <c r="U425" s="629"/>
      <c r="V425" s="2"/>
      <c r="W425" s="2"/>
      <c r="X425" s="2"/>
      <c r="Y425" s="360"/>
      <c r="Z425" s="360"/>
      <c r="AA425" s="31"/>
      <c r="AB425" s="1182"/>
      <c r="AC425" s="360"/>
      <c r="AD425" s="360"/>
      <c r="AE425" s="360"/>
      <c r="AF425" s="360"/>
      <c r="AG425" s="360"/>
      <c r="AH425" s="31"/>
      <c r="AI425" s="360"/>
      <c r="AJ425" s="360"/>
      <c r="AK425" s="360"/>
      <c r="AL425" s="360"/>
    </row>
    <row r="426" ht="15.75" customHeight="1">
      <c r="A426" s="1177"/>
      <c r="B426" s="31"/>
      <c r="C426" s="31"/>
      <c r="D426" s="2"/>
      <c r="E426" s="360"/>
      <c r="F426" s="2"/>
      <c r="G426" s="31"/>
      <c r="H426" s="31"/>
      <c r="I426" s="360"/>
      <c r="J426" s="360"/>
      <c r="K426" s="10"/>
      <c r="L426" s="2"/>
      <c r="M426" s="31"/>
      <c r="N426" s="31"/>
      <c r="O426" s="31"/>
      <c r="P426" s="1178"/>
      <c r="Q426" s="1179"/>
      <c r="R426" s="1180"/>
      <c r="S426" s="1180"/>
      <c r="T426" s="1181"/>
      <c r="U426" s="629"/>
      <c r="V426" s="2"/>
      <c r="W426" s="2"/>
      <c r="X426" s="2"/>
      <c r="Y426" s="360"/>
      <c r="Z426" s="360"/>
      <c r="AA426" s="31"/>
      <c r="AB426" s="1182"/>
      <c r="AC426" s="360"/>
      <c r="AD426" s="360"/>
      <c r="AE426" s="360"/>
      <c r="AF426" s="360"/>
      <c r="AG426" s="360"/>
      <c r="AH426" s="31"/>
      <c r="AI426" s="360"/>
      <c r="AJ426" s="360"/>
      <c r="AK426" s="360"/>
      <c r="AL426" s="360"/>
    </row>
    <row r="427" ht="15.75" customHeight="1">
      <c r="A427" s="1177"/>
      <c r="B427" s="31"/>
      <c r="C427" s="31"/>
      <c r="D427" s="2"/>
      <c r="E427" s="360"/>
      <c r="F427" s="2"/>
      <c r="G427" s="31"/>
      <c r="H427" s="31"/>
      <c r="I427" s="360"/>
      <c r="J427" s="360"/>
      <c r="K427" s="10"/>
      <c r="L427" s="2"/>
      <c r="M427" s="31"/>
      <c r="N427" s="31"/>
      <c r="O427" s="31"/>
      <c r="P427" s="1178"/>
      <c r="Q427" s="1179"/>
      <c r="R427" s="1180"/>
      <c r="S427" s="1180"/>
      <c r="T427" s="1181"/>
      <c r="U427" s="629"/>
      <c r="V427" s="2"/>
      <c r="W427" s="2"/>
      <c r="X427" s="2"/>
      <c r="Y427" s="360"/>
      <c r="Z427" s="360"/>
      <c r="AA427" s="31"/>
      <c r="AB427" s="1182"/>
      <c r="AC427" s="360"/>
      <c r="AD427" s="360"/>
      <c r="AE427" s="360"/>
      <c r="AF427" s="360"/>
      <c r="AG427" s="360"/>
      <c r="AH427" s="31"/>
      <c r="AI427" s="360"/>
      <c r="AJ427" s="360"/>
      <c r="AK427" s="360"/>
      <c r="AL427" s="360"/>
    </row>
    <row r="428" ht="15.75" customHeight="1">
      <c r="A428" s="1177"/>
      <c r="B428" s="31"/>
      <c r="C428" s="31"/>
      <c r="D428" s="2"/>
      <c r="E428" s="360"/>
      <c r="F428" s="2"/>
      <c r="G428" s="31"/>
      <c r="H428" s="31"/>
      <c r="I428" s="360"/>
      <c r="J428" s="360"/>
      <c r="K428" s="10"/>
      <c r="L428" s="2"/>
      <c r="M428" s="31"/>
      <c r="N428" s="31"/>
      <c r="O428" s="31"/>
      <c r="P428" s="1178"/>
      <c r="Q428" s="1179"/>
      <c r="R428" s="1180"/>
      <c r="S428" s="1180"/>
      <c r="T428" s="1181"/>
      <c r="U428" s="629"/>
      <c r="V428" s="2"/>
      <c r="W428" s="2"/>
      <c r="X428" s="2"/>
      <c r="Y428" s="360"/>
      <c r="Z428" s="360"/>
      <c r="AA428" s="31"/>
      <c r="AB428" s="1182"/>
      <c r="AC428" s="360"/>
      <c r="AD428" s="360"/>
      <c r="AE428" s="360"/>
      <c r="AF428" s="360"/>
      <c r="AG428" s="360"/>
      <c r="AH428" s="31"/>
      <c r="AI428" s="360"/>
      <c r="AJ428" s="360"/>
      <c r="AK428" s="360"/>
      <c r="AL428" s="360"/>
    </row>
    <row r="429" ht="15.75" customHeight="1">
      <c r="A429" s="1177"/>
      <c r="B429" s="31"/>
      <c r="C429" s="31"/>
      <c r="D429" s="2"/>
      <c r="E429" s="360"/>
      <c r="F429" s="2"/>
      <c r="G429" s="31"/>
      <c r="H429" s="31"/>
      <c r="I429" s="360"/>
      <c r="J429" s="360"/>
      <c r="K429" s="10"/>
      <c r="L429" s="2"/>
      <c r="M429" s="31"/>
      <c r="N429" s="31"/>
      <c r="O429" s="31"/>
      <c r="P429" s="1178"/>
      <c r="Q429" s="1179"/>
      <c r="R429" s="1180"/>
      <c r="S429" s="1180"/>
      <c r="T429" s="1181"/>
      <c r="U429" s="629"/>
      <c r="V429" s="2"/>
      <c r="W429" s="2"/>
      <c r="X429" s="2"/>
      <c r="Y429" s="360"/>
      <c r="Z429" s="360"/>
      <c r="AA429" s="31"/>
      <c r="AB429" s="1182"/>
      <c r="AC429" s="360"/>
      <c r="AD429" s="360"/>
      <c r="AE429" s="360"/>
      <c r="AF429" s="360"/>
      <c r="AG429" s="360"/>
      <c r="AH429" s="31"/>
      <c r="AI429" s="360"/>
      <c r="AJ429" s="360"/>
      <c r="AK429" s="360"/>
      <c r="AL429" s="360"/>
    </row>
    <row r="430" ht="15.75" customHeight="1">
      <c r="A430" s="1177"/>
      <c r="B430" s="31"/>
      <c r="C430" s="31"/>
      <c r="D430" s="2"/>
      <c r="E430" s="360"/>
      <c r="F430" s="2"/>
      <c r="G430" s="31"/>
      <c r="H430" s="31"/>
      <c r="I430" s="360"/>
      <c r="J430" s="360"/>
      <c r="K430" s="10"/>
      <c r="L430" s="2"/>
      <c r="M430" s="31"/>
      <c r="N430" s="31"/>
      <c r="O430" s="31"/>
      <c r="P430" s="1178"/>
      <c r="Q430" s="1179"/>
      <c r="R430" s="1180"/>
      <c r="S430" s="1180"/>
      <c r="T430" s="1181"/>
      <c r="U430" s="629"/>
      <c r="V430" s="2"/>
      <c r="W430" s="2"/>
      <c r="X430" s="2"/>
      <c r="Y430" s="360"/>
      <c r="Z430" s="360"/>
      <c r="AA430" s="31"/>
      <c r="AB430" s="1182"/>
      <c r="AC430" s="360"/>
      <c r="AD430" s="360"/>
      <c r="AE430" s="360"/>
      <c r="AF430" s="360"/>
      <c r="AG430" s="360"/>
      <c r="AH430" s="31"/>
      <c r="AI430" s="360"/>
      <c r="AJ430" s="360"/>
      <c r="AK430" s="360"/>
      <c r="AL430" s="360"/>
    </row>
    <row r="431" ht="15.75" customHeight="1">
      <c r="A431" s="1177"/>
      <c r="B431" s="31"/>
      <c r="C431" s="31"/>
      <c r="D431" s="2"/>
      <c r="E431" s="360"/>
      <c r="F431" s="2"/>
      <c r="G431" s="31"/>
      <c r="H431" s="31"/>
      <c r="I431" s="360"/>
      <c r="J431" s="360"/>
      <c r="K431" s="10"/>
      <c r="L431" s="2"/>
      <c r="M431" s="31"/>
      <c r="N431" s="31"/>
      <c r="O431" s="31"/>
      <c r="P431" s="1178"/>
      <c r="Q431" s="1179"/>
      <c r="R431" s="1180"/>
      <c r="S431" s="1180"/>
      <c r="T431" s="1181"/>
      <c r="U431" s="629"/>
      <c r="V431" s="2"/>
      <c r="W431" s="2"/>
      <c r="X431" s="2"/>
      <c r="Y431" s="360"/>
      <c r="Z431" s="360"/>
      <c r="AA431" s="31"/>
      <c r="AB431" s="1182"/>
      <c r="AC431" s="360"/>
      <c r="AD431" s="360"/>
      <c r="AE431" s="360"/>
      <c r="AF431" s="360"/>
      <c r="AG431" s="360"/>
      <c r="AH431" s="31"/>
      <c r="AI431" s="360"/>
      <c r="AJ431" s="360"/>
      <c r="AK431" s="360"/>
      <c r="AL431" s="360"/>
    </row>
    <row r="432" ht="15.75" customHeight="1">
      <c r="A432" s="1177"/>
      <c r="B432" s="31"/>
      <c r="C432" s="31"/>
      <c r="D432" s="2"/>
      <c r="E432" s="360"/>
      <c r="F432" s="2"/>
      <c r="G432" s="31"/>
      <c r="H432" s="31"/>
      <c r="I432" s="360"/>
      <c r="J432" s="360"/>
      <c r="K432" s="10"/>
      <c r="L432" s="2"/>
      <c r="M432" s="31"/>
      <c r="N432" s="31"/>
      <c r="O432" s="31"/>
      <c r="P432" s="1178"/>
      <c r="Q432" s="1179"/>
      <c r="R432" s="1180"/>
      <c r="S432" s="1180"/>
      <c r="T432" s="1181"/>
      <c r="U432" s="629"/>
      <c r="V432" s="2"/>
      <c r="W432" s="2"/>
      <c r="X432" s="2"/>
      <c r="Y432" s="360"/>
      <c r="Z432" s="360"/>
      <c r="AA432" s="31"/>
      <c r="AB432" s="1182"/>
      <c r="AC432" s="360"/>
      <c r="AD432" s="360"/>
      <c r="AE432" s="360"/>
      <c r="AF432" s="360"/>
      <c r="AG432" s="360"/>
      <c r="AH432" s="31"/>
      <c r="AI432" s="360"/>
      <c r="AJ432" s="360"/>
      <c r="AK432" s="360"/>
      <c r="AL432" s="360"/>
    </row>
    <row r="433" ht="15.75" customHeight="1">
      <c r="A433" s="1177"/>
      <c r="B433" s="31"/>
      <c r="C433" s="31"/>
      <c r="D433" s="2"/>
      <c r="E433" s="360"/>
      <c r="F433" s="2"/>
      <c r="G433" s="31"/>
      <c r="H433" s="31"/>
      <c r="I433" s="360"/>
      <c r="J433" s="360"/>
      <c r="K433" s="10"/>
      <c r="L433" s="2"/>
      <c r="M433" s="31"/>
      <c r="N433" s="31"/>
      <c r="O433" s="31"/>
      <c r="P433" s="1178"/>
      <c r="Q433" s="1179"/>
      <c r="R433" s="1180"/>
      <c r="S433" s="1180"/>
      <c r="T433" s="1181"/>
      <c r="U433" s="629"/>
      <c r="V433" s="2"/>
      <c r="W433" s="2"/>
      <c r="X433" s="2"/>
      <c r="Y433" s="360"/>
      <c r="Z433" s="360"/>
      <c r="AA433" s="31"/>
      <c r="AB433" s="1182"/>
      <c r="AC433" s="360"/>
      <c r="AD433" s="360"/>
      <c r="AE433" s="360"/>
      <c r="AF433" s="360"/>
      <c r="AG433" s="360"/>
      <c r="AH433" s="31"/>
      <c r="AI433" s="360"/>
      <c r="AJ433" s="360"/>
      <c r="AK433" s="360"/>
      <c r="AL433" s="360"/>
    </row>
    <row r="434" ht="15.75" customHeight="1">
      <c r="A434" s="1177"/>
      <c r="B434" s="31"/>
      <c r="C434" s="31"/>
      <c r="D434" s="2"/>
      <c r="E434" s="360"/>
      <c r="F434" s="2"/>
      <c r="G434" s="31"/>
      <c r="H434" s="31"/>
      <c r="I434" s="360"/>
      <c r="J434" s="360"/>
      <c r="K434" s="10"/>
      <c r="L434" s="2"/>
      <c r="M434" s="31"/>
      <c r="N434" s="31"/>
      <c r="O434" s="31"/>
      <c r="P434" s="1178"/>
      <c r="Q434" s="1179"/>
      <c r="R434" s="1180"/>
      <c r="S434" s="1180"/>
      <c r="T434" s="1181"/>
      <c r="U434" s="629"/>
      <c r="V434" s="2"/>
      <c r="W434" s="2"/>
      <c r="X434" s="2"/>
      <c r="Y434" s="360"/>
      <c r="Z434" s="360"/>
      <c r="AA434" s="31"/>
      <c r="AB434" s="1182"/>
      <c r="AC434" s="360"/>
      <c r="AD434" s="360"/>
      <c r="AE434" s="360"/>
      <c r="AF434" s="360"/>
      <c r="AG434" s="360"/>
      <c r="AH434" s="31"/>
      <c r="AI434" s="360"/>
      <c r="AJ434" s="360"/>
      <c r="AK434" s="360"/>
      <c r="AL434" s="360"/>
    </row>
    <row r="435" ht="15.75" customHeight="1">
      <c r="A435" s="1177"/>
      <c r="B435" s="31"/>
      <c r="C435" s="31"/>
      <c r="D435" s="2"/>
      <c r="E435" s="360"/>
      <c r="F435" s="2"/>
      <c r="G435" s="31"/>
      <c r="H435" s="31"/>
      <c r="I435" s="360"/>
      <c r="J435" s="360"/>
      <c r="K435" s="10"/>
      <c r="L435" s="2"/>
      <c r="M435" s="31"/>
      <c r="N435" s="31"/>
      <c r="O435" s="31"/>
      <c r="P435" s="1178"/>
      <c r="Q435" s="1179"/>
      <c r="R435" s="1180"/>
      <c r="S435" s="1180"/>
      <c r="T435" s="1181"/>
      <c r="U435" s="629"/>
      <c r="V435" s="2"/>
      <c r="W435" s="2"/>
      <c r="X435" s="2"/>
      <c r="Y435" s="360"/>
      <c r="Z435" s="360"/>
      <c r="AA435" s="31"/>
      <c r="AB435" s="1182"/>
      <c r="AC435" s="360"/>
      <c r="AD435" s="360"/>
      <c r="AE435" s="360"/>
      <c r="AF435" s="360"/>
      <c r="AG435" s="360"/>
      <c r="AH435" s="31"/>
      <c r="AI435" s="360"/>
      <c r="AJ435" s="360"/>
      <c r="AK435" s="360"/>
      <c r="AL435" s="360"/>
    </row>
    <row r="436" ht="15.75" customHeight="1">
      <c r="A436" s="1177"/>
      <c r="B436" s="31"/>
      <c r="C436" s="31"/>
      <c r="D436" s="2"/>
      <c r="E436" s="360"/>
      <c r="F436" s="2"/>
      <c r="G436" s="31"/>
      <c r="H436" s="31"/>
      <c r="I436" s="360"/>
      <c r="J436" s="360"/>
      <c r="K436" s="10"/>
      <c r="L436" s="2"/>
      <c r="M436" s="31"/>
      <c r="N436" s="31"/>
      <c r="O436" s="31"/>
      <c r="P436" s="1178"/>
      <c r="Q436" s="1179"/>
      <c r="R436" s="1180"/>
      <c r="S436" s="1180"/>
      <c r="T436" s="1181"/>
      <c r="U436" s="629"/>
      <c r="V436" s="2"/>
      <c r="W436" s="2"/>
      <c r="X436" s="2"/>
      <c r="Y436" s="360"/>
      <c r="Z436" s="360"/>
      <c r="AA436" s="31"/>
      <c r="AB436" s="1182"/>
      <c r="AC436" s="360"/>
      <c r="AD436" s="360"/>
      <c r="AE436" s="360"/>
      <c r="AF436" s="360"/>
      <c r="AG436" s="360"/>
      <c r="AH436" s="31"/>
      <c r="AI436" s="360"/>
      <c r="AJ436" s="360"/>
      <c r="AK436" s="360"/>
      <c r="AL436" s="360"/>
    </row>
    <row r="437" ht="15.75" customHeight="1">
      <c r="A437" s="1177"/>
      <c r="B437" s="31"/>
      <c r="C437" s="31"/>
      <c r="D437" s="2"/>
      <c r="E437" s="360"/>
      <c r="F437" s="2"/>
      <c r="G437" s="31"/>
      <c r="H437" s="31"/>
      <c r="I437" s="360"/>
      <c r="J437" s="360"/>
      <c r="K437" s="10"/>
      <c r="L437" s="2"/>
      <c r="M437" s="31"/>
      <c r="N437" s="31"/>
      <c r="O437" s="31"/>
      <c r="P437" s="1178"/>
      <c r="Q437" s="1179"/>
      <c r="R437" s="1180"/>
      <c r="S437" s="1180"/>
      <c r="T437" s="1181"/>
      <c r="U437" s="629"/>
      <c r="V437" s="2"/>
      <c r="W437" s="2"/>
      <c r="X437" s="2"/>
      <c r="Y437" s="360"/>
      <c r="Z437" s="360"/>
      <c r="AA437" s="31"/>
      <c r="AB437" s="1182"/>
      <c r="AC437" s="360"/>
      <c r="AD437" s="360"/>
      <c r="AE437" s="360"/>
      <c r="AF437" s="360"/>
      <c r="AG437" s="360"/>
      <c r="AH437" s="31"/>
      <c r="AI437" s="360"/>
      <c r="AJ437" s="360"/>
      <c r="AK437" s="360"/>
      <c r="AL437" s="360"/>
    </row>
    <row r="438" ht="15.75" customHeight="1">
      <c r="A438" s="1177"/>
      <c r="B438" s="31"/>
      <c r="C438" s="31"/>
      <c r="D438" s="2"/>
      <c r="E438" s="360"/>
      <c r="F438" s="2"/>
      <c r="G438" s="31"/>
      <c r="H438" s="31"/>
      <c r="I438" s="360"/>
      <c r="J438" s="360"/>
      <c r="K438" s="10"/>
      <c r="L438" s="2"/>
      <c r="M438" s="31"/>
      <c r="N438" s="31"/>
      <c r="O438" s="31"/>
      <c r="P438" s="1178"/>
      <c r="Q438" s="1179"/>
      <c r="R438" s="1180"/>
      <c r="S438" s="1180"/>
      <c r="T438" s="1181"/>
      <c r="U438" s="629"/>
      <c r="V438" s="2"/>
      <c r="W438" s="2"/>
      <c r="X438" s="2"/>
      <c r="Y438" s="360"/>
      <c r="Z438" s="360"/>
      <c r="AA438" s="31"/>
      <c r="AB438" s="1182"/>
      <c r="AC438" s="360"/>
      <c r="AD438" s="360"/>
      <c r="AE438" s="360"/>
      <c r="AF438" s="360"/>
      <c r="AG438" s="360"/>
      <c r="AH438" s="31"/>
      <c r="AI438" s="360"/>
      <c r="AJ438" s="360"/>
      <c r="AK438" s="360"/>
      <c r="AL438" s="360"/>
    </row>
    <row r="439" ht="15.75" customHeight="1">
      <c r="A439" s="1177"/>
      <c r="B439" s="31"/>
      <c r="C439" s="31"/>
      <c r="D439" s="2"/>
      <c r="E439" s="360"/>
      <c r="F439" s="2"/>
      <c r="G439" s="31"/>
      <c r="H439" s="31"/>
      <c r="I439" s="360"/>
      <c r="J439" s="360"/>
      <c r="K439" s="10"/>
      <c r="L439" s="2"/>
      <c r="M439" s="31"/>
      <c r="N439" s="31"/>
      <c r="O439" s="31"/>
      <c r="P439" s="1178"/>
      <c r="Q439" s="1179"/>
      <c r="R439" s="1180"/>
      <c r="S439" s="1180"/>
      <c r="T439" s="1181"/>
      <c r="U439" s="629"/>
      <c r="V439" s="2"/>
      <c r="W439" s="2"/>
      <c r="X439" s="2"/>
      <c r="Y439" s="360"/>
      <c r="Z439" s="360"/>
      <c r="AA439" s="31"/>
      <c r="AB439" s="1182"/>
      <c r="AC439" s="360"/>
      <c r="AD439" s="360"/>
      <c r="AE439" s="360"/>
      <c r="AF439" s="360"/>
      <c r="AG439" s="360"/>
      <c r="AH439" s="31"/>
      <c r="AI439" s="360"/>
      <c r="AJ439" s="360"/>
      <c r="AK439" s="360"/>
      <c r="AL439" s="360"/>
    </row>
    <row r="440" ht="15.75" customHeight="1">
      <c r="A440" s="1177"/>
      <c r="B440" s="31"/>
      <c r="C440" s="31"/>
      <c r="D440" s="2"/>
      <c r="E440" s="360"/>
      <c r="F440" s="2"/>
      <c r="G440" s="31"/>
      <c r="H440" s="31"/>
      <c r="I440" s="360"/>
      <c r="J440" s="360"/>
      <c r="K440" s="10"/>
      <c r="L440" s="2"/>
      <c r="M440" s="31"/>
      <c r="N440" s="31"/>
      <c r="O440" s="31"/>
      <c r="P440" s="1178"/>
      <c r="Q440" s="1179"/>
      <c r="R440" s="1180"/>
      <c r="S440" s="1180"/>
      <c r="T440" s="1181"/>
      <c r="U440" s="629"/>
      <c r="V440" s="2"/>
      <c r="W440" s="2"/>
      <c r="X440" s="2"/>
      <c r="Y440" s="360"/>
      <c r="Z440" s="360"/>
      <c r="AA440" s="31"/>
      <c r="AB440" s="1182"/>
      <c r="AC440" s="360"/>
      <c r="AD440" s="360"/>
      <c r="AE440" s="360"/>
      <c r="AF440" s="360"/>
      <c r="AG440" s="360"/>
      <c r="AH440" s="31"/>
      <c r="AI440" s="360"/>
      <c r="AJ440" s="360"/>
      <c r="AK440" s="360"/>
      <c r="AL440" s="360"/>
    </row>
    <row r="441" ht="15.75" customHeight="1">
      <c r="A441" s="1177"/>
      <c r="B441" s="31"/>
      <c r="C441" s="31"/>
      <c r="D441" s="2"/>
      <c r="E441" s="360"/>
      <c r="F441" s="2"/>
      <c r="G441" s="31"/>
      <c r="H441" s="31"/>
      <c r="I441" s="360"/>
      <c r="J441" s="360"/>
      <c r="K441" s="10"/>
      <c r="L441" s="2"/>
      <c r="M441" s="31"/>
      <c r="N441" s="31"/>
      <c r="O441" s="31"/>
      <c r="P441" s="1178"/>
      <c r="Q441" s="1179"/>
      <c r="R441" s="1180"/>
      <c r="S441" s="1180"/>
      <c r="T441" s="1181"/>
      <c r="U441" s="629"/>
      <c r="V441" s="2"/>
      <c r="W441" s="2"/>
      <c r="X441" s="2"/>
      <c r="Y441" s="360"/>
      <c r="Z441" s="360"/>
      <c r="AA441" s="31"/>
      <c r="AB441" s="1182"/>
      <c r="AC441" s="360"/>
      <c r="AD441" s="360"/>
      <c r="AE441" s="360"/>
      <c r="AF441" s="360"/>
      <c r="AG441" s="360"/>
      <c r="AH441" s="31"/>
      <c r="AI441" s="360"/>
      <c r="AJ441" s="360"/>
      <c r="AK441" s="360"/>
      <c r="AL441" s="360"/>
    </row>
    <row r="442" ht="15.75" customHeight="1">
      <c r="A442" s="1177"/>
      <c r="B442" s="31"/>
      <c r="C442" s="31"/>
      <c r="D442" s="2"/>
      <c r="E442" s="360"/>
      <c r="F442" s="2"/>
      <c r="G442" s="31"/>
      <c r="H442" s="31"/>
      <c r="I442" s="360"/>
      <c r="J442" s="360"/>
      <c r="K442" s="10"/>
      <c r="L442" s="2"/>
      <c r="M442" s="31"/>
      <c r="N442" s="31"/>
      <c r="O442" s="31"/>
      <c r="P442" s="1178"/>
      <c r="Q442" s="1179"/>
      <c r="R442" s="1180"/>
      <c r="S442" s="1180"/>
      <c r="T442" s="1181"/>
      <c r="U442" s="629"/>
      <c r="V442" s="2"/>
      <c r="W442" s="2"/>
      <c r="X442" s="2"/>
      <c r="Y442" s="360"/>
      <c r="Z442" s="360"/>
      <c r="AA442" s="31"/>
      <c r="AB442" s="1182"/>
      <c r="AC442" s="360"/>
      <c r="AD442" s="360"/>
      <c r="AE442" s="360"/>
      <c r="AF442" s="360"/>
      <c r="AG442" s="360"/>
      <c r="AH442" s="31"/>
      <c r="AI442" s="360"/>
      <c r="AJ442" s="360"/>
      <c r="AK442" s="360"/>
      <c r="AL442" s="360"/>
    </row>
    <row r="443" ht="15.75" customHeight="1">
      <c r="A443" s="1177"/>
      <c r="B443" s="31"/>
      <c r="C443" s="31"/>
      <c r="D443" s="2"/>
      <c r="E443" s="360"/>
      <c r="F443" s="2"/>
      <c r="G443" s="31"/>
      <c r="H443" s="31"/>
      <c r="I443" s="360"/>
      <c r="J443" s="360"/>
      <c r="K443" s="10"/>
      <c r="L443" s="2"/>
      <c r="M443" s="31"/>
      <c r="N443" s="31"/>
      <c r="O443" s="31"/>
      <c r="P443" s="1178"/>
      <c r="Q443" s="1179"/>
      <c r="R443" s="1180"/>
      <c r="S443" s="1180"/>
      <c r="T443" s="1181"/>
      <c r="U443" s="629"/>
      <c r="V443" s="2"/>
      <c r="W443" s="2"/>
      <c r="X443" s="2"/>
      <c r="Y443" s="360"/>
      <c r="Z443" s="360"/>
      <c r="AA443" s="31"/>
      <c r="AB443" s="1182"/>
      <c r="AC443" s="360"/>
      <c r="AD443" s="360"/>
      <c r="AE443" s="360"/>
      <c r="AF443" s="360"/>
      <c r="AG443" s="360"/>
      <c r="AH443" s="31"/>
      <c r="AI443" s="360"/>
      <c r="AJ443" s="360"/>
      <c r="AK443" s="360"/>
      <c r="AL443" s="360"/>
    </row>
    <row r="444" ht="15.75" customHeight="1">
      <c r="A444" s="1177"/>
      <c r="B444" s="31"/>
      <c r="C444" s="31"/>
      <c r="D444" s="2"/>
      <c r="E444" s="360"/>
      <c r="F444" s="2"/>
      <c r="G444" s="31"/>
      <c r="H444" s="31"/>
      <c r="I444" s="360"/>
      <c r="J444" s="360"/>
      <c r="K444" s="10"/>
      <c r="L444" s="2"/>
      <c r="M444" s="31"/>
      <c r="N444" s="31"/>
      <c r="O444" s="31"/>
      <c r="P444" s="1178"/>
      <c r="Q444" s="1179"/>
      <c r="R444" s="1180"/>
      <c r="S444" s="1180"/>
      <c r="T444" s="1181"/>
      <c r="U444" s="629"/>
      <c r="V444" s="2"/>
      <c r="W444" s="2"/>
      <c r="X444" s="2"/>
      <c r="Y444" s="360"/>
      <c r="Z444" s="360"/>
      <c r="AA444" s="31"/>
      <c r="AB444" s="1182"/>
      <c r="AC444" s="360"/>
      <c r="AD444" s="360"/>
      <c r="AE444" s="360"/>
      <c r="AF444" s="360"/>
      <c r="AG444" s="360"/>
      <c r="AH444" s="31"/>
      <c r="AI444" s="360"/>
      <c r="AJ444" s="360"/>
      <c r="AK444" s="360"/>
      <c r="AL444" s="360"/>
    </row>
    <row r="445" ht="15.75" customHeight="1">
      <c r="A445" s="1177"/>
      <c r="B445" s="31"/>
      <c r="C445" s="31"/>
      <c r="D445" s="2"/>
      <c r="E445" s="360"/>
      <c r="F445" s="2"/>
      <c r="G445" s="31"/>
      <c r="H445" s="31"/>
      <c r="I445" s="360"/>
      <c r="J445" s="360"/>
      <c r="K445" s="10"/>
      <c r="L445" s="2"/>
      <c r="M445" s="31"/>
      <c r="N445" s="31"/>
      <c r="O445" s="31"/>
      <c r="P445" s="1178"/>
      <c r="Q445" s="1179"/>
      <c r="R445" s="1180"/>
      <c r="S445" s="1180"/>
      <c r="T445" s="1181"/>
      <c r="U445" s="629"/>
      <c r="V445" s="2"/>
      <c r="W445" s="2"/>
      <c r="X445" s="2"/>
      <c r="Y445" s="360"/>
      <c r="Z445" s="360"/>
      <c r="AA445" s="31"/>
      <c r="AB445" s="1182"/>
      <c r="AC445" s="360"/>
      <c r="AD445" s="360"/>
      <c r="AE445" s="360"/>
      <c r="AF445" s="360"/>
      <c r="AG445" s="360"/>
      <c r="AH445" s="31"/>
      <c r="AI445" s="360"/>
      <c r="AJ445" s="360"/>
      <c r="AK445" s="360"/>
      <c r="AL445" s="360"/>
    </row>
    <row r="446" ht="15.75" customHeight="1">
      <c r="A446" s="1177"/>
      <c r="B446" s="31"/>
      <c r="C446" s="31"/>
      <c r="D446" s="2"/>
      <c r="E446" s="360"/>
      <c r="F446" s="2"/>
      <c r="G446" s="31"/>
      <c r="H446" s="31"/>
      <c r="I446" s="360"/>
      <c r="J446" s="360"/>
      <c r="K446" s="10"/>
      <c r="L446" s="2"/>
      <c r="M446" s="31"/>
      <c r="N446" s="31"/>
      <c r="O446" s="31"/>
      <c r="P446" s="1178"/>
      <c r="Q446" s="1179"/>
      <c r="R446" s="1180"/>
      <c r="S446" s="1180"/>
      <c r="T446" s="1181"/>
      <c r="U446" s="629"/>
      <c r="V446" s="2"/>
      <c r="W446" s="2"/>
      <c r="X446" s="2"/>
      <c r="Y446" s="360"/>
      <c r="Z446" s="360"/>
      <c r="AA446" s="31"/>
      <c r="AB446" s="1182"/>
      <c r="AC446" s="360"/>
      <c r="AD446" s="360"/>
      <c r="AE446" s="360"/>
      <c r="AF446" s="360"/>
      <c r="AG446" s="360"/>
      <c r="AH446" s="31"/>
      <c r="AI446" s="360"/>
      <c r="AJ446" s="360"/>
      <c r="AK446" s="360"/>
      <c r="AL446" s="360"/>
    </row>
    <row r="447" ht="15.75" customHeight="1">
      <c r="A447" s="1177"/>
      <c r="B447" s="31"/>
      <c r="C447" s="31"/>
      <c r="D447" s="2"/>
      <c r="E447" s="360"/>
      <c r="F447" s="2"/>
      <c r="G447" s="31"/>
      <c r="H447" s="31"/>
      <c r="I447" s="360"/>
      <c r="J447" s="360"/>
      <c r="K447" s="10"/>
      <c r="L447" s="2"/>
      <c r="M447" s="31"/>
      <c r="N447" s="31"/>
      <c r="O447" s="31"/>
      <c r="P447" s="1178"/>
      <c r="Q447" s="1179"/>
      <c r="R447" s="1180"/>
      <c r="S447" s="1180"/>
      <c r="T447" s="1181"/>
      <c r="U447" s="629"/>
      <c r="V447" s="2"/>
      <c r="W447" s="2"/>
      <c r="X447" s="2"/>
      <c r="Y447" s="360"/>
      <c r="Z447" s="360"/>
      <c r="AA447" s="31"/>
      <c r="AB447" s="1182"/>
      <c r="AC447" s="360"/>
      <c r="AD447" s="360"/>
      <c r="AE447" s="360"/>
      <c r="AF447" s="360"/>
      <c r="AG447" s="360"/>
      <c r="AH447" s="31"/>
      <c r="AI447" s="360"/>
      <c r="AJ447" s="360"/>
      <c r="AK447" s="360"/>
      <c r="AL447" s="360"/>
    </row>
    <row r="448" ht="15.75" customHeight="1">
      <c r="A448" s="1177"/>
      <c r="B448" s="31"/>
      <c r="C448" s="31"/>
      <c r="D448" s="2"/>
      <c r="E448" s="360"/>
      <c r="F448" s="2"/>
      <c r="G448" s="31"/>
      <c r="H448" s="31"/>
      <c r="I448" s="360"/>
      <c r="J448" s="360"/>
      <c r="K448" s="10"/>
      <c r="L448" s="2"/>
      <c r="M448" s="31"/>
      <c r="N448" s="31"/>
      <c r="O448" s="31"/>
      <c r="P448" s="1178"/>
      <c r="Q448" s="1179"/>
      <c r="R448" s="1180"/>
      <c r="S448" s="1180"/>
      <c r="T448" s="1181"/>
      <c r="U448" s="629"/>
      <c r="V448" s="2"/>
      <c r="W448" s="2"/>
      <c r="X448" s="2"/>
      <c r="Y448" s="360"/>
      <c r="Z448" s="360"/>
      <c r="AA448" s="31"/>
      <c r="AB448" s="1182"/>
      <c r="AC448" s="360"/>
      <c r="AD448" s="360"/>
      <c r="AE448" s="360"/>
      <c r="AF448" s="360"/>
      <c r="AG448" s="360"/>
      <c r="AH448" s="31"/>
      <c r="AI448" s="360"/>
      <c r="AJ448" s="360"/>
      <c r="AK448" s="360"/>
      <c r="AL448" s="360"/>
    </row>
    <row r="449" ht="15.75" customHeight="1">
      <c r="A449" s="1177"/>
      <c r="B449" s="31"/>
      <c r="C449" s="31"/>
      <c r="D449" s="2"/>
      <c r="E449" s="360"/>
      <c r="F449" s="2"/>
      <c r="G449" s="31"/>
      <c r="H449" s="31"/>
      <c r="I449" s="360"/>
      <c r="J449" s="360"/>
      <c r="K449" s="10"/>
      <c r="L449" s="2"/>
      <c r="M449" s="31"/>
      <c r="N449" s="31"/>
      <c r="O449" s="31"/>
      <c r="P449" s="1178"/>
      <c r="Q449" s="1179"/>
      <c r="R449" s="1180"/>
      <c r="S449" s="1180"/>
      <c r="T449" s="1181"/>
      <c r="U449" s="629"/>
      <c r="V449" s="2"/>
      <c r="W449" s="2"/>
      <c r="X449" s="2"/>
      <c r="Y449" s="360"/>
      <c r="Z449" s="360"/>
      <c r="AA449" s="31"/>
      <c r="AB449" s="1182"/>
      <c r="AC449" s="360"/>
      <c r="AD449" s="360"/>
      <c r="AE449" s="360"/>
      <c r="AF449" s="360"/>
      <c r="AG449" s="360"/>
      <c r="AH449" s="31"/>
      <c r="AI449" s="360"/>
      <c r="AJ449" s="360"/>
      <c r="AK449" s="360"/>
      <c r="AL449" s="360"/>
    </row>
    <row r="450" ht="15.75" customHeight="1">
      <c r="A450" s="1177"/>
      <c r="B450" s="31"/>
      <c r="C450" s="31"/>
      <c r="D450" s="2"/>
      <c r="E450" s="360"/>
      <c r="F450" s="2"/>
      <c r="G450" s="31"/>
      <c r="H450" s="31"/>
      <c r="I450" s="360"/>
      <c r="J450" s="360"/>
      <c r="K450" s="10"/>
      <c r="L450" s="2"/>
      <c r="M450" s="31"/>
      <c r="N450" s="31"/>
      <c r="O450" s="31"/>
      <c r="P450" s="1178"/>
      <c r="Q450" s="1179"/>
      <c r="R450" s="1180"/>
      <c r="S450" s="1180"/>
      <c r="T450" s="1181"/>
      <c r="U450" s="629"/>
      <c r="V450" s="2"/>
      <c r="W450" s="2"/>
      <c r="X450" s="2"/>
      <c r="Y450" s="360"/>
      <c r="Z450" s="360"/>
      <c r="AA450" s="31"/>
      <c r="AB450" s="1182"/>
      <c r="AC450" s="360"/>
      <c r="AD450" s="360"/>
      <c r="AE450" s="360"/>
      <c r="AF450" s="360"/>
      <c r="AG450" s="360"/>
      <c r="AH450" s="31"/>
      <c r="AI450" s="360"/>
      <c r="AJ450" s="360"/>
      <c r="AK450" s="360"/>
      <c r="AL450" s="360"/>
    </row>
    <row r="451" ht="15.75" customHeight="1">
      <c r="A451" s="1177"/>
      <c r="B451" s="31"/>
      <c r="C451" s="31"/>
      <c r="D451" s="2"/>
      <c r="E451" s="360"/>
      <c r="F451" s="2"/>
      <c r="G451" s="31"/>
      <c r="H451" s="31"/>
      <c r="I451" s="360"/>
      <c r="J451" s="360"/>
      <c r="K451" s="10"/>
      <c r="L451" s="2"/>
      <c r="M451" s="31"/>
      <c r="N451" s="31"/>
      <c r="O451" s="31"/>
      <c r="P451" s="1178"/>
      <c r="Q451" s="1179"/>
      <c r="R451" s="1180"/>
      <c r="S451" s="1180"/>
      <c r="T451" s="1181"/>
      <c r="U451" s="629"/>
      <c r="V451" s="2"/>
      <c r="W451" s="2"/>
      <c r="X451" s="2"/>
      <c r="Y451" s="360"/>
      <c r="Z451" s="360"/>
      <c r="AA451" s="31"/>
      <c r="AB451" s="1182"/>
      <c r="AC451" s="360"/>
      <c r="AD451" s="360"/>
      <c r="AE451" s="360"/>
      <c r="AF451" s="360"/>
      <c r="AG451" s="360"/>
      <c r="AH451" s="31"/>
      <c r="AI451" s="360"/>
      <c r="AJ451" s="360"/>
      <c r="AK451" s="360"/>
      <c r="AL451" s="360"/>
    </row>
    <row r="452" ht="15.75" customHeight="1">
      <c r="A452" s="1177"/>
      <c r="B452" s="31"/>
      <c r="C452" s="31"/>
      <c r="D452" s="2"/>
      <c r="E452" s="360"/>
      <c r="F452" s="2"/>
      <c r="G452" s="31"/>
      <c r="H452" s="31"/>
      <c r="I452" s="360"/>
      <c r="J452" s="360"/>
      <c r="K452" s="10"/>
      <c r="L452" s="2"/>
      <c r="M452" s="31"/>
      <c r="N452" s="31"/>
      <c r="O452" s="31"/>
      <c r="P452" s="1178"/>
      <c r="Q452" s="1179"/>
      <c r="R452" s="1180"/>
      <c r="S452" s="1180"/>
      <c r="T452" s="1181"/>
      <c r="U452" s="629"/>
      <c r="V452" s="2"/>
      <c r="W452" s="2"/>
      <c r="X452" s="2"/>
      <c r="Y452" s="360"/>
      <c r="Z452" s="360"/>
      <c r="AA452" s="31"/>
      <c r="AB452" s="1182"/>
      <c r="AC452" s="360"/>
      <c r="AD452" s="360"/>
      <c r="AE452" s="360"/>
      <c r="AF452" s="360"/>
      <c r="AG452" s="360"/>
      <c r="AH452" s="31"/>
      <c r="AI452" s="360"/>
      <c r="AJ452" s="360"/>
      <c r="AK452" s="360"/>
      <c r="AL452" s="360"/>
    </row>
    <row r="453" ht="15.75" customHeight="1">
      <c r="A453" s="1177"/>
      <c r="B453" s="31"/>
      <c r="C453" s="31"/>
      <c r="D453" s="2"/>
      <c r="E453" s="360"/>
      <c r="F453" s="2"/>
      <c r="G453" s="31"/>
      <c r="H453" s="31"/>
      <c r="I453" s="360"/>
      <c r="J453" s="360"/>
      <c r="K453" s="10"/>
      <c r="L453" s="2"/>
      <c r="M453" s="31"/>
      <c r="N453" s="31"/>
      <c r="O453" s="31"/>
      <c r="P453" s="1178"/>
      <c r="Q453" s="1179"/>
      <c r="R453" s="1180"/>
      <c r="S453" s="1180"/>
      <c r="T453" s="1181"/>
      <c r="U453" s="629"/>
      <c r="V453" s="2"/>
      <c r="W453" s="2"/>
      <c r="X453" s="2"/>
      <c r="Y453" s="360"/>
      <c r="Z453" s="360"/>
      <c r="AA453" s="31"/>
      <c r="AB453" s="1182"/>
      <c r="AC453" s="360"/>
      <c r="AD453" s="360"/>
      <c r="AE453" s="360"/>
      <c r="AF453" s="360"/>
      <c r="AG453" s="360"/>
      <c r="AH453" s="31"/>
      <c r="AI453" s="360"/>
      <c r="AJ453" s="360"/>
      <c r="AK453" s="360"/>
      <c r="AL453" s="360"/>
    </row>
    <row r="454" ht="15.75" customHeight="1">
      <c r="A454" s="1177"/>
      <c r="B454" s="31"/>
      <c r="C454" s="31"/>
      <c r="D454" s="2"/>
      <c r="E454" s="360"/>
      <c r="F454" s="2"/>
      <c r="G454" s="31"/>
      <c r="H454" s="31"/>
      <c r="I454" s="360"/>
      <c r="J454" s="360"/>
      <c r="K454" s="10"/>
      <c r="L454" s="2"/>
      <c r="M454" s="31"/>
      <c r="N454" s="31"/>
      <c r="O454" s="31"/>
      <c r="P454" s="1178"/>
      <c r="Q454" s="1179"/>
      <c r="R454" s="1180"/>
      <c r="S454" s="1180"/>
      <c r="T454" s="1181"/>
      <c r="U454" s="629"/>
      <c r="V454" s="2"/>
      <c r="W454" s="2"/>
      <c r="X454" s="2"/>
      <c r="Y454" s="360"/>
      <c r="Z454" s="360"/>
      <c r="AA454" s="31"/>
      <c r="AB454" s="1182"/>
      <c r="AC454" s="360"/>
      <c r="AD454" s="360"/>
      <c r="AE454" s="360"/>
      <c r="AF454" s="360"/>
      <c r="AG454" s="360"/>
      <c r="AH454" s="31"/>
      <c r="AI454" s="360"/>
      <c r="AJ454" s="360"/>
      <c r="AK454" s="360"/>
      <c r="AL454" s="360"/>
    </row>
    <row r="455" ht="15.75" customHeight="1">
      <c r="A455" s="1177"/>
      <c r="B455" s="31"/>
      <c r="C455" s="31"/>
      <c r="D455" s="2"/>
      <c r="E455" s="360"/>
      <c r="F455" s="2"/>
      <c r="G455" s="31"/>
      <c r="H455" s="31"/>
      <c r="I455" s="360"/>
      <c r="J455" s="360"/>
      <c r="K455" s="10"/>
      <c r="L455" s="2"/>
      <c r="M455" s="31"/>
      <c r="N455" s="31"/>
      <c r="O455" s="31"/>
      <c r="P455" s="1178"/>
      <c r="Q455" s="1179"/>
      <c r="R455" s="1180"/>
      <c r="S455" s="1180"/>
      <c r="T455" s="1181"/>
      <c r="U455" s="629"/>
      <c r="V455" s="2"/>
      <c r="W455" s="2"/>
      <c r="X455" s="2"/>
      <c r="Y455" s="360"/>
      <c r="Z455" s="360"/>
      <c r="AA455" s="31"/>
      <c r="AB455" s="1182"/>
      <c r="AC455" s="360"/>
      <c r="AD455" s="360"/>
      <c r="AE455" s="360"/>
      <c r="AF455" s="360"/>
      <c r="AG455" s="360"/>
      <c r="AH455" s="31"/>
      <c r="AI455" s="360"/>
      <c r="AJ455" s="360"/>
      <c r="AK455" s="360"/>
      <c r="AL455" s="360"/>
    </row>
    <row r="456" ht="15.75" customHeight="1">
      <c r="A456" s="1177"/>
      <c r="B456" s="31"/>
      <c r="C456" s="31"/>
      <c r="D456" s="2"/>
      <c r="E456" s="360"/>
      <c r="F456" s="2"/>
      <c r="G456" s="31"/>
      <c r="H456" s="31"/>
      <c r="I456" s="360"/>
      <c r="J456" s="360"/>
      <c r="K456" s="10"/>
      <c r="L456" s="2"/>
      <c r="M456" s="31"/>
      <c r="N456" s="31"/>
      <c r="O456" s="31"/>
      <c r="P456" s="1178"/>
      <c r="Q456" s="1179"/>
      <c r="R456" s="1180"/>
      <c r="S456" s="1180"/>
      <c r="T456" s="1181"/>
      <c r="U456" s="629"/>
      <c r="V456" s="2"/>
      <c r="W456" s="2"/>
      <c r="X456" s="2"/>
      <c r="Y456" s="360"/>
      <c r="Z456" s="360"/>
      <c r="AA456" s="31"/>
      <c r="AB456" s="1182"/>
      <c r="AC456" s="360"/>
      <c r="AD456" s="360"/>
      <c r="AE456" s="360"/>
      <c r="AF456" s="360"/>
      <c r="AG456" s="360"/>
      <c r="AH456" s="31"/>
      <c r="AI456" s="360"/>
      <c r="AJ456" s="360"/>
      <c r="AK456" s="360"/>
      <c r="AL456" s="360"/>
    </row>
    <row r="457" ht="15.75" customHeight="1">
      <c r="A457" s="1177"/>
      <c r="B457" s="31"/>
      <c r="C457" s="31"/>
      <c r="D457" s="2"/>
      <c r="E457" s="360"/>
      <c r="F457" s="2"/>
      <c r="G457" s="31"/>
      <c r="H457" s="31"/>
      <c r="I457" s="360"/>
      <c r="J457" s="360"/>
      <c r="K457" s="10"/>
      <c r="L457" s="2"/>
      <c r="M457" s="31"/>
      <c r="N457" s="31"/>
      <c r="O457" s="31"/>
      <c r="P457" s="1178"/>
      <c r="Q457" s="1179"/>
      <c r="R457" s="1180"/>
      <c r="S457" s="1180"/>
      <c r="T457" s="1181"/>
      <c r="U457" s="629"/>
      <c r="V457" s="2"/>
      <c r="W457" s="2"/>
      <c r="X457" s="2"/>
      <c r="Y457" s="360"/>
      <c r="Z457" s="360"/>
      <c r="AA457" s="31"/>
      <c r="AB457" s="1182"/>
      <c r="AC457" s="360"/>
      <c r="AD457" s="360"/>
      <c r="AE457" s="360"/>
      <c r="AF457" s="360"/>
      <c r="AG457" s="360"/>
      <c r="AH457" s="31"/>
      <c r="AI457" s="360"/>
      <c r="AJ457" s="360"/>
      <c r="AK457" s="360"/>
      <c r="AL457" s="360"/>
    </row>
    <row r="458" ht="15.75" customHeight="1">
      <c r="A458" s="1177"/>
      <c r="B458" s="31"/>
      <c r="C458" s="31"/>
      <c r="D458" s="2"/>
      <c r="E458" s="360"/>
      <c r="F458" s="2"/>
      <c r="G458" s="31"/>
      <c r="H458" s="31"/>
      <c r="I458" s="360"/>
      <c r="J458" s="360"/>
      <c r="K458" s="10"/>
      <c r="L458" s="2"/>
      <c r="M458" s="31"/>
      <c r="N458" s="31"/>
      <c r="O458" s="31"/>
      <c r="P458" s="1178"/>
      <c r="Q458" s="1179"/>
      <c r="R458" s="1180"/>
      <c r="S458" s="1180"/>
      <c r="T458" s="1181"/>
      <c r="U458" s="629"/>
      <c r="V458" s="2"/>
      <c r="W458" s="2"/>
      <c r="X458" s="2"/>
      <c r="Y458" s="360"/>
      <c r="Z458" s="360"/>
      <c r="AA458" s="31"/>
      <c r="AB458" s="1182"/>
      <c r="AC458" s="360"/>
      <c r="AD458" s="360"/>
      <c r="AE458" s="360"/>
      <c r="AF458" s="360"/>
      <c r="AG458" s="360"/>
      <c r="AH458" s="31"/>
      <c r="AI458" s="360"/>
      <c r="AJ458" s="360"/>
      <c r="AK458" s="360"/>
      <c r="AL458" s="360"/>
    </row>
    <row r="459" ht="15.75" customHeight="1">
      <c r="A459" s="1177"/>
      <c r="B459" s="31"/>
      <c r="C459" s="31"/>
      <c r="D459" s="2"/>
      <c r="E459" s="360"/>
      <c r="F459" s="2"/>
      <c r="G459" s="31"/>
      <c r="H459" s="31"/>
      <c r="I459" s="360"/>
      <c r="J459" s="360"/>
      <c r="K459" s="10"/>
      <c r="L459" s="2"/>
      <c r="M459" s="31"/>
      <c r="N459" s="31"/>
      <c r="O459" s="31"/>
      <c r="P459" s="1178"/>
      <c r="Q459" s="1179"/>
      <c r="R459" s="1180"/>
      <c r="S459" s="1180"/>
      <c r="T459" s="1181"/>
      <c r="U459" s="629"/>
      <c r="V459" s="2"/>
      <c r="W459" s="2"/>
      <c r="X459" s="2"/>
      <c r="Y459" s="360"/>
      <c r="Z459" s="360"/>
      <c r="AA459" s="31"/>
      <c r="AB459" s="1182"/>
      <c r="AC459" s="360"/>
      <c r="AD459" s="360"/>
      <c r="AE459" s="360"/>
      <c r="AF459" s="360"/>
      <c r="AG459" s="360"/>
      <c r="AH459" s="31"/>
      <c r="AI459" s="360"/>
      <c r="AJ459" s="360"/>
      <c r="AK459" s="360"/>
      <c r="AL459" s="360"/>
    </row>
    <row r="460" ht="15.75" customHeight="1">
      <c r="A460" s="1177"/>
      <c r="B460" s="31"/>
      <c r="C460" s="31"/>
      <c r="D460" s="2"/>
      <c r="E460" s="360"/>
      <c r="F460" s="2"/>
      <c r="G460" s="31"/>
      <c r="H460" s="31"/>
      <c r="I460" s="360"/>
      <c r="J460" s="360"/>
      <c r="K460" s="10"/>
      <c r="L460" s="2"/>
      <c r="M460" s="31"/>
      <c r="N460" s="31"/>
      <c r="O460" s="31"/>
      <c r="P460" s="1178"/>
      <c r="Q460" s="1179"/>
      <c r="R460" s="1180"/>
      <c r="S460" s="1180"/>
      <c r="T460" s="1181"/>
      <c r="U460" s="629"/>
      <c r="V460" s="2"/>
      <c r="W460" s="2"/>
      <c r="X460" s="2"/>
      <c r="Y460" s="360"/>
      <c r="Z460" s="360"/>
      <c r="AA460" s="31"/>
      <c r="AB460" s="1182"/>
      <c r="AC460" s="360"/>
      <c r="AD460" s="360"/>
      <c r="AE460" s="360"/>
      <c r="AF460" s="360"/>
      <c r="AG460" s="360"/>
      <c r="AH460" s="31"/>
      <c r="AI460" s="360"/>
      <c r="AJ460" s="360"/>
      <c r="AK460" s="360"/>
      <c r="AL460" s="360"/>
    </row>
    <row r="461" ht="15.75" customHeight="1">
      <c r="A461" s="1177"/>
      <c r="B461" s="31"/>
      <c r="C461" s="31"/>
      <c r="D461" s="2"/>
      <c r="E461" s="360"/>
      <c r="F461" s="2"/>
      <c r="G461" s="31"/>
      <c r="H461" s="31"/>
      <c r="I461" s="360"/>
      <c r="J461" s="360"/>
      <c r="K461" s="10"/>
      <c r="L461" s="2"/>
      <c r="M461" s="31"/>
      <c r="N461" s="31"/>
      <c r="O461" s="31"/>
      <c r="P461" s="1178"/>
      <c r="Q461" s="1179"/>
      <c r="R461" s="1180"/>
      <c r="S461" s="1180"/>
      <c r="T461" s="1181"/>
      <c r="U461" s="629"/>
      <c r="V461" s="2"/>
      <c r="W461" s="2"/>
      <c r="X461" s="2"/>
      <c r="Y461" s="360"/>
      <c r="Z461" s="360"/>
      <c r="AA461" s="31"/>
      <c r="AB461" s="1182"/>
      <c r="AC461" s="360"/>
      <c r="AD461" s="360"/>
      <c r="AE461" s="360"/>
      <c r="AF461" s="360"/>
      <c r="AG461" s="360"/>
      <c r="AH461" s="31"/>
      <c r="AI461" s="360"/>
      <c r="AJ461" s="360"/>
      <c r="AK461" s="360"/>
      <c r="AL461" s="360"/>
    </row>
    <row r="462" ht="15.75" customHeight="1">
      <c r="A462" s="1177"/>
      <c r="B462" s="31"/>
      <c r="C462" s="31"/>
      <c r="D462" s="2"/>
      <c r="E462" s="360"/>
      <c r="F462" s="2"/>
      <c r="G462" s="31"/>
      <c r="H462" s="31"/>
      <c r="I462" s="360"/>
      <c r="J462" s="360"/>
      <c r="K462" s="10"/>
      <c r="L462" s="2"/>
      <c r="M462" s="31"/>
      <c r="N462" s="31"/>
      <c r="O462" s="31"/>
      <c r="P462" s="1178"/>
      <c r="Q462" s="1179"/>
      <c r="R462" s="1180"/>
      <c r="S462" s="1180"/>
      <c r="T462" s="1181"/>
      <c r="U462" s="629"/>
      <c r="V462" s="2"/>
      <c r="W462" s="2"/>
      <c r="X462" s="2"/>
      <c r="Y462" s="360"/>
      <c r="Z462" s="360"/>
      <c r="AA462" s="31"/>
      <c r="AB462" s="1182"/>
      <c r="AC462" s="360"/>
      <c r="AD462" s="360"/>
      <c r="AE462" s="360"/>
      <c r="AF462" s="360"/>
      <c r="AG462" s="360"/>
      <c r="AH462" s="31"/>
      <c r="AI462" s="360"/>
      <c r="AJ462" s="360"/>
      <c r="AK462" s="360"/>
      <c r="AL462" s="360"/>
    </row>
    <row r="463" ht="15.75" customHeight="1">
      <c r="A463" s="1177"/>
      <c r="B463" s="31"/>
      <c r="C463" s="31"/>
      <c r="D463" s="2"/>
      <c r="E463" s="360"/>
      <c r="F463" s="2"/>
      <c r="G463" s="31"/>
      <c r="H463" s="31"/>
      <c r="I463" s="360"/>
      <c r="J463" s="360"/>
      <c r="K463" s="10"/>
      <c r="L463" s="2"/>
      <c r="M463" s="31"/>
      <c r="N463" s="31"/>
      <c r="O463" s="31"/>
      <c r="P463" s="1178"/>
      <c r="Q463" s="1179"/>
      <c r="R463" s="1180"/>
      <c r="S463" s="1180"/>
      <c r="T463" s="1181"/>
      <c r="U463" s="629"/>
      <c r="V463" s="2"/>
      <c r="W463" s="2"/>
      <c r="X463" s="2"/>
      <c r="Y463" s="360"/>
      <c r="Z463" s="360"/>
      <c r="AA463" s="31"/>
      <c r="AB463" s="1182"/>
      <c r="AC463" s="360"/>
      <c r="AD463" s="360"/>
      <c r="AE463" s="360"/>
      <c r="AF463" s="360"/>
      <c r="AG463" s="360"/>
      <c r="AH463" s="31"/>
      <c r="AI463" s="360"/>
      <c r="AJ463" s="360"/>
      <c r="AK463" s="360"/>
      <c r="AL463" s="360"/>
    </row>
    <row r="464" ht="15.75" customHeight="1">
      <c r="A464" s="1177"/>
      <c r="B464" s="31"/>
      <c r="C464" s="31"/>
      <c r="D464" s="2"/>
      <c r="E464" s="360"/>
      <c r="F464" s="2"/>
      <c r="G464" s="31"/>
      <c r="H464" s="31"/>
      <c r="I464" s="360"/>
      <c r="J464" s="360"/>
      <c r="K464" s="10"/>
      <c r="L464" s="2"/>
      <c r="M464" s="31"/>
      <c r="N464" s="31"/>
      <c r="O464" s="31"/>
      <c r="P464" s="1178"/>
      <c r="Q464" s="1179"/>
      <c r="R464" s="1180"/>
      <c r="S464" s="1180"/>
      <c r="T464" s="1181"/>
      <c r="U464" s="629"/>
      <c r="V464" s="2"/>
      <c r="W464" s="2"/>
      <c r="X464" s="2"/>
      <c r="Y464" s="360"/>
      <c r="Z464" s="360"/>
      <c r="AA464" s="31"/>
      <c r="AB464" s="1182"/>
      <c r="AC464" s="360"/>
      <c r="AD464" s="360"/>
      <c r="AE464" s="360"/>
      <c r="AF464" s="360"/>
      <c r="AG464" s="360"/>
      <c r="AH464" s="31"/>
      <c r="AI464" s="360"/>
      <c r="AJ464" s="360"/>
      <c r="AK464" s="360"/>
      <c r="AL464" s="360"/>
    </row>
    <row r="465" ht="15.75" customHeight="1">
      <c r="A465" s="1177"/>
      <c r="B465" s="31"/>
      <c r="C465" s="31"/>
      <c r="D465" s="2"/>
      <c r="E465" s="360"/>
      <c r="F465" s="2"/>
      <c r="G465" s="31"/>
      <c r="H465" s="31"/>
      <c r="I465" s="360"/>
      <c r="J465" s="360"/>
      <c r="K465" s="10"/>
      <c r="L465" s="2"/>
      <c r="M465" s="31"/>
      <c r="N465" s="31"/>
      <c r="O465" s="31"/>
      <c r="P465" s="1178"/>
      <c r="Q465" s="1179"/>
      <c r="R465" s="1180"/>
      <c r="S465" s="1180"/>
      <c r="T465" s="1181"/>
      <c r="U465" s="629"/>
      <c r="V465" s="2"/>
      <c r="W465" s="2"/>
      <c r="X465" s="2"/>
      <c r="Y465" s="360"/>
      <c r="Z465" s="360"/>
      <c r="AA465" s="31"/>
      <c r="AB465" s="1182"/>
      <c r="AC465" s="360"/>
      <c r="AD465" s="360"/>
      <c r="AE465" s="360"/>
      <c r="AF465" s="360"/>
      <c r="AG465" s="360"/>
      <c r="AH465" s="31"/>
      <c r="AI465" s="360"/>
      <c r="AJ465" s="360"/>
      <c r="AK465" s="360"/>
      <c r="AL465" s="360"/>
    </row>
    <row r="466" ht="15.75" customHeight="1">
      <c r="A466" s="1177"/>
      <c r="B466" s="31"/>
      <c r="C466" s="31"/>
      <c r="D466" s="2"/>
      <c r="E466" s="360"/>
      <c r="F466" s="2"/>
      <c r="G466" s="31"/>
      <c r="H466" s="31"/>
      <c r="I466" s="360"/>
      <c r="J466" s="360"/>
      <c r="K466" s="10"/>
      <c r="L466" s="2"/>
      <c r="M466" s="31"/>
      <c r="N466" s="31"/>
      <c r="O466" s="31"/>
      <c r="P466" s="1178"/>
      <c r="Q466" s="1179"/>
      <c r="R466" s="1180"/>
      <c r="S466" s="1180"/>
      <c r="T466" s="1181"/>
      <c r="U466" s="629"/>
      <c r="V466" s="2"/>
      <c r="W466" s="2"/>
      <c r="X466" s="2"/>
      <c r="Y466" s="360"/>
      <c r="Z466" s="360"/>
      <c r="AA466" s="31"/>
      <c r="AB466" s="1182"/>
      <c r="AC466" s="360"/>
      <c r="AD466" s="360"/>
      <c r="AE466" s="360"/>
      <c r="AF466" s="360"/>
      <c r="AG466" s="360"/>
      <c r="AH466" s="31"/>
      <c r="AI466" s="360"/>
      <c r="AJ466" s="360"/>
      <c r="AK466" s="360"/>
      <c r="AL466" s="360"/>
    </row>
    <row r="467" ht="15.75" customHeight="1">
      <c r="A467" s="1177"/>
      <c r="B467" s="31"/>
      <c r="C467" s="31"/>
      <c r="D467" s="2"/>
      <c r="E467" s="360"/>
      <c r="F467" s="2"/>
      <c r="G467" s="31"/>
      <c r="H467" s="31"/>
      <c r="I467" s="360"/>
      <c r="J467" s="360"/>
      <c r="K467" s="10"/>
      <c r="L467" s="2"/>
      <c r="M467" s="31"/>
      <c r="N467" s="31"/>
      <c r="O467" s="31"/>
      <c r="P467" s="1178"/>
      <c r="Q467" s="1179"/>
      <c r="R467" s="1180"/>
      <c r="S467" s="1180"/>
      <c r="T467" s="1181"/>
      <c r="U467" s="629"/>
      <c r="V467" s="2"/>
      <c r="W467" s="2"/>
      <c r="X467" s="2"/>
      <c r="Y467" s="360"/>
      <c r="Z467" s="360"/>
      <c r="AA467" s="31"/>
      <c r="AB467" s="1182"/>
      <c r="AC467" s="360"/>
      <c r="AD467" s="360"/>
      <c r="AE467" s="360"/>
      <c r="AF467" s="360"/>
      <c r="AG467" s="360"/>
      <c r="AH467" s="31"/>
      <c r="AI467" s="360"/>
      <c r="AJ467" s="360"/>
      <c r="AK467" s="360"/>
      <c r="AL467" s="360"/>
    </row>
    <row r="468" ht="15.75" customHeight="1">
      <c r="A468" s="1177"/>
      <c r="B468" s="31"/>
      <c r="C468" s="31"/>
      <c r="D468" s="2"/>
      <c r="E468" s="360"/>
      <c r="F468" s="2"/>
      <c r="G468" s="31"/>
      <c r="H468" s="31"/>
      <c r="I468" s="360"/>
      <c r="J468" s="360"/>
      <c r="K468" s="10"/>
      <c r="L468" s="2"/>
      <c r="M468" s="31"/>
      <c r="N468" s="31"/>
      <c r="O468" s="31"/>
      <c r="P468" s="1178"/>
      <c r="Q468" s="1179"/>
      <c r="R468" s="1180"/>
      <c r="S468" s="1180"/>
      <c r="T468" s="1181"/>
      <c r="U468" s="629"/>
      <c r="V468" s="2"/>
      <c r="W468" s="2"/>
      <c r="X468" s="2"/>
      <c r="Y468" s="360"/>
      <c r="Z468" s="360"/>
      <c r="AA468" s="31"/>
      <c r="AB468" s="1182"/>
      <c r="AC468" s="360"/>
      <c r="AD468" s="360"/>
      <c r="AE468" s="360"/>
      <c r="AF468" s="360"/>
      <c r="AG468" s="360"/>
      <c r="AH468" s="31"/>
      <c r="AI468" s="360"/>
      <c r="AJ468" s="360"/>
      <c r="AK468" s="360"/>
      <c r="AL468" s="360"/>
    </row>
    <row r="469" ht="15.75" customHeight="1">
      <c r="A469" s="1177"/>
      <c r="B469" s="31"/>
      <c r="C469" s="31"/>
      <c r="D469" s="2"/>
      <c r="E469" s="360"/>
      <c r="F469" s="2"/>
      <c r="G469" s="31"/>
      <c r="H469" s="31"/>
      <c r="I469" s="360"/>
      <c r="J469" s="360"/>
      <c r="K469" s="10"/>
      <c r="L469" s="2"/>
      <c r="M469" s="31"/>
      <c r="N469" s="31"/>
      <c r="O469" s="31"/>
      <c r="P469" s="1178"/>
      <c r="Q469" s="1179"/>
      <c r="R469" s="1180"/>
      <c r="S469" s="1180"/>
      <c r="T469" s="1181"/>
      <c r="U469" s="629"/>
      <c r="V469" s="2"/>
      <c r="W469" s="2"/>
      <c r="X469" s="2"/>
      <c r="Y469" s="360"/>
      <c r="Z469" s="360"/>
      <c r="AA469" s="31"/>
      <c r="AB469" s="1182"/>
      <c r="AC469" s="360"/>
      <c r="AD469" s="360"/>
      <c r="AE469" s="360"/>
      <c r="AF469" s="360"/>
      <c r="AG469" s="360"/>
      <c r="AH469" s="31"/>
      <c r="AI469" s="360"/>
      <c r="AJ469" s="360"/>
      <c r="AK469" s="360"/>
      <c r="AL469" s="360"/>
    </row>
    <row r="470" ht="15.75" customHeight="1">
      <c r="A470" s="1177"/>
      <c r="B470" s="31"/>
      <c r="C470" s="31"/>
      <c r="D470" s="2"/>
      <c r="E470" s="360"/>
      <c r="F470" s="2"/>
      <c r="G470" s="31"/>
      <c r="H470" s="31"/>
      <c r="I470" s="360"/>
      <c r="J470" s="360"/>
      <c r="K470" s="10"/>
      <c r="L470" s="2"/>
      <c r="M470" s="31"/>
      <c r="N470" s="31"/>
      <c r="O470" s="31"/>
      <c r="P470" s="1178"/>
      <c r="Q470" s="1179"/>
      <c r="R470" s="1180"/>
      <c r="S470" s="1180"/>
      <c r="T470" s="1181"/>
      <c r="U470" s="629"/>
      <c r="V470" s="2"/>
      <c r="W470" s="2"/>
      <c r="X470" s="2"/>
      <c r="Y470" s="360"/>
      <c r="Z470" s="360"/>
      <c r="AA470" s="31"/>
      <c r="AB470" s="1182"/>
      <c r="AC470" s="360"/>
      <c r="AD470" s="360"/>
      <c r="AE470" s="360"/>
      <c r="AF470" s="360"/>
      <c r="AG470" s="360"/>
      <c r="AH470" s="31"/>
      <c r="AI470" s="360"/>
      <c r="AJ470" s="360"/>
      <c r="AK470" s="360"/>
      <c r="AL470" s="360"/>
    </row>
    <row r="471" ht="15.75" customHeight="1">
      <c r="A471" s="1177"/>
      <c r="B471" s="31"/>
      <c r="C471" s="31"/>
      <c r="D471" s="2"/>
      <c r="E471" s="360"/>
      <c r="F471" s="2"/>
      <c r="G471" s="31"/>
      <c r="H471" s="31"/>
      <c r="I471" s="360"/>
      <c r="J471" s="360"/>
      <c r="K471" s="10"/>
      <c r="L471" s="2"/>
      <c r="M471" s="31"/>
      <c r="N471" s="31"/>
      <c r="O471" s="31"/>
      <c r="P471" s="1178"/>
      <c r="Q471" s="1179"/>
      <c r="R471" s="1180"/>
      <c r="S471" s="1180"/>
      <c r="T471" s="1181"/>
      <c r="U471" s="629"/>
      <c r="V471" s="2"/>
      <c r="W471" s="2"/>
      <c r="X471" s="2"/>
      <c r="Y471" s="360"/>
      <c r="Z471" s="360"/>
      <c r="AA471" s="31"/>
      <c r="AB471" s="1182"/>
      <c r="AC471" s="360"/>
      <c r="AD471" s="360"/>
      <c r="AE471" s="360"/>
      <c r="AF471" s="360"/>
      <c r="AG471" s="360"/>
      <c r="AH471" s="31"/>
      <c r="AI471" s="360"/>
      <c r="AJ471" s="360"/>
      <c r="AK471" s="360"/>
      <c r="AL471" s="360"/>
    </row>
    <row r="472" ht="15.75" customHeight="1">
      <c r="A472" s="1177"/>
      <c r="B472" s="31"/>
      <c r="C472" s="31"/>
      <c r="D472" s="2"/>
      <c r="E472" s="360"/>
      <c r="F472" s="2"/>
      <c r="G472" s="31"/>
      <c r="H472" s="31"/>
      <c r="I472" s="360"/>
      <c r="J472" s="360"/>
      <c r="K472" s="10"/>
      <c r="L472" s="2"/>
      <c r="M472" s="31"/>
      <c r="N472" s="31"/>
      <c r="O472" s="31"/>
      <c r="P472" s="1178"/>
      <c r="Q472" s="1179"/>
      <c r="R472" s="1180"/>
      <c r="S472" s="1180"/>
      <c r="T472" s="1181"/>
      <c r="U472" s="629"/>
      <c r="V472" s="2"/>
      <c r="W472" s="2"/>
      <c r="X472" s="2"/>
      <c r="Y472" s="360"/>
      <c r="Z472" s="360"/>
      <c r="AA472" s="31"/>
      <c r="AB472" s="1182"/>
      <c r="AC472" s="360"/>
      <c r="AD472" s="360"/>
      <c r="AE472" s="360"/>
      <c r="AF472" s="360"/>
      <c r="AG472" s="360"/>
      <c r="AH472" s="31"/>
      <c r="AI472" s="360"/>
      <c r="AJ472" s="360"/>
      <c r="AK472" s="360"/>
      <c r="AL472" s="360"/>
    </row>
    <row r="473" ht="15.75" customHeight="1">
      <c r="A473" s="1177"/>
      <c r="B473" s="31"/>
      <c r="C473" s="31"/>
      <c r="D473" s="2"/>
      <c r="E473" s="360"/>
      <c r="F473" s="2"/>
      <c r="G473" s="31"/>
      <c r="H473" s="31"/>
      <c r="I473" s="360"/>
      <c r="J473" s="360"/>
      <c r="K473" s="10"/>
      <c r="L473" s="2"/>
      <c r="M473" s="31"/>
      <c r="N473" s="31"/>
      <c r="O473" s="31"/>
      <c r="P473" s="1178"/>
      <c r="Q473" s="1179"/>
      <c r="R473" s="1180"/>
      <c r="S473" s="1180"/>
      <c r="T473" s="1181"/>
      <c r="U473" s="629"/>
      <c r="V473" s="2"/>
      <c r="W473" s="2"/>
      <c r="X473" s="2"/>
      <c r="Y473" s="360"/>
      <c r="Z473" s="360"/>
      <c r="AA473" s="31"/>
      <c r="AB473" s="1182"/>
      <c r="AC473" s="360"/>
      <c r="AD473" s="360"/>
      <c r="AE473" s="360"/>
      <c r="AF473" s="360"/>
      <c r="AG473" s="360"/>
      <c r="AH473" s="31"/>
      <c r="AI473" s="360"/>
      <c r="AJ473" s="360"/>
      <c r="AK473" s="360"/>
      <c r="AL473" s="360"/>
    </row>
    <row r="474" ht="15.75" customHeight="1">
      <c r="A474" s="1177"/>
      <c r="B474" s="31"/>
      <c r="C474" s="31"/>
      <c r="D474" s="2"/>
      <c r="E474" s="360"/>
      <c r="F474" s="2"/>
      <c r="G474" s="31"/>
      <c r="H474" s="31"/>
      <c r="I474" s="360"/>
      <c r="J474" s="360"/>
      <c r="K474" s="10"/>
      <c r="L474" s="2"/>
      <c r="M474" s="31"/>
      <c r="N474" s="31"/>
      <c r="O474" s="31"/>
      <c r="P474" s="1178"/>
      <c r="Q474" s="1179"/>
      <c r="R474" s="1180"/>
      <c r="S474" s="1180"/>
      <c r="T474" s="1181"/>
      <c r="U474" s="629"/>
      <c r="V474" s="2"/>
      <c r="W474" s="2"/>
      <c r="X474" s="2"/>
      <c r="Y474" s="360"/>
      <c r="Z474" s="360"/>
      <c r="AA474" s="31"/>
      <c r="AB474" s="1182"/>
      <c r="AC474" s="360"/>
      <c r="AD474" s="360"/>
      <c r="AE474" s="360"/>
      <c r="AF474" s="360"/>
      <c r="AG474" s="360"/>
      <c r="AH474" s="31"/>
      <c r="AI474" s="360"/>
      <c r="AJ474" s="360"/>
      <c r="AK474" s="360"/>
      <c r="AL474" s="360"/>
    </row>
    <row r="475" ht="15.75" customHeight="1">
      <c r="A475" s="1177"/>
      <c r="B475" s="31"/>
      <c r="C475" s="31"/>
      <c r="D475" s="2"/>
      <c r="E475" s="360"/>
      <c r="F475" s="2"/>
      <c r="G475" s="31"/>
      <c r="H475" s="31"/>
      <c r="I475" s="360"/>
      <c r="J475" s="360"/>
      <c r="K475" s="10"/>
      <c r="L475" s="2"/>
      <c r="M475" s="31"/>
      <c r="N475" s="31"/>
      <c r="O475" s="31"/>
      <c r="P475" s="1178"/>
      <c r="Q475" s="1179"/>
      <c r="R475" s="1180"/>
      <c r="S475" s="1180"/>
      <c r="T475" s="1181"/>
      <c r="U475" s="629"/>
      <c r="V475" s="2"/>
      <c r="W475" s="2"/>
      <c r="X475" s="2"/>
      <c r="Y475" s="360"/>
      <c r="Z475" s="360"/>
      <c r="AA475" s="31"/>
      <c r="AB475" s="1182"/>
      <c r="AC475" s="360"/>
      <c r="AD475" s="360"/>
      <c r="AE475" s="360"/>
      <c r="AF475" s="360"/>
      <c r="AG475" s="360"/>
      <c r="AH475" s="31"/>
      <c r="AI475" s="360"/>
      <c r="AJ475" s="360"/>
      <c r="AK475" s="360"/>
      <c r="AL475" s="360"/>
    </row>
    <row r="476" ht="15.75" customHeight="1">
      <c r="A476" s="1177"/>
      <c r="B476" s="31"/>
      <c r="C476" s="31"/>
      <c r="D476" s="2"/>
      <c r="E476" s="360"/>
      <c r="F476" s="2"/>
      <c r="G476" s="31"/>
      <c r="H476" s="31"/>
      <c r="I476" s="360"/>
      <c r="J476" s="360"/>
      <c r="K476" s="10"/>
      <c r="L476" s="2"/>
      <c r="M476" s="31"/>
      <c r="N476" s="31"/>
      <c r="O476" s="31"/>
      <c r="P476" s="1178"/>
      <c r="Q476" s="1179"/>
      <c r="R476" s="1180"/>
      <c r="S476" s="1180"/>
      <c r="T476" s="1181"/>
      <c r="U476" s="629"/>
      <c r="V476" s="2"/>
      <c r="W476" s="2"/>
      <c r="X476" s="2"/>
      <c r="Y476" s="360"/>
      <c r="Z476" s="360"/>
      <c r="AA476" s="31"/>
      <c r="AB476" s="1182"/>
      <c r="AC476" s="360"/>
      <c r="AD476" s="360"/>
      <c r="AE476" s="360"/>
      <c r="AF476" s="360"/>
      <c r="AG476" s="360"/>
      <c r="AH476" s="31"/>
      <c r="AI476" s="360"/>
      <c r="AJ476" s="360"/>
      <c r="AK476" s="360"/>
      <c r="AL476" s="360"/>
    </row>
    <row r="477" ht="15.75" customHeight="1">
      <c r="A477" s="1177"/>
      <c r="B477" s="31"/>
      <c r="C477" s="31"/>
      <c r="D477" s="2"/>
      <c r="E477" s="360"/>
      <c r="F477" s="2"/>
      <c r="G477" s="31"/>
      <c r="H477" s="31"/>
      <c r="I477" s="360"/>
      <c r="J477" s="360"/>
      <c r="K477" s="10"/>
      <c r="L477" s="2"/>
      <c r="M477" s="31"/>
      <c r="N477" s="31"/>
      <c r="O477" s="31"/>
      <c r="P477" s="1178"/>
      <c r="Q477" s="1179"/>
      <c r="R477" s="1180"/>
      <c r="S477" s="1180"/>
      <c r="T477" s="1181"/>
      <c r="U477" s="629"/>
      <c r="V477" s="2"/>
      <c r="W477" s="2"/>
      <c r="X477" s="2"/>
      <c r="Y477" s="360"/>
      <c r="Z477" s="360"/>
      <c r="AA477" s="31"/>
      <c r="AB477" s="1182"/>
      <c r="AC477" s="360"/>
      <c r="AD477" s="360"/>
      <c r="AE477" s="360"/>
      <c r="AF477" s="360"/>
      <c r="AG477" s="360"/>
      <c r="AH477" s="31"/>
      <c r="AI477" s="360"/>
      <c r="AJ477" s="360"/>
      <c r="AK477" s="360"/>
      <c r="AL477" s="360"/>
    </row>
    <row r="478" ht="15.75" customHeight="1">
      <c r="A478" s="1177"/>
      <c r="B478" s="31"/>
      <c r="C478" s="31"/>
      <c r="D478" s="2"/>
      <c r="E478" s="360"/>
      <c r="F478" s="2"/>
      <c r="G478" s="31"/>
      <c r="H478" s="31"/>
      <c r="I478" s="360"/>
      <c r="J478" s="360"/>
      <c r="K478" s="10"/>
      <c r="L478" s="2"/>
      <c r="M478" s="31"/>
      <c r="N478" s="31"/>
      <c r="O478" s="31"/>
      <c r="P478" s="1178"/>
      <c r="Q478" s="1179"/>
      <c r="R478" s="1180"/>
      <c r="S478" s="1180"/>
      <c r="T478" s="1181"/>
      <c r="U478" s="629"/>
      <c r="V478" s="2"/>
      <c r="W478" s="2"/>
      <c r="X478" s="2"/>
      <c r="Y478" s="360"/>
      <c r="Z478" s="360"/>
      <c r="AA478" s="31"/>
      <c r="AB478" s="1182"/>
      <c r="AC478" s="360"/>
      <c r="AD478" s="360"/>
      <c r="AE478" s="360"/>
      <c r="AF478" s="360"/>
      <c r="AG478" s="360"/>
      <c r="AH478" s="31"/>
      <c r="AI478" s="360"/>
      <c r="AJ478" s="360"/>
      <c r="AK478" s="360"/>
      <c r="AL478" s="360"/>
    </row>
    <row r="479" ht="15.75" customHeight="1">
      <c r="A479" s="1177"/>
      <c r="B479" s="31"/>
      <c r="C479" s="31"/>
      <c r="D479" s="2"/>
      <c r="E479" s="360"/>
      <c r="F479" s="2"/>
      <c r="G479" s="31"/>
      <c r="H479" s="31"/>
      <c r="I479" s="360"/>
      <c r="J479" s="360"/>
      <c r="K479" s="10"/>
      <c r="L479" s="2"/>
      <c r="M479" s="31"/>
      <c r="N479" s="31"/>
      <c r="O479" s="31"/>
      <c r="P479" s="1178"/>
      <c r="Q479" s="1179"/>
      <c r="R479" s="1180"/>
      <c r="S479" s="1180"/>
      <c r="T479" s="1181"/>
      <c r="U479" s="629"/>
      <c r="V479" s="2"/>
      <c r="W479" s="2"/>
      <c r="X479" s="2"/>
      <c r="Y479" s="360"/>
      <c r="Z479" s="360"/>
      <c r="AA479" s="31"/>
      <c r="AB479" s="1182"/>
      <c r="AC479" s="360"/>
      <c r="AD479" s="360"/>
      <c r="AE479" s="360"/>
      <c r="AF479" s="360"/>
      <c r="AG479" s="360"/>
      <c r="AH479" s="31"/>
      <c r="AI479" s="360"/>
      <c r="AJ479" s="360"/>
      <c r="AK479" s="360"/>
      <c r="AL479" s="360"/>
    </row>
    <row r="480" ht="15.75" customHeight="1">
      <c r="A480" s="1177"/>
      <c r="B480" s="31"/>
      <c r="C480" s="31"/>
      <c r="D480" s="2"/>
      <c r="E480" s="360"/>
      <c r="F480" s="2"/>
      <c r="G480" s="31"/>
      <c r="H480" s="31"/>
      <c r="I480" s="360"/>
      <c r="J480" s="360"/>
      <c r="K480" s="10"/>
      <c r="L480" s="2"/>
      <c r="M480" s="31"/>
      <c r="N480" s="31"/>
      <c r="O480" s="31"/>
      <c r="P480" s="1178"/>
      <c r="Q480" s="1179"/>
      <c r="R480" s="1180"/>
      <c r="S480" s="1180"/>
      <c r="T480" s="1181"/>
      <c r="U480" s="629"/>
      <c r="V480" s="2"/>
      <c r="W480" s="2"/>
      <c r="X480" s="2"/>
      <c r="Y480" s="360"/>
      <c r="Z480" s="360"/>
      <c r="AA480" s="31"/>
      <c r="AB480" s="1182"/>
      <c r="AC480" s="360"/>
      <c r="AD480" s="360"/>
      <c r="AE480" s="360"/>
      <c r="AF480" s="360"/>
      <c r="AG480" s="360"/>
      <c r="AH480" s="31"/>
      <c r="AI480" s="360"/>
      <c r="AJ480" s="360"/>
      <c r="AK480" s="360"/>
      <c r="AL480" s="360"/>
    </row>
    <row r="481" ht="15.75" customHeight="1">
      <c r="A481" s="1177"/>
      <c r="B481" s="31"/>
      <c r="C481" s="31"/>
      <c r="D481" s="2"/>
      <c r="E481" s="360"/>
      <c r="F481" s="2"/>
      <c r="G481" s="31"/>
      <c r="H481" s="31"/>
      <c r="I481" s="360"/>
      <c r="J481" s="360"/>
      <c r="K481" s="10"/>
      <c r="L481" s="2"/>
      <c r="M481" s="31"/>
      <c r="N481" s="31"/>
      <c r="O481" s="31"/>
      <c r="P481" s="1178"/>
      <c r="Q481" s="1179"/>
      <c r="R481" s="1180"/>
      <c r="S481" s="1180"/>
      <c r="T481" s="1181"/>
      <c r="U481" s="629"/>
      <c r="V481" s="2"/>
      <c r="W481" s="2"/>
      <c r="X481" s="2"/>
      <c r="Y481" s="360"/>
      <c r="Z481" s="360"/>
      <c r="AA481" s="31"/>
      <c r="AB481" s="1182"/>
      <c r="AC481" s="360"/>
      <c r="AD481" s="360"/>
      <c r="AE481" s="360"/>
      <c r="AF481" s="360"/>
      <c r="AG481" s="360"/>
      <c r="AH481" s="31"/>
      <c r="AI481" s="360"/>
      <c r="AJ481" s="360"/>
      <c r="AK481" s="360"/>
      <c r="AL481" s="360"/>
    </row>
    <row r="482" ht="15.75" customHeight="1">
      <c r="A482" s="1177"/>
      <c r="B482" s="31"/>
      <c r="C482" s="31"/>
      <c r="D482" s="2"/>
      <c r="E482" s="360"/>
      <c r="F482" s="2"/>
      <c r="G482" s="31"/>
      <c r="H482" s="31"/>
      <c r="I482" s="360"/>
      <c r="J482" s="360"/>
      <c r="K482" s="10"/>
      <c r="L482" s="2"/>
      <c r="M482" s="31"/>
      <c r="N482" s="31"/>
      <c r="O482" s="31"/>
      <c r="P482" s="1178"/>
      <c r="Q482" s="1179"/>
      <c r="R482" s="1180"/>
      <c r="S482" s="1180"/>
      <c r="T482" s="1181"/>
      <c r="U482" s="629"/>
      <c r="V482" s="2"/>
      <c r="W482" s="2"/>
      <c r="X482" s="2"/>
      <c r="Y482" s="360"/>
      <c r="Z482" s="360"/>
      <c r="AA482" s="31"/>
      <c r="AB482" s="1182"/>
      <c r="AC482" s="360"/>
      <c r="AD482" s="360"/>
      <c r="AE482" s="360"/>
      <c r="AF482" s="360"/>
      <c r="AG482" s="360"/>
      <c r="AH482" s="31"/>
      <c r="AI482" s="360"/>
      <c r="AJ482" s="360"/>
      <c r="AK482" s="360"/>
      <c r="AL482" s="360"/>
    </row>
    <row r="483" ht="15.75" customHeight="1">
      <c r="A483" s="1177"/>
      <c r="B483" s="31"/>
      <c r="C483" s="31"/>
      <c r="D483" s="2"/>
      <c r="E483" s="360"/>
      <c r="F483" s="2"/>
      <c r="G483" s="31"/>
      <c r="H483" s="31"/>
      <c r="I483" s="360"/>
      <c r="J483" s="360"/>
      <c r="K483" s="10"/>
      <c r="L483" s="2"/>
      <c r="M483" s="31"/>
      <c r="N483" s="31"/>
      <c r="O483" s="31"/>
      <c r="P483" s="1178"/>
      <c r="Q483" s="1179"/>
      <c r="R483" s="1180"/>
      <c r="S483" s="1180"/>
      <c r="T483" s="1181"/>
      <c r="U483" s="629"/>
      <c r="V483" s="2"/>
      <c r="W483" s="2"/>
      <c r="X483" s="2"/>
      <c r="Y483" s="360"/>
      <c r="Z483" s="360"/>
      <c r="AA483" s="31"/>
      <c r="AB483" s="1182"/>
      <c r="AC483" s="360"/>
      <c r="AD483" s="360"/>
      <c r="AE483" s="360"/>
      <c r="AF483" s="360"/>
      <c r="AG483" s="360"/>
      <c r="AH483" s="31"/>
      <c r="AI483" s="360"/>
      <c r="AJ483" s="360"/>
      <c r="AK483" s="360"/>
      <c r="AL483" s="360"/>
    </row>
    <row r="484" ht="15.75" customHeight="1">
      <c r="A484" s="1177"/>
      <c r="B484" s="31"/>
      <c r="C484" s="31"/>
      <c r="D484" s="2"/>
      <c r="E484" s="360"/>
      <c r="F484" s="2"/>
      <c r="G484" s="31"/>
      <c r="H484" s="31"/>
      <c r="I484" s="360"/>
      <c r="J484" s="360"/>
      <c r="K484" s="10"/>
      <c r="L484" s="2"/>
      <c r="M484" s="31"/>
      <c r="N484" s="31"/>
      <c r="O484" s="31"/>
      <c r="P484" s="1178"/>
      <c r="Q484" s="1179"/>
      <c r="R484" s="1180"/>
      <c r="S484" s="1180"/>
      <c r="T484" s="1181"/>
      <c r="U484" s="629"/>
      <c r="V484" s="2"/>
      <c r="W484" s="2"/>
      <c r="X484" s="2"/>
      <c r="Y484" s="360"/>
      <c r="Z484" s="360"/>
      <c r="AA484" s="31"/>
      <c r="AB484" s="1182"/>
      <c r="AC484" s="360"/>
      <c r="AD484" s="360"/>
      <c r="AE484" s="360"/>
      <c r="AF484" s="360"/>
      <c r="AG484" s="360"/>
      <c r="AH484" s="31"/>
      <c r="AI484" s="360"/>
      <c r="AJ484" s="360"/>
      <c r="AK484" s="360"/>
      <c r="AL484" s="360"/>
    </row>
    <row r="485" ht="15.75" customHeight="1">
      <c r="A485" s="1177"/>
      <c r="B485" s="31"/>
      <c r="C485" s="31"/>
      <c r="D485" s="2"/>
      <c r="E485" s="360"/>
      <c r="F485" s="2"/>
      <c r="G485" s="31"/>
      <c r="H485" s="31"/>
      <c r="I485" s="360"/>
      <c r="J485" s="360"/>
      <c r="K485" s="10"/>
      <c r="L485" s="2"/>
      <c r="M485" s="31"/>
      <c r="N485" s="31"/>
      <c r="O485" s="31"/>
      <c r="P485" s="1178"/>
      <c r="Q485" s="1179"/>
      <c r="R485" s="1180"/>
      <c r="S485" s="1180"/>
      <c r="T485" s="1181"/>
      <c r="U485" s="629"/>
      <c r="V485" s="2"/>
      <c r="W485" s="2"/>
      <c r="X485" s="2"/>
      <c r="Y485" s="360"/>
      <c r="Z485" s="360"/>
      <c r="AA485" s="31"/>
      <c r="AB485" s="1182"/>
      <c r="AC485" s="360"/>
      <c r="AD485" s="360"/>
      <c r="AE485" s="360"/>
      <c r="AF485" s="360"/>
      <c r="AG485" s="360"/>
      <c r="AH485" s="31"/>
      <c r="AI485" s="360"/>
      <c r="AJ485" s="360"/>
      <c r="AK485" s="360"/>
      <c r="AL485" s="360"/>
    </row>
    <row r="486" ht="15.75" customHeight="1">
      <c r="A486" s="1177"/>
      <c r="B486" s="31"/>
      <c r="C486" s="31"/>
      <c r="D486" s="2"/>
      <c r="E486" s="360"/>
      <c r="F486" s="2"/>
      <c r="G486" s="31"/>
      <c r="H486" s="31"/>
      <c r="I486" s="360"/>
      <c r="J486" s="360"/>
      <c r="K486" s="10"/>
      <c r="L486" s="2"/>
      <c r="M486" s="31"/>
      <c r="N486" s="31"/>
      <c r="O486" s="31"/>
      <c r="P486" s="1178"/>
      <c r="Q486" s="1179"/>
      <c r="R486" s="1180"/>
      <c r="S486" s="1180"/>
      <c r="T486" s="1181"/>
      <c r="U486" s="629"/>
      <c r="V486" s="2"/>
      <c r="W486" s="2"/>
      <c r="X486" s="2"/>
      <c r="Y486" s="360"/>
      <c r="Z486" s="360"/>
      <c r="AA486" s="31"/>
      <c r="AB486" s="1182"/>
      <c r="AC486" s="360"/>
      <c r="AD486" s="360"/>
      <c r="AE486" s="360"/>
      <c r="AF486" s="360"/>
      <c r="AG486" s="360"/>
      <c r="AH486" s="31"/>
      <c r="AI486" s="360"/>
      <c r="AJ486" s="360"/>
      <c r="AK486" s="360"/>
      <c r="AL486" s="360"/>
    </row>
    <row r="487" ht="15.75" customHeight="1">
      <c r="A487" s="1177"/>
      <c r="B487" s="31"/>
      <c r="C487" s="31"/>
      <c r="D487" s="2"/>
      <c r="E487" s="360"/>
      <c r="F487" s="2"/>
      <c r="G487" s="31"/>
      <c r="H487" s="31"/>
      <c r="I487" s="360"/>
      <c r="J487" s="360"/>
      <c r="K487" s="10"/>
      <c r="L487" s="2"/>
      <c r="M487" s="31"/>
      <c r="N487" s="31"/>
      <c r="O487" s="31"/>
      <c r="P487" s="1178"/>
      <c r="Q487" s="1179"/>
      <c r="R487" s="1180"/>
      <c r="S487" s="1180"/>
      <c r="T487" s="1181"/>
      <c r="U487" s="629"/>
      <c r="V487" s="2"/>
      <c r="W487" s="2"/>
      <c r="X487" s="2"/>
      <c r="Y487" s="360"/>
      <c r="Z487" s="360"/>
      <c r="AA487" s="31"/>
      <c r="AB487" s="1182"/>
      <c r="AC487" s="360"/>
      <c r="AD487" s="360"/>
      <c r="AE487" s="360"/>
      <c r="AF487" s="360"/>
      <c r="AG487" s="360"/>
      <c r="AH487" s="31"/>
      <c r="AI487" s="360"/>
      <c r="AJ487" s="360"/>
      <c r="AK487" s="360"/>
      <c r="AL487" s="360"/>
    </row>
    <row r="488" ht="15.75" customHeight="1">
      <c r="A488" s="1177"/>
      <c r="B488" s="31"/>
      <c r="C488" s="31"/>
      <c r="D488" s="2"/>
      <c r="E488" s="360"/>
      <c r="F488" s="2"/>
      <c r="G488" s="31"/>
      <c r="H488" s="31"/>
      <c r="I488" s="360"/>
      <c r="J488" s="360"/>
      <c r="K488" s="10"/>
      <c r="L488" s="2"/>
      <c r="M488" s="31"/>
      <c r="N488" s="31"/>
      <c r="O488" s="31"/>
      <c r="P488" s="1178"/>
      <c r="Q488" s="1179"/>
      <c r="R488" s="1180"/>
      <c r="S488" s="1180"/>
      <c r="T488" s="1181"/>
      <c r="U488" s="629"/>
      <c r="V488" s="2"/>
      <c r="W488" s="2"/>
      <c r="X488" s="2"/>
      <c r="Y488" s="360"/>
      <c r="Z488" s="360"/>
      <c r="AA488" s="31"/>
      <c r="AB488" s="1182"/>
      <c r="AC488" s="360"/>
      <c r="AD488" s="360"/>
      <c r="AE488" s="360"/>
      <c r="AF488" s="360"/>
      <c r="AG488" s="360"/>
      <c r="AH488" s="31"/>
      <c r="AI488" s="360"/>
      <c r="AJ488" s="360"/>
      <c r="AK488" s="360"/>
      <c r="AL488" s="360"/>
    </row>
    <row r="489" ht="15.75" customHeight="1">
      <c r="A489" s="1177"/>
      <c r="B489" s="31"/>
      <c r="C489" s="31"/>
      <c r="D489" s="2"/>
      <c r="E489" s="360"/>
      <c r="F489" s="2"/>
      <c r="G489" s="31"/>
      <c r="H489" s="31"/>
      <c r="I489" s="360"/>
      <c r="J489" s="360"/>
      <c r="K489" s="10"/>
      <c r="L489" s="2"/>
      <c r="M489" s="31"/>
      <c r="N489" s="31"/>
      <c r="O489" s="31"/>
      <c r="P489" s="1178"/>
      <c r="Q489" s="1179"/>
      <c r="R489" s="1180"/>
      <c r="S489" s="1180"/>
      <c r="T489" s="1181"/>
      <c r="U489" s="629"/>
      <c r="V489" s="2"/>
      <c r="W489" s="2"/>
      <c r="X489" s="2"/>
      <c r="Y489" s="360"/>
      <c r="Z489" s="360"/>
      <c r="AA489" s="31"/>
      <c r="AB489" s="1182"/>
      <c r="AC489" s="360"/>
      <c r="AD489" s="360"/>
      <c r="AE489" s="360"/>
      <c r="AF489" s="360"/>
      <c r="AG489" s="360"/>
      <c r="AH489" s="31"/>
      <c r="AI489" s="360"/>
      <c r="AJ489" s="360"/>
      <c r="AK489" s="360"/>
      <c r="AL489" s="360"/>
    </row>
    <row r="490" ht="15.75" customHeight="1">
      <c r="A490" s="1177"/>
      <c r="B490" s="31"/>
      <c r="C490" s="31"/>
      <c r="D490" s="2"/>
      <c r="E490" s="360"/>
      <c r="F490" s="2"/>
      <c r="G490" s="31"/>
      <c r="H490" s="31"/>
      <c r="I490" s="360"/>
      <c r="J490" s="360"/>
      <c r="K490" s="10"/>
      <c r="L490" s="2"/>
      <c r="M490" s="31"/>
      <c r="N490" s="31"/>
      <c r="O490" s="31"/>
      <c r="P490" s="1178"/>
      <c r="Q490" s="1179"/>
      <c r="R490" s="1180"/>
      <c r="S490" s="1180"/>
      <c r="T490" s="1181"/>
      <c r="U490" s="629"/>
      <c r="V490" s="2"/>
      <c r="W490" s="2"/>
      <c r="X490" s="2"/>
      <c r="Y490" s="360"/>
      <c r="Z490" s="360"/>
      <c r="AA490" s="31"/>
      <c r="AB490" s="1182"/>
      <c r="AC490" s="360"/>
      <c r="AD490" s="360"/>
      <c r="AE490" s="360"/>
      <c r="AF490" s="360"/>
      <c r="AG490" s="360"/>
      <c r="AH490" s="31"/>
      <c r="AI490" s="360"/>
      <c r="AJ490" s="360"/>
      <c r="AK490" s="360"/>
      <c r="AL490" s="360"/>
    </row>
    <row r="491" ht="15.75" customHeight="1">
      <c r="A491" s="1177"/>
      <c r="B491" s="31"/>
      <c r="C491" s="31"/>
      <c r="D491" s="2"/>
      <c r="E491" s="360"/>
      <c r="F491" s="2"/>
      <c r="G491" s="31"/>
      <c r="H491" s="31"/>
      <c r="I491" s="360"/>
      <c r="J491" s="360"/>
      <c r="K491" s="10"/>
      <c r="L491" s="2"/>
      <c r="M491" s="31"/>
      <c r="N491" s="31"/>
      <c r="O491" s="31"/>
      <c r="P491" s="1178"/>
      <c r="Q491" s="1179"/>
      <c r="R491" s="1180"/>
      <c r="S491" s="1180"/>
      <c r="T491" s="1181"/>
      <c r="U491" s="629"/>
      <c r="V491" s="2"/>
      <c r="W491" s="2"/>
      <c r="X491" s="2"/>
      <c r="Y491" s="360"/>
      <c r="Z491" s="360"/>
      <c r="AA491" s="31"/>
      <c r="AB491" s="1182"/>
      <c r="AC491" s="360"/>
      <c r="AD491" s="360"/>
      <c r="AE491" s="360"/>
      <c r="AF491" s="360"/>
      <c r="AG491" s="360"/>
      <c r="AH491" s="31"/>
      <c r="AI491" s="360"/>
      <c r="AJ491" s="360"/>
      <c r="AK491" s="360"/>
      <c r="AL491" s="360"/>
    </row>
    <row r="492" ht="15.75" customHeight="1">
      <c r="A492" s="1177"/>
      <c r="B492" s="31"/>
      <c r="C492" s="31"/>
      <c r="D492" s="2"/>
      <c r="E492" s="360"/>
      <c r="F492" s="2"/>
      <c r="G492" s="31"/>
      <c r="H492" s="31"/>
      <c r="I492" s="360"/>
      <c r="J492" s="360"/>
      <c r="K492" s="10"/>
      <c r="L492" s="2"/>
      <c r="M492" s="31"/>
      <c r="N492" s="31"/>
      <c r="O492" s="31"/>
      <c r="P492" s="1178"/>
      <c r="Q492" s="1179"/>
      <c r="R492" s="1180"/>
      <c r="S492" s="1180"/>
      <c r="T492" s="1181"/>
      <c r="U492" s="629"/>
      <c r="V492" s="2"/>
      <c r="W492" s="2"/>
      <c r="X492" s="2"/>
      <c r="Y492" s="360"/>
      <c r="Z492" s="360"/>
      <c r="AA492" s="31"/>
      <c r="AB492" s="1182"/>
      <c r="AC492" s="360"/>
      <c r="AD492" s="360"/>
      <c r="AE492" s="360"/>
      <c r="AF492" s="360"/>
      <c r="AG492" s="360"/>
      <c r="AH492" s="31"/>
      <c r="AI492" s="360"/>
      <c r="AJ492" s="360"/>
      <c r="AK492" s="360"/>
      <c r="AL492" s="360"/>
    </row>
    <row r="493" ht="15.75" customHeight="1">
      <c r="A493" s="1177"/>
      <c r="B493" s="31"/>
      <c r="C493" s="31"/>
      <c r="D493" s="2"/>
      <c r="E493" s="360"/>
      <c r="F493" s="2"/>
      <c r="G493" s="31"/>
      <c r="H493" s="31"/>
      <c r="I493" s="360"/>
      <c r="J493" s="360"/>
      <c r="K493" s="10"/>
      <c r="L493" s="2"/>
      <c r="M493" s="31"/>
      <c r="N493" s="31"/>
      <c r="O493" s="31"/>
      <c r="P493" s="1178"/>
      <c r="Q493" s="1179"/>
      <c r="R493" s="1180"/>
      <c r="S493" s="1180"/>
      <c r="T493" s="1181"/>
      <c r="U493" s="629"/>
      <c r="V493" s="2"/>
      <c r="W493" s="2"/>
      <c r="X493" s="2"/>
      <c r="Y493" s="360"/>
      <c r="Z493" s="360"/>
      <c r="AA493" s="31"/>
      <c r="AB493" s="1182"/>
      <c r="AC493" s="360"/>
      <c r="AD493" s="360"/>
      <c r="AE493" s="360"/>
      <c r="AF493" s="360"/>
      <c r="AG493" s="360"/>
      <c r="AH493" s="31"/>
      <c r="AI493" s="360"/>
      <c r="AJ493" s="360"/>
      <c r="AK493" s="360"/>
      <c r="AL493" s="360"/>
    </row>
    <row r="494" ht="15.75" customHeight="1">
      <c r="A494" s="1177"/>
      <c r="B494" s="31"/>
      <c r="C494" s="31"/>
      <c r="D494" s="2"/>
      <c r="E494" s="360"/>
      <c r="F494" s="2"/>
      <c r="G494" s="31"/>
      <c r="H494" s="31"/>
      <c r="I494" s="360"/>
      <c r="J494" s="360"/>
      <c r="K494" s="10"/>
      <c r="L494" s="2"/>
      <c r="M494" s="31"/>
      <c r="N494" s="31"/>
      <c r="O494" s="31"/>
      <c r="P494" s="1178"/>
      <c r="Q494" s="1179"/>
      <c r="R494" s="1180"/>
      <c r="S494" s="1180"/>
      <c r="T494" s="1181"/>
      <c r="U494" s="629"/>
      <c r="V494" s="2"/>
      <c r="W494" s="2"/>
      <c r="X494" s="2"/>
      <c r="Y494" s="360"/>
      <c r="Z494" s="360"/>
      <c r="AA494" s="31"/>
      <c r="AB494" s="1182"/>
      <c r="AC494" s="360"/>
      <c r="AD494" s="360"/>
      <c r="AE494" s="360"/>
      <c r="AF494" s="360"/>
      <c r="AG494" s="360"/>
      <c r="AH494" s="31"/>
      <c r="AI494" s="360"/>
      <c r="AJ494" s="360"/>
      <c r="AK494" s="360"/>
      <c r="AL494" s="360"/>
    </row>
    <row r="495" ht="15.75" customHeight="1">
      <c r="A495" s="1177"/>
      <c r="B495" s="31"/>
      <c r="C495" s="31"/>
      <c r="D495" s="2"/>
      <c r="E495" s="360"/>
      <c r="F495" s="2"/>
      <c r="G495" s="31"/>
      <c r="H495" s="31"/>
      <c r="I495" s="360"/>
      <c r="J495" s="360"/>
      <c r="K495" s="10"/>
      <c r="L495" s="2"/>
      <c r="M495" s="31"/>
      <c r="N495" s="31"/>
      <c r="O495" s="31"/>
      <c r="P495" s="1178"/>
      <c r="Q495" s="1179"/>
      <c r="R495" s="1180"/>
      <c r="S495" s="1180"/>
      <c r="T495" s="1181"/>
      <c r="U495" s="629"/>
      <c r="V495" s="2"/>
      <c r="W495" s="2"/>
      <c r="X495" s="2"/>
      <c r="Y495" s="360"/>
      <c r="Z495" s="360"/>
      <c r="AA495" s="31"/>
      <c r="AB495" s="1182"/>
      <c r="AC495" s="360"/>
      <c r="AD495" s="360"/>
      <c r="AE495" s="360"/>
      <c r="AF495" s="360"/>
      <c r="AG495" s="360"/>
      <c r="AH495" s="31"/>
      <c r="AI495" s="360"/>
      <c r="AJ495" s="360"/>
      <c r="AK495" s="360"/>
      <c r="AL495" s="360"/>
    </row>
    <row r="496" ht="15.75" customHeight="1">
      <c r="A496" s="1177"/>
      <c r="B496" s="31"/>
      <c r="C496" s="31"/>
      <c r="D496" s="2"/>
      <c r="E496" s="360"/>
      <c r="F496" s="2"/>
      <c r="G496" s="31"/>
      <c r="H496" s="31"/>
      <c r="I496" s="360"/>
      <c r="J496" s="360"/>
      <c r="K496" s="10"/>
      <c r="L496" s="2"/>
      <c r="M496" s="31"/>
      <c r="N496" s="31"/>
      <c r="O496" s="31"/>
      <c r="P496" s="1178"/>
      <c r="Q496" s="1179"/>
      <c r="R496" s="1180"/>
      <c r="S496" s="1180"/>
      <c r="T496" s="1181"/>
      <c r="U496" s="629"/>
      <c r="V496" s="2"/>
      <c r="W496" s="2"/>
      <c r="X496" s="2"/>
      <c r="Y496" s="360"/>
      <c r="Z496" s="360"/>
      <c r="AA496" s="31"/>
      <c r="AB496" s="1182"/>
      <c r="AC496" s="360"/>
      <c r="AD496" s="360"/>
      <c r="AE496" s="360"/>
      <c r="AF496" s="360"/>
      <c r="AG496" s="360"/>
      <c r="AH496" s="31"/>
      <c r="AI496" s="360"/>
      <c r="AJ496" s="360"/>
      <c r="AK496" s="360"/>
      <c r="AL496" s="360"/>
    </row>
    <row r="497" ht="15.75" customHeight="1">
      <c r="A497" s="1177"/>
      <c r="B497" s="31"/>
      <c r="C497" s="31"/>
      <c r="D497" s="2"/>
      <c r="E497" s="360"/>
      <c r="F497" s="2"/>
      <c r="G497" s="31"/>
      <c r="H497" s="31"/>
      <c r="I497" s="360"/>
      <c r="J497" s="360"/>
      <c r="K497" s="10"/>
      <c r="L497" s="2"/>
      <c r="M497" s="31"/>
      <c r="N497" s="31"/>
      <c r="O497" s="31"/>
      <c r="P497" s="1178"/>
      <c r="Q497" s="1179"/>
      <c r="R497" s="1180"/>
      <c r="S497" s="1180"/>
      <c r="T497" s="1181"/>
      <c r="U497" s="629"/>
      <c r="V497" s="2"/>
      <c r="W497" s="2"/>
      <c r="X497" s="2"/>
      <c r="Y497" s="360"/>
      <c r="Z497" s="360"/>
      <c r="AA497" s="31"/>
      <c r="AB497" s="1182"/>
      <c r="AC497" s="360"/>
      <c r="AD497" s="360"/>
      <c r="AE497" s="360"/>
      <c r="AF497" s="360"/>
      <c r="AG497" s="360"/>
      <c r="AH497" s="31"/>
      <c r="AI497" s="360"/>
      <c r="AJ497" s="360"/>
      <c r="AK497" s="360"/>
      <c r="AL497" s="360"/>
    </row>
    <row r="498" ht="15.75" customHeight="1">
      <c r="A498" s="1177"/>
      <c r="B498" s="31"/>
      <c r="C498" s="31"/>
      <c r="D498" s="2"/>
      <c r="E498" s="360"/>
      <c r="F498" s="2"/>
      <c r="G498" s="31"/>
      <c r="H498" s="31"/>
      <c r="I498" s="360"/>
      <c r="J498" s="360"/>
      <c r="K498" s="10"/>
      <c r="L498" s="2"/>
      <c r="M498" s="31"/>
      <c r="N498" s="31"/>
      <c r="O498" s="31"/>
      <c r="P498" s="1178"/>
      <c r="Q498" s="1179"/>
      <c r="R498" s="1180"/>
      <c r="S498" s="1180"/>
      <c r="T498" s="1181"/>
      <c r="U498" s="629"/>
      <c r="V498" s="2"/>
      <c r="W498" s="2"/>
      <c r="X498" s="2"/>
      <c r="Y498" s="360"/>
      <c r="Z498" s="360"/>
      <c r="AA498" s="31"/>
      <c r="AB498" s="1182"/>
      <c r="AC498" s="360"/>
      <c r="AD498" s="360"/>
      <c r="AE498" s="360"/>
      <c r="AF498" s="360"/>
      <c r="AG498" s="360"/>
      <c r="AH498" s="31"/>
      <c r="AI498" s="360"/>
      <c r="AJ498" s="360"/>
      <c r="AK498" s="360"/>
      <c r="AL498" s="360"/>
    </row>
    <row r="499" ht="15.75" customHeight="1">
      <c r="A499" s="1177"/>
      <c r="B499" s="31"/>
      <c r="C499" s="31"/>
      <c r="D499" s="2"/>
      <c r="E499" s="360"/>
      <c r="F499" s="2"/>
      <c r="G499" s="31"/>
      <c r="H499" s="31"/>
      <c r="I499" s="360"/>
      <c r="J499" s="360"/>
      <c r="K499" s="10"/>
      <c r="L499" s="2"/>
      <c r="M499" s="31"/>
      <c r="N499" s="31"/>
      <c r="O499" s="31"/>
      <c r="P499" s="1178"/>
      <c r="Q499" s="1179"/>
      <c r="R499" s="1180"/>
      <c r="S499" s="1180"/>
      <c r="T499" s="1181"/>
      <c r="U499" s="629"/>
      <c r="V499" s="2"/>
      <c r="W499" s="2"/>
      <c r="X499" s="2"/>
      <c r="Y499" s="360"/>
      <c r="Z499" s="360"/>
      <c r="AA499" s="31"/>
      <c r="AB499" s="1182"/>
      <c r="AC499" s="360"/>
      <c r="AD499" s="360"/>
      <c r="AE499" s="360"/>
      <c r="AF499" s="360"/>
      <c r="AG499" s="360"/>
      <c r="AH499" s="31"/>
      <c r="AI499" s="360"/>
      <c r="AJ499" s="360"/>
      <c r="AK499" s="360"/>
      <c r="AL499" s="360"/>
    </row>
    <row r="500" ht="15.75" customHeight="1">
      <c r="A500" s="1177"/>
      <c r="B500" s="31"/>
      <c r="C500" s="31"/>
      <c r="D500" s="2"/>
      <c r="E500" s="360"/>
      <c r="F500" s="2"/>
      <c r="G500" s="31"/>
      <c r="H500" s="31"/>
      <c r="I500" s="360"/>
      <c r="J500" s="360"/>
      <c r="K500" s="10"/>
      <c r="L500" s="2"/>
      <c r="M500" s="31"/>
      <c r="N500" s="31"/>
      <c r="O500" s="31"/>
      <c r="P500" s="1178"/>
      <c r="Q500" s="1179"/>
      <c r="R500" s="1180"/>
      <c r="S500" s="1180"/>
      <c r="T500" s="1181"/>
      <c r="U500" s="629"/>
      <c r="V500" s="2"/>
      <c r="W500" s="2"/>
      <c r="X500" s="2"/>
      <c r="Y500" s="360"/>
      <c r="Z500" s="360"/>
      <c r="AA500" s="31"/>
      <c r="AB500" s="1182"/>
      <c r="AC500" s="360"/>
      <c r="AD500" s="360"/>
      <c r="AE500" s="360"/>
      <c r="AF500" s="360"/>
      <c r="AG500" s="360"/>
      <c r="AH500" s="31"/>
      <c r="AI500" s="360"/>
      <c r="AJ500" s="360"/>
      <c r="AK500" s="360"/>
      <c r="AL500" s="360"/>
    </row>
    <row r="501" ht="15.75" customHeight="1">
      <c r="A501" s="1177"/>
      <c r="B501" s="31"/>
      <c r="C501" s="31"/>
      <c r="D501" s="2"/>
      <c r="E501" s="360"/>
      <c r="F501" s="2"/>
      <c r="G501" s="31"/>
      <c r="H501" s="31"/>
      <c r="I501" s="360"/>
      <c r="J501" s="360"/>
      <c r="K501" s="10"/>
      <c r="L501" s="2"/>
      <c r="M501" s="31"/>
      <c r="N501" s="31"/>
      <c r="O501" s="31"/>
      <c r="P501" s="1178"/>
      <c r="Q501" s="1179"/>
      <c r="R501" s="1180"/>
      <c r="S501" s="1180"/>
      <c r="T501" s="1181"/>
      <c r="U501" s="629"/>
      <c r="V501" s="2"/>
      <c r="W501" s="2"/>
      <c r="X501" s="2"/>
      <c r="Y501" s="360"/>
      <c r="Z501" s="360"/>
      <c r="AA501" s="31"/>
      <c r="AB501" s="1182"/>
      <c r="AC501" s="360"/>
      <c r="AD501" s="360"/>
      <c r="AE501" s="360"/>
      <c r="AF501" s="360"/>
      <c r="AG501" s="360"/>
      <c r="AH501" s="31"/>
      <c r="AI501" s="360"/>
      <c r="AJ501" s="360"/>
      <c r="AK501" s="360"/>
      <c r="AL501" s="360"/>
    </row>
    <row r="502" ht="15.75" customHeight="1">
      <c r="A502" s="1177"/>
      <c r="B502" s="31"/>
      <c r="C502" s="31"/>
      <c r="D502" s="2"/>
      <c r="E502" s="360"/>
      <c r="F502" s="2"/>
      <c r="G502" s="31"/>
      <c r="H502" s="31"/>
      <c r="I502" s="360"/>
      <c r="J502" s="360"/>
      <c r="K502" s="10"/>
      <c r="L502" s="2"/>
      <c r="M502" s="31"/>
      <c r="N502" s="31"/>
      <c r="O502" s="31"/>
      <c r="P502" s="1178"/>
      <c r="Q502" s="1179"/>
      <c r="R502" s="1180"/>
      <c r="S502" s="1180"/>
      <c r="T502" s="1181"/>
      <c r="U502" s="629"/>
      <c r="V502" s="2"/>
      <c r="W502" s="2"/>
      <c r="X502" s="2"/>
      <c r="Y502" s="360"/>
      <c r="Z502" s="360"/>
      <c r="AA502" s="31"/>
      <c r="AB502" s="1182"/>
      <c r="AC502" s="360"/>
      <c r="AD502" s="360"/>
      <c r="AE502" s="360"/>
      <c r="AF502" s="360"/>
      <c r="AG502" s="360"/>
      <c r="AH502" s="31"/>
      <c r="AI502" s="360"/>
      <c r="AJ502" s="360"/>
      <c r="AK502" s="360"/>
      <c r="AL502" s="360"/>
    </row>
    <row r="503" ht="15.75" customHeight="1">
      <c r="A503" s="1177"/>
      <c r="B503" s="31"/>
      <c r="C503" s="31"/>
      <c r="D503" s="2"/>
      <c r="E503" s="360"/>
      <c r="F503" s="2"/>
      <c r="G503" s="31"/>
      <c r="H503" s="31"/>
      <c r="I503" s="360"/>
      <c r="J503" s="360"/>
      <c r="K503" s="10"/>
      <c r="L503" s="2"/>
      <c r="M503" s="31"/>
      <c r="N503" s="31"/>
      <c r="O503" s="31"/>
      <c r="P503" s="1178"/>
      <c r="Q503" s="1179"/>
      <c r="R503" s="1180"/>
      <c r="S503" s="1180"/>
      <c r="T503" s="1181"/>
      <c r="U503" s="629"/>
      <c r="V503" s="2"/>
      <c r="W503" s="2"/>
      <c r="X503" s="2"/>
      <c r="Y503" s="360"/>
      <c r="Z503" s="360"/>
      <c r="AA503" s="31"/>
      <c r="AB503" s="1182"/>
      <c r="AC503" s="360"/>
      <c r="AD503" s="360"/>
      <c r="AE503" s="360"/>
      <c r="AF503" s="360"/>
      <c r="AG503" s="360"/>
      <c r="AH503" s="31"/>
      <c r="AI503" s="360"/>
      <c r="AJ503" s="360"/>
      <c r="AK503" s="360"/>
      <c r="AL503" s="360"/>
    </row>
    <row r="504" ht="15.75" customHeight="1">
      <c r="A504" s="1177"/>
      <c r="B504" s="31"/>
      <c r="C504" s="31"/>
      <c r="D504" s="2"/>
      <c r="E504" s="360"/>
      <c r="F504" s="2"/>
      <c r="G504" s="31"/>
      <c r="H504" s="31"/>
      <c r="I504" s="360"/>
      <c r="J504" s="360"/>
      <c r="K504" s="10"/>
      <c r="L504" s="2"/>
      <c r="M504" s="31"/>
      <c r="N504" s="31"/>
      <c r="O504" s="31"/>
      <c r="P504" s="1178"/>
      <c r="Q504" s="1179"/>
      <c r="R504" s="1180"/>
      <c r="S504" s="1180"/>
      <c r="T504" s="1181"/>
      <c r="U504" s="629"/>
      <c r="V504" s="2"/>
      <c r="W504" s="2"/>
      <c r="X504" s="2"/>
      <c r="Y504" s="360"/>
      <c r="Z504" s="360"/>
      <c r="AA504" s="31"/>
      <c r="AB504" s="1182"/>
      <c r="AC504" s="360"/>
      <c r="AD504" s="360"/>
      <c r="AE504" s="360"/>
      <c r="AF504" s="360"/>
      <c r="AG504" s="360"/>
      <c r="AH504" s="31"/>
      <c r="AI504" s="360"/>
      <c r="AJ504" s="360"/>
      <c r="AK504" s="360"/>
      <c r="AL504" s="360"/>
    </row>
    <row r="505" ht="15.75" customHeight="1">
      <c r="A505" s="1177"/>
      <c r="B505" s="31"/>
      <c r="C505" s="31"/>
      <c r="D505" s="2"/>
      <c r="E505" s="360"/>
      <c r="F505" s="2"/>
      <c r="G505" s="31"/>
      <c r="H505" s="31"/>
      <c r="I505" s="360"/>
      <c r="J505" s="360"/>
      <c r="K505" s="10"/>
      <c r="L505" s="2"/>
      <c r="M505" s="31"/>
      <c r="N505" s="31"/>
      <c r="O505" s="31"/>
      <c r="P505" s="1178"/>
      <c r="Q505" s="1179"/>
      <c r="R505" s="1180"/>
      <c r="S505" s="1180"/>
      <c r="T505" s="1181"/>
      <c r="U505" s="629"/>
      <c r="V505" s="2"/>
      <c r="W505" s="2"/>
      <c r="X505" s="2"/>
      <c r="Y505" s="360"/>
      <c r="Z505" s="360"/>
      <c r="AA505" s="31"/>
      <c r="AB505" s="1182"/>
      <c r="AC505" s="360"/>
      <c r="AD505" s="360"/>
      <c r="AE505" s="360"/>
      <c r="AF505" s="360"/>
      <c r="AG505" s="360"/>
      <c r="AH505" s="31"/>
      <c r="AI505" s="360"/>
      <c r="AJ505" s="360"/>
      <c r="AK505" s="360"/>
      <c r="AL505" s="360"/>
    </row>
    <row r="506" ht="15.75" customHeight="1">
      <c r="A506" s="1177"/>
      <c r="B506" s="31"/>
      <c r="C506" s="31"/>
      <c r="D506" s="2"/>
      <c r="E506" s="360"/>
      <c r="F506" s="2"/>
      <c r="G506" s="31"/>
      <c r="H506" s="31"/>
      <c r="I506" s="360"/>
      <c r="J506" s="360"/>
      <c r="K506" s="10"/>
      <c r="L506" s="2"/>
      <c r="M506" s="31"/>
      <c r="N506" s="31"/>
      <c r="O506" s="31"/>
      <c r="P506" s="1178"/>
      <c r="Q506" s="1179"/>
      <c r="R506" s="1180"/>
      <c r="S506" s="1180"/>
      <c r="T506" s="1181"/>
      <c r="U506" s="629"/>
      <c r="V506" s="2"/>
      <c r="W506" s="2"/>
      <c r="X506" s="2"/>
      <c r="Y506" s="360"/>
      <c r="Z506" s="360"/>
      <c r="AA506" s="31"/>
      <c r="AB506" s="1182"/>
      <c r="AC506" s="360"/>
      <c r="AD506" s="360"/>
      <c r="AE506" s="360"/>
      <c r="AF506" s="360"/>
      <c r="AG506" s="360"/>
      <c r="AH506" s="31"/>
      <c r="AI506" s="360"/>
      <c r="AJ506" s="360"/>
      <c r="AK506" s="360"/>
      <c r="AL506" s="360"/>
    </row>
    <row r="507" ht="15.75" customHeight="1">
      <c r="A507" s="1177"/>
      <c r="B507" s="31"/>
      <c r="C507" s="31"/>
      <c r="D507" s="2"/>
      <c r="E507" s="360"/>
      <c r="F507" s="2"/>
      <c r="G507" s="31"/>
      <c r="H507" s="31"/>
      <c r="I507" s="360"/>
      <c r="J507" s="360"/>
      <c r="K507" s="10"/>
      <c r="L507" s="2"/>
      <c r="M507" s="31"/>
      <c r="N507" s="31"/>
      <c r="O507" s="31"/>
      <c r="P507" s="1178"/>
      <c r="Q507" s="1179"/>
      <c r="R507" s="1180"/>
      <c r="S507" s="1180"/>
      <c r="T507" s="1181"/>
      <c r="U507" s="629"/>
      <c r="V507" s="2"/>
      <c r="W507" s="2"/>
      <c r="X507" s="2"/>
      <c r="Y507" s="360"/>
      <c r="Z507" s="360"/>
      <c r="AA507" s="31"/>
      <c r="AB507" s="1182"/>
      <c r="AC507" s="360"/>
      <c r="AD507" s="360"/>
      <c r="AE507" s="360"/>
      <c r="AF507" s="360"/>
      <c r="AG507" s="360"/>
      <c r="AH507" s="31"/>
      <c r="AI507" s="360"/>
      <c r="AJ507" s="360"/>
      <c r="AK507" s="360"/>
      <c r="AL507" s="360"/>
    </row>
    <row r="508" ht="15.75" customHeight="1">
      <c r="A508" s="1177"/>
      <c r="B508" s="31"/>
      <c r="C508" s="31"/>
      <c r="D508" s="2"/>
      <c r="E508" s="360"/>
      <c r="F508" s="2"/>
      <c r="G508" s="31"/>
      <c r="H508" s="31"/>
      <c r="I508" s="360"/>
      <c r="J508" s="360"/>
      <c r="K508" s="10"/>
      <c r="L508" s="2"/>
      <c r="M508" s="31"/>
      <c r="N508" s="31"/>
      <c r="O508" s="31"/>
      <c r="P508" s="1178"/>
      <c r="Q508" s="1179"/>
      <c r="R508" s="1180"/>
      <c r="S508" s="1180"/>
      <c r="T508" s="1181"/>
      <c r="U508" s="629"/>
      <c r="V508" s="2"/>
      <c r="W508" s="2"/>
      <c r="X508" s="2"/>
      <c r="Y508" s="360"/>
      <c r="Z508" s="360"/>
      <c r="AA508" s="31"/>
      <c r="AB508" s="1182"/>
      <c r="AC508" s="360"/>
      <c r="AD508" s="360"/>
      <c r="AE508" s="360"/>
      <c r="AF508" s="360"/>
      <c r="AG508" s="360"/>
      <c r="AH508" s="31"/>
      <c r="AI508" s="360"/>
      <c r="AJ508" s="360"/>
      <c r="AK508" s="360"/>
      <c r="AL508" s="360"/>
    </row>
    <row r="509" ht="15.75" customHeight="1">
      <c r="A509" s="1177"/>
      <c r="B509" s="31"/>
      <c r="C509" s="31"/>
      <c r="D509" s="2"/>
      <c r="E509" s="360"/>
      <c r="F509" s="2"/>
      <c r="G509" s="31"/>
      <c r="H509" s="31"/>
      <c r="I509" s="360"/>
      <c r="J509" s="360"/>
      <c r="K509" s="10"/>
      <c r="L509" s="2"/>
      <c r="M509" s="31"/>
      <c r="N509" s="31"/>
      <c r="O509" s="31"/>
      <c r="P509" s="1178"/>
      <c r="Q509" s="1179"/>
      <c r="R509" s="1180"/>
      <c r="S509" s="1180"/>
      <c r="T509" s="1181"/>
      <c r="U509" s="629"/>
      <c r="V509" s="2"/>
      <c r="W509" s="2"/>
      <c r="X509" s="2"/>
      <c r="Y509" s="360"/>
      <c r="Z509" s="360"/>
      <c r="AA509" s="31"/>
      <c r="AB509" s="1182"/>
      <c r="AC509" s="360"/>
      <c r="AD509" s="360"/>
      <c r="AE509" s="360"/>
      <c r="AF509" s="360"/>
      <c r="AG509" s="360"/>
      <c r="AH509" s="31"/>
      <c r="AI509" s="360"/>
      <c r="AJ509" s="360"/>
      <c r="AK509" s="360"/>
      <c r="AL509" s="360"/>
    </row>
    <row r="510" ht="15.75" customHeight="1">
      <c r="A510" s="1177"/>
      <c r="B510" s="31"/>
      <c r="C510" s="31"/>
      <c r="D510" s="2"/>
      <c r="E510" s="360"/>
      <c r="F510" s="2"/>
      <c r="G510" s="31"/>
      <c r="H510" s="31"/>
      <c r="I510" s="360"/>
      <c r="J510" s="360"/>
      <c r="K510" s="10"/>
      <c r="L510" s="2"/>
      <c r="M510" s="31"/>
      <c r="N510" s="31"/>
      <c r="O510" s="31"/>
      <c r="P510" s="1178"/>
      <c r="Q510" s="1179"/>
      <c r="R510" s="1180"/>
      <c r="S510" s="1180"/>
      <c r="T510" s="1181"/>
      <c r="U510" s="629"/>
      <c r="V510" s="2"/>
      <c r="W510" s="2"/>
      <c r="X510" s="2"/>
      <c r="Y510" s="360"/>
      <c r="Z510" s="360"/>
      <c r="AA510" s="31"/>
      <c r="AB510" s="1182"/>
      <c r="AC510" s="360"/>
      <c r="AD510" s="360"/>
      <c r="AE510" s="360"/>
      <c r="AF510" s="360"/>
      <c r="AG510" s="360"/>
      <c r="AH510" s="31"/>
      <c r="AI510" s="360"/>
      <c r="AJ510" s="360"/>
      <c r="AK510" s="360"/>
      <c r="AL510" s="360"/>
    </row>
    <row r="511" ht="15.75" customHeight="1">
      <c r="A511" s="1177"/>
      <c r="B511" s="31"/>
      <c r="C511" s="31"/>
      <c r="D511" s="2"/>
      <c r="E511" s="360"/>
      <c r="F511" s="2"/>
      <c r="G511" s="31"/>
      <c r="H511" s="31"/>
      <c r="I511" s="360"/>
      <c r="J511" s="360"/>
      <c r="K511" s="10"/>
      <c r="L511" s="2"/>
      <c r="M511" s="31"/>
      <c r="N511" s="31"/>
      <c r="O511" s="31"/>
      <c r="P511" s="1178"/>
      <c r="Q511" s="1179"/>
      <c r="R511" s="1180"/>
      <c r="S511" s="1180"/>
      <c r="T511" s="1181"/>
      <c r="U511" s="629"/>
      <c r="V511" s="2"/>
      <c r="W511" s="2"/>
      <c r="X511" s="2"/>
      <c r="Y511" s="360"/>
      <c r="Z511" s="360"/>
      <c r="AA511" s="31"/>
      <c r="AB511" s="1182"/>
      <c r="AC511" s="360"/>
      <c r="AD511" s="360"/>
      <c r="AE511" s="360"/>
      <c r="AF511" s="360"/>
      <c r="AG511" s="360"/>
      <c r="AH511" s="31"/>
      <c r="AI511" s="360"/>
      <c r="AJ511" s="360"/>
      <c r="AK511" s="360"/>
      <c r="AL511" s="360"/>
    </row>
    <row r="512" ht="15.75" customHeight="1">
      <c r="A512" s="1177"/>
      <c r="B512" s="31"/>
      <c r="C512" s="31"/>
      <c r="D512" s="2"/>
      <c r="E512" s="360"/>
      <c r="F512" s="2"/>
      <c r="G512" s="31"/>
      <c r="H512" s="31"/>
      <c r="I512" s="360"/>
      <c r="J512" s="360"/>
      <c r="K512" s="10"/>
      <c r="L512" s="2"/>
      <c r="M512" s="31"/>
      <c r="N512" s="31"/>
      <c r="O512" s="31"/>
      <c r="P512" s="1178"/>
      <c r="Q512" s="1179"/>
      <c r="R512" s="1180"/>
      <c r="S512" s="1180"/>
      <c r="T512" s="1181"/>
      <c r="U512" s="629"/>
      <c r="V512" s="2"/>
      <c r="W512" s="2"/>
      <c r="X512" s="2"/>
      <c r="Y512" s="360"/>
      <c r="Z512" s="360"/>
      <c r="AA512" s="31"/>
      <c r="AB512" s="1182"/>
      <c r="AC512" s="360"/>
      <c r="AD512" s="360"/>
      <c r="AE512" s="360"/>
      <c r="AF512" s="360"/>
      <c r="AG512" s="360"/>
      <c r="AH512" s="31"/>
      <c r="AI512" s="360"/>
      <c r="AJ512" s="360"/>
      <c r="AK512" s="360"/>
      <c r="AL512" s="360"/>
    </row>
    <row r="513" ht="15.75" customHeight="1">
      <c r="A513" s="1177"/>
      <c r="B513" s="31"/>
      <c r="C513" s="31"/>
      <c r="D513" s="2"/>
      <c r="E513" s="360"/>
      <c r="F513" s="2"/>
      <c r="G513" s="31"/>
      <c r="H513" s="31"/>
      <c r="I513" s="360"/>
      <c r="J513" s="360"/>
      <c r="K513" s="10"/>
      <c r="L513" s="2"/>
      <c r="M513" s="31"/>
      <c r="N513" s="31"/>
      <c r="O513" s="31"/>
      <c r="P513" s="1178"/>
      <c r="Q513" s="1179"/>
      <c r="R513" s="1180"/>
      <c r="S513" s="1180"/>
      <c r="T513" s="1181"/>
      <c r="U513" s="629"/>
      <c r="V513" s="2"/>
      <c r="W513" s="2"/>
      <c r="X513" s="2"/>
      <c r="Y513" s="360"/>
      <c r="Z513" s="360"/>
      <c r="AA513" s="31"/>
      <c r="AB513" s="1182"/>
      <c r="AC513" s="360"/>
      <c r="AD513" s="360"/>
      <c r="AE513" s="360"/>
      <c r="AF513" s="360"/>
      <c r="AG513" s="360"/>
      <c r="AH513" s="31"/>
      <c r="AI513" s="360"/>
      <c r="AJ513" s="360"/>
      <c r="AK513" s="360"/>
      <c r="AL513" s="360"/>
    </row>
    <row r="514" ht="15.75" customHeight="1">
      <c r="A514" s="1177"/>
      <c r="B514" s="31"/>
      <c r="C514" s="31"/>
      <c r="D514" s="2"/>
      <c r="E514" s="360"/>
      <c r="F514" s="2"/>
      <c r="G514" s="31"/>
      <c r="H514" s="31"/>
      <c r="I514" s="360"/>
      <c r="J514" s="360"/>
      <c r="K514" s="10"/>
      <c r="L514" s="2"/>
      <c r="M514" s="31"/>
      <c r="N514" s="31"/>
      <c r="O514" s="31"/>
      <c r="P514" s="1178"/>
      <c r="Q514" s="1179"/>
      <c r="R514" s="1180"/>
      <c r="S514" s="1180"/>
      <c r="T514" s="1181"/>
      <c r="U514" s="629"/>
      <c r="V514" s="2"/>
      <c r="W514" s="2"/>
      <c r="X514" s="2"/>
      <c r="Y514" s="360"/>
      <c r="Z514" s="360"/>
      <c r="AA514" s="31"/>
      <c r="AB514" s="1182"/>
      <c r="AC514" s="360"/>
      <c r="AD514" s="360"/>
      <c r="AE514" s="360"/>
      <c r="AF514" s="360"/>
      <c r="AG514" s="360"/>
      <c r="AH514" s="31"/>
      <c r="AI514" s="360"/>
      <c r="AJ514" s="360"/>
      <c r="AK514" s="360"/>
      <c r="AL514" s="360"/>
    </row>
    <row r="515" ht="15.75" customHeight="1">
      <c r="A515" s="1177"/>
      <c r="B515" s="31"/>
      <c r="C515" s="31"/>
      <c r="D515" s="2"/>
      <c r="E515" s="360"/>
      <c r="F515" s="2"/>
      <c r="G515" s="31"/>
      <c r="H515" s="31"/>
      <c r="I515" s="360"/>
      <c r="J515" s="360"/>
      <c r="K515" s="10"/>
      <c r="L515" s="2"/>
      <c r="M515" s="31"/>
      <c r="N515" s="31"/>
      <c r="O515" s="31"/>
      <c r="P515" s="1178"/>
      <c r="Q515" s="1179"/>
      <c r="R515" s="1180"/>
      <c r="S515" s="1180"/>
      <c r="T515" s="1181"/>
      <c r="U515" s="629"/>
      <c r="V515" s="2"/>
      <c r="W515" s="2"/>
      <c r="X515" s="2"/>
      <c r="Y515" s="360"/>
      <c r="Z515" s="360"/>
      <c r="AA515" s="31"/>
      <c r="AB515" s="1182"/>
      <c r="AC515" s="360"/>
      <c r="AD515" s="360"/>
      <c r="AE515" s="360"/>
      <c r="AF515" s="360"/>
      <c r="AG515" s="360"/>
      <c r="AH515" s="31"/>
      <c r="AI515" s="360"/>
      <c r="AJ515" s="360"/>
      <c r="AK515" s="360"/>
      <c r="AL515" s="360"/>
    </row>
    <row r="516" ht="15.75" customHeight="1">
      <c r="A516" s="1177"/>
      <c r="B516" s="31"/>
      <c r="C516" s="31"/>
      <c r="D516" s="2"/>
      <c r="E516" s="360"/>
      <c r="F516" s="2"/>
      <c r="G516" s="31"/>
      <c r="H516" s="31"/>
      <c r="I516" s="360"/>
      <c r="J516" s="360"/>
      <c r="K516" s="10"/>
      <c r="L516" s="2"/>
      <c r="M516" s="31"/>
      <c r="N516" s="31"/>
      <c r="O516" s="31"/>
      <c r="P516" s="1178"/>
      <c r="Q516" s="1179"/>
      <c r="R516" s="1180"/>
      <c r="S516" s="1180"/>
      <c r="T516" s="1181"/>
      <c r="U516" s="629"/>
      <c r="V516" s="2"/>
      <c r="W516" s="2"/>
      <c r="X516" s="2"/>
      <c r="Y516" s="360"/>
      <c r="Z516" s="360"/>
      <c r="AA516" s="31"/>
      <c r="AB516" s="1182"/>
      <c r="AC516" s="360"/>
      <c r="AD516" s="360"/>
      <c r="AE516" s="360"/>
      <c r="AF516" s="360"/>
      <c r="AG516" s="360"/>
      <c r="AH516" s="31"/>
      <c r="AI516" s="360"/>
      <c r="AJ516" s="360"/>
      <c r="AK516" s="360"/>
      <c r="AL516" s="360"/>
    </row>
    <row r="517" ht="15.75" customHeight="1">
      <c r="A517" s="1177"/>
      <c r="B517" s="31"/>
      <c r="C517" s="31"/>
      <c r="D517" s="2"/>
      <c r="E517" s="360"/>
      <c r="F517" s="2"/>
      <c r="G517" s="31"/>
      <c r="H517" s="31"/>
      <c r="I517" s="360"/>
      <c r="J517" s="360"/>
      <c r="K517" s="10"/>
      <c r="L517" s="2"/>
      <c r="M517" s="31"/>
      <c r="N517" s="31"/>
      <c r="O517" s="31"/>
      <c r="P517" s="1178"/>
      <c r="Q517" s="1179"/>
      <c r="R517" s="1180"/>
      <c r="S517" s="1180"/>
      <c r="T517" s="1181"/>
      <c r="U517" s="629"/>
      <c r="V517" s="2"/>
      <c r="W517" s="2"/>
      <c r="X517" s="2"/>
      <c r="Y517" s="360"/>
      <c r="Z517" s="360"/>
      <c r="AA517" s="31"/>
      <c r="AB517" s="1182"/>
      <c r="AC517" s="360"/>
      <c r="AD517" s="360"/>
      <c r="AE517" s="360"/>
      <c r="AF517" s="360"/>
      <c r="AG517" s="360"/>
      <c r="AH517" s="31"/>
      <c r="AI517" s="360"/>
      <c r="AJ517" s="360"/>
      <c r="AK517" s="360"/>
      <c r="AL517" s="360"/>
    </row>
    <row r="518" ht="15.75" customHeight="1">
      <c r="A518" s="1177"/>
      <c r="B518" s="31"/>
      <c r="C518" s="31"/>
      <c r="D518" s="2"/>
      <c r="E518" s="360"/>
      <c r="F518" s="2"/>
      <c r="G518" s="31"/>
      <c r="H518" s="31"/>
      <c r="I518" s="360"/>
      <c r="J518" s="360"/>
      <c r="K518" s="10"/>
      <c r="L518" s="2"/>
      <c r="M518" s="31"/>
      <c r="N518" s="31"/>
      <c r="O518" s="31"/>
      <c r="P518" s="1178"/>
      <c r="Q518" s="1179"/>
      <c r="R518" s="1180"/>
      <c r="S518" s="1180"/>
      <c r="T518" s="1181"/>
      <c r="U518" s="629"/>
      <c r="V518" s="2"/>
      <c r="W518" s="2"/>
      <c r="X518" s="2"/>
      <c r="Y518" s="360"/>
      <c r="Z518" s="360"/>
      <c r="AA518" s="31"/>
      <c r="AB518" s="1182"/>
      <c r="AC518" s="360"/>
      <c r="AD518" s="360"/>
      <c r="AE518" s="360"/>
      <c r="AF518" s="360"/>
      <c r="AG518" s="360"/>
      <c r="AH518" s="31"/>
      <c r="AI518" s="360"/>
      <c r="AJ518" s="360"/>
      <c r="AK518" s="360"/>
      <c r="AL518" s="360"/>
    </row>
    <row r="519" ht="15.75" customHeight="1">
      <c r="A519" s="1177"/>
      <c r="B519" s="31"/>
      <c r="C519" s="31"/>
      <c r="D519" s="2"/>
      <c r="E519" s="360"/>
      <c r="F519" s="2"/>
      <c r="G519" s="31"/>
      <c r="H519" s="31"/>
      <c r="I519" s="360"/>
      <c r="J519" s="360"/>
      <c r="K519" s="10"/>
      <c r="L519" s="2"/>
      <c r="M519" s="31"/>
      <c r="N519" s="31"/>
      <c r="O519" s="31"/>
      <c r="P519" s="1178"/>
      <c r="Q519" s="1179"/>
      <c r="R519" s="1180"/>
      <c r="S519" s="1180"/>
      <c r="T519" s="1181"/>
      <c r="U519" s="629"/>
      <c r="V519" s="2"/>
      <c r="W519" s="2"/>
      <c r="X519" s="2"/>
      <c r="Y519" s="360"/>
      <c r="Z519" s="360"/>
      <c r="AA519" s="31"/>
      <c r="AB519" s="1182"/>
      <c r="AC519" s="360"/>
      <c r="AD519" s="360"/>
      <c r="AE519" s="360"/>
      <c r="AF519" s="360"/>
      <c r="AG519" s="360"/>
      <c r="AH519" s="31"/>
      <c r="AI519" s="360"/>
      <c r="AJ519" s="360"/>
      <c r="AK519" s="360"/>
      <c r="AL519" s="360"/>
    </row>
    <row r="520" ht="15.75" customHeight="1">
      <c r="A520" s="1177"/>
      <c r="B520" s="31"/>
      <c r="C520" s="31"/>
      <c r="D520" s="2"/>
      <c r="E520" s="360"/>
      <c r="F520" s="2"/>
      <c r="G520" s="31"/>
      <c r="H520" s="31"/>
      <c r="I520" s="360"/>
      <c r="J520" s="360"/>
      <c r="K520" s="10"/>
      <c r="L520" s="2"/>
      <c r="M520" s="31"/>
      <c r="N520" s="31"/>
      <c r="O520" s="31"/>
      <c r="P520" s="1178"/>
      <c r="Q520" s="1179"/>
      <c r="R520" s="1180"/>
      <c r="S520" s="1180"/>
      <c r="T520" s="1181"/>
      <c r="U520" s="629"/>
      <c r="V520" s="2"/>
      <c r="W520" s="2"/>
      <c r="X520" s="2"/>
      <c r="Y520" s="360"/>
      <c r="Z520" s="360"/>
      <c r="AA520" s="31"/>
      <c r="AB520" s="1182"/>
      <c r="AC520" s="360"/>
      <c r="AD520" s="360"/>
      <c r="AE520" s="360"/>
      <c r="AF520" s="360"/>
      <c r="AG520" s="360"/>
      <c r="AH520" s="31"/>
      <c r="AI520" s="360"/>
      <c r="AJ520" s="360"/>
      <c r="AK520" s="360"/>
      <c r="AL520" s="360"/>
    </row>
    <row r="521" ht="15.75" customHeight="1">
      <c r="A521" s="1177"/>
      <c r="B521" s="31"/>
      <c r="C521" s="31"/>
      <c r="D521" s="2"/>
      <c r="E521" s="360"/>
      <c r="F521" s="2"/>
      <c r="G521" s="31"/>
      <c r="H521" s="31"/>
      <c r="I521" s="360"/>
      <c r="J521" s="360"/>
      <c r="K521" s="10"/>
      <c r="L521" s="2"/>
      <c r="M521" s="31"/>
      <c r="N521" s="31"/>
      <c r="O521" s="31"/>
      <c r="P521" s="1178"/>
      <c r="Q521" s="1179"/>
      <c r="R521" s="1180"/>
      <c r="S521" s="1180"/>
      <c r="T521" s="1181"/>
      <c r="U521" s="629"/>
      <c r="V521" s="2"/>
      <c r="W521" s="2"/>
      <c r="X521" s="2"/>
      <c r="Y521" s="360"/>
      <c r="Z521" s="360"/>
      <c r="AA521" s="31"/>
      <c r="AB521" s="1182"/>
      <c r="AC521" s="360"/>
      <c r="AD521" s="360"/>
      <c r="AE521" s="360"/>
      <c r="AF521" s="360"/>
      <c r="AG521" s="360"/>
      <c r="AH521" s="31"/>
      <c r="AI521" s="360"/>
      <c r="AJ521" s="360"/>
      <c r="AK521" s="360"/>
      <c r="AL521" s="360"/>
    </row>
    <row r="522" ht="15.75" customHeight="1">
      <c r="A522" s="1177"/>
      <c r="B522" s="31"/>
      <c r="C522" s="31"/>
      <c r="D522" s="2"/>
      <c r="E522" s="360"/>
      <c r="F522" s="2"/>
      <c r="G522" s="31"/>
      <c r="H522" s="31"/>
      <c r="I522" s="360"/>
      <c r="J522" s="360"/>
      <c r="K522" s="10"/>
      <c r="L522" s="2"/>
      <c r="M522" s="31"/>
      <c r="N522" s="31"/>
      <c r="O522" s="31"/>
      <c r="P522" s="1178"/>
      <c r="Q522" s="1179"/>
      <c r="R522" s="1180"/>
      <c r="S522" s="1180"/>
      <c r="T522" s="1181"/>
      <c r="U522" s="629"/>
      <c r="V522" s="2"/>
      <c r="W522" s="2"/>
      <c r="X522" s="2"/>
      <c r="Y522" s="360"/>
      <c r="Z522" s="360"/>
      <c r="AA522" s="31"/>
      <c r="AB522" s="1182"/>
      <c r="AC522" s="360"/>
      <c r="AD522" s="360"/>
      <c r="AE522" s="360"/>
      <c r="AF522" s="360"/>
      <c r="AG522" s="360"/>
      <c r="AH522" s="31"/>
      <c r="AI522" s="360"/>
      <c r="AJ522" s="360"/>
      <c r="AK522" s="360"/>
      <c r="AL522" s="360"/>
    </row>
    <row r="523" ht="15.75" customHeight="1">
      <c r="A523" s="1177"/>
      <c r="B523" s="31"/>
      <c r="C523" s="31"/>
      <c r="D523" s="2"/>
      <c r="E523" s="360"/>
      <c r="F523" s="2"/>
      <c r="G523" s="31"/>
      <c r="H523" s="31"/>
      <c r="I523" s="360"/>
      <c r="J523" s="360"/>
      <c r="K523" s="10"/>
      <c r="L523" s="2"/>
      <c r="M523" s="31"/>
      <c r="N523" s="31"/>
      <c r="O523" s="31"/>
      <c r="P523" s="1178"/>
      <c r="Q523" s="1179"/>
      <c r="R523" s="1180"/>
      <c r="S523" s="1180"/>
      <c r="T523" s="1181"/>
      <c r="U523" s="629"/>
      <c r="V523" s="2"/>
      <c r="W523" s="2"/>
      <c r="X523" s="2"/>
      <c r="Y523" s="360"/>
      <c r="Z523" s="360"/>
      <c r="AA523" s="31"/>
      <c r="AB523" s="1182"/>
      <c r="AC523" s="360"/>
      <c r="AD523" s="360"/>
      <c r="AE523" s="360"/>
      <c r="AF523" s="360"/>
      <c r="AG523" s="360"/>
      <c r="AH523" s="31"/>
      <c r="AI523" s="360"/>
      <c r="AJ523" s="360"/>
      <c r="AK523" s="360"/>
      <c r="AL523" s="360"/>
    </row>
    <row r="524" ht="15.75" customHeight="1">
      <c r="A524" s="1177"/>
      <c r="B524" s="31"/>
      <c r="C524" s="31"/>
      <c r="D524" s="2"/>
      <c r="E524" s="360"/>
      <c r="F524" s="2"/>
      <c r="G524" s="31"/>
      <c r="H524" s="31"/>
      <c r="I524" s="360"/>
      <c r="J524" s="360"/>
      <c r="K524" s="10"/>
      <c r="L524" s="2"/>
      <c r="M524" s="31"/>
      <c r="N524" s="31"/>
      <c r="O524" s="31"/>
      <c r="P524" s="1178"/>
      <c r="Q524" s="1179"/>
      <c r="R524" s="1180"/>
      <c r="S524" s="1180"/>
      <c r="T524" s="1181"/>
      <c r="U524" s="629"/>
      <c r="V524" s="2"/>
      <c r="W524" s="2"/>
      <c r="X524" s="2"/>
      <c r="Y524" s="360"/>
      <c r="Z524" s="360"/>
      <c r="AA524" s="31"/>
      <c r="AB524" s="1182"/>
      <c r="AC524" s="360"/>
      <c r="AD524" s="360"/>
      <c r="AE524" s="360"/>
      <c r="AF524" s="360"/>
      <c r="AG524" s="360"/>
      <c r="AH524" s="31"/>
      <c r="AI524" s="360"/>
      <c r="AJ524" s="360"/>
      <c r="AK524" s="360"/>
      <c r="AL524" s="360"/>
    </row>
    <row r="525" ht="15.75" customHeight="1">
      <c r="A525" s="1177"/>
      <c r="B525" s="31"/>
      <c r="C525" s="31"/>
      <c r="D525" s="2"/>
      <c r="E525" s="360"/>
      <c r="F525" s="2"/>
      <c r="G525" s="31"/>
      <c r="H525" s="31"/>
      <c r="I525" s="360"/>
      <c r="J525" s="360"/>
      <c r="K525" s="10"/>
      <c r="L525" s="2"/>
      <c r="M525" s="31"/>
      <c r="N525" s="31"/>
      <c r="O525" s="31"/>
      <c r="P525" s="1178"/>
      <c r="Q525" s="1179"/>
      <c r="R525" s="1180"/>
      <c r="S525" s="1180"/>
      <c r="T525" s="1181"/>
      <c r="U525" s="629"/>
      <c r="V525" s="2"/>
      <c r="W525" s="2"/>
      <c r="X525" s="2"/>
      <c r="Y525" s="360"/>
      <c r="Z525" s="360"/>
      <c r="AA525" s="31"/>
      <c r="AB525" s="1182"/>
      <c r="AC525" s="360"/>
      <c r="AD525" s="360"/>
      <c r="AE525" s="360"/>
      <c r="AF525" s="360"/>
      <c r="AG525" s="360"/>
      <c r="AH525" s="31"/>
      <c r="AI525" s="360"/>
      <c r="AJ525" s="360"/>
      <c r="AK525" s="360"/>
      <c r="AL525" s="360"/>
    </row>
    <row r="526" ht="15.75" customHeight="1">
      <c r="A526" s="1177"/>
      <c r="B526" s="31"/>
      <c r="C526" s="31"/>
      <c r="D526" s="2"/>
      <c r="E526" s="360"/>
      <c r="F526" s="2"/>
      <c r="G526" s="31"/>
      <c r="H526" s="31"/>
      <c r="I526" s="360"/>
      <c r="J526" s="360"/>
      <c r="K526" s="10"/>
      <c r="L526" s="2"/>
      <c r="M526" s="31"/>
      <c r="N526" s="31"/>
      <c r="O526" s="31"/>
      <c r="P526" s="1178"/>
      <c r="Q526" s="1179"/>
      <c r="R526" s="1180"/>
      <c r="S526" s="1180"/>
      <c r="T526" s="1181"/>
      <c r="U526" s="629"/>
      <c r="V526" s="2"/>
      <c r="W526" s="2"/>
      <c r="X526" s="2"/>
      <c r="Y526" s="360"/>
      <c r="Z526" s="360"/>
      <c r="AA526" s="31"/>
      <c r="AB526" s="1182"/>
      <c r="AC526" s="360"/>
      <c r="AD526" s="360"/>
      <c r="AE526" s="360"/>
      <c r="AF526" s="360"/>
      <c r="AG526" s="360"/>
      <c r="AH526" s="31"/>
      <c r="AI526" s="360"/>
      <c r="AJ526" s="360"/>
      <c r="AK526" s="360"/>
      <c r="AL526" s="360"/>
    </row>
    <row r="527" ht="15.75" customHeight="1">
      <c r="A527" s="1177"/>
      <c r="B527" s="31"/>
      <c r="C527" s="31"/>
      <c r="D527" s="2"/>
      <c r="E527" s="360"/>
      <c r="F527" s="2"/>
      <c r="G527" s="31"/>
      <c r="H527" s="31"/>
      <c r="I527" s="360"/>
      <c r="J527" s="360"/>
      <c r="K527" s="10"/>
      <c r="L527" s="2"/>
      <c r="M527" s="31"/>
      <c r="N527" s="31"/>
      <c r="O527" s="31"/>
      <c r="P527" s="1178"/>
      <c r="Q527" s="1179"/>
      <c r="R527" s="1180"/>
      <c r="S527" s="1180"/>
      <c r="T527" s="1181"/>
      <c r="U527" s="629"/>
      <c r="V527" s="2"/>
      <c r="W527" s="2"/>
      <c r="X527" s="2"/>
      <c r="Y527" s="360"/>
      <c r="Z527" s="360"/>
      <c r="AA527" s="31"/>
      <c r="AB527" s="1182"/>
      <c r="AC527" s="360"/>
      <c r="AD527" s="360"/>
      <c r="AE527" s="360"/>
      <c r="AF527" s="360"/>
      <c r="AG527" s="360"/>
      <c r="AH527" s="31"/>
      <c r="AI527" s="360"/>
      <c r="AJ527" s="360"/>
      <c r="AK527" s="360"/>
      <c r="AL527" s="360"/>
    </row>
    <row r="528" ht="15.75" customHeight="1">
      <c r="A528" s="1177"/>
      <c r="B528" s="31"/>
      <c r="C528" s="31"/>
      <c r="D528" s="2"/>
      <c r="E528" s="360"/>
      <c r="F528" s="2"/>
      <c r="G528" s="31"/>
      <c r="H528" s="31"/>
      <c r="I528" s="360"/>
      <c r="J528" s="360"/>
      <c r="K528" s="10"/>
      <c r="L528" s="2"/>
      <c r="M528" s="31"/>
      <c r="N528" s="31"/>
      <c r="O528" s="31"/>
      <c r="P528" s="1178"/>
      <c r="Q528" s="1179"/>
      <c r="R528" s="1180"/>
      <c r="S528" s="1180"/>
      <c r="T528" s="1181"/>
      <c r="U528" s="629"/>
      <c r="V528" s="2"/>
      <c r="W528" s="2"/>
      <c r="X528" s="2"/>
      <c r="Y528" s="360"/>
      <c r="Z528" s="360"/>
      <c r="AA528" s="31"/>
      <c r="AB528" s="1182"/>
      <c r="AC528" s="360"/>
      <c r="AD528" s="360"/>
      <c r="AE528" s="360"/>
      <c r="AF528" s="360"/>
      <c r="AG528" s="360"/>
      <c r="AH528" s="31"/>
      <c r="AI528" s="360"/>
      <c r="AJ528" s="360"/>
      <c r="AK528" s="360"/>
      <c r="AL528" s="360"/>
    </row>
    <row r="529" ht="15.75" customHeight="1">
      <c r="A529" s="1177"/>
      <c r="B529" s="31"/>
      <c r="C529" s="31"/>
      <c r="D529" s="2"/>
      <c r="E529" s="360"/>
      <c r="F529" s="2"/>
      <c r="G529" s="31"/>
      <c r="H529" s="31"/>
      <c r="I529" s="360"/>
      <c r="J529" s="360"/>
      <c r="K529" s="10"/>
      <c r="L529" s="2"/>
      <c r="M529" s="31"/>
      <c r="N529" s="31"/>
      <c r="O529" s="31"/>
      <c r="P529" s="1178"/>
      <c r="Q529" s="1179"/>
      <c r="R529" s="1180"/>
      <c r="S529" s="1180"/>
      <c r="T529" s="1181"/>
      <c r="U529" s="629"/>
      <c r="V529" s="2"/>
      <c r="W529" s="2"/>
      <c r="X529" s="2"/>
      <c r="Y529" s="360"/>
      <c r="Z529" s="360"/>
      <c r="AA529" s="31"/>
      <c r="AB529" s="1182"/>
      <c r="AC529" s="360"/>
      <c r="AD529" s="360"/>
      <c r="AE529" s="360"/>
      <c r="AF529" s="360"/>
      <c r="AG529" s="360"/>
      <c r="AH529" s="31"/>
      <c r="AI529" s="360"/>
      <c r="AJ529" s="360"/>
      <c r="AK529" s="360"/>
      <c r="AL529" s="360"/>
    </row>
    <row r="530" ht="15.75" customHeight="1">
      <c r="A530" s="1177"/>
      <c r="B530" s="31"/>
      <c r="C530" s="31"/>
      <c r="D530" s="2"/>
      <c r="E530" s="360"/>
      <c r="F530" s="2"/>
      <c r="G530" s="31"/>
      <c r="H530" s="31"/>
      <c r="I530" s="360"/>
      <c r="J530" s="360"/>
      <c r="K530" s="10"/>
      <c r="L530" s="2"/>
      <c r="M530" s="31"/>
      <c r="N530" s="31"/>
      <c r="O530" s="31"/>
      <c r="P530" s="1178"/>
      <c r="Q530" s="1179"/>
      <c r="R530" s="1180"/>
      <c r="S530" s="1180"/>
      <c r="T530" s="1181"/>
      <c r="U530" s="629"/>
      <c r="V530" s="2"/>
      <c r="W530" s="2"/>
      <c r="X530" s="2"/>
      <c r="Y530" s="360"/>
      <c r="Z530" s="360"/>
      <c r="AA530" s="31"/>
      <c r="AB530" s="1182"/>
      <c r="AC530" s="360"/>
      <c r="AD530" s="360"/>
      <c r="AE530" s="360"/>
      <c r="AF530" s="360"/>
      <c r="AG530" s="360"/>
      <c r="AH530" s="31"/>
      <c r="AI530" s="360"/>
      <c r="AJ530" s="360"/>
      <c r="AK530" s="360"/>
      <c r="AL530" s="360"/>
    </row>
    <row r="531" ht="15.75" customHeight="1">
      <c r="A531" s="1177"/>
      <c r="B531" s="31"/>
      <c r="C531" s="31"/>
      <c r="D531" s="2"/>
      <c r="E531" s="360"/>
      <c r="F531" s="2"/>
      <c r="G531" s="31"/>
      <c r="H531" s="31"/>
      <c r="I531" s="360"/>
      <c r="J531" s="360"/>
      <c r="K531" s="10"/>
      <c r="L531" s="2"/>
      <c r="M531" s="31"/>
      <c r="N531" s="31"/>
      <c r="O531" s="31"/>
      <c r="P531" s="1178"/>
      <c r="Q531" s="1179"/>
      <c r="R531" s="1180"/>
      <c r="S531" s="1180"/>
      <c r="T531" s="1181"/>
      <c r="U531" s="629"/>
      <c r="V531" s="2"/>
      <c r="W531" s="2"/>
      <c r="X531" s="2"/>
      <c r="Y531" s="360"/>
      <c r="Z531" s="360"/>
      <c r="AA531" s="31"/>
      <c r="AB531" s="1182"/>
      <c r="AC531" s="360"/>
      <c r="AD531" s="360"/>
      <c r="AE531" s="360"/>
      <c r="AF531" s="360"/>
      <c r="AG531" s="360"/>
      <c r="AH531" s="31"/>
      <c r="AI531" s="360"/>
      <c r="AJ531" s="360"/>
      <c r="AK531" s="360"/>
      <c r="AL531" s="360"/>
    </row>
    <row r="532" ht="15.75" customHeight="1">
      <c r="A532" s="1177"/>
      <c r="B532" s="31"/>
      <c r="C532" s="31"/>
      <c r="D532" s="2"/>
      <c r="E532" s="360"/>
      <c r="F532" s="2"/>
      <c r="G532" s="31"/>
      <c r="H532" s="31"/>
      <c r="I532" s="360"/>
      <c r="J532" s="360"/>
      <c r="K532" s="10"/>
      <c r="L532" s="2"/>
      <c r="M532" s="31"/>
      <c r="N532" s="31"/>
      <c r="O532" s="31"/>
      <c r="P532" s="1178"/>
      <c r="Q532" s="1179"/>
      <c r="R532" s="1180"/>
      <c r="S532" s="1180"/>
      <c r="T532" s="1181"/>
      <c r="U532" s="629"/>
      <c r="V532" s="2"/>
      <c r="W532" s="2"/>
      <c r="X532" s="2"/>
      <c r="Y532" s="360"/>
      <c r="Z532" s="360"/>
      <c r="AA532" s="31"/>
      <c r="AB532" s="1182"/>
      <c r="AC532" s="360"/>
      <c r="AD532" s="360"/>
      <c r="AE532" s="360"/>
      <c r="AF532" s="360"/>
      <c r="AG532" s="360"/>
      <c r="AH532" s="31"/>
      <c r="AI532" s="360"/>
      <c r="AJ532" s="360"/>
      <c r="AK532" s="360"/>
      <c r="AL532" s="360"/>
    </row>
    <row r="533" ht="15.75" customHeight="1">
      <c r="A533" s="1177"/>
      <c r="B533" s="31"/>
      <c r="C533" s="31"/>
      <c r="D533" s="2"/>
      <c r="E533" s="360"/>
      <c r="F533" s="2"/>
      <c r="G533" s="31"/>
      <c r="H533" s="31"/>
      <c r="I533" s="360"/>
      <c r="J533" s="360"/>
      <c r="K533" s="10"/>
      <c r="L533" s="2"/>
      <c r="M533" s="31"/>
      <c r="N533" s="31"/>
      <c r="O533" s="31"/>
      <c r="P533" s="1178"/>
      <c r="Q533" s="1179"/>
      <c r="R533" s="1180"/>
      <c r="S533" s="1180"/>
      <c r="T533" s="1181"/>
      <c r="U533" s="629"/>
      <c r="V533" s="2"/>
      <c r="W533" s="2"/>
      <c r="X533" s="2"/>
      <c r="Y533" s="360"/>
      <c r="Z533" s="360"/>
      <c r="AA533" s="31"/>
      <c r="AB533" s="1182"/>
      <c r="AC533" s="360"/>
      <c r="AD533" s="360"/>
      <c r="AE533" s="360"/>
      <c r="AF533" s="360"/>
      <c r="AG533" s="360"/>
      <c r="AH533" s="31"/>
      <c r="AI533" s="360"/>
      <c r="AJ533" s="360"/>
      <c r="AK533" s="360"/>
      <c r="AL533" s="360"/>
    </row>
    <row r="534" ht="15.75" customHeight="1">
      <c r="A534" s="1177"/>
      <c r="B534" s="31"/>
      <c r="C534" s="31"/>
      <c r="D534" s="2"/>
      <c r="E534" s="360"/>
      <c r="F534" s="2"/>
      <c r="G534" s="31"/>
      <c r="H534" s="31"/>
      <c r="I534" s="360"/>
      <c r="J534" s="360"/>
      <c r="K534" s="10"/>
      <c r="L534" s="2"/>
      <c r="M534" s="31"/>
      <c r="N534" s="31"/>
      <c r="O534" s="31"/>
      <c r="P534" s="1178"/>
      <c r="Q534" s="1179"/>
      <c r="R534" s="1180"/>
      <c r="S534" s="1180"/>
      <c r="T534" s="1181"/>
      <c r="U534" s="629"/>
      <c r="V534" s="2"/>
      <c r="W534" s="2"/>
      <c r="X534" s="2"/>
      <c r="Y534" s="360"/>
      <c r="Z534" s="360"/>
      <c r="AA534" s="31"/>
      <c r="AB534" s="1182"/>
      <c r="AC534" s="360"/>
      <c r="AD534" s="360"/>
      <c r="AE534" s="360"/>
      <c r="AF534" s="360"/>
      <c r="AG534" s="360"/>
      <c r="AH534" s="31"/>
      <c r="AI534" s="360"/>
      <c r="AJ534" s="360"/>
      <c r="AK534" s="360"/>
      <c r="AL534" s="360"/>
    </row>
    <row r="535" ht="15.75" customHeight="1">
      <c r="A535" s="1177"/>
      <c r="B535" s="31"/>
      <c r="C535" s="31"/>
      <c r="D535" s="2"/>
      <c r="E535" s="360"/>
      <c r="F535" s="2"/>
      <c r="G535" s="31"/>
      <c r="H535" s="31"/>
      <c r="I535" s="360"/>
      <c r="J535" s="360"/>
      <c r="K535" s="10"/>
      <c r="L535" s="2"/>
      <c r="M535" s="31"/>
      <c r="N535" s="31"/>
      <c r="O535" s="31"/>
      <c r="P535" s="1178"/>
      <c r="Q535" s="1179"/>
      <c r="R535" s="1180"/>
      <c r="S535" s="1180"/>
      <c r="T535" s="1181"/>
      <c r="U535" s="629"/>
      <c r="V535" s="2"/>
      <c r="W535" s="2"/>
      <c r="X535" s="2"/>
      <c r="Y535" s="360"/>
      <c r="Z535" s="360"/>
      <c r="AA535" s="31"/>
      <c r="AB535" s="1182"/>
      <c r="AC535" s="360"/>
      <c r="AD535" s="360"/>
      <c r="AE535" s="360"/>
      <c r="AF535" s="360"/>
      <c r="AG535" s="360"/>
      <c r="AH535" s="31"/>
      <c r="AI535" s="360"/>
      <c r="AJ535" s="360"/>
      <c r="AK535" s="360"/>
      <c r="AL535" s="360"/>
    </row>
    <row r="536" ht="15.75" customHeight="1">
      <c r="A536" s="1177"/>
      <c r="B536" s="31"/>
      <c r="C536" s="31"/>
      <c r="D536" s="2"/>
      <c r="E536" s="360"/>
      <c r="F536" s="2"/>
      <c r="G536" s="31"/>
      <c r="H536" s="31"/>
      <c r="I536" s="360"/>
      <c r="J536" s="360"/>
      <c r="K536" s="10"/>
      <c r="L536" s="2"/>
      <c r="M536" s="31"/>
      <c r="N536" s="31"/>
      <c r="O536" s="31"/>
      <c r="P536" s="1178"/>
      <c r="Q536" s="1179"/>
      <c r="R536" s="1180"/>
      <c r="S536" s="1180"/>
      <c r="T536" s="1181"/>
      <c r="U536" s="629"/>
      <c r="V536" s="2"/>
      <c r="W536" s="2"/>
      <c r="X536" s="2"/>
      <c r="Y536" s="360"/>
      <c r="Z536" s="360"/>
      <c r="AA536" s="31"/>
      <c r="AB536" s="1182"/>
      <c r="AC536" s="360"/>
      <c r="AD536" s="360"/>
      <c r="AE536" s="360"/>
      <c r="AF536" s="360"/>
      <c r="AG536" s="360"/>
      <c r="AH536" s="31"/>
      <c r="AI536" s="360"/>
      <c r="AJ536" s="360"/>
      <c r="AK536" s="360"/>
      <c r="AL536" s="360"/>
    </row>
    <row r="537" ht="15.75" customHeight="1">
      <c r="A537" s="1177"/>
      <c r="B537" s="31"/>
      <c r="C537" s="31"/>
      <c r="D537" s="2"/>
      <c r="E537" s="360"/>
      <c r="F537" s="2"/>
      <c r="G537" s="31"/>
      <c r="H537" s="31"/>
      <c r="I537" s="360"/>
      <c r="J537" s="360"/>
      <c r="K537" s="10"/>
      <c r="L537" s="2"/>
      <c r="M537" s="31"/>
      <c r="N537" s="31"/>
      <c r="O537" s="31"/>
      <c r="P537" s="1178"/>
      <c r="Q537" s="1179"/>
      <c r="R537" s="1180"/>
      <c r="S537" s="1180"/>
      <c r="T537" s="1181"/>
      <c r="U537" s="629"/>
      <c r="V537" s="2"/>
      <c r="W537" s="2"/>
      <c r="X537" s="2"/>
      <c r="Y537" s="360"/>
      <c r="Z537" s="360"/>
      <c r="AA537" s="31"/>
      <c r="AB537" s="1182"/>
      <c r="AC537" s="360"/>
      <c r="AD537" s="360"/>
      <c r="AE537" s="360"/>
      <c r="AF537" s="360"/>
      <c r="AG537" s="360"/>
      <c r="AH537" s="31"/>
      <c r="AI537" s="360"/>
      <c r="AJ537" s="360"/>
      <c r="AK537" s="360"/>
      <c r="AL537" s="360"/>
    </row>
    <row r="538" ht="15.75" customHeight="1">
      <c r="A538" s="1177"/>
      <c r="B538" s="31"/>
      <c r="C538" s="31"/>
      <c r="D538" s="2"/>
      <c r="E538" s="360"/>
      <c r="F538" s="2"/>
      <c r="G538" s="31"/>
      <c r="H538" s="31"/>
      <c r="I538" s="360"/>
      <c r="J538" s="360"/>
      <c r="K538" s="10"/>
      <c r="L538" s="2"/>
      <c r="M538" s="31"/>
      <c r="N538" s="31"/>
      <c r="O538" s="31"/>
      <c r="P538" s="1178"/>
      <c r="Q538" s="1179"/>
      <c r="R538" s="1180"/>
      <c r="S538" s="1180"/>
      <c r="T538" s="1181"/>
      <c r="U538" s="629"/>
      <c r="V538" s="2"/>
      <c r="W538" s="2"/>
      <c r="X538" s="2"/>
      <c r="Y538" s="360"/>
      <c r="Z538" s="360"/>
      <c r="AA538" s="31"/>
      <c r="AB538" s="1182"/>
      <c r="AC538" s="360"/>
      <c r="AD538" s="360"/>
      <c r="AE538" s="360"/>
      <c r="AF538" s="360"/>
      <c r="AG538" s="360"/>
      <c r="AH538" s="31"/>
      <c r="AI538" s="360"/>
      <c r="AJ538" s="360"/>
      <c r="AK538" s="360"/>
      <c r="AL538" s="360"/>
    </row>
    <row r="539" ht="15.75" customHeight="1">
      <c r="A539" s="1177"/>
      <c r="B539" s="31"/>
      <c r="C539" s="31"/>
      <c r="D539" s="2"/>
      <c r="E539" s="360"/>
      <c r="F539" s="2"/>
      <c r="G539" s="31"/>
      <c r="H539" s="31"/>
      <c r="I539" s="360"/>
      <c r="J539" s="360"/>
      <c r="K539" s="10"/>
      <c r="L539" s="2"/>
      <c r="M539" s="31"/>
      <c r="N539" s="31"/>
      <c r="O539" s="31"/>
      <c r="P539" s="1178"/>
      <c r="Q539" s="1179"/>
      <c r="R539" s="1180"/>
      <c r="S539" s="1180"/>
      <c r="T539" s="1181"/>
      <c r="U539" s="629"/>
      <c r="V539" s="2"/>
      <c r="W539" s="2"/>
      <c r="X539" s="2"/>
      <c r="Y539" s="360"/>
      <c r="Z539" s="360"/>
      <c r="AA539" s="31"/>
      <c r="AB539" s="1182"/>
      <c r="AC539" s="360"/>
      <c r="AD539" s="360"/>
      <c r="AE539" s="360"/>
      <c r="AF539" s="360"/>
      <c r="AG539" s="360"/>
      <c r="AH539" s="31"/>
      <c r="AI539" s="360"/>
      <c r="AJ539" s="360"/>
      <c r="AK539" s="360"/>
      <c r="AL539" s="360"/>
    </row>
    <row r="540" ht="15.75" customHeight="1">
      <c r="A540" s="1177"/>
      <c r="B540" s="31"/>
      <c r="C540" s="31"/>
      <c r="D540" s="2"/>
      <c r="E540" s="360"/>
      <c r="F540" s="2"/>
      <c r="G540" s="31"/>
      <c r="H540" s="31"/>
      <c r="I540" s="360"/>
      <c r="J540" s="360"/>
      <c r="K540" s="10"/>
      <c r="L540" s="2"/>
      <c r="M540" s="31"/>
      <c r="N540" s="31"/>
      <c r="O540" s="31"/>
      <c r="P540" s="1178"/>
      <c r="Q540" s="1179"/>
      <c r="R540" s="1180"/>
      <c r="S540" s="1180"/>
      <c r="T540" s="1181"/>
      <c r="U540" s="629"/>
      <c r="V540" s="2"/>
      <c r="W540" s="2"/>
      <c r="X540" s="2"/>
      <c r="Y540" s="360"/>
      <c r="Z540" s="360"/>
      <c r="AA540" s="31"/>
      <c r="AB540" s="1182"/>
      <c r="AC540" s="360"/>
      <c r="AD540" s="360"/>
      <c r="AE540" s="360"/>
      <c r="AF540" s="360"/>
      <c r="AG540" s="360"/>
      <c r="AH540" s="31"/>
      <c r="AI540" s="360"/>
      <c r="AJ540" s="360"/>
      <c r="AK540" s="360"/>
      <c r="AL540" s="360"/>
    </row>
    <row r="541" ht="15.75" customHeight="1">
      <c r="A541" s="1177"/>
      <c r="B541" s="31"/>
      <c r="C541" s="31"/>
      <c r="D541" s="2"/>
      <c r="E541" s="360"/>
      <c r="F541" s="2"/>
      <c r="G541" s="31"/>
      <c r="H541" s="31"/>
      <c r="I541" s="360"/>
      <c r="J541" s="360"/>
      <c r="K541" s="10"/>
      <c r="L541" s="2"/>
      <c r="M541" s="31"/>
      <c r="N541" s="31"/>
      <c r="O541" s="31"/>
      <c r="P541" s="1178"/>
      <c r="Q541" s="1179"/>
      <c r="R541" s="1180"/>
      <c r="S541" s="1180"/>
      <c r="T541" s="1181"/>
      <c r="U541" s="629"/>
      <c r="V541" s="2"/>
      <c r="W541" s="2"/>
      <c r="X541" s="2"/>
      <c r="Y541" s="360"/>
      <c r="Z541" s="360"/>
      <c r="AA541" s="31"/>
      <c r="AB541" s="1182"/>
      <c r="AC541" s="360"/>
      <c r="AD541" s="360"/>
      <c r="AE541" s="360"/>
      <c r="AF541" s="360"/>
      <c r="AG541" s="360"/>
      <c r="AH541" s="31"/>
      <c r="AI541" s="360"/>
      <c r="AJ541" s="360"/>
      <c r="AK541" s="360"/>
      <c r="AL541" s="360"/>
    </row>
    <row r="542" ht="15.75" customHeight="1">
      <c r="A542" s="1177"/>
      <c r="B542" s="31"/>
      <c r="C542" s="31"/>
      <c r="D542" s="2"/>
      <c r="E542" s="360"/>
      <c r="F542" s="2"/>
      <c r="G542" s="31"/>
      <c r="H542" s="31"/>
      <c r="I542" s="360"/>
      <c r="J542" s="360"/>
      <c r="K542" s="10"/>
      <c r="L542" s="2"/>
      <c r="M542" s="31"/>
      <c r="N542" s="31"/>
      <c r="O542" s="31"/>
      <c r="P542" s="1178"/>
      <c r="Q542" s="1179"/>
      <c r="R542" s="1180"/>
      <c r="S542" s="1180"/>
      <c r="T542" s="1181"/>
      <c r="U542" s="629"/>
      <c r="V542" s="2"/>
      <c r="W542" s="2"/>
      <c r="X542" s="2"/>
      <c r="Y542" s="360"/>
      <c r="Z542" s="360"/>
      <c r="AA542" s="31"/>
      <c r="AB542" s="1182"/>
      <c r="AC542" s="360"/>
      <c r="AD542" s="360"/>
      <c r="AE542" s="360"/>
      <c r="AF542" s="360"/>
      <c r="AG542" s="360"/>
      <c r="AH542" s="31"/>
      <c r="AI542" s="360"/>
      <c r="AJ542" s="360"/>
      <c r="AK542" s="360"/>
      <c r="AL542" s="360"/>
    </row>
    <row r="543" ht="15.75" customHeight="1">
      <c r="A543" s="1177"/>
      <c r="B543" s="31"/>
      <c r="C543" s="31"/>
      <c r="D543" s="2"/>
      <c r="E543" s="360"/>
      <c r="F543" s="2"/>
      <c r="G543" s="31"/>
      <c r="H543" s="31"/>
      <c r="I543" s="360"/>
      <c r="J543" s="360"/>
      <c r="K543" s="10"/>
      <c r="L543" s="2"/>
      <c r="M543" s="31"/>
      <c r="N543" s="31"/>
      <c r="O543" s="31"/>
      <c r="P543" s="1178"/>
      <c r="Q543" s="1179"/>
      <c r="R543" s="1180"/>
      <c r="S543" s="1180"/>
      <c r="T543" s="1181"/>
      <c r="U543" s="629"/>
      <c r="V543" s="2"/>
      <c r="W543" s="2"/>
      <c r="X543" s="2"/>
      <c r="Y543" s="360"/>
      <c r="Z543" s="360"/>
      <c r="AA543" s="31"/>
      <c r="AB543" s="1182"/>
      <c r="AC543" s="360"/>
      <c r="AD543" s="360"/>
      <c r="AE543" s="360"/>
      <c r="AF543" s="360"/>
      <c r="AG543" s="360"/>
      <c r="AH543" s="31"/>
      <c r="AI543" s="360"/>
      <c r="AJ543" s="360"/>
      <c r="AK543" s="360"/>
      <c r="AL543" s="360"/>
    </row>
    <row r="544" ht="15.75" customHeight="1">
      <c r="A544" s="1177"/>
      <c r="B544" s="31"/>
      <c r="C544" s="31"/>
      <c r="D544" s="2"/>
      <c r="E544" s="360"/>
      <c r="F544" s="2"/>
      <c r="G544" s="31"/>
      <c r="H544" s="31"/>
      <c r="I544" s="360"/>
      <c r="J544" s="360"/>
      <c r="K544" s="10"/>
      <c r="L544" s="2"/>
      <c r="M544" s="31"/>
      <c r="N544" s="31"/>
      <c r="O544" s="31"/>
      <c r="P544" s="1178"/>
      <c r="Q544" s="1179"/>
      <c r="R544" s="1180"/>
      <c r="S544" s="1180"/>
      <c r="T544" s="1181"/>
      <c r="U544" s="629"/>
      <c r="V544" s="2"/>
      <c r="W544" s="2"/>
      <c r="X544" s="2"/>
      <c r="Y544" s="360"/>
      <c r="Z544" s="360"/>
      <c r="AA544" s="31"/>
      <c r="AB544" s="1182"/>
      <c r="AC544" s="360"/>
      <c r="AD544" s="360"/>
      <c r="AE544" s="360"/>
      <c r="AF544" s="360"/>
      <c r="AG544" s="360"/>
      <c r="AH544" s="31"/>
      <c r="AI544" s="360"/>
      <c r="AJ544" s="360"/>
      <c r="AK544" s="360"/>
      <c r="AL544" s="360"/>
    </row>
    <row r="545" ht="15.75" customHeight="1">
      <c r="A545" s="1177"/>
      <c r="B545" s="31"/>
      <c r="C545" s="31"/>
      <c r="D545" s="2"/>
      <c r="E545" s="360"/>
      <c r="F545" s="2"/>
      <c r="G545" s="31"/>
      <c r="H545" s="31"/>
      <c r="I545" s="360"/>
      <c r="J545" s="360"/>
      <c r="K545" s="10"/>
      <c r="L545" s="2"/>
      <c r="M545" s="31"/>
      <c r="N545" s="31"/>
      <c r="O545" s="31"/>
      <c r="P545" s="1178"/>
      <c r="Q545" s="1179"/>
      <c r="R545" s="1180"/>
      <c r="S545" s="1180"/>
      <c r="T545" s="1181"/>
      <c r="U545" s="629"/>
      <c r="V545" s="2"/>
      <c r="W545" s="2"/>
      <c r="X545" s="2"/>
      <c r="Y545" s="360"/>
      <c r="Z545" s="360"/>
      <c r="AA545" s="31"/>
      <c r="AB545" s="1182"/>
      <c r="AC545" s="360"/>
      <c r="AD545" s="360"/>
      <c r="AE545" s="360"/>
      <c r="AF545" s="360"/>
      <c r="AG545" s="360"/>
      <c r="AH545" s="31"/>
      <c r="AI545" s="360"/>
      <c r="AJ545" s="360"/>
      <c r="AK545" s="360"/>
      <c r="AL545" s="360"/>
    </row>
    <row r="546" ht="15.75" customHeight="1">
      <c r="A546" s="1177"/>
      <c r="B546" s="31"/>
      <c r="C546" s="31"/>
      <c r="D546" s="2"/>
      <c r="E546" s="360"/>
      <c r="F546" s="2"/>
      <c r="G546" s="31"/>
      <c r="H546" s="31"/>
      <c r="I546" s="360"/>
      <c r="J546" s="360"/>
      <c r="K546" s="10"/>
      <c r="L546" s="2"/>
      <c r="M546" s="31"/>
      <c r="N546" s="31"/>
      <c r="O546" s="31"/>
      <c r="P546" s="1178"/>
      <c r="Q546" s="1179"/>
      <c r="R546" s="1180"/>
      <c r="S546" s="1180"/>
      <c r="T546" s="1181"/>
      <c r="U546" s="629"/>
      <c r="V546" s="2"/>
      <c r="W546" s="2"/>
      <c r="X546" s="2"/>
      <c r="Y546" s="360"/>
      <c r="Z546" s="360"/>
      <c r="AA546" s="31"/>
      <c r="AB546" s="1182"/>
      <c r="AC546" s="360"/>
      <c r="AD546" s="360"/>
      <c r="AE546" s="360"/>
      <c r="AF546" s="360"/>
      <c r="AG546" s="360"/>
      <c r="AH546" s="31"/>
      <c r="AI546" s="360"/>
      <c r="AJ546" s="360"/>
      <c r="AK546" s="360"/>
      <c r="AL546" s="360"/>
    </row>
    <row r="547" ht="15.75" customHeight="1">
      <c r="A547" s="1177"/>
      <c r="B547" s="31"/>
      <c r="C547" s="31"/>
      <c r="D547" s="2"/>
      <c r="E547" s="360"/>
      <c r="F547" s="2"/>
      <c r="G547" s="31"/>
      <c r="H547" s="31"/>
      <c r="I547" s="360"/>
      <c r="J547" s="360"/>
      <c r="K547" s="10"/>
      <c r="L547" s="2"/>
      <c r="M547" s="31"/>
      <c r="N547" s="31"/>
      <c r="O547" s="31"/>
      <c r="P547" s="1178"/>
      <c r="Q547" s="1179"/>
      <c r="R547" s="1180"/>
      <c r="S547" s="1180"/>
      <c r="T547" s="1181"/>
      <c r="U547" s="629"/>
      <c r="V547" s="2"/>
      <c r="W547" s="2"/>
      <c r="X547" s="2"/>
      <c r="Y547" s="360"/>
      <c r="Z547" s="360"/>
      <c r="AA547" s="31"/>
      <c r="AB547" s="1182"/>
      <c r="AC547" s="360"/>
      <c r="AD547" s="360"/>
      <c r="AE547" s="360"/>
      <c r="AF547" s="360"/>
      <c r="AG547" s="360"/>
      <c r="AH547" s="31"/>
      <c r="AI547" s="360"/>
      <c r="AJ547" s="360"/>
      <c r="AK547" s="360"/>
      <c r="AL547" s="360"/>
    </row>
    <row r="548" ht="15.75" customHeight="1">
      <c r="A548" s="1177"/>
      <c r="B548" s="31"/>
      <c r="C548" s="31"/>
      <c r="D548" s="2"/>
      <c r="E548" s="360"/>
      <c r="F548" s="2"/>
      <c r="G548" s="31"/>
      <c r="H548" s="31"/>
      <c r="I548" s="360"/>
      <c r="J548" s="360"/>
      <c r="K548" s="10"/>
      <c r="L548" s="2"/>
      <c r="M548" s="31"/>
      <c r="N548" s="31"/>
      <c r="O548" s="31"/>
      <c r="P548" s="1178"/>
      <c r="Q548" s="1179"/>
      <c r="R548" s="1180"/>
      <c r="S548" s="1180"/>
      <c r="T548" s="1181"/>
      <c r="U548" s="629"/>
      <c r="V548" s="2"/>
      <c r="W548" s="2"/>
      <c r="X548" s="2"/>
      <c r="Y548" s="360"/>
      <c r="Z548" s="360"/>
      <c r="AA548" s="31"/>
      <c r="AB548" s="1182"/>
      <c r="AC548" s="360"/>
      <c r="AD548" s="360"/>
      <c r="AE548" s="360"/>
      <c r="AF548" s="360"/>
      <c r="AG548" s="360"/>
      <c r="AH548" s="31"/>
      <c r="AI548" s="360"/>
      <c r="AJ548" s="360"/>
      <c r="AK548" s="360"/>
      <c r="AL548" s="360"/>
    </row>
    <row r="549" ht="15.75" customHeight="1">
      <c r="A549" s="1177"/>
      <c r="B549" s="31"/>
      <c r="C549" s="31"/>
      <c r="D549" s="2"/>
      <c r="E549" s="360"/>
      <c r="F549" s="2"/>
      <c r="G549" s="31"/>
      <c r="H549" s="31"/>
      <c r="I549" s="360"/>
      <c r="J549" s="360"/>
      <c r="K549" s="10"/>
      <c r="L549" s="2"/>
      <c r="M549" s="31"/>
      <c r="N549" s="31"/>
      <c r="O549" s="31"/>
      <c r="P549" s="1178"/>
      <c r="Q549" s="1179"/>
      <c r="R549" s="1180"/>
      <c r="S549" s="1180"/>
      <c r="T549" s="1181"/>
      <c r="U549" s="629"/>
      <c r="V549" s="2"/>
      <c r="W549" s="2"/>
      <c r="X549" s="2"/>
      <c r="Y549" s="360"/>
      <c r="Z549" s="360"/>
      <c r="AA549" s="31"/>
      <c r="AB549" s="1182"/>
      <c r="AC549" s="360"/>
      <c r="AD549" s="360"/>
      <c r="AE549" s="360"/>
      <c r="AF549" s="360"/>
      <c r="AG549" s="360"/>
      <c r="AH549" s="31"/>
      <c r="AI549" s="360"/>
      <c r="AJ549" s="360"/>
      <c r="AK549" s="360"/>
      <c r="AL549" s="360"/>
    </row>
    <row r="550" ht="15.75" customHeight="1">
      <c r="A550" s="1177"/>
      <c r="B550" s="31"/>
      <c r="C550" s="31"/>
      <c r="D550" s="2"/>
      <c r="E550" s="360"/>
      <c r="F550" s="2"/>
      <c r="G550" s="31"/>
      <c r="H550" s="31"/>
      <c r="I550" s="360"/>
      <c r="J550" s="360"/>
      <c r="K550" s="10"/>
      <c r="L550" s="2"/>
      <c r="M550" s="31"/>
      <c r="N550" s="31"/>
      <c r="O550" s="31"/>
      <c r="P550" s="1178"/>
      <c r="Q550" s="1179"/>
      <c r="R550" s="1180"/>
      <c r="S550" s="1180"/>
      <c r="T550" s="1181"/>
      <c r="U550" s="629"/>
      <c r="V550" s="2"/>
      <c r="W550" s="2"/>
      <c r="X550" s="2"/>
      <c r="Y550" s="360"/>
      <c r="Z550" s="360"/>
      <c r="AA550" s="31"/>
      <c r="AB550" s="1182"/>
      <c r="AC550" s="360"/>
      <c r="AD550" s="360"/>
      <c r="AE550" s="360"/>
      <c r="AF550" s="360"/>
      <c r="AG550" s="360"/>
      <c r="AH550" s="31"/>
      <c r="AI550" s="360"/>
      <c r="AJ550" s="360"/>
      <c r="AK550" s="360"/>
      <c r="AL550" s="360"/>
    </row>
    <row r="551" ht="15.75" customHeight="1">
      <c r="A551" s="1177"/>
      <c r="B551" s="31"/>
      <c r="C551" s="31"/>
      <c r="D551" s="2"/>
      <c r="E551" s="360"/>
      <c r="F551" s="2"/>
      <c r="G551" s="31"/>
      <c r="H551" s="31"/>
      <c r="I551" s="360"/>
      <c r="J551" s="360"/>
      <c r="K551" s="10"/>
      <c r="L551" s="2"/>
      <c r="M551" s="31"/>
      <c r="N551" s="31"/>
      <c r="O551" s="31"/>
      <c r="P551" s="1178"/>
      <c r="Q551" s="1179"/>
      <c r="R551" s="1180"/>
      <c r="S551" s="1180"/>
      <c r="T551" s="1181"/>
      <c r="U551" s="629"/>
      <c r="V551" s="2"/>
      <c r="W551" s="2"/>
      <c r="X551" s="2"/>
      <c r="Y551" s="360"/>
      <c r="Z551" s="360"/>
      <c r="AA551" s="31"/>
      <c r="AB551" s="1182"/>
      <c r="AC551" s="360"/>
      <c r="AD551" s="360"/>
      <c r="AE551" s="360"/>
      <c r="AF551" s="360"/>
      <c r="AG551" s="360"/>
      <c r="AH551" s="31"/>
      <c r="AI551" s="360"/>
      <c r="AJ551" s="360"/>
      <c r="AK551" s="360"/>
      <c r="AL551" s="360"/>
    </row>
    <row r="552" ht="15.75" customHeight="1">
      <c r="A552" s="1177"/>
      <c r="B552" s="31"/>
      <c r="C552" s="31"/>
      <c r="D552" s="2"/>
      <c r="E552" s="360"/>
      <c r="F552" s="2"/>
      <c r="G552" s="31"/>
      <c r="H552" s="31"/>
      <c r="I552" s="360"/>
      <c r="J552" s="360"/>
      <c r="K552" s="10"/>
      <c r="L552" s="2"/>
      <c r="M552" s="31"/>
      <c r="N552" s="31"/>
      <c r="O552" s="31"/>
      <c r="P552" s="1178"/>
      <c r="Q552" s="1179"/>
      <c r="R552" s="1180"/>
      <c r="S552" s="1180"/>
      <c r="T552" s="1181"/>
      <c r="U552" s="629"/>
      <c r="V552" s="2"/>
      <c r="W552" s="2"/>
      <c r="X552" s="2"/>
      <c r="Y552" s="360"/>
      <c r="Z552" s="360"/>
      <c r="AA552" s="31"/>
      <c r="AB552" s="1182"/>
      <c r="AC552" s="360"/>
      <c r="AD552" s="360"/>
      <c r="AE552" s="360"/>
      <c r="AF552" s="360"/>
      <c r="AG552" s="360"/>
      <c r="AH552" s="31"/>
      <c r="AI552" s="360"/>
      <c r="AJ552" s="360"/>
      <c r="AK552" s="360"/>
      <c r="AL552" s="360"/>
    </row>
    <row r="553" ht="15.75" customHeight="1">
      <c r="A553" s="1177"/>
      <c r="B553" s="31"/>
      <c r="C553" s="31"/>
      <c r="D553" s="2"/>
      <c r="E553" s="360"/>
      <c r="F553" s="2"/>
      <c r="G553" s="31"/>
      <c r="H553" s="31"/>
      <c r="I553" s="360"/>
      <c r="J553" s="360"/>
      <c r="K553" s="10"/>
      <c r="L553" s="2"/>
      <c r="M553" s="31"/>
      <c r="N553" s="31"/>
      <c r="O553" s="31"/>
      <c r="P553" s="1178"/>
      <c r="Q553" s="1179"/>
      <c r="R553" s="1180"/>
      <c r="S553" s="1180"/>
      <c r="T553" s="1181"/>
      <c r="U553" s="629"/>
      <c r="V553" s="2"/>
      <c r="W553" s="2"/>
      <c r="X553" s="2"/>
      <c r="Y553" s="360"/>
      <c r="Z553" s="360"/>
      <c r="AA553" s="31"/>
      <c r="AB553" s="1182"/>
      <c r="AC553" s="360"/>
      <c r="AD553" s="360"/>
      <c r="AE553" s="360"/>
      <c r="AF553" s="360"/>
      <c r="AG553" s="360"/>
      <c r="AH553" s="31"/>
      <c r="AI553" s="360"/>
      <c r="AJ553" s="360"/>
      <c r="AK553" s="360"/>
      <c r="AL553" s="360"/>
    </row>
    <row r="554" ht="15.75" customHeight="1">
      <c r="A554" s="1177"/>
      <c r="B554" s="31"/>
      <c r="C554" s="31"/>
      <c r="D554" s="2"/>
      <c r="E554" s="360"/>
      <c r="F554" s="2"/>
      <c r="G554" s="31"/>
      <c r="H554" s="31"/>
      <c r="I554" s="360"/>
      <c r="J554" s="360"/>
      <c r="K554" s="10"/>
      <c r="L554" s="2"/>
      <c r="M554" s="31"/>
      <c r="N554" s="31"/>
      <c r="O554" s="31"/>
      <c r="P554" s="1178"/>
      <c r="Q554" s="1179"/>
      <c r="R554" s="1180"/>
      <c r="S554" s="1180"/>
      <c r="T554" s="1181"/>
      <c r="U554" s="629"/>
      <c r="V554" s="2"/>
      <c r="W554" s="2"/>
      <c r="X554" s="2"/>
      <c r="Y554" s="360"/>
      <c r="Z554" s="360"/>
      <c r="AA554" s="31"/>
      <c r="AB554" s="1182"/>
      <c r="AC554" s="360"/>
      <c r="AD554" s="360"/>
      <c r="AE554" s="360"/>
      <c r="AF554" s="360"/>
      <c r="AG554" s="360"/>
      <c r="AH554" s="31"/>
      <c r="AI554" s="360"/>
      <c r="AJ554" s="360"/>
      <c r="AK554" s="360"/>
      <c r="AL554" s="360"/>
    </row>
    <row r="555" ht="15.75" customHeight="1">
      <c r="A555" s="1177"/>
      <c r="B555" s="31"/>
      <c r="C555" s="31"/>
      <c r="D555" s="2"/>
      <c r="E555" s="360"/>
      <c r="F555" s="2"/>
      <c r="G555" s="31"/>
      <c r="H555" s="31"/>
      <c r="I555" s="360"/>
      <c r="J555" s="360"/>
      <c r="K555" s="10"/>
      <c r="L555" s="2"/>
      <c r="M555" s="31"/>
      <c r="N555" s="31"/>
      <c r="O555" s="31"/>
      <c r="P555" s="1178"/>
      <c r="Q555" s="1179"/>
      <c r="R555" s="1180"/>
      <c r="S555" s="1180"/>
      <c r="T555" s="1181"/>
      <c r="U555" s="629"/>
      <c r="V555" s="2"/>
      <c r="W555" s="2"/>
      <c r="X555" s="2"/>
      <c r="Y555" s="360"/>
      <c r="Z555" s="360"/>
      <c r="AA555" s="31"/>
      <c r="AB555" s="1182"/>
      <c r="AC555" s="360"/>
      <c r="AD555" s="360"/>
      <c r="AE555" s="360"/>
      <c r="AF555" s="360"/>
      <c r="AG555" s="360"/>
      <c r="AH555" s="31"/>
      <c r="AI555" s="360"/>
      <c r="AJ555" s="360"/>
      <c r="AK555" s="360"/>
      <c r="AL555" s="360"/>
    </row>
    <row r="556" ht="15.75" customHeight="1">
      <c r="A556" s="1177"/>
      <c r="B556" s="31"/>
      <c r="C556" s="31"/>
      <c r="D556" s="2"/>
      <c r="E556" s="360"/>
      <c r="F556" s="2"/>
      <c r="G556" s="31"/>
      <c r="H556" s="31"/>
      <c r="I556" s="360"/>
      <c r="J556" s="360"/>
      <c r="K556" s="10"/>
      <c r="L556" s="2"/>
      <c r="M556" s="31"/>
      <c r="N556" s="31"/>
      <c r="O556" s="31"/>
      <c r="P556" s="1178"/>
      <c r="Q556" s="1179"/>
      <c r="R556" s="1180"/>
      <c r="S556" s="1180"/>
      <c r="T556" s="1181"/>
      <c r="U556" s="629"/>
      <c r="V556" s="2"/>
      <c r="W556" s="2"/>
      <c r="X556" s="2"/>
      <c r="Y556" s="360"/>
      <c r="Z556" s="360"/>
      <c r="AA556" s="31"/>
      <c r="AB556" s="1182"/>
      <c r="AC556" s="360"/>
      <c r="AD556" s="360"/>
      <c r="AE556" s="360"/>
      <c r="AF556" s="360"/>
      <c r="AG556" s="360"/>
      <c r="AH556" s="31"/>
      <c r="AI556" s="360"/>
      <c r="AJ556" s="360"/>
      <c r="AK556" s="360"/>
      <c r="AL556" s="360"/>
    </row>
    <row r="557" ht="15.75" customHeight="1">
      <c r="A557" s="1177"/>
      <c r="B557" s="31"/>
      <c r="C557" s="31"/>
      <c r="D557" s="2"/>
      <c r="E557" s="360"/>
      <c r="F557" s="2"/>
      <c r="G557" s="31"/>
      <c r="H557" s="31"/>
      <c r="I557" s="360"/>
      <c r="J557" s="360"/>
      <c r="K557" s="10"/>
      <c r="L557" s="2"/>
      <c r="M557" s="31"/>
      <c r="N557" s="31"/>
      <c r="O557" s="31"/>
      <c r="P557" s="1178"/>
      <c r="Q557" s="1179"/>
      <c r="R557" s="1180"/>
      <c r="S557" s="1180"/>
      <c r="T557" s="1181"/>
      <c r="U557" s="629"/>
      <c r="V557" s="2"/>
      <c r="W557" s="2"/>
      <c r="X557" s="2"/>
      <c r="Y557" s="360"/>
      <c r="Z557" s="360"/>
      <c r="AA557" s="31"/>
      <c r="AB557" s="1182"/>
      <c r="AC557" s="360"/>
      <c r="AD557" s="360"/>
      <c r="AE557" s="360"/>
      <c r="AF557" s="360"/>
      <c r="AG557" s="360"/>
      <c r="AH557" s="31"/>
      <c r="AI557" s="360"/>
      <c r="AJ557" s="360"/>
      <c r="AK557" s="360"/>
      <c r="AL557" s="360"/>
    </row>
    <row r="558" ht="15.75" customHeight="1">
      <c r="A558" s="1177"/>
      <c r="B558" s="31"/>
      <c r="C558" s="31"/>
      <c r="D558" s="2"/>
      <c r="E558" s="360"/>
      <c r="F558" s="2"/>
      <c r="G558" s="31"/>
      <c r="H558" s="31"/>
      <c r="I558" s="360"/>
      <c r="J558" s="360"/>
      <c r="K558" s="10"/>
      <c r="L558" s="2"/>
      <c r="M558" s="31"/>
      <c r="N558" s="31"/>
      <c r="O558" s="31"/>
      <c r="P558" s="1178"/>
      <c r="Q558" s="1179"/>
      <c r="R558" s="1180"/>
      <c r="S558" s="1180"/>
      <c r="T558" s="1181"/>
      <c r="U558" s="629"/>
      <c r="V558" s="2"/>
      <c r="W558" s="2"/>
      <c r="X558" s="2"/>
      <c r="Y558" s="360"/>
      <c r="Z558" s="360"/>
      <c r="AA558" s="31"/>
      <c r="AB558" s="1182"/>
      <c r="AC558" s="360"/>
      <c r="AD558" s="360"/>
      <c r="AE558" s="360"/>
      <c r="AF558" s="360"/>
      <c r="AG558" s="360"/>
      <c r="AH558" s="31"/>
      <c r="AI558" s="360"/>
      <c r="AJ558" s="360"/>
      <c r="AK558" s="360"/>
      <c r="AL558" s="360"/>
    </row>
    <row r="559" ht="15.75" customHeight="1">
      <c r="A559" s="1177"/>
      <c r="B559" s="31"/>
      <c r="C559" s="31"/>
      <c r="D559" s="2"/>
      <c r="E559" s="360"/>
      <c r="F559" s="2"/>
      <c r="G559" s="31"/>
      <c r="H559" s="31"/>
      <c r="I559" s="360"/>
      <c r="J559" s="360"/>
      <c r="K559" s="10"/>
      <c r="L559" s="2"/>
      <c r="M559" s="31"/>
      <c r="N559" s="31"/>
      <c r="O559" s="31"/>
      <c r="P559" s="1178"/>
      <c r="Q559" s="1179"/>
      <c r="R559" s="1180"/>
      <c r="S559" s="1180"/>
      <c r="T559" s="1181"/>
      <c r="U559" s="629"/>
      <c r="V559" s="2"/>
      <c r="W559" s="2"/>
      <c r="X559" s="2"/>
      <c r="Y559" s="360"/>
      <c r="Z559" s="360"/>
      <c r="AA559" s="31"/>
      <c r="AB559" s="1182"/>
      <c r="AC559" s="360"/>
      <c r="AD559" s="360"/>
      <c r="AE559" s="360"/>
      <c r="AF559" s="360"/>
      <c r="AG559" s="360"/>
      <c r="AH559" s="31"/>
      <c r="AI559" s="360"/>
      <c r="AJ559" s="360"/>
      <c r="AK559" s="360"/>
      <c r="AL559" s="360"/>
    </row>
    <row r="560" ht="15.75" customHeight="1">
      <c r="A560" s="1177"/>
      <c r="B560" s="31"/>
      <c r="C560" s="31"/>
      <c r="D560" s="2"/>
      <c r="E560" s="360"/>
      <c r="F560" s="2"/>
      <c r="G560" s="31"/>
      <c r="H560" s="31"/>
      <c r="I560" s="360"/>
      <c r="J560" s="360"/>
      <c r="K560" s="10"/>
      <c r="L560" s="2"/>
      <c r="M560" s="31"/>
      <c r="N560" s="31"/>
      <c r="O560" s="31"/>
      <c r="P560" s="1178"/>
      <c r="Q560" s="1179"/>
      <c r="R560" s="1180"/>
      <c r="S560" s="1180"/>
      <c r="T560" s="1181"/>
      <c r="U560" s="629"/>
      <c r="V560" s="2"/>
      <c r="W560" s="2"/>
      <c r="X560" s="2"/>
      <c r="Y560" s="360"/>
      <c r="Z560" s="360"/>
      <c r="AA560" s="31"/>
      <c r="AB560" s="1182"/>
      <c r="AC560" s="360"/>
      <c r="AD560" s="360"/>
      <c r="AE560" s="360"/>
      <c r="AF560" s="360"/>
      <c r="AG560" s="360"/>
      <c r="AH560" s="31"/>
      <c r="AI560" s="360"/>
      <c r="AJ560" s="360"/>
      <c r="AK560" s="360"/>
      <c r="AL560" s="360"/>
    </row>
    <row r="561" ht="15.75" customHeight="1">
      <c r="A561" s="1177"/>
      <c r="B561" s="31"/>
      <c r="C561" s="31"/>
      <c r="D561" s="2"/>
      <c r="E561" s="360"/>
      <c r="F561" s="2"/>
      <c r="G561" s="31"/>
      <c r="H561" s="31"/>
      <c r="I561" s="360"/>
      <c r="J561" s="360"/>
      <c r="K561" s="10"/>
      <c r="L561" s="2"/>
      <c r="M561" s="31"/>
      <c r="N561" s="31"/>
      <c r="O561" s="31"/>
      <c r="P561" s="1178"/>
      <c r="Q561" s="1179"/>
      <c r="R561" s="1180"/>
      <c r="S561" s="1180"/>
      <c r="T561" s="1181"/>
      <c r="U561" s="629"/>
      <c r="V561" s="2"/>
      <c r="W561" s="2"/>
      <c r="X561" s="2"/>
      <c r="Y561" s="360"/>
      <c r="Z561" s="360"/>
      <c r="AA561" s="31"/>
      <c r="AB561" s="1182"/>
      <c r="AC561" s="360"/>
      <c r="AD561" s="360"/>
      <c r="AE561" s="360"/>
      <c r="AF561" s="360"/>
      <c r="AG561" s="360"/>
      <c r="AH561" s="31"/>
      <c r="AI561" s="360"/>
      <c r="AJ561" s="360"/>
      <c r="AK561" s="360"/>
      <c r="AL561" s="360"/>
    </row>
    <row r="562" ht="15.75" customHeight="1">
      <c r="A562" s="1177"/>
      <c r="B562" s="31"/>
      <c r="C562" s="31"/>
      <c r="D562" s="2"/>
      <c r="E562" s="360"/>
      <c r="F562" s="2"/>
      <c r="G562" s="31"/>
      <c r="H562" s="31"/>
      <c r="I562" s="360"/>
      <c r="J562" s="360"/>
      <c r="K562" s="10"/>
      <c r="L562" s="2"/>
      <c r="M562" s="31"/>
      <c r="N562" s="31"/>
      <c r="O562" s="31"/>
      <c r="P562" s="1178"/>
      <c r="Q562" s="1179"/>
      <c r="R562" s="1180"/>
      <c r="S562" s="1180"/>
      <c r="T562" s="1181"/>
      <c r="U562" s="629"/>
      <c r="V562" s="2"/>
      <c r="W562" s="2"/>
      <c r="X562" s="2"/>
      <c r="Y562" s="360"/>
      <c r="Z562" s="360"/>
      <c r="AA562" s="31"/>
      <c r="AB562" s="1182"/>
      <c r="AC562" s="360"/>
      <c r="AD562" s="360"/>
      <c r="AE562" s="360"/>
      <c r="AF562" s="360"/>
      <c r="AG562" s="360"/>
      <c r="AH562" s="31"/>
      <c r="AI562" s="360"/>
      <c r="AJ562" s="360"/>
      <c r="AK562" s="360"/>
      <c r="AL562" s="360"/>
    </row>
    <row r="563" ht="15.75" customHeight="1">
      <c r="A563" s="1177"/>
      <c r="B563" s="31"/>
      <c r="C563" s="31"/>
      <c r="D563" s="2"/>
      <c r="E563" s="360"/>
      <c r="F563" s="2"/>
      <c r="G563" s="31"/>
      <c r="H563" s="31"/>
      <c r="I563" s="360"/>
      <c r="J563" s="360"/>
      <c r="K563" s="10"/>
      <c r="L563" s="2"/>
      <c r="M563" s="31"/>
      <c r="N563" s="31"/>
      <c r="O563" s="31"/>
      <c r="P563" s="1178"/>
      <c r="Q563" s="1179"/>
      <c r="R563" s="1180"/>
      <c r="S563" s="1180"/>
      <c r="T563" s="1181"/>
      <c r="U563" s="629"/>
      <c r="V563" s="2"/>
      <c r="W563" s="2"/>
      <c r="X563" s="2"/>
      <c r="Y563" s="360"/>
      <c r="Z563" s="360"/>
      <c r="AA563" s="31"/>
      <c r="AB563" s="1182"/>
      <c r="AC563" s="360"/>
      <c r="AD563" s="360"/>
      <c r="AE563" s="360"/>
      <c r="AF563" s="360"/>
      <c r="AG563" s="360"/>
      <c r="AH563" s="31"/>
      <c r="AI563" s="360"/>
      <c r="AJ563" s="360"/>
      <c r="AK563" s="360"/>
      <c r="AL563" s="360"/>
    </row>
    <row r="564" ht="15.75" customHeight="1">
      <c r="A564" s="1177"/>
      <c r="B564" s="31"/>
      <c r="C564" s="31"/>
      <c r="D564" s="2"/>
      <c r="E564" s="360"/>
      <c r="F564" s="2"/>
      <c r="G564" s="31"/>
      <c r="H564" s="31"/>
      <c r="I564" s="360"/>
      <c r="J564" s="360"/>
      <c r="K564" s="10"/>
      <c r="L564" s="2"/>
      <c r="M564" s="31"/>
      <c r="N564" s="31"/>
      <c r="O564" s="31"/>
      <c r="P564" s="1178"/>
      <c r="Q564" s="1179"/>
      <c r="R564" s="1180"/>
      <c r="S564" s="1180"/>
      <c r="T564" s="1181"/>
      <c r="U564" s="629"/>
      <c r="V564" s="2"/>
      <c r="W564" s="2"/>
      <c r="X564" s="2"/>
      <c r="Y564" s="360"/>
      <c r="Z564" s="360"/>
      <c r="AA564" s="31"/>
      <c r="AB564" s="1182"/>
      <c r="AC564" s="360"/>
      <c r="AD564" s="360"/>
      <c r="AE564" s="360"/>
      <c r="AF564" s="360"/>
      <c r="AG564" s="360"/>
      <c r="AH564" s="31"/>
      <c r="AI564" s="360"/>
      <c r="AJ564" s="360"/>
      <c r="AK564" s="360"/>
      <c r="AL564" s="360"/>
    </row>
    <row r="565" ht="15.75" customHeight="1">
      <c r="A565" s="1177"/>
      <c r="B565" s="31"/>
      <c r="C565" s="31"/>
      <c r="D565" s="2"/>
      <c r="E565" s="360"/>
      <c r="F565" s="2"/>
      <c r="G565" s="31"/>
      <c r="H565" s="31"/>
      <c r="I565" s="360"/>
      <c r="J565" s="360"/>
      <c r="K565" s="10"/>
      <c r="L565" s="2"/>
      <c r="M565" s="31"/>
      <c r="N565" s="31"/>
      <c r="O565" s="31"/>
      <c r="P565" s="1178"/>
      <c r="Q565" s="1179"/>
      <c r="R565" s="1180"/>
      <c r="S565" s="1180"/>
      <c r="T565" s="1181"/>
      <c r="U565" s="629"/>
      <c r="V565" s="2"/>
      <c r="W565" s="2"/>
      <c r="X565" s="2"/>
      <c r="Y565" s="360"/>
      <c r="Z565" s="360"/>
      <c r="AA565" s="31"/>
      <c r="AB565" s="1182"/>
      <c r="AC565" s="360"/>
      <c r="AD565" s="360"/>
      <c r="AE565" s="360"/>
      <c r="AF565" s="360"/>
      <c r="AG565" s="360"/>
      <c r="AH565" s="31"/>
      <c r="AI565" s="360"/>
      <c r="AJ565" s="360"/>
      <c r="AK565" s="360"/>
      <c r="AL565" s="360"/>
    </row>
    <row r="566" ht="15.75" customHeight="1">
      <c r="A566" s="1177"/>
      <c r="B566" s="31"/>
      <c r="C566" s="31"/>
      <c r="D566" s="2"/>
      <c r="E566" s="360"/>
      <c r="F566" s="2"/>
      <c r="G566" s="31"/>
      <c r="H566" s="31"/>
      <c r="I566" s="360"/>
      <c r="J566" s="360"/>
      <c r="K566" s="10"/>
      <c r="L566" s="2"/>
      <c r="M566" s="31"/>
      <c r="N566" s="31"/>
      <c r="O566" s="31"/>
      <c r="P566" s="1178"/>
      <c r="Q566" s="1179"/>
      <c r="R566" s="1180"/>
      <c r="S566" s="1180"/>
      <c r="T566" s="1181"/>
      <c r="U566" s="629"/>
      <c r="V566" s="2"/>
      <c r="W566" s="2"/>
      <c r="X566" s="2"/>
      <c r="Y566" s="360"/>
      <c r="Z566" s="360"/>
      <c r="AA566" s="31"/>
      <c r="AB566" s="1182"/>
      <c r="AC566" s="360"/>
      <c r="AD566" s="360"/>
      <c r="AE566" s="360"/>
      <c r="AF566" s="360"/>
      <c r="AG566" s="360"/>
      <c r="AH566" s="31"/>
      <c r="AI566" s="360"/>
      <c r="AJ566" s="360"/>
      <c r="AK566" s="360"/>
      <c r="AL566" s="360"/>
    </row>
    <row r="567" ht="15.75" customHeight="1">
      <c r="A567" s="1177"/>
      <c r="B567" s="31"/>
      <c r="C567" s="31"/>
      <c r="D567" s="2"/>
      <c r="E567" s="360"/>
      <c r="F567" s="2"/>
      <c r="G567" s="31"/>
      <c r="H567" s="31"/>
      <c r="I567" s="360"/>
      <c r="J567" s="360"/>
      <c r="K567" s="10"/>
      <c r="L567" s="2"/>
      <c r="M567" s="31"/>
      <c r="N567" s="31"/>
      <c r="O567" s="31"/>
      <c r="P567" s="1178"/>
      <c r="Q567" s="1179"/>
      <c r="R567" s="1180"/>
      <c r="S567" s="1180"/>
      <c r="T567" s="1181"/>
      <c r="U567" s="629"/>
      <c r="V567" s="2"/>
      <c r="W567" s="2"/>
      <c r="X567" s="2"/>
      <c r="Y567" s="360"/>
      <c r="Z567" s="360"/>
      <c r="AA567" s="31"/>
      <c r="AB567" s="1182"/>
      <c r="AC567" s="360"/>
      <c r="AD567" s="360"/>
      <c r="AE567" s="360"/>
      <c r="AF567" s="360"/>
      <c r="AG567" s="360"/>
      <c r="AH567" s="31"/>
      <c r="AI567" s="360"/>
      <c r="AJ567" s="360"/>
      <c r="AK567" s="360"/>
      <c r="AL567" s="360"/>
    </row>
    <row r="568" ht="15.75" customHeight="1">
      <c r="A568" s="1177"/>
      <c r="B568" s="31"/>
      <c r="C568" s="31"/>
      <c r="D568" s="2"/>
      <c r="E568" s="360"/>
      <c r="F568" s="2"/>
      <c r="G568" s="31"/>
      <c r="H568" s="31"/>
      <c r="I568" s="360"/>
      <c r="J568" s="360"/>
      <c r="K568" s="10"/>
      <c r="L568" s="2"/>
      <c r="M568" s="31"/>
      <c r="N568" s="31"/>
      <c r="O568" s="31"/>
      <c r="P568" s="1178"/>
      <c r="Q568" s="1179"/>
      <c r="R568" s="1180"/>
      <c r="S568" s="1180"/>
      <c r="T568" s="1181"/>
      <c r="U568" s="629"/>
      <c r="V568" s="2"/>
      <c r="W568" s="2"/>
      <c r="X568" s="2"/>
      <c r="Y568" s="360"/>
      <c r="Z568" s="360"/>
      <c r="AA568" s="31"/>
      <c r="AB568" s="1182"/>
      <c r="AC568" s="360"/>
      <c r="AD568" s="360"/>
      <c r="AE568" s="360"/>
      <c r="AF568" s="360"/>
      <c r="AG568" s="360"/>
      <c r="AH568" s="31"/>
      <c r="AI568" s="360"/>
      <c r="AJ568" s="360"/>
      <c r="AK568" s="360"/>
      <c r="AL568" s="360"/>
    </row>
    <row r="569" ht="15.75" customHeight="1">
      <c r="A569" s="1177"/>
      <c r="B569" s="31"/>
      <c r="C569" s="31"/>
      <c r="D569" s="2"/>
      <c r="E569" s="360"/>
      <c r="F569" s="2"/>
      <c r="G569" s="31"/>
      <c r="H569" s="31"/>
      <c r="I569" s="360"/>
      <c r="J569" s="360"/>
      <c r="K569" s="10"/>
      <c r="L569" s="2"/>
      <c r="M569" s="31"/>
      <c r="N569" s="31"/>
      <c r="O569" s="31"/>
      <c r="P569" s="1178"/>
      <c r="Q569" s="1179"/>
      <c r="R569" s="1180"/>
      <c r="S569" s="1180"/>
      <c r="T569" s="1181"/>
      <c r="U569" s="629"/>
      <c r="V569" s="2"/>
      <c r="W569" s="2"/>
      <c r="X569" s="2"/>
      <c r="Y569" s="360"/>
      <c r="Z569" s="360"/>
      <c r="AA569" s="31"/>
      <c r="AB569" s="1182"/>
      <c r="AC569" s="360"/>
      <c r="AD569" s="360"/>
      <c r="AE569" s="360"/>
      <c r="AF569" s="360"/>
      <c r="AG569" s="360"/>
      <c r="AH569" s="31"/>
      <c r="AI569" s="360"/>
      <c r="AJ569" s="360"/>
      <c r="AK569" s="360"/>
      <c r="AL569" s="360"/>
    </row>
    <row r="570" ht="15.75" customHeight="1">
      <c r="A570" s="1177"/>
      <c r="B570" s="31"/>
      <c r="C570" s="31"/>
      <c r="D570" s="2"/>
      <c r="E570" s="360"/>
      <c r="F570" s="2"/>
      <c r="G570" s="31"/>
      <c r="H570" s="31"/>
      <c r="I570" s="360"/>
      <c r="J570" s="360"/>
      <c r="K570" s="10"/>
      <c r="L570" s="2"/>
      <c r="M570" s="31"/>
      <c r="N570" s="31"/>
      <c r="O570" s="31"/>
      <c r="P570" s="1178"/>
      <c r="Q570" s="1179"/>
      <c r="R570" s="1180"/>
      <c r="S570" s="1180"/>
      <c r="T570" s="1181"/>
      <c r="U570" s="629"/>
      <c r="V570" s="2"/>
      <c r="W570" s="2"/>
      <c r="X570" s="2"/>
      <c r="Y570" s="360"/>
      <c r="Z570" s="360"/>
      <c r="AA570" s="31"/>
      <c r="AB570" s="1182"/>
      <c r="AC570" s="360"/>
      <c r="AD570" s="360"/>
      <c r="AE570" s="360"/>
      <c r="AF570" s="360"/>
      <c r="AG570" s="360"/>
      <c r="AH570" s="31"/>
      <c r="AI570" s="360"/>
      <c r="AJ570" s="360"/>
      <c r="AK570" s="360"/>
      <c r="AL570" s="360"/>
    </row>
    <row r="571" ht="15.75" customHeight="1">
      <c r="A571" s="1177"/>
      <c r="B571" s="31"/>
      <c r="C571" s="31"/>
      <c r="D571" s="2"/>
      <c r="E571" s="360"/>
      <c r="F571" s="2"/>
      <c r="G571" s="31"/>
      <c r="H571" s="31"/>
      <c r="I571" s="360"/>
      <c r="J571" s="360"/>
      <c r="K571" s="10"/>
      <c r="L571" s="2"/>
      <c r="M571" s="31"/>
      <c r="N571" s="31"/>
      <c r="O571" s="31"/>
      <c r="P571" s="1178"/>
      <c r="Q571" s="1179"/>
      <c r="R571" s="1180"/>
      <c r="S571" s="1180"/>
      <c r="T571" s="1181"/>
      <c r="U571" s="629"/>
      <c r="V571" s="2"/>
      <c r="W571" s="2"/>
      <c r="X571" s="2"/>
      <c r="Y571" s="360"/>
      <c r="Z571" s="360"/>
      <c r="AA571" s="31"/>
      <c r="AB571" s="1182"/>
      <c r="AC571" s="360"/>
      <c r="AD571" s="360"/>
      <c r="AE571" s="360"/>
      <c r="AF571" s="360"/>
      <c r="AG571" s="360"/>
      <c r="AH571" s="31"/>
      <c r="AI571" s="360"/>
      <c r="AJ571" s="360"/>
      <c r="AK571" s="360"/>
      <c r="AL571" s="360"/>
    </row>
    <row r="572" ht="15.75" customHeight="1">
      <c r="A572" s="1177"/>
      <c r="B572" s="31"/>
      <c r="C572" s="31"/>
      <c r="D572" s="2"/>
      <c r="E572" s="360"/>
      <c r="F572" s="2"/>
      <c r="G572" s="31"/>
      <c r="H572" s="31"/>
      <c r="I572" s="360"/>
      <c r="J572" s="360"/>
      <c r="K572" s="10"/>
      <c r="L572" s="2"/>
      <c r="M572" s="31"/>
      <c r="N572" s="31"/>
      <c r="O572" s="31"/>
      <c r="P572" s="1178"/>
      <c r="Q572" s="1179"/>
      <c r="R572" s="1180"/>
      <c r="S572" s="1180"/>
      <c r="T572" s="1181"/>
      <c r="U572" s="629"/>
      <c r="V572" s="2"/>
      <c r="W572" s="2"/>
      <c r="X572" s="2"/>
      <c r="Y572" s="360"/>
      <c r="Z572" s="360"/>
      <c r="AA572" s="31"/>
      <c r="AB572" s="1182"/>
      <c r="AC572" s="360"/>
      <c r="AD572" s="360"/>
      <c r="AE572" s="360"/>
      <c r="AF572" s="360"/>
      <c r="AG572" s="360"/>
      <c r="AH572" s="31"/>
      <c r="AI572" s="360"/>
      <c r="AJ572" s="360"/>
      <c r="AK572" s="360"/>
      <c r="AL572" s="360"/>
    </row>
    <row r="573" ht="15.75" customHeight="1">
      <c r="A573" s="1177"/>
      <c r="B573" s="31"/>
      <c r="C573" s="31"/>
      <c r="D573" s="2"/>
      <c r="E573" s="360"/>
      <c r="F573" s="2"/>
      <c r="G573" s="31"/>
      <c r="H573" s="31"/>
      <c r="I573" s="360"/>
      <c r="J573" s="360"/>
      <c r="K573" s="10"/>
      <c r="L573" s="2"/>
      <c r="M573" s="31"/>
      <c r="N573" s="31"/>
      <c r="O573" s="31"/>
      <c r="P573" s="1178"/>
      <c r="Q573" s="1179"/>
      <c r="R573" s="1180"/>
      <c r="S573" s="1180"/>
      <c r="T573" s="1181"/>
      <c r="U573" s="629"/>
      <c r="V573" s="2"/>
      <c r="W573" s="2"/>
      <c r="X573" s="2"/>
      <c r="Y573" s="360"/>
      <c r="Z573" s="360"/>
      <c r="AA573" s="31"/>
      <c r="AB573" s="1182"/>
      <c r="AC573" s="360"/>
      <c r="AD573" s="360"/>
      <c r="AE573" s="360"/>
      <c r="AF573" s="360"/>
      <c r="AG573" s="360"/>
      <c r="AH573" s="31"/>
      <c r="AI573" s="360"/>
      <c r="AJ573" s="360"/>
      <c r="AK573" s="360"/>
      <c r="AL573" s="360"/>
    </row>
    <row r="574" ht="15.75" customHeight="1">
      <c r="A574" s="1177"/>
      <c r="B574" s="31"/>
      <c r="C574" s="31"/>
      <c r="D574" s="2"/>
      <c r="E574" s="360"/>
      <c r="F574" s="2"/>
      <c r="G574" s="31"/>
      <c r="H574" s="31"/>
      <c r="I574" s="360"/>
      <c r="J574" s="360"/>
      <c r="K574" s="10"/>
      <c r="L574" s="2"/>
      <c r="M574" s="31"/>
      <c r="N574" s="31"/>
      <c r="O574" s="31"/>
      <c r="P574" s="1178"/>
      <c r="Q574" s="1179"/>
      <c r="R574" s="1180"/>
      <c r="S574" s="1180"/>
      <c r="T574" s="1181"/>
      <c r="U574" s="629"/>
      <c r="V574" s="2"/>
      <c r="W574" s="2"/>
      <c r="X574" s="2"/>
      <c r="Y574" s="360"/>
      <c r="Z574" s="360"/>
      <c r="AA574" s="31"/>
      <c r="AB574" s="1182"/>
      <c r="AC574" s="360"/>
      <c r="AD574" s="360"/>
      <c r="AE574" s="360"/>
      <c r="AF574" s="360"/>
      <c r="AG574" s="360"/>
      <c r="AH574" s="31"/>
      <c r="AI574" s="360"/>
      <c r="AJ574" s="360"/>
      <c r="AK574" s="360"/>
      <c r="AL574" s="360"/>
    </row>
    <row r="575" ht="15.75" customHeight="1">
      <c r="A575" s="1177"/>
      <c r="B575" s="31"/>
      <c r="C575" s="31"/>
      <c r="D575" s="2"/>
      <c r="E575" s="360"/>
      <c r="F575" s="2"/>
      <c r="G575" s="31"/>
      <c r="H575" s="31"/>
      <c r="I575" s="360"/>
      <c r="J575" s="360"/>
      <c r="K575" s="10"/>
      <c r="L575" s="2"/>
      <c r="M575" s="31"/>
      <c r="N575" s="31"/>
      <c r="O575" s="31"/>
      <c r="P575" s="1178"/>
      <c r="Q575" s="1179"/>
      <c r="R575" s="1180"/>
      <c r="S575" s="1180"/>
      <c r="T575" s="1181"/>
      <c r="U575" s="629"/>
      <c r="V575" s="2"/>
      <c r="W575" s="2"/>
      <c r="X575" s="2"/>
      <c r="Y575" s="360"/>
      <c r="Z575" s="360"/>
      <c r="AA575" s="31"/>
      <c r="AB575" s="1182"/>
      <c r="AC575" s="360"/>
      <c r="AD575" s="360"/>
      <c r="AE575" s="360"/>
      <c r="AF575" s="360"/>
      <c r="AG575" s="360"/>
      <c r="AH575" s="31"/>
      <c r="AI575" s="360"/>
      <c r="AJ575" s="360"/>
      <c r="AK575" s="360"/>
      <c r="AL575" s="360"/>
    </row>
    <row r="576" ht="15.75" customHeight="1">
      <c r="A576" s="1177"/>
      <c r="B576" s="31"/>
      <c r="C576" s="31"/>
      <c r="D576" s="2"/>
      <c r="E576" s="360"/>
      <c r="F576" s="2"/>
      <c r="G576" s="31"/>
      <c r="H576" s="31"/>
      <c r="I576" s="360"/>
      <c r="J576" s="360"/>
      <c r="K576" s="10"/>
      <c r="L576" s="2"/>
      <c r="M576" s="31"/>
      <c r="N576" s="31"/>
      <c r="O576" s="31"/>
      <c r="P576" s="1178"/>
      <c r="Q576" s="1179"/>
      <c r="R576" s="1180"/>
      <c r="S576" s="1180"/>
      <c r="T576" s="1181"/>
      <c r="U576" s="629"/>
      <c r="V576" s="2"/>
      <c r="W576" s="2"/>
      <c r="X576" s="2"/>
      <c r="Y576" s="360"/>
      <c r="Z576" s="360"/>
      <c r="AA576" s="31"/>
      <c r="AB576" s="1182"/>
      <c r="AC576" s="360"/>
      <c r="AD576" s="360"/>
      <c r="AE576" s="360"/>
      <c r="AF576" s="360"/>
      <c r="AG576" s="360"/>
      <c r="AH576" s="31"/>
      <c r="AI576" s="360"/>
      <c r="AJ576" s="360"/>
      <c r="AK576" s="360"/>
      <c r="AL576" s="360"/>
    </row>
    <row r="577" ht="15.75" customHeight="1">
      <c r="A577" s="1177"/>
      <c r="B577" s="31"/>
      <c r="C577" s="31"/>
      <c r="D577" s="2"/>
      <c r="E577" s="360"/>
      <c r="F577" s="2"/>
      <c r="G577" s="31"/>
      <c r="H577" s="31"/>
      <c r="I577" s="360"/>
      <c r="J577" s="360"/>
      <c r="K577" s="10"/>
      <c r="L577" s="2"/>
      <c r="M577" s="31"/>
      <c r="N577" s="31"/>
      <c r="O577" s="31"/>
      <c r="P577" s="1178"/>
      <c r="Q577" s="1179"/>
      <c r="R577" s="1180"/>
      <c r="S577" s="1180"/>
      <c r="T577" s="1181"/>
      <c r="U577" s="629"/>
      <c r="V577" s="2"/>
      <c r="W577" s="2"/>
      <c r="X577" s="2"/>
      <c r="Y577" s="360"/>
      <c r="Z577" s="360"/>
      <c r="AA577" s="31"/>
      <c r="AB577" s="1182"/>
      <c r="AC577" s="360"/>
      <c r="AD577" s="360"/>
      <c r="AE577" s="360"/>
      <c r="AF577" s="360"/>
      <c r="AG577" s="360"/>
      <c r="AH577" s="31"/>
      <c r="AI577" s="360"/>
      <c r="AJ577" s="360"/>
      <c r="AK577" s="360"/>
      <c r="AL577" s="360"/>
    </row>
    <row r="578" ht="15.75" customHeight="1">
      <c r="A578" s="1177"/>
      <c r="B578" s="31"/>
      <c r="C578" s="31"/>
      <c r="D578" s="2"/>
      <c r="E578" s="360"/>
      <c r="F578" s="2"/>
      <c r="G578" s="31"/>
      <c r="H578" s="31"/>
      <c r="I578" s="360"/>
      <c r="J578" s="360"/>
      <c r="K578" s="10"/>
      <c r="L578" s="2"/>
      <c r="M578" s="31"/>
      <c r="N578" s="31"/>
      <c r="O578" s="31"/>
      <c r="P578" s="1178"/>
      <c r="Q578" s="1179"/>
      <c r="R578" s="1180"/>
      <c r="S578" s="1180"/>
      <c r="T578" s="1181"/>
      <c r="U578" s="629"/>
      <c r="V578" s="2"/>
      <c r="W578" s="2"/>
      <c r="X578" s="2"/>
      <c r="Y578" s="360"/>
      <c r="Z578" s="360"/>
      <c r="AA578" s="31"/>
      <c r="AB578" s="1182"/>
      <c r="AC578" s="360"/>
      <c r="AD578" s="360"/>
      <c r="AE578" s="360"/>
      <c r="AF578" s="360"/>
      <c r="AG578" s="360"/>
      <c r="AH578" s="31"/>
      <c r="AI578" s="360"/>
      <c r="AJ578" s="360"/>
      <c r="AK578" s="360"/>
      <c r="AL578" s="360"/>
    </row>
    <row r="579" ht="15.75" customHeight="1">
      <c r="A579" s="1177"/>
      <c r="B579" s="31"/>
      <c r="C579" s="31"/>
      <c r="D579" s="2"/>
      <c r="E579" s="360"/>
      <c r="F579" s="2"/>
      <c r="G579" s="31"/>
      <c r="H579" s="31"/>
      <c r="I579" s="360"/>
      <c r="J579" s="360"/>
      <c r="K579" s="10"/>
      <c r="L579" s="2"/>
      <c r="M579" s="31"/>
      <c r="N579" s="31"/>
      <c r="O579" s="31"/>
      <c r="P579" s="1178"/>
      <c r="Q579" s="1179"/>
      <c r="R579" s="1180"/>
      <c r="S579" s="1180"/>
      <c r="T579" s="1181"/>
      <c r="U579" s="629"/>
      <c r="V579" s="2"/>
      <c r="W579" s="2"/>
      <c r="X579" s="2"/>
      <c r="Y579" s="360"/>
      <c r="Z579" s="360"/>
      <c r="AA579" s="31"/>
      <c r="AB579" s="1182"/>
      <c r="AC579" s="360"/>
      <c r="AD579" s="360"/>
      <c r="AE579" s="360"/>
      <c r="AF579" s="360"/>
      <c r="AG579" s="360"/>
      <c r="AH579" s="31"/>
      <c r="AI579" s="360"/>
      <c r="AJ579" s="360"/>
      <c r="AK579" s="360"/>
      <c r="AL579" s="360"/>
    </row>
    <row r="580" ht="15.75" customHeight="1">
      <c r="A580" s="1177"/>
      <c r="B580" s="31"/>
      <c r="C580" s="31"/>
      <c r="D580" s="2"/>
      <c r="E580" s="360"/>
      <c r="F580" s="2"/>
      <c r="G580" s="31"/>
      <c r="H580" s="31"/>
      <c r="I580" s="360"/>
      <c r="J580" s="360"/>
      <c r="K580" s="10"/>
      <c r="L580" s="2"/>
      <c r="M580" s="31"/>
      <c r="N580" s="31"/>
      <c r="O580" s="31"/>
      <c r="P580" s="1178"/>
      <c r="Q580" s="1179"/>
      <c r="R580" s="1180"/>
      <c r="S580" s="1180"/>
      <c r="T580" s="1181"/>
      <c r="U580" s="629"/>
      <c r="V580" s="2"/>
      <c r="W580" s="2"/>
      <c r="X580" s="2"/>
      <c r="Y580" s="360"/>
      <c r="Z580" s="360"/>
      <c r="AA580" s="31"/>
      <c r="AB580" s="1182"/>
      <c r="AC580" s="360"/>
      <c r="AD580" s="360"/>
      <c r="AE580" s="360"/>
      <c r="AF580" s="360"/>
      <c r="AG580" s="360"/>
      <c r="AH580" s="31"/>
      <c r="AI580" s="360"/>
      <c r="AJ580" s="360"/>
      <c r="AK580" s="360"/>
      <c r="AL580" s="360"/>
    </row>
    <row r="581" ht="15.75" customHeight="1">
      <c r="A581" s="1177"/>
      <c r="B581" s="31"/>
      <c r="C581" s="31"/>
      <c r="D581" s="2"/>
      <c r="E581" s="360"/>
      <c r="F581" s="2"/>
      <c r="G581" s="31"/>
      <c r="H581" s="31"/>
      <c r="I581" s="360"/>
      <c r="J581" s="360"/>
      <c r="K581" s="10"/>
      <c r="L581" s="2"/>
      <c r="M581" s="31"/>
      <c r="N581" s="31"/>
      <c r="O581" s="31"/>
      <c r="P581" s="1178"/>
      <c r="Q581" s="1179"/>
      <c r="R581" s="1180"/>
      <c r="S581" s="1180"/>
      <c r="T581" s="1181"/>
      <c r="U581" s="629"/>
      <c r="V581" s="2"/>
      <c r="W581" s="2"/>
      <c r="X581" s="2"/>
      <c r="Y581" s="360"/>
      <c r="Z581" s="360"/>
      <c r="AA581" s="31"/>
      <c r="AB581" s="1182"/>
      <c r="AC581" s="360"/>
      <c r="AD581" s="360"/>
      <c r="AE581" s="360"/>
      <c r="AF581" s="360"/>
      <c r="AG581" s="360"/>
      <c r="AH581" s="31"/>
      <c r="AI581" s="360"/>
      <c r="AJ581" s="360"/>
      <c r="AK581" s="360"/>
      <c r="AL581" s="360"/>
    </row>
    <row r="582" ht="15.75" customHeight="1">
      <c r="A582" s="1177"/>
      <c r="B582" s="31"/>
      <c r="C582" s="31"/>
      <c r="D582" s="2"/>
      <c r="E582" s="360"/>
      <c r="F582" s="2"/>
      <c r="G582" s="31"/>
      <c r="H582" s="31"/>
      <c r="I582" s="360"/>
      <c r="J582" s="360"/>
      <c r="K582" s="10"/>
      <c r="L582" s="2"/>
      <c r="M582" s="31"/>
      <c r="N582" s="31"/>
      <c r="O582" s="31"/>
      <c r="P582" s="1178"/>
      <c r="Q582" s="1179"/>
      <c r="R582" s="1180"/>
      <c r="S582" s="1180"/>
      <c r="T582" s="1181"/>
      <c r="U582" s="629"/>
      <c r="V582" s="2"/>
      <c r="W582" s="2"/>
      <c r="X582" s="2"/>
      <c r="Y582" s="360"/>
      <c r="Z582" s="360"/>
      <c r="AA582" s="31"/>
      <c r="AB582" s="1182"/>
      <c r="AC582" s="360"/>
      <c r="AD582" s="360"/>
      <c r="AE582" s="360"/>
      <c r="AF582" s="360"/>
      <c r="AG582" s="360"/>
      <c r="AH582" s="31"/>
      <c r="AI582" s="360"/>
      <c r="AJ582" s="360"/>
      <c r="AK582" s="360"/>
      <c r="AL582" s="360"/>
    </row>
    <row r="583" ht="15.75" customHeight="1">
      <c r="A583" s="1177"/>
      <c r="B583" s="31"/>
      <c r="C583" s="31"/>
      <c r="D583" s="2"/>
      <c r="E583" s="360"/>
      <c r="F583" s="2"/>
      <c r="G583" s="31"/>
      <c r="H583" s="31"/>
      <c r="I583" s="360"/>
      <c r="J583" s="360"/>
      <c r="K583" s="10"/>
      <c r="L583" s="2"/>
      <c r="M583" s="31"/>
      <c r="N583" s="31"/>
      <c r="O583" s="31"/>
      <c r="P583" s="1178"/>
      <c r="Q583" s="1179"/>
      <c r="R583" s="1180"/>
      <c r="S583" s="1180"/>
      <c r="T583" s="1181"/>
      <c r="U583" s="629"/>
      <c r="V583" s="2"/>
      <c r="W583" s="2"/>
      <c r="X583" s="2"/>
      <c r="Y583" s="360"/>
      <c r="Z583" s="360"/>
      <c r="AA583" s="31"/>
      <c r="AB583" s="1182"/>
      <c r="AC583" s="360"/>
      <c r="AD583" s="360"/>
      <c r="AE583" s="360"/>
      <c r="AF583" s="360"/>
      <c r="AG583" s="360"/>
      <c r="AH583" s="31"/>
      <c r="AI583" s="360"/>
      <c r="AJ583" s="360"/>
      <c r="AK583" s="360"/>
      <c r="AL583" s="360"/>
    </row>
    <row r="584" ht="15.75" customHeight="1">
      <c r="A584" s="1177"/>
      <c r="B584" s="31"/>
      <c r="C584" s="31"/>
      <c r="D584" s="2"/>
      <c r="E584" s="360"/>
      <c r="F584" s="2"/>
      <c r="G584" s="31"/>
      <c r="H584" s="31"/>
      <c r="I584" s="360"/>
      <c r="J584" s="360"/>
      <c r="K584" s="10"/>
      <c r="L584" s="2"/>
      <c r="M584" s="31"/>
      <c r="N584" s="31"/>
      <c r="O584" s="31"/>
      <c r="P584" s="1178"/>
      <c r="Q584" s="1179"/>
      <c r="R584" s="1180"/>
      <c r="S584" s="1180"/>
      <c r="T584" s="1181"/>
      <c r="U584" s="629"/>
      <c r="V584" s="2"/>
      <c r="W584" s="2"/>
      <c r="X584" s="2"/>
      <c r="Y584" s="360"/>
      <c r="Z584" s="360"/>
      <c r="AA584" s="31"/>
      <c r="AB584" s="1182"/>
      <c r="AC584" s="360"/>
      <c r="AD584" s="360"/>
      <c r="AE584" s="360"/>
      <c r="AF584" s="360"/>
      <c r="AG584" s="360"/>
      <c r="AH584" s="31"/>
      <c r="AI584" s="360"/>
      <c r="AJ584" s="360"/>
      <c r="AK584" s="360"/>
      <c r="AL584" s="360"/>
    </row>
    <row r="585" ht="15.75" customHeight="1">
      <c r="A585" s="1177"/>
      <c r="B585" s="31"/>
      <c r="C585" s="31"/>
      <c r="D585" s="2"/>
      <c r="E585" s="360"/>
      <c r="F585" s="2"/>
      <c r="G585" s="31"/>
      <c r="H585" s="31"/>
      <c r="I585" s="360"/>
      <c r="J585" s="360"/>
      <c r="K585" s="10"/>
      <c r="L585" s="2"/>
      <c r="M585" s="31"/>
      <c r="N585" s="31"/>
      <c r="O585" s="31"/>
      <c r="P585" s="1178"/>
      <c r="Q585" s="1179"/>
      <c r="R585" s="1180"/>
      <c r="S585" s="1180"/>
      <c r="T585" s="1181"/>
      <c r="U585" s="629"/>
      <c r="V585" s="2"/>
      <c r="W585" s="2"/>
      <c r="X585" s="2"/>
      <c r="Y585" s="360"/>
      <c r="Z585" s="360"/>
      <c r="AA585" s="31"/>
      <c r="AB585" s="1182"/>
      <c r="AC585" s="360"/>
      <c r="AD585" s="360"/>
      <c r="AE585" s="360"/>
      <c r="AF585" s="360"/>
      <c r="AG585" s="360"/>
      <c r="AH585" s="31"/>
      <c r="AI585" s="360"/>
      <c r="AJ585" s="360"/>
      <c r="AK585" s="360"/>
      <c r="AL585" s="360"/>
    </row>
    <row r="586" ht="15.75" customHeight="1">
      <c r="A586" s="1177"/>
      <c r="B586" s="31"/>
      <c r="C586" s="31"/>
      <c r="D586" s="2"/>
      <c r="E586" s="360"/>
      <c r="F586" s="2"/>
      <c r="G586" s="31"/>
      <c r="H586" s="31"/>
      <c r="I586" s="360"/>
      <c r="J586" s="360"/>
      <c r="K586" s="10"/>
      <c r="L586" s="2"/>
      <c r="M586" s="31"/>
      <c r="N586" s="31"/>
      <c r="O586" s="31"/>
      <c r="P586" s="1178"/>
      <c r="Q586" s="1179"/>
      <c r="R586" s="1180"/>
      <c r="S586" s="1180"/>
      <c r="T586" s="1181"/>
      <c r="U586" s="629"/>
      <c r="V586" s="2"/>
      <c r="W586" s="2"/>
      <c r="X586" s="2"/>
      <c r="Y586" s="360"/>
      <c r="Z586" s="360"/>
      <c r="AA586" s="31"/>
      <c r="AB586" s="1182"/>
      <c r="AC586" s="360"/>
      <c r="AD586" s="360"/>
      <c r="AE586" s="360"/>
      <c r="AF586" s="360"/>
      <c r="AG586" s="360"/>
      <c r="AH586" s="31"/>
      <c r="AI586" s="360"/>
      <c r="AJ586" s="360"/>
      <c r="AK586" s="360"/>
      <c r="AL586" s="360"/>
    </row>
    <row r="587" ht="15.75" customHeight="1">
      <c r="A587" s="1177"/>
      <c r="B587" s="31"/>
      <c r="C587" s="31"/>
      <c r="D587" s="2"/>
      <c r="E587" s="360"/>
      <c r="F587" s="2"/>
      <c r="G587" s="31"/>
      <c r="H587" s="31"/>
      <c r="I587" s="360"/>
      <c r="J587" s="360"/>
      <c r="K587" s="10"/>
      <c r="L587" s="2"/>
      <c r="M587" s="31"/>
      <c r="N587" s="31"/>
      <c r="O587" s="31"/>
      <c r="P587" s="1178"/>
      <c r="Q587" s="1179"/>
      <c r="R587" s="1180"/>
      <c r="S587" s="1180"/>
      <c r="T587" s="1181"/>
      <c r="U587" s="629"/>
      <c r="V587" s="2"/>
      <c r="W587" s="2"/>
      <c r="X587" s="2"/>
      <c r="Y587" s="360"/>
      <c r="Z587" s="360"/>
      <c r="AA587" s="31"/>
      <c r="AB587" s="1182"/>
      <c r="AC587" s="360"/>
      <c r="AD587" s="360"/>
      <c r="AE587" s="360"/>
      <c r="AF587" s="360"/>
      <c r="AG587" s="360"/>
      <c r="AH587" s="31"/>
      <c r="AI587" s="360"/>
      <c r="AJ587" s="360"/>
      <c r="AK587" s="360"/>
      <c r="AL587" s="360"/>
    </row>
    <row r="588" ht="15.75" customHeight="1">
      <c r="A588" s="1177"/>
      <c r="B588" s="31"/>
      <c r="C588" s="31"/>
      <c r="D588" s="2"/>
      <c r="E588" s="360"/>
      <c r="F588" s="2"/>
      <c r="G588" s="31"/>
      <c r="H588" s="31"/>
      <c r="I588" s="360"/>
      <c r="J588" s="360"/>
      <c r="K588" s="10"/>
      <c r="L588" s="2"/>
      <c r="M588" s="31"/>
      <c r="N588" s="31"/>
      <c r="O588" s="31"/>
      <c r="P588" s="1178"/>
      <c r="Q588" s="1179"/>
      <c r="R588" s="1180"/>
      <c r="S588" s="1180"/>
      <c r="T588" s="1181"/>
      <c r="U588" s="629"/>
      <c r="V588" s="2"/>
      <c r="W588" s="2"/>
      <c r="X588" s="2"/>
      <c r="Y588" s="360"/>
      <c r="Z588" s="360"/>
      <c r="AA588" s="31"/>
      <c r="AB588" s="1182"/>
      <c r="AC588" s="360"/>
      <c r="AD588" s="360"/>
      <c r="AE588" s="360"/>
      <c r="AF588" s="360"/>
      <c r="AG588" s="360"/>
      <c r="AH588" s="31"/>
      <c r="AI588" s="360"/>
      <c r="AJ588" s="360"/>
      <c r="AK588" s="360"/>
      <c r="AL588" s="360"/>
    </row>
    <row r="589" ht="15.75" customHeight="1">
      <c r="A589" s="1177"/>
      <c r="B589" s="31"/>
      <c r="C589" s="31"/>
      <c r="D589" s="2"/>
      <c r="E589" s="360"/>
      <c r="F589" s="2"/>
      <c r="G589" s="31"/>
      <c r="H589" s="31"/>
      <c r="I589" s="360"/>
      <c r="J589" s="360"/>
      <c r="K589" s="10"/>
      <c r="L589" s="2"/>
      <c r="M589" s="31"/>
      <c r="N589" s="31"/>
      <c r="O589" s="31"/>
      <c r="P589" s="1178"/>
      <c r="Q589" s="1179"/>
      <c r="R589" s="1180"/>
      <c r="S589" s="1180"/>
      <c r="T589" s="1181"/>
      <c r="U589" s="629"/>
      <c r="V589" s="2"/>
      <c r="W589" s="2"/>
      <c r="X589" s="2"/>
      <c r="Y589" s="360"/>
      <c r="Z589" s="360"/>
      <c r="AA589" s="31"/>
      <c r="AB589" s="1182"/>
      <c r="AC589" s="360"/>
      <c r="AD589" s="360"/>
      <c r="AE589" s="360"/>
      <c r="AF589" s="360"/>
      <c r="AG589" s="360"/>
      <c r="AH589" s="31"/>
      <c r="AI589" s="360"/>
      <c r="AJ589" s="360"/>
      <c r="AK589" s="360"/>
      <c r="AL589" s="360"/>
    </row>
    <row r="590" ht="15.75" customHeight="1">
      <c r="A590" s="1177"/>
      <c r="B590" s="31"/>
      <c r="C590" s="31"/>
      <c r="D590" s="2"/>
      <c r="E590" s="360"/>
      <c r="F590" s="2"/>
      <c r="G590" s="31"/>
      <c r="H590" s="31"/>
      <c r="I590" s="360"/>
      <c r="J590" s="360"/>
      <c r="K590" s="10"/>
      <c r="L590" s="2"/>
      <c r="M590" s="31"/>
      <c r="N590" s="31"/>
      <c r="O590" s="31"/>
      <c r="P590" s="1178"/>
      <c r="Q590" s="1179"/>
      <c r="R590" s="1180"/>
      <c r="S590" s="1180"/>
      <c r="T590" s="1181"/>
      <c r="U590" s="629"/>
      <c r="V590" s="2"/>
      <c r="W590" s="2"/>
      <c r="X590" s="2"/>
      <c r="Y590" s="360"/>
      <c r="Z590" s="360"/>
      <c r="AA590" s="31"/>
      <c r="AB590" s="1182"/>
      <c r="AC590" s="360"/>
      <c r="AD590" s="360"/>
      <c r="AE590" s="360"/>
      <c r="AF590" s="360"/>
      <c r="AG590" s="360"/>
      <c r="AH590" s="31"/>
      <c r="AI590" s="360"/>
      <c r="AJ590" s="360"/>
      <c r="AK590" s="360"/>
      <c r="AL590" s="360"/>
    </row>
    <row r="591" ht="15.75" customHeight="1">
      <c r="A591" s="1177"/>
      <c r="B591" s="31"/>
      <c r="C591" s="31"/>
      <c r="D591" s="2"/>
      <c r="E591" s="360"/>
      <c r="F591" s="2"/>
      <c r="G591" s="31"/>
      <c r="H591" s="31"/>
      <c r="I591" s="360"/>
      <c r="J591" s="360"/>
      <c r="K591" s="10"/>
      <c r="L591" s="2"/>
      <c r="M591" s="31"/>
      <c r="N591" s="31"/>
      <c r="O591" s="31"/>
      <c r="P591" s="1178"/>
      <c r="Q591" s="1179"/>
      <c r="R591" s="1180"/>
      <c r="S591" s="1180"/>
      <c r="T591" s="1181"/>
      <c r="U591" s="629"/>
      <c r="V591" s="2"/>
      <c r="W591" s="2"/>
      <c r="X591" s="2"/>
      <c r="Y591" s="360"/>
      <c r="Z591" s="360"/>
      <c r="AA591" s="31"/>
      <c r="AB591" s="1182"/>
      <c r="AC591" s="360"/>
      <c r="AD591" s="360"/>
      <c r="AE591" s="360"/>
      <c r="AF591" s="360"/>
      <c r="AG591" s="360"/>
      <c r="AH591" s="31"/>
      <c r="AI591" s="360"/>
      <c r="AJ591" s="360"/>
      <c r="AK591" s="360"/>
      <c r="AL591" s="360"/>
    </row>
    <row r="592" ht="15.75" customHeight="1">
      <c r="A592" s="1177"/>
      <c r="B592" s="31"/>
      <c r="C592" s="31"/>
      <c r="D592" s="2"/>
      <c r="E592" s="360"/>
      <c r="F592" s="2"/>
      <c r="G592" s="31"/>
      <c r="H592" s="31"/>
      <c r="I592" s="360"/>
      <c r="J592" s="360"/>
      <c r="K592" s="10"/>
      <c r="L592" s="2"/>
      <c r="M592" s="31"/>
      <c r="N592" s="31"/>
      <c r="O592" s="31"/>
      <c r="P592" s="1178"/>
      <c r="Q592" s="1179"/>
      <c r="R592" s="1180"/>
      <c r="S592" s="1180"/>
      <c r="T592" s="1181"/>
      <c r="U592" s="629"/>
      <c r="V592" s="2"/>
      <c r="W592" s="2"/>
      <c r="X592" s="2"/>
      <c r="Y592" s="360"/>
      <c r="Z592" s="360"/>
      <c r="AA592" s="31"/>
      <c r="AB592" s="1182"/>
      <c r="AC592" s="360"/>
      <c r="AD592" s="360"/>
      <c r="AE592" s="360"/>
      <c r="AF592" s="360"/>
      <c r="AG592" s="360"/>
      <c r="AH592" s="31"/>
      <c r="AI592" s="360"/>
      <c r="AJ592" s="360"/>
      <c r="AK592" s="360"/>
      <c r="AL592" s="360"/>
    </row>
    <row r="593" ht="15.75" customHeight="1">
      <c r="A593" s="1177"/>
      <c r="B593" s="31"/>
      <c r="C593" s="31"/>
      <c r="D593" s="2"/>
      <c r="E593" s="360"/>
      <c r="F593" s="2"/>
      <c r="G593" s="31"/>
      <c r="H593" s="31"/>
      <c r="I593" s="360"/>
      <c r="J593" s="360"/>
      <c r="K593" s="10"/>
      <c r="L593" s="2"/>
      <c r="M593" s="31"/>
      <c r="N593" s="31"/>
      <c r="O593" s="31"/>
      <c r="P593" s="1178"/>
      <c r="Q593" s="1179"/>
      <c r="R593" s="1180"/>
      <c r="S593" s="1180"/>
      <c r="T593" s="1181"/>
      <c r="U593" s="629"/>
      <c r="V593" s="2"/>
      <c r="W593" s="2"/>
      <c r="X593" s="2"/>
      <c r="Y593" s="360"/>
      <c r="Z593" s="360"/>
      <c r="AA593" s="31"/>
      <c r="AB593" s="1182"/>
      <c r="AC593" s="360"/>
      <c r="AD593" s="360"/>
      <c r="AE593" s="360"/>
      <c r="AF593" s="360"/>
      <c r="AG593" s="360"/>
      <c r="AH593" s="31"/>
      <c r="AI593" s="360"/>
      <c r="AJ593" s="360"/>
      <c r="AK593" s="360"/>
      <c r="AL593" s="360"/>
    </row>
    <row r="594" ht="15.75" customHeight="1">
      <c r="A594" s="1177"/>
      <c r="B594" s="31"/>
      <c r="C594" s="31"/>
      <c r="D594" s="2"/>
      <c r="E594" s="360"/>
      <c r="F594" s="2"/>
      <c r="G594" s="31"/>
      <c r="H594" s="31"/>
      <c r="I594" s="360"/>
      <c r="J594" s="360"/>
      <c r="K594" s="10"/>
      <c r="L594" s="2"/>
      <c r="M594" s="31"/>
      <c r="N594" s="31"/>
      <c r="O594" s="31"/>
      <c r="P594" s="1178"/>
      <c r="Q594" s="1179"/>
      <c r="R594" s="1180"/>
      <c r="S594" s="1180"/>
      <c r="T594" s="1181"/>
      <c r="U594" s="629"/>
      <c r="V594" s="2"/>
      <c r="W594" s="2"/>
      <c r="X594" s="2"/>
      <c r="Y594" s="360"/>
      <c r="Z594" s="360"/>
      <c r="AA594" s="31"/>
      <c r="AB594" s="1182"/>
      <c r="AC594" s="360"/>
      <c r="AD594" s="360"/>
      <c r="AE594" s="360"/>
      <c r="AF594" s="360"/>
      <c r="AG594" s="360"/>
      <c r="AH594" s="31"/>
      <c r="AI594" s="360"/>
      <c r="AJ594" s="360"/>
      <c r="AK594" s="360"/>
      <c r="AL594" s="360"/>
    </row>
    <row r="595" ht="15.75" customHeight="1">
      <c r="A595" s="1177"/>
      <c r="B595" s="31"/>
      <c r="C595" s="31"/>
      <c r="D595" s="2"/>
      <c r="E595" s="360"/>
      <c r="F595" s="2"/>
      <c r="G595" s="31"/>
      <c r="H595" s="31"/>
      <c r="I595" s="360"/>
      <c r="J595" s="360"/>
      <c r="K595" s="10"/>
      <c r="L595" s="2"/>
      <c r="M595" s="31"/>
      <c r="N595" s="31"/>
      <c r="O595" s="31"/>
      <c r="P595" s="1178"/>
      <c r="Q595" s="1179"/>
      <c r="R595" s="1180"/>
      <c r="S595" s="1180"/>
      <c r="T595" s="1181"/>
      <c r="U595" s="629"/>
      <c r="V595" s="2"/>
      <c r="W595" s="2"/>
      <c r="X595" s="2"/>
      <c r="Y595" s="360"/>
      <c r="Z595" s="360"/>
      <c r="AA595" s="31"/>
      <c r="AB595" s="1182"/>
      <c r="AC595" s="360"/>
      <c r="AD595" s="360"/>
      <c r="AE595" s="360"/>
      <c r="AF595" s="360"/>
      <c r="AG595" s="360"/>
      <c r="AH595" s="31"/>
      <c r="AI595" s="360"/>
      <c r="AJ595" s="360"/>
      <c r="AK595" s="360"/>
      <c r="AL595" s="360"/>
    </row>
    <row r="596" ht="15.75" customHeight="1">
      <c r="A596" s="1177"/>
      <c r="B596" s="31"/>
      <c r="C596" s="31"/>
      <c r="D596" s="2"/>
      <c r="E596" s="360"/>
      <c r="F596" s="2"/>
      <c r="G596" s="31"/>
      <c r="H596" s="31"/>
      <c r="I596" s="360"/>
      <c r="J596" s="360"/>
      <c r="K596" s="10"/>
      <c r="L596" s="2"/>
      <c r="M596" s="31"/>
      <c r="N596" s="31"/>
      <c r="O596" s="31"/>
      <c r="P596" s="1178"/>
      <c r="Q596" s="1179"/>
      <c r="R596" s="1180"/>
      <c r="S596" s="1180"/>
      <c r="T596" s="1181"/>
      <c r="U596" s="629"/>
      <c r="V596" s="2"/>
      <c r="W596" s="2"/>
      <c r="X596" s="2"/>
      <c r="Y596" s="360"/>
      <c r="Z596" s="360"/>
      <c r="AA596" s="31"/>
      <c r="AB596" s="1182"/>
      <c r="AC596" s="360"/>
      <c r="AD596" s="360"/>
      <c r="AE596" s="360"/>
      <c r="AF596" s="360"/>
      <c r="AG596" s="360"/>
      <c r="AH596" s="31"/>
      <c r="AI596" s="360"/>
      <c r="AJ596" s="360"/>
      <c r="AK596" s="360"/>
      <c r="AL596" s="360"/>
    </row>
    <row r="597" ht="15.75" customHeight="1">
      <c r="A597" s="1177"/>
      <c r="B597" s="31"/>
      <c r="C597" s="31"/>
      <c r="D597" s="2"/>
      <c r="E597" s="360"/>
      <c r="F597" s="2"/>
      <c r="G597" s="31"/>
      <c r="H597" s="31"/>
      <c r="I597" s="360"/>
      <c r="J597" s="360"/>
      <c r="K597" s="10"/>
      <c r="L597" s="2"/>
      <c r="M597" s="31"/>
      <c r="N597" s="31"/>
      <c r="O597" s="31"/>
      <c r="P597" s="1178"/>
      <c r="Q597" s="1179"/>
      <c r="R597" s="1180"/>
      <c r="S597" s="1180"/>
      <c r="T597" s="1181"/>
      <c r="U597" s="629"/>
      <c r="V597" s="2"/>
      <c r="W597" s="2"/>
      <c r="X597" s="2"/>
      <c r="Y597" s="360"/>
      <c r="Z597" s="360"/>
      <c r="AA597" s="31"/>
      <c r="AB597" s="1182"/>
      <c r="AC597" s="360"/>
      <c r="AD597" s="360"/>
      <c r="AE597" s="360"/>
      <c r="AF597" s="360"/>
      <c r="AG597" s="360"/>
      <c r="AH597" s="31"/>
      <c r="AI597" s="360"/>
      <c r="AJ597" s="360"/>
      <c r="AK597" s="360"/>
      <c r="AL597" s="360"/>
    </row>
    <row r="598" ht="15.75" customHeight="1">
      <c r="A598" s="1177"/>
      <c r="B598" s="31"/>
      <c r="C598" s="31"/>
      <c r="D598" s="2"/>
      <c r="E598" s="360"/>
      <c r="F598" s="2"/>
      <c r="G598" s="31"/>
      <c r="H598" s="31"/>
      <c r="I598" s="360"/>
      <c r="J598" s="360"/>
      <c r="K598" s="10"/>
      <c r="L598" s="2"/>
      <c r="M598" s="31"/>
      <c r="N598" s="31"/>
      <c r="O598" s="31"/>
      <c r="P598" s="1178"/>
      <c r="Q598" s="1179"/>
      <c r="R598" s="1180"/>
      <c r="S598" s="1180"/>
      <c r="T598" s="1181"/>
      <c r="U598" s="629"/>
      <c r="V598" s="2"/>
      <c r="W598" s="2"/>
      <c r="X598" s="2"/>
      <c r="Y598" s="360"/>
      <c r="Z598" s="360"/>
      <c r="AA598" s="31"/>
      <c r="AB598" s="1182"/>
      <c r="AC598" s="360"/>
      <c r="AD598" s="360"/>
      <c r="AE598" s="360"/>
      <c r="AF598" s="360"/>
      <c r="AG598" s="360"/>
      <c r="AH598" s="31"/>
      <c r="AI598" s="360"/>
      <c r="AJ598" s="360"/>
      <c r="AK598" s="360"/>
      <c r="AL598" s="360"/>
    </row>
    <row r="599" ht="15.75" customHeight="1">
      <c r="A599" s="1177"/>
      <c r="B599" s="31"/>
      <c r="C599" s="31"/>
      <c r="D599" s="2"/>
      <c r="E599" s="360"/>
      <c r="F599" s="2"/>
      <c r="G599" s="31"/>
      <c r="H599" s="31"/>
      <c r="I599" s="360"/>
      <c r="J599" s="360"/>
      <c r="K599" s="10"/>
      <c r="L599" s="2"/>
      <c r="M599" s="31"/>
      <c r="N599" s="31"/>
      <c r="O599" s="31"/>
      <c r="P599" s="1178"/>
      <c r="Q599" s="1179"/>
      <c r="R599" s="1180"/>
      <c r="S599" s="1180"/>
      <c r="T599" s="1181"/>
      <c r="U599" s="629"/>
      <c r="V599" s="2"/>
      <c r="W599" s="2"/>
      <c r="X599" s="2"/>
      <c r="Y599" s="360"/>
      <c r="Z599" s="360"/>
      <c r="AA599" s="31"/>
      <c r="AB599" s="1182"/>
      <c r="AC599" s="360"/>
      <c r="AD599" s="360"/>
      <c r="AE599" s="360"/>
      <c r="AF599" s="360"/>
      <c r="AG599" s="360"/>
      <c r="AH599" s="31"/>
      <c r="AI599" s="360"/>
      <c r="AJ599" s="360"/>
      <c r="AK599" s="360"/>
      <c r="AL599" s="360"/>
    </row>
    <row r="600" ht="15.75" customHeight="1">
      <c r="A600" s="1177"/>
      <c r="B600" s="31"/>
      <c r="C600" s="31"/>
      <c r="D600" s="2"/>
      <c r="E600" s="360"/>
      <c r="F600" s="2"/>
      <c r="G600" s="31"/>
      <c r="H600" s="31"/>
      <c r="I600" s="360"/>
      <c r="J600" s="360"/>
      <c r="K600" s="10"/>
      <c r="L600" s="2"/>
      <c r="M600" s="31"/>
      <c r="N600" s="31"/>
      <c r="O600" s="31"/>
      <c r="P600" s="1178"/>
      <c r="Q600" s="1179"/>
      <c r="R600" s="1180"/>
      <c r="S600" s="1180"/>
      <c r="T600" s="1181"/>
      <c r="U600" s="629"/>
      <c r="V600" s="2"/>
      <c r="W600" s="2"/>
      <c r="X600" s="2"/>
      <c r="Y600" s="360"/>
      <c r="Z600" s="360"/>
      <c r="AA600" s="31"/>
      <c r="AB600" s="1182"/>
      <c r="AC600" s="360"/>
      <c r="AD600" s="360"/>
      <c r="AE600" s="360"/>
      <c r="AF600" s="360"/>
      <c r="AG600" s="360"/>
      <c r="AH600" s="31"/>
      <c r="AI600" s="360"/>
      <c r="AJ600" s="360"/>
      <c r="AK600" s="360"/>
      <c r="AL600" s="360"/>
    </row>
    <row r="601" ht="15.75" customHeight="1">
      <c r="A601" s="1177"/>
      <c r="B601" s="31"/>
      <c r="C601" s="31"/>
      <c r="D601" s="2"/>
      <c r="E601" s="360"/>
      <c r="F601" s="2"/>
      <c r="G601" s="31"/>
      <c r="H601" s="31"/>
      <c r="I601" s="360"/>
      <c r="J601" s="360"/>
      <c r="K601" s="10"/>
      <c r="L601" s="2"/>
      <c r="M601" s="31"/>
      <c r="N601" s="31"/>
      <c r="O601" s="31"/>
      <c r="P601" s="1178"/>
      <c r="Q601" s="1179"/>
      <c r="R601" s="1180"/>
      <c r="S601" s="1180"/>
      <c r="T601" s="1181"/>
      <c r="U601" s="629"/>
      <c r="V601" s="2"/>
      <c r="W601" s="2"/>
      <c r="X601" s="2"/>
      <c r="Y601" s="360"/>
      <c r="Z601" s="360"/>
      <c r="AA601" s="31"/>
      <c r="AB601" s="1182"/>
      <c r="AC601" s="360"/>
      <c r="AD601" s="360"/>
      <c r="AE601" s="360"/>
      <c r="AF601" s="360"/>
      <c r="AG601" s="360"/>
      <c r="AH601" s="31"/>
      <c r="AI601" s="360"/>
      <c r="AJ601" s="360"/>
      <c r="AK601" s="360"/>
      <c r="AL601" s="360"/>
    </row>
    <row r="602" ht="15.75" customHeight="1">
      <c r="A602" s="1177"/>
      <c r="B602" s="31"/>
      <c r="C602" s="31"/>
      <c r="D602" s="2"/>
      <c r="E602" s="360"/>
      <c r="F602" s="2"/>
      <c r="G602" s="31"/>
      <c r="H602" s="31"/>
      <c r="I602" s="360"/>
      <c r="J602" s="360"/>
      <c r="K602" s="10"/>
      <c r="L602" s="2"/>
      <c r="M602" s="31"/>
      <c r="N602" s="31"/>
      <c r="O602" s="31"/>
      <c r="P602" s="1178"/>
      <c r="Q602" s="1179"/>
      <c r="R602" s="1180"/>
      <c r="S602" s="1180"/>
      <c r="T602" s="1181"/>
      <c r="U602" s="629"/>
      <c r="V602" s="2"/>
      <c r="W602" s="2"/>
      <c r="X602" s="2"/>
      <c r="Y602" s="360"/>
      <c r="Z602" s="360"/>
      <c r="AA602" s="31"/>
      <c r="AB602" s="1182"/>
      <c r="AC602" s="360"/>
      <c r="AD602" s="360"/>
      <c r="AE602" s="360"/>
      <c r="AF602" s="360"/>
      <c r="AG602" s="360"/>
      <c r="AH602" s="31"/>
      <c r="AI602" s="360"/>
      <c r="AJ602" s="360"/>
      <c r="AK602" s="360"/>
      <c r="AL602" s="360"/>
    </row>
    <row r="603" ht="15.75" customHeight="1">
      <c r="A603" s="1177"/>
      <c r="B603" s="31"/>
      <c r="C603" s="31"/>
      <c r="D603" s="2"/>
      <c r="E603" s="360"/>
      <c r="F603" s="2"/>
      <c r="G603" s="31"/>
      <c r="H603" s="31"/>
      <c r="I603" s="360"/>
      <c r="J603" s="360"/>
      <c r="K603" s="10"/>
      <c r="L603" s="2"/>
      <c r="M603" s="31"/>
      <c r="N603" s="31"/>
      <c r="O603" s="31"/>
      <c r="P603" s="1178"/>
      <c r="Q603" s="1179"/>
      <c r="R603" s="1180"/>
      <c r="S603" s="1180"/>
      <c r="T603" s="1181"/>
      <c r="U603" s="629"/>
      <c r="V603" s="2"/>
      <c r="W603" s="2"/>
      <c r="X603" s="2"/>
      <c r="Y603" s="360"/>
      <c r="Z603" s="360"/>
      <c r="AA603" s="31"/>
      <c r="AB603" s="1182"/>
      <c r="AC603" s="360"/>
      <c r="AD603" s="360"/>
      <c r="AE603" s="360"/>
      <c r="AF603" s="360"/>
      <c r="AG603" s="360"/>
      <c r="AH603" s="31"/>
      <c r="AI603" s="360"/>
      <c r="AJ603" s="360"/>
      <c r="AK603" s="360"/>
      <c r="AL603" s="360"/>
    </row>
    <row r="604" ht="15.75" customHeight="1">
      <c r="A604" s="1177"/>
      <c r="B604" s="31"/>
      <c r="C604" s="31"/>
      <c r="D604" s="2"/>
      <c r="E604" s="360"/>
      <c r="F604" s="2"/>
      <c r="G604" s="31"/>
      <c r="H604" s="31"/>
      <c r="I604" s="360"/>
      <c r="J604" s="360"/>
      <c r="K604" s="10"/>
      <c r="L604" s="2"/>
      <c r="M604" s="31"/>
      <c r="N604" s="31"/>
      <c r="O604" s="31"/>
      <c r="P604" s="1178"/>
      <c r="Q604" s="1179"/>
      <c r="R604" s="1180"/>
      <c r="S604" s="1180"/>
      <c r="T604" s="1181"/>
      <c r="U604" s="629"/>
      <c r="V604" s="2"/>
      <c r="W604" s="2"/>
      <c r="X604" s="2"/>
      <c r="Y604" s="360"/>
      <c r="Z604" s="360"/>
      <c r="AA604" s="31"/>
      <c r="AB604" s="1182"/>
      <c r="AC604" s="360"/>
      <c r="AD604" s="360"/>
      <c r="AE604" s="360"/>
      <c r="AF604" s="360"/>
      <c r="AG604" s="360"/>
      <c r="AH604" s="31"/>
      <c r="AI604" s="360"/>
      <c r="AJ604" s="360"/>
      <c r="AK604" s="360"/>
      <c r="AL604" s="360"/>
    </row>
    <row r="605" ht="15.75" customHeight="1">
      <c r="A605" s="1177"/>
      <c r="B605" s="31"/>
      <c r="C605" s="31"/>
      <c r="D605" s="2"/>
      <c r="E605" s="360"/>
      <c r="F605" s="2"/>
      <c r="G605" s="31"/>
      <c r="H605" s="31"/>
      <c r="I605" s="360"/>
      <c r="J605" s="360"/>
      <c r="K605" s="10"/>
      <c r="L605" s="2"/>
      <c r="M605" s="31"/>
      <c r="N605" s="31"/>
      <c r="O605" s="31"/>
      <c r="P605" s="1178"/>
      <c r="Q605" s="1179"/>
      <c r="R605" s="1180"/>
      <c r="S605" s="1180"/>
      <c r="T605" s="1181"/>
      <c r="U605" s="629"/>
      <c r="V605" s="2"/>
      <c r="W605" s="2"/>
      <c r="X605" s="2"/>
      <c r="Y605" s="360"/>
      <c r="Z605" s="360"/>
      <c r="AA605" s="31"/>
      <c r="AB605" s="1182"/>
      <c r="AC605" s="360"/>
      <c r="AD605" s="360"/>
      <c r="AE605" s="360"/>
      <c r="AF605" s="360"/>
      <c r="AG605" s="360"/>
      <c r="AH605" s="31"/>
      <c r="AI605" s="360"/>
      <c r="AJ605" s="360"/>
      <c r="AK605" s="360"/>
      <c r="AL605" s="360"/>
    </row>
    <row r="606" ht="15.75" customHeight="1">
      <c r="A606" s="1177"/>
      <c r="B606" s="31"/>
      <c r="C606" s="31"/>
      <c r="D606" s="2"/>
      <c r="E606" s="360"/>
      <c r="F606" s="2"/>
      <c r="G606" s="31"/>
      <c r="H606" s="31"/>
      <c r="I606" s="360"/>
      <c r="J606" s="360"/>
      <c r="K606" s="10"/>
      <c r="L606" s="2"/>
      <c r="M606" s="31"/>
      <c r="N606" s="31"/>
      <c r="O606" s="31"/>
      <c r="P606" s="1178"/>
      <c r="Q606" s="1179"/>
      <c r="R606" s="1180"/>
      <c r="S606" s="1180"/>
      <c r="T606" s="1181"/>
      <c r="U606" s="629"/>
      <c r="V606" s="2"/>
      <c r="W606" s="2"/>
      <c r="X606" s="2"/>
      <c r="Y606" s="360"/>
      <c r="Z606" s="360"/>
      <c r="AA606" s="31"/>
      <c r="AB606" s="1182"/>
      <c r="AC606" s="360"/>
      <c r="AD606" s="360"/>
      <c r="AE606" s="360"/>
      <c r="AF606" s="360"/>
      <c r="AG606" s="360"/>
      <c r="AH606" s="31"/>
      <c r="AI606" s="360"/>
      <c r="AJ606" s="360"/>
      <c r="AK606" s="360"/>
      <c r="AL606" s="360"/>
    </row>
    <row r="607" ht="15.75" customHeight="1">
      <c r="A607" s="1177"/>
      <c r="B607" s="31"/>
      <c r="C607" s="31"/>
      <c r="D607" s="2"/>
      <c r="E607" s="360"/>
      <c r="F607" s="2"/>
      <c r="G607" s="31"/>
      <c r="H607" s="31"/>
      <c r="I607" s="360"/>
      <c r="J607" s="360"/>
      <c r="K607" s="10"/>
      <c r="L607" s="2"/>
      <c r="M607" s="31"/>
      <c r="N607" s="31"/>
      <c r="O607" s="31"/>
      <c r="P607" s="1178"/>
      <c r="Q607" s="1179"/>
      <c r="R607" s="1180"/>
      <c r="S607" s="1180"/>
      <c r="T607" s="1181"/>
      <c r="U607" s="629"/>
      <c r="V607" s="2"/>
      <c r="W607" s="2"/>
      <c r="X607" s="2"/>
      <c r="Y607" s="360"/>
      <c r="Z607" s="360"/>
      <c r="AA607" s="31"/>
      <c r="AB607" s="1182"/>
      <c r="AC607" s="360"/>
      <c r="AD607" s="360"/>
      <c r="AE607" s="360"/>
      <c r="AF607" s="360"/>
      <c r="AG607" s="360"/>
      <c r="AH607" s="31"/>
      <c r="AI607" s="360"/>
      <c r="AJ607" s="360"/>
      <c r="AK607" s="360"/>
      <c r="AL607" s="360"/>
    </row>
    <row r="608" ht="15.75" customHeight="1">
      <c r="A608" s="1177"/>
      <c r="B608" s="31"/>
      <c r="C608" s="31"/>
      <c r="D608" s="2"/>
      <c r="E608" s="360"/>
      <c r="F608" s="2"/>
      <c r="G608" s="31"/>
      <c r="H608" s="31"/>
      <c r="I608" s="360"/>
      <c r="J608" s="360"/>
      <c r="K608" s="10"/>
      <c r="L608" s="2"/>
      <c r="M608" s="31"/>
      <c r="N608" s="31"/>
      <c r="O608" s="31"/>
      <c r="P608" s="1178"/>
      <c r="Q608" s="1179"/>
      <c r="R608" s="1180"/>
      <c r="S608" s="1180"/>
      <c r="T608" s="1181"/>
      <c r="U608" s="629"/>
      <c r="V608" s="2"/>
      <c r="W608" s="2"/>
      <c r="X608" s="2"/>
      <c r="Y608" s="360"/>
      <c r="Z608" s="360"/>
      <c r="AA608" s="31"/>
      <c r="AB608" s="1182"/>
      <c r="AC608" s="360"/>
      <c r="AD608" s="360"/>
      <c r="AE608" s="360"/>
      <c r="AF608" s="360"/>
      <c r="AG608" s="360"/>
      <c r="AH608" s="31"/>
      <c r="AI608" s="360"/>
      <c r="AJ608" s="360"/>
      <c r="AK608" s="360"/>
      <c r="AL608" s="360"/>
    </row>
    <row r="609" ht="15.75" customHeight="1">
      <c r="A609" s="1177"/>
      <c r="B609" s="31"/>
      <c r="C609" s="31"/>
      <c r="D609" s="2"/>
      <c r="E609" s="360"/>
      <c r="F609" s="2"/>
      <c r="G609" s="31"/>
      <c r="H609" s="31"/>
      <c r="I609" s="360"/>
      <c r="J609" s="360"/>
      <c r="K609" s="10"/>
      <c r="L609" s="2"/>
      <c r="M609" s="31"/>
      <c r="N609" s="31"/>
      <c r="O609" s="31"/>
      <c r="P609" s="1178"/>
      <c r="Q609" s="1179"/>
      <c r="R609" s="1180"/>
      <c r="S609" s="1180"/>
      <c r="T609" s="1181"/>
      <c r="U609" s="629"/>
      <c r="V609" s="2"/>
      <c r="W609" s="2"/>
      <c r="X609" s="2"/>
      <c r="Y609" s="360"/>
      <c r="Z609" s="360"/>
      <c r="AA609" s="31"/>
      <c r="AB609" s="1182"/>
      <c r="AC609" s="360"/>
      <c r="AD609" s="360"/>
      <c r="AE609" s="360"/>
      <c r="AF609" s="360"/>
      <c r="AG609" s="360"/>
      <c r="AH609" s="31"/>
      <c r="AI609" s="360"/>
      <c r="AJ609" s="360"/>
      <c r="AK609" s="360"/>
      <c r="AL609" s="360"/>
    </row>
    <row r="610" ht="15.75" customHeight="1">
      <c r="A610" s="1177"/>
      <c r="B610" s="31"/>
      <c r="C610" s="31"/>
      <c r="D610" s="2"/>
      <c r="E610" s="360"/>
      <c r="F610" s="2"/>
      <c r="G610" s="31"/>
      <c r="H610" s="31"/>
      <c r="I610" s="360"/>
      <c r="J610" s="360"/>
      <c r="K610" s="10"/>
      <c r="L610" s="2"/>
      <c r="M610" s="31"/>
      <c r="N610" s="31"/>
      <c r="O610" s="31"/>
      <c r="P610" s="1178"/>
      <c r="Q610" s="1179"/>
      <c r="R610" s="1180"/>
      <c r="S610" s="1180"/>
      <c r="T610" s="1181"/>
      <c r="U610" s="629"/>
      <c r="V610" s="2"/>
      <c r="W610" s="2"/>
      <c r="X610" s="2"/>
      <c r="Y610" s="360"/>
      <c r="Z610" s="360"/>
      <c r="AA610" s="31"/>
      <c r="AB610" s="1182"/>
      <c r="AC610" s="360"/>
      <c r="AD610" s="360"/>
      <c r="AE610" s="360"/>
      <c r="AF610" s="360"/>
      <c r="AG610" s="360"/>
      <c r="AH610" s="31"/>
      <c r="AI610" s="360"/>
      <c r="AJ610" s="360"/>
      <c r="AK610" s="360"/>
      <c r="AL610" s="360"/>
    </row>
    <row r="611" ht="15.75" customHeight="1">
      <c r="A611" s="1177"/>
      <c r="B611" s="31"/>
      <c r="C611" s="31"/>
      <c r="D611" s="2"/>
      <c r="E611" s="360"/>
      <c r="F611" s="2"/>
      <c r="G611" s="31"/>
      <c r="H611" s="31"/>
      <c r="I611" s="360"/>
      <c r="J611" s="360"/>
      <c r="K611" s="10"/>
      <c r="L611" s="2"/>
      <c r="M611" s="31"/>
      <c r="N611" s="31"/>
      <c r="O611" s="31"/>
      <c r="P611" s="1178"/>
      <c r="Q611" s="1179"/>
      <c r="R611" s="1180"/>
      <c r="S611" s="1180"/>
      <c r="T611" s="1181"/>
      <c r="U611" s="629"/>
      <c r="V611" s="2"/>
      <c r="W611" s="2"/>
      <c r="X611" s="2"/>
      <c r="Y611" s="360"/>
      <c r="Z611" s="360"/>
      <c r="AA611" s="31"/>
      <c r="AB611" s="1182"/>
      <c r="AC611" s="360"/>
      <c r="AD611" s="360"/>
      <c r="AE611" s="360"/>
      <c r="AF611" s="360"/>
      <c r="AG611" s="360"/>
      <c r="AH611" s="31"/>
      <c r="AI611" s="360"/>
      <c r="AJ611" s="360"/>
      <c r="AK611" s="360"/>
      <c r="AL611" s="360"/>
    </row>
    <row r="612" ht="15.75" customHeight="1">
      <c r="A612" s="1177"/>
      <c r="B612" s="31"/>
      <c r="C612" s="31"/>
      <c r="D612" s="2"/>
      <c r="E612" s="360"/>
      <c r="F612" s="2"/>
      <c r="G612" s="31"/>
      <c r="H612" s="31"/>
      <c r="I612" s="360"/>
      <c r="J612" s="360"/>
      <c r="K612" s="10"/>
      <c r="L612" s="2"/>
      <c r="M612" s="31"/>
      <c r="N612" s="31"/>
      <c r="O612" s="31"/>
      <c r="P612" s="1178"/>
      <c r="Q612" s="1179"/>
      <c r="R612" s="1180"/>
      <c r="S612" s="1180"/>
      <c r="T612" s="1181"/>
      <c r="U612" s="629"/>
      <c r="V612" s="2"/>
      <c r="W612" s="2"/>
      <c r="X612" s="2"/>
      <c r="Y612" s="360"/>
      <c r="Z612" s="360"/>
      <c r="AA612" s="31"/>
      <c r="AB612" s="1182"/>
      <c r="AC612" s="360"/>
      <c r="AD612" s="360"/>
      <c r="AE612" s="360"/>
      <c r="AF612" s="360"/>
      <c r="AG612" s="360"/>
      <c r="AH612" s="31"/>
      <c r="AI612" s="360"/>
      <c r="AJ612" s="360"/>
      <c r="AK612" s="360"/>
      <c r="AL612" s="360"/>
    </row>
    <row r="613" ht="15.75" customHeight="1">
      <c r="A613" s="1177"/>
      <c r="B613" s="31"/>
      <c r="C613" s="31"/>
      <c r="D613" s="2"/>
      <c r="E613" s="360"/>
      <c r="F613" s="2"/>
      <c r="G613" s="31"/>
      <c r="H613" s="31"/>
      <c r="I613" s="360"/>
      <c r="J613" s="360"/>
      <c r="K613" s="10"/>
      <c r="L613" s="2"/>
      <c r="M613" s="31"/>
      <c r="N613" s="31"/>
      <c r="O613" s="31"/>
      <c r="P613" s="1178"/>
      <c r="Q613" s="1179"/>
      <c r="R613" s="1180"/>
      <c r="S613" s="1180"/>
      <c r="T613" s="1181"/>
      <c r="U613" s="629"/>
      <c r="V613" s="2"/>
      <c r="W613" s="2"/>
      <c r="X613" s="2"/>
      <c r="Y613" s="360"/>
      <c r="Z613" s="360"/>
      <c r="AA613" s="31"/>
      <c r="AB613" s="1182"/>
      <c r="AC613" s="360"/>
      <c r="AD613" s="360"/>
      <c r="AE613" s="360"/>
      <c r="AF613" s="360"/>
      <c r="AG613" s="360"/>
      <c r="AH613" s="31"/>
      <c r="AI613" s="360"/>
      <c r="AJ613" s="360"/>
      <c r="AK613" s="360"/>
      <c r="AL613" s="360"/>
    </row>
    <row r="614" ht="15.75" customHeight="1">
      <c r="A614" s="1177"/>
      <c r="B614" s="31"/>
      <c r="C614" s="31"/>
      <c r="D614" s="2"/>
      <c r="E614" s="360"/>
      <c r="F614" s="2"/>
      <c r="G614" s="31"/>
      <c r="H614" s="31"/>
      <c r="I614" s="360"/>
      <c r="J614" s="360"/>
      <c r="K614" s="10"/>
      <c r="L614" s="2"/>
      <c r="M614" s="31"/>
      <c r="N614" s="31"/>
      <c r="O614" s="31"/>
      <c r="P614" s="1178"/>
      <c r="Q614" s="1179"/>
      <c r="R614" s="1180"/>
      <c r="S614" s="1180"/>
      <c r="T614" s="1181"/>
      <c r="U614" s="629"/>
      <c r="V614" s="2"/>
      <c r="W614" s="2"/>
      <c r="X614" s="2"/>
      <c r="Y614" s="360"/>
      <c r="Z614" s="360"/>
      <c r="AA614" s="31"/>
      <c r="AB614" s="1182"/>
      <c r="AC614" s="360"/>
      <c r="AD614" s="360"/>
      <c r="AE614" s="360"/>
      <c r="AF614" s="360"/>
      <c r="AG614" s="360"/>
      <c r="AH614" s="31"/>
      <c r="AI614" s="360"/>
      <c r="AJ614" s="360"/>
      <c r="AK614" s="360"/>
      <c r="AL614" s="360"/>
    </row>
    <row r="615" ht="15.75" customHeight="1">
      <c r="A615" s="1177"/>
      <c r="B615" s="31"/>
      <c r="C615" s="31"/>
      <c r="D615" s="2"/>
      <c r="E615" s="360"/>
      <c r="F615" s="2"/>
      <c r="G615" s="31"/>
      <c r="H615" s="31"/>
      <c r="I615" s="360"/>
      <c r="J615" s="360"/>
      <c r="K615" s="10"/>
      <c r="L615" s="2"/>
      <c r="M615" s="31"/>
      <c r="N615" s="31"/>
      <c r="O615" s="31"/>
      <c r="P615" s="1178"/>
      <c r="Q615" s="1179"/>
      <c r="R615" s="1180"/>
      <c r="S615" s="1180"/>
      <c r="T615" s="1181"/>
      <c r="U615" s="629"/>
      <c r="V615" s="2"/>
      <c r="W615" s="2"/>
      <c r="X615" s="2"/>
      <c r="Y615" s="360"/>
      <c r="Z615" s="360"/>
      <c r="AA615" s="31"/>
      <c r="AB615" s="1182"/>
      <c r="AC615" s="360"/>
      <c r="AD615" s="360"/>
      <c r="AE615" s="360"/>
      <c r="AF615" s="360"/>
      <c r="AG615" s="360"/>
      <c r="AH615" s="31"/>
      <c r="AI615" s="360"/>
      <c r="AJ615" s="360"/>
      <c r="AK615" s="360"/>
      <c r="AL615" s="360"/>
    </row>
    <row r="616" ht="15.75" customHeight="1">
      <c r="A616" s="1177"/>
      <c r="B616" s="31"/>
      <c r="C616" s="31"/>
      <c r="D616" s="2"/>
      <c r="E616" s="360"/>
      <c r="F616" s="2"/>
      <c r="G616" s="31"/>
      <c r="H616" s="31"/>
      <c r="I616" s="360"/>
      <c r="J616" s="360"/>
      <c r="K616" s="10"/>
      <c r="L616" s="2"/>
      <c r="M616" s="31"/>
      <c r="N616" s="31"/>
      <c r="O616" s="31"/>
      <c r="P616" s="1178"/>
      <c r="Q616" s="1179"/>
      <c r="R616" s="1180"/>
      <c r="S616" s="1180"/>
      <c r="T616" s="1181"/>
      <c r="U616" s="629"/>
      <c r="V616" s="2"/>
      <c r="W616" s="2"/>
      <c r="X616" s="2"/>
      <c r="Y616" s="360"/>
      <c r="Z616" s="360"/>
      <c r="AA616" s="31"/>
      <c r="AB616" s="1182"/>
      <c r="AC616" s="360"/>
      <c r="AD616" s="360"/>
      <c r="AE616" s="360"/>
      <c r="AF616" s="360"/>
      <c r="AG616" s="360"/>
      <c r="AH616" s="31"/>
      <c r="AI616" s="360"/>
      <c r="AJ616" s="360"/>
      <c r="AK616" s="360"/>
      <c r="AL616" s="360"/>
    </row>
    <row r="617" ht="15.75" customHeight="1">
      <c r="A617" s="1177"/>
      <c r="B617" s="31"/>
      <c r="C617" s="31"/>
      <c r="D617" s="2"/>
      <c r="E617" s="360"/>
      <c r="F617" s="2"/>
      <c r="G617" s="31"/>
      <c r="H617" s="31"/>
      <c r="I617" s="360"/>
      <c r="J617" s="360"/>
      <c r="K617" s="10"/>
      <c r="L617" s="2"/>
      <c r="M617" s="31"/>
      <c r="N617" s="31"/>
      <c r="O617" s="31"/>
      <c r="P617" s="1178"/>
      <c r="Q617" s="1179"/>
      <c r="R617" s="1180"/>
      <c r="S617" s="1180"/>
      <c r="T617" s="1181"/>
      <c r="U617" s="629"/>
      <c r="V617" s="2"/>
      <c r="W617" s="2"/>
      <c r="X617" s="2"/>
      <c r="Y617" s="360"/>
      <c r="Z617" s="360"/>
      <c r="AA617" s="31"/>
      <c r="AB617" s="1182"/>
      <c r="AC617" s="360"/>
      <c r="AD617" s="360"/>
      <c r="AE617" s="360"/>
      <c r="AF617" s="360"/>
      <c r="AG617" s="360"/>
      <c r="AH617" s="31"/>
      <c r="AI617" s="360"/>
      <c r="AJ617" s="360"/>
      <c r="AK617" s="360"/>
      <c r="AL617" s="360"/>
    </row>
    <row r="618" ht="15.75" customHeight="1">
      <c r="A618" s="1177"/>
      <c r="B618" s="31"/>
      <c r="C618" s="31"/>
      <c r="D618" s="2"/>
      <c r="E618" s="360"/>
      <c r="F618" s="2"/>
      <c r="G618" s="31"/>
      <c r="H618" s="31"/>
      <c r="I618" s="360"/>
      <c r="J618" s="360"/>
      <c r="K618" s="10"/>
      <c r="L618" s="2"/>
      <c r="M618" s="31"/>
      <c r="N618" s="31"/>
      <c r="O618" s="31"/>
      <c r="P618" s="1178"/>
      <c r="Q618" s="1179"/>
      <c r="R618" s="1180"/>
      <c r="S618" s="1180"/>
      <c r="T618" s="1181"/>
      <c r="U618" s="629"/>
      <c r="V618" s="2"/>
      <c r="W618" s="2"/>
      <c r="X618" s="2"/>
      <c r="Y618" s="360"/>
      <c r="Z618" s="360"/>
      <c r="AA618" s="31"/>
      <c r="AB618" s="1182"/>
      <c r="AC618" s="360"/>
      <c r="AD618" s="360"/>
      <c r="AE618" s="360"/>
      <c r="AF618" s="360"/>
      <c r="AG618" s="360"/>
      <c r="AH618" s="31"/>
      <c r="AI618" s="360"/>
      <c r="AJ618" s="360"/>
      <c r="AK618" s="360"/>
      <c r="AL618" s="360"/>
    </row>
    <row r="619" ht="15.75" customHeight="1">
      <c r="A619" s="1177"/>
      <c r="B619" s="31"/>
      <c r="C619" s="31"/>
      <c r="D619" s="2"/>
      <c r="E619" s="360"/>
      <c r="F619" s="2"/>
      <c r="G619" s="31"/>
      <c r="H619" s="31"/>
      <c r="I619" s="360"/>
      <c r="J619" s="360"/>
      <c r="K619" s="10"/>
      <c r="L619" s="2"/>
      <c r="M619" s="31"/>
      <c r="N619" s="31"/>
      <c r="O619" s="31"/>
      <c r="P619" s="1178"/>
      <c r="Q619" s="1179"/>
      <c r="R619" s="1180"/>
      <c r="S619" s="1180"/>
      <c r="T619" s="1181"/>
      <c r="U619" s="629"/>
      <c r="V619" s="2"/>
      <c r="W619" s="2"/>
      <c r="X619" s="2"/>
      <c r="Y619" s="360"/>
      <c r="Z619" s="360"/>
      <c r="AA619" s="31"/>
      <c r="AB619" s="1182"/>
      <c r="AC619" s="360"/>
      <c r="AD619" s="360"/>
      <c r="AE619" s="360"/>
      <c r="AF619" s="360"/>
      <c r="AG619" s="360"/>
      <c r="AH619" s="31"/>
      <c r="AI619" s="360"/>
      <c r="AJ619" s="360"/>
      <c r="AK619" s="360"/>
      <c r="AL619" s="360"/>
    </row>
    <row r="620" ht="15.75" customHeight="1">
      <c r="A620" s="1177"/>
      <c r="B620" s="31"/>
      <c r="C620" s="31"/>
      <c r="D620" s="2"/>
      <c r="E620" s="360"/>
      <c r="F620" s="2"/>
      <c r="G620" s="31"/>
      <c r="H620" s="31"/>
      <c r="I620" s="360"/>
      <c r="J620" s="360"/>
      <c r="K620" s="10"/>
      <c r="L620" s="2"/>
      <c r="M620" s="31"/>
      <c r="N620" s="31"/>
      <c r="O620" s="31"/>
      <c r="P620" s="1178"/>
      <c r="Q620" s="1179"/>
      <c r="R620" s="1180"/>
      <c r="S620" s="1180"/>
      <c r="T620" s="1181"/>
      <c r="U620" s="629"/>
      <c r="V620" s="2"/>
      <c r="W620" s="2"/>
      <c r="X620" s="2"/>
      <c r="Y620" s="360"/>
      <c r="Z620" s="360"/>
      <c r="AA620" s="31"/>
      <c r="AB620" s="1182"/>
      <c r="AC620" s="360"/>
      <c r="AD620" s="360"/>
      <c r="AE620" s="360"/>
      <c r="AF620" s="360"/>
      <c r="AG620" s="360"/>
      <c r="AH620" s="31"/>
      <c r="AI620" s="360"/>
      <c r="AJ620" s="360"/>
      <c r="AK620" s="360"/>
      <c r="AL620" s="360"/>
    </row>
    <row r="621" ht="15.75" customHeight="1">
      <c r="A621" s="1177"/>
      <c r="B621" s="31"/>
      <c r="C621" s="31"/>
      <c r="D621" s="2"/>
      <c r="E621" s="360"/>
      <c r="F621" s="2"/>
      <c r="G621" s="31"/>
      <c r="H621" s="31"/>
      <c r="I621" s="360"/>
      <c r="J621" s="360"/>
      <c r="K621" s="10"/>
      <c r="L621" s="2"/>
      <c r="M621" s="31"/>
      <c r="N621" s="31"/>
      <c r="O621" s="31"/>
      <c r="P621" s="1178"/>
      <c r="Q621" s="1179"/>
      <c r="R621" s="1180"/>
      <c r="S621" s="1180"/>
      <c r="T621" s="1181"/>
      <c r="U621" s="629"/>
      <c r="V621" s="2"/>
      <c r="W621" s="2"/>
      <c r="X621" s="2"/>
      <c r="Y621" s="360"/>
      <c r="Z621" s="360"/>
      <c r="AA621" s="31"/>
      <c r="AB621" s="1182"/>
      <c r="AC621" s="360"/>
      <c r="AD621" s="360"/>
      <c r="AE621" s="360"/>
      <c r="AF621" s="360"/>
      <c r="AG621" s="360"/>
      <c r="AH621" s="31"/>
      <c r="AI621" s="360"/>
      <c r="AJ621" s="360"/>
      <c r="AK621" s="360"/>
      <c r="AL621" s="360"/>
    </row>
    <row r="622" ht="15.75" customHeight="1">
      <c r="A622" s="1177"/>
      <c r="B622" s="31"/>
      <c r="C622" s="31"/>
      <c r="D622" s="2"/>
      <c r="E622" s="360"/>
      <c r="F622" s="2"/>
      <c r="G622" s="31"/>
      <c r="H622" s="31"/>
      <c r="I622" s="360"/>
      <c r="J622" s="360"/>
      <c r="K622" s="10"/>
      <c r="L622" s="2"/>
      <c r="M622" s="31"/>
      <c r="N622" s="31"/>
      <c r="O622" s="31"/>
      <c r="P622" s="1178"/>
      <c r="Q622" s="1179"/>
      <c r="R622" s="1180"/>
      <c r="S622" s="1180"/>
      <c r="T622" s="1181"/>
      <c r="U622" s="629"/>
      <c r="V622" s="2"/>
      <c r="W622" s="2"/>
      <c r="X622" s="2"/>
      <c r="Y622" s="360"/>
      <c r="Z622" s="360"/>
      <c r="AA622" s="31"/>
      <c r="AB622" s="1182"/>
      <c r="AC622" s="360"/>
      <c r="AD622" s="360"/>
      <c r="AE622" s="360"/>
      <c r="AF622" s="360"/>
      <c r="AG622" s="360"/>
      <c r="AH622" s="31"/>
      <c r="AI622" s="360"/>
      <c r="AJ622" s="360"/>
      <c r="AK622" s="360"/>
      <c r="AL622" s="360"/>
    </row>
    <row r="623" ht="15.75" customHeight="1">
      <c r="A623" s="1177"/>
      <c r="B623" s="31"/>
      <c r="C623" s="31"/>
      <c r="D623" s="2"/>
      <c r="E623" s="360"/>
      <c r="F623" s="2"/>
      <c r="G623" s="31"/>
      <c r="H623" s="31"/>
      <c r="I623" s="360"/>
      <c r="J623" s="360"/>
      <c r="K623" s="10"/>
      <c r="L623" s="2"/>
      <c r="M623" s="31"/>
      <c r="N623" s="31"/>
      <c r="O623" s="31"/>
      <c r="P623" s="1178"/>
      <c r="Q623" s="1179"/>
      <c r="R623" s="1180"/>
      <c r="S623" s="1180"/>
      <c r="T623" s="1181"/>
      <c r="U623" s="629"/>
      <c r="V623" s="2"/>
      <c r="W623" s="2"/>
      <c r="X623" s="2"/>
      <c r="Y623" s="360"/>
      <c r="Z623" s="360"/>
      <c r="AA623" s="31"/>
      <c r="AB623" s="1182"/>
      <c r="AC623" s="360"/>
      <c r="AD623" s="360"/>
      <c r="AE623" s="360"/>
      <c r="AF623" s="360"/>
      <c r="AG623" s="360"/>
      <c r="AH623" s="31"/>
      <c r="AI623" s="360"/>
      <c r="AJ623" s="360"/>
      <c r="AK623" s="360"/>
      <c r="AL623" s="360"/>
    </row>
    <row r="624" ht="15.75" customHeight="1">
      <c r="A624" s="1177"/>
      <c r="B624" s="31"/>
      <c r="C624" s="31"/>
      <c r="D624" s="2"/>
      <c r="E624" s="360"/>
      <c r="F624" s="2"/>
      <c r="G624" s="31"/>
      <c r="H624" s="31"/>
      <c r="I624" s="360"/>
      <c r="J624" s="360"/>
      <c r="K624" s="10"/>
      <c r="L624" s="2"/>
      <c r="M624" s="31"/>
      <c r="N624" s="31"/>
      <c r="O624" s="31"/>
      <c r="P624" s="1178"/>
      <c r="Q624" s="1179"/>
      <c r="R624" s="1180"/>
      <c r="S624" s="1180"/>
      <c r="T624" s="1181"/>
      <c r="U624" s="629"/>
      <c r="V624" s="2"/>
      <c r="W624" s="2"/>
      <c r="X624" s="2"/>
      <c r="Y624" s="360"/>
      <c r="Z624" s="360"/>
      <c r="AA624" s="31"/>
      <c r="AB624" s="1182"/>
      <c r="AC624" s="360"/>
      <c r="AD624" s="360"/>
      <c r="AE624" s="360"/>
      <c r="AF624" s="360"/>
      <c r="AG624" s="360"/>
      <c r="AH624" s="31"/>
      <c r="AI624" s="360"/>
      <c r="AJ624" s="360"/>
      <c r="AK624" s="360"/>
      <c r="AL624" s="360"/>
    </row>
    <row r="625" ht="15.75" customHeight="1">
      <c r="A625" s="1177"/>
      <c r="B625" s="31"/>
      <c r="C625" s="31"/>
      <c r="D625" s="2"/>
      <c r="E625" s="360"/>
      <c r="F625" s="2"/>
      <c r="G625" s="31"/>
      <c r="H625" s="31"/>
      <c r="I625" s="360"/>
      <c r="J625" s="360"/>
      <c r="K625" s="10"/>
      <c r="L625" s="2"/>
      <c r="M625" s="31"/>
      <c r="N625" s="31"/>
      <c r="O625" s="31"/>
      <c r="P625" s="1178"/>
      <c r="Q625" s="1179"/>
      <c r="R625" s="1180"/>
      <c r="S625" s="1180"/>
      <c r="T625" s="1181"/>
      <c r="U625" s="629"/>
      <c r="V625" s="2"/>
      <c r="W625" s="2"/>
      <c r="X625" s="2"/>
      <c r="Y625" s="360"/>
      <c r="Z625" s="360"/>
      <c r="AA625" s="31"/>
      <c r="AB625" s="1182"/>
      <c r="AC625" s="360"/>
      <c r="AD625" s="360"/>
      <c r="AE625" s="360"/>
      <c r="AF625" s="360"/>
      <c r="AG625" s="360"/>
      <c r="AH625" s="31"/>
      <c r="AI625" s="360"/>
      <c r="AJ625" s="360"/>
      <c r="AK625" s="360"/>
      <c r="AL625" s="360"/>
    </row>
    <row r="626" ht="15.75" customHeight="1">
      <c r="A626" s="1177"/>
      <c r="B626" s="31"/>
      <c r="C626" s="31"/>
      <c r="D626" s="2"/>
      <c r="E626" s="360"/>
      <c r="F626" s="2"/>
      <c r="G626" s="31"/>
      <c r="H626" s="31"/>
      <c r="I626" s="360"/>
      <c r="J626" s="360"/>
      <c r="K626" s="10"/>
      <c r="L626" s="2"/>
      <c r="M626" s="31"/>
      <c r="N626" s="31"/>
      <c r="O626" s="31"/>
      <c r="P626" s="1178"/>
      <c r="Q626" s="1179"/>
      <c r="R626" s="1180"/>
      <c r="S626" s="1180"/>
      <c r="T626" s="1181"/>
      <c r="U626" s="629"/>
      <c r="V626" s="2"/>
      <c r="W626" s="2"/>
      <c r="X626" s="2"/>
      <c r="Y626" s="360"/>
      <c r="Z626" s="360"/>
      <c r="AA626" s="31"/>
      <c r="AB626" s="1182"/>
      <c r="AC626" s="360"/>
      <c r="AD626" s="360"/>
      <c r="AE626" s="360"/>
      <c r="AF626" s="360"/>
      <c r="AG626" s="360"/>
      <c r="AH626" s="31"/>
      <c r="AI626" s="360"/>
      <c r="AJ626" s="360"/>
      <c r="AK626" s="360"/>
      <c r="AL626" s="360"/>
    </row>
    <row r="627" ht="15.75" customHeight="1">
      <c r="A627" s="1177"/>
      <c r="B627" s="31"/>
      <c r="C627" s="31"/>
      <c r="D627" s="2"/>
      <c r="E627" s="360"/>
      <c r="F627" s="2"/>
      <c r="G627" s="31"/>
      <c r="H627" s="31"/>
      <c r="I627" s="360"/>
      <c r="J627" s="360"/>
      <c r="K627" s="10"/>
      <c r="L627" s="2"/>
      <c r="M627" s="31"/>
      <c r="N627" s="31"/>
      <c r="O627" s="31"/>
      <c r="P627" s="1178"/>
      <c r="Q627" s="1179"/>
      <c r="R627" s="1180"/>
      <c r="S627" s="1180"/>
      <c r="T627" s="1181"/>
      <c r="U627" s="629"/>
      <c r="V627" s="2"/>
      <c r="W627" s="2"/>
      <c r="X627" s="2"/>
      <c r="Y627" s="360"/>
      <c r="Z627" s="360"/>
      <c r="AA627" s="31"/>
      <c r="AB627" s="1182"/>
      <c r="AC627" s="360"/>
      <c r="AD627" s="360"/>
      <c r="AE627" s="360"/>
      <c r="AF627" s="360"/>
      <c r="AG627" s="360"/>
      <c r="AH627" s="31"/>
      <c r="AI627" s="360"/>
      <c r="AJ627" s="360"/>
      <c r="AK627" s="360"/>
      <c r="AL627" s="360"/>
    </row>
    <row r="628" ht="15.75" customHeight="1">
      <c r="A628" s="1177"/>
      <c r="B628" s="31"/>
      <c r="C628" s="31"/>
      <c r="D628" s="2"/>
      <c r="E628" s="360"/>
      <c r="F628" s="2"/>
      <c r="G628" s="31"/>
      <c r="H628" s="31"/>
      <c r="I628" s="360"/>
      <c r="J628" s="360"/>
      <c r="K628" s="10"/>
      <c r="L628" s="2"/>
      <c r="M628" s="31"/>
      <c r="N628" s="31"/>
      <c r="O628" s="31"/>
      <c r="P628" s="1178"/>
      <c r="Q628" s="1179"/>
      <c r="R628" s="1180"/>
      <c r="S628" s="1180"/>
      <c r="T628" s="1181"/>
      <c r="U628" s="629"/>
      <c r="V628" s="2"/>
      <c r="W628" s="2"/>
      <c r="X628" s="2"/>
      <c r="Y628" s="360"/>
      <c r="Z628" s="360"/>
      <c r="AA628" s="31"/>
      <c r="AB628" s="1182"/>
      <c r="AC628" s="360"/>
      <c r="AD628" s="360"/>
      <c r="AE628" s="360"/>
      <c r="AF628" s="360"/>
      <c r="AG628" s="360"/>
      <c r="AH628" s="31"/>
      <c r="AI628" s="360"/>
      <c r="AJ628" s="360"/>
      <c r="AK628" s="360"/>
      <c r="AL628" s="360"/>
    </row>
    <row r="629" ht="15.75" customHeight="1">
      <c r="A629" s="1177"/>
      <c r="B629" s="31"/>
      <c r="C629" s="31"/>
      <c r="D629" s="2"/>
      <c r="E629" s="360"/>
      <c r="F629" s="2"/>
      <c r="G629" s="31"/>
      <c r="H629" s="31"/>
      <c r="I629" s="360"/>
      <c r="J629" s="360"/>
      <c r="K629" s="10"/>
      <c r="L629" s="2"/>
      <c r="M629" s="31"/>
      <c r="N629" s="31"/>
      <c r="O629" s="31"/>
      <c r="P629" s="1178"/>
      <c r="Q629" s="1179"/>
      <c r="R629" s="1180"/>
      <c r="S629" s="1180"/>
      <c r="T629" s="1181"/>
      <c r="U629" s="629"/>
      <c r="V629" s="2"/>
      <c r="W629" s="2"/>
      <c r="X629" s="2"/>
      <c r="Y629" s="360"/>
      <c r="Z629" s="360"/>
      <c r="AA629" s="31"/>
      <c r="AB629" s="1182"/>
      <c r="AC629" s="360"/>
      <c r="AD629" s="360"/>
      <c r="AE629" s="360"/>
      <c r="AF629" s="360"/>
      <c r="AG629" s="360"/>
      <c r="AH629" s="31"/>
      <c r="AI629" s="360"/>
      <c r="AJ629" s="360"/>
      <c r="AK629" s="360"/>
      <c r="AL629" s="360"/>
    </row>
    <row r="630" ht="15.75" customHeight="1">
      <c r="A630" s="1177"/>
      <c r="B630" s="31"/>
      <c r="C630" s="31"/>
      <c r="D630" s="2"/>
      <c r="E630" s="360"/>
      <c r="F630" s="2"/>
      <c r="G630" s="31"/>
      <c r="H630" s="31"/>
      <c r="I630" s="360"/>
      <c r="J630" s="360"/>
      <c r="K630" s="10"/>
      <c r="L630" s="2"/>
      <c r="M630" s="31"/>
      <c r="N630" s="31"/>
      <c r="O630" s="31"/>
      <c r="P630" s="1178"/>
      <c r="Q630" s="1179"/>
      <c r="R630" s="1180"/>
      <c r="S630" s="1180"/>
      <c r="T630" s="1181"/>
      <c r="U630" s="629"/>
      <c r="V630" s="2"/>
      <c r="W630" s="2"/>
      <c r="X630" s="2"/>
      <c r="Y630" s="360"/>
      <c r="Z630" s="360"/>
      <c r="AA630" s="31"/>
      <c r="AB630" s="1182"/>
      <c r="AC630" s="360"/>
      <c r="AD630" s="360"/>
      <c r="AE630" s="360"/>
      <c r="AF630" s="360"/>
      <c r="AG630" s="360"/>
      <c r="AH630" s="31"/>
      <c r="AI630" s="360"/>
      <c r="AJ630" s="360"/>
      <c r="AK630" s="360"/>
      <c r="AL630" s="360"/>
    </row>
    <row r="631" ht="15.75" customHeight="1">
      <c r="A631" s="1177"/>
      <c r="B631" s="31"/>
      <c r="C631" s="31"/>
      <c r="D631" s="2"/>
      <c r="E631" s="360"/>
      <c r="F631" s="2"/>
      <c r="G631" s="31"/>
      <c r="H631" s="31"/>
      <c r="I631" s="360"/>
      <c r="J631" s="360"/>
      <c r="K631" s="10"/>
      <c r="L631" s="2"/>
      <c r="M631" s="31"/>
      <c r="N631" s="31"/>
      <c r="O631" s="31"/>
      <c r="P631" s="1178"/>
      <c r="Q631" s="1179"/>
      <c r="R631" s="1180"/>
      <c r="S631" s="1180"/>
      <c r="T631" s="1181"/>
      <c r="U631" s="629"/>
      <c r="V631" s="2"/>
      <c r="W631" s="2"/>
      <c r="X631" s="2"/>
      <c r="Y631" s="360"/>
      <c r="Z631" s="360"/>
      <c r="AA631" s="31"/>
      <c r="AB631" s="1182"/>
      <c r="AC631" s="360"/>
      <c r="AD631" s="360"/>
      <c r="AE631" s="360"/>
      <c r="AF631" s="360"/>
      <c r="AG631" s="360"/>
      <c r="AH631" s="31"/>
      <c r="AI631" s="360"/>
      <c r="AJ631" s="360"/>
      <c r="AK631" s="360"/>
      <c r="AL631" s="360"/>
    </row>
    <row r="632" ht="15.75" customHeight="1">
      <c r="A632" s="1177"/>
      <c r="B632" s="31"/>
      <c r="C632" s="31"/>
      <c r="D632" s="2"/>
      <c r="E632" s="360"/>
      <c r="F632" s="2"/>
      <c r="G632" s="31"/>
      <c r="H632" s="31"/>
      <c r="I632" s="360"/>
      <c r="J632" s="360"/>
      <c r="K632" s="10"/>
      <c r="L632" s="2"/>
      <c r="M632" s="31"/>
      <c r="N632" s="31"/>
      <c r="O632" s="31"/>
      <c r="P632" s="1178"/>
      <c r="Q632" s="1179"/>
      <c r="R632" s="1180"/>
      <c r="S632" s="1180"/>
      <c r="T632" s="1181"/>
      <c r="U632" s="629"/>
      <c r="V632" s="2"/>
      <c r="W632" s="2"/>
      <c r="X632" s="2"/>
      <c r="Y632" s="360"/>
      <c r="Z632" s="360"/>
      <c r="AA632" s="31"/>
      <c r="AB632" s="1182"/>
      <c r="AC632" s="360"/>
      <c r="AD632" s="360"/>
      <c r="AE632" s="360"/>
      <c r="AF632" s="360"/>
      <c r="AG632" s="360"/>
      <c r="AH632" s="31"/>
      <c r="AI632" s="360"/>
      <c r="AJ632" s="360"/>
      <c r="AK632" s="360"/>
      <c r="AL632" s="360"/>
    </row>
    <row r="633" ht="15.75" customHeight="1">
      <c r="A633" s="1177"/>
      <c r="B633" s="31"/>
      <c r="C633" s="31"/>
      <c r="D633" s="2"/>
      <c r="E633" s="360"/>
      <c r="F633" s="2"/>
      <c r="G633" s="31"/>
      <c r="H633" s="31"/>
      <c r="I633" s="360"/>
      <c r="J633" s="360"/>
      <c r="K633" s="10"/>
      <c r="L633" s="2"/>
      <c r="M633" s="31"/>
      <c r="N633" s="31"/>
      <c r="O633" s="31"/>
      <c r="P633" s="1178"/>
      <c r="Q633" s="1179"/>
      <c r="R633" s="1180"/>
      <c r="S633" s="1180"/>
      <c r="T633" s="1181"/>
      <c r="U633" s="629"/>
      <c r="V633" s="2"/>
      <c r="W633" s="2"/>
      <c r="X633" s="2"/>
      <c r="Y633" s="360"/>
      <c r="Z633" s="360"/>
      <c r="AA633" s="31"/>
      <c r="AB633" s="1182"/>
      <c r="AC633" s="360"/>
      <c r="AD633" s="360"/>
      <c r="AE633" s="360"/>
      <c r="AF633" s="360"/>
      <c r="AG633" s="360"/>
      <c r="AH633" s="31"/>
      <c r="AI633" s="360"/>
      <c r="AJ633" s="360"/>
      <c r="AK633" s="360"/>
      <c r="AL633" s="360"/>
    </row>
    <row r="634" ht="15.75" customHeight="1">
      <c r="A634" s="1177"/>
      <c r="B634" s="31"/>
      <c r="C634" s="31"/>
      <c r="D634" s="2"/>
      <c r="E634" s="360"/>
      <c r="F634" s="2"/>
      <c r="G634" s="31"/>
      <c r="H634" s="31"/>
      <c r="I634" s="360"/>
      <c r="J634" s="360"/>
      <c r="K634" s="10"/>
      <c r="L634" s="2"/>
      <c r="M634" s="31"/>
      <c r="N634" s="31"/>
      <c r="O634" s="31"/>
      <c r="P634" s="1178"/>
      <c r="Q634" s="1179"/>
      <c r="R634" s="1180"/>
      <c r="S634" s="1180"/>
      <c r="T634" s="1181"/>
      <c r="U634" s="629"/>
      <c r="V634" s="2"/>
      <c r="W634" s="2"/>
      <c r="X634" s="2"/>
      <c r="Y634" s="360"/>
      <c r="Z634" s="360"/>
      <c r="AA634" s="31"/>
      <c r="AB634" s="1182"/>
      <c r="AC634" s="360"/>
      <c r="AD634" s="360"/>
      <c r="AE634" s="360"/>
      <c r="AF634" s="360"/>
      <c r="AG634" s="360"/>
      <c r="AH634" s="31"/>
      <c r="AI634" s="360"/>
      <c r="AJ634" s="360"/>
      <c r="AK634" s="360"/>
      <c r="AL634" s="360"/>
    </row>
    <row r="635" ht="15.75" customHeight="1">
      <c r="A635" s="1177"/>
      <c r="B635" s="31"/>
      <c r="C635" s="31"/>
      <c r="D635" s="2"/>
      <c r="E635" s="360"/>
      <c r="F635" s="2"/>
      <c r="G635" s="31"/>
      <c r="H635" s="31"/>
      <c r="I635" s="360"/>
      <c r="J635" s="360"/>
      <c r="K635" s="10"/>
      <c r="L635" s="2"/>
      <c r="M635" s="31"/>
      <c r="N635" s="31"/>
      <c r="O635" s="31"/>
      <c r="P635" s="1178"/>
      <c r="Q635" s="1179"/>
      <c r="R635" s="1180"/>
      <c r="S635" s="1180"/>
      <c r="T635" s="1181"/>
      <c r="U635" s="629"/>
      <c r="V635" s="2"/>
      <c r="W635" s="2"/>
      <c r="X635" s="2"/>
      <c r="Y635" s="360"/>
      <c r="Z635" s="360"/>
      <c r="AA635" s="31"/>
      <c r="AB635" s="1182"/>
      <c r="AC635" s="360"/>
      <c r="AD635" s="360"/>
      <c r="AE635" s="360"/>
      <c r="AF635" s="360"/>
      <c r="AG635" s="360"/>
      <c r="AH635" s="31"/>
      <c r="AI635" s="360"/>
      <c r="AJ635" s="360"/>
      <c r="AK635" s="360"/>
      <c r="AL635" s="360"/>
    </row>
    <row r="636" ht="15.75" customHeight="1">
      <c r="A636" s="1177"/>
      <c r="B636" s="31"/>
      <c r="C636" s="31"/>
      <c r="D636" s="2"/>
      <c r="E636" s="360"/>
      <c r="F636" s="2"/>
      <c r="G636" s="31"/>
      <c r="H636" s="31"/>
      <c r="I636" s="360"/>
      <c r="J636" s="360"/>
      <c r="K636" s="10"/>
      <c r="L636" s="2"/>
      <c r="M636" s="31"/>
      <c r="N636" s="31"/>
      <c r="O636" s="31"/>
      <c r="P636" s="1178"/>
      <c r="Q636" s="1179"/>
      <c r="R636" s="1180"/>
      <c r="S636" s="1180"/>
      <c r="T636" s="1181"/>
      <c r="U636" s="629"/>
      <c r="V636" s="2"/>
      <c r="W636" s="2"/>
      <c r="X636" s="2"/>
      <c r="Y636" s="360"/>
      <c r="Z636" s="360"/>
      <c r="AA636" s="31"/>
      <c r="AB636" s="1182"/>
      <c r="AC636" s="360"/>
      <c r="AD636" s="360"/>
      <c r="AE636" s="360"/>
      <c r="AF636" s="360"/>
      <c r="AG636" s="360"/>
      <c r="AH636" s="31"/>
      <c r="AI636" s="360"/>
      <c r="AJ636" s="360"/>
      <c r="AK636" s="360"/>
      <c r="AL636" s="360"/>
    </row>
    <row r="637" ht="15.75" customHeight="1">
      <c r="A637" s="1177"/>
      <c r="B637" s="31"/>
      <c r="C637" s="31"/>
      <c r="D637" s="2"/>
      <c r="E637" s="360"/>
      <c r="F637" s="2"/>
      <c r="G637" s="31"/>
      <c r="H637" s="31"/>
      <c r="I637" s="360"/>
      <c r="J637" s="360"/>
      <c r="K637" s="10"/>
      <c r="L637" s="2"/>
      <c r="M637" s="31"/>
      <c r="N637" s="31"/>
      <c r="O637" s="31"/>
      <c r="P637" s="1178"/>
      <c r="Q637" s="1179"/>
      <c r="R637" s="1180"/>
      <c r="S637" s="1180"/>
      <c r="T637" s="1181"/>
      <c r="U637" s="629"/>
      <c r="V637" s="2"/>
      <c r="W637" s="2"/>
      <c r="X637" s="2"/>
      <c r="Y637" s="360"/>
      <c r="Z637" s="360"/>
      <c r="AA637" s="31"/>
      <c r="AB637" s="1182"/>
      <c r="AC637" s="360"/>
      <c r="AD637" s="360"/>
      <c r="AE637" s="360"/>
      <c r="AF637" s="360"/>
      <c r="AG637" s="360"/>
      <c r="AH637" s="31"/>
      <c r="AI637" s="360"/>
      <c r="AJ637" s="360"/>
      <c r="AK637" s="360"/>
      <c r="AL637" s="360"/>
    </row>
    <row r="638" ht="15.75" customHeight="1">
      <c r="A638" s="1177"/>
      <c r="B638" s="31"/>
      <c r="C638" s="31"/>
      <c r="D638" s="2"/>
      <c r="E638" s="360"/>
      <c r="F638" s="2"/>
      <c r="G638" s="31"/>
      <c r="H638" s="31"/>
      <c r="I638" s="360"/>
      <c r="J638" s="360"/>
      <c r="K638" s="10"/>
      <c r="L638" s="2"/>
      <c r="M638" s="31"/>
      <c r="N638" s="31"/>
      <c r="O638" s="31"/>
      <c r="P638" s="1178"/>
      <c r="Q638" s="1179"/>
      <c r="R638" s="1180"/>
      <c r="S638" s="1180"/>
      <c r="T638" s="1181"/>
      <c r="U638" s="629"/>
      <c r="V638" s="2"/>
      <c r="W638" s="2"/>
      <c r="X638" s="2"/>
      <c r="Y638" s="360"/>
      <c r="Z638" s="360"/>
      <c r="AA638" s="31"/>
      <c r="AB638" s="1182"/>
      <c r="AC638" s="360"/>
      <c r="AD638" s="360"/>
      <c r="AE638" s="360"/>
      <c r="AF638" s="360"/>
      <c r="AG638" s="360"/>
      <c r="AH638" s="31"/>
      <c r="AI638" s="360"/>
      <c r="AJ638" s="360"/>
      <c r="AK638" s="360"/>
      <c r="AL638" s="360"/>
    </row>
    <row r="639" ht="15.75" customHeight="1">
      <c r="A639" s="1177"/>
      <c r="B639" s="31"/>
      <c r="C639" s="31"/>
      <c r="D639" s="2"/>
      <c r="E639" s="360"/>
      <c r="F639" s="2"/>
      <c r="G639" s="31"/>
      <c r="H639" s="31"/>
      <c r="I639" s="360"/>
      <c r="J639" s="360"/>
      <c r="K639" s="10"/>
      <c r="L639" s="2"/>
      <c r="M639" s="31"/>
      <c r="N639" s="31"/>
      <c r="O639" s="31"/>
      <c r="P639" s="1178"/>
      <c r="Q639" s="1179"/>
      <c r="R639" s="1180"/>
      <c r="S639" s="1180"/>
      <c r="T639" s="1181"/>
      <c r="U639" s="629"/>
      <c r="V639" s="2"/>
      <c r="W639" s="2"/>
      <c r="X639" s="2"/>
      <c r="Y639" s="360"/>
      <c r="Z639" s="360"/>
      <c r="AA639" s="31"/>
      <c r="AB639" s="1182"/>
      <c r="AC639" s="360"/>
      <c r="AD639" s="360"/>
      <c r="AE639" s="360"/>
      <c r="AF639" s="360"/>
      <c r="AG639" s="360"/>
      <c r="AH639" s="31"/>
      <c r="AI639" s="360"/>
      <c r="AJ639" s="360"/>
      <c r="AK639" s="360"/>
      <c r="AL639" s="360"/>
    </row>
    <row r="640" ht="15.75" customHeight="1">
      <c r="A640" s="1177"/>
      <c r="B640" s="31"/>
      <c r="C640" s="31"/>
      <c r="D640" s="2"/>
      <c r="E640" s="360"/>
      <c r="F640" s="2"/>
      <c r="G640" s="31"/>
      <c r="H640" s="31"/>
      <c r="I640" s="360"/>
      <c r="J640" s="360"/>
      <c r="K640" s="10"/>
      <c r="L640" s="2"/>
      <c r="M640" s="31"/>
      <c r="N640" s="31"/>
      <c r="O640" s="31"/>
      <c r="P640" s="1178"/>
      <c r="Q640" s="1179"/>
      <c r="R640" s="1180"/>
      <c r="S640" s="1180"/>
      <c r="T640" s="1181"/>
      <c r="U640" s="629"/>
      <c r="V640" s="2"/>
      <c r="W640" s="2"/>
      <c r="X640" s="2"/>
      <c r="Y640" s="360"/>
      <c r="Z640" s="360"/>
      <c r="AA640" s="31"/>
      <c r="AB640" s="1182"/>
      <c r="AC640" s="360"/>
      <c r="AD640" s="360"/>
      <c r="AE640" s="360"/>
      <c r="AF640" s="360"/>
      <c r="AG640" s="360"/>
      <c r="AH640" s="31"/>
      <c r="AI640" s="360"/>
      <c r="AJ640" s="360"/>
      <c r="AK640" s="360"/>
      <c r="AL640" s="360"/>
    </row>
    <row r="641" ht="15.75" customHeight="1">
      <c r="A641" s="1177"/>
      <c r="B641" s="31"/>
      <c r="C641" s="31"/>
      <c r="D641" s="2"/>
      <c r="E641" s="360"/>
      <c r="F641" s="2"/>
      <c r="G641" s="31"/>
      <c r="H641" s="31"/>
      <c r="I641" s="360"/>
      <c r="J641" s="360"/>
      <c r="K641" s="10"/>
      <c r="L641" s="2"/>
      <c r="M641" s="31"/>
      <c r="N641" s="31"/>
      <c r="O641" s="31"/>
      <c r="P641" s="1178"/>
      <c r="Q641" s="1179"/>
      <c r="R641" s="1180"/>
      <c r="S641" s="1180"/>
      <c r="T641" s="1181"/>
      <c r="U641" s="629"/>
      <c r="V641" s="2"/>
      <c r="W641" s="2"/>
      <c r="X641" s="2"/>
      <c r="Y641" s="360"/>
      <c r="Z641" s="360"/>
      <c r="AA641" s="31"/>
      <c r="AB641" s="1182"/>
      <c r="AC641" s="360"/>
      <c r="AD641" s="360"/>
      <c r="AE641" s="360"/>
      <c r="AF641" s="360"/>
      <c r="AG641" s="360"/>
      <c r="AH641" s="31"/>
      <c r="AI641" s="360"/>
      <c r="AJ641" s="360"/>
      <c r="AK641" s="360"/>
      <c r="AL641" s="360"/>
    </row>
    <row r="642" ht="15.75" customHeight="1">
      <c r="A642" s="1177"/>
      <c r="B642" s="31"/>
      <c r="C642" s="31"/>
      <c r="D642" s="2"/>
      <c r="E642" s="360"/>
      <c r="F642" s="2"/>
      <c r="G642" s="31"/>
      <c r="H642" s="31"/>
      <c r="I642" s="360"/>
      <c r="J642" s="360"/>
      <c r="K642" s="10"/>
      <c r="L642" s="2"/>
      <c r="M642" s="31"/>
      <c r="N642" s="31"/>
      <c r="O642" s="31"/>
      <c r="P642" s="1178"/>
      <c r="Q642" s="1179"/>
      <c r="R642" s="1180"/>
      <c r="S642" s="1180"/>
      <c r="T642" s="1181"/>
      <c r="U642" s="629"/>
      <c r="V642" s="2"/>
      <c r="W642" s="2"/>
      <c r="X642" s="2"/>
      <c r="Y642" s="360"/>
      <c r="Z642" s="360"/>
      <c r="AA642" s="31"/>
      <c r="AB642" s="1182"/>
      <c r="AC642" s="360"/>
      <c r="AD642" s="360"/>
      <c r="AE642" s="360"/>
      <c r="AF642" s="360"/>
      <c r="AG642" s="360"/>
      <c r="AH642" s="31"/>
      <c r="AI642" s="360"/>
      <c r="AJ642" s="360"/>
      <c r="AK642" s="360"/>
      <c r="AL642" s="360"/>
    </row>
    <row r="643" ht="15.75" customHeight="1">
      <c r="A643" s="1177"/>
      <c r="B643" s="31"/>
      <c r="C643" s="31"/>
      <c r="D643" s="2"/>
      <c r="E643" s="360"/>
      <c r="F643" s="2"/>
      <c r="G643" s="31"/>
      <c r="H643" s="31"/>
      <c r="I643" s="360"/>
      <c r="J643" s="360"/>
      <c r="K643" s="10"/>
      <c r="L643" s="2"/>
      <c r="M643" s="31"/>
      <c r="N643" s="31"/>
      <c r="O643" s="31"/>
      <c r="P643" s="1178"/>
      <c r="Q643" s="1179"/>
      <c r="R643" s="1180"/>
      <c r="S643" s="1180"/>
      <c r="T643" s="1181"/>
      <c r="U643" s="629"/>
      <c r="V643" s="2"/>
      <c r="W643" s="2"/>
      <c r="X643" s="2"/>
      <c r="Y643" s="360"/>
      <c r="Z643" s="360"/>
      <c r="AA643" s="31"/>
      <c r="AB643" s="1182"/>
      <c r="AC643" s="360"/>
      <c r="AD643" s="360"/>
      <c r="AE643" s="360"/>
      <c r="AF643" s="360"/>
      <c r="AG643" s="360"/>
      <c r="AH643" s="31"/>
      <c r="AI643" s="360"/>
      <c r="AJ643" s="360"/>
      <c r="AK643" s="360"/>
      <c r="AL643" s="360"/>
    </row>
    <row r="644" ht="15.75" customHeight="1">
      <c r="A644" s="1177"/>
      <c r="B644" s="31"/>
      <c r="C644" s="31"/>
      <c r="D644" s="2"/>
      <c r="E644" s="360"/>
      <c r="F644" s="2"/>
      <c r="G644" s="31"/>
      <c r="H644" s="31"/>
      <c r="I644" s="360"/>
      <c r="J644" s="360"/>
      <c r="K644" s="10"/>
      <c r="L644" s="2"/>
      <c r="M644" s="31"/>
      <c r="N644" s="31"/>
      <c r="O644" s="31"/>
      <c r="P644" s="1178"/>
      <c r="Q644" s="1179"/>
      <c r="R644" s="1180"/>
      <c r="S644" s="1180"/>
      <c r="T644" s="1181"/>
      <c r="U644" s="629"/>
      <c r="V644" s="2"/>
      <c r="W644" s="2"/>
      <c r="X644" s="2"/>
      <c r="Y644" s="360"/>
      <c r="Z644" s="360"/>
      <c r="AA644" s="31"/>
      <c r="AB644" s="1182"/>
      <c r="AC644" s="360"/>
      <c r="AD644" s="360"/>
      <c r="AE644" s="360"/>
      <c r="AF644" s="360"/>
      <c r="AG644" s="360"/>
      <c r="AH644" s="31"/>
      <c r="AI644" s="360"/>
      <c r="AJ644" s="360"/>
      <c r="AK644" s="360"/>
      <c r="AL644" s="360"/>
    </row>
    <row r="645" ht="15.75" customHeight="1">
      <c r="A645" s="1177"/>
      <c r="B645" s="31"/>
      <c r="C645" s="31"/>
      <c r="D645" s="2"/>
      <c r="E645" s="360"/>
      <c r="F645" s="2"/>
      <c r="G645" s="31"/>
      <c r="H645" s="31"/>
      <c r="I645" s="360"/>
      <c r="J645" s="360"/>
      <c r="K645" s="10"/>
      <c r="L645" s="2"/>
      <c r="M645" s="31"/>
      <c r="N645" s="31"/>
      <c r="O645" s="31"/>
      <c r="P645" s="1178"/>
      <c r="Q645" s="1179"/>
      <c r="R645" s="1180"/>
      <c r="S645" s="1180"/>
      <c r="T645" s="1181"/>
      <c r="U645" s="629"/>
      <c r="V645" s="2"/>
      <c r="W645" s="2"/>
      <c r="X645" s="2"/>
      <c r="Y645" s="360"/>
      <c r="Z645" s="360"/>
      <c r="AA645" s="31"/>
      <c r="AB645" s="1182"/>
      <c r="AC645" s="360"/>
      <c r="AD645" s="360"/>
      <c r="AE645" s="360"/>
      <c r="AF645" s="360"/>
      <c r="AG645" s="360"/>
      <c r="AH645" s="31"/>
      <c r="AI645" s="360"/>
      <c r="AJ645" s="360"/>
      <c r="AK645" s="360"/>
      <c r="AL645" s="360"/>
    </row>
    <row r="646" ht="15.75" customHeight="1">
      <c r="A646" s="1177"/>
      <c r="B646" s="31"/>
      <c r="C646" s="31"/>
      <c r="D646" s="2"/>
      <c r="E646" s="360"/>
      <c r="F646" s="2"/>
      <c r="G646" s="31"/>
      <c r="H646" s="31"/>
      <c r="I646" s="360"/>
      <c r="J646" s="360"/>
      <c r="K646" s="10"/>
      <c r="L646" s="2"/>
      <c r="M646" s="31"/>
      <c r="N646" s="31"/>
      <c r="O646" s="31"/>
      <c r="P646" s="1178"/>
      <c r="Q646" s="1179"/>
      <c r="R646" s="1180"/>
      <c r="S646" s="1180"/>
      <c r="T646" s="1181"/>
      <c r="U646" s="629"/>
      <c r="V646" s="2"/>
      <c r="W646" s="2"/>
      <c r="X646" s="2"/>
      <c r="Y646" s="360"/>
      <c r="Z646" s="360"/>
      <c r="AA646" s="31"/>
      <c r="AB646" s="1182"/>
      <c r="AC646" s="360"/>
      <c r="AD646" s="360"/>
      <c r="AE646" s="360"/>
      <c r="AF646" s="360"/>
      <c r="AG646" s="360"/>
      <c r="AH646" s="31"/>
      <c r="AI646" s="360"/>
      <c r="AJ646" s="360"/>
      <c r="AK646" s="360"/>
      <c r="AL646" s="360"/>
    </row>
    <row r="647" ht="15.75" customHeight="1">
      <c r="A647" s="1177"/>
      <c r="B647" s="31"/>
      <c r="C647" s="31"/>
      <c r="D647" s="2"/>
      <c r="E647" s="360"/>
      <c r="F647" s="2"/>
      <c r="G647" s="31"/>
      <c r="H647" s="31"/>
      <c r="I647" s="360"/>
      <c r="J647" s="360"/>
      <c r="K647" s="10"/>
      <c r="L647" s="2"/>
      <c r="M647" s="31"/>
      <c r="N647" s="31"/>
      <c r="O647" s="31"/>
      <c r="P647" s="1178"/>
      <c r="Q647" s="1179"/>
      <c r="R647" s="1180"/>
      <c r="S647" s="1180"/>
      <c r="T647" s="1181"/>
      <c r="U647" s="629"/>
      <c r="V647" s="2"/>
      <c r="W647" s="2"/>
      <c r="X647" s="2"/>
      <c r="Y647" s="360"/>
      <c r="Z647" s="360"/>
      <c r="AA647" s="31"/>
      <c r="AB647" s="1182"/>
      <c r="AC647" s="360"/>
      <c r="AD647" s="360"/>
      <c r="AE647" s="360"/>
      <c r="AF647" s="360"/>
      <c r="AG647" s="360"/>
      <c r="AH647" s="31"/>
      <c r="AI647" s="360"/>
      <c r="AJ647" s="360"/>
      <c r="AK647" s="360"/>
      <c r="AL647" s="360"/>
    </row>
    <row r="648" ht="15.75" customHeight="1">
      <c r="A648" s="1177"/>
      <c r="B648" s="31"/>
      <c r="C648" s="31"/>
      <c r="D648" s="2"/>
      <c r="E648" s="360"/>
      <c r="F648" s="2"/>
      <c r="G648" s="31"/>
      <c r="H648" s="31"/>
      <c r="I648" s="360"/>
      <c r="J648" s="360"/>
      <c r="K648" s="10"/>
      <c r="L648" s="2"/>
      <c r="M648" s="31"/>
      <c r="N648" s="31"/>
      <c r="O648" s="31"/>
      <c r="P648" s="1178"/>
      <c r="Q648" s="1179"/>
      <c r="R648" s="1180"/>
      <c r="S648" s="1180"/>
      <c r="T648" s="1181"/>
      <c r="U648" s="629"/>
      <c r="V648" s="2"/>
      <c r="W648" s="2"/>
      <c r="X648" s="2"/>
      <c r="Y648" s="360"/>
      <c r="Z648" s="360"/>
      <c r="AA648" s="31"/>
      <c r="AB648" s="1182"/>
      <c r="AC648" s="360"/>
      <c r="AD648" s="360"/>
      <c r="AE648" s="360"/>
      <c r="AF648" s="360"/>
      <c r="AG648" s="360"/>
      <c r="AH648" s="31"/>
      <c r="AI648" s="360"/>
      <c r="AJ648" s="360"/>
      <c r="AK648" s="360"/>
      <c r="AL648" s="360"/>
    </row>
    <row r="649" ht="15.75" customHeight="1">
      <c r="A649" s="1177"/>
      <c r="B649" s="31"/>
      <c r="C649" s="31"/>
      <c r="D649" s="2"/>
      <c r="E649" s="360"/>
      <c r="F649" s="2"/>
      <c r="G649" s="31"/>
      <c r="H649" s="31"/>
      <c r="I649" s="360"/>
      <c r="J649" s="360"/>
      <c r="K649" s="10"/>
      <c r="L649" s="2"/>
      <c r="M649" s="31"/>
      <c r="N649" s="31"/>
      <c r="O649" s="31"/>
      <c r="P649" s="1178"/>
      <c r="Q649" s="1179"/>
      <c r="R649" s="1180"/>
      <c r="S649" s="1180"/>
      <c r="T649" s="1181"/>
      <c r="U649" s="629"/>
      <c r="V649" s="2"/>
      <c r="W649" s="2"/>
      <c r="X649" s="2"/>
      <c r="Y649" s="360"/>
      <c r="Z649" s="360"/>
      <c r="AA649" s="31"/>
      <c r="AB649" s="1182"/>
      <c r="AC649" s="360"/>
      <c r="AD649" s="360"/>
      <c r="AE649" s="360"/>
      <c r="AF649" s="360"/>
      <c r="AG649" s="360"/>
      <c r="AH649" s="31"/>
      <c r="AI649" s="360"/>
      <c r="AJ649" s="360"/>
      <c r="AK649" s="360"/>
      <c r="AL649" s="360"/>
    </row>
    <row r="650" ht="15.75" customHeight="1">
      <c r="A650" s="1177"/>
      <c r="B650" s="31"/>
      <c r="C650" s="31"/>
      <c r="D650" s="2"/>
      <c r="E650" s="360"/>
      <c r="F650" s="2"/>
      <c r="G650" s="31"/>
      <c r="H650" s="31"/>
      <c r="I650" s="360"/>
      <c r="J650" s="360"/>
      <c r="K650" s="10"/>
      <c r="L650" s="2"/>
      <c r="M650" s="31"/>
      <c r="N650" s="31"/>
      <c r="O650" s="31"/>
      <c r="P650" s="1178"/>
      <c r="Q650" s="1179"/>
      <c r="R650" s="1180"/>
      <c r="S650" s="1180"/>
      <c r="T650" s="1181"/>
      <c r="U650" s="629"/>
      <c r="V650" s="2"/>
      <c r="W650" s="2"/>
      <c r="X650" s="2"/>
      <c r="Y650" s="360"/>
      <c r="Z650" s="360"/>
      <c r="AA650" s="31"/>
      <c r="AB650" s="1182"/>
      <c r="AC650" s="360"/>
      <c r="AD650" s="360"/>
      <c r="AE650" s="360"/>
      <c r="AF650" s="360"/>
      <c r="AG650" s="360"/>
      <c r="AH650" s="31"/>
      <c r="AI650" s="360"/>
      <c r="AJ650" s="360"/>
      <c r="AK650" s="360"/>
      <c r="AL650" s="360"/>
    </row>
    <row r="651" ht="15.75" customHeight="1">
      <c r="A651" s="1177"/>
      <c r="B651" s="31"/>
      <c r="C651" s="31"/>
      <c r="D651" s="2"/>
      <c r="E651" s="360"/>
      <c r="F651" s="2"/>
      <c r="G651" s="31"/>
      <c r="H651" s="31"/>
      <c r="I651" s="360"/>
      <c r="J651" s="360"/>
      <c r="K651" s="10"/>
      <c r="L651" s="2"/>
      <c r="M651" s="31"/>
      <c r="N651" s="31"/>
      <c r="O651" s="31"/>
      <c r="P651" s="1178"/>
      <c r="Q651" s="1179"/>
      <c r="R651" s="1180"/>
      <c r="S651" s="1180"/>
      <c r="T651" s="1181"/>
      <c r="U651" s="629"/>
      <c r="V651" s="2"/>
      <c r="W651" s="2"/>
      <c r="X651" s="2"/>
      <c r="Y651" s="360"/>
      <c r="Z651" s="360"/>
      <c r="AA651" s="31"/>
      <c r="AB651" s="1182"/>
      <c r="AC651" s="360"/>
      <c r="AD651" s="360"/>
      <c r="AE651" s="360"/>
      <c r="AF651" s="360"/>
      <c r="AG651" s="360"/>
      <c r="AH651" s="31"/>
      <c r="AI651" s="360"/>
      <c r="AJ651" s="360"/>
      <c r="AK651" s="360"/>
      <c r="AL651" s="360"/>
    </row>
    <row r="652" ht="15.75" customHeight="1">
      <c r="A652" s="1177"/>
      <c r="B652" s="31"/>
      <c r="C652" s="31"/>
      <c r="D652" s="2"/>
      <c r="E652" s="360"/>
      <c r="F652" s="2"/>
      <c r="G652" s="31"/>
      <c r="H652" s="31"/>
      <c r="I652" s="360"/>
      <c r="J652" s="360"/>
      <c r="K652" s="10"/>
      <c r="L652" s="2"/>
      <c r="M652" s="31"/>
      <c r="N652" s="31"/>
      <c r="O652" s="31"/>
      <c r="P652" s="1178"/>
      <c r="Q652" s="1179"/>
      <c r="R652" s="1180"/>
      <c r="S652" s="1180"/>
      <c r="T652" s="1181"/>
      <c r="U652" s="629"/>
      <c r="V652" s="2"/>
      <c r="W652" s="2"/>
      <c r="X652" s="2"/>
      <c r="Y652" s="360"/>
      <c r="Z652" s="360"/>
      <c r="AA652" s="31"/>
      <c r="AB652" s="1182"/>
      <c r="AC652" s="360"/>
      <c r="AD652" s="360"/>
      <c r="AE652" s="360"/>
      <c r="AF652" s="360"/>
      <c r="AG652" s="360"/>
      <c r="AH652" s="31"/>
      <c r="AI652" s="360"/>
      <c r="AJ652" s="360"/>
      <c r="AK652" s="360"/>
      <c r="AL652" s="360"/>
    </row>
    <row r="653" ht="15.75" customHeight="1">
      <c r="A653" s="1177"/>
      <c r="B653" s="31"/>
      <c r="C653" s="31"/>
      <c r="D653" s="2"/>
      <c r="E653" s="360"/>
      <c r="F653" s="2"/>
      <c r="G653" s="31"/>
      <c r="H653" s="31"/>
      <c r="I653" s="360"/>
      <c r="J653" s="360"/>
      <c r="K653" s="10"/>
      <c r="L653" s="2"/>
      <c r="M653" s="31"/>
      <c r="N653" s="31"/>
      <c r="O653" s="31"/>
      <c r="P653" s="1178"/>
      <c r="Q653" s="1179"/>
      <c r="R653" s="1180"/>
      <c r="S653" s="1180"/>
      <c r="T653" s="1181"/>
      <c r="U653" s="629"/>
      <c r="V653" s="2"/>
      <c r="W653" s="2"/>
      <c r="X653" s="2"/>
      <c r="Y653" s="360"/>
      <c r="Z653" s="360"/>
      <c r="AA653" s="31"/>
      <c r="AB653" s="1182"/>
      <c r="AC653" s="360"/>
      <c r="AD653" s="360"/>
      <c r="AE653" s="360"/>
      <c r="AF653" s="360"/>
      <c r="AG653" s="360"/>
      <c r="AH653" s="31"/>
      <c r="AI653" s="360"/>
      <c r="AJ653" s="360"/>
      <c r="AK653" s="360"/>
      <c r="AL653" s="360"/>
    </row>
    <row r="654" ht="15.75" customHeight="1">
      <c r="A654" s="1177"/>
      <c r="B654" s="31"/>
      <c r="C654" s="31"/>
      <c r="D654" s="2"/>
      <c r="E654" s="360"/>
      <c r="F654" s="2"/>
      <c r="G654" s="31"/>
      <c r="H654" s="31"/>
      <c r="I654" s="360"/>
      <c r="J654" s="360"/>
      <c r="K654" s="10"/>
      <c r="L654" s="2"/>
      <c r="M654" s="31"/>
      <c r="N654" s="31"/>
      <c r="O654" s="31"/>
      <c r="P654" s="1178"/>
      <c r="Q654" s="1179"/>
      <c r="R654" s="1180"/>
      <c r="S654" s="1180"/>
      <c r="T654" s="1181"/>
      <c r="U654" s="629"/>
      <c r="V654" s="2"/>
      <c r="W654" s="2"/>
      <c r="X654" s="2"/>
      <c r="Y654" s="360"/>
      <c r="Z654" s="360"/>
      <c r="AA654" s="31"/>
      <c r="AB654" s="1182"/>
      <c r="AC654" s="360"/>
      <c r="AD654" s="360"/>
      <c r="AE654" s="360"/>
      <c r="AF654" s="360"/>
      <c r="AG654" s="360"/>
      <c r="AH654" s="31"/>
      <c r="AI654" s="360"/>
      <c r="AJ654" s="360"/>
      <c r="AK654" s="360"/>
      <c r="AL654" s="360"/>
    </row>
    <row r="655" ht="15.75" customHeight="1">
      <c r="A655" s="1177"/>
      <c r="B655" s="31"/>
      <c r="C655" s="31"/>
      <c r="D655" s="2"/>
      <c r="E655" s="360"/>
      <c r="F655" s="2"/>
      <c r="G655" s="31"/>
      <c r="H655" s="31"/>
      <c r="I655" s="360"/>
      <c r="J655" s="360"/>
      <c r="K655" s="10"/>
      <c r="L655" s="2"/>
      <c r="M655" s="31"/>
      <c r="N655" s="31"/>
      <c r="O655" s="31"/>
      <c r="P655" s="1178"/>
      <c r="Q655" s="1179"/>
      <c r="R655" s="1180"/>
      <c r="S655" s="1180"/>
      <c r="T655" s="1181"/>
      <c r="U655" s="629"/>
      <c r="V655" s="2"/>
      <c r="W655" s="2"/>
      <c r="X655" s="2"/>
      <c r="Y655" s="360"/>
      <c r="Z655" s="360"/>
      <c r="AA655" s="31"/>
      <c r="AB655" s="1182"/>
      <c r="AC655" s="360"/>
      <c r="AD655" s="360"/>
      <c r="AE655" s="360"/>
      <c r="AF655" s="360"/>
      <c r="AG655" s="360"/>
      <c r="AH655" s="31"/>
      <c r="AI655" s="360"/>
      <c r="AJ655" s="360"/>
      <c r="AK655" s="360"/>
      <c r="AL655" s="360"/>
    </row>
    <row r="656" ht="15.75" customHeight="1">
      <c r="A656" s="1177"/>
      <c r="B656" s="31"/>
      <c r="C656" s="31"/>
      <c r="D656" s="2"/>
      <c r="E656" s="360"/>
      <c r="F656" s="2"/>
      <c r="G656" s="31"/>
      <c r="H656" s="31"/>
      <c r="I656" s="360"/>
      <c r="J656" s="360"/>
      <c r="K656" s="10"/>
      <c r="L656" s="2"/>
      <c r="M656" s="31"/>
      <c r="N656" s="31"/>
      <c r="O656" s="31"/>
      <c r="P656" s="1178"/>
      <c r="Q656" s="1179"/>
      <c r="R656" s="1180"/>
      <c r="S656" s="1180"/>
      <c r="T656" s="1181"/>
      <c r="U656" s="629"/>
      <c r="V656" s="2"/>
      <c r="W656" s="2"/>
      <c r="X656" s="2"/>
      <c r="Y656" s="360"/>
      <c r="Z656" s="360"/>
      <c r="AA656" s="31"/>
      <c r="AB656" s="1182"/>
      <c r="AC656" s="360"/>
      <c r="AD656" s="360"/>
      <c r="AE656" s="360"/>
      <c r="AF656" s="360"/>
      <c r="AG656" s="360"/>
      <c r="AH656" s="31"/>
      <c r="AI656" s="360"/>
      <c r="AJ656" s="360"/>
      <c r="AK656" s="360"/>
      <c r="AL656" s="360"/>
    </row>
    <row r="657" ht="15.75" customHeight="1">
      <c r="A657" s="1177"/>
      <c r="B657" s="31"/>
      <c r="C657" s="31"/>
      <c r="D657" s="2"/>
      <c r="E657" s="360"/>
      <c r="F657" s="2"/>
      <c r="G657" s="31"/>
      <c r="H657" s="31"/>
      <c r="I657" s="360"/>
      <c r="J657" s="360"/>
      <c r="K657" s="10"/>
      <c r="L657" s="2"/>
      <c r="M657" s="31"/>
      <c r="N657" s="31"/>
      <c r="O657" s="31"/>
      <c r="P657" s="1178"/>
      <c r="Q657" s="1179"/>
      <c r="R657" s="1180"/>
      <c r="S657" s="1180"/>
      <c r="T657" s="1181"/>
      <c r="U657" s="629"/>
      <c r="V657" s="2"/>
      <c r="W657" s="2"/>
      <c r="X657" s="2"/>
      <c r="Y657" s="360"/>
      <c r="Z657" s="360"/>
      <c r="AA657" s="31"/>
      <c r="AB657" s="1182"/>
      <c r="AC657" s="360"/>
      <c r="AD657" s="360"/>
      <c r="AE657" s="360"/>
      <c r="AF657" s="360"/>
      <c r="AG657" s="360"/>
      <c r="AH657" s="31"/>
      <c r="AI657" s="360"/>
      <c r="AJ657" s="360"/>
      <c r="AK657" s="360"/>
      <c r="AL657" s="360"/>
    </row>
    <row r="658" ht="15.75" customHeight="1">
      <c r="A658" s="1177"/>
      <c r="B658" s="31"/>
      <c r="C658" s="31"/>
      <c r="D658" s="2"/>
      <c r="E658" s="360"/>
      <c r="F658" s="2"/>
      <c r="G658" s="31"/>
      <c r="H658" s="31"/>
      <c r="I658" s="360"/>
      <c r="J658" s="360"/>
      <c r="K658" s="10"/>
      <c r="L658" s="2"/>
      <c r="M658" s="31"/>
      <c r="N658" s="31"/>
      <c r="O658" s="31"/>
      <c r="P658" s="1178"/>
      <c r="Q658" s="1179"/>
      <c r="R658" s="1180"/>
      <c r="S658" s="1180"/>
      <c r="T658" s="1181"/>
      <c r="U658" s="629"/>
      <c r="V658" s="2"/>
      <c r="W658" s="2"/>
      <c r="X658" s="2"/>
      <c r="Y658" s="360"/>
      <c r="Z658" s="360"/>
      <c r="AA658" s="31"/>
      <c r="AB658" s="1182"/>
      <c r="AC658" s="360"/>
      <c r="AD658" s="360"/>
      <c r="AE658" s="360"/>
      <c r="AF658" s="360"/>
      <c r="AG658" s="360"/>
      <c r="AH658" s="31"/>
      <c r="AI658" s="360"/>
      <c r="AJ658" s="360"/>
      <c r="AK658" s="360"/>
      <c r="AL658" s="360"/>
    </row>
    <row r="659" ht="15.75" customHeight="1">
      <c r="A659" s="1177"/>
      <c r="B659" s="31"/>
      <c r="C659" s="31"/>
      <c r="D659" s="2"/>
      <c r="E659" s="360"/>
      <c r="F659" s="2"/>
      <c r="G659" s="31"/>
      <c r="H659" s="31"/>
      <c r="I659" s="360"/>
      <c r="J659" s="360"/>
      <c r="K659" s="10"/>
      <c r="L659" s="2"/>
      <c r="M659" s="31"/>
      <c r="N659" s="31"/>
      <c r="O659" s="31"/>
      <c r="P659" s="1178"/>
      <c r="Q659" s="1179"/>
      <c r="R659" s="1180"/>
      <c r="S659" s="1180"/>
      <c r="T659" s="1181"/>
      <c r="U659" s="629"/>
      <c r="V659" s="2"/>
      <c r="W659" s="2"/>
      <c r="X659" s="2"/>
      <c r="Y659" s="360"/>
      <c r="Z659" s="360"/>
      <c r="AA659" s="31"/>
      <c r="AB659" s="1182"/>
      <c r="AC659" s="360"/>
      <c r="AD659" s="360"/>
      <c r="AE659" s="360"/>
      <c r="AF659" s="360"/>
      <c r="AG659" s="360"/>
      <c r="AH659" s="31"/>
      <c r="AI659" s="360"/>
      <c r="AJ659" s="360"/>
      <c r="AK659" s="360"/>
      <c r="AL659" s="360"/>
    </row>
    <row r="660" ht="15.75" customHeight="1">
      <c r="A660" s="1177"/>
      <c r="B660" s="31"/>
      <c r="C660" s="31"/>
      <c r="D660" s="2"/>
      <c r="E660" s="360"/>
      <c r="F660" s="2"/>
      <c r="G660" s="31"/>
      <c r="H660" s="31"/>
      <c r="I660" s="360"/>
      <c r="J660" s="360"/>
      <c r="K660" s="10"/>
      <c r="L660" s="2"/>
      <c r="M660" s="31"/>
      <c r="N660" s="31"/>
      <c r="O660" s="31"/>
      <c r="P660" s="1178"/>
      <c r="Q660" s="1179"/>
      <c r="R660" s="1180"/>
      <c r="S660" s="1180"/>
      <c r="T660" s="1181"/>
      <c r="U660" s="629"/>
      <c r="V660" s="2"/>
      <c r="W660" s="2"/>
      <c r="X660" s="2"/>
      <c r="Y660" s="360"/>
      <c r="Z660" s="360"/>
      <c r="AA660" s="31"/>
      <c r="AB660" s="1182"/>
      <c r="AC660" s="360"/>
      <c r="AD660" s="360"/>
      <c r="AE660" s="360"/>
      <c r="AF660" s="360"/>
      <c r="AG660" s="360"/>
      <c r="AH660" s="31"/>
      <c r="AI660" s="360"/>
      <c r="AJ660" s="360"/>
      <c r="AK660" s="360"/>
      <c r="AL660" s="360"/>
    </row>
    <row r="661" ht="15.75" customHeight="1">
      <c r="A661" s="1177"/>
      <c r="B661" s="31"/>
      <c r="C661" s="31"/>
      <c r="D661" s="2"/>
      <c r="E661" s="360"/>
      <c r="F661" s="2"/>
      <c r="G661" s="31"/>
      <c r="H661" s="31"/>
      <c r="I661" s="360"/>
      <c r="J661" s="360"/>
      <c r="K661" s="10"/>
      <c r="L661" s="2"/>
      <c r="M661" s="31"/>
      <c r="N661" s="31"/>
      <c r="O661" s="31"/>
      <c r="P661" s="1178"/>
      <c r="Q661" s="1179"/>
      <c r="R661" s="1180"/>
      <c r="S661" s="1180"/>
      <c r="T661" s="1181"/>
      <c r="U661" s="629"/>
      <c r="V661" s="2"/>
      <c r="W661" s="2"/>
      <c r="X661" s="2"/>
      <c r="Y661" s="360"/>
      <c r="Z661" s="360"/>
      <c r="AA661" s="31"/>
      <c r="AB661" s="1182"/>
      <c r="AC661" s="360"/>
      <c r="AD661" s="360"/>
      <c r="AE661" s="360"/>
      <c r="AF661" s="360"/>
      <c r="AG661" s="360"/>
      <c r="AH661" s="31"/>
      <c r="AI661" s="360"/>
      <c r="AJ661" s="360"/>
      <c r="AK661" s="360"/>
      <c r="AL661" s="360"/>
    </row>
    <row r="662" ht="15.75" customHeight="1">
      <c r="A662" s="1177"/>
      <c r="B662" s="31"/>
      <c r="C662" s="31"/>
      <c r="D662" s="2"/>
      <c r="E662" s="360"/>
      <c r="F662" s="2"/>
      <c r="G662" s="31"/>
      <c r="H662" s="31"/>
      <c r="I662" s="360"/>
      <c r="J662" s="360"/>
      <c r="K662" s="10"/>
      <c r="L662" s="2"/>
      <c r="M662" s="31"/>
      <c r="N662" s="31"/>
      <c r="O662" s="31"/>
      <c r="P662" s="1178"/>
      <c r="Q662" s="1179"/>
      <c r="R662" s="1180"/>
      <c r="S662" s="1180"/>
      <c r="T662" s="1181"/>
      <c r="U662" s="629"/>
      <c r="V662" s="2"/>
      <c r="W662" s="2"/>
      <c r="X662" s="2"/>
      <c r="Y662" s="360"/>
      <c r="Z662" s="360"/>
      <c r="AA662" s="31"/>
      <c r="AB662" s="1182"/>
      <c r="AC662" s="360"/>
      <c r="AD662" s="360"/>
      <c r="AE662" s="360"/>
      <c r="AF662" s="360"/>
      <c r="AG662" s="360"/>
      <c r="AH662" s="31"/>
      <c r="AI662" s="360"/>
      <c r="AJ662" s="360"/>
      <c r="AK662" s="360"/>
      <c r="AL662" s="360"/>
    </row>
    <row r="663" ht="15.75" customHeight="1">
      <c r="A663" s="1177"/>
      <c r="B663" s="31"/>
      <c r="C663" s="31"/>
      <c r="D663" s="2"/>
      <c r="E663" s="360"/>
      <c r="F663" s="2"/>
      <c r="G663" s="31"/>
      <c r="H663" s="31"/>
      <c r="I663" s="360"/>
      <c r="J663" s="360"/>
      <c r="K663" s="10"/>
      <c r="L663" s="2"/>
      <c r="M663" s="31"/>
      <c r="N663" s="31"/>
      <c r="O663" s="31"/>
      <c r="P663" s="1178"/>
      <c r="Q663" s="1179"/>
      <c r="R663" s="1180"/>
      <c r="S663" s="1180"/>
      <c r="T663" s="1181"/>
      <c r="U663" s="629"/>
      <c r="V663" s="2"/>
      <c r="W663" s="2"/>
      <c r="X663" s="2"/>
      <c r="Y663" s="360"/>
      <c r="Z663" s="360"/>
      <c r="AA663" s="31"/>
      <c r="AB663" s="1182"/>
      <c r="AC663" s="360"/>
      <c r="AD663" s="360"/>
      <c r="AE663" s="360"/>
      <c r="AF663" s="360"/>
      <c r="AG663" s="360"/>
      <c r="AH663" s="31"/>
      <c r="AI663" s="360"/>
      <c r="AJ663" s="360"/>
      <c r="AK663" s="360"/>
      <c r="AL663" s="360"/>
    </row>
    <row r="664" ht="15.75" customHeight="1">
      <c r="A664" s="1177"/>
      <c r="B664" s="31"/>
      <c r="C664" s="31"/>
      <c r="D664" s="2"/>
      <c r="E664" s="360"/>
      <c r="F664" s="2"/>
      <c r="G664" s="31"/>
      <c r="H664" s="31"/>
      <c r="I664" s="360"/>
      <c r="J664" s="360"/>
      <c r="K664" s="10"/>
      <c r="L664" s="2"/>
      <c r="M664" s="31"/>
      <c r="N664" s="31"/>
      <c r="O664" s="31"/>
      <c r="P664" s="1178"/>
      <c r="Q664" s="1179"/>
      <c r="R664" s="1180"/>
      <c r="S664" s="1180"/>
      <c r="T664" s="1181"/>
      <c r="U664" s="629"/>
      <c r="V664" s="2"/>
      <c r="W664" s="2"/>
      <c r="X664" s="2"/>
      <c r="Y664" s="360"/>
      <c r="Z664" s="360"/>
      <c r="AA664" s="31"/>
      <c r="AB664" s="1182"/>
      <c r="AC664" s="360"/>
      <c r="AD664" s="360"/>
      <c r="AE664" s="360"/>
      <c r="AF664" s="360"/>
      <c r="AG664" s="360"/>
      <c r="AH664" s="31"/>
      <c r="AI664" s="360"/>
      <c r="AJ664" s="360"/>
      <c r="AK664" s="360"/>
      <c r="AL664" s="360"/>
    </row>
    <row r="665" ht="15.75" customHeight="1">
      <c r="A665" s="1177"/>
      <c r="B665" s="31"/>
      <c r="C665" s="31"/>
      <c r="D665" s="2"/>
      <c r="E665" s="360"/>
      <c r="F665" s="2"/>
      <c r="G665" s="31"/>
      <c r="H665" s="31"/>
      <c r="I665" s="360"/>
      <c r="J665" s="360"/>
      <c r="K665" s="10"/>
      <c r="L665" s="2"/>
      <c r="M665" s="31"/>
      <c r="N665" s="31"/>
      <c r="O665" s="31"/>
      <c r="P665" s="1178"/>
      <c r="Q665" s="1179"/>
      <c r="R665" s="1180"/>
      <c r="S665" s="1180"/>
      <c r="T665" s="1181"/>
      <c r="U665" s="629"/>
      <c r="V665" s="2"/>
      <c r="W665" s="2"/>
      <c r="X665" s="2"/>
      <c r="Y665" s="360"/>
      <c r="Z665" s="360"/>
      <c r="AA665" s="31"/>
      <c r="AB665" s="1182"/>
      <c r="AC665" s="360"/>
      <c r="AD665" s="360"/>
      <c r="AE665" s="360"/>
      <c r="AF665" s="360"/>
      <c r="AG665" s="360"/>
      <c r="AH665" s="31"/>
      <c r="AI665" s="360"/>
      <c r="AJ665" s="360"/>
      <c r="AK665" s="360"/>
      <c r="AL665" s="360"/>
    </row>
    <row r="666" ht="15.75" customHeight="1">
      <c r="A666" s="1177"/>
      <c r="B666" s="31"/>
      <c r="C666" s="31"/>
      <c r="D666" s="2"/>
      <c r="E666" s="360"/>
      <c r="F666" s="2"/>
      <c r="G666" s="31"/>
      <c r="H666" s="31"/>
      <c r="I666" s="360"/>
      <c r="J666" s="360"/>
      <c r="K666" s="10"/>
      <c r="L666" s="2"/>
      <c r="M666" s="31"/>
      <c r="N666" s="31"/>
      <c r="O666" s="31"/>
      <c r="P666" s="1178"/>
      <c r="Q666" s="1179"/>
      <c r="R666" s="1180"/>
      <c r="S666" s="1180"/>
      <c r="T666" s="1181"/>
      <c r="U666" s="629"/>
      <c r="V666" s="2"/>
      <c r="W666" s="2"/>
      <c r="X666" s="2"/>
      <c r="Y666" s="360"/>
      <c r="Z666" s="360"/>
      <c r="AA666" s="31"/>
      <c r="AB666" s="1182"/>
      <c r="AC666" s="360"/>
      <c r="AD666" s="360"/>
      <c r="AE666" s="360"/>
      <c r="AF666" s="360"/>
      <c r="AG666" s="360"/>
      <c r="AH666" s="31"/>
      <c r="AI666" s="360"/>
      <c r="AJ666" s="360"/>
      <c r="AK666" s="360"/>
      <c r="AL666" s="360"/>
    </row>
    <row r="667" ht="15.75" customHeight="1">
      <c r="A667" s="1177"/>
      <c r="B667" s="31"/>
      <c r="C667" s="31"/>
      <c r="D667" s="2"/>
      <c r="E667" s="360"/>
      <c r="F667" s="2"/>
      <c r="G667" s="31"/>
      <c r="H667" s="31"/>
      <c r="I667" s="360"/>
      <c r="J667" s="360"/>
      <c r="K667" s="10"/>
      <c r="L667" s="2"/>
      <c r="M667" s="31"/>
      <c r="N667" s="31"/>
      <c r="O667" s="31"/>
      <c r="P667" s="1178"/>
      <c r="Q667" s="1179"/>
      <c r="R667" s="1180"/>
      <c r="S667" s="1180"/>
      <c r="T667" s="1181"/>
      <c r="U667" s="629"/>
      <c r="V667" s="2"/>
      <c r="W667" s="2"/>
      <c r="X667" s="2"/>
      <c r="Y667" s="360"/>
      <c r="Z667" s="360"/>
      <c r="AA667" s="31"/>
      <c r="AB667" s="1182"/>
      <c r="AC667" s="360"/>
      <c r="AD667" s="360"/>
      <c r="AE667" s="360"/>
      <c r="AF667" s="360"/>
      <c r="AG667" s="360"/>
      <c r="AH667" s="31"/>
      <c r="AI667" s="360"/>
      <c r="AJ667" s="360"/>
      <c r="AK667" s="360"/>
      <c r="AL667" s="360"/>
    </row>
    <row r="668" ht="15.75" customHeight="1">
      <c r="A668" s="1177"/>
      <c r="B668" s="31"/>
      <c r="C668" s="31"/>
      <c r="D668" s="2"/>
      <c r="E668" s="360"/>
      <c r="F668" s="2"/>
      <c r="G668" s="31"/>
      <c r="H668" s="31"/>
      <c r="I668" s="360"/>
      <c r="J668" s="360"/>
      <c r="K668" s="10"/>
      <c r="L668" s="2"/>
      <c r="M668" s="31"/>
      <c r="N668" s="31"/>
      <c r="O668" s="31"/>
      <c r="P668" s="1178"/>
      <c r="Q668" s="1179"/>
      <c r="R668" s="1180"/>
      <c r="S668" s="1180"/>
      <c r="T668" s="1181"/>
      <c r="U668" s="629"/>
      <c r="V668" s="2"/>
      <c r="W668" s="2"/>
      <c r="X668" s="2"/>
      <c r="Y668" s="360"/>
      <c r="Z668" s="360"/>
      <c r="AA668" s="31"/>
      <c r="AB668" s="1182"/>
      <c r="AC668" s="360"/>
      <c r="AD668" s="360"/>
      <c r="AE668" s="360"/>
      <c r="AF668" s="360"/>
      <c r="AG668" s="360"/>
      <c r="AH668" s="31"/>
      <c r="AI668" s="360"/>
      <c r="AJ668" s="360"/>
      <c r="AK668" s="360"/>
      <c r="AL668" s="360"/>
    </row>
    <row r="669" ht="15.75" customHeight="1">
      <c r="A669" s="1177"/>
      <c r="B669" s="31"/>
      <c r="C669" s="31"/>
      <c r="D669" s="2"/>
      <c r="E669" s="360"/>
      <c r="F669" s="2"/>
      <c r="G669" s="31"/>
      <c r="H669" s="31"/>
      <c r="I669" s="360"/>
      <c r="J669" s="360"/>
      <c r="K669" s="10"/>
      <c r="L669" s="2"/>
      <c r="M669" s="31"/>
      <c r="N669" s="31"/>
      <c r="O669" s="31"/>
      <c r="P669" s="1178"/>
      <c r="Q669" s="1179"/>
      <c r="R669" s="1180"/>
      <c r="S669" s="1180"/>
      <c r="T669" s="1181"/>
      <c r="U669" s="629"/>
      <c r="V669" s="2"/>
      <c r="W669" s="2"/>
      <c r="X669" s="2"/>
      <c r="Y669" s="360"/>
      <c r="Z669" s="360"/>
      <c r="AA669" s="31"/>
      <c r="AB669" s="1182"/>
      <c r="AC669" s="360"/>
      <c r="AD669" s="360"/>
      <c r="AE669" s="360"/>
      <c r="AF669" s="360"/>
      <c r="AG669" s="360"/>
      <c r="AH669" s="31"/>
      <c r="AI669" s="360"/>
      <c r="AJ669" s="360"/>
      <c r="AK669" s="360"/>
      <c r="AL669" s="360"/>
    </row>
    <row r="670" ht="15.75" customHeight="1">
      <c r="A670" s="1177"/>
      <c r="B670" s="31"/>
      <c r="C670" s="31"/>
      <c r="D670" s="2"/>
      <c r="E670" s="360"/>
      <c r="F670" s="2"/>
      <c r="G670" s="31"/>
      <c r="H670" s="31"/>
      <c r="I670" s="360"/>
      <c r="J670" s="360"/>
      <c r="K670" s="10"/>
      <c r="L670" s="2"/>
      <c r="M670" s="31"/>
      <c r="N670" s="31"/>
      <c r="O670" s="31"/>
      <c r="P670" s="1178"/>
      <c r="Q670" s="1179"/>
      <c r="R670" s="1180"/>
      <c r="S670" s="1180"/>
      <c r="T670" s="1181"/>
      <c r="U670" s="629"/>
      <c r="V670" s="2"/>
      <c r="W670" s="2"/>
      <c r="X670" s="2"/>
      <c r="Y670" s="360"/>
      <c r="Z670" s="360"/>
      <c r="AA670" s="31"/>
      <c r="AB670" s="1182"/>
      <c r="AC670" s="360"/>
      <c r="AD670" s="360"/>
      <c r="AE670" s="360"/>
      <c r="AF670" s="360"/>
      <c r="AG670" s="360"/>
      <c r="AH670" s="31"/>
      <c r="AI670" s="360"/>
      <c r="AJ670" s="360"/>
      <c r="AK670" s="360"/>
      <c r="AL670" s="360"/>
    </row>
    <row r="671" ht="15.75" customHeight="1">
      <c r="A671" s="1177"/>
      <c r="B671" s="31"/>
      <c r="C671" s="31"/>
      <c r="D671" s="2"/>
      <c r="E671" s="360"/>
      <c r="F671" s="2"/>
      <c r="G671" s="31"/>
      <c r="H671" s="31"/>
      <c r="I671" s="360"/>
      <c r="J671" s="360"/>
      <c r="K671" s="10"/>
      <c r="L671" s="2"/>
      <c r="M671" s="31"/>
      <c r="N671" s="31"/>
      <c r="O671" s="31"/>
      <c r="P671" s="1178"/>
      <c r="Q671" s="1179"/>
      <c r="R671" s="1180"/>
      <c r="S671" s="1180"/>
      <c r="T671" s="1181"/>
      <c r="U671" s="629"/>
      <c r="V671" s="2"/>
      <c r="W671" s="2"/>
      <c r="X671" s="2"/>
      <c r="Y671" s="360"/>
      <c r="Z671" s="360"/>
      <c r="AA671" s="31"/>
      <c r="AB671" s="1182"/>
      <c r="AC671" s="360"/>
      <c r="AD671" s="360"/>
      <c r="AE671" s="360"/>
      <c r="AF671" s="360"/>
      <c r="AG671" s="360"/>
      <c r="AH671" s="31"/>
      <c r="AI671" s="360"/>
      <c r="AJ671" s="360"/>
      <c r="AK671" s="360"/>
      <c r="AL671" s="360"/>
    </row>
    <row r="672" ht="15.75" customHeight="1">
      <c r="A672" s="1177"/>
      <c r="B672" s="31"/>
      <c r="C672" s="31"/>
      <c r="D672" s="2"/>
      <c r="E672" s="360"/>
      <c r="F672" s="2"/>
      <c r="G672" s="31"/>
      <c r="H672" s="31"/>
      <c r="I672" s="360"/>
      <c r="J672" s="360"/>
      <c r="K672" s="10"/>
      <c r="L672" s="2"/>
      <c r="M672" s="31"/>
      <c r="N672" s="31"/>
      <c r="O672" s="31"/>
      <c r="P672" s="1178"/>
      <c r="Q672" s="1179"/>
      <c r="R672" s="1180"/>
      <c r="S672" s="1180"/>
      <c r="T672" s="1181"/>
      <c r="U672" s="629"/>
      <c r="V672" s="2"/>
      <c r="W672" s="2"/>
      <c r="X672" s="2"/>
      <c r="Y672" s="360"/>
      <c r="Z672" s="360"/>
      <c r="AA672" s="31"/>
      <c r="AB672" s="1182"/>
      <c r="AC672" s="360"/>
      <c r="AD672" s="360"/>
      <c r="AE672" s="360"/>
      <c r="AF672" s="360"/>
      <c r="AG672" s="360"/>
      <c r="AH672" s="31"/>
      <c r="AI672" s="360"/>
      <c r="AJ672" s="360"/>
      <c r="AK672" s="360"/>
      <c r="AL672" s="360"/>
    </row>
    <row r="673" ht="15.75" customHeight="1">
      <c r="A673" s="1177"/>
      <c r="B673" s="31"/>
      <c r="C673" s="31"/>
      <c r="D673" s="2"/>
      <c r="E673" s="360"/>
      <c r="F673" s="2"/>
      <c r="G673" s="31"/>
      <c r="H673" s="31"/>
      <c r="I673" s="360"/>
      <c r="J673" s="360"/>
      <c r="K673" s="10"/>
      <c r="L673" s="2"/>
      <c r="M673" s="31"/>
      <c r="N673" s="31"/>
      <c r="O673" s="31"/>
      <c r="P673" s="1178"/>
      <c r="Q673" s="1179"/>
      <c r="R673" s="1180"/>
      <c r="S673" s="1180"/>
      <c r="T673" s="1181"/>
      <c r="U673" s="629"/>
      <c r="V673" s="2"/>
      <c r="W673" s="2"/>
      <c r="X673" s="2"/>
      <c r="Y673" s="360"/>
      <c r="Z673" s="360"/>
      <c r="AA673" s="31"/>
      <c r="AB673" s="1182"/>
      <c r="AC673" s="360"/>
      <c r="AD673" s="360"/>
      <c r="AE673" s="360"/>
      <c r="AF673" s="360"/>
      <c r="AG673" s="360"/>
      <c r="AH673" s="31"/>
      <c r="AI673" s="360"/>
      <c r="AJ673" s="360"/>
      <c r="AK673" s="360"/>
      <c r="AL673" s="360"/>
    </row>
    <row r="674" ht="15.75" customHeight="1">
      <c r="A674" s="1177"/>
      <c r="B674" s="31"/>
      <c r="C674" s="31"/>
      <c r="D674" s="2"/>
      <c r="E674" s="360"/>
      <c r="F674" s="2"/>
      <c r="G674" s="31"/>
      <c r="H674" s="31"/>
      <c r="I674" s="360"/>
      <c r="J674" s="360"/>
      <c r="K674" s="10"/>
      <c r="L674" s="2"/>
      <c r="M674" s="31"/>
      <c r="N674" s="31"/>
      <c r="O674" s="31"/>
      <c r="P674" s="1178"/>
      <c r="Q674" s="1179"/>
      <c r="R674" s="1180"/>
      <c r="S674" s="1180"/>
      <c r="T674" s="1181"/>
      <c r="U674" s="629"/>
      <c r="V674" s="2"/>
      <c r="W674" s="2"/>
      <c r="X674" s="2"/>
      <c r="Y674" s="360"/>
      <c r="Z674" s="360"/>
      <c r="AA674" s="31"/>
      <c r="AB674" s="1182"/>
      <c r="AC674" s="360"/>
      <c r="AD674" s="360"/>
      <c r="AE674" s="360"/>
      <c r="AF674" s="360"/>
      <c r="AG674" s="360"/>
      <c r="AH674" s="31"/>
      <c r="AI674" s="360"/>
      <c r="AJ674" s="360"/>
      <c r="AK674" s="360"/>
      <c r="AL674" s="360"/>
    </row>
    <row r="675" ht="15.75" customHeight="1">
      <c r="A675" s="1177"/>
      <c r="B675" s="31"/>
      <c r="C675" s="31"/>
      <c r="D675" s="2"/>
      <c r="E675" s="360"/>
      <c r="F675" s="2"/>
      <c r="G675" s="31"/>
      <c r="H675" s="31"/>
      <c r="I675" s="360"/>
      <c r="J675" s="360"/>
      <c r="K675" s="10"/>
      <c r="L675" s="2"/>
      <c r="M675" s="31"/>
      <c r="N675" s="31"/>
      <c r="O675" s="31"/>
      <c r="P675" s="1178"/>
      <c r="Q675" s="1179"/>
      <c r="R675" s="1180"/>
      <c r="S675" s="1180"/>
      <c r="T675" s="1181"/>
      <c r="U675" s="629"/>
      <c r="V675" s="2"/>
      <c r="W675" s="2"/>
      <c r="X675" s="2"/>
      <c r="Y675" s="360"/>
      <c r="Z675" s="360"/>
      <c r="AA675" s="31"/>
      <c r="AB675" s="1182"/>
      <c r="AC675" s="360"/>
      <c r="AD675" s="360"/>
      <c r="AE675" s="360"/>
      <c r="AF675" s="360"/>
      <c r="AG675" s="360"/>
      <c r="AH675" s="31"/>
      <c r="AI675" s="360"/>
      <c r="AJ675" s="360"/>
      <c r="AK675" s="360"/>
      <c r="AL675" s="360"/>
    </row>
    <row r="676" ht="15.75" customHeight="1">
      <c r="A676" s="1177"/>
      <c r="B676" s="31"/>
      <c r="C676" s="31"/>
      <c r="D676" s="2"/>
      <c r="E676" s="360"/>
      <c r="F676" s="2"/>
      <c r="G676" s="31"/>
      <c r="H676" s="31"/>
      <c r="I676" s="360"/>
      <c r="J676" s="360"/>
      <c r="K676" s="10"/>
      <c r="L676" s="2"/>
      <c r="M676" s="31"/>
      <c r="N676" s="31"/>
      <c r="O676" s="31"/>
      <c r="P676" s="1178"/>
      <c r="Q676" s="1179"/>
      <c r="R676" s="1180"/>
      <c r="S676" s="1180"/>
      <c r="T676" s="1181"/>
      <c r="U676" s="629"/>
      <c r="V676" s="2"/>
      <c r="W676" s="2"/>
      <c r="X676" s="2"/>
      <c r="Y676" s="360"/>
      <c r="Z676" s="360"/>
      <c r="AA676" s="31"/>
      <c r="AB676" s="1182"/>
      <c r="AC676" s="360"/>
      <c r="AD676" s="360"/>
      <c r="AE676" s="360"/>
      <c r="AF676" s="360"/>
      <c r="AG676" s="360"/>
      <c r="AH676" s="31"/>
      <c r="AI676" s="360"/>
      <c r="AJ676" s="360"/>
      <c r="AK676" s="360"/>
      <c r="AL676" s="360"/>
    </row>
    <row r="677" ht="15.75" customHeight="1">
      <c r="A677" s="1177"/>
      <c r="B677" s="31"/>
      <c r="C677" s="31"/>
      <c r="D677" s="2"/>
      <c r="E677" s="360"/>
      <c r="F677" s="2"/>
      <c r="G677" s="31"/>
      <c r="H677" s="31"/>
      <c r="I677" s="360"/>
      <c r="J677" s="360"/>
      <c r="K677" s="10"/>
      <c r="L677" s="2"/>
      <c r="M677" s="31"/>
      <c r="N677" s="31"/>
      <c r="O677" s="31"/>
      <c r="P677" s="1178"/>
      <c r="Q677" s="1179"/>
      <c r="R677" s="1180"/>
      <c r="S677" s="1180"/>
      <c r="T677" s="1181"/>
      <c r="U677" s="629"/>
      <c r="V677" s="2"/>
      <c r="W677" s="2"/>
      <c r="X677" s="2"/>
      <c r="Y677" s="360"/>
      <c r="Z677" s="360"/>
      <c r="AA677" s="31"/>
      <c r="AB677" s="1182"/>
      <c r="AC677" s="360"/>
      <c r="AD677" s="360"/>
      <c r="AE677" s="360"/>
      <c r="AF677" s="360"/>
      <c r="AG677" s="360"/>
      <c r="AH677" s="31"/>
      <c r="AI677" s="360"/>
      <c r="AJ677" s="360"/>
      <c r="AK677" s="360"/>
      <c r="AL677" s="360"/>
    </row>
    <row r="678" ht="15.75" customHeight="1">
      <c r="A678" s="1177"/>
      <c r="B678" s="31"/>
      <c r="C678" s="31"/>
      <c r="D678" s="2"/>
      <c r="E678" s="360"/>
      <c r="F678" s="2"/>
      <c r="G678" s="31"/>
      <c r="H678" s="31"/>
      <c r="I678" s="360"/>
      <c r="J678" s="360"/>
      <c r="K678" s="10"/>
      <c r="L678" s="2"/>
      <c r="M678" s="31"/>
      <c r="N678" s="31"/>
      <c r="O678" s="31"/>
      <c r="P678" s="1178"/>
      <c r="Q678" s="1179"/>
      <c r="R678" s="1180"/>
      <c r="S678" s="1180"/>
      <c r="T678" s="1181"/>
      <c r="U678" s="629"/>
      <c r="V678" s="2"/>
      <c r="W678" s="2"/>
      <c r="X678" s="2"/>
      <c r="Y678" s="360"/>
      <c r="Z678" s="360"/>
      <c r="AA678" s="31"/>
      <c r="AB678" s="1182"/>
      <c r="AC678" s="360"/>
      <c r="AD678" s="360"/>
      <c r="AE678" s="360"/>
      <c r="AF678" s="360"/>
      <c r="AG678" s="360"/>
      <c r="AH678" s="31"/>
      <c r="AI678" s="360"/>
      <c r="AJ678" s="360"/>
      <c r="AK678" s="360"/>
      <c r="AL678" s="360"/>
    </row>
    <row r="679" ht="15.75" customHeight="1">
      <c r="A679" s="1177"/>
      <c r="B679" s="31"/>
      <c r="C679" s="31"/>
      <c r="D679" s="2"/>
      <c r="E679" s="360"/>
      <c r="F679" s="2"/>
      <c r="G679" s="31"/>
      <c r="H679" s="31"/>
      <c r="I679" s="360"/>
      <c r="J679" s="360"/>
      <c r="K679" s="10"/>
      <c r="L679" s="2"/>
      <c r="M679" s="31"/>
      <c r="N679" s="31"/>
      <c r="O679" s="31"/>
      <c r="P679" s="1178"/>
      <c r="Q679" s="1179"/>
      <c r="R679" s="1180"/>
      <c r="S679" s="1180"/>
      <c r="T679" s="1181"/>
      <c r="U679" s="629"/>
      <c r="V679" s="2"/>
      <c r="W679" s="2"/>
      <c r="X679" s="2"/>
      <c r="Y679" s="360"/>
      <c r="Z679" s="360"/>
      <c r="AA679" s="31"/>
      <c r="AB679" s="1182"/>
      <c r="AC679" s="360"/>
      <c r="AD679" s="360"/>
      <c r="AE679" s="360"/>
      <c r="AF679" s="360"/>
      <c r="AG679" s="360"/>
      <c r="AH679" s="31"/>
      <c r="AI679" s="360"/>
      <c r="AJ679" s="360"/>
      <c r="AK679" s="360"/>
      <c r="AL679" s="360"/>
    </row>
    <row r="680" ht="15.75" customHeight="1">
      <c r="A680" s="1177"/>
      <c r="B680" s="31"/>
      <c r="C680" s="31"/>
      <c r="D680" s="2"/>
      <c r="E680" s="360"/>
      <c r="F680" s="2"/>
      <c r="G680" s="31"/>
      <c r="H680" s="31"/>
      <c r="I680" s="360"/>
      <c r="J680" s="360"/>
      <c r="K680" s="10"/>
      <c r="L680" s="2"/>
      <c r="M680" s="31"/>
      <c r="N680" s="31"/>
      <c r="O680" s="31"/>
      <c r="P680" s="1178"/>
      <c r="Q680" s="1179"/>
      <c r="R680" s="1180"/>
      <c r="S680" s="1180"/>
      <c r="T680" s="1181"/>
      <c r="U680" s="629"/>
      <c r="V680" s="2"/>
      <c r="W680" s="2"/>
      <c r="X680" s="2"/>
      <c r="Y680" s="360"/>
      <c r="Z680" s="360"/>
      <c r="AA680" s="31"/>
      <c r="AB680" s="1182"/>
      <c r="AC680" s="360"/>
      <c r="AD680" s="360"/>
      <c r="AE680" s="360"/>
      <c r="AF680" s="360"/>
      <c r="AG680" s="360"/>
      <c r="AH680" s="31"/>
      <c r="AI680" s="360"/>
      <c r="AJ680" s="360"/>
      <c r="AK680" s="360"/>
      <c r="AL680" s="360"/>
    </row>
    <row r="681" ht="15.75" customHeight="1">
      <c r="A681" s="1177"/>
      <c r="B681" s="31"/>
      <c r="C681" s="31"/>
      <c r="D681" s="2"/>
      <c r="E681" s="360"/>
      <c r="F681" s="2"/>
      <c r="G681" s="31"/>
      <c r="H681" s="31"/>
      <c r="I681" s="360"/>
      <c r="J681" s="360"/>
      <c r="K681" s="10"/>
      <c r="L681" s="2"/>
      <c r="M681" s="31"/>
      <c r="N681" s="31"/>
      <c r="O681" s="31"/>
      <c r="P681" s="1178"/>
      <c r="Q681" s="1179"/>
      <c r="R681" s="1180"/>
      <c r="S681" s="1180"/>
      <c r="T681" s="1181"/>
      <c r="U681" s="629"/>
      <c r="V681" s="2"/>
      <c r="W681" s="2"/>
      <c r="X681" s="2"/>
      <c r="Y681" s="360"/>
      <c r="Z681" s="360"/>
      <c r="AA681" s="31"/>
      <c r="AB681" s="1182"/>
      <c r="AC681" s="360"/>
      <c r="AD681" s="360"/>
      <c r="AE681" s="360"/>
      <c r="AF681" s="360"/>
      <c r="AG681" s="360"/>
      <c r="AH681" s="31"/>
      <c r="AI681" s="360"/>
      <c r="AJ681" s="360"/>
      <c r="AK681" s="360"/>
      <c r="AL681" s="360"/>
    </row>
    <row r="682" ht="15.75" customHeight="1">
      <c r="A682" s="1177"/>
      <c r="B682" s="31"/>
      <c r="C682" s="31"/>
      <c r="D682" s="2"/>
      <c r="E682" s="360"/>
      <c r="F682" s="2"/>
      <c r="G682" s="31"/>
      <c r="H682" s="31"/>
      <c r="I682" s="360"/>
      <c r="J682" s="360"/>
      <c r="K682" s="10"/>
      <c r="L682" s="2"/>
      <c r="M682" s="31"/>
      <c r="N682" s="31"/>
      <c r="O682" s="31"/>
      <c r="P682" s="1178"/>
      <c r="Q682" s="1179"/>
      <c r="R682" s="1180"/>
      <c r="S682" s="1180"/>
      <c r="T682" s="1181"/>
      <c r="U682" s="629"/>
      <c r="V682" s="2"/>
      <c r="W682" s="2"/>
      <c r="X682" s="2"/>
      <c r="Y682" s="360"/>
      <c r="Z682" s="360"/>
      <c r="AA682" s="31"/>
      <c r="AB682" s="1182"/>
      <c r="AC682" s="360"/>
      <c r="AD682" s="360"/>
      <c r="AE682" s="360"/>
      <c r="AF682" s="360"/>
      <c r="AG682" s="360"/>
      <c r="AH682" s="31"/>
      <c r="AI682" s="360"/>
      <c r="AJ682" s="360"/>
      <c r="AK682" s="360"/>
      <c r="AL682" s="360"/>
    </row>
    <row r="683" ht="15.75" customHeight="1">
      <c r="A683" s="1177"/>
      <c r="B683" s="31"/>
      <c r="C683" s="31"/>
      <c r="D683" s="2"/>
      <c r="E683" s="360"/>
      <c r="F683" s="2"/>
      <c r="G683" s="31"/>
      <c r="H683" s="31"/>
      <c r="I683" s="360"/>
      <c r="J683" s="360"/>
      <c r="K683" s="10"/>
      <c r="L683" s="2"/>
      <c r="M683" s="31"/>
      <c r="N683" s="31"/>
      <c r="O683" s="31"/>
      <c r="P683" s="1178"/>
      <c r="Q683" s="1179"/>
      <c r="R683" s="1180"/>
      <c r="S683" s="1180"/>
      <c r="T683" s="1181"/>
      <c r="U683" s="629"/>
      <c r="V683" s="2"/>
      <c r="W683" s="2"/>
      <c r="X683" s="2"/>
      <c r="Y683" s="360"/>
      <c r="Z683" s="360"/>
      <c r="AA683" s="31"/>
      <c r="AB683" s="1182"/>
      <c r="AC683" s="360"/>
      <c r="AD683" s="360"/>
      <c r="AE683" s="360"/>
      <c r="AF683" s="360"/>
      <c r="AG683" s="360"/>
      <c r="AH683" s="31"/>
      <c r="AI683" s="360"/>
      <c r="AJ683" s="360"/>
      <c r="AK683" s="360"/>
      <c r="AL683" s="360"/>
    </row>
    <row r="684" ht="15.75" customHeight="1">
      <c r="A684" s="1177"/>
      <c r="B684" s="31"/>
      <c r="C684" s="31"/>
      <c r="D684" s="2"/>
      <c r="E684" s="360"/>
      <c r="F684" s="2"/>
      <c r="G684" s="31"/>
      <c r="H684" s="31"/>
      <c r="I684" s="360"/>
      <c r="J684" s="360"/>
      <c r="K684" s="10"/>
      <c r="L684" s="2"/>
      <c r="M684" s="31"/>
      <c r="N684" s="31"/>
      <c r="O684" s="31"/>
      <c r="P684" s="1178"/>
      <c r="Q684" s="1179"/>
      <c r="R684" s="1180"/>
      <c r="S684" s="1180"/>
      <c r="T684" s="1181"/>
      <c r="U684" s="629"/>
      <c r="V684" s="2"/>
      <c r="W684" s="2"/>
      <c r="X684" s="2"/>
      <c r="Y684" s="360"/>
      <c r="Z684" s="360"/>
      <c r="AA684" s="31"/>
      <c r="AB684" s="1182"/>
      <c r="AC684" s="360"/>
      <c r="AD684" s="360"/>
      <c r="AE684" s="360"/>
      <c r="AF684" s="360"/>
      <c r="AG684" s="360"/>
      <c r="AH684" s="31"/>
      <c r="AI684" s="360"/>
      <c r="AJ684" s="360"/>
      <c r="AK684" s="360"/>
      <c r="AL684" s="360"/>
    </row>
    <row r="685" ht="15.75" customHeight="1">
      <c r="A685" s="1177"/>
      <c r="B685" s="31"/>
      <c r="C685" s="31"/>
      <c r="D685" s="2"/>
      <c r="E685" s="360"/>
      <c r="F685" s="2"/>
      <c r="G685" s="31"/>
      <c r="H685" s="31"/>
      <c r="I685" s="360"/>
      <c r="J685" s="360"/>
      <c r="K685" s="10"/>
      <c r="L685" s="2"/>
      <c r="M685" s="31"/>
      <c r="N685" s="31"/>
      <c r="O685" s="31"/>
      <c r="P685" s="1178"/>
      <c r="Q685" s="1179"/>
      <c r="R685" s="1180"/>
      <c r="S685" s="1180"/>
      <c r="T685" s="1181"/>
      <c r="U685" s="629"/>
      <c r="V685" s="2"/>
      <c r="W685" s="2"/>
      <c r="X685" s="2"/>
      <c r="Y685" s="360"/>
      <c r="Z685" s="360"/>
      <c r="AA685" s="31"/>
      <c r="AB685" s="1182"/>
      <c r="AC685" s="360"/>
      <c r="AD685" s="360"/>
      <c r="AE685" s="360"/>
      <c r="AF685" s="360"/>
      <c r="AG685" s="360"/>
      <c r="AH685" s="31"/>
      <c r="AI685" s="360"/>
      <c r="AJ685" s="360"/>
      <c r="AK685" s="360"/>
      <c r="AL685" s="360"/>
    </row>
    <row r="686" ht="15.75" customHeight="1">
      <c r="A686" s="1177"/>
      <c r="B686" s="31"/>
      <c r="C686" s="31"/>
      <c r="D686" s="2"/>
      <c r="E686" s="360"/>
      <c r="F686" s="2"/>
      <c r="G686" s="31"/>
      <c r="H686" s="31"/>
      <c r="I686" s="360"/>
      <c r="J686" s="360"/>
      <c r="K686" s="10"/>
      <c r="L686" s="2"/>
      <c r="M686" s="31"/>
      <c r="N686" s="31"/>
      <c r="O686" s="31"/>
      <c r="P686" s="1178"/>
      <c r="Q686" s="1179"/>
      <c r="R686" s="1180"/>
      <c r="S686" s="1180"/>
      <c r="T686" s="1181"/>
      <c r="U686" s="629"/>
      <c r="V686" s="2"/>
      <c r="W686" s="2"/>
      <c r="X686" s="2"/>
      <c r="Y686" s="360"/>
      <c r="Z686" s="360"/>
      <c r="AA686" s="31"/>
      <c r="AB686" s="1182"/>
      <c r="AC686" s="360"/>
      <c r="AD686" s="360"/>
      <c r="AE686" s="360"/>
      <c r="AF686" s="360"/>
      <c r="AG686" s="360"/>
      <c r="AH686" s="31"/>
      <c r="AI686" s="360"/>
      <c r="AJ686" s="360"/>
      <c r="AK686" s="360"/>
      <c r="AL686" s="360"/>
    </row>
    <row r="687" ht="15.75" customHeight="1">
      <c r="A687" s="1177"/>
      <c r="B687" s="31"/>
      <c r="C687" s="31"/>
      <c r="D687" s="2"/>
      <c r="E687" s="360"/>
      <c r="F687" s="2"/>
      <c r="G687" s="31"/>
      <c r="H687" s="31"/>
      <c r="I687" s="360"/>
      <c r="J687" s="360"/>
      <c r="K687" s="10"/>
      <c r="L687" s="2"/>
      <c r="M687" s="31"/>
      <c r="N687" s="31"/>
      <c r="O687" s="31"/>
      <c r="P687" s="1178"/>
      <c r="Q687" s="1179"/>
      <c r="R687" s="1180"/>
      <c r="S687" s="1180"/>
      <c r="T687" s="1181"/>
      <c r="U687" s="629"/>
      <c r="V687" s="2"/>
      <c r="W687" s="2"/>
      <c r="X687" s="2"/>
      <c r="Y687" s="360"/>
      <c r="Z687" s="360"/>
      <c r="AA687" s="31"/>
      <c r="AB687" s="1182"/>
      <c r="AC687" s="360"/>
      <c r="AD687" s="360"/>
      <c r="AE687" s="360"/>
      <c r="AF687" s="360"/>
      <c r="AG687" s="360"/>
      <c r="AH687" s="31"/>
      <c r="AI687" s="360"/>
      <c r="AJ687" s="360"/>
      <c r="AK687" s="360"/>
      <c r="AL687" s="360"/>
    </row>
    <row r="688" ht="15.75" customHeight="1">
      <c r="A688" s="1177"/>
      <c r="B688" s="31"/>
      <c r="C688" s="31"/>
      <c r="D688" s="2"/>
      <c r="E688" s="360"/>
      <c r="F688" s="2"/>
      <c r="G688" s="31"/>
      <c r="H688" s="31"/>
      <c r="I688" s="360"/>
      <c r="J688" s="360"/>
      <c r="K688" s="10"/>
      <c r="L688" s="2"/>
      <c r="M688" s="31"/>
      <c r="N688" s="31"/>
      <c r="O688" s="31"/>
      <c r="P688" s="1178"/>
      <c r="Q688" s="1179"/>
      <c r="R688" s="1180"/>
      <c r="S688" s="1180"/>
      <c r="T688" s="1181"/>
      <c r="U688" s="629"/>
      <c r="V688" s="2"/>
      <c r="W688" s="2"/>
      <c r="X688" s="2"/>
      <c r="Y688" s="360"/>
      <c r="Z688" s="360"/>
      <c r="AA688" s="31"/>
      <c r="AB688" s="1182"/>
      <c r="AC688" s="360"/>
      <c r="AD688" s="360"/>
      <c r="AE688" s="360"/>
      <c r="AF688" s="360"/>
      <c r="AG688" s="360"/>
      <c r="AH688" s="31"/>
      <c r="AI688" s="360"/>
      <c r="AJ688" s="360"/>
      <c r="AK688" s="360"/>
      <c r="AL688" s="360"/>
    </row>
    <row r="689" ht="15.75" customHeight="1">
      <c r="A689" s="1177"/>
      <c r="B689" s="31"/>
      <c r="C689" s="31"/>
      <c r="D689" s="2"/>
      <c r="E689" s="360"/>
      <c r="F689" s="2"/>
      <c r="G689" s="31"/>
      <c r="H689" s="31"/>
      <c r="I689" s="360"/>
      <c r="J689" s="360"/>
      <c r="K689" s="10"/>
      <c r="L689" s="2"/>
      <c r="M689" s="31"/>
      <c r="N689" s="31"/>
      <c r="O689" s="31"/>
      <c r="P689" s="1178"/>
      <c r="Q689" s="1179"/>
      <c r="R689" s="1180"/>
      <c r="S689" s="1180"/>
      <c r="T689" s="1181"/>
      <c r="U689" s="629"/>
      <c r="V689" s="2"/>
      <c r="W689" s="2"/>
      <c r="X689" s="2"/>
      <c r="Y689" s="360"/>
      <c r="Z689" s="360"/>
      <c r="AA689" s="31"/>
      <c r="AB689" s="1182"/>
      <c r="AC689" s="360"/>
      <c r="AD689" s="360"/>
      <c r="AE689" s="360"/>
      <c r="AF689" s="360"/>
      <c r="AG689" s="360"/>
      <c r="AH689" s="31"/>
      <c r="AI689" s="360"/>
      <c r="AJ689" s="360"/>
      <c r="AK689" s="360"/>
      <c r="AL689" s="360"/>
    </row>
    <row r="690" ht="15.75" customHeight="1">
      <c r="A690" s="1177"/>
      <c r="B690" s="31"/>
      <c r="C690" s="31"/>
      <c r="D690" s="2"/>
      <c r="E690" s="360"/>
      <c r="F690" s="2"/>
      <c r="G690" s="31"/>
      <c r="H690" s="31"/>
      <c r="I690" s="360"/>
      <c r="J690" s="360"/>
      <c r="K690" s="10"/>
      <c r="L690" s="2"/>
      <c r="M690" s="31"/>
      <c r="N690" s="31"/>
      <c r="O690" s="31"/>
      <c r="P690" s="1178"/>
      <c r="Q690" s="1179"/>
      <c r="R690" s="1180"/>
      <c r="S690" s="1180"/>
      <c r="T690" s="1181"/>
      <c r="U690" s="629"/>
      <c r="V690" s="2"/>
      <c r="W690" s="2"/>
      <c r="X690" s="2"/>
      <c r="Y690" s="360"/>
      <c r="Z690" s="360"/>
      <c r="AA690" s="31"/>
      <c r="AB690" s="1182"/>
      <c r="AC690" s="360"/>
      <c r="AD690" s="360"/>
      <c r="AE690" s="360"/>
      <c r="AF690" s="360"/>
      <c r="AG690" s="360"/>
      <c r="AH690" s="31"/>
      <c r="AI690" s="360"/>
      <c r="AJ690" s="360"/>
      <c r="AK690" s="360"/>
      <c r="AL690" s="360"/>
    </row>
    <row r="691" ht="15.75" customHeight="1">
      <c r="A691" s="1177"/>
      <c r="B691" s="31"/>
      <c r="C691" s="31"/>
      <c r="D691" s="2"/>
      <c r="E691" s="360"/>
      <c r="F691" s="2"/>
      <c r="G691" s="31"/>
      <c r="H691" s="31"/>
      <c r="I691" s="360"/>
      <c r="J691" s="360"/>
      <c r="K691" s="10"/>
      <c r="L691" s="2"/>
      <c r="M691" s="31"/>
      <c r="N691" s="31"/>
      <c r="O691" s="31"/>
      <c r="P691" s="1178"/>
      <c r="Q691" s="1179"/>
      <c r="R691" s="1180"/>
      <c r="S691" s="1180"/>
      <c r="T691" s="1181"/>
      <c r="U691" s="629"/>
      <c r="V691" s="2"/>
      <c r="W691" s="2"/>
      <c r="X691" s="2"/>
      <c r="Y691" s="360"/>
      <c r="Z691" s="360"/>
      <c r="AA691" s="31"/>
      <c r="AB691" s="1182"/>
      <c r="AC691" s="360"/>
      <c r="AD691" s="360"/>
      <c r="AE691" s="360"/>
      <c r="AF691" s="360"/>
      <c r="AG691" s="360"/>
      <c r="AH691" s="31"/>
      <c r="AI691" s="360"/>
      <c r="AJ691" s="360"/>
      <c r="AK691" s="360"/>
      <c r="AL691" s="360"/>
    </row>
    <row r="692" ht="15.75" customHeight="1">
      <c r="A692" s="1177"/>
      <c r="B692" s="31"/>
      <c r="C692" s="31"/>
      <c r="D692" s="2"/>
      <c r="E692" s="360"/>
      <c r="F692" s="2"/>
      <c r="G692" s="31"/>
      <c r="H692" s="31"/>
      <c r="I692" s="360"/>
      <c r="J692" s="360"/>
      <c r="K692" s="10"/>
      <c r="L692" s="2"/>
      <c r="M692" s="31"/>
      <c r="N692" s="31"/>
      <c r="O692" s="31"/>
      <c r="P692" s="1178"/>
      <c r="Q692" s="1179"/>
      <c r="R692" s="1180"/>
      <c r="S692" s="1180"/>
      <c r="T692" s="1181"/>
      <c r="U692" s="629"/>
      <c r="V692" s="2"/>
      <c r="W692" s="2"/>
      <c r="X692" s="2"/>
      <c r="Y692" s="360"/>
      <c r="Z692" s="360"/>
      <c r="AA692" s="31"/>
      <c r="AB692" s="1182"/>
      <c r="AC692" s="360"/>
      <c r="AD692" s="360"/>
      <c r="AE692" s="360"/>
      <c r="AF692" s="360"/>
      <c r="AG692" s="360"/>
      <c r="AH692" s="31"/>
      <c r="AI692" s="360"/>
      <c r="AJ692" s="360"/>
      <c r="AK692" s="360"/>
      <c r="AL692" s="360"/>
    </row>
    <row r="693" ht="15.75" customHeight="1">
      <c r="A693" s="1177"/>
      <c r="B693" s="31"/>
      <c r="C693" s="31"/>
      <c r="D693" s="2"/>
      <c r="E693" s="360"/>
      <c r="F693" s="2"/>
      <c r="G693" s="31"/>
      <c r="H693" s="31"/>
      <c r="I693" s="360"/>
      <c r="J693" s="360"/>
      <c r="K693" s="10"/>
      <c r="L693" s="2"/>
      <c r="M693" s="31"/>
      <c r="N693" s="31"/>
      <c r="O693" s="31"/>
      <c r="P693" s="1178"/>
      <c r="Q693" s="1179"/>
      <c r="R693" s="1180"/>
      <c r="S693" s="1180"/>
      <c r="T693" s="1181"/>
      <c r="U693" s="629"/>
      <c r="V693" s="2"/>
      <c r="W693" s="2"/>
      <c r="X693" s="2"/>
      <c r="Y693" s="360"/>
      <c r="Z693" s="360"/>
      <c r="AA693" s="31"/>
      <c r="AB693" s="1182"/>
      <c r="AC693" s="360"/>
      <c r="AD693" s="360"/>
      <c r="AE693" s="360"/>
      <c r="AF693" s="360"/>
      <c r="AG693" s="360"/>
      <c r="AH693" s="31"/>
      <c r="AI693" s="360"/>
      <c r="AJ693" s="360"/>
      <c r="AK693" s="360"/>
      <c r="AL693" s="360"/>
    </row>
    <row r="694" ht="15.75" customHeight="1">
      <c r="A694" s="1177"/>
      <c r="B694" s="31"/>
      <c r="C694" s="31"/>
      <c r="D694" s="2"/>
      <c r="E694" s="360"/>
      <c r="F694" s="2"/>
      <c r="G694" s="31"/>
      <c r="H694" s="31"/>
      <c r="I694" s="360"/>
      <c r="J694" s="360"/>
      <c r="K694" s="10"/>
      <c r="L694" s="2"/>
      <c r="M694" s="31"/>
      <c r="N694" s="31"/>
      <c r="O694" s="31"/>
      <c r="P694" s="1178"/>
      <c r="Q694" s="1179"/>
      <c r="R694" s="1180"/>
      <c r="S694" s="1180"/>
      <c r="T694" s="1181"/>
      <c r="U694" s="629"/>
      <c r="V694" s="2"/>
      <c r="W694" s="2"/>
      <c r="X694" s="2"/>
      <c r="Y694" s="360"/>
      <c r="Z694" s="360"/>
      <c r="AA694" s="31"/>
      <c r="AB694" s="1182"/>
      <c r="AC694" s="360"/>
      <c r="AD694" s="360"/>
      <c r="AE694" s="360"/>
      <c r="AF694" s="360"/>
      <c r="AG694" s="360"/>
      <c r="AH694" s="31"/>
      <c r="AI694" s="360"/>
      <c r="AJ694" s="360"/>
      <c r="AK694" s="360"/>
      <c r="AL694" s="360"/>
    </row>
    <row r="695" ht="15.75" customHeight="1">
      <c r="A695" s="1177"/>
      <c r="B695" s="31"/>
      <c r="C695" s="31"/>
      <c r="D695" s="2"/>
      <c r="E695" s="360"/>
      <c r="F695" s="2"/>
      <c r="G695" s="31"/>
      <c r="H695" s="31"/>
      <c r="I695" s="360"/>
      <c r="J695" s="360"/>
      <c r="K695" s="10"/>
      <c r="L695" s="2"/>
      <c r="M695" s="31"/>
      <c r="N695" s="31"/>
      <c r="O695" s="31"/>
      <c r="P695" s="1178"/>
      <c r="Q695" s="1179"/>
      <c r="R695" s="1180"/>
      <c r="S695" s="1180"/>
      <c r="T695" s="1181"/>
      <c r="U695" s="629"/>
      <c r="V695" s="2"/>
      <c r="W695" s="2"/>
      <c r="X695" s="2"/>
      <c r="Y695" s="360"/>
      <c r="Z695" s="360"/>
      <c r="AA695" s="31"/>
      <c r="AB695" s="1182"/>
      <c r="AC695" s="360"/>
      <c r="AD695" s="360"/>
      <c r="AE695" s="360"/>
      <c r="AF695" s="360"/>
      <c r="AG695" s="360"/>
      <c r="AH695" s="31"/>
      <c r="AI695" s="360"/>
      <c r="AJ695" s="360"/>
      <c r="AK695" s="360"/>
      <c r="AL695" s="360"/>
    </row>
    <row r="696" ht="15.75" customHeight="1">
      <c r="A696" s="1177"/>
      <c r="B696" s="31"/>
      <c r="C696" s="31"/>
      <c r="D696" s="2"/>
      <c r="E696" s="360"/>
      <c r="F696" s="2"/>
      <c r="G696" s="31"/>
      <c r="H696" s="31"/>
      <c r="I696" s="360"/>
      <c r="J696" s="360"/>
      <c r="K696" s="10"/>
      <c r="L696" s="2"/>
      <c r="M696" s="31"/>
      <c r="N696" s="31"/>
      <c r="O696" s="31"/>
      <c r="P696" s="1178"/>
      <c r="Q696" s="1179"/>
      <c r="R696" s="1180"/>
      <c r="S696" s="1180"/>
      <c r="T696" s="1181"/>
      <c r="U696" s="629"/>
      <c r="V696" s="2"/>
      <c r="W696" s="2"/>
      <c r="X696" s="2"/>
      <c r="Y696" s="360"/>
      <c r="Z696" s="360"/>
      <c r="AA696" s="31"/>
      <c r="AB696" s="1182"/>
      <c r="AC696" s="360"/>
      <c r="AD696" s="360"/>
      <c r="AE696" s="360"/>
      <c r="AF696" s="360"/>
      <c r="AG696" s="360"/>
      <c r="AH696" s="31"/>
      <c r="AI696" s="360"/>
      <c r="AJ696" s="360"/>
      <c r="AK696" s="360"/>
      <c r="AL696" s="360"/>
    </row>
    <row r="697" ht="15.75" customHeight="1">
      <c r="A697" s="1177"/>
      <c r="B697" s="31"/>
      <c r="C697" s="31"/>
      <c r="D697" s="2"/>
      <c r="E697" s="360"/>
      <c r="F697" s="2"/>
      <c r="G697" s="31"/>
      <c r="H697" s="31"/>
      <c r="I697" s="360"/>
      <c r="J697" s="360"/>
      <c r="K697" s="10"/>
      <c r="L697" s="2"/>
      <c r="M697" s="31"/>
      <c r="N697" s="31"/>
      <c r="O697" s="31"/>
      <c r="P697" s="1178"/>
      <c r="Q697" s="1179"/>
      <c r="R697" s="1180"/>
      <c r="S697" s="1180"/>
      <c r="T697" s="1181"/>
      <c r="U697" s="629"/>
      <c r="V697" s="2"/>
      <c r="W697" s="2"/>
      <c r="X697" s="2"/>
      <c r="Y697" s="360"/>
      <c r="Z697" s="360"/>
      <c r="AA697" s="31"/>
      <c r="AB697" s="1182"/>
      <c r="AC697" s="360"/>
      <c r="AD697" s="360"/>
      <c r="AE697" s="360"/>
      <c r="AF697" s="360"/>
      <c r="AG697" s="360"/>
      <c r="AH697" s="31"/>
      <c r="AI697" s="360"/>
      <c r="AJ697" s="360"/>
      <c r="AK697" s="360"/>
      <c r="AL697" s="360"/>
    </row>
    <row r="698" ht="15.75" customHeight="1">
      <c r="A698" s="1177"/>
      <c r="B698" s="31"/>
      <c r="C698" s="31"/>
      <c r="D698" s="2"/>
      <c r="E698" s="360"/>
      <c r="F698" s="2"/>
      <c r="G698" s="31"/>
      <c r="H698" s="31"/>
      <c r="I698" s="360"/>
      <c r="J698" s="360"/>
      <c r="K698" s="10"/>
      <c r="L698" s="2"/>
      <c r="M698" s="31"/>
      <c r="N698" s="31"/>
      <c r="O698" s="31"/>
      <c r="P698" s="1178"/>
      <c r="Q698" s="1179"/>
      <c r="R698" s="1180"/>
      <c r="S698" s="1180"/>
      <c r="T698" s="1181"/>
      <c r="U698" s="629"/>
      <c r="V698" s="2"/>
      <c r="W698" s="2"/>
      <c r="X698" s="2"/>
      <c r="Y698" s="360"/>
      <c r="Z698" s="360"/>
      <c r="AA698" s="31"/>
      <c r="AB698" s="1182"/>
      <c r="AC698" s="360"/>
      <c r="AD698" s="360"/>
      <c r="AE698" s="360"/>
      <c r="AF698" s="360"/>
      <c r="AG698" s="360"/>
      <c r="AH698" s="31"/>
      <c r="AI698" s="360"/>
      <c r="AJ698" s="360"/>
      <c r="AK698" s="360"/>
      <c r="AL698" s="360"/>
    </row>
    <row r="699" ht="15.75" customHeight="1">
      <c r="A699" s="1177"/>
      <c r="B699" s="31"/>
      <c r="C699" s="31"/>
      <c r="D699" s="2"/>
      <c r="E699" s="360"/>
      <c r="F699" s="2"/>
      <c r="G699" s="31"/>
      <c r="H699" s="31"/>
      <c r="I699" s="360"/>
      <c r="J699" s="360"/>
      <c r="K699" s="10"/>
      <c r="L699" s="2"/>
      <c r="M699" s="31"/>
      <c r="N699" s="31"/>
      <c r="O699" s="31"/>
      <c r="P699" s="1178"/>
      <c r="Q699" s="1179"/>
      <c r="R699" s="1180"/>
      <c r="S699" s="1180"/>
      <c r="T699" s="1181"/>
      <c r="U699" s="629"/>
      <c r="V699" s="2"/>
      <c r="W699" s="2"/>
      <c r="X699" s="2"/>
      <c r="Y699" s="360"/>
      <c r="Z699" s="360"/>
      <c r="AA699" s="31"/>
      <c r="AB699" s="1182"/>
      <c r="AC699" s="360"/>
      <c r="AD699" s="360"/>
      <c r="AE699" s="360"/>
      <c r="AF699" s="360"/>
      <c r="AG699" s="360"/>
      <c r="AH699" s="31"/>
      <c r="AI699" s="360"/>
      <c r="AJ699" s="360"/>
      <c r="AK699" s="360"/>
      <c r="AL699" s="360"/>
    </row>
    <row r="700" ht="15.75" customHeight="1">
      <c r="A700" s="1177"/>
      <c r="B700" s="31"/>
      <c r="C700" s="31"/>
      <c r="D700" s="2"/>
      <c r="E700" s="360"/>
      <c r="F700" s="2"/>
      <c r="G700" s="31"/>
      <c r="H700" s="31"/>
      <c r="I700" s="360"/>
      <c r="J700" s="360"/>
      <c r="K700" s="10"/>
      <c r="L700" s="2"/>
      <c r="M700" s="31"/>
      <c r="N700" s="31"/>
      <c r="O700" s="31"/>
      <c r="P700" s="1178"/>
      <c r="Q700" s="1179"/>
      <c r="R700" s="1180"/>
      <c r="S700" s="1180"/>
      <c r="T700" s="1181"/>
      <c r="U700" s="629"/>
      <c r="V700" s="2"/>
      <c r="W700" s="2"/>
      <c r="X700" s="2"/>
      <c r="Y700" s="360"/>
      <c r="Z700" s="360"/>
      <c r="AA700" s="31"/>
      <c r="AB700" s="1182"/>
      <c r="AC700" s="360"/>
      <c r="AD700" s="360"/>
      <c r="AE700" s="360"/>
      <c r="AF700" s="360"/>
      <c r="AG700" s="360"/>
      <c r="AH700" s="31"/>
      <c r="AI700" s="360"/>
      <c r="AJ700" s="360"/>
      <c r="AK700" s="360"/>
      <c r="AL700" s="360"/>
    </row>
    <row r="701" ht="15.75" customHeight="1">
      <c r="A701" s="1177"/>
      <c r="B701" s="31"/>
      <c r="C701" s="31"/>
      <c r="D701" s="2"/>
      <c r="E701" s="360"/>
      <c r="F701" s="2"/>
      <c r="G701" s="31"/>
      <c r="H701" s="31"/>
      <c r="I701" s="360"/>
      <c r="J701" s="360"/>
      <c r="K701" s="10"/>
      <c r="L701" s="2"/>
      <c r="M701" s="31"/>
      <c r="N701" s="31"/>
      <c r="O701" s="31"/>
      <c r="P701" s="1178"/>
      <c r="Q701" s="1179"/>
      <c r="R701" s="1180"/>
      <c r="S701" s="1180"/>
      <c r="T701" s="1181"/>
      <c r="U701" s="629"/>
      <c r="V701" s="2"/>
      <c r="W701" s="2"/>
      <c r="X701" s="2"/>
      <c r="Y701" s="360"/>
      <c r="Z701" s="360"/>
      <c r="AA701" s="31"/>
      <c r="AB701" s="1182"/>
      <c r="AC701" s="360"/>
      <c r="AD701" s="360"/>
      <c r="AE701" s="360"/>
      <c r="AF701" s="360"/>
      <c r="AG701" s="360"/>
      <c r="AH701" s="31"/>
      <c r="AI701" s="360"/>
      <c r="AJ701" s="360"/>
      <c r="AK701" s="360"/>
      <c r="AL701" s="360"/>
    </row>
    <row r="702" ht="15.75" customHeight="1">
      <c r="A702" s="1177"/>
      <c r="B702" s="31"/>
      <c r="C702" s="31"/>
      <c r="D702" s="2"/>
      <c r="E702" s="360"/>
      <c r="F702" s="2"/>
      <c r="G702" s="31"/>
      <c r="H702" s="31"/>
      <c r="I702" s="360"/>
      <c r="J702" s="360"/>
      <c r="K702" s="10"/>
      <c r="L702" s="2"/>
      <c r="M702" s="31"/>
      <c r="N702" s="31"/>
      <c r="O702" s="31"/>
      <c r="P702" s="1178"/>
      <c r="Q702" s="1179"/>
      <c r="R702" s="1180"/>
      <c r="S702" s="1180"/>
      <c r="T702" s="1181"/>
      <c r="U702" s="629"/>
      <c r="V702" s="2"/>
      <c r="W702" s="2"/>
      <c r="X702" s="2"/>
      <c r="Y702" s="360"/>
      <c r="Z702" s="360"/>
      <c r="AA702" s="31"/>
      <c r="AB702" s="1182"/>
      <c r="AC702" s="360"/>
      <c r="AD702" s="360"/>
      <c r="AE702" s="360"/>
      <c r="AF702" s="360"/>
      <c r="AG702" s="360"/>
      <c r="AH702" s="31"/>
      <c r="AI702" s="360"/>
      <c r="AJ702" s="360"/>
      <c r="AK702" s="360"/>
      <c r="AL702" s="360"/>
    </row>
    <row r="703" ht="15.75" customHeight="1">
      <c r="A703" s="1177"/>
      <c r="B703" s="31"/>
      <c r="C703" s="31"/>
      <c r="D703" s="2"/>
      <c r="E703" s="360"/>
      <c r="F703" s="2"/>
      <c r="G703" s="31"/>
      <c r="H703" s="31"/>
      <c r="I703" s="360"/>
      <c r="J703" s="360"/>
      <c r="K703" s="10"/>
      <c r="L703" s="2"/>
      <c r="M703" s="31"/>
      <c r="N703" s="31"/>
      <c r="O703" s="31"/>
      <c r="P703" s="1178"/>
      <c r="Q703" s="1179"/>
      <c r="R703" s="1180"/>
      <c r="S703" s="1180"/>
      <c r="T703" s="1181"/>
      <c r="U703" s="629"/>
      <c r="V703" s="2"/>
      <c r="W703" s="2"/>
      <c r="X703" s="2"/>
      <c r="Y703" s="360"/>
      <c r="Z703" s="360"/>
      <c r="AA703" s="31"/>
      <c r="AB703" s="1182"/>
      <c r="AC703" s="360"/>
      <c r="AD703" s="360"/>
      <c r="AE703" s="360"/>
      <c r="AF703" s="360"/>
      <c r="AG703" s="360"/>
      <c r="AH703" s="31"/>
      <c r="AI703" s="360"/>
      <c r="AJ703" s="360"/>
      <c r="AK703" s="360"/>
      <c r="AL703" s="360"/>
    </row>
    <row r="704" ht="15.75" customHeight="1">
      <c r="A704" s="1177"/>
      <c r="B704" s="31"/>
      <c r="C704" s="31"/>
      <c r="D704" s="2"/>
      <c r="E704" s="360"/>
      <c r="F704" s="2"/>
      <c r="G704" s="31"/>
      <c r="H704" s="31"/>
      <c r="I704" s="360"/>
      <c r="J704" s="360"/>
      <c r="K704" s="10"/>
      <c r="L704" s="2"/>
      <c r="M704" s="31"/>
      <c r="N704" s="31"/>
      <c r="O704" s="31"/>
      <c r="P704" s="1178"/>
      <c r="Q704" s="1179"/>
      <c r="R704" s="1180"/>
      <c r="S704" s="1180"/>
      <c r="T704" s="1181"/>
      <c r="U704" s="629"/>
      <c r="V704" s="2"/>
      <c r="W704" s="2"/>
      <c r="X704" s="2"/>
      <c r="Y704" s="360"/>
      <c r="Z704" s="360"/>
      <c r="AA704" s="31"/>
      <c r="AB704" s="1182"/>
      <c r="AC704" s="360"/>
      <c r="AD704" s="360"/>
      <c r="AE704" s="360"/>
      <c r="AF704" s="360"/>
      <c r="AG704" s="360"/>
      <c r="AH704" s="31"/>
      <c r="AI704" s="360"/>
      <c r="AJ704" s="360"/>
      <c r="AK704" s="360"/>
      <c r="AL704" s="360"/>
    </row>
    <row r="705" ht="15.75" customHeight="1">
      <c r="A705" s="1177"/>
      <c r="B705" s="31"/>
      <c r="C705" s="31"/>
      <c r="D705" s="2"/>
      <c r="E705" s="360"/>
      <c r="F705" s="2"/>
      <c r="G705" s="31"/>
      <c r="H705" s="31"/>
      <c r="I705" s="360"/>
      <c r="J705" s="360"/>
      <c r="K705" s="10"/>
      <c r="L705" s="2"/>
      <c r="M705" s="31"/>
      <c r="N705" s="31"/>
      <c r="O705" s="31"/>
      <c r="P705" s="1178"/>
      <c r="Q705" s="1179"/>
      <c r="R705" s="1180"/>
      <c r="S705" s="1180"/>
      <c r="T705" s="1181"/>
      <c r="U705" s="629"/>
      <c r="V705" s="2"/>
      <c r="W705" s="2"/>
      <c r="X705" s="2"/>
      <c r="Y705" s="360"/>
      <c r="Z705" s="360"/>
      <c r="AA705" s="31"/>
      <c r="AB705" s="1182"/>
      <c r="AC705" s="360"/>
      <c r="AD705" s="360"/>
      <c r="AE705" s="360"/>
      <c r="AF705" s="360"/>
      <c r="AG705" s="360"/>
      <c r="AH705" s="31"/>
      <c r="AI705" s="360"/>
      <c r="AJ705" s="360"/>
      <c r="AK705" s="360"/>
      <c r="AL705" s="360"/>
    </row>
    <row r="706" ht="15.75" customHeight="1">
      <c r="A706" s="1177"/>
      <c r="B706" s="31"/>
      <c r="C706" s="31"/>
      <c r="D706" s="2"/>
      <c r="E706" s="360"/>
      <c r="F706" s="2"/>
      <c r="G706" s="31"/>
      <c r="H706" s="31"/>
      <c r="I706" s="360"/>
      <c r="J706" s="360"/>
      <c r="K706" s="10"/>
      <c r="L706" s="2"/>
      <c r="M706" s="31"/>
      <c r="N706" s="31"/>
      <c r="O706" s="31"/>
      <c r="P706" s="1178"/>
      <c r="Q706" s="1179"/>
      <c r="R706" s="1180"/>
      <c r="S706" s="1180"/>
      <c r="T706" s="1181"/>
      <c r="U706" s="629"/>
      <c r="V706" s="2"/>
      <c r="W706" s="2"/>
      <c r="X706" s="2"/>
      <c r="Y706" s="360"/>
      <c r="Z706" s="360"/>
      <c r="AA706" s="31"/>
      <c r="AB706" s="1182"/>
      <c r="AC706" s="360"/>
      <c r="AD706" s="360"/>
      <c r="AE706" s="360"/>
      <c r="AF706" s="360"/>
      <c r="AG706" s="360"/>
      <c r="AH706" s="31"/>
      <c r="AI706" s="360"/>
      <c r="AJ706" s="360"/>
      <c r="AK706" s="360"/>
      <c r="AL706" s="360"/>
    </row>
    <row r="707" ht="15.75" customHeight="1">
      <c r="A707" s="1177"/>
      <c r="B707" s="31"/>
      <c r="C707" s="31"/>
      <c r="D707" s="2"/>
      <c r="E707" s="360"/>
      <c r="F707" s="2"/>
      <c r="G707" s="31"/>
      <c r="H707" s="31"/>
      <c r="I707" s="360"/>
      <c r="J707" s="360"/>
      <c r="K707" s="10"/>
      <c r="L707" s="2"/>
      <c r="M707" s="31"/>
      <c r="N707" s="31"/>
      <c r="O707" s="31"/>
      <c r="P707" s="1178"/>
      <c r="Q707" s="1179"/>
      <c r="R707" s="1180"/>
      <c r="S707" s="1180"/>
      <c r="T707" s="1181"/>
      <c r="U707" s="629"/>
      <c r="V707" s="2"/>
      <c r="W707" s="2"/>
      <c r="X707" s="2"/>
      <c r="Y707" s="360"/>
      <c r="Z707" s="360"/>
      <c r="AA707" s="31"/>
      <c r="AB707" s="1182"/>
      <c r="AC707" s="360"/>
      <c r="AD707" s="360"/>
      <c r="AE707" s="360"/>
      <c r="AF707" s="360"/>
      <c r="AG707" s="360"/>
      <c r="AH707" s="31"/>
      <c r="AI707" s="360"/>
      <c r="AJ707" s="360"/>
      <c r="AK707" s="360"/>
      <c r="AL707" s="360"/>
    </row>
    <row r="708" ht="15.75" customHeight="1">
      <c r="A708" s="1177"/>
      <c r="B708" s="31"/>
      <c r="C708" s="31"/>
      <c r="D708" s="2"/>
      <c r="E708" s="360"/>
      <c r="F708" s="2"/>
      <c r="G708" s="31"/>
      <c r="H708" s="31"/>
      <c r="I708" s="360"/>
      <c r="J708" s="360"/>
      <c r="K708" s="10"/>
      <c r="L708" s="2"/>
      <c r="M708" s="31"/>
      <c r="N708" s="31"/>
      <c r="O708" s="31"/>
      <c r="P708" s="1178"/>
      <c r="Q708" s="1179"/>
      <c r="R708" s="1180"/>
      <c r="S708" s="1180"/>
      <c r="T708" s="1181"/>
      <c r="U708" s="629"/>
      <c r="V708" s="2"/>
      <c r="W708" s="2"/>
      <c r="X708" s="2"/>
      <c r="Y708" s="360"/>
      <c r="Z708" s="360"/>
      <c r="AA708" s="31"/>
      <c r="AB708" s="1182"/>
      <c r="AC708" s="360"/>
      <c r="AD708" s="360"/>
      <c r="AE708" s="360"/>
      <c r="AF708" s="360"/>
      <c r="AG708" s="360"/>
      <c r="AH708" s="31"/>
      <c r="AI708" s="360"/>
      <c r="AJ708" s="360"/>
      <c r="AK708" s="360"/>
      <c r="AL708" s="360"/>
    </row>
    <row r="709" ht="15.75" customHeight="1">
      <c r="A709" s="1177"/>
      <c r="B709" s="31"/>
      <c r="C709" s="31"/>
      <c r="D709" s="2"/>
      <c r="E709" s="360"/>
      <c r="F709" s="2"/>
      <c r="G709" s="31"/>
      <c r="H709" s="31"/>
      <c r="I709" s="360"/>
      <c r="J709" s="360"/>
      <c r="K709" s="10"/>
      <c r="L709" s="2"/>
      <c r="M709" s="31"/>
      <c r="N709" s="31"/>
      <c r="O709" s="31"/>
      <c r="P709" s="1178"/>
      <c r="Q709" s="1179"/>
      <c r="R709" s="1180"/>
      <c r="S709" s="1180"/>
      <c r="T709" s="1181"/>
      <c r="U709" s="629"/>
      <c r="V709" s="2"/>
      <c r="W709" s="2"/>
      <c r="X709" s="2"/>
      <c r="Y709" s="360"/>
      <c r="Z709" s="360"/>
      <c r="AA709" s="31"/>
      <c r="AB709" s="1182"/>
      <c r="AC709" s="360"/>
      <c r="AD709" s="360"/>
      <c r="AE709" s="360"/>
      <c r="AF709" s="360"/>
      <c r="AG709" s="360"/>
      <c r="AH709" s="31"/>
      <c r="AI709" s="360"/>
      <c r="AJ709" s="360"/>
      <c r="AK709" s="360"/>
      <c r="AL709" s="360"/>
    </row>
    <row r="710" ht="15.75" customHeight="1">
      <c r="A710" s="1177"/>
      <c r="B710" s="31"/>
      <c r="C710" s="31"/>
      <c r="D710" s="2"/>
      <c r="E710" s="360"/>
      <c r="F710" s="2"/>
      <c r="G710" s="31"/>
      <c r="H710" s="31"/>
      <c r="I710" s="360"/>
      <c r="J710" s="360"/>
      <c r="K710" s="10"/>
      <c r="L710" s="2"/>
      <c r="M710" s="31"/>
      <c r="N710" s="31"/>
      <c r="O710" s="31"/>
      <c r="P710" s="1178"/>
      <c r="Q710" s="1179"/>
      <c r="R710" s="1180"/>
      <c r="S710" s="1180"/>
      <c r="T710" s="1181"/>
      <c r="U710" s="629"/>
      <c r="V710" s="2"/>
      <c r="W710" s="2"/>
      <c r="X710" s="2"/>
      <c r="Y710" s="360"/>
      <c r="Z710" s="360"/>
      <c r="AA710" s="31"/>
      <c r="AB710" s="1182"/>
      <c r="AC710" s="360"/>
      <c r="AD710" s="360"/>
      <c r="AE710" s="360"/>
      <c r="AF710" s="360"/>
      <c r="AG710" s="360"/>
      <c r="AH710" s="31"/>
      <c r="AI710" s="360"/>
      <c r="AJ710" s="360"/>
      <c r="AK710" s="360"/>
      <c r="AL710" s="360"/>
    </row>
    <row r="711" ht="15.75" customHeight="1">
      <c r="A711" s="1177"/>
      <c r="B711" s="31"/>
      <c r="C711" s="31"/>
      <c r="D711" s="2"/>
      <c r="E711" s="360"/>
      <c r="F711" s="2"/>
      <c r="G711" s="31"/>
      <c r="H711" s="31"/>
      <c r="I711" s="360"/>
      <c r="J711" s="360"/>
      <c r="K711" s="10"/>
      <c r="L711" s="2"/>
      <c r="M711" s="31"/>
      <c r="N711" s="31"/>
      <c r="O711" s="31"/>
      <c r="P711" s="1178"/>
      <c r="Q711" s="1179"/>
      <c r="R711" s="1180"/>
      <c r="S711" s="1180"/>
      <c r="T711" s="1181"/>
      <c r="U711" s="629"/>
      <c r="V711" s="2"/>
      <c r="W711" s="2"/>
      <c r="X711" s="2"/>
      <c r="Y711" s="360"/>
      <c r="Z711" s="360"/>
      <c r="AA711" s="31"/>
      <c r="AB711" s="1182"/>
      <c r="AC711" s="360"/>
      <c r="AD711" s="360"/>
      <c r="AE711" s="360"/>
      <c r="AF711" s="360"/>
      <c r="AG711" s="360"/>
      <c r="AH711" s="31"/>
      <c r="AI711" s="360"/>
      <c r="AJ711" s="360"/>
      <c r="AK711" s="360"/>
      <c r="AL711" s="360"/>
    </row>
    <row r="712" ht="15.75" customHeight="1">
      <c r="A712" s="1177"/>
      <c r="B712" s="31"/>
      <c r="C712" s="31"/>
      <c r="D712" s="2"/>
      <c r="E712" s="360"/>
      <c r="F712" s="2"/>
      <c r="G712" s="31"/>
      <c r="H712" s="31"/>
      <c r="I712" s="360"/>
      <c r="J712" s="360"/>
      <c r="K712" s="10"/>
      <c r="L712" s="2"/>
      <c r="M712" s="31"/>
      <c r="N712" s="31"/>
      <c r="O712" s="31"/>
      <c r="P712" s="1178"/>
      <c r="Q712" s="1179"/>
      <c r="R712" s="1180"/>
      <c r="S712" s="1180"/>
      <c r="T712" s="1181"/>
      <c r="U712" s="629"/>
      <c r="V712" s="2"/>
      <c r="W712" s="2"/>
      <c r="X712" s="2"/>
      <c r="Y712" s="360"/>
      <c r="Z712" s="360"/>
      <c r="AA712" s="31"/>
      <c r="AB712" s="1182"/>
      <c r="AC712" s="360"/>
      <c r="AD712" s="360"/>
      <c r="AE712" s="360"/>
      <c r="AF712" s="360"/>
      <c r="AG712" s="360"/>
      <c r="AH712" s="31"/>
      <c r="AI712" s="360"/>
      <c r="AJ712" s="360"/>
      <c r="AK712" s="360"/>
      <c r="AL712" s="360"/>
    </row>
    <row r="713" ht="15.75" customHeight="1">
      <c r="A713" s="1177"/>
      <c r="B713" s="31"/>
      <c r="C713" s="31"/>
      <c r="D713" s="2"/>
      <c r="E713" s="360"/>
      <c r="F713" s="2"/>
      <c r="G713" s="31"/>
      <c r="H713" s="31"/>
      <c r="I713" s="360"/>
      <c r="J713" s="360"/>
      <c r="K713" s="10"/>
      <c r="L713" s="2"/>
      <c r="M713" s="31"/>
      <c r="N713" s="31"/>
      <c r="O713" s="31"/>
      <c r="P713" s="1178"/>
      <c r="Q713" s="1179"/>
      <c r="R713" s="1180"/>
      <c r="S713" s="1180"/>
      <c r="T713" s="1181"/>
      <c r="U713" s="629"/>
      <c r="V713" s="2"/>
      <c r="W713" s="2"/>
      <c r="X713" s="2"/>
      <c r="Y713" s="360"/>
      <c r="Z713" s="360"/>
      <c r="AA713" s="31"/>
      <c r="AB713" s="1182"/>
      <c r="AC713" s="360"/>
      <c r="AD713" s="360"/>
      <c r="AE713" s="360"/>
      <c r="AF713" s="360"/>
      <c r="AG713" s="360"/>
      <c r="AH713" s="31"/>
      <c r="AI713" s="360"/>
      <c r="AJ713" s="360"/>
      <c r="AK713" s="360"/>
      <c r="AL713" s="360"/>
    </row>
    <row r="714" ht="15.75" customHeight="1">
      <c r="A714" s="1177"/>
      <c r="B714" s="31"/>
      <c r="C714" s="31"/>
      <c r="D714" s="2"/>
      <c r="E714" s="360"/>
      <c r="F714" s="2"/>
      <c r="G714" s="31"/>
      <c r="H714" s="31"/>
      <c r="I714" s="360"/>
      <c r="J714" s="360"/>
      <c r="K714" s="10"/>
      <c r="L714" s="2"/>
      <c r="M714" s="31"/>
      <c r="N714" s="31"/>
      <c r="O714" s="31"/>
      <c r="P714" s="1178"/>
      <c r="Q714" s="1179"/>
      <c r="R714" s="1180"/>
      <c r="S714" s="1180"/>
      <c r="T714" s="1181"/>
      <c r="U714" s="629"/>
      <c r="V714" s="2"/>
      <c r="W714" s="2"/>
      <c r="X714" s="2"/>
      <c r="Y714" s="360"/>
      <c r="Z714" s="360"/>
      <c r="AA714" s="31"/>
      <c r="AB714" s="1182"/>
      <c r="AC714" s="360"/>
      <c r="AD714" s="360"/>
      <c r="AE714" s="360"/>
      <c r="AF714" s="360"/>
      <c r="AG714" s="360"/>
      <c r="AH714" s="31"/>
      <c r="AI714" s="360"/>
      <c r="AJ714" s="360"/>
      <c r="AK714" s="360"/>
      <c r="AL714" s="360"/>
    </row>
    <row r="715" ht="15.75" customHeight="1">
      <c r="A715" s="1177"/>
      <c r="B715" s="31"/>
      <c r="C715" s="31"/>
      <c r="D715" s="2"/>
      <c r="E715" s="360"/>
      <c r="F715" s="2"/>
      <c r="G715" s="31"/>
      <c r="H715" s="31"/>
      <c r="I715" s="360"/>
      <c r="J715" s="360"/>
      <c r="K715" s="10"/>
      <c r="L715" s="2"/>
      <c r="M715" s="31"/>
      <c r="N715" s="31"/>
      <c r="O715" s="31"/>
      <c r="P715" s="1178"/>
      <c r="Q715" s="1179"/>
      <c r="R715" s="1180"/>
      <c r="S715" s="1180"/>
      <c r="T715" s="1181"/>
      <c r="U715" s="629"/>
      <c r="V715" s="2"/>
      <c r="W715" s="2"/>
      <c r="X715" s="2"/>
      <c r="Y715" s="360"/>
      <c r="Z715" s="360"/>
      <c r="AA715" s="31"/>
      <c r="AB715" s="1182"/>
      <c r="AC715" s="360"/>
      <c r="AD715" s="360"/>
      <c r="AE715" s="360"/>
      <c r="AF715" s="360"/>
      <c r="AG715" s="360"/>
      <c r="AH715" s="31"/>
      <c r="AI715" s="360"/>
      <c r="AJ715" s="360"/>
      <c r="AK715" s="360"/>
      <c r="AL715" s="360"/>
    </row>
    <row r="716" ht="15.75" customHeight="1">
      <c r="A716" s="1177"/>
      <c r="B716" s="31"/>
      <c r="C716" s="31"/>
      <c r="D716" s="2"/>
      <c r="E716" s="360"/>
      <c r="F716" s="2"/>
      <c r="G716" s="31"/>
      <c r="H716" s="31"/>
      <c r="I716" s="360"/>
      <c r="J716" s="360"/>
      <c r="K716" s="10"/>
      <c r="L716" s="2"/>
      <c r="M716" s="31"/>
      <c r="N716" s="31"/>
      <c r="O716" s="31"/>
      <c r="P716" s="1178"/>
      <c r="Q716" s="1179"/>
      <c r="R716" s="1180"/>
      <c r="S716" s="1180"/>
      <c r="T716" s="1181"/>
      <c r="U716" s="629"/>
      <c r="V716" s="2"/>
      <c r="W716" s="2"/>
      <c r="X716" s="2"/>
      <c r="Y716" s="360"/>
      <c r="Z716" s="360"/>
      <c r="AA716" s="31"/>
      <c r="AB716" s="1182"/>
      <c r="AC716" s="360"/>
      <c r="AD716" s="360"/>
      <c r="AE716" s="360"/>
      <c r="AF716" s="360"/>
      <c r="AG716" s="360"/>
      <c r="AH716" s="31"/>
      <c r="AI716" s="360"/>
      <c r="AJ716" s="360"/>
      <c r="AK716" s="360"/>
      <c r="AL716" s="360"/>
    </row>
    <row r="717" ht="15.75" customHeight="1">
      <c r="A717" s="1177"/>
      <c r="B717" s="31"/>
      <c r="C717" s="31"/>
      <c r="D717" s="2"/>
      <c r="E717" s="360"/>
      <c r="F717" s="2"/>
      <c r="G717" s="31"/>
      <c r="H717" s="31"/>
      <c r="I717" s="360"/>
      <c r="J717" s="360"/>
      <c r="K717" s="10"/>
      <c r="L717" s="2"/>
      <c r="M717" s="31"/>
      <c r="N717" s="31"/>
      <c r="O717" s="31"/>
      <c r="P717" s="1178"/>
      <c r="Q717" s="1179"/>
      <c r="R717" s="1180"/>
      <c r="S717" s="1180"/>
      <c r="T717" s="1181"/>
      <c r="U717" s="629"/>
      <c r="V717" s="2"/>
      <c r="W717" s="2"/>
      <c r="X717" s="2"/>
      <c r="Y717" s="360"/>
      <c r="Z717" s="360"/>
      <c r="AA717" s="31"/>
      <c r="AB717" s="1182"/>
      <c r="AC717" s="360"/>
      <c r="AD717" s="360"/>
      <c r="AE717" s="360"/>
      <c r="AF717" s="360"/>
      <c r="AG717" s="360"/>
      <c r="AH717" s="31"/>
      <c r="AI717" s="360"/>
      <c r="AJ717" s="360"/>
      <c r="AK717" s="360"/>
      <c r="AL717" s="360"/>
    </row>
    <row r="718" ht="15.75" customHeight="1">
      <c r="A718" s="1177"/>
      <c r="B718" s="31"/>
      <c r="C718" s="31"/>
      <c r="D718" s="2"/>
      <c r="E718" s="360"/>
      <c r="F718" s="2"/>
      <c r="G718" s="31"/>
      <c r="H718" s="31"/>
      <c r="I718" s="360"/>
      <c r="J718" s="360"/>
      <c r="K718" s="10"/>
      <c r="L718" s="2"/>
      <c r="M718" s="31"/>
      <c r="N718" s="31"/>
      <c r="O718" s="31"/>
      <c r="P718" s="1178"/>
      <c r="Q718" s="1179"/>
      <c r="R718" s="1180"/>
      <c r="S718" s="1180"/>
      <c r="T718" s="1181"/>
      <c r="U718" s="629"/>
      <c r="V718" s="2"/>
      <c r="W718" s="2"/>
      <c r="X718" s="2"/>
      <c r="Y718" s="360"/>
      <c r="Z718" s="360"/>
      <c r="AA718" s="31"/>
      <c r="AB718" s="1182"/>
      <c r="AC718" s="360"/>
      <c r="AD718" s="360"/>
      <c r="AE718" s="360"/>
      <c r="AF718" s="360"/>
      <c r="AG718" s="360"/>
      <c r="AH718" s="31"/>
      <c r="AI718" s="360"/>
      <c r="AJ718" s="360"/>
      <c r="AK718" s="360"/>
      <c r="AL718" s="360"/>
    </row>
    <row r="719" ht="15.75" customHeight="1">
      <c r="A719" s="1177"/>
      <c r="B719" s="31"/>
      <c r="C719" s="31"/>
      <c r="D719" s="2"/>
      <c r="E719" s="360"/>
      <c r="F719" s="2"/>
      <c r="G719" s="31"/>
      <c r="H719" s="31"/>
      <c r="I719" s="360"/>
      <c r="J719" s="360"/>
      <c r="K719" s="10"/>
      <c r="L719" s="2"/>
      <c r="M719" s="31"/>
      <c r="N719" s="31"/>
      <c r="O719" s="31"/>
      <c r="P719" s="1178"/>
      <c r="Q719" s="1179"/>
      <c r="R719" s="1180"/>
      <c r="S719" s="1180"/>
      <c r="T719" s="1181"/>
      <c r="U719" s="629"/>
      <c r="V719" s="2"/>
      <c r="W719" s="2"/>
      <c r="X719" s="2"/>
      <c r="Y719" s="360"/>
      <c r="Z719" s="360"/>
      <c r="AA719" s="31"/>
      <c r="AB719" s="1182"/>
      <c r="AC719" s="360"/>
      <c r="AD719" s="360"/>
      <c r="AE719" s="360"/>
      <c r="AF719" s="360"/>
      <c r="AG719" s="360"/>
      <c r="AH719" s="31"/>
      <c r="AI719" s="360"/>
      <c r="AJ719" s="360"/>
      <c r="AK719" s="360"/>
      <c r="AL719" s="360"/>
    </row>
    <row r="720" ht="15.75" customHeight="1">
      <c r="A720" s="1177"/>
      <c r="B720" s="31"/>
      <c r="C720" s="31"/>
      <c r="D720" s="2"/>
      <c r="E720" s="360"/>
      <c r="F720" s="2"/>
      <c r="G720" s="31"/>
      <c r="H720" s="31"/>
      <c r="I720" s="360"/>
      <c r="J720" s="360"/>
      <c r="K720" s="10"/>
      <c r="L720" s="2"/>
      <c r="M720" s="31"/>
      <c r="N720" s="31"/>
      <c r="O720" s="31"/>
      <c r="P720" s="1178"/>
      <c r="Q720" s="1179"/>
      <c r="R720" s="1180"/>
      <c r="S720" s="1180"/>
      <c r="T720" s="1181"/>
      <c r="U720" s="629"/>
      <c r="V720" s="2"/>
      <c r="W720" s="2"/>
      <c r="X720" s="2"/>
      <c r="Y720" s="360"/>
      <c r="Z720" s="360"/>
      <c r="AA720" s="31"/>
      <c r="AB720" s="1182"/>
      <c r="AC720" s="360"/>
      <c r="AD720" s="360"/>
      <c r="AE720" s="360"/>
      <c r="AF720" s="360"/>
      <c r="AG720" s="360"/>
      <c r="AH720" s="31"/>
      <c r="AI720" s="360"/>
      <c r="AJ720" s="360"/>
      <c r="AK720" s="360"/>
      <c r="AL720" s="360"/>
    </row>
    <row r="721" ht="15.75" customHeight="1">
      <c r="A721" s="1177"/>
      <c r="B721" s="31"/>
      <c r="C721" s="31"/>
      <c r="D721" s="2"/>
      <c r="E721" s="360"/>
      <c r="F721" s="2"/>
      <c r="G721" s="31"/>
      <c r="H721" s="31"/>
      <c r="I721" s="360"/>
      <c r="J721" s="360"/>
      <c r="K721" s="10"/>
      <c r="L721" s="2"/>
      <c r="M721" s="31"/>
      <c r="N721" s="31"/>
      <c r="O721" s="31"/>
      <c r="P721" s="1178"/>
      <c r="Q721" s="1179"/>
      <c r="R721" s="1180"/>
      <c r="S721" s="1180"/>
      <c r="T721" s="1181"/>
      <c r="U721" s="629"/>
      <c r="V721" s="2"/>
      <c r="W721" s="2"/>
      <c r="X721" s="2"/>
      <c r="Y721" s="360"/>
      <c r="Z721" s="360"/>
      <c r="AA721" s="31"/>
      <c r="AB721" s="1182"/>
      <c r="AC721" s="360"/>
      <c r="AD721" s="360"/>
      <c r="AE721" s="360"/>
      <c r="AF721" s="360"/>
      <c r="AG721" s="360"/>
      <c r="AH721" s="31"/>
      <c r="AI721" s="360"/>
      <c r="AJ721" s="360"/>
      <c r="AK721" s="360"/>
      <c r="AL721" s="360"/>
    </row>
    <row r="722" ht="15.75" customHeight="1">
      <c r="A722" s="1177"/>
      <c r="B722" s="31"/>
      <c r="C722" s="31"/>
      <c r="D722" s="2"/>
      <c r="E722" s="360"/>
      <c r="F722" s="2"/>
      <c r="G722" s="31"/>
      <c r="H722" s="31"/>
      <c r="I722" s="360"/>
      <c r="J722" s="360"/>
      <c r="K722" s="10"/>
      <c r="L722" s="2"/>
      <c r="M722" s="31"/>
      <c r="N722" s="31"/>
      <c r="O722" s="31"/>
      <c r="P722" s="1178"/>
      <c r="Q722" s="1179"/>
      <c r="R722" s="1180"/>
      <c r="S722" s="1180"/>
      <c r="T722" s="1181"/>
      <c r="U722" s="629"/>
      <c r="V722" s="2"/>
      <c r="W722" s="2"/>
      <c r="X722" s="2"/>
      <c r="Y722" s="360"/>
      <c r="Z722" s="360"/>
      <c r="AA722" s="31"/>
      <c r="AB722" s="1182"/>
      <c r="AC722" s="360"/>
      <c r="AD722" s="360"/>
      <c r="AE722" s="360"/>
      <c r="AF722" s="360"/>
      <c r="AG722" s="360"/>
      <c r="AH722" s="31"/>
      <c r="AI722" s="360"/>
      <c r="AJ722" s="360"/>
      <c r="AK722" s="360"/>
      <c r="AL722" s="360"/>
    </row>
    <row r="723" ht="15.75" customHeight="1">
      <c r="A723" s="1177"/>
      <c r="B723" s="31"/>
      <c r="C723" s="31"/>
      <c r="D723" s="2"/>
      <c r="E723" s="360"/>
      <c r="F723" s="2"/>
      <c r="G723" s="31"/>
      <c r="H723" s="31"/>
      <c r="I723" s="360"/>
      <c r="J723" s="360"/>
      <c r="K723" s="10"/>
      <c r="L723" s="2"/>
      <c r="M723" s="31"/>
      <c r="N723" s="31"/>
      <c r="O723" s="31"/>
      <c r="P723" s="1178"/>
      <c r="Q723" s="1179"/>
      <c r="R723" s="1180"/>
      <c r="S723" s="1180"/>
      <c r="T723" s="1181"/>
      <c r="U723" s="629"/>
      <c r="V723" s="2"/>
      <c r="W723" s="2"/>
      <c r="X723" s="2"/>
      <c r="Y723" s="360"/>
      <c r="Z723" s="360"/>
      <c r="AA723" s="31"/>
      <c r="AB723" s="1182"/>
      <c r="AC723" s="360"/>
      <c r="AD723" s="360"/>
      <c r="AE723" s="360"/>
      <c r="AF723" s="360"/>
      <c r="AG723" s="360"/>
      <c r="AH723" s="31"/>
      <c r="AI723" s="360"/>
      <c r="AJ723" s="360"/>
      <c r="AK723" s="360"/>
      <c r="AL723" s="360"/>
    </row>
    <row r="724" ht="15.75" customHeight="1">
      <c r="A724" s="1177"/>
      <c r="B724" s="31"/>
      <c r="C724" s="31"/>
      <c r="D724" s="2"/>
      <c r="E724" s="360"/>
      <c r="F724" s="2"/>
      <c r="G724" s="31"/>
      <c r="H724" s="31"/>
      <c r="I724" s="360"/>
      <c r="J724" s="360"/>
      <c r="K724" s="10"/>
      <c r="L724" s="2"/>
      <c r="M724" s="31"/>
      <c r="N724" s="31"/>
      <c r="O724" s="31"/>
      <c r="P724" s="1178"/>
      <c r="Q724" s="1179"/>
      <c r="R724" s="1180"/>
      <c r="S724" s="1180"/>
      <c r="T724" s="1181"/>
      <c r="U724" s="629"/>
      <c r="V724" s="2"/>
      <c r="W724" s="2"/>
      <c r="X724" s="2"/>
      <c r="Y724" s="360"/>
      <c r="Z724" s="360"/>
      <c r="AA724" s="31"/>
      <c r="AB724" s="1182"/>
      <c r="AC724" s="360"/>
      <c r="AD724" s="360"/>
      <c r="AE724" s="360"/>
      <c r="AF724" s="360"/>
      <c r="AG724" s="360"/>
      <c r="AH724" s="31"/>
      <c r="AI724" s="360"/>
      <c r="AJ724" s="360"/>
      <c r="AK724" s="360"/>
      <c r="AL724" s="360"/>
    </row>
    <row r="725" ht="15.75" customHeight="1">
      <c r="A725" s="1177"/>
      <c r="B725" s="31"/>
      <c r="C725" s="31"/>
      <c r="D725" s="2"/>
      <c r="E725" s="360"/>
      <c r="F725" s="2"/>
      <c r="G725" s="31"/>
      <c r="H725" s="31"/>
      <c r="I725" s="360"/>
      <c r="J725" s="360"/>
      <c r="K725" s="10"/>
      <c r="L725" s="2"/>
      <c r="M725" s="31"/>
      <c r="N725" s="31"/>
      <c r="O725" s="31"/>
      <c r="P725" s="1178"/>
      <c r="Q725" s="1179"/>
      <c r="R725" s="1180"/>
      <c r="S725" s="1180"/>
      <c r="T725" s="1181"/>
      <c r="U725" s="629"/>
      <c r="V725" s="2"/>
      <c r="W725" s="2"/>
      <c r="X725" s="2"/>
      <c r="Y725" s="360"/>
      <c r="Z725" s="360"/>
      <c r="AA725" s="31"/>
      <c r="AB725" s="1182"/>
      <c r="AC725" s="360"/>
      <c r="AD725" s="360"/>
      <c r="AE725" s="360"/>
      <c r="AF725" s="360"/>
      <c r="AG725" s="360"/>
      <c r="AH725" s="31"/>
      <c r="AI725" s="360"/>
      <c r="AJ725" s="360"/>
      <c r="AK725" s="360"/>
      <c r="AL725" s="360"/>
    </row>
    <row r="726" ht="15.75" customHeight="1">
      <c r="A726" s="1177"/>
      <c r="B726" s="31"/>
      <c r="C726" s="31"/>
      <c r="D726" s="2"/>
      <c r="E726" s="360"/>
      <c r="F726" s="2"/>
      <c r="G726" s="31"/>
      <c r="H726" s="31"/>
      <c r="I726" s="360"/>
      <c r="J726" s="360"/>
      <c r="K726" s="10"/>
      <c r="L726" s="2"/>
      <c r="M726" s="31"/>
      <c r="N726" s="31"/>
      <c r="O726" s="31"/>
      <c r="P726" s="1178"/>
      <c r="Q726" s="1179"/>
      <c r="R726" s="1180"/>
      <c r="S726" s="1180"/>
      <c r="T726" s="1181"/>
      <c r="U726" s="629"/>
      <c r="V726" s="2"/>
      <c r="W726" s="2"/>
      <c r="X726" s="2"/>
      <c r="Y726" s="360"/>
      <c r="Z726" s="360"/>
      <c r="AA726" s="31"/>
      <c r="AB726" s="1182"/>
      <c r="AC726" s="360"/>
      <c r="AD726" s="360"/>
      <c r="AE726" s="360"/>
      <c r="AF726" s="360"/>
      <c r="AG726" s="360"/>
      <c r="AH726" s="31"/>
      <c r="AI726" s="360"/>
      <c r="AJ726" s="360"/>
      <c r="AK726" s="360"/>
      <c r="AL726" s="360"/>
    </row>
    <row r="727" ht="15.75" customHeight="1">
      <c r="A727" s="1177"/>
      <c r="B727" s="31"/>
      <c r="C727" s="31"/>
      <c r="D727" s="2"/>
      <c r="E727" s="360"/>
      <c r="F727" s="2"/>
      <c r="G727" s="31"/>
      <c r="H727" s="31"/>
      <c r="I727" s="360"/>
      <c r="J727" s="360"/>
      <c r="K727" s="10"/>
      <c r="L727" s="2"/>
      <c r="M727" s="31"/>
      <c r="N727" s="31"/>
      <c r="O727" s="31"/>
      <c r="P727" s="1178"/>
      <c r="Q727" s="1179"/>
      <c r="R727" s="1180"/>
      <c r="S727" s="1180"/>
      <c r="T727" s="1181"/>
      <c r="U727" s="629"/>
      <c r="V727" s="2"/>
      <c r="W727" s="2"/>
      <c r="X727" s="2"/>
      <c r="Y727" s="360"/>
      <c r="Z727" s="360"/>
      <c r="AA727" s="31"/>
      <c r="AB727" s="1182"/>
      <c r="AC727" s="360"/>
      <c r="AD727" s="360"/>
      <c r="AE727" s="360"/>
      <c r="AF727" s="360"/>
      <c r="AG727" s="360"/>
      <c r="AH727" s="31"/>
      <c r="AI727" s="360"/>
      <c r="AJ727" s="360"/>
      <c r="AK727" s="360"/>
      <c r="AL727" s="360"/>
    </row>
    <row r="728" ht="15.75" customHeight="1">
      <c r="A728" s="1177"/>
      <c r="B728" s="31"/>
      <c r="C728" s="31"/>
      <c r="D728" s="2"/>
      <c r="E728" s="360"/>
      <c r="F728" s="2"/>
      <c r="G728" s="31"/>
      <c r="H728" s="31"/>
      <c r="I728" s="360"/>
      <c r="J728" s="360"/>
      <c r="K728" s="10"/>
      <c r="L728" s="2"/>
      <c r="M728" s="31"/>
      <c r="N728" s="31"/>
      <c r="O728" s="31"/>
      <c r="P728" s="1178"/>
      <c r="Q728" s="1179"/>
      <c r="R728" s="1180"/>
      <c r="S728" s="1180"/>
      <c r="T728" s="1181"/>
      <c r="U728" s="629"/>
      <c r="V728" s="2"/>
      <c r="W728" s="2"/>
      <c r="X728" s="2"/>
      <c r="Y728" s="360"/>
      <c r="Z728" s="360"/>
      <c r="AA728" s="31"/>
      <c r="AB728" s="1182"/>
      <c r="AC728" s="360"/>
      <c r="AD728" s="360"/>
      <c r="AE728" s="360"/>
      <c r="AF728" s="360"/>
      <c r="AG728" s="360"/>
      <c r="AH728" s="31"/>
      <c r="AI728" s="360"/>
      <c r="AJ728" s="360"/>
      <c r="AK728" s="360"/>
      <c r="AL728" s="360"/>
    </row>
    <row r="729" ht="15.75" customHeight="1">
      <c r="A729" s="1177"/>
      <c r="B729" s="31"/>
      <c r="C729" s="31"/>
      <c r="D729" s="2"/>
      <c r="E729" s="360"/>
      <c r="F729" s="2"/>
      <c r="G729" s="31"/>
      <c r="H729" s="31"/>
      <c r="I729" s="360"/>
      <c r="J729" s="360"/>
      <c r="K729" s="10"/>
      <c r="L729" s="2"/>
      <c r="M729" s="31"/>
      <c r="N729" s="31"/>
      <c r="O729" s="31"/>
      <c r="P729" s="1178"/>
      <c r="Q729" s="1179"/>
      <c r="R729" s="1180"/>
      <c r="S729" s="1180"/>
      <c r="T729" s="1181"/>
      <c r="U729" s="629"/>
      <c r="V729" s="2"/>
      <c r="W729" s="2"/>
      <c r="X729" s="2"/>
      <c r="Y729" s="360"/>
      <c r="Z729" s="360"/>
      <c r="AA729" s="31"/>
      <c r="AB729" s="1182"/>
      <c r="AC729" s="360"/>
      <c r="AD729" s="360"/>
      <c r="AE729" s="360"/>
      <c r="AF729" s="360"/>
      <c r="AG729" s="360"/>
      <c r="AH729" s="31"/>
      <c r="AI729" s="360"/>
      <c r="AJ729" s="360"/>
      <c r="AK729" s="360"/>
      <c r="AL729" s="360"/>
    </row>
    <row r="730" ht="15.75" customHeight="1">
      <c r="A730" s="1177"/>
      <c r="B730" s="31"/>
      <c r="C730" s="31"/>
      <c r="D730" s="2"/>
      <c r="E730" s="360"/>
      <c r="F730" s="2"/>
      <c r="G730" s="31"/>
      <c r="H730" s="31"/>
      <c r="I730" s="360"/>
      <c r="J730" s="360"/>
      <c r="K730" s="10"/>
      <c r="L730" s="2"/>
      <c r="M730" s="31"/>
      <c r="N730" s="31"/>
      <c r="O730" s="31"/>
      <c r="P730" s="1178"/>
      <c r="Q730" s="1179"/>
      <c r="R730" s="1180"/>
      <c r="S730" s="1180"/>
      <c r="T730" s="1181"/>
      <c r="U730" s="629"/>
      <c r="V730" s="2"/>
      <c r="W730" s="2"/>
      <c r="X730" s="2"/>
      <c r="Y730" s="360"/>
      <c r="Z730" s="360"/>
      <c r="AA730" s="31"/>
      <c r="AB730" s="1182"/>
      <c r="AC730" s="360"/>
      <c r="AD730" s="360"/>
      <c r="AE730" s="360"/>
      <c r="AF730" s="360"/>
      <c r="AG730" s="360"/>
      <c r="AH730" s="31"/>
      <c r="AI730" s="360"/>
      <c r="AJ730" s="360"/>
      <c r="AK730" s="360"/>
      <c r="AL730" s="360"/>
    </row>
    <row r="731" ht="15.75" customHeight="1">
      <c r="A731" s="1177"/>
      <c r="B731" s="31"/>
      <c r="C731" s="31"/>
      <c r="D731" s="2"/>
      <c r="E731" s="360"/>
      <c r="F731" s="2"/>
      <c r="G731" s="31"/>
      <c r="H731" s="31"/>
      <c r="I731" s="360"/>
      <c r="J731" s="360"/>
      <c r="K731" s="10"/>
      <c r="L731" s="2"/>
      <c r="M731" s="31"/>
      <c r="N731" s="31"/>
      <c r="O731" s="31"/>
      <c r="P731" s="1178"/>
      <c r="Q731" s="1179"/>
      <c r="R731" s="1180"/>
      <c r="S731" s="1180"/>
      <c r="T731" s="1181"/>
      <c r="U731" s="629"/>
      <c r="V731" s="2"/>
      <c r="W731" s="2"/>
      <c r="X731" s="2"/>
      <c r="Y731" s="360"/>
      <c r="Z731" s="360"/>
      <c r="AA731" s="31"/>
      <c r="AB731" s="1182"/>
      <c r="AC731" s="360"/>
      <c r="AD731" s="360"/>
      <c r="AE731" s="360"/>
      <c r="AF731" s="360"/>
      <c r="AG731" s="360"/>
      <c r="AH731" s="31"/>
      <c r="AI731" s="360"/>
      <c r="AJ731" s="360"/>
      <c r="AK731" s="360"/>
      <c r="AL731" s="360"/>
    </row>
    <row r="732" ht="15.75" customHeight="1">
      <c r="A732" s="1177"/>
      <c r="B732" s="31"/>
      <c r="C732" s="31"/>
      <c r="D732" s="2"/>
      <c r="E732" s="360"/>
      <c r="F732" s="2"/>
      <c r="G732" s="31"/>
      <c r="H732" s="31"/>
      <c r="I732" s="360"/>
      <c r="J732" s="360"/>
      <c r="K732" s="10"/>
      <c r="L732" s="2"/>
      <c r="M732" s="31"/>
      <c r="N732" s="31"/>
      <c r="O732" s="31"/>
      <c r="P732" s="1178"/>
      <c r="Q732" s="1179"/>
      <c r="R732" s="1180"/>
      <c r="S732" s="1180"/>
      <c r="T732" s="1181"/>
      <c r="U732" s="629"/>
      <c r="V732" s="2"/>
      <c r="W732" s="2"/>
      <c r="X732" s="2"/>
      <c r="Y732" s="360"/>
      <c r="Z732" s="360"/>
      <c r="AA732" s="31"/>
      <c r="AB732" s="1182"/>
      <c r="AC732" s="360"/>
      <c r="AD732" s="360"/>
      <c r="AE732" s="360"/>
      <c r="AF732" s="360"/>
      <c r="AG732" s="360"/>
      <c r="AH732" s="31"/>
      <c r="AI732" s="360"/>
      <c r="AJ732" s="360"/>
      <c r="AK732" s="360"/>
      <c r="AL732" s="360"/>
    </row>
    <row r="733" ht="15.75" customHeight="1">
      <c r="A733" s="1177"/>
      <c r="B733" s="31"/>
      <c r="C733" s="31"/>
      <c r="D733" s="2"/>
      <c r="E733" s="360"/>
      <c r="F733" s="2"/>
      <c r="G733" s="31"/>
      <c r="H733" s="31"/>
      <c r="I733" s="360"/>
      <c r="J733" s="360"/>
      <c r="K733" s="10"/>
      <c r="L733" s="2"/>
      <c r="M733" s="31"/>
      <c r="N733" s="31"/>
      <c r="O733" s="31"/>
      <c r="P733" s="1178"/>
      <c r="Q733" s="1179"/>
      <c r="R733" s="1180"/>
      <c r="S733" s="1180"/>
      <c r="T733" s="1181"/>
      <c r="U733" s="629"/>
      <c r="V733" s="2"/>
      <c r="W733" s="2"/>
      <c r="X733" s="2"/>
      <c r="Y733" s="360"/>
      <c r="Z733" s="360"/>
      <c r="AA733" s="31"/>
      <c r="AB733" s="1182"/>
      <c r="AC733" s="360"/>
      <c r="AD733" s="360"/>
      <c r="AE733" s="360"/>
      <c r="AF733" s="360"/>
      <c r="AG733" s="360"/>
      <c r="AH733" s="31"/>
      <c r="AI733" s="360"/>
      <c r="AJ733" s="360"/>
      <c r="AK733" s="360"/>
      <c r="AL733" s="360"/>
    </row>
    <row r="734" ht="15.75" customHeight="1">
      <c r="A734" s="1177"/>
      <c r="B734" s="31"/>
      <c r="C734" s="31"/>
      <c r="D734" s="2"/>
      <c r="E734" s="360"/>
      <c r="F734" s="2"/>
      <c r="G734" s="31"/>
      <c r="H734" s="31"/>
      <c r="I734" s="360"/>
      <c r="J734" s="360"/>
      <c r="K734" s="10"/>
      <c r="L734" s="2"/>
      <c r="M734" s="31"/>
      <c r="N734" s="31"/>
      <c r="O734" s="31"/>
      <c r="P734" s="1178"/>
      <c r="Q734" s="1179"/>
      <c r="R734" s="1180"/>
      <c r="S734" s="1180"/>
      <c r="T734" s="1181"/>
      <c r="U734" s="629"/>
      <c r="V734" s="2"/>
      <c r="W734" s="2"/>
      <c r="X734" s="2"/>
      <c r="Y734" s="360"/>
      <c r="Z734" s="360"/>
      <c r="AA734" s="31"/>
      <c r="AB734" s="1182"/>
      <c r="AC734" s="360"/>
      <c r="AD734" s="360"/>
      <c r="AE734" s="360"/>
      <c r="AF734" s="360"/>
      <c r="AG734" s="360"/>
      <c r="AH734" s="31"/>
      <c r="AI734" s="360"/>
      <c r="AJ734" s="360"/>
      <c r="AK734" s="360"/>
      <c r="AL734" s="360"/>
    </row>
    <row r="735" ht="15.75" customHeight="1">
      <c r="A735" s="1177"/>
      <c r="B735" s="31"/>
      <c r="C735" s="31"/>
      <c r="D735" s="2"/>
      <c r="E735" s="360"/>
      <c r="F735" s="2"/>
      <c r="G735" s="31"/>
      <c r="H735" s="31"/>
      <c r="I735" s="360"/>
      <c r="J735" s="360"/>
      <c r="K735" s="10"/>
      <c r="L735" s="2"/>
      <c r="M735" s="31"/>
      <c r="N735" s="31"/>
      <c r="O735" s="31"/>
      <c r="P735" s="1178"/>
      <c r="Q735" s="1179"/>
      <c r="R735" s="1180"/>
      <c r="S735" s="1180"/>
      <c r="T735" s="1181"/>
      <c r="U735" s="629"/>
      <c r="V735" s="2"/>
      <c r="W735" s="2"/>
      <c r="X735" s="2"/>
      <c r="Y735" s="360"/>
      <c r="Z735" s="360"/>
      <c r="AA735" s="31"/>
      <c r="AB735" s="1182"/>
      <c r="AC735" s="360"/>
      <c r="AD735" s="360"/>
      <c r="AE735" s="360"/>
      <c r="AF735" s="360"/>
      <c r="AG735" s="360"/>
      <c r="AH735" s="31"/>
      <c r="AI735" s="360"/>
      <c r="AJ735" s="360"/>
      <c r="AK735" s="360"/>
      <c r="AL735" s="360"/>
    </row>
    <row r="736" ht="15.75" customHeight="1">
      <c r="A736" s="1177"/>
      <c r="B736" s="31"/>
      <c r="C736" s="31"/>
      <c r="D736" s="2"/>
      <c r="E736" s="360"/>
      <c r="F736" s="2"/>
      <c r="G736" s="31"/>
      <c r="H736" s="31"/>
      <c r="I736" s="360"/>
      <c r="J736" s="360"/>
      <c r="K736" s="10"/>
      <c r="L736" s="2"/>
      <c r="M736" s="31"/>
      <c r="N736" s="31"/>
      <c r="O736" s="31"/>
      <c r="P736" s="1178"/>
      <c r="Q736" s="1179"/>
      <c r="R736" s="1180"/>
      <c r="S736" s="1180"/>
      <c r="T736" s="1181"/>
      <c r="U736" s="629"/>
      <c r="V736" s="2"/>
      <c r="W736" s="2"/>
      <c r="X736" s="2"/>
      <c r="Y736" s="360"/>
      <c r="Z736" s="360"/>
      <c r="AA736" s="31"/>
      <c r="AB736" s="1182"/>
      <c r="AC736" s="360"/>
      <c r="AD736" s="360"/>
      <c r="AE736" s="360"/>
      <c r="AF736" s="360"/>
      <c r="AG736" s="360"/>
      <c r="AH736" s="31"/>
      <c r="AI736" s="360"/>
      <c r="AJ736" s="360"/>
      <c r="AK736" s="360"/>
      <c r="AL736" s="360"/>
    </row>
    <row r="737" ht="15.75" customHeight="1">
      <c r="A737" s="1177"/>
      <c r="B737" s="31"/>
      <c r="C737" s="31"/>
      <c r="D737" s="2"/>
      <c r="E737" s="360"/>
      <c r="F737" s="2"/>
      <c r="G737" s="31"/>
      <c r="H737" s="31"/>
      <c r="I737" s="360"/>
      <c r="J737" s="360"/>
      <c r="K737" s="10"/>
      <c r="L737" s="2"/>
      <c r="M737" s="31"/>
      <c r="N737" s="31"/>
      <c r="O737" s="31"/>
      <c r="P737" s="1178"/>
      <c r="Q737" s="1179"/>
      <c r="R737" s="1180"/>
      <c r="S737" s="1180"/>
      <c r="T737" s="1181"/>
      <c r="U737" s="629"/>
      <c r="V737" s="2"/>
      <c r="W737" s="2"/>
      <c r="X737" s="2"/>
      <c r="Y737" s="360"/>
      <c r="Z737" s="360"/>
      <c r="AA737" s="31"/>
      <c r="AB737" s="1182"/>
      <c r="AC737" s="360"/>
      <c r="AD737" s="360"/>
      <c r="AE737" s="360"/>
      <c r="AF737" s="360"/>
      <c r="AG737" s="360"/>
      <c r="AH737" s="31"/>
      <c r="AI737" s="360"/>
      <c r="AJ737" s="360"/>
      <c r="AK737" s="360"/>
      <c r="AL737" s="360"/>
    </row>
    <row r="738" ht="15.75" customHeight="1">
      <c r="A738" s="1177"/>
      <c r="B738" s="31"/>
      <c r="C738" s="31"/>
      <c r="D738" s="2"/>
      <c r="E738" s="360"/>
      <c r="F738" s="2"/>
      <c r="G738" s="31"/>
      <c r="H738" s="31"/>
      <c r="I738" s="360"/>
      <c r="J738" s="360"/>
      <c r="K738" s="10"/>
      <c r="L738" s="2"/>
      <c r="M738" s="31"/>
      <c r="N738" s="31"/>
      <c r="O738" s="31"/>
      <c r="P738" s="1178"/>
      <c r="Q738" s="1179"/>
      <c r="R738" s="1180"/>
      <c r="S738" s="1180"/>
      <c r="T738" s="1181"/>
      <c r="U738" s="629"/>
      <c r="V738" s="2"/>
      <c r="W738" s="2"/>
      <c r="X738" s="2"/>
      <c r="Y738" s="360"/>
      <c r="Z738" s="360"/>
      <c r="AA738" s="31"/>
      <c r="AB738" s="1182"/>
      <c r="AC738" s="360"/>
      <c r="AD738" s="360"/>
      <c r="AE738" s="360"/>
      <c r="AF738" s="360"/>
      <c r="AG738" s="360"/>
      <c r="AH738" s="31"/>
      <c r="AI738" s="360"/>
      <c r="AJ738" s="360"/>
      <c r="AK738" s="360"/>
      <c r="AL738" s="360"/>
    </row>
    <row r="739" ht="15.75" customHeight="1">
      <c r="A739" s="1177"/>
      <c r="B739" s="31"/>
      <c r="C739" s="31"/>
      <c r="D739" s="2"/>
      <c r="E739" s="360"/>
      <c r="F739" s="2"/>
      <c r="G739" s="31"/>
      <c r="H739" s="31"/>
      <c r="I739" s="360"/>
      <c r="J739" s="360"/>
      <c r="K739" s="10"/>
      <c r="L739" s="2"/>
      <c r="M739" s="31"/>
      <c r="N739" s="31"/>
      <c r="O739" s="31"/>
      <c r="P739" s="1178"/>
      <c r="Q739" s="1179"/>
      <c r="R739" s="1180"/>
      <c r="S739" s="1180"/>
      <c r="T739" s="1181"/>
      <c r="U739" s="629"/>
      <c r="V739" s="2"/>
      <c r="W739" s="2"/>
      <c r="X739" s="2"/>
      <c r="Y739" s="360"/>
      <c r="Z739" s="360"/>
      <c r="AA739" s="31"/>
      <c r="AB739" s="1182"/>
      <c r="AC739" s="360"/>
      <c r="AD739" s="360"/>
      <c r="AE739" s="360"/>
      <c r="AF739" s="360"/>
      <c r="AG739" s="360"/>
      <c r="AH739" s="31"/>
      <c r="AI739" s="360"/>
      <c r="AJ739" s="360"/>
      <c r="AK739" s="360"/>
      <c r="AL739" s="360"/>
    </row>
    <row r="740" ht="15.75" customHeight="1">
      <c r="A740" s="1177"/>
      <c r="B740" s="31"/>
      <c r="C740" s="31"/>
      <c r="D740" s="2"/>
      <c r="E740" s="360"/>
      <c r="F740" s="2"/>
      <c r="G740" s="31"/>
      <c r="H740" s="31"/>
      <c r="I740" s="360"/>
      <c r="J740" s="360"/>
      <c r="K740" s="10"/>
      <c r="L740" s="2"/>
      <c r="M740" s="31"/>
      <c r="N740" s="31"/>
      <c r="O740" s="31"/>
      <c r="P740" s="1178"/>
      <c r="Q740" s="1179"/>
      <c r="R740" s="1180"/>
      <c r="S740" s="1180"/>
      <c r="T740" s="1181"/>
      <c r="U740" s="629"/>
      <c r="V740" s="2"/>
      <c r="W740" s="2"/>
      <c r="X740" s="2"/>
      <c r="Y740" s="360"/>
      <c r="Z740" s="360"/>
      <c r="AA740" s="31"/>
      <c r="AB740" s="1182"/>
      <c r="AC740" s="360"/>
      <c r="AD740" s="360"/>
      <c r="AE740" s="360"/>
      <c r="AF740" s="360"/>
      <c r="AG740" s="360"/>
      <c r="AH740" s="31"/>
      <c r="AI740" s="360"/>
      <c r="AJ740" s="360"/>
      <c r="AK740" s="360"/>
      <c r="AL740" s="360"/>
    </row>
    <row r="741" ht="15.75" customHeight="1">
      <c r="A741" s="1177"/>
      <c r="B741" s="31"/>
      <c r="C741" s="31"/>
      <c r="D741" s="2"/>
      <c r="E741" s="360"/>
      <c r="F741" s="2"/>
      <c r="G741" s="31"/>
      <c r="H741" s="31"/>
      <c r="I741" s="360"/>
      <c r="J741" s="360"/>
      <c r="K741" s="10"/>
      <c r="L741" s="2"/>
      <c r="M741" s="31"/>
      <c r="N741" s="31"/>
      <c r="O741" s="31"/>
      <c r="P741" s="1178"/>
      <c r="Q741" s="1179"/>
      <c r="R741" s="1180"/>
      <c r="S741" s="1180"/>
      <c r="T741" s="1181"/>
      <c r="U741" s="629"/>
      <c r="V741" s="2"/>
      <c r="W741" s="2"/>
      <c r="X741" s="2"/>
      <c r="Y741" s="360"/>
      <c r="Z741" s="360"/>
      <c r="AA741" s="31"/>
      <c r="AB741" s="1182"/>
      <c r="AC741" s="360"/>
      <c r="AD741" s="360"/>
      <c r="AE741" s="360"/>
      <c r="AF741" s="360"/>
      <c r="AG741" s="360"/>
      <c r="AH741" s="31"/>
      <c r="AI741" s="360"/>
      <c r="AJ741" s="360"/>
      <c r="AK741" s="360"/>
      <c r="AL741" s="360"/>
    </row>
    <row r="742" ht="15.75" customHeight="1">
      <c r="A742" s="1177"/>
      <c r="B742" s="31"/>
      <c r="C742" s="31"/>
      <c r="D742" s="2"/>
      <c r="E742" s="360"/>
      <c r="F742" s="2"/>
      <c r="G742" s="31"/>
      <c r="H742" s="31"/>
      <c r="I742" s="360"/>
      <c r="J742" s="360"/>
      <c r="K742" s="10"/>
      <c r="L742" s="2"/>
      <c r="M742" s="31"/>
      <c r="N742" s="31"/>
      <c r="O742" s="31"/>
      <c r="P742" s="1178"/>
      <c r="Q742" s="1179"/>
      <c r="R742" s="1180"/>
      <c r="S742" s="1180"/>
      <c r="T742" s="1181"/>
      <c r="U742" s="629"/>
      <c r="V742" s="2"/>
      <c r="W742" s="2"/>
      <c r="X742" s="2"/>
      <c r="Y742" s="360"/>
      <c r="Z742" s="360"/>
      <c r="AA742" s="31"/>
      <c r="AB742" s="1182"/>
      <c r="AC742" s="360"/>
      <c r="AD742" s="360"/>
      <c r="AE742" s="360"/>
      <c r="AF742" s="360"/>
      <c r="AG742" s="360"/>
      <c r="AH742" s="31"/>
      <c r="AI742" s="360"/>
      <c r="AJ742" s="360"/>
      <c r="AK742" s="360"/>
      <c r="AL742" s="360"/>
    </row>
    <row r="743" ht="15.75" customHeight="1">
      <c r="A743" s="1177"/>
      <c r="B743" s="31"/>
      <c r="C743" s="31"/>
      <c r="D743" s="2"/>
      <c r="E743" s="360"/>
      <c r="F743" s="2"/>
      <c r="G743" s="31"/>
      <c r="H743" s="31"/>
      <c r="I743" s="360"/>
      <c r="J743" s="360"/>
      <c r="K743" s="10"/>
      <c r="L743" s="2"/>
      <c r="M743" s="31"/>
      <c r="N743" s="31"/>
      <c r="O743" s="31"/>
      <c r="P743" s="1178"/>
      <c r="Q743" s="1179"/>
      <c r="R743" s="1180"/>
      <c r="S743" s="1180"/>
      <c r="T743" s="1181"/>
      <c r="U743" s="629"/>
      <c r="V743" s="2"/>
      <c r="W743" s="2"/>
      <c r="X743" s="2"/>
      <c r="Y743" s="360"/>
      <c r="Z743" s="360"/>
      <c r="AA743" s="31"/>
      <c r="AB743" s="1182"/>
      <c r="AC743" s="360"/>
      <c r="AD743" s="360"/>
      <c r="AE743" s="360"/>
      <c r="AF743" s="360"/>
      <c r="AG743" s="360"/>
      <c r="AH743" s="31"/>
      <c r="AI743" s="360"/>
      <c r="AJ743" s="360"/>
      <c r="AK743" s="360"/>
      <c r="AL743" s="360"/>
    </row>
    <row r="744" ht="15.75" customHeight="1">
      <c r="A744" s="1177"/>
      <c r="B744" s="31"/>
      <c r="C744" s="31"/>
      <c r="D744" s="2"/>
      <c r="E744" s="360"/>
      <c r="F744" s="2"/>
      <c r="G744" s="31"/>
      <c r="H744" s="31"/>
      <c r="I744" s="360"/>
      <c r="J744" s="360"/>
      <c r="K744" s="10"/>
      <c r="L744" s="2"/>
      <c r="M744" s="31"/>
      <c r="N744" s="31"/>
      <c r="O744" s="31"/>
      <c r="P744" s="1178"/>
      <c r="Q744" s="1179"/>
      <c r="R744" s="1180"/>
      <c r="S744" s="1180"/>
      <c r="T744" s="1181"/>
      <c r="U744" s="629"/>
      <c r="V744" s="2"/>
      <c r="W744" s="2"/>
      <c r="X744" s="2"/>
      <c r="Y744" s="360"/>
      <c r="Z744" s="360"/>
      <c r="AA744" s="31"/>
      <c r="AB744" s="1182"/>
      <c r="AC744" s="360"/>
      <c r="AD744" s="360"/>
      <c r="AE744" s="360"/>
      <c r="AF744" s="360"/>
      <c r="AG744" s="360"/>
      <c r="AH744" s="31"/>
      <c r="AI744" s="360"/>
      <c r="AJ744" s="360"/>
      <c r="AK744" s="360"/>
      <c r="AL744" s="360"/>
    </row>
    <row r="745" ht="15.75" customHeight="1">
      <c r="A745" s="1177"/>
      <c r="B745" s="31"/>
      <c r="C745" s="31"/>
      <c r="D745" s="2"/>
      <c r="E745" s="360"/>
      <c r="F745" s="2"/>
      <c r="G745" s="31"/>
      <c r="H745" s="31"/>
      <c r="I745" s="360"/>
      <c r="J745" s="360"/>
      <c r="K745" s="10"/>
      <c r="L745" s="2"/>
      <c r="M745" s="31"/>
      <c r="N745" s="31"/>
      <c r="O745" s="31"/>
      <c r="P745" s="1178"/>
      <c r="Q745" s="1179"/>
      <c r="R745" s="1180"/>
      <c r="S745" s="1180"/>
      <c r="T745" s="1181"/>
      <c r="U745" s="629"/>
      <c r="V745" s="2"/>
      <c r="W745" s="2"/>
      <c r="X745" s="2"/>
      <c r="Y745" s="360"/>
      <c r="Z745" s="360"/>
      <c r="AA745" s="31"/>
      <c r="AB745" s="1182"/>
      <c r="AC745" s="360"/>
      <c r="AD745" s="360"/>
      <c r="AE745" s="360"/>
      <c r="AF745" s="360"/>
      <c r="AG745" s="360"/>
      <c r="AH745" s="31"/>
      <c r="AI745" s="360"/>
      <c r="AJ745" s="360"/>
      <c r="AK745" s="360"/>
      <c r="AL745" s="360"/>
    </row>
    <row r="746" ht="15.75" customHeight="1">
      <c r="A746" s="1177"/>
      <c r="B746" s="31"/>
      <c r="C746" s="31"/>
      <c r="D746" s="2"/>
      <c r="E746" s="360"/>
      <c r="F746" s="2"/>
      <c r="G746" s="31"/>
      <c r="H746" s="31"/>
      <c r="I746" s="360"/>
      <c r="J746" s="360"/>
      <c r="K746" s="10"/>
      <c r="L746" s="2"/>
      <c r="M746" s="31"/>
      <c r="N746" s="31"/>
      <c r="O746" s="31"/>
      <c r="P746" s="1178"/>
      <c r="Q746" s="1179"/>
      <c r="R746" s="1180"/>
      <c r="S746" s="1180"/>
      <c r="T746" s="1181"/>
      <c r="U746" s="629"/>
      <c r="V746" s="2"/>
      <c r="W746" s="2"/>
      <c r="X746" s="2"/>
      <c r="Y746" s="360"/>
      <c r="Z746" s="360"/>
      <c r="AA746" s="31"/>
      <c r="AB746" s="1182"/>
      <c r="AC746" s="360"/>
      <c r="AD746" s="360"/>
      <c r="AE746" s="360"/>
      <c r="AF746" s="360"/>
      <c r="AG746" s="360"/>
      <c r="AH746" s="31"/>
      <c r="AI746" s="360"/>
      <c r="AJ746" s="360"/>
      <c r="AK746" s="360"/>
      <c r="AL746" s="360"/>
    </row>
    <row r="747" ht="15.75" customHeight="1">
      <c r="A747" s="1177"/>
      <c r="B747" s="31"/>
      <c r="C747" s="31"/>
      <c r="D747" s="2"/>
      <c r="E747" s="360"/>
      <c r="F747" s="2"/>
      <c r="G747" s="31"/>
      <c r="H747" s="31"/>
      <c r="I747" s="360"/>
      <c r="J747" s="360"/>
      <c r="K747" s="10"/>
      <c r="L747" s="2"/>
      <c r="M747" s="31"/>
      <c r="N747" s="31"/>
      <c r="O747" s="31"/>
      <c r="P747" s="1178"/>
      <c r="Q747" s="1179"/>
      <c r="R747" s="1180"/>
      <c r="S747" s="1180"/>
      <c r="T747" s="1181"/>
      <c r="U747" s="629"/>
      <c r="V747" s="2"/>
      <c r="W747" s="2"/>
      <c r="X747" s="2"/>
      <c r="Y747" s="360"/>
      <c r="Z747" s="360"/>
      <c r="AA747" s="31"/>
      <c r="AB747" s="1182"/>
      <c r="AC747" s="360"/>
      <c r="AD747" s="360"/>
      <c r="AE747" s="360"/>
      <c r="AF747" s="360"/>
      <c r="AG747" s="360"/>
      <c r="AH747" s="31"/>
      <c r="AI747" s="360"/>
      <c r="AJ747" s="360"/>
      <c r="AK747" s="360"/>
      <c r="AL747" s="360"/>
    </row>
    <row r="748" ht="15.75" customHeight="1">
      <c r="A748" s="1177"/>
      <c r="B748" s="31"/>
      <c r="C748" s="31"/>
      <c r="D748" s="2"/>
      <c r="E748" s="360"/>
      <c r="F748" s="2"/>
      <c r="G748" s="31"/>
      <c r="H748" s="31"/>
      <c r="I748" s="360"/>
      <c r="J748" s="360"/>
      <c r="K748" s="10"/>
      <c r="L748" s="2"/>
      <c r="M748" s="31"/>
      <c r="N748" s="31"/>
      <c r="O748" s="31"/>
      <c r="P748" s="1178"/>
      <c r="Q748" s="1179"/>
      <c r="R748" s="1180"/>
      <c r="S748" s="1180"/>
      <c r="T748" s="1181"/>
      <c r="U748" s="629"/>
      <c r="V748" s="2"/>
      <c r="W748" s="2"/>
      <c r="X748" s="2"/>
      <c r="Y748" s="360"/>
      <c r="Z748" s="360"/>
      <c r="AA748" s="31"/>
      <c r="AB748" s="1182"/>
      <c r="AC748" s="360"/>
      <c r="AD748" s="360"/>
      <c r="AE748" s="360"/>
      <c r="AF748" s="360"/>
      <c r="AG748" s="360"/>
      <c r="AH748" s="31"/>
      <c r="AI748" s="360"/>
      <c r="AJ748" s="360"/>
      <c r="AK748" s="360"/>
      <c r="AL748" s="360"/>
    </row>
    <row r="749" ht="15.75" customHeight="1">
      <c r="A749" s="1177"/>
      <c r="B749" s="31"/>
      <c r="C749" s="31"/>
      <c r="D749" s="2"/>
      <c r="E749" s="360"/>
      <c r="F749" s="2"/>
      <c r="G749" s="31"/>
      <c r="H749" s="31"/>
      <c r="I749" s="360"/>
      <c r="J749" s="360"/>
      <c r="K749" s="10"/>
      <c r="L749" s="2"/>
      <c r="M749" s="31"/>
      <c r="N749" s="31"/>
      <c r="O749" s="31"/>
      <c r="P749" s="1178"/>
      <c r="Q749" s="1179"/>
      <c r="R749" s="1180"/>
      <c r="S749" s="1180"/>
      <c r="T749" s="1181"/>
      <c r="U749" s="629"/>
      <c r="V749" s="2"/>
      <c r="W749" s="2"/>
      <c r="X749" s="2"/>
      <c r="Y749" s="360"/>
      <c r="Z749" s="360"/>
      <c r="AA749" s="31"/>
      <c r="AB749" s="1182"/>
      <c r="AC749" s="360"/>
      <c r="AD749" s="360"/>
      <c r="AE749" s="360"/>
      <c r="AF749" s="360"/>
      <c r="AG749" s="360"/>
      <c r="AH749" s="31"/>
      <c r="AI749" s="360"/>
      <c r="AJ749" s="360"/>
      <c r="AK749" s="360"/>
      <c r="AL749" s="360"/>
    </row>
    <row r="750" ht="15.75" customHeight="1">
      <c r="A750" s="1177"/>
      <c r="B750" s="31"/>
      <c r="C750" s="31"/>
      <c r="D750" s="2"/>
      <c r="E750" s="360"/>
      <c r="F750" s="2"/>
      <c r="G750" s="31"/>
      <c r="H750" s="31"/>
      <c r="I750" s="360"/>
      <c r="J750" s="360"/>
      <c r="K750" s="10"/>
      <c r="L750" s="2"/>
      <c r="M750" s="31"/>
      <c r="N750" s="31"/>
      <c r="O750" s="31"/>
      <c r="P750" s="1178"/>
      <c r="Q750" s="1179"/>
      <c r="R750" s="1180"/>
      <c r="S750" s="1180"/>
      <c r="T750" s="1181"/>
      <c r="U750" s="629"/>
      <c r="V750" s="2"/>
      <c r="W750" s="2"/>
      <c r="X750" s="2"/>
      <c r="Y750" s="360"/>
      <c r="Z750" s="360"/>
      <c r="AA750" s="31"/>
      <c r="AB750" s="1182"/>
      <c r="AC750" s="360"/>
      <c r="AD750" s="360"/>
      <c r="AE750" s="360"/>
      <c r="AF750" s="360"/>
      <c r="AG750" s="360"/>
      <c r="AH750" s="31"/>
      <c r="AI750" s="360"/>
      <c r="AJ750" s="360"/>
      <c r="AK750" s="360"/>
      <c r="AL750" s="360"/>
    </row>
    <row r="751" ht="15.75" customHeight="1">
      <c r="A751" s="1177"/>
      <c r="B751" s="31"/>
      <c r="C751" s="31"/>
      <c r="D751" s="2"/>
      <c r="E751" s="360"/>
      <c r="F751" s="2"/>
      <c r="G751" s="31"/>
      <c r="H751" s="31"/>
      <c r="I751" s="360"/>
      <c r="J751" s="360"/>
      <c r="K751" s="10"/>
      <c r="L751" s="2"/>
      <c r="M751" s="31"/>
      <c r="N751" s="31"/>
      <c r="O751" s="31"/>
      <c r="P751" s="1178"/>
      <c r="Q751" s="1179"/>
      <c r="R751" s="1180"/>
      <c r="S751" s="1180"/>
      <c r="T751" s="1181"/>
      <c r="U751" s="629"/>
      <c r="V751" s="2"/>
      <c r="W751" s="2"/>
      <c r="X751" s="2"/>
      <c r="Y751" s="360"/>
      <c r="Z751" s="360"/>
      <c r="AA751" s="31"/>
      <c r="AB751" s="1182"/>
      <c r="AC751" s="360"/>
      <c r="AD751" s="360"/>
      <c r="AE751" s="360"/>
      <c r="AF751" s="360"/>
      <c r="AG751" s="360"/>
      <c r="AH751" s="31"/>
      <c r="AI751" s="360"/>
      <c r="AJ751" s="360"/>
      <c r="AK751" s="360"/>
      <c r="AL751" s="360"/>
    </row>
    <row r="752" ht="15.75" customHeight="1">
      <c r="A752" s="1177"/>
      <c r="B752" s="31"/>
      <c r="C752" s="31"/>
      <c r="D752" s="2"/>
      <c r="E752" s="360"/>
      <c r="F752" s="2"/>
      <c r="G752" s="31"/>
      <c r="H752" s="31"/>
      <c r="I752" s="360"/>
      <c r="J752" s="360"/>
      <c r="K752" s="10"/>
      <c r="L752" s="2"/>
      <c r="M752" s="31"/>
      <c r="N752" s="31"/>
      <c r="O752" s="31"/>
      <c r="P752" s="1178"/>
      <c r="Q752" s="1179"/>
      <c r="R752" s="1180"/>
      <c r="S752" s="1180"/>
      <c r="T752" s="1181"/>
      <c r="U752" s="629"/>
      <c r="V752" s="2"/>
      <c r="W752" s="2"/>
      <c r="X752" s="2"/>
      <c r="Y752" s="360"/>
      <c r="Z752" s="360"/>
      <c r="AA752" s="31"/>
      <c r="AB752" s="1182"/>
      <c r="AC752" s="360"/>
      <c r="AD752" s="360"/>
      <c r="AE752" s="360"/>
      <c r="AF752" s="360"/>
      <c r="AG752" s="360"/>
      <c r="AH752" s="31"/>
      <c r="AI752" s="360"/>
      <c r="AJ752" s="360"/>
      <c r="AK752" s="360"/>
      <c r="AL752" s="360"/>
    </row>
    <row r="753" ht="15.75" customHeight="1">
      <c r="A753" s="1177"/>
      <c r="B753" s="31"/>
      <c r="C753" s="31"/>
      <c r="D753" s="2"/>
      <c r="E753" s="360"/>
      <c r="F753" s="2"/>
      <c r="G753" s="31"/>
      <c r="H753" s="31"/>
      <c r="I753" s="360"/>
      <c r="J753" s="360"/>
      <c r="K753" s="10"/>
      <c r="L753" s="2"/>
      <c r="M753" s="31"/>
      <c r="N753" s="31"/>
      <c r="O753" s="31"/>
      <c r="P753" s="1178"/>
      <c r="Q753" s="1179"/>
      <c r="R753" s="1180"/>
      <c r="S753" s="1180"/>
      <c r="T753" s="1181"/>
      <c r="U753" s="629"/>
      <c r="V753" s="2"/>
      <c r="W753" s="2"/>
      <c r="X753" s="2"/>
      <c r="Y753" s="360"/>
      <c r="Z753" s="360"/>
      <c r="AA753" s="31"/>
      <c r="AB753" s="1182"/>
      <c r="AC753" s="360"/>
      <c r="AD753" s="360"/>
      <c r="AE753" s="360"/>
      <c r="AF753" s="360"/>
      <c r="AG753" s="360"/>
      <c r="AH753" s="31"/>
      <c r="AI753" s="360"/>
      <c r="AJ753" s="360"/>
      <c r="AK753" s="360"/>
      <c r="AL753" s="360"/>
    </row>
    <row r="754" ht="15.75" customHeight="1">
      <c r="A754" s="1177"/>
      <c r="B754" s="31"/>
      <c r="C754" s="31"/>
      <c r="D754" s="2"/>
      <c r="E754" s="360"/>
      <c r="F754" s="2"/>
      <c r="G754" s="31"/>
      <c r="H754" s="31"/>
      <c r="I754" s="360"/>
      <c r="J754" s="360"/>
      <c r="K754" s="10"/>
      <c r="L754" s="2"/>
      <c r="M754" s="31"/>
      <c r="N754" s="31"/>
      <c r="O754" s="31"/>
      <c r="P754" s="1178"/>
      <c r="Q754" s="1179"/>
      <c r="R754" s="1180"/>
      <c r="S754" s="1180"/>
      <c r="T754" s="1181"/>
      <c r="U754" s="629"/>
      <c r="V754" s="2"/>
      <c r="W754" s="2"/>
      <c r="X754" s="2"/>
      <c r="Y754" s="360"/>
      <c r="Z754" s="360"/>
      <c r="AA754" s="31"/>
      <c r="AB754" s="1182"/>
      <c r="AC754" s="360"/>
      <c r="AD754" s="360"/>
      <c r="AE754" s="360"/>
      <c r="AF754" s="360"/>
      <c r="AG754" s="360"/>
      <c r="AH754" s="31"/>
      <c r="AI754" s="360"/>
      <c r="AJ754" s="360"/>
      <c r="AK754" s="360"/>
      <c r="AL754" s="360"/>
    </row>
    <row r="755" ht="15.75" customHeight="1">
      <c r="A755" s="1177"/>
      <c r="B755" s="31"/>
      <c r="C755" s="31"/>
      <c r="D755" s="2"/>
      <c r="E755" s="360"/>
      <c r="F755" s="2"/>
      <c r="G755" s="31"/>
      <c r="H755" s="31"/>
      <c r="I755" s="360"/>
      <c r="J755" s="360"/>
      <c r="K755" s="10"/>
      <c r="L755" s="2"/>
      <c r="M755" s="31"/>
      <c r="N755" s="31"/>
      <c r="O755" s="31"/>
      <c r="P755" s="1178"/>
      <c r="Q755" s="1179"/>
      <c r="R755" s="1180"/>
      <c r="S755" s="1180"/>
      <c r="T755" s="1181"/>
      <c r="U755" s="629"/>
      <c r="V755" s="2"/>
      <c r="W755" s="2"/>
      <c r="X755" s="2"/>
      <c r="Y755" s="360"/>
      <c r="Z755" s="360"/>
      <c r="AA755" s="31"/>
      <c r="AB755" s="1182"/>
      <c r="AC755" s="360"/>
      <c r="AD755" s="360"/>
      <c r="AE755" s="360"/>
      <c r="AF755" s="360"/>
      <c r="AG755" s="360"/>
      <c r="AH755" s="31"/>
      <c r="AI755" s="360"/>
      <c r="AJ755" s="360"/>
      <c r="AK755" s="360"/>
      <c r="AL755" s="360"/>
    </row>
    <row r="756" ht="15.75" customHeight="1">
      <c r="A756" s="1177"/>
      <c r="B756" s="31"/>
      <c r="C756" s="31"/>
      <c r="D756" s="2"/>
      <c r="E756" s="360"/>
      <c r="F756" s="2"/>
      <c r="G756" s="31"/>
      <c r="H756" s="31"/>
      <c r="I756" s="360"/>
      <c r="J756" s="360"/>
      <c r="K756" s="10"/>
      <c r="L756" s="2"/>
      <c r="M756" s="31"/>
      <c r="N756" s="31"/>
      <c r="O756" s="31"/>
      <c r="P756" s="1178"/>
      <c r="Q756" s="1179"/>
      <c r="R756" s="1180"/>
      <c r="S756" s="1180"/>
      <c r="T756" s="1181"/>
      <c r="U756" s="629"/>
      <c r="V756" s="2"/>
      <c r="W756" s="2"/>
      <c r="X756" s="2"/>
      <c r="Y756" s="360"/>
      <c r="Z756" s="360"/>
      <c r="AA756" s="31"/>
      <c r="AB756" s="1182"/>
      <c r="AC756" s="360"/>
      <c r="AD756" s="360"/>
      <c r="AE756" s="360"/>
      <c r="AF756" s="360"/>
      <c r="AG756" s="360"/>
      <c r="AH756" s="31"/>
      <c r="AI756" s="360"/>
      <c r="AJ756" s="360"/>
      <c r="AK756" s="360"/>
      <c r="AL756" s="360"/>
    </row>
    <row r="757" ht="15.75" customHeight="1">
      <c r="A757" s="1177"/>
      <c r="B757" s="31"/>
      <c r="C757" s="31"/>
      <c r="D757" s="2"/>
      <c r="E757" s="360"/>
      <c r="F757" s="2"/>
      <c r="G757" s="31"/>
      <c r="H757" s="31"/>
      <c r="I757" s="360"/>
      <c r="J757" s="360"/>
      <c r="K757" s="10"/>
      <c r="L757" s="2"/>
      <c r="M757" s="31"/>
      <c r="N757" s="31"/>
      <c r="O757" s="31"/>
      <c r="P757" s="1178"/>
      <c r="Q757" s="1179"/>
      <c r="R757" s="1180"/>
      <c r="S757" s="1180"/>
      <c r="T757" s="1181"/>
      <c r="U757" s="629"/>
      <c r="V757" s="2"/>
      <c r="W757" s="2"/>
      <c r="X757" s="2"/>
      <c r="Y757" s="360"/>
      <c r="Z757" s="360"/>
      <c r="AA757" s="31"/>
      <c r="AB757" s="1182"/>
      <c r="AC757" s="360"/>
      <c r="AD757" s="360"/>
      <c r="AE757" s="360"/>
      <c r="AF757" s="360"/>
      <c r="AG757" s="360"/>
      <c r="AH757" s="31"/>
      <c r="AI757" s="360"/>
      <c r="AJ757" s="360"/>
      <c r="AK757" s="360"/>
      <c r="AL757" s="360"/>
    </row>
    <row r="758" ht="15.75" customHeight="1">
      <c r="A758" s="1177"/>
      <c r="B758" s="31"/>
      <c r="C758" s="31"/>
      <c r="D758" s="2"/>
      <c r="E758" s="360"/>
      <c r="F758" s="2"/>
      <c r="G758" s="31"/>
      <c r="H758" s="31"/>
      <c r="I758" s="360"/>
      <c r="J758" s="360"/>
      <c r="K758" s="10"/>
      <c r="L758" s="2"/>
      <c r="M758" s="31"/>
      <c r="N758" s="31"/>
      <c r="O758" s="31"/>
      <c r="P758" s="1178"/>
      <c r="Q758" s="1179"/>
      <c r="R758" s="1180"/>
      <c r="S758" s="1180"/>
      <c r="T758" s="1181"/>
      <c r="U758" s="629"/>
      <c r="V758" s="2"/>
      <c r="W758" s="2"/>
      <c r="X758" s="2"/>
      <c r="Y758" s="360"/>
      <c r="Z758" s="360"/>
      <c r="AA758" s="31"/>
      <c r="AB758" s="1182"/>
      <c r="AC758" s="360"/>
      <c r="AD758" s="360"/>
      <c r="AE758" s="360"/>
      <c r="AF758" s="360"/>
      <c r="AG758" s="360"/>
      <c r="AH758" s="31"/>
      <c r="AI758" s="360"/>
      <c r="AJ758" s="360"/>
      <c r="AK758" s="360"/>
      <c r="AL758" s="360"/>
    </row>
    <row r="759" ht="15.75" customHeight="1">
      <c r="A759" s="1177"/>
      <c r="B759" s="31"/>
      <c r="C759" s="31"/>
      <c r="D759" s="2"/>
      <c r="E759" s="360"/>
      <c r="F759" s="2"/>
      <c r="G759" s="31"/>
      <c r="H759" s="31"/>
      <c r="I759" s="360"/>
      <c r="J759" s="360"/>
      <c r="K759" s="10"/>
      <c r="L759" s="2"/>
      <c r="M759" s="31"/>
      <c r="N759" s="31"/>
      <c r="O759" s="31"/>
      <c r="P759" s="1178"/>
      <c r="Q759" s="1179"/>
      <c r="R759" s="1180"/>
      <c r="S759" s="1180"/>
      <c r="T759" s="1181"/>
      <c r="U759" s="629"/>
      <c r="V759" s="2"/>
      <c r="W759" s="2"/>
      <c r="X759" s="2"/>
      <c r="Y759" s="360"/>
      <c r="Z759" s="360"/>
      <c r="AA759" s="31"/>
      <c r="AB759" s="1182"/>
      <c r="AC759" s="360"/>
      <c r="AD759" s="360"/>
      <c r="AE759" s="360"/>
      <c r="AF759" s="360"/>
      <c r="AG759" s="360"/>
      <c r="AH759" s="31"/>
      <c r="AI759" s="360"/>
      <c r="AJ759" s="360"/>
      <c r="AK759" s="360"/>
      <c r="AL759" s="360"/>
    </row>
    <row r="760" ht="15.75" customHeight="1">
      <c r="A760" s="1177"/>
      <c r="B760" s="31"/>
      <c r="C760" s="31"/>
      <c r="D760" s="2"/>
      <c r="E760" s="360"/>
      <c r="F760" s="2"/>
      <c r="G760" s="31"/>
      <c r="H760" s="31"/>
      <c r="I760" s="360"/>
      <c r="J760" s="360"/>
      <c r="K760" s="10"/>
      <c r="L760" s="2"/>
      <c r="M760" s="31"/>
      <c r="N760" s="31"/>
      <c r="O760" s="31"/>
      <c r="P760" s="1178"/>
      <c r="Q760" s="1179"/>
      <c r="R760" s="1180"/>
      <c r="S760" s="1180"/>
      <c r="T760" s="1181"/>
      <c r="U760" s="629"/>
      <c r="V760" s="2"/>
      <c r="W760" s="2"/>
      <c r="X760" s="2"/>
      <c r="Y760" s="360"/>
      <c r="Z760" s="360"/>
      <c r="AA760" s="31"/>
      <c r="AB760" s="1182"/>
      <c r="AC760" s="360"/>
      <c r="AD760" s="360"/>
      <c r="AE760" s="360"/>
      <c r="AF760" s="360"/>
      <c r="AG760" s="360"/>
      <c r="AH760" s="31"/>
      <c r="AI760" s="360"/>
      <c r="AJ760" s="360"/>
      <c r="AK760" s="360"/>
      <c r="AL760" s="360"/>
    </row>
    <row r="761" ht="15.75" customHeight="1">
      <c r="A761" s="1177"/>
      <c r="B761" s="31"/>
      <c r="C761" s="31"/>
      <c r="D761" s="2"/>
      <c r="E761" s="360"/>
      <c r="F761" s="2"/>
      <c r="G761" s="31"/>
      <c r="H761" s="31"/>
      <c r="I761" s="360"/>
      <c r="J761" s="360"/>
      <c r="K761" s="10"/>
      <c r="L761" s="2"/>
      <c r="M761" s="31"/>
      <c r="N761" s="31"/>
      <c r="O761" s="31"/>
      <c r="P761" s="1178"/>
      <c r="Q761" s="1179"/>
      <c r="R761" s="1180"/>
      <c r="S761" s="1180"/>
      <c r="T761" s="1181"/>
      <c r="U761" s="629"/>
      <c r="V761" s="2"/>
      <c r="W761" s="2"/>
      <c r="X761" s="2"/>
      <c r="Y761" s="360"/>
      <c r="Z761" s="360"/>
      <c r="AA761" s="31"/>
      <c r="AB761" s="1182"/>
      <c r="AC761" s="360"/>
      <c r="AD761" s="360"/>
      <c r="AE761" s="360"/>
      <c r="AF761" s="360"/>
      <c r="AG761" s="360"/>
      <c r="AH761" s="31"/>
      <c r="AI761" s="360"/>
      <c r="AJ761" s="360"/>
      <c r="AK761" s="360"/>
      <c r="AL761" s="360"/>
    </row>
    <row r="762" ht="15.75" customHeight="1">
      <c r="A762" s="1177"/>
      <c r="B762" s="31"/>
      <c r="C762" s="31"/>
      <c r="D762" s="2"/>
      <c r="E762" s="360"/>
      <c r="F762" s="2"/>
      <c r="G762" s="31"/>
      <c r="H762" s="31"/>
      <c r="I762" s="360"/>
      <c r="J762" s="360"/>
      <c r="K762" s="10"/>
      <c r="L762" s="2"/>
      <c r="M762" s="31"/>
      <c r="N762" s="31"/>
      <c r="O762" s="31"/>
      <c r="P762" s="1178"/>
      <c r="Q762" s="1179"/>
      <c r="R762" s="1180"/>
      <c r="S762" s="1180"/>
      <c r="T762" s="1181"/>
      <c r="U762" s="629"/>
      <c r="V762" s="2"/>
      <c r="W762" s="2"/>
      <c r="X762" s="2"/>
      <c r="Y762" s="360"/>
      <c r="Z762" s="360"/>
      <c r="AA762" s="31"/>
      <c r="AB762" s="1182"/>
      <c r="AC762" s="360"/>
      <c r="AD762" s="360"/>
      <c r="AE762" s="360"/>
      <c r="AF762" s="360"/>
      <c r="AG762" s="360"/>
      <c r="AH762" s="31"/>
      <c r="AI762" s="360"/>
      <c r="AJ762" s="360"/>
      <c r="AK762" s="360"/>
      <c r="AL762" s="360"/>
    </row>
    <row r="763" ht="15.75" customHeight="1">
      <c r="A763" s="1177"/>
      <c r="B763" s="31"/>
      <c r="C763" s="31"/>
      <c r="D763" s="2"/>
      <c r="E763" s="360"/>
      <c r="F763" s="2"/>
      <c r="G763" s="31"/>
      <c r="H763" s="31"/>
      <c r="I763" s="360"/>
      <c r="J763" s="360"/>
      <c r="K763" s="10"/>
      <c r="L763" s="2"/>
      <c r="M763" s="31"/>
      <c r="N763" s="31"/>
      <c r="O763" s="31"/>
      <c r="P763" s="1178"/>
      <c r="Q763" s="1179"/>
      <c r="R763" s="1180"/>
      <c r="S763" s="1180"/>
      <c r="T763" s="1181"/>
      <c r="U763" s="629"/>
      <c r="V763" s="2"/>
      <c r="W763" s="2"/>
      <c r="X763" s="2"/>
      <c r="Y763" s="360"/>
      <c r="Z763" s="360"/>
      <c r="AA763" s="31"/>
      <c r="AB763" s="1182"/>
      <c r="AC763" s="360"/>
      <c r="AD763" s="360"/>
      <c r="AE763" s="360"/>
      <c r="AF763" s="360"/>
      <c r="AG763" s="360"/>
      <c r="AH763" s="31"/>
      <c r="AI763" s="360"/>
      <c r="AJ763" s="360"/>
      <c r="AK763" s="360"/>
      <c r="AL763" s="360"/>
    </row>
    <row r="764" ht="15.75" customHeight="1">
      <c r="A764" s="1177"/>
      <c r="B764" s="31"/>
      <c r="C764" s="31"/>
      <c r="D764" s="2"/>
      <c r="E764" s="360"/>
      <c r="F764" s="2"/>
      <c r="G764" s="31"/>
      <c r="H764" s="31"/>
      <c r="I764" s="360"/>
      <c r="J764" s="360"/>
      <c r="K764" s="10"/>
      <c r="L764" s="2"/>
      <c r="M764" s="31"/>
      <c r="N764" s="31"/>
      <c r="O764" s="31"/>
      <c r="P764" s="1178"/>
      <c r="Q764" s="1179"/>
      <c r="R764" s="1180"/>
      <c r="S764" s="1180"/>
      <c r="T764" s="1181"/>
      <c r="U764" s="629"/>
      <c r="V764" s="2"/>
      <c r="W764" s="2"/>
      <c r="X764" s="2"/>
      <c r="Y764" s="360"/>
      <c r="Z764" s="360"/>
      <c r="AA764" s="31"/>
      <c r="AB764" s="1182"/>
      <c r="AC764" s="360"/>
      <c r="AD764" s="360"/>
      <c r="AE764" s="360"/>
      <c r="AF764" s="360"/>
      <c r="AG764" s="360"/>
      <c r="AH764" s="31"/>
      <c r="AI764" s="360"/>
      <c r="AJ764" s="360"/>
      <c r="AK764" s="360"/>
      <c r="AL764" s="360"/>
    </row>
    <row r="765" ht="15.75" customHeight="1">
      <c r="A765" s="1177"/>
      <c r="B765" s="31"/>
      <c r="C765" s="31"/>
      <c r="D765" s="2"/>
      <c r="E765" s="360"/>
      <c r="F765" s="2"/>
      <c r="G765" s="31"/>
      <c r="H765" s="31"/>
      <c r="I765" s="360"/>
      <c r="J765" s="360"/>
      <c r="K765" s="10"/>
      <c r="L765" s="2"/>
      <c r="M765" s="31"/>
      <c r="N765" s="31"/>
      <c r="O765" s="31"/>
      <c r="P765" s="1178"/>
      <c r="Q765" s="1179"/>
      <c r="R765" s="1180"/>
      <c r="S765" s="1180"/>
      <c r="T765" s="1181"/>
      <c r="U765" s="629"/>
      <c r="V765" s="2"/>
      <c r="W765" s="2"/>
      <c r="X765" s="2"/>
      <c r="Y765" s="360"/>
      <c r="Z765" s="360"/>
      <c r="AA765" s="31"/>
      <c r="AB765" s="1182"/>
      <c r="AC765" s="360"/>
      <c r="AD765" s="360"/>
      <c r="AE765" s="360"/>
      <c r="AF765" s="360"/>
      <c r="AG765" s="360"/>
      <c r="AH765" s="31"/>
      <c r="AI765" s="360"/>
      <c r="AJ765" s="360"/>
      <c r="AK765" s="360"/>
      <c r="AL765" s="360"/>
    </row>
    <row r="766" ht="15.75" customHeight="1">
      <c r="A766" s="1177"/>
      <c r="B766" s="31"/>
      <c r="C766" s="31"/>
      <c r="D766" s="2"/>
      <c r="E766" s="360"/>
      <c r="F766" s="2"/>
      <c r="G766" s="31"/>
      <c r="H766" s="31"/>
      <c r="I766" s="360"/>
      <c r="J766" s="360"/>
      <c r="K766" s="10"/>
      <c r="L766" s="2"/>
      <c r="M766" s="31"/>
      <c r="N766" s="31"/>
      <c r="O766" s="31"/>
      <c r="P766" s="1178"/>
      <c r="Q766" s="1179"/>
      <c r="R766" s="1180"/>
      <c r="S766" s="1180"/>
      <c r="T766" s="1181"/>
      <c r="U766" s="629"/>
      <c r="V766" s="2"/>
      <c r="W766" s="2"/>
      <c r="X766" s="2"/>
      <c r="Y766" s="360"/>
      <c r="Z766" s="360"/>
      <c r="AA766" s="31"/>
      <c r="AB766" s="1182"/>
      <c r="AC766" s="360"/>
      <c r="AD766" s="360"/>
      <c r="AE766" s="360"/>
      <c r="AF766" s="360"/>
      <c r="AG766" s="360"/>
      <c r="AH766" s="31"/>
      <c r="AI766" s="360"/>
      <c r="AJ766" s="360"/>
      <c r="AK766" s="360"/>
      <c r="AL766" s="360"/>
    </row>
    <row r="767" ht="15.75" customHeight="1">
      <c r="A767" s="1177"/>
      <c r="B767" s="31"/>
      <c r="C767" s="31"/>
      <c r="D767" s="2"/>
      <c r="E767" s="360"/>
      <c r="F767" s="2"/>
      <c r="G767" s="31"/>
      <c r="H767" s="31"/>
      <c r="I767" s="360"/>
      <c r="J767" s="360"/>
      <c r="K767" s="10"/>
      <c r="L767" s="2"/>
      <c r="M767" s="31"/>
      <c r="N767" s="31"/>
      <c r="O767" s="31"/>
      <c r="P767" s="1178"/>
      <c r="Q767" s="1179"/>
      <c r="R767" s="1180"/>
      <c r="S767" s="1180"/>
      <c r="T767" s="1181"/>
      <c r="U767" s="629"/>
      <c r="V767" s="2"/>
      <c r="W767" s="2"/>
      <c r="X767" s="2"/>
      <c r="Y767" s="360"/>
      <c r="Z767" s="360"/>
      <c r="AA767" s="31"/>
      <c r="AB767" s="1182"/>
      <c r="AC767" s="360"/>
      <c r="AD767" s="360"/>
      <c r="AE767" s="360"/>
      <c r="AF767" s="360"/>
      <c r="AG767" s="360"/>
      <c r="AH767" s="31"/>
      <c r="AI767" s="360"/>
      <c r="AJ767" s="360"/>
      <c r="AK767" s="360"/>
      <c r="AL767" s="360"/>
    </row>
    <row r="768" ht="15.75" customHeight="1">
      <c r="A768" s="1177"/>
      <c r="B768" s="31"/>
      <c r="C768" s="31"/>
      <c r="D768" s="2"/>
      <c r="E768" s="360"/>
      <c r="F768" s="2"/>
      <c r="G768" s="31"/>
      <c r="H768" s="31"/>
      <c r="I768" s="360"/>
      <c r="J768" s="360"/>
      <c r="K768" s="10"/>
      <c r="L768" s="2"/>
      <c r="M768" s="31"/>
      <c r="N768" s="31"/>
      <c r="O768" s="31"/>
      <c r="P768" s="1178"/>
      <c r="Q768" s="1179"/>
      <c r="R768" s="1180"/>
      <c r="S768" s="1180"/>
      <c r="T768" s="1181"/>
      <c r="U768" s="629"/>
      <c r="V768" s="2"/>
      <c r="W768" s="2"/>
      <c r="X768" s="2"/>
      <c r="Y768" s="360"/>
      <c r="Z768" s="360"/>
      <c r="AA768" s="31"/>
      <c r="AB768" s="1182"/>
      <c r="AC768" s="360"/>
      <c r="AD768" s="360"/>
      <c r="AE768" s="360"/>
      <c r="AF768" s="360"/>
      <c r="AG768" s="360"/>
      <c r="AH768" s="31"/>
      <c r="AI768" s="360"/>
      <c r="AJ768" s="360"/>
      <c r="AK768" s="360"/>
      <c r="AL768" s="360"/>
    </row>
    <row r="769" ht="15.75" customHeight="1">
      <c r="A769" s="1177"/>
      <c r="B769" s="31"/>
      <c r="C769" s="31"/>
      <c r="D769" s="2"/>
      <c r="E769" s="360"/>
      <c r="F769" s="2"/>
      <c r="G769" s="31"/>
      <c r="H769" s="31"/>
      <c r="I769" s="360"/>
      <c r="J769" s="360"/>
      <c r="K769" s="10"/>
      <c r="L769" s="2"/>
      <c r="M769" s="31"/>
      <c r="N769" s="31"/>
      <c r="O769" s="31"/>
      <c r="P769" s="1178"/>
      <c r="Q769" s="1179"/>
      <c r="R769" s="1180"/>
      <c r="S769" s="1180"/>
      <c r="T769" s="1181"/>
      <c r="U769" s="629"/>
      <c r="V769" s="2"/>
      <c r="W769" s="2"/>
      <c r="X769" s="2"/>
      <c r="Y769" s="360"/>
      <c r="Z769" s="360"/>
      <c r="AA769" s="31"/>
      <c r="AB769" s="1182"/>
      <c r="AC769" s="360"/>
      <c r="AD769" s="360"/>
      <c r="AE769" s="360"/>
      <c r="AF769" s="360"/>
      <c r="AG769" s="360"/>
      <c r="AH769" s="31"/>
      <c r="AI769" s="360"/>
      <c r="AJ769" s="360"/>
      <c r="AK769" s="360"/>
      <c r="AL769" s="360"/>
    </row>
    <row r="770" ht="15.75" customHeight="1">
      <c r="A770" s="1177"/>
      <c r="B770" s="31"/>
      <c r="C770" s="31"/>
      <c r="D770" s="2"/>
      <c r="E770" s="360"/>
      <c r="F770" s="2"/>
      <c r="G770" s="31"/>
      <c r="H770" s="31"/>
      <c r="I770" s="360"/>
      <c r="J770" s="360"/>
      <c r="K770" s="10"/>
      <c r="L770" s="2"/>
      <c r="M770" s="31"/>
      <c r="N770" s="31"/>
      <c r="O770" s="31"/>
      <c r="P770" s="1178"/>
      <c r="Q770" s="1179"/>
      <c r="R770" s="1180"/>
      <c r="S770" s="1180"/>
      <c r="T770" s="1181"/>
      <c r="U770" s="629"/>
      <c r="V770" s="2"/>
      <c r="W770" s="2"/>
      <c r="X770" s="2"/>
      <c r="Y770" s="360"/>
      <c r="Z770" s="360"/>
      <c r="AA770" s="31"/>
      <c r="AB770" s="1182"/>
      <c r="AC770" s="360"/>
      <c r="AD770" s="360"/>
      <c r="AE770" s="360"/>
      <c r="AF770" s="360"/>
      <c r="AG770" s="360"/>
      <c r="AH770" s="31"/>
      <c r="AI770" s="360"/>
      <c r="AJ770" s="360"/>
      <c r="AK770" s="360"/>
      <c r="AL770" s="360"/>
    </row>
    <row r="771" ht="15.75" customHeight="1">
      <c r="A771" s="1177"/>
      <c r="B771" s="31"/>
      <c r="C771" s="31"/>
      <c r="D771" s="2"/>
      <c r="E771" s="360"/>
      <c r="F771" s="2"/>
      <c r="G771" s="31"/>
      <c r="H771" s="31"/>
      <c r="I771" s="360"/>
      <c r="J771" s="360"/>
      <c r="K771" s="10"/>
      <c r="L771" s="2"/>
      <c r="M771" s="31"/>
      <c r="N771" s="31"/>
      <c r="O771" s="31"/>
      <c r="P771" s="1178"/>
      <c r="Q771" s="1179"/>
      <c r="R771" s="1180"/>
      <c r="S771" s="1180"/>
      <c r="T771" s="1181"/>
      <c r="U771" s="629"/>
      <c r="V771" s="2"/>
      <c r="W771" s="2"/>
      <c r="X771" s="2"/>
      <c r="Y771" s="360"/>
      <c r="Z771" s="360"/>
      <c r="AA771" s="31"/>
      <c r="AB771" s="1182"/>
      <c r="AC771" s="360"/>
      <c r="AD771" s="360"/>
      <c r="AE771" s="360"/>
      <c r="AF771" s="360"/>
      <c r="AG771" s="360"/>
      <c r="AH771" s="31"/>
      <c r="AI771" s="360"/>
      <c r="AJ771" s="360"/>
      <c r="AK771" s="360"/>
      <c r="AL771" s="360"/>
    </row>
    <row r="772" ht="15.75" customHeight="1">
      <c r="A772" s="1177"/>
      <c r="B772" s="31"/>
      <c r="C772" s="31"/>
      <c r="D772" s="2"/>
      <c r="E772" s="360"/>
      <c r="F772" s="2"/>
      <c r="G772" s="31"/>
      <c r="H772" s="31"/>
      <c r="I772" s="360"/>
      <c r="J772" s="360"/>
      <c r="K772" s="10"/>
      <c r="L772" s="2"/>
      <c r="M772" s="31"/>
      <c r="N772" s="31"/>
      <c r="O772" s="31"/>
      <c r="P772" s="1178"/>
      <c r="Q772" s="1179"/>
      <c r="R772" s="1180"/>
      <c r="S772" s="1180"/>
      <c r="T772" s="1181"/>
      <c r="U772" s="629"/>
      <c r="V772" s="2"/>
      <c r="W772" s="2"/>
      <c r="X772" s="2"/>
      <c r="Y772" s="360"/>
      <c r="Z772" s="360"/>
      <c r="AA772" s="31"/>
      <c r="AB772" s="1182"/>
      <c r="AC772" s="360"/>
      <c r="AD772" s="360"/>
      <c r="AE772" s="360"/>
      <c r="AF772" s="360"/>
      <c r="AG772" s="360"/>
      <c r="AH772" s="31"/>
      <c r="AI772" s="360"/>
      <c r="AJ772" s="360"/>
      <c r="AK772" s="360"/>
      <c r="AL772" s="360"/>
    </row>
    <row r="773" ht="15.75" customHeight="1">
      <c r="A773" s="1177"/>
      <c r="B773" s="31"/>
      <c r="C773" s="31"/>
      <c r="D773" s="2"/>
      <c r="E773" s="360"/>
      <c r="F773" s="2"/>
      <c r="G773" s="31"/>
      <c r="H773" s="31"/>
      <c r="I773" s="360"/>
      <c r="J773" s="360"/>
      <c r="K773" s="10"/>
      <c r="L773" s="2"/>
      <c r="M773" s="31"/>
      <c r="N773" s="31"/>
      <c r="O773" s="31"/>
      <c r="P773" s="1178"/>
      <c r="Q773" s="1179"/>
      <c r="R773" s="1180"/>
      <c r="S773" s="1180"/>
      <c r="T773" s="1181"/>
      <c r="U773" s="629"/>
      <c r="V773" s="2"/>
      <c r="W773" s="2"/>
      <c r="X773" s="2"/>
      <c r="Y773" s="360"/>
      <c r="Z773" s="360"/>
      <c r="AA773" s="31"/>
      <c r="AB773" s="1182"/>
      <c r="AC773" s="360"/>
      <c r="AD773" s="360"/>
      <c r="AE773" s="360"/>
      <c r="AF773" s="360"/>
      <c r="AG773" s="360"/>
      <c r="AH773" s="31"/>
      <c r="AI773" s="360"/>
      <c r="AJ773" s="360"/>
      <c r="AK773" s="360"/>
      <c r="AL773" s="360"/>
    </row>
    <row r="774" ht="15.75" customHeight="1">
      <c r="A774" s="1177"/>
      <c r="B774" s="31"/>
      <c r="C774" s="31"/>
      <c r="D774" s="2"/>
      <c r="E774" s="360"/>
      <c r="F774" s="2"/>
      <c r="G774" s="31"/>
      <c r="H774" s="31"/>
      <c r="I774" s="360"/>
      <c r="J774" s="360"/>
      <c r="K774" s="10"/>
      <c r="L774" s="2"/>
      <c r="M774" s="31"/>
      <c r="N774" s="31"/>
      <c r="O774" s="31"/>
      <c r="P774" s="1178"/>
      <c r="Q774" s="1179"/>
      <c r="R774" s="1180"/>
      <c r="S774" s="1180"/>
      <c r="T774" s="1181"/>
      <c r="U774" s="629"/>
      <c r="V774" s="2"/>
      <c r="W774" s="2"/>
      <c r="X774" s="2"/>
      <c r="Y774" s="360"/>
      <c r="Z774" s="360"/>
      <c r="AA774" s="31"/>
      <c r="AB774" s="1182"/>
      <c r="AC774" s="360"/>
      <c r="AD774" s="360"/>
      <c r="AE774" s="360"/>
      <c r="AF774" s="360"/>
      <c r="AG774" s="360"/>
      <c r="AH774" s="31"/>
      <c r="AI774" s="360"/>
      <c r="AJ774" s="360"/>
      <c r="AK774" s="360"/>
      <c r="AL774" s="360"/>
    </row>
    <row r="775" ht="15.75" customHeight="1">
      <c r="A775" s="1177"/>
      <c r="B775" s="31"/>
      <c r="C775" s="31"/>
      <c r="D775" s="2"/>
      <c r="E775" s="360"/>
      <c r="F775" s="2"/>
      <c r="G775" s="31"/>
      <c r="H775" s="31"/>
      <c r="I775" s="360"/>
      <c r="J775" s="360"/>
      <c r="K775" s="10"/>
      <c r="L775" s="2"/>
      <c r="M775" s="31"/>
      <c r="N775" s="31"/>
      <c r="O775" s="31"/>
      <c r="P775" s="1178"/>
      <c r="Q775" s="1179"/>
      <c r="R775" s="1180"/>
      <c r="S775" s="1180"/>
      <c r="T775" s="1181"/>
      <c r="U775" s="629"/>
      <c r="V775" s="2"/>
      <c r="W775" s="2"/>
      <c r="X775" s="2"/>
      <c r="Y775" s="360"/>
      <c r="Z775" s="360"/>
      <c r="AA775" s="31"/>
      <c r="AB775" s="1182"/>
      <c r="AC775" s="360"/>
      <c r="AD775" s="360"/>
      <c r="AE775" s="360"/>
      <c r="AF775" s="360"/>
      <c r="AG775" s="360"/>
      <c r="AH775" s="31"/>
      <c r="AI775" s="360"/>
      <c r="AJ775" s="360"/>
      <c r="AK775" s="360"/>
      <c r="AL775" s="360"/>
    </row>
    <row r="776" ht="15.75" customHeight="1">
      <c r="A776" s="1177"/>
      <c r="B776" s="31"/>
      <c r="C776" s="31"/>
      <c r="D776" s="2"/>
      <c r="E776" s="360"/>
      <c r="F776" s="2"/>
      <c r="G776" s="31"/>
      <c r="H776" s="31"/>
      <c r="I776" s="360"/>
      <c r="J776" s="360"/>
      <c r="K776" s="10"/>
      <c r="L776" s="2"/>
      <c r="M776" s="31"/>
      <c r="N776" s="31"/>
      <c r="O776" s="31"/>
      <c r="P776" s="1178"/>
      <c r="Q776" s="1179"/>
      <c r="R776" s="1180"/>
      <c r="S776" s="1180"/>
      <c r="T776" s="1181"/>
      <c r="U776" s="629"/>
      <c r="V776" s="2"/>
      <c r="W776" s="2"/>
      <c r="X776" s="2"/>
      <c r="Y776" s="360"/>
      <c r="Z776" s="360"/>
      <c r="AA776" s="31"/>
      <c r="AB776" s="1182"/>
      <c r="AC776" s="360"/>
      <c r="AD776" s="360"/>
      <c r="AE776" s="360"/>
      <c r="AF776" s="360"/>
      <c r="AG776" s="360"/>
      <c r="AH776" s="31"/>
      <c r="AI776" s="360"/>
      <c r="AJ776" s="360"/>
      <c r="AK776" s="360"/>
      <c r="AL776" s="360"/>
    </row>
    <row r="777" ht="15.75" customHeight="1">
      <c r="A777" s="1177"/>
      <c r="B777" s="31"/>
      <c r="C777" s="31"/>
      <c r="D777" s="2"/>
      <c r="E777" s="360"/>
      <c r="F777" s="2"/>
      <c r="G777" s="31"/>
      <c r="H777" s="31"/>
      <c r="I777" s="360"/>
      <c r="J777" s="360"/>
      <c r="K777" s="10"/>
      <c r="L777" s="2"/>
      <c r="M777" s="31"/>
      <c r="N777" s="31"/>
      <c r="O777" s="31"/>
      <c r="P777" s="1178"/>
      <c r="Q777" s="1179"/>
      <c r="R777" s="1180"/>
      <c r="S777" s="1180"/>
      <c r="T777" s="1181"/>
      <c r="U777" s="629"/>
      <c r="V777" s="2"/>
      <c r="W777" s="2"/>
      <c r="X777" s="2"/>
      <c r="Y777" s="360"/>
      <c r="Z777" s="360"/>
      <c r="AA777" s="31"/>
      <c r="AB777" s="1182"/>
      <c r="AC777" s="360"/>
      <c r="AD777" s="360"/>
      <c r="AE777" s="360"/>
      <c r="AF777" s="360"/>
      <c r="AG777" s="360"/>
      <c r="AH777" s="31"/>
      <c r="AI777" s="360"/>
      <c r="AJ777" s="360"/>
      <c r="AK777" s="360"/>
      <c r="AL777" s="360"/>
    </row>
    <row r="778" ht="15.75" customHeight="1">
      <c r="A778" s="1177"/>
      <c r="B778" s="31"/>
      <c r="C778" s="31"/>
      <c r="D778" s="2"/>
      <c r="E778" s="360"/>
      <c r="F778" s="2"/>
      <c r="G778" s="31"/>
      <c r="H778" s="31"/>
      <c r="I778" s="360"/>
      <c r="J778" s="360"/>
      <c r="K778" s="10"/>
      <c r="L778" s="2"/>
      <c r="M778" s="31"/>
      <c r="N778" s="31"/>
      <c r="O778" s="31"/>
      <c r="P778" s="1178"/>
      <c r="Q778" s="1179"/>
      <c r="R778" s="1180"/>
      <c r="S778" s="1180"/>
      <c r="T778" s="1181"/>
      <c r="U778" s="629"/>
      <c r="V778" s="2"/>
      <c r="W778" s="2"/>
      <c r="X778" s="2"/>
      <c r="Y778" s="360"/>
      <c r="Z778" s="360"/>
      <c r="AA778" s="31"/>
      <c r="AB778" s="1182"/>
      <c r="AC778" s="360"/>
      <c r="AD778" s="360"/>
      <c r="AE778" s="360"/>
      <c r="AF778" s="360"/>
      <c r="AG778" s="360"/>
      <c r="AH778" s="31"/>
      <c r="AI778" s="360"/>
      <c r="AJ778" s="360"/>
      <c r="AK778" s="360"/>
      <c r="AL778" s="360"/>
    </row>
    <row r="779" ht="15.75" customHeight="1">
      <c r="A779" s="1177"/>
      <c r="B779" s="31"/>
      <c r="C779" s="31"/>
      <c r="D779" s="2"/>
      <c r="E779" s="360"/>
      <c r="F779" s="2"/>
      <c r="G779" s="31"/>
      <c r="H779" s="31"/>
      <c r="I779" s="360"/>
      <c r="J779" s="360"/>
      <c r="K779" s="10"/>
      <c r="L779" s="2"/>
      <c r="M779" s="31"/>
      <c r="N779" s="31"/>
      <c r="O779" s="31"/>
      <c r="P779" s="1178"/>
      <c r="Q779" s="1179"/>
      <c r="R779" s="1180"/>
      <c r="S779" s="1180"/>
      <c r="T779" s="1181"/>
      <c r="U779" s="629"/>
      <c r="V779" s="2"/>
      <c r="W779" s="2"/>
      <c r="X779" s="2"/>
      <c r="Y779" s="360"/>
      <c r="Z779" s="360"/>
      <c r="AA779" s="31"/>
      <c r="AB779" s="1182"/>
      <c r="AC779" s="360"/>
      <c r="AD779" s="360"/>
      <c r="AE779" s="360"/>
      <c r="AF779" s="360"/>
      <c r="AG779" s="360"/>
      <c r="AH779" s="31"/>
      <c r="AI779" s="360"/>
      <c r="AJ779" s="360"/>
      <c r="AK779" s="360"/>
      <c r="AL779" s="360"/>
    </row>
    <row r="780" ht="15.75" customHeight="1">
      <c r="A780" s="1177"/>
      <c r="B780" s="31"/>
      <c r="C780" s="31"/>
      <c r="D780" s="2"/>
      <c r="E780" s="360"/>
      <c r="F780" s="2"/>
      <c r="G780" s="31"/>
      <c r="H780" s="31"/>
      <c r="I780" s="360"/>
      <c r="J780" s="360"/>
      <c r="K780" s="10"/>
      <c r="L780" s="2"/>
      <c r="M780" s="31"/>
      <c r="N780" s="31"/>
      <c r="O780" s="31"/>
      <c r="P780" s="1178"/>
      <c r="Q780" s="1179"/>
      <c r="R780" s="1180"/>
      <c r="S780" s="1180"/>
      <c r="T780" s="1181"/>
      <c r="U780" s="629"/>
      <c r="V780" s="2"/>
      <c r="W780" s="2"/>
      <c r="X780" s="2"/>
      <c r="Y780" s="360"/>
      <c r="Z780" s="360"/>
      <c r="AA780" s="31"/>
      <c r="AB780" s="1182"/>
      <c r="AC780" s="360"/>
      <c r="AD780" s="360"/>
      <c r="AE780" s="360"/>
      <c r="AF780" s="360"/>
      <c r="AG780" s="360"/>
      <c r="AH780" s="31"/>
      <c r="AI780" s="360"/>
      <c r="AJ780" s="360"/>
      <c r="AK780" s="360"/>
      <c r="AL780" s="360"/>
    </row>
    <row r="781" ht="15.75" customHeight="1">
      <c r="A781" s="1177"/>
      <c r="B781" s="31"/>
      <c r="C781" s="31"/>
      <c r="D781" s="2"/>
      <c r="E781" s="360"/>
      <c r="F781" s="2"/>
      <c r="G781" s="31"/>
      <c r="H781" s="31"/>
      <c r="I781" s="360"/>
      <c r="J781" s="360"/>
      <c r="K781" s="10"/>
      <c r="L781" s="2"/>
      <c r="M781" s="31"/>
      <c r="N781" s="31"/>
      <c r="O781" s="31"/>
      <c r="P781" s="1178"/>
      <c r="Q781" s="1179"/>
      <c r="R781" s="1180"/>
      <c r="S781" s="1180"/>
      <c r="T781" s="1181"/>
      <c r="U781" s="629"/>
      <c r="V781" s="2"/>
      <c r="W781" s="2"/>
      <c r="X781" s="2"/>
      <c r="Y781" s="360"/>
      <c r="Z781" s="360"/>
      <c r="AA781" s="31"/>
      <c r="AB781" s="1182"/>
      <c r="AC781" s="360"/>
      <c r="AD781" s="360"/>
      <c r="AE781" s="360"/>
      <c r="AF781" s="360"/>
      <c r="AG781" s="360"/>
      <c r="AH781" s="31"/>
      <c r="AI781" s="360"/>
      <c r="AJ781" s="360"/>
      <c r="AK781" s="360"/>
      <c r="AL781" s="360"/>
    </row>
    <row r="782" ht="15.75" customHeight="1">
      <c r="A782" s="1177"/>
      <c r="B782" s="31"/>
      <c r="C782" s="31"/>
      <c r="D782" s="2"/>
      <c r="E782" s="360"/>
      <c r="F782" s="2"/>
      <c r="G782" s="31"/>
      <c r="H782" s="31"/>
      <c r="I782" s="360"/>
      <c r="J782" s="360"/>
      <c r="K782" s="10"/>
      <c r="L782" s="2"/>
      <c r="M782" s="31"/>
      <c r="N782" s="31"/>
      <c r="O782" s="31"/>
      <c r="P782" s="1178"/>
      <c r="Q782" s="1179"/>
      <c r="R782" s="1180"/>
      <c r="S782" s="1180"/>
      <c r="T782" s="1181"/>
      <c r="U782" s="629"/>
      <c r="V782" s="2"/>
      <c r="W782" s="2"/>
      <c r="X782" s="2"/>
      <c r="Y782" s="360"/>
      <c r="Z782" s="360"/>
      <c r="AA782" s="31"/>
      <c r="AB782" s="1182"/>
      <c r="AC782" s="360"/>
      <c r="AD782" s="360"/>
      <c r="AE782" s="360"/>
      <c r="AF782" s="360"/>
      <c r="AG782" s="360"/>
      <c r="AH782" s="31"/>
      <c r="AI782" s="360"/>
      <c r="AJ782" s="360"/>
      <c r="AK782" s="360"/>
      <c r="AL782" s="360"/>
    </row>
    <row r="783" ht="15.75" customHeight="1">
      <c r="A783" s="1177"/>
      <c r="B783" s="31"/>
      <c r="C783" s="31"/>
      <c r="D783" s="2"/>
      <c r="E783" s="360"/>
      <c r="F783" s="2"/>
      <c r="G783" s="31"/>
      <c r="H783" s="31"/>
      <c r="I783" s="360"/>
      <c r="J783" s="360"/>
      <c r="K783" s="10"/>
      <c r="L783" s="2"/>
      <c r="M783" s="31"/>
      <c r="N783" s="31"/>
      <c r="O783" s="31"/>
      <c r="P783" s="1178"/>
      <c r="Q783" s="1179"/>
      <c r="R783" s="1180"/>
      <c r="S783" s="1180"/>
      <c r="T783" s="1181"/>
      <c r="U783" s="629"/>
      <c r="V783" s="2"/>
      <c r="W783" s="2"/>
      <c r="X783" s="2"/>
      <c r="Y783" s="360"/>
      <c r="Z783" s="360"/>
      <c r="AA783" s="31"/>
      <c r="AB783" s="1182"/>
      <c r="AC783" s="360"/>
      <c r="AD783" s="360"/>
      <c r="AE783" s="360"/>
      <c r="AF783" s="360"/>
      <c r="AG783" s="360"/>
      <c r="AH783" s="31"/>
      <c r="AI783" s="360"/>
      <c r="AJ783" s="360"/>
      <c r="AK783" s="360"/>
      <c r="AL783" s="360"/>
    </row>
    <row r="784" ht="15.75" customHeight="1">
      <c r="A784" s="1177"/>
      <c r="B784" s="31"/>
      <c r="C784" s="31"/>
      <c r="D784" s="2"/>
      <c r="E784" s="360"/>
      <c r="F784" s="2"/>
      <c r="G784" s="31"/>
      <c r="H784" s="31"/>
      <c r="I784" s="360"/>
      <c r="J784" s="360"/>
      <c r="K784" s="10"/>
      <c r="L784" s="2"/>
      <c r="M784" s="31"/>
      <c r="N784" s="31"/>
      <c r="O784" s="31"/>
      <c r="P784" s="1178"/>
      <c r="Q784" s="1179"/>
      <c r="R784" s="1180"/>
      <c r="S784" s="1180"/>
      <c r="T784" s="1181"/>
      <c r="U784" s="629"/>
      <c r="V784" s="2"/>
      <c r="W784" s="2"/>
      <c r="X784" s="2"/>
      <c r="Y784" s="360"/>
      <c r="Z784" s="360"/>
      <c r="AA784" s="31"/>
      <c r="AB784" s="1182"/>
      <c r="AC784" s="360"/>
      <c r="AD784" s="360"/>
      <c r="AE784" s="360"/>
      <c r="AF784" s="360"/>
      <c r="AG784" s="360"/>
      <c r="AH784" s="31"/>
      <c r="AI784" s="360"/>
      <c r="AJ784" s="360"/>
      <c r="AK784" s="360"/>
      <c r="AL784" s="360"/>
    </row>
    <row r="785" ht="15.75" customHeight="1">
      <c r="A785" s="1177"/>
      <c r="B785" s="31"/>
      <c r="C785" s="31"/>
      <c r="D785" s="2"/>
      <c r="E785" s="360"/>
      <c r="F785" s="2"/>
      <c r="G785" s="31"/>
      <c r="H785" s="31"/>
      <c r="I785" s="360"/>
      <c r="J785" s="360"/>
      <c r="K785" s="10"/>
      <c r="L785" s="2"/>
      <c r="M785" s="31"/>
      <c r="N785" s="31"/>
      <c r="O785" s="31"/>
      <c r="P785" s="1178"/>
      <c r="Q785" s="1179"/>
      <c r="R785" s="1180"/>
      <c r="S785" s="1180"/>
      <c r="T785" s="1181"/>
      <c r="U785" s="629"/>
      <c r="V785" s="2"/>
      <c r="W785" s="2"/>
      <c r="X785" s="2"/>
      <c r="Y785" s="360"/>
      <c r="Z785" s="360"/>
      <c r="AA785" s="31"/>
      <c r="AB785" s="1182"/>
      <c r="AC785" s="360"/>
      <c r="AD785" s="360"/>
      <c r="AE785" s="360"/>
      <c r="AF785" s="360"/>
      <c r="AG785" s="360"/>
      <c r="AH785" s="31"/>
      <c r="AI785" s="360"/>
      <c r="AJ785" s="360"/>
      <c r="AK785" s="360"/>
      <c r="AL785" s="360"/>
    </row>
    <row r="786" ht="15.75" customHeight="1">
      <c r="A786" s="1177"/>
      <c r="B786" s="31"/>
      <c r="C786" s="31"/>
      <c r="D786" s="2"/>
      <c r="E786" s="360"/>
      <c r="F786" s="2"/>
      <c r="G786" s="31"/>
      <c r="H786" s="31"/>
      <c r="I786" s="360"/>
      <c r="J786" s="360"/>
      <c r="K786" s="10"/>
      <c r="L786" s="2"/>
      <c r="M786" s="31"/>
      <c r="N786" s="31"/>
      <c r="O786" s="31"/>
      <c r="P786" s="1178"/>
      <c r="Q786" s="1179"/>
      <c r="R786" s="1180"/>
      <c r="S786" s="1180"/>
      <c r="T786" s="1181"/>
      <c r="U786" s="629"/>
      <c r="V786" s="2"/>
      <c r="W786" s="2"/>
      <c r="X786" s="2"/>
      <c r="Y786" s="360"/>
      <c r="Z786" s="360"/>
      <c r="AA786" s="31"/>
      <c r="AB786" s="1182"/>
      <c r="AC786" s="360"/>
      <c r="AD786" s="360"/>
      <c r="AE786" s="360"/>
      <c r="AF786" s="360"/>
      <c r="AG786" s="360"/>
      <c r="AH786" s="31"/>
      <c r="AI786" s="360"/>
      <c r="AJ786" s="360"/>
      <c r="AK786" s="360"/>
      <c r="AL786" s="360"/>
    </row>
    <row r="787" ht="15.75" customHeight="1">
      <c r="A787" s="1177"/>
      <c r="B787" s="31"/>
      <c r="C787" s="31"/>
      <c r="D787" s="2"/>
      <c r="E787" s="360"/>
      <c r="F787" s="2"/>
      <c r="G787" s="31"/>
      <c r="H787" s="31"/>
      <c r="I787" s="360"/>
      <c r="J787" s="360"/>
      <c r="K787" s="10"/>
      <c r="L787" s="2"/>
      <c r="M787" s="31"/>
      <c r="N787" s="31"/>
      <c r="O787" s="31"/>
      <c r="P787" s="1178"/>
      <c r="Q787" s="1179"/>
      <c r="R787" s="1180"/>
      <c r="S787" s="1180"/>
      <c r="T787" s="1181"/>
      <c r="U787" s="629"/>
      <c r="V787" s="2"/>
      <c r="W787" s="2"/>
      <c r="X787" s="2"/>
      <c r="Y787" s="360"/>
      <c r="Z787" s="360"/>
      <c r="AA787" s="31"/>
      <c r="AB787" s="1182"/>
      <c r="AC787" s="360"/>
      <c r="AD787" s="360"/>
      <c r="AE787" s="360"/>
      <c r="AF787" s="360"/>
      <c r="AG787" s="360"/>
      <c r="AH787" s="31"/>
      <c r="AI787" s="360"/>
      <c r="AJ787" s="360"/>
      <c r="AK787" s="360"/>
      <c r="AL787" s="360"/>
    </row>
    <row r="788" ht="15.75" customHeight="1">
      <c r="A788" s="1177"/>
      <c r="B788" s="31"/>
      <c r="C788" s="31"/>
      <c r="D788" s="2"/>
      <c r="E788" s="360"/>
      <c r="F788" s="2"/>
      <c r="G788" s="31"/>
      <c r="H788" s="31"/>
      <c r="I788" s="360"/>
      <c r="J788" s="360"/>
      <c r="K788" s="10"/>
      <c r="L788" s="2"/>
      <c r="M788" s="31"/>
      <c r="N788" s="31"/>
      <c r="O788" s="31"/>
      <c r="P788" s="1178"/>
      <c r="Q788" s="1179"/>
      <c r="R788" s="1180"/>
      <c r="S788" s="1180"/>
      <c r="T788" s="1181"/>
      <c r="U788" s="629"/>
      <c r="V788" s="2"/>
      <c r="W788" s="2"/>
      <c r="X788" s="2"/>
      <c r="Y788" s="360"/>
      <c r="Z788" s="360"/>
      <c r="AA788" s="31"/>
      <c r="AB788" s="1182"/>
      <c r="AC788" s="360"/>
      <c r="AD788" s="360"/>
      <c r="AE788" s="360"/>
      <c r="AF788" s="360"/>
      <c r="AG788" s="360"/>
      <c r="AH788" s="31"/>
      <c r="AI788" s="360"/>
      <c r="AJ788" s="360"/>
      <c r="AK788" s="360"/>
      <c r="AL788" s="360"/>
    </row>
    <row r="789" ht="15.75" customHeight="1">
      <c r="A789" s="1177"/>
      <c r="B789" s="31"/>
      <c r="C789" s="31"/>
      <c r="D789" s="2"/>
      <c r="E789" s="360"/>
      <c r="F789" s="2"/>
      <c r="G789" s="31"/>
      <c r="H789" s="31"/>
      <c r="I789" s="360"/>
      <c r="J789" s="360"/>
      <c r="K789" s="10"/>
      <c r="L789" s="2"/>
      <c r="M789" s="31"/>
      <c r="N789" s="31"/>
      <c r="O789" s="31"/>
      <c r="P789" s="1178"/>
      <c r="Q789" s="1179"/>
      <c r="R789" s="1180"/>
      <c r="S789" s="1180"/>
      <c r="T789" s="1181"/>
      <c r="U789" s="629"/>
      <c r="V789" s="2"/>
      <c r="W789" s="2"/>
      <c r="X789" s="2"/>
      <c r="Y789" s="360"/>
      <c r="Z789" s="360"/>
      <c r="AA789" s="31"/>
      <c r="AB789" s="1182"/>
      <c r="AC789" s="360"/>
      <c r="AD789" s="360"/>
      <c r="AE789" s="360"/>
      <c r="AF789" s="360"/>
      <c r="AG789" s="360"/>
      <c r="AH789" s="31"/>
      <c r="AI789" s="360"/>
      <c r="AJ789" s="360"/>
      <c r="AK789" s="360"/>
      <c r="AL789" s="360"/>
    </row>
    <row r="790" ht="15.75" customHeight="1">
      <c r="A790" s="1177"/>
      <c r="B790" s="31"/>
      <c r="C790" s="31"/>
      <c r="D790" s="2"/>
      <c r="E790" s="360"/>
      <c r="F790" s="2"/>
      <c r="G790" s="31"/>
      <c r="H790" s="31"/>
      <c r="I790" s="360"/>
      <c r="J790" s="360"/>
      <c r="K790" s="10"/>
      <c r="L790" s="2"/>
      <c r="M790" s="31"/>
      <c r="N790" s="31"/>
      <c r="O790" s="31"/>
      <c r="P790" s="1178"/>
      <c r="Q790" s="1179"/>
      <c r="R790" s="1180"/>
      <c r="S790" s="1180"/>
      <c r="T790" s="1181"/>
      <c r="U790" s="629"/>
      <c r="V790" s="2"/>
      <c r="W790" s="2"/>
      <c r="X790" s="2"/>
      <c r="Y790" s="360"/>
      <c r="Z790" s="360"/>
      <c r="AA790" s="31"/>
      <c r="AB790" s="1182"/>
      <c r="AC790" s="360"/>
      <c r="AD790" s="360"/>
      <c r="AE790" s="360"/>
      <c r="AF790" s="360"/>
      <c r="AG790" s="360"/>
      <c r="AH790" s="31"/>
      <c r="AI790" s="360"/>
      <c r="AJ790" s="360"/>
      <c r="AK790" s="360"/>
      <c r="AL790" s="360"/>
    </row>
    <row r="791" ht="15.75" customHeight="1">
      <c r="A791" s="1177"/>
      <c r="B791" s="31"/>
      <c r="C791" s="31"/>
      <c r="D791" s="2"/>
      <c r="E791" s="360"/>
      <c r="F791" s="2"/>
      <c r="G791" s="31"/>
      <c r="H791" s="31"/>
      <c r="I791" s="360"/>
      <c r="J791" s="360"/>
      <c r="K791" s="10"/>
      <c r="L791" s="2"/>
      <c r="M791" s="31"/>
      <c r="N791" s="31"/>
      <c r="O791" s="31"/>
      <c r="P791" s="1178"/>
      <c r="Q791" s="1179"/>
      <c r="R791" s="1180"/>
      <c r="S791" s="1180"/>
      <c r="T791" s="1181"/>
      <c r="U791" s="629"/>
      <c r="V791" s="2"/>
      <c r="W791" s="2"/>
      <c r="X791" s="2"/>
      <c r="Y791" s="360"/>
      <c r="Z791" s="360"/>
      <c r="AA791" s="31"/>
      <c r="AB791" s="1182"/>
      <c r="AC791" s="360"/>
      <c r="AD791" s="360"/>
      <c r="AE791" s="360"/>
      <c r="AF791" s="360"/>
      <c r="AG791" s="360"/>
      <c r="AH791" s="31"/>
      <c r="AI791" s="360"/>
      <c r="AJ791" s="360"/>
      <c r="AK791" s="360"/>
      <c r="AL791" s="360"/>
    </row>
    <row r="792" ht="15.75" customHeight="1">
      <c r="A792" s="1177"/>
      <c r="B792" s="31"/>
      <c r="C792" s="31"/>
      <c r="D792" s="2"/>
      <c r="E792" s="360"/>
      <c r="F792" s="2"/>
      <c r="G792" s="31"/>
      <c r="H792" s="31"/>
      <c r="I792" s="360"/>
      <c r="J792" s="360"/>
      <c r="K792" s="10"/>
      <c r="L792" s="2"/>
      <c r="M792" s="31"/>
      <c r="N792" s="31"/>
      <c r="O792" s="31"/>
      <c r="P792" s="1178"/>
      <c r="Q792" s="1179"/>
      <c r="R792" s="1180"/>
      <c r="S792" s="1180"/>
      <c r="T792" s="1181"/>
      <c r="U792" s="629"/>
      <c r="V792" s="2"/>
      <c r="W792" s="2"/>
      <c r="X792" s="2"/>
      <c r="Y792" s="360"/>
      <c r="Z792" s="360"/>
      <c r="AA792" s="31"/>
      <c r="AB792" s="1182"/>
      <c r="AC792" s="360"/>
      <c r="AD792" s="360"/>
      <c r="AE792" s="360"/>
      <c r="AF792" s="360"/>
      <c r="AG792" s="360"/>
      <c r="AH792" s="31"/>
      <c r="AI792" s="360"/>
      <c r="AJ792" s="360"/>
      <c r="AK792" s="360"/>
      <c r="AL792" s="360"/>
    </row>
    <row r="793" ht="15.75" customHeight="1">
      <c r="A793" s="1177"/>
      <c r="B793" s="31"/>
      <c r="C793" s="31"/>
      <c r="D793" s="2"/>
      <c r="E793" s="360"/>
      <c r="F793" s="2"/>
      <c r="G793" s="31"/>
      <c r="H793" s="31"/>
      <c r="I793" s="360"/>
      <c r="J793" s="360"/>
      <c r="K793" s="10"/>
      <c r="L793" s="2"/>
      <c r="M793" s="31"/>
      <c r="N793" s="31"/>
      <c r="O793" s="31"/>
      <c r="P793" s="1178"/>
      <c r="Q793" s="1179"/>
      <c r="R793" s="1180"/>
      <c r="S793" s="1180"/>
      <c r="T793" s="1181"/>
      <c r="U793" s="629"/>
      <c r="V793" s="2"/>
      <c r="W793" s="2"/>
      <c r="X793" s="2"/>
      <c r="Y793" s="360"/>
      <c r="Z793" s="360"/>
      <c r="AA793" s="31"/>
      <c r="AB793" s="1182"/>
      <c r="AC793" s="360"/>
      <c r="AD793" s="360"/>
      <c r="AE793" s="360"/>
      <c r="AF793" s="360"/>
      <c r="AG793" s="360"/>
      <c r="AH793" s="31"/>
      <c r="AI793" s="360"/>
      <c r="AJ793" s="360"/>
      <c r="AK793" s="360"/>
      <c r="AL793" s="360"/>
    </row>
    <row r="794" ht="15.75" customHeight="1">
      <c r="A794" s="1177"/>
      <c r="B794" s="31"/>
      <c r="C794" s="31"/>
      <c r="D794" s="2"/>
      <c r="E794" s="360"/>
      <c r="F794" s="2"/>
      <c r="G794" s="31"/>
      <c r="H794" s="31"/>
      <c r="I794" s="360"/>
      <c r="J794" s="360"/>
      <c r="K794" s="10"/>
      <c r="L794" s="2"/>
      <c r="M794" s="31"/>
      <c r="N794" s="31"/>
      <c r="O794" s="31"/>
      <c r="P794" s="1178"/>
      <c r="Q794" s="1179"/>
      <c r="R794" s="1180"/>
      <c r="S794" s="1180"/>
      <c r="T794" s="1181"/>
      <c r="U794" s="629"/>
      <c r="V794" s="2"/>
      <c r="W794" s="2"/>
      <c r="X794" s="2"/>
      <c r="Y794" s="360"/>
      <c r="Z794" s="360"/>
      <c r="AA794" s="31"/>
      <c r="AB794" s="1182"/>
      <c r="AC794" s="360"/>
      <c r="AD794" s="360"/>
      <c r="AE794" s="360"/>
      <c r="AF794" s="360"/>
      <c r="AG794" s="360"/>
      <c r="AH794" s="31"/>
      <c r="AI794" s="360"/>
      <c r="AJ794" s="360"/>
      <c r="AK794" s="360"/>
      <c r="AL794" s="360"/>
    </row>
    <row r="795" ht="15.75" customHeight="1">
      <c r="A795" s="1177"/>
      <c r="B795" s="31"/>
      <c r="C795" s="31"/>
      <c r="D795" s="2"/>
      <c r="E795" s="360"/>
      <c r="F795" s="2"/>
      <c r="G795" s="31"/>
      <c r="H795" s="31"/>
      <c r="I795" s="360"/>
      <c r="J795" s="360"/>
      <c r="K795" s="10"/>
      <c r="L795" s="2"/>
      <c r="M795" s="31"/>
      <c r="N795" s="31"/>
      <c r="O795" s="31"/>
      <c r="P795" s="1178"/>
      <c r="Q795" s="1179"/>
      <c r="R795" s="1180"/>
      <c r="S795" s="1180"/>
      <c r="T795" s="1181"/>
      <c r="U795" s="629"/>
      <c r="V795" s="2"/>
      <c r="W795" s="2"/>
      <c r="X795" s="2"/>
      <c r="Y795" s="360"/>
      <c r="Z795" s="360"/>
      <c r="AA795" s="31"/>
      <c r="AB795" s="1182"/>
      <c r="AC795" s="360"/>
      <c r="AD795" s="360"/>
      <c r="AE795" s="360"/>
      <c r="AF795" s="360"/>
      <c r="AG795" s="360"/>
      <c r="AH795" s="31"/>
      <c r="AI795" s="360"/>
      <c r="AJ795" s="360"/>
      <c r="AK795" s="360"/>
      <c r="AL795" s="360"/>
    </row>
    <row r="796" ht="15.75" customHeight="1">
      <c r="A796" s="1177"/>
      <c r="B796" s="31"/>
      <c r="C796" s="31"/>
      <c r="D796" s="2"/>
      <c r="E796" s="360"/>
      <c r="F796" s="2"/>
      <c r="G796" s="31"/>
      <c r="H796" s="31"/>
      <c r="I796" s="360"/>
      <c r="J796" s="360"/>
      <c r="K796" s="10"/>
      <c r="L796" s="2"/>
      <c r="M796" s="31"/>
      <c r="N796" s="31"/>
      <c r="O796" s="31"/>
      <c r="P796" s="1178"/>
      <c r="Q796" s="1179"/>
      <c r="R796" s="1180"/>
      <c r="S796" s="1180"/>
      <c r="T796" s="1181"/>
      <c r="U796" s="629"/>
      <c r="V796" s="2"/>
      <c r="W796" s="2"/>
      <c r="X796" s="2"/>
      <c r="Y796" s="360"/>
      <c r="Z796" s="360"/>
      <c r="AA796" s="31"/>
      <c r="AB796" s="1182"/>
      <c r="AC796" s="360"/>
      <c r="AD796" s="360"/>
      <c r="AE796" s="360"/>
      <c r="AF796" s="360"/>
      <c r="AG796" s="360"/>
      <c r="AH796" s="31"/>
      <c r="AI796" s="360"/>
      <c r="AJ796" s="360"/>
      <c r="AK796" s="360"/>
      <c r="AL796" s="360"/>
    </row>
    <row r="797" ht="15.75" customHeight="1">
      <c r="A797" s="1177"/>
      <c r="B797" s="31"/>
      <c r="C797" s="31"/>
      <c r="D797" s="2"/>
      <c r="E797" s="360"/>
      <c r="F797" s="2"/>
      <c r="G797" s="31"/>
      <c r="H797" s="31"/>
      <c r="I797" s="360"/>
      <c r="J797" s="360"/>
      <c r="K797" s="10"/>
      <c r="L797" s="2"/>
      <c r="M797" s="31"/>
      <c r="N797" s="31"/>
      <c r="O797" s="31"/>
      <c r="P797" s="1178"/>
      <c r="Q797" s="1179"/>
      <c r="R797" s="1180"/>
      <c r="S797" s="1180"/>
      <c r="T797" s="1181"/>
      <c r="U797" s="629"/>
      <c r="V797" s="2"/>
      <c r="W797" s="2"/>
      <c r="X797" s="2"/>
      <c r="Y797" s="360"/>
      <c r="Z797" s="360"/>
      <c r="AA797" s="31"/>
      <c r="AB797" s="1182"/>
      <c r="AC797" s="360"/>
      <c r="AD797" s="360"/>
      <c r="AE797" s="360"/>
      <c r="AF797" s="360"/>
      <c r="AG797" s="360"/>
      <c r="AH797" s="31"/>
      <c r="AI797" s="360"/>
      <c r="AJ797" s="360"/>
      <c r="AK797" s="360"/>
      <c r="AL797" s="360"/>
    </row>
    <row r="798" ht="15.75" customHeight="1">
      <c r="A798" s="1177"/>
      <c r="B798" s="31"/>
      <c r="C798" s="31"/>
      <c r="D798" s="2"/>
      <c r="E798" s="360"/>
      <c r="F798" s="2"/>
      <c r="G798" s="31"/>
      <c r="H798" s="31"/>
      <c r="I798" s="360"/>
      <c r="J798" s="360"/>
      <c r="K798" s="10"/>
      <c r="L798" s="2"/>
      <c r="M798" s="31"/>
      <c r="N798" s="31"/>
      <c r="O798" s="31"/>
      <c r="P798" s="1178"/>
      <c r="Q798" s="1179"/>
      <c r="R798" s="1180"/>
      <c r="S798" s="1180"/>
      <c r="T798" s="1181"/>
      <c r="U798" s="629"/>
      <c r="V798" s="2"/>
      <c r="W798" s="2"/>
      <c r="X798" s="2"/>
      <c r="Y798" s="360"/>
      <c r="Z798" s="360"/>
      <c r="AA798" s="31"/>
      <c r="AB798" s="1182"/>
      <c r="AC798" s="360"/>
      <c r="AD798" s="360"/>
      <c r="AE798" s="360"/>
      <c r="AF798" s="360"/>
      <c r="AG798" s="360"/>
      <c r="AH798" s="31"/>
      <c r="AI798" s="360"/>
      <c r="AJ798" s="360"/>
      <c r="AK798" s="360"/>
      <c r="AL798" s="360"/>
    </row>
    <row r="799" ht="15.75" customHeight="1">
      <c r="A799" s="1177"/>
      <c r="B799" s="31"/>
      <c r="C799" s="31"/>
      <c r="D799" s="2"/>
      <c r="E799" s="360"/>
      <c r="F799" s="2"/>
      <c r="G799" s="31"/>
      <c r="H799" s="31"/>
      <c r="I799" s="360"/>
      <c r="J799" s="360"/>
      <c r="K799" s="10"/>
      <c r="L799" s="2"/>
      <c r="M799" s="31"/>
      <c r="N799" s="31"/>
      <c r="O799" s="31"/>
      <c r="P799" s="1178"/>
      <c r="Q799" s="1179"/>
      <c r="R799" s="1180"/>
      <c r="S799" s="1180"/>
      <c r="T799" s="1181"/>
      <c r="U799" s="629"/>
      <c r="V799" s="2"/>
      <c r="W799" s="2"/>
      <c r="X799" s="2"/>
      <c r="Y799" s="360"/>
      <c r="Z799" s="360"/>
      <c r="AA799" s="31"/>
      <c r="AB799" s="1182"/>
      <c r="AC799" s="360"/>
      <c r="AD799" s="360"/>
      <c r="AE799" s="360"/>
      <c r="AF799" s="360"/>
      <c r="AG799" s="360"/>
      <c r="AH799" s="31"/>
      <c r="AI799" s="360"/>
      <c r="AJ799" s="360"/>
      <c r="AK799" s="360"/>
      <c r="AL799" s="360"/>
    </row>
    <row r="800" ht="15.75" customHeight="1">
      <c r="A800" s="1177"/>
      <c r="B800" s="31"/>
      <c r="C800" s="31"/>
      <c r="D800" s="2"/>
      <c r="E800" s="360"/>
      <c r="F800" s="2"/>
      <c r="G800" s="31"/>
      <c r="H800" s="31"/>
      <c r="I800" s="360"/>
      <c r="J800" s="360"/>
      <c r="K800" s="10"/>
      <c r="L800" s="2"/>
      <c r="M800" s="31"/>
      <c r="N800" s="31"/>
      <c r="O800" s="31"/>
      <c r="P800" s="1178"/>
      <c r="Q800" s="1179"/>
      <c r="R800" s="1180"/>
      <c r="S800" s="1180"/>
      <c r="T800" s="1181"/>
      <c r="U800" s="629"/>
      <c r="V800" s="2"/>
      <c r="W800" s="2"/>
      <c r="X800" s="2"/>
      <c r="Y800" s="360"/>
      <c r="Z800" s="360"/>
      <c r="AA800" s="31"/>
      <c r="AB800" s="1182"/>
      <c r="AC800" s="360"/>
      <c r="AD800" s="360"/>
      <c r="AE800" s="360"/>
      <c r="AF800" s="360"/>
      <c r="AG800" s="360"/>
      <c r="AH800" s="31"/>
      <c r="AI800" s="360"/>
      <c r="AJ800" s="360"/>
      <c r="AK800" s="360"/>
      <c r="AL800" s="360"/>
    </row>
    <row r="801" ht="15.75" customHeight="1">
      <c r="A801" s="1177"/>
      <c r="B801" s="31"/>
      <c r="C801" s="31"/>
      <c r="D801" s="2"/>
      <c r="E801" s="360"/>
      <c r="F801" s="2"/>
      <c r="G801" s="31"/>
      <c r="H801" s="31"/>
      <c r="I801" s="360"/>
      <c r="J801" s="360"/>
      <c r="K801" s="10"/>
      <c r="L801" s="2"/>
      <c r="M801" s="31"/>
      <c r="N801" s="31"/>
      <c r="O801" s="31"/>
      <c r="P801" s="1178"/>
      <c r="Q801" s="1179"/>
      <c r="R801" s="1180"/>
      <c r="S801" s="1180"/>
      <c r="T801" s="1181"/>
      <c r="U801" s="629"/>
      <c r="V801" s="2"/>
      <c r="W801" s="2"/>
      <c r="X801" s="2"/>
      <c r="Y801" s="360"/>
      <c r="Z801" s="360"/>
      <c r="AA801" s="31"/>
      <c r="AB801" s="1182"/>
      <c r="AC801" s="360"/>
      <c r="AD801" s="360"/>
      <c r="AE801" s="360"/>
      <c r="AF801" s="360"/>
      <c r="AG801" s="360"/>
      <c r="AH801" s="31"/>
      <c r="AI801" s="360"/>
      <c r="AJ801" s="360"/>
      <c r="AK801" s="360"/>
      <c r="AL801" s="360"/>
    </row>
    <row r="802" ht="15.75" customHeight="1">
      <c r="A802" s="1177"/>
      <c r="B802" s="31"/>
      <c r="C802" s="31"/>
      <c r="D802" s="2"/>
      <c r="E802" s="360"/>
      <c r="F802" s="2"/>
      <c r="G802" s="31"/>
      <c r="H802" s="31"/>
      <c r="I802" s="360"/>
      <c r="J802" s="360"/>
      <c r="K802" s="10"/>
      <c r="L802" s="2"/>
      <c r="M802" s="31"/>
      <c r="N802" s="31"/>
      <c r="O802" s="31"/>
      <c r="P802" s="1178"/>
      <c r="Q802" s="1179"/>
      <c r="R802" s="1180"/>
      <c r="S802" s="1180"/>
      <c r="T802" s="1181"/>
      <c r="U802" s="629"/>
      <c r="V802" s="2"/>
      <c r="W802" s="2"/>
      <c r="X802" s="2"/>
      <c r="Y802" s="360"/>
      <c r="Z802" s="360"/>
      <c r="AA802" s="31"/>
      <c r="AB802" s="1182"/>
      <c r="AC802" s="360"/>
      <c r="AD802" s="360"/>
      <c r="AE802" s="360"/>
      <c r="AF802" s="360"/>
      <c r="AG802" s="360"/>
      <c r="AH802" s="31"/>
      <c r="AI802" s="360"/>
      <c r="AJ802" s="360"/>
      <c r="AK802" s="360"/>
      <c r="AL802" s="360"/>
    </row>
    <row r="803" ht="15.75" customHeight="1">
      <c r="A803" s="1177"/>
      <c r="B803" s="31"/>
      <c r="C803" s="31"/>
      <c r="D803" s="2"/>
      <c r="E803" s="360"/>
      <c r="F803" s="2"/>
      <c r="G803" s="31"/>
      <c r="H803" s="31"/>
      <c r="I803" s="360"/>
      <c r="J803" s="360"/>
      <c r="K803" s="10"/>
      <c r="L803" s="2"/>
      <c r="M803" s="31"/>
      <c r="N803" s="31"/>
      <c r="O803" s="31"/>
      <c r="P803" s="1178"/>
      <c r="Q803" s="1179"/>
      <c r="R803" s="1180"/>
      <c r="S803" s="1180"/>
      <c r="T803" s="1181"/>
      <c r="U803" s="629"/>
      <c r="V803" s="2"/>
      <c r="W803" s="2"/>
      <c r="X803" s="2"/>
      <c r="Y803" s="360"/>
      <c r="Z803" s="360"/>
      <c r="AA803" s="31"/>
      <c r="AB803" s="1182"/>
      <c r="AC803" s="360"/>
      <c r="AD803" s="360"/>
      <c r="AE803" s="360"/>
      <c r="AF803" s="360"/>
      <c r="AG803" s="360"/>
      <c r="AH803" s="31"/>
      <c r="AI803" s="360"/>
      <c r="AJ803" s="360"/>
      <c r="AK803" s="360"/>
      <c r="AL803" s="360"/>
    </row>
    <row r="804" ht="15.75" customHeight="1">
      <c r="A804" s="1177"/>
      <c r="B804" s="31"/>
      <c r="C804" s="31"/>
      <c r="D804" s="2"/>
      <c r="E804" s="360"/>
      <c r="F804" s="2"/>
      <c r="G804" s="31"/>
      <c r="H804" s="31"/>
      <c r="I804" s="360"/>
      <c r="J804" s="360"/>
      <c r="K804" s="10"/>
      <c r="L804" s="2"/>
      <c r="M804" s="31"/>
      <c r="N804" s="31"/>
      <c r="O804" s="31"/>
      <c r="P804" s="1178"/>
      <c r="Q804" s="1179"/>
      <c r="R804" s="1180"/>
      <c r="S804" s="1180"/>
      <c r="T804" s="1181"/>
      <c r="U804" s="629"/>
      <c r="V804" s="2"/>
      <c r="W804" s="2"/>
      <c r="X804" s="2"/>
      <c r="Y804" s="360"/>
      <c r="Z804" s="360"/>
      <c r="AA804" s="31"/>
      <c r="AB804" s="1182"/>
      <c r="AC804" s="360"/>
      <c r="AD804" s="360"/>
      <c r="AE804" s="360"/>
      <c r="AF804" s="360"/>
      <c r="AG804" s="360"/>
      <c r="AH804" s="31"/>
      <c r="AI804" s="360"/>
      <c r="AJ804" s="360"/>
      <c r="AK804" s="360"/>
      <c r="AL804" s="360"/>
    </row>
    <row r="805" ht="15.75" customHeight="1">
      <c r="A805" s="1177"/>
      <c r="B805" s="31"/>
      <c r="C805" s="31"/>
      <c r="D805" s="2"/>
      <c r="E805" s="360"/>
      <c r="F805" s="2"/>
      <c r="G805" s="31"/>
      <c r="H805" s="31"/>
      <c r="I805" s="360"/>
      <c r="J805" s="360"/>
      <c r="K805" s="10"/>
      <c r="L805" s="2"/>
      <c r="M805" s="31"/>
      <c r="N805" s="31"/>
      <c r="O805" s="31"/>
      <c r="P805" s="1178"/>
      <c r="Q805" s="1179"/>
      <c r="R805" s="1180"/>
      <c r="S805" s="1180"/>
      <c r="T805" s="1181"/>
      <c r="U805" s="629"/>
      <c r="V805" s="2"/>
      <c r="W805" s="2"/>
      <c r="X805" s="2"/>
      <c r="Y805" s="360"/>
      <c r="Z805" s="360"/>
      <c r="AA805" s="31"/>
      <c r="AB805" s="1182"/>
      <c r="AC805" s="360"/>
      <c r="AD805" s="360"/>
      <c r="AE805" s="360"/>
      <c r="AF805" s="360"/>
      <c r="AG805" s="360"/>
      <c r="AH805" s="31"/>
      <c r="AI805" s="360"/>
      <c r="AJ805" s="360"/>
      <c r="AK805" s="360"/>
      <c r="AL805" s="360"/>
    </row>
    <row r="806" ht="15.75" customHeight="1">
      <c r="A806" s="1177"/>
      <c r="B806" s="31"/>
      <c r="C806" s="31"/>
      <c r="D806" s="2"/>
      <c r="E806" s="360"/>
      <c r="F806" s="2"/>
      <c r="G806" s="31"/>
      <c r="H806" s="31"/>
      <c r="I806" s="360"/>
      <c r="J806" s="360"/>
      <c r="K806" s="10"/>
      <c r="L806" s="2"/>
      <c r="M806" s="31"/>
      <c r="N806" s="31"/>
      <c r="O806" s="31"/>
      <c r="P806" s="1178"/>
      <c r="Q806" s="1179"/>
      <c r="R806" s="1180"/>
      <c r="S806" s="1180"/>
      <c r="T806" s="1181"/>
      <c r="U806" s="629"/>
      <c r="V806" s="2"/>
      <c r="W806" s="2"/>
      <c r="X806" s="2"/>
      <c r="Y806" s="360"/>
      <c r="Z806" s="360"/>
      <c r="AA806" s="31"/>
      <c r="AB806" s="1182"/>
      <c r="AC806" s="360"/>
      <c r="AD806" s="360"/>
      <c r="AE806" s="360"/>
      <c r="AF806" s="360"/>
      <c r="AG806" s="360"/>
      <c r="AH806" s="31"/>
      <c r="AI806" s="360"/>
      <c r="AJ806" s="360"/>
      <c r="AK806" s="360"/>
      <c r="AL806" s="360"/>
    </row>
    <row r="807" ht="15.75" customHeight="1">
      <c r="A807" s="1177"/>
      <c r="B807" s="31"/>
      <c r="C807" s="31"/>
      <c r="D807" s="2"/>
      <c r="E807" s="360"/>
      <c r="F807" s="2"/>
      <c r="G807" s="31"/>
      <c r="H807" s="31"/>
      <c r="I807" s="360"/>
      <c r="J807" s="360"/>
      <c r="K807" s="10"/>
      <c r="L807" s="2"/>
      <c r="M807" s="31"/>
      <c r="N807" s="31"/>
      <c r="O807" s="31"/>
      <c r="P807" s="1178"/>
      <c r="Q807" s="1179"/>
      <c r="R807" s="1180"/>
      <c r="S807" s="1180"/>
      <c r="T807" s="1181"/>
      <c r="U807" s="629"/>
      <c r="V807" s="2"/>
      <c r="W807" s="2"/>
      <c r="X807" s="2"/>
      <c r="Y807" s="360"/>
      <c r="Z807" s="360"/>
      <c r="AA807" s="31"/>
      <c r="AB807" s="1182"/>
      <c r="AC807" s="360"/>
      <c r="AD807" s="360"/>
      <c r="AE807" s="360"/>
      <c r="AF807" s="360"/>
      <c r="AG807" s="360"/>
      <c r="AH807" s="31"/>
      <c r="AI807" s="360"/>
      <c r="AJ807" s="360"/>
      <c r="AK807" s="360"/>
      <c r="AL807" s="360"/>
    </row>
    <row r="808" ht="15.75" customHeight="1">
      <c r="A808" s="1177"/>
      <c r="B808" s="31"/>
      <c r="C808" s="31"/>
      <c r="D808" s="2"/>
      <c r="E808" s="360"/>
      <c r="F808" s="2"/>
      <c r="G808" s="31"/>
      <c r="H808" s="31"/>
      <c r="I808" s="360"/>
      <c r="J808" s="360"/>
      <c r="K808" s="10"/>
      <c r="L808" s="2"/>
      <c r="M808" s="31"/>
      <c r="N808" s="31"/>
      <c r="O808" s="31"/>
      <c r="P808" s="1178"/>
      <c r="Q808" s="1179"/>
      <c r="R808" s="1180"/>
      <c r="S808" s="1180"/>
      <c r="T808" s="1181"/>
      <c r="U808" s="629"/>
      <c r="V808" s="2"/>
      <c r="W808" s="2"/>
      <c r="X808" s="2"/>
      <c r="Y808" s="360"/>
      <c r="Z808" s="360"/>
      <c r="AA808" s="31"/>
      <c r="AB808" s="1182"/>
      <c r="AC808" s="360"/>
      <c r="AD808" s="360"/>
      <c r="AE808" s="360"/>
      <c r="AF808" s="360"/>
      <c r="AG808" s="360"/>
      <c r="AH808" s="31"/>
      <c r="AI808" s="360"/>
      <c r="AJ808" s="360"/>
      <c r="AK808" s="360"/>
      <c r="AL808" s="360"/>
    </row>
    <row r="809" ht="15.75" customHeight="1">
      <c r="A809" s="1177"/>
      <c r="B809" s="31"/>
      <c r="C809" s="31"/>
      <c r="D809" s="2"/>
      <c r="E809" s="360"/>
      <c r="F809" s="2"/>
      <c r="G809" s="31"/>
      <c r="H809" s="31"/>
      <c r="I809" s="360"/>
      <c r="J809" s="360"/>
      <c r="K809" s="10"/>
      <c r="L809" s="2"/>
      <c r="M809" s="31"/>
      <c r="N809" s="31"/>
      <c r="O809" s="31"/>
      <c r="P809" s="1178"/>
      <c r="Q809" s="1179"/>
      <c r="R809" s="1180"/>
      <c r="S809" s="1180"/>
      <c r="T809" s="1181"/>
      <c r="U809" s="629"/>
      <c r="V809" s="2"/>
      <c r="W809" s="2"/>
      <c r="X809" s="2"/>
      <c r="Y809" s="360"/>
      <c r="Z809" s="360"/>
      <c r="AA809" s="31"/>
      <c r="AB809" s="1182"/>
      <c r="AC809" s="360"/>
      <c r="AD809" s="360"/>
      <c r="AE809" s="360"/>
      <c r="AF809" s="360"/>
      <c r="AG809" s="360"/>
      <c r="AH809" s="31"/>
      <c r="AI809" s="360"/>
      <c r="AJ809" s="360"/>
      <c r="AK809" s="360"/>
      <c r="AL809" s="360"/>
    </row>
    <row r="810" ht="15.75" customHeight="1">
      <c r="A810" s="1177"/>
      <c r="B810" s="31"/>
      <c r="C810" s="31"/>
      <c r="D810" s="2"/>
      <c r="E810" s="360"/>
      <c r="F810" s="2"/>
      <c r="G810" s="31"/>
      <c r="H810" s="31"/>
      <c r="I810" s="360"/>
      <c r="J810" s="360"/>
      <c r="K810" s="10"/>
      <c r="L810" s="2"/>
      <c r="M810" s="31"/>
      <c r="N810" s="31"/>
      <c r="O810" s="31"/>
      <c r="P810" s="1178"/>
      <c r="Q810" s="1179"/>
      <c r="R810" s="1180"/>
      <c r="S810" s="1180"/>
      <c r="T810" s="1181"/>
      <c r="U810" s="629"/>
      <c r="V810" s="2"/>
      <c r="W810" s="2"/>
      <c r="X810" s="2"/>
      <c r="Y810" s="360"/>
      <c r="Z810" s="360"/>
      <c r="AA810" s="31"/>
      <c r="AB810" s="1182"/>
      <c r="AC810" s="360"/>
      <c r="AD810" s="360"/>
      <c r="AE810" s="360"/>
      <c r="AF810" s="360"/>
      <c r="AG810" s="360"/>
      <c r="AH810" s="31"/>
      <c r="AI810" s="360"/>
      <c r="AJ810" s="360"/>
      <c r="AK810" s="360"/>
      <c r="AL810" s="360"/>
    </row>
    <row r="811" ht="15.75" customHeight="1">
      <c r="A811" s="1177"/>
      <c r="B811" s="31"/>
      <c r="C811" s="31"/>
      <c r="D811" s="2"/>
      <c r="E811" s="360"/>
      <c r="F811" s="2"/>
      <c r="G811" s="31"/>
      <c r="H811" s="31"/>
      <c r="I811" s="360"/>
      <c r="J811" s="360"/>
      <c r="K811" s="10"/>
      <c r="L811" s="2"/>
      <c r="M811" s="31"/>
      <c r="N811" s="31"/>
      <c r="O811" s="31"/>
      <c r="P811" s="1178"/>
      <c r="Q811" s="1179"/>
      <c r="R811" s="1180"/>
      <c r="S811" s="1180"/>
      <c r="T811" s="1181"/>
      <c r="U811" s="629"/>
      <c r="V811" s="2"/>
      <c r="W811" s="2"/>
      <c r="X811" s="2"/>
      <c r="Y811" s="360"/>
      <c r="Z811" s="360"/>
      <c r="AA811" s="31"/>
      <c r="AB811" s="1182"/>
      <c r="AC811" s="360"/>
      <c r="AD811" s="360"/>
      <c r="AE811" s="360"/>
      <c r="AF811" s="360"/>
      <c r="AG811" s="360"/>
      <c r="AH811" s="31"/>
      <c r="AI811" s="360"/>
      <c r="AJ811" s="360"/>
      <c r="AK811" s="360"/>
      <c r="AL811" s="360"/>
    </row>
    <row r="812" ht="15.75" customHeight="1">
      <c r="A812" s="1177"/>
      <c r="B812" s="31"/>
      <c r="C812" s="31"/>
      <c r="D812" s="2"/>
      <c r="E812" s="360"/>
      <c r="F812" s="2"/>
      <c r="G812" s="31"/>
      <c r="H812" s="31"/>
      <c r="I812" s="360"/>
      <c r="J812" s="360"/>
      <c r="K812" s="10"/>
      <c r="L812" s="2"/>
      <c r="M812" s="31"/>
      <c r="N812" s="31"/>
      <c r="O812" s="31"/>
      <c r="P812" s="1178"/>
      <c r="Q812" s="1179"/>
      <c r="R812" s="1180"/>
      <c r="S812" s="1180"/>
      <c r="T812" s="1181"/>
      <c r="U812" s="629"/>
      <c r="V812" s="2"/>
      <c r="W812" s="2"/>
      <c r="X812" s="2"/>
      <c r="Y812" s="360"/>
      <c r="Z812" s="360"/>
      <c r="AA812" s="31"/>
      <c r="AB812" s="1182"/>
      <c r="AC812" s="360"/>
      <c r="AD812" s="360"/>
      <c r="AE812" s="360"/>
      <c r="AF812" s="360"/>
      <c r="AG812" s="360"/>
      <c r="AH812" s="31"/>
      <c r="AI812" s="360"/>
      <c r="AJ812" s="360"/>
      <c r="AK812" s="360"/>
      <c r="AL812" s="360"/>
    </row>
    <row r="813" ht="15.75" customHeight="1">
      <c r="A813" s="1177"/>
      <c r="B813" s="31"/>
      <c r="C813" s="31"/>
      <c r="D813" s="2"/>
      <c r="E813" s="360"/>
      <c r="F813" s="2"/>
      <c r="G813" s="31"/>
      <c r="H813" s="31"/>
      <c r="I813" s="360"/>
      <c r="J813" s="360"/>
      <c r="K813" s="10"/>
      <c r="L813" s="2"/>
      <c r="M813" s="31"/>
      <c r="N813" s="31"/>
      <c r="O813" s="31"/>
      <c r="P813" s="1178"/>
      <c r="Q813" s="1179"/>
      <c r="R813" s="1180"/>
      <c r="S813" s="1180"/>
      <c r="T813" s="1181"/>
      <c r="U813" s="629"/>
      <c r="V813" s="2"/>
      <c r="W813" s="2"/>
      <c r="X813" s="2"/>
      <c r="Y813" s="360"/>
      <c r="Z813" s="360"/>
      <c r="AA813" s="31"/>
      <c r="AB813" s="1182"/>
      <c r="AC813" s="360"/>
      <c r="AD813" s="360"/>
      <c r="AE813" s="360"/>
      <c r="AF813" s="360"/>
      <c r="AG813" s="360"/>
      <c r="AH813" s="31"/>
      <c r="AI813" s="360"/>
      <c r="AJ813" s="360"/>
      <c r="AK813" s="360"/>
      <c r="AL813" s="360"/>
    </row>
    <row r="814" ht="15.75" customHeight="1">
      <c r="A814" s="1177"/>
      <c r="B814" s="31"/>
      <c r="C814" s="31"/>
      <c r="D814" s="2"/>
      <c r="E814" s="360"/>
      <c r="F814" s="2"/>
      <c r="G814" s="31"/>
      <c r="H814" s="31"/>
      <c r="I814" s="360"/>
      <c r="J814" s="360"/>
      <c r="K814" s="10"/>
      <c r="L814" s="2"/>
      <c r="M814" s="31"/>
      <c r="N814" s="31"/>
      <c r="O814" s="31"/>
      <c r="P814" s="1178"/>
      <c r="Q814" s="1179"/>
      <c r="R814" s="1180"/>
      <c r="S814" s="1180"/>
      <c r="T814" s="1181"/>
      <c r="U814" s="629"/>
      <c r="V814" s="2"/>
      <c r="W814" s="2"/>
      <c r="X814" s="2"/>
      <c r="Y814" s="360"/>
      <c r="Z814" s="360"/>
      <c r="AA814" s="31"/>
      <c r="AB814" s="1182"/>
      <c r="AC814" s="360"/>
      <c r="AD814" s="360"/>
      <c r="AE814" s="360"/>
      <c r="AF814" s="360"/>
      <c r="AG814" s="360"/>
      <c r="AH814" s="31"/>
      <c r="AI814" s="360"/>
      <c r="AJ814" s="360"/>
      <c r="AK814" s="360"/>
      <c r="AL814" s="360"/>
    </row>
    <row r="815" ht="15.75" customHeight="1">
      <c r="A815" s="1177"/>
      <c r="B815" s="31"/>
      <c r="C815" s="31"/>
      <c r="D815" s="2"/>
      <c r="E815" s="360"/>
      <c r="F815" s="2"/>
      <c r="G815" s="31"/>
      <c r="H815" s="31"/>
      <c r="I815" s="360"/>
      <c r="J815" s="360"/>
      <c r="K815" s="10"/>
      <c r="L815" s="2"/>
      <c r="M815" s="31"/>
      <c r="N815" s="31"/>
      <c r="O815" s="31"/>
      <c r="P815" s="1178"/>
      <c r="Q815" s="1179"/>
      <c r="R815" s="1180"/>
      <c r="S815" s="1180"/>
      <c r="T815" s="1181"/>
      <c r="U815" s="629"/>
      <c r="V815" s="2"/>
      <c r="W815" s="2"/>
      <c r="X815" s="2"/>
      <c r="Y815" s="360"/>
      <c r="Z815" s="360"/>
      <c r="AA815" s="31"/>
      <c r="AB815" s="1182"/>
      <c r="AC815" s="360"/>
      <c r="AD815" s="360"/>
      <c r="AE815" s="360"/>
      <c r="AF815" s="360"/>
      <c r="AG815" s="360"/>
      <c r="AH815" s="31"/>
      <c r="AI815" s="360"/>
      <c r="AJ815" s="360"/>
      <c r="AK815" s="360"/>
      <c r="AL815" s="360"/>
    </row>
    <row r="816" ht="15.75" customHeight="1">
      <c r="A816" s="1177"/>
      <c r="B816" s="31"/>
      <c r="C816" s="31"/>
      <c r="D816" s="2"/>
      <c r="E816" s="360"/>
      <c r="F816" s="2"/>
      <c r="G816" s="31"/>
      <c r="H816" s="31"/>
      <c r="I816" s="360"/>
      <c r="J816" s="360"/>
      <c r="K816" s="10"/>
      <c r="L816" s="2"/>
      <c r="M816" s="31"/>
      <c r="N816" s="31"/>
      <c r="O816" s="31"/>
      <c r="P816" s="1178"/>
      <c r="Q816" s="1179"/>
      <c r="R816" s="1180"/>
      <c r="S816" s="1180"/>
      <c r="T816" s="1181"/>
      <c r="U816" s="629"/>
      <c r="V816" s="2"/>
      <c r="W816" s="2"/>
      <c r="X816" s="2"/>
      <c r="Y816" s="360"/>
      <c r="Z816" s="360"/>
      <c r="AA816" s="31"/>
      <c r="AB816" s="1182"/>
      <c r="AC816" s="360"/>
      <c r="AD816" s="360"/>
      <c r="AE816" s="360"/>
      <c r="AF816" s="360"/>
      <c r="AG816" s="360"/>
      <c r="AH816" s="31"/>
      <c r="AI816" s="360"/>
      <c r="AJ816" s="360"/>
      <c r="AK816" s="360"/>
      <c r="AL816" s="360"/>
    </row>
    <row r="817" ht="15.75" customHeight="1">
      <c r="A817" s="1177"/>
      <c r="B817" s="31"/>
      <c r="C817" s="31"/>
      <c r="D817" s="2"/>
      <c r="E817" s="360"/>
      <c r="F817" s="2"/>
      <c r="G817" s="31"/>
      <c r="H817" s="31"/>
      <c r="I817" s="360"/>
      <c r="J817" s="360"/>
      <c r="K817" s="10"/>
      <c r="L817" s="2"/>
      <c r="M817" s="31"/>
      <c r="N817" s="31"/>
      <c r="O817" s="31"/>
      <c r="P817" s="1178"/>
      <c r="Q817" s="1179"/>
      <c r="R817" s="1180"/>
      <c r="S817" s="1180"/>
      <c r="T817" s="1181"/>
      <c r="U817" s="629"/>
      <c r="V817" s="2"/>
      <c r="W817" s="2"/>
      <c r="X817" s="2"/>
      <c r="Y817" s="360"/>
      <c r="Z817" s="360"/>
      <c r="AA817" s="31"/>
      <c r="AB817" s="1182"/>
      <c r="AC817" s="360"/>
      <c r="AD817" s="360"/>
      <c r="AE817" s="360"/>
      <c r="AF817" s="360"/>
      <c r="AG817" s="360"/>
      <c r="AH817" s="31"/>
      <c r="AI817" s="360"/>
      <c r="AJ817" s="360"/>
      <c r="AK817" s="360"/>
      <c r="AL817" s="360"/>
    </row>
    <row r="818" ht="15.75" customHeight="1">
      <c r="A818" s="1177"/>
      <c r="B818" s="31"/>
      <c r="C818" s="31"/>
      <c r="D818" s="2"/>
      <c r="E818" s="360"/>
      <c r="F818" s="2"/>
      <c r="G818" s="31"/>
      <c r="H818" s="31"/>
      <c r="I818" s="360"/>
      <c r="J818" s="360"/>
      <c r="K818" s="10"/>
      <c r="L818" s="2"/>
      <c r="M818" s="31"/>
      <c r="N818" s="31"/>
      <c r="O818" s="31"/>
      <c r="P818" s="1178"/>
      <c r="Q818" s="1179"/>
      <c r="R818" s="1180"/>
      <c r="S818" s="1180"/>
      <c r="T818" s="1181"/>
      <c r="U818" s="629"/>
      <c r="V818" s="2"/>
      <c r="W818" s="2"/>
      <c r="X818" s="2"/>
      <c r="Y818" s="360"/>
      <c r="Z818" s="360"/>
      <c r="AA818" s="31"/>
      <c r="AB818" s="1182"/>
      <c r="AC818" s="360"/>
      <c r="AD818" s="360"/>
      <c r="AE818" s="360"/>
      <c r="AF818" s="360"/>
      <c r="AG818" s="360"/>
      <c r="AH818" s="31"/>
      <c r="AI818" s="360"/>
      <c r="AJ818" s="360"/>
      <c r="AK818" s="360"/>
      <c r="AL818" s="360"/>
    </row>
    <row r="819" ht="15.75" customHeight="1">
      <c r="A819" s="1177"/>
      <c r="B819" s="31"/>
      <c r="C819" s="31"/>
      <c r="D819" s="2"/>
      <c r="E819" s="360"/>
      <c r="F819" s="2"/>
      <c r="G819" s="31"/>
      <c r="H819" s="31"/>
      <c r="I819" s="360"/>
      <c r="J819" s="360"/>
      <c r="K819" s="10"/>
      <c r="L819" s="2"/>
      <c r="M819" s="31"/>
      <c r="N819" s="31"/>
      <c r="O819" s="31"/>
      <c r="P819" s="1178"/>
      <c r="Q819" s="1179"/>
      <c r="R819" s="1180"/>
      <c r="S819" s="1180"/>
      <c r="T819" s="1181"/>
      <c r="U819" s="629"/>
      <c r="V819" s="2"/>
      <c r="W819" s="2"/>
      <c r="X819" s="2"/>
      <c r="Y819" s="360"/>
      <c r="Z819" s="360"/>
      <c r="AA819" s="31"/>
      <c r="AB819" s="1182"/>
      <c r="AC819" s="360"/>
      <c r="AD819" s="360"/>
      <c r="AE819" s="360"/>
      <c r="AF819" s="360"/>
      <c r="AG819" s="360"/>
      <c r="AH819" s="31"/>
      <c r="AI819" s="360"/>
      <c r="AJ819" s="360"/>
      <c r="AK819" s="360"/>
      <c r="AL819" s="360"/>
    </row>
    <row r="820" ht="15.75" customHeight="1">
      <c r="A820" s="1177"/>
      <c r="B820" s="31"/>
      <c r="C820" s="31"/>
      <c r="D820" s="2"/>
      <c r="E820" s="360"/>
      <c r="F820" s="2"/>
      <c r="G820" s="31"/>
      <c r="H820" s="31"/>
      <c r="I820" s="360"/>
      <c r="J820" s="360"/>
      <c r="K820" s="10"/>
      <c r="L820" s="2"/>
      <c r="M820" s="31"/>
      <c r="N820" s="31"/>
      <c r="O820" s="31"/>
      <c r="P820" s="1178"/>
      <c r="Q820" s="1179"/>
      <c r="R820" s="1180"/>
      <c r="S820" s="1180"/>
      <c r="T820" s="1181"/>
      <c r="U820" s="629"/>
      <c r="V820" s="2"/>
      <c r="W820" s="2"/>
      <c r="X820" s="2"/>
      <c r="Y820" s="360"/>
      <c r="Z820" s="360"/>
      <c r="AA820" s="31"/>
      <c r="AB820" s="1182"/>
      <c r="AC820" s="360"/>
      <c r="AD820" s="360"/>
      <c r="AE820" s="360"/>
      <c r="AF820" s="360"/>
      <c r="AG820" s="360"/>
      <c r="AH820" s="31"/>
      <c r="AI820" s="360"/>
      <c r="AJ820" s="360"/>
      <c r="AK820" s="360"/>
      <c r="AL820" s="360"/>
    </row>
    <row r="821" ht="15.75" customHeight="1">
      <c r="A821" s="1177"/>
      <c r="B821" s="31"/>
      <c r="C821" s="31"/>
      <c r="D821" s="2"/>
      <c r="E821" s="360"/>
      <c r="F821" s="2"/>
      <c r="G821" s="31"/>
      <c r="H821" s="31"/>
      <c r="I821" s="360"/>
      <c r="J821" s="360"/>
      <c r="K821" s="10"/>
      <c r="L821" s="2"/>
      <c r="M821" s="31"/>
      <c r="N821" s="31"/>
      <c r="O821" s="31"/>
      <c r="P821" s="1178"/>
      <c r="Q821" s="1179"/>
      <c r="R821" s="1180"/>
      <c r="S821" s="1180"/>
      <c r="T821" s="1181"/>
      <c r="U821" s="629"/>
      <c r="V821" s="2"/>
      <c r="W821" s="2"/>
      <c r="X821" s="2"/>
      <c r="Y821" s="360"/>
      <c r="Z821" s="360"/>
      <c r="AA821" s="31"/>
      <c r="AB821" s="1182"/>
      <c r="AC821" s="360"/>
      <c r="AD821" s="360"/>
      <c r="AE821" s="360"/>
      <c r="AF821" s="360"/>
      <c r="AG821" s="360"/>
      <c r="AH821" s="31"/>
      <c r="AI821" s="360"/>
      <c r="AJ821" s="360"/>
      <c r="AK821" s="360"/>
      <c r="AL821" s="360"/>
    </row>
    <row r="822" ht="15.75" customHeight="1">
      <c r="A822" s="1177"/>
      <c r="B822" s="31"/>
      <c r="C822" s="31"/>
      <c r="D822" s="2"/>
      <c r="E822" s="360"/>
      <c r="F822" s="2"/>
      <c r="G822" s="31"/>
      <c r="H822" s="31"/>
      <c r="I822" s="360"/>
      <c r="J822" s="360"/>
      <c r="K822" s="10"/>
      <c r="L822" s="2"/>
      <c r="M822" s="31"/>
      <c r="N822" s="31"/>
      <c r="O822" s="31"/>
      <c r="P822" s="1178"/>
      <c r="Q822" s="1179"/>
      <c r="R822" s="1180"/>
      <c r="S822" s="1180"/>
      <c r="T822" s="1181"/>
      <c r="U822" s="629"/>
      <c r="V822" s="2"/>
      <c r="W822" s="2"/>
      <c r="X822" s="2"/>
      <c r="Y822" s="360"/>
      <c r="Z822" s="360"/>
      <c r="AA822" s="31"/>
      <c r="AB822" s="1182"/>
      <c r="AC822" s="360"/>
      <c r="AD822" s="360"/>
      <c r="AE822" s="360"/>
      <c r="AF822" s="360"/>
      <c r="AG822" s="360"/>
      <c r="AH822" s="31"/>
      <c r="AI822" s="360"/>
      <c r="AJ822" s="360"/>
      <c r="AK822" s="360"/>
      <c r="AL822" s="360"/>
    </row>
    <row r="823" ht="15.75" customHeight="1">
      <c r="A823" s="1177"/>
      <c r="B823" s="31"/>
      <c r="C823" s="31"/>
      <c r="D823" s="2"/>
      <c r="E823" s="360"/>
      <c r="F823" s="2"/>
      <c r="G823" s="31"/>
      <c r="H823" s="31"/>
      <c r="I823" s="360"/>
      <c r="J823" s="360"/>
      <c r="K823" s="10"/>
      <c r="L823" s="2"/>
      <c r="M823" s="31"/>
      <c r="N823" s="31"/>
      <c r="O823" s="31"/>
      <c r="P823" s="1178"/>
      <c r="Q823" s="1179"/>
      <c r="R823" s="1180"/>
      <c r="S823" s="1180"/>
      <c r="T823" s="1181"/>
      <c r="U823" s="629"/>
      <c r="V823" s="2"/>
      <c r="W823" s="2"/>
      <c r="X823" s="2"/>
      <c r="Y823" s="360"/>
      <c r="Z823" s="360"/>
      <c r="AA823" s="31"/>
      <c r="AB823" s="1182"/>
      <c r="AC823" s="360"/>
      <c r="AD823" s="360"/>
      <c r="AE823" s="360"/>
      <c r="AF823" s="360"/>
      <c r="AG823" s="360"/>
      <c r="AH823" s="31"/>
      <c r="AI823" s="360"/>
      <c r="AJ823" s="360"/>
      <c r="AK823" s="360"/>
      <c r="AL823" s="360"/>
    </row>
    <row r="824" ht="15.75" customHeight="1">
      <c r="A824" s="1177"/>
      <c r="B824" s="31"/>
      <c r="C824" s="31"/>
      <c r="D824" s="2"/>
      <c r="E824" s="360"/>
      <c r="F824" s="2"/>
      <c r="G824" s="31"/>
      <c r="H824" s="31"/>
      <c r="I824" s="360"/>
      <c r="J824" s="360"/>
      <c r="K824" s="10"/>
      <c r="L824" s="2"/>
      <c r="M824" s="31"/>
      <c r="N824" s="31"/>
      <c r="O824" s="31"/>
      <c r="P824" s="1178"/>
      <c r="Q824" s="1179"/>
      <c r="R824" s="1180"/>
      <c r="S824" s="1180"/>
      <c r="T824" s="1181"/>
      <c r="U824" s="629"/>
      <c r="V824" s="2"/>
      <c r="W824" s="2"/>
      <c r="X824" s="2"/>
      <c r="Y824" s="360"/>
      <c r="Z824" s="360"/>
      <c r="AA824" s="31"/>
      <c r="AB824" s="1182"/>
      <c r="AC824" s="360"/>
      <c r="AD824" s="360"/>
      <c r="AE824" s="360"/>
      <c r="AF824" s="360"/>
      <c r="AG824" s="360"/>
      <c r="AH824" s="31"/>
      <c r="AI824" s="360"/>
      <c r="AJ824" s="360"/>
      <c r="AK824" s="360"/>
      <c r="AL824" s="360"/>
    </row>
    <row r="825" ht="15.75" customHeight="1">
      <c r="A825" s="1177"/>
      <c r="B825" s="31"/>
      <c r="C825" s="31"/>
      <c r="D825" s="2"/>
      <c r="E825" s="360"/>
      <c r="F825" s="2"/>
      <c r="G825" s="31"/>
      <c r="H825" s="31"/>
      <c r="I825" s="360"/>
      <c r="J825" s="360"/>
      <c r="K825" s="10"/>
      <c r="L825" s="2"/>
      <c r="M825" s="31"/>
      <c r="N825" s="31"/>
      <c r="O825" s="31"/>
      <c r="P825" s="1178"/>
      <c r="Q825" s="1179"/>
      <c r="R825" s="1180"/>
      <c r="S825" s="1180"/>
      <c r="T825" s="1181"/>
      <c r="U825" s="629"/>
      <c r="V825" s="2"/>
      <c r="W825" s="2"/>
      <c r="X825" s="2"/>
      <c r="Y825" s="360"/>
      <c r="Z825" s="360"/>
      <c r="AA825" s="31"/>
      <c r="AB825" s="1182"/>
      <c r="AC825" s="360"/>
      <c r="AD825" s="360"/>
      <c r="AE825" s="360"/>
      <c r="AF825" s="360"/>
      <c r="AG825" s="360"/>
      <c r="AH825" s="31"/>
      <c r="AI825" s="360"/>
      <c r="AJ825" s="360"/>
      <c r="AK825" s="360"/>
      <c r="AL825" s="360"/>
    </row>
    <row r="826" ht="15.75" customHeight="1">
      <c r="A826" s="1177"/>
      <c r="B826" s="31"/>
      <c r="C826" s="31"/>
      <c r="D826" s="2"/>
      <c r="E826" s="360"/>
      <c r="F826" s="2"/>
      <c r="G826" s="31"/>
      <c r="H826" s="31"/>
      <c r="I826" s="360"/>
      <c r="J826" s="360"/>
      <c r="K826" s="10"/>
      <c r="L826" s="2"/>
      <c r="M826" s="31"/>
      <c r="N826" s="31"/>
      <c r="O826" s="31"/>
      <c r="P826" s="1178"/>
      <c r="Q826" s="1179"/>
      <c r="R826" s="1180"/>
      <c r="S826" s="1180"/>
      <c r="T826" s="1181"/>
      <c r="U826" s="629"/>
      <c r="V826" s="2"/>
      <c r="W826" s="2"/>
      <c r="X826" s="2"/>
      <c r="Y826" s="360"/>
      <c r="Z826" s="360"/>
      <c r="AA826" s="31"/>
      <c r="AB826" s="1182"/>
      <c r="AC826" s="360"/>
      <c r="AD826" s="360"/>
      <c r="AE826" s="360"/>
      <c r="AF826" s="360"/>
      <c r="AG826" s="360"/>
      <c r="AH826" s="31"/>
      <c r="AI826" s="360"/>
      <c r="AJ826" s="360"/>
      <c r="AK826" s="360"/>
      <c r="AL826" s="360"/>
    </row>
    <row r="827" ht="15.75" customHeight="1">
      <c r="A827" s="1177"/>
      <c r="B827" s="31"/>
      <c r="C827" s="31"/>
      <c r="D827" s="2"/>
      <c r="E827" s="360"/>
      <c r="F827" s="2"/>
      <c r="G827" s="31"/>
      <c r="H827" s="31"/>
      <c r="I827" s="360"/>
      <c r="J827" s="360"/>
      <c r="K827" s="10"/>
      <c r="L827" s="2"/>
      <c r="M827" s="31"/>
      <c r="N827" s="31"/>
      <c r="O827" s="31"/>
      <c r="P827" s="1178"/>
      <c r="Q827" s="1179"/>
      <c r="R827" s="1180"/>
      <c r="S827" s="1180"/>
      <c r="T827" s="1181"/>
      <c r="U827" s="629"/>
      <c r="V827" s="2"/>
      <c r="W827" s="2"/>
      <c r="X827" s="2"/>
      <c r="Y827" s="360"/>
      <c r="Z827" s="360"/>
      <c r="AA827" s="31"/>
      <c r="AB827" s="1182"/>
      <c r="AC827" s="360"/>
      <c r="AD827" s="360"/>
      <c r="AE827" s="360"/>
      <c r="AF827" s="360"/>
      <c r="AG827" s="360"/>
      <c r="AH827" s="31"/>
      <c r="AI827" s="360"/>
      <c r="AJ827" s="360"/>
      <c r="AK827" s="360"/>
      <c r="AL827" s="360"/>
    </row>
    <row r="828" ht="15.75" customHeight="1">
      <c r="A828" s="1177"/>
      <c r="B828" s="31"/>
      <c r="C828" s="31"/>
      <c r="D828" s="2"/>
      <c r="E828" s="360"/>
      <c r="F828" s="2"/>
      <c r="G828" s="31"/>
      <c r="H828" s="31"/>
      <c r="I828" s="360"/>
      <c r="J828" s="360"/>
      <c r="K828" s="10"/>
      <c r="L828" s="2"/>
      <c r="M828" s="31"/>
      <c r="N828" s="31"/>
      <c r="O828" s="31"/>
      <c r="P828" s="1178"/>
      <c r="Q828" s="1179"/>
      <c r="R828" s="1180"/>
      <c r="S828" s="1180"/>
      <c r="T828" s="1181"/>
      <c r="U828" s="629"/>
      <c r="V828" s="2"/>
      <c r="W828" s="2"/>
      <c r="X828" s="2"/>
      <c r="Y828" s="360"/>
      <c r="Z828" s="360"/>
      <c r="AA828" s="31"/>
      <c r="AB828" s="1182"/>
      <c r="AC828" s="360"/>
      <c r="AD828" s="360"/>
      <c r="AE828" s="360"/>
      <c r="AF828" s="360"/>
      <c r="AG828" s="360"/>
      <c r="AH828" s="31"/>
      <c r="AI828" s="360"/>
      <c r="AJ828" s="360"/>
      <c r="AK828" s="360"/>
      <c r="AL828" s="360"/>
    </row>
    <row r="829" ht="15.75" customHeight="1">
      <c r="A829" s="1177"/>
      <c r="B829" s="31"/>
      <c r="C829" s="31"/>
      <c r="D829" s="2"/>
      <c r="E829" s="360"/>
      <c r="F829" s="2"/>
      <c r="G829" s="31"/>
      <c r="H829" s="31"/>
      <c r="I829" s="360"/>
      <c r="J829" s="360"/>
      <c r="K829" s="10"/>
      <c r="L829" s="2"/>
      <c r="M829" s="31"/>
      <c r="N829" s="31"/>
      <c r="O829" s="31"/>
      <c r="P829" s="1178"/>
      <c r="Q829" s="1179"/>
      <c r="R829" s="1180"/>
      <c r="S829" s="1180"/>
      <c r="T829" s="1181"/>
      <c r="U829" s="629"/>
      <c r="V829" s="2"/>
      <c r="W829" s="2"/>
      <c r="X829" s="2"/>
      <c r="Y829" s="360"/>
      <c r="Z829" s="360"/>
      <c r="AA829" s="31"/>
      <c r="AB829" s="1182"/>
      <c r="AC829" s="360"/>
      <c r="AD829" s="360"/>
      <c r="AE829" s="360"/>
      <c r="AF829" s="360"/>
      <c r="AG829" s="360"/>
      <c r="AH829" s="31"/>
      <c r="AI829" s="360"/>
      <c r="AJ829" s="360"/>
      <c r="AK829" s="360"/>
      <c r="AL829" s="360"/>
    </row>
    <row r="830" ht="15.75" customHeight="1">
      <c r="A830" s="1177"/>
      <c r="B830" s="31"/>
      <c r="C830" s="31"/>
      <c r="D830" s="2"/>
      <c r="E830" s="360"/>
      <c r="F830" s="2"/>
      <c r="G830" s="31"/>
      <c r="H830" s="31"/>
      <c r="I830" s="360"/>
      <c r="J830" s="360"/>
      <c r="K830" s="10"/>
      <c r="L830" s="2"/>
      <c r="M830" s="31"/>
      <c r="N830" s="31"/>
      <c r="O830" s="31"/>
      <c r="P830" s="1178"/>
      <c r="Q830" s="1179"/>
      <c r="R830" s="1180"/>
      <c r="S830" s="1180"/>
      <c r="T830" s="1181"/>
      <c r="U830" s="629"/>
      <c r="V830" s="2"/>
      <c r="W830" s="2"/>
      <c r="X830" s="2"/>
      <c r="Y830" s="360"/>
      <c r="Z830" s="360"/>
      <c r="AA830" s="31"/>
      <c r="AB830" s="1182"/>
      <c r="AC830" s="360"/>
      <c r="AD830" s="360"/>
      <c r="AE830" s="360"/>
      <c r="AF830" s="360"/>
      <c r="AG830" s="360"/>
      <c r="AH830" s="31"/>
      <c r="AI830" s="360"/>
      <c r="AJ830" s="360"/>
      <c r="AK830" s="360"/>
      <c r="AL830" s="360"/>
    </row>
    <row r="831" ht="15.75" customHeight="1">
      <c r="A831" s="1177"/>
      <c r="B831" s="31"/>
      <c r="C831" s="31"/>
      <c r="D831" s="2"/>
      <c r="E831" s="360"/>
      <c r="F831" s="2"/>
      <c r="G831" s="31"/>
      <c r="H831" s="31"/>
      <c r="I831" s="360"/>
      <c r="J831" s="360"/>
      <c r="K831" s="10"/>
      <c r="L831" s="2"/>
      <c r="M831" s="31"/>
      <c r="N831" s="31"/>
      <c r="O831" s="31"/>
      <c r="P831" s="1178"/>
      <c r="Q831" s="1179"/>
      <c r="R831" s="1180"/>
      <c r="S831" s="1180"/>
      <c r="T831" s="1181"/>
      <c r="U831" s="629"/>
      <c r="V831" s="2"/>
      <c r="W831" s="2"/>
      <c r="X831" s="2"/>
      <c r="Y831" s="360"/>
      <c r="Z831" s="360"/>
      <c r="AA831" s="31"/>
      <c r="AB831" s="1182"/>
      <c r="AC831" s="360"/>
      <c r="AD831" s="360"/>
      <c r="AE831" s="360"/>
      <c r="AF831" s="360"/>
      <c r="AG831" s="360"/>
      <c r="AH831" s="31"/>
      <c r="AI831" s="360"/>
      <c r="AJ831" s="360"/>
      <c r="AK831" s="360"/>
      <c r="AL831" s="360"/>
    </row>
    <row r="832" ht="15.75" customHeight="1">
      <c r="A832" s="1177"/>
      <c r="B832" s="31"/>
      <c r="C832" s="31"/>
      <c r="D832" s="2"/>
      <c r="E832" s="360"/>
      <c r="F832" s="2"/>
      <c r="G832" s="31"/>
      <c r="H832" s="31"/>
      <c r="I832" s="360"/>
      <c r="J832" s="360"/>
      <c r="K832" s="10"/>
      <c r="L832" s="2"/>
      <c r="M832" s="31"/>
      <c r="N832" s="31"/>
      <c r="O832" s="31"/>
      <c r="P832" s="1178"/>
      <c r="Q832" s="1179"/>
      <c r="R832" s="1180"/>
      <c r="S832" s="1180"/>
      <c r="T832" s="1181"/>
      <c r="U832" s="629"/>
      <c r="V832" s="2"/>
      <c r="W832" s="2"/>
      <c r="X832" s="2"/>
      <c r="Y832" s="360"/>
      <c r="Z832" s="360"/>
      <c r="AA832" s="31"/>
      <c r="AB832" s="1182"/>
      <c r="AC832" s="360"/>
      <c r="AD832" s="360"/>
      <c r="AE832" s="360"/>
      <c r="AF832" s="360"/>
      <c r="AG832" s="360"/>
      <c r="AH832" s="31"/>
      <c r="AI832" s="360"/>
      <c r="AJ832" s="360"/>
      <c r="AK832" s="360"/>
      <c r="AL832" s="360"/>
    </row>
    <row r="833" ht="15.75" customHeight="1">
      <c r="A833" s="1177"/>
      <c r="B833" s="31"/>
      <c r="C833" s="31"/>
      <c r="D833" s="2"/>
      <c r="E833" s="360"/>
      <c r="F833" s="2"/>
      <c r="G833" s="31"/>
      <c r="H833" s="31"/>
      <c r="I833" s="360"/>
      <c r="J833" s="360"/>
      <c r="K833" s="10"/>
      <c r="L833" s="2"/>
      <c r="M833" s="31"/>
      <c r="N833" s="31"/>
      <c r="O833" s="31"/>
      <c r="P833" s="1178"/>
      <c r="Q833" s="1179"/>
      <c r="R833" s="1180"/>
      <c r="S833" s="1180"/>
      <c r="T833" s="1181"/>
      <c r="U833" s="629"/>
      <c r="V833" s="2"/>
      <c r="W833" s="2"/>
      <c r="X833" s="2"/>
      <c r="Y833" s="360"/>
      <c r="Z833" s="360"/>
      <c r="AA833" s="31"/>
      <c r="AB833" s="1182"/>
      <c r="AC833" s="360"/>
      <c r="AD833" s="360"/>
      <c r="AE833" s="360"/>
      <c r="AF833" s="360"/>
      <c r="AG833" s="360"/>
      <c r="AH833" s="31"/>
      <c r="AI833" s="360"/>
      <c r="AJ833" s="360"/>
      <c r="AK833" s="360"/>
      <c r="AL833" s="360"/>
    </row>
    <row r="834" ht="15.75" customHeight="1">
      <c r="A834" s="1177"/>
      <c r="B834" s="31"/>
      <c r="C834" s="31"/>
      <c r="D834" s="2"/>
      <c r="E834" s="360"/>
      <c r="F834" s="2"/>
      <c r="G834" s="31"/>
      <c r="H834" s="31"/>
      <c r="I834" s="360"/>
      <c r="J834" s="360"/>
      <c r="K834" s="10"/>
      <c r="L834" s="2"/>
      <c r="M834" s="31"/>
      <c r="N834" s="31"/>
      <c r="O834" s="31"/>
      <c r="P834" s="1178"/>
      <c r="Q834" s="1179"/>
      <c r="R834" s="1180"/>
      <c r="S834" s="1180"/>
      <c r="T834" s="1181"/>
      <c r="U834" s="629"/>
      <c r="V834" s="2"/>
      <c r="W834" s="2"/>
      <c r="X834" s="2"/>
      <c r="Y834" s="360"/>
      <c r="Z834" s="360"/>
      <c r="AA834" s="31"/>
      <c r="AB834" s="1182"/>
      <c r="AC834" s="360"/>
      <c r="AD834" s="360"/>
      <c r="AE834" s="360"/>
      <c r="AF834" s="360"/>
      <c r="AG834" s="360"/>
      <c r="AH834" s="31"/>
      <c r="AI834" s="360"/>
      <c r="AJ834" s="360"/>
      <c r="AK834" s="360"/>
      <c r="AL834" s="360"/>
    </row>
    <row r="835" ht="15.75" customHeight="1">
      <c r="A835" s="1177"/>
      <c r="B835" s="31"/>
      <c r="C835" s="31"/>
      <c r="D835" s="2"/>
      <c r="E835" s="360"/>
      <c r="F835" s="2"/>
      <c r="G835" s="31"/>
      <c r="H835" s="31"/>
      <c r="I835" s="360"/>
      <c r="J835" s="360"/>
      <c r="K835" s="10"/>
      <c r="L835" s="2"/>
      <c r="M835" s="31"/>
      <c r="N835" s="31"/>
      <c r="O835" s="31"/>
      <c r="P835" s="1178"/>
      <c r="Q835" s="1179"/>
      <c r="R835" s="1180"/>
      <c r="S835" s="1180"/>
      <c r="T835" s="1181"/>
      <c r="U835" s="629"/>
      <c r="V835" s="2"/>
      <c r="W835" s="2"/>
      <c r="X835" s="2"/>
      <c r="Y835" s="360"/>
      <c r="Z835" s="360"/>
      <c r="AA835" s="31"/>
      <c r="AB835" s="1182"/>
      <c r="AC835" s="360"/>
      <c r="AD835" s="360"/>
      <c r="AE835" s="360"/>
      <c r="AF835" s="360"/>
      <c r="AG835" s="360"/>
      <c r="AH835" s="31"/>
      <c r="AI835" s="360"/>
      <c r="AJ835" s="360"/>
      <c r="AK835" s="360"/>
      <c r="AL835" s="360"/>
    </row>
    <row r="836" ht="15.75" customHeight="1">
      <c r="A836" s="1177"/>
      <c r="B836" s="31"/>
      <c r="C836" s="31"/>
      <c r="D836" s="2"/>
      <c r="E836" s="360"/>
      <c r="F836" s="2"/>
      <c r="G836" s="31"/>
      <c r="H836" s="31"/>
      <c r="I836" s="360"/>
      <c r="J836" s="360"/>
      <c r="K836" s="10"/>
      <c r="L836" s="2"/>
      <c r="M836" s="31"/>
      <c r="N836" s="31"/>
      <c r="O836" s="31"/>
      <c r="P836" s="1178"/>
      <c r="Q836" s="1179"/>
      <c r="R836" s="1180"/>
      <c r="S836" s="1180"/>
      <c r="T836" s="1181"/>
      <c r="U836" s="629"/>
      <c r="V836" s="2"/>
      <c r="W836" s="2"/>
      <c r="X836" s="2"/>
      <c r="Y836" s="360"/>
      <c r="Z836" s="360"/>
      <c r="AA836" s="31"/>
      <c r="AB836" s="1182"/>
      <c r="AC836" s="360"/>
      <c r="AD836" s="360"/>
      <c r="AE836" s="360"/>
      <c r="AF836" s="360"/>
      <c r="AG836" s="360"/>
      <c r="AH836" s="31"/>
      <c r="AI836" s="360"/>
      <c r="AJ836" s="360"/>
      <c r="AK836" s="360"/>
      <c r="AL836" s="360"/>
    </row>
    <row r="837" ht="15.75" customHeight="1">
      <c r="A837" s="1177"/>
      <c r="B837" s="31"/>
      <c r="C837" s="31"/>
      <c r="D837" s="2"/>
      <c r="E837" s="360"/>
      <c r="F837" s="2"/>
      <c r="G837" s="31"/>
      <c r="H837" s="31"/>
      <c r="I837" s="360"/>
      <c r="J837" s="360"/>
      <c r="K837" s="10"/>
      <c r="L837" s="2"/>
      <c r="M837" s="31"/>
      <c r="N837" s="31"/>
      <c r="O837" s="31"/>
      <c r="P837" s="1178"/>
      <c r="Q837" s="1179"/>
      <c r="R837" s="1180"/>
      <c r="S837" s="1180"/>
      <c r="T837" s="1181"/>
      <c r="U837" s="629"/>
      <c r="V837" s="2"/>
      <c r="W837" s="2"/>
      <c r="X837" s="2"/>
      <c r="Y837" s="360"/>
      <c r="Z837" s="360"/>
      <c r="AA837" s="31"/>
      <c r="AB837" s="1182"/>
      <c r="AC837" s="360"/>
      <c r="AD837" s="360"/>
      <c r="AE837" s="360"/>
      <c r="AF837" s="360"/>
      <c r="AG837" s="360"/>
      <c r="AH837" s="31"/>
      <c r="AI837" s="360"/>
      <c r="AJ837" s="360"/>
      <c r="AK837" s="360"/>
      <c r="AL837" s="360"/>
    </row>
    <row r="838" ht="15.75" customHeight="1">
      <c r="A838" s="1177"/>
      <c r="B838" s="31"/>
      <c r="C838" s="31"/>
      <c r="D838" s="2"/>
      <c r="E838" s="360"/>
      <c r="F838" s="2"/>
      <c r="G838" s="31"/>
      <c r="H838" s="31"/>
      <c r="I838" s="360"/>
      <c r="J838" s="360"/>
      <c r="K838" s="10"/>
      <c r="L838" s="2"/>
      <c r="M838" s="31"/>
      <c r="N838" s="31"/>
      <c r="O838" s="31"/>
      <c r="P838" s="1178"/>
      <c r="Q838" s="1179"/>
      <c r="R838" s="1180"/>
      <c r="S838" s="1180"/>
      <c r="T838" s="1181"/>
      <c r="U838" s="629"/>
      <c r="V838" s="2"/>
      <c r="W838" s="2"/>
      <c r="X838" s="2"/>
      <c r="Y838" s="360"/>
      <c r="Z838" s="360"/>
      <c r="AA838" s="31"/>
      <c r="AB838" s="1182"/>
      <c r="AC838" s="360"/>
      <c r="AD838" s="360"/>
      <c r="AE838" s="360"/>
      <c r="AF838" s="360"/>
      <c r="AG838" s="360"/>
      <c r="AH838" s="31"/>
      <c r="AI838" s="360"/>
      <c r="AJ838" s="360"/>
      <c r="AK838" s="360"/>
      <c r="AL838" s="360"/>
    </row>
    <row r="839" ht="15.75" customHeight="1">
      <c r="A839" s="1177"/>
      <c r="B839" s="31"/>
      <c r="C839" s="31"/>
      <c r="D839" s="2"/>
      <c r="E839" s="360"/>
      <c r="F839" s="2"/>
      <c r="G839" s="31"/>
      <c r="H839" s="31"/>
      <c r="I839" s="360"/>
      <c r="J839" s="360"/>
      <c r="K839" s="10"/>
      <c r="L839" s="2"/>
      <c r="M839" s="31"/>
      <c r="N839" s="31"/>
      <c r="O839" s="31"/>
      <c r="P839" s="1178"/>
      <c r="Q839" s="1179"/>
      <c r="R839" s="1180"/>
      <c r="S839" s="1180"/>
      <c r="T839" s="1181"/>
      <c r="U839" s="629"/>
      <c r="V839" s="2"/>
      <c r="W839" s="2"/>
      <c r="X839" s="2"/>
      <c r="Y839" s="360"/>
      <c r="Z839" s="360"/>
      <c r="AA839" s="31"/>
      <c r="AB839" s="1182"/>
      <c r="AC839" s="360"/>
      <c r="AD839" s="360"/>
      <c r="AE839" s="360"/>
      <c r="AF839" s="360"/>
      <c r="AG839" s="360"/>
      <c r="AH839" s="31"/>
      <c r="AI839" s="360"/>
      <c r="AJ839" s="360"/>
      <c r="AK839" s="360"/>
      <c r="AL839" s="360"/>
    </row>
    <row r="840" ht="15.75" customHeight="1">
      <c r="A840" s="1177"/>
      <c r="B840" s="31"/>
      <c r="C840" s="31"/>
      <c r="D840" s="2"/>
      <c r="E840" s="360"/>
      <c r="F840" s="2"/>
      <c r="G840" s="31"/>
      <c r="H840" s="31"/>
      <c r="I840" s="360"/>
      <c r="J840" s="360"/>
      <c r="K840" s="10"/>
      <c r="L840" s="2"/>
      <c r="M840" s="31"/>
      <c r="N840" s="31"/>
      <c r="O840" s="31"/>
      <c r="P840" s="1178"/>
      <c r="Q840" s="1179"/>
      <c r="R840" s="1180"/>
      <c r="S840" s="1180"/>
      <c r="T840" s="1181"/>
      <c r="U840" s="629"/>
      <c r="V840" s="2"/>
      <c r="W840" s="2"/>
      <c r="X840" s="2"/>
      <c r="Y840" s="360"/>
      <c r="Z840" s="360"/>
      <c r="AA840" s="31"/>
      <c r="AB840" s="1182"/>
      <c r="AC840" s="360"/>
      <c r="AD840" s="360"/>
      <c r="AE840" s="360"/>
      <c r="AF840" s="360"/>
      <c r="AG840" s="360"/>
      <c r="AH840" s="31"/>
      <c r="AI840" s="360"/>
      <c r="AJ840" s="360"/>
      <c r="AK840" s="360"/>
      <c r="AL840" s="360"/>
    </row>
    <row r="841" ht="15.75" customHeight="1">
      <c r="A841" s="1177"/>
      <c r="B841" s="31"/>
      <c r="C841" s="31"/>
      <c r="D841" s="2"/>
      <c r="E841" s="360"/>
      <c r="F841" s="2"/>
      <c r="G841" s="31"/>
      <c r="H841" s="31"/>
      <c r="I841" s="360"/>
      <c r="J841" s="360"/>
      <c r="K841" s="10"/>
      <c r="L841" s="2"/>
      <c r="M841" s="31"/>
      <c r="N841" s="31"/>
      <c r="O841" s="31"/>
      <c r="P841" s="1178"/>
      <c r="Q841" s="1179"/>
      <c r="R841" s="1180"/>
      <c r="S841" s="1180"/>
      <c r="T841" s="1181"/>
      <c r="U841" s="629"/>
      <c r="V841" s="2"/>
      <c r="W841" s="2"/>
      <c r="X841" s="2"/>
      <c r="Y841" s="360"/>
      <c r="Z841" s="360"/>
      <c r="AA841" s="31"/>
      <c r="AB841" s="1182"/>
      <c r="AC841" s="360"/>
      <c r="AD841" s="360"/>
      <c r="AE841" s="360"/>
      <c r="AF841" s="360"/>
      <c r="AG841" s="360"/>
      <c r="AH841" s="31"/>
      <c r="AI841" s="360"/>
      <c r="AJ841" s="360"/>
      <c r="AK841" s="360"/>
      <c r="AL841" s="360"/>
    </row>
    <row r="842" ht="15.75" customHeight="1">
      <c r="A842" s="1177"/>
      <c r="B842" s="31"/>
      <c r="C842" s="31"/>
      <c r="D842" s="2"/>
      <c r="E842" s="360"/>
      <c r="F842" s="2"/>
      <c r="G842" s="31"/>
      <c r="H842" s="31"/>
      <c r="I842" s="360"/>
      <c r="J842" s="360"/>
      <c r="K842" s="10"/>
      <c r="L842" s="2"/>
      <c r="M842" s="31"/>
      <c r="N842" s="31"/>
      <c r="O842" s="31"/>
      <c r="P842" s="1178"/>
      <c r="Q842" s="1179"/>
      <c r="R842" s="1180"/>
      <c r="S842" s="1180"/>
      <c r="T842" s="1181"/>
      <c r="U842" s="629"/>
      <c r="V842" s="2"/>
      <c r="W842" s="2"/>
      <c r="X842" s="2"/>
      <c r="Y842" s="360"/>
      <c r="Z842" s="360"/>
      <c r="AA842" s="31"/>
      <c r="AB842" s="1182"/>
      <c r="AC842" s="360"/>
      <c r="AD842" s="360"/>
      <c r="AE842" s="360"/>
      <c r="AF842" s="360"/>
      <c r="AG842" s="360"/>
      <c r="AH842" s="31"/>
      <c r="AI842" s="360"/>
      <c r="AJ842" s="360"/>
      <c r="AK842" s="360"/>
      <c r="AL842" s="360"/>
    </row>
    <row r="843" ht="15.75" customHeight="1">
      <c r="A843" s="1177"/>
      <c r="B843" s="31"/>
      <c r="C843" s="31"/>
      <c r="D843" s="2"/>
      <c r="E843" s="360"/>
      <c r="F843" s="2"/>
      <c r="G843" s="31"/>
      <c r="H843" s="31"/>
      <c r="I843" s="360"/>
      <c r="J843" s="360"/>
      <c r="K843" s="10"/>
      <c r="L843" s="2"/>
      <c r="M843" s="31"/>
      <c r="N843" s="31"/>
      <c r="O843" s="31"/>
      <c r="P843" s="1178"/>
      <c r="Q843" s="1179"/>
      <c r="R843" s="1180"/>
      <c r="S843" s="1180"/>
      <c r="T843" s="1181"/>
      <c r="U843" s="629"/>
      <c r="V843" s="2"/>
      <c r="W843" s="2"/>
      <c r="X843" s="2"/>
      <c r="Y843" s="360"/>
      <c r="Z843" s="360"/>
      <c r="AA843" s="31"/>
      <c r="AB843" s="1182"/>
      <c r="AC843" s="360"/>
      <c r="AD843" s="360"/>
      <c r="AE843" s="360"/>
      <c r="AF843" s="360"/>
      <c r="AG843" s="360"/>
      <c r="AH843" s="31"/>
      <c r="AI843" s="360"/>
      <c r="AJ843" s="360"/>
      <c r="AK843" s="360"/>
      <c r="AL843" s="360"/>
    </row>
    <row r="844" ht="15.75" customHeight="1">
      <c r="A844" s="1177"/>
      <c r="B844" s="31"/>
      <c r="C844" s="31"/>
      <c r="D844" s="2"/>
      <c r="E844" s="360"/>
      <c r="F844" s="2"/>
      <c r="G844" s="31"/>
      <c r="H844" s="31"/>
      <c r="I844" s="360"/>
      <c r="J844" s="360"/>
      <c r="K844" s="10"/>
      <c r="L844" s="2"/>
      <c r="M844" s="31"/>
      <c r="N844" s="31"/>
      <c r="O844" s="31"/>
      <c r="P844" s="1178"/>
      <c r="Q844" s="1179"/>
      <c r="R844" s="1180"/>
      <c r="S844" s="1180"/>
      <c r="T844" s="1181"/>
      <c r="U844" s="629"/>
      <c r="V844" s="2"/>
      <c r="W844" s="2"/>
      <c r="X844" s="2"/>
      <c r="Y844" s="360"/>
      <c r="Z844" s="360"/>
      <c r="AA844" s="31"/>
      <c r="AB844" s="1182"/>
      <c r="AC844" s="360"/>
      <c r="AD844" s="360"/>
      <c r="AE844" s="360"/>
      <c r="AF844" s="360"/>
      <c r="AG844" s="360"/>
      <c r="AH844" s="31"/>
      <c r="AI844" s="360"/>
      <c r="AJ844" s="360"/>
      <c r="AK844" s="360"/>
      <c r="AL844" s="360"/>
    </row>
    <row r="845" ht="15.75" customHeight="1">
      <c r="A845" s="1177"/>
      <c r="B845" s="31"/>
      <c r="C845" s="31"/>
      <c r="D845" s="2"/>
      <c r="E845" s="360"/>
      <c r="F845" s="2"/>
      <c r="G845" s="31"/>
      <c r="H845" s="31"/>
      <c r="I845" s="360"/>
      <c r="J845" s="360"/>
      <c r="K845" s="10"/>
      <c r="L845" s="2"/>
      <c r="M845" s="31"/>
      <c r="N845" s="31"/>
      <c r="O845" s="31"/>
      <c r="P845" s="1178"/>
      <c r="Q845" s="1179"/>
      <c r="R845" s="1180"/>
      <c r="S845" s="1180"/>
      <c r="T845" s="1181"/>
      <c r="U845" s="629"/>
      <c r="V845" s="2"/>
      <c r="W845" s="2"/>
      <c r="X845" s="2"/>
      <c r="Y845" s="360"/>
      <c r="Z845" s="360"/>
      <c r="AA845" s="31"/>
      <c r="AB845" s="1182"/>
      <c r="AC845" s="360"/>
      <c r="AD845" s="360"/>
      <c r="AE845" s="360"/>
      <c r="AF845" s="360"/>
      <c r="AG845" s="360"/>
      <c r="AH845" s="31"/>
      <c r="AI845" s="360"/>
      <c r="AJ845" s="360"/>
      <c r="AK845" s="360"/>
      <c r="AL845" s="360"/>
    </row>
    <row r="846" ht="15.75" customHeight="1">
      <c r="A846" s="1177"/>
      <c r="B846" s="31"/>
      <c r="C846" s="31"/>
      <c r="D846" s="2"/>
      <c r="E846" s="360"/>
      <c r="F846" s="2"/>
      <c r="G846" s="31"/>
      <c r="H846" s="31"/>
      <c r="I846" s="360"/>
      <c r="J846" s="360"/>
      <c r="K846" s="10"/>
      <c r="L846" s="2"/>
      <c r="M846" s="31"/>
      <c r="N846" s="31"/>
      <c r="O846" s="31"/>
      <c r="P846" s="1178"/>
      <c r="Q846" s="1179"/>
      <c r="R846" s="1180"/>
      <c r="S846" s="1180"/>
      <c r="T846" s="1181"/>
      <c r="U846" s="629"/>
      <c r="V846" s="2"/>
      <c r="W846" s="2"/>
      <c r="X846" s="2"/>
      <c r="Y846" s="360"/>
      <c r="Z846" s="360"/>
      <c r="AA846" s="31"/>
      <c r="AB846" s="1182"/>
      <c r="AC846" s="360"/>
      <c r="AD846" s="360"/>
      <c r="AE846" s="360"/>
      <c r="AF846" s="360"/>
      <c r="AG846" s="360"/>
      <c r="AH846" s="31"/>
      <c r="AI846" s="360"/>
      <c r="AJ846" s="360"/>
      <c r="AK846" s="360"/>
      <c r="AL846" s="360"/>
    </row>
    <row r="847" ht="15.75" customHeight="1">
      <c r="A847" s="1177"/>
      <c r="B847" s="31"/>
      <c r="C847" s="31"/>
      <c r="D847" s="2"/>
      <c r="E847" s="360"/>
      <c r="F847" s="2"/>
      <c r="G847" s="31"/>
      <c r="H847" s="31"/>
      <c r="I847" s="360"/>
      <c r="J847" s="360"/>
      <c r="K847" s="10"/>
      <c r="L847" s="2"/>
      <c r="M847" s="31"/>
      <c r="N847" s="31"/>
      <c r="O847" s="31"/>
      <c r="P847" s="1178"/>
      <c r="Q847" s="1179"/>
      <c r="R847" s="1180"/>
      <c r="S847" s="1180"/>
      <c r="T847" s="1181"/>
      <c r="U847" s="629"/>
      <c r="V847" s="2"/>
      <c r="W847" s="2"/>
      <c r="X847" s="2"/>
      <c r="Y847" s="360"/>
      <c r="Z847" s="360"/>
      <c r="AA847" s="31"/>
      <c r="AB847" s="1182"/>
      <c r="AC847" s="360"/>
      <c r="AD847" s="360"/>
      <c r="AE847" s="360"/>
      <c r="AF847" s="360"/>
      <c r="AG847" s="360"/>
      <c r="AH847" s="31"/>
      <c r="AI847" s="360"/>
      <c r="AJ847" s="360"/>
      <c r="AK847" s="360"/>
      <c r="AL847" s="360"/>
    </row>
    <row r="848" ht="15.75" customHeight="1">
      <c r="A848" s="1177"/>
      <c r="B848" s="31"/>
      <c r="C848" s="31"/>
      <c r="D848" s="2"/>
      <c r="E848" s="360"/>
      <c r="F848" s="2"/>
      <c r="G848" s="31"/>
      <c r="H848" s="31"/>
      <c r="I848" s="360"/>
      <c r="J848" s="360"/>
      <c r="K848" s="10"/>
      <c r="L848" s="2"/>
      <c r="M848" s="31"/>
      <c r="N848" s="31"/>
      <c r="O848" s="31"/>
      <c r="P848" s="1178"/>
      <c r="Q848" s="1179"/>
      <c r="R848" s="1180"/>
      <c r="S848" s="1180"/>
      <c r="T848" s="1181"/>
      <c r="U848" s="629"/>
      <c r="V848" s="2"/>
      <c r="W848" s="2"/>
      <c r="X848" s="2"/>
      <c r="Y848" s="360"/>
      <c r="Z848" s="360"/>
      <c r="AA848" s="31"/>
      <c r="AB848" s="1182"/>
      <c r="AC848" s="360"/>
      <c r="AD848" s="360"/>
      <c r="AE848" s="360"/>
      <c r="AF848" s="360"/>
      <c r="AG848" s="360"/>
      <c r="AH848" s="31"/>
      <c r="AI848" s="360"/>
      <c r="AJ848" s="360"/>
      <c r="AK848" s="360"/>
      <c r="AL848" s="360"/>
    </row>
    <row r="849" ht="15.75" customHeight="1">
      <c r="A849" s="1177"/>
      <c r="B849" s="31"/>
      <c r="C849" s="31"/>
      <c r="D849" s="2"/>
      <c r="E849" s="360"/>
      <c r="F849" s="2"/>
      <c r="G849" s="31"/>
      <c r="H849" s="31"/>
      <c r="I849" s="360"/>
      <c r="J849" s="360"/>
      <c r="K849" s="10"/>
      <c r="L849" s="2"/>
      <c r="M849" s="31"/>
      <c r="N849" s="31"/>
      <c r="O849" s="31"/>
      <c r="P849" s="1178"/>
      <c r="Q849" s="1179"/>
      <c r="R849" s="1180"/>
      <c r="S849" s="1180"/>
      <c r="T849" s="1181"/>
      <c r="U849" s="629"/>
      <c r="V849" s="2"/>
      <c r="W849" s="2"/>
      <c r="X849" s="2"/>
      <c r="Y849" s="360"/>
      <c r="Z849" s="360"/>
      <c r="AA849" s="31"/>
      <c r="AB849" s="1182"/>
      <c r="AC849" s="360"/>
      <c r="AD849" s="360"/>
      <c r="AE849" s="360"/>
      <c r="AF849" s="360"/>
      <c r="AG849" s="360"/>
      <c r="AH849" s="31"/>
      <c r="AI849" s="360"/>
      <c r="AJ849" s="360"/>
      <c r="AK849" s="360"/>
      <c r="AL849" s="360"/>
    </row>
    <row r="850" ht="15.75" customHeight="1">
      <c r="A850" s="1177"/>
      <c r="B850" s="31"/>
      <c r="C850" s="31"/>
      <c r="D850" s="2"/>
      <c r="E850" s="360"/>
      <c r="F850" s="2"/>
      <c r="G850" s="31"/>
      <c r="H850" s="31"/>
      <c r="I850" s="360"/>
      <c r="J850" s="360"/>
      <c r="K850" s="10"/>
      <c r="L850" s="2"/>
      <c r="M850" s="31"/>
      <c r="N850" s="31"/>
      <c r="O850" s="31"/>
      <c r="P850" s="1178"/>
      <c r="Q850" s="1179"/>
      <c r="R850" s="1180"/>
      <c r="S850" s="1180"/>
      <c r="T850" s="1181"/>
      <c r="U850" s="629"/>
      <c r="V850" s="2"/>
      <c r="W850" s="2"/>
      <c r="X850" s="2"/>
      <c r="Y850" s="360"/>
      <c r="Z850" s="360"/>
      <c r="AA850" s="31"/>
      <c r="AB850" s="1182"/>
      <c r="AC850" s="360"/>
      <c r="AD850" s="360"/>
      <c r="AE850" s="360"/>
      <c r="AF850" s="360"/>
      <c r="AG850" s="360"/>
      <c r="AH850" s="31"/>
      <c r="AI850" s="360"/>
      <c r="AJ850" s="360"/>
      <c r="AK850" s="360"/>
      <c r="AL850" s="360"/>
    </row>
    <row r="851" ht="15.75" customHeight="1">
      <c r="A851" s="1177"/>
      <c r="B851" s="31"/>
      <c r="C851" s="31"/>
      <c r="D851" s="2"/>
      <c r="E851" s="360"/>
      <c r="F851" s="2"/>
      <c r="G851" s="31"/>
      <c r="H851" s="31"/>
      <c r="I851" s="360"/>
      <c r="J851" s="360"/>
      <c r="K851" s="10"/>
      <c r="L851" s="2"/>
      <c r="M851" s="31"/>
      <c r="N851" s="31"/>
      <c r="O851" s="31"/>
      <c r="P851" s="1178"/>
      <c r="Q851" s="1179"/>
      <c r="R851" s="1180"/>
      <c r="S851" s="1180"/>
      <c r="T851" s="1181"/>
      <c r="U851" s="629"/>
      <c r="V851" s="2"/>
      <c r="W851" s="2"/>
      <c r="X851" s="2"/>
      <c r="Y851" s="360"/>
      <c r="Z851" s="360"/>
      <c r="AA851" s="31"/>
      <c r="AB851" s="1182"/>
      <c r="AC851" s="360"/>
      <c r="AD851" s="360"/>
      <c r="AE851" s="360"/>
      <c r="AF851" s="360"/>
      <c r="AG851" s="360"/>
      <c r="AH851" s="31"/>
      <c r="AI851" s="360"/>
      <c r="AJ851" s="360"/>
      <c r="AK851" s="360"/>
      <c r="AL851" s="360"/>
    </row>
    <row r="852" ht="15.75" customHeight="1">
      <c r="A852" s="1177"/>
      <c r="B852" s="31"/>
      <c r="C852" s="31"/>
      <c r="D852" s="2"/>
      <c r="E852" s="360"/>
      <c r="F852" s="2"/>
      <c r="G852" s="31"/>
      <c r="H852" s="31"/>
      <c r="I852" s="360"/>
      <c r="J852" s="360"/>
      <c r="K852" s="10"/>
      <c r="L852" s="2"/>
      <c r="M852" s="31"/>
      <c r="N852" s="31"/>
      <c r="O852" s="31"/>
      <c r="P852" s="1178"/>
      <c r="Q852" s="1179"/>
      <c r="R852" s="1180"/>
      <c r="S852" s="1180"/>
      <c r="T852" s="1181"/>
      <c r="U852" s="629"/>
      <c r="V852" s="2"/>
      <c r="W852" s="2"/>
      <c r="X852" s="2"/>
      <c r="Y852" s="360"/>
      <c r="Z852" s="360"/>
      <c r="AA852" s="31"/>
      <c r="AB852" s="1182"/>
      <c r="AC852" s="360"/>
      <c r="AD852" s="360"/>
      <c r="AE852" s="360"/>
      <c r="AF852" s="360"/>
      <c r="AG852" s="360"/>
      <c r="AH852" s="31"/>
      <c r="AI852" s="360"/>
      <c r="AJ852" s="360"/>
      <c r="AK852" s="360"/>
      <c r="AL852" s="360"/>
    </row>
    <row r="853" ht="15.75" customHeight="1">
      <c r="A853" s="1177"/>
      <c r="B853" s="31"/>
      <c r="C853" s="31"/>
      <c r="D853" s="2"/>
      <c r="E853" s="360"/>
      <c r="F853" s="2"/>
      <c r="G853" s="31"/>
      <c r="H853" s="31"/>
      <c r="I853" s="360"/>
      <c r="J853" s="360"/>
      <c r="K853" s="10"/>
      <c r="L853" s="2"/>
      <c r="M853" s="31"/>
      <c r="N853" s="31"/>
      <c r="O853" s="31"/>
      <c r="P853" s="1178"/>
      <c r="Q853" s="1179"/>
      <c r="R853" s="1180"/>
      <c r="S853" s="1180"/>
      <c r="T853" s="1181"/>
      <c r="U853" s="629"/>
      <c r="V853" s="2"/>
      <c r="W853" s="2"/>
      <c r="X853" s="2"/>
      <c r="Y853" s="360"/>
      <c r="Z853" s="360"/>
      <c r="AA853" s="31"/>
      <c r="AB853" s="1182"/>
      <c r="AC853" s="360"/>
      <c r="AD853" s="360"/>
      <c r="AE853" s="360"/>
      <c r="AF853" s="360"/>
      <c r="AG853" s="360"/>
      <c r="AH853" s="31"/>
      <c r="AI853" s="360"/>
      <c r="AJ853" s="360"/>
      <c r="AK853" s="360"/>
      <c r="AL853" s="360"/>
    </row>
    <row r="854" ht="15.75" customHeight="1">
      <c r="A854" s="1177"/>
      <c r="B854" s="31"/>
      <c r="C854" s="31"/>
      <c r="D854" s="2"/>
      <c r="E854" s="360"/>
      <c r="F854" s="2"/>
      <c r="G854" s="31"/>
      <c r="H854" s="31"/>
      <c r="I854" s="360"/>
      <c r="J854" s="360"/>
      <c r="K854" s="10"/>
      <c r="L854" s="2"/>
      <c r="M854" s="31"/>
      <c r="N854" s="31"/>
      <c r="O854" s="31"/>
      <c r="P854" s="1178"/>
      <c r="Q854" s="1179"/>
      <c r="R854" s="1180"/>
      <c r="S854" s="1180"/>
      <c r="T854" s="1181"/>
      <c r="U854" s="629"/>
      <c r="V854" s="2"/>
      <c r="W854" s="2"/>
      <c r="X854" s="2"/>
      <c r="Y854" s="360"/>
      <c r="Z854" s="360"/>
      <c r="AA854" s="31"/>
      <c r="AB854" s="1182"/>
      <c r="AC854" s="360"/>
      <c r="AD854" s="360"/>
      <c r="AE854" s="360"/>
      <c r="AF854" s="360"/>
      <c r="AG854" s="360"/>
      <c r="AH854" s="31"/>
      <c r="AI854" s="360"/>
      <c r="AJ854" s="360"/>
      <c r="AK854" s="360"/>
      <c r="AL854" s="360"/>
    </row>
    <row r="855" ht="15.75" customHeight="1">
      <c r="A855" s="1177"/>
      <c r="B855" s="31"/>
      <c r="C855" s="31"/>
      <c r="D855" s="2"/>
      <c r="E855" s="360"/>
      <c r="F855" s="2"/>
      <c r="G855" s="31"/>
      <c r="H855" s="31"/>
      <c r="I855" s="360"/>
      <c r="J855" s="360"/>
      <c r="K855" s="10"/>
      <c r="L855" s="2"/>
      <c r="M855" s="31"/>
      <c r="N855" s="31"/>
      <c r="O855" s="31"/>
      <c r="P855" s="1178"/>
      <c r="Q855" s="1179"/>
      <c r="R855" s="1180"/>
      <c r="S855" s="1180"/>
      <c r="T855" s="1181"/>
      <c r="U855" s="629"/>
      <c r="V855" s="2"/>
      <c r="W855" s="2"/>
      <c r="X855" s="2"/>
      <c r="Y855" s="360"/>
      <c r="Z855" s="360"/>
      <c r="AA855" s="31"/>
      <c r="AB855" s="1182"/>
      <c r="AC855" s="360"/>
      <c r="AD855" s="360"/>
      <c r="AE855" s="360"/>
      <c r="AF855" s="360"/>
      <c r="AG855" s="360"/>
      <c r="AH855" s="31"/>
      <c r="AI855" s="360"/>
      <c r="AJ855" s="360"/>
      <c r="AK855" s="360"/>
      <c r="AL855" s="360"/>
    </row>
    <row r="856" ht="15.75" customHeight="1">
      <c r="A856" s="1177"/>
      <c r="B856" s="31"/>
      <c r="C856" s="31"/>
      <c r="D856" s="2"/>
      <c r="E856" s="360"/>
      <c r="F856" s="2"/>
      <c r="G856" s="31"/>
      <c r="H856" s="31"/>
      <c r="I856" s="360"/>
      <c r="J856" s="360"/>
      <c r="K856" s="10"/>
      <c r="L856" s="2"/>
      <c r="M856" s="31"/>
      <c r="N856" s="31"/>
      <c r="O856" s="31"/>
      <c r="P856" s="1178"/>
      <c r="Q856" s="1179"/>
      <c r="R856" s="1180"/>
      <c r="S856" s="1180"/>
      <c r="T856" s="1181"/>
      <c r="U856" s="629"/>
      <c r="V856" s="2"/>
      <c r="W856" s="2"/>
      <c r="X856" s="2"/>
      <c r="Y856" s="360"/>
      <c r="Z856" s="360"/>
      <c r="AA856" s="31"/>
      <c r="AB856" s="1182"/>
      <c r="AC856" s="360"/>
      <c r="AD856" s="360"/>
      <c r="AE856" s="360"/>
      <c r="AF856" s="360"/>
      <c r="AG856" s="360"/>
      <c r="AH856" s="31"/>
      <c r="AI856" s="360"/>
      <c r="AJ856" s="360"/>
      <c r="AK856" s="360"/>
      <c r="AL856" s="360"/>
    </row>
    <row r="857" ht="15.75" customHeight="1">
      <c r="A857" s="1177"/>
      <c r="B857" s="31"/>
      <c r="C857" s="31"/>
      <c r="D857" s="2"/>
      <c r="E857" s="360"/>
      <c r="F857" s="2"/>
      <c r="G857" s="31"/>
      <c r="H857" s="31"/>
      <c r="I857" s="360"/>
      <c r="J857" s="360"/>
      <c r="K857" s="10"/>
      <c r="L857" s="2"/>
      <c r="M857" s="31"/>
      <c r="N857" s="31"/>
      <c r="O857" s="31"/>
      <c r="P857" s="1178"/>
      <c r="Q857" s="1179"/>
      <c r="R857" s="1180"/>
      <c r="S857" s="1180"/>
      <c r="T857" s="1181"/>
      <c r="U857" s="629"/>
      <c r="V857" s="2"/>
      <c r="W857" s="2"/>
      <c r="X857" s="2"/>
      <c r="Y857" s="360"/>
      <c r="Z857" s="360"/>
      <c r="AA857" s="31"/>
      <c r="AB857" s="1182"/>
      <c r="AC857" s="360"/>
      <c r="AD857" s="360"/>
      <c r="AE857" s="360"/>
      <c r="AF857" s="360"/>
      <c r="AG857" s="360"/>
      <c r="AH857" s="31"/>
      <c r="AI857" s="360"/>
      <c r="AJ857" s="360"/>
      <c r="AK857" s="360"/>
      <c r="AL857" s="360"/>
    </row>
    <row r="858" ht="15.75" customHeight="1">
      <c r="A858" s="1177"/>
      <c r="B858" s="31"/>
      <c r="C858" s="31"/>
      <c r="D858" s="2"/>
      <c r="E858" s="360"/>
      <c r="F858" s="2"/>
      <c r="G858" s="31"/>
      <c r="H858" s="31"/>
      <c r="I858" s="360"/>
      <c r="J858" s="360"/>
      <c r="K858" s="10"/>
      <c r="L858" s="2"/>
      <c r="M858" s="31"/>
      <c r="N858" s="31"/>
      <c r="O858" s="31"/>
      <c r="P858" s="1178"/>
      <c r="Q858" s="1179"/>
      <c r="R858" s="1180"/>
      <c r="S858" s="1180"/>
      <c r="T858" s="1181"/>
      <c r="U858" s="629"/>
      <c r="V858" s="2"/>
      <c r="W858" s="2"/>
      <c r="X858" s="2"/>
      <c r="Y858" s="360"/>
      <c r="Z858" s="360"/>
      <c r="AA858" s="31"/>
      <c r="AB858" s="1182"/>
      <c r="AC858" s="360"/>
      <c r="AD858" s="360"/>
      <c r="AE858" s="360"/>
      <c r="AF858" s="360"/>
      <c r="AG858" s="360"/>
      <c r="AH858" s="31"/>
      <c r="AI858" s="360"/>
      <c r="AJ858" s="360"/>
      <c r="AK858" s="360"/>
      <c r="AL858" s="360"/>
    </row>
    <row r="859" ht="15.75" customHeight="1">
      <c r="A859" s="1177"/>
      <c r="B859" s="31"/>
      <c r="C859" s="31"/>
      <c r="D859" s="2"/>
      <c r="E859" s="360"/>
      <c r="F859" s="2"/>
      <c r="G859" s="31"/>
      <c r="H859" s="31"/>
      <c r="I859" s="360"/>
      <c r="J859" s="360"/>
      <c r="K859" s="10"/>
      <c r="L859" s="2"/>
      <c r="M859" s="31"/>
      <c r="N859" s="31"/>
      <c r="O859" s="31"/>
      <c r="P859" s="1178"/>
      <c r="Q859" s="1179"/>
      <c r="R859" s="1180"/>
      <c r="S859" s="1180"/>
      <c r="T859" s="1181"/>
      <c r="U859" s="629"/>
      <c r="V859" s="2"/>
      <c r="W859" s="2"/>
      <c r="X859" s="2"/>
      <c r="Y859" s="360"/>
      <c r="Z859" s="360"/>
      <c r="AA859" s="31"/>
      <c r="AB859" s="1182"/>
      <c r="AC859" s="360"/>
      <c r="AD859" s="360"/>
      <c r="AE859" s="360"/>
      <c r="AF859" s="360"/>
      <c r="AG859" s="360"/>
      <c r="AH859" s="31"/>
      <c r="AI859" s="360"/>
      <c r="AJ859" s="360"/>
      <c r="AK859" s="360"/>
      <c r="AL859" s="360"/>
    </row>
    <row r="860" ht="15.75" customHeight="1">
      <c r="A860" s="1177"/>
      <c r="B860" s="31"/>
      <c r="C860" s="31"/>
      <c r="D860" s="2"/>
      <c r="E860" s="360"/>
      <c r="F860" s="2"/>
      <c r="G860" s="31"/>
      <c r="H860" s="31"/>
      <c r="I860" s="360"/>
      <c r="J860" s="360"/>
      <c r="K860" s="10"/>
      <c r="L860" s="2"/>
      <c r="M860" s="31"/>
      <c r="N860" s="31"/>
      <c r="O860" s="31"/>
      <c r="P860" s="1178"/>
      <c r="Q860" s="1179"/>
      <c r="R860" s="1180"/>
      <c r="S860" s="1180"/>
      <c r="T860" s="1181"/>
      <c r="U860" s="629"/>
      <c r="V860" s="2"/>
      <c r="W860" s="2"/>
      <c r="X860" s="2"/>
      <c r="Y860" s="360"/>
      <c r="Z860" s="360"/>
      <c r="AA860" s="31"/>
      <c r="AB860" s="1182"/>
      <c r="AC860" s="360"/>
      <c r="AD860" s="360"/>
      <c r="AE860" s="360"/>
      <c r="AF860" s="360"/>
      <c r="AG860" s="360"/>
      <c r="AH860" s="31"/>
      <c r="AI860" s="360"/>
      <c r="AJ860" s="360"/>
      <c r="AK860" s="360"/>
      <c r="AL860" s="360"/>
    </row>
    <row r="861" ht="15.75" customHeight="1">
      <c r="A861" s="1177"/>
      <c r="B861" s="31"/>
      <c r="C861" s="31"/>
      <c r="D861" s="2"/>
      <c r="E861" s="360"/>
      <c r="F861" s="2"/>
      <c r="G861" s="31"/>
      <c r="H861" s="31"/>
      <c r="I861" s="360"/>
      <c r="J861" s="360"/>
      <c r="K861" s="10"/>
      <c r="L861" s="2"/>
      <c r="M861" s="31"/>
      <c r="N861" s="31"/>
      <c r="O861" s="31"/>
      <c r="P861" s="1178"/>
      <c r="Q861" s="1179"/>
      <c r="R861" s="1180"/>
      <c r="S861" s="1180"/>
      <c r="T861" s="1181"/>
      <c r="U861" s="629"/>
      <c r="V861" s="2"/>
      <c r="W861" s="2"/>
      <c r="X861" s="2"/>
      <c r="Y861" s="360"/>
      <c r="Z861" s="360"/>
      <c r="AA861" s="31"/>
      <c r="AB861" s="1182"/>
      <c r="AC861" s="360"/>
      <c r="AD861" s="360"/>
      <c r="AE861" s="360"/>
      <c r="AF861" s="360"/>
      <c r="AG861" s="360"/>
      <c r="AH861" s="31"/>
      <c r="AI861" s="360"/>
      <c r="AJ861" s="360"/>
      <c r="AK861" s="360"/>
      <c r="AL861" s="360"/>
    </row>
    <row r="862" ht="15.75" customHeight="1">
      <c r="A862" s="1177"/>
      <c r="B862" s="31"/>
      <c r="C862" s="31"/>
      <c r="D862" s="2"/>
      <c r="E862" s="360"/>
      <c r="F862" s="2"/>
      <c r="G862" s="31"/>
      <c r="H862" s="31"/>
      <c r="I862" s="360"/>
      <c r="J862" s="360"/>
      <c r="K862" s="10"/>
      <c r="L862" s="2"/>
      <c r="M862" s="31"/>
      <c r="N862" s="31"/>
      <c r="O862" s="31"/>
      <c r="P862" s="1178"/>
      <c r="Q862" s="1179"/>
      <c r="R862" s="1180"/>
      <c r="S862" s="1180"/>
      <c r="T862" s="1181"/>
      <c r="U862" s="629"/>
      <c r="V862" s="2"/>
      <c r="W862" s="2"/>
      <c r="X862" s="2"/>
      <c r="Y862" s="360"/>
      <c r="Z862" s="360"/>
      <c r="AA862" s="31"/>
      <c r="AB862" s="1182"/>
      <c r="AC862" s="360"/>
      <c r="AD862" s="360"/>
      <c r="AE862" s="360"/>
      <c r="AF862" s="360"/>
      <c r="AG862" s="360"/>
      <c r="AH862" s="31"/>
      <c r="AI862" s="360"/>
      <c r="AJ862" s="360"/>
      <c r="AK862" s="360"/>
      <c r="AL862" s="360"/>
    </row>
    <row r="863" ht="15.75" customHeight="1">
      <c r="A863" s="1177"/>
      <c r="B863" s="31"/>
      <c r="C863" s="31"/>
      <c r="D863" s="2"/>
      <c r="E863" s="360"/>
      <c r="F863" s="2"/>
      <c r="G863" s="31"/>
      <c r="H863" s="31"/>
      <c r="I863" s="360"/>
      <c r="J863" s="360"/>
      <c r="K863" s="10"/>
      <c r="L863" s="2"/>
      <c r="M863" s="31"/>
      <c r="N863" s="31"/>
      <c r="O863" s="31"/>
      <c r="P863" s="1178"/>
      <c r="Q863" s="1179"/>
      <c r="R863" s="1180"/>
      <c r="S863" s="1180"/>
      <c r="T863" s="1181"/>
      <c r="U863" s="629"/>
      <c r="V863" s="2"/>
      <c r="W863" s="2"/>
      <c r="X863" s="2"/>
      <c r="Y863" s="360"/>
      <c r="Z863" s="360"/>
      <c r="AA863" s="31"/>
      <c r="AB863" s="1182"/>
      <c r="AC863" s="360"/>
      <c r="AD863" s="360"/>
      <c r="AE863" s="360"/>
      <c r="AF863" s="360"/>
      <c r="AG863" s="360"/>
      <c r="AH863" s="31"/>
      <c r="AI863" s="360"/>
      <c r="AJ863" s="360"/>
      <c r="AK863" s="360"/>
      <c r="AL863" s="360"/>
    </row>
    <row r="864" ht="15.75" customHeight="1">
      <c r="A864" s="1177"/>
      <c r="B864" s="31"/>
      <c r="C864" s="31"/>
      <c r="D864" s="2"/>
      <c r="E864" s="360"/>
      <c r="F864" s="2"/>
      <c r="G864" s="31"/>
      <c r="H864" s="31"/>
      <c r="I864" s="360"/>
      <c r="J864" s="360"/>
      <c r="K864" s="10"/>
      <c r="L864" s="2"/>
      <c r="M864" s="31"/>
      <c r="N864" s="31"/>
      <c r="O864" s="31"/>
      <c r="P864" s="1178"/>
      <c r="Q864" s="1179"/>
      <c r="R864" s="1180"/>
      <c r="S864" s="1180"/>
      <c r="T864" s="1181"/>
      <c r="U864" s="629"/>
      <c r="V864" s="2"/>
      <c r="W864" s="2"/>
      <c r="X864" s="2"/>
      <c r="Y864" s="360"/>
      <c r="Z864" s="360"/>
      <c r="AA864" s="31"/>
      <c r="AB864" s="1182"/>
      <c r="AC864" s="360"/>
      <c r="AD864" s="360"/>
      <c r="AE864" s="360"/>
      <c r="AF864" s="360"/>
      <c r="AG864" s="360"/>
      <c r="AH864" s="31"/>
      <c r="AI864" s="360"/>
      <c r="AJ864" s="360"/>
      <c r="AK864" s="360"/>
      <c r="AL864" s="360"/>
    </row>
    <row r="865" ht="15.75" customHeight="1">
      <c r="A865" s="1177"/>
      <c r="B865" s="31"/>
      <c r="C865" s="31"/>
      <c r="D865" s="2"/>
      <c r="E865" s="360"/>
      <c r="F865" s="2"/>
      <c r="G865" s="31"/>
      <c r="H865" s="31"/>
      <c r="I865" s="360"/>
      <c r="J865" s="360"/>
      <c r="K865" s="10"/>
      <c r="L865" s="2"/>
      <c r="M865" s="31"/>
      <c r="N865" s="31"/>
      <c r="O865" s="31"/>
      <c r="P865" s="1178"/>
      <c r="Q865" s="1179"/>
      <c r="R865" s="1180"/>
      <c r="S865" s="1180"/>
      <c r="T865" s="1181"/>
      <c r="U865" s="629"/>
      <c r="V865" s="2"/>
      <c r="W865" s="2"/>
      <c r="X865" s="2"/>
      <c r="Y865" s="360"/>
      <c r="Z865" s="360"/>
      <c r="AA865" s="31"/>
      <c r="AB865" s="1182"/>
      <c r="AC865" s="360"/>
      <c r="AD865" s="360"/>
      <c r="AE865" s="360"/>
      <c r="AF865" s="360"/>
      <c r="AG865" s="360"/>
      <c r="AH865" s="31"/>
      <c r="AI865" s="360"/>
      <c r="AJ865" s="360"/>
      <c r="AK865" s="360"/>
      <c r="AL865" s="360"/>
    </row>
    <row r="866" ht="15.75" customHeight="1">
      <c r="A866" s="1177"/>
      <c r="B866" s="31"/>
      <c r="C866" s="31"/>
      <c r="D866" s="2"/>
      <c r="E866" s="360"/>
      <c r="F866" s="2"/>
      <c r="G866" s="31"/>
      <c r="H866" s="31"/>
      <c r="I866" s="360"/>
      <c r="J866" s="360"/>
      <c r="K866" s="10"/>
      <c r="L866" s="2"/>
      <c r="M866" s="31"/>
      <c r="N866" s="31"/>
      <c r="O866" s="31"/>
      <c r="P866" s="1178"/>
      <c r="Q866" s="1179"/>
      <c r="R866" s="1180"/>
      <c r="S866" s="1180"/>
      <c r="T866" s="1181"/>
      <c r="U866" s="629"/>
      <c r="V866" s="2"/>
      <c r="W866" s="2"/>
      <c r="X866" s="2"/>
      <c r="Y866" s="360"/>
      <c r="Z866" s="360"/>
      <c r="AA866" s="31"/>
      <c r="AB866" s="1182"/>
      <c r="AC866" s="360"/>
      <c r="AD866" s="360"/>
      <c r="AE866" s="360"/>
      <c r="AF866" s="360"/>
      <c r="AG866" s="360"/>
      <c r="AH866" s="31"/>
      <c r="AI866" s="360"/>
      <c r="AJ866" s="360"/>
      <c r="AK866" s="360"/>
      <c r="AL866" s="360"/>
    </row>
    <row r="867" ht="15.75" customHeight="1">
      <c r="A867" s="1177"/>
      <c r="B867" s="31"/>
      <c r="C867" s="31"/>
      <c r="D867" s="2"/>
      <c r="E867" s="360"/>
      <c r="F867" s="2"/>
      <c r="G867" s="31"/>
      <c r="H867" s="31"/>
      <c r="I867" s="360"/>
      <c r="J867" s="360"/>
      <c r="K867" s="10"/>
      <c r="L867" s="2"/>
      <c r="M867" s="31"/>
      <c r="N867" s="31"/>
      <c r="O867" s="31"/>
      <c r="P867" s="1178"/>
      <c r="Q867" s="1179"/>
      <c r="R867" s="1180"/>
      <c r="S867" s="1180"/>
      <c r="T867" s="1181"/>
      <c r="U867" s="629"/>
      <c r="V867" s="2"/>
      <c r="W867" s="2"/>
      <c r="X867" s="2"/>
      <c r="Y867" s="360"/>
      <c r="Z867" s="360"/>
      <c r="AA867" s="31"/>
      <c r="AB867" s="1182"/>
      <c r="AC867" s="360"/>
      <c r="AD867" s="360"/>
      <c r="AE867" s="360"/>
      <c r="AF867" s="360"/>
      <c r="AG867" s="360"/>
      <c r="AH867" s="31"/>
      <c r="AI867" s="360"/>
      <c r="AJ867" s="360"/>
      <c r="AK867" s="360"/>
      <c r="AL867" s="360"/>
    </row>
    <row r="868" ht="15.75" customHeight="1">
      <c r="A868" s="1177"/>
      <c r="B868" s="31"/>
      <c r="C868" s="31"/>
      <c r="D868" s="2"/>
      <c r="E868" s="360"/>
      <c r="F868" s="2"/>
      <c r="G868" s="31"/>
      <c r="H868" s="31"/>
      <c r="I868" s="360"/>
      <c r="J868" s="360"/>
      <c r="K868" s="10"/>
      <c r="L868" s="2"/>
      <c r="M868" s="31"/>
      <c r="N868" s="31"/>
      <c r="O868" s="31"/>
      <c r="P868" s="1178"/>
      <c r="Q868" s="1179"/>
      <c r="R868" s="1180"/>
      <c r="S868" s="1180"/>
      <c r="T868" s="1181"/>
      <c r="U868" s="629"/>
      <c r="V868" s="2"/>
      <c r="W868" s="2"/>
      <c r="X868" s="2"/>
      <c r="Y868" s="360"/>
      <c r="Z868" s="360"/>
      <c r="AA868" s="31"/>
      <c r="AB868" s="1182"/>
      <c r="AC868" s="360"/>
      <c r="AD868" s="360"/>
      <c r="AE868" s="360"/>
      <c r="AF868" s="360"/>
      <c r="AG868" s="360"/>
      <c r="AH868" s="31"/>
      <c r="AI868" s="360"/>
      <c r="AJ868" s="360"/>
      <c r="AK868" s="360"/>
      <c r="AL868" s="360"/>
    </row>
    <row r="869" ht="15.75" customHeight="1">
      <c r="A869" s="1177"/>
      <c r="B869" s="31"/>
      <c r="C869" s="31"/>
      <c r="D869" s="2"/>
      <c r="E869" s="360"/>
      <c r="F869" s="2"/>
      <c r="G869" s="31"/>
      <c r="H869" s="31"/>
      <c r="I869" s="360"/>
      <c r="J869" s="360"/>
      <c r="K869" s="10"/>
      <c r="L869" s="2"/>
      <c r="M869" s="31"/>
      <c r="N869" s="31"/>
      <c r="O869" s="31"/>
      <c r="P869" s="1178"/>
      <c r="Q869" s="1179"/>
      <c r="R869" s="1180"/>
      <c r="S869" s="1180"/>
      <c r="T869" s="1181"/>
      <c r="U869" s="629"/>
      <c r="V869" s="2"/>
      <c r="W869" s="2"/>
      <c r="X869" s="2"/>
      <c r="Y869" s="360"/>
      <c r="Z869" s="360"/>
      <c r="AA869" s="31"/>
      <c r="AB869" s="1182"/>
      <c r="AC869" s="360"/>
      <c r="AD869" s="360"/>
      <c r="AE869" s="360"/>
      <c r="AF869" s="360"/>
      <c r="AG869" s="360"/>
      <c r="AH869" s="31"/>
      <c r="AI869" s="360"/>
      <c r="AJ869" s="360"/>
      <c r="AK869" s="360"/>
      <c r="AL869" s="360"/>
    </row>
    <row r="870" ht="15.75" customHeight="1">
      <c r="A870" s="1177"/>
      <c r="B870" s="31"/>
      <c r="C870" s="31"/>
      <c r="D870" s="2"/>
      <c r="E870" s="360"/>
      <c r="F870" s="2"/>
      <c r="G870" s="31"/>
      <c r="H870" s="31"/>
      <c r="I870" s="360"/>
      <c r="J870" s="360"/>
      <c r="K870" s="10"/>
      <c r="L870" s="2"/>
      <c r="M870" s="31"/>
      <c r="N870" s="31"/>
      <c r="O870" s="31"/>
      <c r="P870" s="1178"/>
      <c r="Q870" s="1179"/>
      <c r="R870" s="1180"/>
      <c r="S870" s="1180"/>
      <c r="T870" s="1181"/>
      <c r="U870" s="629"/>
      <c r="V870" s="2"/>
      <c r="W870" s="2"/>
      <c r="X870" s="2"/>
      <c r="Y870" s="360"/>
      <c r="Z870" s="360"/>
      <c r="AA870" s="31"/>
      <c r="AB870" s="1182"/>
      <c r="AC870" s="360"/>
      <c r="AD870" s="360"/>
      <c r="AE870" s="360"/>
      <c r="AF870" s="360"/>
      <c r="AG870" s="360"/>
      <c r="AH870" s="31"/>
      <c r="AI870" s="360"/>
      <c r="AJ870" s="360"/>
      <c r="AK870" s="360"/>
      <c r="AL870" s="360"/>
    </row>
    <row r="871" ht="15.75" customHeight="1">
      <c r="A871" s="1177"/>
      <c r="B871" s="31"/>
      <c r="C871" s="31"/>
      <c r="D871" s="2"/>
      <c r="E871" s="360"/>
      <c r="F871" s="2"/>
      <c r="G871" s="31"/>
      <c r="H871" s="31"/>
      <c r="I871" s="360"/>
      <c r="J871" s="360"/>
      <c r="K871" s="10"/>
      <c r="L871" s="2"/>
      <c r="M871" s="31"/>
      <c r="N871" s="31"/>
      <c r="O871" s="31"/>
      <c r="P871" s="1178"/>
      <c r="Q871" s="1179"/>
      <c r="R871" s="1180"/>
      <c r="S871" s="1180"/>
      <c r="T871" s="1181"/>
      <c r="U871" s="629"/>
      <c r="V871" s="2"/>
      <c r="W871" s="2"/>
      <c r="X871" s="2"/>
      <c r="Y871" s="360"/>
      <c r="Z871" s="360"/>
      <c r="AA871" s="31"/>
      <c r="AB871" s="1182"/>
      <c r="AC871" s="360"/>
      <c r="AD871" s="360"/>
      <c r="AE871" s="360"/>
      <c r="AF871" s="360"/>
      <c r="AG871" s="360"/>
      <c r="AH871" s="31"/>
      <c r="AI871" s="360"/>
      <c r="AJ871" s="360"/>
      <c r="AK871" s="360"/>
      <c r="AL871" s="360"/>
    </row>
    <row r="872" ht="15.75" customHeight="1">
      <c r="A872" s="1177"/>
      <c r="B872" s="31"/>
      <c r="C872" s="31"/>
      <c r="D872" s="2"/>
      <c r="E872" s="360"/>
      <c r="F872" s="2"/>
      <c r="G872" s="31"/>
      <c r="H872" s="31"/>
      <c r="I872" s="360"/>
      <c r="J872" s="360"/>
      <c r="K872" s="10"/>
      <c r="L872" s="2"/>
      <c r="M872" s="31"/>
      <c r="N872" s="31"/>
      <c r="O872" s="31"/>
      <c r="P872" s="1178"/>
      <c r="Q872" s="1179"/>
      <c r="R872" s="1180"/>
      <c r="S872" s="1180"/>
      <c r="T872" s="1181"/>
      <c r="U872" s="629"/>
      <c r="V872" s="2"/>
      <c r="W872" s="2"/>
      <c r="X872" s="2"/>
      <c r="Y872" s="360"/>
      <c r="Z872" s="360"/>
      <c r="AA872" s="31"/>
      <c r="AB872" s="1182"/>
      <c r="AC872" s="360"/>
      <c r="AD872" s="360"/>
      <c r="AE872" s="360"/>
      <c r="AF872" s="360"/>
      <c r="AG872" s="360"/>
      <c r="AH872" s="31"/>
      <c r="AI872" s="360"/>
      <c r="AJ872" s="360"/>
      <c r="AK872" s="360"/>
      <c r="AL872" s="360"/>
    </row>
    <row r="873" ht="15.75" customHeight="1">
      <c r="A873" s="1177"/>
      <c r="B873" s="31"/>
      <c r="C873" s="31"/>
      <c r="D873" s="2"/>
      <c r="E873" s="360"/>
      <c r="F873" s="2"/>
      <c r="G873" s="31"/>
      <c r="H873" s="31"/>
      <c r="I873" s="360"/>
      <c r="J873" s="360"/>
      <c r="K873" s="10"/>
      <c r="L873" s="2"/>
      <c r="M873" s="31"/>
      <c r="N873" s="31"/>
      <c r="O873" s="31"/>
      <c r="P873" s="1178"/>
      <c r="Q873" s="1179"/>
      <c r="R873" s="1180"/>
      <c r="S873" s="1180"/>
      <c r="T873" s="1181"/>
      <c r="U873" s="629"/>
      <c r="V873" s="2"/>
      <c r="W873" s="2"/>
      <c r="X873" s="2"/>
      <c r="Y873" s="360"/>
      <c r="Z873" s="360"/>
      <c r="AA873" s="31"/>
      <c r="AB873" s="1182"/>
      <c r="AC873" s="360"/>
      <c r="AD873" s="360"/>
      <c r="AE873" s="360"/>
      <c r="AF873" s="360"/>
      <c r="AG873" s="360"/>
      <c r="AH873" s="31"/>
      <c r="AI873" s="360"/>
      <c r="AJ873" s="360"/>
      <c r="AK873" s="360"/>
      <c r="AL873" s="360"/>
    </row>
    <row r="874" ht="15.75" customHeight="1">
      <c r="A874" s="1177"/>
      <c r="B874" s="31"/>
      <c r="C874" s="31"/>
      <c r="D874" s="2"/>
      <c r="E874" s="360"/>
      <c r="F874" s="2"/>
      <c r="G874" s="31"/>
      <c r="H874" s="31"/>
      <c r="I874" s="360"/>
      <c r="J874" s="360"/>
      <c r="K874" s="10"/>
      <c r="L874" s="2"/>
      <c r="M874" s="31"/>
      <c r="N874" s="31"/>
      <c r="O874" s="31"/>
      <c r="P874" s="1178"/>
      <c r="Q874" s="1179"/>
      <c r="R874" s="1180"/>
      <c r="S874" s="1180"/>
      <c r="T874" s="1181"/>
      <c r="U874" s="629"/>
      <c r="V874" s="2"/>
      <c r="W874" s="2"/>
      <c r="X874" s="2"/>
      <c r="Y874" s="360"/>
      <c r="Z874" s="360"/>
      <c r="AA874" s="31"/>
      <c r="AB874" s="1182"/>
      <c r="AC874" s="360"/>
      <c r="AD874" s="360"/>
      <c r="AE874" s="360"/>
      <c r="AF874" s="360"/>
      <c r="AG874" s="360"/>
      <c r="AH874" s="31"/>
      <c r="AI874" s="360"/>
      <c r="AJ874" s="360"/>
      <c r="AK874" s="360"/>
      <c r="AL874" s="360"/>
    </row>
    <row r="875" ht="15.75" customHeight="1">
      <c r="A875" s="1177"/>
      <c r="B875" s="31"/>
      <c r="C875" s="31"/>
      <c r="D875" s="2"/>
      <c r="E875" s="360"/>
      <c r="F875" s="2"/>
      <c r="G875" s="31"/>
      <c r="H875" s="31"/>
      <c r="I875" s="360"/>
      <c r="J875" s="360"/>
      <c r="K875" s="10"/>
      <c r="L875" s="2"/>
      <c r="M875" s="31"/>
      <c r="N875" s="31"/>
      <c r="O875" s="31"/>
      <c r="P875" s="1178"/>
      <c r="Q875" s="1179"/>
      <c r="R875" s="1180"/>
      <c r="S875" s="1180"/>
      <c r="T875" s="1181"/>
      <c r="U875" s="629"/>
      <c r="V875" s="2"/>
      <c r="W875" s="2"/>
      <c r="X875" s="2"/>
      <c r="Y875" s="360"/>
      <c r="Z875" s="360"/>
      <c r="AA875" s="31"/>
      <c r="AB875" s="1182"/>
      <c r="AC875" s="360"/>
      <c r="AD875" s="360"/>
      <c r="AE875" s="360"/>
      <c r="AF875" s="360"/>
      <c r="AG875" s="360"/>
      <c r="AH875" s="31"/>
      <c r="AI875" s="360"/>
      <c r="AJ875" s="360"/>
      <c r="AK875" s="360"/>
      <c r="AL875" s="360"/>
    </row>
    <row r="876" ht="15.75" customHeight="1">
      <c r="A876" s="1177"/>
      <c r="B876" s="31"/>
      <c r="C876" s="31"/>
      <c r="D876" s="2"/>
      <c r="E876" s="360"/>
      <c r="F876" s="2"/>
      <c r="G876" s="31"/>
      <c r="H876" s="31"/>
      <c r="I876" s="360"/>
      <c r="J876" s="360"/>
      <c r="K876" s="10"/>
      <c r="L876" s="2"/>
      <c r="M876" s="31"/>
      <c r="N876" s="31"/>
      <c r="O876" s="31"/>
      <c r="P876" s="1178"/>
      <c r="Q876" s="1179"/>
      <c r="R876" s="1180"/>
      <c r="S876" s="1180"/>
      <c r="T876" s="1181"/>
      <c r="U876" s="629"/>
      <c r="V876" s="2"/>
      <c r="W876" s="2"/>
      <c r="X876" s="2"/>
      <c r="Y876" s="360"/>
      <c r="Z876" s="360"/>
      <c r="AA876" s="31"/>
      <c r="AB876" s="1182"/>
      <c r="AC876" s="360"/>
      <c r="AD876" s="360"/>
      <c r="AE876" s="360"/>
      <c r="AF876" s="360"/>
      <c r="AG876" s="360"/>
      <c r="AH876" s="31"/>
      <c r="AI876" s="360"/>
      <c r="AJ876" s="360"/>
      <c r="AK876" s="360"/>
      <c r="AL876" s="360"/>
    </row>
    <row r="877" ht="15.75" customHeight="1">
      <c r="A877" s="1177"/>
      <c r="B877" s="31"/>
      <c r="C877" s="31"/>
      <c r="D877" s="2"/>
      <c r="E877" s="360"/>
      <c r="F877" s="2"/>
      <c r="G877" s="31"/>
      <c r="H877" s="31"/>
      <c r="I877" s="360"/>
      <c r="J877" s="360"/>
      <c r="K877" s="10"/>
      <c r="L877" s="2"/>
      <c r="M877" s="31"/>
      <c r="N877" s="31"/>
      <c r="O877" s="31"/>
      <c r="P877" s="1178"/>
      <c r="Q877" s="1179"/>
      <c r="R877" s="1180"/>
      <c r="S877" s="1180"/>
      <c r="T877" s="1181"/>
      <c r="U877" s="629"/>
      <c r="V877" s="2"/>
      <c r="W877" s="2"/>
      <c r="X877" s="2"/>
      <c r="Y877" s="360"/>
      <c r="Z877" s="360"/>
      <c r="AA877" s="31"/>
      <c r="AB877" s="1182"/>
      <c r="AC877" s="360"/>
      <c r="AD877" s="360"/>
      <c r="AE877" s="360"/>
      <c r="AF877" s="360"/>
      <c r="AG877" s="360"/>
      <c r="AH877" s="31"/>
      <c r="AI877" s="360"/>
      <c r="AJ877" s="360"/>
      <c r="AK877" s="360"/>
      <c r="AL877" s="360"/>
    </row>
    <row r="878" ht="15.75" customHeight="1">
      <c r="A878" s="1177"/>
      <c r="B878" s="31"/>
      <c r="C878" s="31"/>
      <c r="D878" s="2"/>
      <c r="E878" s="360"/>
      <c r="F878" s="2"/>
      <c r="G878" s="31"/>
      <c r="H878" s="31"/>
      <c r="I878" s="360"/>
      <c r="J878" s="360"/>
      <c r="K878" s="10"/>
      <c r="L878" s="2"/>
      <c r="M878" s="31"/>
      <c r="N878" s="31"/>
      <c r="O878" s="31"/>
      <c r="P878" s="1178"/>
      <c r="Q878" s="1179"/>
      <c r="R878" s="1180"/>
      <c r="S878" s="1180"/>
      <c r="T878" s="1181"/>
      <c r="U878" s="629"/>
      <c r="V878" s="2"/>
      <c r="W878" s="2"/>
      <c r="X878" s="2"/>
      <c r="Y878" s="360"/>
      <c r="Z878" s="360"/>
      <c r="AA878" s="31"/>
      <c r="AB878" s="1182"/>
      <c r="AC878" s="360"/>
      <c r="AD878" s="360"/>
      <c r="AE878" s="360"/>
      <c r="AF878" s="360"/>
      <c r="AG878" s="360"/>
      <c r="AH878" s="31"/>
      <c r="AI878" s="360"/>
      <c r="AJ878" s="360"/>
      <c r="AK878" s="360"/>
      <c r="AL878" s="360"/>
    </row>
    <row r="879" ht="15.75" customHeight="1">
      <c r="A879" s="1177"/>
      <c r="B879" s="31"/>
      <c r="C879" s="31"/>
      <c r="D879" s="2"/>
      <c r="E879" s="360"/>
      <c r="F879" s="2"/>
      <c r="G879" s="31"/>
      <c r="H879" s="31"/>
      <c r="I879" s="360"/>
      <c r="J879" s="360"/>
      <c r="K879" s="10"/>
      <c r="L879" s="2"/>
      <c r="M879" s="31"/>
      <c r="N879" s="31"/>
      <c r="O879" s="31"/>
      <c r="P879" s="1178"/>
      <c r="Q879" s="1179"/>
      <c r="R879" s="1180"/>
      <c r="S879" s="1180"/>
      <c r="T879" s="1181"/>
      <c r="U879" s="629"/>
      <c r="V879" s="2"/>
      <c r="W879" s="2"/>
      <c r="X879" s="2"/>
      <c r="Y879" s="360"/>
      <c r="Z879" s="360"/>
      <c r="AA879" s="31"/>
      <c r="AB879" s="1182"/>
      <c r="AC879" s="360"/>
      <c r="AD879" s="360"/>
      <c r="AE879" s="360"/>
      <c r="AF879" s="360"/>
      <c r="AG879" s="360"/>
      <c r="AH879" s="31"/>
      <c r="AI879" s="360"/>
      <c r="AJ879" s="360"/>
      <c r="AK879" s="360"/>
      <c r="AL879" s="360"/>
    </row>
    <row r="880" ht="15.75" customHeight="1">
      <c r="A880" s="1177"/>
      <c r="B880" s="31"/>
      <c r="C880" s="31"/>
      <c r="D880" s="2"/>
      <c r="E880" s="360"/>
      <c r="F880" s="2"/>
      <c r="G880" s="31"/>
      <c r="H880" s="31"/>
      <c r="I880" s="360"/>
      <c r="J880" s="360"/>
      <c r="K880" s="10"/>
      <c r="L880" s="2"/>
      <c r="M880" s="31"/>
      <c r="N880" s="31"/>
      <c r="O880" s="31"/>
      <c r="P880" s="1178"/>
      <c r="Q880" s="1179"/>
      <c r="R880" s="1180"/>
      <c r="S880" s="1180"/>
      <c r="T880" s="1181"/>
      <c r="U880" s="629"/>
      <c r="V880" s="2"/>
      <c r="W880" s="2"/>
      <c r="X880" s="2"/>
      <c r="Y880" s="360"/>
      <c r="Z880" s="360"/>
      <c r="AA880" s="31"/>
      <c r="AB880" s="1182"/>
      <c r="AC880" s="360"/>
      <c r="AD880" s="360"/>
      <c r="AE880" s="360"/>
      <c r="AF880" s="360"/>
      <c r="AG880" s="360"/>
      <c r="AH880" s="31"/>
      <c r="AI880" s="360"/>
      <c r="AJ880" s="360"/>
      <c r="AK880" s="360"/>
      <c r="AL880" s="360"/>
    </row>
    <row r="881" ht="15.75" customHeight="1">
      <c r="A881" s="1177"/>
      <c r="B881" s="31"/>
      <c r="C881" s="31"/>
      <c r="D881" s="2"/>
      <c r="E881" s="360"/>
      <c r="F881" s="2"/>
      <c r="G881" s="31"/>
      <c r="H881" s="31"/>
      <c r="I881" s="360"/>
      <c r="J881" s="360"/>
      <c r="K881" s="10"/>
      <c r="L881" s="2"/>
      <c r="M881" s="31"/>
      <c r="N881" s="31"/>
      <c r="O881" s="31"/>
      <c r="P881" s="1178"/>
      <c r="Q881" s="1179"/>
      <c r="R881" s="1180"/>
      <c r="S881" s="1180"/>
      <c r="T881" s="1181"/>
      <c r="U881" s="629"/>
      <c r="V881" s="2"/>
      <c r="W881" s="2"/>
      <c r="X881" s="2"/>
      <c r="Y881" s="360"/>
      <c r="Z881" s="360"/>
      <c r="AA881" s="31"/>
      <c r="AB881" s="1182"/>
      <c r="AC881" s="360"/>
      <c r="AD881" s="360"/>
      <c r="AE881" s="360"/>
      <c r="AF881" s="360"/>
      <c r="AG881" s="360"/>
      <c r="AH881" s="31"/>
      <c r="AI881" s="360"/>
      <c r="AJ881" s="360"/>
      <c r="AK881" s="360"/>
      <c r="AL881" s="360"/>
    </row>
    <row r="882" ht="15.75" customHeight="1">
      <c r="A882" s="1177"/>
      <c r="B882" s="31"/>
      <c r="C882" s="31"/>
      <c r="D882" s="2"/>
      <c r="E882" s="360"/>
      <c r="F882" s="2"/>
      <c r="G882" s="31"/>
      <c r="H882" s="31"/>
      <c r="I882" s="360"/>
      <c r="J882" s="360"/>
      <c r="K882" s="10"/>
      <c r="L882" s="2"/>
      <c r="M882" s="31"/>
      <c r="N882" s="31"/>
      <c r="O882" s="31"/>
      <c r="P882" s="1178"/>
      <c r="Q882" s="1179"/>
      <c r="R882" s="1180"/>
      <c r="S882" s="1180"/>
      <c r="T882" s="1181"/>
      <c r="U882" s="629"/>
      <c r="V882" s="2"/>
      <c r="W882" s="2"/>
      <c r="X882" s="2"/>
      <c r="Y882" s="360"/>
      <c r="Z882" s="360"/>
      <c r="AA882" s="31"/>
      <c r="AB882" s="1182"/>
      <c r="AC882" s="360"/>
      <c r="AD882" s="360"/>
      <c r="AE882" s="360"/>
      <c r="AF882" s="360"/>
      <c r="AG882" s="360"/>
      <c r="AH882" s="31"/>
      <c r="AI882" s="360"/>
      <c r="AJ882" s="360"/>
      <c r="AK882" s="360"/>
      <c r="AL882" s="360"/>
    </row>
    <row r="883" ht="15.75" customHeight="1">
      <c r="A883" s="1177"/>
      <c r="B883" s="31"/>
      <c r="C883" s="31"/>
      <c r="D883" s="2"/>
      <c r="E883" s="360"/>
      <c r="F883" s="2"/>
      <c r="G883" s="31"/>
      <c r="H883" s="31"/>
      <c r="I883" s="360"/>
      <c r="J883" s="360"/>
      <c r="K883" s="10"/>
      <c r="L883" s="2"/>
      <c r="M883" s="31"/>
      <c r="N883" s="31"/>
      <c r="O883" s="31"/>
      <c r="P883" s="1178"/>
      <c r="Q883" s="1179"/>
      <c r="R883" s="1180"/>
      <c r="S883" s="1180"/>
      <c r="T883" s="1181"/>
      <c r="U883" s="629"/>
      <c r="V883" s="2"/>
      <c r="W883" s="2"/>
      <c r="X883" s="2"/>
      <c r="Y883" s="360"/>
      <c r="Z883" s="360"/>
      <c r="AA883" s="31"/>
      <c r="AB883" s="1182"/>
      <c r="AC883" s="360"/>
      <c r="AD883" s="360"/>
      <c r="AE883" s="360"/>
      <c r="AF883" s="360"/>
      <c r="AG883" s="360"/>
      <c r="AH883" s="31"/>
      <c r="AI883" s="360"/>
      <c r="AJ883" s="360"/>
      <c r="AK883" s="360"/>
      <c r="AL883" s="360"/>
    </row>
    <row r="884" ht="15.75" customHeight="1">
      <c r="A884" s="1177"/>
      <c r="B884" s="31"/>
      <c r="C884" s="31"/>
      <c r="D884" s="2"/>
      <c r="E884" s="360"/>
      <c r="F884" s="2"/>
      <c r="G884" s="31"/>
      <c r="H884" s="31"/>
      <c r="I884" s="360"/>
      <c r="J884" s="360"/>
      <c r="K884" s="10"/>
      <c r="L884" s="2"/>
      <c r="M884" s="31"/>
      <c r="N884" s="31"/>
      <c r="O884" s="31"/>
      <c r="P884" s="1178"/>
      <c r="Q884" s="1179"/>
      <c r="R884" s="1180"/>
      <c r="S884" s="1180"/>
      <c r="T884" s="1181"/>
      <c r="U884" s="629"/>
      <c r="V884" s="2"/>
      <c r="W884" s="2"/>
      <c r="X884" s="2"/>
      <c r="Y884" s="360"/>
      <c r="Z884" s="360"/>
      <c r="AA884" s="31"/>
      <c r="AB884" s="1182"/>
      <c r="AC884" s="360"/>
      <c r="AD884" s="360"/>
      <c r="AE884" s="360"/>
      <c r="AF884" s="360"/>
      <c r="AG884" s="360"/>
      <c r="AH884" s="31"/>
      <c r="AI884" s="360"/>
      <c r="AJ884" s="360"/>
      <c r="AK884" s="360"/>
      <c r="AL884" s="360"/>
    </row>
    <row r="885" ht="15.75" customHeight="1">
      <c r="A885" s="1177"/>
      <c r="B885" s="31"/>
      <c r="C885" s="31"/>
      <c r="D885" s="2"/>
      <c r="E885" s="360"/>
      <c r="F885" s="2"/>
      <c r="G885" s="31"/>
      <c r="H885" s="31"/>
      <c r="I885" s="360"/>
      <c r="J885" s="360"/>
      <c r="K885" s="10"/>
      <c r="L885" s="2"/>
      <c r="M885" s="31"/>
      <c r="N885" s="31"/>
      <c r="O885" s="31"/>
      <c r="P885" s="1178"/>
      <c r="Q885" s="1179"/>
      <c r="R885" s="1180"/>
      <c r="S885" s="1180"/>
      <c r="T885" s="1181"/>
      <c r="U885" s="629"/>
      <c r="V885" s="2"/>
      <c r="W885" s="2"/>
      <c r="X885" s="2"/>
      <c r="Y885" s="360"/>
      <c r="Z885" s="360"/>
      <c r="AA885" s="31"/>
      <c r="AB885" s="1182"/>
      <c r="AC885" s="360"/>
      <c r="AD885" s="360"/>
      <c r="AE885" s="360"/>
      <c r="AF885" s="360"/>
      <c r="AG885" s="360"/>
      <c r="AH885" s="31"/>
      <c r="AI885" s="360"/>
      <c r="AJ885" s="360"/>
      <c r="AK885" s="360"/>
      <c r="AL885" s="360"/>
    </row>
    <row r="886" ht="15.75" customHeight="1">
      <c r="A886" s="1177"/>
      <c r="B886" s="31"/>
      <c r="C886" s="31"/>
      <c r="D886" s="2"/>
      <c r="E886" s="360"/>
      <c r="F886" s="2"/>
      <c r="G886" s="31"/>
      <c r="H886" s="31"/>
      <c r="I886" s="360"/>
      <c r="J886" s="360"/>
      <c r="K886" s="10"/>
      <c r="L886" s="2"/>
      <c r="M886" s="31"/>
      <c r="N886" s="31"/>
      <c r="O886" s="31"/>
      <c r="P886" s="1178"/>
      <c r="Q886" s="1179"/>
      <c r="R886" s="1180"/>
      <c r="S886" s="1180"/>
      <c r="T886" s="1181"/>
      <c r="U886" s="629"/>
      <c r="V886" s="2"/>
      <c r="W886" s="2"/>
      <c r="X886" s="2"/>
      <c r="Y886" s="360"/>
      <c r="Z886" s="360"/>
      <c r="AA886" s="31"/>
      <c r="AB886" s="1182"/>
      <c r="AC886" s="360"/>
      <c r="AD886" s="360"/>
      <c r="AE886" s="360"/>
      <c r="AF886" s="360"/>
      <c r="AG886" s="360"/>
      <c r="AH886" s="31"/>
      <c r="AI886" s="360"/>
      <c r="AJ886" s="360"/>
      <c r="AK886" s="360"/>
      <c r="AL886" s="360"/>
    </row>
    <row r="887" ht="15.75" customHeight="1">
      <c r="A887" s="1177"/>
      <c r="B887" s="31"/>
      <c r="C887" s="31"/>
      <c r="D887" s="2"/>
      <c r="E887" s="360"/>
      <c r="F887" s="2"/>
      <c r="G887" s="31"/>
      <c r="H887" s="31"/>
      <c r="I887" s="360"/>
      <c r="J887" s="360"/>
      <c r="K887" s="10"/>
      <c r="L887" s="2"/>
      <c r="M887" s="31"/>
      <c r="N887" s="31"/>
      <c r="O887" s="31"/>
      <c r="P887" s="1178"/>
      <c r="Q887" s="1179"/>
      <c r="R887" s="1180"/>
      <c r="S887" s="1180"/>
      <c r="T887" s="1181"/>
      <c r="U887" s="629"/>
      <c r="V887" s="2"/>
      <c r="W887" s="2"/>
      <c r="X887" s="2"/>
      <c r="Y887" s="360"/>
      <c r="Z887" s="360"/>
      <c r="AA887" s="31"/>
      <c r="AB887" s="1182"/>
      <c r="AC887" s="360"/>
      <c r="AD887" s="360"/>
      <c r="AE887" s="360"/>
      <c r="AF887" s="360"/>
      <c r="AG887" s="360"/>
      <c r="AH887" s="31"/>
      <c r="AI887" s="360"/>
      <c r="AJ887" s="360"/>
      <c r="AK887" s="360"/>
      <c r="AL887" s="360"/>
    </row>
    <row r="888" ht="15.75" customHeight="1">
      <c r="A888" s="1177"/>
      <c r="B888" s="31"/>
      <c r="C888" s="31"/>
      <c r="D888" s="2"/>
      <c r="E888" s="360"/>
      <c r="F888" s="2"/>
      <c r="G888" s="31"/>
      <c r="H888" s="31"/>
      <c r="I888" s="360"/>
      <c r="J888" s="360"/>
      <c r="K888" s="10"/>
      <c r="L888" s="2"/>
      <c r="M888" s="31"/>
      <c r="N888" s="31"/>
      <c r="O888" s="31"/>
      <c r="P888" s="1178"/>
      <c r="Q888" s="1179"/>
      <c r="R888" s="1180"/>
      <c r="S888" s="1180"/>
      <c r="T888" s="1181"/>
      <c r="U888" s="629"/>
      <c r="V888" s="2"/>
      <c r="W888" s="2"/>
      <c r="X888" s="2"/>
      <c r="Y888" s="360"/>
      <c r="Z888" s="360"/>
      <c r="AA888" s="31"/>
      <c r="AB888" s="1182"/>
      <c r="AC888" s="360"/>
      <c r="AD888" s="360"/>
      <c r="AE888" s="360"/>
      <c r="AF888" s="360"/>
      <c r="AG888" s="360"/>
      <c r="AH888" s="31"/>
      <c r="AI888" s="360"/>
      <c r="AJ888" s="360"/>
      <c r="AK888" s="360"/>
      <c r="AL888" s="360"/>
    </row>
    <row r="889" ht="15.75" customHeight="1">
      <c r="A889" s="1177"/>
      <c r="B889" s="31"/>
      <c r="C889" s="31"/>
      <c r="D889" s="2"/>
      <c r="E889" s="360"/>
      <c r="F889" s="2"/>
      <c r="G889" s="31"/>
      <c r="H889" s="31"/>
      <c r="I889" s="360"/>
      <c r="J889" s="360"/>
      <c r="K889" s="10"/>
      <c r="L889" s="2"/>
      <c r="M889" s="31"/>
      <c r="N889" s="31"/>
      <c r="O889" s="31"/>
      <c r="P889" s="1178"/>
      <c r="Q889" s="1179"/>
      <c r="R889" s="1180"/>
      <c r="S889" s="1180"/>
      <c r="T889" s="1181"/>
      <c r="U889" s="629"/>
      <c r="V889" s="2"/>
      <c r="W889" s="2"/>
      <c r="X889" s="2"/>
      <c r="Y889" s="360"/>
      <c r="Z889" s="360"/>
      <c r="AA889" s="31"/>
      <c r="AB889" s="1182"/>
      <c r="AC889" s="360"/>
      <c r="AD889" s="360"/>
      <c r="AE889" s="360"/>
      <c r="AF889" s="360"/>
      <c r="AG889" s="360"/>
      <c r="AH889" s="31"/>
      <c r="AI889" s="360"/>
      <c r="AJ889" s="360"/>
      <c r="AK889" s="360"/>
      <c r="AL889" s="360"/>
    </row>
    <row r="890" ht="15.75" customHeight="1">
      <c r="A890" s="1177"/>
      <c r="B890" s="31"/>
      <c r="C890" s="31"/>
      <c r="D890" s="2"/>
      <c r="E890" s="360"/>
      <c r="F890" s="2"/>
      <c r="G890" s="31"/>
      <c r="H890" s="31"/>
      <c r="I890" s="360"/>
      <c r="J890" s="360"/>
      <c r="K890" s="10"/>
      <c r="L890" s="2"/>
      <c r="M890" s="31"/>
      <c r="N890" s="31"/>
      <c r="O890" s="31"/>
      <c r="P890" s="1178"/>
      <c r="Q890" s="1179"/>
      <c r="R890" s="1180"/>
      <c r="S890" s="1180"/>
      <c r="T890" s="1181"/>
      <c r="U890" s="629"/>
      <c r="V890" s="2"/>
      <c r="W890" s="2"/>
      <c r="X890" s="2"/>
      <c r="Y890" s="360"/>
      <c r="Z890" s="360"/>
      <c r="AA890" s="31"/>
      <c r="AB890" s="1182"/>
      <c r="AC890" s="360"/>
      <c r="AD890" s="360"/>
      <c r="AE890" s="360"/>
      <c r="AF890" s="360"/>
      <c r="AG890" s="360"/>
      <c r="AH890" s="31"/>
      <c r="AI890" s="360"/>
      <c r="AJ890" s="360"/>
      <c r="AK890" s="360"/>
      <c r="AL890" s="360"/>
    </row>
    <row r="891" ht="15.75" customHeight="1">
      <c r="A891" s="1177"/>
      <c r="B891" s="31"/>
      <c r="C891" s="31"/>
      <c r="D891" s="2"/>
      <c r="E891" s="360"/>
      <c r="F891" s="2"/>
      <c r="G891" s="31"/>
      <c r="H891" s="31"/>
      <c r="I891" s="360"/>
      <c r="J891" s="360"/>
      <c r="K891" s="10"/>
      <c r="L891" s="2"/>
      <c r="M891" s="31"/>
      <c r="N891" s="31"/>
      <c r="O891" s="31"/>
      <c r="P891" s="1178"/>
      <c r="Q891" s="1179"/>
      <c r="R891" s="1180"/>
      <c r="S891" s="1180"/>
      <c r="T891" s="1181"/>
      <c r="U891" s="629"/>
      <c r="V891" s="2"/>
      <c r="W891" s="2"/>
      <c r="X891" s="2"/>
      <c r="Y891" s="360"/>
      <c r="Z891" s="360"/>
      <c r="AA891" s="31"/>
      <c r="AB891" s="1182"/>
      <c r="AC891" s="360"/>
      <c r="AD891" s="360"/>
      <c r="AE891" s="360"/>
      <c r="AF891" s="360"/>
      <c r="AG891" s="360"/>
      <c r="AH891" s="31"/>
      <c r="AI891" s="360"/>
      <c r="AJ891" s="360"/>
      <c r="AK891" s="360"/>
      <c r="AL891" s="360"/>
    </row>
    <row r="892" ht="15.75" customHeight="1">
      <c r="A892" s="1177"/>
      <c r="B892" s="31"/>
      <c r="C892" s="31"/>
      <c r="D892" s="2"/>
      <c r="E892" s="360"/>
      <c r="F892" s="2"/>
      <c r="G892" s="31"/>
      <c r="H892" s="31"/>
      <c r="I892" s="360"/>
      <c r="J892" s="360"/>
      <c r="K892" s="10"/>
      <c r="L892" s="2"/>
      <c r="M892" s="31"/>
      <c r="N892" s="31"/>
      <c r="O892" s="31"/>
      <c r="P892" s="1178"/>
      <c r="Q892" s="1179"/>
      <c r="R892" s="1180"/>
      <c r="S892" s="1180"/>
      <c r="T892" s="1181"/>
      <c r="U892" s="629"/>
      <c r="V892" s="2"/>
      <c r="W892" s="2"/>
      <c r="X892" s="2"/>
      <c r="Y892" s="360"/>
      <c r="Z892" s="360"/>
      <c r="AA892" s="31"/>
      <c r="AB892" s="1182"/>
      <c r="AC892" s="360"/>
      <c r="AD892" s="360"/>
      <c r="AE892" s="360"/>
      <c r="AF892" s="360"/>
      <c r="AG892" s="360"/>
      <c r="AH892" s="31"/>
      <c r="AI892" s="360"/>
      <c r="AJ892" s="360"/>
      <c r="AK892" s="360"/>
      <c r="AL892" s="360"/>
    </row>
    <row r="893" ht="15.75" customHeight="1">
      <c r="A893" s="1177"/>
      <c r="B893" s="31"/>
      <c r="C893" s="31"/>
      <c r="D893" s="2"/>
      <c r="E893" s="360"/>
      <c r="F893" s="2"/>
      <c r="G893" s="31"/>
      <c r="H893" s="31"/>
      <c r="I893" s="360"/>
      <c r="J893" s="360"/>
      <c r="K893" s="10"/>
      <c r="L893" s="2"/>
      <c r="M893" s="31"/>
      <c r="N893" s="31"/>
      <c r="O893" s="31"/>
      <c r="P893" s="1178"/>
      <c r="Q893" s="1179"/>
      <c r="R893" s="1180"/>
      <c r="S893" s="1180"/>
      <c r="T893" s="1181"/>
      <c r="U893" s="629"/>
      <c r="V893" s="2"/>
      <c r="W893" s="2"/>
      <c r="X893" s="2"/>
      <c r="Y893" s="360"/>
      <c r="Z893" s="360"/>
      <c r="AA893" s="31"/>
      <c r="AB893" s="1182"/>
      <c r="AC893" s="360"/>
      <c r="AD893" s="360"/>
      <c r="AE893" s="360"/>
      <c r="AF893" s="360"/>
      <c r="AG893" s="360"/>
      <c r="AH893" s="31"/>
      <c r="AI893" s="360"/>
      <c r="AJ893" s="360"/>
      <c r="AK893" s="360"/>
      <c r="AL893" s="360"/>
    </row>
    <row r="894" ht="15.75" customHeight="1">
      <c r="A894" s="1177"/>
      <c r="B894" s="31"/>
      <c r="C894" s="31"/>
      <c r="D894" s="2"/>
      <c r="E894" s="360"/>
      <c r="F894" s="2"/>
      <c r="G894" s="31"/>
      <c r="H894" s="31"/>
      <c r="I894" s="360"/>
      <c r="J894" s="360"/>
      <c r="K894" s="10"/>
      <c r="L894" s="2"/>
      <c r="M894" s="31"/>
      <c r="N894" s="31"/>
      <c r="O894" s="31"/>
      <c r="P894" s="1178"/>
      <c r="Q894" s="1179"/>
      <c r="R894" s="1180"/>
      <c r="S894" s="1180"/>
      <c r="T894" s="1181"/>
      <c r="U894" s="629"/>
      <c r="V894" s="2"/>
      <c r="W894" s="2"/>
      <c r="X894" s="2"/>
      <c r="Y894" s="360"/>
      <c r="Z894" s="360"/>
      <c r="AA894" s="31"/>
      <c r="AB894" s="1182"/>
      <c r="AC894" s="360"/>
      <c r="AD894" s="360"/>
      <c r="AE894" s="360"/>
      <c r="AF894" s="360"/>
      <c r="AG894" s="360"/>
      <c r="AH894" s="31"/>
      <c r="AI894" s="360"/>
      <c r="AJ894" s="360"/>
      <c r="AK894" s="360"/>
      <c r="AL894" s="360"/>
    </row>
    <row r="895" ht="15.75" customHeight="1">
      <c r="A895" s="1177"/>
      <c r="B895" s="31"/>
      <c r="C895" s="31"/>
      <c r="D895" s="2"/>
      <c r="E895" s="360"/>
      <c r="F895" s="2"/>
      <c r="G895" s="31"/>
      <c r="H895" s="31"/>
      <c r="I895" s="360"/>
      <c r="J895" s="360"/>
      <c r="K895" s="10"/>
      <c r="L895" s="2"/>
      <c r="M895" s="31"/>
      <c r="N895" s="31"/>
      <c r="O895" s="31"/>
      <c r="P895" s="1178"/>
      <c r="Q895" s="1179"/>
      <c r="R895" s="1180"/>
      <c r="S895" s="1180"/>
      <c r="T895" s="1181"/>
      <c r="U895" s="629"/>
      <c r="V895" s="2"/>
      <c r="W895" s="2"/>
      <c r="X895" s="2"/>
      <c r="Y895" s="360"/>
      <c r="Z895" s="360"/>
      <c r="AA895" s="31"/>
      <c r="AB895" s="1182"/>
      <c r="AC895" s="360"/>
      <c r="AD895" s="360"/>
      <c r="AE895" s="360"/>
      <c r="AF895" s="360"/>
      <c r="AG895" s="360"/>
      <c r="AH895" s="31"/>
      <c r="AI895" s="360"/>
      <c r="AJ895" s="360"/>
      <c r="AK895" s="360"/>
      <c r="AL895" s="360"/>
    </row>
    <row r="896" ht="15.75" customHeight="1">
      <c r="A896" s="1177"/>
      <c r="B896" s="31"/>
      <c r="C896" s="31"/>
      <c r="D896" s="2"/>
      <c r="E896" s="360"/>
      <c r="F896" s="2"/>
      <c r="G896" s="31"/>
      <c r="H896" s="31"/>
      <c r="I896" s="360"/>
      <c r="J896" s="360"/>
      <c r="K896" s="10"/>
      <c r="L896" s="2"/>
      <c r="M896" s="31"/>
      <c r="N896" s="31"/>
      <c r="O896" s="31"/>
      <c r="P896" s="1178"/>
      <c r="Q896" s="1179"/>
      <c r="R896" s="1180"/>
      <c r="S896" s="1180"/>
      <c r="T896" s="1181"/>
      <c r="U896" s="629"/>
      <c r="V896" s="2"/>
      <c r="W896" s="2"/>
      <c r="X896" s="2"/>
      <c r="Y896" s="360"/>
      <c r="Z896" s="360"/>
      <c r="AA896" s="31"/>
      <c r="AB896" s="1182"/>
      <c r="AC896" s="360"/>
      <c r="AD896" s="360"/>
      <c r="AE896" s="360"/>
      <c r="AF896" s="360"/>
      <c r="AG896" s="360"/>
      <c r="AH896" s="31"/>
      <c r="AI896" s="360"/>
      <c r="AJ896" s="360"/>
      <c r="AK896" s="360"/>
      <c r="AL896" s="360"/>
    </row>
    <row r="897" ht="15.75" customHeight="1">
      <c r="A897" s="1177"/>
      <c r="B897" s="31"/>
      <c r="C897" s="31"/>
      <c r="D897" s="2"/>
      <c r="E897" s="360"/>
      <c r="F897" s="2"/>
      <c r="G897" s="31"/>
      <c r="H897" s="31"/>
      <c r="I897" s="360"/>
      <c r="J897" s="360"/>
      <c r="K897" s="10"/>
      <c r="L897" s="2"/>
      <c r="M897" s="31"/>
      <c r="N897" s="31"/>
      <c r="O897" s="31"/>
      <c r="P897" s="1178"/>
      <c r="Q897" s="1179"/>
      <c r="R897" s="1180"/>
      <c r="S897" s="1180"/>
      <c r="T897" s="1181"/>
      <c r="U897" s="629"/>
      <c r="V897" s="2"/>
      <c r="W897" s="2"/>
      <c r="X897" s="2"/>
      <c r="Y897" s="360"/>
      <c r="Z897" s="360"/>
      <c r="AA897" s="31"/>
      <c r="AB897" s="1182"/>
      <c r="AC897" s="360"/>
      <c r="AD897" s="360"/>
      <c r="AE897" s="360"/>
      <c r="AF897" s="360"/>
      <c r="AG897" s="360"/>
      <c r="AH897" s="31"/>
      <c r="AI897" s="360"/>
      <c r="AJ897" s="360"/>
      <c r="AK897" s="360"/>
      <c r="AL897" s="360"/>
    </row>
    <row r="898" ht="15.75" customHeight="1">
      <c r="A898" s="1177"/>
      <c r="B898" s="31"/>
      <c r="C898" s="31"/>
      <c r="D898" s="2"/>
      <c r="E898" s="360"/>
      <c r="F898" s="2"/>
      <c r="G898" s="31"/>
      <c r="H898" s="31"/>
      <c r="I898" s="360"/>
      <c r="J898" s="360"/>
      <c r="K898" s="10"/>
      <c r="L898" s="2"/>
      <c r="M898" s="31"/>
      <c r="N898" s="31"/>
      <c r="O898" s="31"/>
      <c r="P898" s="1178"/>
      <c r="Q898" s="1179"/>
      <c r="R898" s="1180"/>
      <c r="S898" s="1180"/>
      <c r="T898" s="1181"/>
      <c r="U898" s="629"/>
      <c r="V898" s="2"/>
      <c r="W898" s="2"/>
      <c r="X898" s="2"/>
      <c r="Y898" s="360"/>
      <c r="Z898" s="360"/>
      <c r="AA898" s="31"/>
      <c r="AB898" s="1182"/>
      <c r="AC898" s="360"/>
      <c r="AD898" s="360"/>
      <c r="AE898" s="360"/>
      <c r="AF898" s="360"/>
      <c r="AG898" s="360"/>
      <c r="AH898" s="31"/>
      <c r="AI898" s="360"/>
      <c r="AJ898" s="360"/>
      <c r="AK898" s="360"/>
      <c r="AL898" s="360"/>
    </row>
    <row r="899" ht="15.75" customHeight="1">
      <c r="A899" s="1177"/>
      <c r="B899" s="31"/>
      <c r="C899" s="31"/>
      <c r="D899" s="2"/>
      <c r="E899" s="360"/>
      <c r="F899" s="2"/>
      <c r="G899" s="31"/>
      <c r="H899" s="31"/>
      <c r="I899" s="360"/>
      <c r="J899" s="360"/>
      <c r="K899" s="10"/>
      <c r="L899" s="2"/>
      <c r="M899" s="31"/>
      <c r="N899" s="31"/>
      <c r="O899" s="31"/>
      <c r="P899" s="1178"/>
      <c r="Q899" s="1179"/>
      <c r="R899" s="1180"/>
      <c r="S899" s="1180"/>
      <c r="T899" s="1181"/>
      <c r="U899" s="629"/>
      <c r="V899" s="2"/>
      <c r="W899" s="2"/>
      <c r="X899" s="2"/>
      <c r="Y899" s="360"/>
      <c r="Z899" s="360"/>
      <c r="AA899" s="31"/>
      <c r="AB899" s="1182"/>
      <c r="AC899" s="360"/>
      <c r="AD899" s="360"/>
      <c r="AE899" s="360"/>
      <c r="AF899" s="360"/>
      <c r="AG899" s="360"/>
      <c r="AH899" s="31"/>
      <c r="AI899" s="360"/>
      <c r="AJ899" s="360"/>
      <c r="AK899" s="360"/>
      <c r="AL899" s="360"/>
    </row>
    <row r="900" ht="15.75" customHeight="1">
      <c r="A900" s="1177"/>
      <c r="B900" s="31"/>
      <c r="C900" s="31"/>
      <c r="D900" s="2"/>
      <c r="E900" s="360"/>
      <c r="F900" s="2"/>
      <c r="G900" s="31"/>
      <c r="H900" s="31"/>
      <c r="I900" s="360"/>
      <c r="J900" s="360"/>
      <c r="K900" s="10"/>
      <c r="L900" s="2"/>
      <c r="M900" s="31"/>
      <c r="N900" s="31"/>
      <c r="O900" s="31"/>
      <c r="P900" s="1178"/>
      <c r="Q900" s="1179"/>
      <c r="R900" s="1180"/>
      <c r="S900" s="1180"/>
      <c r="T900" s="1181"/>
      <c r="U900" s="629"/>
      <c r="V900" s="2"/>
      <c r="W900" s="2"/>
      <c r="X900" s="2"/>
      <c r="Y900" s="360"/>
      <c r="Z900" s="360"/>
      <c r="AA900" s="31"/>
      <c r="AB900" s="1182"/>
      <c r="AC900" s="360"/>
      <c r="AD900" s="360"/>
      <c r="AE900" s="360"/>
      <c r="AF900" s="360"/>
      <c r="AG900" s="360"/>
      <c r="AH900" s="31"/>
      <c r="AI900" s="360"/>
      <c r="AJ900" s="360"/>
      <c r="AK900" s="360"/>
      <c r="AL900" s="360"/>
    </row>
    <row r="901" ht="15.75" customHeight="1">
      <c r="A901" s="1177"/>
      <c r="B901" s="31"/>
      <c r="C901" s="31"/>
      <c r="D901" s="2"/>
      <c r="E901" s="360"/>
      <c r="F901" s="2"/>
      <c r="G901" s="31"/>
      <c r="H901" s="31"/>
      <c r="I901" s="360"/>
      <c r="J901" s="360"/>
      <c r="K901" s="10"/>
      <c r="L901" s="2"/>
      <c r="M901" s="31"/>
      <c r="N901" s="31"/>
      <c r="O901" s="31"/>
      <c r="P901" s="1178"/>
      <c r="Q901" s="1179"/>
      <c r="R901" s="1180"/>
      <c r="S901" s="1180"/>
      <c r="T901" s="1181"/>
      <c r="U901" s="629"/>
      <c r="V901" s="2"/>
      <c r="W901" s="2"/>
      <c r="X901" s="2"/>
      <c r="Y901" s="360"/>
      <c r="Z901" s="360"/>
      <c r="AA901" s="31"/>
      <c r="AB901" s="1182"/>
      <c r="AC901" s="360"/>
      <c r="AD901" s="360"/>
      <c r="AE901" s="360"/>
      <c r="AF901" s="360"/>
      <c r="AG901" s="360"/>
      <c r="AH901" s="31"/>
      <c r="AI901" s="360"/>
      <c r="AJ901" s="360"/>
      <c r="AK901" s="360"/>
      <c r="AL901" s="360"/>
    </row>
    <row r="902" ht="15.75" customHeight="1">
      <c r="A902" s="1177"/>
      <c r="B902" s="31"/>
      <c r="C902" s="31"/>
      <c r="D902" s="2"/>
      <c r="E902" s="360"/>
      <c r="F902" s="2"/>
      <c r="G902" s="31"/>
      <c r="H902" s="31"/>
      <c r="I902" s="360"/>
      <c r="J902" s="360"/>
      <c r="K902" s="10"/>
      <c r="L902" s="2"/>
      <c r="M902" s="31"/>
      <c r="N902" s="31"/>
      <c r="O902" s="31"/>
      <c r="P902" s="1178"/>
      <c r="Q902" s="1179"/>
      <c r="R902" s="1180"/>
      <c r="S902" s="1180"/>
      <c r="T902" s="1181"/>
      <c r="U902" s="629"/>
      <c r="V902" s="2"/>
      <c r="W902" s="2"/>
      <c r="X902" s="2"/>
      <c r="Y902" s="360"/>
      <c r="Z902" s="360"/>
      <c r="AA902" s="31"/>
      <c r="AB902" s="1182"/>
      <c r="AC902" s="360"/>
      <c r="AD902" s="360"/>
      <c r="AE902" s="360"/>
      <c r="AF902" s="360"/>
      <c r="AG902" s="360"/>
      <c r="AH902" s="31"/>
      <c r="AI902" s="360"/>
      <c r="AJ902" s="360"/>
      <c r="AK902" s="360"/>
      <c r="AL902" s="360"/>
    </row>
    <row r="903" ht="15.75" customHeight="1">
      <c r="A903" s="1177"/>
      <c r="B903" s="31"/>
      <c r="C903" s="31"/>
      <c r="D903" s="2"/>
      <c r="E903" s="360"/>
      <c r="F903" s="2"/>
      <c r="G903" s="31"/>
      <c r="H903" s="31"/>
      <c r="I903" s="360"/>
      <c r="J903" s="360"/>
      <c r="K903" s="10"/>
      <c r="L903" s="2"/>
      <c r="M903" s="31"/>
      <c r="N903" s="31"/>
      <c r="O903" s="31"/>
      <c r="P903" s="1178"/>
      <c r="Q903" s="1179"/>
      <c r="R903" s="1180"/>
      <c r="S903" s="1180"/>
      <c r="T903" s="1181"/>
      <c r="U903" s="629"/>
      <c r="V903" s="2"/>
      <c r="W903" s="2"/>
      <c r="X903" s="2"/>
      <c r="Y903" s="360"/>
      <c r="Z903" s="360"/>
      <c r="AA903" s="31"/>
      <c r="AB903" s="1182"/>
      <c r="AC903" s="360"/>
      <c r="AD903" s="360"/>
      <c r="AE903" s="360"/>
      <c r="AF903" s="360"/>
      <c r="AG903" s="360"/>
      <c r="AH903" s="31"/>
      <c r="AI903" s="360"/>
      <c r="AJ903" s="360"/>
      <c r="AK903" s="360"/>
      <c r="AL903" s="360"/>
    </row>
    <row r="904" ht="15.75" customHeight="1">
      <c r="A904" s="1177"/>
      <c r="B904" s="31"/>
      <c r="C904" s="31"/>
      <c r="D904" s="2"/>
      <c r="E904" s="360"/>
      <c r="F904" s="2"/>
      <c r="G904" s="31"/>
      <c r="H904" s="31"/>
      <c r="I904" s="360"/>
      <c r="J904" s="360"/>
      <c r="K904" s="10"/>
      <c r="L904" s="2"/>
      <c r="M904" s="31"/>
      <c r="N904" s="31"/>
      <c r="O904" s="31"/>
      <c r="P904" s="1178"/>
      <c r="Q904" s="1179"/>
      <c r="R904" s="1180"/>
      <c r="S904" s="1180"/>
      <c r="T904" s="1181"/>
      <c r="U904" s="629"/>
      <c r="V904" s="2"/>
      <c r="W904" s="2"/>
      <c r="X904" s="2"/>
      <c r="Y904" s="360"/>
      <c r="Z904" s="360"/>
      <c r="AA904" s="31"/>
      <c r="AB904" s="1182"/>
      <c r="AC904" s="360"/>
      <c r="AD904" s="360"/>
      <c r="AE904" s="360"/>
      <c r="AF904" s="360"/>
      <c r="AG904" s="360"/>
      <c r="AH904" s="31"/>
      <c r="AI904" s="360"/>
      <c r="AJ904" s="360"/>
      <c r="AK904" s="360"/>
      <c r="AL904" s="360"/>
    </row>
    <row r="905" ht="15.75" customHeight="1">
      <c r="A905" s="1177"/>
      <c r="B905" s="31"/>
      <c r="C905" s="31"/>
      <c r="D905" s="2"/>
      <c r="E905" s="360"/>
      <c r="F905" s="2"/>
      <c r="G905" s="31"/>
      <c r="H905" s="31"/>
      <c r="I905" s="360"/>
      <c r="J905" s="360"/>
      <c r="K905" s="10"/>
      <c r="L905" s="2"/>
      <c r="M905" s="31"/>
      <c r="N905" s="31"/>
      <c r="O905" s="31"/>
      <c r="P905" s="1178"/>
      <c r="Q905" s="1179"/>
      <c r="R905" s="1180"/>
      <c r="S905" s="1180"/>
      <c r="T905" s="1181"/>
      <c r="U905" s="629"/>
      <c r="V905" s="2"/>
      <c r="W905" s="2"/>
      <c r="X905" s="2"/>
      <c r="Y905" s="360"/>
      <c r="Z905" s="360"/>
      <c r="AA905" s="31"/>
      <c r="AB905" s="1182"/>
      <c r="AC905" s="360"/>
      <c r="AD905" s="360"/>
      <c r="AE905" s="360"/>
      <c r="AF905" s="360"/>
      <c r="AG905" s="360"/>
      <c r="AH905" s="31"/>
      <c r="AI905" s="360"/>
      <c r="AJ905" s="360"/>
      <c r="AK905" s="360"/>
      <c r="AL905" s="360"/>
    </row>
    <row r="906" ht="15.75" customHeight="1">
      <c r="A906" s="1177"/>
      <c r="B906" s="31"/>
      <c r="C906" s="31"/>
      <c r="D906" s="2"/>
      <c r="E906" s="360"/>
      <c r="F906" s="2"/>
      <c r="G906" s="31"/>
      <c r="H906" s="31"/>
      <c r="I906" s="360"/>
      <c r="J906" s="360"/>
      <c r="K906" s="10"/>
      <c r="L906" s="2"/>
      <c r="M906" s="31"/>
      <c r="N906" s="31"/>
      <c r="O906" s="31"/>
      <c r="P906" s="1178"/>
      <c r="Q906" s="1179"/>
      <c r="R906" s="1180"/>
      <c r="S906" s="1180"/>
      <c r="T906" s="1181"/>
      <c r="U906" s="629"/>
      <c r="V906" s="2"/>
      <c r="W906" s="2"/>
      <c r="X906" s="2"/>
      <c r="Y906" s="360"/>
      <c r="Z906" s="360"/>
      <c r="AA906" s="31"/>
      <c r="AB906" s="1182"/>
      <c r="AC906" s="360"/>
      <c r="AD906" s="360"/>
      <c r="AE906" s="360"/>
      <c r="AF906" s="360"/>
      <c r="AG906" s="360"/>
      <c r="AH906" s="31"/>
      <c r="AI906" s="360"/>
      <c r="AJ906" s="360"/>
      <c r="AK906" s="360"/>
      <c r="AL906" s="360"/>
    </row>
    <row r="907" ht="15.75" customHeight="1">
      <c r="A907" s="1177"/>
      <c r="B907" s="31"/>
      <c r="C907" s="31"/>
      <c r="D907" s="2"/>
      <c r="E907" s="360"/>
      <c r="F907" s="2"/>
      <c r="G907" s="31"/>
      <c r="H907" s="31"/>
      <c r="I907" s="360"/>
      <c r="J907" s="360"/>
      <c r="K907" s="10"/>
      <c r="L907" s="2"/>
      <c r="M907" s="31"/>
      <c r="N907" s="31"/>
      <c r="O907" s="31"/>
      <c r="P907" s="1178"/>
      <c r="Q907" s="1179"/>
      <c r="R907" s="1180"/>
      <c r="S907" s="1180"/>
      <c r="T907" s="1181"/>
      <c r="U907" s="629"/>
      <c r="V907" s="2"/>
      <c r="W907" s="2"/>
      <c r="X907" s="2"/>
      <c r="Y907" s="360"/>
      <c r="Z907" s="360"/>
      <c r="AA907" s="31"/>
      <c r="AB907" s="1182"/>
      <c r="AC907" s="360"/>
      <c r="AD907" s="360"/>
      <c r="AE907" s="360"/>
      <c r="AF907" s="360"/>
      <c r="AG907" s="360"/>
      <c r="AH907" s="31"/>
      <c r="AI907" s="360"/>
      <c r="AJ907" s="360"/>
      <c r="AK907" s="360"/>
      <c r="AL907" s="360"/>
    </row>
    <row r="908" ht="15.75" customHeight="1">
      <c r="A908" s="1177"/>
      <c r="B908" s="31"/>
      <c r="C908" s="31"/>
      <c r="D908" s="2"/>
      <c r="E908" s="360"/>
      <c r="F908" s="2"/>
      <c r="G908" s="31"/>
      <c r="H908" s="31"/>
      <c r="I908" s="360"/>
      <c r="J908" s="360"/>
      <c r="K908" s="10"/>
      <c r="L908" s="2"/>
      <c r="M908" s="31"/>
      <c r="N908" s="31"/>
      <c r="O908" s="31"/>
      <c r="P908" s="1178"/>
      <c r="Q908" s="1179"/>
      <c r="R908" s="1180"/>
      <c r="S908" s="1180"/>
      <c r="T908" s="1181"/>
      <c r="U908" s="629"/>
      <c r="V908" s="2"/>
      <c r="W908" s="2"/>
      <c r="X908" s="2"/>
      <c r="Y908" s="360"/>
      <c r="Z908" s="360"/>
      <c r="AA908" s="31"/>
      <c r="AB908" s="1182"/>
      <c r="AC908" s="360"/>
      <c r="AD908" s="360"/>
      <c r="AE908" s="360"/>
      <c r="AF908" s="360"/>
      <c r="AG908" s="360"/>
      <c r="AH908" s="31"/>
      <c r="AI908" s="360"/>
      <c r="AJ908" s="360"/>
      <c r="AK908" s="360"/>
      <c r="AL908" s="360"/>
    </row>
    <row r="909" ht="15.75" customHeight="1">
      <c r="A909" s="1177"/>
      <c r="B909" s="31"/>
      <c r="C909" s="31"/>
      <c r="D909" s="2"/>
      <c r="E909" s="360"/>
      <c r="F909" s="2"/>
      <c r="G909" s="31"/>
      <c r="H909" s="31"/>
      <c r="I909" s="360"/>
      <c r="J909" s="360"/>
      <c r="K909" s="10"/>
      <c r="L909" s="2"/>
      <c r="M909" s="31"/>
      <c r="N909" s="31"/>
      <c r="O909" s="31"/>
      <c r="P909" s="1178"/>
      <c r="Q909" s="1179"/>
      <c r="R909" s="1180"/>
      <c r="S909" s="1180"/>
      <c r="T909" s="1181"/>
      <c r="U909" s="629"/>
      <c r="V909" s="2"/>
      <c r="W909" s="2"/>
      <c r="X909" s="2"/>
      <c r="Y909" s="360"/>
      <c r="Z909" s="360"/>
      <c r="AA909" s="31"/>
      <c r="AB909" s="1182"/>
      <c r="AC909" s="360"/>
      <c r="AD909" s="360"/>
      <c r="AE909" s="360"/>
      <c r="AF909" s="360"/>
      <c r="AG909" s="360"/>
      <c r="AH909" s="31"/>
      <c r="AI909" s="360"/>
      <c r="AJ909" s="360"/>
      <c r="AK909" s="360"/>
      <c r="AL909" s="360"/>
    </row>
    <row r="910" ht="15.75" customHeight="1">
      <c r="A910" s="1177"/>
      <c r="B910" s="31"/>
      <c r="C910" s="31"/>
      <c r="D910" s="2"/>
      <c r="E910" s="360"/>
      <c r="F910" s="2"/>
      <c r="G910" s="31"/>
      <c r="H910" s="31"/>
      <c r="I910" s="360"/>
      <c r="J910" s="360"/>
      <c r="K910" s="10"/>
      <c r="L910" s="2"/>
      <c r="M910" s="31"/>
      <c r="N910" s="31"/>
      <c r="O910" s="31"/>
      <c r="P910" s="1178"/>
      <c r="Q910" s="1179"/>
      <c r="R910" s="1180"/>
      <c r="S910" s="1180"/>
      <c r="T910" s="1181"/>
      <c r="U910" s="629"/>
      <c r="V910" s="2"/>
      <c r="W910" s="2"/>
      <c r="X910" s="2"/>
      <c r="Y910" s="360"/>
      <c r="Z910" s="360"/>
      <c r="AA910" s="31"/>
      <c r="AB910" s="1182"/>
      <c r="AC910" s="360"/>
      <c r="AD910" s="360"/>
      <c r="AE910" s="360"/>
      <c r="AF910" s="360"/>
      <c r="AG910" s="360"/>
      <c r="AH910" s="31"/>
      <c r="AI910" s="360"/>
      <c r="AJ910" s="360"/>
      <c r="AK910" s="360"/>
      <c r="AL910" s="360"/>
    </row>
    <row r="911" ht="15.75" customHeight="1">
      <c r="A911" s="1177"/>
      <c r="B911" s="31"/>
      <c r="C911" s="31"/>
      <c r="D911" s="2"/>
      <c r="E911" s="360"/>
      <c r="F911" s="2"/>
      <c r="G911" s="31"/>
      <c r="H911" s="31"/>
      <c r="I911" s="360"/>
      <c r="J911" s="360"/>
      <c r="K911" s="10"/>
      <c r="L911" s="2"/>
      <c r="M911" s="31"/>
      <c r="N911" s="31"/>
      <c r="O911" s="31"/>
      <c r="P911" s="1178"/>
      <c r="Q911" s="1179"/>
      <c r="R911" s="1180"/>
      <c r="S911" s="1180"/>
      <c r="T911" s="1181"/>
      <c r="U911" s="629"/>
      <c r="V911" s="2"/>
      <c r="W911" s="2"/>
      <c r="X911" s="2"/>
      <c r="Y911" s="360"/>
      <c r="Z911" s="360"/>
      <c r="AA911" s="31"/>
      <c r="AB911" s="1182"/>
      <c r="AC911" s="360"/>
      <c r="AD911" s="360"/>
      <c r="AE911" s="360"/>
      <c r="AF911" s="360"/>
      <c r="AG911" s="360"/>
      <c r="AH911" s="31"/>
      <c r="AI911" s="360"/>
      <c r="AJ911" s="360"/>
      <c r="AK911" s="360"/>
      <c r="AL911" s="360"/>
    </row>
    <row r="912" ht="15.75" customHeight="1">
      <c r="A912" s="1177"/>
      <c r="B912" s="31"/>
      <c r="C912" s="31"/>
      <c r="D912" s="2"/>
      <c r="E912" s="360"/>
      <c r="F912" s="2"/>
      <c r="G912" s="31"/>
      <c r="H912" s="31"/>
      <c r="I912" s="360"/>
      <c r="J912" s="360"/>
      <c r="K912" s="10"/>
      <c r="L912" s="2"/>
      <c r="M912" s="31"/>
      <c r="N912" s="31"/>
      <c r="O912" s="31"/>
      <c r="P912" s="1178"/>
      <c r="Q912" s="1179"/>
      <c r="R912" s="1180"/>
      <c r="S912" s="1180"/>
      <c r="T912" s="1181"/>
      <c r="U912" s="629"/>
      <c r="V912" s="2"/>
      <c r="W912" s="2"/>
      <c r="X912" s="2"/>
      <c r="Y912" s="360"/>
      <c r="Z912" s="360"/>
      <c r="AA912" s="31"/>
      <c r="AB912" s="1182"/>
      <c r="AC912" s="360"/>
      <c r="AD912" s="360"/>
      <c r="AE912" s="360"/>
      <c r="AF912" s="360"/>
      <c r="AG912" s="360"/>
      <c r="AH912" s="31"/>
      <c r="AI912" s="360"/>
      <c r="AJ912" s="360"/>
      <c r="AK912" s="360"/>
      <c r="AL912" s="360"/>
    </row>
    <row r="913" ht="15.75" customHeight="1">
      <c r="A913" s="1177"/>
      <c r="B913" s="31"/>
      <c r="C913" s="31"/>
      <c r="D913" s="2"/>
      <c r="E913" s="360"/>
      <c r="F913" s="2"/>
      <c r="G913" s="31"/>
      <c r="H913" s="31"/>
      <c r="I913" s="360"/>
      <c r="J913" s="360"/>
      <c r="K913" s="10"/>
      <c r="L913" s="2"/>
      <c r="M913" s="31"/>
      <c r="N913" s="31"/>
      <c r="O913" s="31"/>
      <c r="P913" s="1178"/>
      <c r="Q913" s="1179"/>
      <c r="R913" s="1180"/>
      <c r="S913" s="1180"/>
      <c r="T913" s="1181"/>
      <c r="U913" s="629"/>
      <c r="V913" s="2"/>
      <c r="W913" s="2"/>
      <c r="X913" s="2"/>
      <c r="Y913" s="360"/>
      <c r="Z913" s="360"/>
      <c r="AA913" s="31"/>
      <c r="AB913" s="1182"/>
      <c r="AC913" s="360"/>
      <c r="AD913" s="360"/>
      <c r="AE913" s="360"/>
      <c r="AF913" s="360"/>
      <c r="AG913" s="360"/>
      <c r="AH913" s="31"/>
      <c r="AI913" s="360"/>
      <c r="AJ913" s="360"/>
      <c r="AK913" s="360"/>
      <c r="AL913" s="360"/>
    </row>
    <row r="914" ht="15.75" customHeight="1">
      <c r="A914" s="1177"/>
      <c r="B914" s="31"/>
      <c r="C914" s="31"/>
      <c r="D914" s="2"/>
      <c r="E914" s="360"/>
      <c r="F914" s="2"/>
      <c r="G914" s="31"/>
      <c r="H914" s="31"/>
      <c r="I914" s="360"/>
      <c r="J914" s="360"/>
      <c r="K914" s="10"/>
      <c r="L914" s="2"/>
      <c r="M914" s="31"/>
      <c r="N914" s="31"/>
      <c r="O914" s="31"/>
      <c r="P914" s="1178"/>
      <c r="Q914" s="1179"/>
      <c r="R914" s="1180"/>
      <c r="S914" s="1180"/>
      <c r="T914" s="1181"/>
      <c r="U914" s="629"/>
      <c r="V914" s="2"/>
      <c r="W914" s="2"/>
      <c r="X914" s="2"/>
      <c r="Y914" s="360"/>
      <c r="Z914" s="360"/>
      <c r="AA914" s="31"/>
      <c r="AB914" s="1182"/>
      <c r="AC914" s="360"/>
      <c r="AD914" s="360"/>
      <c r="AE914" s="360"/>
      <c r="AF914" s="360"/>
      <c r="AG914" s="360"/>
      <c r="AH914" s="31"/>
      <c r="AI914" s="360"/>
      <c r="AJ914" s="360"/>
      <c r="AK914" s="360"/>
      <c r="AL914" s="360"/>
    </row>
    <row r="915" ht="15.75" customHeight="1">
      <c r="A915" s="1177"/>
      <c r="B915" s="31"/>
      <c r="C915" s="31"/>
      <c r="D915" s="2"/>
      <c r="E915" s="360"/>
      <c r="F915" s="2"/>
      <c r="G915" s="31"/>
      <c r="H915" s="31"/>
      <c r="I915" s="360"/>
      <c r="J915" s="360"/>
      <c r="K915" s="10"/>
      <c r="L915" s="2"/>
      <c r="M915" s="31"/>
      <c r="N915" s="31"/>
      <c r="O915" s="31"/>
      <c r="P915" s="1178"/>
      <c r="Q915" s="1179"/>
      <c r="R915" s="1180"/>
      <c r="S915" s="1180"/>
      <c r="T915" s="1181"/>
      <c r="U915" s="629"/>
      <c r="V915" s="2"/>
      <c r="W915" s="2"/>
      <c r="X915" s="2"/>
      <c r="Y915" s="360"/>
      <c r="Z915" s="360"/>
      <c r="AA915" s="31"/>
      <c r="AB915" s="1182"/>
      <c r="AC915" s="360"/>
      <c r="AD915" s="360"/>
      <c r="AE915" s="360"/>
      <c r="AF915" s="360"/>
      <c r="AG915" s="360"/>
      <c r="AH915" s="31"/>
      <c r="AI915" s="360"/>
      <c r="AJ915" s="360"/>
      <c r="AK915" s="360"/>
      <c r="AL915" s="360"/>
    </row>
    <row r="916" ht="15.75" customHeight="1">
      <c r="A916" s="1177"/>
      <c r="B916" s="31"/>
      <c r="C916" s="31"/>
      <c r="D916" s="2"/>
      <c r="E916" s="360"/>
      <c r="F916" s="2"/>
      <c r="G916" s="31"/>
      <c r="H916" s="31"/>
      <c r="I916" s="360"/>
      <c r="J916" s="360"/>
      <c r="K916" s="10"/>
      <c r="L916" s="2"/>
      <c r="M916" s="31"/>
      <c r="N916" s="31"/>
      <c r="O916" s="31"/>
      <c r="P916" s="1178"/>
      <c r="Q916" s="1179"/>
      <c r="R916" s="1180"/>
      <c r="S916" s="1180"/>
      <c r="T916" s="1181"/>
      <c r="U916" s="629"/>
      <c r="V916" s="2"/>
      <c r="W916" s="2"/>
      <c r="X916" s="2"/>
      <c r="Y916" s="360"/>
      <c r="Z916" s="360"/>
      <c r="AA916" s="31"/>
      <c r="AB916" s="1182"/>
      <c r="AC916" s="360"/>
      <c r="AD916" s="360"/>
      <c r="AE916" s="360"/>
      <c r="AF916" s="360"/>
      <c r="AG916" s="360"/>
      <c r="AH916" s="31"/>
      <c r="AI916" s="360"/>
      <c r="AJ916" s="360"/>
      <c r="AK916" s="360"/>
      <c r="AL916" s="360"/>
    </row>
    <row r="917" ht="15.75" customHeight="1">
      <c r="A917" s="1177"/>
      <c r="B917" s="31"/>
      <c r="C917" s="31"/>
      <c r="D917" s="2"/>
      <c r="E917" s="360"/>
      <c r="F917" s="2"/>
      <c r="G917" s="31"/>
      <c r="H917" s="31"/>
      <c r="I917" s="360"/>
      <c r="J917" s="360"/>
      <c r="K917" s="10"/>
      <c r="L917" s="2"/>
      <c r="M917" s="31"/>
      <c r="N917" s="31"/>
      <c r="O917" s="31"/>
      <c r="P917" s="1178"/>
      <c r="Q917" s="1179"/>
      <c r="R917" s="1180"/>
      <c r="S917" s="1180"/>
      <c r="T917" s="1181"/>
      <c r="U917" s="629"/>
      <c r="V917" s="2"/>
      <c r="W917" s="2"/>
      <c r="X917" s="2"/>
      <c r="Y917" s="360"/>
      <c r="Z917" s="360"/>
      <c r="AA917" s="31"/>
      <c r="AB917" s="1182"/>
      <c r="AC917" s="360"/>
      <c r="AD917" s="360"/>
      <c r="AE917" s="360"/>
      <c r="AF917" s="360"/>
      <c r="AG917" s="360"/>
      <c r="AH917" s="31"/>
      <c r="AI917" s="360"/>
      <c r="AJ917" s="360"/>
      <c r="AK917" s="360"/>
      <c r="AL917" s="360"/>
    </row>
    <row r="918" ht="15.75" customHeight="1">
      <c r="A918" s="1177"/>
      <c r="B918" s="31"/>
      <c r="C918" s="31"/>
      <c r="D918" s="2"/>
      <c r="E918" s="360"/>
      <c r="F918" s="2"/>
      <c r="G918" s="31"/>
      <c r="H918" s="31"/>
      <c r="I918" s="360"/>
      <c r="J918" s="360"/>
      <c r="K918" s="10"/>
      <c r="L918" s="2"/>
      <c r="M918" s="31"/>
      <c r="N918" s="31"/>
      <c r="O918" s="31"/>
      <c r="P918" s="1178"/>
      <c r="Q918" s="1179"/>
      <c r="R918" s="1180"/>
      <c r="S918" s="1180"/>
      <c r="T918" s="1181"/>
      <c r="U918" s="629"/>
      <c r="V918" s="2"/>
      <c r="W918" s="2"/>
      <c r="X918" s="2"/>
      <c r="Y918" s="360"/>
      <c r="Z918" s="360"/>
      <c r="AA918" s="31"/>
      <c r="AB918" s="1182"/>
      <c r="AC918" s="360"/>
      <c r="AD918" s="360"/>
      <c r="AE918" s="360"/>
      <c r="AF918" s="360"/>
      <c r="AG918" s="360"/>
      <c r="AH918" s="31"/>
      <c r="AI918" s="360"/>
      <c r="AJ918" s="360"/>
      <c r="AK918" s="360"/>
      <c r="AL918" s="360"/>
    </row>
    <row r="919" ht="15.75" customHeight="1">
      <c r="A919" s="1177"/>
      <c r="B919" s="31"/>
      <c r="C919" s="31"/>
      <c r="D919" s="2"/>
      <c r="E919" s="360"/>
      <c r="F919" s="2"/>
      <c r="G919" s="31"/>
      <c r="H919" s="31"/>
      <c r="I919" s="360"/>
      <c r="J919" s="360"/>
      <c r="K919" s="10"/>
      <c r="L919" s="2"/>
      <c r="M919" s="31"/>
      <c r="N919" s="31"/>
      <c r="O919" s="31"/>
      <c r="P919" s="1178"/>
      <c r="Q919" s="1179"/>
      <c r="R919" s="1180"/>
      <c r="S919" s="1180"/>
      <c r="T919" s="1181"/>
      <c r="U919" s="629"/>
      <c r="V919" s="2"/>
      <c r="W919" s="2"/>
      <c r="X919" s="2"/>
      <c r="Y919" s="360"/>
      <c r="Z919" s="360"/>
      <c r="AA919" s="31"/>
      <c r="AB919" s="1182"/>
      <c r="AC919" s="360"/>
      <c r="AD919" s="360"/>
      <c r="AE919" s="360"/>
      <c r="AF919" s="360"/>
      <c r="AG919" s="360"/>
      <c r="AH919" s="31"/>
      <c r="AI919" s="360"/>
      <c r="AJ919" s="360"/>
      <c r="AK919" s="360"/>
      <c r="AL919" s="360"/>
    </row>
    <row r="920" ht="15.75" customHeight="1">
      <c r="A920" s="1177"/>
      <c r="B920" s="31"/>
      <c r="C920" s="31"/>
      <c r="D920" s="2"/>
      <c r="E920" s="360"/>
      <c r="F920" s="2"/>
      <c r="G920" s="31"/>
      <c r="H920" s="31"/>
      <c r="I920" s="360"/>
      <c r="J920" s="360"/>
      <c r="K920" s="10"/>
      <c r="L920" s="2"/>
      <c r="M920" s="31"/>
      <c r="N920" s="31"/>
      <c r="O920" s="31"/>
      <c r="P920" s="1178"/>
      <c r="Q920" s="1179"/>
      <c r="R920" s="1180"/>
      <c r="S920" s="1180"/>
      <c r="T920" s="1181"/>
      <c r="U920" s="629"/>
      <c r="V920" s="2"/>
      <c r="W920" s="2"/>
      <c r="X920" s="2"/>
      <c r="Y920" s="360"/>
      <c r="Z920" s="360"/>
      <c r="AA920" s="31"/>
      <c r="AB920" s="1182"/>
      <c r="AC920" s="360"/>
      <c r="AD920" s="360"/>
      <c r="AE920" s="360"/>
      <c r="AF920" s="360"/>
      <c r="AG920" s="360"/>
      <c r="AH920" s="31"/>
      <c r="AI920" s="360"/>
      <c r="AJ920" s="360"/>
      <c r="AK920" s="360"/>
      <c r="AL920" s="360"/>
    </row>
    <row r="921" ht="15.75" customHeight="1">
      <c r="A921" s="1177"/>
      <c r="B921" s="31"/>
      <c r="C921" s="31"/>
      <c r="D921" s="2"/>
      <c r="E921" s="360"/>
      <c r="F921" s="2"/>
      <c r="G921" s="31"/>
      <c r="H921" s="31"/>
      <c r="I921" s="360"/>
      <c r="J921" s="360"/>
      <c r="K921" s="10"/>
      <c r="L921" s="2"/>
      <c r="M921" s="31"/>
      <c r="N921" s="31"/>
      <c r="O921" s="31"/>
      <c r="P921" s="1178"/>
      <c r="Q921" s="1179"/>
      <c r="R921" s="1180"/>
      <c r="S921" s="1180"/>
      <c r="T921" s="1181"/>
      <c r="U921" s="629"/>
      <c r="V921" s="2"/>
      <c r="W921" s="2"/>
      <c r="X921" s="2"/>
      <c r="Y921" s="360"/>
      <c r="Z921" s="360"/>
      <c r="AA921" s="31"/>
      <c r="AB921" s="1182"/>
      <c r="AC921" s="360"/>
      <c r="AD921" s="360"/>
      <c r="AE921" s="360"/>
      <c r="AF921" s="360"/>
      <c r="AG921" s="360"/>
      <c r="AH921" s="31"/>
      <c r="AI921" s="360"/>
      <c r="AJ921" s="360"/>
      <c r="AK921" s="360"/>
      <c r="AL921" s="360"/>
    </row>
    <row r="922" ht="15.75" customHeight="1">
      <c r="A922" s="1177"/>
      <c r="B922" s="31"/>
      <c r="C922" s="31"/>
      <c r="D922" s="2"/>
      <c r="E922" s="360"/>
      <c r="F922" s="2"/>
      <c r="G922" s="31"/>
      <c r="H922" s="31"/>
      <c r="I922" s="360"/>
      <c r="J922" s="360"/>
      <c r="K922" s="10"/>
      <c r="L922" s="2"/>
      <c r="M922" s="31"/>
      <c r="N922" s="31"/>
      <c r="O922" s="31"/>
      <c r="P922" s="1178"/>
      <c r="Q922" s="1179"/>
      <c r="R922" s="1180"/>
      <c r="S922" s="1180"/>
      <c r="T922" s="1181"/>
      <c r="U922" s="629"/>
      <c r="V922" s="2"/>
      <c r="W922" s="2"/>
      <c r="X922" s="2"/>
      <c r="Y922" s="360"/>
      <c r="Z922" s="360"/>
      <c r="AA922" s="31"/>
      <c r="AB922" s="1182"/>
      <c r="AC922" s="360"/>
      <c r="AD922" s="360"/>
      <c r="AE922" s="360"/>
      <c r="AF922" s="360"/>
      <c r="AG922" s="360"/>
      <c r="AH922" s="31"/>
      <c r="AI922" s="360"/>
      <c r="AJ922" s="360"/>
      <c r="AK922" s="360"/>
      <c r="AL922" s="360"/>
    </row>
    <row r="923" ht="15.75" customHeight="1">
      <c r="A923" s="1177"/>
      <c r="B923" s="31"/>
      <c r="C923" s="31"/>
      <c r="D923" s="2"/>
      <c r="E923" s="360"/>
      <c r="F923" s="2"/>
      <c r="G923" s="31"/>
      <c r="H923" s="31"/>
      <c r="I923" s="360"/>
      <c r="J923" s="360"/>
      <c r="K923" s="10"/>
      <c r="L923" s="2"/>
      <c r="M923" s="31"/>
      <c r="N923" s="31"/>
      <c r="O923" s="31"/>
      <c r="P923" s="1178"/>
      <c r="Q923" s="1179"/>
      <c r="R923" s="1180"/>
      <c r="S923" s="1180"/>
      <c r="T923" s="1181"/>
      <c r="U923" s="629"/>
      <c r="V923" s="2"/>
      <c r="W923" s="2"/>
      <c r="X923" s="2"/>
      <c r="Y923" s="360"/>
      <c r="Z923" s="360"/>
      <c r="AA923" s="31"/>
      <c r="AB923" s="1182"/>
      <c r="AC923" s="360"/>
      <c r="AD923" s="360"/>
      <c r="AE923" s="360"/>
      <c r="AF923" s="360"/>
      <c r="AG923" s="360"/>
      <c r="AH923" s="31"/>
      <c r="AI923" s="360"/>
      <c r="AJ923" s="360"/>
      <c r="AK923" s="360"/>
      <c r="AL923" s="360"/>
    </row>
    <row r="924" ht="15.75" customHeight="1">
      <c r="A924" s="1177"/>
      <c r="B924" s="31"/>
      <c r="C924" s="31"/>
      <c r="D924" s="2"/>
      <c r="E924" s="360"/>
      <c r="F924" s="2"/>
      <c r="G924" s="31"/>
      <c r="H924" s="31"/>
      <c r="I924" s="360"/>
      <c r="J924" s="360"/>
      <c r="K924" s="10"/>
      <c r="L924" s="2"/>
      <c r="M924" s="31"/>
      <c r="N924" s="31"/>
      <c r="O924" s="31"/>
      <c r="P924" s="1178"/>
      <c r="Q924" s="1179"/>
      <c r="R924" s="1180"/>
      <c r="S924" s="1180"/>
      <c r="T924" s="1181"/>
      <c r="U924" s="629"/>
      <c r="V924" s="2"/>
      <c r="W924" s="2"/>
      <c r="X924" s="2"/>
      <c r="Y924" s="360"/>
      <c r="Z924" s="360"/>
      <c r="AA924" s="31"/>
      <c r="AB924" s="1182"/>
      <c r="AC924" s="360"/>
      <c r="AD924" s="360"/>
      <c r="AE924" s="360"/>
      <c r="AF924" s="360"/>
      <c r="AG924" s="360"/>
      <c r="AH924" s="31"/>
      <c r="AI924" s="360"/>
      <c r="AJ924" s="360"/>
      <c r="AK924" s="360"/>
      <c r="AL924" s="360"/>
    </row>
    <row r="925" ht="15.75" customHeight="1">
      <c r="A925" s="1177"/>
      <c r="B925" s="31"/>
      <c r="C925" s="31"/>
      <c r="D925" s="2"/>
      <c r="E925" s="360"/>
      <c r="F925" s="2"/>
      <c r="G925" s="31"/>
      <c r="H925" s="31"/>
      <c r="I925" s="360"/>
      <c r="J925" s="360"/>
      <c r="K925" s="10"/>
      <c r="L925" s="2"/>
      <c r="M925" s="31"/>
      <c r="N925" s="31"/>
      <c r="O925" s="31"/>
      <c r="P925" s="1178"/>
      <c r="Q925" s="1179"/>
      <c r="R925" s="1180"/>
      <c r="S925" s="1180"/>
      <c r="T925" s="1181"/>
      <c r="U925" s="629"/>
      <c r="V925" s="2"/>
      <c r="W925" s="2"/>
      <c r="X925" s="2"/>
      <c r="Y925" s="360"/>
      <c r="Z925" s="360"/>
      <c r="AA925" s="31"/>
      <c r="AB925" s="1182"/>
      <c r="AC925" s="360"/>
      <c r="AD925" s="360"/>
      <c r="AE925" s="360"/>
      <c r="AF925" s="360"/>
      <c r="AG925" s="360"/>
      <c r="AH925" s="31"/>
      <c r="AI925" s="360"/>
      <c r="AJ925" s="360"/>
      <c r="AK925" s="360"/>
      <c r="AL925" s="360"/>
    </row>
    <row r="926" ht="15.75" customHeight="1">
      <c r="A926" s="1177"/>
      <c r="B926" s="31"/>
      <c r="C926" s="31"/>
      <c r="D926" s="2"/>
      <c r="E926" s="360"/>
      <c r="F926" s="2"/>
      <c r="G926" s="31"/>
      <c r="H926" s="31"/>
      <c r="I926" s="360"/>
      <c r="J926" s="360"/>
      <c r="K926" s="10"/>
      <c r="L926" s="2"/>
      <c r="M926" s="31"/>
      <c r="N926" s="31"/>
      <c r="O926" s="31"/>
      <c r="P926" s="1178"/>
      <c r="Q926" s="1179"/>
      <c r="R926" s="1180"/>
      <c r="S926" s="1180"/>
      <c r="T926" s="1181"/>
      <c r="U926" s="629"/>
      <c r="V926" s="2"/>
      <c r="W926" s="2"/>
      <c r="X926" s="2"/>
      <c r="Y926" s="360"/>
      <c r="Z926" s="360"/>
      <c r="AA926" s="31"/>
      <c r="AB926" s="1182"/>
      <c r="AC926" s="360"/>
      <c r="AD926" s="360"/>
      <c r="AE926" s="360"/>
      <c r="AF926" s="360"/>
      <c r="AG926" s="360"/>
      <c r="AH926" s="31"/>
      <c r="AI926" s="360"/>
      <c r="AJ926" s="360"/>
      <c r="AK926" s="360"/>
      <c r="AL926" s="360"/>
    </row>
    <row r="927" ht="15.75" customHeight="1">
      <c r="A927" s="1177"/>
      <c r="B927" s="31"/>
      <c r="C927" s="31"/>
      <c r="D927" s="2"/>
      <c r="E927" s="360"/>
      <c r="F927" s="2"/>
      <c r="G927" s="31"/>
      <c r="H927" s="31"/>
      <c r="I927" s="360"/>
      <c r="J927" s="360"/>
      <c r="K927" s="10"/>
      <c r="L927" s="2"/>
      <c r="M927" s="31"/>
      <c r="N927" s="31"/>
      <c r="O927" s="31"/>
      <c r="P927" s="1178"/>
      <c r="Q927" s="1179"/>
      <c r="R927" s="1180"/>
      <c r="S927" s="1180"/>
      <c r="T927" s="1181"/>
      <c r="U927" s="629"/>
      <c r="V927" s="2"/>
      <c r="W927" s="2"/>
      <c r="X927" s="2"/>
      <c r="Y927" s="360"/>
      <c r="Z927" s="360"/>
      <c r="AA927" s="31"/>
      <c r="AB927" s="1182"/>
      <c r="AC927" s="360"/>
      <c r="AD927" s="360"/>
      <c r="AE927" s="360"/>
      <c r="AF927" s="360"/>
      <c r="AG927" s="360"/>
      <c r="AH927" s="31"/>
      <c r="AI927" s="360"/>
      <c r="AJ927" s="360"/>
      <c r="AK927" s="360"/>
      <c r="AL927" s="360"/>
    </row>
    <row r="928" ht="15.75" customHeight="1">
      <c r="A928" s="1177"/>
      <c r="B928" s="31"/>
      <c r="C928" s="31"/>
      <c r="D928" s="2"/>
      <c r="E928" s="360"/>
      <c r="F928" s="2"/>
      <c r="G928" s="31"/>
      <c r="H928" s="31"/>
      <c r="I928" s="360"/>
      <c r="J928" s="360"/>
      <c r="K928" s="10"/>
      <c r="L928" s="2"/>
      <c r="M928" s="31"/>
      <c r="N928" s="31"/>
      <c r="O928" s="31"/>
      <c r="P928" s="1178"/>
      <c r="Q928" s="1179"/>
      <c r="R928" s="1180"/>
      <c r="S928" s="1180"/>
      <c r="T928" s="1181"/>
      <c r="U928" s="629"/>
      <c r="V928" s="2"/>
      <c r="W928" s="2"/>
      <c r="X928" s="2"/>
      <c r="Y928" s="360"/>
      <c r="Z928" s="360"/>
      <c r="AA928" s="31"/>
      <c r="AB928" s="1182"/>
      <c r="AC928" s="360"/>
      <c r="AD928" s="360"/>
      <c r="AE928" s="360"/>
      <c r="AF928" s="360"/>
      <c r="AG928" s="360"/>
      <c r="AH928" s="31"/>
      <c r="AI928" s="360"/>
      <c r="AJ928" s="360"/>
      <c r="AK928" s="360"/>
      <c r="AL928" s="360"/>
    </row>
    <row r="929" ht="15.75" customHeight="1">
      <c r="A929" s="1177"/>
      <c r="B929" s="31"/>
      <c r="C929" s="31"/>
      <c r="D929" s="2"/>
      <c r="E929" s="360"/>
      <c r="F929" s="2"/>
      <c r="G929" s="31"/>
      <c r="H929" s="31"/>
      <c r="I929" s="360"/>
      <c r="J929" s="360"/>
      <c r="K929" s="10"/>
      <c r="L929" s="2"/>
      <c r="M929" s="31"/>
      <c r="N929" s="31"/>
      <c r="O929" s="31"/>
      <c r="P929" s="1178"/>
      <c r="Q929" s="1179"/>
      <c r="R929" s="1180"/>
      <c r="S929" s="1180"/>
      <c r="T929" s="1181"/>
      <c r="U929" s="629"/>
      <c r="V929" s="2"/>
      <c r="W929" s="2"/>
      <c r="X929" s="2"/>
      <c r="Y929" s="360"/>
      <c r="Z929" s="360"/>
      <c r="AA929" s="31"/>
      <c r="AB929" s="1182"/>
      <c r="AC929" s="360"/>
      <c r="AD929" s="360"/>
      <c r="AE929" s="360"/>
      <c r="AF929" s="360"/>
      <c r="AG929" s="360"/>
      <c r="AH929" s="31"/>
      <c r="AI929" s="360"/>
      <c r="AJ929" s="360"/>
      <c r="AK929" s="360"/>
      <c r="AL929" s="360"/>
    </row>
    <row r="930" ht="15.75" customHeight="1">
      <c r="A930" s="1177"/>
      <c r="B930" s="31"/>
      <c r="C930" s="31"/>
      <c r="D930" s="2"/>
      <c r="E930" s="360"/>
      <c r="F930" s="2"/>
      <c r="G930" s="31"/>
      <c r="H930" s="31"/>
      <c r="I930" s="360"/>
      <c r="J930" s="360"/>
      <c r="K930" s="10"/>
      <c r="L930" s="2"/>
      <c r="M930" s="31"/>
      <c r="N930" s="31"/>
      <c r="O930" s="31"/>
      <c r="P930" s="1178"/>
      <c r="Q930" s="1179"/>
      <c r="R930" s="1180"/>
      <c r="S930" s="1180"/>
      <c r="T930" s="1181"/>
      <c r="U930" s="629"/>
      <c r="V930" s="2"/>
      <c r="W930" s="2"/>
      <c r="X930" s="2"/>
      <c r="Y930" s="360"/>
      <c r="Z930" s="360"/>
      <c r="AA930" s="31"/>
      <c r="AB930" s="1182"/>
      <c r="AC930" s="360"/>
      <c r="AD930" s="360"/>
      <c r="AE930" s="360"/>
      <c r="AF930" s="360"/>
      <c r="AG930" s="360"/>
      <c r="AH930" s="31"/>
      <c r="AI930" s="360"/>
      <c r="AJ930" s="360"/>
      <c r="AK930" s="360"/>
      <c r="AL930" s="360"/>
    </row>
    <row r="931" ht="15.75" customHeight="1">
      <c r="A931" s="1177"/>
      <c r="B931" s="31"/>
      <c r="C931" s="31"/>
      <c r="D931" s="2"/>
      <c r="E931" s="360"/>
      <c r="F931" s="2"/>
      <c r="G931" s="31"/>
      <c r="H931" s="31"/>
      <c r="I931" s="360"/>
      <c r="J931" s="360"/>
      <c r="K931" s="10"/>
      <c r="L931" s="2"/>
      <c r="M931" s="31"/>
      <c r="N931" s="31"/>
      <c r="O931" s="31"/>
      <c r="P931" s="1178"/>
      <c r="Q931" s="1179"/>
      <c r="R931" s="1180"/>
      <c r="S931" s="1180"/>
      <c r="T931" s="1181"/>
      <c r="U931" s="629"/>
      <c r="V931" s="2"/>
      <c r="W931" s="2"/>
      <c r="X931" s="2"/>
      <c r="Y931" s="360"/>
      <c r="Z931" s="360"/>
      <c r="AA931" s="31"/>
      <c r="AB931" s="1182"/>
      <c r="AC931" s="360"/>
      <c r="AD931" s="360"/>
      <c r="AE931" s="360"/>
      <c r="AF931" s="360"/>
      <c r="AG931" s="360"/>
      <c r="AH931" s="31"/>
      <c r="AI931" s="360"/>
      <c r="AJ931" s="360"/>
      <c r="AK931" s="360"/>
      <c r="AL931" s="360"/>
    </row>
    <row r="932" ht="15.75" customHeight="1">
      <c r="A932" s="1177"/>
      <c r="B932" s="31"/>
      <c r="C932" s="31"/>
      <c r="D932" s="2"/>
      <c r="E932" s="360"/>
      <c r="F932" s="2"/>
      <c r="G932" s="31"/>
      <c r="H932" s="31"/>
      <c r="I932" s="360"/>
      <c r="J932" s="360"/>
      <c r="K932" s="10"/>
      <c r="L932" s="2"/>
      <c r="M932" s="31"/>
      <c r="N932" s="31"/>
      <c r="O932" s="31"/>
      <c r="P932" s="1178"/>
      <c r="Q932" s="1179"/>
      <c r="R932" s="1180"/>
      <c r="S932" s="1180"/>
      <c r="T932" s="1181"/>
      <c r="U932" s="629"/>
      <c r="V932" s="2"/>
      <c r="W932" s="2"/>
      <c r="X932" s="2"/>
      <c r="Y932" s="360"/>
      <c r="Z932" s="360"/>
      <c r="AA932" s="31"/>
      <c r="AB932" s="1182"/>
      <c r="AC932" s="360"/>
      <c r="AD932" s="360"/>
      <c r="AE932" s="360"/>
      <c r="AF932" s="360"/>
      <c r="AG932" s="360"/>
      <c r="AH932" s="31"/>
      <c r="AI932" s="360"/>
      <c r="AJ932" s="360"/>
      <c r="AK932" s="360"/>
      <c r="AL932" s="360"/>
    </row>
    <row r="933" ht="15.75" customHeight="1">
      <c r="A933" s="1177"/>
      <c r="B933" s="31"/>
      <c r="C933" s="31"/>
      <c r="D933" s="2"/>
      <c r="E933" s="360"/>
      <c r="F933" s="2"/>
      <c r="G933" s="31"/>
      <c r="H933" s="31"/>
      <c r="I933" s="360"/>
      <c r="J933" s="360"/>
      <c r="K933" s="10"/>
      <c r="L933" s="2"/>
      <c r="M933" s="31"/>
      <c r="N933" s="31"/>
      <c r="O933" s="31"/>
      <c r="P933" s="1178"/>
      <c r="Q933" s="1179"/>
      <c r="R933" s="1180"/>
      <c r="S933" s="1180"/>
      <c r="T933" s="1181"/>
      <c r="U933" s="629"/>
      <c r="V933" s="2"/>
      <c r="W933" s="2"/>
      <c r="X933" s="2"/>
      <c r="Y933" s="360"/>
      <c r="Z933" s="360"/>
      <c r="AA933" s="31"/>
      <c r="AB933" s="1182"/>
      <c r="AC933" s="360"/>
      <c r="AD933" s="360"/>
      <c r="AE933" s="360"/>
      <c r="AF933" s="360"/>
      <c r="AG933" s="360"/>
      <c r="AH933" s="31"/>
      <c r="AI933" s="360"/>
      <c r="AJ933" s="360"/>
      <c r="AK933" s="360"/>
      <c r="AL933" s="360"/>
    </row>
    <row r="934" ht="15.75" customHeight="1">
      <c r="A934" s="1177"/>
      <c r="B934" s="31"/>
      <c r="C934" s="31"/>
      <c r="D934" s="2"/>
      <c r="E934" s="360"/>
      <c r="F934" s="2"/>
      <c r="G934" s="31"/>
      <c r="H934" s="31"/>
      <c r="I934" s="360"/>
      <c r="J934" s="360"/>
      <c r="K934" s="10"/>
      <c r="L934" s="2"/>
      <c r="M934" s="31"/>
      <c r="N934" s="31"/>
      <c r="O934" s="31"/>
      <c r="P934" s="1178"/>
      <c r="Q934" s="1179"/>
      <c r="R934" s="1180"/>
      <c r="S934" s="1180"/>
      <c r="T934" s="1181"/>
      <c r="U934" s="629"/>
      <c r="V934" s="2"/>
      <c r="W934" s="2"/>
      <c r="X934" s="2"/>
      <c r="Y934" s="360"/>
      <c r="Z934" s="360"/>
      <c r="AA934" s="31"/>
      <c r="AB934" s="1182"/>
      <c r="AC934" s="360"/>
      <c r="AD934" s="360"/>
      <c r="AE934" s="360"/>
      <c r="AF934" s="360"/>
      <c r="AG934" s="360"/>
      <c r="AH934" s="31"/>
      <c r="AI934" s="360"/>
      <c r="AJ934" s="360"/>
      <c r="AK934" s="360"/>
      <c r="AL934" s="360"/>
    </row>
    <row r="935" ht="15.75" customHeight="1">
      <c r="A935" s="1177"/>
      <c r="B935" s="31"/>
      <c r="C935" s="31"/>
      <c r="D935" s="2"/>
      <c r="E935" s="360"/>
      <c r="F935" s="2"/>
      <c r="G935" s="31"/>
      <c r="H935" s="31"/>
      <c r="I935" s="360"/>
      <c r="J935" s="360"/>
      <c r="K935" s="10"/>
      <c r="L935" s="2"/>
      <c r="M935" s="31"/>
      <c r="N935" s="31"/>
      <c r="O935" s="31"/>
      <c r="P935" s="1178"/>
      <c r="Q935" s="1179"/>
      <c r="R935" s="1180"/>
      <c r="S935" s="1180"/>
      <c r="T935" s="1181"/>
      <c r="U935" s="629"/>
      <c r="V935" s="2"/>
      <c r="W935" s="2"/>
      <c r="X935" s="2"/>
      <c r="Y935" s="360"/>
      <c r="Z935" s="360"/>
      <c r="AA935" s="31"/>
      <c r="AB935" s="1182"/>
      <c r="AC935" s="360"/>
      <c r="AD935" s="360"/>
      <c r="AE935" s="360"/>
      <c r="AF935" s="360"/>
      <c r="AG935" s="360"/>
      <c r="AH935" s="31"/>
      <c r="AI935" s="360"/>
      <c r="AJ935" s="360"/>
      <c r="AK935" s="360"/>
      <c r="AL935" s="360"/>
    </row>
    <row r="936" ht="15.75" customHeight="1">
      <c r="A936" s="1177"/>
      <c r="B936" s="31"/>
      <c r="C936" s="31"/>
      <c r="D936" s="2"/>
      <c r="E936" s="360"/>
      <c r="F936" s="2"/>
      <c r="G936" s="31"/>
      <c r="H936" s="31"/>
      <c r="I936" s="360"/>
      <c r="J936" s="360"/>
      <c r="K936" s="10"/>
      <c r="L936" s="2"/>
      <c r="M936" s="31"/>
      <c r="N936" s="31"/>
      <c r="O936" s="31"/>
      <c r="P936" s="1178"/>
      <c r="Q936" s="1179"/>
      <c r="R936" s="1180"/>
      <c r="S936" s="1180"/>
      <c r="T936" s="1181"/>
      <c r="U936" s="629"/>
      <c r="V936" s="2"/>
      <c r="W936" s="2"/>
      <c r="X936" s="2"/>
      <c r="Y936" s="360"/>
      <c r="Z936" s="360"/>
      <c r="AA936" s="31"/>
      <c r="AB936" s="1182"/>
      <c r="AC936" s="360"/>
      <c r="AD936" s="360"/>
      <c r="AE936" s="360"/>
      <c r="AF936" s="360"/>
      <c r="AG936" s="360"/>
      <c r="AH936" s="31"/>
      <c r="AI936" s="360"/>
      <c r="AJ936" s="360"/>
      <c r="AK936" s="360"/>
      <c r="AL936" s="360"/>
    </row>
    <row r="937" ht="15.75" customHeight="1">
      <c r="A937" s="1177"/>
      <c r="B937" s="31"/>
      <c r="C937" s="31"/>
      <c r="D937" s="2"/>
      <c r="E937" s="360"/>
      <c r="F937" s="2"/>
      <c r="G937" s="31"/>
      <c r="H937" s="31"/>
      <c r="I937" s="360"/>
      <c r="J937" s="360"/>
      <c r="K937" s="10"/>
      <c r="L937" s="2"/>
      <c r="M937" s="31"/>
      <c r="N937" s="31"/>
      <c r="O937" s="31"/>
      <c r="P937" s="1178"/>
      <c r="Q937" s="1179"/>
      <c r="R937" s="1180"/>
      <c r="S937" s="1180"/>
      <c r="T937" s="1181"/>
      <c r="U937" s="629"/>
      <c r="V937" s="2"/>
      <c r="W937" s="2"/>
      <c r="X937" s="2"/>
      <c r="Y937" s="360"/>
      <c r="Z937" s="360"/>
      <c r="AA937" s="31"/>
      <c r="AB937" s="1182"/>
      <c r="AC937" s="360"/>
      <c r="AD937" s="360"/>
      <c r="AE937" s="360"/>
      <c r="AF937" s="360"/>
      <c r="AG937" s="360"/>
      <c r="AH937" s="31"/>
      <c r="AI937" s="360"/>
      <c r="AJ937" s="360"/>
      <c r="AK937" s="360"/>
      <c r="AL937" s="360"/>
    </row>
    <row r="938" ht="15.75" customHeight="1">
      <c r="A938" s="1177"/>
      <c r="B938" s="31"/>
      <c r="C938" s="31"/>
      <c r="D938" s="2"/>
      <c r="E938" s="360"/>
      <c r="F938" s="2"/>
      <c r="G938" s="31"/>
      <c r="H938" s="31"/>
      <c r="I938" s="360"/>
      <c r="J938" s="360"/>
      <c r="K938" s="10"/>
      <c r="L938" s="2"/>
      <c r="M938" s="31"/>
      <c r="N938" s="31"/>
      <c r="O938" s="31"/>
      <c r="P938" s="1178"/>
      <c r="Q938" s="1179"/>
      <c r="R938" s="1180"/>
      <c r="S938" s="1180"/>
      <c r="T938" s="1181"/>
      <c r="U938" s="629"/>
      <c r="V938" s="2"/>
      <c r="W938" s="2"/>
      <c r="X938" s="2"/>
      <c r="Y938" s="360"/>
      <c r="Z938" s="360"/>
      <c r="AA938" s="31"/>
      <c r="AB938" s="1182"/>
      <c r="AC938" s="360"/>
      <c r="AD938" s="360"/>
      <c r="AE938" s="360"/>
      <c r="AF938" s="360"/>
      <c r="AG938" s="360"/>
      <c r="AH938" s="31"/>
      <c r="AI938" s="360"/>
      <c r="AJ938" s="360"/>
      <c r="AK938" s="360"/>
      <c r="AL938" s="360"/>
    </row>
    <row r="939" ht="15.75" customHeight="1">
      <c r="A939" s="1177"/>
      <c r="B939" s="31"/>
      <c r="C939" s="31"/>
      <c r="D939" s="2"/>
      <c r="E939" s="360"/>
      <c r="F939" s="2"/>
      <c r="G939" s="31"/>
      <c r="H939" s="31"/>
      <c r="I939" s="360"/>
      <c r="J939" s="360"/>
      <c r="K939" s="10"/>
      <c r="L939" s="2"/>
      <c r="M939" s="31"/>
      <c r="N939" s="31"/>
      <c r="O939" s="31"/>
      <c r="P939" s="1178"/>
      <c r="Q939" s="1179"/>
      <c r="R939" s="1180"/>
      <c r="S939" s="1180"/>
      <c r="T939" s="1181"/>
      <c r="U939" s="629"/>
      <c r="V939" s="2"/>
      <c r="W939" s="2"/>
      <c r="X939" s="2"/>
      <c r="Y939" s="360"/>
      <c r="Z939" s="360"/>
      <c r="AA939" s="31"/>
      <c r="AB939" s="1182"/>
      <c r="AC939" s="360"/>
      <c r="AD939" s="360"/>
      <c r="AE939" s="360"/>
      <c r="AF939" s="360"/>
      <c r="AG939" s="360"/>
      <c r="AH939" s="31"/>
      <c r="AI939" s="360"/>
      <c r="AJ939" s="360"/>
      <c r="AK939" s="360"/>
      <c r="AL939" s="360"/>
    </row>
    <row r="940" ht="15.75" customHeight="1">
      <c r="A940" s="1177"/>
      <c r="B940" s="31"/>
      <c r="C940" s="31"/>
      <c r="D940" s="2"/>
      <c r="E940" s="360"/>
      <c r="F940" s="2"/>
      <c r="G940" s="31"/>
      <c r="H940" s="31"/>
      <c r="I940" s="360"/>
      <c r="J940" s="360"/>
      <c r="K940" s="10"/>
      <c r="L940" s="2"/>
      <c r="M940" s="31"/>
      <c r="N940" s="31"/>
      <c r="O940" s="31"/>
      <c r="P940" s="1178"/>
      <c r="Q940" s="1179"/>
      <c r="R940" s="1180"/>
      <c r="S940" s="1180"/>
      <c r="T940" s="1181"/>
      <c r="U940" s="629"/>
      <c r="V940" s="2"/>
      <c r="W940" s="2"/>
      <c r="X940" s="2"/>
      <c r="Y940" s="360"/>
      <c r="Z940" s="360"/>
      <c r="AA940" s="31"/>
      <c r="AB940" s="1182"/>
      <c r="AC940" s="360"/>
      <c r="AD940" s="360"/>
      <c r="AE940" s="360"/>
      <c r="AF940" s="360"/>
      <c r="AG940" s="360"/>
      <c r="AH940" s="31"/>
      <c r="AI940" s="360"/>
      <c r="AJ940" s="360"/>
      <c r="AK940" s="360"/>
      <c r="AL940" s="360"/>
    </row>
    <row r="941" ht="15.75" customHeight="1">
      <c r="A941" s="1177"/>
      <c r="B941" s="31"/>
      <c r="C941" s="31"/>
      <c r="D941" s="2"/>
      <c r="E941" s="360"/>
      <c r="F941" s="2"/>
      <c r="G941" s="31"/>
      <c r="H941" s="31"/>
      <c r="I941" s="360"/>
      <c r="J941" s="360"/>
      <c r="K941" s="10"/>
      <c r="L941" s="2"/>
      <c r="M941" s="31"/>
      <c r="N941" s="31"/>
      <c r="O941" s="31"/>
      <c r="P941" s="1178"/>
      <c r="Q941" s="1179"/>
      <c r="R941" s="1180"/>
      <c r="S941" s="1180"/>
      <c r="T941" s="1181"/>
      <c r="U941" s="629"/>
      <c r="V941" s="2"/>
      <c r="W941" s="2"/>
      <c r="X941" s="2"/>
      <c r="Y941" s="360"/>
      <c r="Z941" s="360"/>
      <c r="AA941" s="31"/>
      <c r="AB941" s="1182"/>
      <c r="AC941" s="360"/>
      <c r="AD941" s="360"/>
      <c r="AE941" s="360"/>
      <c r="AF941" s="360"/>
      <c r="AG941" s="360"/>
      <c r="AH941" s="31"/>
      <c r="AI941" s="360"/>
      <c r="AJ941" s="360"/>
      <c r="AK941" s="360"/>
      <c r="AL941" s="360"/>
    </row>
    <row r="942" ht="15.75" customHeight="1">
      <c r="A942" s="1177"/>
      <c r="B942" s="31"/>
      <c r="C942" s="31"/>
      <c r="D942" s="2"/>
      <c r="E942" s="360"/>
      <c r="F942" s="2"/>
      <c r="G942" s="31"/>
      <c r="H942" s="31"/>
      <c r="I942" s="360"/>
      <c r="J942" s="360"/>
      <c r="K942" s="10"/>
      <c r="L942" s="2"/>
      <c r="M942" s="31"/>
      <c r="N942" s="31"/>
      <c r="O942" s="31"/>
      <c r="P942" s="1178"/>
      <c r="Q942" s="1179"/>
      <c r="R942" s="1180"/>
      <c r="S942" s="1180"/>
      <c r="T942" s="1181"/>
      <c r="U942" s="629"/>
      <c r="V942" s="2"/>
      <c r="W942" s="2"/>
      <c r="X942" s="2"/>
      <c r="Y942" s="360"/>
      <c r="Z942" s="360"/>
      <c r="AA942" s="31"/>
      <c r="AB942" s="1182"/>
      <c r="AC942" s="360"/>
      <c r="AD942" s="360"/>
      <c r="AE942" s="360"/>
      <c r="AF942" s="360"/>
      <c r="AG942" s="360"/>
      <c r="AH942" s="31"/>
      <c r="AI942" s="360"/>
      <c r="AJ942" s="360"/>
      <c r="AK942" s="360"/>
      <c r="AL942" s="360"/>
    </row>
    <row r="943" ht="15.75" customHeight="1">
      <c r="A943" s="1177"/>
      <c r="B943" s="31"/>
      <c r="C943" s="31"/>
      <c r="D943" s="2"/>
      <c r="E943" s="360"/>
      <c r="F943" s="2"/>
      <c r="G943" s="31"/>
      <c r="H943" s="31"/>
      <c r="I943" s="360"/>
      <c r="J943" s="360"/>
      <c r="K943" s="10"/>
      <c r="L943" s="2"/>
      <c r="M943" s="31"/>
      <c r="N943" s="31"/>
      <c r="O943" s="31"/>
      <c r="P943" s="1178"/>
      <c r="Q943" s="1179"/>
      <c r="R943" s="1180"/>
      <c r="S943" s="1180"/>
      <c r="T943" s="1181"/>
      <c r="U943" s="629"/>
      <c r="V943" s="2"/>
      <c r="W943" s="2"/>
      <c r="X943" s="2"/>
      <c r="Y943" s="360"/>
      <c r="Z943" s="360"/>
      <c r="AA943" s="31"/>
      <c r="AB943" s="1182"/>
      <c r="AC943" s="360"/>
      <c r="AD943" s="360"/>
      <c r="AE943" s="360"/>
      <c r="AF943" s="360"/>
      <c r="AG943" s="360"/>
      <c r="AH943" s="31"/>
      <c r="AI943" s="360"/>
      <c r="AJ943" s="360"/>
      <c r="AK943" s="360"/>
      <c r="AL943" s="360"/>
    </row>
    <row r="944" ht="15.75" customHeight="1">
      <c r="A944" s="1177"/>
      <c r="B944" s="31"/>
      <c r="C944" s="31"/>
      <c r="D944" s="2"/>
      <c r="E944" s="360"/>
      <c r="F944" s="2"/>
      <c r="G944" s="31"/>
      <c r="H944" s="31"/>
      <c r="I944" s="360"/>
      <c r="J944" s="360"/>
      <c r="K944" s="10"/>
      <c r="L944" s="2"/>
      <c r="M944" s="31"/>
      <c r="N944" s="31"/>
      <c r="O944" s="31"/>
      <c r="P944" s="1178"/>
      <c r="Q944" s="1179"/>
      <c r="R944" s="1180"/>
      <c r="S944" s="1180"/>
      <c r="T944" s="1181"/>
      <c r="U944" s="629"/>
      <c r="V944" s="2"/>
      <c r="W944" s="2"/>
      <c r="X944" s="2"/>
      <c r="Y944" s="360"/>
      <c r="Z944" s="360"/>
      <c r="AA944" s="31"/>
      <c r="AB944" s="1182"/>
      <c r="AC944" s="360"/>
      <c r="AD944" s="360"/>
      <c r="AE944" s="360"/>
      <c r="AF944" s="360"/>
      <c r="AG944" s="360"/>
      <c r="AH944" s="31"/>
      <c r="AI944" s="360"/>
      <c r="AJ944" s="360"/>
      <c r="AK944" s="360"/>
      <c r="AL944" s="360"/>
    </row>
    <row r="945" ht="15.75" customHeight="1">
      <c r="A945" s="1177"/>
      <c r="B945" s="31"/>
      <c r="C945" s="31"/>
      <c r="D945" s="2"/>
      <c r="E945" s="360"/>
      <c r="F945" s="2"/>
      <c r="G945" s="31"/>
      <c r="H945" s="31"/>
      <c r="I945" s="360"/>
      <c r="J945" s="360"/>
      <c r="K945" s="10"/>
      <c r="L945" s="2"/>
      <c r="M945" s="31"/>
      <c r="N945" s="31"/>
      <c r="O945" s="31"/>
      <c r="P945" s="1178"/>
      <c r="Q945" s="1179"/>
      <c r="R945" s="1180"/>
      <c r="S945" s="1180"/>
      <c r="T945" s="1181"/>
      <c r="U945" s="629"/>
      <c r="V945" s="2"/>
      <c r="W945" s="2"/>
      <c r="X945" s="2"/>
      <c r="Y945" s="360"/>
      <c r="Z945" s="360"/>
      <c r="AA945" s="31"/>
      <c r="AB945" s="1182"/>
      <c r="AC945" s="360"/>
      <c r="AD945" s="360"/>
      <c r="AE945" s="360"/>
      <c r="AF945" s="360"/>
      <c r="AG945" s="360"/>
      <c r="AH945" s="31"/>
      <c r="AI945" s="360"/>
      <c r="AJ945" s="360"/>
      <c r="AK945" s="360"/>
      <c r="AL945" s="360"/>
    </row>
    <row r="946" ht="15.75" customHeight="1">
      <c r="A946" s="1177"/>
      <c r="B946" s="31"/>
      <c r="C946" s="31"/>
      <c r="D946" s="2"/>
      <c r="E946" s="360"/>
      <c r="F946" s="2"/>
      <c r="G946" s="31"/>
      <c r="H946" s="31"/>
      <c r="I946" s="360"/>
      <c r="J946" s="360"/>
      <c r="K946" s="10"/>
      <c r="L946" s="2"/>
      <c r="M946" s="31"/>
      <c r="N946" s="31"/>
      <c r="O946" s="31"/>
      <c r="P946" s="1178"/>
      <c r="Q946" s="1179"/>
      <c r="R946" s="1180"/>
      <c r="S946" s="1180"/>
      <c r="T946" s="1181"/>
      <c r="U946" s="629"/>
      <c r="V946" s="2"/>
      <c r="W946" s="2"/>
      <c r="X946" s="2"/>
      <c r="Y946" s="360"/>
      <c r="Z946" s="360"/>
      <c r="AA946" s="31"/>
      <c r="AB946" s="1182"/>
      <c r="AC946" s="360"/>
      <c r="AD946" s="360"/>
      <c r="AE946" s="360"/>
      <c r="AF946" s="360"/>
      <c r="AG946" s="360"/>
      <c r="AH946" s="31"/>
      <c r="AI946" s="360"/>
      <c r="AJ946" s="360"/>
      <c r="AK946" s="360"/>
      <c r="AL946" s="360"/>
    </row>
    <row r="947" ht="15.75" customHeight="1">
      <c r="A947" s="1177"/>
      <c r="B947" s="31"/>
      <c r="C947" s="31"/>
      <c r="D947" s="2"/>
      <c r="E947" s="360"/>
      <c r="F947" s="2"/>
      <c r="G947" s="31"/>
      <c r="H947" s="31"/>
      <c r="I947" s="360"/>
      <c r="J947" s="360"/>
      <c r="K947" s="10"/>
      <c r="L947" s="2"/>
      <c r="M947" s="31"/>
      <c r="N947" s="31"/>
      <c r="O947" s="31"/>
      <c r="P947" s="1178"/>
      <c r="Q947" s="1179"/>
      <c r="R947" s="1180"/>
      <c r="S947" s="1180"/>
      <c r="T947" s="1181"/>
      <c r="U947" s="629"/>
      <c r="V947" s="2"/>
      <c r="W947" s="2"/>
      <c r="X947" s="2"/>
      <c r="Y947" s="360"/>
      <c r="Z947" s="360"/>
      <c r="AA947" s="31"/>
      <c r="AB947" s="1182"/>
      <c r="AC947" s="360"/>
      <c r="AD947" s="360"/>
      <c r="AE947" s="360"/>
      <c r="AF947" s="360"/>
      <c r="AG947" s="360"/>
      <c r="AH947" s="31"/>
      <c r="AI947" s="360"/>
      <c r="AJ947" s="360"/>
      <c r="AK947" s="360"/>
      <c r="AL947" s="360"/>
    </row>
    <row r="948" ht="15.75" customHeight="1">
      <c r="A948" s="1177"/>
      <c r="B948" s="31"/>
      <c r="C948" s="31"/>
      <c r="D948" s="2"/>
      <c r="E948" s="360"/>
      <c r="F948" s="2"/>
      <c r="G948" s="31"/>
      <c r="H948" s="31"/>
      <c r="I948" s="360"/>
      <c r="J948" s="360"/>
      <c r="K948" s="10"/>
      <c r="L948" s="2"/>
      <c r="M948" s="31"/>
      <c r="N948" s="31"/>
      <c r="O948" s="31"/>
      <c r="P948" s="1178"/>
      <c r="Q948" s="1179"/>
      <c r="R948" s="1180"/>
      <c r="S948" s="1180"/>
      <c r="T948" s="1181"/>
      <c r="U948" s="629"/>
      <c r="V948" s="2"/>
      <c r="W948" s="2"/>
      <c r="X948" s="2"/>
      <c r="Y948" s="360"/>
      <c r="Z948" s="360"/>
      <c r="AA948" s="31"/>
      <c r="AB948" s="1182"/>
      <c r="AC948" s="360"/>
      <c r="AD948" s="360"/>
      <c r="AE948" s="360"/>
      <c r="AF948" s="360"/>
      <c r="AG948" s="360"/>
      <c r="AH948" s="31"/>
      <c r="AI948" s="360"/>
      <c r="AJ948" s="360"/>
      <c r="AK948" s="360"/>
      <c r="AL948" s="360"/>
    </row>
    <row r="949" ht="15.75" customHeight="1">
      <c r="A949" s="1177"/>
      <c r="B949" s="31"/>
      <c r="C949" s="31"/>
      <c r="D949" s="2"/>
      <c r="E949" s="360"/>
      <c r="F949" s="2"/>
      <c r="G949" s="31"/>
      <c r="H949" s="31"/>
      <c r="I949" s="360"/>
      <c r="J949" s="360"/>
      <c r="K949" s="10"/>
      <c r="L949" s="2"/>
      <c r="M949" s="31"/>
      <c r="N949" s="31"/>
      <c r="O949" s="31"/>
      <c r="P949" s="1178"/>
      <c r="Q949" s="1179"/>
      <c r="R949" s="1180"/>
      <c r="S949" s="1180"/>
      <c r="T949" s="1181"/>
      <c r="U949" s="629"/>
      <c r="V949" s="2"/>
      <c r="W949" s="2"/>
      <c r="X949" s="2"/>
      <c r="Y949" s="360"/>
      <c r="Z949" s="360"/>
      <c r="AA949" s="31"/>
      <c r="AB949" s="1182"/>
      <c r="AC949" s="360"/>
      <c r="AD949" s="360"/>
      <c r="AE949" s="360"/>
      <c r="AF949" s="360"/>
      <c r="AG949" s="360"/>
      <c r="AH949" s="31"/>
      <c r="AI949" s="360"/>
      <c r="AJ949" s="360"/>
      <c r="AK949" s="360"/>
      <c r="AL949" s="360"/>
    </row>
    <row r="950" ht="15.75" customHeight="1">
      <c r="A950" s="1177"/>
      <c r="B950" s="31"/>
      <c r="C950" s="31"/>
      <c r="D950" s="2"/>
      <c r="E950" s="360"/>
      <c r="F950" s="2"/>
      <c r="G950" s="31"/>
      <c r="H950" s="31"/>
      <c r="I950" s="360"/>
      <c r="J950" s="360"/>
      <c r="K950" s="10"/>
      <c r="L950" s="2"/>
      <c r="M950" s="31"/>
      <c r="N950" s="31"/>
      <c r="O950" s="31"/>
      <c r="P950" s="1178"/>
      <c r="Q950" s="1179"/>
      <c r="R950" s="1180"/>
      <c r="S950" s="1180"/>
      <c r="T950" s="1181"/>
      <c r="U950" s="629"/>
      <c r="V950" s="2"/>
      <c r="W950" s="2"/>
      <c r="X950" s="2"/>
      <c r="Y950" s="360"/>
      <c r="Z950" s="360"/>
      <c r="AA950" s="31"/>
      <c r="AB950" s="1182"/>
      <c r="AC950" s="360"/>
      <c r="AD950" s="360"/>
      <c r="AE950" s="360"/>
      <c r="AF950" s="360"/>
      <c r="AG950" s="360"/>
      <c r="AH950" s="31"/>
      <c r="AI950" s="360"/>
      <c r="AJ950" s="360"/>
      <c r="AK950" s="360"/>
      <c r="AL950" s="360"/>
    </row>
    <row r="951" ht="15.75" customHeight="1">
      <c r="A951" s="1177"/>
      <c r="B951" s="31"/>
      <c r="C951" s="31"/>
      <c r="D951" s="2"/>
      <c r="E951" s="360"/>
      <c r="F951" s="2"/>
      <c r="G951" s="31"/>
      <c r="H951" s="31"/>
      <c r="I951" s="360"/>
      <c r="J951" s="360"/>
      <c r="K951" s="10"/>
      <c r="L951" s="2"/>
      <c r="M951" s="31"/>
      <c r="N951" s="31"/>
      <c r="O951" s="31"/>
      <c r="P951" s="1178"/>
      <c r="Q951" s="1179"/>
      <c r="R951" s="1180"/>
      <c r="S951" s="1180"/>
      <c r="T951" s="1181"/>
      <c r="U951" s="629"/>
      <c r="V951" s="2"/>
      <c r="W951" s="2"/>
      <c r="X951" s="2"/>
      <c r="Y951" s="360"/>
      <c r="Z951" s="360"/>
      <c r="AA951" s="31"/>
      <c r="AB951" s="1182"/>
      <c r="AC951" s="360"/>
      <c r="AD951" s="360"/>
      <c r="AE951" s="360"/>
      <c r="AF951" s="360"/>
      <c r="AG951" s="360"/>
      <c r="AH951" s="31"/>
      <c r="AI951" s="360"/>
      <c r="AJ951" s="360"/>
      <c r="AK951" s="360"/>
      <c r="AL951" s="360"/>
    </row>
    <row r="952" ht="15.75" customHeight="1">
      <c r="A952" s="1177"/>
      <c r="B952" s="31"/>
      <c r="C952" s="31"/>
      <c r="D952" s="2"/>
      <c r="E952" s="360"/>
      <c r="F952" s="2"/>
      <c r="G952" s="31"/>
      <c r="H952" s="31"/>
      <c r="I952" s="360"/>
      <c r="J952" s="360"/>
      <c r="K952" s="10"/>
      <c r="L952" s="2"/>
      <c r="M952" s="31"/>
      <c r="N952" s="31"/>
      <c r="O952" s="31"/>
      <c r="P952" s="1178"/>
      <c r="Q952" s="1179"/>
      <c r="R952" s="1180"/>
      <c r="S952" s="1180"/>
      <c r="T952" s="1181"/>
      <c r="U952" s="629"/>
      <c r="V952" s="2"/>
      <c r="W952" s="2"/>
      <c r="X952" s="2"/>
      <c r="Y952" s="360"/>
      <c r="Z952" s="360"/>
      <c r="AA952" s="31"/>
      <c r="AB952" s="1182"/>
      <c r="AC952" s="360"/>
      <c r="AD952" s="360"/>
      <c r="AE952" s="360"/>
      <c r="AF952" s="360"/>
      <c r="AG952" s="360"/>
      <c r="AH952" s="31"/>
      <c r="AI952" s="360"/>
      <c r="AJ952" s="360"/>
      <c r="AK952" s="360"/>
      <c r="AL952" s="360"/>
    </row>
    <row r="953" ht="15.75" customHeight="1">
      <c r="A953" s="1177"/>
      <c r="B953" s="31"/>
      <c r="C953" s="31"/>
      <c r="D953" s="2"/>
      <c r="E953" s="360"/>
      <c r="F953" s="2"/>
      <c r="G953" s="31"/>
      <c r="H953" s="31"/>
      <c r="I953" s="360"/>
      <c r="J953" s="360"/>
      <c r="K953" s="10"/>
      <c r="L953" s="2"/>
      <c r="M953" s="31"/>
      <c r="N953" s="31"/>
      <c r="O953" s="31"/>
      <c r="P953" s="1178"/>
      <c r="Q953" s="1179"/>
      <c r="R953" s="1180"/>
      <c r="S953" s="1180"/>
      <c r="T953" s="1181"/>
      <c r="U953" s="629"/>
      <c r="V953" s="2"/>
      <c r="W953" s="2"/>
      <c r="X953" s="2"/>
      <c r="Y953" s="360"/>
      <c r="Z953" s="360"/>
      <c r="AA953" s="31"/>
      <c r="AB953" s="1182"/>
      <c r="AC953" s="360"/>
      <c r="AD953" s="360"/>
      <c r="AE953" s="360"/>
      <c r="AF953" s="360"/>
      <c r="AG953" s="360"/>
      <c r="AH953" s="31"/>
      <c r="AI953" s="360"/>
      <c r="AJ953" s="360"/>
      <c r="AK953" s="360"/>
      <c r="AL953" s="360"/>
    </row>
    <row r="954" ht="15.75" customHeight="1">
      <c r="A954" s="1177"/>
      <c r="B954" s="31"/>
      <c r="C954" s="31"/>
      <c r="D954" s="2"/>
      <c r="E954" s="360"/>
      <c r="F954" s="2"/>
      <c r="G954" s="31"/>
      <c r="H954" s="31"/>
      <c r="I954" s="360"/>
      <c r="J954" s="360"/>
      <c r="K954" s="10"/>
      <c r="L954" s="2"/>
      <c r="M954" s="31"/>
      <c r="N954" s="31"/>
      <c r="O954" s="31"/>
      <c r="P954" s="1178"/>
      <c r="Q954" s="1179"/>
      <c r="R954" s="1180"/>
      <c r="S954" s="1180"/>
      <c r="T954" s="1181"/>
      <c r="U954" s="629"/>
      <c r="V954" s="2"/>
      <c r="W954" s="2"/>
      <c r="X954" s="2"/>
      <c r="Y954" s="360"/>
      <c r="Z954" s="360"/>
      <c r="AA954" s="31"/>
      <c r="AB954" s="1182"/>
      <c r="AC954" s="360"/>
      <c r="AD954" s="360"/>
      <c r="AE954" s="360"/>
      <c r="AF954" s="360"/>
      <c r="AG954" s="360"/>
      <c r="AH954" s="31"/>
      <c r="AI954" s="360"/>
      <c r="AJ954" s="360"/>
      <c r="AK954" s="360"/>
      <c r="AL954" s="360"/>
    </row>
    <row r="955" ht="15.75" customHeight="1">
      <c r="A955" s="1177"/>
      <c r="B955" s="31"/>
      <c r="C955" s="31"/>
      <c r="D955" s="2"/>
      <c r="E955" s="360"/>
      <c r="F955" s="2"/>
      <c r="G955" s="31"/>
      <c r="H955" s="31"/>
      <c r="I955" s="360"/>
      <c r="J955" s="360"/>
      <c r="K955" s="10"/>
      <c r="L955" s="2"/>
      <c r="M955" s="31"/>
      <c r="N955" s="31"/>
      <c r="O955" s="31"/>
      <c r="P955" s="1178"/>
      <c r="Q955" s="1179"/>
      <c r="R955" s="1180"/>
      <c r="S955" s="1180"/>
      <c r="T955" s="1181"/>
      <c r="U955" s="629"/>
      <c r="V955" s="2"/>
      <c r="W955" s="2"/>
      <c r="X955" s="2"/>
      <c r="Y955" s="360"/>
      <c r="Z955" s="360"/>
      <c r="AA955" s="31"/>
      <c r="AB955" s="1182"/>
      <c r="AC955" s="360"/>
      <c r="AD955" s="360"/>
      <c r="AE955" s="360"/>
      <c r="AF955" s="360"/>
      <c r="AG955" s="360"/>
      <c r="AH955" s="31"/>
      <c r="AI955" s="360"/>
      <c r="AJ955" s="360"/>
      <c r="AK955" s="360"/>
      <c r="AL955" s="360"/>
    </row>
    <row r="956" ht="15.75" customHeight="1">
      <c r="A956" s="1177"/>
      <c r="B956" s="31"/>
      <c r="C956" s="31"/>
      <c r="D956" s="2"/>
      <c r="E956" s="360"/>
      <c r="F956" s="2"/>
      <c r="G956" s="31"/>
      <c r="H956" s="31"/>
      <c r="I956" s="360"/>
      <c r="J956" s="360"/>
      <c r="K956" s="10"/>
      <c r="L956" s="2"/>
      <c r="M956" s="31"/>
      <c r="N956" s="31"/>
      <c r="O956" s="31"/>
      <c r="P956" s="1178"/>
      <c r="Q956" s="1179"/>
      <c r="R956" s="1180"/>
      <c r="S956" s="1180"/>
      <c r="T956" s="1181"/>
      <c r="U956" s="629"/>
      <c r="V956" s="2"/>
      <c r="W956" s="2"/>
      <c r="X956" s="2"/>
      <c r="Y956" s="360"/>
      <c r="Z956" s="360"/>
      <c r="AA956" s="31"/>
      <c r="AB956" s="1182"/>
      <c r="AC956" s="360"/>
      <c r="AD956" s="360"/>
      <c r="AE956" s="360"/>
      <c r="AF956" s="360"/>
      <c r="AG956" s="360"/>
      <c r="AH956" s="31"/>
      <c r="AI956" s="360"/>
      <c r="AJ956" s="360"/>
      <c r="AK956" s="360"/>
      <c r="AL956" s="360"/>
    </row>
    <row r="957" ht="15.75" customHeight="1">
      <c r="A957" s="1177"/>
      <c r="B957" s="31"/>
      <c r="C957" s="31"/>
      <c r="D957" s="2"/>
      <c r="E957" s="360"/>
      <c r="F957" s="2"/>
      <c r="G957" s="31"/>
      <c r="H957" s="31"/>
      <c r="I957" s="360"/>
      <c r="J957" s="360"/>
      <c r="K957" s="10"/>
      <c r="L957" s="2"/>
      <c r="M957" s="31"/>
      <c r="N957" s="31"/>
      <c r="O957" s="31"/>
      <c r="P957" s="1178"/>
      <c r="Q957" s="1179"/>
      <c r="R957" s="1180"/>
      <c r="S957" s="1180"/>
      <c r="T957" s="1181"/>
      <c r="U957" s="629"/>
      <c r="V957" s="2"/>
      <c r="W957" s="2"/>
      <c r="X957" s="2"/>
      <c r="Y957" s="360"/>
      <c r="Z957" s="360"/>
      <c r="AA957" s="31"/>
      <c r="AB957" s="1182"/>
      <c r="AC957" s="360"/>
      <c r="AD957" s="360"/>
      <c r="AE957" s="360"/>
      <c r="AF957" s="360"/>
      <c r="AG957" s="360"/>
      <c r="AH957" s="31"/>
      <c r="AI957" s="360"/>
      <c r="AJ957" s="360"/>
      <c r="AK957" s="360"/>
      <c r="AL957" s="360"/>
    </row>
    <row r="958" ht="15.75" customHeight="1">
      <c r="A958" s="1177"/>
      <c r="B958" s="31"/>
      <c r="C958" s="31"/>
      <c r="D958" s="2"/>
      <c r="E958" s="360"/>
      <c r="F958" s="2"/>
      <c r="G958" s="31"/>
      <c r="H958" s="31"/>
      <c r="I958" s="360"/>
      <c r="J958" s="360"/>
      <c r="K958" s="10"/>
      <c r="L958" s="2"/>
      <c r="M958" s="31"/>
      <c r="N958" s="31"/>
      <c r="O958" s="31"/>
      <c r="P958" s="1178"/>
      <c r="Q958" s="1179"/>
      <c r="R958" s="1180"/>
      <c r="S958" s="1180"/>
      <c r="T958" s="1181"/>
      <c r="U958" s="629"/>
      <c r="V958" s="2"/>
      <c r="W958" s="2"/>
      <c r="X958" s="2"/>
      <c r="Y958" s="360"/>
      <c r="Z958" s="360"/>
      <c r="AA958" s="31"/>
      <c r="AB958" s="1182"/>
      <c r="AC958" s="360"/>
      <c r="AD958" s="360"/>
      <c r="AE958" s="360"/>
      <c r="AF958" s="360"/>
      <c r="AG958" s="360"/>
      <c r="AH958" s="31"/>
      <c r="AI958" s="360"/>
      <c r="AJ958" s="360"/>
      <c r="AK958" s="360"/>
      <c r="AL958" s="360"/>
    </row>
    <row r="959" ht="15.75" customHeight="1">
      <c r="A959" s="1177"/>
      <c r="B959" s="31"/>
      <c r="C959" s="31"/>
      <c r="D959" s="2"/>
      <c r="E959" s="360"/>
      <c r="F959" s="2"/>
      <c r="G959" s="31"/>
      <c r="H959" s="31"/>
      <c r="I959" s="360"/>
      <c r="J959" s="360"/>
      <c r="K959" s="10"/>
      <c r="L959" s="2"/>
      <c r="M959" s="31"/>
      <c r="N959" s="31"/>
      <c r="O959" s="31"/>
      <c r="P959" s="1178"/>
      <c r="Q959" s="1179"/>
      <c r="R959" s="1180"/>
      <c r="S959" s="1180"/>
      <c r="T959" s="1181"/>
      <c r="U959" s="629"/>
      <c r="V959" s="2"/>
      <c r="W959" s="2"/>
      <c r="X959" s="2"/>
      <c r="Y959" s="360"/>
      <c r="Z959" s="360"/>
      <c r="AA959" s="31"/>
      <c r="AB959" s="1182"/>
      <c r="AC959" s="360"/>
      <c r="AD959" s="360"/>
      <c r="AE959" s="360"/>
      <c r="AF959" s="360"/>
      <c r="AG959" s="360"/>
      <c r="AH959" s="31"/>
      <c r="AI959" s="360"/>
      <c r="AJ959" s="360"/>
      <c r="AK959" s="360"/>
      <c r="AL959" s="360"/>
    </row>
    <row r="960" ht="15.75" customHeight="1">
      <c r="A960" s="1177"/>
      <c r="B960" s="31"/>
      <c r="C960" s="31"/>
      <c r="D960" s="2"/>
      <c r="E960" s="360"/>
      <c r="F960" s="2"/>
      <c r="G960" s="31"/>
      <c r="H960" s="31"/>
      <c r="I960" s="360"/>
      <c r="J960" s="360"/>
      <c r="K960" s="10"/>
      <c r="L960" s="2"/>
      <c r="M960" s="31"/>
      <c r="N960" s="31"/>
      <c r="O960" s="31"/>
      <c r="P960" s="1178"/>
      <c r="Q960" s="1179"/>
      <c r="R960" s="1180"/>
      <c r="S960" s="1180"/>
      <c r="T960" s="1181"/>
      <c r="U960" s="629"/>
      <c r="V960" s="2"/>
      <c r="W960" s="2"/>
      <c r="X960" s="2"/>
      <c r="Y960" s="360"/>
      <c r="Z960" s="360"/>
      <c r="AA960" s="31"/>
      <c r="AB960" s="1182"/>
      <c r="AC960" s="360"/>
      <c r="AD960" s="360"/>
      <c r="AE960" s="360"/>
      <c r="AF960" s="360"/>
      <c r="AG960" s="360"/>
      <c r="AH960" s="31"/>
      <c r="AI960" s="360"/>
      <c r="AJ960" s="360"/>
      <c r="AK960" s="360"/>
      <c r="AL960" s="360"/>
    </row>
    <row r="961" ht="15.75" customHeight="1">
      <c r="A961" s="1177"/>
      <c r="B961" s="31"/>
      <c r="C961" s="31"/>
      <c r="D961" s="2"/>
      <c r="E961" s="360"/>
      <c r="F961" s="2"/>
      <c r="G961" s="31"/>
      <c r="H961" s="31"/>
      <c r="I961" s="360"/>
      <c r="J961" s="360"/>
      <c r="K961" s="10"/>
      <c r="L961" s="2"/>
      <c r="M961" s="31"/>
      <c r="N961" s="31"/>
      <c r="O961" s="31"/>
      <c r="P961" s="1178"/>
      <c r="Q961" s="1179"/>
      <c r="R961" s="1180"/>
      <c r="S961" s="1180"/>
      <c r="T961" s="1181"/>
      <c r="U961" s="629"/>
      <c r="V961" s="2"/>
      <c r="W961" s="2"/>
      <c r="X961" s="2"/>
      <c r="Y961" s="360"/>
      <c r="Z961" s="360"/>
      <c r="AA961" s="31"/>
      <c r="AB961" s="1182"/>
      <c r="AC961" s="360"/>
      <c r="AD961" s="360"/>
      <c r="AE961" s="360"/>
      <c r="AF961" s="360"/>
      <c r="AG961" s="360"/>
      <c r="AH961" s="31"/>
      <c r="AI961" s="360"/>
      <c r="AJ961" s="360"/>
      <c r="AK961" s="360"/>
      <c r="AL961" s="360"/>
    </row>
    <row r="962" ht="15.75" customHeight="1">
      <c r="A962" s="1177"/>
      <c r="B962" s="31"/>
      <c r="C962" s="31"/>
      <c r="D962" s="2"/>
      <c r="E962" s="360"/>
      <c r="F962" s="2"/>
      <c r="G962" s="31"/>
      <c r="H962" s="31"/>
      <c r="I962" s="360"/>
      <c r="J962" s="360"/>
      <c r="K962" s="10"/>
      <c r="L962" s="2"/>
      <c r="M962" s="31"/>
      <c r="N962" s="31"/>
      <c r="O962" s="31"/>
      <c r="P962" s="1178"/>
      <c r="Q962" s="1179"/>
      <c r="R962" s="1180"/>
      <c r="S962" s="1180"/>
      <c r="T962" s="1181"/>
      <c r="U962" s="629"/>
      <c r="V962" s="2"/>
      <c r="W962" s="2"/>
      <c r="X962" s="2"/>
      <c r="Y962" s="360"/>
      <c r="Z962" s="360"/>
      <c r="AA962" s="31"/>
      <c r="AB962" s="1182"/>
      <c r="AC962" s="360"/>
      <c r="AD962" s="360"/>
      <c r="AE962" s="360"/>
      <c r="AF962" s="360"/>
      <c r="AG962" s="360"/>
      <c r="AH962" s="31"/>
      <c r="AI962" s="360"/>
      <c r="AJ962" s="360"/>
      <c r="AK962" s="360"/>
      <c r="AL962" s="360"/>
    </row>
    <row r="963" ht="15.75" customHeight="1">
      <c r="A963" s="1177"/>
      <c r="B963" s="31"/>
      <c r="C963" s="31"/>
      <c r="D963" s="2"/>
      <c r="E963" s="360"/>
      <c r="F963" s="2"/>
      <c r="G963" s="31"/>
      <c r="H963" s="31"/>
      <c r="I963" s="360"/>
      <c r="J963" s="360"/>
      <c r="K963" s="10"/>
      <c r="L963" s="2"/>
      <c r="M963" s="31"/>
      <c r="N963" s="31"/>
      <c r="O963" s="31"/>
      <c r="P963" s="1178"/>
      <c r="Q963" s="1179"/>
      <c r="R963" s="1180"/>
      <c r="S963" s="1180"/>
      <c r="T963" s="1181"/>
      <c r="U963" s="629"/>
      <c r="V963" s="2"/>
      <c r="W963" s="2"/>
      <c r="X963" s="2"/>
      <c r="Y963" s="360"/>
      <c r="Z963" s="360"/>
      <c r="AA963" s="31"/>
      <c r="AB963" s="1182"/>
      <c r="AC963" s="360"/>
      <c r="AD963" s="360"/>
      <c r="AE963" s="360"/>
      <c r="AF963" s="360"/>
      <c r="AG963" s="360"/>
      <c r="AH963" s="31"/>
      <c r="AI963" s="360"/>
      <c r="AJ963" s="360"/>
      <c r="AK963" s="360"/>
      <c r="AL963" s="360"/>
    </row>
    <row r="964" ht="15.75" customHeight="1">
      <c r="A964" s="1177"/>
      <c r="B964" s="31"/>
      <c r="C964" s="31"/>
      <c r="D964" s="2"/>
      <c r="E964" s="360"/>
      <c r="F964" s="2"/>
      <c r="G964" s="31"/>
      <c r="H964" s="31"/>
      <c r="I964" s="360"/>
      <c r="J964" s="360"/>
      <c r="K964" s="10"/>
      <c r="L964" s="2"/>
      <c r="M964" s="31"/>
      <c r="N964" s="31"/>
      <c r="O964" s="31"/>
      <c r="P964" s="1178"/>
      <c r="Q964" s="1179"/>
      <c r="R964" s="1180"/>
      <c r="S964" s="1180"/>
      <c r="T964" s="1181"/>
      <c r="U964" s="629"/>
      <c r="V964" s="2"/>
      <c r="W964" s="2"/>
      <c r="X964" s="2"/>
      <c r="Y964" s="360"/>
      <c r="Z964" s="360"/>
      <c r="AA964" s="31"/>
      <c r="AB964" s="1182"/>
      <c r="AC964" s="360"/>
      <c r="AD964" s="360"/>
      <c r="AE964" s="360"/>
      <c r="AF964" s="360"/>
      <c r="AG964" s="360"/>
      <c r="AH964" s="31"/>
      <c r="AI964" s="360"/>
      <c r="AJ964" s="360"/>
      <c r="AK964" s="360"/>
      <c r="AL964" s="360"/>
    </row>
    <row r="965" ht="15.75" customHeight="1">
      <c r="A965" s="1177"/>
      <c r="B965" s="31"/>
      <c r="C965" s="31"/>
      <c r="D965" s="2"/>
      <c r="E965" s="360"/>
      <c r="F965" s="2"/>
      <c r="G965" s="31"/>
      <c r="H965" s="31"/>
      <c r="I965" s="360"/>
      <c r="J965" s="360"/>
      <c r="K965" s="10"/>
      <c r="L965" s="2"/>
      <c r="M965" s="31"/>
      <c r="N965" s="31"/>
      <c r="O965" s="31"/>
      <c r="P965" s="1178"/>
      <c r="Q965" s="1179"/>
      <c r="R965" s="1180"/>
      <c r="S965" s="1180"/>
      <c r="T965" s="1181"/>
      <c r="U965" s="629"/>
      <c r="V965" s="2"/>
      <c r="W965" s="2"/>
      <c r="X965" s="2"/>
      <c r="Y965" s="360"/>
      <c r="Z965" s="360"/>
      <c r="AA965" s="31"/>
      <c r="AB965" s="1182"/>
      <c r="AC965" s="360"/>
      <c r="AD965" s="360"/>
      <c r="AE965" s="360"/>
      <c r="AF965" s="360"/>
      <c r="AG965" s="360"/>
      <c r="AH965" s="31"/>
      <c r="AI965" s="360"/>
      <c r="AJ965" s="360"/>
      <c r="AK965" s="360"/>
      <c r="AL965" s="360"/>
    </row>
    <row r="966" ht="15.75" customHeight="1">
      <c r="A966" s="1177"/>
      <c r="B966" s="31"/>
      <c r="C966" s="31"/>
      <c r="D966" s="2"/>
      <c r="E966" s="360"/>
      <c r="F966" s="2"/>
      <c r="G966" s="31"/>
      <c r="H966" s="31"/>
      <c r="I966" s="360"/>
      <c r="J966" s="360"/>
      <c r="K966" s="10"/>
      <c r="L966" s="2"/>
      <c r="M966" s="31"/>
      <c r="N966" s="31"/>
      <c r="O966" s="31"/>
      <c r="P966" s="1178"/>
      <c r="Q966" s="1179"/>
      <c r="R966" s="1180"/>
      <c r="S966" s="1180"/>
      <c r="T966" s="1181"/>
      <c r="U966" s="629"/>
      <c r="V966" s="2"/>
      <c r="W966" s="2"/>
      <c r="X966" s="2"/>
      <c r="Y966" s="360"/>
      <c r="Z966" s="360"/>
      <c r="AA966" s="31"/>
      <c r="AB966" s="1182"/>
      <c r="AC966" s="360"/>
      <c r="AD966" s="360"/>
      <c r="AE966" s="360"/>
      <c r="AF966" s="360"/>
      <c r="AG966" s="360"/>
      <c r="AH966" s="31"/>
      <c r="AI966" s="360"/>
      <c r="AJ966" s="360"/>
      <c r="AK966" s="360"/>
      <c r="AL966" s="360"/>
    </row>
    <row r="967" ht="15.75" customHeight="1">
      <c r="A967" s="1177"/>
      <c r="B967" s="31"/>
      <c r="C967" s="31"/>
      <c r="D967" s="2"/>
      <c r="E967" s="360"/>
      <c r="F967" s="2"/>
      <c r="G967" s="31"/>
      <c r="H967" s="31"/>
      <c r="I967" s="360"/>
      <c r="J967" s="360"/>
      <c r="K967" s="10"/>
      <c r="L967" s="2"/>
      <c r="M967" s="31"/>
      <c r="N967" s="31"/>
      <c r="O967" s="31"/>
      <c r="P967" s="1178"/>
      <c r="Q967" s="1179"/>
      <c r="R967" s="1180"/>
      <c r="S967" s="1180"/>
      <c r="T967" s="1181"/>
      <c r="U967" s="629"/>
      <c r="V967" s="2"/>
      <c r="W967" s="2"/>
      <c r="X967" s="2"/>
      <c r="Y967" s="360"/>
      <c r="Z967" s="360"/>
      <c r="AA967" s="31"/>
      <c r="AB967" s="1182"/>
      <c r="AC967" s="360"/>
      <c r="AD967" s="360"/>
      <c r="AE967" s="360"/>
      <c r="AF967" s="360"/>
      <c r="AG967" s="360"/>
      <c r="AH967" s="31"/>
      <c r="AI967" s="360"/>
      <c r="AJ967" s="360"/>
      <c r="AK967" s="360"/>
      <c r="AL967" s="360"/>
    </row>
    <row r="968" ht="15.75" customHeight="1">
      <c r="A968" s="1177"/>
      <c r="B968" s="31"/>
      <c r="C968" s="31"/>
      <c r="D968" s="2"/>
      <c r="E968" s="360"/>
      <c r="F968" s="2"/>
      <c r="G968" s="31"/>
      <c r="H968" s="31"/>
      <c r="I968" s="360"/>
      <c r="J968" s="360"/>
      <c r="K968" s="10"/>
      <c r="L968" s="2"/>
      <c r="M968" s="31"/>
      <c r="N968" s="31"/>
      <c r="O968" s="31"/>
      <c r="P968" s="1178"/>
      <c r="Q968" s="1179"/>
      <c r="R968" s="1180"/>
      <c r="S968" s="1180"/>
      <c r="T968" s="1181"/>
      <c r="U968" s="629"/>
      <c r="V968" s="2"/>
      <c r="W968" s="2"/>
      <c r="X968" s="2"/>
      <c r="Y968" s="360"/>
      <c r="Z968" s="360"/>
      <c r="AA968" s="31"/>
      <c r="AB968" s="1182"/>
      <c r="AC968" s="360"/>
      <c r="AD968" s="360"/>
      <c r="AE968" s="360"/>
      <c r="AF968" s="360"/>
      <c r="AG968" s="360"/>
      <c r="AH968" s="31"/>
      <c r="AI968" s="360"/>
      <c r="AJ968" s="360"/>
      <c r="AK968" s="360"/>
      <c r="AL968" s="360"/>
    </row>
    <row r="969" ht="15.75" customHeight="1">
      <c r="A969" s="1177"/>
      <c r="B969" s="31"/>
      <c r="C969" s="31"/>
      <c r="D969" s="2"/>
      <c r="E969" s="360"/>
      <c r="F969" s="2"/>
      <c r="G969" s="31"/>
      <c r="H969" s="31"/>
      <c r="I969" s="360"/>
      <c r="J969" s="360"/>
      <c r="K969" s="10"/>
      <c r="L969" s="2"/>
      <c r="M969" s="31"/>
      <c r="N969" s="31"/>
      <c r="O969" s="31"/>
      <c r="P969" s="1178"/>
      <c r="Q969" s="1179"/>
      <c r="R969" s="1180"/>
      <c r="S969" s="1180"/>
      <c r="T969" s="1181"/>
      <c r="U969" s="629"/>
      <c r="V969" s="2"/>
      <c r="W969" s="2"/>
      <c r="X969" s="2"/>
      <c r="Y969" s="360"/>
      <c r="Z969" s="360"/>
      <c r="AA969" s="31"/>
      <c r="AB969" s="1182"/>
      <c r="AC969" s="360"/>
      <c r="AD969" s="360"/>
      <c r="AE969" s="360"/>
      <c r="AF969" s="360"/>
      <c r="AG969" s="360"/>
      <c r="AH969" s="31"/>
      <c r="AI969" s="360"/>
      <c r="AJ969" s="360"/>
      <c r="AK969" s="360"/>
      <c r="AL969" s="360"/>
    </row>
    <row r="970" ht="15.75" customHeight="1">
      <c r="A970" s="1177"/>
      <c r="B970" s="31"/>
      <c r="C970" s="31"/>
      <c r="D970" s="2"/>
      <c r="E970" s="360"/>
      <c r="F970" s="2"/>
      <c r="G970" s="31"/>
      <c r="H970" s="31"/>
      <c r="I970" s="360"/>
      <c r="J970" s="360"/>
      <c r="K970" s="10"/>
      <c r="L970" s="2"/>
      <c r="M970" s="31"/>
      <c r="N970" s="31"/>
      <c r="O970" s="31"/>
      <c r="P970" s="1178"/>
      <c r="Q970" s="1179"/>
      <c r="R970" s="1180"/>
      <c r="S970" s="1180"/>
      <c r="T970" s="1181"/>
      <c r="U970" s="629"/>
      <c r="V970" s="2"/>
      <c r="W970" s="2"/>
      <c r="X970" s="2"/>
      <c r="Y970" s="360"/>
      <c r="Z970" s="360"/>
      <c r="AA970" s="31"/>
      <c r="AB970" s="1182"/>
      <c r="AC970" s="360"/>
      <c r="AD970" s="360"/>
      <c r="AE970" s="360"/>
      <c r="AF970" s="360"/>
      <c r="AG970" s="360"/>
      <c r="AH970" s="31"/>
      <c r="AI970" s="360"/>
      <c r="AJ970" s="360"/>
      <c r="AK970" s="360"/>
      <c r="AL970" s="360"/>
    </row>
    <row r="971" ht="15.75" customHeight="1">
      <c r="A971" s="1177"/>
      <c r="B971" s="31"/>
      <c r="C971" s="31"/>
      <c r="D971" s="2"/>
      <c r="E971" s="360"/>
      <c r="F971" s="2"/>
      <c r="G971" s="31"/>
      <c r="H971" s="31"/>
      <c r="I971" s="360"/>
      <c r="J971" s="360"/>
      <c r="K971" s="10"/>
      <c r="L971" s="2"/>
      <c r="M971" s="31"/>
      <c r="N971" s="31"/>
      <c r="O971" s="31"/>
      <c r="P971" s="1178"/>
      <c r="Q971" s="1179"/>
      <c r="R971" s="1180"/>
      <c r="S971" s="1180"/>
      <c r="T971" s="1181"/>
      <c r="U971" s="629"/>
      <c r="V971" s="2"/>
      <c r="W971" s="2"/>
      <c r="X971" s="2"/>
      <c r="Y971" s="360"/>
      <c r="Z971" s="360"/>
      <c r="AA971" s="31"/>
      <c r="AB971" s="1182"/>
      <c r="AC971" s="360"/>
      <c r="AD971" s="360"/>
      <c r="AE971" s="360"/>
      <c r="AF971" s="360"/>
      <c r="AG971" s="360"/>
      <c r="AH971" s="31"/>
      <c r="AI971" s="360"/>
      <c r="AJ971" s="360"/>
      <c r="AK971" s="360"/>
      <c r="AL971" s="360"/>
    </row>
    <row r="972" ht="15.75" customHeight="1">
      <c r="A972" s="1177"/>
      <c r="B972" s="31"/>
      <c r="C972" s="31"/>
      <c r="D972" s="2"/>
      <c r="E972" s="360"/>
      <c r="F972" s="2"/>
      <c r="G972" s="31"/>
      <c r="H972" s="31"/>
      <c r="I972" s="360"/>
      <c r="J972" s="360"/>
      <c r="K972" s="10"/>
      <c r="L972" s="2"/>
      <c r="M972" s="31"/>
      <c r="N972" s="31"/>
      <c r="O972" s="31"/>
      <c r="P972" s="1178"/>
      <c r="Q972" s="1179"/>
      <c r="R972" s="1180"/>
      <c r="S972" s="1180"/>
      <c r="T972" s="1181"/>
      <c r="U972" s="629"/>
      <c r="V972" s="2"/>
      <c r="W972" s="2"/>
      <c r="X972" s="2"/>
      <c r="Y972" s="360"/>
      <c r="Z972" s="360"/>
      <c r="AA972" s="31"/>
      <c r="AB972" s="1182"/>
      <c r="AC972" s="360"/>
      <c r="AD972" s="360"/>
      <c r="AE972" s="360"/>
      <c r="AF972" s="360"/>
      <c r="AG972" s="360"/>
      <c r="AH972" s="31"/>
      <c r="AI972" s="360"/>
      <c r="AJ972" s="360"/>
      <c r="AK972" s="360"/>
      <c r="AL972" s="360"/>
    </row>
    <row r="973" ht="15.75" customHeight="1">
      <c r="A973" s="1177"/>
      <c r="B973" s="31"/>
      <c r="C973" s="31"/>
      <c r="D973" s="2"/>
      <c r="E973" s="360"/>
      <c r="F973" s="2"/>
      <c r="G973" s="31"/>
      <c r="H973" s="31"/>
      <c r="I973" s="360"/>
      <c r="J973" s="360"/>
      <c r="K973" s="10"/>
      <c r="L973" s="2"/>
      <c r="M973" s="31"/>
      <c r="N973" s="31"/>
      <c r="O973" s="31"/>
      <c r="P973" s="1178"/>
      <c r="Q973" s="1179"/>
      <c r="R973" s="1180"/>
      <c r="S973" s="1180"/>
      <c r="T973" s="1181"/>
      <c r="U973" s="629"/>
      <c r="V973" s="2"/>
      <c r="W973" s="2"/>
      <c r="X973" s="2"/>
      <c r="Y973" s="360"/>
      <c r="Z973" s="360"/>
      <c r="AA973" s="31"/>
      <c r="AB973" s="1182"/>
      <c r="AC973" s="360"/>
      <c r="AD973" s="360"/>
      <c r="AE973" s="360"/>
      <c r="AF973" s="360"/>
      <c r="AG973" s="360"/>
      <c r="AH973" s="31"/>
      <c r="AI973" s="360"/>
      <c r="AJ973" s="360"/>
      <c r="AK973" s="360"/>
      <c r="AL973" s="360"/>
    </row>
    <row r="974" ht="15.75" customHeight="1">
      <c r="A974" s="1177"/>
      <c r="B974" s="31"/>
      <c r="C974" s="31"/>
      <c r="D974" s="2"/>
      <c r="E974" s="360"/>
      <c r="F974" s="2"/>
      <c r="G974" s="31"/>
      <c r="H974" s="31"/>
      <c r="I974" s="360"/>
      <c r="J974" s="360"/>
      <c r="K974" s="10"/>
      <c r="L974" s="2"/>
      <c r="M974" s="31"/>
      <c r="N974" s="31"/>
      <c r="O974" s="31"/>
      <c r="P974" s="1178"/>
      <c r="Q974" s="1179"/>
      <c r="R974" s="1180"/>
      <c r="S974" s="1180"/>
      <c r="T974" s="1181"/>
      <c r="U974" s="629"/>
      <c r="V974" s="2"/>
      <c r="W974" s="2"/>
      <c r="X974" s="2"/>
      <c r="Y974" s="360"/>
      <c r="Z974" s="360"/>
      <c r="AA974" s="31"/>
      <c r="AB974" s="1182"/>
      <c r="AC974" s="360"/>
      <c r="AD974" s="360"/>
      <c r="AE974" s="360"/>
      <c r="AF974" s="360"/>
      <c r="AG974" s="360"/>
      <c r="AH974" s="31"/>
      <c r="AI974" s="360"/>
      <c r="AJ974" s="360"/>
      <c r="AK974" s="360"/>
      <c r="AL974" s="360"/>
    </row>
    <row r="975" ht="15.75" customHeight="1">
      <c r="A975" s="1177"/>
      <c r="B975" s="31"/>
      <c r="C975" s="31"/>
      <c r="D975" s="2"/>
      <c r="E975" s="360"/>
      <c r="F975" s="2"/>
      <c r="G975" s="31"/>
      <c r="H975" s="31"/>
      <c r="I975" s="360"/>
      <c r="J975" s="360"/>
      <c r="K975" s="10"/>
      <c r="L975" s="2"/>
      <c r="M975" s="31"/>
      <c r="N975" s="31"/>
      <c r="O975" s="31"/>
      <c r="P975" s="1178"/>
      <c r="Q975" s="1179"/>
      <c r="R975" s="1180"/>
      <c r="S975" s="1180"/>
      <c r="T975" s="1181"/>
      <c r="U975" s="629"/>
      <c r="V975" s="2"/>
      <c r="W975" s="2"/>
      <c r="X975" s="2"/>
      <c r="Y975" s="360"/>
      <c r="Z975" s="360"/>
      <c r="AA975" s="31"/>
      <c r="AB975" s="1182"/>
      <c r="AC975" s="360"/>
      <c r="AD975" s="360"/>
      <c r="AE975" s="360"/>
      <c r="AF975" s="360"/>
      <c r="AG975" s="360"/>
      <c r="AH975" s="31"/>
      <c r="AI975" s="360"/>
      <c r="AJ975" s="360"/>
      <c r="AK975" s="360"/>
      <c r="AL975" s="360"/>
    </row>
    <row r="976" ht="15.75" customHeight="1">
      <c r="A976" s="1177"/>
      <c r="B976" s="31"/>
      <c r="C976" s="31"/>
      <c r="D976" s="2"/>
      <c r="E976" s="360"/>
      <c r="F976" s="2"/>
      <c r="G976" s="31"/>
      <c r="H976" s="31"/>
      <c r="I976" s="360"/>
      <c r="J976" s="360"/>
      <c r="K976" s="10"/>
      <c r="L976" s="2"/>
      <c r="M976" s="31"/>
      <c r="N976" s="31"/>
      <c r="O976" s="31"/>
      <c r="P976" s="1178"/>
      <c r="Q976" s="1179"/>
      <c r="R976" s="1180"/>
      <c r="S976" s="1180"/>
      <c r="T976" s="1181"/>
      <c r="U976" s="629"/>
      <c r="V976" s="2"/>
      <c r="W976" s="2"/>
      <c r="X976" s="2"/>
      <c r="Y976" s="360"/>
      <c r="Z976" s="360"/>
      <c r="AA976" s="31"/>
      <c r="AB976" s="1182"/>
      <c r="AC976" s="360"/>
      <c r="AD976" s="360"/>
      <c r="AE976" s="360"/>
      <c r="AF976" s="360"/>
      <c r="AG976" s="360"/>
      <c r="AH976" s="31"/>
      <c r="AI976" s="360"/>
      <c r="AJ976" s="360"/>
      <c r="AK976" s="360"/>
      <c r="AL976" s="360"/>
    </row>
    <row r="977" ht="15.75" customHeight="1">
      <c r="A977" s="1177"/>
      <c r="B977" s="31"/>
      <c r="C977" s="31"/>
      <c r="D977" s="2"/>
      <c r="E977" s="360"/>
      <c r="F977" s="2"/>
      <c r="G977" s="31"/>
      <c r="H977" s="31"/>
      <c r="I977" s="360"/>
      <c r="J977" s="360"/>
      <c r="K977" s="10"/>
      <c r="L977" s="2"/>
      <c r="M977" s="31"/>
      <c r="N977" s="31"/>
      <c r="O977" s="31"/>
      <c r="P977" s="1178"/>
      <c r="Q977" s="1179"/>
      <c r="R977" s="1180"/>
      <c r="S977" s="1180"/>
      <c r="T977" s="1181"/>
      <c r="U977" s="629"/>
      <c r="V977" s="2"/>
      <c r="W977" s="2"/>
      <c r="X977" s="2"/>
      <c r="Y977" s="360"/>
      <c r="Z977" s="360"/>
      <c r="AA977" s="31"/>
      <c r="AB977" s="1182"/>
      <c r="AC977" s="360"/>
      <c r="AD977" s="360"/>
      <c r="AE977" s="360"/>
      <c r="AF977" s="360"/>
      <c r="AG977" s="360"/>
      <c r="AH977" s="31"/>
      <c r="AI977" s="360"/>
      <c r="AJ977" s="360"/>
      <c r="AK977" s="360"/>
      <c r="AL977" s="360"/>
    </row>
    <row r="978" ht="15.75" customHeight="1">
      <c r="A978" s="1177"/>
      <c r="B978" s="31"/>
      <c r="C978" s="31"/>
      <c r="D978" s="2"/>
      <c r="E978" s="360"/>
      <c r="F978" s="2"/>
      <c r="G978" s="31"/>
      <c r="H978" s="31"/>
      <c r="I978" s="360"/>
      <c r="J978" s="360"/>
      <c r="K978" s="10"/>
      <c r="L978" s="2"/>
      <c r="M978" s="31"/>
      <c r="N978" s="31"/>
      <c r="O978" s="31"/>
      <c r="P978" s="1178"/>
      <c r="Q978" s="1179"/>
      <c r="R978" s="1180"/>
      <c r="S978" s="1180"/>
      <c r="T978" s="1181"/>
      <c r="U978" s="629"/>
      <c r="V978" s="2"/>
      <c r="W978" s="2"/>
      <c r="X978" s="2"/>
      <c r="Y978" s="360"/>
      <c r="Z978" s="360"/>
      <c r="AA978" s="31"/>
      <c r="AB978" s="1182"/>
      <c r="AC978" s="360"/>
      <c r="AD978" s="360"/>
      <c r="AE978" s="360"/>
      <c r="AF978" s="360"/>
      <c r="AG978" s="360"/>
      <c r="AH978" s="31"/>
      <c r="AI978" s="360"/>
      <c r="AJ978" s="360"/>
      <c r="AK978" s="360"/>
      <c r="AL978" s="360"/>
    </row>
    <row r="979" ht="15.75" customHeight="1">
      <c r="A979" s="1177"/>
      <c r="B979" s="31"/>
      <c r="C979" s="31"/>
      <c r="D979" s="2"/>
      <c r="E979" s="360"/>
      <c r="F979" s="2"/>
      <c r="G979" s="31"/>
      <c r="H979" s="31"/>
      <c r="I979" s="360"/>
      <c r="J979" s="360"/>
      <c r="K979" s="10"/>
      <c r="L979" s="2"/>
      <c r="M979" s="31"/>
      <c r="N979" s="31"/>
      <c r="O979" s="31"/>
      <c r="P979" s="1178"/>
      <c r="Q979" s="1179"/>
      <c r="R979" s="1180"/>
      <c r="S979" s="1180"/>
      <c r="T979" s="1181"/>
      <c r="U979" s="629"/>
      <c r="V979" s="2"/>
      <c r="W979" s="2"/>
      <c r="X979" s="2"/>
      <c r="Y979" s="360"/>
      <c r="Z979" s="360"/>
      <c r="AA979" s="31"/>
      <c r="AB979" s="1182"/>
      <c r="AC979" s="360"/>
      <c r="AD979" s="360"/>
      <c r="AE979" s="360"/>
      <c r="AF979" s="360"/>
      <c r="AG979" s="360"/>
      <c r="AH979" s="31"/>
      <c r="AI979" s="360"/>
      <c r="AJ979" s="360"/>
      <c r="AK979" s="360"/>
      <c r="AL979" s="360"/>
    </row>
    <row r="980" ht="15.75" customHeight="1">
      <c r="A980" s="1177"/>
      <c r="B980" s="31"/>
      <c r="C980" s="31"/>
      <c r="D980" s="2"/>
      <c r="E980" s="360"/>
      <c r="F980" s="2"/>
      <c r="G980" s="31"/>
      <c r="H980" s="31"/>
      <c r="I980" s="360"/>
      <c r="J980" s="360"/>
      <c r="K980" s="10"/>
      <c r="L980" s="2"/>
      <c r="M980" s="31"/>
      <c r="N980" s="31"/>
      <c r="O980" s="31"/>
      <c r="P980" s="1178"/>
      <c r="Q980" s="1179"/>
      <c r="R980" s="1180"/>
      <c r="S980" s="1180"/>
      <c r="T980" s="1181"/>
      <c r="U980" s="629"/>
      <c r="V980" s="2"/>
      <c r="W980" s="2"/>
      <c r="X980" s="2"/>
      <c r="Y980" s="360"/>
      <c r="Z980" s="360"/>
      <c r="AA980" s="31"/>
      <c r="AB980" s="1182"/>
      <c r="AC980" s="360"/>
      <c r="AD980" s="360"/>
      <c r="AE980" s="360"/>
      <c r="AF980" s="360"/>
      <c r="AG980" s="360"/>
      <c r="AH980" s="31"/>
      <c r="AI980" s="360"/>
      <c r="AJ980" s="360"/>
      <c r="AK980" s="360"/>
      <c r="AL980" s="360"/>
    </row>
    <row r="981" ht="15.75" customHeight="1">
      <c r="A981" s="1177"/>
      <c r="B981" s="31"/>
      <c r="C981" s="31"/>
      <c r="D981" s="2"/>
      <c r="E981" s="360"/>
      <c r="F981" s="2"/>
      <c r="G981" s="31"/>
      <c r="H981" s="31"/>
      <c r="I981" s="360"/>
      <c r="J981" s="360"/>
      <c r="K981" s="10"/>
      <c r="L981" s="2"/>
      <c r="M981" s="31"/>
      <c r="N981" s="31"/>
      <c r="O981" s="31"/>
      <c r="P981" s="1178"/>
      <c r="Q981" s="1179"/>
      <c r="R981" s="1180"/>
      <c r="S981" s="1180"/>
      <c r="T981" s="1181"/>
      <c r="U981" s="629"/>
      <c r="V981" s="2"/>
      <c r="W981" s="2"/>
      <c r="X981" s="2"/>
      <c r="Y981" s="360"/>
      <c r="Z981" s="360"/>
      <c r="AA981" s="31"/>
      <c r="AB981" s="1182"/>
      <c r="AC981" s="360"/>
      <c r="AD981" s="360"/>
      <c r="AE981" s="360"/>
      <c r="AF981" s="360"/>
      <c r="AG981" s="360"/>
      <c r="AH981" s="31"/>
      <c r="AI981" s="360"/>
      <c r="AJ981" s="360"/>
      <c r="AK981" s="360"/>
      <c r="AL981" s="360"/>
    </row>
    <row r="982" ht="15.75" customHeight="1">
      <c r="A982" s="1177"/>
      <c r="B982" s="31"/>
      <c r="C982" s="31"/>
      <c r="D982" s="2"/>
      <c r="E982" s="360"/>
      <c r="F982" s="2"/>
      <c r="G982" s="31"/>
      <c r="H982" s="31"/>
      <c r="I982" s="360"/>
      <c r="J982" s="360"/>
      <c r="K982" s="10"/>
      <c r="L982" s="2"/>
      <c r="M982" s="31"/>
      <c r="N982" s="31"/>
      <c r="O982" s="31"/>
      <c r="P982" s="1178"/>
      <c r="Q982" s="1179"/>
      <c r="R982" s="1180"/>
      <c r="S982" s="1180"/>
      <c r="T982" s="1181"/>
      <c r="U982" s="629"/>
      <c r="V982" s="2"/>
      <c r="W982" s="2"/>
      <c r="X982" s="2"/>
      <c r="Y982" s="360"/>
      <c r="Z982" s="360"/>
      <c r="AA982" s="31"/>
      <c r="AB982" s="1182"/>
      <c r="AC982" s="360"/>
      <c r="AD982" s="360"/>
      <c r="AE982" s="360"/>
      <c r="AF982" s="360"/>
      <c r="AG982" s="360"/>
      <c r="AH982" s="31"/>
      <c r="AI982" s="360"/>
      <c r="AJ982" s="360"/>
      <c r="AK982" s="360"/>
      <c r="AL982" s="360"/>
    </row>
    <row r="983" ht="15.75" customHeight="1">
      <c r="A983" s="1177"/>
      <c r="B983" s="31"/>
      <c r="C983" s="31"/>
      <c r="D983" s="2"/>
      <c r="E983" s="360"/>
      <c r="F983" s="2"/>
      <c r="G983" s="31"/>
      <c r="H983" s="31"/>
      <c r="I983" s="360"/>
      <c r="J983" s="360"/>
      <c r="K983" s="10"/>
      <c r="L983" s="2"/>
      <c r="M983" s="31"/>
      <c r="N983" s="31"/>
      <c r="O983" s="31"/>
      <c r="P983" s="1178"/>
      <c r="Q983" s="1179"/>
      <c r="R983" s="1180"/>
      <c r="S983" s="1180"/>
      <c r="T983" s="1181"/>
      <c r="U983" s="629"/>
      <c r="V983" s="2"/>
      <c r="W983" s="2"/>
      <c r="X983" s="2"/>
      <c r="Y983" s="360"/>
      <c r="Z983" s="360"/>
      <c r="AA983" s="31"/>
      <c r="AB983" s="1182"/>
      <c r="AC983" s="360"/>
      <c r="AD983" s="360"/>
      <c r="AE983" s="360"/>
      <c r="AF983" s="360"/>
      <c r="AG983" s="360"/>
      <c r="AH983" s="31"/>
      <c r="AI983" s="360"/>
      <c r="AJ983" s="360"/>
      <c r="AK983" s="360"/>
      <c r="AL983" s="360"/>
    </row>
    <row r="984" ht="15.75" customHeight="1">
      <c r="A984" s="1177"/>
      <c r="B984" s="31"/>
      <c r="C984" s="31"/>
      <c r="D984" s="2"/>
      <c r="E984" s="360"/>
      <c r="F984" s="2"/>
      <c r="G984" s="31"/>
      <c r="H984" s="31"/>
      <c r="I984" s="360"/>
      <c r="J984" s="360"/>
      <c r="K984" s="10"/>
      <c r="L984" s="2"/>
      <c r="M984" s="31"/>
      <c r="N984" s="31"/>
      <c r="O984" s="31"/>
      <c r="P984" s="1178"/>
      <c r="Q984" s="1179"/>
      <c r="R984" s="1180"/>
      <c r="S984" s="1180"/>
      <c r="T984" s="1181"/>
      <c r="U984" s="629"/>
      <c r="V984" s="2"/>
      <c r="W984" s="2"/>
      <c r="X984" s="2"/>
      <c r="Y984" s="360"/>
      <c r="Z984" s="360"/>
      <c r="AA984" s="31"/>
      <c r="AB984" s="1182"/>
      <c r="AC984" s="360"/>
      <c r="AD984" s="360"/>
      <c r="AE984" s="360"/>
      <c r="AF984" s="360"/>
      <c r="AG984" s="360"/>
      <c r="AH984" s="31"/>
      <c r="AI984" s="360"/>
      <c r="AJ984" s="360"/>
      <c r="AK984" s="360"/>
      <c r="AL984" s="360"/>
    </row>
    <row r="985" ht="15.75" customHeight="1">
      <c r="A985" s="1177"/>
      <c r="B985" s="31"/>
      <c r="C985" s="31"/>
      <c r="D985" s="2"/>
      <c r="E985" s="360"/>
      <c r="F985" s="2"/>
      <c r="G985" s="31"/>
      <c r="H985" s="31"/>
      <c r="I985" s="360"/>
      <c r="J985" s="360"/>
      <c r="K985" s="10"/>
      <c r="L985" s="2"/>
      <c r="M985" s="31"/>
      <c r="N985" s="31"/>
      <c r="O985" s="31"/>
      <c r="P985" s="1178"/>
      <c r="Q985" s="1179"/>
      <c r="R985" s="1180"/>
      <c r="S985" s="1180"/>
      <c r="T985" s="1181"/>
      <c r="U985" s="629"/>
      <c r="V985" s="2"/>
      <c r="W985" s="2"/>
      <c r="X985" s="2"/>
      <c r="Y985" s="360"/>
      <c r="Z985" s="360"/>
      <c r="AA985" s="31"/>
      <c r="AB985" s="1182"/>
      <c r="AC985" s="360"/>
      <c r="AD985" s="360"/>
      <c r="AE985" s="360"/>
      <c r="AF985" s="360"/>
      <c r="AG985" s="360"/>
      <c r="AH985" s="31"/>
      <c r="AI985" s="360"/>
      <c r="AJ985" s="360"/>
      <c r="AK985" s="360"/>
      <c r="AL985" s="360"/>
    </row>
    <row r="986" ht="15.75" customHeight="1">
      <c r="A986" s="1177"/>
      <c r="B986" s="31"/>
      <c r="C986" s="31"/>
      <c r="D986" s="2"/>
      <c r="E986" s="360"/>
      <c r="F986" s="2"/>
      <c r="G986" s="31"/>
      <c r="H986" s="31"/>
      <c r="I986" s="360"/>
      <c r="J986" s="360"/>
      <c r="K986" s="10"/>
      <c r="L986" s="2"/>
      <c r="M986" s="31"/>
      <c r="N986" s="31"/>
      <c r="O986" s="31"/>
      <c r="P986" s="1178"/>
      <c r="Q986" s="1179"/>
      <c r="R986" s="1180"/>
      <c r="S986" s="1180"/>
      <c r="T986" s="1181"/>
      <c r="U986" s="629"/>
      <c r="V986" s="2"/>
      <c r="W986" s="2"/>
      <c r="X986" s="2"/>
      <c r="Y986" s="360"/>
      <c r="Z986" s="360"/>
      <c r="AA986" s="31"/>
      <c r="AB986" s="1182"/>
      <c r="AC986" s="360"/>
      <c r="AD986" s="360"/>
      <c r="AE986" s="360"/>
      <c r="AF986" s="360"/>
      <c r="AG986" s="360"/>
      <c r="AH986" s="31"/>
      <c r="AI986" s="360"/>
      <c r="AJ986" s="360"/>
      <c r="AK986" s="360"/>
      <c r="AL986" s="360"/>
    </row>
    <row r="987" ht="15.75" customHeight="1">
      <c r="A987" s="1177"/>
      <c r="B987" s="31"/>
      <c r="C987" s="31"/>
      <c r="D987" s="2"/>
      <c r="E987" s="360"/>
      <c r="F987" s="2"/>
      <c r="G987" s="31"/>
      <c r="H987" s="31"/>
      <c r="I987" s="360"/>
      <c r="J987" s="360"/>
      <c r="K987" s="10"/>
      <c r="L987" s="2"/>
      <c r="M987" s="31"/>
      <c r="N987" s="31"/>
      <c r="O987" s="31"/>
      <c r="P987" s="1178"/>
      <c r="Q987" s="1179"/>
      <c r="R987" s="1180"/>
      <c r="S987" s="1180"/>
      <c r="T987" s="1181"/>
      <c r="U987" s="629"/>
      <c r="V987" s="2"/>
      <c r="W987" s="2"/>
      <c r="X987" s="2"/>
      <c r="Y987" s="360"/>
      <c r="Z987" s="360"/>
      <c r="AA987" s="31"/>
      <c r="AB987" s="1182"/>
      <c r="AC987" s="360"/>
      <c r="AD987" s="360"/>
      <c r="AE987" s="360"/>
      <c r="AF987" s="360"/>
      <c r="AG987" s="360"/>
      <c r="AH987" s="31"/>
      <c r="AI987" s="360"/>
      <c r="AJ987" s="360"/>
      <c r="AK987" s="360"/>
      <c r="AL987" s="360"/>
    </row>
    <row r="988" ht="15.75" customHeight="1">
      <c r="A988" s="1177"/>
      <c r="B988" s="31"/>
      <c r="C988" s="31"/>
      <c r="D988" s="2"/>
      <c r="E988" s="360"/>
      <c r="F988" s="2"/>
      <c r="G988" s="31"/>
      <c r="H988" s="31"/>
      <c r="I988" s="360"/>
      <c r="J988" s="360"/>
      <c r="K988" s="10"/>
      <c r="L988" s="2"/>
      <c r="M988" s="31"/>
      <c r="N988" s="31"/>
      <c r="O988" s="31"/>
      <c r="P988" s="1178"/>
      <c r="Q988" s="1179"/>
      <c r="R988" s="1180"/>
      <c r="S988" s="1180"/>
      <c r="T988" s="1181"/>
      <c r="U988" s="629"/>
      <c r="V988" s="2"/>
      <c r="W988" s="2"/>
      <c r="X988" s="2"/>
      <c r="Y988" s="360"/>
      <c r="Z988" s="360"/>
      <c r="AA988" s="31"/>
      <c r="AB988" s="1182"/>
      <c r="AC988" s="360"/>
      <c r="AD988" s="360"/>
      <c r="AE988" s="360"/>
      <c r="AF988" s="360"/>
      <c r="AG988" s="360"/>
      <c r="AH988" s="31"/>
      <c r="AI988" s="360"/>
      <c r="AJ988" s="360"/>
      <c r="AK988" s="360"/>
      <c r="AL988" s="360"/>
    </row>
    <row r="989" ht="15.75" customHeight="1">
      <c r="A989" s="1177"/>
      <c r="B989" s="31"/>
      <c r="C989" s="31"/>
      <c r="D989" s="2"/>
      <c r="E989" s="360"/>
      <c r="F989" s="2"/>
      <c r="G989" s="31"/>
      <c r="H989" s="31"/>
      <c r="I989" s="360"/>
      <c r="J989" s="360"/>
      <c r="K989" s="10"/>
      <c r="L989" s="2"/>
      <c r="M989" s="31"/>
      <c r="N989" s="31"/>
      <c r="O989" s="31"/>
      <c r="P989" s="1178"/>
      <c r="Q989" s="1179"/>
      <c r="R989" s="1180"/>
      <c r="S989" s="1180"/>
      <c r="T989" s="1181"/>
      <c r="U989" s="629"/>
      <c r="V989" s="2"/>
      <c r="W989" s="2"/>
      <c r="X989" s="2"/>
      <c r="Y989" s="360"/>
      <c r="Z989" s="360"/>
      <c r="AA989" s="31"/>
      <c r="AB989" s="1182"/>
      <c r="AC989" s="360"/>
      <c r="AD989" s="360"/>
      <c r="AE989" s="360"/>
      <c r="AF989" s="360"/>
      <c r="AG989" s="360"/>
      <c r="AH989" s="31"/>
      <c r="AI989" s="360"/>
      <c r="AJ989" s="360"/>
      <c r="AK989" s="360"/>
      <c r="AL989" s="360"/>
    </row>
    <row r="990" ht="15.75" customHeight="1">
      <c r="A990" s="1177"/>
      <c r="B990" s="31"/>
      <c r="C990" s="31"/>
      <c r="D990" s="2"/>
      <c r="E990" s="360"/>
      <c r="F990" s="2"/>
      <c r="G990" s="31"/>
      <c r="H990" s="31"/>
      <c r="I990" s="360"/>
      <c r="J990" s="360"/>
      <c r="K990" s="10"/>
      <c r="L990" s="2"/>
      <c r="M990" s="31"/>
      <c r="N990" s="31"/>
      <c r="O990" s="31"/>
      <c r="P990" s="1178"/>
      <c r="Q990" s="1179"/>
      <c r="R990" s="1180"/>
      <c r="S990" s="1180"/>
      <c r="T990" s="1181"/>
      <c r="U990" s="629"/>
      <c r="V990" s="2"/>
      <c r="W990" s="2"/>
      <c r="X990" s="2"/>
      <c r="Y990" s="360"/>
      <c r="Z990" s="360"/>
      <c r="AA990" s="31"/>
      <c r="AB990" s="1182"/>
      <c r="AC990" s="360"/>
      <c r="AD990" s="360"/>
      <c r="AE990" s="360"/>
      <c r="AF990" s="360"/>
      <c r="AG990" s="360"/>
      <c r="AH990" s="31"/>
      <c r="AI990" s="360"/>
      <c r="AJ990" s="360"/>
      <c r="AK990" s="360"/>
      <c r="AL990" s="360"/>
    </row>
    <row r="991" ht="15.75" customHeight="1">
      <c r="A991" s="1177"/>
      <c r="B991" s="31"/>
      <c r="C991" s="31"/>
      <c r="D991" s="2"/>
      <c r="E991" s="360"/>
      <c r="F991" s="2"/>
      <c r="G991" s="31"/>
      <c r="H991" s="31"/>
      <c r="I991" s="360"/>
      <c r="J991" s="360"/>
      <c r="K991" s="10"/>
      <c r="L991" s="2"/>
      <c r="M991" s="31"/>
      <c r="N991" s="31"/>
      <c r="O991" s="31"/>
      <c r="P991" s="1178"/>
      <c r="Q991" s="1179"/>
      <c r="R991" s="1180"/>
      <c r="S991" s="1180"/>
      <c r="T991" s="1181"/>
      <c r="U991" s="629"/>
      <c r="V991" s="2"/>
      <c r="W991" s="2"/>
      <c r="X991" s="2"/>
      <c r="Y991" s="360"/>
      <c r="Z991" s="360"/>
      <c r="AA991" s="31"/>
      <c r="AB991" s="1182"/>
      <c r="AC991" s="360"/>
      <c r="AD991" s="360"/>
      <c r="AE991" s="360"/>
      <c r="AF991" s="360"/>
      <c r="AG991" s="360"/>
      <c r="AH991" s="31"/>
      <c r="AI991" s="360"/>
      <c r="AJ991" s="360"/>
      <c r="AK991" s="360"/>
      <c r="AL991" s="360"/>
    </row>
    <row r="992" ht="15.75" customHeight="1">
      <c r="A992" s="1177"/>
      <c r="B992" s="31"/>
      <c r="C992" s="31"/>
      <c r="D992" s="2"/>
      <c r="E992" s="360"/>
      <c r="F992" s="2"/>
      <c r="G992" s="31"/>
      <c r="H992" s="31"/>
      <c r="I992" s="360"/>
      <c r="J992" s="360"/>
      <c r="K992" s="10"/>
      <c r="L992" s="2"/>
      <c r="M992" s="31"/>
      <c r="N992" s="31"/>
      <c r="O992" s="31"/>
      <c r="P992" s="1178"/>
      <c r="Q992" s="1179"/>
      <c r="R992" s="1180"/>
      <c r="S992" s="1180"/>
      <c r="T992" s="1181"/>
      <c r="U992" s="629"/>
      <c r="V992" s="2"/>
      <c r="W992" s="2"/>
      <c r="X992" s="2"/>
      <c r="Y992" s="360"/>
      <c r="Z992" s="360"/>
      <c r="AA992" s="31"/>
      <c r="AB992" s="1182"/>
      <c r="AC992" s="360"/>
      <c r="AD992" s="360"/>
      <c r="AE992" s="360"/>
      <c r="AF992" s="360"/>
      <c r="AG992" s="360"/>
      <c r="AH992" s="31"/>
      <c r="AI992" s="360"/>
      <c r="AJ992" s="360"/>
      <c r="AK992" s="360"/>
      <c r="AL992" s="360"/>
    </row>
    <row r="993" ht="15.75" customHeight="1">
      <c r="A993" s="1177"/>
      <c r="B993" s="31"/>
      <c r="C993" s="31"/>
      <c r="D993" s="2"/>
      <c r="E993" s="360"/>
      <c r="F993" s="2"/>
      <c r="G993" s="31"/>
      <c r="H993" s="31"/>
      <c r="I993" s="360"/>
      <c r="J993" s="360"/>
      <c r="K993" s="10"/>
      <c r="L993" s="2"/>
      <c r="M993" s="31"/>
      <c r="N993" s="31"/>
      <c r="O993" s="31"/>
      <c r="P993" s="1178"/>
      <c r="Q993" s="1179"/>
      <c r="R993" s="1180"/>
      <c r="S993" s="1180"/>
      <c r="T993" s="1181"/>
      <c r="U993" s="629"/>
      <c r="V993" s="2"/>
      <c r="W993" s="2"/>
      <c r="X993" s="2"/>
      <c r="Y993" s="360"/>
      <c r="Z993" s="360"/>
      <c r="AA993" s="31"/>
      <c r="AB993" s="1182"/>
      <c r="AC993" s="360"/>
      <c r="AD993" s="360"/>
      <c r="AE993" s="360"/>
      <c r="AF993" s="360"/>
      <c r="AG993" s="360"/>
      <c r="AH993" s="31"/>
      <c r="AI993" s="360"/>
      <c r="AJ993" s="360"/>
      <c r="AK993" s="360"/>
      <c r="AL993" s="360"/>
    </row>
    <row r="994" ht="15.75" customHeight="1">
      <c r="A994" s="1177"/>
      <c r="B994" s="31"/>
      <c r="C994" s="31"/>
      <c r="D994" s="2"/>
      <c r="E994" s="360"/>
      <c r="F994" s="2"/>
      <c r="G994" s="31"/>
      <c r="H994" s="31"/>
      <c r="I994" s="360"/>
      <c r="J994" s="360"/>
      <c r="K994" s="10"/>
      <c r="L994" s="2"/>
      <c r="M994" s="31"/>
      <c r="N994" s="31"/>
      <c r="O994" s="31"/>
      <c r="P994" s="1178"/>
      <c r="Q994" s="1179"/>
      <c r="R994" s="1180"/>
      <c r="S994" s="1180"/>
      <c r="T994" s="1181"/>
      <c r="U994" s="629"/>
      <c r="V994" s="2"/>
      <c r="W994" s="2"/>
      <c r="X994" s="2"/>
      <c r="Y994" s="360"/>
      <c r="Z994" s="360"/>
      <c r="AA994" s="31"/>
      <c r="AB994" s="1182"/>
      <c r="AC994" s="360"/>
      <c r="AD994" s="360"/>
      <c r="AE994" s="360"/>
      <c r="AF994" s="360"/>
      <c r="AG994" s="360"/>
      <c r="AH994" s="31"/>
      <c r="AI994" s="360"/>
      <c r="AJ994" s="360"/>
      <c r="AK994" s="360"/>
      <c r="AL994" s="360"/>
    </row>
    <row r="995" ht="15.75" customHeight="1">
      <c r="A995" s="1177"/>
      <c r="B995" s="31"/>
      <c r="C995" s="31"/>
      <c r="D995" s="2"/>
      <c r="E995" s="360"/>
      <c r="F995" s="2"/>
      <c r="G995" s="31"/>
      <c r="H995" s="31"/>
      <c r="I995" s="360"/>
      <c r="J995" s="360"/>
      <c r="K995" s="10"/>
      <c r="L995" s="2"/>
      <c r="M995" s="31"/>
      <c r="N995" s="31"/>
      <c r="O995" s="31"/>
      <c r="P995" s="1178"/>
      <c r="Q995" s="1179"/>
      <c r="R995" s="1180"/>
      <c r="S995" s="1180"/>
      <c r="T995" s="1181"/>
      <c r="U995" s="629"/>
      <c r="V995" s="2"/>
      <c r="W995" s="2"/>
      <c r="X995" s="2"/>
      <c r="Y995" s="360"/>
      <c r="Z995" s="360"/>
      <c r="AA995" s="31"/>
      <c r="AB995" s="1182"/>
      <c r="AC995" s="360"/>
      <c r="AD995" s="360"/>
      <c r="AE995" s="360"/>
      <c r="AF995" s="360"/>
      <c r="AG995" s="360"/>
      <c r="AH995" s="31"/>
      <c r="AI995" s="360"/>
      <c r="AJ995" s="360"/>
      <c r="AK995" s="360"/>
      <c r="AL995" s="360"/>
    </row>
    <row r="996" ht="15.75" customHeight="1">
      <c r="A996" s="1177"/>
      <c r="B996" s="31"/>
      <c r="C996" s="31"/>
      <c r="D996" s="2"/>
      <c r="E996" s="360"/>
      <c r="F996" s="2"/>
      <c r="G996" s="31"/>
      <c r="H996" s="31"/>
      <c r="I996" s="360"/>
      <c r="J996" s="360"/>
      <c r="K996" s="10"/>
      <c r="L996" s="2"/>
      <c r="M996" s="31"/>
      <c r="N996" s="31"/>
      <c r="O996" s="31"/>
      <c r="P996" s="1178"/>
      <c r="Q996" s="1179"/>
      <c r="R996" s="1180"/>
      <c r="S996" s="1180"/>
      <c r="T996" s="1181"/>
      <c r="U996" s="629"/>
      <c r="V996" s="2"/>
      <c r="W996" s="2"/>
      <c r="X996" s="2"/>
      <c r="Y996" s="360"/>
      <c r="Z996" s="360"/>
      <c r="AA996" s="31"/>
      <c r="AB996" s="1182"/>
      <c r="AC996" s="360"/>
      <c r="AD996" s="360"/>
      <c r="AE996" s="360"/>
      <c r="AF996" s="360"/>
      <c r="AG996" s="360"/>
      <c r="AH996" s="31"/>
      <c r="AI996" s="360"/>
      <c r="AJ996" s="360"/>
      <c r="AK996" s="360"/>
      <c r="AL996" s="360"/>
    </row>
    <row r="997" ht="15.75" customHeight="1">
      <c r="A997" s="1177"/>
      <c r="B997" s="31"/>
      <c r="C997" s="31"/>
      <c r="D997" s="2"/>
      <c r="E997" s="360"/>
      <c r="F997" s="2"/>
      <c r="G997" s="31"/>
      <c r="H997" s="31"/>
      <c r="I997" s="360"/>
      <c r="J997" s="360"/>
      <c r="K997" s="10"/>
      <c r="L997" s="2"/>
      <c r="M997" s="31"/>
      <c r="N997" s="31"/>
      <c r="O997" s="31"/>
      <c r="P997" s="1178"/>
      <c r="Q997" s="1179"/>
      <c r="R997" s="1180"/>
      <c r="S997" s="1180"/>
      <c r="T997" s="1181"/>
      <c r="U997" s="629"/>
      <c r="V997" s="2"/>
      <c r="W997" s="2"/>
      <c r="X997" s="2"/>
      <c r="Y997" s="360"/>
      <c r="Z997" s="360"/>
      <c r="AA997" s="31"/>
      <c r="AB997" s="1182"/>
      <c r="AC997" s="360"/>
      <c r="AD997" s="360"/>
      <c r="AE997" s="360"/>
      <c r="AF997" s="360"/>
      <c r="AG997" s="360"/>
      <c r="AH997" s="31"/>
      <c r="AI997" s="360"/>
      <c r="AJ997" s="360"/>
      <c r="AK997" s="360"/>
      <c r="AL997" s="360"/>
    </row>
    <row r="998" ht="15.75" customHeight="1">
      <c r="A998" s="1177"/>
      <c r="B998" s="31"/>
      <c r="C998" s="31"/>
      <c r="D998" s="2"/>
      <c r="E998" s="360"/>
      <c r="F998" s="2"/>
      <c r="G998" s="31"/>
      <c r="H998" s="31"/>
      <c r="I998" s="360"/>
      <c r="J998" s="360"/>
      <c r="K998" s="10"/>
      <c r="L998" s="2"/>
      <c r="M998" s="31"/>
      <c r="N998" s="31"/>
      <c r="O998" s="31"/>
      <c r="P998" s="1178"/>
      <c r="Q998" s="1179"/>
      <c r="R998" s="1180"/>
      <c r="S998" s="1180"/>
      <c r="T998" s="1181"/>
      <c r="U998" s="629"/>
      <c r="V998" s="2"/>
      <c r="W998" s="2"/>
      <c r="X998" s="2"/>
      <c r="Y998" s="360"/>
      <c r="Z998" s="360"/>
      <c r="AA998" s="31"/>
      <c r="AB998" s="1182"/>
      <c r="AC998" s="360"/>
      <c r="AD998" s="360"/>
      <c r="AE998" s="360"/>
      <c r="AF998" s="360"/>
      <c r="AG998" s="360"/>
      <c r="AH998" s="31"/>
      <c r="AI998" s="360"/>
      <c r="AJ998" s="360"/>
      <c r="AK998" s="360"/>
      <c r="AL998" s="360"/>
    </row>
    <row r="999" ht="15.75" customHeight="1">
      <c r="A999" s="1177"/>
      <c r="B999" s="31"/>
      <c r="C999" s="31"/>
      <c r="D999" s="2"/>
      <c r="E999" s="360"/>
      <c r="F999" s="2"/>
      <c r="G999" s="31"/>
      <c r="H999" s="31"/>
      <c r="I999" s="360"/>
      <c r="J999" s="360"/>
      <c r="K999" s="10"/>
      <c r="L999" s="2"/>
      <c r="M999" s="31"/>
      <c r="N999" s="31"/>
      <c r="O999" s="31"/>
      <c r="P999" s="1178"/>
      <c r="Q999" s="1179"/>
      <c r="R999" s="1180"/>
      <c r="S999" s="1180"/>
      <c r="T999" s="1181"/>
      <c r="U999" s="629"/>
      <c r="V999" s="2"/>
      <c r="W999" s="2"/>
      <c r="X999" s="2"/>
      <c r="Y999" s="360"/>
      <c r="Z999" s="360"/>
      <c r="AA999" s="31"/>
      <c r="AB999" s="1182"/>
      <c r="AC999" s="360"/>
      <c r="AD999" s="360"/>
      <c r="AE999" s="360"/>
      <c r="AF999" s="360"/>
      <c r="AG999" s="360"/>
      <c r="AH999" s="31"/>
      <c r="AI999" s="360"/>
      <c r="AJ999" s="360"/>
      <c r="AK999" s="360"/>
      <c r="AL999" s="360"/>
    </row>
    <row r="1000" ht="15.75" customHeight="1">
      <c r="A1000" s="1177"/>
      <c r="B1000" s="31"/>
      <c r="C1000" s="31"/>
      <c r="D1000" s="2"/>
      <c r="E1000" s="360"/>
      <c r="F1000" s="2"/>
      <c r="G1000" s="31"/>
      <c r="H1000" s="31"/>
      <c r="I1000" s="360"/>
      <c r="J1000" s="360"/>
      <c r="K1000" s="10"/>
      <c r="L1000" s="2"/>
      <c r="M1000" s="31"/>
      <c r="N1000" s="31"/>
      <c r="O1000" s="31"/>
      <c r="P1000" s="1178"/>
      <c r="Q1000" s="1179"/>
      <c r="R1000" s="1180"/>
      <c r="S1000" s="1180"/>
      <c r="T1000" s="1181"/>
      <c r="U1000" s="629"/>
      <c r="V1000" s="2"/>
      <c r="W1000" s="2"/>
      <c r="X1000" s="2"/>
      <c r="Y1000" s="360"/>
      <c r="Z1000" s="360"/>
      <c r="AA1000" s="31"/>
      <c r="AB1000" s="1182"/>
      <c r="AC1000" s="360"/>
      <c r="AD1000" s="360"/>
      <c r="AE1000" s="360"/>
      <c r="AF1000" s="360"/>
      <c r="AG1000" s="360"/>
      <c r="AH1000" s="31"/>
      <c r="AI1000" s="360"/>
      <c r="AJ1000" s="360"/>
      <c r="AK1000" s="360"/>
      <c r="AL1000" s="360"/>
    </row>
  </sheetData>
  <customSheetViews>
    <customSheetView guid="{D62B4B7A-E573-414E-83F9-3FAFC9431CB8}" filter="1" showAutoFilter="1">
      <autoFilter ref="$A$1:$AL$132"/>
      <extLst>
        <ext uri="GoogleSheetsCustomDataVersion1">
          <go:sheetsCustomData xmlns:go="http://customooxmlschemas.google.com/" filterViewId="1984986672"/>
        </ext>
      </extLst>
    </customSheetView>
  </customSheetViews>
  <conditionalFormatting sqref="S2:S6 S8:S43 S45:S99 S104 S108:S118 S122 S133:S1000 U119:U121">
    <cfRule type="cellIs" dxfId="0" priority="1" operator="greaterThan">
      <formula>1</formula>
    </cfRule>
  </conditionalFormatting>
  <dataValidations>
    <dataValidation type="list" allowBlank="1" showErrorMessage="1" sqref="G2:G82 G85:G89 G94:H94 G104">
      <formula1>EOL_Facilities</formula1>
    </dataValidation>
    <dataValidation type="list" allowBlank="1" showErrorMessage="1" sqref="G119">
      <formula1>IF(#REF!="Housing",Housing_Type,IF(#REF!="Electrode materials",Electrode_Material,""))</formula1>
    </dataValidation>
    <dataValidation type="list" allowBlank="1" showErrorMessage="1" sqref="H119">
      <formula1>IF(G119="Cathode",Cathode_Raw_Matl,IF(G119="Anode",Anode_Raw_Matl,IF(G119="Liquid electrolyte",Liquid_Electrolyte,IF(G119="Solid electrolyte",Solid_Electrolyte,IF(G119="Current collectors",Current_Collectors,"")))))</formula1>
    </dataValidation>
    <dataValidation type="list" allowBlank="1" showErrorMessage="1" sqref="I2:J80 J81:L83 I100:I103 I104:J104 I105:I107">
      <formula1>EOL_Products</formula1>
    </dataValidation>
  </dataValidations>
  <hyperlinks>
    <hyperlink r:id="rId1" ref="K2"/>
    <hyperlink r:id="rId2" ref="W2"/>
    <hyperlink r:id="rId3" ref="AD2"/>
    <hyperlink r:id="rId4" ref="AG2"/>
    <hyperlink r:id="rId5" ref="K6"/>
    <hyperlink r:id="rId6" ref="W6"/>
    <hyperlink r:id="rId7" ref="K7"/>
    <hyperlink r:id="rId8" ref="K8"/>
    <hyperlink r:id="rId9" ref="AG8"/>
    <hyperlink r:id="rId10" ref="AD10"/>
    <hyperlink r:id="rId11" ref="AG11"/>
    <hyperlink r:id="rId12" ref="AG13"/>
    <hyperlink r:id="rId13" ref="K14"/>
    <hyperlink r:id="rId14" ref="AG14"/>
    <hyperlink r:id="rId15" ref="K16"/>
    <hyperlink r:id="rId16" ref="W16"/>
    <hyperlink r:id="rId17" ref="K18"/>
    <hyperlink r:id="rId18" ref="W18"/>
    <hyperlink r:id="rId19" ref="AG20"/>
    <hyperlink r:id="rId20" ref="K21"/>
    <hyperlink r:id="rId21" ref="W21"/>
    <hyperlink r:id="rId22" ref="AD21"/>
    <hyperlink r:id="rId23" ref="AG21"/>
    <hyperlink r:id="rId24" ref="AG22"/>
    <hyperlink r:id="rId25" ref="K23"/>
    <hyperlink r:id="rId26" ref="W23"/>
    <hyperlink r:id="rId27" ref="AD23"/>
    <hyperlink r:id="rId28" ref="AG24"/>
    <hyperlink r:id="rId29" ref="K25"/>
    <hyperlink r:id="rId30" ref="W25"/>
    <hyperlink r:id="rId31" ref="AG26"/>
    <hyperlink r:id="rId32" ref="AG27"/>
    <hyperlink r:id="rId33" ref="AG28"/>
    <hyperlink r:id="rId34" ref="AG30"/>
    <hyperlink r:id="rId35" ref="AG31"/>
    <hyperlink r:id="rId36" ref="AG32"/>
    <hyperlink r:id="rId37" ref="AG33"/>
    <hyperlink r:id="rId38" ref="AG34"/>
    <hyperlink r:id="rId39" ref="AG35"/>
    <hyperlink r:id="rId40" ref="AG36"/>
    <hyperlink r:id="rId41" ref="AG37"/>
    <hyperlink r:id="rId42" ref="AG38"/>
    <hyperlink r:id="rId43" ref="AG39"/>
    <hyperlink r:id="rId44" ref="K40"/>
    <hyperlink r:id="rId45" ref="AG40"/>
    <hyperlink r:id="rId46" ref="K44"/>
    <hyperlink r:id="rId47" ref="W44"/>
    <hyperlink r:id="rId48" ref="K47"/>
    <hyperlink r:id="rId49" ref="W47"/>
    <hyperlink r:id="rId50" ref="K48"/>
    <hyperlink r:id="rId51" ref="W48"/>
    <hyperlink r:id="rId52" ref="K53"/>
    <hyperlink r:id="rId53" ref="AG58"/>
    <hyperlink r:id="rId54" ref="W60"/>
    <hyperlink r:id="rId55" ref="AD68"/>
    <hyperlink r:id="rId56" ref="K70"/>
    <hyperlink r:id="rId57" ref="AG70"/>
    <hyperlink r:id="rId58" ref="AG75"/>
    <hyperlink r:id="rId59" ref="AG76"/>
    <hyperlink r:id="rId60" ref="AD80"/>
    <hyperlink r:id="rId61" ref="AJ80"/>
    <hyperlink r:id="rId62" ref="AG84"/>
    <hyperlink r:id="rId63" ref="AG85"/>
    <hyperlink r:id="rId64" ref="AG86"/>
    <hyperlink r:id="rId65" ref="K88"/>
    <hyperlink r:id="rId66" ref="W88"/>
    <hyperlink r:id="rId67" ref="AD88"/>
    <hyperlink r:id="rId68" ref="AG89"/>
    <hyperlink r:id="rId69" ref="AG90"/>
    <hyperlink r:id="rId70" ref="K91"/>
    <hyperlink r:id="rId71" ref="W91"/>
    <hyperlink r:id="rId72" ref="AG91"/>
    <hyperlink r:id="rId73" ref="AG92"/>
    <hyperlink r:id="rId74" ref="AD94"/>
    <hyperlink r:id="rId75" ref="AG95"/>
    <hyperlink r:id="rId76" ref="AG96"/>
    <hyperlink r:id="rId77" ref="AG97"/>
    <hyperlink r:id="rId78" ref="AD98"/>
    <hyperlink r:id="rId79" ref="AG98"/>
    <hyperlink r:id="rId80" ref="AG99"/>
    <hyperlink r:id="rId81" ref="AG100"/>
    <hyperlink r:id="rId82" ref="K102"/>
    <hyperlink r:id="rId83" ref="K103"/>
    <hyperlink r:id="rId84" ref="W103"/>
    <hyperlink r:id="rId85" ref="AD103"/>
    <hyperlink r:id="rId86" ref="AG103"/>
    <hyperlink r:id="rId87" ref="Q104"/>
    <hyperlink r:id="rId88" ref="AG104"/>
    <hyperlink r:id="rId89" ref="K105"/>
    <hyperlink r:id="rId90" ref="W105"/>
    <hyperlink r:id="rId91" ref="AD105"/>
    <hyperlink r:id="rId92" ref="AG105"/>
    <hyperlink r:id="rId93" ref="K106"/>
    <hyperlink r:id="rId94" ref="W106"/>
    <hyperlink r:id="rId95" ref="AD106"/>
    <hyperlink r:id="rId96" ref="AG106"/>
    <hyperlink r:id="rId97" ref="K107"/>
    <hyperlink r:id="rId98" ref="W107"/>
    <hyperlink r:id="rId99" ref="AG107"/>
    <hyperlink r:id="rId100" ref="AG108"/>
    <hyperlink r:id="rId101" location=":~:text=SK%20tes%20is%20thrilled%20to,including%206.2%20million%20technology%20devices." ref="AG109"/>
    <hyperlink r:id="rId102" ref="AG110"/>
    <hyperlink r:id="rId103" ref="AG111"/>
    <hyperlink r:id="rId104" ref="AG112"/>
    <hyperlink r:id="rId105" ref="AG113"/>
    <hyperlink r:id="rId106" ref="AG115"/>
    <hyperlink r:id="rId107" ref="K116"/>
    <hyperlink r:id="rId108" ref="W116"/>
    <hyperlink r:id="rId109" ref="AD116"/>
    <hyperlink r:id="rId110" ref="AG116"/>
    <hyperlink r:id="rId111" ref="AG117"/>
    <hyperlink r:id="rId112" ref="AG118"/>
    <hyperlink r:id="rId113" ref="K120"/>
    <hyperlink r:id="rId114" ref="K121"/>
    <hyperlink r:id="rId115" ref="W121"/>
    <hyperlink r:id="rId116" ref="W122"/>
    <hyperlink r:id="rId117" ref="K123"/>
    <hyperlink r:id="rId118" ref="W123"/>
    <hyperlink r:id="rId119" ref="AD123"/>
    <hyperlink r:id="rId120" ref="AG123"/>
    <hyperlink r:id="rId121" ref="W124"/>
    <hyperlink r:id="rId122" ref="AG124"/>
    <hyperlink r:id="rId123" ref="W125"/>
    <hyperlink r:id="rId124" ref="W130"/>
  </hyperlinks>
  <printOptions/>
  <pageMargins bottom="0.75" footer="0.0" header="0.0" left="0.7" right="0.7" top="0.75"/>
  <pageSetup orientation="portrait"/>
  <drawing r:id="rId125"/>
  <tableParts count="1">
    <tablePart r:id="rId12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6.57"/>
    <col customWidth="1" min="2" max="2" width="20.43"/>
    <col customWidth="1" min="3" max="3" width="15.0"/>
    <col customWidth="1" min="4" max="4" width="20.43"/>
    <col customWidth="1" min="5" max="5" width="11.57"/>
    <col customWidth="1" min="6" max="6" width="18.57"/>
    <col customWidth="1" min="7" max="7" width="17.43"/>
    <col customWidth="1" min="8" max="8" width="30.57"/>
    <col customWidth="1" min="9" max="9" width="20.43"/>
    <col customWidth="1" min="10" max="10" width="17.43"/>
    <col customWidth="1" min="11" max="11" width="13.43"/>
    <col customWidth="1" min="12" max="12" width="13.14"/>
    <col customWidth="1" min="13" max="13" width="14.0"/>
    <col customWidth="1" min="14" max="14" width="13.14"/>
    <col customWidth="1" min="15" max="15" width="14.0"/>
    <col customWidth="1" min="16" max="16" width="12.43"/>
    <col customWidth="1" min="17" max="17" width="10.43"/>
    <col customWidth="1" min="18" max="18" width="15.57"/>
    <col customWidth="1" min="19" max="19" width="10.43"/>
    <col customWidth="1" min="20" max="20" width="10.14"/>
    <col customWidth="1" min="21" max="22" width="18.43"/>
    <col customWidth="1" min="23" max="23" width="11.86"/>
    <col customWidth="1" min="24" max="24" width="16.57"/>
    <col customWidth="1" min="25" max="25" width="13.14"/>
    <col customWidth="1" min="26" max="26" width="9.0"/>
    <col customWidth="1" min="27" max="27" width="13.14"/>
    <col customWidth="1" min="28" max="28" width="37.14"/>
    <col customWidth="1" min="29" max="29" width="42.14"/>
    <col customWidth="1" min="30" max="30" width="37.14"/>
    <col customWidth="1" min="31" max="31" width="27.43"/>
    <col customWidth="1" min="32" max="32" width="12.57"/>
    <col customWidth="1" min="33" max="33" width="16.43"/>
    <col customWidth="1" min="34" max="34" width="18.14"/>
    <col customWidth="1" min="35" max="35" width="17.43"/>
    <col customWidth="1" min="36" max="36" width="39.14"/>
    <col customWidth="1" min="37" max="56" width="9.14"/>
  </cols>
  <sheetData>
    <row r="1" ht="63.75" customHeight="1">
      <c r="A1" s="651" t="s">
        <v>1338</v>
      </c>
      <c r="B1" s="319" t="s">
        <v>7</v>
      </c>
      <c r="C1" s="319" t="s">
        <v>8</v>
      </c>
      <c r="D1" s="319" t="s">
        <v>9</v>
      </c>
      <c r="E1" s="319" t="s">
        <v>1936</v>
      </c>
      <c r="F1" s="319" t="s">
        <v>391</v>
      </c>
      <c r="G1" s="319" t="s">
        <v>10</v>
      </c>
      <c r="H1" s="319" t="s">
        <v>11</v>
      </c>
      <c r="I1" s="319" t="s">
        <v>392</v>
      </c>
      <c r="J1" s="319" t="s">
        <v>393</v>
      </c>
      <c r="K1" s="319" t="s">
        <v>394</v>
      </c>
      <c r="L1" s="319" t="s">
        <v>13</v>
      </c>
      <c r="M1" s="319" t="s">
        <v>395</v>
      </c>
      <c r="N1" s="319" t="s">
        <v>396</v>
      </c>
      <c r="O1" s="319" t="s">
        <v>397</v>
      </c>
      <c r="P1" s="319" t="s">
        <v>398</v>
      </c>
      <c r="Q1" s="319" t="s">
        <v>399</v>
      </c>
      <c r="R1" s="321" t="s">
        <v>400</v>
      </c>
      <c r="S1" s="321" t="s">
        <v>14</v>
      </c>
      <c r="T1" s="319" t="s">
        <v>15</v>
      </c>
      <c r="U1" s="319" t="s">
        <v>401</v>
      </c>
      <c r="V1" s="319" t="s">
        <v>402</v>
      </c>
      <c r="W1" s="319" t="s">
        <v>403</v>
      </c>
      <c r="X1" s="319" t="s">
        <v>404</v>
      </c>
      <c r="Y1" s="319" t="s">
        <v>405</v>
      </c>
      <c r="Z1" s="319" t="s">
        <v>22</v>
      </c>
      <c r="AA1" s="787" t="s">
        <v>406</v>
      </c>
      <c r="AB1" s="319" t="s">
        <v>407</v>
      </c>
      <c r="AC1" s="319" t="s">
        <v>408</v>
      </c>
      <c r="AD1" s="1183" t="s">
        <v>409</v>
      </c>
      <c r="AE1" s="1183" t="s">
        <v>410</v>
      </c>
      <c r="AF1" s="1183" t="s">
        <v>411</v>
      </c>
      <c r="AG1" s="319" t="s">
        <v>412</v>
      </c>
      <c r="AH1" s="319" t="s">
        <v>413</v>
      </c>
      <c r="AI1" s="319" t="s">
        <v>414</v>
      </c>
      <c r="AJ1" s="319" t="s">
        <v>415</v>
      </c>
      <c r="AK1" s="656"/>
      <c r="AL1" s="656"/>
      <c r="AM1" s="656"/>
      <c r="AN1" s="656"/>
      <c r="AO1" s="656"/>
      <c r="AP1" s="656"/>
      <c r="AQ1" s="656"/>
      <c r="AR1" s="656"/>
      <c r="AS1" s="656"/>
      <c r="AT1" s="656"/>
      <c r="AU1" s="656"/>
      <c r="AV1" s="656"/>
      <c r="AW1" s="656"/>
      <c r="AX1" s="656"/>
      <c r="AY1" s="656"/>
      <c r="AZ1" s="656"/>
      <c r="BA1" s="656"/>
      <c r="BB1" s="656"/>
      <c r="BC1" s="656"/>
      <c r="BD1" s="656"/>
    </row>
    <row r="2" ht="11.25" customHeight="1">
      <c r="A2" s="1184">
        <v>7001.0</v>
      </c>
      <c r="B2" s="1136" t="s">
        <v>158</v>
      </c>
      <c r="C2" s="1136" t="s">
        <v>5064</v>
      </c>
      <c r="D2" s="1014" t="s">
        <v>5065</v>
      </c>
      <c r="E2" s="1136" t="s">
        <v>1209</v>
      </c>
      <c r="F2" s="1014" t="s">
        <v>5066</v>
      </c>
      <c r="G2" s="1014" t="s">
        <v>5067</v>
      </c>
      <c r="H2" s="1014" t="s">
        <v>2757</v>
      </c>
      <c r="I2" s="1014" t="s">
        <v>5068</v>
      </c>
      <c r="J2" s="1014" t="s">
        <v>5069</v>
      </c>
      <c r="K2" s="1014" t="s">
        <v>5070</v>
      </c>
      <c r="L2" s="1136" t="s">
        <v>248</v>
      </c>
      <c r="M2" s="1136" t="s">
        <v>420</v>
      </c>
      <c r="N2" s="1185" t="s">
        <v>8228</v>
      </c>
      <c r="O2" s="1136" t="s">
        <v>5071</v>
      </c>
      <c r="P2" s="1186">
        <v>42.3604747455975</v>
      </c>
      <c r="Q2" s="1186">
        <v>-71.1042837122748</v>
      </c>
      <c r="R2" s="1184">
        <v>110.0</v>
      </c>
      <c r="S2" s="1187"/>
      <c r="T2" s="1014"/>
      <c r="U2" s="1188" t="s">
        <v>5072</v>
      </c>
      <c r="V2" s="1014" t="s">
        <v>5068</v>
      </c>
      <c r="W2" s="1014" t="s">
        <v>5070</v>
      </c>
      <c r="X2" s="1136" t="s">
        <v>248</v>
      </c>
      <c r="Y2" s="1136" t="s">
        <v>420</v>
      </c>
      <c r="Z2" s="1185" t="s">
        <v>498</v>
      </c>
      <c r="AA2" s="1189">
        <v>44891.0</v>
      </c>
      <c r="AB2" s="1014" t="s">
        <v>5073</v>
      </c>
      <c r="AC2" s="1014" t="s">
        <v>5075</v>
      </c>
      <c r="AD2" s="1014" t="s">
        <v>5074</v>
      </c>
      <c r="AE2" s="1190" t="s">
        <v>5076</v>
      </c>
      <c r="AF2" s="1191">
        <f t="shared" ref="AF2:AF9" si="1">IF(LEN(TRIM(AD2))=0,0,LEN(TRIM(AD2))-LEN(SUBSTITUTE(AD2," ",""))+1)</f>
        <v>25</v>
      </c>
      <c r="AG2" s="1014"/>
      <c r="AH2" s="1014"/>
      <c r="AI2" s="1014"/>
      <c r="AJ2" s="1014"/>
      <c r="AK2" s="1192"/>
      <c r="AL2" s="1192"/>
      <c r="AM2" s="1192"/>
      <c r="AN2" s="1192"/>
      <c r="AO2" s="1192"/>
      <c r="AP2" s="1192"/>
      <c r="AQ2" s="1192"/>
      <c r="AR2" s="1192"/>
      <c r="AS2" s="1192"/>
      <c r="AT2" s="1192"/>
      <c r="AU2" s="1192"/>
      <c r="AV2" s="1192"/>
      <c r="AW2" s="1192"/>
      <c r="AX2" s="1192"/>
      <c r="AY2" s="1192"/>
      <c r="AZ2" s="1192"/>
      <c r="BA2" s="1192"/>
      <c r="BB2" s="1192"/>
      <c r="BC2" s="1192"/>
      <c r="BD2" s="1192"/>
    </row>
    <row r="3" ht="138.75" customHeight="1">
      <c r="A3" s="1193">
        <v>7002.0</v>
      </c>
      <c r="B3" s="1194" t="s">
        <v>36</v>
      </c>
      <c r="C3" s="1195" t="s">
        <v>5064</v>
      </c>
      <c r="D3" s="1195" t="s">
        <v>5077</v>
      </c>
      <c r="E3" s="1194" t="s">
        <v>1209</v>
      </c>
      <c r="F3" s="1195" t="s">
        <v>5077</v>
      </c>
      <c r="G3" s="1195" t="s">
        <v>5067</v>
      </c>
      <c r="H3" s="1195" t="s">
        <v>5078</v>
      </c>
      <c r="I3" s="1196" t="s">
        <v>5079</v>
      </c>
      <c r="J3" s="1195" t="s">
        <v>5080</v>
      </c>
      <c r="K3" s="1195" t="s">
        <v>5081</v>
      </c>
      <c r="L3" s="1194" t="s">
        <v>179</v>
      </c>
      <c r="M3" s="1194" t="s">
        <v>420</v>
      </c>
      <c r="N3" s="1194">
        <v>15857.0</v>
      </c>
      <c r="O3" s="1194" t="s">
        <v>5082</v>
      </c>
      <c r="P3" s="1197">
        <v>41.4223612857193</v>
      </c>
      <c r="Q3" s="1197">
        <v>-78.5221627797592</v>
      </c>
      <c r="R3" s="1193">
        <v>53.0</v>
      </c>
      <c r="S3" s="1198"/>
      <c r="T3" s="1195"/>
      <c r="U3" s="1199" t="s">
        <v>5077</v>
      </c>
      <c r="V3" s="1196" t="s">
        <v>5079</v>
      </c>
      <c r="W3" s="1195" t="s">
        <v>5081</v>
      </c>
      <c r="X3" s="1194" t="s">
        <v>179</v>
      </c>
      <c r="Y3" s="1194" t="s">
        <v>420</v>
      </c>
      <c r="Z3" s="1194" t="s">
        <v>498</v>
      </c>
      <c r="AA3" s="1200" t="s">
        <v>10657</v>
      </c>
      <c r="AB3" s="1201" t="s">
        <v>5083</v>
      </c>
      <c r="AC3" s="1195" t="s">
        <v>5085</v>
      </c>
      <c r="AD3" s="1195" t="s">
        <v>5084</v>
      </c>
      <c r="AE3" s="1195"/>
      <c r="AF3" s="1202">
        <f t="shared" si="1"/>
        <v>22</v>
      </c>
      <c r="AG3" s="1201" t="s">
        <v>5086</v>
      </c>
      <c r="AH3" s="1201" t="s">
        <v>5087</v>
      </c>
      <c r="AI3" s="1201" t="s">
        <v>5082</v>
      </c>
      <c r="AJ3" s="1195"/>
      <c r="AK3" s="1203"/>
      <c r="AL3" s="1203"/>
      <c r="AM3" s="1203"/>
      <c r="AN3" s="1203"/>
      <c r="AO3" s="1203"/>
      <c r="AP3" s="1203"/>
      <c r="AQ3" s="1203"/>
      <c r="AR3" s="1203"/>
      <c r="AS3" s="1203"/>
      <c r="AT3" s="1203"/>
      <c r="AU3" s="1203"/>
      <c r="AV3" s="1203"/>
      <c r="AW3" s="1203"/>
      <c r="AX3" s="1203"/>
      <c r="AY3" s="1203"/>
      <c r="AZ3" s="1203"/>
      <c r="BA3" s="1203"/>
      <c r="BB3" s="1203"/>
      <c r="BC3" s="1203"/>
      <c r="BD3" s="1203"/>
    </row>
    <row r="4" ht="11.25" customHeight="1">
      <c r="A4" s="1184">
        <v>7003.0</v>
      </c>
      <c r="B4" s="1136" t="s">
        <v>36</v>
      </c>
      <c r="C4" s="1136" t="s">
        <v>5064</v>
      </c>
      <c r="D4" s="1014" t="s">
        <v>5088</v>
      </c>
      <c r="E4" s="1136" t="s">
        <v>812</v>
      </c>
      <c r="F4" s="1014" t="s">
        <v>5089</v>
      </c>
      <c r="G4" s="1014" t="s">
        <v>5067</v>
      </c>
      <c r="H4" s="1014" t="s">
        <v>5090</v>
      </c>
      <c r="I4" s="1014" t="s">
        <v>5091</v>
      </c>
      <c r="J4" s="1014" t="s">
        <v>5092</v>
      </c>
      <c r="K4" s="1014" t="s">
        <v>5093</v>
      </c>
      <c r="L4" s="1136" t="s">
        <v>250</v>
      </c>
      <c r="M4" s="1136" t="s">
        <v>420</v>
      </c>
      <c r="N4" s="1185" t="s">
        <v>10658</v>
      </c>
      <c r="O4" s="1136" t="s">
        <v>5094</v>
      </c>
      <c r="P4" s="1186">
        <v>40.8093757641221</v>
      </c>
      <c r="Q4" s="1186">
        <v>-74.3426637025521</v>
      </c>
      <c r="R4" s="1184">
        <v>25.0</v>
      </c>
      <c r="S4" s="1187">
        <v>2000.0</v>
      </c>
      <c r="T4" s="1014" t="s">
        <v>5095</v>
      </c>
      <c r="U4" s="1014" t="s">
        <v>5089</v>
      </c>
      <c r="V4" s="1014" t="s">
        <v>5091</v>
      </c>
      <c r="W4" s="1014" t="s">
        <v>5093</v>
      </c>
      <c r="X4" s="1136" t="s">
        <v>250</v>
      </c>
      <c r="Y4" s="1136" t="s">
        <v>420</v>
      </c>
      <c r="Z4" s="1136" t="s">
        <v>498</v>
      </c>
      <c r="AA4" s="1189">
        <v>44867.0</v>
      </c>
      <c r="AB4" s="1014" t="s">
        <v>5096</v>
      </c>
      <c r="AC4" s="1014"/>
      <c r="AD4" s="1014" t="s">
        <v>5097</v>
      </c>
      <c r="AE4" s="1190" t="s">
        <v>5098</v>
      </c>
      <c r="AF4" s="1191">
        <f t="shared" si="1"/>
        <v>24</v>
      </c>
      <c r="AG4" s="1014"/>
      <c r="AH4" s="1014"/>
      <c r="AI4" s="1014"/>
      <c r="AJ4" s="1014"/>
      <c r="AK4" s="1192"/>
      <c r="AL4" s="1192"/>
      <c r="AM4" s="1192"/>
      <c r="AN4" s="1192"/>
      <c r="AO4" s="1192"/>
      <c r="AP4" s="1192"/>
      <c r="AQ4" s="1192"/>
      <c r="AR4" s="1192"/>
      <c r="AS4" s="1192"/>
      <c r="AT4" s="1192"/>
      <c r="AU4" s="1192"/>
      <c r="AV4" s="1192"/>
      <c r="AW4" s="1192"/>
      <c r="AX4" s="1192"/>
      <c r="AY4" s="1192"/>
      <c r="AZ4" s="1192"/>
      <c r="BA4" s="1192"/>
      <c r="BB4" s="1192"/>
      <c r="BC4" s="1192"/>
      <c r="BD4" s="1192"/>
    </row>
    <row r="5" ht="11.25" customHeight="1">
      <c r="A5" s="1193">
        <v>7004.0</v>
      </c>
      <c r="B5" s="1136" t="s">
        <v>36</v>
      </c>
      <c r="C5" s="1136" t="s">
        <v>5064</v>
      </c>
      <c r="D5" s="1014" t="s">
        <v>5088</v>
      </c>
      <c r="E5" s="1136" t="s">
        <v>812</v>
      </c>
      <c r="F5" s="1014" t="s">
        <v>5089</v>
      </c>
      <c r="G5" s="1014" t="s">
        <v>5067</v>
      </c>
      <c r="H5" s="1014" t="s">
        <v>5090</v>
      </c>
      <c r="I5" s="1014" t="s">
        <v>5091</v>
      </c>
      <c r="J5" s="1014" t="s">
        <v>5099</v>
      </c>
      <c r="K5" s="1014" t="s">
        <v>1769</v>
      </c>
      <c r="L5" s="1136" t="s">
        <v>49</v>
      </c>
      <c r="M5" s="1136" t="s">
        <v>420</v>
      </c>
      <c r="N5" s="1136">
        <v>89431.0</v>
      </c>
      <c r="O5" s="1136" t="s">
        <v>5094</v>
      </c>
      <c r="P5" s="1186">
        <v>39.5182894793563</v>
      </c>
      <c r="Q5" s="1186">
        <v>-119.736535731432</v>
      </c>
      <c r="R5" s="1184">
        <v>21.0</v>
      </c>
      <c r="S5" s="1187">
        <v>2000.0</v>
      </c>
      <c r="T5" s="1014" t="s">
        <v>5095</v>
      </c>
      <c r="U5" s="1014" t="s">
        <v>5089</v>
      </c>
      <c r="V5" s="1014" t="s">
        <v>5091</v>
      </c>
      <c r="W5" s="1014" t="s">
        <v>5093</v>
      </c>
      <c r="X5" s="1136" t="s">
        <v>250</v>
      </c>
      <c r="Y5" s="1136" t="s">
        <v>420</v>
      </c>
      <c r="Z5" s="1136" t="s">
        <v>498</v>
      </c>
      <c r="AA5" s="1189">
        <v>44867.0</v>
      </c>
      <c r="AB5" s="1014" t="s">
        <v>5096</v>
      </c>
      <c r="AC5" s="1014"/>
      <c r="AD5" s="1014" t="s">
        <v>5100</v>
      </c>
      <c r="AE5" s="1190" t="s">
        <v>5098</v>
      </c>
      <c r="AF5" s="1191">
        <f t="shared" si="1"/>
        <v>17</v>
      </c>
      <c r="AG5" s="1014"/>
      <c r="AH5" s="1014"/>
      <c r="AI5" s="1014"/>
      <c r="AJ5" s="1014"/>
      <c r="AK5" s="1192"/>
      <c r="AL5" s="1192"/>
      <c r="AM5" s="1192"/>
      <c r="AN5" s="1192"/>
      <c r="AO5" s="1192"/>
      <c r="AP5" s="1192"/>
      <c r="AQ5" s="1192"/>
      <c r="AR5" s="1192"/>
      <c r="AS5" s="1192"/>
      <c r="AT5" s="1192"/>
      <c r="AU5" s="1192"/>
      <c r="AV5" s="1192"/>
      <c r="AW5" s="1192"/>
      <c r="AX5" s="1192"/>
      <c r="AY5" s="1192"/>
      <c r="AZ5" s="1192"/>
      <c r="BA5" s="1192"/>
      <c r="BB5" s="1192"/>
      <c r="BC5" s="1192"/>
      <c r="BD5" s="1192"/>
    </row>
    <row r="6" ht="128.25" customHeight="1">
      <c r="A6" s="1184">
        <v>7005.0</v>
      </c>
      <c r="B6" s="1204" t="s">
        <v>149</v>
      </c>
      <c r="C6" s="1205" t="s">
        <v>5064</v>
      </c>
      <c r="D6" s="1205" t="s">
        <v>5101</v>
      </c>
      <c r="E6" s="1206" t="s">
        <v>812</v>
      </c>
      <c r="F6" s="1205" t="s">
        <v>5101</v>
      </c>
      <c r="G6" s="1205" t="s">
        <v>5067</v>
      </c>
      <c r="H6" s="1205" t="s">
        <v>5102</v>
      </c>
      <c r="I6" s="1207" t="s">
        <v>5103</v>
      </c>
      <c r="J6" s="1205" t="s">
        <v>5104</v>
      </c>
      <c r="K6" s="1205" t="s">
        <v>5105</v>
      </c>
      <c r="L6" s="1206" t="s">
        <v>224</v>
      </c>
      <c r="M6" s="1206" t="s">
        <v>420</v>
      </c>
      <c r="N6" s="1206">
        <v>53593.0</v>
      </c>
      <c r="O6" s="1208" t="s">
        <v>5106</v>
      </c>
      <c r="P6" s="1209">
        <v>42.9789237059309</v>
      </c>
      <c r="Q6" s="1209">
        <v>-89.5077523598009</v>
      </c>
      <c r="R6" s="1204" t="s">
        <v>5107</v>
      </c>
      <c r="S6" s="1210"/>
      <c r="T6" s="1211"/>
      <c r="U6" s="1205" t="s">
        <v>5101</v>
      </c>
      <c r="V6" s="1207" t="s">
        <v>5103</v>
      </c>
      <c r="W6" s="1205" t="s">
        <v>5105</v>
      </c>
      <c r="X6" s="1206" t="s">
        <v>224</v>
      </c>
      <c r="Y6" s="1206" t="s">
        <v>420</v>
      </c>
      <c r="Z6" s="1206" t="s">
        <v>498</v>
      </c>
      <c r="AA6" s="1212">
        <v>45584.0</v>
      </c>
      <c r="AB6" s="1205" t="s">
        <v>454</v>
      </c>
      <c r="AC6" s="1205"/>
      <c r="AD6" s="1205" t="s">
        <v>5108</v>
      </c>
      <c r="AE6" s="1205"/>
      <c r="AF6" s="1206">
        <f t="shared" si="1"/>
        <v>18</v>
      </c>
      <c r="AG6" s="1213" t="s">
        <v>5109</v>
      </c>
      <c r="AH6" s="1214" t="s">
        <v>5111</v>
      </c>
      <c r="AI6" s="1208" t="s">
        <v>5110</v>
      </c>
      <c r="AJ6" s="1215" t="s">
        <v>5112</v>
      </c>
      <c r="AK6" s="1216"/>
      <c r="AL6" s="1216"/>
      <c r="AM6" s="1216"/>
      <c r="AN6" s="1216"/>
      <c r="AO6" s="1216"/>
      <c r="AP6" s="1216"/>
      <c r="AQ6" s="1216"/>
      <c r="AR6" s="1216"/>
      <c r="AS6" s="1216"/>
      <c r="AT6" s="1216"/>
      <c r="AU6" s="1216"/>
      <c r="AV6" s="1216"/>
      <c r="AW6" s="1216"/>
      <c r="AX6" s="1216"/>
      <c r="AY6" s="1216"/>
      <c r="AZ6" s="1216"/>
      <c r="BA6" s="1216"/>
      <c r="BB6" s="1216"/>
      <c r="BC6" s="1216"/>
      <c r="BD6" s="1216"/>
    </row>
    <row r="7" ht="11.25" customHeight="1">
      <c r="A7" s="1193">
        <v>7006.0</v>
      </c>
      <c r="B7" s="1136" t="s">
        <v>36</v>
      </c>
      <c r="C7" s="1136" t="s">
        <v>5064</v>
      </c>
      <c r="D7" s="1014" t="s">
        <v>5113</v>
      </c>
      <c r="E7" s="1136" t="s">
        <v>812</v>
      </c>
      <c r="F7" s="1217" t="s">
        <v>5114</v>
      </c>
      <c r="G7" s="1014" t="s">
        <v>5115</v>
      </c>
      <c r="H7" s="1014" t="s">
        <v>5116</v>
      </c>
      <c r="I7" s="1014" t="s">
        <v>5117</v>
      </c>
      <c r="J7" s="1014" t="s">
        <v>5118</v>
      </c>
      <c r="K7" s="1014" t="s">
        <v>5119</v>
      </c>
      <c r="L7" s="1136" t="s">
        <v>70</v>
      </c>
      <c r="M7" s="1136" t="s">
        <v>420</v>
      </c>
      <c r="N7" s="1136">
        <v>85281.0</v>
      </c>
      <c r="O7" s="1136" t="s">
        <v>5120</v>
      </c>
      <c r="P7" s="1186">
        <v>33.421293176038</v>
      </c>
      <c r="Q7" s="1186">
        <v>-111.972561475773</v>
      </c>
      <c r="R7" s="1184">
        <v>30.0</v>
      </c>
      <c r="S7" s="1218"/>
      <c r="T7" s="1217"/>
      <c r="U7" s="1014" t="s">
        <v>5121</v>
      </c>
      <c r="V7" s="1014" t="s">
        <v>5117</v>
      </c>
      <c r="W7" s="1014" t="s">
        <v>5119</v>
      </c>
      <c r="X7" s="1136" t="s">
        <v>70</v>
      </c>
      <c r="Y7" s="1136" t="s">
        <v>420</v>
      </c>
      <c r="Z7" s="1136" t="s">
        <v>498</v>
      </c>
      <c r="AA7" s="1189">
        <v>44434.0</v>
      </c>
      <c r="AB7" s="1014" t="s">
        <v>454</v>
      </c>
      <c r="AC7" s="1217" t="s">
        <v>5123</v>
      </c>
      <c r="AD7" s="1014" t="s">
        <v>5122</v>
      </c>
      <c r="AE7" s="1190" t="s">
        <v>5124</v>
      </c>
      <c r="AF7" s="1191">
        <f t="shared" si="1"/>
        <v>22</v>
      </c>
      <c r="AG7" s="1014"/>
      <c r="AH7" s="1014"/>
      <c r="AI7" s="1014"/>
      <c r="AJ7" s="1014"/>
      <c r="AK7" s="1219"/>
      <c r="AL7" s="1219"/>
      <c r="AM7" s="1219"/>
      <c r="AN7" s="1219"/>
      <c r="AO7" s="1219"/>
      <c r="AP7" s="1219"/>
      <c r="AQ7" s="1219"/>
      <c r="AR7" s="1219"/>
      <c r="AS7" s="1219"/>
      <c r="AT7" s="1219"/>
      <c r="AU7" s="1219"/>
      <c r="AV7" s="1219"/>
      <c r="AW7" s="1219"/>
      <c r="AX7" s="1219"/>
      <c r="AY7" s="1219"/>
      <c r="AZ7" s="1219"/>
      <c r="BA7" s="1219"/>
      <c r="BB7" s="1219"/>
      <c r="BC7" s="1219"/>
      <c r="BD7" s="1219"/>
    </row>
    <row r="8" ht="162.0" customHeight="1">
      <c r="A8" s="1184">
        <v>7007.0</v>
      </c>
      <c r="B8" s="1136" t="s">
        <v>36</v>
      </c>
      <c r="C8" s="1136" t="s">
        <v>5064</v>
      </c>
      <c r="D8" s="1014" t="s">
        <v>5125</v>
      </c>
      <c r="E8" s="1136" t="s">
        <v>812</v>
      </c>
      <c r="F8" s="1014" t="s">
        <v>5125</v>
      </c>
      <c r="G8" s="1014" t="s">
        <v>5067</v>
      </c>
      <c r="H8" s="1014" t="s">
        <v>5126</v>
      </c>
      <c r="I8" s="1014" t="s">
        <v>5127</v>
      </c>
      <c r="J8" s="1014" t="s">
        <v>5128</v>
      </c>
      <c r="K8" s="1014" t="s">
        <v>5129</v>
      </c>
      <c r="L8" s="1136" t="s">
        <v>224</v>
      </c>
      <c r="M8" s="1136" t="s">
        <v>420</v>
      </c>
      <c r="N8" s="1136">
        <v>53005.0</v>
      </c>
      <c r="O8" s="1136" t="s">
        <v>5130</v>
      </c>
      <c r="P8" s="1186">
        <v>43.0822049936078</v>
      </c>
      <c r="Q8" s="1186">
        <v>-88.0702804920654</v>
      </c>
      <c r="R8" s="1184">
        <v>7.0</v>
      </c>
      <c r="S8" s="1187"/>
      <c r="T8" s="1014"/>
      <c r="U8" s="1014" t="s">
        <v>5131</v>
      </c>
      <c r="V8" s="1014" t="s">
        <v>5127</v>
      </c>
      <c r="W8" s="1014" t="s">
        <v>10659</v>
      </c>
      <c r="X8" s="1136"/>
      <c r="Y8" s="1136" t="s">
        <v>659</v>
      </c>
      <c r="Z8" s="1136" t="s">
        <v>498</v>
      </c>
      <c r="AA8" s="1189">
        <v>45340.0</v>
      </c>
      <c r="AB8" s="1014" t="s">
        <v>5133</v>
      </c>
      <c r="AC8" s="1014"/>
      <c r="AD8" s="480" t="s">
        <v>10660</v>
      </c>
      <c r="AE8" s="1014"/>
      <c r="AF8" s="1191">
        <f t="shared" si="1"/>
        <v>30</v>
      </c>
      <c r="AG8" s="1220" t="s">
        <v>5135</v>
      </c>
      <c r="AH8" s="480" t="s">
        <v>5136</v>
      </c>
      <c r="AI8" s="1014"/>
      <c r="AJ8" s="1014"/>
      <c r="AK8" s="1219"/>
      <c r="AL8" s="1219"/>
      <c r="AM8" s="1219"/>
      <c r="AN8" s="1219"/>
      <c r="AO8" s="1219"/>
      <c r="AP8" s="1219"/>
      <c r="AQ8" s="1219"/>
      <c r="AR8" s="1219"/>
      <c r="AS8" s="1219"/>
      <c r="AT8" s="1219"/>
      <c r="AU8" s="1219"/>
      <c r="AV8" s="1219"/>
      <c r="AW8" s="1219"/>
      <c r="AX8" s="1219"/>
      <c r="AY8" s="1219"/>
      <c r="AZ8" s="1219"/>
      <c r="BA8" s="1219"/>
      <c r="BB8" s="1219"/>
      <c r="BC8" s="1219"/>
      <c r="BD8" s="1219"/>
    </row>
    <row r="9" ht="11.25" customHeight="1">
      <c r="A9" s="1193">
        <v>7008.0</v>
      </c>
      <c r="B9" s="1136" t="s">
        <v>158</v>
      </c>
      <c r="C9" s="1136" t="s">
        <v>5064</v>
      </c>
      <c r="D9" s="1014" t="s">
        <v>5137</v>
      </c>
      <c r="E9" s="1136" t="s">
        <v>1209</v>
      </c>
      <c r="F9" s="1217" t="s">
        <v>5138</v>
      </c>
      <c r="G9" s="1014" t="s">
        <v>5067</v>
      </c>
      <c r="H9" s="1014" t="s">
        <v>5139</v>
      </c>
      <c r="I9" s="1014" t="s">
        <v>5140</v>
      </c>
      <c r="J9" s="1014" t="s">
        <v>5141</v>
      </c>
      <c r="K9" s="1014" t="s">
        <v>2248</v>
      </c>
      <c r="L9" s="1136" t="s">
        <v>248</v>
      </c>
      <c r="M9" s="1136" t="s">
        <v>420</v>
      </c>
      <c r="N9" s="1185" t="s">
        <v>7399</v>
      </c>
      <c r="O9" s="1221" t="s">
        <v>5142</v>
      </c>
      <c r="P9" s="1186">
        <v>42.5442393483127</v>
      </c>
      <c r="Q9" s="1186">
        <v>-71.278937188362</v>
      </c>
      <c r="R9" s="1184">
        <v>50.0</v>
      </c>
      <c r="S9" s="1218">
        <v>400.0</v>
      </c>
      <c r="T9" s="1217" t="s">
        <v>2120</v>
      </c>
      <c r="U9" s="1014" t="s">
        <v>5137</v>
      </c>
      <c r="V9" s="1014" t="s">
        <v>5140</v>
      </c>
      <c r="W9" s="1014" t="s">
        <v>5143</v>
      </c>
      <c r="X9" s="1136" t="s">
        <v>248</v>
      </c>
      <c r="Y9" s="1136" t="s">
        <v>420</v>
      </c>
      <c r="Z9" s="1136" t="s">
        <v>498</v>
      </c>
      <c r="AA9" s="1189">
        <v>45289.0</v>
      </c>
      <c r="AB9" s="1014" t="s">
        <v>5144</v>
      </c>
      <c r="AC9" s="1217"/>
      <c r="AD9" s="1222" t="s">
        <v>5145</v>
      </c>
      <c r="AE9" s="1014" t="s">
        <v>5148</v>
      </c>
      <c r="AF9" s="1191">
        <f t="shared" si="1"/>
        <v>14</v>
      </c>
      <c r="AG9" s="1222" t="s">
        <v>5146</v>
      </c>
      <c r="AH9" s="1223" t="s">
        <v>5149</v>
      </c>
      <c r="AI9" s="480" t="s">
        <v>5147</v>
      </c>
      <c r="AJ9" s="1014"/>
      <c r="AK9" s="1219"/>
      <c r="AL9" s="1219"/>
      <c r="AM9" s="1219"/>
      <c r="AN9" s="1219"/>
      <c r="AO9" s="1219"/>
      <c r="AP9" s="1219"/>
      <c r="AQ9" s="1219"/>
      <c r="AR9" s="1219"/>
      <c r="AS9" s="1219"/>
      <c r="AT9" s="1219"/>
      <c r="AU9" s="1219"/>
      <c r="AV9" s="1219"/>
      <c r="AW9" s="1219"/>
      <c r="AX9" s="1219"/>
      <c r="AY9" s="1219"/>
      <c r="AZ9" s="1219"/>
      <c r="BA9" s="1219"/>
      <c r="BB9" s="1219"/>
      <c r="BC9" s="1219"/>
      <c r="BD9" s="1219"/>
    </row>
    <row r="10" ht="11.25" customHeight="1">
      <c r="A10" s="1184">
        <v>7009.0</v>
      </c>
      <c r="B10" s="1136" t="s">
        <v>36</v>
      </c>
      <c r="C10" s="1014" t="s">
        <v>5064</v>
      </c>
      <c r="D10" s="1014" t="s">
        <v>5150</v>
      </c>
      <c r="E10" s="1136" t="s">
        <v>1209</v>
      </c>
      <c r="F10" s="1014" t="s">
        <v>5151</v>
      </c>
      <c r="G10" s="480" t="s">
        <v>5152</v>
      </c>
      <c r="H10" s="480" t="s">
        <v>5153</v>
      </c>
      <c r="I10" s="1014" t="s">
        <v>5154</v>
      </c>
      <c r="J10" s="1014" t="s">
        <v>5155</v>
      </c>
      <c r="K10" s="1014" t="s">
        <v>723</v>
      </c>
      <c r="L10" s="1136" t="s">
        <v>224</v>
      </c>
      <c r="M10" s="1136" t="s">
        <v>420</v>
      </c>
      <c r="N10" s="1136" t="s">
        <v>10661</v>
      </c>
      <c r="O10" s="1136" t="s">
        <v>5156</v>
      </c>
      <c r="P10" s="1186">
        <v>43.1792114205203</v>
      </c>
      <c r="Q10" s="1186">
        <v>-87.9798147539673</v>
      </c>
      <c r="R10" s="1136">
        <v>10.0</v>
      </c>
      <c r="S10" s="1187"/>
      <c r="T10" s="1014"/>
      <c r="U10" s="1188" t="s">
        <v>5150</v>
      </c>
      <c r="V10" s="1014" t="s">
        <v>5154</v>
      </c>
      <c r="W10" s="1014" t="s">
        <v>723</v>
      </c>
      <c r="X10" s="1136" t="s">
        <v>224</v>
      </c>
      <c r="Y10" s="1136" t="s">
        <v>420</v>
      </c>
      <c r="Z10" s="1136" t="s">
        <v>498</v>
      </c>
      <c r="AA10" s="1189">
        <v>45336.0</v>
      </c>
      <c r="AB10" s="1014" t="s">
        <v>5157</v>
      </c>
      <c r="AC10" s="1014"/>
      <c r="AD10" s="1014" t="s">
        <v>5158</v>
      </c>
      <c r="AE10" s="1014"/>
      <c r="AF10" s="1191">
        <v>30.0</v>
      </c>
      <c r="AG10" s="1217" t="s">
        <v>5159</v>
      </c>
      <c r="AH10" s="510" t="s">
        <v>5160</v>
      </c>
      <c r="AI10" s="1217" t="s">
        <v>5156</v>
      </c>
      <c r="AJ10" s="1014"/>
      <c r="AK10" s="1219"/>
      <c r="AL10" s="1219"/>
      <c r="AM10" s="1219"/>
      <c r="AN10" s="1219"/>
      <c r="AO10" s="1219"/>
      <c r="AP10" s="1219"/>
      <c r="AQ10" s="1219"/>
      <c r="AR10" s="1219"/>
      <c r="AS10" s="1219"/>
      <c r="AT10" s="1219"/>
      <c r="AU10" s="1219"/>
      <c r="AV10" s="1219"/>
      <c r="AW10" s="1219"/>
      <c r="AX10" s="1219"/>
      <c r="AY10" s="1219"/>
      <c r="AZ10" s="1219"/>
      <c r="BA10" s="1219"/>
      <c r="BB10" s="1219"/>
      <c r="BC10" s="1219"/>
      <c r="BD10" s="1219"/>
    </row>
    <row r="11" ht="96.75" customHeight="1">
      <c r="A11" s="1193">
        <v>7010.0</v>
      </c>
      <c r="B11" s="1136" t="s">
        <v>36</v>
      </c>
      <c r="C11" s="1136" t="s">
        <v>5064</v>
      </c>
      <c r="D11" s="1014" t="s">
        <v>5161</v>
      </c>
      <c r="E11" s="1136" t="s">
        <v>812</v>
      </c>
      <c r="F11" s="1014" t="s">
        <v>5161</v>
      </c>
      <c r="G11" s="1014" t="s">
        <v>5115</v>
      </c>
      <c r="H11" s="1014" t="s">
        <v>5116</v>
      </c>
      <c r="I11" s="1014" t="s">
        <v>5162</v>
      </c>
      <c r="J11" s="510" t="s">
        <v>5163</v>
      </c>
      <c r="K11" s="510" t="s">
        <v>5164</v>
      </c>
      <c r="L11" s="1136" t="s">
        <v>95</v>
      </c>
      <c r="M11" s="1136" t="s">
        <v>420</v>
      </c>
      <c r="N11" s="535">
        <v>77845.0</v>
      </c>
      <c r="O11" s="1136" t="s">
        <v>5165</v>
      </c>
      <c r="P11" s="1186">
        <v>30.5275488817091</v>
      </c>
      <c r="Q11" s="1186">
        <v>-96.2148776318468</v>
      </c>
      <c r="R11" s="1184">
        <v>67.0</v>
      </c>
      <c r="S11" s="1218"/>
      <c r="T11" s="1217"/>
      <c r="U11" s="1014" t="s">
        <v>5161</v>
      </c>
      <c r="V11" s="1014" t="s">
        <v>5162</v>
      </c>
      <c r="W11" s="1014" t="s">
        <v>5164</v>
      </c>
      <c r="X11" s="1136" t="s">
        <v>95</v>
      </c>
      <c r="Y11" s="1136" t="s">
        <v>420</v>
      </c>
      <c r="Z11" s="1136"/>
      <c r="AA11" s="1189"/>
      <c r="AB11" s="1014" t="s">
        <v>5166</v>
      </c>
      <c r="AC11" s="1217"/>
      <c r="AD11" s="1014" t="s">
        <v>5167</v>
      </c>
      <c r="AE11" s="1190" t="s">
        <v>5168</v>
      </c>
      <c r="AF11" s="1191">
        <f t="shared" ref="AF11:AF19" si="2">IF(LEN(TRIM(AD11))=0,0,LEN(TRIM(AD11))-LEN(SUBSTITUTE(AD11," ",""))+1)</f>
        <v>24</v>
      </c>
      <c r="AG11" s="1014"/>
      <c r="AH11" s="510"/>
      <c r="AI11" s="1014"/>
      <c r="AJ11" s="1014"/>
      <c r="AK11" s="1219"/>
      <c r="AL11" s="1219"/>
      <c r="AM11" s="1219"/>
      <c r="AN11" s="1219"/>
      <c r="AO11" s="1219"/>
      <c r="AP11" s="1219"/>
      <c r="AQ11" s="1219"/>
      <c r="AR11" s="1219"/>
      <c r="AS11" s="1219"/>
      <c r="AT11" s="1219"/>
      <c r="AU11" s="1219"/>
      <c r="AV11" s="1219"/>
      <c r="AW11" s="1219"/>
      <c r="AX11" s="1219"/>
      <c r="AY11" s="1219"/>
      <c r="AZ11" s="1219"/>
      <c r="BA11" s="1219"/>
      <c r="BB11" s="1219"/>
      <c r="BC11" s="1219"/>
      <c r="BD11" s="1219"/>
    </row>
    <row r="12" ht="120.75" customHeight="1">
      <c r="A12" s="1184">
        <v>7011.0</v>
      </c>
      <c r="B12" s="1136" t="s">
        <v>36</v>
      </c>
      <c r="C12" s="1136" t="s">
        <v>5064</v>
      </c>
      <c r="D12" s="1014" t="s">
        <v>5161</v>
      </c>
      <c r="E12" s="1136" t="s">
        <v>812</v>
      </c>
      <c r="F12" s="1014" t="s">
        <v>5161</v>
      </c>
      <c r="G12" s="1014" t="s">
        <v>5115</v>
      </c>
      <c r="H12" s="1014" t="s">
        <v>5169</v>
      </c>
      <c r="I12" s="1014" t="s">
        <v>5162</v>
      </c>
      <c r="J12" s="1014" t="s">
        <v>5163</v>
      </c>
      <c r="K12" s="1014" t="s">
        <v>5164</v>
      </c>
      <c r="L12" s="1136" t="s">
        <v>95</v>
      </c>
      <c r="M12" s="1136" t="s">
        <v>420</v>
      </c>
      <c r="N12" s="1136">
        <v>77845.0</v>
      </c>
      <c r="O12" s="1136" t="s">
        <v>5165</v>
      </c>
      <c r="P12" s="1186">
        <v>30.5275488817091</v>
      </c>
      <c r="Q12" s="1186">
        <v>-96.2148776318468</v>
      </c>
      <c r="R12" s="1184">
        <v>66.0</v>
      </c>
      <c r="S12" s="1218"/>
      <c r="T12" s="1217"/>
      <c r="U12" s="1014" t="s">
        <v>5161</v>
      </c>
      <c r="V12" s="1014" t="s">
        <v>5162</v>
      </c>
      <c r="W12" s="1014" t="s">
        <v>5164</v>
      </c>
      <c r="X12" s="1136" t="s">
        <v>95</v>
      </c>
      <c r="Y12" s="1136" t="s">
        <v>420</v>
      </c>
      <c r="Z12" s="1136"/>
      <c r="AA12" s="1189"/>
      <c r="AB12" s="1014" t="s">
        <v>5166</v>
      </c>
      <c r="AC12" s="1217"/>
      <c r="AD12" s="1014" t="s">
        <v>5167</v>
      </c>
      <c r="AE12" s="1190" t="s">
        <v>5168</v>
      </c>
      <c r="AF12" s="1191">
        <f t="shared" si="2"/>
        <v>24</v>
      </c>
      <c r="AG12" s="1014"/>
      <c r="AH12" s="1014"/>
      <c r="AI12" s="1014"/>
      <c r="AJ12" s="1014"/>
      <c r="AK12" s="1224"/>
      <c r="AL12" s="1224"/>
      <c r="AM12" s="1224"/>
      <c r="AN12" s="1224"/>
      <c r="AO12" s="1224"/>
      <c r="AP12" s="1224"/>
      <c r="AQ12" s="1224"/>
      <c r="AR12" s="1224"/>
      <c r="AS12" s="1224"/>
      <c r="AT12" s="1224"/>
      <c r="AU12" s="1224"/>
      <c r="AV12" s="1224"/>
      <c r="AW12" s="1224"/>
      <c r="AX12" s="1224"/>
      <c r="AY12" s="1224"/>
      <c r="AZ12" s="1224"/>
      <c r="BA12" s="1224"/>
      <c r="BB12" s="1224"/>
      <c r="BC12" s="1224"/>
      <c r="BD12" s="1224"/>
    </row>
    <row r="13" ht="120.75" customHeight="1">
      <c r="A13" s="1193">
        <v>7012.0</v>
      </c>
      <c r="B13" s="1136" t="s">
        <v>36</v>
      </c>
      <c r="C13" s="1014" t="s">
        <v>5064</v>
      </c>
      <c r="D13" s="480" t="s">
        <v>5170</v>
      </c>
      <c r="E13" s="1136" t="s">
        <v>812</v>
      </c>
      <c r="F13" s="480" t="s">
        <v>5170</v>
      </c>
      <c r="G13" s="480" t="s">
        <v>5067</v>
      </c>
      <c r="H13" s="1014" t="s">
        <v>5171</v>
      </c>
      <c r="I13" s="1014" t="s">
        <v>5172</v>
      </c>
      <c r="J13" s="1220" t="s">
        <v>5173</v>
      </c>
      <c r="K13" s="1014" t="s">
        <v>5174</v>
      </c>
      <c r="L13" s="1191" t="s">
        <v>224</v>
      </c>
      <c r="M13" s="1191" t="s">
        <v>420</v>
      </c>
      <c r="N13" s="1225" t="s">
        <v>10662</v>
      </c>
      <c r="O13" s="1220" t="s">
        <v>5175</v>
      </c>
      <c r="P13" s="1226">
        <v>44.4820028585656</v>
      </c>
      <c r="Q13" s="1226">
        <v>-87.9265347269891</v>
      </c>
      <c r="R13" s="1227">
        <v>40.0</v>
      </c>
      <c r="S13" s="1218"/>
      <c r="T13" s="1217"/>
      <c r="U13" s="1220" t="s">
        <v>5170</v>
      </c>
      <c r="V13" s="1014" t="s">
        <v>5172</v>
      </c>
      <c r="W13" s="1217" t="s">
        <v>5174</v>
      </c>
      <c r="X13" s="1191" t="s">
        <v>224</v>
      </c>
      <c r="Y13" s="1191" t="s">
        <v>420</v>
      </c>
      <c r="Z13" s="1136" t="s">
        <v>498</v>
      </c>
      <c r="AA13" s="1189" t="s">
        <v>9631</v>
      </c>
      <c r="AB13" s="1014" t="s">
        <v>5176</v>
      </c>
      <c r="AC13" s="1217"/>
      <c r="AD13" s="480" t="s">
        <v>5177</v>
      </c>
      <c r="AE13" s="1217"/>
      <c r="AF13" s="1191">
        <f t="shared" si="2"/>
        <v>30</v>
      </c>
      <c r="AG13" s="1220" t="s">
        <v>5178</v>
      </c>
      <c r="AH13" s="1220" t="s">
        <v>5180</v>
      </c>
      <c r="AI13" s="1220" t="s">
        <v>5179</v>
      </c>
      <c r="AJ13" s="1014"/>
      <c r="AK13" s="1228"/>
      <c r="AL13" s="1228"/>
      <c r="AM13" s="1228"/>
      <c r="AN13" s="1228"/>
      <c r="AO13" s="1228"/>
      <c r="AP13" s="1228"/>
      <c r="AQ13" s="1228"/>
      <c r="AR13" s="1228"/>
      <c r="AS13" s="1228"/>
      <c r="AT13" s="1228"/>
      <c r="AU13" s="1228"/>
      <c r="AV13" s="1228"/>
      <c r="AW13" s="1228"/>
      <c r="AX13" s="1228"/>
      <c r="AY13" s="1228"/>
      <c r="AZ13" s="1228"/>
      <c r="BA13" s="1228"/>
      <c r="BB13" s="1228"/>
      <c r="BC13" s="1228"/>
      <c r="BD13" s="1228"/>
    </row>
    <row r="14" ht="11.25" customHeight="1">
      <c r="A14" s="1184">
        <v>7013.0</v>
      </c>
      <c r="B14" s="1136" t="s">
        <v>36</v>
      </c>
      <c r="C14" s="1136" t="s">
        <v>5064</v>
      </c>
      <c r="D14" s="1014" t="s">
        <v>5181</v>
      </c>
      <c r="E14" s="1136" t="s">
        <v>812</v>
      </c>
      <c r="F14" s="1014" t="s">
        <v>5181</v>
      </c>
      <c r="G14" s="1014" t="s">
        <v>5067</v>
      </c>
      <c r="H14" s="1014" t="s">
        <v>5182</v>
      </c>
      <c r="I14" s="1014" t="s">
        <v>5183</v>
      </c>
      <c r="J14" s="1014" t="s">
        <v>5184</v>
      </c>
      <c r="K14" s="1014" t="s">
        <v>2015</v>
      </c>
      <c r="L14" s="1191" t="s">
        <v>70</v>
      </c>
      <c r="M14" s="1136" t="s">
        <v>420</v>
      </c>
      <c r="N14" s="1191">
        <v>85741.0</v>
      </c>
      <c r="O14" s="1136" t="s">
        <v>5185</v>
      </c>
      <c r="P14" s="1186">
        <v>32.3326022203942</v>
      </c>
      <c r="Q14" s="1186">
        <v>-111.056210373951</v>
      </c>
      <c r="R14" s="1227">
        <v>133.0</v>
      </c>
      <c r="S14" s="1218"/>
      <c r="T14" s="1217"/>
      <c r="U14" s="1217" t="s">
        <v>5181</v>
      </c>
      <c r="V14" s="1014" t="s">
        <v>5183</v>
      </c>
      <c r="W14" s="1217" t="s">
        <v>5186</v>
      </c>
      <c r="X14" s="1191" t="s">
        <v>70</v>
      </c>
      <c r="Y14" s="1191" t="s">
        <v>420</v>
      </c>
      <c r="Z14" s="1191"/>
      <c r="AA14" s="1229"/>
      <c r="AB14" s="1014" t="s">
        <v>5187</v>
      </c>
      <c r="AC14" s="1217"/>
      <c r="AD14" s="1014" t="s">
        <v>5188</v>
      </c>
      <c r="AE14" s="1190" t="s">
        <v>5183</v>
      </c>
      <c r="AF14" s="1191">
        <f t="shared" si="2"/>
        <v>23</v>
      </c>
      <c r="AG14" s="1014"/>
      <c r="AH14" s="1014"/>
      <c r="AI14" s="1014"/>
      <c r="AJ14" s="1014"/>
      <c r="AK14" s="1230"/>
      <c r="AL14" s="1230"/>
      <c r="AM14" s="1230"/>
      <c r="AN14" s="1230"/>
      <c r="AO14" s="1230"/>
      <c r="AP14" s="1230"/>
      <c r="AQ14" s="1230"/>
      <c r="AR14" s="1230"/>
      <c r="AS14" s="1230"/>
      <c r="AT14" s="1230"/>
      <c r="AU14" s="1230"/>
      <c r="AV14" s="1230"/>
      <c r="AW14" s="1230"/>
      <c r="AX14" s="1230"/>
      <c r="AY14" s="1230"/>
      <c r="AZ14" s="1230"/>
      <c r="BA14" s="1230"/>
      <c r="BB14" s="1230"/>
      <c r="BC14" s="1230"/>
      <c r="BD14" s="1230"/>
    </row>
    <row r="15" ht="11.25" customHeight="1">
      <c r="A15" s="1193">
        <v>7014.0</v>
      </c>
      <c r="B15" s="1136" t="s">
        <v>36</v>
      </c>
      <c r="C15" s="1136" t="s">
        <v>5064</v>
      </c>
      <c r="D15" s="1014" t="s">
        <v>5189</v>
      </c>
      <c r="E15" s="1136" t="s">
        <v>1209</v>
      </c>
      <c r="F15" s="1014" t="s">
        <v>5189</v>
      </c>
      <c r="G15" s="1014" t="s">
        <v>5067</v>
      </c>
      <c r="H15" s="1014" t="s">
        <v>5190</v>
      </c>
      <c r="I15" s="1190" t="s">
        <v>5191</v>
      </c>
      <c r="J15" s="1014" t="s">
        <v>5192</v>
      </c>
      <c r="K15" s="1014" t="s">
        <v>5193</v>
      </c>
      <c r="L15" s="1191" t="s">
        <v>42</v>
      </c>
      <c r="M15" s="1136" t="s">
        <v>420</v>
      </c>
      <c r="N15" s="1191">
        <v>48601.0</v>
      </c>
      <c r="O15" s="1136" t="s">
        <v>5194</v>
      </c>
      <c r="P15" s="1186">
        <v>43.4000891630309</v>
      </c>
      <c r="Q15" s="1186">
        <v>-83.9522800190041</v>
      </c>
      <c r="R15" s="1227">
        <v>986.0</v>
      </c>
      <c r="S15" s="1218"/>
      <c r="T15" s="1217"/>
      <c r="U15" s="1217" t="s">
        <v>5189</v>
      </c>
      <c r="V15" s="1190" t="s">
        <v>5191</v>
      </c>
      <c r="W15" s="1217" t="s">
        <v>5193</v>
      </c>
      <c r="X15" s="1191" t="s">
        <v>224</v>
      </c>
      <c r="Y15" s="1191" t="s">
        <v>420</v>
      </c>
      <c r="Z15" s="1136" t="s">
        <v>498</v>
      </c>
      <c r="AA15" s="1189">
        <v>45300.0</v>
      </c>
      <c r="AB15" s="480" t="s">
        <v>5195</v>
      </c>
      <c r="AC15" s="1217"/>
      <c r="AD15" s="1222" t="s">
        <v>5196</v>
      </c>
      <c r="AE15" s="1190" t="s">
        <v>5191</v>
      </c>
      <c r="AF15" s="1191">
        <f t="shared" si="2"/>
        <v>20</v>
      </c>
      <c r="AG15" s="1217"/>
      <c r="AH15" s="1217"/>
      <c r="AI15" s="1217"/>
      <c r="AJ15" s="1217"/>
      <c r="AK15" s="1230"/>
      <c r="AL15" s="1230"/>
      <c r="AM15" s="1230"/>
      <c r="AN15" s="1230"/>
      <c r="AO15" s="1230"/>
      <c r="AP15" s="1230"/>
      <c r="AQ15" s="1230"/>
      <c r="AR15" s="1230"/>
      <c r="AS15" s="1230"/>
      <c r="AT15" s="1230"/>
      <c r="AU15" s="1230"/>
      <c r="AV15" s="1230"/>
      <c r="AW15" s="1230"/>
      <c r="AX15" s="1230"/>
      <c r="AY15" s="1230"/>
      <c r="AZ15" s="1230"/>
      <c r="BA15" s="1230"/>
      <c r="BB15" s="1230"/>
      <c r="BC15" s="1230"/>
      <c r="BD15" s="1230"/>
    </row>
    <row r="16" ht="11.25" customHeight="1">
      <c r="A16" s="1184">
        <v>7015.0</v>
      </c>
      <c r="B16" s="1206" t="s">
        <v>36</v>
      </c>
      <c r="C16" s="1205" t="s">
        <v>5064</v>
      </c>
      <c r="D16" s="1205" t="s">
        <v>5197</v>
      </c>
      <c r="E16" s="1206" t="s">
        <v>1209</v>
      </c>
      <c r="F16" s="1205" t="s">
        <v>5197</v>
      </c>
      <c r="G16" s="1205" t="s">
        <v>5198</v>
      </c>
      <c r="H16" s="1205" t="s">
        <v>5115</v>
      </c>
      <c r="I16" s="1207" t="s">
        <v>5199</v>
      </c>
      <c r="J16" s="1231" t="s">
        <v>5200</v>
      </c>
      <c r="K16" s="1205" t="s">
        <v>5201</v>
      </c>
      <c r="L16" s="1232" t="s">
        <v>60</v>
      </c>
      <c r="M16" s="1232" t="s">
        <v>420</v>
      </c>
      <c r="N16" s="1232">
        <v>37923.0</v>
      </c>
      <c r="O16" s="1206" t="s">
        <v>5202</v>
      </c>
      <c r="P16" s="1233">
        <v>35.9207714530607</v>
      </c>
      <c r="Q16" s="1233">
        <v>-84.0835732159988</v>
      </c>
      <c r="R16" s="1234">
        <v>12.0</v>
      </c>
      <c r="S16" s="1235"/>
      <c r="T16" s="1236"/>
      <c r="U16" s="1236" t="s">
        <v>5197</v>
      </c>
      <c r="V16" s="1231" t="s">
        <v>5199</v>
      </c>
      <c r="W16" s="1231" t="s">
        <v>5203</v>
      </c>
      <c r="X16" s="1232" t="s">
        <v>5204</v>
      </c>
      <c r="Y16" s="1232" t="s">
        <v>1077</v>
      </c>
      <c r="Z16" s="1206" t="s">
        <v>486</v>
      </c>
      <c r="AA16" s="1212">
        <v>45688.0</v>
      </c>
      <c r="AB16" s="1205" t="s">
        <v>454</v>
      </c>
      <c r="AC16" s="1236"/>
      <c r="AD16" s="1215" t="s">
        <v>5205</v>
      </c>
      <c r="AE16" s="1236"/>
      <c r="AF16" s="1232">
        <f t="shared" si="2"/>
        <v>29</v>
      </c>
      <c r="AG16" s="1236" t="s">
        <v>5206</v>
      </c>
      <c r="AH16" s="1207" t="s">
        <v>5208</v>
      </c>
      <c r="AI16" s="1237" t="s">
        <v>5207</v>
      </c>
      <c r="AJ16" s="1236"/>
      <c r="AK16" s="1238"/>
      <c r="AL16" s="1238"/>
      <c r="AM16" s="1238"/>
      <c r="AN16" s="1238"/>
      <c r="AO16" s="1238"/>
      <c r="AP16" s="1238"/>
      <c r="AQ16" s="1238"/>
      <c r="AR16" s="1238"/>
      <c r="AS16" s="1238"/>
      <c r="AT16" s="1238"/>
      <c r="AU16" s="1238"/>
      <c r="AV16" s="1238"/>
      <c r="AW16" s="1238"/>
      <c r="AX16" s="1238"/>
      <c r="AY16" s="1238"/>
      <c r="AZ16" s="1238"/>
      <c r="BA16" s="1238"/>
      <c r="BB16" s="1238"/>
      <c r="BC16" s="1238"/>
      <c r="BD16" s="1238"/>
    </row>
    <row r="17" ht="11.25" customHeight="1">
      <c r="A17" s="1193">
        <v>7016.0</v>
      </c>
      <c r="B17" s="1136" t="s">
        <v>36</v>
      </c>
      <c r="C17" s="1136" t="s">
        <v>5064</v>
      </c>
      <c r="D17" s="1014" t="s">
        <v>5209</v>
      </c>
      <c r="E17" s="1136" t="s">
        <v>1209</v>
      </c>
      <c r="F17" s="1014" t="s">
        <v>5209</v>
      </c>
      <c r="G17" s="1014" t="s">
        <v>5115</v>
      </c>
      <c r="H17" s="1014" t="s">
        <v>5116</v>
      </c>
      <c r="I17" s="1014" t="s">
        <v>5210</v>
      </c>
      <c r="J17" s="1014" t="s">
        <v>5211</v>
      </c>
      <c r="K17" s="1014" t="s">
        <v>826</v>
      </c>
      <c r="L17" s="1136" t="s">
        <v>130</v>
      </c>
      <c r="M17" s="1136" t="s">
        <v>420</v>
      </c>
      <c r="N17" s="1136">
        <v>63123.0</v>
      </c>
      <c r="O17" s="1136" t="s">
        <v>5212</v>
      </c>
      <c r="P17" s="1186">
        <v>38.5251907956961</v>
      </c>
      <c r="Q17" s="1186">
        <v>-90.3328943154947</v>
      </c>
      <c r="R17" s="1227">
        <v>46.0</v>
      </c>
      <c r="S17" s="1218"/>
      <c r="T17" s="1217"/>
      <c r="U17" s="1014" t="s">
        <v>5213</v>
      </c>
      <c r="V17" s="1014" t="s">
        <v>5214</v>
      </c>
      <c r="W17" s="1014" t="s">
        <v>5215</v>
      </c>
      <c r="X17" s="1136" t="s">
        <v>5105</v>
      </c>
      <c r="Y17" s="1136" t="s">
        <v>5216</v>
      </c>
      <c r="Z17" s="1136" t="s">
        <v>498</v>
      </c>
      <c r="AA17" s="1189">
        <v>44434.0</v>
      </c>
      <c r="AB17" s="1014" t="s">
        <v>5217</v>
      </c>
      <c r="AC17" s="1217"/>
      <c r="AD17" s="1014" t="s">
        <v>5218</v>
      </c>
      <c r="AE17" s="1190" t="s">
        <v>5219</v>
      </c>
      <c r="AF17" s="1191">
        <f t="shared" si="2"/>
        <v>24</v>
      </c>
      <c r="AG17" s="1014"/>
      <c r="AH17" s="1014"/>
      <c r="AI17" s="1014"/>
      <c r="AJ17" s="1217"/>
      <c r="AK17" s="1230"/>
      <c r="AL17" s="1230"/>
      <c r="AM17" s="1230"/>
      <c r="AN17" s="1230"/>
      <c r="AO17" s="1230"/>
      <c r="AP17" s="1230"/>
      <c r="AQ17" s="1230"/>
      <c r="AR17" s="1230"/>
      <c r="AS17" s="1230"/>
      <c r="AT17" s="1230"/>
      <c r="AU17" s="1230"/>
      <c r="AV17" s="1230"/>
      <c r="AW17" s="1230"/>
      <c r="AX17" s="1230"/>
      <c r="AY17" s="1230"/>
      <c r="AZ17" s="1230"/>
      <c r="BA17" s="1230"/>
      <c r="BB17" s="1230"/>
      <c r="BC17" s="1230"/>
      <c r="BD17" s="1230"/>
    </row>
    <row r="18" ht="11.25" customHeight="1">
      <c r="A18" s="1184">
        <v>7017.0</v>
      </c>
      <c r="B18" s="1136" t="s">
        <v>36</v>
      </c>
      <c r="C18" s="1136" t="s">
        <v>5064</v>
      </c>
      <c r="D18" s="1014" t="s">
        <v>5209</v>
      </c>
      <c r="E18" s="1136" t="s">
        <v>1209</v>
      </c>
      <c r="F18" s="1014" t="s">
        <v>5209</v>
      </c>
      <c r="G18" s="1014" t="s">
        <v>5115</v>
      </c>
      <c r="H18" s="1014" t="s">
        <v>5169</v>
      </c>
      <c r="I18" s="1014" t="s">
        <v>5210</v>
      </c>
      <c r="J18" s="1014" t="s">
        <v>5211</v>
      </c>
      <c r="K18" s="1014" t="s">
        <v>826</v>
      </c>
      <c r="L18" s="1136" t="s">
        <v>130</v>
      </c>
      <c r="M18" s="1136" t="s">
        <v>420</v>
      </c>
      <c r="N18" s="1136">
        <v>63123.0</v>
      </c>
      <c r="O18" s="1136" t="s">
        <v>5212</v>
      </c>
      <c r="P18" s="1186">
        <v>38.5251907956961</v>
      </c>
      <c r="Q18" s="1186">
        <v>-90.3328943154947</v>
      </c>
      <c r="R18" s="1227">
        <v>46.0</v>
      </c>
      <c r="S18" s="1218"/>
      <c r="T18" s="1217"/>
      <c r="U18" s="1014" t="s">
        <v>5213</v>
      </c>
      <c r="V18" s="1014" t="s">
        <v>5214</v>
      </c>
      <c r="W18" s="1014" t="s">
        <v>5215</v>
      </c>
      <c r="X18" s="1136" t="s">
        <v>5105</v>
      </c>
      <c r="Y18" s="1136" t="s">
        <v>5216</v>
      </c>
      <c r="Z18" s="1136" t="s">
        <v>498</v>
      </c>
      <c r="AA18" s="1189">
        <v>44434.0</v>
      </c>
      <c r="AB18" s="1014" t="s">
        <v>5217</v>
      </c>
      <c r="AC18" s="1217"/>
      <c r="AD18" s="1014" t="s">
        <v>5218</v>
      </c>
      <c r="AE18" s="1190" t="s">
        <v>5219</v>
      </c>
      <c r="AF18" s="1191">
        <f t="shared" si="2"/>
        <v>24</v>
      </c>
      <c r="AG18" s="1217"/>
      <c r="AH18" s="1217"/>
      <c r="AI18" s="1217"/>
      <c r="AJ18" s="1217"/>
      <c r="AK18" s="1230"/>
      <c r="AL18" s="1230"/>
      <c r="AM18" s="1230"/>
      <c r="AN18" s="1230"/>
      <c r="AO18" s="1230"/>
      <c r="AP18" s="1230"/>
      <c r="AQ18" s="1230"/>
      <c r="AR18" s="1230"/>
      <c r="AS18" s="1230"/>
      <c r="AT18" s="1230"/>
      <c r="AU18" s="1230"/>
      <c r="AV18" s="1230"/>
      <c r="AW18" s="1230"/>
      <c r="AX18" s="1230"/>
      <c r="AY18" s="1230"/>
      <c r="AZ18" s="1230"/>
      <c r="BA18" s="1230"/>
      <c r="BB18" s="1230"/>
      <c r="BC18" s="1230"/>
      <c r="BD18" s="1230"/>
    </row>
    <row r="19" ht="11.25" customHeight="1">
      <c r="A19" s="1193">
        <v>7018.0</v>
      </c>
      <c r="B19" s="1136" t="s">
        <v>36</v>
      </c>
      <c r="C19" s="1136" t="s">
        <v>5064</v>
      </c>
      <c r="D19" s="1014" t="s">
        <v>5220</v>
      </c>
      <c r="E19" s="1136" t="s">
        <v>812</v>
      </c>
      <c r="F19" s="1014" t="s">
        <v>5220</v>
      </c>
      <c r="G19" s="1014" t="s">
        <v>5067</v>
      </c>
      <c r="H19" s="1014" t="s">
        <v>5221</v>
      </c>
      <c r="I19" s="1014" t="s">
        <v>5222</v>
      </c>
      <c r="J19" s="1014" t="s">
        <v>5223</v>
      </c>
      <c r="K19" s="1014" t="s">
        <v>5224</v>
      </c>
      <c r="L19" s="1191" t="s">
        <v>127</v>
      </c>
      <c r="M19" s="1136" t="s">
        <v>420</v>
      </c>
      <c r="N19" s="1191">
        <v>27263.0</v>
      </c>
      <c r="O19" s="1136" t="s">
        <v>5225</v>
      </c>
      <c r="P19" s="1186">
        <v>35.9383643514909</v>
      </c>
      <c r="Q19" s="1186">
        <v>-79.9684187143291</v>
      </c>
      <c r="R19" s="1227"/>
      <c r="S19" s="1218"/>
      <c r="T19" s="1217"/>
      <c r="U19" s="1217" t="s">
        <v>5220</v>
      </c>
      <c r="V19" s="1217" t="s">
        <v>5222</v>
      </c>
      <c r="W19" s="1217" t="s">
        <v>5226</v>
      </c>
      <c r="X19" s="1191" t="s">
        <v>86</v>
      </c>
      <c r="Y19" s="1191" t="s">
        <v>420</v>
      </c>
      <c r="Z19" s="1191"/>
      <c r="AA19" s="1229"/>
      <c r="AB19" s="1014" t="s">
        <v>5227</v>
      </c>
      <c r="AC19" s="1217"/>
      <c r="AD19" s="1014" t="s">
        <v>5228</v>
      </c>
      <c r="AE19" s="1190" t="s">
        <v>5222</v>
      </c>
      <c r="AF19" s="1191">
        <f t="shared" si="2"/>
        <v>19</v>
      </c>
      <c r="AG19" s="1217"/>
      <c r="AH19" s="1217"/>
      <c r="AI19" s="1217"/>
      <c r="AJ19" s="1217"/>
      <c r="AK19" s="1230"/>
      <c r="AL19" s="1230"/>
      <c r="AM19" s="1230"/>
      <c r="AN19" s="1230"/>
      <c r="AO19" s="1230"/>
      <c r="AP19" s="1230"/>
      <c r="AQ19" s="1230"/>
      <c r="AR19" s="1230"/>
      <c r="AS19" s="1230"/>
      <c r="AT19" s="1230"/>
      <c r="AU19" s="1230"/>
      <c r="AV19" s="1230"/>
      <c r="AW19" s="1230"/>
      <c r="AX19" s="1230"/>
      <c r="AY19" s="1230"/>
      <c r="AZ19" s="1230"/>
      <c r="BA19" s="1230"/>
      <c r="BB19" s="1230"/>
      <c r="BC19" s="1230"/>
      <c r="BD19" s="1230"/>
    </row>
    <row r="20" ht="11.25" customHeight="1">
      <c r="A20" s="1184">
        <v>7019.0</v>
      </c>
      <c r="B20" s="1136" t="s">
        <v>36</v>
      </c>
      <c r="C20" s="1014" t="s">
        <v>5064</v>
      </c>
      <c r="D20" s="1014" t="s">
        <v>5229</v>
      </c>
      <c r="E20" s="1136" t="s">
        <v>812</v>
      </c>
      <c r="F20" s="1014" t="s">
        <v>5229</v>
      </c>
      <c r="G20" s="480" t="s">
        <v>5152</v>
      </c>
      <c r="H20" s="1014" t="s">
        <v>5230</v>
      </c>
      <c r="I20" s="1014" t="s">
        <v>5231</v>
      </c>
      <c r="J20" s="1014" t="s">
        <v>5232</v>
      </c>
      <c r="K20" s="1014" t="s">
        <v>5233</v>
      </c>
      <c r="L20" s="1136" t="s">
        <v>1443</v>
      </c>
      <c r="M20" s="1136" t="s">
        <v>420</v>
      </c>
      <c r="N20" s="1136" t="s">
        <v>10663</v>
      </c>
      <c r="O20" s="1136" t="s">
        <v>5234</v>
      </c>
      <c r="P20" s="1186">
        <v>44.9907352998209</v>
      </c>
      <c r="Q20" s="1186">
        <v>-93.4478725477519</v>
      </c>
      <c r="R20" s="1136">
        <v>4.0</v>
      </c>
      <c r="S20" s="1187">
        <v>0.0</v>
      </c>
      <c r="T20" s="1014"/>
      <c r="U20" s="1188" t="s">
        <v>5229</v>
      </c>
      <c r="V20" s="1014" t="s">
        <v>5231</v>
      </c>
      <c r="W20" s="1014" t="s">
        <v>5233</v>
      </c>
      <c r="X20" s="1136" t="s">
        <v>1443</v>
      </c>
      <c r="Y20" s="1136" t="s">
        <v>420</v>
      </c>
      <c r="Z20" s="1136" t="s">
        <v>498</v>
      </c>
      <c r="AA20" s="1189">
        <v>45336.0</v>
      </c>
      <c r="AB20" s="1014" t="s">
        <v>5157</v>
      </c>
      <c r="AC20" s="1014"/>
      <c r="AD20" s="1014" t="s">
        <v>5235</v>
      </c>
      <c r="AE20" s="1014"/>
      <c r="AF20" s="1191">
        <v>30.0</v>
      </c>
      <c r="AG20" s="1217" t="s">
        <v>5236</v>
      </c>
      <c r="AH20" s="1014" t="s">
        <v>5238</v>
      </c>
      <c r="AI20" s="1217" t="s">
        <v>5237</v>
      </c>
      <c r="AJ20" s="1217"/>
      <c r="AK20" s="1230"/>
      <c r="AL20" s="1230"/>
      <c r="AM20" s="1230"/>
      <c r="AN20" s="1230"/>
      <c r="AO20" s="1230"/>
      <c r="AP20" s="1230"/>
      <c r="AQ20" s="1230"/>
      <c r="AR20" s="1230"/>
      <c r="AS20" s="1230"/>
      <c r="AT20" s="1230"/>
      <c r="AU20" s="1230"/>
      <c r="AV20" s="1230"/>
      <c r="AW20" s="1230"/>
      <c r="AX20" s="1230"/>
      <c r="AY20" s="1230"/>
      <c r="AZ20" s="1230"/>
      <c r="BA20" s="1230"/>
      <c r="BB20" s="1230"/>
      <c r="BC20" s="1230"/>
      <c r="BD20" s="1230"/>
    </row>
    <row r="21" ht="11.25" customHeight="1">
      <c r="A21" s="1193">
        <v>7020.0</v>
      </c>
      <c r="B21" s="1136" t="s">
        <v>36</v>
      </c>
      <c r="C21" s="1136" t="s">
        <v>5064</v>
      </c>
      <c r="D21" s="1014" t="s">
        <v>5239</v>
      </c>
      <c r="E21" s="1136" t="s">
        <v>1209</v>
      </c>
      <c r="F21" s="1217" t="s">
        <v>5240</v>
      </c>
      <c r="G21" s="1014" t="s">
        <v>5067</v>
      </c>
      <c r="H21" s="1014" t="s">
        <v>5241</v>
      </c>
      <c r="I21" s="1014" t="s">
        <v>5242</v>
      </c>
      <c r="J21" s="1014" t="s">
        <v>5243</v>
      </c>
      <c r="K21" s="1014" t="s">
        <v>677</v>
      </c>
      <c r="L21" s="1136" t="s">
        <v>80</v>
      </c>
      <c r="M21" s="1136" t="s">
        <v>420</v>
      </c>
      <c r="N21" s="1191">
        <v>23452.0</v>
      </c>
      <c r="O21" s="1136" t="s">
        <v>5244</v>
      </c>
      <c r="P21" s="1186">
        <v>36.8271094345011</v>
      </c>
      <c r="Q21" s="1186">
        <v>-76.0642429891693</v>
      </c>
      <c r="R21" s="1184">
        <v>500.0</v>
      </c>
      <c r="S21" s="1218"/>
      <c r="T21" s="1217"/>
      <c r="U21" s="1014" t="s">
        <v>5239</v>
      </c>
      <c r="V21" s="1014" t="s">
        <v>5242</v>
      </c>
      <c r="W21" s="1014" t="s">
        <v>5245</v>
      </c>
      <c r="X21" s="1136" t="s">
        <v>5246</v>
      </c>
      <c r="Y21" s="1136" t="s">
        <v>659</v>
      </c>
      <c r="Z21" s="1136" t="s">
        <v>498</v>
      </c>
      <c r="AA21" s="1189">
        <v>44426.0</v>
      </c>
      <c r="AB21" s="1014" t="s">
        <v>5247</v>
      </c>
      <c r="AC21" s="1217"/>
      <c r="AD21" s="1014" t="s">
        <v>5248</v>
      </c>
      <c r="AE21" s="1190" t="s">
        <v>5249</v>
      </c>
      <c r="AF21" s="1191">
        <f t="shared" ref="AF21:AF91" si="3">IF(LEN(TRIM(AD21))=0,0,LEN(TRIM(AD21))-LEN(SUBSTITUTE(AD21," ",""))+1)</f>
        <v>21</v>
      </c>
      <c r="AG21" s="1217"/>
      <c r="AH21" s="1217"/>
      <c r="AI21" s="1217"/>
      <c r="AJ21" s="1217"/>
      <c r="AK21" s="1230"/>
      <c r="AL21" s="1230"/>
      <c r="AM21" s="1230"/>
      <c r="AN21" s="1230"/>
      <c r="AO21" s="1230"/>
      <c r="AP21" s="1230"/>
      <c r="AQ21" s="1230"/>
      <c r="AR21" s="1230"/>
      <c r="AS21" s="1230"/>
      <c r="AT21" s="1230"/>
      <c r="AU21" s="1230"/>
      <c r="AV21" s="1230"/>
      <c r="AW21" s="1230"/>
      <c r="AX21" s="1230"/>
      <c r="AY21" s="1230"/>
      <c r="AZ21" s="1230"/>
      <c r="BA21" s="1230"/>
      <c r="BB21" s="1230"/>
      <c r="BC21" s="1230"/>
      <c r="BD21" s="1230"/>
    </row>
    <row r="22" ht="11.25" customHeight="1">
      <c r="A22" s="1184">
        <v>7021.0</v>
      </c>
      <c r="B22" s="1136" t="s">
        <v>36</v>
      </c>
      <c r="C22" s="1136" t="s">
        <v>5064</v>
      </c>
      <c r="D22" s="1014" t="s">
        <v>5239</v>
      </c>
      <c r="E22" s="1136" t="s">
        <v>1209</v>
      </c>
      <c r="F22" s="1217" t="s">
        <v>5240</v>
      </c>
      <c r="G22" s="1014" t="s">
        <v>5067</v>
      </c>
      <c r="H22" s="1014" t="s">
        <v>5241</v>
      </c>
      <c r="I22" s="1014" t="s">
        <v>5242</v>
      </c>
      <c r="J22" s="1014" t="s">
        <v>5250</v>
      </c>
      <c r="K22" s="1014" t="s">
        <v>1377</v>
      </c>
      <c r="L22" s="1136" t="s">
        <v>95</v>
      </c>
      <c r="M22" s="1136" t="s">
        <v>420</v>
      </c>
      <c r="N22" s="1191">
        <v>78753.0</v>
      </c>
      <c r="O22" s="1136" t="s">
        <v>5251</v>
      </c>
      <c r="P22" s="1186">
        <v>30.4125137913643</v>
      </c>
      <c r="Q22" s="1186">
        <v>-97.645902029821</v>
      </c>
      <c r="R22" s="1184"/>
      <c r="S22" s="1218"/>
      <c r="T22" s="1217"/>
      <c r="U22" s="1014" t="s">
        <v>5239</v>
      </c>
      <c r="V22" s="1014" t="s">
        <v>5242</v>
      </c>
      <c r="W22" s="1014" t="s">
        <v>5245</v>
      </c>
      <c r="X22" s="1136" t="s">
        <v>5246</v>
      </c>
      <c r="Y22" s="1136" t="s">
        <v>659</v>
      </c>
      <c r="Z22" s="1136" t="s">
        <v>498</v>
      </c>
      <c r="AA22" s="1189">
        <v>44430.0</v>
      </c>
      <c r="AB22" s="1014" t="s">
        <v>454</v>
      </c>
      <c r="AC22" s="1217"/>
      <c r="AD22" s="1014" t="s">
        <v>5248</v>
      </c>
      <c r="AE22" s="1190" t="s">
        <v>5249</v>
      </c>
      <c r="AF22" s="1191">
        <f t="shared" si="3"/>
        <v>21</v>
      </c>
      <c r="AG22" s="1217"/>
      <c r="AH22" s="1217"/>
      <c r="AI22" s="1217"/>
      <c r="AJ22" s="1217"/>
      <c r="AK22" s="1230"/>
      <c r="AL22" s="1230"/>
      <c r="AM22" s="1230"/>
      <c r="AN22" s="1230"/>
      <c r="AO22" s="1230"/>
      <c r="AP22" s="1230"/>
      <c r="AQ22" s="1230"/>
      <c r="AR22" s="1230"/>
      <c r="AS22" s="1230"/>
      <c r="AT22" s="1230"/>
      <c r="AU22" s="1230"/>
      <c r="AV22" s="1230"/>
      <c r="AW22" s="1230"/>
      <c r="AX22" s="1230"/>
      <c r="AY22" s="1230"/>
      <c r="AZ22" s="1230"/>
      <c r="BA22" s="1230"/>
      <c r="BB22" s="1230"/>
      <c r="BC22" s="1230"/>
      <c r="BD22" s="1230"/>
    </row>
    <row r="23" ht="11.25" customHeight="1">
      <c r="A23" s="1193">
        <v>7022.0</v>
      </c>
      <c r="B23" s="1136" t="s">
        <v>36</v>
      </c>
      <c r="C23" s="1136" t="s">
        <v>5064</v>
      </c>
      <c r="D23" s="1014" t="s">
        <v>5239</v>
      </c>
      <c r="E23" s="1136" t="s">
        <v>1209</v>
      </c>
      <c r="F23" s="1217" t="s">
        <v>5240</v>
      </c>
      <c r="G23" s="1014" t="s">
        <v>5067</v>
      </c>
      <c r="H23" s="1014" t="s">
        <v>5241</v>
      </c>
      <c r="I23" s="1014" t="s">
        <v>5242</v>
      </c>
      <c r="J23" s="1014" t="s">
        <v>5252</v>
      </c>
      <c r="K23" s="1014" t="s">
        <v>794</v>
      </c>
      <c r="L23" s="1136" t="s">
        <v>243</v>
      </c>
      <c r="M23" s="1136" t="s">
        <v>420</v>
      </c>
      <c r="N23" s="1191">
        <v>97230.0</v>
      </c>
      <c r="O23" s="1136" t="s">
        <v>5253</v>
      </c>
      <c r="P23" s="1186">
        <v>45.5603216574161</v>
      </c>
      <c r="Q23" s="1186">
        <v>-122.526539758192</v>
      </c>
      <c r="R23" s="1184"/>
      <c r="S23" s="1218"/>
      <c r="T23" s="1217"/>
      <c r="U23" s="1014" t="s">
        <v>5239</v>
      </c>
      <c r="V23" s="1014" t="s">
        <v>5242</v>
      </c>
      <c r="W23" s="1014" t="s">
        <v>5245</v>
      </c>
      <c r="X23" s="1136" t="s">
        <v>5246</v>
      </c>
      <c r="Y23" s="1136" t="s">
        <v>659</v>
      </c>
      <c r="Z23" s="1136" t="s">
        <v>498</v>
      </c>
      <c r="AA23" s="1189">
        <v>44430.0</v>
      </c>
      <c r="AB23" s="1014" t="s">
        <v>454</v>
      </c>
      <c r="AC23" s="1217"/>
      <c r="AD23" s="1014" t="s">
        <v>5248</v>
      </c>
      <c r="AE23" s="1190" t="s">
        <v>5249</v>
      </c>
      <c r="AF23" s="1191">
        <f t="shared" si="3"/>
        <v>21</v>
      </c>
      <c r="AG23" s="1217"/>
      <c r="AH23" s="1217"/>
      <c r="AI23" s="1217"/>
      <c r="AJ23" s="1217"/>
      <c r="AK23" s="1230"/>
      <c r="AL23" s="1230"/>
      <c r="AM23" s="1230"/>
      <c r="AN23" s="1230"/>
      <c r="AO23" s="1230"/>
      <c r="AP23" s="1230"/>
      <c r="AQ23" s="1230"/>
      <c r="AR23" s="1230"/>
      <c r="AS23" s="1230"/>
      <c r="AT23" s="1230"/>
      <c r="AU23" s="1230"/>
      <c r="AV23" s="1230"/>
      <c r="AW23" s="1230"/>
      <c r="AX23" s="1230"/>
      <c r="AY23" s="1230"/>
      <c r="AZ23" s="1230"/>
      <c r="BA23" s="1230"/>
      <c r="BB23" s="1230"/>
      <c r="BC23" s="1230"/>
      <c r="BD23" s="1230"/>
    </row>
    <row r="24" ht="11.25" customHeight="1">
      <c r="A24" s="1184">
        <v>7023.0</v>
      </c>
      <c r="B24" s="1204" t="s">
        <v>36</v>
      </c>
      <c r="C24" s="1205" t="s">
        <v>5064</v>
      </c>
      <c r="D24" s="1205" t="s">
        <v>5254</v>
      </c>
      <c r="E24" s="1206" t="s">
        <v>812</v>
      </c>
      <c r="F24" s="1205" t="s">
        <v>5255</v>
      </c>
      <c r="G24" s="1205" t="s">
        <v>5256</v>
      </c>
      <c r="H24" s="1205" t="s">
        <v>5257</v>
      </c>
      <c r="I24" s="1239" t="s">
        <v>5258</v>
      </c>
      <c r="J24" s="1205" t="s">
        <v>5259</v>
      </c>
      <c r="K24" s="1205" t="s">
        <v>5260</v>
      </c>
      <c r="L24" s="1206" t="s">
        <v>1443</v>
      </c>
      <c r="M24" s="1206" t="s">
        <v>420</v>
      </c>
      <c r="N24" s="1206">
        <v>55369.0</v>
      </c>
      <c r="O24" s="1208" t="s">
        <v>5261</v>
      </c>
      <c r="P24" s="1209">
        <v>45.0670572344156</v>
      </c>
      <c r="Q24" s="1209">
        <v>-93.4414514038564</v>
      </c>
      <c r="R24" s="1204">
        <v>200.0</v>
      </c>
      <c r="S24" s="1210"/>
      <c r="T24" s="1211"/>
      <c r="U24" s="1215" t="s">
        <v>5262</v>
      </c>
      <c r="V24" s="1239" t="s">
        <v>5263</v>
      </c>
      <c r="W24" s="1205" t="s">
        <v>5264</v>
      </c>
      <c r="X24" s="1206" t="s">
        <v>786</v>
      </c>
      <c r="Y24" s="1206" t="s">
        <v>659</v>
      </c>
      <c r="Z24" s="1206" t="s">
        <v>498</v>
      </c>
      <c r="AA24" s="1212">
        <v>45584.0</v>
      </c>
      <c r="AB24" s="1205" t="s">
        <v>5265</v>
      </c>
      <c r="AC24" s="1205" t="s">
        <v>5267</v>
      </c>
      <c r="AD24" s="1205" t="s">
        <v>5266</v>
      </c>
      <c r="AE24" s="1205"/>
      <c r="AF24" s="1206">
        <f t="shared" si="3"/>
        <v>27</v>
      </c>
      <c r="AG24" s="1213"/>
      <c r="AH24" s="1240"/>
      <c r="AI24" s="1213" t="s">
        <v>5261</v>
      </c>
      <c r="AJ24" s="1205" t="s">
        <v>5268</v>
      </c>
      <c r="AK24" s="1238"/>
      <c r="AL24" s="1238"/>
      <c r="AM24" s="1238"/>
      <c r="AN24" s="1238"/>
      <c r="AO24" s="1238"/>
      <c r="AP24" s="1238"/>
      <c r="AQ24" s="1238"/>
      <c r="AR24" s="1238"/>
      <c r="AS24" s="1238"/>
      <c r="AT24" s="1238"/>
      <c r="AU24" s="1238"/>
      <c r="AV24" s="1238"/>
      <c r="AW24" s="1238"/>
      <c r="AX24" s="1238"/>
      <c r="AY24" s="1238"/>
      <c r="AZ24" s="1238"/>
      <c r="BA24" s="1238"/>
      <c r="BB24" s="1238"/>
      <c r="BC24" s="1238"/>
      <c r="BD24" s="1238"/>
    </row>
    <row r="25" ht="45.0" customHeight="1">
      <c r="A25" s="1193">
        <v>7024.0</v>
      </c>
      <c r="B25" s="1136" t="s">
        <v>36</v>
      </c>
      <c r="C25" s="1136" t="s">
        <v>5064</v>
      </c>
      <c r="D25" s="1014" t="s">
        <v>5269</v>
      </c>
      <c r="E25" s="1191" t="s">
        <v>812</v>
      </c>
      <c r="F25" s="1014" t="s">
        <v>5269</v>
      </c>
      <c r="G25" s="1014" t="s">
        <v>5115</v>
      </c>
      <c r="H25" s="1217" t="s">
        <v>5270</v>
      </c>
      <c r="I25" s="1220" t="s">
        <v>5271</v>
      </c>
      <c r="J25" s="1220" t="s">
        <v>5272</v>
      </c>
      <c r="K25" s="1220" t="s">
        <v>5273</v>
      </c>
      <c r="L25" s="1191" t="s">
        <v>26</v>
      </c>
      <c r="M25" s="1191" t="s">
        <v>420</v>
      </c>
      <c r="N25" s="1191">
        <v>92618.0</v>
      </c>
      <c r="O25" s="1191" t="s">
        <v>5274</v>
      </c>
      <c r="P25" s="1217">
        <v>33.64919</v>
      </c>
      <c r="Q25" s="1217">
        <v>-117.71199</v>
      </c>
      <c r="R25" s="1227">
        <v>15.0</v>
      </c>
      <c r="S25" s="1218"/>
      <c r="T25" s="1217"/>
      <c r="U25" s="1217" t="s">
        <v>5269</v>
      </c>
      <c r="V25" s="1220" t="s">
        <v>5271</v>
      </c>
      <c r="W25" s="1217" t="s">
        <v>5275</v>
      </c>
      <c r="X25" s="1191"/>
      <c r="Y25" s="1191" t="s">
        <v>1096</v>
      </c>
      <c r="Z25" s="1136" t="s">
        <v>498</v>
      </c>
      <c r="AA25" s="1189">
        <v>44774.0</v>
      </c>
      <c r="AB25" s="1014" t="s">
        <v>5276</v>
      </c>
      <c r="AC25" s="1217"/>
      <c r="AD25" s="1014" t="s">
        <v>5277</v>
      </c>
      <c r="AE25" s="1014" t="s">
        <v>5278</v>
      </c>
      <c r="AF25" s="1191">
        <f t="shared" si="3"/>
        <v>27</v>
      </c>
      <c r="AG25" s="1217"/>
      <c r="AH25" s="1217"/>
      <c r="AI25" s="1217"/>
      <c r="AJ25" s="1217"/>
      <c r="AK25" s="1230"/>
      <c r="AL25" s="1230"/>
      <c r="AM25" s="1230"/>
      <c r="AN25" s="1230"/>
      <c r="AO25" s="1230"/>
      <c r="AP25" s="1230"/>
      <c r="AQ25" s="1230"/>
      <c r="AR25" s="1230"/>
      <c r="AS25" s="1230"/>
      <c r="AT25" s="1230"/>
      <c r="AU25" s="1230"/>
      <c r="AV25" s="1230"/>
      <c r="AW25" s="1230"/>
      <c r="AX25" s="1230"/>
      <c r="AY25" s="1230"/>
      <c r="AZ25" s="1230"/>
      <c r="BA25" s="1230"/>
      <c r="BB25" s="1230"/>
      <c r="BC25" s="1230"/>
      <c r="BD25" s="1230"/>
    </row>
    <row r="26" ht="11.25" customHeight="1">
      <c r="A26" s="1184">
        <v>7025.0</v>
      </c>
      <c r="B26" s="1136" t="s">
        <v>36</v>
      </c>
      <c r="C26" s="1136" t="s">
        <v>5064</v>
      </c>
      <c r="D26" s="1014" t="s">
        <v>5279</v>
      </c>
      <c r="E26" s="1136" t="s">
        <v>812</v>
      </c>
      <c r="F26" s="1014" t="s">
        <v>5280</v>
      </c>
      <c r="G26" s="1014" t="s">
        <v>5115</v>
      </c>
      <c r="H26" s="1014" t="s">
        <v>5281</v>
      </c>
      <c r="I26" s="1014" t="s">
        <v>5282</v>
      </c>
      <c r="J26" s="1014" t="s">
        <v>5283</v>
      </c>
      <c r="K26" s="1014" t="s">
        <v>1178</v>
      </c>
      <c r="L26" s="1136" t="s">
        <v>42</v>
      </c>
      <c r="M26" s="1136" t="s">
        <v>420</v>
      </c>
      <c r="N26" s="1136">
        <v>48326.0</v>
      </c>
      <c r="O26" s="1136" t="s">
        <v>5284</v>
      </c>
      <c r="P26" s="1186">
        <v>42.6705161842757</v>
      </c>
      <c r="Q26" s="1186">
        <v>-83.2424944594704</v>
      </c>
      <c r="R26" s="1184">
        <v>11.0</v>
      </c>
      <c r="S26" s="1187"/>
      <c r="T26" s="1014"/>
      <c r="U26" s="1014" t="s">
        <v>5285</v>
      </c>
      <c r="V26" s="1014" t="s">
        <v>5282</v>
      </c>
      <c r="W26" s="1014" t="s">
        <v>5286</v>
      </c>
      <c r="X26" s="1136" t="s">
        <v>42</v>
      </c>
      <c r="Y26" s="1136" t="s">
        <v>420</v>
      </c>
      <c r="Z26" s="1136" t="s">
        <v>498</v>
      </c>
      <c r="AA26" s="1189">
        <v>44766.0</v>
      </c>
      <c r="AB26" s="1014" t="s">
        <v>5287</v>
      </c>
      <c r="AC26" s="1014" t="s">
        <v>5289</v>
      </c>
      <c r="AD26" s="1014" t="s">
        <v>5288</v>
      </c>
      <c r="AE26" s="1190" t="s">
        <v>5290</v>
      </c>
      <c r="AF26" s="1191">
        <f t="shared" si="3"/>
        <v>27</v>
      </c>
      <c r="AG26" s="1217"/>
      <c r="AH26" s="1217"/>
      <c r="AI26" s="1217"/>
      <c r="AJ26" s="1217"/>
      <c r="AK26" s="1230"/>
      <c r="AL26" s="1230"/>
      <c r="AM26" s="1230"/>
      <c r="AN26" s="1230"/>
      <c r="AO26" s="1230"/>
      <c r="AP26" s="1230"/>
      <c r="AQ26" s="1230"/>
      <c r="AR26" s="1230"/>
      <c r="AS26" s="1230"/>
      <c r="AT26" s="1230"/>
      <c r="AU26" s="1230"/>
      <c r="AV26" s="1230"/>
      <c r="AW26" s="1230"/>
      <c r="AX26" s="1230"/>
      <c r="AY26" s="1230"/>
      <c r="AZ26" s="1230"/>
      <c r="BA26" s="1230"/>
      <c r="BB26" s="1230"/>
      <c r="BC26" s="1230"/>
      <c r="BD26" s="1230"/>
    </row>
    <row r="27" ht="11.25" customHeight="1">
      <c r="A27" s="1193">
        <v>7026.0</v>
      </c>
      <c r="B27" s="1136" t="s">
        <v>36</v>
      </c>
      <c r="C27" s="1136" t="s">
        <v>5064</v>
      </c>
      <c r="D27" s="1014" t="s">
        <v>5291</v>
      </c>
      <c r="E27" s="1136" t="s">
        <v>812</v>
      </c>
      <c r="F27" s="1014" t="s">
        <v>5292</v>
      </c>
      <c r="G27" s="1014" t="s">
        <v>5067</v>
      </c>
      <c r="H27" s="1014" t="s">
        <v>5293</v>
      </c>
      <c r="I27" s="1014" t="s">
        <v>5294</v>
      </c>
      <c r="J27" s="1014" t="s">
        <v>5295</v>
      </c>
      <c r="K27" s="1014" t="s">
        <v>5296</v>
      </c>
      <c r="L27" s="1136" t="s">
        <v>5297</v>
      </c>
      <c r="M27" s="1136" t="s">
        <v>420</v>
      </c>
      <c r="N27" s="1136">
        <v>13069.0</v>
      </c>
      <c r="O27" s="1136" t="s">
        <v>5298</v>
      </c>
      <c r="P27" s="1186">
        <v>43.3274476778496</v>
      </c>
      <c r="Q27" s="1186">
        <v>-76.4184820883196</v>
      </c>
      <c r="R27" s="1184">
        <v>100.0</v>
      </c>
      <c r="S27" s="1187"/>
      <c r="T27" s="1014"/>
      <c r="U27" s="1014" t="s">
        <v>5291</v>
      </c>
      <c r="V27" s="1014" t="s">
        <v>5294</v>
      </c>
      <c r="W27" s="1014" t="s">
        <v>5299</v>
      </c>
      <c r="X27" s="1136" t="s">
        <v>2472</v>
      </c>
      <c r="Y27" s="1136" t="s">
        <v>420</v>
      </c>
      <c r="Z27" s="1136" t="s">
        <v>498</v>
      </c>
      <c r="AA27" s="1189">
        <v>44930.0</v>
      </c>
      <c r="AB27" s="1014" t="s">
        <v>454</v>
      </c>
      <c r="AC27" s="1014"/>
      <c r="AD27" s="480" t="s">
        <v>5300</v>
      </c>
      <c r="AE27" s="1014" t="s">
        <v>454</v>
      </c>
      <c r="AF27" s="1191">
        <f t="shared" si="3"/>
        <v>24</v>
      </c>
      <c r="AG27" s="1217" t="s">
        <v>5301</v>
      </c>
      <c r="AH27" s="1241" t="s">
        <v>5303</v>
      </c>
      <c r="AI27" s="1217" t="s">
        <v>5302</v>
      </c>
      <c r="AJ27" s="1217"/>
      <c r="AK27" s="1230"/>
      <c r="AL27" s="1230"/>
      <c r="AM27" s="1230"/>
      <c r="AN27" s="1230"/>
      <c r="AO27" s="1230"/>
      <c r="AP27" s="1230"/>
      <c r="AQ27" s="1230"/>
      <c r="AR27" s="1230"/>
      <c r="AS27" s="1230"/>
      <c r="AT27" s="1230"/>
      <c r="AU27" s="1230"/>
      <c r="AV27" s="1230"/>
      <c r="AW27" s="1230"/>
      <c r="AX27" s="1230"/>
      <c r="AY27" s="1230"/>
      <c r="AZ27" s="1230"/>
      <c r="BA27" s="1230"/>
      <c r="BB27" s="1230"/>
      <c r="BC27" s="1230"/>
      <c r="BD27" s="1230"/>
    </row>
    <row r="28" ht="11.25" customHeight="1">
      <c r="A28" s="1184">
        <v>7027.0</v>
      </c>
      <c r="B28" s="1136" t="s">
        <v>36</v>
      </c>
      <c r="C28" s="1136" t="s">
        <v>5064</v>
      </c>
      <c r="D28" s="1014" t="s">
        <v>5304</v>
      </c>
      <c r="E28" s="1136" t="s">
        <v>1209</v>
      </c>
      <c r="F28" s="1014" t="s">
        <v>5304</v>
      </c>
      <c r="G28" s="1014" t="s">
        <v>5115</v>
      </c>
      <c r="H28" s="1014" t="s">
        <v>5116</v>
      </c>
      <c r="I28" s="1014" t="s">
        <v>5305</v>
      </c>
      <c r="J28" s="1014" t="s">
        <v>5306</v>
      </c>
      <c r="K28" s="1014" t="s">
        <v>5307</v>
      </c>
      <c r="L28" s="1191" t="s">
        <v>2472</v>
      </c>
      <c r="M28" s="1136" t="s">
        <v>420</v>
      </c>
      <c r="N28" s="1191" t="s">
        <v>6397</v>
      </c>
      <c r="O28" s="1136" t="s">
        <v>5308</v>
      </c>
      <c r="P28" s="1186">
        <v>41.2950381604857</v>
      </c>
      <c r="Q28" s="1186">
        <v>-73.0797635662802</v>
      </c>
      <c r="R28" s="1227">
        <v>12.0</v>
      </c>
      <c r="S28" s="1218"/>
      <c r="T28" s="1217"/>
      <c r="U28" s="1217" t="s">
        <v>5309</v>
      </c>
      <c r="V28" s="1217" t="s">
        <v>5305</v>
      </c>
      <c r="W28" s="1217" t="s">
        <v>5310</v>
      </c>
      <c r="X28" s="1191" t="s">
        <v>4745</v>
      </c>
      <c r="Y28" s="1191" t="s">
        <v>659</v>
      </c>
      <c r="Z28" s="1191" t="s">
        <v>498</v>
      </c>
      <c r="AA28" s="1229">
        <v>44435.0</v>
      </c>
      <c r="AB28" s="1014" t="s">
        <v>454</v>
      </c>
      <c r="AC28" s="1217"/>
      <c r="AD28" s="1014" t="s">
        <v>5311</v>
      </c>
      <c r="AE28" s="1190" t="s">
        <v>5312</v>
      </c>
      <c r="AF28" s="1191">
        <f t="shared" si="3"/>
        <v>26</v>
      </c>
      <c r="AG28" s="1217"/>
      <c r="AH28" s="1217"/>
      <c r="AI28" s="1217"/>
      <c r="AJ28" s="1217"/>
      <c r="AK28" s="1230"/>
      <c r="AL28" s="1230"/>
      <c r="AM28" s="1230"/>
      <c r="AN28" s="1230"/>
      <c r="AO28" s="1230"/>
      <c r="AP28" s="1230"/>
      <c r="AQ28" s="1230"/>
      <c r="AR28" s="1230"/>
      <c r="AS28" s="1230"/>
      <c r="AT28" s="1230"/>
      <c r="AU28" s="1230"/>
      <c r="AV28" s="1230"/>
      <c r="AW28" s="1230"/>
      <c r="AX28" s="1230"/>
      <c r="AY28" s="1230"/>
      <c r="AZ28" s="1230"/>
      <c r="BA28" s="1230"/>
      <c r="BB28" s="1230"/>
      <c r="BC28" s="1230"/>
      <c r="BD28" s="1230"/>
    </row>
    <row r="29" ht="11.25" customHeight="1">
      <c r="A29" s="1193">
        <v>7028.0</v>
      </c>
      <c r="B29" s="1136" t="s">
        <v>36</v>
      </c>
      <c r="C29" s="1136" t="s">
        <v>5064</v>
      </c>
      <c r="D29" s="1014" t="s">
        <v>5304</v>
      </c>
      <c r="E29" s="1136" t="s">
        <v>1209</v>
      </c>
      <c r="F29" s="1014" t="s">
        <v>5304</v>
      </c>
      <c r="G29" s="1014" t="s">
        <v>5067</v>
      </c>
      <c r="H29" s="1014" t="s">
        <v>5313</v>
      </c>
      <c r="I29" s="1014" t="s">
        <v>5305</v>
      </c>
      <c r="J29" s="1014" t="s">
        <v>5306</v>
      </c>
      <c r="K29" s="1014" t="s">
        <v>5307</v>
      </c>
      <c r="L29" s="1191" t="s">
        <v>2472</v>
      </c>
      <c r="M29" s="1136" t="s">
        <v>420</v>
      </c>
      <c r="N29" s="1191" t="s">
        <v>6397</v>
      </c>
      <c r="O29" s="1136" t="s">
        <v>5308</v>
      </c>
      <c r="P29" s="1186">
        <v>41.2950381604857</v>
      </c>
      <c r="Q29" s="1186">
        <v>-73.0797635662802</v>
      </c>
      <c r="R29" s="1227">
        <v>12.0</v>
      </c>
      <c r="S29" s="1218"/>
      <c r="T29" s="1217"/>
      <c r="U29" s="1217" t="s">
        <v>5309</v>
      </c>
      <c r="V29" s="1217" t="s">
        <v>5305</v>
      </c>
      <c r="W29" s="1217" t="s">
        <v>5310</v>
      </c>
      <c r="X29" s="1191" t="s">
        <v>4745</v>
      </c>
      <c r="Y29" s="1191" t="s">
        <v>659</v>
      </c>
      <c r="Z29" s="1191" t="s">
        <v>498</v>
      </c>
      <c r="AA29" s="1229">
        <v>44773.0</v>
      </c>
      <c r="AB29" s="1014" t="s">
        <v>5314</v>
      </c>
      <c r="AC29" s="1217"/>
      <c r="AD29" s="1014" t="s">
        <v>5315</v>
      </c>
      <c r="AE29" s="1190" t="s">
        <v>5312</v>
      </c>
      <c r="AF29" s="1191">
        <f t="shared" si="3"/>
        <v>26</v>
      </c>
      <c r="AG29" s="1217"/>
      <c r="AH29" s="1217"/>
      <c r="AI29" s="1217"/>
      <c r="AJ29" s="1217"/>
      <c r="AK29" s="1230"/>
      <c r="AL29" s="1230"/>
      <c r="AM29" s="1230"/>
      <c r="AN29" s="1230"/>
      <c r="AO29" s="1230"/>
      <c r="AP29" s="1230"/>
      <c r="AQ29" s="1230"/>
      <c r="AR29" s="1230"/>
      <c r="AS29" s="1230"/>
      <c r="AT29" s="1230"/>
      <c r="AU29" s="1230"/>
      <c r="AV29" s="1230"/>
      <c r="AW29" s="1230"/>
      <c r="AX29" s="1230"/>
      <c r="AY29" s="1230"/>
      <c r="AZ29" s="1230"/>
      <c r="BA29" s="1230"/>
      <c r="BB29" s="1230"/>
      <c r="BC29" s="1230"/>
      <c r="BD29" s="1230"/>
    </row>
    <row r="30" ht="11.25" customHeight="1">
      <c r="A30" s="1184">
        <v>7029.0</v>
      </c>
      <c r="B30" s="1136" t="s">
        <v>36</v>
      </c>
      <c r="C30" s="1136" t="s">
        <v>5064</v>
      </c>
      <c r="D30" s="1014" t="s">
        <v>5304</v>
      </c>
      <c r="E30" s="1136" t="s">
        <v>1209</v>
      </c>
      <c r="F30" s="1014" t="s">
        <v>5304</v>
      </c>
      <c r="G30" s="1014" t="s">
        <v>5067</v>
      </c>
      <c r="H30" s="1014" t="s">
        <v>5316</v>
      </c>
      <c r="I30" s="1014" t="s">
        <v>5305</v>
      </c>
      <c r="J30" s="1014" t="s">
        <v>5306</v>
      </c>
      <c r="K30" s="1014" t="s">
        <v>5307</v>
      </c>
      <c r="L30" s="1191" t="s">
        <v>2472</v>
      </c>
      <c r="M30" s="1136" t="s">
        <v>420</v>
      </c>
      <c r="N30" s="1191" t="s">
        <v>6397</v>
      </c>
      <c r="O30" s="1136" t="s">
        <v>5308</v>
      </c>
      <c r="P30" s="1186">
        <v>41.2950381604857</v>
      </c>
      <c r="Q30" s="1186">
        <v>-73.0797635662802</v>
      </c>
      <c r="R30" s="1227">
        <v>12.0</v>
      </c>
      <c r="S30" s="1218"/>
      <c r="T30" s="1217"/>
      <c r="U30" s="1217" t="s">
        <v>5309</v>
      </c>
      <c r="V30" s="1217" t="s">
        <v>5305</v>
      </c>
      <c r="W30" s="1217" t="s">
        <v>5310</v>
      </c>
      <c r="X30" s="1191" t="s">
        <v>4745</v>
      </c>
      <c r="Y30" s="1191" t="s">
        <v>659</v>
      </c>
      <c r="Z30" s="1191" t="s">
        <v>498</v>
      </c>
      <c r="AA30" s="1229">
        <v>44773.0</v>
      </c>
      <c r="AB30" s="1014" t="s">
        <v>5314</v>
      </c>
      <c r="AC30" s="1217"/>
      <c r="AD30" s="1014" t="s">
        <v>5315</v>
      </c>
      <c r="AE30" s="1190" t="s">
        <v>5312</v>
      </c>
      <c r="AF30" s="1191">
        <f t="shared" si="3"/>
        <v>26</v>
      </c>
      <c r="AG30" s="1217"/>
      <c r="AH30" s="1217"/>
      <c r="AI30" s="1217"/>
      <c r="AJ30" s="1217"/>
      <c r="AK30" s="1230"/>
      <c r="AL30" s="1230"/>
      <c r="AM30" s="1230"/>
      <c r="AN30" s="1230"/>
      <c r="AO30" s="1230"/>
      <c r="AP30" s="1230"/>
      <c r="AQ30" s="1230"/>
      <c r="AR30" s="1230"/>
      <c r="AS30" s="1230"/>
      <c r="AT30" s="1230"/>
      <c r="AU30" s="1230"/>
      <c r="AV30" s="1230"/>
      <c r="AW30" s="1230"/>
      <c r="AX30" s="1230"/>
      <c r="AY30" s="1230"/>
      <c r="AZ30" s="1230"/>
      <c r="BA30" s="1230"/>
      <c r="BB30" s="1230"/>
      <c r="BC30" s="1230"/>
      <c r="BD30" s="1230"/>
    </row>
    <row r="31" ht="11.25" customHeight="1">
      <c r="A31" s="1193">
        <v>7030.0</v>
      </c>
      <c r="B31" s="1136" t="s">
        <v>36</v>
      </c>
      <c r="C31" s="1136" t="s">
        <v>5064</v>
      </c>
      <c r="D31" s="1014" t="s">
        <v>5304</v>
      </c>
      <c r="E31" s="1136" t="s">
        <v>1209</v>
      </c>
      <c r="F31" s="1014" t="s">
        <v>5304</v>
      </c>
      <c r="G31" s="1014" t="s">
        <v>5067</v>
      </c>
      <c r="H31" s="1014" t="s">
        <v>5317</v>
      </c>
      <c r="I31" s="1014" t="s">
        <v>5305</v>
      </c>
      <c r="J31" s="1014" t="s">
        <v>5306</v>
      </c>
      <c r="K31" s="1014" t="s">
        <v>5307</v>
      </c>
      <c r="L31" s="1191" t="s">
        <v>2472</v>
      </c>
      <c r="M31" s="1136" t="s">
        <v>420</v>
      </c>
      <c r="N31" s="1191" t="s">
        <v>6397</v>
      </c>
      <c r="O31" s="1136" t="s">
        <v>5308</v>
      </c>
      <c r="P31" s="1186">
        <v>41.2950381604857</v>
      </c>
      <c r="Q31" s="1186">
        <v>-73.0797635662802</v>
      </c>
      <c r="R31" s="1227">
        <v>12.0</v>
      </c>
      <c r="S31" s="1218"/>
      <c r="T31" s="1217"/>
      <c r="U31" s="1217" t="s">
        <v>5309</v>
      </c>
      <c r="V31" s="1217" t="s">
        <v>5305</v>
      </c>
      <c r="W31" s="1217" t="s">
        <v>5310</v>
      </c>
      <c r="X31" s="1191" t="s">
        <v>4745</v>
      </c>
      <c r="Y31" s="1191" t="s">
        <v>659</v>
      </c>
      <c r="Z31" s="1191" t="s">
        <v>498</v>
      </c>
      <c r="AA31" s="1229">
        <v>44773.0</v>
      </c>
      <c r="AB31" s="1014" t="s">
        <v>5314</v>
      </c>
      <c r="AC31" s="1217"/>
      <c r="AD31" s="1014" t="s">
        <v>5315</v>
      </c>
      <c r="AE31" s="1190" t="s">
        <v>5312</v>
      </c>
      <c r="AF31" s="1191">
        <f t="shared" si="3"/>
        <v>26</v>
      </c>
      <c r="AG31" s="1217"/>
      <c r="AH31" s="1217"/>
      <c r="AI31" s="1217"/>
      <c r="AJ31" s="1217"/>
      <c r="AK31" s="1230"/>
      <c r="AL31" s="1230"/>
      <c r="AM31" s="1230"/>
      <c r="AN31" s="1230"/>
      <c r="AO31" s="1230"/>
      <c r="AP31" s="1230"/>
      <c r="AQ31" s="1230"/>
      <c r="AR31" s="1230"/>
      <c r="AS31" s="1230"/>
      <c r="AT31" s="1230"/>
      <c r="AU31" s="1230"/>
      <c r="AV31" s="1230"/>
      <c r="AW31" s="1230"/>
      <c r="AX31" s="1230"/>
      <c r="AY31" s="1230"/>
      <c r="AZ31" s="1230"/>
      <c r="BA31" s="1230"/>
      <c r="BB31" s="1230"/>
      <c r="BC31" s="1230"/>
      <c r="BD31" s="1230"/>
    </row>
    <row r="32" ht="120.0" customHeight="1">
      <c r="A32" s="1184">
        <v>7031.0</v>
      </c>
      <c r="B32" s="1136" t="s">
        <v>36</v>
      </c>
      <c r="C32" s="1136" t="s">
        <v>5064</v>
      </c>
      <c r="D32" s="1014" t="s">
        <v>5304</v>
      </c>
      <c r="E32" s="1136" t="s">
        <v>1209</v>
      </c>
      <c r="F32" s="1014" t="s">
        <v>5304</v>
      </c>
      <c r="G32" s="1014" t="s">
        <v>5067</v>
      </c>
      <c r="H32" s="1014" t="s">
        <v>5318</v>
      </c>
      <c r="I32" s="1014" t="s">
        <v>5305</v>
      </c>
      <c r="J32" s="1014" t="s">
        <v>5306</v>
      </c>
      <c r="K32" s="1014" t="s">
        <v>5307</v>
      </c>
      <c r="L32" s="1191" t="s">
        <v>2472</v>
      </c>
      <c r="M32" s="1136" t="s">
        <v>420</v>
      </c>
      <c r="N32" s="1191" t="s">
        <v>6397</v>
      </c>
      <c r="O32" s="1136" t="s">
        <v>5308</v>
      </c>
      <c r="P32" s="1186">
        <v>41.2950381604857</v>
      </c>
      <c r="Q32" s="1186">
        <v>-73.0797635662802</v>
      </c>
      <c r="R32" s="1227">
        <v>12.0</v>
      </c>
      <c r="S32" s="1218"/>
      <c r="T32" s="1217"/>
      <c r="U32" s="1217" t="s">
        <v>5309</v>
      </c>
      <c r="V32" s="1217" t="s">
        <v>5305</v>
      </c>
      <c r="W32" s="1217" t="s">
        <v>5310</v>
      </c>
      <c r="X32" s="1191" t="s">
        <v>4745</v>
      </c>
      <c r="Y32" s="1191" t="s">
        <v>659</v>
      </c>
      <c r="Z32" s="1191" t="s">
        <v>498</v>
      </c>
      <c r="AA32" s="1229">
        <v>44773.0</v>
      </c>
      <c r="AB32" s="1014" t="s">
        <v>5314</v>
      </c>
      <c r="AC32" s="1217"/>
      <c r="AD32" s="1014" t="s">
        <v>5311</v>
      </c>
      <c r="AE32" s="1190" t="s">
        <v>5312</v>
      </c>
      <c r="AF32" s="1191">
        <f t="shared" si="3"/>
        <v>26</v>
      </c>
      <c r="AG32" s="1217"/>
      <c r="AH32" s="1217"/>
      <c r="AI32" s="1217"/>
      <c r="AJ32" s="1217"/>
      <c r="AK32" s="1230"/>
      <c r="AL32" s="1230"/>
      <c r="AM32" s="1230"/>
      <c r="AN32" s="1230"/>
      <c r="AO32" s="1230"/>
      <c r="AP32" s="1230"/>
      <c r="AQ32" s="1230"/>
      <c r="AR32" s="1230"/>
      <c r="AS32" s="1230"/>
      <c r="AT32" s="1230"/>
      <c r="AU32" s="1230"/>
      <c r="AV32" s="1230"/>
      <c r="AW32" s="1230"/>
      <c r="AX32" s="1230"/>
      <c r="AY32" s="1230"/>
      <c r="AZ32" s="1230"/>
      <c r="BA32" s="1230"/>
      <c r="BB32" s="1230"/>
      <c r="BC32" s="1230"/>
      <c r="BD32" s="1230"/>
    </row>
    <row r="33" ht="11.25" customHeight="1">
      <c r="A33" s="1193">
        <v>7032.0</v>
      </c>
      <c r="B33" s="1136" t="s">
        <v>36</v>
      </c>
      <c r="C33" s="1136" t="s">
        <v>5064</v>
      </c>
      <c r="D33" s="1014" t="s">
        <v>5304</v>
      </c>
      <c r="E33" s="1136" t="s">
        <v>1209</v>
      </c>
      <c r="F33" s="1014" t="s">
        <v>5304</v>
      </c>
      <c r="G33" s="1014" t="s">
        <v>5067</v>
      </c>
      <c r="H33" s="1014" t="s">
        <v>5319</v>
      </c>
      <c r="I33" s="1014" t="s">
        <v>5305</v>
      </c>
      <c r="J33" s="1014" t="s">
        <v>5306</v>
      </c>
      <c r="K33" s="1014" t="s">
        <v>5307</v>
      </c>
      <c r="L33" s="1191" t="s">
        <v>2472</v>
      </c>
      <c r="M33" s="1136" t="s">
        <v>420</v>
      </c>
      <c r="N33" s="1191" t="s">
        <v>6397</v>
      </c>
      <c r="O33" s="1136" t="s">
        <v>5308</v>
      </c>
      <c r="P33" s="1186">
        <v>41.2950381604857</v>
      </c>
      <c r="Q33" s="1186">
        <v>-73.0797635662802</v>
      </c>
      <c r="R33" s="1227">
        <v>12.0</v>
      </c>
      <c r="S33" s="1218"/>
      <c r="T33" s="1217"/>
      <c r="U33" s="1217" t="s">
        <v>5309</v>
      </c>
      <c r="V33" s="1217" t="s">
        <v>5305</v>
      </c>
      <c r="W33" s="1217" t="s">
        <v>5310</v>
      </c>
      <c r="X33" s="1191" t="s">
        <v>4745</v>
      </c>
      <c r="Y33" s="1191" t="s">
        <v>659</v>
      </c>
      <c r="Z33" s="1191" t="s">
        <v>498</v>
      </c>
      <c r="AA33" s="1229">
        <v>44773.0</v>
      </c>
      <c r="AB33" s="1014" t="s">
        <v>5314</v>
      </c>
      <c r="AC33" s="1217"/>
      <c r="AD33" s="1014" t="s">
        <v>5315</v>
      </c>
      <c r="AE33" s="1190" t="s">
        <v>5312</v>
      </c>
      <c r="AF33" s="1191">
        <f t="shared" si="3"/>
        <v>26</v>
      </c>
      <c r="AG33" s="1217"/>
      <c r="AH33" s="1217"/>
      <c r="AI33" s="1217"/>
      <c r="AJ33" s="1217"/>
      <c r="AK33" s="1230"/>
      <c r="AL33" s="1230"/>
      <c r="AM33" s="1230"/>
      <c r="AN33" s="1230"/>
      <c r="AO33" s="1230"/>
      <c r="AP33" s="1230"/>
      <c r="AQ33" s="1230"/>
      <c r="AR33" s="1230"/>
      <c r="AS33" s="1230"/>
      <c r="AT33" s="1230"/>
      <c r="AU33" s="1230"/>
      <c r="AV33" s="1230"/>
      <c r="AW33" s="1230"/>
      <c r="AX33" s="1230"/>
      <c r="AY33" s="1230"/>
      <c r="AZ33" s="1230"/>
      <c r="BA33" s="1230"/>
      <c r="BB33" s="1230"/>
      <c r="BC33" s="1230"/>
      <c r="BD33" s="1230"/>
    </row>
    <row r="34" ht="81.0" customHeight="1">
      <c r="A34" s="1184">
        <v>7033.0</v>
      </c>
      <c r="B34" s="1136" t="s">
        <v>36</v>
      </c>
      <c r="C34" s="1136" t="s">
        <v>5064</v>
      </c>
      <c r="D34" s="1014" t="s">
        <v>5304</v>
      </c>
      <c r="E34" s="1136" t="s">
        <v>1209</v>
      </c>
      <c r="F34" s="1014" t="s">
        <v>5304</v>
      </c>
      <c r="G34" s="1014" t="s">
        <v>5067</v>
      </c>
      <c r="H34" s="1014" t="s">
        <v>5241</v>
      </c>
      <c r="I34" s="1014" t="s">
        <v>5305</v>
      </c>
      <c r="J34" s="1014" t="s">
        <v>5306</v>
      </c>
      <c r="K34" s="1014" t="s">
        <v>5307</v>
      </c>
      <c r="L34" s="1191" t="s">
        <v>2472</v>
      </c>
      <c r="M34" s="1136" t="s">
        <v>420</v>
      </c>
      <c r="N34" s="1191" t="s">
        <v>6397</v>
      </c>
      <c r="O34" s="1136" t="s">
        <v>5308</v>
      </c>
      <c r="P34" s="1186">
        <v>41.2950381604857</v>
      </c>
      <c r="Q34" s="1186">
        <v>-73.0797635662802</v>
      </c>
      <c r="R34" s="1227">
        <v>12.0</v>
      </c>
      <c r="S34" s="1218"/>
      <c r="T34" s="1217"/>
      <c r="U34" s="1217" t="s">
        <v>5309</v>
      </c>
      <c r="V34" s="1217" t="s">
        <v>5305</v>
      </c>
      <c r="W34" s="1217" t="s">
        <v>5310</v>
      </c>
      <c r="X34" s="1191" t="s">
        <v>4745</v>
      </c>
      <c r="Y34" s="1191" t="s">
        <v>659</v>
      </c>
      <c r="Z34" s="1191" t="s">
        <v>498</v>
      </c>
      <c r="AA34" s="1229">
        <v>44773.0</v>
      </c>
      <c r="AB34" s="1014" t="s">
        <v>5314</v>
      </c>
      <c r="AC34" s="1217"/>
      <c r="AD34" s="1014" t="s">
        <v>5311</v>
      </c>
      <c r="AE34" s="1190" t="s">
        <v>5312</v>
      </c>
      <c r="AF34" s="1191">
        <f t="shared" si="3"/>
        <v>26</v>
      </c>
      <c r="AG34" s="1217"/>
      <c r="AH34" s="1217"/>
      <c r="AI34" s="1217"/>
      <c r="AJ34" s="1217"/>
      <c r="AK34" s="1230"/>
      <c r="AL34" s="1230"/>
      <c r="AM34" s="1230"/>
      <c r="AN34" s="1230"/>
      <c r="AO34" s="1230"/>
      <c r="AP34" s="1230"/>
      <c r="AQ34" s="1230"/>
      <c r="AR34" s="1230"/>
      <c r="AS34" s="1230"/>
      <c r="AT34" s="1230"/>
      <c r="AU34" s="1230"/>
      <c r="AV34" s="1230"/>
      <c r="AW34" s="1230"/>
      <c r="AX34" s="1230"/>
      <c r="AY34" s="1230"/>
      <c r="AZ34" s="1230"/>
      <c r="BA34" s="1230"/>
      <c r="BB34" s="1230"/>
      <c r="BC34" s="1230"/>
      <c r="BD34" s="1230"/>
    </row>
    <row r="35" ht="129.75" customHeight="1">
      <c r="A35" s="1193">
        <v>7034.0</v>
      </c>
      <c r="B35" s="1136" t="s">
        <v>36</v>
      </c>
      <c r="C35" s="1136" t="s">
        <v>5064</v>
      </c>
      <c r="D35" s="1014" t="s">
        <v>5304</v>
      </c>
      <c r="E35" s="1136" t="s">
        <v>1209</v>
      </c>
      <c r="F35" s="1014" t="s">
        <v>5304</v>
      </c>
      <c r="G35" s="1014" t="s">
        <v>5067</v>
      </c>
      <c r="H35" s="1014" t="s">
        <v>5320</v>
      </c>
      <c r="I35" s="1014" t="s">
        <v>5305</v>
      </c>
      <c r="J35" s="1014" t="s">
        <v>5306</v>
      </c>
      <c r="K35" s="1014" t="s">
        <v>5307</v>
      </c>
      <c r="L35" s="1191" t="s">
        <v>2472</v>
      </c>
      <c r="M35" s="1136" t="s">
        <v>420</v>
      </c>
      <c r="N35" s="1191" t="s">
        <v>6397</v>
      </c>
      <c r="O35" s="1136" t="s">
        <v>5308</v>
      </c>
      <c r="P35" s="1186">
        <v>41.2950381604857</v>
      </c>
      <c r="Q35" s="1186">
        <v>-73.0797635662802</v>
      </c>
      <c r="R35" s="1227">
        <v>12.0</v>
      </c>
      <c r="S35" s="1218"/>
      <c r="T35" s="1217"/>
      <c r="U35" s="1217" t="s">
        <v>5309</v>
      </c>
      <c r="V35" s="1217" t="s">
        <v>5305</v>
      </c>
      <c r="W35" s="1217" t="s">
        <v>5310</v>
      </c>
      <c r="X35" s="1191" t="s">
        <v>4745</v>
      </c>
      <c r="Y35" s="1191" t="s">
        <v>659</v>
      </c>
      <c r="Z35" s="1191" t="s">
        <v>498</v>
      </c>
      <c r="AA35" s="1229">
        <v>44773.0</v>
      </c>
      <c r="AB35" s="1014" t="s">
        <v>5314</v>
      </c>
      <c r="AC35" s="1217"/>
      <c r="AD35" s="1014" t="s">
        <v>5311</v>
      </c>
      <c r="AE35" s="1190" t="s">
        <v>5312</v>
      </c>
      <c r="AF35" s="1191">
        <f t="shared" si="3"/>
        <v>26</v>
      </c>
      <c r="AG35" s="1217"/>
      <c r="AH35" s="1217"/>
      <c r="AI35" s="1217"/>
      <c r="AJ35" s="1217"/>
      <c r="AK35" s="1230"/>
      <c r="AL35" s="1230"/>
      <c r="AM35" s="1230"/>
      <c r="AN35" s="1230"/>
      <c r="AO35" s="1230"/>
      <c r="AP35" s="1230"/>
      <c r="AQ35" s="1230"/>
      <c r="AR35" s="1230"/>
      <c r="AS35" s="1230"/>
      <c r="AT35" s="1230"/>
      <c r="AU35" s="1230"/>
      <c r="AV35" s="1230"/>
      <c r="AW35" s="1230"/>
      <c r="AX35" s="1230"/>
      <c r="AY35" s="1230"/>
      <c r="AZ35" s="1230"/>
      <c r="BA35" s="1230"/>
      <c r="BB35" s="1230"/>
      <c r="BC35" s="1230"/>
      <c r="BD35" s="1230"/>
    </row>
    <row r="36" ht="123.0" customHeight="1">
      <c r="A36" s="1184">
        <v>7035.0</v>
      </c>
      <c r="B36" s="1136" t="s">
        <v>36</v>
      </c>
      <c r="C36" s="1014" t="s">
        <v>5064</v>
      </c>
      <c r="D36" s="1220" t="s">
        <v>5321</v>
      </c>
      <c r="E36" s="1136" t="s">
        <v>1209</v>
      </c>
      <c r="F36" s="1220" t="s">
        <v>5321</v>
      </c>
      <c r="G36" s="480" t="s">
        <v>5067</v>
      </c>
      <c r="H36" s="480" t="s">
        <v>5322</v>
      </c>
      <c r="I36" s="1014" t="s">
        <v>5323</v>
      </c>
      <c r="J36" s="1220" t="s">
        <v>5324</v>
      </c>
      <c r="K36" s="1220" t="s">
        <v>5325</v>
      </c>
      <c r="L36" s="1191" t="s">
        <v>1443</v>
      </c>
      <c r="M36" s="1191" t="s">
        <v>420</v>
      </c>
      <c r="N36" s="1225" t="s">
        <v>10664</v>
      </c>
      <c r="O36" s="1220" t="s">
        <v>5326</v>
      </c>
      <c r="P36" s="1226">
        <v>44.8342187020342</v>
      </c>
      <c r="Q36" s="1226">
        <v>-93.2972244153405</v>
      </c>
      <c r="R36" s="1227">
        <v>20.0</v>
      </c>
      <c r="S36" s="1218"/>
      <c r="T36" s="1217"/>
      <c r="U36" s="1220" t="s">
        <v>5321</v>
      </c>
      <c r="V36" s="1014" t="s">
        <v>5327</v>
      </c>
      <c r="W36" s="1220" t="s">
        <v>5325</v>
      </c>
      <c r="X36" s="1191" t="s">
        <v>1443</v>
      </c>
      <c r="Y36" s="1191" t="s">
        <v>420</v>
      </c>
      <c r="Z36" s="1136" t="s">
        <v>498</v>
      </c>
      <c r="AA36" s="1189">
        <v>45412.0</v>
      </c>
      <c r="AB36" s="1014" t="s">
        <v>5328</v>
      </c>
      <c r="AC36" s="1217"/>
      <c r="AD36" s="480" t="s">
        <v>5329</v>
      </c>
      <c r="AE36" s="1014" t="s">
        <v>5327</v>
      </c>
      <c r="AF36" s="1191">
        <f t="shared" si="3"/>
        <v>28</v>
      </c>
      <c r="AG36" s="1220" t="s">
        <v>5330</v>
      </c>
      <c r="AH36" s="1220" t="s">
        <v>5332</v>
      </c>
      <c r="AI36" s="1220" t="s">
        <v>5331</v>
      </c>
      <c r="AJ36" s="1217"/>
      <c r="AK36" s="1230"/>
      <c r="AL36" s="1230"/>
      <c r="AM36" s="1230"/>
      <c r="AN36" s="1230"/>
      <c r="AO36" s="1230"/>
      <c r="AP36" s="1230"/>
      <c r="AQ36" s="1230"/>
      <c r="AR36" s="1230"/>
      <c r="AS36" s="1230"/>
      <c r="AT36" s="1230"/>
      <c r="AU36" s="1230"/>
      <c r="AV36" s="1230"/>
      <c r="AW36" s="1230"/>
      <c r="AX36" s="1230"/>
      <c r="AY36" s="1230"/>
      <c r="AZ36" s="1230"/>
      <c r="BA36" s="1230"/>
      <c r="BB36" s="1230"/>
      <c r="BC36" s="1230"/>
      <c r="BD36" s="1230"/>
    </row>
    <row r="37" ht="203.25" customHeight="1">
      <c r="A37" s="1193">
        <v>7036.0</v>
      </c>
      <c r="B37" s="1136" t="s">
        <v>36</v>
      </c>
      <c r="C37" s="1136" t="s">
        <v>5064</v>
      </c>
      <c r="D37" s="1014" t="s">
        <v>5333</v>
      </c>
      <c r="E37" s="1136" t="s">
        <v>812</v>
      </c>
      <c r="F37" s="1014" t="s">
        <v>5334</v>
      </c>
      <c r="G37" s="1014" t="s">
        <v>5067</v>
      </c>
      <c r="H37" s="1014" t="s">
        <v>5335</v>
      </c>
      <c r="I37" s="1014" t="s">
        <v>5336</v>
      </c>
      <c r="J37" s="1014" t="s">
        <v>5337</v>
      </c>
      <c r="K37" s="1014" t="s">
        <v>2278</v>
      </c>
      <c r="L37" s="1136" t="s">
        <v>127</v>
      </c>
      <c r="M37" s="1136" t="s">
        <v>420</v>
      </c>
      <c r="N37" s="1136">
        <v>27560.0</v>
      </c>
      <c r="O37" s="1136" t="s">
        <v>5338</v>
      </c>
      <c r="P37" s="1186">
        <v>35.8284107707915</v>
      </c>
      <c r="Q37" s="1186">
        <v>-78.8216172045421</v>
      </c>
      <c r="R37" s="1187"/>
      <c r="S37" s="1014"/>
      <c r="T37" s="1014"/>
      <c r="U37" s="1014" t="s">
        <v>5339</v>
      </c>
      <c r="V37" s="1014" t="s">
        <v>5336</v>
      </c>
      <c r="W37" s="1014" t="s">
        <v>2278</v>
      </c>
      <c r="X37" s="1136" t="s">
        <v>127</v>
      </c>
      <c r="Y37" s="1136" t="s">
        <v>420</v>
      </c>
      <c r="Z37" s="1136" t="s">
        <v>498</v>
      </c>
      <c r="AA37" s="1189">
        <v>44801.0</v>
      </c>
      <c r="AB37" s="1014" t="s">
        <v>5340</v>
      </c>
      <c r="AC37" s="1014"/>
      <c r="AD37" s="1014" t="s">
        <v>5341</v>
      </c>
      <c r="AE37" s="1190" t="s">
        <v>5336</v>
      </c>
      <c r="AF37" s="1191">
        <f t="shared" si="3"/>
        <v>16</v>
      </c>
      <c r="AG37" s="1217"/>
      <c r="AH37" s="1217"/>
      <c r="AI37" s="1217"/>
      <c r="AJ37" s="1217"/>
      <c r="AK37" s="1230"/>
      <c r="AL37" s="1230"/>
      <c r="AM37" s="1230"/>
      <c r="AN37" s="1230"/>
      <c r="AO37" s="1230"/>
      <c r="AP37" s="1230"/>
      <c r="AQ37" s="1230"/>
      <c r="AR37" s="1230"/>
      <c r="AS37" s="1230"/>
      <c r="AT37" s="1230"/>
      <c r="AU37" s="1230"/>
      <c r="AV37" s="1230"/>
      <c r="AW37" s="1230"/>
      <c r="AX37" s="1230"/>
      <c r="AY37" s="1230"/>
      <c r="AZ37" s="1230"/>
      <c r="BA37" s="1230"/>
      <c r="BB37" s="1230"/>
      <c r="BC37" s="1230"/>
      <c r="BD37" s="1230"/>
    </row>
    <row r="38" ht="114.0" customHeight="1">
      <c r="A38" s="1184">
        <v>7037.0</v>
      </c>
      <c r="B38" s="1136" t="s">
        <v>36</v>
      </c>
      <c r="C38" s="1136" t="s">
        <v>5064</v>
      </c>
      <c r="D38" s="1014" t="s">
        <v>5342</v>
      </c>
      <c r="E38" s="1136" t="s">
        <v>1209</v>
      </c>
      <c r="F38" s="1014" t="s">
        <v>5343</v>
      </c>
      <c r="G38" s="1014" t="s">
        <v>5115</v>
      </c>
      <c r="H38" s="1014" t="s">
        <v>5344</v>
      </c>
      <c r="I38" s="1014" t="s">
        <v>5345</v>
      </c>
      <c r="J38" s="1014" t="s">
        <v>5346</v>
      </c>
      <c r="K38" s="1014" t="s">
        <v>5347</v>
      </c>
      <c r="L38" s="1136" t="s">
        <v>42</v>
      </c>
      <c r="M38" s="1136" t="s">
        <v>420</v>
      </c>
      <c r="N38" s="1136">
        <v>48360.0</v>
      </c>
      <c r="O38" s="1136"/>
      <c r="P38" s="1186">
        <v>42.7271762007549</v>
      </c>
      <c r="Q38" s="1186">
        <v>-83.2437039332615</v>
      </c>
      <c r="R38" s="1184">
        <v>20.0</v>
      </c>
      <c r="S38" s="1218"/>
      <c r="T38" s="1217"/>
      <c r="U38" s="1187" t="s">
        <v>5342</v>
      </c>
      <c r="V38" s="1014" t="s">
        <v>5345</v>
      </c>
      <c r="W38" s="1014" t="s">
        <v>5348</v>
      </c>
      <c r="X38" s="1136" t="s">
        <v>5349</v>
      </c>
      <c r="Y38" s="1136" t="s">
        <v>2098</v>
      </c>
      <c r="Z38" s="1136" t="s">
        <v>498</v>
      </c>
      <c r="AA38" s="1189">
        <v>44891.0</v>
      </c>
      <c r="AB38" s="1014" t="s">
        <v>5350</v>
      </c>
      <c r="AC38" s="1242" t="s">
        <v>5352</v>
      </c>
      <c r="AD38" s="1014" t="s">
        <v>5351</v>
      </c>
      <c r="AE38" s="1190" t="s">
        <v>5353</v>
      </c>
      <c r="AF38" s="1191">
        <f t="shared" si="3"/>
        <v>22</v>
      </c>
      <c r="AG38" s="1217"/>
      <c r="AH38" s="1217"/>
      <c r="AI38" s="1217"/>
      <c r="AJ38" s="1217"/>
      <c r="AK38" s="1230"/>
      <c r="AL38" s="1230"/>
      <c r="AM38" s="1230"/>
      <c r="AN38" s="1230"/>
      <c r="AO38" s="1230"/>
      <c r="AP38" s="1230"/>
      <c r="AQ38" s="1230"/>
      <c r="AR38" s="1230"/>
      <c r="AS38" s="1230"/>
      <c r="AT38" s="1230"/>
      <c r="AU38" s="1230"/>
      <c r="AV38" s="1230"/>
      <c r="AW38" s="1230"/>
      <c r="AX38" s="1230"/>
      <c r="AY38" s="1230"/>
      <c r="AZ38" s="1230"/>
      <c r="BA38" s="1230"/>
      <c r="BB38" s="1230"/>
      <c r="BC38" s="1230"/>
      <c r="BD38" s="1230"/>
    </row>
    <row r="39" ht="11.25" customHeight="1">
      <c r="A39" s="1193">
        <v>7038.0</v>
      </c>
      <c r="B39" s="1136" t="s">
        <v>36</v>
      </c>
      <c r="C39" s="1136" t="s">
        <v>5064</v>
      </c>
      <c r="D39" s="1014" t="s">
        <v>5354</v>
      </c>
      <c r="E39" s="1136" t="s">
        <v>1209</v>
      </c>
      <c r="F39" s="1014" t="s">
        <v>5355</v>
      </c>
      <c r="G39" s="1014" t="s">
        <v>5067</v>
      </c>
      <c r="H39" s="1014" t="s">
        <v>5221</v>
      </c>
      <c r="I39" s="1014" t="s">
        <v>5356</v>
      </c>
      <c r="J39" s="1014" t="s">
        <v>5357</v>
      </c>
      <c r="K39" s="1014" t="s">
        <v>5358</v>
      </c>
      <c r="L39" s="1191" t="s">
        <v>224</v>
      </c>
      <c r="M39" s="1136" t="s">
        <v>420</v>
      </c>
      <c r="N39" s="1191">
        <v>54156.0</v>
      </c>
      <c r="O39" s="1136" t="s">
        <v>5359</v>
      </c>
      <c r="P39" s="1186">
        <v>44.4224807464422</v>
      </c>
      <c r="Q39" s="1186">
        <v>-88.0601591854855</v>
      </c>
      <c r="R39" s="1227">
        <v>230.0</v>
      </c>
      <c r="S39" s="1218"/>
      <c r="T39" s="1217"/>
      <c r="U39" s="1217" t="s">
        <v>5355</v>
      </c>
      <c r="V39" s="1014" t="s">
        <v>5356</v>
      </c>
      <c r="W39" s="1217" t="s">
        <v>5358</v>
      </c>
      <c r="X39" s="1191" t="s">
        <v>224</v>
      </c>
      <c r="Y39" s="1191" t="s">
        <v>420</v>
      </c>
      <c r="Z39" s="1191" t="s">
        <v>498</v>
      </c>
      <c r="AA39" s="1229">
        <v>44778.0</v>
      </c>
      <c r="AB39" s="1014" t="s">
        <v>5360</v>
      </c>
      <c r="AC39" s="1014" t="s">
        <v>5362</v>
      </c>
      <c r="AD39" s="1014" t="s">
        <v>5361</v>
      </c>
      <c r="AE39" s="1190" t="s">
        <v>5356</v>
      </c>
      <c r="AF39" s="1191">
        <f t="shared" si="3"/>
        <v>20</v>
      </c>
      <c r="AG39" s="1217"/>
      <c r="AH39" s="1217"/>
      <c r="AI39" s="1217"/>
      <c r="AJ39" s="1217"/>
      <c r="AK39" s="1230"/>
      <c r="AL39" s="1230"/>
      <c r="AM39" s="1230"/>
      <c r="AN39" s="1230"/>
      <c r="AO39" s="1230"/>
      <c r="AP39" s="1230"/>
      <c r="AQ39" s="1230"/>
      <c r="AR39" s="1230"/>
      <c r="AS39" s="1230"/>
      <c r="AT39" s="1230"/>
      <c r="AU39" s="1230"/>
      <c r="AV39" s="1230"/>
      <c r="AW39" s="1230"/>
      <c r="AX39" s="1230"/>
      <c r="AY39" s="1230"/>
      <c r="AZ39" s="1230"/>
      <c r="BA39" s="1230"/>
      <c r="BB39" s="1230"/>
      <c r="BC39" s="1230"/>
      <c r="BD39" s="1230"/>
    </row>
    <row r="40" ht="11.25" customHeight="1">
      <c r="A40" s="1184">
        <v>7039.0</v>
      </c>
      <c r="B40" s="1136" t="s">
        <v>36</v>
      </c>
      <c r="C40" s="1136" t="s">
        <v>5064</v>
      </c>
      <c r="D40" s="1014" t="s">
        <v>5354</v>
      </c>
      <c r="E40" s="1136" t="s">
        <v>1209</v>
      </c>
      <c r="F40" s="1014" t="s">
        <v>5355</v>
      </c>
      <c r="G40" s="1014" t="s">
        <v>5067</v>
      </c>
      <c r="H40" s="1014" t="s">
        <v>5363</v>
      </c>
      <c r="I40" s="1014" t="s">
        <v>5356</v>
      </c>
      <c r="J40" s="1014" t="s">
        <v>5357</v>
      </c>
      <c r="K40" s="1014" t="s">
        <v>5358</v>
      </c>
      <c r="L40" s="1191" t="s">
        <v>224</v>
      </c>
      <c r="M40" s="1136" t="s">
        <v>420</v>
      </c>
      <c r="N40" s="1191">
        <v>54156.0</v>
      </c>
      <c r="O40" s="1136" t="s">
        <v>5359</v>
      </c>
      <c r="P40" s="1186">
        <v>44.4224807464422</v>
      </c>
      <c r="Q40" s="1186">
        <v>-88.0601591854855</v>
      </c>
      <c r="R40" s="1227">
        <v>230.0</v>
      </c>
      <c r="S40" s="1218"/>
      <c r="T40" s="1217"/>
      <c r="U40" s="1217" t="s">
        <v>5355</v>
      </c>
      <c r="V40" s="1014" t="s">
        <v>5356</v>
      </c>
      <c r="W40" s="1217" t="s">
        <v>5358</v>
      </c>
      <c r="X40" s="1191" t="s">
        <v>224</v>
      </c>
      <c r="Y40" s="1191" t="s">
        <v>420</v>
      </c>
      <c r="Z40" s="1191" t="s">
        <v>498</v>
      </c>
      <c r="AA40" s="1229">
        <v>44778.0</v>
      </c>
      <c r="AB40" s="1014" t="s">
        <v>5360</v>
      </c>
      <c r="AC40" s="1014" t="s">
        <v>5364</v>
      </c>
      <c r="AD40" s="1014" t="s">
        <v>5361</v>
      </c>
      <c r="AE40" s="1190" t="s">
        <v>5356</v>
      </c>
      <c r="AF40" s="1191">
        <f t="shared" si="3"/>
        <v>20</v>
      </c>
      <c r="AG40" s="1217"/>
      <c r="AH40" s="1217"/>
      <c r="AI40" s="1217"/>
      <c r="AJ40" s="1217"/>
      <c r="AK40" s="1230"/>
      <c r="AL40" s="1230"/>
      <c r="AM40" s="1230"/>
      <c r="AN40" s="1230"/>
      <c r="AO40" s="1230"/>
      <c r="AP40" s="1230"/>
      <c r="AQ40" s="1230"/>
      <c r="AR40" s="1230"/>
      <c r="AS40" s="1230"/>
      <c r="AT40" s="1230"/>
      <c r="AU40" s="1230"/>
      <c r="AV40" s="1230"/>
      <c r="AW40" s="1230"/>
      <c r="AX40" s="1230"/>
      <c r="AY40" s="1230"/>
      <c r="AZ40" s="1230"/>
      <c r="BA40" s="1230"/>
      <c r="BB40" s="1230"/>
      <c r="BC40" s="1230"/>
      <c r="BD40" s="1230"/>
    </row>
    <row r="41" ht="11.25" customHeight="1">
      <c r="A41" s="1193">
        <v>7040.0</v>
      </c>
      <c r="B41" s="1136" t="s">
        <v>36</v>
      </c>
      <c r="C41" s="1136" t="s">
        <v>5064</v>
      </c>
      <c r="D41" s="1014" t="s">
        <v>5365</v>
      </c>
      <c r="E41" s="1136" t="s">
        <v>1209</v>
      </c>
      <c r="F41" s="1014" t="s">
        <v>5366</v>
      </c>
      <c r="G41" s="1014" t="s">
        <v>5367</v>
      </c>
      <c r="H41" s="1014" t="s">
        <v>5368</v>
      </c>
      <c r="I41" s="1014" t="s">
        <v>820</v>
      </c>
      <c r="J41" s="1014" t="s">
        <v>5369</v>
      </c>
      <c r="K41" s="1014" t="s">
        <v>832</v>
      </c>
      <c r="L41" s="1136" t="s">
        <v>130</v>
      </c>
      <c r="M41" s="1136" t="s">
        <v>420</v>
      </c>
      <c r="N41" s="1136">
        <v>64801.0</v>
      </c>
      <c r="O41" s="1136" t="s">
        <v>837</v>
      </c>
      <c r="P41" s="1186">
        <v>37.0947259206022</v>
      </c>
      <c r="Q41" s="1186">
        <v>-94.5283795272526</v>
      </c>
      <c r="R41" s="1184">
        <v>750.0</v>
      </c>
      <c r="S41" s="1218"/>
      <c r="T41" s="1217"/>
      <c r="U41" s="1218" t="s">
        <v>5366</v>
      </c>
      <c r="V41" s="1217" t="s">
        <v>820</v>
      </c>
      <c r="W41" s="1014" t="s">
        <v>826</v>
      </c>
      <c r="X41" s="1136" t="s">
        <v>130</v>
      </c>
      <c r="Y41" s="1136" t="s">
        <v>420</v>
      </c>
      <c r="Z41" s="1136" t="s">
        <v>498</v>
      </c>
      <c r="AA41" s="1189">
        <v>44778.0</v>
      </c>
      <c r="AB41" s="1014" t="s">
        <v>5370</v>
      </c>
      <c r="AC41" s="1014" t="s">
        <v>5371</v>
      </c>
      <c r="AD41" s="1014" t="s">
        <v>829</v>
      </c>
      <c r="AE41" s="1190" t="s">
        <v>820</v>
      </c>
      <c r="AF41" s="1191">
        <f t="shared" si="3"/>
        <v>23</v>
      </c>
      <c r="AG41" s="1217"/>
      <c r="AH41" s="1217"/>
      <c r="AI41" s="1217"/>
      <c r="AJ41" s="1217"/>
      <c r="AK41" s="1230"/>
      <c r="AL41" s="1230"/>
      <c r="AM41" s="1230"/>
      <c r="AN41" s="1230"/>
      <c r="AO41" s="1230"/>
      <c r="AP41" s="1230"/>
      <c r="AQ41" s="1230"/>
      <c r="AR41" s="1230"/>
      <c r="AS41" s="1230"/>
      <c r="AT41" s="1230"/>
      <c r="AU41" s="1230"/>
      <c r="AV41" s="1230"/>
      <c r="AW41" s="1230"/>
      <c r="AX41" s="1230"/>
      <c r="AY41" s="1230"/>
      <c r="AZ41" s="1230"/>
      <c r="BA41" s="1230"/>
      <c r="BB41" s="1230"/>
      <c r="BC41" s="1230"/>
      <c r="BD41" s="1230"/>
    </row>
    <row r="42" ht="11.25" customHeight="1">
      <c r="A42" s="1184">
        <v>7041.0</v>
      </c>
      <c r="B42" s="1136" t="s">
        <v>36</v>
      </c>
      <c r="C42" s="1136" t="s">
        <v>5064</v>
      </c>
      <c r="D42" s="1014" t="s">
        <v>5372</v>
      </c>
      <c r="E42" s="1136" t="s">
        <v>812</v>
      </c>
      <c r="F42" s="1014" t="s">
        <v>5373</v>
      </c>
      <c r="G42" s="1014" t="s">
        <v>5067</v>
      </c>
      <c r="H42" s="1014" t="s">
        <v>5241</v>
      </c>
      <c r="I42" s="1014" t="s">
        <v>5374</v>
      </c>
      <c r="J42" s="1014" t="s">
        <v>5375</v>
      </c>
      <c r="K42" s="1014" t="s">
        <v>5376</v>
      </c>
      <c r="L42" s="1136" t="s">
        <v>243</v>
      </c>
      <c r="M42" s="1136" t="s">
        <v>420</v>
      </c>
      <c r="N42" s="1136">
        <v>97124.0</v>
      </c>
      <c r="O42" s="1136" t="s">
        <v>5377</v>
      </c>
      <c r="P42" s="1186">
        <v>45.5650443141549</v>
      </c>
      <c r="Q42" s="1186">
        <v>-122.910318002456</v>
      </c>
      <c r="R42" s="1184">
        <v>250.0</v>
      </c>
      <c r="S42" s="1218"/>
      <c r="T42" s="1217"/>
      <c r="U42" s="1218" t="s">
        <v>5378</v>
      </c>
      <c r="V42" s="1014" t="s">
        <v>5379</v>
      </c>
      <c r="W42" s="1014" t="s">
        <v>5380</v>
      </c>
      <c r="X42" s="1136" t="s">
        <v>761</v>
      </c>
      <c r="Y42" s="1136" t="s">
        <v>763</v>
      </c>
      <c r="Z42" s="1136" t="s">
        <v>498</v>
      </c>
      <c r="AA42" s="1189">
        <v>44766.0</v>
      </c>
      <c r="AB42" s="1014" t="s">
        <v>5381</v>
      </c>
      <c r="AC42" s="1014" t="s">
        <v>5383</v>
      </c>
      <c r="AD42" s="1243" t="s">
        <v>5382</v>
      </c>
      <c r="AE42" s="1190" t="s">
        <v>5374</v>
      </c>
      <c r="AF42" s="1191">
        <f t="shared" si="3"/>
        <v>9</v>
      </c>
      <c r="AG42" s="1217"/>
      <c r="AH42" s="1217"/>
      <c r="AI42" s="1217"/>
      <c r="AJ42" s="1217"/>
      <c r="AK42" s="1230"/>
      <c r="AL42" s="1230"/>
      <c r="AM42" s="1230"/>
      <c r="AN42" s="1230"/>
      <c r="AO42" s="1230"/>
      <c r="AP42" s="1230"/>
      <c r="AQ42" s="1230"/>
      <c r="AR42" s="1230"/>
      <c r="AS42" s="1230"/>
      <c r="AT42" s="1230"/>
      <c r="AU42" s="1230"/>
      <c r="AV42" s="1230"/>
      <c r="AW42" s="1230"/>
      <c r="AX42" s="1230"/>
      <c r="AY42" s="1230"/>
      <c r="AZ42" s="1230"/>
      <c r="BA42" s="1230"/>
      <c r="BB42" s="1230"/>
      <c r="BC42" s="1230"/>
      <c r="BD42" s="1230"/>
    </row>
    <row r="43" ht="194.25" customHeight="1">
      <c r="A43" s="1193">
        <v>7042.0</v>
      </c>
      <c r="B43" s="1136" t="s">
        <v>36</v>
      </c>
      <c r="C43" s="1014" t="s">
        <v>5064</v>
      </c>
      <c r="D43" s="1014" t="s">
        <v>5384</v>
      </c>
      <c r="E43" s="1014" t="s">
        <v>812</v>
      </c>
      <c r="F43" s="1014" t="s">
        <v>5385</v>
      </c>
      <c r="G43" s="1014" t="s">
        <v>5067</v>
      </c>
      <c r="H43" s="1014" t="s">
        <v>5386</v>
      </c>
      <c r="I43" s="1014" t="s">
        <v>5387</v>
      </c>
      <c r="J43" s="1014" t="s">
        <v>5388</v>
      </c>
      <c r="K43" s="1014" t="s">
        <v>5389</v>
      </c>
      <c r="L43" s="1217" t="s">
        <v>243</v>
      </c>
      <c r="M43" s="1014" t="s">
        <v>420</v>
      </c>
      <c r="N43" s="1217">
        <v>97355.0</v>
      </c>
      <c r="O43" s="1186" t="s">
        <v>5390</v>
      </c>
      <c r="P43" s="1186">
        <v>44.5490523678093</v>
      </c>
      <c r="Q43" s="1186">
        <v>-122.919762207686</v>
      </c>
      <c r="R43" s="1227">
        <v>170.0</v>
      </c>
      <c r="S43" s="1244"/>
      <c r="T43" s="1217"/>
      <c r="U43" s="1217" t="s">
        <v>5384</v>
      </c>
      <c r="V43" s="1217" t="s">
        <v>5391</v>
      </c>
      <c r="W43" s="1217" t="s">
        <v>5389</v>
      </c>
      <c r="X43" s="1217" t="s">
        <v>243</v>
      </c>
      <c r="Y43" s="1217" t="s">
        <v>420</v>
      </c>
      <c r="Z43" s="1191" t="s">
        <v>498</v>
      </c>
      <c r="AA43" s="1245">
        <v>45095.0</v>
      </c>
      <c r="AB43" s="1014" t="s">
        <v>5392</v>
      </c>
      <c r="AC43" s="1217" t="s">
        <v>5394</v>
      </c>
      <c r="AD43" s="1014" t="s">
        <v>5393</v>
      </c>
      <c r="AE43" s="1190" t="s">
        <v>5395</v>
      </c>
      <c r="AF43" s="1191">
        <f t="shared" si="3"/>
        <v>24</v>
      </c>
      <c r="AG43" s="1217"/>
      <c r="AH43" s="1217"/>
      <c r="AI43" s="1217"/>
      <c r="AJ43" s="1217"/>
      <c r="AK43" s="1230"/>
      <c r="AL43" s="1230"/>
      <c r="AM43" s="1230"/>
      <c r="AN43" s="1230"/>
      <c r="AO43" s="1230"/>
      <c r="AP43" s="1230"/>
      <c r="AQ43" s="1230"/>
      <c r="AR43" s="1230"/>
      <c r="AS43" s="1230"/>
      <c r="AT43" s="1230"/>
      <c r="AU43" s="1230"/>
      <c r="AV43" s="1230"/>
      <c r="AW43" s="1230"/>
      <c r="AX43" s="1230"/>
      <c r="AY43" s="1230"/>
      <c r="AZ43" s="1230"/>
      <c r="BA43" s="1230"/>
      <c r="BB43" s="1230"/>
      <c r="BC43" s="1230"/>
      <c r="BD43" s="1230"/>
    </row>
    <row r="44" ht="101.25" customHeight="1">
      <c r="A44" s="1184">
        <v>7043.0</v>
      </c>
      <c r="B44" s="1206" t="s">
        <v>36</v>
      </c>
      <c r="C44" s="1205" t="s">
        <v>5064</v>
      </c>
      <c r="D44" s="1205" t="s">
        <v>5396</v>
      </c>
      <c r="E44" s="1206" t="s">
        <v>812</v>
      </c>
      <c r="F44" s="1205" t="s">
        <v>5396</v>
      </c>
      <c r="G44" s="1205" t="s">
        <v>5067</v>
      </c>
      <c r="H44" s="1205" t="s">
        <v>5397</v>
      </c>
      <c r="I44" s="1239" t="s">
        <v>5398</v>
      </c>
      <c r="J44" s="1205" t="s">
        <v>5399</v>
      </c>
      <c r="K44" s="1205" t="s">
        <v>5400</v>
      </c>
      <c r="L44" s="1232" t="s">
        <v>194</v>
      </c>
      <c r="M44" s="1206" t="s">
        <v>420</v>
      </c>
      <c r="N44" s="1232">
        <v>20878.0</v>
      </c>
      <c r="O44" s="1206" t="s">
        <v>5401</v>
      </c>
      <c r="P44" s="1209">
        <v>39.1467452389285</v>
      </c>
      <c r="Q44" s="1209">
        <v>-77.2315810888488</v>
      </c>
      <c r="R44" s="1234">
        <v>150.0</v>
      </c>
      <c r="S44" s="1235"/>
      <c r="T44" s="1236"/>
      <c r="U44" s="1236" t="s">
        <v>5396</v>
      </c>
      <c r="V44" s="1239" t="s">
        <v>5402</v>
      </c>
      <c r="W44" s="1236" t="s">
        <v>1880</v>
      </c>
      <c r="X44" s="1232" t="s">
        <v>179</v>
      </c>
      <c r="Y44" s="1232" t="s">
        <v>420</v>
      </c>
      <c r="Z44" s="1206" t="s">
        <v>478</v>
      </c>
      <c r="AA44" s="1212" t="s">
        <v>10665</v>
      </c>
      <c r="AB44" s="1205" t="s">
        <v>5403</v>
      </c>
      <c r="AC44" s="1246" t="s">
        <v>5405</v>
      </c>
      <c r="AD44" s="1205" t="s">
        <v>5404</v>
      </c>
      <c r="AE44" s="1236" t="s">
        <v>5406</v>
      </c>
      <c r="AF44" s="1232">
        <f t="shared" si="3"/>
        <v>25</v>
      </c>
      <c r="AG44" s="1236"/>
      <c r="AH44" s="1247" t="s">
        <v>5407</v>
      </c>
      <c r="AI44" s="1236"/>
      <c r="AJ44" s="1236"/>
      <c r="AK44" s="1238"/>
      <c r="AL44" s="1238"/>
      <c r="AM44" s="1238"/>
      <c r="AN44" s="1238"/>
      <c r="AO44" s="1238"/>
      <c r="AP44" s="1238"/>
      <c r="AQ44" s="1238"/>
      <c r="AR44" s="1238"/>
      <c r="AS44" s="1238"/>
      <c r="AT44" s="1238"/>
      <c r="AU44" s="1238"/>
      <c r="AV44" s="1238"/>
      <c r="AW44" s="1238"/>
      <c r="AX44" s="1238"/>
      <c r="AY44" s="1238"/>
      <c r="AZ44" s="1238"/>
      <c r="BA44" s="1238"/>
      <c r="BB44" s="1238"/>
      <c r="BC44" s="1238"/>
      <c r="BD44" s="1238"/>
    </row>
    <row r="45" ht="165.0" customHeight="1">
      <c r="A45" s="1193">
        <v>7044.0</v>
      </c>
      <c r="B45" s="1136" t="s">
        <v>36</v>
      </c>
      <c r="C45" s="1014" t="s">
        <v>5064</v>
      </c>
      <c r="D45" s="1014" t="s">
        <v>5408</v>
      </c>
      <c r="E45" s="1136" t="s">
        <v>1209</v>
      </c>
      <c r="F45" s="1217" t="s">
        <v>5409</v>
      </c>
      <c r="G45" s="1014" t="s">
        <v>5410</v>
      </c>
      <c r="H45" s="1014" t="s">
        <v>5411</v>
      </c>
      <c r="I45" s="1014" t="s">
        <v>5412</v>
      </c>
      <c r="J45" s="1014" t="s">
        <v>5413</v>
      </c>
      <c r="K45" s="1014" t="s">
        <v>5414</v>
      </c>
      <c r="L45" s="1191" t="s">
        <v>32</v>
      </c>
      <c r="M45" s="1191" t="s">
        <v>420</v>
      </c>
      <c r="N45" s="1248">
        <v>45039.0</v>
      </c>
      <c r="O45" s="1136"/>
      <c r="P45" s="1226">
        <v>39.3253651574149</v>
      </c>
      <c r="Q45" s="1226">
        <v>-84.2850167750421</v>
      </c>
      <c r="R45" s="1227">
        <v>150.0</v>
      </c>
      <c r="S45" s="1218"/>
      <c r="T45" s="1217"/>
      <c r="U45" s="1217" t="s">
        <v>5409</v>
      </c>
      <c r="V45" s="1223" t="s">
        <v>5415</v>
      </c>
      <c r="W45" s="1217"/>
      <c r="X45" s="1191"/>
      <c r="Y45" s="1191"/>
      <c r="Z45" s="1136"/>
      <c r="AA45" s="1189"/>
      <c r="AB45" s="1014" t="s">
        <v>5416</v>
      </c>
      <c r="AC45" s="1014"/>
      <c r="AD45" s="1249" t="s">
        <v>5417</v>
      </c>
      <c r="AE45" s="1014"/>
      <c r="AF45" s="1191">
        <f t="shared" si="3"/>
        <v>27</v>
      </c>
      <c r="AG45" s="1217"/>
      <c r="AH45" s="1217"/>
      <c r="AI45" s="1217"/>
      <c r="AJ45" s="1217"/>
      <c r="AK45" s="1230"/>
      <c r="AL45" s="1230"/>
      <c r="AM45" s="1230"/>
      <c r="AN45" s="1230"/>
      <c r="AO45" s="1230"/>
      <c r="AP45" s="1230"/>
      <c r="AQ45" s="1230"/>
      <c r="AR45" s="1230"/>
      <c r="AS45" s="1230"/>
      <c r="AT45" s="1230"/>
      <c r="AU45" s="1230"/>
      <c r="AV45" s="1230"/>
      <c r="AW45" s="1230"/>
      <c r="AX45" s="1230"/>
      <c r="AY45" s="1230"/>
      <c r="AZ45" s="1230"/>
      <c r="BA45" s="1230"/>
      <c r="BB45" s="1230"/>
      <c r="BC45" s="1230"/>
      <c r="BD45" s="1230"/>
    </row>
    <row r="46" ht="11.25" customHeight="1">
      <c r="A46" s="1184">
        <v>7045.0</v>
      </c>
      <c r="B46" s="1136" t="s">
        <v>36</v>
      </c>
      <c r="C46" s="1014" t="s">
        <v>5064</v>
      </c>
      <c r="D46" s="1014" t="s">
        <v>5418</v>
      </c>
      <c r="E46" s="1136" t="s">
        <v>812</v>
      </c>
      <c r="F46" s="1217" t="s">
        <v>4579</v>
      </c>
      <c r="G46" s="1014" t="s">
        <v>5067</v>
      </c>
      <c r="H46" s="1221" t="s">
        <v>5419</v>
      </c>
      <c r="I46" s="1190" t="s">
        <v>5420</v>
      </c>
      <c r="J46" s="1221" t="s">
        <v>5421</v>
      </c>
      <c r="K46" s="1221" t="s">
        <v>5422</v>
      </c>
      <c r="L46" s="1221" t="s">
        <v>5423</v>
      </c>
      <c r="M46" s="1221" t="s">
        <v>420</v>
      </c>
      <c r="N46" s="1191">
        <v>29356.0</v>
      </c>
      <c r="O46" s="1221" t="s">
        <v>5424</v>
      </c>
      <c r="P46" s="1226">
        <v>35.1245878566772</v>
      </c>
      <c r="Q46" s="1221">
        <v>-82.312263284438</v>
      </c>
      <c r="R46" s="1227"/>
      <c r="S46" s="1218"/>
      <c r="T46" s="1217"/>
      <c r="U46" s="1014" t="s">
        <v>5418</v>
      </c>
      <c r="V46" s="1190" t="s">
        <v>5420</v>
      </c>
      <c r="W46" s="1217" t="s">
        <v>5422</v>
      </c>
      <c r="X46" s="1191" t="s">
        <v>93</v>
      </c>
      <c r="Y46" s="1191" t="s">
        <v>420</v>
      </c>
      <c r="Z46" s="1136" t="s">
        <v>498</v>
      </c>
      <c r="AA46" s="1189" t="s">
        <v>10666</v>
      </c>
      <c r="AB46" s="1014" t="s">
        <v>5425</v>
      </c>
      <c r="AC46" s="1217"/>
      <c r="AD46" s="1250" t="s">
        <v>5426</v>
      </c>
      <c r="AE46" s="1217"/>
      <c r="AF46" s="1191">
        <f t="shared" si="3"/>
        <v>28</v>
      </c>
      <c r="AG46" s="1220" t="s">
        <v>5427</v>
      </c>
      <c r="AH46" s="1220" t="s">
        <v>5428</v>
      </c>
      <c r="AI46" s="1220" t="s">
        <v>5424</v>
      </c>
      <c r="AJ46" s="1217"/>
      <c r="AK46" s="1230"/>
      <c r="AL46" s="1230"/>
      <c r="AM46" s="1230"/>
      <c r="AN46" s="1230"/>
      <c r="AO46" s="1230"/>
      <c r="AP46" s="1230"/>
      <c r="AQ46" s="1230"/>
      <c r="AR46" s="1230"/>
      <c r="AS46" s="1230"/>
      <c r="AT46" s="1230"/>
      <c r="AU46" s="1230"/>
      <c r="AV46" s="1230"/>
      <c r="AW46" s="1230"/>
      <c r="AX46" s="1230"/>
      <c r="AY46" s="1230"/>
      <c r="AZ46" s="1230"/>
      <c r="BA46" s="1230"/>
      <c r="BB46" s="1230"/>
      <c r="BC46" s="1230"/>
      <c r="BD46" s="1230"/>
    </row>
    <row r="47" ht="11.25" customHeight="1">
      <c r="A47" s="1193">
        <v>7046.0</v>
      </c>
      <c r="B47" s="1136" t="s">
        <v>36</v>
      </c>
      <c r="C47" s="1014" t="s">
        <v>5064</v>
      </c>
      <c r="D47" s="1014" t="s">
        <v>5429</v>
      </c>
      <c r="E47" s="1136" t="s">
        <v>812</v>
      </c>
      <c r="F47" s="1014" t="s">
        <v>5429</v>
      </c>
      <c r="G47" s="1014" t="s">
        <v>5067</v>
      </c>
      <c r="H47" s="1014" t="s">
        <v>5430</v>
      </c>
      <c r="I47" s="1190" t="s">
        <v>5431</v>
      </c>
      <c r="J47" s="1014" t="s">
        <v>5432</v>
      </c>
      <c r="K47" s="1014" t="s">
        <v>5233</v>
      </c>
      <c r="L47" s="1191" t="s">
        <v>248</v>
      </c>
      <c r="M47" s="1136" t="s">
        <v>420</v>
      </c>
      <c r="N47" s="1251" t="s">
        <v>10667</v>
      </c>
      <c r="O47" s="1252" t="s">
        <v>5433</v>
      </c>
      <c r="P47" s="1186">
        <v>41.9547466251354</v>
      </c>
      <c r="Q47" s="1186">
        <v>-70.7015457902459</v>
      </c>
      <c r="R47" s="1227">
        <v>20.0</v>
      </c>
      <c r="S47" s="1218"/>
      <c r="T47" s="1217"/>
      <c r="U47" s="1217" t="s">
        <v>5434</v>
      </c>
      <c r="V47" s="1190" t="s">
        <v>5431</v>
      </c>
      <c r="W47" s="1217" t="s">
        <v>5233</v>
      </c>
      <c r="X47" s="1191" t="s">
        <v>248</v>
      </c>
      <c r="Y47" s="1191" t="s">
        <v>420</v>
      </c>
      <c r="Z47" s="1136" t="s">
        <v>498</v>
      </c>
      <c r="AA47" s="1189">
        <v>45300.0</v>
      </c>
      <c r="AB47" s="1225" t="s">
        <v>5435</v>
      </c>
      <c r="AC47" s="1217"/>
      <c r="AD47" s="1014" t="s">
        <v>5436</v>
      </c>
      <c r="AE47" s="1014"/>
      <c r="AF47" s="1191">
        <f t="shared" si="3"/>
        <v>22</v>
      </c>
      <c r="AG47" s="1217"/>
      <c r="AH47" s="1217"/>
      <c r="AI47" s="1217"/>
      <c r="AJ47" s="1217"/>
      <c r="AK47" s="1230"/>
      <c r="AL47" s="1230"/>
      <c r="AM47" s="1230"/>
      <c r="AN47" s="1230"/>
      <c r="AO47" s="1230"/>
      <c r="AP47" s="1230"/>
      <c r="AQ47" s="1230"/>
      <c r="AR47" s="1230"/>
      <c r="AS47" s="1230"/>
      <c r="AT47" s="1230"/>
      <c r="AU47" s="1230"/>
      <c r="AV47" s="1230"/>
      <c r="AW47" s="1230"/>
      <c r="AX47" s="1230"/>
      <c r="AY47" s="1230"/>
      <c r="AZ47" s="1230"/>
      <c r="BA47" s="1230"/>
      <c r="BB47" s="1230"/>
      <c r="BC47" s="1230"/>
      <c r="BD47" s="1230"/>
    </row>
    <row r="48" ht="11.25" customHeight="1">
      <c r="A48" s="1184">
        <v>7047.0</v>
      </c>
      <c r="B48" s="1136" t="s">
        <v>36</v>
      </c>
      <c r="C48" s="1136" t="s">
        <v>5064</v>
      </c>
      <c r="D48" s="1014" t="s">
        <v>181</v>
      </c>
      <c r="E48" s="1136" t="s">
        <v>1209</v>
      </c>
      <c r="F48" s="1014" t="s">
        <v>181</v>
      </c>
      <c r="G48" s="1014" t="s">
        <v>5067</v>
      </c>
      <c r="H48" s="1014" t="s">
        <v>5221</v>
      </c>
      <c r="I48" s="1014" t="s">
        <v>2270</v>
      </c>
      <c r="J48" s="1014" t="s">
        <v>2271</v>
      </c>
      <c r="K48" s="1014" t="s">
        <v>2272</v>
      </c>
      <c r="L48" s="1191" t="s">
        <v>114</v>
      </c>
      <c r="M48" s="1136" t="s">
        <v>420</v>
      </c>
      <c r="N48" s="1191">
        <v>80241.0</v>
      </c>
      <c r="O48" s="1136" t="s">
        <v>2273</v>
      </c>
      <c r="P48" s="1186">
        <v>39.9204246777996</v>
      </c>
      <c r="Q48" s="1186">
        <v>-104.98311545595</v>
      </c>
      <c r="R48" s="1227">
        <v>50.0</v>
      </c>
      <c r="S48" s="1218"/>
      <c r="T48" s="1217"/>
      <c r="U48" s="1217" t="s">
        <v>181</v>
      </c>
      <c r="V48" s="1217" t="s">
        <v>2270</v>
      </c>
      <c r="W48" s="1217" t="s">
        <v>2272</v>
      </c>
      <c r="X48" s="1191" t="s">
        <v>114</v>
      </c>
      <c r="Y48" s="1191" t="s">
        <v>420</v>
      </c>
      <c r="Z48" s="1191" t="s">
        <v>498</v>
      </c>
      <c r="AA48" s="1229">
        <v>44778.0</v>
      </c>
      <c r="AB48" s="1014" t="s">
        <v>5437</v>
      </c>
      <c r="AC48" s="1014" t="s">
        <v>5439</v>
      </c>
      <c r="AD48" s="1014" t="s">
        <v>5438</v>
      </c>
      <c r="AE48" s="1190" t="s">
        <v>2270</v>
      </c>
      <c r="AF48" s="1191">
        <f t="shared" si="3"/>
        <v>24</v>
      </c>
      <c r="AG48" s="1217"/>
      <c r="AH48" s="1217"/>
      <c r="AI48" s="1217"/>
      <c r="AJ48" s="1217"/>
      <c r="AK48" s="1230"/>
      <c r="AL48" s="1230"/>
      <c r="AM48" s="1230"/>
      <c r="AN48" s="1230"/>
      <c r="AO48" s="1230"/>
      <c r="AP48" s="1230"/>
      <c r="AQ48" s="1230"/>
      <c r="AR48" s="1230"/>
      <c r="AS48" s="1230"/>
      <c r="AT48" s="1230"/>
      <c r="AU48" s="1230"/>
      <c r="AV48" s="1230"/>
      <c r="AW48" s="1230"/>
      <c r="AX48" s="1230"/>
      <c r="AY48" s="1230"/>
      <c r="AZ48" s="1230"/>
      <c r="BA48" s="1230"/>
      <c r="BB48" s="1230"/>
      <c r="BC48" s="1230"/>
      <c r="BD48" s="1230"/>
    </row>
    <row r="49" ht="11.25" customHeight="1">
      <c r="A49" s="1193">
        <v>7048.0</v>
      </c>
      <c r="B49" s="1136" t="s">
        <v>36</v>
      </c>
      <c r="C49" s="1136" t="s">
        <v>5064</v>
      </c>
      <c r="D49" s="1014" t="s">
        <v>5440</v>
      </c>
      <c r="E49" s="1136" t="s">
        <v>1209</v>
      </c>
      <c r="F49" s="1014" t="s">
        <v>5441</v>
      </c>
      <c r="G49" s="1014" t="s">
        <v>5067</v>
      </c>
      <c r="H49" s="1014" t="s">
        <v>5221</v>
      </c>
      <c r="I49" s="1190" t="s">
        <v>5442</v>
      </c>
      <c r="J49" s="1014" t="s">
        <v>5443</v>
      </c>
      <c r="K49" s="1014" t="s">
        <v>5444</v>
      </c>
      <c r="L49" s="1191" t="s">
        <v>1443</v>
      </c>
      <c r="M49" s="1136" t="s">
        <v>420</v>
      </c>
      <c r="N49" s="1191">
        <v>55303.0</v>
      </c>
      <c r="O49" s="1136" t="s">
        <v>5445</v>
      </c>
      <c r="P49" s="1186">
        <v>45.2404494517574</v>
      </c>
      <c r="Q49" s="1186">
        <v>-93.4800623777844</v>
      </c>
      <c r="R49" s="1227">
        <v>115.0</v>
      </c>
      <c r="S49" s="1218"/>
      <c r="T49" s="1217"/>
      <c r="U49" s="1217" t="s">
        <v>5446</v>
      </c>
      <c r="V49" s="1217" t="s">
        <v>5447</v>
      </c>
      <c r="W49" s="1217" t="s">
        <v>5444</v>
      </c>
      <c r="X49" s="1191" t="s">
        <v>1443</v>
      </c>
      <c r="Y49" s="1191" t="s">
        <v>420</v>
      </c>
      <c r="Z49" s="1191" t="s">
        <v>498</v>
      </c>
      <c r="AA49" s="1229">
        <v>44778.0</v>
      </c>
      <c r="AB49" s="1014" t="s">
        <v>5448</v>
      </c>
      <c r="AC49" s="1217" t="s">
        <v>5450</v>
      </c>
      <c r="AD49" s="1014" t="s">
        <v>5449</v>
      </c>
      <c r="AE49" s="1190" t="s">
        <v>5451</v>
      </c>
      <c r="AF49" s="1191">
        <f t="shared" si="3"/>
        <v>26</v>
      </c>
      <c r="AG49" s="1217"/>
      <c r="AH49" s="1217"/>
      <c r="AI49" s="1217"/>
      <c r="AJ49" s="1217"/>
      <c r="AK49" s="1230"/>
      <c r="AL49" s="1230"/>
      <c r="AM49" s="1230"/>
      <c r="AN49" s="1230"/>
      <c r="AO49" s="1230"/>
      <c r="AP49" s="1230"/>
      <c r="AQ49" s="1230"/>
      <c r="AR49" s="1230"/>
      <c r="AS49" s="1230"/>
      <c r="AT49" s="1230"/>
      <c r="AU49" s="1230"/>
      <c r="AV49" s="1230"/>
      <c r="AW49" s="1230"/>
      <c r="AX49" s="1230"/>
      <c r="AY49" s="1230"/>
      <c r="AZ49" s="1230"/>
      <c r="BA49" s="1230"/>
      <c r="BB49" s="1230"/>
      <c r="BC49" s="1230"/>
      <c r="BD49" s="1230"/>
    </row>
    <row r="50" ht="11.25" customHeight="1">
      <c r="A50" s="1184">
        <v>7049.0</v>
      </c>
      <c r="B50" s="1136" t="s">
        <v>36</v>
      </c>
      <c r="C50" s="1136" t="s">
        <v>5064</v>
      </c>
      <c r="D50" s="1014" t="s">
        <v>5440</v>
      </c>
      <c r="E50" s="1136" t="s">
        <v>1209</v>
      </c>
      <c r="F50" s="1014" t="s">
        <v>5452</v>
      </c>
      <c r="G50" s="1014" t="s">
        <v>5067</v>
      </c>
      <c r="H50" s="1014" t="s">
        <v>5221</v>
      </c>
      <c r="I50" s="1014" t="s">
        <v>5442</v>
      </c>
      <c r="J50" s="1014" t="s">
        <v>5453</v>
      </c>
      <c r="K50" s="1014" t="s">
        <v>5454</v>
      </c>
      <c r="L50" s="1191" t="s">
        <v>179</v>
      </c>
      <c r="M50" s="1136" t="s">
        <v>420</v>
      </c>
      <c r="N50" s="1191">
        <v>18848.0</v>
      </c>
      <c r="O50" s="1136" t="s">
        <v>5455</v>
      </c>
      <c r="P50" s="1186">
        <v>41.7961163453049</v>
      </c>
      <c r="Q50" s="1186">
        <v>-76.4685413890266</v>
      </c>
      <c r="R50" s="1227">
        <v>23.0</v>
      </c>
      <c r="S50" s="1218"/>
      <c r="T50" s="1217"/>
      <c r="U50" s="1217" t="s">
        <v>5446</v>
      </c>
      <c r="V50" s="1217" t="s">
        <v>5447</v>
      </c>
      <c r="W50" s="1217" t="s">
        <v>5444</v>
      </c>
      <c r="X50" s="1191" t="s">
        <v>1443</v>
      </c>
      <c r="Y50" s="1191" t="s">
        <v>420</v>
      </c>
      <c r="Z50" s="1191" t="s">
        <v>498</v>
      </c>
      <c r="AA50" s="1229">
        <v>44778.0</v>
      </c>
      <c r="AB50" s="1014" t="s">
        <v>5448</v>
      </c>
      <c r="AC50" s="1217" t="s">
        <v>5456</v>
      </c>
      <c r="AD50" s="1014" t="s">
        <v>5449</v>
      </c>
      <c r="AE50" s="1190" t="s">
        <v>5451</v>
      </c>
      <c r="AF50" s="1191">
        <f t="shared" si="3"/>
        <v>26</v>
      </c>
      <c r="AG50" s="1217"/>
      <c r="AH50" s="1217"/>
      <c r="AI50" s="1217"/>
      <c r="AJ50" s="1217"/>
      <c r="AK50" s="1230"/>
      <c r="AL50" s="1230"/>
      <c r="AM50" s="1230"/>
      <c r="AN50" s="1230"/>
      <c r="AO50" s="1230"/>
      <c r="AP50" s="1230"/>
      <c r="AQ50" s="1230"/>
      <c r="AR50" s="1230"/>
      <c r="AS50" s="1230"/>
      <c r="AT50" s="1230"/>
      <c r="AU50" s="1230"/>
      <c r="AV50" s="1230"/>
      <c r="AW50" s="1230"/>
      <c r="AX50" s="1230"/>
      <c r="AY50" s="1230"/>
      <c r="AZ50" s="1230"/>
      <c r="BA50" s="1230"/>
      <c r="BB50" s="1230"/>
      <c r="BC50" s="1230"/>
      <c r="BD50" s="1230"/>
    </row>
    <row r="51" ht="11.25" customHeight="1">
      <c r="A51" s="1193">
        <v>7050.0</v>
      </c>
      <c r="B51" s="1136" t="s">
        <v>36</v>
      </c>
      <c r="C51" s="1014" t="s">
        <v>5064</v>
      </c>
      <c r="D51" s="1014" t="s">
        <v>5457</v>
      </c>
      <c r="E51" s="1136" t="s">
        <v>1209</v>
      </c>
      <c r="F51" s="1217" t="s">
        <v>5458</v>
      </c>
      <c r="G51" s="1014" t="s">
        <v>5152</v>
      </c>
      <c r="H51" s="1014" t="s">
        <v>5459</v>
      </c>
      <c r="I51" s="1014" t="s">
        <v>5460</v>
      </c>
      <c r="J51" s="1014" t="s">
        <v>5461</v>
      </c>
      <c r="K51" s="1014" t="s">
        <v>5462</v>
      </c>
      <c r="L51" s="1191" t="s">
        <v>86</v>
      </c>
      <c r="M51" s="1191" t="s">
        <v>420</v>
      </c>
      <c r="N51" s="1191">
        <v>60173.0</v>
      </c>
      <c r="O51" s="1136"/>
      <c r="P51" s="1226">
        <v>42.0363197876881</v>
      </c>
      <c r="Q51" s="1226">
        <v>-88.0344202423278</v>
      </c>
      <c r="R51" s="1227"/>
      <c r="S51" s="1218"/>
      <c r="T51" s="1217"/>
      <c r="U51" s="1014" t="s">
        <v>5463</v>
      </c>
      <c r="V51" s="1014" t="s">
        <v>5460</v>
      </c>
      <c r="W51" s="1217" t="s">
        <v>5464</v>
      </c>
      <c r="X51" s="1191" t="s">
        <v>5465</v>
      </c>
      <c r="Y51" s="1191" t="s">
        <v>1347</v>
      </c>
      <c r="Z51" s="1136" t="s">
        <v>498</v>
      </c>
      <c r="AA51" s="1189" t="s">
        <v>10668</v>
      </c>
      <c r="AB51" s="1014" t="s">
        <v>5460</v>
      </c>
      <c r="AC51" s="1217"/>
      <c r="AD51" s="1014" t="s">
        <v>5466</v>
      </c>
      <c r="AE51" s="1217"/>
      <c r="AF51" s="1191">
        <f t="shared" si="3"/>
        <v>30</v>
      </c>
      <c r="AG51" s="1217"/>
      <c r="AH51" s="1217"/>
      <c r="AI51" s="1217"/>
      <c r="AJ51" s="1217"/>
      <c r="AK51" s="1230"/>
      <c r="AL51" s="1230"/>
      <c r="AM51" s="1230"/>
      <c r="AN51" s="1230"/>
      <c r="AO51" s="1230"/>
      <c r="AP51" s="1230"/>
      <c r="AQ51" s="1230"/>
      <c r="AR51" s="1230"/>
      <c r="AS51" s="1230"/>
      <c r="AT51" s="1230"/>
      <c r="AU51" s="1230"/>
      <c r="AV51" s="1230"/>
      <c r="AW51" s="1230"/>
      <c r="AX51" s="1230"/>
      <c r="AY51" s="1230"/>
      <c r="AZ51" s="1230"/>
      <c r="BA51" s="1230"/>
      <c r="BB51" s="1230"/>
      <c r="BC51" s="1230"/>
      <c r="BD51" s="1230"/>
    </row>
    <row r="52" ht="11.25" customHeight="1">
      <c r="A52" s="1184">
        <v>7051.0</v>
      </c>
      <c r="B52" s="1136" t="s">
        <v>36</v>
      </c>
      <c r="C52" s="1136" t="s">
        <v>5064</v>
      </c>
      <c r="D52" s="1014" t="s">
        <v>5467</v>
      </c>
      <c r="E52" s="1136" t="s">
        <v>812</v>
      </c>
      <c r="F52" s="1014" t="s">
        <v>5467</v>
      </c>
      <c r="G52" s="1014" t="s">
        <v>5067</v>
      </c>
      <c r="H52" s="1014" t="s">
        <v>5468</v>
      </c>
      <c r="I52" s="1014" t="s">
        <v>5469</v>
      </c>
      <c r="J52" s="1014" t="s">
        <v>5470</v>
      </c>
      <c r="K52" s="1014" t="s">
        <v>5471</v>
      </c>
      <c r="L52" s="1191" t="s">
        <v>250</v>
      </c>
      <c r="M52" s="1136" t="s">
        <v>420</v>
      </c>
      <c r="N52" s="1191" t="s">
        <v>10669</v>
      </c>
      <c r="O52" s="1136" t="s">
        <v>5472</v>
      </c>
      <c r="P52" s="1186">
        <v>40.4028798502011</v>
      </c>
      <c r="Q52" s="1186">
        <v>-74.8538765448781</v>
      </c>
      <c r="R52" s="1227">
        <v>15.0</v>
      </c>
      <c r="S52" s="1218"/>
      <c r="T52" s="1217"/>
      <c r="U52" s="1217" t="s">
        <v>5467</v>
      </c>
      <c r="V52" s="1217" t="s">
        <v>5469</v>
      </c>
      <c r="W52" s="1217" t="s">
        <v>5471</v>
      </c>
      <c r="X52" s="1191" t="s">
        <v>250</v>
      </c>
      <c r="Y52" s="1191" t="s">
        <v>420</v>
      </c>
      <c r="Z52" s="1191" t="s">
        <v>498</v>
      </c>
      <c r="AA52" s="1229">
        <v>44778.0</v>
      </c>
      <c r="AB52" s="1014" t="s">
        <v>5473</v>
      </c>
      <c r="AC52" s="1014" t="s">
        <v>5475</v>
      </c>
      <c r="AD52" s="1253" t="s">
        <v>5474</v>
      </c>
      <c r="AE52" s="1190" t="s">
        <v>5476</v>
      </c>
      <c r="AF52" s="1191">
        <f t="shared" si="3"/>
        <v>30</v>
      </c>
      <c r="AG52" s="1217"/>
      <c r="AH52" s="1217"/>
      <c r="AI52" s="1217"/>
      <c r="AJ52" s="1217"/>
      <c r="AK52" s="1230"/>
      <c r="AL52" s="1230"/>
      <c r="AM52" s="1230"/>
      <c r="AN52" s="1230"/>
      <c r="AO52" s="1230"/>
      <c r="AP52" s="1230"/>
      <c r="AQ52" s="1230"/>
      <c r="AR52" s="1230"/>
      <c r="AS52" s="1230"/>
      <c r="AT52" s="1230"/>
      <c r="AU52" s="1230"/>
      <c r="AV52" s="1230"/>
      <c r="AW52" s="1230"/>
      <c r="AX52" s="1230"/>
      <c r="AY52" s="1230"/>
      <c r="AZ52" s="1230"/>
      <c r="BA52" s="1230"/>
      <c r="BB52" s="1230"/>
      <c r="BC52" s="1230"/>
      <c r="BD52" s="1230"/>
    </row>
    <row r="53" ht="11.25" customHeight="1">
      <c r="A53" s="1193">
        <v>7052.0</v>
      </c>
      <c r="B53" s="1136" t="s">
        <v>36</v>
      </c>
      <c r="C53" s="1136" t="s">
        <v>5064</v>
      </c>
      <c r="D53" s="1014" t="s">
        <v>5477</v>
      </c>
      <c r="E53" s="1136" t="s">
        <v>1209</v>
      </c>
      <c r="F53" s="1014" t="s">
        <v>5478</v>
      </c>
      <c r="G53" s="1014" t="s">
        <v>5067</v>
      </c>
      <c r="H53" s="1014" t="s">
        <v>5319</v>
      </c>
      <c r="I53" s="1190" t="s">
        <v>5479</v>
      </c>
      <c r="J53" s="1014" t="s">
        <v>5480</v>
      </c>
      <c r="K53" s="1014" t="s">
        <v>689</v>
      </c>
      <c r="L53" s="1191" t="s">
        <v>195</v>
      </c>
      <c r="M53" s="1136" t="s">
        <v>420</v>
      </c>
      <c r="N53" s="1191">
        <v>34232.0</v>
      </c>
      <c r="O53" s="1136" t="s">
        <v>5481</v>
      </c>
      <c r="P53" s="1186">
        <v>27.3230535416643</v>
      </c>
      <c r="Q53" s="1186">
        <v>-82.4491165404968</v>
      </c>
      <c r="R53" s="1227">
        <v>108.0</v>
      </c>
      <c r="S53" s="1218"/>
      <c r="T53" s="1217"/>
      <c r="U53" s="1014" t="s">
        <v>5482</v>
      </c>
      <c r="V53" s="1217" t="s">
        <v>5479</v>
      </c>
      <c r="W53" s="1217" t="s">
        <v>689</v>
      </c>
      <c r="X53" s="1191" t="s">
        <v>195</v>
      </c>
      <c r="Y53" s="1191" t="s">
        <v>420</v>
      </c>
      <c r="Z53" s="1136" t="s">
        <v>498</v>
      </c>
      <c r="AA53" s="1189">
        <v>44801.0</v>
      </c>
      <c r="AB53" s="1014" t="s">
        <v>5483</v>
      </c>
      <c r="AC53" s="1217"/>
      <c r="AD53" s="1014" t="s">
        <v>5484</v>
      </c>
      <c r="AE53" s="1190" t="s">
        <v>5485</v>
      </c>
      <c r="AF53" s="1191">
        <f t="shared" si="3"/>
        <v>26</v>
      </c>
      <c r="AG53" s="1217"/>
      <c r="AH53" s="1217"/>
      <c r="AI53" s="1217"/>
      <c r="AJ53" s="1217"/>
      <c r="AK53" s="1230"/>
      <c r="AL53" s="1230"/>
      <c r="AM53" s="1230"/>
      <c r="AN53" s="1230"/>
      <c r="AO53" s="1230"/>
      <c r="AP53" s="1230"/>
      <c r="AQ53" s="1230"/>
      <c r="AR53" s="1230"/>
      <c r="AS53" s="1230"/>
      <c r="AT53" s="1230"/>
      <c r="AU53" s="1230"/>
      <c r="AV53" s="1230"/>
      <c r="AW53" s="1230"/>
      <c r="AX53" s="1230"/>
      <c r="AY53" s="1230"/>
      <c r="AZ53" s="1230"/>
      <c r="BA53" s="1230"/>
      <c r="BB53" s="1230"/>
      <c r="BC53" s="1230"/>
      <c r="BD53" s="1230"/>
    </row>
    <row r="54" ht="11.25" customHeight="1">
      <c r="A54" s="1184">
        <v>7053.0</v>
      </c>
      <c r="B54" s="1136" t="s">
        <v>36</v>
      </c>
      <c r="C54" s="1136" t="s">
        <v>5064</v>
      </c>
      <c r="D54" s="1014" t="s">
        <v>272</v>
      </c>
      <c r="E54" s="1136" t="s">
        <v>812</v>
      </c>
      <c r="F54" s="1014" t="s">
        <v>272</v>
      </c>
      <c r="G54" s="1014" t="s">
        <v>5067</v>
      </c>
      <c r="H54" s="1014" t="s">
        <v>5486</v>
      </c>
      <c r="I54" s="1014" t="s">
        <v>1227</v>
      </c>
      <c r="J54" s="1014" t="s">
        <v>5487</v>
      </c>
      <c r="K54" s="1014" t="s">
        <v>1231</v>
      </c>
      <c r="L54" s="1191" t="s">
        <v>127</v>
      </c>
      <c r="M54" s="1136" t="s">
        <v>420</v>
      </c>
      <c r="N54" s="1191">
        <v>28202.0</v>
      </c>
      <c r="O54" s="1136" t="s">
        <v>1230</v>
      </c>
      <c r="P54" s="1186">
        <v>35.2241414389552</v>
      </c>
      <c r="Q54" s="1186">
        <v>-80.8513576482484</v>
      </c>
      <c r="R54" s="1227">
        <v>1300.0</v>
      </c>
      <c r="S54" s="1218"/>
      <c r="T54" s="1217"/>
      <c r="U54" s="1014" t="s">
        <v>272</v>
      </c>
      <c r="V54" s="1014" t="s">
        <v>1227</v>
      </c>
      <c r="W54" s="1217" t="s">
        <v>1231</v>
      </c>
      <c r="X54" s="1191" t="s">
        <v>127</v>
      </c>
      <c r="Y54" s="1191" t="s">
        <v>420</v>
      </c>
      <c r="Z54" s="1136" t="s">
        <v>498</v>
      </c>
      <c r="AA54" s="1189">
        <v>45295.0</v>
      </c>
      <c r="AB54" s="1014" t="s">
        <v>5488</v>
      </c>
      <c r="AC54" s="1217"/>
      <c r="AD54" s="1254" t="s">
        <v>5489</v>
      </c>
      <c r="AE54" s="1014" t="s">
        <v>1234</v>
      </c>
      <c r="AF54" s="1191">
        <f t="shared" si="3"/>
        <v>22</v>
      </c>
      <c r="AG54" s="1220" t="s">
        <v>4766</v>
      </c>
      <c r="AH54" s="1220" t="s">
        <v>4767</v>
      </c>
      <c r="AI54" s="1225" t="s">
        <v>5490</v>
      </c>
      <c r="AJ54" s="1217"/>
      <c r="AK54" s="1230"/>
      <c r="AL54" s="1230"/>
      <c r="AM54" s="1230"/>
      <c r="AN54" s="1230"/>
      <c r="AO54" s="1230"/>
      <c r="AP54" s="1230"/>
      <c r="AQ54" s="1230"/>
      <c r="AR54" s="1230"/>
      <c r="AS54" s="1230"/>
      <c r="AT54" s="1230"/>
      <c r="AU54" s="1230"/>
      <c r="AV54" s="1230"/>
      <c r="AW54" s="1230"/>
      <c r="AX54" s="1230"/>
      <c r="AY54" s="1230"/>
      <c r="AZ54" s="1230"/>
      <c r="BA54" s="1230"/>
      <c r="BB54" s="1230"/>
      <c r="BC54" s="1230"/>
      <c r="BD54" s="1230"/>
    </row>
    <row r="55" ht="11.25" customHeight="1">
      <c r="A55" s="1193">
        <v>7054.0</v>
      </c>
      <c r="B55" s="1136" t="s">
        <v>36</v>
      </c>
      <c r="C55" s="1014" t="s">
        <v>5064</v>
      </c>
      <c r="D55" s="1014" t="s">
        <v>5491</v>
      </c>
      <c r="E55" s="1136" t="s">
        <v>812</v>
      </c>
      <c r="F55" s="1014" t="s">
        <v>5491</v>
      </c>
      <c r="G55" s="1014" t="s">
        <v>5152</v>
      </c>
      <c r="H55" s="1014" t="s">
        <v>5492</v>
      </c>
      <c r="I55" s="1223" t="s">
        <v>5493</v>
      </c>
      <c r="J55" s="1255" t="s">
        <v>5494</v>
      </c>
      <c r="K55" s="1256" t="s">
        <v>2987</v>
      </c>
      <c r="L55" s="1191" t="s">
        <v>101</v>
      </c>
      <c r="M55" s="1191" t="s">
        <v>420</v>
      </c>
      <c r="N55" s="1191" t="s">
        <v>10670</v>
      </c>
      <c r="O55" s="1136" t="s">
        <v>5495</v>
      </c>
      <c r="P55" s="1226">
        <v>39.0344166127302</v>
      </c>
      <c r="Q55" s="1226">
        <v>-94.6698927772697</v>
      </c>
      <c r="R55" s="1227">
        <v>200.0</v>
      </c>
      <c r="S55" s="1218"/>
      <c r="T55" s="1217"/>
      <c r="U55" s="1014" t="s">
        <v>5496</v>
      </c>
      <c r="V55" s="1223" t="s">
        <v>5497</v>
      </c>
      <c r="W55" s="1217" t="s">
        <v>2987</v>
      </c>
      <c r="X55" s="1191" t="s">
        <v>101</v>
      </c>
      <c r="Y55" s="1191" t="s">
        <v>420</v>
      </c>
      <c r="Z55" s="1136" t="s">
        <v>498</v>
      </c>
      <c r="AA55" s="1189" t="s">
        <v>10671</v>
      </c>
      <c r="AB55" s="1014"/>
      <c r="AC55" s="1217"/>
      <c r="AD55" s="1014" t="s">
        <v>5498</v>
      </c>
      <c r="AE55" s="1223" t="s">
        <v>5493</v>
      </c>
      <c r="AF55" s="1191">
        <f t="shared" si="3"/>
        <v>30</v>
      </c>
      <c r="AG55" s="1217"/>
      <c r="AH55" s="1217"/>
      <c r="AI55" s="1217"/>
      <c r="AJ55" s="1217"/>
      <c r="AK55" s="1230"/>
      <c r="AL55" s="1230"/>
      <c r="AM55" s="1230"/>
      <c r="AN55" s="1230"/>
      <c r="AO55" s="1230"/>
      <c r="AP55" s="1230"/>
      <c r="AQ55" s="1230"/>
      <c r="AR55" s="1230"/>
      <c r="AS55" s="1230"/>
      <c r="AT55" s="1230"/>
      <c r="AU55" s="1230"/>
      <c r="AV55" s="1230"/>
      <c r="AW55" s="1230"/>
      <c r="AX55" s="1230"/>
      <c r="AY55" s="1230"/>
      <c r="AZ55" s="1230"/>
      <c r="BA55" s="1230"/>
      <c r="BB55" s="1230"/>
      <c r="BC55" s="1230"/>
      <c r="BD55" s="1230"/>
    </row>
    <row r="56" ht="11.25" customHeight="1">
      <c r="A56" s="1184">
        <v>7055.0</v>
      </c>
      <c r="B56" s="1136" t="s">
        <v>36</v>
      </c>
      <c r="C56" s="1136" t="s">
        <v>5064</v>
      </c>
      <c r="D56" s="1014" t="s">
        <v>5499</v>
      </c>
      <c r="E56" s="1136" t="s">
        <v>1209</v>
      </c>
      <c r="F56" s="1014" t="s">
        <v>5499</v>
      </c>
      <c r="G56" s="1014" t="s">
        <v>5067</v>
      </c>
      <c r="H56" s="1014" t="s">
        <v>5500</v>
      </c>
      <c r="I56" s="1014" t="s">
        <v>5501</v>
      </c>
      <c r="J56" s="1014" t="s">
        <v>5502</v>
      </c>
      <c r="K56" s="1014" t="s">
        <v>1009</v>
      </c>
      <c r="L56" s="1191" t="s">
        <v>145</v>
      </c>
      <c r="M56" s="1136" t="s">
        <v>420</v>
      </c>
      <c r="N56" s="1191">
        <v>35217.0</v>
      </c>
      <c r="O56" s="1136" t="s">
        <v>5503</v>
      </c>
      <c r="P56" s="1186">
        <v>33.6371103996907</v>
      </c>
      <c r="Q56" s="1186">
        <v>-86.7297011739168</v>
      </c>
      <c r="R56" s="1227">
        <v>28.0</v>
      </c>
      <c r="S56" s="1218"/>
      <c r="T56" s="1217"/>
      <c r="U56" s="1217" t="s">
        <v>5499</v>
      </c>
      <c r="V56" s="1014" t="s">
        <v>5501</v>
      </c>
      <c r="W56" s="1217" t="s">
        <v>1009</v>
      </c>
      <c r="X56" s="1191" t="s">
        <v>145</v>
      </c>
      <c r="Y56" s="1191" t="s">
        <v>420</v>
      </c>
      <c r="Z56" s="1191" t="s">
        <v>498</v>
      </c>
      <c r="AA56" s="1229">
        <v>44778.0</v>
      </c>
      <c r="AB56" s="1014" t="s">
        <v>5504</v>
      </c>
      <c r="AC56" s="1217"/>
      <c r="AD56" s="1014" t="s">
        <v>5505</v>
      </c>
      <c r="AE56" s="1190" t="s">
        <v>5501</v>
      </c>
      <c r="AF56" s="1191">
        <f t="shared" si="3"/>
        <v>27</v>
      </c>
      <c r="AG56" s="1217"/>
      <c r="AH56" s="1217"/>
      <c r="AI56" s="1217"/>
      <c r="AJ56" s="1217"/>
      <c r="AK56" s="1230"/>
      <c r="AL56" s="1230"/>
      <c r="AM56" s="1230"/>
      <c r="AN56" s="1230"/>
      <c r="AO56" s="1230"/>
      <c r="AP56" s="1230"/>
      <c r="AQ56" s="1230"/>
      <c r="AR56" s="1230"/>
      <c r="AS56" s="1230"/>
      <c r="AT56" s="1230"/>
      <c r="AU56" s="1230"/>
      <c r="AV56" s="1230"/>
      <c r="AW56" s="1230"/>
      <c r="AX56" s="1230"/>
      <c r="AY56" s="1230"/>
      <c r="AZ56" s="1230"/>
      <c r="BA56" s="1230"/>
      <c r="BB56" s="1230"/>
      <c r="BC56" s="1230"/>
      <c r="BD56" s="1230"/>
    </row>
    <row r="57" ht="11.25" customHeight="1">
      <c r="A57" s="1193">
        <v>7056.0</v>
      </c>
      <c r="B57" s="1136" t="s">
        <v>36</v>
      </c>
      <c r="C57" s="1136" t="s">
        <v>5064</v>
      </c>
      <c r="D57" s="1014" t="s">
        <v>5499</v>
      </c>
      <c r="E57" s="1136" t="s">
        <v>1209</v>
      </c>
      <c r="F57" s="1014" t="s">
        <v>5499</v>
      </c>
      <c r="G57" s="1014" t="s">
        <v>5067</v>
      </c>
      <c r="H57" s="1014" t="s">
        <v>5221</v>
      </c>
      <c r="I57" s="1014" t="s">
        <v>5501</v>
      </c>
      <c r="J57" s="1014" t="s">
        <v>5502</v>
      </c>
      <c r="K57" s="1014" t="s">
        <v>1009</v>
      </c>
      <c r="L57" s="1191" t="s">
        <v>145</v>
      </c>
      <c r="M57" s="1136" t="s">
        <v>420</v>
      </c>
      <c r="N57" s="1191">
        <v>35217.0</v>
      </c>
      <c r="O57" s="1136" t="s">
        <v>5506</v>
      </c>
      <c r="P57" s="1186">
        <v>33.6371103996907</v>
      </c>
      <c r="Q57" s="1186">
        <v>-86.7297011739168</v>
      </c>
      <c r="R57" s="1227">
        <v>28.0</v>
      </c>
      <c r="S57" s="1218"/>
      <c r="T57" s="1217"/>
      <c r="U57" s="1217" t="s">
        <v>5499</v>
      </c>
      <c r="V57" s="1014" t="s">
        <v>5501</v>
      </c>
      <c r="W57" s="1217" t="s">
        <v>1009</v>
      </c>
      <c r="X57" s="1191" t="s">
        <v>145</v>
      </c>
      <c r="Y57" s="1191" t="s">
        <v>420</v>
      </c>
      <c r="Z57" s="1191" t="s">
        <v>498</v>
      </c>
      <c r="AA57" s="1229">
        <v>44778.0</v>
      </c>
      <c r="AB57" s="1014" t="s">
        <v>5504</v>
      </c>
      <c r="AC57" s="1217"/>
      <c r="AD57" s="1014" t="s">
        <v>5505</v>
      </c>
      <c r="AE57" s="1190" t="s">
        <v>5501</v>
      </c>
      <c r="AF57" s="1191">
        <f t="shared" si="3"/>
        <v>27</v>
      </c>
      <c r="AG57" s="1217"/>
      <c r="AH57" s="1217"/>
      <c r="AI57" s="1217"/>
      <c r="AJ57" s="1217"/>
      <c r="AK57" s="1230"/>
      <c r="AL57" s="1230"/>
      <c r="AM57" s="1230"/>
      <c r="AN57" s="1230"/>
      <c r="AO57" s="1230"/>
      <c r="AP57" s="1230"/>
      <c r="AQ57" s="1230"/>
      <c r="AR57" s="1230"/>
      <c r="AS57" s="1230"/>
      <c r="AT57" s="1230"/>
      <c r="AU57" s="1230"/>
      <c r="AV57" s="1230"/>
      <c r="AW57" s="1230"/>
      <c r="AX57" s="1230"/>
      <c r="AY57" s="1230"/>
      <c r="AZ57" s="1230"/>
      <c r="BA57" s="1230"/>
      <c r="BB57" s="1230"/>
      <c r="BC57" s="1230"/>
      <c r="BD57" s="1230"/>
    </row>
    <row r="58" ht="11.25" customHeight="1">
      <c r="A58" s="1184">
        <v>7057.0</v>
      </c>
      <c r="B58" s="1136" t="s">
        <v>36</v>
      </c>
      <c r="C58" s="1136" t="s">
        <v>5064</v>
      </c>
      <c r="D58" s="1014" t="s">
        <v>5499</v>
      </c>
      <c r="E58" s="1136" t="s">
        <v>1209</v>
      </c>
      <c r="F58" s="1014" t="s">
        <v>5499</v>
      </c>
      <c r="G58" s="1014" t="s">
        <v>5067</v>
      </c>
      <c r="H58" s="1014" t="s">
        <v>5313</v>
      </c>
      <c r="I58" s="1014" t="s">
        <v>5501</v>
      </c>
      <c r="J58" s="1014" t="s">
        <v>5502</v>
      </c>
      <c r="K58" s="1014" t="s">
        <v>1009</v>
      </c>
      <c r="L58" s="1191" t="s">
        <v>145</v>
      </c>
      <c r="M58" s="1136" t="s">
        <v>420</v>
      </c>
      <c r="N58" s="1191">
        <v>35218.0</v>
      </c>
      <c r="O58" s="1136" t="s">
        <v>5506</v>
      </c>
      <c r="P58" s="1186">
        <v>33.6371103996907</v>
      </c>
      <c r="Q58" s="1186">
        <v>-86.7297011739168</v>
      </c>
      <c r="R58" s="1227">
        <v>28.0</v>
      </c>
      <c r="S58" s="1218"/>
      <c r="T58" s="1217"/>
      <c r="U58" s="1217" t="s">
        <v>5499</v>
      </c>
      <c r="V58" s="1014" t="s">
        <v>5501</v>
      </c>
      <c r="W58" s="1217" t="s">
        <v>1009</v>
      </c>
      <c r="X58" s="1191" t="s">
        <v>145</v>
      </c>
      <c r="Y58" s="1191" t="s">
        <v>420</v>
      </c>
      <c r="Z58" s="1191" t="s">
        <v>498</v>
      </c>
      <c r="AA58" s="1229">
        <v>44778.0</v>
      </c>
      <c r="AB58" s="1014" t="s">
        <v>5504</v>
      </c>
      <c r="AC58" s="1217"/>
      <c r="AD58" s="1014" t="s">
        <v>5505</v>
      </c>
      <c r="AE58" s="1190" t="s">
        <v>5501</v>
      </c>
      <c r="AF58" s="1191">
        <f t="shared" si="3"/>
        <v>27</v>
      </c>
      <c r="AG58" s="1217"/>
      <c r="AH58" s="1217"/>
      <c r="AI58" s="1217"/>
      <c r="AJ58" s="1217"/>
      <c r="AK58" s="1230"/>
      <c r="AL58" s="1230"/>
      <c r="AM58" s="1230"/>
      <c r="AN58" s="1230"/>
      <c r="AO58" s="1230"/>
      <c r="AP58" s="1230"/>
      <c r="AQ58" s="1230"/>
      <c r="AR58" s="1230"/>
      <c r="AS58" s="1230"/>
      <c r="AT58" s="1230"/>
      <c r="AU58" s="1230"/>
      <c r="AV58" s="1230"/>
      <c r="AW58" s="1230"/>
      <c r="AX58" s="1230"/>
      <c r="AY58" s="1230"/>
      <c r="AZ58" s="1230"/>
      <c r="BA58" s="1230"/>
      <c r="BB58" s="1230"/>
      <c r="BC58" s="1230"/>
      <c r="BD58" s="1230"/>
    </row>
    <row r="59" ht="11.25" customHeight="1">
      <c r="A59" s="1193">
        <v>7058.0</v>
      </c>
      <c r="B59" s="1136" t="s">
        <v>158</v>
      </c>
      <c r="C59" s="1136" t="s">
        <v>5064</v>
      </c>
      <c r="D59" s="1014" t="s">
        <v>5507</v>
      </c>
      <c r="E59" s="1136" t="s">
        <v>1209</v>
      </c>
      <c r="F59" s="1014" t="s">
        <v>5507</v>
      </c>
      <c r="G59" s="1014" t="s">
        <v>5067</v>
      </c>
      <c r="H59" s="1014" t="s">
        <v>5221</v>
      </c>
      <c r="I59" s="1014" t="s">
        <v>5508</v>
      </c>
      <c r="J59" s="1014" t="s">
        <v>5509</v>
      </c>
      <c r="K59" s="1014" t="s">
        <v>1238</v>
      </c>
      <c r="L59" s="1191" t="s">
        <v>42</v>
      </c>
      <c r="M59" s="1136" t="s">
        <v>420</v>
      </c>
      <c r="N59" s="1191">
        <v>48084.0</v>
      </c>
      <c r="O59" s="1136" t="s">
        <v>5510</v>
      </c>
      <c r="P59" s="1186">
        <v>42.5491193458056</v>
      </c>
      <c r="Q59" s="1186">
        <v>-83.1537510889995</v>
      </c>
      <c r="R59" s="1227">
        <v>10.0</v>
      </c>
      <c r="S59" s="1218"/>
      <c r="T59" s="1217"/>
      <c r="U59" s="1217" t="s">
        <v>5507</v>
      </c>
      <c r="V59" s="1190" t="s">
        <v>5511</v>
      </c>
      <c r="W59" s="1217" t="s">
        <v>1238</v>
      </c>
      <c r="X59" s="1191" t="s">
        <v>42</v>
      </c>
      <c r="Y59" s="1191" t="s">
        <v>420</v>
      </c>
      <c r="Z59" s="1136" t="s">
        <v>498</v>
      </c>
      <c r="AA59" s="1189">
        <v>44801.0</v>
      </c>
      <c r="AB59" s="1014" t="s">
        <v>5512</v>
      </c>
      <c r="AC59" s="1014" t="s">
        <v>5514</v>
      </c>
      <c r="AD59" s="1014" t="s">
        <v>5513</v>
      </c>
      <c r="AE59" s="1190" t="s">
        <v>5515</v>
      </c>
      <c r="AF59" s="1191">
        <f t="shared" si="3"/>
        <v>17</v>
      </c>
      <c r="AG59" s="1217"/>
      <c r="AH59" s="1217"/>
      <c r="AI59" s="1217"/>
      <c r="AJ59" s="1217"/>
      <c r="AK59" s="1230"/>
      <c r="AL59" s="1230"/>
      <c r="AM59" s="1230"/>
      <c r="AN59" s="1230"/>
      <c r="AO59" s="1230"/>
      <c r="AP59" s="1230"/>
      <c r="AQ59" s="1230"/>
      <c r="AR59" s="1230"/>
      <c r="AS59" s="1230"/>
      <c r="AT59" s="1230"/>
      <c r="AU59" s="1230"/>
      <c r="AV59" s="1230"/>
      <c r="AW59" s="1230"/>
      <c r="AX59" s="1230"/>
      <c r="AY59" s="1230"/>
      <c r="AZ59" s="1230"/>
      <c r="BA59" s="1230"/>
      <c r="BB59" s="1230"/>
      <c r="BC59" s="1230"/>
      <c r="BD59" s="1230"/>
    </row>
    <row r="60" ht="103.5" customHeight="1">
      <c r="A60" s="1184">
        <v>7059.0</v>
      </c>
      <c r="B60" s="1136" t="s">
        <v>36</v>
      </c>
      <c r="C60" s="1014" t="s">
        <v>5064</v>
      </c>
      <c r="D60" s="1014" t="s">
        <v>5516</v>
      </c>
      <c r="E60" s="1136" t="s">
        <v>812</v>
      </c>
      <c r="F60" s="1217" t="s">
        <v>5517</v>
      </c>
      <c r="G60" s="1014" t="s">
        <v>5518</v>
      </c>
      <c r="H60" s="1014" t="s">
        <v>5519</v>
      </c>
      <c r="I60" s="1190" t="s">
        <v>5520</v>
      </c>
      <c r="J60" s="1014" t="s">
        <v>5521</v>
      </c>
      <c r="K60" s="1014" t="s">
        <v>689</v>
      </c>
      <c r="L60" s="1191" t="s">
        <v>195</v>
      </c>
      <c r="M60" s="1191" t="s">
        <v>420</v>
      </c>
      <c r="N60" s="1136">
        <v>34232.0</v>
      </c>
      <c r="O60" s="1136" t="s">
        <v>5522</v>
      </c>
      <c r="P60" s="1226">
        <v>27.3353130355082</v>
      </c>
      <c r="Q60" s="1226">
        <v>-82.4581779999999</v>
      </c>
      <c r="R60" s="1227"/>
      <c r="S60" s="1218"/>
      <c r="T60" s="1217"/>
      <c r="U60" s="1217" t="s">
        <v>5523</v>
      </c>
      <c r="V60" s="1190" t="s">
        <v>5520</v>
      </c>
      <c r="W60" s="1217" t="s">
        <v>689</v>
      </c>
      <c r="X60" s="1191" t="s">
        <v>195</v>
      </c>
      <c r="Y60" s="1191" t="s">
        <v>420</v>
      </c>
      <c r="Z60" s="1136" t="s">
        <v>498</v>
      </c>
      <c r="AA60" s="1189" t="s">
        <v>2376</v>
      </c>
      <c r="AB60" s="1014" t="s">
        <v>454</v>
      </c>
      <c r="AC60" s="1217"/>
      <c r="AD60" s="1014" t="s">
        <v>5524</v>
      </c>
      <c r="AE60" s="1217"/>
      <c r="AF60" s="1191">
        <f t="shared" si="3"/>
        <v>31</v>
      </c>
      <c r="AG60" s="1217" t="s">
        <v>5525</v>
      </c>
      <c r="AH60" s="1241" t="s">
        <v>5526</v>
      </c>
      <c r="AI60" s="1217">
        <v>6.178175659E9</v>
      </c>
      <c r="AJ60" s="1217"/>
      <c r="AK60" s="1230"/>
      <c r="AL60" s="1230"/>
      <c r="AM60" s="1230"/>
      <c r="AN60" s="1230"/>
      <c r="AO60" s="1230"/>
      <c r="AP60" s="1230"/>
      <c r="AQ60" s="1230"/>
      <c r="AR60" s="1230"/>
      <c r="AS60" s="1230"/>
      <c r="AT60" s="1230"/>
      <c r="AU60" s="1230"/>
      <c r="AV60" s="1230"/>
      <c r="AW60" s="1230"/>
      <c r="AX60" s="1230"/>
      <c r="AY60" s="1230"/>
      <c r="AZ60" s="1230"/>
      <c r="BA60" s="1230"/>
      <c r="BB60" s="1230"/>
      <c r="BC60" s="1230"/>
      <c r="BD60" s="1230"/>
    </row>
    <row r="61" ht="103.5" customHeight="1">
      <c r="A61" s="1193">
        <v>7060.0</v>
      </c>
      <c r="B61" s="1136" t="s">
        <v>158</v>
      </c>
      <c r="C61" s="1136" t="s">
        <v>5064</v>
      </c>
      <c r="D61" s="1014" t="s">
        <v>5527</v>
      </c>
      <c r="E61" s="1136" t="s">
        <v>1209</v>
      </c>
      <c r="F61" s="1014" t="s">
        <v>5528</v>
      </c>
      <c r="G61" s="1014" t="s">
        <v>5067</v>
      </c>
      <c r="H61" s="1014" t="s">
        <v>5529</v>
      </c>
      <c r="I61" s="1014" t="s">
        <v>5530</v>
      </c>
      <c r="J61" s="1014" t="s">
        <v>5531</v>
      </c>
      <c r="K61" s="1014" t="s">
        <v>5532</v>
      </c>
      <c r="L61" s="1136" t="s">
        <v>1443</v>
      </c>
      <c r="M61" s="1136" t="s">
        <v>420</v>
      </c>
      <c r="N61" s="1136">
        <v>55432.0</v>
      </c>
      <c r="O61" s="1136" t="s">
        <v>5533</v>
      </c>
      <c r="P61" s="1186">
        <v>45.0672111502816</v>
      </c>
      <c r="Q61" s="1186">
        <v>-93.2335388023895</v>
      </c>
      <c r="R61" s="1184">
        <v>5.0</v>
      </c>
      <c r="S61" s="1187"/>
      <c r="T61" s="1014"/>
      <c r="U61" s="1187" t="s">
        <v>5534</v>
      </c>
      <c r="V61" s="1014" t="s">
        <v>5530</v>
      </c>
      <c r="W61" s="1014" t="s">
        <v>5532</v>
      </c>
      <c r="X61" s="1136" t="s">
        <v>1443</v>
      </c>
      <c r="Y61" s="1136" t="s">
        <v>420</v>
      </c>
      <c r="Z61" s="1136" t="s">
        <v>498</v>
      </c>
      <c r="AA61" s="1189">
        <v>44892.0</v>
      </c>
      <c r="AB61" s="1136" t="s">
        <v>5535</v>
      </c>
      <c r="AC61" s="1217"/>
      <c r="AD61" s="1014" t="s">
        <v>5536</v>
      </c>
      <c r="AE61" s="1190" t="s">
        <v>5530</v>
      </c>
      <c r="AF61" s="1191">
        <f t="shared" si="3"/>
        <v>11</v>
      </c>
      <c r="AG61" s="1217"/>
      <c r="AH61" s="1217"/>
      <c r="AI61" s="1217"/>
      <c r="AJ61" s="1217"/>
      <c r="AK61" s="1230"/>
      <c r="AL61" s="1230"/>
      <c r="AM61" s="1230"/>
      <c r="AN61" s="1230"/>
      <c r="AO61" s="1230"/>
      <c r="AP61" s="1230"/>
      <c r="AQ61" s="1230"/>
      <c r="AR61" s="1230"/>
      <c r="AS61" s="1230"/>
      <c r="AT61" s="1230"/>
      <c r="AU61" s="1230"/>
      <c r="AV61" s="1230"/>
      <c r="AW61" s="1230"/>
      <c r="AX61" s="1230"/>
      <c r="AY61" s="1230"/>
      <c r="AZ61" s="1230"/>
      <c r="BA61" s="1230"/>
      <c r="BB61" s="1230"/>
      <c r="BC61" s="1230"/>
      <c r="BD61" s="1230"/>
    </row>
    <row r="62" ht="11.25" customHeight="1">
      <c r="A62" s="1184">
        <v>7061.0</v>
      </c>
      <c r="B62" s="1136" t="s">
        <v>36</v>
      </c>
      <c r="C62" s="1014" t="s">
        <v>5064</v>
      </c>
      <c r="D62" s="1014" t="s">
        <v>5537</v>
      </c>
      <c r="E62" s="1136" t="s">
        <v>1209</v>
      </c>
      <c r="F62" s="1014" t="s">
        <v>5538</v>
      </c>
      <c r="G62" s="1014" t="s">
        <v>5152</v>
      </c>
      <c r="H62" s="1014" t="s">
        <v>5539</v>
      </c>
      <c r="I62" s="1014" t="s">
        <v>5540</v>
      </c>
      <c r="J62" s="1014" t="s">
        <v>5541</v>
      </c>
      <c r="K62" s="1014" t="s">
        <v>5542</v>
      </c>
      <c r="L62" s="1136" t="s">
        <v>42</v>
      </c>
      <c r="M62" s="1136" t="s">
        <v>420</v>
      </c>
      <c r="N62" s="1136">
        <v>49048.0</v>
      </c>
      <c r="O62" s="1136"/>
      <c r="P62" s="1186">
        <v>42.2464176875604</v>
      </c>
      <c r="Q62" s="1186">
        <v>-85.5153510460501</v>
      </c>
      <c r="R62" s="1184">
        <v>51.0</v>
      </c>
      <c r="S62" s="1187"/>
      <c r="T62" s="1014"/>
      <c r="U62" s="1188" t="s">
        <v>5537</v>
      </c>
      <c r="V62" s="1014" t="s">
        <v>5543</v>
      </c>
      <c r="W62" s="1014" t="s">
        <v>5542</v>
      </c>
      <c r="X62" s="1136" t="s">
        <v>42</v>
      </c>
      <c r="Y62" s="1136" t="s">
        <v>420</v>
      </c>
      <c r="Z62" s="1136" t="s">
        <v>498</v>
      </c>
      <c r="AA62" s="1189">
        <v>45339.0</v>
      </c>
      <c r="AB62" s="1014" t="s">
        <v>454</v>
      </c>
      <c r="AC62" s="1014"/>
      <c r="AD62" s="480" t="s">
        <v>5544</v>
      </c>
      <c r="AE62" s="1014"/>
      <c r="AF62" s="1191">
        <f t="shared" si="3"/>
        <v>28</v>
      </c>
      <c r="AG62" s="1220" t="s">
        <v>5545</v>
      </c>
      <c r="AH62" s="480" t="s">
        <v>5546</v>
      </c>
      <c r="AI62" s="1217"/>
      <c r="AJ62" s="1217"/>
      <c r="AK62" s="1230"/>
      <c r="AL62" s="1230"/>
      <c r="AM62" s="1230"/>
      <c r="AN62" s="1230"/>
      <c r="AO62" s="1230"/>
      <c r="AP62" s="1230"/>
      <c r="AQ62" s="1230"/>
      <c r="AR62" s="1230"/>
      <c r="AS62" s="1230"/>
      <c r="AT62" s="1230"/>
      <c r="AU62" s="1230"/>
      <c r="AV62" s="1230"/>
      <c r="AW62" s="1230"/>
      <c r="AX62" s="1230"/>
      <c r="AY62" s="1230"/>
      <c r="AZ62" s="1230"/>
      <c r="BA62" s="1230"/>
      <c r="BB62" s="1230"/>
      <c r="BC62" s="1230"/>
      <c r="BD62" s="1230"/>
    </row>
    <row r="63" ht="11.25" customHeight="1">
      <c r="A63" s="1193">
        <v>7062.0</v>
      </c>
      <c r="B63" s="1136" t="s">
        <v>36</v>
      </c>
      <c r="C63" s="1014" t="s">
        <v>5064</v>
      </c>
      <c r="D63" s="1014" t="s">
        <v>5537</v>
      </c>
      <c r="E63" s="1136" t="s">
        <v>1209</v>
      </c>
      <c r="F63" s="1014" t="s">
        <v>5538</v>
      </c>
      <c r="G63" s="1014" t="s">
        <v>5152</v>
      </c>
      <c r="H63" s="1014" t="s">
        <v>5547</v>
      </c>
      <c r="I63" s="1014" t="s">
        <v>5540</v>
      </c>
      <c r="J63" s="1014" t="s">
        <v>5548</v>
      </c>
      <c r="K63" s="1014" t="s">
        <v>5549</v>
      </c>
      <c r="L63" s="1136" t="s">
        <v>1443</v>
      </c>
      <c r="M63" s="1136" t="s">
        <v>420</v>
      </c>
      <c r="N63" s="1136">
        <v>55330.0</v>
      </c>
      <c r="O63" s="1136"/>
      <c r="P63" s="1186">
        <v>45.3192787520756</v>
      </c>
      <c r="Q63" s="1186">
        <v>-93.5600712593727</v>
      </c>
      <c r="R63" s="1184">
        <v>25.0</v>
      </c>
      <c r="S63" s="1187"/>
      <c r="T63" s="1014"/>
      <c r="U63" s="1188" t="s">
        <v>5537</v>
      </c>
      <c r="V63" s="1014" t="s">
        <v>5543</v>
      </c>
      <c r="W63" s="1014" t="s">
        <v>5542</v>
      </c>
      <c r="X63" s="1136" t="s">
        <v>42</v>
      </c>
      <c r="Y63" s="1136" t="s">
        <v>420</v>
      </c>
      <c r="Z63" s="1136" t="s">
        <v>498</v>
      </c>
      <c r="AA63" s="1189">
        <v>45339.0</v>
      </c>
      <c r="AB63" s="1014" t="s">
        <v>454</v>
      </c>
      <c r="AC63" s="1014"/>
      <c r="AD63" s="480" t="s">
        <v>5544</v>
      </c>
      <c r="AE63" s="1014"/>
      <c r="AF63" s="1191">
        <f t="shared" si="3"/>
        <v>28</v>
      </c>
      <c r="AG63" s="1220" t="s">
        <v>5545</v>
      </c>
      <c r="AH63" s="480" t="s">
        <v>5546</v>
      </c>
      <c r="AI63" s="1217"/>
      <c r="AJ63" s="1217"/>
      <c r="AK63" s="1230"/>
      <c r="AL63" s="1230"/>
      <c r="AM63" s="1230"/>
      <c r="AN63" s="1230"/>
      <c r="AO63" s="1230"/>
      <c r="AP63" s="1230"/>
      <c r="AQ63" s="1230"/>
      <c r="AR63" s="1230"/>
      <c r="AS63" s="1230"/>
      <c r="AT63" s="1230"/>
      <c r="AU63" s="1230"/>
      <c r="AV63" s="1230"/>
      <c r="AW63" s="1230"/>
      <c r="AX63" s="1230"/>
      <c r="AY63" s="1230"/>
      <c r="AZ63" s="1230"/>
      <c r="BA63" s="1230"/>
      <c r="BB63" s="1230"/>
      <c r="BC63" s="1230"/>
      <c r="BD63" s="1230"/>
    </row>
    <row r="64" ht="88.5" customHeight="1">
      <c r="A64" s="1184">
        <v>7063.0</v>
      </c>
      <c r="B64" s="1136" t="s">
        <v>36</v>
      </c>
      <c r="C64" s="1014" t="s">
        <v>5064</v>
      </c>
      <c r="D64" s="1014" t="s">
        <v>5537</v>
      </c>
      <c r="E64" s="1136" t="s">
        <v>1209</v>
      </c>
      <c r="F64" s="1014" t="s">
        <v>5538</v>
      </c>
      <c r="G64" s="1014" t="s">
        <v>5152</v>
      </c>
      <c r="H64" s="1014" t="s">
        <v>5550</v>
      </c>
      <c r="I64" s="1014" t="s">
        <v>5540</v>
      </c>
      <c r="J64" s="1014" t="s">
        <v>5551</v>
      </c>
      <c r="K64" s="1014" t="s">
        <v>3679</v>
      </c>
      <c r="L64" s="1136" t="s">
        <v>95</v>
      </c>
      <c r="M64" s="1136" t="s">
        <v>420</v>
      </c>
      <c r="N64" s="1136">
        <v>75223.0</v>
      </c>
      <c r="O64" s="1136"/>
      <c r="P64" s="1186">
        <v>32.7839528522162</v>
      </c>
      <c r="Q64" s="1186">
        <v>-96.7618386041742</v>
      </c>
      <c r="R64" s="1184">
        <v>18.0</v>
      </c>
      <c r="S64" s="1187"/>
      <c r="T64" s="1014"/>
      <c r="U64" s="1188" t="s">
        <v>5537</v>
      </c>
      <c r="V64" s="1014" t="s">
        <v>5543</v>
      </c>
      <c r="W64" s="1014" t="s">
        <v>5542</v>
      </c>
      <c r="X64" s="1136" t="s">
        <v>42</v>
      </c>
      <c r="Y64" s="1136" t="s">
        <v>420</v>
      </c>
      <c r="Z64" s="1136" t="s">
        <v>498</v>
      </c>
      <c r="AA64" s="1189">
        <v>45339.0</v>
      </c>
      <c r="AB64" s="1014" t="s">
        <v>454</v>
      </c>
      <c r="AC64" s="1014"/>
      <c r="AD64" s="480" t="s">
        <v>5544</v>
      </c>
      <c r="AE64" s="1014"/>
      <c r="AF64" s="1191">
        <f t="shared" si="3"/>
        <v>28</v>
      </c>
      <c r="AG64" s="1220" t="s">
        <v>5545</v>
      </c>
      <c r="AH64" s="480" t="s">
        <v>5546</v>
      </c>
      <c r="AI64" s="1217"/>
      <c r="AJ64" s="1217"/>
      <c r="AK64" s="1230"/>
      <c r="AL64" s="1230"/>
      <c r="AM64" s="1230"/>
      <c r="AN64" s="1230"/>
      <c r="AO64" s="1230"/>
      <c r="AP64" s="1230"/>
      <c r="AQ64" s="1230"/>
      <c r="AR64" s="1230"/>
      <c r="AS64" s="1230"/>
      <c r="AT64" s="1230"/>
      <c r="AU64" s="1230"/>
      <c r="AV64" s="1230"/>
      <c r="AW64" s="1230"/>
      <c r="AX64" s="1230"/>
      <c r="AY64" s="1230"/>
      <c r="AZ64" s="1230"/>
      <c r="BA64" s="1230"/>
      <c r="BB64" s="1230"/>
      <c r="BC64" s="1230"/>
      <c r="BD64" s="1230"/>
    </row>
    <row r="65" ht="87.75" customHeight="1">
      <c r="A65" s="1193">
        <v>7064.0</v>
      </c>
      <c r="B65" s="1136" t="s">
        <v>36</v>
      </c>
      <c r="C65" s="1014" t="s">
        <v>5064</v>
      </c>
      <c r="D65" s="1014" t="s">
        <v>5552</v>
      </c>
      <c r="E65" s="1136" t="s">
        <v>1209</v>
      </c>
      <c r="F65" s="1014" t="s">
        <v>5552</v>
      </c>
      <c r="G65" s="1014" t="s">
        <v>5152</v>
      </c>
      <c r="H65" s="1014" t="s">
        <v>5553</v>
      </c>
      <c r="I65" s="1014" t="s">
        <v>5554</v>
      </c>
      <c r="J65" s="1014" t="s">
        <v>5555</v>
      </c>
      <c r="K65" s="1014" t="s">
        <v>5556</v>
      </c>
      <c r="L65" s="1191" t="s">
        <v>179</v>
      </c>
      <c r="M65" s="1191" t="s">
        <v>420</v>
      </c>
      <c r="N65" s="1191">
        <v>15632.0</v>
      </c>
      <c r="O65" s="1136"/>
      <c r="P65" s="1226">
        <v>40.3998397804248</v>
      </c>
      <c r="Q65" s="1226">
        <v>-79.6136569322658</v>
      </c>
      <c r="R65" s="1227"/>
      <c r="S65" s="1218"/>
      <c r="T65" s="1217"/>
      <c r="U65" s="1217" t="s">
        <v>5557</v>
      </c>
      <c r="V65" s="1014" t="s">
        <v>5554</v>
      </c>
      <c r="W65" s="1217" t="s">
        <v>5558</v>
      </c>
      <c r="X65" s="1191" t="s">
        <v>179</v>
      </c>
      <c r="Y65" s="1191" t="s">
        <v>420</v>
      </c>
      <c r="Z65" s="1136" t="s">
        <v>498</v>
      </c>
      <c r="AA65" s="1189">
        <v>45497.0</v>
      </c>
      <c r="AB65" s="1014" t="s">
        <v>5559</v>
      </c>
      <c r="AC65" s="522"/>
      <c r="AD65" s="1014" t="s">
        <v>5560</v>
      </c>
      <c r="AE65" s="1217"/>
      <c r="AF65" s="1191">
        <f t="shared" si="3"/>
        <v>26</v>
      </c>
      <c r="AG65" s="1217"/>
      <c r="AH65" s="1217"/>
      <c r="AI65" s="1217"/>
      <c r="AJ65" s="1217"/>
      <c r="AK65" s="1230"/>
      <c r="AL65" s="1230"/>
      <c r="AM65" s="1230"/>
      <c r="AN65" s="1230"/>
      <c r="AO65" s="1230"/>
      <c r="AP65" s="1230"/>
      <c r="AQ65" s="1230"/>
      <c r="AR65" s="1230"/>
      <c r="AS65" s="1230"/>
      <c r="AT65" s="1230"/>
      <c r="AU65" s="1230"/>
      <c r="AV65" s="1230"/>
      <c r="AW65" s="1230"/>
      <c r="AX65" s="1230"/>
      <c r="AY65" s="1230"/>
      <c r="AZ65" s="1230"/>
      <c r="BA65" s="1230"/>
      <c r="BB65" s="1230"/>
      <c r="BC65" s="1230"/>
      <c r="BD65" s="1230"/>
    </row>
    <row r="66" ht="11.25" customHeight="1">
      <c r="A66" s="1184">
        <v>7065.0</v>
      </c>
      <c r="B66" s="1136" t="s">
        <v>36</v>
      </c>
      <c r="C66" s="1136" t="s">
        <v>5064</v>
      </c>
      <c r="D66" s="1014" t="s">
        <v>5561</v>
      </c>
      <c r="E66" s="1136" t="s">
        <v>1209</v>
      </c>
      <c r="F66" s="1014" t="s">
        <v>5561</v>
      </c>
      <c r="G66" s="1014" t="s">
        <v>5115</v>
      </c>
      <c r="H66" s="1014" t="s">
        <v>2757</v>
      </c>
      <c r="I66" s="1190" t="s">
        <v>5562</v>
      </c>
      <c r="J66" s="1014" t="s">
        <v>5563</v>
      </c>
      <c r="K66" s="1014" t="s">
        <v>759</v>
      </c>
      <c r="L66" s="1191" t="s">
        <v>26</v>
      </c>
      <c r="M66" s="1136" t="s">
        <v>420</v>
      </c>
      <c r="N66" s="1191">
        <v>94608.0</v>
      </c>
      <c r="O66" s="1136" t="s">
        <v>5564</v>
      </c>
      <c r="P66" s="1186">
        <v>37.8320062339641</v>
      </c>
      <c r="Q66" s="1186">
        <v>-122.282006029633</v>
      </c>
      <c r="R66" s="1227">
        <v>30.0</v>
      </c>
      <c r="S66" s="1218"/>
      <c r="T66" s="1217"/>
      <c r="U66" s="1217" t="s">
        <v>5561</v>
      </c>
      <c r="V66" s="1014" t="s">
        <v>5565</v>
      </c>
      <c r="W66" s="1217" t="s">
        <v>759</v>
      </c>
      <c r="X66" s="1191" t="s">
        <v>26</v>
      </c>
      <c r="Y66" s="1191" t="s">
        <v>420</v>
      </c>
      <c r="Z66" s="1136" t="s">
        <v>498</v>
      </c>
      <c r="AA66" s="1189">
        <v>44801.0</v>
      </c>
      <c r="AB66" s="1014" t="s">
        <v>5566</v>
      </c>
      <c r="AC66" s="1014" t="s">
        <v>5568</v>
      </c>
      <c r="AD66" s="1014" t="s">
        <v>5567</v>
      </c>
      <c r="AE66" s="1190" t="s">
        <v>5565</v>
      </c>
      <c r="AF66" s="1191">
        <f t="shared" si="3"/>
        <v>25</v>
      </c>
      <c r="AG66" s="1217"/>
      <c r="AH66" s="1217"/>
      <c r="AI66" s="1217"/>
      <c r="AJ66" s="1217"/>
      <c r="AK66" s="1230"/>
      <c r="AL66" s="1230"/>
      <c r="AM66" s="1230"/>
      <c r="AN66" s="1230"/>
      <c r="AO66" s="1230"/>
      <c r="AP66" s="1230"/>
      <c r="AQ66" s="1230"/>
      <c r="AR66" s="1230"/>
      <c r="AS66" s="1230"/>
      <c r="AT66" s="1230"/>
      <c r="AU66" s="1230"/>
      <c r="AV66" s="1230"/>
      <c r="AW66" s="1230"/>
      <c r="AX66" s="1230"/>
      <c r="AY66" s="1230"/>
      <c r="AZ66" s="1230"/>
      <c r="BA66" s="1230"/>
      <c r="BB66" s="1230"/>
      <c r="BC66" s="1230"/>
      <c r="BD66" s="1230"/>
    </row>
    <row r="67" ht="145.5" customHeight="1">
      <c r="A67" s="1193">
        <v>7066.0</v>
      </c>
      <c r="B67" s="1257" t="s">
        <v>36</v>
      </c>
      <c r="C67" s="1257" t="s">
        <v>5064</v>
      </c>
      <c r="D67" s="1027" t="s">
        <v>5569</v>
      </c>
      <c r="E67" s="1257" t="s">
        <v>1209</v>
      </c>
      <c r="F67" s="1258" t="s">
        <v>5569</v>
      </c>
      <c r="G67" s="1027" t="s">
        <v>5067</v>
      </c>
      <c r="H67" s="392" t="s">
        <v>5570</v>
      </c>
      <c r="I67" s="1259" t="s">
        <v>5571</v>
      </c>
      <c r="J67" s="1027" t="s">
        <v>5572</v>
      </c>
      <c r="K67" s="1027" t="s">
        <v>5573</v>
      </c>
      <c r="L67" s="1257" t="s">
        <v>4566</v>
      </c>
      <c r="M67" s="1257" t="s">
        <v>420</v>
      </c>
      <c r="N67" s="1257">
        <v>74107.0</v>
      </c>
      <c r="O67" s="1257" t="s">
        <v>5574</v>
      </c>
      <c r="P67" s="1260">
        <v>36.1001722303091</v>
      </c>
      <c r="Q67" s="1260">
        <v>-96.048643631519</v>
      </c>
      <c r="R67" s="1261">
        <v>130.0</v>
      </c>
      <c r="S67" s="1262"/>
      <c r="T67" s="1258"/>
      <c r="U67" s="1027" t="s">
        <v>5575</v>
      </c>
      <c r="V67" s="1259" t="s">
        <v>5571</v>
      </c>
      <c r="W67" s="1027" t="s">
        <v>5573</v>
      </c>
      <c r="X67" s="1257" t="s">
        <v>4566</v>
      </c>
      <c r="Y67" s="1257" t="s">
        <v>420</v>
      </c>
      <c r="Z67" s="1257" t="s">
        <v>478</v>
      </c>
      <c r="AA67" s="1263" t="s">
        <v>10672</v>
      </c>
      <c r="AB67" s="1027" t="s">
        <v>5576</v>
      </c>
      <c r="AC67" s="1258"/>
      <c r="AD67" s="392" t="s">
        <v>5577</v>
      </c>
      <c r="AE67" s="1259" t="s">
        <v>5579</v>
      </c>
      <c r="AF67" s="1264">
        <f t="shared" si="3"/>
        <v>28</v>
      </c>
      <c r="AG67" s="1258" t="s">
        <v>5578</v>
      </c>
      <c r="AH67" s="1265" t="s">
        <v>5580</v>
      </c>
      <c r="AI67" s="1258" t="s">
        <v>5574</v>
      </c>
      <c r="AJ67" s="1217"/>
      <c r="AK67" s="1230"/>
      <c r="AL67" s="1230"/>
      <c r="AM67" s="1230"/>
      <c r="AN67" s="1230"/>
      <c r="AO67" s="1230"/>
      <c r="AP67" s="1230"/>
      <c r="AQ67" s="1230"/>
      <c r="AR67" s="1230"/>
      <c r="AS67" s="1230"/>
      <c r="AT67" s="1230"/>
      <c r="AU67" s="1230"/>
      <c r="AV67" s="1230"/>
      <c r="AW67" s="1230"/>
      <c r="AX67" s="1230"/>
      <c r="AY67" s="1230"/>
      <c r="AZ67" s="1230"/>
      <c r="BA67" s="1230"/>
      <c r="BB67" s="1230"/>
      <c r="BC67" s="1230"/>
      <c r="BD67" s="1230"/>
    </row>
    <row r="68" ht="145.5" customHeight="1">
      <c r="A68" s="1184">
        <v>7067.0</v>
      </c>
      <c r="B68" s="1136" t="s">
        <v>36</v>
      </c>
      <c r="C68" s="1014" t="s">
        <v>5064</v>
      </c>
      <c r="D68" s="1014" t="s">
        <v>5569</v>
      </c>
      <c r="E68" s="1136" t="s">
        <v>1209</v>
      </c>
      <c r="F68" s="1014" t="s">
        <v>5581</v>
      </c>
      <c r="G68" s="1014" t="s">
        <v>5582</v>
      </c>
      <c r="H68" s="1014" t="s">
        <v>5583</v>
      </c>
      <c r="I68" s="1190" t="s">
        <v>5571</v>
      </c>
      <c r="J68" s="1220" t="s">
        <v>5584</v>
      </c>
      <c r="K68" s="1220" t="s">
        <v>5584</v>
      </c>
      <c r="L68" s="1136" t="s">
        <v>26</v>
      </c>
      <c r="M68" s="1136" t="s">
        <v>420</v>
      </c>
      <c r="N68" s="1225" t="s">
        <v>10673</v>
      </c>
      <c r="O68" s="1136"/>
      <c r="P68" s="1186">
        <v>37.396636701557</v>
      </c>
      <c r="Q68" s="1186">
        <v>-121.913564304282</v>
      </c>
      <c r="R68" s="1184">
        <v>30.0</v>
      </c>
      <c r="S68" s="1218"/>
      <c r="T68" s="1217"/>
      <c r="U68" s="1014" t="s">
        <v>5575</v>
      </c>
      <c r="V68" s="1190" t="s">
        <v>5571</v>
      </c>
      <c r="W68" s="1014" t="s">
        <v>5573</v>
      </c>
      <c r="X68" s="1136" t="s">
        <v>4566</v>
      </c>
      <c r="Y68" s="1136" t="s">
        <v>420</v>
      </c>
      <c r="Z68" s="1136" t="s">
        <v>486</v>
      </c>
      <c r="AA68" s="1189">
        <v>45689.0</v>
      </c>
      <c r="AB68" s="1014" t="s">
        <v>454</v>
      </c>
      <c r="AC68" s="1217" t="s">
        <v>5586</v>
      </c>
      <c r="AD68" s="1014" t="s">
        <v>5585</v>
      </c>
      <c r="AE68" s="1014"/>
      <c r="AF68" s="1191">
        <f t="shared" si="3"/>
        <v>24</v>
      </c>
      <c r="AG68" s="1217" t="s">
        <v>5578</v>
      </c>
      <c r="AH68" s="1220" t="s">
        <v>5580</v>
      </c>
      <c r="AI68" s="1217" t="s">
        <v>5574</v>
      </c>
      <c r="AJ68" s="1217"/>
      <c r="AK68" s="1230"/>
      <c r="AL68" s="1230"/>
      <c r="AM68" s="1230"/>
      <c r="AN68" s="1230"/>
      <c r="AO68" s="1230"/>
      <c r="AP68" s="1230"/>
      <c r="AQ68" s="1230"/>
      <c r="AR68" s="1230"/>
      <c r="AS68" s="1230"/>
      <c r="AT68" s="1230"/>
      <c r="AU68" s="1230"/>
      <c r="AV68" s="1230"/>
      <c r="AW68" s="1230"/>
      <c r="AX68" s="1230"/>
      <c r="AY68" s="1230"/>
      <c r="AZ68" s="1230"/>
      <c r="BA68" s="1230"/>
      <c r="BB68" s="1230"/>
      <c r="BC68" s="1230"/>
      <c r="BD68" s="1230"/>
    </row>
    <row r="69" ht="156.75" customHeight="1">
      <c r="A69" s="1193">
        <v>7068.0</v>
      </c>
      <c r="B69" s="1136" t="s">
        <v>36</v>
      </c>
      <c r="C69" s="1136" t="s">
        <v>5064</v>
      </c>
      <c r="D69" s="1014" t="s">
        <v>5587</v>
      </c>
      <c r="E69" s="1136" t="s">
        <v>812</v>
      </c>
      <c r="F69" s="1014" t="s">
        <v>5587</v>
      </c>
      <c r="G69" s="1014" t="s">
        <v>5067</v>
      </c>
      <c r="H69" s="1014" t="s">
        <v>5419</v>
      </c>
      <c r="I69" s="1014" t="s">
        <v>5588</v>
      </c>
      <c r="J69" s="1014" t="s">
        <v>5589</v>
      </c>
      <c r="K69" s="1014" t="s">
        <v>5590</v>
      </c>
      <c r="L69" s="1191" t="s">
        <v>1724</v>
      </c>
      <c r="M69" s="1136" t="s">
        <v>420</v>
      </c>
      <c r="N69" s="1191">
        <v>52302.0</v>
      </c>
      <c r="O69" s="1136" t="s">
        <v>5591</v>
      </c>
      <c r="P69" s="1186">
        <v>42.0291358457551</v>
      </c>
      <c r="Q69" s="1186">
        <v>-91.5721824024958</v>
      </c>
      <c r="R69" s="1227"/>
      <c r="S69" s="1218"/>
      <c r="T69" s="1217"/>
      <c r="U69" s="1217" t="s">
        <v>5587</v>
      </c>
      <c r="V69" s="1014" t="s">
        <v>5588</v>
      </c>
      <c r="W69" s="1217" t="s">
        <v>5590</v>
      </c>
      <c r="X69" s="1191" t="s">
        <v>1724</v>
      </c>
      <c r="Y69" s="1191" t="s">
        <v>420</v>
      </c>
      <c r="Z69" s="1191"/>
      <c r="AA69" s="1229"/>
      <c r="AB69" s="1014" t="s">
        <v>5592</v>
      </c>
      <c r="AC69" s="1217"/>
      <c r="AD69" s="1014" t="s">
        <v>5593</v>
      </c>
      <c r="AE69" s="1190" t="s">
        <v>5594</v>
      </c>
      <c r="AF69" s="1191">
        <f t="shared" si="3"/>
        <v>18</v>
      </c>
      <c r="AG69" s="1217"/>
      <c r="AH69" s="1217"/>
      <c r="AI69" s="1217"/>
      <c r="AJ69" s="1217"/>
      <c r="AK69" s="1230"/>
      <c r="AL69" s="1230"/>
      <c r="AM69" s="1230"/>
      <c r="AN69" s="1230"/>
      <c r="AO69" s="1230"/>
      <c r="AP69" s="1230"/>
      <c r="AQ69" s="1230"/>
      <c r="AR69" s="1230"/>
      <c r="AS69" s="1230"/>
      <c r="AT69" s="1230"/>
      <c r="AU69" s="1230"/>
      <c r="AV69" s="1230"/>
      <c r="AW69" s="1230"/>
      <c r="AX69" s="1230"/>
      <c r="AY69" s="1230"/>
      <c r="AZ69" s="1230"/>
      <c r="BA69" s="1230"/>
      <c r="BB69" s="1230"/>
      <c r="BC69" s="1230"/>
      <c r="BD69" s="1230"/>
    </row>
    <row r="70" ht="96.75" customHeight="1">
      <c r="A70" s="1184">
        <v>7069.0</v>
      </c>
      <c r="B70" s="1136" t="s">
        <v>36</v>
      </c>
      <c r="C70" s="1136" t="s">
        <v>5064</v>
      </c>
      <c r="D70" s="1014" t="s">
        <v>5587</v>
      </c>
      <c r="E70" s="1136" t="s">
        <v>812</v>
      </c>
      <c r="F70" s="1014" t="s">
        <v>5587</v>
      </c>
      <c r="G70" s="1014" t="s">
        <v>5067</v>
      </c>
      <c r="H70" s="1014" t="s">
        <v>5468</v>
      </c>
      <c r="I70" s="1014" t="s">
        <v>5588</v>
      </c>
      <c r="J70" s="1014" t="s">
        <v>5589</v>
      </c>
      <c r="K70" s="1014" t="s">
        <v>5590</v>
      </c>
      <c r="L70" s="1191" t="s">
        <v>1724</v>
      </c>
      <c r="M70" s="1136" t="s">
        <v>420</v>
      </c>
      <c r="N70" s="1191">
        <v>52302.0</v>
      </c>
      <c r="O70" s="1136" t="s">
        <v>5591</v>
      </c>
      <c r="P70" s="1186">
        <v>42.0291358457551</v>
      </c>
      <c r="Q70" s="1186">
        <v>-91.5721824024958</v>
      </c>
      <c r="R70" s="1227"/>
      <c r="S70" s="1218"/>
      <c r="T70" s="1217"/>
      <c r="U70" s="1217" t="s">
        <v>5587</v>
      </c>
      <c r="V70" s="1014" t="s">
        <v>5588</v>
      </c>
      <c r="W70" s="1217" t="s">
        <v>5590</v>
      </c>
      <c r="X70" s="1191" t="s">
        <v>1724</v>
      </c>
      <c r="Y70" s="1191" t="s">
        <v>420</v>
      </c>
      <c r="Z70" s="1191"/>
      <c r="AA70" s="1229"/>
      <c r="AB70" s="1014" t="s">
        <v>5592</v>
      </c>
      <c r="AC70" s="1217"/>
      <c r="AD70" s="1014" t="s">
        <v>5593</v>
      </c>
      <c r="AE70" s="1190" t="s">
        <v>5594</v>
      </c>
      <c r="AF70" s="1191">
        <f t="shared" si="3"/>
        <v>18</v>
      </c>
      <c r="AG70" s="1217"/>
      <c r="AH70" s="1217"/>
      <c r="AI70" s="1217"/>
      <c r="AJ70" s="1217"/>
      <c r="AK70" s="1230"/>
      <c r="AL70" s="1230"/>
      <c r="AM70" s="1230"/>
      <c r="AN70" s="1230"/>
      <c r="AO70" s="1230"/>
      <c r="AP70" s="1230"/>
      <c r="AQ70" s="1230"/>
      <c r="AR70" s="1230"/>
      <c r="AS70" s="1230"/>
      <c r="AT70" s="1230"/>
      <c r="AU70" s="1230"/>
      <c r="AV70" s="1230"/>
      <c r="AW70" s="1230"/>
      <c r="AX70" s="1230"/>
      <c r="AY70" s="1230"/>
      <c r="AZ70" s="1230"/>
      <c r="BA70" s="1230"/>
      <c r="BB70" s="1230"/>
      <c r="BC70" s="1230"/>
      <c r="BD70" s="1230"/>
    </row>
    <row r="71" ht="101.25" customHeight="1">
      <c r="A71" s="1193">
        <v>7070.0</v>
      </c>
      <c r="B71" s="1136" t="s">
        <v>36</v>
      </c>
      <c r="C71" s="1014" t="s">
        <v>5064</v>
      </c>
      <c r="D71" s="1014" t="s">
        <v>5595</v>
      </c>
      <c r="E71" s="1136" t="s">
        <v>812</v>
      </c>
      <c r="F71" s="1014" t="s">
        <v>5596</v>
      </c>
      <c r="G71" s="1014" t="s">
        <v>5198</v>
      </c>
      <c r="H71" s="1014" t="s">
        <v>5597</v>
      </c>
      <c r="I71" s="1190" t="s">
        <v>5598</v>
      </c>
      <c r="J71" s="480" t="s">
        <v>5599</v>
      </c>
      <c r="K71" s="1014" t="s">
        <v>5600</v>
      </c>
      <c r="L71" s="1191" t="s">
        <v>4566</v>
      </c>
      <c r="M71" s="1191" t="s">
        <v>420</v>
      </c>
      <c r="N71" s="1191">
        <v>73114.0</v>
      </c>
      <c r="O71" s="1136" t="s">
        <v>5601</v>
      </c>
      <c r="P71" s="1226">
        <v>35.6079343735602</v>
      </c>
      <c r="Q71" s="1226">
        <v>-97.517048117864</v>
      </c>
      <c r="R71" s="1227">
        <v>200.0</v>
      </c>
      <c r="S71" s="1218"/>
      <c r="T71" s="1217"/>
      <c r="U71" s="1217" t="s">
        <v>5595</v>
      </c>
      <c r="V71" s="1014" t="s">
        <v>5598</v>
      </c>
      <c r="W71" s="1217" t="s">
        <v>5602</v>
      </c>
      <c r="X71" s="1191" t="s">
        <v>86</v>
      </c>
      <c r="Y71" s="1191" t="s">
        <v>420</v>
      </c>
      <c r="Z71" s="1136" t="s">
        <v>486</v>
      </c>
      <c r="AA71" s="1189">
        <v>45688.0</v>
      </c>
      <c r="AB71" s="1014" t="s">
        <v>454</v>
      </c>
      <c r="AC71" s="1217"/>
      <c r="AD71" s="1014" t="s">
        <v>5603</v>
      </c>
      <c r="AE71" s="1217"/>
      <c r="AF71" s="1191">
        <f t="shared" si="3"/>
        <v>24</v>
      </c>
      <c r="AG71" s="1217" t="s">
        <v>5604</v>
      </c>
      <c r="AH71" s="1220" t="s">
        <v>5606</v>
      </c>
      <c r="AI71" s="1225" t="s">
        <v>5605</v>
      </c>
      <c r="AJ71" s="1217"/>
      <c r="AK71" s="1230"/>
      <c r="AL71" s="1230"/>
      <c r="AM71" s="1230"/>
      <c r="AN71" s="1230"/>
      <c r="AO71" s="1230"/>
      <c r="AP71" s="1230"/>
      <c r="AQ71" s="1230"/>
      <c r="AR71" s="1230"/>
      <c r="AS71" s="1230"/>
      <c r="AT71" s="1230"/>
      <c r="AU71" s="1230"/>
      <c r="AV71" s="1230"/>
      <c r="AW71" s="1230"/>
      <c r="AX71" s="1230"/>
      <c r="AY71" s="1230"/>
      <c r="AZ71" s="1230"/>
      <c r="BA71" s="1230"/>
      <c r="BB71" s="1230"/>
      <c r="BC71" s="1230"/>
      <c r="BD71" s="1230"/>
    </row>
    <row r="72" ht="61.5" customHeight="1">
      <c r="A72" s="1184">
        <v>7071.0</v>
      </c>
      <c r="B72" s="1136" t="s">
        <v>36</v>
      </c>
      <c r="C72" s="1014" t="s">
        <v>5064</v>
      </c>
      <c r="D72" s="1014" t="s">
        <v>5595</v>
      </c>
      <c r="E72" s="1136" t="s">
        <v>812</v>
      </c>
      <c r="F72" s="1014" t="s">
        <v>5607</v>
      </c>
      <c r="G72" s="1014" t="s">
        <v>5198</v>
      </c>
      <c r="H72" s="1014" t="s">
        <v>5597</v>
      </c>
      <c r="I72" s="1190" t="s">
        <v>5598</v>
      </c>
      <c r="J72" s="1014" t="s">
        <v>5608</v>
      </c>
      <c r="K72" s="1014" t="s">
        <v>5609</v>
      </c>
      <c r="L72" s="1191" t="s">
        <v>224</v>
      </c>
      <c r="M72" s="1191" t="s">
        <v>420</v>
      </c>
      <c r="N72" s="1191">
        <v>54956.0</v>
      </c>
      <c r="O72" s="1136" t="s">
        <v>5610</v>
      </c>
      <c r="P72" s="1226">
        <v>44.1571937279287</v>
      </c>
      <c r="Q72" s="1226">
        <v>-88.4935941345964</v>
      </c>
      <c r="R72" s="1227">
        <v>100.0</v>
      </c>
      <c r="S72" s="1218"/>
      <c r="T72" s="1217"/>
      <c r="U72" s="1217" t="s">
        <v>5595</v>
      </c>
      <c r="V72" s="1014" t="s">
        <v>5598</v>
      </c>
      <c r="W72" s="1217" t="s">
        <v>5602</v>
      </c>
      <c r="X72" s="1191" t="s">
        <v>86</v>
      </c>
      <c r="Y72" s="1191" t="s">
        <v>420</v>
      </c>
      <c r="Z72" s="1136" t="s">
        <v>486</v>
      </c>
      <c r="AA72" s="1189">
        <v>45688.0</v>
      </c>
      <c r="AB72" s="1190" t="s">
        <v>5611</v>
      </c>
      <c r="AC72" s="1217"/>
      <c r="AD72" s="1014" t="s">
        <v>5603</v>
      </c>
      <c r="AE72" s="1217"/>
      <c r="AF72" s="1191">
        <f t="shared" si="3"/>
        <v>24</v>
      </c>
      <c r="AG72" s="1217" t="s">
        <v>5604</v>
      </c>
      <c r="AH72" s="1241" t="s">
        <v>5606</v>
      </c>
      <c r="AI72" s="1266" t="s">
        <v>5605</v>
      </c>
      <c r="AJ72" s="1217"/>
      <c r="AK72" s="1230"/>
      <c r="AL72" s="1230"/>
      <c r="AM72" s="1230"/>
      <c r="AN72" s="1230"/>
      <c r="AO72" s="1230"/>
      <c r="AP72" s="1230"/>
      <c r="AQ72" s="1230"/>
      <c r="AR72" s="1230"/>
      <c r="AS72" s="1230"/>
      <c r="AT72" s="1230"/>
      <c r="AU72" s="1230"/>
      <c r="AV72" s="1230"/>
      <c r="AW72" s="1230"/>
      <c r="AX72" s="1230"/>
      <c r="AY72" s="1230"/>
      <c r="AZ72" s="1230"/>
      <c r="BA72" s="1230"/>
      <c r="BB72" s="1230"/>
      <c r="BC72" s="1230"/>
      <c r="BD72" s="1230"/>
    </row>
    <row r="73" ht="117.0" customHeight="1">
      <c r="A73" s="1193">
        <v>7072.0</v>
      </c>
      <c r="B73" s="1136" t="s">
        <v>36</v>
      </c>
      <c r="C73" s="1136" t="s">
        <v>5064</v>
      </c>
      <c r="D73" s="1014" t="s">
        <v>5612</v>
      </c>
      <c r="E73" s="1136" t="s">
        <v>1209</v>
      </c>
      <c r="F73" s="1014" t="s">
        <v>5612</v>
      </c>
      <c r="G73" s="1014" t="s">
        <v>5367</v>
      </c>
      <c r="H73" s="1014" t="s">
        <v>5368</v>
      </c>
      <c r="I73" s="1014" t="s">
        <v>5613</v>
      </c>
      <c r="J73" s="1014" t="s">
        <v>5614</v>
      </c>
      <c r="K73" s="1014" t="s">
        <v>5615</v>
      </c>
      <c r="L73" s="1136" t="s">
        <v>86</v>
      </c>
      <c r="M73" s="1136" t="s">
        <v>420</v>
      </c>
      <c r="N73" s="1136">
        <v>60527.0</v>
      </c>
      <c r="O73" s="1136" t="s">
        <v>5616</v>
      </c>
      <c r="P73" s="1186">
        <v>41.7600906038185</v>
      </c>
      <c r="Q73" s="1186">
        <v>-87.9382557448332</v>
      </c>
      <c r="R73" s="1184">
        <v>150.0</v>
      </c>
      <c r="S73" s="1218"/>
      <c r="T73" s="1217"/>
      <c r="U73" s="1014" t="s">
        <v>5617</v>
      </c>
      <c r="V73" s="1014" t="s">
        <v>5613</v>
      </c>
      <c r="W73" s="1014" t="s">
        <v>5615</v>
      </c>
      <c r="X73" s="1136" t="s">
        <v>86</v>
      </c>
      <c r="Y73" s="1136" t="s">
        <v>420</v>
      </c>
      <c r="Z73" s="1136" t="s">
        <v>498</v>
      </c>
      <c r="AA73" s="1189">
        <v>44766.0</v>
      </c>
      <c r="AB73" s="1014" t="s">
        <v>5618</v>
      </c>
      <c r="AC73" s="1217"/>
      <c r="AD73" s="1014" t="s">
        <v>5619</v>
      </c>
      <c r="AE73" s="1190" t="s">
        <v>5620</v>
      </c>
      <c r="AF73" s="1191">
        <f t="shared" si="3"/>
        <v>17</v>
      </c>
      <c r="AG73" s="1217"/>
      <c r="AH73" s="1217"/>
      <c r="AI73" s="1217"/>
      <c r="AJ73" s="1217"/>
      <c r="AK73" s="1230"/>
      <c r="AL73" s="1230"/>
      <c r="AM73" s="1230"/>
      <c r="AN73" s="1230"/>
      <c r="AO73" s="1230"/>
      <c r="AP73" s="1230"/>
      <c r="AQ73" s="1230"/>
      <c r="AR73" s="1230"/>
      <c r="AS73" s="1230"/>
      <c r="AT73" s="1230"/>
      <c r="AU73" s="1230"/>
      <c r="AV73" s="1230"/>
      <c r="AW73" s="1230"/>
      <c r="AX73" s="1230"/>
      <c r="AY73" s="1230"/>
      <c r="AZ73" s="1230"/>
      <c r="BA73" s="1230"/>
      <c r="BB73" s="1230"/>
      <c r="BC73" s="1230"/>
      <c r="BD73" s="1230"/>
    </row>
    <row r="74" ht="106.5" customHeight="1">
      <c r="A74" s="1184">
        <v>7073.0</v>
      </c>
      <c r="B74" s="1136" t="s">
        <v>36</v>
      </c>
      <c r="C74" s="1136" t="s">
        <v>5064</v>
      </c>
      <c r="D74" s="1014" t="s">
        <v>5612</v>
      </c>
      <c r="E74" s="1136" t="s">
        <v>1209</v>
      </c>
      <c r="F74" s="1014" t="s">
        <v>5612</v>
      </c>
      <c r="G74" s="1014" t="s">
        <v>5367</v>
      </c>
      <c r="H74" s="1014" t="s">
        <v>5621</v>
      </c>
      <c r="I74" s="1014" t="s">
        <v>5613</v>
      </c>
      <c r="J74" s="1014" t="s">
        <v>5614</v>
      </c>
      <c r="K74" s="1014" t="s">
        <v>5615</v>
      </c>
      <c r="L74" s="1136" t="s">
        <v>86</v>
      </c>
      <c r="M74" s="1136" t="s">
        <v>420</v>
      </c>
      <c r="N74" s="1136">
        <v>60527.0</v>
      </c>
      <c r="O74" s="1136" t="s">
        <v>5616</v>
      </c>
      <c r="P74" s="1186">
        <v>41.7600906038185</v>
      </c>
      <c r="Q74" s="1186">
        <v>-87.9382557448332</v>
      </c>
      <c r="R74" s="1184">
        <v>150.0</v>
      </c>
      <c r="S74" s="1218"/>
      <c r="T74" s="1217"/>
      <c r="U74" s="1014" t="s">
        <v>5617</v>
      </c>
      <c r="V74" s="1014" t="s">
        <v>5613</v>
      </c>
      <c r="W74" s="1014" t="s">
        <v>5615</v>
      </c>
      <c r="X74" s="1136" t="s">
        <v>86</v>
      </c>
      <c r="Y74" s="1136" t="s">
        <v>420</v>
      </c>
      <c r="Z74" s="1136" t="s">
        <v>498</v>
      </c>
      <c r="AA74" s="1189">
        <v>44766.0</v>
      </c>
      <c r="AB74" s="1014" t="s">
        <v>5618</v>
      </c>
      <c r="AC74" s="1217"/>
      <c r="AD74" s="1014" t="s">
        <v>5622</v>
      </c>
      <c r="AE74" s="1190" t="s">
        <v>5620</v>
      </c>
      <c r="AF74" s="1191">
        <f t="shared" si="3"/>
        <v>22</v>
      </c>
      <c r="AG74" s="1217"/>
      <c r="AH74" s="1217"/>
      <c r="AI74" s="1217"/>
      <c r="AJ74" s="1217"/>
      <c r="AK74" s="1230"/>
      <c r="AL74" s="1230"/>
      <c r="AM74" s="1230"/>
      <c r="AN74" s="1230"/>
      <c r="AO74" s="1230"/>
      <c r="AP74" s="1230"/>
      <c r="AQ74" s="1230"/>
      <c r="AR74" s="1230"/>
      <c r="AS74" s="1230"/>
      <c r="AT74" s="1230"/>
      <c r="AU74" s="1230"/>
      <c r="AV74" s="1230"/>
      <c r="AW74" s="1230"/>
      <c r="AX74" s="1230"/>
      <c r="AY74" s="1230"/>
      <c r="AZ74" s="1230"/>
      <c r="BA74" s="1230"/>
      <c r="BB74" s="1230"/>
      <c r="BC74" s="1230"/>
      <c r="BD74" s="1230"/>
    </row>
    <row r="75" ht="11.25" customHeight="1">
      <c r="A75" s="1193">
        <v>7074.0</v>
      </c>
      <c r="B75" s="1136" t="s">
        <v>36</v>
      </c>
      <c r="C75" s="1136" t="s">
        <v>5064</v>
      </c>
      <c r="D75" s="1014" t="s">
        <v>5612</v>
      </c>
      <c r="E75" s="1136" t="s">
        <v>1209</v>
      </c>
      <c r="F75" s="1014" t="s">
        <v>5612</v>
      </c>
      <c r="G75" s="1014" t="s">
        <v>5367</v>
      </c>
      <c r="H75" s="1014" t="s">
        <v>5623</v>
      </c>
      <c r="I75" s="1014" t="s">
        <v>5613</v>
      </c>
      <c r="J75" s="1014" t="s">
        <v>5614</v>
      </c>
      <c r="K75" s="1014" t="s">
        <v>5615</v>
      </c>
      <c r="L75" s="1136" t="s">
        <v>86</v>
      </c>
      <c r="M75" s="1136" t="s">
        <v>420</v>
      </c>
      <c r="N75" s="1136">
        <v>60527.0</v>
      </c>
      <c r="O75" s="1136" t="s">
        <v>5616</v>
      </c>
      <c r="P75" s="1186">
        <v>41.7600906038185</v>
      </c>
      <c r="Q75" s="1186">
        <v>-87.9382557448332</v>
      </c>
      <c r="R75" s="1184">
        <v>50.0</v>
      </c>
      <c r="S75" s="1218"/>
      <c r="T75" s="1217"/>
      <c r="U75" s="1014" t="s">
        <v>5617</v>
      </c>
      <c r="V75" s="1014" t="s">
        <v>5613</v>
      </c>
      <c r="W75" s="1014" t="s">
        <v>5615</v>
      </c>
      <c r="X75" s="1136" t="s">
        <v>86</v>
      </c>
      <c r="Y75" s="1136" t="s">
        <v>420</v>
      </c>
      <c r="Z75" s="1136" t="s">
        <v>498</v>
      </c>
      <c r="AA75" s="1189">
        <v>44766.0</v>
      </c>
      <c r="AB75" s="1014" t="s">
        <v>5618</v>
      </c>
      <c r="AC75" s="1217"/>
      <c r="AD75" s="1014" t="s">
        <v>5622</v>
      </c>
      <c r="AE75" s="1190" t="s">
        <v>5620</v>
      </c>
      <c r="AF75" s="1191">
        <f t="shared" si="3"/>
        <v>22</v>
      </c>
      <c r="AG75" s="1217"/>
      <c r="AH75" s="1217"/>
      <c r="AI75" s="1217"/>
      <c r="AJ75" s="1217"/>
      <c r="AK75" s="1230"/>
      <c r="AL75" s="1230"/>
      <c r="AM75" s="1230"/>
      <c r="AN75" s="1230"/>
      <c r="AO75" s="1230"/>
      <c r="AP75" s="1230"/>
      <c r="AQ75" s="1230"/>
      <c r="AR75" s="1230"/>
      <c r="AS75" s="1230"/>
      <c r="AT75" s="1230"/>
      <c r="AU75" s="1230"/>
      <c r="AV75" s="1230"/>
      <c r="AW75" s="1230"/>
      <c r="AX75" s="1230"/>
      <c r="AY75" s="1230"/>
      <c r="AZ75" s="1230"/>
      <c r="BA75" s="1230"/>
      <c r="BB75" s="1230"/>
      <c r="BC75" s="1230"/>
      <c r="BD75" s="1230"/>
    </row>
    <row r="76" ht="11.25" customHeight="1">
      <c r="A76" s="1184">
        <v>7075.0</v>
      </c>
      <c r="B76" s="1136" t="s">
        <v>36</v>
      </c>
      <c r="C76" s="1014" t="s">
        <v>5064</v>
      </c>
      <c r="D76" s="1014" t="s">
        <v>5624</v>
      </c>
      <c r="E76" s="1136" t="s">
        <v>1209</v>
      </c>
      <c r="F76" s="1217" t="s">
        <v>5624</v>
      </c>
      <c r="G76" s="1014" t="s">
        <v>5198</v>
      </c>
      <c r="H76" s="1014" t="s">
        <v>5625</v>
      </c>
      <c r="I76" s="1014" t="s">
        <v>5626</v>
      </c>
      <c r="J76" s="1014" t="s">
        <v>5627</v>
      </c>
      <c r="K76" s="1014" t="s">
        <v>5462</v>
      </c>
      <c r="L76" s="1191" t="s">
        <v>86</v>
      </c>
      <c r="M76" s="1191" t="s">
        <v>420</v>
      </c>
      <c r="N76" s="1191">
        <v>6013.0</v>
      </c>
      <c r="O76" s="1136" t="s">
        <v>5628</v>
      </c>
      <c r="P76" s="1226">
        <v>42.0424447501421</v>
      </c>
      <c r="Q76" s="1226">
        <v>-88.0431419846557</v>
      </c>
      <c r="R76" s="1227">
        <v>5000.0</v>
      </c>
      <c r="S76" s="1218"/>
      <c r="T76" s="1217"/>
      <c r="U76" s="1217" t="s">
        <v>5624</v>
      </c>
      <c r="V76" s="1014" t="s">
        <v>5626</v>
      </c>
      <c r="W76" s="1014" t="s">
        <v>5462</v>
      </c>
      <c r="X76" s="1191" t="s">
        <v>86</v>
      </c>
      <c r="Y76" s="1191" t="s">
        <v>420</v>
      </c>
      <c r="Z76" s="1136" t="s">
        <v>498</v>
      </c>
      <c r="AA76" s="1189">
        <v>45504.0</v>
      </c>
      <c r="AB76" s="1014" t="s">
        <v>5626</v>
      </c>
      <c r="AC76" s="1217"/>
      <c r="AD76" s="1014" t="s">
        <v>5629</v>
      </c>
      <c r="AE76" s="1217"/>
      <c r="AF76" s="1191">
        <f t="shared" si="3"/>
        <v>25</v>
      </c>
      <c r="AG76" s="1217"/>
      <c r="AH76" s="1217"/>
      <c r="AI76" s="1217"/>
      <c r="AJ76" s="1014" t="s">
        <v>5630</v>
      </c>
      <c r="AK76" s="1230"/>
      <c r="AL76" s="1230"/>
      <c r="AM76" s="1230"/>
      <c r="AN76" s="1230"/>
      <c r="AO76" s="1230"/>
      <c r="AP76" s="1230"/>
      <c r="AQ76" s="1230"/>
      <c r="AR76" s="1230"/>
      <c r="AS76" s="1230"/>
      <c r="AT76" s="1230"/>
      <c r="AU76" s="1230"/>
      <c r="AV76" s="1230"/>
      <c r="AW76" s="1230"/>
      <c r="AX76" s="1230"/>
      <c r="AY76" s="1230"/>
      <c r="AZ76" s="1230"/>
      <c r="BA76" s="1230"/>
      <c r="BB76" s="1230"/>
      <c r="BC76" s="1230"/>
      <c r="BD76" s="1230"/>
    </row>
    <row r="77" ht="80.25" customHeight="1">
      <c r="A77" s="1193">
        <v>7076.0</v>
      </c>
      <c r="B77" s="1136" t="s">
        <v>36</v>
      </c>
      <c r="C77" s="1014" t="s">
        <v>5064</v>
      </c>
      <c r="D77" s="480" t="s">
        <v>5631</v>
      </c>
      <c r="E77" s="1136" t="s">
        <v>812</v>
      </c>
      <c r="F77" s="480" t="s">
        <v>5632</v>
      </c>
      <c r="G77" s="480" t="s">
        <v>5633</v>
      </c>
      <c r="H77" s="480" t="s">
        <v>5634</v>
      </c>
      <c r="I77" s="480" t="s">
        <v>5635</v>
      </c>
      <c r="J77" s="480" t="s">
        <v>5636</v>
      </c>
      <c r="K77" s="480" t="s">
        <v>1377</v>
      </c>
      <c r="L77" s="1191" t="s">
        <v>95</v>
      </c>
      <c r="M77" s="1191" t="s">
        <v>420</v>
      </c>
      <c r="N77" s="1191">
        <v>78757.0</v>
      </c>
      <c r="O77" s="1136"/>
      <c r="P77" s="1220">
        <v>30.360394007423</v>
      </c>
      <c r="Q77" s="1220">
        <v>-97.7421397603813</v>
      </c>
      <c r="R77" s="1267">
        <v>10000.0</v>
      </c>
      <c r="S77" s="1268"/>
      <c r="T77" s="1220"/>
      <c r="U77" s="480" t="s">
        <v>5631</v>
      </c>
      <c r="V77" s="1223" t="s">
        <v>5635</v>
      </c>
      <c r="W77" s="1220" t="s">
        <v>5637</v>
      </c>
      <c r="X77" s="1191" t="s">
        <v>248</v>
      </c>
      <c r="Y77" s="1191" t="s">
        <v>420</v>
      </c>
      <c r="Z77" s="1136" t="s">
        <v>498</v>
      </c>
      <c r="AA77" s="1189" t="s">
        <v>10674</v>
      </c>
      <c r="AB77" s="480" t="s">
        <v>5638</v>
      </c>
      <c r="AC77" s="480" t="s">
        <v>5640</v>
      </c>
      <c r="AD77" s="480" t="s">
        <v>5639</v>
      </c>
      <c r="AE77" s="1135" t="s">
        <v>5641</v>
      </c>
      <c r="AF77" s="1191">
        <f t="shared" si="3"/>
        <v>25</v>
      </c>
      <c r="AG77" s="1220"/>
      <c r="AH77" s="1220"/>
      <c r="AI77" s="1220"/>
      <c r="AJ77" s="1217"/>
      <c r="AK77" s="1230"/>
      <c r="AL77" s="1230"/>
      <c r="AM77" s="1230"/>
      <c r="AN77" s="1230"/>
      <c r="AO77" s="1230"/>
      <c r="AP77" s="1230"/>
      <c r="AQ77" s="1230"/>
      <c r="AR77" s="1230"/>
      <c r="AS77" s="1230"/>
      <c r="AT77" s="1230"/>
      <c r="AU77" s="1230"/>
      <c r="AV77" s="1230"/>
      <c r="AW77" s="1230"/>
      <c r="AX77" s="1230"/>
      <c r="AY77" s="1230"/>
      <c r="AZ77" s="1230"/>
      <c r="BA77" s="1230"/>
      <c r="BB77" s="1230"/>
      <c r="BC77" s="1230"/>
      <c r="BD77" s="1230"/>
    </row>
    <row r="78" ht="11.25" customHeight="1">
      <c r="A78" s="1184">
        <v>7077.0</v>
      </c>
      <c r="B78" s="1136" t="s">
        <v>36</v>
      </c>
      <c r="C78" s="1136" t="s">
        <v>5064</v>
      </c>
      <c r="D78" s="1014" t="s">
        <v>5642</v>
      </c>
      <c r="E78" s="1136" t="s">
        <v>812</v>
      </c>
      <c r="F78" s="1217" t="s">
        <v>5642</v>
      </c>
      <c r="G78" s="1014" t="s">
        <v>5067</v>
      </c>
      <c r="H78" s="1014" t="s">
        <v>2757</v>
      </c>
      <c r="I78" s="1014" t="s">
        <v>5643</v>
      </c>
      <c r="J78" s="1014" t="s">
        <v>5644</v>
      </c>
      <c r="K78" s="1014" t="s">
        <v>430</v>
      </c>
      <c r="L78" s="1191" t="s">
        <v>26</v>
      </c>
      <c r="M78" s="1136" t="s">
        <v>420</v>
      </c>
      <c r="N78" s="1191">
        <v>94804.0</v>
      </c>
      <c r="O78" s="1136" t="s">
        <v>5645</v>
      </c>
      <c r="P78" s="1186">
        <v>37.9201550070719</v>
      </c>
      <c r="Q78" s="1186">
        <v>-122.35119301612</v>
      </c>
      <c r="R78" s="1227">
        <v>22.0</v>
      </c>
      <c r="S78" s="1218"/>
      <c r="T78" s="1217"/>
      <c r="U78" s="1217" t="s">
        <v>5642</v>
      </c>
      <c r="V78" s="1014" t="s">
        <v>5643</v>
      </c>
      <c r="W78" s="1217" t="s">
        <v>430</v>
      </c>
      <c r="X78" s="1191" t="s">
        <v>26</v>
      </c>
      <c r="Y78" s="1191" t="s">
        <v>420</v>
      </c>
      <c r="Z78" s="1191" t="s">
        <v>498</v>
      </c>
      <c r="AA78" s="1229">
        <v>44413.0</v>
      </c>
      <c r="AB78" s="1014" t="s">
        <v>5646</v>
      </c>
      <c r="AC78" s="1014"/>
      <c r="AD78" s="1014" t="s">
        <v>5647</v>
      </c>
      <c r="AE78" s="1190" t="s">
        <v>5648</v>
      </c>
      <c r="AF78" s="1191">
        <f t="shared" si="3"/>
        <v>25</v>
      </c>
      <c r="AG78" s="1217"/>
      <c r="AH78" s="1217"/>
      <c r="AI78" s="1217"/>
      <c r="AJ78" s="1217"/>
      <c r="AK78" s="1230"/>
      <c r="AL78" s="1230"/>
      <c r="AM78" s="1230"/>
      <c r="AN78" s="1230"/>
      <c r="AO78" s="1230"/>
      <c r="AP78" s="1230"/>
      <c r="AQ78" s="1230"/>
      <c r="AR78" s="1230"/>
      <c r="AS78" s="1230"/>
      <c r="AT78" s="1230"/>
      <c r="AU78" s="1230"/>
      <c r="AV78" s="1230"/>
      <c r="AW78" s="1230"/>
      <c r="AX78" s="1230"/>
      <c r="AY78" s="1230"/>
      <c r="AZ78" s="1230"/>
      <c r="BA78" s="1230"/>
      <c r="BB78" s="1230"/>
      <c r="BC78" s="1230"/>
      <c r="BD78" s="1230"/>
    </row>
    <row r="79" ht="11.25" customHeight="1">
      <c r="A79" s="1193">
        <v>7078.0</v>
      </c>
      <c r="B79" s="1136" t="s">
        <v>36</v>
      </c>
      <c r="C79" s="1136" t="s">
        <v>5064</v>
      </c>
      <c r="D79" s="1014" t="s">
        <v>5642</v>
      </c>
      <c r="E79" s="1136" t="s">
        <v>812</v>
      </c>
      <c r="F79" s="1217" t="s">
        <v>5642</v>
      </c>
      <c r="G79" s="1014" t="s">
        <v>5115</v>
      </c>
      <c r="H79" s="1014" t="s">
        <v>2757</v>
      </c>
      <c r="I79" s="1014" t="s">
        <v>5643</v>
      </c>
      <c r="J79" s="1014" t="s">
        <v>5644</v>
      </c>
      <c r="K79" s="1014" t="s">
        <v>430</v>
      </c>
      <c r="L79" s="1191" t="s">
        <v>26</v>
      </c>
      <c r="M79" s="1136" t="s">
        <v>420</v>
      </c>
      <c r="N79" s="1191">
        <v>94804.0</v>
      </c>
      <c r="O79" s="1136" t="s">
        <v>5645</v>
      </c>
      <c r="P79" s="1186">
        <v>37.9201550070719</v>
      </c>
      <c r="Q79" s="1186">
        <v>-122.35119301612</v>
      </c>
      <c r="R79" s="1227">
        <v>21.0</v>
      </c>
      <c r="S79" s="1218"/>
      <c r="T79" s="1217"/>
      <c r="U79" s="1217" t="s">
        <v>5642</v>
      </c>
      <c r="V79" s="1014" t="s">
        <v>5643</v>
      </c>
      <c r="W79" s="1217" t="s">
        <v>430</v>
      </c>
      <c r="X79" s="1191" t="s">
        <v>26</v>
      </c>
      <c r="Y79" s="1191" t="s">
        <v>420</v>
      </c>
      <c r="Z79" s="1191" t="s">
        <v>498</v>
      </c>
      <c r="AA79" s="1229">
        <v>44413.0</v>
      </c>
      <c r="AB79" s="1014" t="s">
        <v>5646</v>
      </c>
      <c r="AC79" s="1014"/>
      <c r="AD79" s="1014" t="s">
        <v>5647</v>
      </c>
      <c r="AE79" s="1190" t="s">
        <v>5648</v>
      </c>
      <c r="AF79" s="1191">
        <f t="shared" si="3"/>
        <v>25</v>
      </c>
      <c r="AG79" s="1217"/>
      <c r="AH79" s="1217"/>
      <c r="AI79" s="1217"/>
      <c r="AJ79" s="1217"/>
      <c r="AK79" s="1230"/>
      <c r="AL79" s="1230"/>
      <c r="AM79" s="1230"/>
      <c r="AN79" s="1230"/>
      <c r="AO79" s="1230"/>
      <c r="AP79" s="1230"/>
      <c r="AQ79" s="1230"/>
      <c r="AR79" s="1230"/>
      <c r="AS79" s="1230"/>
      <c r="AT79" s="1230"/>
      <c r="AU79" s="1230"/>
      <c r="AV79" s="1230"/>
      <c r="AW79" s="1230"/>
      <c r="AX79" s="1230"/>
      <c r="AY79" s="1230"/>
      <c r="AZ79" s="1230"/>
      <c r="BA79" s="1230"/>
      <c r="BB79" s="1230"/>
      <c r="BC79" s="1230"/>
      <c r="BD79" s="1230"/>
    </row>
    <row r="80" ht="11.25" customHeight="1">
      <c r="A80" s="1184">
        <v>7079.0</v>
      </c>
      <c r="B80" s="1136" t="s">
        <v>36</v>
      </c>
      <c r="C80" s="1136" t="s">
        <v>5064</v>
      </c>
      <c r="D80" s="1014" t="s">
        <v>5649</v>
      </c>
      <c r="E80" s="1136" t="s">
        <v>812</v>
      </c>
      <c r="F80" s="1217" t="s">
        <v>1231</v>
      </c>
      <c r="G80" s="1014" t="s">
        <v>5152</v>
      </c>
      <c r="H80" s="1014" t="s">
        <v>5650</v>
      </c>
      <c r="I80" s="1014" t="s">
        <v>5651</v>
      </c>
      <c r="J80" s="1014" t="s">
        <v>5652</v>
      </c>
      <c r="K80" s="1014" t="s">
        <v>1231</v>
      </c>
      <c r="L80" s="1191" t="s">
        <v>127</v>
      </c>
      <c r="M80" s="1136" t="s">
        <v>420</v>
      </c>
      <c r="N80" s="1191">
        <v>28216.0</v>
      </c>
      <c r="O80" s="1136" t="s">
        <v>5653</v>
      </c>
      <c r="P80" s="1186">
        <v>35.2799428404358</v>
      </c>
      <c r="Q80" s="1186">
        <v>-80.8772882598853</v>
      </c>
      <c r="R80" s="1227">
        <v>60.0</v>
      </c>
      <c r="S80" s="1218"/>
      <c r="T80" s="1217"/>
      <c r="U80" s="1217" t="s">
        <v>5654</v>
      </c>
      <c r="V80" s="1014" t="s">
        <v>5655</v>
      </c>
      <c r="W80" s="1217" t="s">
        <v>1231</v>
      </c>
      <c r="X80" s="1191" t="s">
        <v>127</v>
      </c>
      <c r="Y80" s="1191" t="s">
        <v>420</v>
      </c>
      <c r="Z80" s="1136" t="s">
        <v>498</v>
      </c>
      <c r="AA80" s="1189">
        <v>45289.0</v>
      </c>
      <c r="AB80" s="1014" t="s">
        <v>1234</v>
      </c>
      <c r="AC80" s="1014"/>
      <c r="AD80" s="1014" t="s">
        <v>5656</v>
      </c>
      <c r="AE80" s="1217"/>
      <c r="AF80" s="1191">
        <f t="shared" si="3"/>
        <v>25</v>
      </c>
      <c r="AG80" s="1217"/>
      <c r="AH80" s="1217"/>
      <c r="AI80" s="1217"/>
      <c r="AJ80" s="1217"/>
      <c r="AK80" s="1230"/>
      <c r="AL80" s="1230"/>
      <c r="AM80" s="1230"/>
      <c r="AN80" s="1230"/>
      <c r="AO80" s="1230"/>
      <c r="AP80" s="1230"/>
      <c r="AQ80" s="1230"/>
      <c r="AR80" s="1230"/>
      <c r="AS80" s="1230"/>
      <c r="AT80" s="1230"/>
      <c r="AU80" s="1230"/>
      <c r="AV80" s="1230"/>
      <c r="AW80" s="1230"/>
      <c r="AX80" s="1230"/>
      <c r="AY80" s="1230"/>
      <c r="AZ80" s="1230"/>
      <c r="BA80" s="1230"/>
      <c r="BB80" s="1230"/>
      <c r="BC80" s="1230"/>
      <c r="BD80" s="1230"/>
    </row>
    <row r="81" ht="11.25" customHeight="1">
      <c r="A81" s="1193">
        <v>7080.0</v>
      </c>
      <c r="B81" s="1136" t="s">
        <v>36</v>
      </c>
      <c r="C81" s="1136" t="s">
        <v>5064</v>
      </c>
      <c r="D81" s="1014" t="s">
        <v>5657</v>
      </c>
      <c r="E81" s="1136" t="s">
        <v>812</v>
      </c>
      <c r="F81" s="1217" t="s">
        <v>1231</v>
      </c>
      <c r="G81" s="1014" t="s">
        <v>5152</v>
      </c>
      <c r="H81" s="1014" t="s">
        <v>5658</v>
      </c>
      <c r="I81" s="1190" t="s">
        <v>5659</v>
      </c>
      <c r="J81" s="1014" t="s">
        <v>5652</v>
      </c>
      <c r="K81" s="1014" t="s">
        <v>1231</v>
      </c>
      <c r="L81" s="1191" t="s">
        <v>127</v>
      </c>
      <c r="M81" s="1136" t="s">
        <v>420</v>
      </c>
      <c r="N81" s="1191">
        <v>28216.0</v>
      </c>
      <c r="O81" s="1136" t="s">
        <v>5660</v>
      </c>
      <c r="P81" s="1186">
        <v>35.2799428404358</v>
      </c>
      <c r="Q81" s="1186">
        <v>-80.8772882598853</v>
      </c>
      <c r="R81" s="1227">
        <v>150.0</v>
      </c>
      <c r="S81" s="1218"/>
      <c r="T81" s="1217"/>
      <c r="U81" s="1217" t="s">
        <v>5654</v>
      </c>
      <c r="V81" s="1014" t="s">
        <v>5655</v>
      </c>
      <c r="W81" s="1217" t="s">
        <v>1231</v>
      </c>
      <c r="X81" s="1191" t="s">
        <v>127</v>
      </c>
      <c r="Y81" s="1191" t="s">
        <v>420</v>
      </c>
      <c r="Z81" s="1136" t="s">
        <v>498</v>
      </c>
      <c r="AA81" s="1189">
        <v>45289.0</v>
      </c>
      <c r="AB81" s="1014" t="s">
        <v>1234</v>
      </c>
      <c r="AC81" s="1014"/>
      <c r="AD81" s="1014" t="s">
        <v>5661</v>
      </c>
      <c r="AE81" s="1217"/>
      <c r="AF81" s="1191">
        <f t="shared" si="3"/>
        <v>17</v>
      </c>
      <c r="AG81" s="1217"/>
      <c r="AH81" s="1217"/>
      <c r="AI81" s="1217"/>
      <c r="AJ81" s="1217"/>
      <c r="AK81" s="1230"/>
      <c r="AL81" s="1230"/>
      <c r="AM81" s="1230"/>
      <c r="AN81" s="1230"/>
      <c r="AO81" s="1230"/>
      <c r="AP81" s="1230"/>
      <c r="AQ81" s="1230"/>
      <c r="AR81" s="1230"/>
      <c r="AS81" s="1230"/>
      <c r="AT81" s="1230"/>
      <c r="AU81" s="1230"/>
      <c r="AV81" s="1230"/>
      <c r="AW81" s="1230"/>
      <c r="AX81" s="1230"/>
      <c r="AY81" s="1230"/>
      <c r="AZ81" s="1230"/>
      <c r="BA81" s="1230"/>
      <c r="BB81" s="1230"/>
      <c r="BC81" s="1230"/>
      <c r="BD81" s="1230"/>
    </row>
    <row r="82" ht="101.25" customHeight="1">
      <c r="A82" s="1184">
        <v>7081.0</v>
      </c>
      <c r="B82" s="1014" t="s">
        <v>36</v>
      </c>
      <c r="C82" s="1014" t="s">
        <v>5064</v>
      </c>
      <c r="D82" s="1014" t="s">
        <v>5662</v>
      </c>
      <c r="E82" s="1136" t="s">
        <v>1209</v>
      </c>
      <c r="F82" s="1217" t="s">
        <v>5663</v>
      </c>
      <c r="G82" s="1014" t="s">
        <v>5067</v>
      </c>
      <c r="H82" s="1014" t="s">
        <v>5664</v>
      </c>
      <c r="I82" s="1220" t="s">
        <v>5665</v>
      </c>
      <c r="J82" s="1014" t="s">
        <v>5666</v>
      </c>
      <c r="K82" s="1014" t="s">
        <v>711</v>
      </c>
      <c r="L82" s="1217" t="s">
        <v>179</v>
      </c>
      <c r="M82" s="1014" t="s">
        <v>420</v>
      </c>
      <c r="N82" s="1269" t="s">
        <v>6725</v>
      </c>
      <c r="O82" s="1014" t="s">
        <v>5667</v>
      </c>
      <c r="P82" s="1186">
        <v>40.0596416265453</v>
      </c>
      <c r="Q82" s="1186">
        <v>-75.6428865450936</v>
      </c>
      <c r="R82" s="1267">
        <v>65.0</v>
      </c>
      <c r="S82" s="1270"/>
      <c r="T82" s="1217"/>
      <c r="U82" s="1014" t="s">
        <v>5668</v>
      </c>
      <c r="V82" s="480" t="s">
        <v>5665</v>
      </c>
      <c r="W82" s="1217" t="s">
        <v>5669</v>
      </c>
      <c r="X82" s="1191" t="s">
        <v>658</v>
      </c>
      <c r="Y82" s="1136" t="s">
        <v>659</v>
      </c>
      <c r="Z82" s="1136" t="s">
        <v>498</v>
      </c>
      <c r="AA82" s="1189">
        <v>45084.0</v>
      </c>
      <c r="AB82" s="1014" t="s">
        <v>5670</v>
      </c>
      <c r="AC82" s="1014"/>
      <c r="AD82" s="1271" t="s">
        <v>5671</v>
      </c>
      <c r="AE82" s="1190" t="s">
        <v>5665</v>
      </c>
      <c r="AF82" s="1191">
        <f t="shared" si="3"/>
        <v>29</v>
      </c>
      <c r="AG82" s="1217"/>
      <c r="AH82" s="1217"/>
      <c r="AI82" s="1217"/>
      <c r="AJ82" s="1217"/>
      <c r="AK82" s="1230"/>
      <c r="AL82" s="1230"/>
      <c r="AM82" s="1230"/>
      <c r="AN82" s="1230"/>
      <c r="AO82" s="1230"/>
      <c r="AP82" s="1230"/>
      <c r="AQ82" s="1230"/>
      <c r="AR82" s="1230"/>
      <c r="AS82" s="1230"/>
      <c r="AT82" s="1230"/>
      <c r="AU82" s="1230"/>
      <c r="AV82" s="1230"/>
      <c r="AW82" s="1230"/>
      <c r="AX82" s="1230"/>
      <c r="AY82" s="1230"/>
      <c r="AZ82" s="1230"/>
      <c r="BA82" s="1230"/>
      <c r="BB82" s="1230"/>
      <c r="BC82" s="1230"/>
      <c r="BD82" s="1230"/>
    </row>
    <row r="83" ht="126.0" customHeight="1">
      <c r="A83" s="1193">
        <v>7082.0</v>
      </c>
      <c r="B83" s="1014" t="s">
        <v>36</v>
      </c>
      <c r="C83" s="1014" t="s">
        <v>5064</v>
      </c>
      <c r="D83" s="1014" t="s">
        <v>5672</v>
      </c>
      <c r="E83" s="1136" t="s">
        <v>1209</v>
      </c>
      <c r="F83" s="1217" t="s">
        <v>5673</v>
      </c>
      <c r="G83" s="1014" t="s">
        <v>5115</v>
      </c>
      <c r="H83" s="1014" t="s">
        <v>5674</v>
      </c>
      <c r="I83" s="480" t="s">
        <v>5675</v>
      </c>
      <c r="J83" s="1014" t="s">
        <v>5676</v>
      </c>
      <c r="K83" s="1014" t="s">
        <v>711</v>
      </c>
      <c r="L83" s="1217" t="s">
        <v>179</v>
      </c>
      <c r="M83" s="1014" t="s">
        <v>420</v>
      </c>
      <c r="N83" s="1269" t="s">
        <v>6725</v>
      </c>
      <c r="O83" s="1014" t="s">
        <v>5667</v>
      </c>
      <c r="P83" s="1186">
        <v>40.0596416265453</v>
      </c>
      <c r="Q83" s="1186">
        <v>-75.6428865450936</v>
      </c>
      <c r="R83" s="1267">
        <v>72.0</v>
      </c>
      <c r="S83" s="1270"/>
      <c r="T83" s="1217"/>
      <c r="U83" s="1014" t="s">
        <v>5668</v>
      </c>
      <c r="V83" s="480" t="s">
        <v>5675</v>
      </c>
      <c r="W83" s="1217" t="s">
        <v>5669</v>
      </c>
      <c r="X83" s="1191" t="s">
        <v>658</v>
      </c>
      <c r="Y83" s="1136" t="s">
        <v>659</v>
      </c>
      <c r="Z83" s="1136" t="s">
        <v>498</v>
      </c>
      <c r="AA83" s="1189">
        <v>45084.0</v>
      </c>
      <c r="AB83" s="1014" t="s">
        <v>5670</v>
      </c>
      <c r="AC83" s="1014"/>
      <c r="AD83" s="1222" t="s">
        <v>5677</v>
      </c>
      <c r="AE83" s="1190" t="s">
        <v>5675</v>
      </c>
      <c r="AF83" s="1191">
        <f t="shared" si="3"/>
        <v>16</v>
      </c>
      <c r="AG83" s="1217"/>
      <c r="AH83" s="1217"/>
      <c r="AI83" s="1217"/>
      <c r="AJ83" s="1217"/>
      <c r="AK83" s="1230"/>
      <c r="AL83" s="1230"/>
      <c r="AM83" s="1230"/>
      <c r="AN83" s="1230"/>
      <c r="AO83" s="1230"/>
      <c r="AP83" s="1230"/>
      <c r="AQ83" s="1230"/>
      <c r="AR83" s="1230"/>
      <c r="AS83" s="1230"/>
      <c r="AT83" s="1230"/>
      <c r="AU83" s="1230"/>
      <c r="AV83" s="1230"/>
      <c r="AW83" s="1230"/>
      <c r="AX83" s="1230"/>
      <c r="AY83" s="1230"/>
      <c r="AZ83" s="1230"/>
      <c r="BA83" s="1230"/>
      <c r="BB83" s="1230"/>
      <c r="BC83" s="1230"/>
      <c r="BD83" s="1230"/>
    </row>
    <row r="84" ht="122.25" customHeight="1">
      <c r="A84" s="1184">
        <v>7083.0</v>
      </c>
      <c r="B84" s="1136" t="s">
        <v>36</v>
      </c>
      <c r="C84" s="1136" t="s">
        <v>5064</v>
      </c>
      <c r="D84" s="1014" t="s">
        <v>5678</v>
      </c>
      <c r="E84" s="1136" t="s">
        <v>812</v>
      </c>
      <c r="F84" s="1014" t="s">
        <v>5679</v>
      </c>
      <c r="G84" s="1014" t="s">
        <v>5067</v>
      </c>
      <c r="H84" s="1014" t="s">
        <v>5680</v>
      </c>
      <c r="I84" s="1014" t="s">
        <v>5681</v>
      </c>
      <c r="J84" s="1014" t="s">
        <v>5682</v>
      </c>
      <c r="K84" s="1014" t="s">
        <v>5679</v>
      </c>
      <c r="L84" s="1136" t="s">
        <v>32</v>
      </c>
      <c r="M84" s="1136" t="s">
        <v>420</v>
      </c>
      <c r="N84" s="1136">
        <v>43035.0</v>
      </c>
      <c r="O84" s="1136" t="s">
        <v>5683</v>
      </c>
      <c r="P84" s="1186">
        <v>40.1541289851462</v>
      </c>
      <c r="Q84" s="1186">
        <v>-83.0089641293216</v>
      </c>
      <c r="R84" s="1184">
        <v>65.0</v>
      </c>
      <c r="S84" s="1218"/>
      <c r="T84" s="1217"/>
      <c r="U84" s="1187" t="s">
        <v>5678</v>
      </c>
      <c r="V84" s="1014" t="s">
        <v>5681</v>
      </c>
      <c r="W84" s="1014" t="s">
        <v>5679</v>
      </c>
      <c r="X84" s="1136" t="s">
        <v>32</v>
      </c>
      <c r="Y84" s="1136" t="s">
        <v>420</v>
      </c>
      <c r="Z84" s="1136" t="s">
        <v>498</v>
      </c>
      <c r="AA84" s="1229">
        <v>44891.0</v>
      </c>
      <c r="AB84" s="1136" t="s">
        <v>5684</v>
      </c>
      <c r="AC84" s="1014" t="s">
        <v>5686</v>
      </c>
      <c r="AD84" s="1014" t="s">
        <v>5685</v>
      </c>
      <c r="AE84" s="1190" t="s">
        <v>5687</v>
      </c>
      <c r="AF84" s="1191">
        <f t="shared" si="3"/>
        <v>26</v>
      </c>
      <c r="AG84" s="1217"/>
      <c r="AH84" s="1217"/>
      <c r="AI84" s="1217"/>
      <c r="AJ84" s="1217"/>
      <c r="AK84" s="1230"/>
      <c r="AL84" s="1230"/>
      <c r="AM84" s="1230"/>
      <c r="AN84" s="1230"/>
      <c r="AO84" s="1230"/>
      <c r="AP84" s="1230"/>
      <c r="AQ84" s="1230"/>
      <c r="AR84" s="1230"/>
      <c r="AS84" s="1230"/>
      <c r="AT84" s="1230"/>
      <c r="AU84" s="1230"/>
      <c r="AV84" s="1230"/>
      <c r="AW84" s="1230"/>
      <c r="AX84" s="1230"/>
      <c r="AY84" s="1230"/>
      <c r="AZ84" s="1230"/>
      <c r="BA84" s="1230"/>
      <c r="BB84" s="1230"/>
      <c r="BC84" s="1230"/>
      <c r="BD84" s="1230"/>
    </row>
    <row r="85" ht="126.0" customHeight="1">
      <c r="A85" s="1193">
        <v>7084.0</v>
      </c>
      <c r="B85" s="1136" t="s">
        <v>36</v>
      </c>
      <c r="C85" s="1136" t="s">
        <v>5064</v>
      </c>
      <c r="D85" s="1014" t="s">
        <v>5688</v>
      </c>
      <c r="E85" s="1136" t="s">
        <v>812</v>
      </c>
      <c r="F85" s="1014" t="s">
        <v>5688</v>
      </c>
      <c r="G85" s="1014" t="s">
        <v>5067</v>
      </c>
      <c r="H85" s="1217" t="s">
        <v>5689</v>
      </c>
      <c r="I85" s="1014" t="s">
        <v>5690</v>
      </c>
      <c r="J85" s="1014" t="s">
        <v>5691</v>
      </c>
      <c r="K85" s="1014" t="s">
        <v>536</v>
      </c>
      <c r="L85" s="1191" t="s">
        <v>26</v>
      </c>
      <c r="M85" s="1136" t="s">
        <v>420</v>
      </c>
      <c r="N85" s="1191">
        <v>92010.0</v>
      </c>
      <c r="O85" s="1136" t="s">
        <v>5692</v>
      </c>
      <c r="P85" s="1186">
        <v>33.1336625455159</v>
      </c>
      <c r="Q85" s="1186">
        <v>-117.257091118109</v>
      </c>
      <c r="R85" s="1227"/>
      <c r="S85" s="1218"/>
      <c r="T85" s="1217"/>
      <c r="U85" s="1217" t="s">
        <v>5688</v>
      </c>
      <c r="V85" s="1014" t="s">
        <v>5690</v>
      </c>
      <c r="W85" s="1217" t="s">
        <v>536</v>
      </c>
      <c r="X85" s="1191" t="s">
        <v>26</v>
      </c>
      <c r="Y85" s="1191" t="s">
        <v>420</v>
      </c>
      <c r="Z85" s="1191"/>
      <c r="AA85" s="1229"/>
      <c r="AB85" s="1190" t="s">
        <v>5693</v>
      </c>
      <c r="AC85" s="1217"/>
      <c r="AD85" s="1253" t="s">
        <v>5694</v>
      </c>
      <c r="AE85" s="1014"/>
      <c r="AF85" s="1191">
        <f t="shared" si="3"/>
        <v>20</v>
      </c>
      <c r="AG85" s="1217"/>
      <c r="AH85" s="1217"/>
      <c r="AI85" s="1217"/>
      <c r="AJ85" s="1217"/>
      <c r="AK85" s="1230"/>
      <c r="AL85" s="1230"/>
      <c r="AM85" s="1230"/>
      <c r="AN85" s="1230"/>
      <c r="AO85" s="1230"/>
      <c r="AP85" s="1230"/>
      <c r="AQ85" s="1230"/>
      <c r="AR85" s="1230"/>
      <c r="AS85" s="1230"/>
      <c r="AT85" s="1230"/>
      <c r="AU85" s="1230"/>
      <c r="AV85" s="1230"/>
      <c r="AW85" s="1230"/>
      <c r="AX85" s="1230"/>
      <c r="AY85" s="1230"/>
      <c r="AZ85" s="1230"/>
      <c r="BA85" s="1230"/>
      <c r="BB85" s="1230"/>
      <c r="BC85" s="1230"/>
      <c r="BD85" s="1230"/>
    </row>
    <row r="86" ht="143.25" customHeight="1">
      <c r="A86" s="1184">
        <v>7085.0</v>
      </c>
      <c r="B86" s="1136" t="s">
        <v>36</v>
      </c>
      <c r="C86" s="1136" t="s">
        <v>5064</v>
      </c>
      <c r="D86" s="480" t="s">
        <v>5695</v>
      </c>
      <c r="E86" s="1191" t="s">
        <v>812</v>
      </c>
      <c r="F86" s="480" t="s">
        <v>5696</v>
      </c>
      <c r="G86" s="1014" t="s">
        <v>5067</v>
      </c>
      <c r="H86" s="1014" t="s">
        <v>5697</v>
      </c>
      <c r="I86" s="1220" t="s">
        <v>4230</v>
      </c>
      <c r="J86" s="1220" t="s">
        <v>5698</v>
      </c>
      <c r="K86" s="1220" t="s">
        <v>5699</v>
      </c>
      <c r="L86" s="1191" t="s">
        <v>5700</v>
      </c>
      <c r="M86" s="1191" t="s">
        <v>618</v>
      </c>
      <c r="N86" s="1191" t="s">
        <v>10675</v>
      </c>
      <c r="O86" s="1191" t="s">
        <v>5701</v>
      </c>
      <c r="P86" s="1217">
        <v>44.6611613</v>
      </c>
      <c r="Q86" s="1272">
        <v>-63.5426839</v>
      </c>
      <c r="R86" s="1191">
        <v>55.0</v>
      </c>
      <c r="S86" s="1220"/>
      <c r="T86" s="1220"/>
      <c r="U86" s="480" t="s">
        <v>5696</v>
      </c>
      <c r="V86" s="1223" t="s">
        <v>5702</v>
      </c>
      <c r="W86" s="1217" t="s">
        <v>5699</v>
      </c>
      <c r="X86" s="1191" t="s">
        <v>5700</v>
      </c>
      <c r="Y86" s="1191" t="s">
        <v>618</v>
      </c>
      <c r="Z86" s="1136" t="s">
        <v>498</v>
      </c>
      <c r="AA86" s="1189">
        <v>44774.0</v>
      </c>
      <c r="AB86" s="1014" t="s">
        <v>5703</v>
      </c>
      <c r="AC86" s="1014" t="s">
        <v>5705</v>
      </c>
      <c r="AD86" s="1014" t="s">
        <v>5704</v>
      </c>
      <c r="AE86" s="1190" t="s">
        <v>5706</v>
      </c>
      <c r="AF86" s="1191">
        <f t="shared" si="3"/>
        <v>28</v>
      </c>
      <c r="AG86" s="1217"/>
      <c r="AH86" s="1217"/>
      <c r="AI86" s="1217"/>
      <c r="AJ86" s="1217"/>
      <c r="AK86" s="1230"/>
      <c r="AL86" s="1230"/>
      <c r="AM86" s="1230"/>
      <c r="AN86" s="1230"/>
      <c r="AO86" s="1230"/>
      <c r="AP86" s="1230"/>
      <c r="AQ86" s="1230"/>
      <c r="AR86" s="1230"/>
      <c r="AS86" s="1230"/>
      <c r="AT86" s="1230"/>
      <c r="AU86" s="1230"/>
      <c r="AV86" s="1230"/>
      <c r="AW86" s="1230"/>
      <c r="AX86" s="1230"/>
      <c r="AY86" s="1230"/>
      <c r="AZ86" s="1230"/>
      <c r="BA86" s="1230"/>
      <c r="BB86" s="1230"/>
      <c r="BC86" s="1230"/>
      <c r="BD86" s="1230"/>
    </row>
    <row r="87" ht="11.25" customHeight="1">
      <c r="A87" s="1193">
        <v>7086.0</v>
      </c>
      <c r="B87" s="1136" t="s">
        <v>36</v>
      </c>
      <c r="C87" s="1136" t="s">
        <v>5064</v>
      </c>
      <c r="D87" s="1014" t="s">
        <v>5707</v>
      </c>
      <c r="E87" s="1136" t="s">
        <v>812</v>
      </c>
      <c r="F87" s="1014" t="s">
        <v>5708</v>
      </c>
      <c r="G87" s="1014" t="s">
        <v>5067</v>
      </c>
      <c r="H87" s="1217" t="s">
        <v>5317</v>
      </c>
      <c r="I87" s="1190" t="s">
        <v>5709</v>
      </c>
      <c r="J87" s="1014" t="s">
        <v>5710</v>
      </c>
      <c r="K87" s="1014" t="s">
        <v>3588</v>
      </c>
      <c r="L87" s="1191" t="s">
        <v>114</v>
      </c>
      <c r="M87" s="1136" t="s">
        <v>420</v>
      </c>
      <c r="N87" s="1191">
        <v>80112.0</v>
      </c>
      <c r="O87" s="1136" t="s">
        <v>5711</v>
      </c>
      <c r="P87" s="1186">
        <v>39.5819958681116</v>
      </c>
      <c r="Q87" s="1186">
        <v>-104.837602031412</v>
      </c>
      <c r="R87" s="1227">
        <v>30.0</v>
      </c>
      <c r="S87" s="1218"/>
      <c r="T87" s="1217"/>
      <c r="U87" s="1217" t="s">
        <v>5707</v>
      </c>
      <c r="V87" s="1014" t="s">
        <v>5712</v>
      </c>
      <c r="W87" s="1217" t="s">
        <v>3588</v>
      </c>
      <c r="X87" s="1191" t="s">
        <v>114</v>
      </c>
      <c r="Y87" s="1191" t="s">
        <v>420</v>
      </c>
      <c r="Z87" s="1136" t="s">
        <v>498</v>
      </c>
      <c r="AA87" s="1189">
        <v>44443.0</v>
      </c>
      <c r="AB87" s="1014" t="s">
        <v>5713</v>
      </c>
      <c r="AC87" s="1217"/>
      <c r="AD87" s="1014" t="s">
        <v>5714</v>
      </c>
      <c r="AE87" s="1190" t="s">
        <v>5715</v>
      </c>
      <c r="AF87" s="1191">
        <f t="shared" si="3"/>
        <v>26</v>
      </c>
      <c r="AG87" s="1217"/>
      <c r="AH87" s="1217"/>
      <c r="AI87" s="1217"/>
      <c r="AJ87" s="1217"/>
      <c r="AK87" s="1230"/>
      <c r="AL87" s="1230"/>
      <c r="AM87" s="1230"/>
      <c r="AN87" s="1230"/>
      <c r="AO87" s="1230"/>
      <c r="AP87" s="1230"/>
      <c r="AQ87" s="1230"/>
      <c r="AR87" s="1230"/>
      <c r="AS87" s="1230"/>
      <c r="AT87" s="1230"/>
      <c r="AU87" s="1230"/>
      <c r="AV87" s="1230"/>
      <c r="AW87" s="1230"/>
      <c r="AX87" s="1230"/>
      <c r="AY87" s="1230"/>
      <c r="AZ87" s="1230"/>
      <c r="BA87" s="1230"/>
      <c r="BB87" s="1230"/>
      <c r="BC87" s="1230"/>
      <c r="BD87" s="1230"/>
    </row>
    <row r="88" ht="11.25" customHeight="1">
      <c r="A88" s="1184">
        <v>7087.0</v>
      </c>
      <c r="B88" s="1136" t="s">
        <v>36</v>
      </c>
      <c r="C88" s="1136" t="s">
        <v>5064</v>
      </c>
      <c r="D88" s="1136" t="s">
        <v>5716</v>
      </c>
      <c r="E88" s="1136" t="s">
        <v>812</v>
      </c>
      <c r="F88" s="1136" t="s">
        <v>5716</v>
      </c>
      <c r="G88" s="1136" t="s">
        <v>5067</v>
      </c>
      <c r="H88" s="1136" t="s">
        <v>5717</v>
      </c>
      <c r="I88" s="1136" t="s">
        <v>5718</v>
      </c>
      <c r="J88" s="1136" t="s">
        <v>5719</v>
      </c>
      <c r="K88" s="1136" t="s">
        <v>5720</v>
      </c>
      <c r="L88" s="1136" t="s">
        <v>42</v>
      </c>
      <c r="M88" s="1136" t="s">
        <v>420</v>
      </c>
      <c r="N88" s="1136">
        <v>49707.0</v>
      </c>
      <c r="O88" s="1136" t="s">
        <v>5721</v>
      </c>
      <c r="P88" s="1136">
        <v>45.069170884781</v>
      </c>
      <c r="Q88" s="1136">
        <v>-83.4396322035671</v>
      </c>
      <c r="R88" s="1136">
        <v>15.0</v>
      </c>
      <c r="S88" s="1136"/>
      <c r="T88" s="1136"/>
      <c r="U88" s="1136" t="s">
        <v>5716</v>
      </c>
      <c r="V88" s="1136" t="s">
        <v>5718</v>
      </c>
      <c r="W88" s="1136" t="s">
        <v>5720</v>
      </c>
      <c r="X88" s="1136" t="s">
        <v>42</v>
      </c>
      <c r="Y88" s="1136" t="s">
        <v>420</v>
      </c>
      <c r="Z88" s="1136" t="s">
        <v>498</v>
      </c>
      <c r="AA88" s="1189">
        <v>45340.0</v>
      </c>
      <c r="AB88" s="1136"/>
      <c r="AC88" s="1136"/>
      <c r="AD88" s="1136" t="s">
        <v>5722</v>
      </c>
      <c r="AE88" s="1136"/>
      <c r="AF88" s="1191">
        <f t="shared" si="3"/>
        <v>26</v>
      </c>
      <c r="AG88" s="1220" t="s">
        <v>5723</v>
      </c>
      <c r="AH88" s="480" t="s">
        <v>5724</v>
      </c>
      <c r="AI88" s="1136"/>
      <c r="AJ88" s="1217"/>
      <c r="AK88" s="1230"/>
      <c r="AL88" s="1230"/>
      <c r="AM88" s="1230"/>
      <c r="AN88" s="1230"/>
      <c r="AO88" s="1230"/>
      <c r="AP88" s="1230"/>
      <c r="AQ88" s="1230"/>
      <c r="AR88" s="1230"/>
      <c r="AS88" s="1230"/>
      <c r="AT88" s="1230"/>
      <c r="AU88" s="1230"/>
      <c r="AV88" s="1230"/>
      <c r="AW88" s="1230"/>
      <c r="AX88" s="1230"/>
      <c r="AY88" s="1230"/>
      <c r="AZ88" s="1230"/>
      <c r="BA88" s="1230"/>
      <c r="BB88" s="1230"/>
      <c r="BC88" s="1230"/>
      <c r="BD88" s="1230"/>
    </row>
    <row r="89" ht="11.25" customHeight="1">
      <c r="A89" s="1193">
        <v>7088.0</v>
      </c>
      <c r="B89" s="1136" t="s">
        <v>36</v>
      </c>
      <c r="C89" s="1014" t="s">
        <v>5064</v>
      </c>
      <c r="D89" s="1014" t="s">
        <v>5725</v>
      </c>
      <c r="E89" s="1136" t="s">
        <v>1209</v>
      </c>
      <c r="F89" s="1217" t="s">
        <v>5725</v>
      </c>
      <c r="G89" s="1014" t="s">
        <v>5726</v>
      </c>
      <c r="H89" s="1014" t="s">
        <v>5727</v>
      </c>
      <c r="I89" s="1190" t="s">
        <v>5728</v>
      </c>
      <c r="J89" s="1014" t="s">
        <v>5729</v>
      </c>
      <c r="K89" s="1014" t="s">
        <v>5730</v>
      </c>
      <c r="L89" s="1191" t="s">
        <v>2472</v>
      </c>
      <c r="M89" s="1191" t="s">
        <v>420</v>
      </c>
      <c r="N89" s="1191">
        <v>6795.0</v>
      </c>
      <c r="O89" s="1136" t="s">
        <v>5731</v>
      </c>
      <c r="P89" s="1273">
        <v>41.61621</v>
      </c>
      <c r="Q89" s="1273">
        <v>-73.09599</v>
      </c>
      <c r="R89" s="1227">
        <v>30.0</v>
      </c>
      <c r="S89" s="1218"/>
      <c r="T89" s="1217"/>
      <c r="U89" s="1217" t="s">
        <v>5725</v>
      </c>
      <c r="V89" s="1190" t="s">
        <v>5728</v>
      </c>
      <c r="W89" s="1217" t="s">
        <v>5730</v>
      </c>
      <c r="X89" s="1191" t="s">
        <v>2472</v>
      </c>
      <c r="Y89" s="1191" t="s">
        <v>420</v>
      </c>
      <c r="Z89" s="1136" t="s">
        <v>498</v>
      </c>
      <c r="AA89" s="1189" t="s">
        <v>1841</v>
      </c>
      <c r="AB89" s="1190" t="s">
        <v>5728</v>
      </c>
      <c r="AC89" s="1014" t="s">
        <v>5733</v>
      </c>
      <c r="AD89" s="1014" t="s">
        <v>5732</v>
      </c>
      <c r="AE89" s="1241" t="s">
        <v>5728</v>
      </c>
      <c r="AF89" s="1191">
        <f t="shared" si="3"/>
        <v>22</v>
      </c>
      <c r="AG89" s="1217"/>
      <c r="AH89" s="1217"/>
      <c r="AI89" s="1217"/>
      <c r="AJ89" s="1014" t="s">
        <v>5734</v>
      </c>
      <c r="AK89" s="1230"/>
      <c r="AL89" s="1230"/>
      <c r="AM89" s="1230"/>
      <c r="AN89" s="1230"/>
      <c r="AO89" s="1230"/>
      <c r="AP89" s="1230"/>
      <c r="AQ89" s="1230"/>
      <c r="AR89" s="1230"/>
      <c r="AS89" s="1230"/>
      <c r="AT89" s="1230"/>
      <c r="AU89" s="1230"/>
      <c r="AV89" s="1230"/>
      <c r="AW89" s="1230"/>
      <c r="AX89" s="1230"/>
      <c r="AY89" s="1230"/>
      <c r="AZ89" s="1230"/>
      <c r="BA89" s="1230"/>
      <c r="BB89" s="1230"/>
      <c r="BC89" s="1230"/>
      <c r="BD89" s="1230"/>
    </row>
    <row r="90" ht="11.25" customHeight="1">
      <c r="A90" s="1184">
        <v>7089.0</v>
      </c>
      <c r="B90" s="1136" t="s">
        <v>36</v>
      </c>
      <c r="C90" s="1136" t="s">
        <v>5064</v>
      </c>
      <c r="D90" s="1014" t="s">
        <v>5735</v>
      </c>
      <c r="E90" s="1136" t="s">
        <v>1209</v>
      </c>
      <c r="F90" s="1136" t="s">
        <v>5736</v>
      </c>
      <c r="G90" s="1014" t="s">
        <v>5152</v>
      </c>
      <c r="H90" s="1014" t="s">
        <v>5737</v>
      </c>
      <c r="I90" s="1014" t="s">
        <v>5738</v>
      </c>
      <c r="J90" s="1014" t="s">
        <v>5739</v>
      </c>
      <c r="K90" s="1014" t="s">
        <v>5740</v>
      </c>
      <c r="L90" s="1136" t="s">
        <v>195</v>
      </c>
      <c r="M90" s="1136" t="s">
        <v>420</v>
      </c>
      <c r="N90" s="1136">
        <v>33431.0</v>
      </c>
      <c r="O90" s="1136" t="s">
        <v>5741</v>
      </c>
      <c r="P90" s="1186">
        <v>26.3699445762137</v>
      </c>
      <c r="Q90" s="1186">
        <v>-80.1286399044167</v>
      </c>
      <c r="R90" s="1184">
        <v>10.0</v>
      </c>
      <c r="S90" s="1218">
        <v>20.0</v>
      </c>
      <c r="T90" s="1014" t="s">
        <v>5742</v>
      </c>
      <c r="U90" s="1187" t="s">
        <v>5743</v>
      </c>
      <c r="V90" s="1014" t="s">
        <v>5744</v>
      </c>
      <c r="W90" s="1014" t="s">
        <v>5745</v>
      </c>
      <c r="X90" s="1136"/>
      <c r="Y90" s="1136" t="s">
        <v>2301</v>
      </c>
      <c r="Z90" s="1136" t="s">
        <v>498</v>
      </c>
      <c r="AA90" s="1189">
        <v>45340.0</v>
      </c>
      <c r="AB90" s="1014"/>
      <c r="AC90" s="1242"/>
      <c r="AD90" s="1014" t="s">
        <v>5746</v>
      </c>
      <c r="AE90" s="1014"/>
      <c r="AF90" s="1136">
        <f t="shared" si="3"/>
        <v>11</v>
      </c>
      <c r="AG90" s="1217" t="s">
        <v>5747</v>
      </c>
      <c r="AH90" s="480" t="s">
        <v>5748</v>
      </c>
      <c r="AI90" s="1217"/>
      <c r="AJ90" s="1217"/>
      <c r="AK90" s="1230"/>
      <c r="AL90" s="1230"/>
      <c r="AM90" s="1230"/>
      <c r="AN90" s="1230"/>
      <c r="AO90" s="1230"/>
      <c r="AP90" s="1230"/>
      <c r="AQ90" s="1230"/>
      <c r="AR90" s="1230"/>
      <c r="AS90" s="1230"/>
      <c r="AT90" s="1230"/>
      <c r="AU90" s="1230"/>
      <c r="AV90" s="1230"/>
      <c r="AW90" s="1230"/>
      <c r="AX90" s="1230"/>
      <c r="AY90" s="1230"/>
      <c r="AZ90" s="1230"/>
      <c r="BA90" s="1230"/>
      <c r="BB90" s="1230"/>
      <c r="BC90" s="1230"/>
      <c r="BD90" s="1230"/>
    </row>
    <row r="91" ht="11.25" customHeight="1">
      <c r="A91" s="1193">
        <v>7090.0</v>
      </c>
      <c r="B91" s="1136" t="s">
        <v>36</v>
      </c>
      <c r="C91" s="1136" t="s">
        <v>5064</v>
      </c>
      <c r="D91" s="1014" t="s">
        <v>5749</v>
      </c>
      <c r="E91" s="1136" t="s">
        <v>812</v>
      </c>
      <c r="F91" s="1014" t="s">
        <v>5750</v>
      </c>
      <c r="G91" s="1014" t="s">
        <v>5067</v>
      </c>
      <c r="H91" s="1014" t="s">
        <v>5751</v>
      </c>
      <c r="I91" s="1014" t="s">
        <v>5752</v>
      </c>
      <c r="J91" s="1014" t="s">
        <v>5753</v>
      </c>
      <c r="K91" s="1014" t="s">
        <v>5754</v>
      </c>
      <c r="L91" s="1191" t="s">
        <v>86</v>
      </c>
      <c r="M91" s="1136" t="s">
        <v>420</v>
      </c>
      <c r="N91" s="1191">
        <v>60124.0</v>
      </c>
      <c r="O91" s="1136" t="s">
        <v>5755</v>
      </c>
      <c r="P91" s="1186">
        <v>42.0900095218178</v>
      </c>
      <c r="Q91" s="1186">
        <v>-88.3408250190748</v>
      </c>
      <c r="R91" s="1227"/>
      <c r="S91" s="1218"/>
      <c r="T91" s="1217"/>
      <c r="U91" s="1217" t="s">
        <v>5756</v>
      </c>
      <c r="V91" s="1014" t="s">
        <v>5752</v>
      </c>
      <c r="W91" s="1217" t="s">
        <v>5757</v>
      </c>
      <c r="X91" s="1191"/>
      <c r="Y91" s="1191" t="s">
        <v>659</v>
      </c>
      <c r="Z91" s="1136" t="s">
        <v>498</v>
      </c>
      <c r="AA91" s="1189">
        <v>45289.0</v>
      </c>
      <c r="AB91" s="1014" t="s">
        <v>5758</v>
      </c>
      <c r="AC91" s="1217"/>
      <c r="AD91" s="1014" t="s">
        <v>5759</v>
      </c>
      <c r="AE91" s="1217"/>
      <c r="AF91" s="1191">
        <f t="shared" si="3"/>
        <v>23</v>
      </c>
      <c r="AG91" s="1217"/>
      <c r="AH91" s="1217"/>
      <c r="AI91" s="1217"/>
      <c r="AJ91" s="1217"/>
      <c r="AK91" s="1230"/>
      <c r="AL91" s="1230"/>
      <c r="AM91" s="1230"/>
      <c r="AN91" s="1230"/>
      <c r="AO91" s="1230"/>
      <c r="AP91" s="1230"/>
      <c r="AQ91" s="1230"/>
      <c r="AR91" s="1230"/>
      <c r="AS91" s="1230"/>
      <c r="AT91" s="1230"/>
      <c r="AU91" s="1230"/>
      <c r="AV91" s="1230"/>
      <c r="AW91" s="1230"/>
      <c r="AX91" s="1230"/>
      <c r="AY91" s="1230"/>
      <c r="AZ91" s="1230"/>
      <c r="BA91" s="1230"/>
      <c r="BB91" s="1230"/>
      <c r="BC91" s="1230"/>
      <c r="BD91" s="1230"/>
    </row>
    <row r="92" ht="11.25" customHeight="1">
      <c r="A92" s="1184">
        <v>7091.0</v>
      </c>
      <c r="B92" s="1136" t="s">
        <v>36</v>
      </c>
      <c r="C92" s="1014" t="s">
        <v>5064</v>
      </c>
      <c r="D92" s="1014" t="s">
        <v>5760</v>
      </c>
      <c r="E92" s="1136" t="s">
        <v>812</v>
      </c>
      <c r="F92" s="1014" t="s">
        <v>5761</v>
      </c>
      <c r="G92" s="1014" t="s">
        <v>5152</v>
      </c>
      <c r="H92" s="1014" t="s">
        <v>5762</v>
      </c>
      <c r="I92" s="1014" t="s">
        <v>5763</v>
      </c>
      <c r="J92" s="1014" t="s">
        <v>5764</v>
      </c>
      <c r="K92" s="1014" t="s">
        <v>1229</v>
      </c>
      <c r="L92" s="1136" t="s">
        <v>95</v>
      </c>
      <c r="M92" s="1136" t="s">
        <v>420</v>
      </c>
      <c r="N92" s="1136" t="s">
        <v>10676</v>
      </c>
      <c r="O92" s="1136" t="s">
        <v>5765</v>
      </c>
      <c r="P92" s="1186">
        <v>29.8332667803718</v>
      </c>
      <c r="Q92" s="1186">
        <v>-95.5151790754564</v>
      </c>
      <c r="R92" s="1184">
        <v>30.0</v>
      </c>
      <c r="S92" s="1187"/>
      <c r="T92" s="1014"/>
      <c r="U92" s="1188" t="s">
        <v>5760</v>
      </c>
      <c r="V92" s="1014" t="s">
        <v>5763</v>
      </c>
      <c r="W92" s="1014" t="s">
        <v>1229</v>
      </c>
      <c r="X92" s="1136" t="s">
        <v>95</v>
      </c>
      <c r="Y92" s="1136" t="s">
        <v>420</v>
      </c>
      <c r="Z92" s="1136" t="s">
        <v>498</v>
      </c>
      <c r="AA92" s="1189">
        <v>45336.0</v>
      </c>
      <c r="AB92" s="1014" t="s">
        <v>5157</v>
      </c>
      <c r="AC92" s="1014"/>
      <c r="AD92" s="1014" t="s">
        <v>5766</v>
      </c>
      <c r="AE92" s="1014"/>
      <c r="AF92" s="1191">
        <v>20.0</v>
      </c>
      <c r="AG92" s="1217" t="s">
        <v>5767</v>
      </c>
      <c r="AH92" s="1014" t="s">
        <v>5769</v>
      </c>
      <c r="AI92" s="1217" t="s">
        <v>5768</v>
      </c>
      <c r="AJ92" s="1217"/>
      <c r="AK92" s="1230"/>
      <c r="AL92" s="1230"/>
      <c r="AM92" s="1230"/>
      <c r="AN92" s="1230"/>
      <c r="AO92" s="1230"/>
      <c r="AP92" s="1230"/>
      <c r="AQ92" s="1230"/>
      <c r="AR92" s="1230"/>
      <c r="AS92" s="1230"/>
      <c r="AT92" s="1230"/>
      <c r="AU92" s="1230"/>
      <c r="AV92" s="1230"/>
      <c r="AW92" s="1230"/>
      <c r="AX92" s="1230"/>
      <c r="AY92" s="1230"/>
      <c r="AZ92" s="1230"/>
      <c r="BA92" s="1230"/>
      <c r="BB92" s="1230"/>
      <c r="BC92" s="1230"/>
      <c r="BD92" s="1230"/>
    </row>
    <row r="93" ht="11.25" customHeight="1">
      <c r="A93" s="1193">
        <v>7092.0</v>
      </c>
      <c r="B93" s="1274" t="s">
        <v>36</v>
      </c>
      <c r="C93" s="1275" t="s">
        <v>5064</v>
      </c>
      <c r="D93" s="1221" t="s">
        <v>5770</v>
      </c>
      <c r="E93" s="1275" t="s">
        <v>1209</v>
      </c>
      <c r="F93" s="1221" t="s">
        <v>5770</v>
      </c>
      <c r="G93" s="1222" t="s">
        <v>5067</v>
      </c>
      <c r="H93" s="1222" t="s">
        <v>2757</v>
      </c>
      <c r="I93" s="1223" t="s">
        <v>5771</v>
      </c>
      <c r="J93" s="1221" t="s">
        <v>5772</v>
      </c>
      <c r="K93" s="1221" t="s">
        <v>5773</v>
      </c>
      <c r="L93" s="1275" t="s">
        <v>179</v>
      </c>
      <c r="M93" s="1275" t="s">
        <v>420</v>
      </c>
      <c r="N93" s="1275">
        <v>18106.0</v>
      </c>
      <c r="O93" s="1275" t="s">
        <v>5774</v>
      </c>
      <c r="P93" s="1221">
        <v>40.587011672912</v>
      </c>
      <c r="Q93" s="1276">
        <v>-75.5975424611629</v>
      </c>
      <c r="R93" s="1275">
        <v>60.0</v>
      </c>
      <c r="S93" s="1221"/>
      <c r="T93" s="1221"/>
      <c r="U93" s="1221" t="s">
        <v>5770</v>
      </c>
      <c r="V93" s="1223" t="s">
        <v>5771</v>
      </c>
      <c r="W93" s="1221" t="s">
        <v>5773</v>
      </c>
      <c r="X93" s="1275" t="s">
        <v>179</v>
      </c>
      <c r="Y93" s="1275" t="s">
        <v>420</v>
      </c>
      <c r="Z93" s="1136" t="s">
        <v>498</v>
      </c>
      <c r="AA93" s="1189">
        <v>45289.0</v>
      </c>
      <c r="AB93" s="480" t="s">
        <v>5775</v>
      </c>
      <c r="AC93" s="1222" t="s">
        <v>5777</v>
      </c>
      <c r="AD93" s="1014" t="s">
        <v>5776</v>
      </c>
      <c r="AE93" s="1217"/>
      <c r="AF93" s="1191">
        <f t="shared" ref="AF93:AF105" si="4">IF(LEN(TRIM(AD93))=0,0,LEN(TRIM(AD93))-LEN(SUBSTITUTE(AD93," ",""))+1)</f>
        <v>30</v>
      </c>
      <c r="AG93" s="1217"/>
      <c r="AH93" s="1217"/>
      <c r="AI93" s="1217"/>
      <c r="AJ93" s="1217"/>
      <c r="AK93" s="1230"/>
      <c r="AL93" s="1230"/>
      <c r="AM93" s="1230"/>
      <c r="AN93" s="1230"/>
      <c r="AO93" s="1230"/>
      <c r="AP93" s="1230"/>
      <c r="AQ93" s="1230"/>
      <c r="AR93" s="1230"/>
      <c r="AS93" s="1230"/>
      <c r="AT93" s="1230"/>
      <c r="AU93" s="1230"/>
      <c r="AV93" s="1230"/>
      <c r="AW93" s="1230"/>
      <c r="AX93" s="1230"/>
      <c r="AY93" s="1230"/>
      <c r="AZ93" s="1230"/>
      <c r="BA93" s="1230"/>
      <c r="BB93" s="1230"/>
      <c r="BC93" s="1230"/>
      <c r="BD93" s="1230"/>
    </row>
    <row r="94" ht="11.25" customHeight="1">
      <c r="A94" s="1184">
        <v>7093.0</v>
      </c>
      <c r="B94" s="1136" t="s">
        <v>36</v>
      </c>
      <c r="C94" s="480" t="s">
        <v>5064</v>
      </c>
      <c r="D94" s="480" t="s">
        <v>5770</v>
      </c>
      <c r="E94" s="1136" t="s">
        <v>1209</v>
      </c>
      <c r="F94" s="1220" t="s">
        <v>5770</v>
      </c>
      <c r="G94" s="480" t="s">
        <v>5067</v>
      </c>
      <c r="H94" s="480" t="s">
        <v>2757</v>
      </c>
      <c r="I94" s="1135" t="s">
        <v>5771</v>
      </c>
      <c r="J94" s="480" t="s">
        <v>5778</v>
      </c>
      <c r="K94" s="480" t="s">
        <v>5779</v>
      </c>
      <c r="L94" s="1191" t="s">
        <v>141</v>
      </c>
      <c r="M94" s="1275" t="s">
        <v>420</v>
      </c>
      <c r="N94" s="1191">
        <v>30117.0</v>
      </c>
      <c r="O94" s="1136" t="s">
        <v>5780</v>
      </c>
      <c r="P94" s="1220">
        <v>33.5782146827242</v>
      </c>
      <c r="Q94" s="1220">
        <v>-85.0429807326204</v>
      </c>
      <c r="R94" s="1191">
        <v>20.0</v>
      </c>
      <c r="S94" s="1220"/>
      <c r="T94" s="1220"/>
      <c r="U94" s="1220" t="s">
        <v>5770</v>
      </c>
      <c r="V94" s="1135" t="s">
        <v>5771</v>
      </c>
      <c r="W94" s="1220" t="s">
        <v>5773</v>
      </c>
      <c r="X94" s="1191" t="s">
        <v>179</v>
      </c>
      <c r="Y94" s="1275" t="s">
        <v>420</v>
      </c>
      <c r="Z94" s="1136" t="s">
        <v>498</v>
      </c>
      <c r="AA94" s="1189">
        <v>45289.0</v>
      </c>
      <c r="AB94" s="480" t="s">
        <v>5775</v>
      </c>
      <c r="AC94" s="480" t="s">
        <v>5777</v>
      </c>
      <c r="AD94" s="1014" t="s">
        <v>5776</v>
      </c>
      <c r="AE94" s="1217"/>
      <c r="AF94" s="1191">
        <f t="shared" si="4"/>
        <v>30</v>
      </c>
      <c r="AG94" s="1217"/>
      <c r="AH94" s="1217"/>
      <c r="AI94" s="1217"/>
      <c r="AJ94" s="1217"/>
      <c r="AK94" s="1230"/>
      <c r="AL94" s="1230"/>
      <c r="AM94" s="1230"/>
      <c r="AN94" s="1230"/>
      <c r="AO94" s="1230"/>
      <c r="AP94" s="1230"/>
      <c r="AQ94" s="1230"/>
      <c r="AR94" s="1230"/>
      <c r="AS94" s="1230"/>
      <c r="AT94" s="1230"/>
      <c r="AU94" s="1230"/>
      <c r="AV94" s="1230"/>
      <c r="AW94" s="1230"/>
      <c r="AX94" s="1230"/>
      <c r="AY94" s="1230"/>
      <c r="AZ94" s="1230"/>
      <c r="BA94" s="1230"/>
      <c r="BB94" s="1230"/>
      <c r="BC94" s="1230"/>
      <c r="BD94" s="1230"/>
    </row>
    <row r="95" ht="11.25" customHeight="1">
      <c r="A95" s="1193">
        <v>7094.0</v>
      </c>
      <c r="B95" s="1274" t="s">
        <v>36</v>
      </c>
      <c r="C95" s="1222" t="s">
        <v>5064</v>
      </c>
      <c r="D95" s="1222" t="s">
        <v>5770</v>
      </c>
      <c r="E95" s="1274" t="s">
        <v>1209</v>
      </c>
      <c r="F95" s="1221" t="s">
        <v>5770</v>
      </c>
      <c r="G95" s="1222" t="s">
        <v>5067</v>
      </c>
      <c r="H95" s="1222" t="s">
        <v>2757</v>
      </c>
      <c r="I95" s="1135" t="s">
        <v>5771</v>
      </c>
      <c r="J95" s="1222" t="s">
        <v>5781</v>
      </c>
      <c r="K95" s="1222" t="s">
        <v>5782</v>
      </c>
      <c r="L95" s="1275" t="s">
        <v>78</v>
      </c>
      <c r="M95" s="1275" t="s">
        <v>420</v>
      </c>
      <c r="N95" s="1275">
        <v>42351.0</v>
      </c>
      <c r="O95" s="1274" t="s">
        <v>5783</v>
      </c>
      <c r="P95" s="1221">
        <v>37.9127115039411</v>
      </c>
      <c r="Q95" s="1221">
        <v>-86.9024959036096</v>
      </c>
      <c r="R95" s="1275">
        <v>20.0</v>
      </c>
      <c r="S95" s="1221"/>
      <c r="T95" s="1221"/>
      <c r="U95" s="1221" t="s">
        <v>5770</v>
      </c>
      <c r="V95" s="1135" t="s">
        <v>5771</v>
      </c>
      <c r="W95" s="1221" t="s">
        <v>5773</v>
      </c>
      <c r="X95" s="1275" t="s">
        <v>179</v>
      </c>
      <c r="Y95" s="1275" t="s">
        <v>420</v>
      </c>
      <c r="Z95" s="1136" t="s">
        <v>498</v>
      </c>
      <c r="AA95" s="1189">
        <v>45289.0</v>
      </c>
      <c r="AB95" s="480" t="s">
        <v>5775</v>
      </c>
      <c r="AC95" s="1222" t="s">
        <v>5777</v>
      </c>
      <c r="AD95" s="1014" t="s">
        <v>5776</v>
      </c>
      <c r="AE95" s="1217"/>
      <c r="AF95" s="1191">
        <f t="shared" si="4"/>
        <v>30</v>
      </c>
      <c r="AG95" s="1217"/>
      <c r="AH95" s="1217"/>
      <c r="AI95" s="1217"/>
      <c r="AJ95" s="1217"/>
      <c r="AK95" s="1230"/>
      <c r="AL95" s="1230"/>
      <c r="AM95" s="1230"/>
      <c r="AN95" s="1230"/>
      <c r="AO95" s="1230"/>
      <c r="AP95" s="1230"/>
      <c r="AQ95" s="1230"/>
      <c r="AR95" s="1230"/>
      <c r="AS95" s="1230"/>
      <c r="AT95" s="1230"/>
      <c r="AU95" s="1230"/>
      <c r="AV95" s="1230"/>
      <c r="AW95" s="1230"/>
      <c r="AX95" s="1230"/>
      <c r="AY95" s="1230"/>
      <c r="AZ95" s="1230"/>
      <c r="BA95" s="1230"/>
      <c r="BB95" s="1230"/>
      <c r="BC95" s="1230"/>
      <c r="BD95" s="1230"/>
    </row>
    <row r="96" ht="11.25" customHeight="1">
      <c r="A96" s="1184">
        <v>7095.0</v>
      </c>
      <c r="B96" s="1136" t="s">
        <v>36</v>
      </c>
      <c r="C96" s="480" t="s">
        <v>5064</v>
      </c>
      <c r="D96" s="480" t="s">
        <v>5770</v>
      </c>
      <c r="E96" s="1136" t="s">
        <v>1209</v>
      </c>
      <c r="F96" s="1220" t="s">
        <v>5770</v>
      </c>
      <c r="G96" s="480" t="s">
        <v>5067</v>
      </c>
      <c r="H96" s="480" t="s">
        <v>2757</v>
      </c>
      <c r="I96" s="1135" t="s">
        <v>5771</v>
      </c>
      <c r="J96" s="480" t="s">
        <v>5784</v>
      </c>
      <c r="K96" s="480" t="s">
        <v>3521</v>
      </c>
      <c r="L96" s="1191" t="s">
        <v>3504</v>
      </c>
      <c r="M96" s="1275" t="s">
        <v>420</v>
      </c>
      <c r="N96" s="1191">
        <v>71854.0</v>
      </c>
      <c r="O96" s="1136" t="s">
        <v>5785</v>
      </c>
      <c r="P96" s="1220">
        <v>33.442521229946</v>
      </c>
      <c r="Q96" s="1220">
        <v>-93.9987756326255</v>
      </c>
      <c r="R96" s="1191">
        <v>20.0</v>
      </c>
      <c r="S96" s="1220"/>
      <c r="T96" s="1220"/>
      <c r="U96" s="1220" t="s">
        <v>5770</v>
      </c>
      <c r="V96" s="1135" t="s">
        <v>5771</v>
      </c>
      <c r="W96" s="1220" t="s">
        <v>5773</v>
      </c>
      <c r="X96" s="1191" t="s">
        <v>179</v>
      </c>
      <c r="Y96" s="1275" t="s">
        <v>420</v>
      </c>
      <c r="Z96" s="1136" t="s">
        <v>498</v>
      </c>
      <c r="AA96" s="1189">
        <v>45289.0</v>
      </c>
      <c r="AB96" s="480" t="s">
        <v>5775</v>
      </c>
      <c r="AC96" s="480" t="s">
        <v>5777</v>
      </c>
      <c r="AD96" s="1014" t="s">
        <v>5776</v>
      </c>
      <c r="AE96" s="1217"/>
      <c r="AF96" s="1191">
        <f t="shared" si="4"/>
        <v>30</v>
      </c>
      <c r="AG96" s="1217"/>
      <c r="AH96" s="1217"/>
      <c r="AI96" s="1217"/>
      <c r="AJ96" s="1217"/>
      <c r="AK96" s="1230"/>
      <c r="AL96" s="1230"/>
      <c r="AM96" s="1230"/>
      <c r="AN96" s="1230"/>
      <c r="AO96" s="1230"/>
      <c r="AP96" s="1230"/>
      <c r="AQ96" s="1230"/>
      <c r="AR96" s="1230"/>
      <c r="AS96" s="1230"/>
      <c r="AT96" s="1230"/>
      <c r="AU96" s="1230"/>
      <c r="AV96" s="1230"/>
      <c r="AW96" s="1230"/>
      <c r="AX96" s="1230"/>
      <c r="AY96" s="1230"/>
      <c r="AZ96" s="1230"/>
      <c r="BA96" s="1230"/>
      <c r="BB96" s="1230"/>
      <c r="BC96" s="1230"/>
      <c r="BD96" s="1230"/>
    </row>
    <row r="97" ht="93.0" customHeight="1">
      <c r="A97" s="1193">
        <v>7096.0</v>
      </c>
      <c r="B97" s="1136" t="s">
        <v>36</v>
      </c>
      <c r="C97" s="1136" t="s">
        <v>5064</v>
      </c>
      <c r="D97" s="1014" t="s">
        <v>5786</v>
      </c>
      <c r="E97" s="1136" t="s">
        <v>812</v>
      </c>
      <c r="F97" s="1014" t="s">
        <v>5786</v>
      </c>
      <c r="G97" s="1014" t="s">
        <v>5067</v>
      </c>
      <c r="H97" s="1014" t="s">
        <v>5317</v>
      </c>
      <c r="I97" s="1014" t="s">
        <v>5787</v>
      </c>
      <c r="J97" s="1014" t="s">
        <v>5788</v>
      </c>
      <c r="K97" s="1014" t="s">
        <v>5789</v>
      </c>
      <c r="L97" s="1191" t="s">
        <v>5297</v>
      </c>
      <c r="M97" s="1136" t="s">
        <v>420</v>
      </c>
      <c r="N97" s="1191">
        <v>10165.0</v>
      </c>
      <c r="O97" s="1136" t="s">
        <v>5790</v>
      </c>
      <c r="P97" s="1186">
        <v>40.7522322995039</v>
      </c>
      <c r="Q97" s="1186">
        <v>-73.9786003853438</v>
      </c>
      <c r="R97" s="1227"/>
      <c r="S97" s="1218"/>
      <c r="T97" s="1217"/>
      <c r="U97" s="1217" t="s">
        <v>5791</v>
      </c>
      <c r="V97" s="1217" t="s">
        <v>5787</v>
      </c>
      <c r="W97" s="1217" t="s">
        <v>5789</v>
      </c>
      <c r="X97" s="1191" t="s">
        <v>106</v>
      </c>
      <c r="Y97" s="1191" t="s">
        <v>420</v>
      </c>
      <c r="Z97" s="1191" t="s">
        <v>498</v>
      </c>
      <c r="AA97" s="1229">
        <v>44801.0</v>
      </c>
      <c r="AB97" s="1014" t="s">
        <v>5792</v>
      </c>
      <c r="AC97" s="1217"/>
      <c r="AD97" s="1014" t="s">
        <v>5793</v>
      </c>
      <c r="AE97" s="1190" t="s">
        <v>5787</v>
      </c>
      <c r="AF97" s="1191">
        <f t="shared" si="4"/>
        <v>28</v>
      </c>
      <c r="AG97" s="1217"/>
      <c r="AH97" s="1217"/>
      <c r="AI97" s="1217"/>
      <c r="AJ97" s="1217"/>
      <c r="AK97" s="1230"/>
      <c r="AL97" s="1230"/>
      <c r="AM97" s="1230"/>
      <c r="AN97" s="1230"/>
      <c r="AO97" s="1230"/>
      <c r="AP97" s="1230"/>
      <c r="AQ97" s="1230"/>
      <c r="AR97" s="1230"/>
      <c r="AS97" s="1230"/>
      <c r="AT97" s="1230"/>
      <c r="AU97" s="1230"/>
      <c r="AV97" s="1230"/>
      <c r="AW97" s="1230"/>
      <c r="AX97" s="1230"/>
      <c r="AY97" s="1230"/>
      <c r="AZ97" s="1230"/>
      <c r="BA97" s="1230"/>
      <c r="BB97" s="1230"/>
      <c r="BC97" s="1230"/>
      <c r="BD97" s="1230"/>
    </row>
    <row r="98" ht="93.0" customHeight="1">
      <c r="A98" s="1184">
        <v>7097.0</v>
      </c>
      <c r="B98" s="1136" t="s">
        <v>36</v>
      </c>
      <c r="C98" s="1136" t="s">
        <v>5064</v>
      </c>
      <c r="D98" s="1014" t="s">
        <v>5786</v>
      </c>
      <c r="E98" s="1136" t="s">
        <v>812</v>
      </c>
      <c r="F98" s="1014" t="s">
        <v>5786</v>
      </c>
      <c r="G98" s="1014" t="s">
        <v>5067</v>
      </c>
      <c r="H98" s="1014" t="s">
        <v>5319</v>
      </c>
      <c r="I98" s="1014" t="s">
        <v>5787</v>
      </c>
      <c r="J98" s="1014" t="s">
        <v>5788</v>
      </c>
      <c r="K98" s="1014" t="s">
        <v>5789</v>
      </c>
      <c r="L98" s="1191" t="s">
        <v>5297</v>
      </c>
      <c r="M98" s="1136" t="s">
        <v>420</v>
      </c>
      <c r="N98" s="1191">
        <v>10165.0</v>
      </c>
      <c r="O98" s="1136" t="s">
        <v>5790</v>
      </c>
      <c r="P98" s="1186">
        <v>40.7522322995039</v>
      </c>
      <c r="Q98" s="1186">
        <v>-73.9786003853438</v>
      </c>
      <c r="R98" s="1227"/>
      <c r="S98" s="1218"/>
      <c r="T98" s="1217"/>
      <c r="U98" s="1217" t="s">
        <v>5791</v>
      </c>
      <c r="V98" s="1217" t="s">
        <v>5787</v>
      </c>
      <c r="W98" s="1217" t="s">
        <v>5789</v>
      </c>
      <c r="X98" s="1191" t="s">
        <v>106</v>
      </c>
      <c r="Y98" s="1191" t="s">
        <v>420</v>
      </c>
      <c r="Z98" s="1191" t="s">
        <v>498</v>
      </c>
      <c r="AA98" s="1229">
        <v>44801.0</v>
      </c>
      <c r="AB98" s="1014" t="s">
        <v>5792</v>
      </c>
      <c r="AC98" s="1217"/>
      <c r="AD98" s="1014" t="s">
        <v>5793</v>
      </c>
      <c r="AE98" s="1190" t="s">
        <v>5787</v>
      </c>
      <c r="AF98" s="1191">
        <f t="shared" si="4"/>
        <v>28</v>
      </c>
      <c r="AG98" s="522"/>
      <c r="AH98" s="522"/>
      <c r="AI98" s="522"/>
      <c r="AJ98" s="1217"/>
      <c r="AK98" s="1230"/>
      <c r="AL98" s="1230"/>
      <c r="AM98" s="1230"/>
      <c r="AN98" s="1230"/>
      <c r="AO98" s="1230"/>
      <c r="AP98" s="1230"/>
      <c r="AQ98" s="1230"/>
      <c r="AR98" s="1230"/>
      <c r="AS98" s="1230"/>
      <c r="AT98" s="1230"/>
      <c r="AU98" s="1230"/>
      <c r="AV98" s="1230"/>
      <c r="AW98" s="1230"/>
      <c r="AX98" s="1230"/>
      <c r="AY98" s="1230"/>
      <c r="AZ98" s="1230"/>
      <c r="BA98" s="1230"/>
      <c r="BB98" s="1230"/>
      <c r="BC98" s="1230"/>
      <c r="BD98" s="1230"/>
    </row>
    <row r="99" ht="93.0" customHeight="1">
      <c r="A99" s="1193">
        <v>7098.0</v>
      </c>
      <c r="B99" s="1136" t="s">
        <v>36</v>
      </c>
      <c r="C99" s="1136" t="s">
        <v>5064</v>
      </c>
      <c r="D99" s="1014" t="s">
        <v>5786</v>
      </c>
      <c r="E99" s="1136" t="s">
        <v>812</v>
      </c>
      <c r="F99" s="1014" t="s">
        <v>5786</v>
      </c>
      <c r="G99" s="1014" t="s">
        <v>5067</v>
      </c>
      <c r="H99" s="1014" t="s">
        <v>5318</v>
      </c>
      <c r="I99" s="1014" t="s">
        <v>5787</v>
      </c>
      <c r="J99" s="1014" t="s">
        <v>5788</v>
      </c>
      <c r="K99" s="1014" t="s">
        <v>5789</v>
      </c>
      <c r="L99" s="1191" t="s">
        <v>5297</v>
      </c>
      <c r="M99" s="1136" t="s">
        <v>420</v>
      </c>
      <c r="N99" s="1191">
        <v>10165.0</v>
      </c>
      <c r="O99" s="1136" t="s">
        <v>5790</v>
      </c>
      <c r="P99" s="1186">
        <v>40.7522322995039</v>
      </c>
      <c r="Q99" s="1186">
        <v>-73.9786003853438</v>
      </c>
      <c r="R99" s="1227"/>
      <c r="S99" s="1218"/>
      <c r="T99" s="1217"/>
      <c r="U99" s="1217" t="s">
        <v>5791</v>
      </c>
      <c r="V99" s="1217" t="s">
        <v>5787</v>
      </c>
      <c r="W99" s="1217" t="s">
        <v>5789</v>
      </c>
      <c r="X99" s="1191" t="s">
        <v>106</v>
      </c>
      <c r="Y99" s="1191" t="s">
        <v>420</v>
      </c>
      <c r="Z99" s="1191" t="s">
        <v>498</v>
      </c>
      <c r="AA99" s="1229">
        <v>44801.0</v>
      </c>
      <c r="AB99" s="1014" t="s">
        <v>5792</v>
      </c>
      <c r="AC99" s="1217"/>
      <c r="AD99" s="1014" t="s">
        <v>5793</v>
      </c>
      <c r="AE99" s="1190" t="s">
        <v>5787</v>
      </c>
      <c r="AF99" s="1191">
        <f t="shared" si="4"/>
        <v>28</v>
      </c>
      <c r="AG99" s="1217"/>
      <c r="AH99" s="1217"/>
      <c r="AI99" s="1217"/>
      <c r="AJ99" s="1217"/>
      <c r="AK99" s="1230"/>
      <c r="AL99" s="1230"/>
      <c r="AM99" s="1230"/>
      <c r="AN99" s="1230"/>
      <c r="AO99" s="1230"/>
      <c r="AP99" s="1230"/>
      <c r="AQ99" s="1230"/>
      <c r="AR99" s="1230"/>
      <c r="AS99" s="1230"/>
      <c r="AT99" s="1230"/>
      <c r="AU99" s="1230"/>
      <c r="AV99" s="1230"/>
      <c r="AW99" s="1230"/>
      <c r="AX99" s="1230"/>
      <c r="AY99" s="1230"/>
      <c r="AZ99" s="1230"/>
      <c r="BA99" s="1230"/>
      <c r="BB99" s="1230"/>
      <c r="BC99" s="1230"/>
      <c r="BD99" s="1230"/>
    </row>
    <row r="100" ht="93.0" customHeight="1">
      <c r="A100" s="1184">
        <v>7099.0</v>
      </c>
      <c r="B100" s="1136" t="s">
        <v>36</v>
      </c>
      <c r="C100" s="1136" t="s">
        <v>5064</v>
      </c>
      <c r="D100" s="1014" t="s">
        <v>5786</v>
      </c>
      <c r="E100" s="1136" t="s">
        <v>812</v>
      </c>
      <c r="F100" s="1014" t="s">
        <v>5786</v>
      </c>
      <c r="G100" s="1014" t="s">
        <v>5067</v>
      </c>
      <c r="H100" s="1014" t="s">
        <v>5316</v>
      </c>
      <c r="I100" s="1014" t="s">
        <v>5787</v>
      </c>
      <c r="J100" s="1014" t="s">
        <v>5788</v>
      </c>
      <c r="K100" s="1014" t="s">
        <v>5789</v>
      </c>
      <c r="L100" s="1191" t="s">
        <v>5297</v>
      </c>
      <c r="M100" s="1136" t="s">
        <v>420</v>
      </c>
      <c r="N100" s="1191">
        <v>10165.0</v>
      </c>
      <c r="O100" s="1136" t="s">
        <v>5790</v>
      </c>
      <c r="P100" s="1186">
        <v>40.7522322995039</v>
      </c>
      <c r="Q100" s="1186">
        <v>-73.9786003853438</v>
      </c>
      <c r="R100" s="1227"/>
      <c r="S100" s="1218"/>
      <c r="T100" s="1217"/>
      <c r="U100" s="1217" t="s">
        <v>5791</v>
      </c>
      <c r="V100" s="1217" t="s">
        <v>5787</v>
      </c>
      <c r="W100" s="1217" t="s">
        <v>5789</v>
      </c>
      <c r="X100" s="1191" t="s">
        <v>106</v>
      </c>
      <c r="Y100" s="1191" t="s">
        <v>420</v>
      </c>
      <c r="Z100" s="1191" t="s">
        <v>498</v>
      </c>
      <c r="AA100" s="1229">
        <v>44801.0</v>
      </c>
      <c r="AB100" s="1014" t="s">
        <v>5792</v>
      </c>
      <c r="AC100" s="1217"/>
      <c r="AD100" s="1014" t="s">
        <v>5793</v>
      </c>
      <c r="AE100" s="1190" t="s">
        <v>5787</v>
      </c>
      <c r="AF100" s="1191">
        <f t="shared" si="4"/>
        <v>28</v>
      </c>
      <c r="AG100" s="1217"/>
      <c r="AH100" s="1217"/>
      <c r="AI100" s="1217"/>
      <c r="AJ100" s="1217"/>
      <c r="AK100" s="1230"/>
      <c r="AL100" s="1230"/>
      <c r="AM100" s="1230"/>
      <c r="AN100" s="1230"/>
      <c r="AO100" s="1230"/>
      <c r="AP100" s="1230"/>
      <c r="AQ100" s="1230"/>
      <c r="AR100" s="1230"/>
      <c r="AS100" s="1230"/>
      <c r="AT100" s="1230"/>
      <c r="AU100" s="1230"/>
      <c r="AV100" s="1230"/>
      <c r="AW100" s="1230"/>
      <c r="AX100" s="1230"/>
      <c r="AY100" s="1230"/>
      <c r="AZ100" s="1230"/>
      <c r="BA100" s="1230"/>
      <c r="BB100" s="1230"/>
      <c r="BC100" s="1230"/>
      <c r="BD100" s="1230"/>
    </row>
    <row r="101" ht="93.0" customHeight="1">
      <c r="A101" s="1193">
        <v>7100.0</v>
      </c>
      <c r="B101" s="1136" t="s">
        <v>36</v>
      </c>
      <c r="C101" s="1136" t="s">
        <v>5064</v>
      </c>
      <c r="D101" s="1014" t="s">
        <v>5786</v>
      </c>
      <c r="E101" s="1136" t="s">
        <v>812</v>
      </c>
      <c r="F101" s="1014" t="s">
        <v>5786</v>
      </c>
      <c r="G101" s="1014" t="s">
        <v>5067</v>
      </c>
      <c r="H101" s="1014" t="s">
        <v>5419</v>
      </c>
      <c r="I101" s="1014" t="s">
        <v>5787</v>
      </c>
      <c r="J101" s="1014" t="s">
        <v>5788</v>
      </c>
      <c r="K101" s="1014" t="s">
        <v>5789</v>
      </c>
      <c r="L101" s="1191" t="s">
        <v>5297</v>
      </c>
      <c r="M101" s="1136" t="s">
        <v>420</v>
      </c>
      <c r="N101" s="1191">
        <v>10165.0</v>
      </c>
      <c r="O101" s="1136" t="s">
        <v>5790</v>
      </c>
      <c r="P101" s="1186">
        <v>40.7522322995039</v>
      </c>
      <c r="Q101" s="1186">
        <v>-73.9786003853438</v>
      </c>
      <c r="R101" s="1227"/>
      <c r="S101" s="1218"/>
      <c r="T101" s="1217"/>
      <c r="U101" s="1217" t="s">
        <v>5791</v>
      </c>
      <c r="V101" s="1217" t="s">
        <v>5787</v>
      </c>
      <c r="W101" s="1217" t="s">
        <v>5789</v>
      </c>
      <c r="X101" s="1191" t="s">
        <v>106</v>
      </c>
      <c r="Y101" s="1191" t="s">
        <v>420</v>
      </c>
      <c r="Z101" s="1191" t="s">
        <v>498</v>
      </c>
      <c r="AA101" s="1229">
        <v>44801.0</v>
      </c>
      <c r="AB101" s="1014" t="s">
        <v>5792</v>
      </c>
      <c r="AC101" s="1217"/>
      <c r="AD101" s="1014" t="s">
        <v>5793</v>
      </c>
      <c r="AE101" s="1190" t="s">
        <v>5787</v>
      </c>
      <c r="AF101" s="1191">
        <f t="shared" si="4"/>
        <v>28</v>
      </c>
      <c r="AG101" s="1217"/>
      <c r="AH101" s="1217"/>
      <c r="AI101" s="1217"/>
      <c r="AJ101" s="1217"/>
      <c r="AK101" s="1230"/>
      <c r="AL101" s="1230"/>
      <c r="AM101" s="1230"/>
      <c r="AN101" s="1230"/>
      <c r="AO101" s="1230"/>
      <c r="AP101" s="1230"/>
      <c r="AQ101" s="1230"/>
      <c r="AR101" s="1230"/>
      <c r="AS101" s="1230"/>
      <c r="AT101" s="1230"/>
      <c r="AU101" s="1230"/>
      <c r="AV101" s="1230"/>
      <c r="AW101" s="1230"/>
      <c r="AX101" s="1230"/>
      <c r="AY101" s="1230"/>
      <c r="AZ101" s="1230"/>
      <c r="BA101" s="1230"/>
      <c r="BB101" s="1230"/>
      <c r="BC101" s="1230"/>
      <c r="BD101" s="1230"/>
    </row>
    <row r="102" ht="119.25" customHeight="1">
      <c r="A102" s="1184">
        <v>7101.0</v>
      </c>
      <c r="B102" s="1136" t="s">
        <v>36</v>
      </c>
      <c r="C102" s="1136" t="s">
        <v>5064</v>
      </c>
      <c r="D102" s="1014" t="s">
        <v>5786</v>
      </c>
      <c r="E102" s="1136" t="s">
        <v>812</v>
      </c>
      <c r="F102" s="1014" t="s">
        <v>5786</v>
      </c>
      <c r="G102" s="1014" t="s">
        <v>5067</v>
      </c>
      <c r="H102" s="1014" t="s">
        <v>5794</v>
      </c>
      <c r="I102" s="1190" t="s">
        <v>5787</v>
      </c>
      <c r="J102" s="1014" t="s">
        <v>5788</v>
      </c>
      <c r="K102" s="1014" t="s">
        <v>5789</v>
      </c>
      <c r="L102" s="1191" t="s">
        <v>5297</v>
      </c>
      <c r="M102" s="1136" t="s">
        <v>420</v>
      </c>
      <c r="N102" s="1191">
        <v>10165.0</v>
      </c>
      <c r="O102" s="1136" t="s">
        <v>5790</v>
      </c>
      <c r="P102" s="1186">
        <v>40.7522322995039</v>
      </c>
      <c r="Q102" s="1186">
        <v>-73.9786003853438</v>
      </c>
      <c r="R102" s="1227"/>
      <c r="S102" s="1218"/>
      <c r="T102" s="1217"/>
      <c r="U102" s="1217" t="s">
        <v>5791</v>
      </c>
      <c r="V102" s="1217" t="s">
        <v>5787</v>
      </c>
      <c r="W102" s="1217" t="s">
        <v>5789</v>
      </c>
      <c r="X102" s="1191" t="s">
        <v>106</v>
      </c>
      <c r="Y102" s="1191" t="s">
        <v>420</v>
      </c>
      <c r="Z102" s="1191"/>
      <c r="AA102" s="1229"/>
      <c r="AB102" s="1014" t="s">
        <v>5792</v>
      </c>
      <c r="AC102" s="1217"/>
      <c r="AD102" s="1014" t="s">
        <v>5793</v>
      </c>
      <c r="AE102" s="1190" t="s">
        <v>5787</v>
      </c>
      <c r="AF102" s="1191">
        <f t="shared" si="4"/>
        <v>28</v>
      </c>
      <c r="AG102" s="1217"/>
      <c r="AH102" s="1217"/>
      <c r="AI102" s="1217"/>
      <c r="AJ102" s="1217"/>
      <c r="AK102" s="1230"/>
      <c r="AL102" s="1230"/>
      <c r="AM102" s="1230"/>
      <c r="AN102" s="1230"/>
      <c r="AO102" s="1230"/>
      <c r="AP102" s="1230"/>
      <c r="AQ102" s="1230"/>
      <c r="AR102" s="1230"/>
      <c r="AS102" s="1230"/>
      <c r="AT102" s="1230"/>
      <c r="AU102" s="1230"/>
      <c r="AV102" s="1230"/>
      <c r="AW102" s="1230"/>
      <c r="AX102" s="1230"/>
      <c r="AY102" s="1230"/>
      <c r="AZ102" s="1230"/>
      <c r="BA102" s="1230"/>
      <c r="BB102" s="1230"/>
      <c r="BC102" s="1230"/>
      <c r="BD102" s="1230"/>
    </row>
    <row r="103" ht="84.0" customHeight="1">
      <c r="A103" s="1193">
        <v>7102.0</v>
      </c>
      <c r="B103" s="1136" t="s">
        <v>36</v>
      </c>
      <c r="C103" s="1136" t="s">
        <v>5064</v>
      </c>
      <c r="D103" s="1014" t="s">
        <v>5795</v>
      </c>
      <c r="E103" s="1136" t="s">
        <v>812</v>
      </c>
      <c r="F103" s="1217" t="s">
        <v>5796</v>
      </c>
      <c r="G103" s="1014" t="s">
        <v>5067</v>
      </c>
      <c r="H103" s="1014" t="s">
        <v>2757</v>
      </c>
      <c r="I103" s="1223" t="s">
        <v>5797</v>
      </c>
      <c r="J103" s="1014" t="s">
        <v>5798</v>
      </c>
      <c r="K103" s="1014" t="s">
        <v>5799</v>
      </c>
      <c r="L103" s="1136" t="s">
        <v>130</v>
      </c>
      <c r="M103" s="1136" t="s">
        <v>420</v>
      </c>
      <c r="N103" s="1136">
        <v>64153.0</v>
      </c>
      <c r="O103" s="1136" t="s">
        <v>5800</v>
      </c>
      <c r="P103" s="1186">
        <v>39.2876073221929</v>
      </c>
      <c r="Q103" s="1186">
        <v>-94.6717484737499</v>
      </c>
      <c r="R103" s="1184">
        <v>113.0</v>
      </c>
      <c r="S103" s="1218"/>
      <c r="T103" s="1217"/>
      <c r="U103" s="1014" t="s">
        <v>5795</v>
      </c>
      <c r="V103" s="1223" t="s">
        <v>5797</v>
      </c>
      <c r="W103" s="1014" t="s">
        <v>4160</v>
      </c>
      <c r="X103" s="1136" t="s">
        <v>4161</v>
      </c>
      <c r="Y103" s="1136" t="s">
        <v>659</v>
      </c>
      <c r="Z103" s="1136" t="s">
        <v>498</v>
      </c>
      <c r="AA103" s="1189" t="s">
        <v>10677</v>
      </c>
      <c r="AB103" s="1014" t="s">
        <v>5801</v>
      </c>
      <c r="AC103" s="1014" t="s">
        <v>5803</v>
      </c>
      <c r="AD103" s="1014" t="s">
        <v>5802</v>
      </c>
      <c r="AE103" s="1190" t="s">
        <v>5804</v>
      </c>
      <c r="AF103" s="1191">
        <f t="shared" si="4"/>
        <v>31</v>
      </c>
      <c r="AG103" s="1217"/>
      <c r="AH103" s="1217"/>
      <c r="AI103" s="1217"/>
      <c r="AJ103" s="1217"/>
      <c r="AK103" s="1230"/>
      <c r="AL103" s="1230"/>
      <c r="AM103" s="1230"/>
      <c r="AN103" s="1230"/>
      <c r="AO103" s="1230"/>
      <c r="AP103" s="1230"/>
      <c r="AQ103" s="1230"/>
      <c r="AR103" s="1230"/>
      <c r="AS103" s="1230"/>
      <c r="AT103" s="1230"/>
      <c r="AU103" s="1230"/>
      <c r="AV103" s="1230"/>
      <c r="AW103" s="1230"/>
      <c r="AX103" s="1230"/>
      <c r="AY103" s="1230"/>
      <c r="AZ103" s="1230"/>
      <c r="BA103" s="1230"/>
      <c r="BB103" s="1230"/>
      <c r="BC103" s="1230"/>
      <c r="BD103" s="1230"/>
    </row>
    <row r="104" ht="103.5" customHeight="1">
      <c r="A104" s="1184">
        <v>7103.0</v>
      </c>
      <c r="B104" s="1136" t="s">
        <v>36</v>
      </c>
      <c r="C104" s="1136" t="s">
        <v>5064</v>
      </c>
      <c r="D104" s="1014" t="s">
        <v>5795</v>
      </c>
      <c r="E104" s="1136" t="s">
        <v>812</v>
      </c>
      <c r="F104" s="1217" t="s">
        <v>609</v>
      </c>
      <c r="G104" s="1014" t="s">
        <v>5067</v>
      </c>
      <c r="H104" s="1014" t="s">
        <v>2757</v>
      </c>
      <c r="I104" s="1223" t="s">
        <v>5797</v>
      </c>
      <c r="J104" s="1014" t="s">
        <v>5805</v>
      </c>
      <c r="K104" s="1014" t="s">
        <v>609</v>
      </c>
      <c r="L104" s="1136" t="s">
        <v>224</v>
      </c>
      <c r="M104" s="1136" t="s">
        <v>420</v>
      </c>
      <c r="N104" s="1136">
        <v>53190.0</v>
      </c>
      <c r="O104" s="1136" t="s">
        <v>5806</v>
      </c>
      <c r="P104" s="1186">
        <v>42.8329277400927</v>
      </c>
      <c r="Q104" s="1186">
        <v>-88.7161436947966</v>
      </c>
      <c r="R104" s="1184"/>
      <c r="S104" s="1218"/>
      <c r="T104" s="1217"/>
      <c r="U104" s="1014" t="s">
        <v>5795</v>
      </c>
      <c r="V104" s="1223" t="s">
        <v>5797</v>
      </c>
      <c r="W104" s="1014" t="s">
        <v>4160</v>
      </c>
      <c r="X104" s="1136" t="s">
        <v>4161</v>
      </c>
      <c r="Y104" s="1136" t="s">
        <v>659</v>
      </c>
      <c r="Z104" s="1136" t="s">
        <v>498</v>
      </c>
      <c r="AA104" s="1189" t="s">
        <v>10677</v>
      </c>
      <c r="AB104" s="1014" t="s">
        <v>5807</v>
      </c>
      <c r="AC104" s="1217" t="s">
        <v>5808</v>
      </c>
      <c r="AD104" s="1014" t="s">
        <v>5802</v>
      </c>
      <c r="AE104" s="1190" t="s">
        <v>5804</v>
      </c>
      <c r="AF104" s="1191">
        <f t="shared" si="4"/>
        <v>31</v>
      </c>
      <c r="AG104" s="1217"/>
      <c r="AH104" s="1217"/>
      <c r="AI104" s="1217"/>
      <c r="AJ104" s="1217"/>
      <c r="AK104" s="1230"/>
      <c r="AL104" s="1230"/>
      <c r="AM104" s="1230"/>
      <c r="AN104" s="1230"/>
      <c r="AO104" s="1230"/>
      <c r="AP104" s="1230"/>
      <c r="AQ104" s="1230"/>
      <c r="AR104" s="1230"/>
      <c r="AS104" s="1230"/>
      <c r="AT104" s="1230"/>
      <c r="AU104" s="1230"/>
      <c r="AV104" s="1230"/>
      <c r="AW104" s="1230"/>
      <c r="AX104" s="1230"/>
      <c r="AY104" s="1230"/>
      <c r="AZ104" s="1230"/>
      <c r="BA104" s="1230"/>
      <c r="BB104" s="1230"/>
      <c r="BC104" s="1230"/>
      <c r="BD104" s="1230"/>
    </row>
    <row r="105" ht="11.25" customHeight="1">
      <c r="A105" s="1193">
        <v>7104.0</v>
      </c>
      <c r="B105" s="1136" t="s">
        <v>36</v>
      </c>
      <c r="C105" s="1136" t="s">
        <v>5064</v>
      </c>
      <c r="D105" s="1014" t="s">
        <v>5809</v>
      </c>
      <c r="E105" s="1136" t="s">
        <v>1209</v>
      </c>
      <c r="F105" s="1014" t="s">
        <v>5809</v>
      </c>
      <c r="G105" s="1014" t="s">
        <v>5067</v>
      </c>
      <c r="H105" s="1014" t="s">
        <v>5810</v>
      </c>
      <c r="I105" s="1014" t="s">
        <v>5811</v>
      </c>
      <c r="J105" s="1014" t="s">
        <v>5812</v>
      </c>
      <c r="K105" s="1014" t="s">
        <v>5813</v>
      </c>
      <c r="L105" s="1191" t="s">
        <v>2006</v>
      </c>
      <c r="M105" s="1136" t="s">
        <v>420</v>
      </c>
      <c r="N105" s="1191">
        <v>59701.0</v>
      </c>
      <c r="O105" s="1136" t="s">
        <v>5814</v>
      </c>
      <c r="P105" s="1186">
        <v>46.0144477865818</v>
      </c>
      <c r="Q105" s="1186">
        <v>-112.535320573523</v>
      </c>
      <c r="R105" s="1227">
        <v>30.0</v>
      </c>
      <c r="S105" s="1218"/>
      <c r="T105" s="1217"/>
      <c r="U105" s="1217" t="s">
        <v>5815</v>
      </c>
      <c r="V105" s="1217" t="s">
        <v>5816</v>
      </c>
      <c r="W105" s="1217" t="s">
        <v>5813</v>
      </c>
      <c r="X105" s="1191" t="s">
        <v>2006</v>
      </c>
      <c r="Y105" s="1191" t="s">
        <v>420</v>
      </c>
      <c r="Z105" s="1191" t="s">
        <v>498</v>
      </c>
      <c r="AA105" s="1229">
        <v>44801.0</v>
      </c>
      <c r="AB105" s="1014" t="s">
        <v>5817</v>
      </c>
      <c r="AC105" s="1217"/>
      <c r="AD105" s="1014" t="s">
        <v>5818</v>
      </c>
      <c r="AE105" s="1190" t="s">
        <v>5819</v>
      </c>
      <c r="AF105" s="1191">
        <f t="shared" si="4"/>
        <v>29</v>
      </c>
      <c r="AG105" s="1217"/>
      <c r="AH105" s="1217"/>
      <c r="AI105" s="1217"/>
      <c r="AJ105" s="1217"/>
      <c r="AK105" s="1230"/>
      <c r="AL105" s="1230"/>
      <c r="AM105" s="1230"/>
      <c r="AN105" s="1230"/>
      <c r="AO105" s="1230"/>
      <c r="AP105" s="1230"/>
      <c r="AQ105" s="1230"/>
      <c r="AR105" s="1230"/>
      <c r="AS105" s="1230"/>
      <c r="AT105" s="1230"/>
      <c r="AU105" s="1230"/>
      <c r="AV105" s="1230"/>
      <c r="AW105" s="1230"/>
      <c r="AX105" s="1230"/>
      <c r="AY105" s="1230"/>
      <c r="AZ105" s="1230"/>
      <c r="BA105" s="1230"/>
      <c r="BB105" s="1230"/>
      <c r="BC105" s="1230"/>
      <c r="BD105" s="1230"/>
    </row>
    <row r="106" ht="11.25" customHeight="1">
      <c r="A106" s="1184">
        <v>7105.0</v>
      </c>
      <c r="B106" s="1136" t="s">
        <v>36</v>
      </c>
      <c r="C106" s="1014" t="s">
        <v>5064</v>
      </c>
      <c r="D106" s="1014" t="s">
        <v>5820</v>
      </c>
      <c r="E106" s="1136" t="s">
        <v>1209</v>
      </c>
      <c r="F106" s="1014" t="s">
        <v>5821</v>
      </c>
      <c r="G106" s="1014" t="s">
        <v>5822</v>
      </c>
      <c r="H106" s="1014" t="s">
        <v>5823</v>
      </c>
      <c r="I106" s="1277" t="s">
        <v>5824</v>
      </c>
      <c r="J106" s="1014" t="s">
        <v>5825</v>
      </c>
      <c r="K106" s="1014" t="s">
        <v>5826</v>
      </c>
      <c r="L106" s="1136" t="s">
        <v>70</v>
      </c>
      <c r="M106" s="1136" t="s">
        <v>420</v>
      </c>
      <c r="N106" s="1136">
        <v>85224.0</v>
      </c>
      <c r="O106" s="1136" t="s">
        <v>5827</v>
      </c>
      <c r="P106" s="1186">
        <v>33.30372</v>
      </c>
      <c r="Q106" s="1186">
        <v>-111.8796</v>
      </c>
      <c r="R106" s="1184">
        <v>2000.0</v>
      </c>
      <c r="S106" s="1218"/>
      <c r="T106" s="1217"/>
      <c r="U106" s="1187" t="s">
        <v>5820</v>
      </c>
      <c r="V106" s="1278" t="s">
        <v>5824</v>
      </c>
      <c r="W106" s="1014" t="s">
        <v>5826</v>
      </c>
      <c r="X106" s="1136" t="s">
        <v>95</v>
      </c>
      <c r="Y106" s="1136" t="s">
        <v>420</v>
      </c>
      <c r="Z106" s="1136" t="s">
        <v>498</v>
      </c>
      <c r="AA106" s="1189" t="s">
        <v>10678</v>
      </c>
      <c r="AB106" s="1277" t="s">
        <v>5824</v>
      </c>
      <c r="AC106" s="1242" t="s">
        <v>5829</v>
      </c>
      <c r="AD106" s="1242" t="s">
        <v>5828</v>
      </c>
      <c r="AE106" s="1277" t="s">
        <v>5830</v>
      </c>
      <c r="AF106" s="1136">
        <v>26.0</v>
      </c>
      <c r="AG106" s="1014"/>
      <c r="AH106" s="1014"/>
      <c r="AI106" s="1014"/>
      <c r="AJ106" s="1014" t="s">
        <v>5831</v>
      </c>
      <c r="AK106" s="1230"/>
      <c r="AL106" s="1230"/>
      <c r="AM106" s="1230"/>
      <c r="AN106" s="1230"/>
      <c r="AO106" s="1230"/>
      <c r="AP106" s="1230"/>
      <c r="AQ106" s="1230"/>
      <c r="AR106" s="1230"/>
      <c r="AS106" s="1230"/>
      <c r="AT106" s="1230"/>
      <c r="AU106" s="1230"/>
      <c r="AV106" s="1230"/>
      <c r="AW106" s="1230"/>
      <c r="AX106" s="1230"/>
      <c r="AY106" s="1230"/>
      <c r="AZ106" s="1230"/>
      <c r="BA106" s="1230"/>
      <c r="BB106" s="1230"/>
      <c r="BC106" s="1230"/>
      <c r="BD106" s="1230"/>
    </row>
    <row r="107" ht="11.25" customHeight="1">
      <c r="A107" s="1193">
        <v>7106.0</v>
      </c>
      <c r="B107" s="1136" t="s">
        <v>36</v>
      </c>
      <c r="C107" s="1136" t="s">
        <v>5064</v>
      </c>
      <c r="D107" s="1014" t="s">
        <v>5832</v>
      </c>
      <c r="E107" s="1136" t="s">
        <v>1209</v>
      </c>
      <c r="F107" s="1014" t="s">
        <v>5833</v>
      </c>
      <c r="G107" s="1014" t="s">
        <v>5067</v>
      </c>
      <c r="H107" s="1014" t="s">
        <v>5834</v>
      </c>
      <c r="I107" s="1014" t="s">
        <v>5835</v>
      </c>
      <c r="J107" s="1014" t="s">
        <v>5836</v>
      </c>
      <c r="K107" s="1014" t="s">
        <v>2334</v>
      </c>
      <c r="L107" s="1191" t="s">
        <v>141</v>
      </c>
      <c r="M107" s="1136" t="s">
        <v>420</v>
      </c>
      <c r="N107" s="1191">
        <v>31405.0</v>
      </c>
      <c r="O107" s="1136" t="s">
        <v>5837</v>
      </c>
      <c r="P107" s="1186">
        <v>32.0566941082001</v>
      </c>
      <c r="Q107" s="1186">
        <v>-81.1466340608238</v>
      </c>
      <c r="R107" s="1227">
        <v>50.0</v>
      </c>
      <c r="S107" s="1218"/>
      <c r="T107" s="1217"/>
      <c r="U107" s="1014" t="s">
        <v>5833</v>
      </c>
      <c r="V107" s="1241" t="s">
        <v>5835</v>
      </c>
      <c r="W107" s="1217" t="s">
        <v>5838</v>
      </c>
      <c r="X107" s="1191" t="s">
        <v>106</v>
      </c>
      <c r="Y107" s="1191" t="s">
        <v>420</v>
      </c>
      <c r="Z107" s="1191" t="s">
        <v>498</v>
      </c>
      <c r="AA107" s="1229">
        <v>44892.0</v>
      </c>
      <c r="AB107" s="1014" t="s">
        <v>5839</v>
      </c>
      <c r="AC107" s="1217"/>
      <c r="AD107" s="1014" t="s">
        <v>5840</v>
      </c>
      <c r="AE107" s="1190" t="s">
        <v>5841</v>
      </c>
      <c r="AF107" s="1191">
        <f t="shared" ref="AF107:AF112" si="5">IF(LEN(TRIM(AD107))=0,0,LEN(TRIM(AD107))-LEN(SUBSTITUTE(AD107," ",""))+1)</f>
        <v>28</v>
      </c>
      <c r="AG107" s="1217"/>
      <c r="AH107" s="1217"/>
      <c r="AI107" s="1217"/>
      <c r="AJ107" s="1217"/>
      <c r="AK107" s="1230"/>
      <c r="AL107" s="1230"/>
      <c r="AM107" s="1230"/>
      <c r="AN107" s="1230"/>
      <c r="AO107" s="1230"/>
      <c r="AP107" s="1230"/>
      <c r="AQ107" s="1230"/>
      <c r="AR107" s="1230"/>
      <c r="AS107" s="1230"/>
      <c r="AT107" s="1230"/>
      <c r="AU107" s="1230"/>
      <c r="AV107" s="1230"/>
      <c r="AW107" s="1230"/>
      <c r="AX107" s="1230"/>
      <c r="AY107" s="1230"/>
      <c r="AZ107" s="1230"/>
      <c r="BA107" s="1230"/>
      <c r="BB107" s="1230"/>
      <c r="BC107" s="1230"/>
      <c r="BD107" s="1230"/>
    </row>
    <row r="108" ht="11.25" customHeight="1">
      <c r="A108" s="1184">
        <v>7107.0</v>
      </c>
      <c r="B108" s="1136" t="s">
        <v>36</v>
      </c>
      <c r="C108" s="1136" t="s">
        <v>5064</v>
      </c>
      <c r="D108" s="1014" t="s">
        <v>5842</v>
      </c>
      <c r="E108" s="1136" t="s">
        <v>1209</v>
      </c>
      <c r="F108" s="1014" t="s">
        <v>5833</v>
      </c>
      <c r="G108" s="1014" t="s">
        <v>5067</v>
      </c>
      <c r="H108" s="1014" t="s">
        <v>5843</v>
      </c>
      <c r="I108" s="1014" t="s">
        <v>5835</v>
      </c>
      <c r="J108" s="1014" t="s">
        <v>5844</v>
      </c>
      <c r="K108" s="1014" t="s">
        <v>5845</v>
      </c>
      <c r="L108" s="1191" t="s">
        <v>5297</v>
      </c>
      <c r="M108" s="1136" t="s">
        <v>420</v>
      </c>
      <c r="N108" s="1191">
        <v>11788.0</v>
      </c>
      <c r="O108" s="1136" t="s">
        <v>5837</v>
      </c>
      <c r="P108" s="1186">
        <v>40.811040508102</v>
      </c>
      <c r="Q108" s="1186">
        <v>-73.2342279730568</v>
      </c>
      <c r="R108" s="1227">
        <v>50.0</v>
      </c>
      <c r="S108" s="1218"/>
      <c r="T108" s="1217"/>
      <c r="U108" s="1014" t="s">
        <v>5833</v>
      </c>
      <c r="V108" s="1217" t="s">
        <v>5835</v>
      </c>
      <c r="W108" s="1217" t="s">
        <v>5838</v>
      </c>
      <c r="X108" s="1191" t="s">
        <v>106</v>
      </c>
      <c r="Y108" s="1191" t="s">
        <v>420</v>
      </c>
      <c r="Z108" s="1191" t="s">
        <v>498</v>
      </c>
      <c r="AA108" s="1229">
        <v>44892.0</v>
      </c>
      <c r="AB108" s="1014" t="s">
        <v>5839</v>
      </c>
      <c r="AC108" s="1217"/>
      <c r="AD108" s="1014" t="s">
        <v>5840</v>
      </c>
      <c r="AE108" s="1190" t="s">
        <v>5841</v>
      </c>
      <c r="AF108" s="1191">
        <f t="shared" si="5"/>
        <v>28</v>
      </c>
      <c r="AG108" s="1217"/>
      <c r="AH108" s="1217"/>
      <c r="AI108" s="1217"/>
      <c r="AJ108" s="1217"/>
      <c r="AK108" s="1230"/>
      <c r="AL108" s="1230"/>
      <c r="AM108" s="1230"/>
      <c r="AN108" s="1230"/>
      <c r="AO108" s="1230"/>
      <c r="AP108" s="1230"/>
      <c r="AQ108" s="1230"/>
      <c r="AR108" s="1230"/>
      <c r="AS108" s="1230"/>
      <c r="AT108" s="1230"/>
      <c r="AU108" s="1230"/>
      <c r="AV108" s="1230"/>
      <c r="AW108" s="1230"/>
      <c r="AX108" s="1230"/>
      <c r="AY108" s="1230"/>
      <c r="AZ108" s="1230"/>
      <c r="BA108" s="1230"/>
      <c r="BB108" s="1230"/>
      <c r="BC108" s="1230"/>
      <c r="BD108" s="1230"/>
    </row>
    <row r="109" ht="11.25" customHeight="1">
      <c r="A109" s="1193">
        <v>7108.0</v>
      </c>
      <c r="B109" s="1136" t="s">
        <v>36</v>
      </c>
      <c r="C109" s="1136" t="s">
        <v>5064</v>
      </c>
      <c r="D109" s="1014" t="s">
        <v>5846</v>
      </c>
      <c r="E109" s="1136" t="s">
        <v>1209</v>
      </c>
      <c r="F109" s="1014" t="s">
        <v>5833</v>
      </c>
      <c r="G109" s="1014" t="s">
        <v>5067</v>
      </c>
      <c r="H109" s="1014" t="s">
        <v>5847</v>
      </c>
      <c r="I109" s="1190" t="s">
        <v>5848</v>
      </c>
      <c r="J109" s="1014" t="s">
        <v>5849</v>
      </c>
      <c r="K109" s="1014" t="s">
        <v>2334</v>
      </c>
      <c r="L109" s="1191" t="s">
        <v>141</v>
      </c>
      <c r="M109" s="1136" t="s">
        <v>420</v>
      </c>
      <c r="N109" s="1191">
        <v>31405.0</v>
      </c>
      <c r="O109" s="1136" t="s">
        <v>5837</v>
      </c>
      <c r="P109" s="1186">
        <v>32.0566941082001</v>
      </c>
      <c r="Q109" s="1186">
        <v>-81.1466340608238</v>
      </c>
      <c r="R109" s="1227">
        <v>10.0</v>
      </c>
      <c r="S109" s="1218"/>
      <c r="T109" s="1217"/>
      <c r="U109" s="1014" t="s">
        <v>5833</v>
      </c>
      <c r="V109" s="1217" t="s">
        <v>5835</v>
      </c>
      <c r="W109" s="1217" t="s">
        <v>5838</v>
      </c>
      <c r="X109" s="1191" t="s">
        <v>106</v>
      </c>
      <c r="Y109" s="1191" t="s">
        <v>420</v>
      </c>
      <c r="Z109" s="1191" t="s">
        <v>498</v>
      </c>
      <c r="AA109" s="1229">
        <v>44892.0</v>
      </c>
      <c r="AB109" s="1014" t="s">
        <v>5839</v>
      </c>
      <c r="AC109" s="1217"/>
      <c r="AD109" s="1014" t="s">
        <v>5850</v>
      </c>
      <c r="AE109" s="1190" t="s">
        <v>5841</v>
      </c>
      <c r="AF109" s="1191">
        <f t="shared" si="5"/>
        <v>19</v>
      </c>
      <c r="AG109" s="1217"/>
      <c r="AH109" s="1217"/>
      <c r="AI109" s="1217"/>
      <c r="AJ109" s="1217"/>
      <c r="AK109" s="1230"/>
      <c r="AL109" s="1230"/>
      <c r="AM109" s="1230"/>
      <c r="AN109" s="1230"/>
      <c r="AO109" s="1230"/>
      <c r="AP109" s="1230"/>
      <c r="AQ109" s="1230"/>
      <c r="AR109" s="1230"/>
      <c r="AS109" s="1230"/>
      <c r="AT109" s="1230"/>
      <c r="AU109" s="1230"/>
      <c r="AV109" s="1230"/>
      <c r="AW109" s="1230"/>
      <c r="AX109" s="1230"/>
      <c r="AY109" s="1230"/>
      <c r="AZ109" s="1230"/>
      <c r="BA109" s="1230"/>
      <c r="BB109" s="1230"/>
      <c r="BC109" s="1230"/>
      <c r="BD109" s="1230"/>
    </row>
    <row r="110" ht="131.25" customHeight="1">
      <c r="A110" s="1184">
        <v>7109.0</v>
      </c>
      <c r="B110" s="1136" t="s">
        <v>36</v>
      </c>
      <c r="C110" s="1136" t="s">
        <v>5064</v>
      </c>
      <c r="D110" s="1014" t="s">
        <v>5851</v>
      </c>
      <c r="E110" s="1136" t="s">
        <v>812</v>
      </c>
      <c r="F110" s="1217" t="s">
        <v>5796</v>
      </c>
      <c r="G110" s="1014" t="s">
        <v>5067</v>
      </c>
      <c r="H110" s="1014" t="s">
        <v>2757</v>
      </c>
      <c r="I110" s="1190" t="s">
        <v>5852</v>
      </c>
      <c r="J110" s="1014" t="s">
        <v>5798</v>
      </c>
      <c r="K110" s="1014" t="s">
        <v>5799</v>
      </c>
      <c r="L110" s="1136" t="s">
        <v>130</v>
      </c>
      <c r="M110" s="1136" t="s">
        <v>420</v>
      </c>
      <c r="N110" s="1136">
        <v>64153.0</v>
      </c>
      <c r="O110" s="1136" t="s">
        <v>5800</v>
      </c>
      <c r="P110" s="1186">
        <v>39.2876073221929</v>
      </c>
      <c r="Q110" s="1186">
        <v>-94.6717484737499</v>
      </c>
      <c r="R110" s="1184">
        <v>113.0</v>
      </c>
      <c r="S110" s="1218"/>
      <c r="T110" s="1217"/>
      <c r="U110" s="1014" t="s">
        <v>5851</v>
      </c>
      <c r="V110" s="1014" t="s">
        <v>5852</v>
      </c>
      <c r="W110" s="1014" t="s">
        <v>4160</v>
      </c>
      <c r="X110" s="1136" t="s">
        <v>4161</v>
      </c>
      <c r="Y110" s="1136" t="s">
        <v>659</v>
      </c>
      <c r="Z110" s="1136" t="s">
        <v>498</v>
      </c>
      <c r="AA110" s="1189" t="s">
        <v>10679</v>
      </c>
      <c r="AB110" s="1014" t="s">
        <v>5853</v>
      </c>
      <c r="AC110" s="1014" t="s">
        <v>5803</v>
      </c>
      <c r="AD110" s="1014" t="s">
        <v>5854</v>
      </c>
      <c r="AE110" s="1190" t="s">
        <v>5804</v>
      </c>
      <c r="AF110" s="1191">
        <f t="shared" si="5"/>
        <v>28</v>
      </c>
      <c r="AG110" s="1217"/>
      <c r="AH110" s="1217"/>
      <c r="AI110" s="1217"/>
      <c r="AJ110" s="1217"/>
      <c r="AK110" s="1230"/>
      <c r="AL110" s="1230"/>
      <c r="AM110" s="1230"/>
      <c r="AN110" s="1230"/>
      <c r="AO110" s="1230"/>
      <c r="AP110" s="1230"/>
      <c r="AQ110" s="1230"/>
      <c r="AR110" s="1230"/>
      <c r="AS110" s="1230"/>
      <c r="AT110" s="1230"/>
      <c r="AU110" s="1230"/>
      <c r="AV110" s="1230"/>
      <c r="AW110" s="1230"/>
      <c r="AX110" s="1230"/>
      <c r="AY110" s="1230"/>
      <c r="AZ110" s="1230"/>
      <c r="BA110" s="1230"/>
      <c r="BB110" s="1230"/>
      <c r="BC110" s="1230"/>
      <c r="BD110" s="1230"/>
    </row>
    <row r="111" ht="130.5" customHeight="1">
      <c r="A111" s="1193">
        <v>7110.0</v>
      </c>
      <c r="B111" s="1136" t="s">
        <v>36</v>
      </c>
      <c r="C111" s="1136" t="s">
        <v>5064</v>
      </c>
      <c r="D111" s="1014" t="s">
        <v>5851</v>
      </c>
      <c r="E111" s="1136" t="s">
        <v>812</v>
      </c>
      <c r="F111" s="1217" t="s">
        <v>609</v>
      </c>
      <c r="G111" s="1014" t="s">
        <v>5067</v>
      </c>
      <c r="H111" s="1014" t="s">
        <v>2757</v>
      </c>
      <c r="I111" s="1190" t="s">
        <v>5852</v>
      </c>
      <c r="J111" s="1014" t="s">
        <v>5805</v>
      </c>
      <c r="K111" s="1014" t="s">
        <v>609</v>
      </c>
      <c r="L111" s="1136" t="s">
        <v>224</v>
      </c>
      <c r="M111" s="1136" t="s">
        <v>420</v>
      </c>
      <c r="N111" s="1136">
        <v>53190.0</v>
      </c>
      <c r="O111" s="1136" t="s">
        <v>5806</v>
      </c>
      <c r="P111" s="1186">
        <v>42.8329277400927</v>
      </c>
      <c r="Q111" s="1186">
        <v>-88.7161436947966</v>
      </c>
      <c r="R111" s="1184"/>
      <c r="S111" s="1218"/>
      <c r="T111" s="1217"/>
      <c r="U111" s="1014" t="s">
        <v>5851</v>
      </c>
      <c r="V111" s="1014" t="s">
        <v>5852</v>
      </c>
      <c r="W111" s="1014" t="s">
        <v>4160</v>
      </c>
      <c r="X111" s="1279" t="s">
        <v>5855</v>
      </c>
      <c r="Y111" s="1136" t="s">
        <v>659</v>
      </c>
      <c r="Z111" s="1136" t="s">
        <v>498</v>
      </c>
      <c r="AA111" s="1189" t="s">
        <v>10679</v>
      </c>
      <c r="AB111" s="1014" t="s">
        <v>5856</v>
      </c>
      <c r="AC111" s="1217" t="s">
        <v>5808</v>
      </c>
      <c r="AD111" s="1014" t="s">
        <v>5854</v>
      </c>
      <c r="AE111" s="1190" t="s">
        <v>5804</v>
      </c>
      <c r="AF111" s="1191">
        <f t="shared" si="5"/>
        <v>28</v>
      </c>
      <c r="AG111" s="1217"/>
      <c r="AH111" s="1217"/>
      <c r="AI111" s="1217"/>
      <c r="AJ111" s="1217"/>
      <c r="AK111" s="207"/>
      <c r="AL111" s="207"/>
      <c r="AM111" s="207"/>
      <c r="AN111" s="207"/>
      <c r="AO111" s="207"/>
      <c r="AP111" s="207"/>
      <c r="AQ111" s="207"/>
      <c r="AR111" s="207"/>
      <c r="AS111" s="207"/>
      <c r="AT111" s="207"/>
      <c r="AU111" s="207"/>
      <c r="AV111" s="207"/>
      <c r="AW111" s="207"/>
      <c r="AX111" s="207"/>
      <c r="AY111" s="207"/>
      <c r="AZ111" s="207"/>
      <c r="BA111" s="207"/>
      <c r="BB111" s="207"/>
      <c r="BC111" s="207"/>
      <c r="BD111" s="207"/>
    </row>
    <row r="112" ht="11.25" customHeight="1">
      <c r="A112" s="1184">
        <v>7111.0</v>
      </c>
      <c r="B112" s="1136" t="s">
        <v>36</v>
      </c>
      <c r="C112" s="1136" t="s">
        <v>5064</v>
      </c>
      <c r="D112" s="1014" t="s">
        <v>5857</v>
      </c>
      <c r="E112" s="1136" t="s">
        <v>812</v>
      </c>
      <c r="F112" s="1217" t="s">
        <v>5858</v>
      </c>
      <c r="G112" s="1014" t="s">
        <v>5067</v>
      </c>
      <c r="H112" s="1014" t="s">
        <v>5859</v>
      </c>
      <c r="I112" s="1014" t="s">
        <v>5860</v>
      </c>
      <c r="J112" s="1014" t="s">
        <v>5861</v>
      </c>
      <c r="K112" s="1014" t="s">
        <v>1229</v>
      </c>
      <c r="L112" s="1191" t="s">
        <v>95</v>
      </c>
      <c r="M112" s="1136" t="s">
        <v>420</v>
      </c>
      <c r="N112" s="1191">
        <v>77041.0</v>
      </c>
      <c r="O112" s="1136" t="s">
        <v>5862</v>
      </c>
      <c r="P112" s="1186">
        <v>29.8648051677432</v>
      </c>
      <c r="Q112" s="1186">
        <v>-95.5629692318668</v>
      </c>
      <c r="R112" s="1227">
        <v>15.0</v>
      </c>
      <c r="S112" s="1218"/>
      <c r="T112" s="1217"/>
      <c r="U112" s="1217" t="s">
        <v>5857</v>
      </c>
      <c r="V112" s="1014" t="s">
        <v>5860</v>
      </c>
      <c r="W112" s="1217" t="s">
        <v>1229</v>
      </c>
      <c r="X112" s="1191" t="s">
        <v>95</v>
      </c>
      <c r="Y112" s="1191" t="s">
        <v>420</v>
      </c>
      <c r="Z112" s="1191" t="s">
        <v>498</v>
      </c>
      <c r="AA112" s="1229">
        <v>44435.0</v>
      </c>
      <c r="AB112" s="1014" t="s">
        <v>5863</v>
      </c>
      <c r="AC112" s="1217" t="s">
        <v>5865</v>
      </c>
      <c r="AD112" s="1014" t="s">
        <v>5864</v>
      </c>
      <c r="AE112" s="1190" t="s">
        <v>5866</v>
      </c>
      <c r="AF112" s="1191">
        <f t="shared" si="5"/>
        <v>19</v>
      </c>
      <c r="AG112" s="1217"/>
      <c r="AH112" s="1217"/>
      <c r="AI112" s="1217"/>
      <c r="AJ112" s="1217"/>
      <c r="AK112" s="1230"/>
      <c r="AL112" s="1230"/>
      <c r="AM112" s="1230"/>
      <c r="AN112" s="1230"/>
      <c r="AO112" s="1230"/>
      <c r="AP112" s="1230"/>
      <c r="AQ112" s="1230"/>
      <c r="AR112" s="1230"/>
      <c r="AS112" s="1230"/>
      <c r="AT112" s="1230"/>
      <c r="AU112" s="1230"/>
      <c r="AV112" s="1230"/>
      <c r="AW112" s="1230"/>
      <c r="AX112" s="1230"/>
      <c r="AY112" s="1230"/>
      <c r="AZ112" s="1230"/>
      <c r="BA112" s="1230"/>
      <c r="BB112" s="1230"/>
      <c r="BC112" s="1230"/>
      <c r="BD112" s="1230"/>
    </row>
    <row r="113" ht="11.25" customHeight="1">
      <c r="A113" s="1193">
        <v>7112.0</v>
      </c>
      <c r="B113" s="1136" t="s">
        <v>36</v>
      </c>
      <c r="C113" s="1014" t="s">
        <v>5064</v>
      </c>
      <c r="D113" s="1014" t="s">
        <v>5867</v>
      </c>
      <c r="E113" s="1136" t="s">
        <v>812</v>
      </c>
      <c r="F113" s="1014" t="s">
        <v>5867</v>
      </c>
      <c r="G113" s="1014" t="s">
        <v>5152</v>
      </c>
      <c r="H113" s="1014" t="s">
        <v>5868</v>
      </c>
      <c r="I113" s="1014" t="s">
        <v>5869</v>
      </c>
      <c r="J113" s="1014" t="s">
        <v>5870</v>
      </c>
      <c r="K113" s="1014" t="s">
        <v>5871</v>
      </c>
      <c r="L113" s="1136" t="s">
        <v>70</v>
      </c>
      <c r="M113" s="1136" t="s">
        <v>420</v>
      </c>
      <c r="N113" s="1136" t="s">
        <v>10680</v>
      </c>
      <c r="O113" s="1136" t="s">
        <v>5872</v>
      </c>
      <c r="P113" s="1186">
        <v>32.4290612539993</v>
      </c>
      <c r="Q113" s="1186">
        <v>-110.941913285398</v>
      </c>
      <c r="R113" s="1184">
        <v>100.0</v>
      </c>
      <c r="S113" s="1187"/>
      <c r="T113" s="1014"/>
      <c r="U113" s="1188" t="s">
        <v>5873</v>
      </c>
      <c r="V113" s="1014" t="s">
        <v>5874</v>
      </c>
      <c r="W113" s="1014" t="s">
        <v>1602</v>
      </c>
      <c r="X113" s="1136" t="s">
        <v>26</v>
      </c>
      <c r="Y113" s="1136" t="s">
        <v>420</v>
      </c>
      <c r="Z113" s="1136" t="s">
        <v>498</v>
      </c>
      <c r="AA113" s="1189">
        <v>45336.0</v>
      </c>
      <c r="AB113" s="1014" t="s">
        <v>5157</v>
      </c>
      <c r="AC113" s="1014"/>
      <c r="AD113" s="1014" t="s">
        <v>5875</v>
      </c>
      <c r="AE113" s="1014"/>
      <c r="AF113" s="1191">
        <v>30.0</v>
      </c>
      <c r="AG113" s="1217" t="s">
        <v>5876</v>
      </c>
      <c r="AH113" s="1014" t="s">
        <v>5878</v>
      </c>
      <c r="AI113" s="1217" t="s">
        <v>5877</v>
      </c>
      <c r="AJ113" s="1217"/>
      <c r="AK113" s="1230"/>
      <c r="AL113" s="1230"/>
      <c r="AM113" s="1230"/>
      <c r="AN113" s="1230"/>
      <c r="AO113" s="1230"/>
      <c r="AP113" s="1230"/>
      <c r="AQ113" s="1230"/>
      <c r="AR113" s="1230"/>
      <c r="AS113" s="1230"/>
      <c r="AT113" s="1230"/>
      <c r="AU113" s="1230"/>
      <c r="AV113" s="1230"/>
      <c r="AW113" s="1230"/>
      <c r="AX113" s="1230"/>
      <c r="AY113" s="1230"/>
      <c r="AZ113" s="1230"/>
      <c r="BA113" s="1230"/>
      <c r="BB113" s="1230"/>
      <c r="BC113" s="1230"/>
      <c r="BD113" s="1230"/>
    </row>
    <row r="114" ht="11.25" customHeight="1">
      <c r="A114" s="1184">
        <v>7113.0</v>
      </c>
      <c r="B114" s="1184" t="s">
        <v>36</v>
      </c>
      <c r="C114" s="1136" t="s">
        <v>5064</v>
      </c>
      <c r="D114" s="1014" t="s">
        <v>5879</v>
      </c>
      <c r="E114" s="1136" t="s">
        <v>1209</v>
      </c>
      <c r="F114" s="480" t="s">
        <v>5879</v>
      </c>
      <c r="G114" s="480" t="s">
        <v>5880</v>
      </c>
      <c r="H114" s="480" t="s">
        <v>5881</v>
      </c>
      <c r="I114" s="1137" t="s">
        <v>5882</v>
      </c>
      <c r="J114" s="480" t="s">
        <v>5883</v>
      </c>
      <c r="K114" s="480" t="s">
        <v>5070</v>
      </c>
      <c r="L114" s="1136" t="s">
        <v>103</v>
      </c>
      <c r="M114" s="1136" t="s">
        <v>618</v>
      </c>
      <c r="N114" s="1280" t="s">
        <v>10681</v>
      </c>
      <c r="O114" s="1281" t="s">
        <v>5884</v>
      </c>
      <c r="P114" s="1282">
        <v>43.41202</v>
      </c>
      <c r="Q114" s="1282">
        <v>-80.3013</v>
      </c>
      <c r="R114" s="1283">
        <v>300.0</v>
      </c>
      <c r="S114" s="1284"/>
      <c r="T114" s="1184"/>
      <c r="U114" s="1137" t="s">
        <v>5879</v>
      </c>
      <c r="V114" s="1137" t="s">
        <v>5882</v>
      </c>
      <c r="W114" s="480" t="s">
        <v>5070</v>
      </c>
      <c r="X114" s="1136" t="s">
        <v>879</v>
      </c>
      <c r="Y114" s="1136" t="s">
        <v>618</v>
      </c>
      <c r="Z114" s="1136" t="s">
        <v>498</v>
      </c>
      <c r="AA114" s="1189" t="s">
        <v>7982</v>
      </c>
      <c r="AB114" s="1137" t="s">
        <v>5882</v>
      </c>
      <c r="AC114" s="480"/>
      <c r="AD114" s="480" t="s">
        <v>5885</v>
      </c>
      <c r="AE114" s="1137" t="s">
        <v>5882</v>
      </c>
      <c r="AF114" s="1136">
        <f t="shared" ref="AF114:AF144" si="6">IF(LEN(TRIM(AD114))=0,0,LEN(TRIM(AD114))-LEN(SUBSTITUTE(AD114," ",""))+1)</f>
        <v>16</v>
      </c>
      <c r="AG114" s="1281"/>
      <c r="AH114" s="1282"/>
      <c r="AI114" s="1281" t="s">
        <v>5884</v>
      </c>
      <c r="AJ114" s="1283"/>
      <c r="AK114" s="1230"/>
      <c r="AL114" s="1230"/>
      <c r="AM114" s="1230"/>
      <c r="AN114" s="1230"/>
      <c r="AO114" s="1230"/>
      <c r="AP114" s="1230"/>
      <c r="AQ114" s="1230"/>
      <c r="AR114" s="1230"/>
      <c r="AS114" s="1230"/>
      <c r="AT114" s="1230"/>
      <c r="AU114" s="1230"/>
      <c r="AV114" s="1230"/>
      <c r="AW114" s="1230"/>
      <c r="AX114" s="1230"/>
      <c r="AY114" s="1230"/>
      <c r="AZ114" s="1230"/>
      <c r="BA114" s="1230"/>
      <c r="BB114" s="1230"/>
      <c r="BC114" s="1230"/>
      <c r="BD114" s="1230"/>
    </row>
    <row r="115" ht="11.25" customHeight="1">
      <c r="A115" s="1193">
        <v>7114.0</v>
      </c>
      <c r="B115" s="1136" t="s">
        <v>36</v>
      </c>
      <c r="C115" s="1136" t="s">
        <v>5064</v>
      </c>
      <c r="D115" s="1014" t="s">
        <v>5886</v>
      </c>
      <c r="E115" s="1136" t="s">
        <v>812</v>
      </c>
      <c r="F115" s="1014" t="s">
        <v>5886</v>
      </c>
      <c r="G115" s="1014" t="s">
        <v>5067</v>
      </c>
      <c r="H115" s="1014" t="s">
        <v>5317</v>
      </c>
      <c r="I115" s="1190" t="s">
        <v>5887</v>
      </c>
      <c r="J115" s="1014" t="s">
        <v>5888</v>
      </c>
      <c r="K115" s="1014" t="s">
        <v>5889</v>
      </c>
      <c r="L115" s="1191" t="s">
        <v>179</v>
      </c>
      <c r="M115" s="1136" t="s">
        <v>420</v>
      </c>
      <c r="N115" s="1191">
        <v>19380.0</v>
      </c>
      <c r="O115" s="1136" t="s">
        <v>5890</v>
      </c>
      <c r="P115" s="1186">
        <v>39.9995314806907</v>
      </c>
      <c r="Q115" s="1186">
        <v>-75.5881395276967</v>
      </c>
      <c r="R115" s="1227">
        <v>30.0</v>
      </c>
      <c r="S115" s="1218"/>
      <c r="T115" s="1217"/>
      <c r="U115" s="1217" t="s">
        <v>5886</v>
      </c>
      <c r="V115" s="1014" t="s">
        <v>5887</v>
      </c>
      <c r="W115" s="1217" t="s">
        <v>5889</v>
      </c>
      <c r="X115" s="1191" t="s">
        <v>179</v>
      </c>
      <c r="Y115" s="1191" t="s">
        <v>420</v>
      </c>
      <c r="Z115" s="1191"/>
      <c r="AA115" s="1229"/>
      <c r="AB115" s="1014" t="s">
        <v>5891</v>
      </c>
      <c r="AC115" s="1217"/>
      <c r="AD115" s="1014" t="s">
        <v>5892</v>
      </c>
      <c r="AE115" s="1190" t="s">
        <v>5887</v>
      </c>
      <c r="AF115" s="1191">
        <f t="shared" si="6"/>
        <v>20</v>
      </c>
      <c r="AG115" s="1217"/>
      <c r="AH115" s="1217"/>
      <c r="AI115" s="1217"/>
      <c r="AJ115" s="1217"/>
      <c r="AK115" s="207"/>
      <c r="AL115" s="207"/>
      <c r="AM115" s="207"/>
      <c r="AN115" s="207"/>
      <c r="AO115" s="207"/>
      <c r="AP115" s="207"/>
      <c r="AQ115" s="207"/>
      <c r="AR115" s="207"/>
      <c r="AS115" s="207"/>
      <c r="AT115" s="207"/>
      <c r="AU115" s="207"/>
      <c r="AV115" s="207"/>
      <c r="AW115" s="207"/>
      <c r="AX115" s="207"/>
      <c r="AY115" s="207"/>
      <c r="AZ115" s="207"/>
      <c r="BA115" s="207"/>
      <c r="BB115" s="207"/>
      <c r="BC115" s="207"/>
      <c r="BD115" s="207"/>
    </row>
    <row r="116" ht="11.25" customHeight="1">
      <c r="A116" s="1184">
        <v>7115.0</v>
      </c>
      <c r="B116" s="1136" t="s">
        <v>158</v>
      </c>
      <c r="C116" s="1136" t="s">
        <v>5064</v>
      </c>
      <c r="D116" s="1014" t="s">
        <v>5893</v>
      </c>
      <c r="E116" s="1136" t="s">
        <v>812</v>
      </c>
      <c r="F116" s="1014" t="s">
        <v>5894</v>
      </c>
      <c r="G116" s="1014" t="s">
        <v>5895</v>
      </c>
      <c r="H116" s="1014" t="s">
        <v>5896</v>
      </c>
      <c r="I116" s="1190" t="s">
        <v>5897</v>
      </c>
      <c r="J116" s="1014" t="s">
        <v>5898</v>
      </c>
      <c r="K116" s="1014" t="s">
        <v>2433</v>
      </c>
      <c r="L116" s="1136" t="s">
        <v>90</v>
      </c>
      <c r="M116" s="1136" t="s">
        <v>618</v>
      </c>
      <c r="N116" s="1136" t="s">
        <v>10682</v>
      </c>
      <c r="O116" s="1136" t="s">
        <v>5899</v>
      </c>
      <c r="P116" s="1186">
        <v>51.1462589747091</v>
      </c>
      <c r="Q116" s="1186">
        <v>-114.281480375172</v>
      </c>
      <c r="R116" s="1184">
        <v>49.0</v>
      </c>
      <c r="S116" s="1218"/>
      <c r="T116" s="1217"/>
      <c r="U116" s="1187" t="s">
        <v>5900</v>
      </c>
      <c r="V116" s="1014" t="s">
        <v>5901</v>
      </c>
      <c r="W116" s="1014" t="s">
        <v>2433</v>
      </c>
      <c r="X116" s="1136" t="s">
        <v>90</v>
      </c>
      <c r="Y116" s="1136" t="s">
        <v>618</v>
      </c>
      <c r="Z116" s="1136" t="s">
        <v>498</v>
      </c>
      <c r="AA116" s="1189">
        <v>44891.0</v>
      </c>
      <c r="AB116" s="1014" t="s">
        <v>5902</v>
      </c>
      <c r="AC116" s="1014" t="s">
        <v>5904</v>
      </c>
      <c r="AD116" s="1014" t="s">
        <v>5903</v>
      </c>
      <c r="AE116" s="1190" t="s">
        <v>5905</v>
      </c>
      <c r="AF116" s="1191">
        <f t="shared" si="6"/>
        <v>26</v>
      </c>
      <c r="AG116" s="1217"/>
      <c r="AH116" s="1217"/>
      <c r="AI116" s="1217"/>
      <c r="AJ116" s="1217"/>
      <c r="AK116" s="207"/>
      <c r="AL116" s="207"/>
      <c r="AM116" s="207"/>
      <c r="AN116" s="207"/>
      <c r="AO116" s="207"/>
      <c r="AP116" s="207"/>
      <c r="AQ116" s="207"/>
      <c r="AR116" s="207"/>
      <c r="AS116" s="207"/>
      <c r="AT116" s="207"/>
      <c r="AU116" s="207"/>
      <c r="AV116" s="207"/>
      <c r="AW116" s="207"/>
      <c r="AX116" s="207"/>
      <c r="AY116" s="207"/>
      <c r="AZ116" s="207"/>
      <c r="BA116" s="207"/>
      <c r="BB116" s="207"/>
      <c r="BC116" s="207"/>
      <c r="BD116" s="207"/>
    </row>
    <row r="117" ht="11.25" customHeight="1">
      <c r="A117" s="1193">
        <v>7116.0</v>
      </c>
      <c r="B117" s="1136" t="s">
        <v>36</v>
      </c>
      <c r="C117" s="1014" t="s">
        <v>5064</v>
      </c>
      <c r="D117" s="480" t="s">
        <v>5906</v>
      </c>
      <c r="E117" s="1136" t="s">
        <v>1209</v>
      </c>
      <c r="F117" s="480" t="s">
        <v>5907</v>
      </c>
      <c r="G117" s="480" t="s">
        <v>5067</v>
      </c>
      <c r="H117" s="1014" t="s">
        <v>5908</v>
      </c>
      <c r="I117" s="1014" t="s">
        <v>5909</v>
      </c>
      <c r="J117" s="1220" t="s">
        <v>5910</v>
      </c>
      <c r="K117" s="1014" t="s">
        <v>5911</v>
      </c>
      <c r="L117" s="1191" t="s">
        <v>179</v>
      </c>
      <c r="M117" s="1191" t="s">
        <v>420</v>
      </c>
      <c r="N117" s="1220">
        <v>15108.0</v>
      </c>
      <c r="O117" s="1220" t="s">
        <v>5912</v>
      </c>
      <c r="P117" s="1226">
        <v>40.4563880253676</v>
      </c>
      <c r="Q117" s="1226">
        <v>-80.1765514767028</v>
      </c>
      <c r="R117" s="1227">
        <v>70.0</v>
      </c>
      <c r="S117" s="1218">
        <v>30.0</v>
      </c>
      <c r="T117" s="1217" t="s">
        <v>5913</v>
      </c>
      <c r="U117" s="1220" t="s">
        <v>5906</v>
      </c>
      <c r="V117" s="1277" t="s">
        <v>5909</v>
      </c>
      <c r="W117" s="1217" t="s">
        <v>5911</v>
      </c>
      <c r="X117" s="1191" t="s">
        <v>179</v>
      </c>
      <c r="Y117" s="1191" t="s">
        <v>420</v>
      </c>
      <c r="Z117" s="1136" t="s">
        <v>498</v>
      </c>
      <c r="AA117" s="1189">
        <v>45429.0</v>
      </c>
      <c r="AB117" s="1014" t="s">
        <v>454</v>
      </c>
      <c r="AC117" s="1217"/>
      <c r="AD117" s="480" t="s">
        <v>5914</v>
      </c>
      <c r="AE117" s="1217" t="s">
        <v>1234</v>
      </c>
      <c r="AF117" s="1191">
        <f t="shared" si="6"/>
        <v>22</v>
      </c>
      <c r="AG117" s="1220" t="s">
        <v>5915</v>
      </c>
      <c r="AH117" s="1220" t="s">
        <v>5916</v>
      </c>
      <c r="AI117" s="1220" t="s">
        <v>5912</v>
      </c>
      <c r="AJ117" s="1217"/>
      <c r="AK117" s="1230"/>
      <c r="AL117" s="1230"/>
      <c r="AM117" s="1230"/>
      <c r="AN117" s="1230"/>
      <c r="AO117" s="1230"/>
      <c r="AP117" s="1230"/>
      <c r="AQ117" s="1230"/>
      <c r="AR117" s="1230"/>
      <c r="AS117" s="1230"/>
      <c r="AT117" s="1230"/>
      <c r="AU117" s="1230"/>
      <c r="AV117" s="1230"/>
      <c r="AW117" s="1230"/>
      <c r="AX117" s="1230"/>
      <c r="AY117" s="1230"/>
      <c r="AZ117" s="1230"/>
      <c r="BA117" s="1230"/>
      <c r="BB117" s="1230"/>
      <c r="BC117" s="1230"/>
      <c r="BD117" s="1230"/>
    </row>
    <row r="118" ht="108.0" customHeight="1">
      <c r="A118" s="1184">
        <v>7117.0</v>
      </c>
      <c r="B118" s="1184" t="s">
        <v>36</v>
      </c>
      <c r="C118" s="1014" t="s">
        <v>5064</v>
      </c>
      <c r="D118" s="1014" t="s">
        <v>5917</v>
      </c>
      <c r="E118" s="1136" t="s">
        <v>812</v>
      </c>
      <c r="F118" s="1014" t="s">
        <v>5917</v>
      </c>
      <c r="G118" s="1014" t="s">
        <v>5918</v>
      </c>
      <c r="H118" s="1220" t="s">
        <v>5919</v>
      </c>
      <c r="I118" s="1190" t="s">
        <v>5920</v>
      </c>
      <c r="J118" s="480" t="s">
        <v>5921</v>
      </c>
      <c r="K118" s="1014" t="s">
        <v>1398</v>
      </c>
      <c r="L118" s="1136" t="s">
        <v>95</v>
      </c>
      <c r="M118" s="1136" t="s">
        <v>420</v>
      </c>
      <c r="N118" s="1136">
        <v>78681.0</v>
      </c>
      <c r="O118" s="1281" t="s">
        <v>5922</v>
      </c>
      <c r="P118" s="1186">
        <v>30.5696885288148</v>
      </c>
      <c r="Q118" s="1186">
        <v>-97.695865780061</v>
      </c>
      <c r="R118" s="1184">
        <v>344.0</v>
      </c>
      <c r="S118" s="1187"/>
      <c r="T118" s="1188"/>
      <c r="U118" s="1014" t="s">
        <v>5917</v>
      </c>
      <c r="V118" s="1014" t="s">
        <v>5923</v>
      </c>
      <c r="W118" s="1014" t="s">
        <v>4433</v>
      </c>
      <c r="X118" s="1136" t="s">
        <v>195</v>
      </c>
      <c r="Y118" s="1136" t="s">
        <v>420</v>
      </c>
      <c r="Z118" s="1136" t="s">
        <v>498</v>
      </c>
      <c r="AA118" s="1189" t="s">
        <v>10683</v>
      </c>
      <c r="AB118" s="1014" t="s">
        <v>5924</v>
      </c>
      <c r="AC118" s="1014"/>
      <c r="AD118" s="480" t="s">
        <v>5925</v>
      </c>
      <c r="AE118" s="1014"/>
      <c r="AF118" s="1136">
        <f t="shared" si="6"/>
        <v>19</v>
      </c>
      <c r="AG118" s="1285"/>
      <c r="AH118" s="1286"/>
      <c r="AI118" s="1286"/>
      <c r="AJ118" s="1187"/>
      <c r="AK118" s="1230"/>
      <c r="AL118" s="1230"/>
      <c r="AM118" s="1230"/>
      <c r="AN118" s="1230"/>
      <c r="AO118" s="1230"/>
      <c r="AP118" s="1230"/>
      <c r="AQ118" s="1230"/>
      <c r="AR118" s="1230"/>
      <c r="AS118" s="1230"/>
      <c r="AT118" s="1230"/>
      <c r="AU118" s="1230"/>
      <c r="AV118" s="1230"/>
      <c r="AW118" s="1230"/>
      <c r="AX118" s="1230"/>
      <c r="AY118" s="1230"/>
      <c r="AZ118" s="1230"/>
      <c r="BA118" s="1230"/>
      <c r="BB118" s="1230"/>
      <c r="BC118" s="1230"/>
      <c r="BD118" s="1230"/>
    </row>
    <row r="119" ht="92.25" customHeight="1">
      <c r="A119" s="1193">
        <v>7118.0</v>
      </c>
      <c r="B119" s="1136" t="s">
        <v>36</v>
      </c>
      <c r="C119" s="1136" t="s">
        <v>5064</v>
      </c>
      <c r="D119" s="1014" t="s">
        <v>5926</v>
      </c>
      <c r="E119" s="1136" t="s">
        <v>1209</v>
      </c>
      <c r="F119" s="1014" t="s">
        <v>5926</v>
      </c>
      <c r="G119" s="1014" t="s">
        <v>5067</v>
      </c>
      <c r="H119" s="1014" t="s">
        <v>5927</v>
      </c>
      <c r="I119" s="1190" t="s">
        <v>5928</v>
      </c>
      <c r="J119" s="1014" t="s">
        <v>5929</v>
      </c>
      <c r="K119" s="1014" t="s">
        <v>5930</v>
      </c>
      <c r="L119" s="1136" t="s">
        <v>248</v>
      </c>
      <c r="M119" s="1136" t="s">
        <v>420</v>
      </c>
      <c r="N119" s="1136" t="s">
        <v>10684</v>
      </c>
      <c r="O119" s="1136" t="s">
        <v>5931</v>
      </c>
      <c r="P119" s="1186">
        <v>42.5181011340616</v>
      </c>
      <c r="Q119" s="1186">
        <v>-70.8864789179268</v>
      </c>
      <c r="R119" s="1184">
        <v>57.0</v>
      </c>
      <c r="S119" s="1218"/>
      <c r="T119" s="1217"/>
      <c r="U119" s="1014" t="s">
        <v>5926</v>
      </c>
      <c r="V119" s="1014" t="s">
        <v>5928</v>
      </c>
      <c r="W119" s="1014" t="s">
        <v>5930</v>
      </c>
      <c r="X119" s="1136" t="s">
        <v>248</v>
      </c>
      <c r="Y119" s="1136" t="s">
        <v>420</v>
      </c>
      <c r="Z119" s="1136"/>
      <c r="AA119" s="1189"/>
      <c r="AB119" s="1014" t="s">
        <v>5932</v>
      </c>
      <c r="AC119" s="1217"/>
      <c r="AD119" s="1014" t="s">
        <v>5933</v>
      </c>
      <c r="AE119" s="1190" t="s">
        <v>5934</v>
      </c>
      <c r="AF119" s="1191">
        <f t="shared" si="6"/>
        <v>27</v>
      </c>
      <c r="AG119" s="1217"/>
      <c r="AH119" s="1217"/>
      <c r="AI119" s="1217"/>
      <c r="AJ119" s="1217"/>
      <c r="AK119" s="1230"/>
      <c r="AL119" s="1230"/>
      <c r="AM119" s="1230"/>
      <c r="AN119" s="1230"/>
      <c r="AO119" s="1230"/>
      <c r="AP119" s="1230"/>
      <c r="AQ119" s="1230"/>
      <c r="AR119" s="1230"/>
      <c r="AS119" s="1230"/>
      <c r="AT119" s="1230"/>
      <c r="AU119" s="1230"/>
      <c r="AV119" s="1230"/>
      <c r="AW119" s="1230"/>
      <c r="AX119" s="1230"/>
      <c r="AY119" s="1230"/>
      <c r="AZ119" s="1230"/>
      <c r="BA119" s="1230"/>
      <c r="BB119" s="1230"/>
      <c r="BC119" s="1230"/>
      <c r="BD119" s="1230"/>
    </row>
    <row r="120" ht="105.0" customHeight="1">
      <c r="A120" s="1184">
        <v>7119.0</v>
      </c>
      <c r="B120" s="1136" t="s">
        <v>36</v>
      </c>
      <c r="C120" s="1014" t="s">
        <v>5064</v>
      </c>
      <c r="D120" s="1014" t="s">
        <v>5935</v>
      </c>
      <c r="E120" s="1136" t="s">
        <v>1209</v>
      </c>
      <c r="F120" s="1217" t="s">
        <v>5935</v>
      </c>
      <c r="G120" s="1014" t="s">
        <v>5198</v>
      </c>
      <c r="H120" s="1014" t="s">
        <v>5936</v>
      </c>
      <c r="I120" s="1277" t="s">
        <v>5937</v>
      </c>
      <c r="J120" s="1014" t="s">
        <v>5938</v>
      </c>
      <c r="K120" s="1014" t="s">
        <v>5939</v>
      </c>
      <c r="L120" s="1191" t="s">
        <v>127</v>
      </c>
      <c r="M120" s="1191" t="s">
        <v>420</v>
      </c>
      <c r="N120" s="1191">
        <v>28036.0</v>
      </c>
      <c r="O120" s="1136" t="s">
        <v>5940</v>
      </c>
      <c r="P120" s="1273">
        <v>35.51239</v>
      </c>
      <c r="Q120" s="1273">
        <v>-80.84816</v>
      </c>
      <c r="R120" s="1227"/>
      <c r="S120" s="1218"/>
      <c r="T120" s="1217"/>
      <c r="U120" s="1217" t="s">
        <v>5941</v>
      </c>
      <c r="V120" s="1190" t="s">
        <v>5942</v>
      </c>
      <c r="W120" s="1217" t="s">
        <v>5939</v>
      </c>
      <c r="X120" s="1191" t="s">
        <v>127</v>
      </c>
      <c r="Y120" s="1191" t="s">
        <v>420</v>
      </c>
      <c r="Z120" s="1136" t="s">
        <v>498</v>
      </c>
      <c r="AA120" s="1189">
        <v>45498.0</v>
      </c>
      <c r="AB120" s="1190" t="s">
        <v>5942</v>
      </c>
      <c r="AC120" s="1014" t="s">
        <v>5937</v>
      </c>
      <c r="AD120" s="1014" t="s">
        <v>5943</v>
      </c>
      <c r="AE120" s="1241" t="s">
        <v>5942</v>
      </c>
      <c r="AF120" s="1191">
        <f t="shared" si="6"/>
        <v>24</v>
      </c>
      <c r="AG120" s="1217"/>
      <c r="AH120" s="1217"/>
      <c r="AI120" s="1217"/>
      <c r="AJ120" s="1014" t="s">
        <v>5944</v>
      </c>
      <c r="AK120" s="1230"/>
      <c r="AL120" s="1230"/>
      <c r="AM120" s="1230"/>
      <c r="AN120" s="1230"/>
      <c r="AO120" s="1230"/>
      <c r="AP120" s="1230"/>
      <c r="AQ120" s="1230"/>
      <c r="AR120" s="1230"/>
      <c r="AS120" s="1230"/>
      <c r="AT120" s="1230"/>
      <c r="AU120" s="1230"/>
      <c r="AV120" s="1230"/>
      <c r="AW120" s="1230"/>
      <c r="AX120" s="1230"/>
      <c r="AY120" s="1230"/>
      <c r="AZ120" s="1230"/>
      <c r="BA120" s="1230"/>
      <c r="BB120" s="1230"/>
      <c r="BC120" s="1230"/>
      <c r="BD120" s="1230"/>
    </row>
    <row r="121" ht="131.25" customHeight="1">
      <c r="A121" s="1193">
        <v>7120.0</v>
      </c>
      <c r="B121" s="1136" t="s">
        <v>36</v>
      </c>
      <c r="C121" s="1014" t="s">
        <v>5064</v>
      </c>
      <c r="D121" s="1220" t="s">
        <v>5945</v>
      </c>
      <c r="E121" s="1136" t="s">
        <v>1209</v>
      </c>
      <c r="F121" s="480" t="s">
        <v>5946</v>
      </c>
      <c r="G121" s="480" t="s">
        <v>5067</v>
      </c>
      <c r="H121" s="1220" t="s">
        <v>5947</v>
      </c>
      <c r="I121" s="1014" t="s">
        <v>5948</v>
      </c>
      <c r="J121" s="1220" t="s">
        <v>5949</v>
      </c>
      <c r="K121" s="1220" t="s">
        <v>5233</v>
      </c>
      <c r="L121" s="1191" t="s">
        <v>42</v>
      </c>
      <c r="M121" s="1191" t="s">
        <v>420</v>
      </c>
      <c r="N121" s="1225" t="s">
        <v>10685</v>
      </c>
      <c r="O121" s="1220" t="s">
        <v>5950</v>
      </c>
      <c r="P121" s="1226">
        <v>42.3888473046671</v>
      </c>
      <c r="Q121" s="1226">
        <v>-83.5128073269891</v>
      </c>
      <c r="R121" s="1227">
        <v>1200.0</v>
      </c>
      <c r="S121" s="1218"/>
      <c r="T121" s="1217"/>
      <c r="U121" s="1220" t="s">
        <v>5945</v>
      </c>
      <c r="V121" s="1190" t="s">
        <v>5948</v>
      </c>
      <c r="W121" s="1217" t="s">
        <v>507</v>
      </c>
      <c r="X121" s="1191" t="s">
        <v>2472</v>
      </c>
      <c r="Y121" s="1191" t="s">
        <v>420</v>
      </c>
      <c r="Z121" s="1136" t="s">
        <v>498</v>
      </c>
      <c r="AA121" s="1189" t="s">
        <v>10686</v>
      </c>
      <c r="AB121" s="1014" t="s">
        <v>5951</v>
      </c>
      <c r="AC121" s="1217"/>
      <c r="AD121" s="480" t="s">
        <v>5952</v>
      </c>
      <c r="AE121" s="1217"/>
      <c r="AF121" s="1191">
        <f t="shared" si="6"/>
        <v>23</v>
      </c>
      <c r="AG121" s="1217" t="s">
        <v>5953</v>
      </c>
      <c r="AH121" s="1220" t="s">
        <v>5955</v>
      </c>
      <c r="AI121" s="1220" t="s">
        <v>5954</v>
      </c>
      <c r="AJ121" s="1217"/>
      <c r="AK121" s="1230"/>
      <c r="AL121" s="1230"/>
      <c r="AM121" s="1230"/>
      <c r="AN121" s="1230"/>
      <c r="AO121" s="1230"/>
      <c r="AP121" s="1230"/>
      <c r="AQ121" s="1230"/>
      <c r="AR121" s="1230"/>
      <c r="AS121" s="1230"/>
      <c r="AT121" s="1230"/>
      <c r="AU121" s="1230"/>
      <c r="AV121" s="1230"/>
      <c r="AW121" s="1230"/>
      <c r="AX121" s="1230"/>
      <c r="AY121" s="1230"/>
      <c r="AZ121" s="1230"/>
      <c r="BA121" s="1230"/>
      <c r="BB121" s="1230"/>
      <c r="BC121" s="1230"/>
      <c r="BD121" s="1230"/>
    </row>
    <row r="122" ht="114.75" customHeight="1">
      <c r="A122" s="1184">
        <v>7121.0</v>
      </c>
      <c r="B122" s="1136" t="s">
        <v>36</v>
      </c>
      <c r="C122" s="1014" t="s">
        <v>5064</v>
      </c>
      <c r="D122" s="1014" t="s">
        <v>5956</v>
      </c>
      <c r="E122" s="1136" t="s">
        <v>1209</v>
      </c>
      <c r="F122" s="1217" t="s">
        <v>5956</v>
      </c>
      <c r="G122" s="1014" t="s">
        <v>5410</v>
      </c>
      <c r="H122" s="1014" t="s">
        <v>5957</v>
      </c>
      <c r="I122" s="1277" t="s">
        <v>5958</v>
      </c>
      <c r="J122" s="1014" t="s">
        <v>5959</v>
      </c>
      <c r="K122" s="1014" t="s">
        <v>3780</v>
      </c>
      <c r="L122" s="1191" t="s">
        <v>26</v>
      </c>
      <c r="M122" s="1191" t="s">
        <v>420</v>
      </c>
      <c r="N122" s="1191">
        <v>95054.0</v>
      </c>
      <c r="O122" s="1136"/>
      <c r="P122" s="1273">
        <v>37.3883</v>
      </c>
      <c r="Q122" s="1273">
        <v>-121.97084</v>
      </c>
      <c r="R122" s="1227">
        <v>100.0</v>
      </c>
      <c r="S122" s="1218"/>
      <c r="T122" s="1217"/>
      <c r="U122" s="1217" t="s">
        <v>5956</v>
      </c>
      <c r="V122" s="1277" t="s">
        <v>5958</v>
      </c>
      <c r="W122" s="1217" t="s">
        <v>3780</v>
      </c>
      <c r="X122" s="1191" t="s">
        <v>26</v>
      </c>
      <c r="Y122" s="1191" t="s">
        <v>420</v>
      </c>
      <c r="Z122" s="1136" t="s">
        <v>498</v>
      </c>
      <c r="AA122" s="1189">
        <v>45498.0</v>
      </c>
      <c r="AB122" s="1277" t="s">
        <v>5958</v>
      </c>
      <c r="AC122" s="1217"/>
      <c r="AD122" s="1014" t="s">
        <v>5960</v>
      </c>
      <c r="AE122" s="1014" t="s">
        <v>5961</v>
      </c>
      <c r="AF122" s="1191">
        <f t="shared" si="6"/>
        <v>25</v>
      </c>
      <c r="AG122" s="1217"/>
      <c r="AH122" s="1217"/>
      <c r="AI122" s="1217"/>
      <c r="AJ122" s="1014" t="s">
        <v>5962</v>
      </c>
      <c r="AK122" s="1287"/>
      <c r="AL122" s="1287"/>
      <c r="AM122" s="1287"/>
      <c r="AN122" s="1287"/>
      <c r="AO122" s="1287"/>
      <c r="AP122" s="1287"/>
      <c r="AQ122" s="1287"/>
      <c r="AR122" s="1287"/>
      <c r="AS122" s="1287"/>
      <c r="AT122" s="1287"/>
      <c r="AU122" s="1287"/>
      <c r="AV122" s="1287"/>
      <c r="AW122" s="1287"/>
      <c r="AX122" s="1287"/>
      <c r="AY122" s="1287"/>
      <c r="AZ122" s="1287"/>
      <c r="BA122" s="1287"/>
      <c r="BB122" s="1287"/>
      <c r="BC122" s="1287"/>
      <c r="BD122" s="1287"/>
    </row>
    <row r="123" ht="114.75" customHeight="1">
      <c r="A123" s="1193">
        <v>7122.0</v>
      </c>
      <c r="B123" s="1136" t="s">
        <v>36</v>
      </c>
      <c r="C123" s="1014" t="s">
        <v>5064</v>
      </c>
      <c r="D123" s="1014" t="s">
        <v>5963</v>
      </c>
      <c r="E123" s="1136"/>
      <c r="F123" s="1014" t="s">
        <v>5963</v>
      </c>
      <c r="G123" s="1014" t="s">
        <v>5198</v>
      </c>
      <c r="H123" s="1014" t="s">
        <v>5964</v>
      </c>
      <c r="I123" s="1190" t="s">
        <v>5965</v>
      </c>
      <c r="J123" s="1014" t="s">
        <v>5966</v>
      </c>
      <c r="K123" s="1014" t="s">
        <v>5967</v>
      </c>
      <c r="L123" s="1191" t="s">
        <v>2472</v>
      </c>
      <c r="M123" s="1191" t="s">
        <v>420</v>
      </c>
      <c r="N123" s="1191">
        <v>6854.0</v>
      </c>
      <c r="O123" s="1136" t="s">
        <v>5968</v>
      </c>
      <c r="P123" s="1217">
        <v>41.0797</v>
      </c>
      <c r="Q123" s="1217">
        <v>-73.4292</v>
      </c>
      <c r="R123" s="1191">
        <v>100.0</v>
      </c>
      <c r="S123" s="1217"/>
      <c r="T123" s="1217"/>
      <c r="U123" s="1217"/>
      <c r="V123" s="1190" t="s">
        <v>5965</v>
      </c>
      <c r="W123" s="1217" t="s">
        <v>5967</v>
      </c>
      <c r="X123" s="1191" t="s">
        <v>2472</v>
      </c>
      <c r="Y123" s="1191" t="s">
        <v>420</v>
      </c>
      <c r="Z123" s="1136" t="s">
        <v>453</v>
      </c>
      <c r="AA123" s="1189">
        <v>45680.0</v>
      </c>
      <c r="AB123" s="1190" t="s">
        <v>5969</v>
      </c>
      <c r="AC123" s="1217"/>
      <c r="AD123" s="1014" t="s">
        <v>5970</v>
      </c>
      <c r="AE123" s="1217"/>
      <c r="AF123" s="1191">
        <f t="shared" si="6"/>
        <v>24</v>
      </c>
      <c r="AG123" s="1217"/>
      <c r="AH123" s="1217"/>
      <c r="AI123" s="1217"/>
      <c r="AJ123" s="1217"/>
      <c r="AK123" s="1230"/>
      <c r="AL123" s="1230"/>
      <c r="AM123" s="1230"/>
      <c r="AN123" s="1230"/>
      <c r="AO123" s="1230"/>
      <c r="AP123" s="1230"/>
      <c r="AQ123" s="1230"/>
      <c r="AR123" s="1230"/>
      <c r="AS123" s="1230"/>
      <c r="AT123" s="1230"/>
      <c r="AU123" s="1230"/>
      <c r="AV123" s="1230"/>
      <c r="AW123" s="1230"/>
      <c r="AX123" s="1230"/>
      <c r="AY123" s="1230"/>
      <c r="AZ123" s="1230"/>
      <c r="BA123" s="1230"/>
      <c r="BB123" s="1230"/>
      <c r="BC123" s="1230"/>
      <c r="BD123" s="1230"/>
    </row>
    <row r="124" ht="85.5" customHeight="1">
      <c r="A124" s="1184">
        <v>7123.0</v>
      </c>
      <c r="B124" s="1136" t="s">
        <v>36</v>
      </c>
      <c r="C124" s="1014" t="s">
        <v>5064</v>
      </c>
      <c r="D124" s="1014" t="s">
        <v>5971</v>
      </c>
      <c r="E124" s="1136" t="s">
        <v>812</v>
      </c>
      <c r="F124" s="1014" t="s">
        <v>5972</v>
      </c>
      <c r="G124" s="1014" t="s">
        <v>5152</v>
      </c>
      <c r="H124" s="480" t="s">
        <v>5973</v>
      </c>
      <c r="I124" s="1014" t="s">
        <v>5974</v>
      </c>
      <c r="J124" s="1014" t="s">
        <v>5975</v>
      </c>
      <c r="K124" s="1014" t="s">
        <v>5193</v>
      </c>
      <c r="L124" s="1136" t="s">
        <v>95</v>
      </c>
      <c r="M124" s="1136" t="s">
        <v>420</v>
      </c>
      <c r="N124" s="1136">
        <v>76131.0</v>
      </c>
      <c r="O124" s="1136" t="s">
        <v>5976</v>
      </c>
      <c r="P124" s="1186">
        <v>32.8490261602771</v>
      </c>
      <c r="Q124" s="1186">
        <v>-97.3465698041715</v>
      </c>
      <c r="R124" s="1184">
        <v>5.0</v>
      </c>
      <c r="S124" s="1187"/>
      <c r="T124" s="1014"/>
      <c r="U124" s="1188" t="s">
        <v>5977</v>
      </c>
      <c r="V124" s="1014" t="s">
        <v>5978</v>
      </c>
      <c r="W124" s="1014" t="s">
        <v>5979</v>
      </c>
      <c r="X124" s="1136" t="s">
        <v>130</v>
      </c>
      <c r="Y124" s="1136" t="s">
        <v>5216</v>
      </c>
      <c r="Z124" s="1136" t="s">
        <v>498</v>
      </c>
      <c r="AA124" s="1189">
        <v>45339.0</v>
      </c>
      <c r="AB124" s="1014" t="s">
        <v>454</v>
      </c>
      <c r="AC124" s="1014"/>
      <c r="AD124" s="1014" t="s">
        <v>5980</v>
      </c>
      <c r="AE124" s="1014"/>
      <c r="AF124" s="1191">
        <f t="shared" si="6"/>
        <v>21</v>
      </c>
      <c r="AG124" s="1220" t="s">
        <v>5981</v>
      </c>
      <c r="AH124" s="1220" t="s">
        <v>5982</v>
      </c>
      <c r="AI124" s="1217"/>
      <c r="AJ124" s="1217"/>
      <c r="AK124" s="28"/>
      <c r="AL124" s="28"/>
      <c r="AM124" s="28"/>
      <c r="AN124" s="28"/>
      <c r="AO124" s="28"/>
      <c r="AP124" s="28"/>
      <c r="AQ124" s="28"/>
      <c r="AR124" s="28"/>
      <c r="AS124" s="28"/>
      <c r="AT124" s="28"/>
      <c r="AU124" s="28"/>
      <c r="AV124" s="28"/>
      <c r="AW124" s="28"/>
      <c r="AX124" s="28"/>
      <c r="AY124" s="28"/>
      <c r="AZ124" s="28"/>
      <c r="BA124" s="28"/>
      <c r="BB124" s="28"/>
      <c r="BC124" s="28"/>
      <c r="BD124" s="28"/>
    </row>
    <row r="125" ht="62.25" customHeight="1">
      <c r="A125" s="1193">
        <v>7124.0</v>
      </c>
      <c r="B125" s="1136" t="s">
        <v>36</v>
      </c>
      <c r="C125" s="1136" t="s">
        <v>5983</v>
      </c>
      <c r="D125" s="1014" t="s">
        <v>5984</v>
      </c>
      <c r="E125" s="1136" t="s">
        <v>1209</v>
      </c>
      <c r="F125" s="1014" t="s">
        <v>5985</v>
      </c>
      <c r="G125" s="1014" t="s">
        <v>5115</v>
      </c>
      <c r="H125" s="1014" t="s">
        <v>5986</v>
      </c>
      <c r="I125" s="510" t="s">
        <v>5987</v>
      </c>
      <c r="J125" s="1014" t="s">
        <v>5988</v>
      </c>
      <c r="K125" s="1014" t="s">
        <v>5989</v>
      </c>
      <c r="L125" s="1191" t="s">
        <v>263</v>
      </c>
      <c r="M125" s="1136" t="s">
        <v>420</v>
      </c>
      <c r="N125" s="1191">
        <v>84042.0</v>
      </c>
      <c r="O125" s="1136" t="s">
        <v>5990</v>
      </c>
      <c r="P125" s="1186">
        <v>40.3461824494292</v>
      </c>
      <c r="Q125" s="1186">
        <v>-111.738226987222</v>
      </c>
      <c r="R125" s="1227"/>
      <c r="S125" s="1218"/>
      <c r="T125" s="1217"/>
      <c r="U125" s="1217" t="s">
        <v>5991</v>
      </c>
      <c r="V125" s="510" t="s">
        <v>5992</v>
      </c>
      <c r="W125" s="1217" t="s">
        <v>5993</v>
      </c>
      <c r="X125" s="1191" t="s">
        <v>248</v>
      </c>
      <c r="Y125" s="1191" t="s">
        <v>420</v>
      </c>
      <c r="Z125" s="1136" t="s">
        <v>498</v>
      </c>
      <c r="AA125" s="1189">
        <v>45474.0</v>
      </c>
      <c r="AB125" s="1014" t="s">
        <v>5994</v>
      </c>
      <c r="AC125" s="1217"/>
      <c r="AD125" s="1014" t="s">
        <v>5995</v>
      </c>
      <c r="AE125" s="1190" t="s">
        <v>5996</v>
      </c>
      <c r="AF125" s="1191">
        <f t="shared" si="6"/>
        <v>15</v>
      </c>
      <c r="AG125" s="1217"/>
      <c r="AH125" s="1217"/>
      <c r="AI125" s="1217"/>
      <c r="AJ125" s="522"/>
      <c r="AK125" s="28"/>
      <c r="AL125" s="28"/>
      <c r="AM125" s="28"/>
      <c r="AN125" s="28"/>
      <c r="AO125" s="28"/>
      <c r="AP125" s="28"/>
      <c r="AQ125" s="28"/>
      <c r="AR125" s="28"/>
      <c r="AS125" s="28"/>
      <c r="AT125" s="28"/>
      <c r="AU125" s="28"/>
      <c r="AV125" s="28"/>
      <c r="AW125" s="28"/>
      <c r="AX125" s="28"/>
      <c r="AY125" s="28"/>
      <c r="AZ125" s="28"/>
      <c r="BA125" s="28"/>
      <c r="BB125" s="28"/>
      <c r="BC125" s="28"/>
      <c r="BD125" s="28"/>
    </row>
    <row r="126" ht="54.0" customHeight="1">
      <c r="A126" s="1184">
        <v>7125.0</v>
      </c>
      <c r="B126" s="1136" t="s">
        <v>36</v>
      </c>
      <c r="C126" s="1136" t="s">
        <v>5983</v>
      </c>
      <c r="D126" s="1014" t="s">
        <v>5984</v>
      </c>
      <c r="E126" s="1136" t="s">
        <v>1209</v>
      </c>
      <c r="F126" s="1014" t="s">
        <v>5997</v>
      </c>
      <c r="G126" s="1014" t="s">
        <v>5067</v>
      </c>
      <c r="H126" s="1014" t="s">
        <v>5317</v>
      </c>
      <c r="I126" s="1014" t="s">
        <v>5987</v>
      </c>
      <c r="J126" s="1014" t="s">
        <v>5998</v>
      </c>
      <c r="K126" s="1014" t="s">
        <v>5999</v>
      </c>
      <c r="L126" s="1191" t="s">
        <v>1443</v>
      </c>
      <c r="M126" s="1136" t="s">
        <v>420</v>
      </c>
      <c r="N126" s="1191">
        <v>55344.0</v>
      </c>
      <c r="O126" s="1136" t="s">
        <v>6000</v>
      </c>
      <c r="P126" s="1186">
        <v>44.8650194262879</v>
      </c>
      <c r="Q126" s="1186">
        <v>-93.4013293754227</v>
      </c>
      <c r="R126" s="1227"/>
      <c r="S126" s="1218"/>
      <c r="T126" s="1217"/>
      <c r="U126" s="522" t="s">
        <v>5991</v>
      </c>
      <c r="V126" s="1014" t="s">
        <v>5992</v>
      </c>
      <c r="W126" s="1217" t="s">
        <v>5993</v>
      </c>
      <c r="X126" s="1191" t="s">
        <v>248</v>
      </c>
      <c r="Y126" s="1191" t="s">
        <v>420</v>
      </c>
      <c r="Z126" s="1136" t="s">
        <v>498</v>
      </c>
      <c r="AA126" s="1189">
        <v>45474.0</v>
      </c>
      <c r="AB126" s="1014" t="s">
        <v>5994</v>
      </c>
      <c r="AC126" s="1217"/>
      <c r="AD126" s="1014" t="s">
        <v>5995</v>
      </c>
      <c r="AE126" s="1190" t="s">
        <v>5996</v>
      </c>
      <c r="AF126" s="1191">
        <f t="shared" si="6"/>
        <v>15</v>
      </c>
      <c r="AG126" s="1217"/>
      <c r="AH126" s="1217"/>
      <c r="AI126" s="1217"/>
      <c r="AJ126" s="1217"/>
      <c r="AK126" s="28"/>
      <c r="AL126" s="28"/>
      <c r="AM126" s="28"/>
      <c r="AN126" s="28"/>
      <c r="AO126" s="28"/>
      <c r="AP126" s="28"/>
      <c r="AQ126" s="28"/>
      <c r="AR126" s="28"/>
      <c r="AS126" s="28"/>
      <c r="AT126" s="28"/>
      <c r="AU126" s="28"/>
      <c r="AV126" s="28"/>
      <c r="AW126" s="28"/>
      <c r="AX126" s="28"/>
      <c r="AY126" s="28"/>
      <c r="AZ126" s="28"/>
      <c r="BA126" s="28"/>
      <c r="BB126" s="28"/>
      <c r="BC126" s="28"/>
      <c r="BD126" s="28"/>
    </row>
    <row r="127" ht="90.75" customHeight="1">
      <c r="A127" s="1193">
        <v>7126.0</v>
      </c>
      <c r="B127" s="1288" t="s">
        <v>36</v>
      </c>
      <c r="C127" s="535" t="s">
        <v>5983</v>
      </c>
      <c r="D127" s="1289" t="s">
        <v>5984</v>
      </c>
      <c r="E127" s="1288" t="s">
        <v>1209</v>
      </c>
      <c r="F127" s="1289" t="s">
        <v>6001</v>
      </c>
      <c r="G127" s="1289" t="s">
        <v>5115</v>
      </c>
      <c r="H127" s="1289" t="s">
        <v>5986</v>
      </c>
      <c r="I127" s="1289" t="s">
        <v>5987</v>
      </c>
      <c r="J127" s="1289" t="s">
        <v>6002</v>
      </c>
      <c r="K127" s="1289" t="s">
        <v>6003</v>
      </c>
      <c r="L127" s="1290" t="s">
        <v>6004</v>
      </c>
      <c r="M127" s="1288" t="s">
        <v>420</v>
      </c>
      <c r="N127" s="1290">
        <v>19720.0</v>
      </c>
      <c r="O127" s="1288" t="s">
        <v>6005</v>
      </c>
      <c r="P127" s="1291">
        <v>39.6822581037309</v>
      </c>
      <c r="Q127" s="1291">
        <v>-75.5455447153456</v>
      </c>
      <c r="R127" s="1292"/>
      <c r="S127" s="1293"/>
      <c r="T127" s="1294"/>
      <c r="U127" s="1294" t="s">
        <v>5991</v>
      </c>
      <c r="V127" s="1289" t="s">
        <v>5992</v>
      </c>
      <c r="W127" s="1294" t="s">
        <v>5993</v>
      </c>
      <c r="X127" s="1290" t="s">
        <v>248</v>
      </c>
      <c r="Y127" s="1290" t="s">
        <v>420</v>
      </c>
      <c r="Z127" s="1288" t="s">
        <v>498</v>
      </c>
      <c r="AA127" s="1295" t="s">
        <v>10687</v>
      </c>
      <c r="AB127" s="1289" t="s">
        <v>6006</v>
      </c>
      <c r="AC127" s="1294" t="s">
        <v>6008</v>
      </c>
      <c r="AD127" s="1289" t="s">
        <v>6007</v>
      </c>
      <c r="AE127" s="1296" t="s">
        <v>5996</v>
      </c>
      <c r="AF127" s="1191">
        <f t="shared" si="6"/>
        <v>26</v>
      </c>
      <c r="AG127" s="1294"/>
      <c r="AH127" s="1294"/>
      <c r="AI127" s="1294"/>
      <c r="AJ127" s="1294"/>
      <c r="AK127" s="28"/>
      <c r="AL127" s="28"/>
      <c r="AM127" s="28"/>
      <c r="AN127" s="28"/>
      <c r="AO127" s="28"/>
      <c r="AP127" s="28"/>
      <c r="AQ127" s="28"/>
      <c r="AR127" s="28"/>
      <c r="AS127" s="28"/>
      <c r="AT127" s="28"/>
      <c r="AU127" s="28"/>
      <c r="AV127" s="28"/>
      <c r="AW127" s="28"/>
      <c r="AX127" s="28"/>
      <c r="AY127" s="28"/>
      <c r="AZ127" s="28"/>
      <c r="BA127" s="28"/>
      <c r="BB127" s="28"/>
      <c r="BC127" s="28"/>
      <c r="BD127" s="28"/>
    </row>
    <row r="128" ht="83.25" customHeight="1">
      <c r="A128" s="1184">
        <v>7127.0</v>
      </c>
      <c r="B128" s="1136" t="s">
        <v>36</v>
      </c>
      <c r="C128" s="1014" t="s">
        <v>5064</v>
      </c>
      <c r="D128" s="1014" t="s">
        <v>6009</v>
      </c>
      <c r="E128" s="1136" t="s">
        <v>1209</v>
      </c>
      <c r="F128" s="1014" t="s">
        <v>6010</v>
      </c>
      <c r="G128" s="1014" t="s">
        <v>5115</v>
      </c>
      <c r="H128" s="1014" t="s">
        <v>6011</v>
      </c>
      <c r="I128" s="1190" t="s">
        <v>6012</v>
      </c>
      <c r="J128" s="510" t="s">
        <v>6013</v>
      </c>
      <c r="K128" s="1014" t="s">
        <v>1229</v>
      </c>
      <c r="L128" s="1136" t="s">
        <v>95</v>
      </c>
      <c r="M128" s="1136" t="s">
        <v>420</v>
      </c>
      <c r="N128" s="1136">
        <v>77073.0</v>
      </c>
      <c r="O128" s="1136"/>
      <c r="P128" s="1186">
        <v>29.9685242663554</v>
      </c>
      <c r="Q128" s="1221">
        <v>-95.3650862</v>
      </c>
      <c r="R128" s="1184"/>
      <c r="S128" s="1218"/>
      <c r="T128" s="1217"/>
      <c r="U128" s="1014" t="s">
        <v>6014</v>
      </c>
      <c r="V128" s="1190" t="s">
        <v>6015</v>
      </c>
      <c r="W128" s="1014" t="s">
        <v>1229</v>
      </c>
      <c r="X128" s="1136" t="s">
        <v>95</v>
      </c>
      <c r="Y128" s="1136" t="s">
        <v>420</v>
      </c>
      <c r="Z128" s="1136" t="s">
        <v>498</v>
      </c>
      <c r="AA128" s="1189">
        <v>45300.0</v>
      </c>
      <c r="AB128" s="1014"/>
      <c r="AC128" s="1217"/>
      <c r="AD128" s="1297" t="s">
        <v>10688</v>
      </c>
      <c r="AE128" s="1190" t="s">
        <v>6012</v>
      </c>
      <c r="AF128" s="1191">
        <f t="shared" si="6"/>
        <v>17</v>
      </c>
      <c r="AG128" s="1217"/>
      <c r="AH128" s="522"/>
      <c r="AI128" s="522"/>
      <c r="AJ128" s="1217"/>
      <c r="AK128" s="28"/>
      <c r="AL128" s="28"/>
      <c r="AM128" s="28"/>
      <c r="AN128" s="28"/>
      <c r="AO128" s="28"/>
      <c r="AP128" s="28"/>
      <c r="AQ128" s="28"/>
      <c r="AR128" s="28"/>
      <c r="AS128" s="28"/>
      <c r="AT128" s="28"/>
      <c r="AU128" s="28"/>
      <c r="AV128" s="28"/>
      <c r="AW128" s="28"/>
      <c r="AX128" s="28"/>
      <c r="AY128" s="28"/>
      <c r="AZ128" s="28"/>
      <c r="BA128" s="28"/>
      <c r="BB128" s="28"/>
      <c r="BC128" s="28"/>
      <c r="BD128" s="28"/>
    </row>
    <row r="129" ht="59.25" customHeight="1">
      <c r="A129" s="1193">
        <v>7128.0</v>
      </c>
      <c r="B129" s="1136" t="s">
        <v>158</v>
      </c>
      <c r="C129" s="1014" t="s">
        <v>5064</v>
      </c>
      <c r="D129" s="1014" t="s">
        <v>31</v>
      </c>
      <c r="E129" s="1136" t="s">
        <v>812</v>
      </c>
      <c r="F129" s="1014" t="s">
        <v>2736</v>
      </c>
      <c r="G129" s="1014" t="s">
        <v>5067</v>
      </c>
      <c r="H129" s="1014" t="s">
        <v>6017</v>
      </c>
      <c r="I129" s="1014" t="s">
        <v>2723</v>
      </c>
      <c r="J129" s="1014" t="s">
        <v>2738</v>
      </c>
      <c r="K129" s="1014" t="s">
        <v>2739</v>
      </c>
      <c r="L129" s="1136" t="s">
        <v>32</v>
      </c>
      <c r="M129" s="1136" t="s">
        <v>420</v>
      </c>
      <c r="N129" s="1136">
        <v>45420.0</v>
      </c>
      <c r="O129" s="1136" t="s">
        <v>2740</v>
      </c>
      <c r="P129" s="1186">
        <v>39.7154984024517</v>
      </c>
      <c r="Q129" s="1186">
        <v>-84.1118245465312</v>
      </c>
      <c r="R129" s="1184">
        <v>53.0</v>
      </c>
      <c r="S129" s="1187"/>
      <c r="T129" s="1014"/>
      <c r="U129" s="1188" t="s">
        <v>31</v>
      </c>
      <c r="V129" s="1190" t="s">
        <v>2723</v>
      </c>
      <c r="W129" s="1014" t="s">
        <v>2726</v>
      </c>
      <c r="X129" s="1136" t="s">
        <v>32</v>
      </c>
      <c r="Y129" s="1136" t="s">
        <v>420</v>
      </c>
      <c r="Z129" s="1136" t="s">
        <v>498</v>
      </c>
      <c r="AA129" s="1189">
        <v>44891.0</v>
      </c>
      <c r="AB129" s="1014" t="s">
        <v>2741</v>
      </c>
      <c r="AC129" s="1014" t="s">
        <v>6019</v>
      </c>
      <c r="AD129" s="1014" t="s">
        <v>6018</v>
      </c>
      <c r="AE129" s="1190" t="s">
        <v>6020</v>
      </c>
      <c r="AF129" s="1191">
        <f t="shared" si="6"/>
        <v>21</v>
      </c>
      <c r="AG129" s="1217"/>
      <c r="AH129" s="1217"/>
      <c r="AI129" s="1217"/>
      <c r="AJ129" s="1217"/>
      <c r="AK129" s="28"/>
      <c r="AL129" s="28"/>
      <c r="AM129" s="28"/>
      <c r="AN129" s="28"/>
      <c r="AO129" s="28"/>
      <c r="AP129" s="28"/>
      <c r="AQ129" s="28"/>
      <c r="AR129" s="28"/>
      <c r="AS129" s="28"/>
      <c r="AT129" s="28"/>
      <c r="AU129" s="28"/>
      <c r="AV129" s="28"/>
      <c r="AW129" s="28"/>
      <c r="AX129" s="28"/>
      <c r="AY129" s="28"/>
      <c r="AZ129" s="28"/>
      <c r="BA129" s="28"/>
      <c r="BB129" s="28"/>
      <c r="BC129" s="28"/>
      <c r="BD129" s="28"/>
    </row>
    <row r="130" ht="65.25" customHeight="1">
      <c r="A130" s="1184">
        <v>7129.0</v>
      </c>
      <c r="B130" s="1136" t="s">
        <v>36</v>
      </c>
      <c r="C130" s="1014" t="s">
        <v>5064</v>
      </c>
      <c r="D130" s="1014" t="s">
        <v>4990</v>
      </c>
      <c r="E130" s="1136" t="s">
        <v>1209</v>
      </c>
      <c r="F130" s="1014" t="s">
        <v>4990</v>
      </c>
      <c r="G130" s="1014" t="s">
        <v>4991</v>
      </c>
      <c r="H130" s="1014" t="s">
        <v>4992</v>
      </c>
      <c r="I130" s="665" t="s">
        <v>4993</v>
      </c>
      <c r="J130" s="510" t="s">
        <v>6021</v>
      </c>
      <c r="K130" s="1014" t="s">
        <v>6022</v>
      </c>
      <c r="L130" s="1191" t="s">
        <v>72</v>
      </c>
      <c r="M130" s="1191" t="s">
        <v>420</v>
      </c>
      <c r="N130" s="1191">
        <v>39350.0</v>
      </c>
      <c r="O130" s="1136"/>
      <c r="P130" s="1226">
        <v>32.7670276173361</v>
      </c>
      <c r="Q130" s="1226">
        <v>-89.1207449764803</v>
      </c>
      <c r="R130" s="1227">
        <v>3600.0</v>
      </c>
      <c r="S130" s="1218"/>
      <c r="T130" s="1217"/>
      <c r="U130" s="1014" t="s">
        <v>4990</v>
      </c>
      <c r="V130" s="665" t="s">
        <v>4993</v>
      </c>
      <c r="W130" s="522" t="s">
        <v>4994</v>
      </c>
      <c r="X130" s="1191" t="s">
        <v>72</v>
      </c>
      <c r="Y130" s="1191" t="s">
        <v>420</v>
      </c>
      <c r="Z130" s="1136" t="s">
        <v>498</v>
      </c>
      <c r="AA130" s="1189" t="s">
        <v>10671</v>
      </c>
      <c r="AB130" s="1190" t="s">
        <v>4995</v>
      </c>
      <c r="AC130" s="1014" t="s">
        <v>6024</v>
      </c>
      <c r="AD130" s="510" t="s">
        <v>6023</v>
      </c>
      <c r="AE130" s="1223" t="s">
        <v>4993</v>
      </c>
      <c r="AF130" s="1191">
        <f t="shared" si="6"/>
        <v>30</v>
      </c>
      <c r="AG130" s="1217"/>
      <c r="AH130" s="522"/>
      <c r="AI130" s="1217"/>
      <c r="AJ130" s="1014"/>
      <c r="AK130" s="28"/>
      <c r="AL130" s="28"/>
      <c r="AM130" s="28"/>
      <c r="AN130" s="28"/>
      <c r="AO130" s="28"/>
      <c r="AP130" s="28"/>
      <c r="AQ130" s="28"/>
      <c r="AR130" s="28"/>
      <c r="AS130" s="28"/>
      <c r="AT130" s="28"/>
      <c r="AU130" s="28"/>
      <c r="AV130" s="28"/>
      <c r="AW130" s="28"/>
      <c r="AX130" s="28"/>
      <c r="AY130" s="28"/>
      <c r="AZ130" s="28"/>
      <c r="BA130" s="28"/>
      <c r="BB130" s="28"/>
      <c r="BC130" s="28"/>
      <c r="BD130" s="28"/>
    </row>
    <row r="131" ht="77.25" customHeight="1">
      <c r="A131" s="1193">
        <v>7130.0</v>
      </c>
      <c r="B131" s="1136" t="s">
        <v>36</v>
      </c>
      <c r="C131" s="1014" t="s">
        <v>5064</v>
      </c>
      <c r="D131" s="1014" t="s">
        <v>6025</v>
      </c>
      <c r="E131" s="1136" t="s">
        <v>812</v>
      </c>
      <c r="F131" s="1014" t="s">
        <v>6025</v>
      </c>
      <c r="G131" s="1014" t="s">
        <v>5067</v>
      </c>
      <c r="H131" s="1014" t="s">
        <v>6026</v>
      </c>
      <c r="I131" s="665" t="s">
        <v>6027</v>
      </c>
      <c r="J131" s="1014" t="s">
        <v>6028</v>
      </c>
      <c r="K131" s="1014" t="s">
        <v>6029</v>
      </c>
      <c r="L131" s="1191" t="s">
        <v>26</v>
      </c>
      <c r="M131" s="1191" t="s">
        <v>420</v>
      </c>
      <c r="N131" s="1191">
        <v>95605.0</v>
      </c>
      <c r="O131" s="1136" t="s">
        <v>6030</v>
      </c>
      <c r="P131" s="1226">
        <v>38.5986</v>
      </c>
      <c r="Q131" s="1226">
        <v>-121.5395</v>
      </c>
      <c r="R131" s="1227">
        <v>30.0</v>
      </c>
      <c r="S131" s="1218"/>
      <c r="T131" s="1217"/>
      <c r="U131" s="1014" t="s">
        <v>6025</v>
      </c>
      <c r="V131" s="665" t="s">
        <v>6027</v>
      </c>
      <c r="W131" s="1217" t="s">
        <v>6029</v>
      </c>
      <c r="X131" s="1191" t="s">
        <v>26</v>
      </c>
      <c r="Y131" s="1191" t="s">
        <v>420</v>
      </c>
      <c r="Z131" s="1136" t="s">
        <v>486</v>
      </c>
      <c r="AA131" s="1189">
        <v>45692.0</v>
      </c>
      <c r="AB131" s="1190" t="s">
        <v>6031</v>
      </c>
      <c r="AC131" s="1014"/>
      <c r="AD131" s="490" t="s">
        <v>6032</v>
      </c>
      <c r="AE131" s="1217"/>
      <c r="AF131" s="1191">
        <f t="shared" si="6"/>
        <v>15</v>
      </c>
      <c r="AG131" s="1217"/>
      <c r="AH131" s="1217"/>
      <c r="AI131" s="1217"/>
      <c r="AJ131" s="1014"/>
      <c r="AK131" s="28"/>
      <c r="AL131" s="28"/>
      <c r="AM131" s="28"/>
      <c r="AN131" s="28"/>
      <c r="AO131" s="28"/>
      <c r="AP131" s="28"/>
      <c r="AQ131" s="28"/>
      <c r="AR131" s="28"/>
      <c r="AS131" s="28"/>
      <c r="AT131" s="28"/>
      <c r="AU131" s="28"/>
      <c r="AV131" s="28"/>
      <c r="AW131" s="28"/>
      <c r="AX131" s="28"/>
      <c r="AY131" s="28"/>
      <c r="AZ131" s="28"/>
      <c r="BA131" s="28"/>
      <c r="BB131" s="28"/>
      <c r="BC131" s="28"/>
      <c r="BD131" s="28"/>
    </row>
    <row r="132" ht="63.0" customHeight="1">
      <c r="A132" s="1184">
        <v>7131.0</v>
      </c>
      <c r="B132" s="1136" t="s">
        <v>36</v>
      </c>
      <c r="C132" s="1014" t="s">
        <v>5064</v>
      </c>
      <c r="D132" s="1014" t="s">
        <v>6033</v>
      </c>
      <c r="E132" s="1136" t="s">
        <v>812</v>
      </c>
      <c r="F132" s="1014" t="s">
        <v>6033</v>
      </c>
      <c r="G132" s="1014" t="s">
        <v>5115</v>
      </c>
      <c r="H132" s="1014" t="s">
        <v>6034</v>
      </c>
      <c r="I132" s="665" t="s">
        <v>6035</v>
      </c>
      <c r="J132" s="1014" t="s">
        <v>6036</v>
      </c>
      <c r="K132" s="1014" t="s">
        <v>6037</v>
      </c>
      <c r="L132" s="1191" t="s">
        <v>248</v>
      </c>
      <c r="M132" s="1191" t="s">
        <v>420</v>
      </c>
      <c r="N132" s="1298" t="s">
        <v>10689</v>
      </c>
      <c r="O132" s="1136" t="s">
        <v>6038</v>
      </c>
      <c r="P132" s="1226">
        <v>42.4851</v>
      </c>
      <c r="Q132" s="1226">
        <v>-71.4328</v>
      </c>
      <c r="R132" s="1227"/>
      <c r="S132" s="1218"/>
      <c r="T132" s="1217"/>
      <c r="U132" s="1014" t="s">
        <v>6033</v>
      </c>
      <c r="V132" s="665" t="s">
        <v>6035</v>
      </c>
      <c r="W132" s="1217" t="s">
        <v>6037</v>
      </c>
      <c r="X132" s="1191" t="s">
        <v>248</v>
      </c>
      <c r="Y132" s="1191" t="s">
        <v>420</v>
      </c>
      <c r="Z132" s="1136" t="s">
        <v>486</v>
      </c>
      <c r="AA132" s="1189">
        <v>45692.0</v>
      </c>
      <c r="AB132" s="1190" t="s">
        <v>6039</v>
      </c>
      <c r="AC132" s="1014"/>
      <c r="AD132" s="490" t="s">
        <v>6040</v>
      </c>
      <c r="AE132" s="1217"/>
      <c r="AF132" s="1191">
        <f t="shared" si="6"/>
        <v>9</v>
      </c>
      <c r="AG132" s="1217"/>
      <c r="AH132" s="1217"/>
      <c r="AI132" s="1217"/>
      <c r="AJ132" s="1014"/>
      <c r="AK132" s="28"/>
      <c r="AL132" s="28"/>
      <c r="AM132" s="28"/>
      <c r="AN132" s="28"/>
      <c r="AO132" s="28"/>
      <c r="AP132" s="28"/>
      <c r="AQ132" s="28"/>
      <c r="AR132" s="28"/>
      <c r="AS132" s="28"/>
      <c r="AT132" s="28"/>
      <c r="AU132" s="28"/>
      <c r="AV132" s="28"/>
      <c r="AW132" s="28"/>
      <c r="AX132" s="28"/>
      <c r="AY132" s="28"/>
      <c r="AZ132" s="28"/>
      <c r="BA132" s="28"/>
      <c r="BB132" s="28"/>
      <c r="BC132" s="28"/>
      <c r="BD132" s="28"/>
    </row>
    <row r="133" ht="74.25" customHeight="1">
      <c r="A133" s="1193">
        <v>7132.0</v>
      </c>
      <c r="B133" s="1136" t="s">
        <v>36</v>
      </c>
      <c r="C133" s="1014" t="s">
        <v>5064</v>
      </c>
      <c r="D133" s="1014" t="s">
        <v>6033</v>
      </c>
      <c r="E133" s="1136" t="s">
        <v>812</v>
      </c>
      <c r="F133" s="1014" t="s">
        <v>6041</v>
      </c>
      <c r="G133" s="1014" t="s">
        <v>5367</v>
      </c>
      <c r="H133" s="1014" t="s">
        <v>6034</v>
      </c>
      <c r="I133" s="665" t="s">
        <v>6035</v>
      </c>
      <c r="J133" s="1014" t="s">
        <v>6042</v>
      </c>
      <c r="K133" s="1014" t="s">
        <v>6043</v>
      </c>
      <c r="L133" s="1191" t="s">
        <v>42</v>
      </c>
      <c r="M133" s="1191" t="s">
        <v>420</v>
      </c>
      <c r="N133" s="1191">
        <v>48846.0</v>
      </c>
      <c r="O133" s="1136" t="s">
        <v>6044</v>
      </c>
      <c r="P133" s="1226">
        <v>42.9873</v>
      </c>
      <c r="Q133" s="1226">
        <v>-85.0711</v>
      </c>
      <c r="R133" s="1227"/>
      <c r="S133" s="1218"/>
      <c r="T133" s="1217"/>
      <c r="U133" s="1014" t="s">
        <v>6033</v>
      </c>
      <c r="V133" s="665" t="s">
        <v>6035</v>
      </c>
      <c r="W133" s="1217" t="s">
        <v>6037</v>
      </c>
      <c r="X133" s="1191" t="s">
        <v>248</v>
      </c>
      <c r="Y133" s="1191" t="s">
        <v>420</v>
      </c>
      <c r="Z133" s="1136" t="s">
        <v>486</v>
      </c>
      <c r="AA133" s="1189">
        <v>45692.0</v>
      </c>
      <c r="AB133" s="1190" t="s">
        <v>6039</v>
      </c>
      <c r="AC133" s="1014"/>
      <c r="AD133" s="490" t="s">
        <v>6040</v>
      </c>
      <c r="AE133" s="1217"/>
      <c r="AF133" s="1191">
        <f t="shared" si="6"/>
        <v>9</v>
      </c>
      <c r="AG133" s="1217"/>
      <c r="AH133" s="1217"/>
      <c r="AI133" s="1217"/>
      <c r="AJ133" s="1014"/>
      <c r="AK133" s="28"/>
      <c r="AL133" s="28"/>
      <c r="AM133" s="28"/>
      <c r="AN133" s="28"/>
      <c r="AO133" s="28"/>
      <c r="AP133" s="28"/>
      <c r="AQ133" s="28"/>
      <c r="AR133" s="28"/>
      <c r="AS133" s="28"/>
      <c r="AT133" s="28"/>
      <c r="AU133" s="28"/>
      <c r="AV133" s="28"/>
      <c r="AW133" s="28"/>
      <c r="AX133" s="28"/>
      <c r="AY133" s="28"/>
      <c r="AZ133" s="28"/>
      <c r="BA133" s="28"/>
      <c r="BB133" s="28"/>
      <c r="BC133" s="28"/>
      <c r="BD133" s="28"/>
    </row>
    <row r="134" ht="51.75" customHeight="1">
      <c r="A134" s="1184">
        <v>7133.0</v>
      </c>
      <c r="B134" s="1136" t="s">
        <v>36</v>
      </c>
      <c r="C134" s="1014" t="s">
        <v>5064</v>
      </c>
      <c r="D134" s="1014" t="s">
        <v>6033</v>
      </c>
      <c r="E134" s="1136" t="s">
        <v>812</v>
      </c>
      <c r="F134" s="1014" t="s">
        <v>6045</v>
      </c>
      <c r="G134" s="1014" t="s">
        <v>5367</v>
      </c>
      <c r="H134" s="1014" t="s">
        <v>6034</v>
      </c>
      <c r="I134" s="665" t="s">
        <v>6035</v>
      </c>
      <c r="J134" s="1014" t="s">
        <v>6046</v>
      </c>
      <c r="K134" s="1014" t="s">
        <v>3780</v>
      </c>
      <c r="L134" s="1191" t="s">
        <v>26</v>
      </c>
      <c r="M134" s="1191" t="s">
        <v>420</v>
      </c>
      <c r="N134" s="1191">
        <v>95050.0</v>
      </c>
      <c r="O134" s="1136"/>
      <c r="P134" s="1226">
        <v>37.3481353699112</v>
      </c>
      <c r="Q134" s="1226">
        <v>-121.949766488942</v>
      </c>
      <c r="R134" s="1227"/>
      <c r="S134" s="1218"/>
      <c r="T134" s="1217"/>
      <c r="U134" s="1014" t="s">
        <v>6033</v>
      </c>
      <c r="V134" s="665" t="s">
        <v>6035</v>
      </c>
      <c r="W134" s="1217" t="s">
        <v>6037</v>
      </c>
      <c r="X134" s="1191" t="s">
        <v>248</v>
      </c>
      <c r="Y134" s="1191" t="s">
        <v>420</v>
      </c>
      <c r="Z134" s="1136" t="s">
        <v>486</v>
      </c>
      <c r="AA134" s="1189">
        <v>45692.0</v>
      </c>
      <c r="AB134" s="1190" t="s">
        <v>6039</v>
      </c>
      <c r="AC134" s="1014"/>
      <c r="AD134" s="490" t="s">
        <v>6040</v>
      </c>
      <c r="AE134" s="1217"/>
      <c r="AF134" s="1191">
        <f t="shared" si="6"/>
        <v>9</v>
      </c>
      <c r="AG134" s="1217"/>
      <c r="AH134" s="1217"/>
      <c r="AI134" s="1217"/>
      <c r="AJ134" s="1014"/>
      <c r="AK134" s="28"/>
      <c r="AL134" s="28"/>
      <c r="AM134" s="28"/>
      <c r="AN134" s="28"/>
      <c r="AO134" s="28"/>
      <c r="AP134" s="28"/>
      <c r="AQ134" s="28"/>
      <c r="AR134" s="28"/>
      <c r="AS134" s="28"/>
      <c r="AT134" s="28"/>
      <c r="AU134" s="28"/>
      <c r="AV134" s="28"/>
      <c r="AW134" s="28"/>
      <c r="AX134" s="28"/>
      <c r="AY134" s="28"/>
      <c r="AZ134" s="28"/>
      <c r="BA134" s="28"/>
      <c r="BB134" s="28"/>
      <c r="BC134" s="28"/>
      <c r="BD134" s="28"/>
    </row>
    <row r="135" ht="56.25" customHeight="1">
      <c r="A135" s="1193">
        <v>7134.0</v>
      </c>
      <c r="B135" s="1136" t="s">
        <v>36</v>
      </c>
      <c r="C135" s="1014" t="s">
        <v>5064</v>
      </c>
      <c r="D135" s="1014" t="s">
        <v>6047</v>
      </c>
      <c r="E135" s="1136" t="s">
        <v>812</v>
      </c>
      <c r="F135" s="1014" t="s">
        <v>6047</v>
      </c>
      <c r="G135" s="1014" t="s">
        <v>5067</v>
      </c>
      <c r="H135" s="1014" t="s">
        <v>6048</v>
      </c>
      <c r="I135" s="665" t="s">
        <v>6049</v>
      </c>
      <c r="J135" s="1014" t="s">
        <v>6050</v>
      </c>
      <c r="K135" s="1014" t="s">
        <v>5679</v>
      </c>
      <c r="L135" s="1191" t="s">
        <v>32</v>
      </c>
      <c r="M135" s="1191" t="s">
        <v>420</v>
      </c>
      <c r="N135" s="1191">
        <v>43035.0</v>
      </c>
      <c r="O135" s="1136" t="s">
        <v>6051</v>
      </c>
      <c r="P135" s="1226">
        <v>40.185530122632</v>
      </c>
      <c r="Q135" s="1226">
        <v>-83.0125702423285</v>
      </c>
      <c r="R135" s="1227">
        <v>140.0</v>
      </c>
      <c r="S135" s="1218"/>
      <c r="T135" s="1217"/>
      <c r="U135" s="1014" t="s">
        <v>6052</v>
      </c>
      <c r="V135" s="452" t="s">
        <v>6053</v>
      </c>
      <c r="W135" s="1217" t="s">
        <v>5070</v>
      </c>
      <c r="X135" s="1191" t="s">
        <v>879</v>
      </c>
      <c r="Y135" s="1191" t="s">
        <v>618</v>
      </c>
      <c r="Z135" s="1136" t="s">
        <v>486</v>
      </c>
      <c r="AA135" s="1189">
        <v>45692.0</v>
      </c>
      <c r="AB135" s="1190" t="s">
        <v>6054</v>
      </c>
      <c r="AC135" s="1014"/>
      <c r="AD135" s="490" t="s">
        <v>6055</v>
      </c>
      <c r="AE135" s="1217"/>
      <c r="AF135" s="1191">
        <f t="shared" si="6"/>
        <v>13</v>
      </c>
      <c r="AG135" s="1217"/>
      <c r="AH135" s="1217"/>
      <c r="AI135" s="1217"/>
      <c r="AJ135" s="1014"/>
      <c r="AK135" s="28"/>
      <c r="AL135" s="28"/>
      <c r="AM135" s="28"/>
      <c r="AN135" s="28"/>
      <c r="AO135" s="28"/>
      <c r="AP135" s="28"/>
      <c r="AQ135" s="28"/>
      <c r="AR135" s="28"/>
      <c r="AS135" s="28"/>
      <c r="AT135" s="28"/>
      <c r="AU135" s="28"/>
      <c r="AV135" s="28"/>
      <c r="AW135" s="28"/>
      <c r="AX135" s="28"/>
      <c r="AY135" s="28"/>
      <c r="AZ135" s="28"/>
      <c r="BA135" s="28"/>
      <c r="BB135" s="28"/>
      <c r="BC135" s="28"/>
      <c r="BD135" s="28"/>
    </row>
    <row r="136" ht="51.75" customHeight="1">
      <c r="A136" s="1184">
        <v>7135.0</v>
      </c>
      <c r="B136" s="1136" t="s">
        <v>36</v>
      </c>
      <c r="C136" s="1014" t="s">
        <v>5064</v>
      </c>
      <c r="D136" s="1014" t="s">
        <v>6047</v>
      </c>
      <c r="E136" s="1136" t="s">
        <v>812</v>
      </c>
      <c r="F136" s="1014" t="s">
        <v>6056</v>
      </c>
      <c r="G136" s="1014" t="s">
        <v>5410</v>
      </c>
      <c r="H136" s="1014" t="s">
        <v>5762</v>
      </c>
      <c r="I136" s="665" t="s">
        <v>6049</v>
      </c>
      <c r="J136" s="1014" t="s">
        <v>6057</v>
      </c>
      <c r="K136" s="1014" t="s">
        <v>6058</v>
      </c>
      <c r="L136" s="1191" t="s">
        <v>86</v>
      </c>
      <c r="M136" s="1191" t="s">
        <v>420</v>
      </c>
      <c r="N136" s="1191">
        <v>60008.0</v>
      </c>
      <c r="O136" s="1136" t="s">
        <v>6059</v>
      </c>
      <c r="P136" s="1226">
        <v>42.0657</v>
      </c>
      <c r="Q136" s="1226">
        <v>-88.0189</v>
      </c>
      <c r="R136" s="1227"/>
      <c r="S136" s="1218"/>
      <c r="T136" s="1217"/>
      <c r="U136" s="1014" t="s">
        <v>6052</v>
      </c>
      <c r="V136" s="452" t="s">
        <v>6053</v>
      </c>
      <c r="W136" s="1217" t="s">
        <v>5070</v>
      </c>
      <c r="X136" s="1191" t="s">
        <v>879</v>
      </c>
      <c r="Y136" s="1191" t="s">
        <v>618</v>
      </c>
      <c r="Z136" s="1136" t="s">
        <v>486</v>
      </c>
      <c r="AA136" s="1189">
        <v>45693.0</v>
      </c>
      <c r="AB136" s="1014" t="s">
        <v>6060</v>
      </c>
      <c r="AC136" s="1014"/>
      <c r="AD136" s="490" t="s">
        <v>6055</v>
      </c>
      <c r="AE136" s="1217"/>
      <c r="AF136" s="1191">
        <f t="shared" si="6"/>
        <v>13</v>
      </c>
      <c r="AG136" s="1217"/>
      <c r="AH136" s="1217"/>
      <c r="AI136" s="1217"/>
      <c r="AJ136" s="1014"/>
      <c r="AK136" s="28"/>
      <c r="AL136" s="28"/>
      <c r="AM136" s="28"/>
      <c r="AN136" s="28"/>
      <c r="AO136" s="28"/>
      <c r="AP136" s="28"/>
      <c r="AQ136" s="28"/>
      <c r="AR136" s="28"/>
      <c r="AS136" s="28"/>
      <c r="AT136" s="28"/>
      <c r="AU136" s="28"/>
      <c r="AV136" s="28"/>
      <c r="AW136" s="28"/>
      <c r="AX136" s="28"/>
      <c r="AY136" s="28"/>
      <c r="AZ136" s="28"/>
      <c r="BA136" s="28"/>
      <c r="BB136" s="28"/>
      <c r="BC136" s="28"/>
      <c r="BD136" s="28"/>
    </row>
    <row r="137" ht="75.0" customHeight="1">
      <c r="A137" s="1193">
        <v>7136.0</v>
      </c>
      <c r="B137" s="1136" t="s">
        <v>36</v>
      </c>
      <c r="C137" s="1014" t="s">
        <v>5064</v>
      </c>
      <c r="D137" s="1014" t="s">
        <v>6061</v>
      </c>
      <c r="E137" s="1136" t="s">
        <v>812</v>
      </c>
      <c r="F137" s="1014" t="s">
        <v>6062</v>
      </c>
      <c r="G137" s="1014" t="s">
        <v>5067</v>
      </c>
      <c r="H137" s="1014" t="s">
        <v>6063</v>
      </c>
      <c r="I137" s="1014" t="s">
        <v>6064</v>
      </c>
      <c r="J137" s="1014" t="s">
        <v>6065</v>
      </c>
      <c r="K137" s="1014" t="s">
        <v>6066</v>
      </c>
      <c r="L137" s="1191" t="s">
        <v>32</v>
      </c>
      <c r="M137" s="1191" t="s">
        <v>420</v>
      </c>
      <c r="N137" s="1191">
        <v>43074.0</v>
      </c>
      <c r="O137" s="1136" t="s">
        <v>6067</v>
      </c>
      <c r="P137" s="1226">
        <v>40.2426</v>
      </c>
      <c r="Q137" s="1226">
        <v>-82.8607</v>
      </c>
      <c r="R137" s="1227"/>
      <c r="S137" s="1218"/>
      <c r="T137" s="1217"/>
      <c r="U137" s="1014" t="s">
        <v>6068</v>
      </c>
      <c r="V137" s="1014" t="s">
        <v>6064</v>
      </c>
      <c r="W137" s="1217" t="s">
        <v>6066</v>
      </c>
      <c r="X137" s="1191" t="s">
        <v>32</v>
      </c>
      <c r="Y137" s="1191" t="s">
        <v>420</v>
      </c>
      <c r="Z137" s="1136" t="s">
        <v>486</v>
      </c>
      <c r="AA137" s="1189">
        <v>45698.0</v>
      </c>
      <c r="AB137" s="1014" t="s">
        <v>6069</v>
      </c>
      <c r="AC137" s="1014"/>
      <c r="AD137" s="490" t="s">
        <v>6070</v>
      </c>
      <c r="AE137" s="1217"/>
      <c r="AF137" s="1191">
        <f t="shared" si="6"/>
        <v>13</v>
      </c>
      <c r="AG137" s="1217"/>
      <c r="AH137" s="1217"/>
      <c r="AI137" s="1217"/>
      <c r="AJ137" s="1014"/>
      <c r="AK137" s="28"/>
      <c r="AL137" s="28"/>
      <c r="AM137" s="28"/>
      <c r="AN137" s="28"/>
      <c r="AO137" s="28"/>
      <c r="AP137" s="28"/>
      <c r="AQ137" s="28"/>
      <c r="AR137" s="28"/>
      <c r="AS137" s="28"/>
      <c r="AT137" s="28"/>
      <c r="AU137" s="28"/>
      <c r="AV137" s="28"/>
      <c r="AW137" s="28"/>
      <c r="AX137" s="28"/>
      <c r="AY137" s="28"/>
      <c r="AZ137" s="28"/>
      <c r="BA137" s="28"/>
      <c r="BB137" s="28"/>
      <c r="BC137" s="28"/>
      <c r="BD137" s="28"/>
    </row>
    <row r="138" ht="77.25" customHeight="1">
      <c r="A138" s="1184">
        <v>7137.0</v>
      </c>
      <c r="B138" s="1257" t="s">
        <v>36</v>
      </c>
      <c r="C138" s="1027" t="s">
        <v>5064</v>
      </c>
      <c r="D138" s="399" t="s">
        <v>6071</v>
      </c>
      <c r="E138" s="1257" t="s">
        <v>812</v>
      </c>
      <c r="F138" s="1027" t="s">
        <v>6072</v>
      </c>
      <c r="G138" s="1027" t="s">
        <v>5067</v>
      </c>
      <c r="H138" s="1027" t="s">
        <v>6073</v>
      </c>
      <c r="I138" s="1027" t="s">
        <v>6074</v>
      </c>
      <c r="J138" s="1027" t="s">
        <v>6075</v>
      </c>
      <c r="K138" s="1027" t="s">
        <v>6076</v>
      </c>
      <c r="L138" s="1264" t="s">
        <v>127</v>
      </c>
      <c r="M138" s="1264" t="s">
        <v>420</v>
      </c>
      <c r="N138" s="1264">
        <v>27215.0</v>
      </c>
      <c r="O138" s="1257" t="s">
        <v>6077</v>
      </c>
      <c r="P138" s="1299">
        <v>36.0682</v>
      </c>
      <c r="Q138" s="1299">
        <v>-79.5114</v>
      </c>
      <c r="R138" s="1300"/>
      <c r="S138" s="1262"/>
      <c r="T138" s="1258"/>
      <c r="U138" s="1027" t="s">
        <v>6078</v>
      </c>
      <c r="V138" s="1027" t="s">
        <v>6079</v>
      </c>
      <c r="W138" s="1258" t="s">
        <v>1880</v>
      </c>
      <c r="X138" s="1264" t="s">
        <v>179</v>
      </c>
      <c r="Y138" s="1264" t="s">
        <v>420</v>
      </c>
      <c r="Z138" s="1257" t="s">
        <v>486</v>
      </c>
      <c r="AA138" s="1263">
        <v>45867.0</v>
      </c>
      <c r="AB138" s="1027" t="s">
        <v>6080</v>
      </c>
      <c r="AC138" s="392" t="s">
        <v>6082</v>
      </c>
      <c r="AD138" s="392" t="s">
        <v>6081</v>
      </c>
      <c r="AE138" s="1258"/>
      <c r="AF138" s="1264">
        <f t="shared" si="6"/>
        <v>19</v>
      </c>
      <c r="AG138" s="1217"/>
      <c r="AH138" s="1217"/>
      <c r="AI138" s="1217"/>
      <c r="AJ138" s="1014"/>
      <c r="AK138" s="28"/>
      <c r="AL138" s="28"/>
      <c r="AM138" s="28"/>
      <c r="AN138" s="28"/>
      <c r="AO138" s="28"/>
      <c r="AP138" s="28"/>
      <c r="AQ138" s="28"/>
      <c r="AR138" s="28"/>
      <c r="AS138" s="28"/>
      <c r="AT138" s="28"/>
      <c r="AU138" s="28"/>
      <c r="AV138" s="28"/>
      <c r="AW138" s="28"/>
      <c r="AX138" s="28"/>
      <c r="AY138" s="28"/>
      <c r="AZ138" s="28"/>
      <c r="BA138" s="28"/>
      <c r="BB138" s="28"/>
      <c r="BC138" s="28"/>
      <c r="BD138" s="28"/>
    </row>
    <row r="139" ht="84.75" customHeight="1">
      <c r="A139" s="1193">
        <v>7138.0</v>
      </c>
      <c r="B139" s="1257" t="s">
        <v>36</v>
      </c>
      <c r="C139" s="1027" t="s">
        <v>5064</v>
      </c>
      <c r="D139" s="1027" t="s">
        <v>6083</v>
      </c>
      <c r="E139" s="1257" t="s">
        <v>812</v>
      </c>
      <c r="F139" s="1027" t="s">
        <v>6084</v>
      </c>
      <c r="G139" s="1027" t="s">
        <v>5067</v>
      </c>
      <c r="H139" s="392" t="s">
        <v>6085</v>
      </c>
      <c r="I139" s="1027" t="s">
        <v>6086</v>
      </c>
      <c r="J139" s="1027" t="s">
        <v>6087</v>
      </c>
      <c r="K139" s="1027" t="s">
        <v>1049</v>
      </c>
      <c r="L139" s="1264" t="s">
        <v>42</v>
      </c>
      <c r="M139" s="1264" t="s">
        <v>420</v>
      </c>
      <c r="N139" s="1264">
        <v>48126.0</v>
      </c>
      <c r="O139" s="1257" t="s">
        <v>6088</v>
      </c>
      <c r="P139" s="1299">
        <v>42.3222</v>
      </c>
      <c r="Q139" s="1299">
        <v>-83.1763</v>
      </c>
      <c r="R139" s="1300"/>
      <c r="S139" s="1262"/>
      <c r="T139" s="1258"/>
      <c r="U139" s="1027" t="s">
        <v>6083</v>
      </c>
      <c r="V139" s="1027" t="s">
        <v>6086</v>
      </c>
      <c r="W139" s="1258" t="s">
        <v>1049</v>
      </c>
      <c r="X139" s="1264" t="s">
        <v>42</v>
      </c>
      <c r="Y139" s="1264" t="s">
        <v>420</v>
      </c>
      <c r="Z139" s="1257" t="s">
        <v>486</v>
      </c>
      <c r="AA139" s="1263">
        <v>45872.0</v>
      </c>
      <c r="AB139" s="1259" t="s">
        <v>6089</v>
      </c>
      <c r="AC139" s="1027"/>
      <c r="AD139" s="398" t="s">
        <v>10690</v>
      </c>
      <c r="AE139" s="1258"/>
      <c r="AF139" s="1264">
        <f t="shared" si="6"/>
        <v>27</v>
      </c>
      <c r="AG139" s="1217"/>
      <c r="AH139" s="1217"/>
      <c r="AI139" s="1217"/>
      <c r="AJ139" s="1014"/>
      <c r="AK139" s="28"/>
      <c r="AL139" s="28"/>
      <c r="AM139" s="28"/>
      <c r="AN139" s="28"/>
      <c r="AO139" s="28"/>
      <c r="AP139" s="28"/>
      <c r="AQ139" s="28"/>
      <c r="AR139" s="28"/>
      <c r="AS139" s="28"/>
      <c r="AT139" s="28"/>
      <c r="AU139" s="28"/>
      <c r="AV139" s="28"/>
      <c r="AW139" s="28"/>
      <c r="AX139" s="28"/>
      <c r="AY139" s="28"/>
      <c r="AZ139" s="28"/>
      <c r="BA139" s="28"/>
      <c r="BB139" s="28"/>
      <c r="BC139" s="28"/>
      <c r="BD139" s="28"/>
    </row>
    <row r="140" ht="82.5" customHeight="1">
      <c r="A140" s="1184">
        <v>7139.0</v>
      </c>
      <c r="B140" s="1257" t="s">
        <v>36</v>
      </c>
      <c r="C140" s="1027" t="s">
        <v>5064</v>
      </c>
      <c r="D140" s="1027" t="s">
        <v>6091</v>
      </c>
      <c r="E140" s="1257" t="s">
        <v>812</v>
      </c>
      <c r="F140" s="1027" t="s">
        <v>6092</v>
      </c>
      <c r="G140" s="1027" t="s">
        <v>5067</v>
      </c>
      <c r="H140" s="1027" t="s">
        <v>5317</v>
      </c>
      <c r="I140" s="1027" t="s">
        <v>6093</v>
      </c>
      <c r="J140" s="1027" t="s">
        <v>6094</v>
      </c>
      <c r="K140" s="1027" t="s">
        <v>4937</v>
      </c>
      <c r="L140" s="1264" t="s">
        <v>86</v>
      </c>
      <c r="M140" s="1264" t="s">
        <v>420</v>
      </c>
      <c r="N140" s="1264">
        <v>60103.0</v>
      </c>
      <c r="O140" s="1257" t="s">
        <v>6095</v>
      </c>
      <c r="P140" s="1299">
        <v>41.9868</v>
      </c>
      <c r="Q140" s="1299">
        <v>-88.2255</v>
      </c>
      <c r="R140" s="1300"/>
      <c r="S140" s="1262"/>
      <c r="T140" s="1258"/>
      <c r="U140" s="399" t="s">
        <v>6096</v>
      </c>
      <c r="V140" s="1027" t="s">
        <v>6097</v>
      </c>
      <c r="W140" s="1258" t="s">
        <v>6098</v>
      </c>
      <c r="X140" s="1264"/>
      <c r="Y140" s="1264" t="s">
        <v>659</v>
      </c>
      <c r="Z140" s="1257" t="s">
        <v>486</v>
      </c>
      <c r="AA140" s="1263">
        <v>45872.0</v>
      </c>
      <c r="AB140" s="1027" t="s">
        <v>454</v>
      </c>
      <c r="AC140" s="1027"/>
      <c r="AD140" s="398" t="s">
        <v>10691</v>
      </c>
      <c r="AE140" s="1258"/>
      <c r="AF140" s="1264">
        <f t="shared" si="6"/>
        <v>30</v>
      </c>
      <c r="AG140" s="1258" t="s">
        <v>6100</v>
      </c>
      <c r="AH140" s="399" t="s">
        <v>6102</v>
      </c>
      <c r="AI140" s="886" t="s">
        <v>6101</v>
      </c>
      <c r="AJ140" s="1014"/>
      <c r="AK140" s="28"/>
      <c r="AL140" s="28"/>
      <c r="AM140" s="28"/>
      <c r="AN140" s="28"/>
      <c r="AO140" s="28"/>
      <c r="AP140" s="28"/>
      <c r="AQ140" s="28"/>
      <c r="AR140" s="28"/>
      <c r="AS140" s="28"/>
      <c r="AT140" s="28"/>
      <c r="AU140" s="28"/>
      <c r="AV140" s="28"/>
      <c r="AW140" s="28"/>
      <c r="AX140" s="28"/>
      <c r="AY140" s="28"/>
      <c r="AZ140" s="28"/>
      <c r="BA140" s="28"/>
      <c r="BB140" s="28"/>
      <c r="BC140" s="28"/>
      <c r="BD140" s="28"/>
    </row>
    <row r="141" ht="60.75" customHeight="1">
      <c r="A141" s="1193">
        <v>7140.0</v>
      </c>
      <c r="B141" s="1257" t="s">
        <v>36</v>
      </c>
      <c r="C141" s="1027" t="s">
        <v>5064</v>
      </c>
      <c r="D141" s="1027" t="s">
        <v>6103</v>
      </c>
      <c r="E141" s="1257" t="s">
        <v>1209</v>
      </c>
      <c r="F141" s="1027" t="s">
        <v>6103</v>
      </c>
      <c r="G141" s="1027" t="s">
        <v>5067</v>
      </c>
      <c r="H141" s="1027" t="s">
        <v>6104</v>
      </c>
      <c r="I141" s="1027" t="s">
        <v>6105</v>
      </c>
      <c r="J141" s="1027" t="s">
        <v>6106</v>
      </c>
      <c r="K141" s="1027" t="s">
        <v>6107</v>
      </c>
      <c r="L141" s="1264" t="s">
        <v>86</v>
      </c>
      <c r="M141" s="1264" t="s">
        <v>420</v>
      </c>
      <c r="N141" s="1264">
        <v>60139.0</v>
      </c>
      <c r="O141" s="1257" t="s">
        <v>6108</v>
      </c>
      <c r="P141" s="1299">
        <v>41.9218</v>
      </c>
      <c r="Q141" s="1299">
        <v>-88.0837</v>
      </c>
      <c r="R141" s="1300"/>
      <c r="S141" s="1262"/>
      <c r="T141" s="1258"/>
      <c r="U141" s="1258" t="s">
        <v>6103</v>
      </c>
      <c r="V141" s="1027" t="s">
        <v>6105</v>
      </c>
      <c r="W141" s="1258" t="s">
        <v>6107</v>
      </c>
      <c r="X141" s="1264" t="s">
        <v>86</v>
      </c>
      <c r="Y141" s="1264" t="s">
        <v>420</v>
      </c>
      <c r="Z141" s="1257" t="s">
        <v>486</v>
      </c>
      <c r="AA141" s="1263">
        <v>45872.0</v>
      </c>
      <c r="AB141" s="1027" t="s">
        <v>6109</v>
      </c>
      <c r="AC141" s="392" t="s">
        <v>6111</v>
      </c>
      <c r="AD141" s="398" t="s">
        <v>10692</v>
      </c>
      <c r="AE141" s="1258"/>
      <c r="AF141" s="1264">
        <f t="shared" si="6"/>
        <v>22</v>
      </c>
      <c r="AG141" s="1258" t="s">
        <v>6112</v>
      </c>
      <c r="AH141" s="399" t="s">
        <v>6114</v>
      </c>
      <c r="AI141" s="1301" t="s">
        <v>6113</v>
      </c>
      <c r="AJ141" s="1014"/>
      <c r="AK141" s="28"/>
      <c r="AL141" s="28"/>
      <c r="AM141" s="28"/>
      <c r="AN141" s="28"/>
      <c r="AO141" s="28"/>
      <c r="AP141" s="28"/>
      <c r="AQ141" s="28"/>
      <c r="AR141" s="28"/>
      <c r="AS141" s="28"/>
      <c r="AT141" s="28"/>
      <c r="AU141" s="28"/>
      <c r="AV141" s="28"/>
      <c r="AW141" s="28"/>
      <c r="AX141" s="28"/>
      <c r="AY141" s="28"/>
      <c r="AZ141" s="28"/>
      <c r="BA141" s="28"/>
      <c r="BB141" s="28"/>
      <c r="BC141" s="28"/>
      <c r="BD141" s="28"/>
    </row>
    <row r="142" ht="86.25" customHeight="1">
      <c r="A142" s="1184">
        <v>7141.0</v>
      </c>
      <c r="B142" s="1257" t="s">
        <v>36</v>
      </c>
      <c r="C142" s="1027" t="s">
        <v>5064</v>
      </c>
      <c r="D142" s="1027" t="s">
        <v>6115</v>
      </c>
      <c r="E142" s="1257" t="s">
        <v>812</v>
      </c>
      <c r="F142" s="1027" t="s">
        <v>6116</v>
      </c>
      <c r="G142" s="1027" t="s">
        <v>5067</v>
      </c>
      <c r="H142" s="392" t="s">
        <v>6117</v>
      </c>
      <c r="I142" s="1027" t="s">
        <v>6118</v>
      </c>
      <c r="J142" s="392" t="s">
        <v>6119</v>
      </c>
      <c r="K142" s="1027" t="s">
        <v>6120</v>
      </c>
      <c r="L142" s="1264" t="s">
        <v>141</v>
      </c>
      <c r="M142" s="1264" t="s">
        <v>420</v>
      </c>
      <c r="N142" s="1264">
        <v>30071.0</v>
      </c>
      <c r="O142" s="1257" t="s">
        <v>6121</v>
      </c>
      <c r="P142" s="1299">
        <v>33.9315</v>
      </c>
      <c r="Q142" s="1299">
        <v>-84.2238</v>
      </c>
      <c r="R142" s="1300">
        <v>2.0</v>
      </c>
      <c r="S142" s="1262"/>
      <c r="T142" s="1258"/>
      <c r="U142" s="1258" t="s">
        <v>6122</v>
      </c>
      <c r="V142" s="1027" t="s">
        <v>6118</v>
      </c>
      <c r="W142" s="1258" t="s">
        <v>1175</v>
      </c>
      <c r="X142" s="1264"/>
      <c r="Y142" s="1264" t="s">
        <v>467</v>
      </c>
      <c r="Z142" s="1257" t="s">
        <v>486</v>
      </c>
      <c r="AA142" s="1263">
        <v>45872.0</v>
      </c>
      <c r="AB142" s="1027" t="s">
        <v>6123</v>
      </c>
      <c r="AC142" s="1027"/>
      <c r="AD142" s="398" t="s">
        <v>10693</v>
      </c>
      <c r="AE142" s="1258"/>
      <c r="AF142" s="1264">
        <f t="shared" si="6"/>
        <v>23</v>
      </c>
      <c r="AG142" s="1258" t="s">
        <v>6125</v>
      </c>
      <c r="AH142" s="399" t="s">
        <v>6126</v>
      </c>
      <c r="AI142" s="1301" t="s">
        <v>6121</v>
      </c>
      <c r="AJ142" s="1014"/>
      <c r="AK142" s="28"/>
      <c r="AL142" s="28"/>
      <c r="AM142" s="28"/>
      <c r="AN142" s="28"/>
      <c r="AO142" s="28"/>
      <c r="AP142" s="28"/>
      <c r="AQ142" s="28"/>
      <c r="AR142" s="28"/>
      <c r="AS142" s="28"/>
      <c r="AT142" s="28"/>
      <c r="AU142" s="28"/>
      <c r="AV142" s="28"/>
      <c r="AW142" s="28"/>
      <c r="AX142" s="28"/>
      <c r="AY142" s="28"/>
      <c r="AZ142" s="28"/>
      <c r="BA142" s="28"/>
      <c r="BB142" s="28"/>
      <c r="BC142" s="28"/>
      <c r="BD142" s="28"/>
    </row>
    <row r="143" ht="74.25" customHeight="1">
      <c r="A143" s="1193">
        <v>7142.0</v>
      </c>
      <c r="B143" s="1257" t="s">
        <v>36</v>
      </c>
      <c r="C143" s="1027" t="s">
        <v>5064</v>
      </c>
      <c r="D143" s="1027" t="s">
        <v>6127</v>
      </c>
      <c r="E143" s="1257" t="s">
        <v>812</v>
      </c>
      <c r="F143" s="1027" t="s">
        <v>6092</v>
      </c>
      <c r="G143" s="1027" t="s">
        <v>5067</v>
      </c>
      <c r="H143" s="392" t="s">
        <v>6128</v>
      </c>
      <c r="I143" s="1027" t="s">
        <v>6129</v>
      </c>
      <c r="J143" s="1027" t="s">
        <v>6130</v>
      </c>
      <c r="K143" s="1027" t="s">
        <v>1838</v>
      </c>
      <c r="L143" s="1264" t="s">
        <v>80</v>
      </c>
      <c r="M143" s="1264" t="s">
        <v>420</v>
      </c>
      <c r="N143" s="1264">
        <v>23603.0</v>
      </c>
      <c r="O143" s="1257" t="s">
        <v>6131</v>
      </c>
      <c r="P143" s="1299">
        <v>37.1132</v>
      </c>
      <c r="Q143" s="1299">
        <v>-76.5319</v>
      </c>
      <c r="R143" s="1300">
        <v>50.0</v>
      </c>
      <c r="S143" s="1262">
        <v>10.0</v>
      </c>
      <c r="T143" s="1258" t="s">
        <v>23</v>
      </c>
      <c r="U143" s="399" t="s">
        <v>6132</v>
      </c>
      <c r="V143" s="1027" t="s">
        <v>6129</v>
      </c>
      <c r="W143" s="1258" t="s">
        <v>6133</v>
      </c>
      <c r="X143" s="1264" t="s">
        <v>658</v>
      </c>
      <c r="Y143" s="1264" t="s">
        <v>659</v>
      </c>
      <c r="Z143" s="1257" t="s">
        <v>486</v>
      </c>
      <c r="AA143" s="1263">
        <v>45873.0</v>
      </c>
      <c r="AB143" s="1027" t="s">
        <v>454</v>
      </c>
      <c r="AC143" s="1027"/>
      <c r="AD143" s="398" t="s">
        <v>10694</v>
      </c>
      <c r="AE143" s="1258"/>
      <c r="AF143" s="1264">
        <f t="shared" si="6"/>
        <v>30</v>
      </c>
      <c r="AG143" s="399" t="s">
        <v>6135</v>
      </c>
      <c r="AH143" s="399" t="s">
        <v>6137</v>
      </c>
      <c r="AI143" s="1301" t="s">
        <v>6136</v>
      </c>
      <c r="AJ143" s="1014"/>
      <c r="AK143" s="28"/>
      <c r="AL143" s="28"/>
      <c r="AM143" s="28"/>
      <c r="AN143" s="28"/>
      <c r="AO143" s="28"/>
      <c r="AP143" s="28"/>
      <c r="AQ143" s="28"/>
      <c r="AR143" s="28"/>
      <c r="AS143" s="28"/>
      <c r="AT143" s="28"/>
      <c r="AU143" s="28"/>
      <c r="AV143" s="28"/>
      <c r="AW143" s="28"/>
      <c r="AX143" s="28"/>
      <c r="AY143" s="28"/>
      <c r="AZ143" s="28"/>
      <c r="BA143" s="28"/>
      <c r="BB143" s="28"/>
      <c r="BC143" s="28"/>
      <c r="BD143" s="28"/>
    </row>
    <row r="144" ht="80.25" customHeight="1">
      <c r="A144" s="1184">
        <v>7143.0</v>
      </c>
      <c r="B144" s="1257" t="s">
        <v>36</v>
      </c>
      <c r="C144" s="1027" t="s">
        <v>5064</v>
      </c>
      <c r="D144" s="1027" t="s">
        <v>6138</v>
      </c>
      <c r="E144" s="1257" t="s">
        <v>812</v>
      </c>
      <c r="F144" s="1027" t="s">
        <v>6138</v>
      </c>
      <c r="G144" s="1027" t="s">
        <v>5821</v>
      </c>
      <c r="H144" s="1027" t="s">
        <v>6139</v>
      </c>
      <c r="I144" s="1027" t="s">
        <v>6140</v>
      </c>
      <c r="J144" s="1027" t="s">
        <v>6141</v>
      </c>
      <c r="K144" s="1027" t="s">
        <v>6142</v>
      </c>
      <c r="L144" s="1264" t="s">
        <v>64</v>
      </c>
      <c r="M144" s="1264" t="s">
        <v>420</v>
      </c>
      <c r="N144" s="1264">
        <v>46060.0</v>
      </c>
      <c r="O144" s="1257" t="s">
        <v>6143</v>
      </c>
      <c r="P144" s="1299">
        <v>40.00831</v>
      </c>
      <c r="Q144" s="1299">
        <v>-85.98932</v>
      </c>
      <c r="R144" s="1300">
        <v>869.0</v>
      </c>
      <c r="S144" s="1262"/>
      <c r="T144" s="1258"/>
      <c r="U144" s="1258" t="s">
        <v>6138</v>
      </c>
      <c r="V144" s="1027" t="s">
        <v>6140</v>
      </c>
      <c r="W144" s="1258" t="s">
        <v>6142</v>
      </c>
      <c r="X144" s="1264" t="s">
        <v>64</v>
      </c>
      <c r="Y144" s="1264" t="s">
        <v>420</v>
      </c>
      <c r="Z144" s="1257" t="s">
        <v>6144</v>
      </c>
      <c r="AA144" s="1263" t="s">
        <v>10695</v>
      </c>
      <c r="AB144" s="1027" t="s">
        <v>6140</v>
      </c>
      <c r="AC144" s="1027"/>
      <c r="AD144" s="395" t="s">
        <v>6145</v>
      </c>
      <c r="AE144" s="380" t="s">
        <v>6146</v>
      </c>
      <c r="AF144" s="1264">
        <f t="shared" si="6"/>
        <v>19</v>
      </c>
      <c r="AG144" s="1217"/>
      <c r="AH144" s="1217"/>
      <c r="AI144" s="1217"/>
      <c r="AJ144" s="1014"/>
      <c r="AK144" s="28"/>
      <c r="AL144" s="28"/>
      <c r="AM144" s="28"/>
      <c r="AN144" s="28"/>
      <c r="AO144" s="28"/>
      <c r="AP144" s="28"/>
      <c r="AQ144" s="28"/>
      <c r="AR144" s="28"/>
      <c r="AS144" s="28"/>
      <c r="AT144" s="28"/>
      <c r="AU144" s="28"/>
      <c r="AV144" s="28"/>
      <c r="AW144" s="28"/>
      <c r="AX144" s="28"/>
      <c r="AY144" s="28"/>
      <c r="AZ144" s="28"/>
      <c r="BA144" s="28"/>
      <c r="BB144" s="28"/>
      <c r="BC144" s="28"/>
      <c r="BD144" s="28"/>
    </row>
    <row r="145" ht="11.25" customHeight="1">
      <c r="A145" s="557"/>
      <c r="B145" s="558"/>
      <c r="C145" s="28"/>
      <c r="D145" s="360"/>
      <c r="E145" s="31"/>
      <c r="F145" s="28"/>
      <c r="G145" s="360"/>
      <c r="H145" s="360"/>
      <c r="I145" s="360"/>
      <c r="J145" s="360"/>
      <c r="K145" s="360"/>
      <c r="L145" s="558"/>
      <c r="M145" s="558"/>
      <c r="N145" s="558"/>
      <c r="O145" s="784"/>
      <c r="P145" s="28"/>
      <c r="Q145" s="28"/>
      <c r="R145" s="874"/>
      <c r="S145" s="560"/>
      <c r="T145" s="28"/>
      <c r="U145" s="28"/>
      <c r="V145" s="28"/>
      <c r="W145" s="28"/>
      <c r="X145" s="558"/>
      <c r="Y145" s="558"/>
      <c r="Z145" s="558"/>
      <c r="AA145" s="561"/>
      <c r="AB145" s="360"/>
      <c r="AC145" s="28"/>
      <c r="AD145" s="360"/>
      <c r="AE145" s="28"/>
      <c r="AF145" s="1302"/>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row>
    <row r="146" ht="11.25" customHeight="1">
      <c r="A146" s="557"/>
      <c r="B146" s="558"/>
      <c r="C146" s="28"/>
      <c r="D146" s="360"/>
      <c r="E146" s="31"/>
      <c r="F146" s="28"/>
      <c r="G146" s="360"/>
      <c r="H146" s="360"/>
      <c r="I146" s="360"/>
      <c r="J146" s="360"/>
      <c r="K146" s="360"/>
      <c r="L146" s="558"/>
      <c r="M146" s="558"/>
      <c r="N146" s="558"/>
      <c r="O146" s="784"/>
      <c r="P146" s="28"/>
      <c r="Q146" s="28"/>
      <c r="R146" s="874"/>
      <c r="S146" s="560"/>
      <c r="T146" s="28"/>
      <c r="U146" s="28"/>
      <c r="V146" s="28"/>
      <c r="W146" s="28"/>
      <c r="X146" s="558"/>
      <c r="Y146" s="558"/>
      <c r="Z146" s="558"/>
      <c r="AA146" s="561"/>
      <c r="AB146" s="360"/>
      <c r="AC146" s="28"/>
      <c r="AD146" s="360"/>
      <c r="AE146" s="28"/>
      <c r="AF146" s="1302"/>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row>
    <row r="147" ht="11.25" customHeight="1">
      <c r="A147" s="557"/>
      <c r="B147" s="558"/>
      <c r="C147" s="28"/>
      <c r="D147" s="360"/>
      <c r="E147" s="31"/>
      <c r="F147" s="28"/>
      <c r="G147" s="360"/>
      <c r="H147" s="360"/>
      <c r="I147" s="360"/>
      <c r="J147" s="360"/>
      <c r="K147" s="360"/>
      <c r="L147" s="558"/>
      <c r="M147" s="558"/>
      <c r="N147" s="558"/>
      <c r="O147" s="784"/>
      <c r="P147" s="28"/>
      <c r="Q147" s="28"/>
      <c r="R147" s="874"/>
      <c r="S147" s="560"/>
      <c r="T147" s="28"/>
      <c r="U147" s="28"/>
      <c r="V147" s="28"/>
      <c r="W147" s="28"/>
      <c r="X147" s="558"/>
      <c r="Y147" s="558"/>
      <c r="Z147" s="558"/>
      <c r="AA147" s="561"/>
      <c r="AB147" s="360"/>
      <c r="AC147" s="28"/>
      <c r="AD147" s="360"/>
      <c r="AE147" s="28"/>
      <c r="AF147" s="1302"/>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row>
    <row r="148" ht="11.25" customHeight="1">
      <c r="A148" s="557"/>
      <c r="B148" s="558"/>
      <c r="C148" s="28"/>
      <c r="D148" s="360"/>
      <c r="E148" s="31"/>
      <c r="F148" s="28"/>
      <c r="G148" s="360"/>
      <c r="H148" s="360"/>
      <c r="I148" s="360"/>
      <c r="J148" s="360"/>
      <c r="K148" s="360"/>
      <c r="L148" s="558"/>
      <c r="M148" s="558"/>
      <c r="N148" s="558"/>
      <c r="O148" s="784"/>
      <c r="P148" s="28"/>
      <c r="Q148" s="28"/>
      <c r="R148" s="874"/>
      <c r="S148" s="560"/>
      <c r="T148" s="28"/>
      <c r="U148" s="28"/>
      <c r="V148" s="28"/>
      <c r="W148" s="28"/>
      <c r="X148" s="558"/>
      <c r="Y148" s="558"/>
      <c r="Z148" s="558"/>
      <c r="AA148" s="561"/>
      <c r="AB148" s="360"/>
      <c r="AC148" s="28"/>
      <c r="AD148" s="360"/>
      <c r="AE148" s="28"/>
      <c r="AF148" s="1302"/>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row>
    <row r="149" ht="11.25" customHeight="1">
      <c r="A149" s="557"/>
      <c r="B149" s="558"/>
      <c r="C149" s="28"/>
      <c r="D149" s="360"/>
      <c r="E149" s="31"/>
      <c r="F149" s="28"/>
      <c r="G149" s="360"/>
      <c r="H149" s="360"/>
      <c r="I149" s="360"/>
      <c r="J149" s="360"/>
      <c r="K149" s="360"/>
      <c r="L149" s="558"/>
      <c r="M149" s="558"/>
      <c r="N149" s="558"/>
      <c r="O149" s="784"/>
      <c r="P149" s="28"/>
      <c r="Q149" s="28"/>
      <c r="R149" s="874"/>
      <c r="S149" s="560"/>
      <c r="T149" s="28"/>
      <c r="U149" s="28"/>
      <c r="V149" s="28"/>
      <c r="W149" s="28"/>
      <c r="X149" s="558"/>
      <c r="Y149" s="558"/>
      <c r="Z149" s="558"/>
      <c r="AA149" s="561"/>
      <c r="AB149" s="360"/>
      <c r="AC149" s="28"/>
      <c r="AD149" s="360"/>
      <c r="AE149" s="28"/>
      <c r="AF149" s="1302"/>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row>
    <row r="150" ht="11.25" customHeight="1">
      <c r="A150" s="557"/>
      <c r="B150" s="558"/>
      <c r="C150" s="28"/>
      <c r="D150" s="360"/>
      <c r="E150" s="31"/>
      <c r="F150" s="28"/>
      <c r="G150" s="360"/>
      <c r="H150" s="360"/>
      <c r="I150" s="360"/>
      <c r="J150" s="360"/>
      <c r="K150" s="360"/>
      <c r="L150" s="558"/>
      <c r="M150" s="558"/>
      <c r="N150" s="558"/>
      <c r="O150" s="784"/>
      <c r="P150" s="28"/>
      <c r="Q150" s="28"/>
      <c r="R150" s="874"/>
      <c r="S150" s="560"/>
      <c r="T150" s="28"/>
      <c r="U150" s="28"/>
      <c r="V150" s="28"/>
      <c r="W150" s="28"/>
      <c r="X150" s="558"/>
      <c r="Y150" s="558"/>
      <c r="Z150" s="558"/>
      <c r="AA150" s="561"/>
      <c r="AB150" s="360"/>
      <c r="AC150" s="28"/>
      <c r="AD150" s="360"/>
      <c r="AE150" s="28"/>
      <c r="AF150" s="1302"/>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row>
    <row r="151" ht="11.25" customHeight="1">
      <c r="A151" s="557"/>
      <c r="B151" s="558"/>
      <c r="C151" s="28"/>
      <c r="D151" s="360"/>
      <c r="E151" s="31"/>
      <c r="F151" s="28"/>
      <c r="G151" s="360"/>
      <c r="H151" s="360"/>
      <c r="I151" s="360"/>
      <c r="J151" s="360"/>
      <c r="K151" s="360"/>
      <c r="L151" s="558"/>
      <c r="M151" s="558"/>
      <c r="N151" s="558"/>
      <c r="O151" s="784"/>
      <c r="P151" s="28"/>
      <c r="Q151" s="28"/>
      <c r="R151" s="874"/>
      <c r="S151" s="560"/>
      <c r="T151" s="28"/>
      <c r="U151" s="28"/>
      <c r="V151" s="28"/>
      <c r="W151" s="28"/>
      <c r="X151" s="558"/>
      <c r="Y151" s="558"/>
      <c r="Z151" s="558"/>
      <c r="AA151" s="561"/>
      <c r="AB151" s="360"/>
      <c r="AC151" s="28"/>
      <c r="AD151" s="360"/>
      <c r="AE151" s="28"/>
      <c r="AF151" s="1302"/>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row>
    <row r="152" ht="11.25" customHeight="1">
      <c r="A152" s="557"/>
      <c r="B152" s="558"/>
      <c r="C152" s="28"/>
      <c r="D152" s="360"/>
      <c r="E152" s="31"/>
      <c r="F152" s="28"/>
      <c r="G152" s="360"/>
      <c r="H152" s="360"/>
      <c r="I152" s="360"/>
      <c r="J152" s="360"/>
      <c r="K152" s="360"/>
      <c r="L152" s="558"/>
      <c r="M152" s="558"/>
      <c r="N152" s="558"/>
      <c r="O152" s="784"/>
      <c r="P152" s="28"/>
      <c r="Q152" s="28"/>
      <c r="R152" s="874"/>
      <c r="S152" s="560"/>
      <c r="T152" s="28"/>
      <c r="U152" s="28"/>
      <c r="V152" s="28"/>
      <c r="W152" s="28"/>
      <c r="X152" s="558"/>
      <c r="Y152" s="558"/>
      <c r="Z152" s="558"/>
      <c r="AA152" s="561"/>
      <c r="AB152" s="360"/>
      <c r="AC152" s="28"/>
      <c r="AD152" s="360"/>
      <c r="AE152" s="28"/>
      <c r="AF152" s="1302"/>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row>
    <row r="153" ht="11.25" customHeight="1">
      <c r="A153" s="557"/>
      <c r="B153" s="558"/>
      <c r="C153" s="28"/>
      <c r="D153" s="360"/>
      <c r="E153" s="31"/>
      <c r="F153" s="28"/>
      <c r="G153" s="360"/>
      <c r="H153" s="360"/>
      <c r="I153" s="360"/>
      <c r="J153" s="360"/>
      <c r="K153" s="360"/>
      <c r="L153" s="558"/>
      <c r="M153" s="558"/>
      <c r="N153" s="558"/>
      <c r="O153" s="784"/>
      <c r="P153" s="28"/>
      <c r="Q153" s="28"/>
      <c r="R153" s="874"/>
      <c r="S153" s="560"/>
      <c r="T153" s="28"/>
      <c r="U153" s="28"/>
      <c r="V153" s="28"/>
      <c r="W153" s="28"/>
      <c r="X153" s="558"/>
      <c r="Y153" s="558"/>
      <c r="Z153" s="558"/>
      <c r="AA153" s="561"/>
      <c r="AB153" s="360"/>
      <c r="AC153" s="28"/>
      <c r="AD153" s="360"/>
      <c r="AE153" s="28"/>
      <c r="AF153" s="1302"/>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row>
    <row r="154" ht="11.25" customHeight="1">
      <c r="A154" s="557"/>
      <c r="B154" s="558"/>
      <c r="C154" s="28"/>
      <c r="D154" s="360"/>
      <c r="E154" s="31"/>
      <c r="F154" s="28"/>
      <c r="G154" s="360"/>
      <c r="H154" s="360"/>
      <c r="I154" s="360"/>
      <c r="J154" s="360"/>
      <c r="K154" s="360"/>
      <c r="L154" s="558"/>
      <c r="M154" s="558"/>
      <c r="N154" s="558"/>
      <c r="O154" s="784"/>
      <c r="P154" s="28"/>
      <c r="Q154" s="28"/>
      <c r="R154" s="874"/>
      <c r="S154" s="560"/>
      <c r="T154" s="28"/>
      <c r="U154" s="28"/>
      <c r="V154" s="28"/>
      <c r="W154" s="28"/>
      <c r="X154" s="558"/>
      <c r="Y154" s="558"/>
      <c r="Z154" s="558"/>
      <c r="AA154" s="561"/>
      <c r="AB154" s="360"/>
      <c r="AC154" s="28"/>
      <c r="AD154" s="360"/>
      <c r="AE154" s="28"/>
      <c r="AF154" s="1302"/>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row>
    <row r="155" ht="11.25" customHeight="1">
      <c r="A155" s="557"/>
      <c r="B155" s="558"/>
      <c r="C155" s="28"/>
      <c r="D155" s="360"/>
      <c r="E155" s="31"/>
      <c r="F155" s="28"/>
      <c r="G155" s="360"/>
      <c r="H155" s="360"/>
      <c r="I155" s="360"/>
      <c r="J155" s="360"/>
      <c r="K155" s="360"/>
      <c r="L155" s="558"/>
      <c r="M155" s="558"/>
      <c r="N155" s="558"/>
      <c r="O155" s="784"/>
      <c r="P155" s="28"/>
      <c r="Q155" s="28"/>
      <c r="R155" s="874"/>
      <c r="S155" s="560"/>
      <c r="T155" s="28"/>
      <c r="U155" s="28"/>
      <c r="V155" s="28"/>
      <c r="W155" s="28"/>
      <c r="X155" s="558"/>
      <c r="Y155" s="558"/>
      <c r="Z155" s="558"/>
      <c r="AA155" s="561"/>
      <c r="AB155" s="360"/>
      <c r="AC155" s="28"/>
      <c r="AD155" s="360"/>
      <c r="AE155" s="28"/>
      <c r="AF155" s="1302"/>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row>
    <row r="156" ht="11.25" customHeight="1">
      <c r="A156" s="557"/>
      <c r="B156" s="558"/>
      <c r="C156" s="28"/>
      <c r="D156" s="360"/>
      <c r="E156" s="31"/>
      <c r="F156" s="28"/>
      <c r="G156" s="360"/>
      <c r="H156" s="360"/>
      <c r="I156" s="360"/>
      <c r="J156" s="360"/>
      <c r="K156" s="360"/>
      <c r="L156" s="558"/>
      <c r="M156" s="558"/>
      <c r="N156" s="558"/>
      <c r="O156" s="784"/>
      <c r="P156" s="28"/>
      <c r="Q156" s="28"/>
      <c r="R156" s="874"/>
      <c r="S156" s="560"/>
      <c r="T156" s="28"/>
      <c r="U156" s="28"/>
      <c r="V156" s="28"/>
      <c r="W156" s="28"/>
      <c r="X156" s="558"/>
      <c r="Y156" s="558"/>
      <c r="Z156" s="558"/>
      <c r="AA156" s="561"/>
      <c r="AB156" s="360"/>
      <c r="AC156" s="28"/>
      <c r="AD156" s="360"/>
      <c r="AE156" s="28"/>
      <c r="AF156" s="1302"/>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row>
    <row r="157" ht="11.25" customHeight="1">
      <c r="A157" s="557"/>
      <c r="B157" s="558"/>
      <c r="C157" s="28"/>
      <c r="D157" s="360"/>
      <c r="E157" s="31"/>
      <c r="F157" s="28"/>
      <c r="G157" s="360"/>
      <c r="H157" s="360"/>
      <c r="I157" s="360"/>
      <c r="J157" s="360"/>
      <c r="K157" s="360"/>
      <c r="L157" s="558"/>
      <c r="M157" s="558"/>
      <c r="N157" s="558"/>
      <c r="O157" s="784"/>
      <c r="P157" s="28"/>
      <c r="Q157" s="28"/>
      <c r="R157" s="874"/>
      <c r="S157" s="560"/>
      <c r="T157" s="28"/>
      <c r="U157" s="28"/>
      <c r="V157" s="28"/>
      <c r="W157" s="28"/>
      <c r="X157" s="558"/>
      <c r="Y157" s="558"/>
      <c r="Z157" s="558"/>
      <c r="AA157" s="561"/>
      <c r="AB157" s="360"/>
      <c r="AC157" s="28"/>
      <c r="AD157" s="360"/>
      <c r="AE157" s="28"/>
      <c r="AF157" s="1302"/>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row>
    <row r="158" ht="11.25" customHeight="1">
      <c r="A158" s="557"/>
      <c r="B158" s="558"/>
      <c r="C158" s="28"/>
      <c r="D158" s="360"/>
      <c r="E158" s="31"/>
      <c r="F158" s="28"/>
      <c r="G158" s="360"/>
      <c r="H158" s="360"/>
      <c r="I158" s="360"/>
      <c r="J158" s="360"/>
      <c r="K158" s="360"/>
      <c r="L158" s="558"/>
      <c r="M158" s="558"/>
      <c r="N158" s="558"/>
      <c r="O158" s="784"/>
      <c r="P158" s="28"/>
      <c r="Q158" s="28"/>
      <c r="R158" s="874"/>
      <c r="S158" s="560"/>
      <c r="T158" s="28"/>
      <c r="U158" s="28"/>
      <c r="V158" s="28"/>
      <c r="W158" s="28"/>
      <c r="X158" s="558"/>
      <c r="Y158" s="558"/>
      <c r="Z158" s="558"/>
      <c r="AA158" s="561"/>
      <c r="AB158" s="360"/>
      <c r="AC158" s="28"/>
      <c r="AD158" s="360"/>
      <c r="AE158" s="28"/>
      <c r="AF158" s="1302"/>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row>
    <row r="159" ht="11.25" customHeight="1">
      <c r="A159" s="557"/>
      <c r="B159" s="558"/>
      <c r="C159" s="28"/>
      <c r="D159" s="360"/>
      <c r="E159" s="31"/>
      <c r="F159" s="28"/>
      <c r="G159" s="360"/>
      <c r="H159" s="360"/>
      <c r="I159" s="360"/>
      <c r="J159" s="360"/>
      <c r="K159" s="360"/>
      <c r="L159" s="558"/>
      <c r="M159" s="558"/>
      <c r="N159" s="558"/>
      <c r="O159" s="784"/>
      <c r="P159" s="28"/>
      <c r="Q159" s="28"/>
      <c r="R159" s="874"/>
      <c r="S159" s="560"/>
      <c r="T159" s="28"/>
      <c r="U159" s="28"/>
      <c r="V159" s="28"/>
      <c r="W159" s="28"/>
      <c r="X159" s="558"/>
      <c r="Y159" s="558"/>
      <c r="Z159" s="558"/>
      <c r="AA159" s="561"/>
      <c r="AB159" s="360"/>
      <c r="AC159" s="28"/>
      <c r="AD159" s="360"/>
      <c r="AE159" s="28"/>
      <c r="AF159" s="1302"/>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row>
    <row r="160" ht="11.25" customHeight="1">
      <c r="A160" s="557"/>
      <c r="B160" s="558"/>
      <c r="C160" s="28"/>
      <c r="D160" s="360"/>
      <c r="E160" s="31"/>
      <c r="F160" s="28"/>
      <c r="G160" s="360"/>
      <c r="H160" s="360"/>
      <c r="I160" s="360"/>
      <c r="J160" s="360"/>
      <c r="K160" s="360"/>
      <c r="L160" s="558"/>
      <c r="M160" s="558"/>
      <c r="N160" s="558"/>
      <c r="O160" s="784"/>
      <c r="P160" s="28"/>
      <c r="Q160" s="28"/>
      <c r="R160" s="874"/>
      <c r="S160" s="560"/>
      <c r="T160" s="28"/>
      <c r="U160" s="28"/>
      <c r="V160" s="28"/>
      <c r="W160" s="28"/>
      <c r="X160" s="558"/>
      <c r="Y160" s="558"/>
      <c r="Z160" s="558"/>
      <c r="AA160" s="561"/>
      <c r="AB160" s="360"/>
      <c r="AC160" s="28"/>
      <c r="AD160" s="360"/>
      <c r="AE160" s="28"/>
      <c r="AF160" s="1302"/>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row>
    <row r="161" ht="11.25" customHeight="1">
      <c r="A161" s="557"/>
      <c r="B161" s="558"/>
      <c r="C161" s="28"/>
      <c r="D161" s="360"/>
      <c r="E161" s="31"/>
      <c r="F161" s="28"/>
      <c r="G161" s="360"/>
      <c r="H161" s="360"/>
      <c r="I161" s="360"/>
      <c r="J161" s="360"/>
      <c r="K161" s="360"/>
      <c r="L161" s="558"/>
      <c r="M161" s="558"/>
      <c r="N161" s="558"/>
      <c r="O161" s="784"/>
      <c r="P161" s="28"/>
      <c r="Q161" s="28"/>
      <c r="R161" s="874"/>
      <c r="S161" s="560"/>
      <c r="T161" s="28"/>
      <c r="U161" s="28"/>
      <c r="V161" s="28"/>
      <c r="W161" s="28"/>
      <c r="X161" s="558"/>
      <c r="Y161" s="558"/>
      <c r="Z161" s="558"/>
      <c r="AA161" s="561"/>
      <c r="AB161" s="360"/>
      <c r="AC161" s="28"/>
      <c r="AD161" s="360"/>
      <c r="AE161" s="28"/>
      <c r="AF161" s="1302"/>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row>
    <row r="162" ht="11.25" customHeight="1">
      <c r="A162" s="557"/>
      <c r="B162" s="558"/>
      <c r="C162" s="28"/>
      <c r="D162" s="360"/>
      <c r="E162" s="31"/>
      <c r="F162" s="28"/>
      <c r="G162" s="360"/>
      <c r="H162" s="360"/>
      <c r="I162" s="360"/>
      <c r="J162" s="360"/>
      <c r="K162" s="360"/>
      <c r="L162" s="558"/>
      <c r="M162" s="558"/>
      <c r="N162" s="558"/>
      <c r="O162" s="784"/>
      <c r="P162" s="28"/>
      <c r="Q162" s="28"/>
      <c r="R162" s="874"/>
      <c r="S162" s="560"/>
      <c r="T162" s="28"/>
      <c r="U162" s="28"/>
      <c r="V162" s="28"/>
      <c r="W162" s="28"/>
      <c r="X162" s="558"/>
      <c r="Y162" s="558"/>
      <c r="Z162" s="558"/>
      <c r="AA162" s="561"/>
      <c r="AB162" s="360"/>
      <c r="AC162" s="28"/>
      <c r="AD162" s="360"/>
      <c r="AE162" s="28"/>
      <c r="AF162" s="1302"/>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row>
    <row r="163" ht="11.25" customHeight="1">
      <c r="A163" s="557"/>
      <c r="B163" s="558"/>
      <c r="C163" s="28"/>
      <c r="D163" s="360"/>
      <c r="E163" s="31"/>
      <c r="F163" s="28"/>
      <c r="G163" s="360"/>
      <c r="H163" s="360"/>
      <c r="I163" s="360"/>
      <c r="J163" s="360"/>
      <c r="K163" s="360"/>
      <c r="L163" s="558"/>
      <c r="M163" s="558"/>
      <c r="N163" s="558"/>
      <c r="O163" s="784"/>
      <c r="P163" s="28"/>
      <c r="Q163" s="28"/>
      <c r="R163" s="874"/>
      <c r="S163" s="560"/>
      <c r="T163" s="28"/>
      <c r="U163" s="28"/>
      <c r="V163" s="28"/>
      <c r="W163" s="28"/>
      <c r="X163" s="558"/>
      <c r="Y163" s="558"/>
      <c r="Z163" s="558"/>
      <c r="AA163" s="561"/>
      <c r="AB163" s="360"/>
      <c r="AC163" s="28"/>
      <c r="AD163" s="360"/>
      <c r="AE163" s="28"/>
      <c r="AF163" s="1302"/>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row>
    <row r="164" ht="11.25" customHeight="1">
      <c r="A164" s="557"/>
      <c r="B164" s="558"/>
      <c r="C164" s="28"/>
      <c r="D164" s="360"/>
      <c r="E164" s="31"/>
      <c r="F164" s="28"/>
      <c r="G164" s="360"/>
      <c r="H164" s="360"/>
      <c r="I164" s="360"/>
      <c r="J164" s="360"/>
      <c r="K164" s="360"/>
      <c r="L164" s="558"/>
      <c r="M164" s="558"/>
      <c r="N164" s="558"/>
      <c r="O164" s="784"/>
      <c r="P164" s="28"/>
      <c r="Q164" s="28"/>
      <c r="R164" s="874"/>
      <c r="S164" s="560"/>
      <c r="T164" s="28"/>
      <c r="U164" s="28"/>
      <c r="V164" s="28"/>
      <c r="W164" s="28"/>
      <c r="X164" s="558"/>
      <c r="Y164" s="558"/>
      <c r="Z164" s="558"/>
      <c r="AA164" s="561"/>
      <c r="AB164" s="360"/>
      <c r="AC164" s="28"/>
      <c r="AD164" s="360"/>
      <c r="AE164" s="28"/>
      <c r="AF164" s="1302"/>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row>
    <row r="165" ht="11.25" customHeight="1">
      <c r="A165" s="557"/>
      <c r="B165" s="558"/>
      <c r="C165" s="28"/>
      <c r="D165" s="360"/>
      <c r="E165" s="31"/>
      <c r="F165" s="28"/>
      <c r="G165" s="360"/>
      <c r="H165" s="360"/>
      <c r="I165" s="360"/>
      <c r="J165" s="360"/>
      <c r="K165" s="360"/>
      <c r="L165" s="558"/>
      <c r="M165" s="558"/>
      <c r="N165" s="558"/>
      <c r="O165" s="784"/>
      <c r="P165" s="28"/>
      <c r="Q165" s="28"/>
      <c r="R165" s="874"/>
      <c r="S165" s="560"/>
      <c r="T165" s="28"/>
      <c r="U165" s="28"/>
      <c r="V165" s="28"/>
      <c r="W165" s="28"/>
      <c r="X165" s="558"/>
      <c r="Y165" s="558"/>
      <c r="Z165" s="558"/>
      <c r="AA165" s="561"/>
      <c r="AB165" s="360"/>
      <c r="AC165" s="28"/>
      <c r="AD165" s="360"/>
      <c r="AE165" s="28"/>
      <c r="AF165" s="1302"/>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row>
    <row r="166" ht="11.25" customHeight="1">
      <c r="A166" s="557"/>
      <c r="B166" s="558"/>
      <c r="C166" s="28"/>
      <c r="D166" s="360"/>
      <c r="E166" s="31"/>
      <c r="F166" s="28"/>
      <c r="G166" s="360"/>
      <c r="H166" s="360"/>
      <c r="I166" s="360"/>
      <c r="J166" s="360"/>
      <c r="K166" s="360"/>
      <c r="L166" s="558"/>
      <c r="M166" s="558"/>
      <c r="N166" s="558"/>
      <c r="O166" s="784"/>
      <c r="P166" s="28"/>
      <c r="Q166" s="28"/>
      <c r="R166" s="874"/>
      <c r="S166" s="560"/>
      <c r="T166" s="28"/>
      <c r="U166" s="28"/>
      <c r="V166" s="28"/>
      <c r="W166" s="28"/>
      <c r="X166" s="558"/>
      <c r="Y166" s="558"/>
      <c r="Z166" s="558"/>
      <c r="AA166" s="561"/>
      <c r="AB166" s="360"/>
      <c r="AC166" s="28"/>
      <c r="AD166" s="360"/>
      <c r="AE166" s="28"/>
      <c r="AF166" s="1302"/>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row>
    <row r="167" ht="11.25" customHeight="1">
      <c r="A167" s="557"/>
      <c r="B167" s="558"/>
      <c r="C167" s="28"/>
      <c r="D167" s="360"/>
      <c r="E167" s="31"/>
      <c r="F167" s="28"/>
      <c r="G167" s="360"/>
      <c r="H167" s="360"/>
      <c r="I167" s="360"/>
      <c r="J167" s="360"/>
      <c r="K167" s="360"/>
      <c r="L167" s="558"/>
      <c r="M167" s="558"/>
      <c r="N167" s="558"/>
      <c r="O167" s="784"/>
      <c r="P167" s="28"/>
      <c r="Q167" s="28"/>
      <c r="R167" s="874"/>
      <c r="S167" s="560"/>
      <c r="T167" s="28"/>
      <c r="U167" s="28"/>
      <c r="V167" s="28"/>
      <c r="W167" s="28"/>
      <c r="X167" s="558"/>
      <c r="Y167" s="558"/>
      <c r="Z167" s="558"/>
      <c r="AA167" s="561"/>
      <c r="AB167" s="360"/>
      <c r="AC167" s="28"/>
      <c r="AD167" s="360"/>
      <c r="AE167" s="28"/>
      <c r="AF167" s="1302"/>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row>
    <row r="168" ht="11.25" customHeight="1">
      <c r="A168" s="557"/>
      <c r="B168" s="558"/>
      <c r="C168" s="28"/>
      <c r="D168" s="360"/>
      <c r="E168" s="31"/>
      <c r="F168" s="28"/>
      <c r="G168" s="360"/>
      <c r="H168" s="360"/>
      <c r="I168" s="360"/>
      <c r="J168" s="360"/>
      <c r="K168" s="360"/>
      <c r="L168" s="558"/>
      <c r="M168" s="558"/>
      <c r="N168" s="558"/>
      <c r="O168" s="784"/>
      <c r="P168" s="28"/>
      <c r="Q168" s="28"/>
      <c r="R168" s="874"/>
      <c r="S168" s="560"/>
      <c r="T168" s="28"/>
      <c r="U168" s="28"/>
      <c r="V168" s="28"/>
      <c r="W168" s="28"/>
      <c r="X168" s="558"/>
      <c r="Y168" s="558"/>
      <c r="Z168" s="558"/>
      <c r="AA168" s="561"/>
      <c r="AB168" s="360"/>
      <c r="AC168" s="28"/>
      <c r="AD168" s="360"/>
      <c r="AE168" s="28"/>
      <c r="AF168" s="1302"/>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row>
    <row r="169" ht="11.25" customHeight="1">
      <c r="A169" s="557"/>
      <c r="B169" s="558"/>
      <c r="C169" s="28"/>
      <c r="D169" s="360"/>
      <c r="E169" s="31"/>
      <c r="F169" s="28"/>
      <c r="G169" s="360"/>
      <c r="H169" s="360"/>
      <c r="I169" s="360"/>
      <c r="J169" s="360"/>
      <c r="K169" s="360"/>
      <c r="L169" s="558"/>
      <c r="M169" s="558"/>
      <c r="N169" s="558"/>
      <c r="O169" s="784"/>
      <c r="P169" s="28"/>
      <c r="Q169" s="28"/>
      <c r="R169" s="874"/>
      <c r="S169" s="560"/>
      <c r="T169" s="28"/>
      <c r="U169" s="28"/>
      <c r="V169" s="28"/>
      <c r="W169" s="28"/>
      <c r="X169" s="558"/>
      <c r="Y169" s="558"/>
      <c r="Z169" s="558"/>
      <c r="AA169" s="561"/>
      <c r="AB169" s="360"/>
      <c r="AC169" s="28"/>
      <c r="AD169" s="360"/>
      <c r="AE169" s="28"/>
      <c r="AF169" s="1302"/>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row>
    <row r="170" ht="11.25" customHeight="1">
      <c r="A170" s="557"/>
      <c r="B170" s="558"/>
      <c r="C170" s="28"/>
      <c r="D170" s="360"/>
      <c r="E170" s="31"/>
      <c r="F170" s="28"/>
      <c r="G170" s="360"/>
      <c r="H170" s="360"/>
      <c r="I170" s="360"/>
      <c r="J170" s="360"/>
      <c r="K170" s="360"/>
      <c r="L170" s="558"/>
      <c r="M170" s="558"/>
      <c r="N170" s="558"/>
      <c r="O170" s="784"/>
      <c r="P170" s="28"/>
      <c r="Q170" s="28"/>
      <c r="R170" s="874"/>
      <c r="S170" s="560"/>
      <c r="T170" s="28"/>
      <c r="U170" s="28"/>
      <c r="V170" s="28"/>
      <c r="W170" s="28"/>
      <c r="X170" s="558"/>
      <c r="Y170" s="558"/>
      <c r="Z170" s="558"/>
      <c r="AA170" s="561"/>
      <c r="AB170" s="360"/>
      <c r="AC170" s="28"/>
      <c r="AD170" s="360"/>
      <c r="AE170" s="28"/>
      <c r="AF170" s="1302"/>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row>
    <row r="171" ht="11.25" customHeight="1">
      <c r="A171" s="557"/>
      <c r="B171" s="558"/>
      <c r="C171" s="28"/>
      <c r="D171" s="360"/>
      <c r="E171" s="31"/>
      <c r="F171" s="28"/>
      <c r="G171" s="360"/>
      <c r="H171" s="360"/>
      <c r="I171" s="360"/>
      <c r="J171" s="360"/>
      <c r="K171" s="360"/>
      <c r="L171" s="558"/>
      <c r="M171" s="558"/>
      <c r="N171" s="558"/>
      <c r="O171" s="784"/>
      <c r="P171" s="28"/>
      <c r="Q171" s="28"/>
      <c r="R171" s="874"/>
      <c r="S171" s="560"/>
      <c r="T171" s="28"/>
      <c r="U171" s="28"/>
      <c r="V171" s="28"/>
      <c r="W171" s="28"/>
      <c r="X171" s="558"/>
      <c r="Y171" s="558"/>
      <c r="Z171" s="558"/>
      <c r="AA171" s="561"/>
      <c r="AB171" s="360"/>
      <c r="AC171" s="28"/>
      <c r="AD171" s="360"/>
      <c r="AE171" s="28"/>
      <c r="AF171" s="1302"/>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row>
    <row r="172" ht="11.25" customHeight="1">
      <c r="A172" s="557"/>
      <c r="B172" s="558"/>
      <c r="C172" s="28"/>
      <c r="D172" s="360"/>
      <c r="E172" s="31"/>
      <c r="F172" s="28"/>
      <c r="G172" s="360"/>
      <c r="H172" s="360"/>
      <c r="I172" s="360"/>
      <c r="J172" s="360"/>
      <c r="K172" s="360"/>
      <c r="L172" s="558"/>
      <c r="M172" s="558"/>
      <c r="N172" s="558"/>
      <c r="O172" s="784"/>
      <c r="P172" s="28"/>
      <c r="Q172" s="28"/>
      <c r="R172" s="874"/>
      <c r="S172" s="560"/>
      <c r="T172" s="28"/>
      <c r="U172" s="28"/>
      <c r="V172" s="28"/>
      <c r="W172" s="28"/>
      <c r="X172" s="558"/>
      <c r="Y172" s="558"/>
      <c r="Z172" s="558"/>
      <c r="AA172" s="561"/>
      <c r="AB172" s="360"/>
      <c r="AC172" s="28"/>
      <c r="AD172" s="360"/>
      <c r="AE172" s="28"/>
      <c r="AF172" s="1302"/>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row>
    <row r="173" ht="11.25" customHeight="1">
      <c r="A173" s="557"/>
      <c r="B173" s="558"/>
      <c r="C173" s="28"/>
      <c r="D173" s="360"/>
      <c r="E173" s="31"/>
      <c r="F173" s="28"/>
      <c r="G173" s="360"/>
      <c r="H173" s="360"/>
      <c r="I173" s="360"/>
      <c r="J173" s="360"/>
      <c r="K173" s="360"/>
      <c r="L173" s="558"/>
      <c r="M173" s="558"/>
      <c r="N173" s="558"/>
      <c r="O173" s="784"/>
      <c r="P173" s="28"/>
      <c r="Q173" s="28"/>
      <c r="R173" s="874"/>
      <c r="S173" s="560"/>
      <c r="T173" s="28"/>
      <c r="U173" s="28"/>
      <c r="V173" s="28"/>
      <c r="W173" s="28"/>
      <c r="X173" s="558"/>
      <c r="Y173" s="558"/>
      <c r="Z173" s="558"/>
      <c r="AA173" s="561"/>
      <c r="AB173" s="360"/>
      <c r="AC173" s="28"/>
      <c r="AD173" s="360"/>
      <c r="AE173" s="28"/>
      <c r="AF173" s="1302"/>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row>
    <row r="174" ht="11.25" customHeight="1">
      <c r="A174" s="557"/>
      <c r="B174" s="558"/>
      <c r="C174" s="28"/>
      <c r="D174" s="360"/>
      <c r="E174" s="31"/>
      <c r="F174" s="28"/>
      <c r="G174" s="360"/>
      <c r="H174" s="360"/>
      <c r="I174" s="360"/>
      <c r="J174" s="360"/>
      <c r="K174" s="360"/>
      <c r="L174" s="558"/>
      <c r="M174" s="558"/>
      <c r="N174" s="558"/>
      <c r="O174" s="784"/>
      <c r="P174" s="28"/>
      <c r="Q174" s="28"/>
      <c r="R174" s="874"/>
      <c r="S174" s="560"/>
      <c r="T174" s="28"/>
      <c r="U174" s="28"/>
      <c r="V174" s="28"/>
      <c r="W174" s="28"/>
      <c r="X174" s="558"/>
      <c r="Y174" s="558"/>
      <c r="Z174" s="558"/>
      <c r="AA174" s="561"/>
      <c r="AB174" s="360"/>
      <c r="AC174" s="28"/>
      <c r="AD174" s="360"/>
      <c r="AE174" s="28"/>
      <c r="AF174" s="1302"/>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row>
    <row r="175" ht="11.25" customHeight="1">
      <c r="A175" s="557"/>
      <c r="B175" s="558"/>
      <c r="C175" s="28"/>
      <c r="D175" s="360"/>
      <c r="E175" s="31"/>
      <c r="F175" s="28"/>
      <c r="G175" s="360"/>
      <c r="H175" s="360"/>
      <c r="I175" s="360"/>
      <c r="J175" s="360"/>
      <c r="K175" s="360"/>
      <c r="L175" s="558"/>
      <c r="M175" s="558"/>
      <c r="N175" s="558"/>
      <c r="O175" s="784"/>
      <c r="P175" s="28"/>
      <c r="Q175" s="28"/>
      <c r="R175" s="874"/>
      <c r="S175" s="560"/>
      <c r="T175" s="28"/>
      <c r="U175" s="28"/>
      <c r="V175" s="28"/>
      <c r="W175" s="28"/>
      <c r="X175" s="558"/>
      <c r="Y175" s="558"/>
      <c r="Z175" s="558"/>
      <c r="AA175" s="561"/>
      <c r="AB175" s="360"/>
      <c r="AC175" s="28"/>
      <c r="AD175" s="360"/>
      <c r="AE175" s="28"/>
      <c r="AF175" s="1302"/>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row>
    <row r="176" ht="11.25" customHeight="1">
      <c r="A176" s="557"/>
      <c r="B176" s="558"/>
      <c r="C176" s="28"/>
      <c r="D176" s="360"/>
      <c r="E176" s="31"/>
      <c r="F176" s="28"/>
      <c r="G176" s="360"/>
      <c r="H176" s="360"/>
      <c r="I176" s="360"/>
      <c r="J176" s="360"/>
      <c r="K176" s="360"/>
      <c r="L176" s="558"/>
      <c r="M176" s="558"/>
      <c r="N176" s="558"/>
      <c r="O176" s="784"/>
      <c r="P176" s="28"/>
      <c r="Q176" s="28"/>
      <c r="R176" s="874"/>
      <c r="S176" s="560"/>
      <c r="T176" s="28"/>
      <c r="U176" s="28"/>
      <c r="V176" s="28"/>
      <c r="W176" s="28"/>
      <c r="X176" s="558"/>
      <c r="Y176" s="558"/>
      <c r="Z176" s="558"/>
      <c r="AA176" s="561"/>
      <c r="AB176" s="360"/>
      <c r="AC176" s="28"/>
      <c r="AD176" s="360"/>
      <c r="AE176" s="28"/>
      <c r="AF176" s="1302"/>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row>
    <row r="177" ht="11.25" customHeight="1">
      <c r="A177" s="557"/>
      <c r="B177" s="558"/>
      <c r="C177" s="28"/>
      <c r="D177" s="360"/>
      <c r="E177" s="31"/>
      <c r="F177" s="28"/>
      <c r="G177" s="360"/>
      <c r="H177" s="360"/>
      <c r="I177" s="360"/>
      <c r="J177" s="360"/>
      <c r="K177" s="360"/>
      <c r="L177" s="558"/>
      <c r="M177" s="558"/>
      <c r="N177" s="558"/>
      <c r="O177" s="784"/>
      <c r="P177" s="28"/>
      <c r="Q177" s="28"/>
      <c r="R177" s="874"/>
      <c r="S177" s="560"/>
      <c r="T177" s="28"/>
      <c r="U177" s="28"/>
      <c r="V177" s="28"/>
      <c r="W177" s="28"/>
      <c r="X177" s="558"/>
      <c r="Y177" s="558"/>
      <c r="Z177" s="558"/>
      <c r="AA177" s="561"/>
      <c r="AB177" s="360"/>
      <c r="AC177" s="28"/>
      <c r="AD177" s="360"/>
      <c r="AE177" s="28"/>
      <c r="AF177" s="1302"/>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row>
    <row r="178" ht="11.25" customHeight="1">
      <c r="A178" s="557"/>
      <c r="B178" s="558"/>
      <c r="C178" s="28"/>
      <c r="D178" s="360"/>
      <c r="E178" s="31"/>
      <c r="F178" s="28"/>
      <c r="G178" s="360"/>
      <c r="H178" s="360"/>
      <c r="I178" s="360"/>
      <c r="J178" s="360"/>
      <c r="K178" s="360"/>
      <c r="L178" s="558"/>
      <c r="M178" s="558"/>
      <c r="N178" s="558"/>
      <c r="O178" s="784"/>
      <c r="P178" s="28"/>
      <c r="Q178" s="28"/>
      <c r="R178" s="874"/>
      <c r="S178" s="560"/>
      <c r="T178" s="28"/>
      <c r="U178" s="28"/>
      <c r="V178" s="28"/>
      <c r="W178" s="28"/>
      <c r="X178" s="558"/>
      <c r="Y178" s="558"/>
      <c r="Z178" s="558"/>
      <c r="AA178" s="561"/>
      <c r="AB178" s="360"/>
      <c r="AC178" s="28"/>
      <c r="AD178" s="360"/>
      <c r="AE178" s="28"/>
      <c r="AF178" s="1302"/>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row>
    <row r="179" ht="11.25" customHeight="1">
      <c r="A179" s="557"/>
      <c r="B179" s="558"/>
      <c r="C179" s="28"/>
      <c r="D179" s="360"/>
      <c r="E179" s="31"/>
      <c r="F179" s="28"/>
      <c r="G179" s="360"/>
      <c r="H179" s="360"/>
      <c r="I179" s="360"/>
      <c r="J179" s="360"/>
      <c r="K179" s="360"/>
      <c r="L179" s="558"/>
      <c r="M179" s="558"/>
      <c r="N179" s="558"/>
      <c r="O179" s="784"/>
      <c r="P179" s="28"/>
      <c r="Q179" s="28"/>
      <c r="R179" s="874"/>
      <c r="S179" s="560"/>
      <c r="T179" s="28"/>
      <c r="U179" s="28"/>
      <c r="V179" s="28"/>
      <c r="W179" s="28"/>
      <c r="X179" s="558"/>
      <c r="Y179" s="558"/>
      <c r="Z179" s="558"/>
      <c r="AA179" s="561"/>
      <c r="AB179" s="360"/>
      <c r="AC179" s="28"/>
      <c r="AD179" s="360"/>
      <c r="AE179" s="28"/>
      <c r="AF179" s="1302"/>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row>
    <row r="180" ht="11.25" customHeight="1">
      <c r="A180" s="557"/>
      <c r="B180" s="558"/>
      <c r="C180" s="28"/>
      <c r="D180" s="360"/>
      <c r="E180" s="31"/>
      <c r="F180" s="28"/>
      <c r="G180" s="360"/>
      <c r="H180" s="360"/>
      <c r="I180" s="360"/>
      <c r="J180" s="360"/>
      <c r="K180" s="360"/>
      <c r="L180" s="558"/>
      <c r="M180" s="558"/>
      <c r="N180" s="558"/>
      <c r="O180" s="784"/>
      <c r="P180" s="28"/>
      <c r="Q180" s="28"/>
      <c r="R180" s="874"/>
      <c r="S180" s="560"/>
      <c r="T180" s="28"/>
      <c r="U180" s="28"/>
      <c r="V180" s="28"/>
      <c r="W180" s="28"/>
      <c r="X180" s="558"/>
      <c r="Y180" s="558"/>
      <c r="Z180" s="558"/>
      <c r="AA180" s="561"/>
      <c r="AB180" s="360"/>
      <c r="AC180" s="28"/>
      <c r="AD180" s="360"/>
      <c r="AE180" s="28"/>
      <c r="AF180" s="1302"/>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row>
    <row r="181" ht="11.25" customHeight="1">
      <c r="A181" s="557"/>
      <c r="B181" s="558"/>
      <c r="C181" s="28"/>
      <c r="D181" s="360"/>
      <c r="E181" s="31"/>
      <c r="F181" s="28"/>
      <c r="G181" s="360"/>
      <c r="H181" s="360"/>
      <c r="I181" s="360"/>
      <c r="J181" s="360"/>
      <c r="K181" s="360"/>
      <c r="L181" s="558"/>
      <c r="M181" s="558"/>
      <c r="N181" s="558"/>
      <c r="O181" s="784"/>
      <c r="P181" s="28"/>
      <c r="Q181" s="28"/>
      <c r="R181" s="874"/>
      <c r="S181" s="560"/>
      <c r="T181" s="28"/>
      <c r="U181" s="28"/>
      <c r="V181" s="28"/>
      <c r="W181" s="28"/>
      <c r="X181" s="558"/>
      <c r="Y181" s="558"/>
      <c r="Z181" s="558"/>
      <c r="AA181" s="561"/>
      <c r="AB181" s="360"/>
      <c r="AC181" s="28"/>
      <c r="AD181" s="360"/>
      <c r="AE181" s="28"/>
      <c r="AF181" s="1302"/>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row>
    <row r="182" ht="11.25" customHeight="1">
      <c r="A182" s="557"/>
      <c r="B182" s="558"/>
      <c r="C182" s="28"/>
      <c r="D182" s="360"/>
      <c r="E182" s="31"/>
      <c r="F182" s="28"/>
      <c r="G182" s="360"/>
      <c r="H182" s="360"/>
      <c r="I182" s="360"/>
      <c r="J182" s="360"/>
      <c r="K182" s="360"/>
      <c r="L182" s="558"/>
      <c r="M182" s="558"/>
      <c r="N182" s="558"/>
      <c r="O182" s="784"/>
      <c r="P182" s="28"/>
      <c r="Q182" s="28"/>
      <c r="R182" s="874"/>
      <c r="S182" s="560"/>
      <c r="T182" s="28"/>
      <c r="U182" s="28"/>
      <c r="V182" s="28"/>
      <c r="W182" s="28"/>
      <c r="X182" s="558"/>
      <c r="Y182" s="558"/>
      <c r="Z182" s="558"/>
      <c r="AA182" s="561"/>
      <c r="AB182" s="360"/>
      <c r="AC182" s="28"/>
      <c r="AD182" s="360"/>
      <c r="AE182" s="28"/>
      <c r="AF182" s="1302"/>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row>
    <row r="183" ht="11.25" customHeight="1">
      <c r="A183" s="557"/>
      <c r="B183" s="558"/>
      <c r="C183" s="28"/>
      <c r="D183" s="360"/>
      <c r="E183" s="31"/>
      <c r="F183" s="28"/>
      <c r="G183" s="360"/>
      <c r="H183" s="360"/>
      <c r="I183" s="360"/>
      <c r="J183" s="360"/>
      <c r="K183" s="360"/>
      <c r="L183" s="558"/>
      <c r="M183" s="558"/>
      <c r="N183" s="558"/>
      <c r="O183" s="784"/>
      <c r="P183" s="28"/>
      <c r="Q183" s="28"/>
      <c r="R183" s="874"/>
      <c r="S183" s="560"/>
      <c r="T183" s="28"/>
      <c r="U183" s="28"/>
      <c r="V183" s="28"/>
      <c r="W183" s="28"/>
      <c r="X183" s="558"/>
      <c r="Y183" s="558"/>
      <c r="Z183" s="558"/>
      <c r="AA183" s="561"/>
      <c r="AB183" s="360"/>
      <c r="AC183" s="28"/>
      <c r="AD183" s="360"/>
      <c r="AE183" s="28"/>
      <c r="AF183" s="1302"/>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row>
    <row r="184" ht="11.25" customHeight="1">
      <c r="A184" s="557"/>
      <c r="B184" s="558"/>
      <c r="C184" s="28"/>
      <c r="D184" s="360"/>
      <c r="E184" s="31"/>
      <c r="F184" s="28"/>
      <c r="G184" s="360"/>
      <c r="H184" s="360"/>
      <c r="I184" s="360"/>
      <c r="J184" s="360"/>
      <c r="K184" s="360"/>
      <c r="L184" s="558"/>
      <c r="M184" s="558"/>
      <c r="N184" s="558"/>
      <c r="O184" s="784"/>
      <c r="P184" s="28"/>
      <c r="Q184" s="28"/>
      <c r="R184" s="874"/>
      <c r="S184" s="560"/>
      <c r="T184" s="28"/>
      <c r="U184" s="28"/>
      <c r="V184" s="28"/>
      <c r="W184" s="28"/>
      <c r="X184" s="558"/>
      <c r="Y184" s="558"/>
      <c r="Z184" s="558"/>
      <c r="AA184" s="561"/>
      <c r="AB184" s="360"/>
      <c r="AC184" s="28"/>
      <c r="AD184" s="360"/>
      <c r="AE184" s="28"/>
      <c r="AF184" s="1302"/>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row>
    <row r="185" ht="11.25" customHeight="1">
      <c r="A185" s="557"/>
      <c r="B185" s="558"/>
      <c r="C185" s="28"/>
      <c r="D185" s="360"/>
      <c r="E185" s="31"/>
      <c r="F185" s="28"/>
      <c r="G185" s="360"/>
      <c r="H185" s="360"/>
      <c r="I185" s="360"/>
      <c r="J185" s="360"/>
      <c r="K185" s="360"/>
      <c r="L185" s="558"/>
      <c r="M185" s="558"/>
      <c r="N185" s="558"/>
      <c r="O185" s="784"/>
      <c r="P185" s="28"/>
      <c r="Q185" s="28"/>
      <c r="R185" s="874"/>
      <c r="S185" s="560"/>
      <c r="T185" s="28"/>
      <c r="U185" s="28"/>
      <c r="V185" s="28"/>
      <c r="W185" s="28"/>
      <c r="X185" s="558"/>
      <c r="Y185" s="558"/>
      <c r="Z185" s="558"/>
      <c r="AA185" s="561"/>
      <c r="AB185" s="360"/>
      <c r="AC185" s="28"/>
      <c r="AD185" s="360"/>
      <c r="AE185" s="28"/>
      <c r="AF185" s="1302"/>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row>
    <row r="186" ht="11.25" customHeight="1">
      <c r="A186" s="557"/>
      <c r="B186" s="558"/>
      <c r="C186" s="28"/>
      <c r="D186" s="360"/>
      <c r="E186" s="31"/>
      <c r="F186" s="28"/>
      <c r="G186" s="360"/>
      <c r="H186" s="360"/>
      <c r="I186" s="360"/>
      <c r="J186" s="360"/>
      <c r="K186" s="360"/>
      <c r="L186" s="558"/>
      <c r="M186" s="558"/>
      <c r="N186" s="558"/>
      <c r="O186" s="784"/>
      <c r="P186" s="28"/>
      <c r="Q186" s="28"/>
      <c r="R186" s="874"/>
      <c r="S186" s="560"/>
      <c r="T186" s="28"/>
      <c r="U186" s="28"/>
      <c r="V186" s="28"/>
      <c r="W186" s="28"/>
      <c r="X186" s="558"/>
      <c r="Y186" s="558"/>
      <c r="Z186" s="558"/>
      <c r="AA186" s="561"/>
      <c r="AB186" s="360"/>
      <c r="AC186" s="28"/>
      <c r="AD186" s="360"/>
      <c r="AE186" s="28"/>
      <c r="AF186" s="1302"/>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row>
    <row r="187" ht="11.25" customHeight="1">
      <c r="A187" s="557"/>
      <c r="B187" s="558"/>
      <c r="C187" s="28"/>
      <c r="D187" s="360"/>
      <c r="E187" s="31"/>
      <c r="F187" s="28"/>
      <c r="G187" s="360"/>
      <c r="H187" s="360"/>
      <c r="I187" s="360"/>
      <c r="J187" s="360"/>
      <c r="K187" s="360"/>
      <c r="L187" s="558"/>
      <c r="M187" s="558"/>
      <c r="N187" s="558"/>
      <c r="O187" s="784"/>
      <c r="P187" s="28"/>
      <c r="Q187" s="28"/>
      <c r="R187" s="874"/>
      <c r="S187" s="560"/>
      <c r="T187" s="28"/>
      <c r="U187" s="28"/>
      <c r="V187" s="28"/>
      <c r="W187" s="28"/>
      <c r="X187" s="558"/>
      <c r="Y187" s="558"/>
      <c r="Z187" s="558"/>
      <c r="AA187" s="561"/>
      <c r="AB187" s="360"/>
      <c r="AC187" s="28"/>
      <c r="AD187" s="360"/>
      <c r="AE187" s="28"/>
      <c r="AF187" s="1302"/>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row>
    <row r="188" ht="11.25" customHeight="1">
      <c r="A188" s="557"/>
      <c r="B188" s="558"/>
      <c r="C188" s="28"/>
      <c r="D188" s="360"/>
      <c r="E188" s="31"/>
      <c r="F188" s="28"/>
      <c r="G188" s="360"/>
      <c r="H188" s="360"/>
      <c r="I188" s="360"/>
      <c r="J188" s="360"/>
      <c r="K188" s="360"/>
      <c r="L188" s="558"/>
      <c r="M188" s="558"/>
      <c r="N188" s="558"/>
      <c r="O188" s="784"/>
      <c r="P188" s="28"/>
      <c r="Q188" s="28"/>
      <c r="R188" s="874"/>
      <c r="S188" s="560"/>
      <c r="T188" s="28"/>
      <c r="U188" s="28"/>
      <c r="V188" s="28"/>
      <c r="W188" s="28"/>
      <c r="X188" s="558"/>
      <c r="Y188" s="558"/>
      <c r="Z188" s="558"/>
      <c r="AA188" s="561"/>
      <c r="AB188" s="360"/>
      <c r="AC188" s="28"/>
      <c r="AD188" s="360"/>
      <c r="AE188" s="28"/>
      <c r="AF188" s="1302"/>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row>
    <row r="189" ht="11.25" customHeight="1">
      <c r="A189" s="557"/>
      <c r="B189" s="558"/>
      <c r="C189" s="28"/>
      <c r="D189" s="360"/>
      <c r="E189" s="31"/>
      <c r="F189" s="28"/>
      <c r="G189" s="360"/>
      <c r="H189" s="360"/>
      <c r="I189" s="360"/>
      <c r="J189" s="360"/>
      <c r="K189" s="360"/>
      <c r="L189" s="558"/>
      <c r="M189" s="558"/>
      <c r="N189" s="558"/>
      <c r="O189" s="784"/>
      <c r="P189" s="28"/>
      <c r="Q189" s="28"/>
      <c r="R189" s="874"/>
      <c r="S189" s="560"/>
      <c r="T189" s="28"/>
      <c r="U189" s="28"/>
      <c r="V189" s="28"/>
      <c r="W189" s="28"/>
      <c r="X189" s="558"/>
      <c r="Y189" s="558"/>
      <c r="Z189" s="558"/>
      <c r="AA189" s="561"/>
      <c r="AB189" s="360"/>
      <c r="AC189" s="28"/>
      <c r="AD189" s="360"/>
      <c r="AE189" s="28"/>
      <c r="AF189" s="1302"/>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row>
    <row r="190" ht="11.25" customHeight="1">
      <c r="A190" s="557"/>
      <c r="B190" s="558"/>
      <c r="C190" s="28"/>
      <c r="D190" s="360"/>
      <c r="E190" s="31"/>
      <c r="F190" s="28"/>
      <c r="G190" s="360"/>
      <c r="H190" s="360"/>
      <c r="I190" s="360"/>
      <c r="J190" s="360"/>
      <c r="K190" s="360"/>
      <c r="L190" s="558"/>
      <c r="M190" s="558"/>
      <c r="N190" s="558"/>
      <c r="O190" s="784"/>
      <c r="P190" s="28"/>
      <c r="Q190" s="28"/>
      <c r="R190" s="874"/>
      <c r="S190" s="560"/>
      <c r="T190" s="28"/>
      <c r="U190" s="28"/>
      <c r="V190" s="28"/>
      <c r="W190" s="28"/>
      <c r="X190" s="558"/>
      <c r="Y190" s="558"/>
      <c r="Z190" s="558"/>
      <c r="AA190" s="561"/>
      <c r="AB190" s="360"/>
      <c r="AC190" s="28"/>
      <c r="AD190" s="360"/>
      <c r="AE190" s="28"/>
      <c r="AF190" s="1302"/>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row>
    <row r="191" ht="11.25" customHeight="1">
      <c r="A191" s="557"/>
      <c r="B191" s="558"/>
      <c r="C191" s="28"/>
      <c r="D191" s="360"/>
      <c r="E191" s="31"/>
      <c r="F191" s="28"/>
      <c r="G191" s="360"/>
      <c r="H191" s="360"/>
      <c r="I191" s="360"/>
      <c r="J191" s="360"/>
      <c r="K191" s="360"/>
      <c r="L191" s="558"/>
      <c r="M191" s="558"/>
      <c r="N191" s="558"/>
      <c r="O191" s="784"/>
      <c r="P191" s="28"/>
      <c r="Q191" s="28"/>
      <c r="R191" s="874"/>
      <c r="S191" s="560"/>
      <c r="T191" s="28"/>
      <c r="U191" s="28"/>
      <c r="V191" s="28"/>
      <c r="W191" s="28"/>
      <c r="X191" s="558"/>
      <c r="Y191" s="558"/>
      <c r="Z191" s="558"/>
      <c r="AA191" s="561"/>
      <c r="AB191" s="360"/>
      <c r="AC191" s="28"/>
      <c r="AD191" s="360"/>
      <c r="AE191" s="28"/>
      <c r="AF191" s="1302"/>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row>
    <row r="192" ht="11.25" customHeight="1">
      <c r="A192" s="557"/>
      <c r="B192" s="558"/>
      <c r="C192" s="28"/>
      <c r="D192" s="360"/>
      <c r="E192" s="31"/>
      <c r="F192" s="28"/>
      <c r="G192" s="360"/>
      <c r="H192" s="360"/>
      <c r="I192" s="360"/>
      <c r="J192" s="360"/>
      <c r="K192" s="360"/>
      <c r="L192" s="558"/>
      <c r="M192" s="558"/>
      <c r="N192" s="558"/>
      <c r="O192" s="784"/>
      <c r="P192" s="28"/>
      <c r="Q192" s="28"/>
      <c r="R192" s="874"/>
      <c r="S192" s="560"/>
      <c r="T192" s="28"/>
      <c r="U192" s="28"/>
      <c r="V192" s="28"/>
      <c r="W192" s="28"/>
      <c r="X192" s="558"/>
      <c r="Y192" s="558"/>
      <c r="Z192" s="558"/>
      <c r="AA192" s="561"/>
      <c r="AB192" s="360"/>
      <c r="AC192" s="28"/>
      <c r="AD192" s="360"/>
      <c r="AE192" s="28"/>
      <c r="AF192" s="1302"/>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row>
    <row r="193" ht="11.25" customHeight="1">
      <c r="A193" s="557"/>
      <c r="B193" s="558"/>
      <c r="C193" s="28"/>
      <c r="D193" s="360"/>
      <c r="E193" s="31"/>
      <c r="F193" s="28"/>
      <c r="G193" s="360"/>
      <c r="H193" s="360"/>
      <c r="I193" s="360"/>
      <c r="J193" s="360"/>
      <c r="K193" s="360"/>
      <c r="L193" s="558"/>
      <c r="M193" s="558"/>
      <c r="N193" s="558"/>
      <c r="O193" s="784"/>
      <c r="P193" s="28"/>
      <c r="Q193" s="28"/>
      <c r="R193" s="874"/>
      <c r="S193" s="560"/>
      <c r="T193" s="28"/>
      <c r="U193" s="28"/>
      <c r="V193" s="28"/>
      <c r="W193" s="28"/>
      <c r="X193" s="558"/>
      <c r="Y193" s="558"/>
      <c r="Z193" s="558"/>
      <c r="AA193" s="561"/>
      <c r="AB193" s="360"/>
      <c r="AC193" s="28"/>
      <c r="AD193" s="360"/>
      <c r="AE193" s="28"/>
      <c r="AF193" s="1302"/>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row>
    <row r="194" ht="11.25" customHeight="1">
      <c r="A194" s="557"/>
      <c r="B194" s="558"/>
      <c r="C194" s="28"/>
      <c r="D194" s="360"/>
      <c r="E194" s="31"/>
      <c r="F194" s="28"/>
      <c r="G194" s="360"/>
      <c r="H194" s="360"/>
      <c r="I194" s="360"/>
      <c r="J194" s="360"/>
      <c r="K194" s="360"/>
      <c r="L194" s="558"/>
      <c r="M194" s="558"/>
      <c r="N194" s="558"/>
      <c r="O194" s="784"/>
      <c r="P194" s="28"/>
      <c r="Q194" s="28"/>
      <c r="R194" s="874"/>
      <c r="S194" s="560"/>
      <c r="T194" s="28"/>
      <c r="U194" s="28"/>
      <c r="V194" s="28"/>
      <c r="W194" s="28"/>
      <c r="X194" s="558"/>
      <c r="Y194" s="558"/>
      <c r="Z194" s="558"/>
      <c r="AA194" s="561"/>
      <c r="AB194" s="360"/>
      <c r="AC194" s="28"/>
      <c r="AD194" s="360"/>
      <c r="AE194" s="28"/>
      <c r="AF194" s="1302"/>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row>
    <row r="195" ht="11.25" customHeight="1">
      <c r="A195" s="557"/>
      <c r="B195" s="558"/>
      <c r="C195" s="28"/>
      <c r="D195" s="360"/>
      <c r="E195" s="31"/>
      <c r="F195" s="28"/>
      <c r="G195" s="360"/>
      <c r="H195" s="360"/>
      <c r="I195" s="360"/>
      <c r="J195" s="360"/>
      <c r="K195" s="360"/>
      <c r="L195" s="558"/>
      <c r="M195" s="558"/>
      <c r="N195" s="558"/>
      <c r="O195" s="784"/>
      <c r="P195" s="28"/>
      <c r="Q195" s="28"/>
      <c r="R195" s="874"/>
      <c r="S195" s="560"/>
      <c r="T195" s="28"/>
      <c r="U195" s="28"/>
      <c r="V195" s="28"/>
      <c r="W195" s="28"/>
      <c r="X195" s="558"/>
      <c r="Y195" s="558"/>
      <c r="Z195" s="558"/>
      <c r="AA195" s="561"/>
      <c r="AB195" s="360"/>
      <c r="AC195" s="28"/>
      <c r="AD195" s="360"/>
      <c r="AE195" s="28"/>
      <c r="AF195" s="1302"/>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row>
    <row r="196" ht="11.25" customHeight="1">
      <c r="A196" s="557"/>
      <c r="B196" s="558"/>
      <c r="C196" s="28"/>
      <c r="D196" s="360"/>
      <c r="E196" s="31"/>
      <c r="F196" s="28"/>
      <c r="G196" s="360"/>
      <c r="H196" s="360"/>
      <c r="I196" s="360"/>
      <c r="J196" s="360"/>
      <c r="K196" s="360"/>
      <c r="L196" s="558"/>
      <c r="M196" s="558"/>
      <c r="N196" s="558"/>
      <c r="O196" s="784"/>
      <c r="P196" s="28"/>
      <c r="Q196" s="28"/>
      <c r="R196" s="874"/>
      <c r="S196" s="560"/>
      <c r="T196" s="28"/>
      <c r="U196" s="28"/>
      <c r="V196" s="28"/>
      <c r="W196" s="28"/>
      <c r="X196" s="558"/>
      <c r="Y196" s="558"/>
      <c r="Z196" s="558"/>
      <c r="AA196" s="561"/>
      <c r="AB196" s="360"/>
      <c r="AC196" s="28"/>
      <c r="AD196" s="360"/>
      <c r="AE196" s="28"/>
      <c r="AF196" s="1302"/>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row>
    <row r="197" ht="11.25" customHeight="1">
      <c r="A197" s="557"/>
      <c r="B197" s="558"/>
      <c r="C197" s="28"/>
      <c r="D197" s="360"/>
      <c r="E197" s="31"/>
      <c r="F197" s="28"/>
      <c r="G197" s="360"/>
      <c r="H197" s="360"/>
      <c r="I197" s="360"/>
      <c r="J197" s="360"/>
      <c r="K197" s="360"/>
      <c r="L197" s="558"/>
      <c r="M197" s="558"/>
      <c r="N197" s="558"/>
      <c r="O197" s="784"/>
      <c r="P197" s="28"/>
      <c r="Q197" s="28"/>
      <c r="R197" s="874"/>
      <c r="S197" s="560"/>
      <c r="T197" s="28"/>
      <c r="U197" s="28"/>
      <c r="V197" s="28"/>
      <c r="W197" s="28"/>
      <c r="X197" s="558"/>
      <c r="Y197" s="558"/>
      <c r="Z197" s="558"/>
      <c r="AA197" s="561"/>
      <c r="AB197" s="360"/>
      <c r="AC197" s="28"/>
      <c r="AD197" s="360"/>
      <c r="AE197" s="28"/>
      <c r="AF197" s="1302"/>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row>
    <row r="198" ht="11.25" customHeight="1">
      <c r="A198" s="557"/>
      <c r="B198" s="558"/>
      <c r="C198" s="28"/>
      <c r="D198" s="360"/>
      <c r="E198" s="31"/>
      <c r="F198" s="28"/>
      <c r="G198" s="360"/>
      <c r="H198" s="360"/>
      <c r="I198" s="360"/>
      <c r="J198" s="360"/>
      <c r="K198" s="360"/>
      <c r="L198" s="558"/>
      <c r="M198" s="558"/>
      <c r="N198" s="558"/>
      <c r="O198" s="784"/>
      <c r="P198" s="28"/>
      <c r="Q198" s="28"/>
      <c r="R198" s="874"/>
      <c r="S198" s="560"/>
      <c r="T198" s="28"/>
      <c r="U198" s="28"/>
      <c r="V198" s="28"/>
      <c r="W198" s="28"/>
      <c r="X198" s="558"/>
      <c r="Y198" s="558"/>
      <c r="Z198" s="558"/>
      <c r="AA198" s="561"/>
      <c r="AB198" s="360"/>
      <c r="AC198" s="28"/>
      <c r="AD198" s="360"/>
      <c r="AE198" s="28"/>
      <c r="AF198" s="1302"/>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row>
    <row r="199" ht="11.25" customHeight="1">
      <c r="A199" s="557"/>
      <c r="B199" s="558"/>
      <c r="C199" s="28"/>
      <c r="D199" s="360"/>
      <c r="E199" s="31"/>
      <c r="F199" s="28"/>
      <c r="G199" s="360"/>
      <c r="H199" s="360"/>
      <c r="I199" s="360"/>
      <c r="J199" s="360"/>
      <c r="K199" s="360"/>
      <c r="L199" s="558"/>
      <c r="M199" s="558"/>
      <c r="N199" s="558"/>
      <c r="O199" s="784"/>
      <c r="P199" s="28"/>
      <c r="Q199" s="28"/>
      <c r="R199" s="874"/>
      <c r="S199" s="560"/>
      <c r="T199" s="28"/>
      <c r="U199" s="28"/>
      <c r="V199" s="28"/>
      <c r="W199" s="28"/>
      <c r="X199" s="558"/>
      <c r="Y199" s="558"/>
      <c r="Z199" s="558"/>
      <c r="AA199" s="561"/>
      <c r="AB199" s="360"/>
      <c r="AC199" s="28"/>
      <c r="AD199" s="360"/>
      <c r="AE199" s="28"/>
      <c r="AF199" s="1302"/>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row>
    <row r="200" ht="11.25" customHeight="1">
      <c r="A200" s="557"/>
      <c r="B200" s="558"/>
      <c r="C200" s="28"/>
      <c r="D200" s="360"/>
      <c r="E200" s="31"/>
      <c r="F200" s="28"/>
      <c r="G200" s="360"/>
      <c r="H200" s="360"/>
      <c r="I200" s="360"/>
      <c r="J200" s="360"/>
      <c r="K200" s="360"/>
      <c r="L200" s="558"/>
      <c r="M200" s="558"/>
      <c r="N200" s="558"/>
      <c r="O200" s="784"/>
      <c r="P200" s="28"/>
      <c r="Q200" s="28"/>
      <c r="R200" s="874"/>
      <c r="S200" s="560"/>
      <c r="T200" s="28"/>
      <c r="U200" s="28"/>
      <c r="V200" s="28"/>
      <c r="W200" s="28"/>
      <c r="X200" s="558"/>
      <c r="Y200" s="558"/>
      <c r="Z200" s="558"/>
      <c r="AA200" s="561"/>
      <c r="AB200" s="360"/>
      <c r="AC200" s="28"/>
      <c r="AD200" s="360"/>
      <c r="AE200" s="28"/>
      <c r="AF200" s="1302"/>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row>
    <row r="201" ht="11.25" customHeight="1">
      <c r="A201" s="557"/>
      <c r="B201" s="558"/>
      <c r="C201" s="28"/>
      <c r="D201" s="360"/>
      <c r="E201" s="31"/>
      <c r="F201" s="28"/>
      <c r="G201" s="360"/>
      <c r="H201" s="360"/>
      <c r="I201" s="360"/>
      <c r="J201" s="360"/>
      <c r="K201" s="360"/>
      <c r="L201" s="558"/>
      <c r="M201" s="558"/>
      <c r="N201" s="558"/>
      <c r="O201" s="784"/>
      <c r="P201" s="28"/>
      <c r="Q201" s="28"/>
      <c r="R201" s="874"/>
      <c r="S201" s="560"/>
      <c r="T201" s="28"/>
      <c r="U201" s="28"/>
      <c r="V201" s="28"/>
      <c r="W201" s="28"/>
      <c r="X201" s="558"/>
      <c r="Y201" s="558"/>
      <c r="Z201" s="558"/>
      <c r="AA201" s="561"/>
      <c r="AB201" s="360"/>
      <c r="AC201" s="28"/>
      <c r="AD201" s="360"/>
      <c r="AE201" s="28"/>
      <c r="AF201" s="1302"/>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row>
    <row r="202" ht="11.25" customHeight="1">
      <c r="A202" s="557"/>
      <c r="B202" s="558"/>
      <c r="C202" s="28"/>
      <c r="D202" s="360"/>
      <c r="E202" s="31"/>
      <c r="F202" s="28"/>
      <c r="G202" s="360"/>
      <c r="H202" s="360"/>
      <c r="I202" s="360"/>
      <c r="J202" s="360"/>
      <c r="K202" s="360"/>
      <c r="L202" s="558"/>
      <c r="M202" s="558"/>
      <c r="N202" s="558"/>
      <c r="O202" s="784"/>
      <c r="P202" s="28"/>
      <c r="Q202" s="28"/>
      <c r="R202" s="874"/>
      <c r="S202" s="560"/>
      <c r="T202" s="28"/>
      <c r="U202" s="28"/>
      <c r="V202" s="28"/>
      <c r="W202" s="28"/>
      <c r="X202" s="558"/>
      <c r="Y202" s="558"/>
      <c r="Z202" s="558"/>
      <c r="AA202" s="561"/>
      <c r="AB202" s="360"/>
      <c r="AC202" s="28"/>
      <c r="AD202" s="360"/>
      <c r="AE202" s="28"/>
      <c r="AF202" s="1302"/>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row>
    <row r="203" ht="11.25" customHeight="1">
      <c r="A203" s="557"/>
      <c r="B203" s="558"/>
      <c r="C203" s="28"/>
      <c r="D203" s="360"/>
      <c r="E203" s="31"/>
      <c r="F203" s="28"/>
      <c r="G203" s="360"/>
      <c r="H203" s="360"/>
      <c r="I203" s="360"/>
      <c r="J203" s="360"/>
      <c r="K203" s="360"/>
      <c r="L203" s="558"/>
      <c r="M203" s="558"/>
      <c r="N203" s="558"/>
      <c r="O203" s="784"/>
      <c r="P203" s="28"/>
      <c r="Q203" s="28"/>
      <c r="R203" s="874"/>
      <c r="S203" s="560"/>
      <c r="T203" s="28"/>
      <c r="U203" s="28"/>
      <c r="V203" s="28"/>
      <c r="W203" s="28"/>
      <c r="X203" s="558"/>
      <c r="Y203" s="558"/>
      <c r="Z203" s="558"/>
      <c r="AA203" s="561"/>
      <c r="AB203" s="360"/>
      <c r="AC203" s="28"/>
      <c r="AD203" s="360"/>
      <c r="AE203" s="28"/>
      <c r="AF203" s="1302"/>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row>
    <row r="204" ht="11.25" customHeight="1">
      <c r="A204" s="557"/>
      <c r="B204" s="558"/>
      <c r="C204" s="28"/>
      <c r="D204" s="360"/>
      <c r="E204" s="31"/>
      <c r="F204" s="28"/>
      <c r="G204" s="360"/>
      <c r="H204" s="360"/>
      <c r="I204" s="360"/>
      <c r="J204" s="360"/>
      <c r="K204" s="360"/>
      <c r="L204" s="558"/>
      <c r="M204" s="558"/>
      <c r="N204" s="558"/>
      <c r="O204" s="784"/>
      <c r="P204" s="28"/>
      <c r="Q204" s="28"/>
      <c r="R204" s="874"/>
      <c r="S204" s="560"/>
      <c r="T204" s="28"/>
      <c r="U204" s="28"/>
      <c r="V204" s="28"/>
      <c r="W204" s="28"/>
      <c r="X204" s="558"/>
      <c r="Y204" s="558"/>
      <c r="Z204" s="558"/>
      <c r="AA204" s="561"/>
      <c r="AB204" s="360"/>
      <c r="AC204" s="28"/>
      <c r="AD204" s="360"/>
      <c r="AE204" s="28"/>
      <c r="AF204" s="1302"/>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row>
    <row r="205" ht="11.25" customHeight="1">
      <c r="A205" s="557"/>
      <c r="B205" s="558"/>
      <c r="C205" s="28"/>
      <c r="D205" s="360"/>
      <c r="E205" s="31"/>
      <c r="F205" s="28"/>
      <c r="G205" s="360"/>
      <c r="H205" s="360"/>
      <c r="I205" s="360"/>
      <c r="J205" s="360"/>
      <c r="K205" s="360"/>
      <c r="L205" s="558"/>
      <c r="M205" s="558"/>
      <c r="N205" s="558"/>
      <c r="O205" s="784"/>
      <c r="P205" s="28"/>
      <c r="Q205" s="28"/>
      <c r="R205" s="874"/>
      <c r="S205" s="560"/>
      <c r="T205" s="28"/>
      <c r="U205" s="28"/>
      <c r="V205" s="28"/>
      <c r="W205" s="28"/>
      <c r="X205" s="558"/>
      <c r="Y205" s="558"/>
      <c r="Z205" s="558"/>
      <c r="AA205" s="561"/>
      <c r="AB205" s="360"/>
      <c r="AC205" s="28"/>
      <c r="AD205" s="360"/>
      <c r="AE205" s="28"/>
      <c r="AF205" s="1302"/>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row>
    <row r="206" ht="11.25" customHeight="1">
      <c r="A206" s="557"/>
      <c r="B206" s="558"/>
      <c r="C206" s="28"/>
      <c r="D206" s="360"/>
      <c r="E206" s="31"/>
      <c r="F206" s="28"/>
      <c r="G206" s="360"/>
      <c r="H206" s="360"/>
      <c r="I206" s="360"/>
      <c r="J206" s="360"/>
      <c r="K206" s="360"/>
      <c r="L206" s="558"/>
      <c r="M206" s="558"/>
      <c r="N206" s="558"/>
      <c r="O206" s="784"/>
      <c r="P206" s="28"/>
      <c r="Q206" s="28"/>
      <c r="R206" s="874"/>
      <c r="S206" s="560"/>
      <c r="T206" s="28"/>
      <c r="U206" s="28"/>
      <c r="V206" s="28"/>
      <c r="W206" s="28"/>
      <c r="X206" s="558"/>
      <c r="Y206" s="558"/>
      <c r="Z206" s="558"/>
      <c r="AA206" s="561"/>
      <c r="AB206" s="360"/>
      <c r="AC206" s="28"/>
      <c r="AD206" s="360"/>
      <c r="AE206" s="28"/>
      <c r="AF206" s="1302"/>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row>
    <row r="207" ht="11.25" customHeight="1">
      <c r="A207" s="557"/>
      <c r="B207" s="558"/>
      <c r="C207" s="28"/>
      <c r="D207" s="360"/>
      <c r="E207" s="31"/>
      <c r="F207" s="28"/>
      <c r="G207" s="360"/>
      <c r="H207" s="360"/>
      <c r="I207" s="360"/>
      <c r="J207" s="360"/>
      <c r="K207" s="360"/>
      <c r="L207" s="558"/>
      <c r="M207" s="558"/>
      <c r="N207" s="558"/>
      <c r="O207" s="784"/>
      <c r="P207" s="28"/>
      <c r="Q207" s="28"/>
      <c r="R207" s="874"/>
      <c r="S207" s="560"/>
      <c r="T207" s="28"/>
      <c r="U207" s="28"/>
      <c r="V207" s="28"/>
      <c r="W207" s="28"/>
      <c r="X207" s="558"/>
      <c r="Y207" s="558"/>
      <c r="Z207" s="558"/>
      <c r="AA207" s="561"/>
      <c r="AB207" s="360"/>
      <c r="AC207" s="28"/>
      <c r="AD207" s="360"/>
      <c r="AE207" s="28"/>
      <c r="AF207" s="1302"/>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row>
    <row r="208" ht="11.25" customHeight="1">
      <c r="A208" s="557"/>
      <c r="B208" s="558"/>
      <c r="C208" s="28"/>
      <c r="D208" s="360"/>
      <c r="E208" s="31"/>
      <c r="F208" s="28"/>
      <c r="G208" s="360"/>
      <c r="H208" s="360"/>
      <c r="I208" s="360"/>
      <c r="J208" s="360"/>
      <c r="K208" s="360"/>
      <c r="L208" s="558"/>
      <c r="M208" s="558"/>
      <c r="N208" s="558"/>
      <c r="O208" s="784"/>
      <c r="P208" s="28"/>
      <c r="Q208" s="28"/>
      <c r="R208" s="874"/>
      <c r="S208" s="560"/>
      <c r="T208" s="28"/>
      <c r="U208" s="28"/>
      <c r="V208" s="28"/>
      <c r="W208" s="28"/>
      <c r="X208" s="558"/>
      <c r="Y208" s="558"/>
      <c r="Z208" s="558"/>
      <c r="AA208" s="561"/>
      <c r="AB208" s="360"/>
      <c r="AC208" s="28"/>
      <c r="AD208" s="360"/>
      <c r="AE208" s="28"/>
      <c r="AF208" s="1302"/>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row>
    <row r="209" ht="11.25" customHeight="1">
      <c r="A209" s="557"/>
      <c r="B209" s="558"/>
      <c r="C209" s="28"/>
      <c r="D209" s="360"/>
      <c r="E209" s="31"/>
      <c r="F209" s="28"/>
      <c r="G209" s="360"/>
      <c r="H209" s="360"/>
      <c r="I209" s="360"/>
      <c r="J209" s="360"/>
      <c r="K209" s="360"/>
      <c r="L209" s="558"/>
      <c r="M209" s="558"/>
      <c r="N209" s="558"/>
      <c r="O209" s="784"/>
      <c r="P209" s="28"/>
      <c r="Q209" s="28"/>
      <c r="R209" s="874"/>
      <c r="S209" s="560"/>
      <c r="T209" s="28"/>
      <c r="U209" s="28"/>
      <c r="V209" s="28"/>
      <c r="W209" s="28"/>
      <c r="X209" s="558"/>
      <c r="Y209" s="558"/>
      <c r="Z209" s="558"/>
      <c r="AA209" s="561"/>
      <c r="AB209" s="360"/>
      <c r="AC209" s="28"/>
      <c r="AD209" s="360"/>
      <c r="AE209" s="28"/>
      <c r="AF209" s="1302"/>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row>
    <row r="210" ht="11.25" customHeight="1">
      <c r="A210" s="557"/>
      <c r="B210" s="558"/>
      <c r="C210" s="28"/>
      <c r="D210" s="360"/>
      <c r="E210" s="31"/>
      <c r="F210" s="28"/>
      <c r="G210" s="360"/>
      <c r="H210" s="360"/>
      <c r="I210" s="360"/>
      <c r="J210" s="360"/>
      <c r="K210" s="360"/>
      <c r="L210" s="558"/>
      <c r="M210" s="558"/>
      <c r="N210" s="558"/>
      <c r="O210" s="784"/>
      <c r="P210" s="28"/>
      <c r="Q210" s="28"/>
      <c r="R210" s="874"/>
      <c r="S210" s="560"/>
      <c r="T210" s="28"/>
      <c r="U210" s="28"/>
      <c r="V210" s="28"/>
      <c r="W210" s="28"/>
      <c r="X210" s="558"/>
      <c r="Y210" s="558"/>
      <c r="Z210" s="558"/>
      <c r="AA210" s="561"/>
      <c r="AB210" s="360"/>
      <c r="AC210" s="28"/>
      <c r="AD210" s="360"/>
      <c r="AE210" s="28"/>
      <c r="AF210" s="1302"/>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row>
    <row r="211" ht="11.25" customHeight="1">
      <c r="A211" s="557"/>
      <c r="B211" s="558"/>
      <c r="C211" s="28"/>
      <c r="D211" s="360"/>
      <c r="E211" s="31"/>
      <c r="F211" s="28"/>
      <c r="G211" s="360"/>
      <c r="H211" s="360"/>
      <c r="I211" s="360"/>
      <c r="J211" s="360"/>
      <c r="K211" s="360"/>
      <c r="L211" s="558"/>
      <c r="M211" s="558"/>
      <c r="N211" s="558"/>
      <c r="O211" s="784"/>
      <c r="P211" s="28"/>
      <c r="Q211" s="28"/>
      <c r="R211" s="874"/>
      <c r="S211" s="560"/>
      <c r="T211" s="28"/>
      <c r="U211" s="28"/>
      <c r="V211" s="28"/>
      <c r="W211" s="28"/>
      <c r="X211" s="558"/>
      <c r="Y211" s="558"/>
      <c r="Z211" s="558"/>
      <c r="AA211" s="561"/>
      <c r="AB211" s="360"/>
      <c r="AC211" s="28"/>
      <c r="AD211" s="360"/>
      <c r="AE211" s="28"/>
      <c r="AF211" s="1302"/>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row>
    <row r="212" ht="11.25" customHeight="1">
      <c r="A212" s="557"/>
      <c r="B212" s="558"/>
      <c r="C212" s="28"/>
      <c r="D212" s="360"/>
      <c r="E212" s="31"/>
      <c r="F212" s="28"/>
      <c r="G212" s="360"/>
      <c r="H212" s="360"/>
      <c r="I212" s="360"/>
      <c r="J212" s="360"/>
      <c r="K212" s="360"/>
      <c r="L212" s="558"/>
      <c r="M212" s="558"/>
      <c r="N212" s="558"/>
      <c r="O212" s="784"/>
      <c r="P212" s="28"/>
      <c r="Q212" s="28"/>
      <c r="R212" s="874"/>
      <c r="S212" s="560"/>
      <c r="T212" s="28"/>
      <c r="U212" s="28"/>
      <c r="V212" s="28"/>
      <c r="W212" s="28"/>
      <c r="X212" s="558"/>
      <c r="Y212" s="558"/>
      <c r="Z212" s="558"/>
      <c r="AA212" s="561"/>
      <c r="AB212" s="360"/>
      <c r="AC212" s="28"/>
      <c r="AD212" s="360"/>
      <c r="AE212" s="28"/>
      <c r="AF212" s="1302"/>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row>
    <row r="213" ht="11.25" customHeight="1">
      <c r="A213" s="557"/>
      <c r="B213" s="558"/>
      <c r="C213" s="28"/>
      <c r="D213" s="360"/>
      <c r="E213" s="31"/>
      <c r="F213" s="28"/>
      <c r="G213" s="360"/>
      <c r="H213" s="360"/>
      <c r="I213" s="360"/>
      <c r="J213" s="360"/>
      <c r="K213" s="360"/>
      <c r="L213" s="558"/>
      <c r="M213" s="558"/>
      <c r="N213" s="558"/>
      <c r="O213" s="784"/>
      <c r="P213" s="28"/>
      <c r="Q213" s="28"/>
      <c r="R213" s="874"/>
      <c r="S213" s="560"/>
      <c r="T213" s="28"/>
      <c r="U213" s="28"/>
      <c r="V213" s="28"/>
      <c r="W213" s="28"/>
      <c r="X213" s="558"/>
      <c r="Y213" s="558"/>
      <c r="Z213" s="558"/>
      <c r="AA213" s="561"/>
      <c r="AB213" s="360"/>
      <c r="AC213" s="28"/>
      <c r="AD213" s="360"/>
      <c r="AE213" s="28"/>
      <c r="AF213" s="1302"/>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row>
    <row r="214" ht="11.25" customHeight="1">
      <c r="A214" s="557"/>
      <c r="B214" s="558"/>
      <c r="C214" s="28"/>
      <c r="D214" s="360"/>
      <c r="E214" s="31"/>
      <c r="F214" s="28"/>
      <c r="G214" s="360"/>
      <c r="H214" s="360"/>
      <c r="I214" s="360"/>
      <c r="J214" s="360"/>
      <c r="K214" s="360"/>
      <c r="L214" s="558"/>
      <c r="M214" s="558"/>
      <c r="N214" s="558"/>
      <c r="O214" s="784"/>
      <c r="P214" s="28"/>
      <c r="Q214" s="28"/>
      <c r="R214" s="874"/>
      <c r="S214" s="560"/>
      <c r="T214" s="28"/>
      <c r="U214" s="28"/>
      <c r="V214" s="28"/>
      <c r="W214" s="28"/>
      <c r="X214" s="558"/>
      <c r="Y214" s="558"/>
      <c r="Z214" s="558"/>
      <c r="AA214" s="561"/>
      <c r="AB214" s="360"/>
      <c r="AC214" s="28"/>
      <c r="AD214" s="360"/>
      <c r="AE214" s="28"/>
      <c r="AF214" s="1302"/>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row>
    <row r="215" ht="11.25" customHeight="1">
      <c r="A215" s="557"/>
      <c r="B215" s="558"/>
      <c r="C215" s="28"/>
      <c r="D215" s="360"/>
      <c r="E215" s="31"/>
      <c r="F215" s="28"/>
      <c r="G215" s="360"/>
      <c r="H215" s="360"/>
      <c r="I215" s="360"/>
      <c r="J215" s="360"/>
      <c r="K215" s="360"/>
      <c r="L215" s="558"/>
      <c r="M215" s="558"/>
      <c r="N215" s="558"/>
      <c r="O215" s="784"/>
      <c r="P215" s="28"/>
      <c r="Q215" s="28"/>
      <c r="R215" s="874"/>
      <c r="S215" s="560"/>
      <c r="T215" s="28"/>
      <c r="U215" s="28"/>
      <c r="V215" s="28"/>
      <c r="W215" s="28"/>
      <c r="X215" s="558"/>
      <c r="Y215" s="558"/>
      <c r="Z215" s="558"/>
      <c r="AA215" s="561"/>
      <c r="AB215" s="360"/>
      <c r="AC215" s="28"/>
      <c r="AD215" s="360"/>
      <c r="AE215" s="28"/>
      <c r="AF215" s="1302"/>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row>
    <row r="216" ht="11.25" customHeight="1">
      <c r="A216" s="557"/>
      <c r="B216" s="558"/>
      <c r="C216" s="28"/>
      <c r="D216" s="360"/>
      <c r="E216" s="31"/>
      <c r="F216" s="28"/>
      <c r="G216" s="360"/>
      <c r="H216" s="360"/>
      <c r="I216" s="360"/>
      <c r="J216" s="360"/>
      <c r="K216" s="360"/>
      <c r="L216" s="558"/>
      <c r="M216" s="558"/>
      <c r="N216" s="558"/>
      <c r="O216" s="784"/>
      <c r="P216" s="28"/>
      <c r="Q216" s="28"/>
      <c r="R216" s="874"/>
      <c r="S216" s="560"/>
      <c r="T216" s="28"/>
      <c r="U216" s="28"/>
      <c r="V216" s="28"/>
      <c r="W216" s="28"/>
      <c r="X216" s="558"/>
      <c r="Y216" s="558"/>
      <c r="Z216" s="558"/>
      <c r="AA216" s="561"/>
      <c r="AB216" s="360"/>
      <c r="AC216" s="28"/>
      <c r="AD216" s="360"/>
      <c r="AE216" s="28"/>
      <c r="AF216" s="1302"/>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row>
    <row r="217" ht="11.25" customHeight="1">
      <c r="A217" s="557"/>
      <c r="B217" s="558"/>
      <c r="C217" s="28"/>
      <c r="D217" s="360"/>
      <c r="E217" s="31"/>
      <c r="F217" s="28"/>
      <c r="G217" s="360"/>
      <c r="H217" s="360"/>
      <c r="I217" s="360"/>
      <c r="J217" s="360"/>
      <c r="K217" s="360"/>
      <c r="L217" s="558"/>
      <c r="M217" s="558"/>
      <c r="N217" s="558"/>
      <c r="O217" s="784"/>
      <c r="P217" s="28"/>
      <c r="Q217" s="28"/>
      <c r="R217" s="874"/>
      <c r="S217" s="560"/>
      <c r="T217" s="28"/>
      <c r="U217" s="28"/>
      <c r="V217" s="28"/>
      <c r="W217" s="28"/>
      <c r="X217" s="558"/>
      <c r="Y217" s="558"/>
      <c r="Z217" s="558"/>
      <c r="AA217" s="561"/>
      <c r="AB217" s="360"/>
      <c r="AC217" s="28"/>
      <c r="AD217" s="360"/>
      <c r="AE217" s="28"/>
      <c r="AF217" s="1302"/>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row>
    <row r="218" ht="11.25" customHeight="1">
      <c r="A218" s="557"/>
      <c r="B218" s="558"/>
      <c r="C218" s="28"/>
      <c r="D218" s="360"/>
      <c r="E218" s="31"/>
      <c r="F218" s="28"/>
      <c r="G218" s="360"/>
      <c r="H218" s="360"/>
      <c r="I218" s="360"/>
      <c r="J218" s="360"/>
      <c r="K218" s="360"/>
      <c r="L218" s="558"/>
      <c r="M218" s="558"/>
      <c r="N218" s="558"/>
      <c r="O218" s="784"/>
      <c r="P218" s="28"/>
      <c r="Q218" s="28"/>
      <c r="R218" s="874"/>
      <c r="S218" s="560"/>
      <c r="T218" s="28"/>
      <c r="U218" s="28"/>
      <c r="V218" s="28"/>
      <c r="W218" s="28"/>
      <c r="X218" s="558"/>
      <c r="Y218" s="558"/>
      <c r="Z218" s="558"/>
      <c r="AA218" s="561"/>
      <c r="AB218" s="360"/>
      <c r="AC218" s="28"/>
      <c r="AD218" s="360"/>
      <c r="AE218" s="28"/>
      <c r="AF218" s="1302"/>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row>
    <row r="219" ht="11.25" customHeight="1">
      <c r="A219" s="557"/>
      <c r="B219" s="558"/>
      <c r="C219" s="28"/>
      <c r="D219" s="360"/>
      <c r="E219" s="31"/>
      <c r="F219" s="28"/>
      <c r="G219" s="360"/>
      <c r="H219" s="360"/>
      <c r="I219" s="360"/>
      <c r="J219" s="360"/>
      <c r="K219" s="360"/>
      <c r="L219" s="558"/>
      <c r="M219" s="558"/>
      <c r="N219" s="558"/>
      <c r="O219" s="784"/>
      <c r="P219" s="28"/>
      <c r="Q219" s="28"/>
      <c r="R219" s="874"/>
      <c r="S219" s="560"/>
      <c r="T219" s="28"/>
      <c r="U219" s="28"/>
      <c r="V219" s="28"/>
      <c r="W219" s="28"/>
      <c r="X219" s="558"/>
      <c r="Y219" s="558"/>
      <c r="Z219" s="558"/>
      <c r="AA219" s="561"/>
      <c r="AB219" s="360"/>
      <c r="AC219" s="28"/>
      <c r="AD219" s="360"/>
      <c r="AE219" s="28"/>
      <c r="AF219" s="1302"/>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row>
    <row r="220" ht="11.25" customHeight="1">
      <c r="A220" s="557"/>
      <c r="B220" s="558"/>
      <c r="C220" s="28"/>
      <c r="D220" s="360"/>
      <c r="E220" s="31"/>
      <c r="F220" s="28"/>
      <c r="G220" s="360"/>
      <c r="H220" s="360"/>
      <c r="I220" s="360"/>
      <c r="J220" s="360"/>
      <c r="K220" s="360"/>
      <c r="L220" s="558"/>
      <c r="M220" s="558"/>
      <c r="N220" s="558"/>
      <c r="O220" s="784"/>
      <c r="P220" s="28"/>
      <c r="Q220" s="28"/>
      <c r="R220" s="874"/>
      <c r="S220" s="560"/>
      <c r="T220" s="28"/>
      <c r="U220" s="28"/>
      <c r="V220" s="28"/>
      <c r="W220" s="28"/>
      <c r="X220" s="558"/>
      <c r="Y220" s="558"/>
      <c r="Z220" s="558"/>
      <c r="AA220" s="561"/>
      <c r="AB220" s="360"/>
      <c r="AC220" s="28"/>
      <c r="AD220" s="360"/>
      <c r="AE220" s="28"/>
      <c r="AF220" s="1302"/>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row>
    <row r="221" ht="11.25" customHeight="1">
      <c r="A221" s="557"/>
      <c r="B221" s="558"/>
      <c r="C221" s="28"/>
      <c r="D221" s="360"/>
      <c r="E221" s="31"/>
      <c r="F221" s="28"/>
      <c r="G221" s="360"/>
      <c r="H221" s="360"/>
      <c r="I221" s="360"/>
      <c r="J221" s="360"/>
      <c r="K221" s="360"/>
      <c r="L221" s="558"/>
      <c r="M221" s="558"/>
      <c r="N221" s="558"/>
      <c r="O221" s="784"/>
      <c r="P221" s="28"/>
      <c r="Q221" s="28"/>
      <c r="R221" s="874"/>
      <c r="S221" s="560"/>
      <c r="T221" s="28"/>
      <c r="U221" s="28"/>
      <c r="V221" s="28"/>
      <c r="W221" s="28"/>
      <c r="X221" s="558"/>
      <c r="Y221" s="558"/>
      <c r="Z221" s="558"/>
      <c r="AA221" s="561"/>
      <c r="AB221" s="360"/>
      <c r="AC221" s="28"/>
      <c r="AD221" s="360"/>
      <c r="AE221" s="28"/>
      <c r="AF221" s="1302"/>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row>
    <row r="222" ht="11.25" customHeight="1">
      <c r="A222" s="557"/>
      <c r="B222" s="558"/>
      <c r="C222" s="28"/>
      <c r="D222" s="360"/>
      <c r="E222" s="31"/>
      <c r="F222" s="28"/>
      <c r="G222" s="360"/>
      <c r="H222" s="360"/>
      <c r="I222" s="360"/>
      <c r="J222" s="360"/>
      <c r="K222" s="360"/>
      <c r="L222" s="558"/>
      <c r="M222" s="558"/>
      <c r="N222" s="558"/>
      <c r="O222" s="784"/>
      <c r="P222" s="28"/>
      <c r="Q222" s="28"/>
      <c r="R222" s="874"/>
      <c r="S222" s="560"/>
      <c r="T222" s="28"/>
      <c r="U222" s="28"/>
      <c r="V222" s="28"/>
      <c r="W222" s="28"/>
      <c r="X222" s="558"/>
      <c r="Y222" s="558"/>
      <c r="Z222" s="558"/>
      <c r="AA222" s="561"/>
      <c r="AB222" s="360"/>
      <c r="AC222" s="28"/>
      <c r="AD222" s="360"/>
      <c r="AE222" s="28"/>
      <c r="AF222" s="1302"/>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row>
    <row r="223" ht="11.25" customHeight="1">
      <c r="A223" s="557"/>
      <c r="B223" s="558"/>
      <c r="C223" s="28"/>
      <c r="D223" s="360"/>
      <c r="E223" s="31"/>
      <c r="F223" s="28"/>
      <c r="G223" s="360"/>
      <c r="H223" s="360"/>
      <c r="I223" s="360"/>
      <c r="J223" s="360"/>
      <c r="K223" s="360"/>
      <c r="L223" s="558"/>
      <c r="M223" s="558"/>
      <c r="N223" s="558"/>
      <c r="O223" s="784"/>
      <c r="P223" s="28"/>
      <c r="Q223" s="28"/>
      <c r="R223" s="874"/>
      <c r="S223" s="560"/>
      <c r="T223" s="28"/>
      <c r="U223" s="28"/>
      <c r="V223" s="28"/>
      <c r="W223" s="28"/>
      <c r="X223" s="558"/>
      <c r="Y223" s="558"/>
      <c r="Z223" s="558"/>
      <c r="AA223" s="561"/>
      <c r="AB223" s="360"/>
      <c r="AC223" s="28"/>
      <c r="AD223" s="360"/>
      <c r="AE223" s="28"/>
      <c r="AF223" s="1302"/>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row>
    <row r="224" ht="11.25" customHeight="1">
      <c r="A224" s="557"/>
      <c r="B224" s="558"/>
      <c r="C224" s="28"/>
      <c r="D224" s="360"/>
      <c r="E224" s="31"/>
      <c r="F224" s="28"/>
      <c r="G224" s="360"/>
      <c r="H224" s="360"/>
      <c r="I224" s="360"/>
      <c r="J224" s="360"/>
      <c r="K224" s="360"/>
      <c r="L224" s="558"/>
      <c r="M224" s="558"/>
      <c r="N224" s="558"/>
      <c r="O224" s="784"/>
      <c r="P224" s="28"/>
      <c r="Q224" s="28"/>
      <c r="R224" s="874"/>
      <c r="S224" s="560"/>
      <c r="T224" s="28"/>
      <c r="U224" s="28"/>
      <c r="V224" s="28"/>
      <c r="W224" s="28"/>
      <c r="X224" s="558"/>
      <c r="Y224" s="558"/>
      <c r="Z224" s="558"/>
      <c r="AA224" s="561"/>
      <c r="AB224" s="360"/>
      <c r="AC224" s="28"/>
      <c r="AD224" s="360"/>
      <c r="AE224" s="28"/>
      <c r="AF224" s="1302"/>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row>
    <row r="225" ht="11.25" customHeight="1">
      <c r="A225" s="557"/>
      <c r="B225" s="558"/>
      <c r="C225" s="28"/>
      <c r="D225" s="360"/>
      <c r="E225" s="31"/>
      <c r="F225" s="28"/>
      <c r="G225" s="360"/>
      <c r="H225" s="360"/>
      <c r="I225" s="360"/>
      <c r="J225" s="360"/>
      <c r="K225" s="360"/>
      <c r="L225" s="558"/>
      <c r="M225" s="558"/>
      <c r="N225" s="558"/>
      <c r="O225" s="784"/>
      <c r="P225" s="28"/>
      <c r="Q225" s="28"/>
      <c r="R225" s="874"/>
      <c r="S225" s="560"/>
      <c r="T225" s="28"/>
      <c r="U225" s="28"/>
      <c r="V225" s="28"/>
      <c r="W225" s="28"/>
      <c r="X225" s="558"/>
      <c r="Y225" s="558"/>
      <c r="Z225" s="558"/>
      <c r="AA225" s="561"/>
      <c r="AB225" s="360"/>
      <c r="AC225" s="28"/>
      <c r="AD225" s="360"/>
      <c r="AE225" s="28"/>
      <c r="AF225" s="1302"/>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row>
    <row r="226" ht="11.25" customHeight="1">
      <c r="A226" s="557"/>
      <c r="B226" s="558"/>
      <c r="C226" s="28"/>
      <c r="D226" s="360"/>
      <c r="E226" s="31"/>
      <c r="F226" s="28"/>
      <c r="G226" s="360"/>
      <c r="H226" s="360"/>
      <c r="I226" s="360"/>
      <c r="J226" s="360"/>
      <c r="K226" s="360"/>
      <c r="L226" s="558"/>
      <c r="M226" s="558"/>
      <c r="N226" s="558"/>
      <c r="O226" s="784"/>
      <c r="P226" s="28"/>
      <c r="Q226" s="28"/>
      <c r="R226" s="874"/>
      <c r="S226" s="560"/>
      <c r="T226" s="28"/>
      <c r="U226" s="28"/>
      <c r="V226" s="28"/>
      <c r="W226" s="28"/>
      <c r="X226" s="558"/>
      <c r="Y226" s="558"/>
      <c r="Z226" s="558"/>
      <c r="AA226" s="561"/>
      <c r="AB226" s="360"/>
      <c r="AC226" s="28"/>
      <c r="AD226" s="360"/>
      <c r="AE226" s="28"/>
      <c r="AF226" s="1302"/>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row>
    <row r="227" ht="11.25" customHeight="1">
      <c r="A227" s="557"/>
      <c r="B227" s="558"/>
      <c r="C227" s="28"/>
      <c r="D227" s="360"/>
      <c r="E227" s="31"/>
      <c r="F227" s="28"/>
      <c r="G227" s="360"/>
      <c r="H227" s="360"/>
      <c r="I227" s="360"/>
      <c r="J227" s="360"/>
      <c r="K227" s="360"/>
      <c r="L227" s="558"/>
      <c r="M227" s="558"/>
      <c r="N227" s="558"/>
      <c r="O227" s="784"/>
      <c r="P227" s="28"/>
      <c r="Q227" s="28"/>
      <c r="R227" s="874"/>
      <c r="S227" s="560"/>
      <c r="T227" s="28"/>
      <c r="U227" s="28"/>
      <c r="V227" s="28"/>
      <c r="W227" s="28"/>
      <c r="X227" s="558"/>
      <c r="Y227" s="558"/>
      <c r="Z227" s="558"/>
      <c r="AA227" s="561"/>
      <c r="AB227" s="360"/>
      <c r="AC227" s="28"/>
      <c r="AD227" s="360"/>
      <c r="AE227" s="28"/>
      <c r="AF227" s="1302"/>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row>
    <row r="228" ht="11.25" customHeight="1">
      <c r="A228" s="557"/>
      <c r="B228" s="558"/>
      <c r="C228" s="28"/>
      <c r="D228" s="360"/>
      <c r="E228" s="31"/>
      <c r="F228" s="28"/>
      <c r="G228" s="360"/>
      <c r="H228" s="360"/>
      <c r="I228" s="360"/>
      <c r="J228" s="360"/>
      <c r="K228" s="360"/>
      <c r="L228" s="558"/>
      <c r="M228" s="558"/>
      <c r="N228" s="558"/>
      <c r="O228" s="784"/>
      <c r="P228" s="28"/>
      <c r="Q228" s="28"/>
      <c r="R228" s="874"/>
      <c r="S228" s="560"/>
      <c r="T228" s="28"/>
      <c r="U228" s="28"/>
      <c r="V228" s="28"/>
      <c r="W228" s="28"/>
      <c r="X228" s="558"/>
      <c r="Y228" s="558"/>
      <c r="Z228" s="558"/>
      <c r="AA228" s="561"/>
      <c r="AB228" s="360"/>
      <c r="AC228" s="28"/>
      <c r="AD228" s="360"/>
      <c r="AE228" s="28"/>
      <c r="AF228" s="1302"/>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row>
    <row r="229" ht="11.25" customHeight="1">
      <c r="A229" s="557"/>
      <c r="B229" s="558"/>
      <c r="C229" s="28"/>
      <c r="D229" s="360"/>
      <c r="E229" s="31"/>
      <c r="F229" s="28"/>
      <c r="G229" s="360"/>
      <c r="H229" s="360"/>
      <c r="I229" s="360"/>
      <c r="J229" s="360"/>
      <c r="K229" s="360"/>
      <c r="L229" s="558"/>
      <c r="M229" s="558"/>
      <c r="N229" s="558"/>
      <c r="O229" s="784"/>
      <c r="P229" s="28"/>
      <c r="Q229" s="28"/>
      <c r="R229" s="874"/>
      <c r="S229" s="560"/>
      <c r="T229" s="28"/>
      <c r="U229" s="28"/>
      <c r="V229" s="28"/>
      <c r="W229" s="28"/>
      <c r="X229" s="558"/>
      <c r="Y229" s="558"/>
      <c r="Z229" s="558"/>
      <c r="AA229" s="561"/>
      <c r="AB229" s="360"/>
      <c r="AC229" s="28"/>
      <c r="AD229" s="360"/>
      <c r="AE229" s="28"/>
      <c r="AF229" s="1302"/>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row>
    <row r="230" ht="11.25" customHeight="1">
      <c r="A230" s="557"/>
      <c r="B230" s="558"/>
      <c r="C230" s="28"/>
      <c r="D230" s="360"/>
      <c r="E230" s="31"/>
      <c r="F230" s="28"/>
      <c r="G230" s="360"/>
      <c r="H230" s="360"/>
      <c r="I230" s="360"/>
      <c r="J230" s="360"/>
      <c r="K230" s="360"/>
      <c r="L230" s="558"/>
      <c r="M230" s="558"/>
      <c r="N230" s="558"/>
      <c r="O230" s="784"/>
      <c r="P230" s="28"/>
      <c r="Q230" s="28"/>
      <c r="R230" s="874"/>
      <c r="S230" s="560"/>
      <c r="T230" s="28"/>
      <c r="U230" s="28"/>
      <c r="V230" s="28"/>
      <c r="W230" s="28"/>
      <c r="X230" s="558"/>
      <c r="Y230" s="558"/>
      <c r="Z230" s="558"/>
      <c r="AA230" s="561"/>
      <c r="AB230" s="360"/>
      <c r="AC230" s="28"/>
      <c r="AD230" s="360"/>
      <c r="AE230" s="28"/>
      <c r="AF230" s="1302"/>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row>
    <row r="231" ht="11.25" customHeight="1">
      <c r="A231" s="557"/>
      <c r="B231" s="558"/>
      <c r="C231" s="28"/>
      <c r="D231" s="360"/>
      <c r="E231" s="31"/>
      <c r="F231" s="28"/>
      <c r="G231" s="360"/>
      <c r="H231" s="360"/>
      <c r="I231" s="360"/>
      <c r="J231" s="360"/>
      <c r="K231" s="360"/>
      <c r="L231" s="558"/>
      <c r="M231" s="558"/>
      <c r="N231" s="558"/>
      <c r="O231" s="784"/>
      <c r="P231" s="28"/>
      <c r="Q231" s="28"/>
      <c r="R231" s="874"/>
      <c r="S231" s="560"/>
      <c r="T231" s="28"/>
      <c r="U231" s="28"/>
      <c r="V231" s="28"/>
      <c r="W231" s="28"/>
      <c r="X231" s="558"/>
      <c r="Y231" s="558"/>
      <c r="Z231" s="558"/>
      <c r="AA231" s="561"/>
      <c r="AB231" s="360"/>
      <c r="AC231" s="28"/>
      <c r="AD231" s="360"/>
      <c r="AE231" s="28"/>
      <c r="AF231" s="1302"/>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row>
    <row r="232" ht="11.25" customHeight="1">
      <c r="A232" s="557"/>
      <c r="B232" s="558"/>
      <c r="C232" s="28"/>
      <c r="D232" s="360"/>
      <c r="E232" s="31"/>
      <c r="F232" s="28"/>
      <c r="G232" s="360"/>
      <c r="H232" s="360"/>
      <c r="I232" s="360"/>
      <c r="J232" s="360"/>
      <c r="K232" s="360"/>
      <c r="L232" s="558"/>
      <c r="M232" s="558"/>
      <c r="N232" s="558"/>
      <c r="O232" s="784"/>
      <c r="P232" s="28"/>
      <c r="Q232" s="28"/>
      <c r="R232" s="874"/>
      <c r="S232" s="560"/>
      <c r="T232" s="28"/>
      <c r="U232" s="28"/>
      <c r="V232" s="28"/>
      <c r="W232" s="28"/>
      <c r="X232" s="558"/>
      <c r="Y232" s="558"/>
      <c r="Z232" s="558"/>
      <c r="AA232" s="561"/>
      <c r="AB232" s="360"/>
      <c r="AC232" s="28"/>
      <c r="AD232" s="360"/>
      <c r="AE232" s="28"/>
      <c r="AF232" s="1302"/>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row>
    <row r="233" ht="11.25" customHeight="1">
      <c r="A233" s="557"/>
      <c r="B233" s="558"/>
      <c r="C233" s="28"/>
      <c r="D233" s="360"/>
      <c r="E233" s="31"/>
      <c r="F233" s="28"/>
      <c r="G233" s="360"/>
      <c r="H233" s="360"/>
      <c r="I233" s="360"/>
      <c r="J233" s="360"/>
      <c r="K233" s="360"/>
      <c r="L233" s="558"/>
      <c r="M233" s="558"/>
      <c r="N233" s="558"/>
      <c r="O233" s="784"/>
      <c r="P233" s="28"/>
      <c r="Q233" s="28"/>
      <c r="R233" s="874"/>
      <c r="S233" s="560"/>
      <c r="T233" s="28"/>
      <c r="U233" s="28"/>
      <c r="V233" s="28"/>
      <c r="W233" s="28"/>
      <c r="X233" s="558"/>
      <c r="Y233" s="558"/>
      <c r="Z233" s="558"/>
      <c r="AA233" s="561"/>
      <c r="AB233" s="360"/>
      <c r="AC233" s="28"/>
      <c r="AD233" s="360"/>
      <c r="AE233" s="28"/>
      <c r="AF233" s="1302"/>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row>
    <row r="234" ht="11.25" customHeight="1">
      <c r="A234" s="557"/>
      <c r="B234" s="558"/>
      <c r="C234" s="28"/>
      <c r="D234" s="360"/>
      <c r="E234" s="31"/>
      <c r="F234" s="28"/>
      <c r="G234" s="360"/>
      <c r="H234" s="360"/>
      <c r="I234" s="360"/>
      <c r="J234" s="360"/>
      <c r="K234" s="360"/>
      <c r="L234" s="558"/>
      <c r="M234" s="558"/>
      <c r="N234" s="558"/>
      <c r="O234" s="784"/>
      <c r="P234" s="28"/>
      <c r="Q234" s="28"/>
      <c r="R234" s="874"/>
      <c r="S234" s="560"/>
      <c r="T234" s="28"/>
      <c r="U234" s="28"/>
      <c r="V234" s="28"/>
      <c r="W234" s="28"/>
      <c r="X234" s="558"/>
      <c r="Y234" s="558"/>
      <c r="Z234" s="558"/>
      <c r="AA234" s="561"/>
      <c r="AB234" s="360"/>
      <c r="AC234" s="28"/>
      <c r="AD234" s="360"/>
      <c r="AE234" s="28"/>
      <c r="AF234" s="1302"/>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row>
    <row r="235" ht="11.25" customHeight="1">
      <c r="A235" s="557"/>
      <c r="B235" s="558"/>
      <c r="C235" s="28"/>
      <c r="D235" s="360"/>
      <c r="E235" s="31"/>
      <c r="F235" s="28"/>
      <c r="G235" s="360"/>
      <c r="H235" s="360"/>
      <c r="I235" s="360"/>
      <c r="J235" s="360"/>
      <c r="K235" s="360"/>
      <c r="L235" s="558"/>
      <c r="M235" s="558"/>
      <c r="N235" s="558"/>
      <c r="O235" s="784"/>
      <c r="P235" s="28"/>
      <c r="Q235" s="28"/>
      <c r="R235" s="874"/>
      <c r="S235" s="560"/>
      <c r="T235" s="28"/>
      <c r="U235" s="28"/>
      <c r="V235" s="28"/>
      <c r="W235" s="28"/>
      <c r="X235" s="558"/>
      <c r="Y235" s="558"/>
      <c r="Z235" s="558"/>
      <c r="AA235" s="561"/>
      <c r="AB235" s="360"/>
      <c r="AC235" s="28"/>
      <c r="AD235" s="360"/>
      <c r="AE235" s="28"/>
      <c r="AF235" s="1302"/>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row>
    <row r="236" ht="11.25" customHeight="1">
      <c r="A236" s="557"/>
      <c r="B236" s="558"/>
      <c r="C236" s="28"/>
      <c r="D236" s="360"/>
      <c r="E236" s="31"/>
      <c r="F236" s="28"/>
      <c r="G236" s="360"/>
      <c r="H236" s="360"/>
      <c r="I236" s="360"/>
      <c r="J236" s="360"/>
      <c r="K236" s="360"/>
      <c r="L236" s="558"/>
      <c r="M236" s="558"/>
      <c r="N236" s="558"/>
      <c r="O236" s="784"/>
      <c r="P236" s="28"/>
      <c r="Q236" s="28"/>
      <c r="R236" s="874"/>
      <c r="S236" s="560"/>
      <c r="T236" s="28"/>
      <c r="U236" s="28"/>
      <c r="V236" s="28"/>
      <c r="W236" s="28"/>
      <c r="X236" s="558"/>
      <c r="Y236" s="558"/>
      <c r="Z236" s="558"/>
      <c r="AA236" s="561"/>
      <c r="AB236" s="360"/>
      <c r="AC236" s="28"/>
      <c r="AD236" s="360"/>
      <c r="AE236" s="28"/>
      <c r="AF236" s="1302"/>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row>
    <row r="237" ht="11.25" customHeight="1">
      <c r="A237" s="557"/>
      <c r="B237" s="558"/>
      <c r="C237" s="28"/>
      <c r="D237" s="360"/>
      <c r="E237" s="31"/>
      <c r="F237" s="28"/>
      <c r="G237" s="360"/>
      <c r="H237" s="360"/>
      <c r="I237" s="360"/>
      <c r="J237" s="360"/>
      <c r="K237" s="360"/>
      <c r="L237" s="558"/>
      <c r="M237" s="558"/>
      <c r="N237" s="558"/>
      <c r="O237" s="784"/>
      <c r="P237" s="28"/>
      <c r="Q237" s="28"/>
      <c r="R237" s="874"/>
      <c r="S237" s="560"/>
      <c r="T237" s="28"/>
      <c r="U237" s="28"/>
      <c r="V237" s="28"/>
      <c r="W237" s="28"/>
      <c r="X237" s="558"/>
      <c r="Y237" s="558"/>
      <c r="Z237" s="558"/>
      <c r="AA237" s="561"/>
      <c r="AB237" s="360"/>
      <c r="AC237" s="28"/>
      <c r="AD237" s="360"/>
      <c r="AE237" s="28"/>
      <c r="AF237" s="1302"/>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row>
    <row r="238" ht="11.25" customHeight="1">
      <c r="A238" s="557"/>
      <c r="B238" s="558"/>
      <c r="C238" s="28"/>
      <c r="D238" s="360"/>
      <c r="E238" s="31"/>
      <c r="F238" s="28"/>
      <c r="G238" s="360"/>
      <c r="H238" s="360"/>
      <c r="I238" s="360"/>
      <c r="J238" s="360"/>
      <c r="K238" s="360"/>
      <c r="L238" s="558"/>
      <c r="M238" s="558"/>
      <c r="N238" s="558"/>
      <c r="O238" s="784"/>
      <c r="P238" s="28"/>
      <c r="Q238" s="28"/>
      <c r="R238" s="874"/>
      <c r="S238" s="560"/>
      <c r="T238" s="28"/>
      <c r="U238" s="28"/>
      <c r="V238" s="28"/>
      <c r="W238" s="28"/>
      <c r="X238" s="558"/>
      <c r="Y238" s="558"/>
      <c r="Z238" s="558"/>
      <c r="AA238" s="561"/>
      <c r="AB238" s="360"/>
      <c r="AC238" s="28"/>
      <c r="AD238" s="360"/>
      <c r="AE238" s="28"/>
      <c r="AF238" s="1302"/>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row>
    <row r="239" ht="11.25" customHeight="1">
      <c r="A239" s="557"/>
      <c r="B239" s="558"/>
      <c r="C239" s="28"/>
      <c r="D239" s="360"/>
      <c r="E239" s="31"/>
      <c r="F239" s="28"/>
      <c r="G239" s="360"/>
      <c r="H239" s="360"/>
      <c r="I239" s="360"/>
      <c r="J239" s="360"/>
      <c r="K239" s="360"/>
      <c r="L239" s="558"/>
      <c r="M239" s="558"/>
      <c r="N239" s="558"/>
      <c r="O239" s="784"/>
      <c r="P239" s="28"/>
      <c r="Q239" s="28"/>
      <c r="R239" s="874"/>
      <c r="S239" s="560"/>
      <c r="T239" s="28"/>
      <c r="U239" s="28"/>
      <c r="V239" s="28"/>
      <c r="W239" s="28"/>
      <c r="X239" s="558"/>
      <c r="Y239" s="558"/>
      <c r="Z239" s="558"/>
      <c r="AA239" s="561"/>
      <c r="AB239" s="360"/>
      <c r="AC239" s="28"/>
      <c r="AD239" s="360"/>
      <c r="AE239" s="28"/>
      <c r="AF239" s="1302"/>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row>
    <row r="240" ht="11.25" customHeight="1">
      <c r="A240" s="557"/>
      <c r="B240" s="558"/>
      <c r="C240" s="28"/>
      <c r="D240" s="360"/>
      <c r="E240" s="31"/>
      <c r="F240" s="28"/>
      <c r="G240" s="360"/>
      <c r="H240" s="360"/>
      <c r="I240" s="360"/>
      <c r="J240" s="360"/>
      <c r="K240" s="360"/>
      <c r="L240" s="558"/>
      <c r="M240" s="558"/>
      <c r="N240" s="558"/>
      <c r="O240" s="784"/>
      <c r="P240" s="28"/>
      <c r="Q240" s="28"/>
      <c r="R240" s="874"/>
      <c r="S240" s="560"/>
      <c r="T240" s="28"/>
      <c r="U240" s="28"/>
      <c r="V240" s="28"/>
      <c r="W240" s="28"/>
      <c r="X240" s="558"/>
      <c r="Y240" s="558"/>
      <c r="Z240" s="558"/>
      <c r="AA240" s="561"/>
      <c r="AB240" s="360"/>
      <c r="AC240" s="28"/>
      <c r="AD240" s="360"/>
      <c r="AE240" s="28"/>
      <c r="AF240" s="1302"/>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row>
    <row r="241" ht="11.25" customHeight="1">
      <c r="A241" s="557"/>
      <c r="B241" s="558"/>
      <c r="C241" s="28"/>
      <c r="D241" s="360"/>
      <c r="E241" s="31"/>
      <c r="F241" s="28"/>
      <c r="G241" s="360"/>
      <c r="H241" s="360"/>
      <c r="I241" s="360"/>
      <c r="J241" s="360"/>
      <c r="K241" s="360"/>
      <c r="L241" s="558"/>
      <c r="M241" s="558"/>
      <c r="N241" s="558"/>
      <c r="O241" s="784"/>
      <c r="P241" s="28"/>
      <c r="Q241" s="28"/>
      <c r="R241" s="874"/>
      <c r="S241" s="560"/>
      <c r="T241" s="28"/>
      <c r="U241" s="28"/>
      <c r="V241" s="28"/>
      <c r="W241" s="28"/>
      <c r="X241" s="558"/>
      <c r="Y241" s="558"/>
      <c r="Z241" s="558"/>
      <c r="AA241" s="561"/>
      <c r="AB241" s="360"/>
      <c r="AC241" s="28"/>
      <c r="AD241" s="360"/>
      <c r="AE241" s="28"/>
      <c r="AF241" s="1302"/>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row>
    <row r="242" ht="11.25" customHeight="1">
      <c r="A242" s="557"/>
      <c r="B242" s="558"/>
      <c r="C242" s="28"/>
      <c r="D242" s="360"/>
      <c r="E242" s="31"/>
      <c r="F242" s="28"/>
      <c r="G242" s="360"/>
      <c r="H242" s="360"/>
      <c r="I242" s="360"/>
      <c r="J242" s="360"/>
      <c r="K242" s="360"/>
      <c r="L242" s="558"/>
      <c r="M242" s="558"/>
      <c r="N242" s="558"/>
      <c r="O242" s="784"/>
      <c r="P242" s="28"/>
      <c r="Q242" s="28"/>
      <c r="R242" s="874"/>
      <c r="S242" s="560"/>
      <c r="T242" s="28"/>
      <c r="U242" s="28"/>
      <c r="V242" s="28"/>
      <c r="W242" s="28"/>
      <c r="X242" s="558"/>
      <c r="Y242" s="558"/>
      <c r="Z242" s="558"/>
      <c r="AA242" s="561"/>
      <c r="AB242" s="360"/>
      <c r="AC242" s="28"/>
      <c r="AD242" s="360"/>
      <c r="AE242" s="28"/>
      <c r="AF242" s="1302"/>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row>
    <row r="243" ht="11.25" customHeight="1">
      <c r="A243" s="557"/>
      <c r="B243" s="558"/>
      <c r="C243" s="28"/>
      <c r="D243" s="360"/>
      <c r="E243" s="31"/>
      <c r="F243" s="28"/>
      <c r="G243" s="360"/>
      <c r="H243" s="360"/>
      <c r="I243" s="360"/>
      <c r="J243" s="360"/>
      <c r="K243" s="360"/>
      <c r="L243" s="558"/>
      <c r="M243" s="558"/>
      <c r="N243" s="558"/>
      <c r="O243" s="784"/>
      <c r="P243" s="28"/>
      <c r="Q243" s="28"/>
      <c r="R243" s="874"/>
      <c r="S243" s="560"/>
      <c r="T243" s="28"/>
      <c r="U243" s="28"/>
      <c r="V243" s="28"/>
      <c r="W243" s="28"/>
      <c r="X243" s="558"/>
      <c r="Y243" s="558"/>
      <c r="Z243" s="558"/>
      <c r="AA243" s="561"/>
      <c r="AB243" s="360"/>
      <c r="AC243" s="28"/>
      <c r="AD243" s="360"/>
      <c r="AE243" s="28"/>
      <c r="AF243" s="1302"/>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row>
    <row r="244" ht="11.25" customHeight="1">
      <c r="A244" s="557"/>
      <c r="B244" s="558"/>
      <c r="C244" s="28"/>
      <c r="D244" s="360"/>
      <c r="E244" s="31"/>
      <c r="F244" s="28"/>
      <c r="G244" s="360"/>
      <c r="H244" s="360"/>
      <c r="I244" s="360"/>
      <c r="J244" s="360"/>
      <c r="K244" s="360"/>
      <c r="L244" s="558"/>
      <c r="M244" s="558"/>
      <c r="N244" s="558"/>
      <c r="O244" s="784"/>
      <c r="P244" s="28"/>
      <c r="Q244" s="28"/>
      <c r="R244" s="874"/>
      <c r="S244" s="560"/>
      <c r="T244" s="28"/>
      <c r="U244" s="28"/>
      <c r="V244" s="28"/>
      <c r="W244" s="28"/>
      <c r="X244" s="558"/>
      <c r="Y244" s="558"/>
      <c r="Z244" s="558"/>
      <c r="AA244" s="561"/>
      <c r="AB244" s="360"/>
      <c r="AC244" s="28"/>
      <c r="AD244" s="360"/>
      <c r="AE244" s="28"/>
      <c r="AF244" s="1302"/>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row>
    <row r="245" ht="11.25" customHeight="1">
      <c r="A245" s="557"/>
      <c r="B245" s="558"/>
      <c r="C245" s="28"/>
      <c r="D245" s="360"/>
      <c r="E245" s="31"/>
      <c r="F245" s="28"/>
      <c r="G245" s="360"/>
      <c r="H245" s="360"/>
      <c r="I245" s="360"/>
      <c r="J245" s="360"/>
      <c r="K245" s="360"/>
      <c r="L245" s="558"/>
      <c r="M245" s="558"/>
      <c r="N245" s="558"/>
      <c r="O245" s="784"/>
      <c r="P245" s="28"/>
      <c r="Q245" s="28"/>
      <c r="R245" s="874"/>
      <c r="S245" s="560"/>
      <c r="T245" s="28"/>
      <c r="U245" s="28"/>
      <c r="V245" s="28"/>
      <c r="W245" s="28"/>
      <c r="X245" s="558"/>
      <c r="Y245" s="558"/>
      <c r="Z245" s="558"/>
      <c r="AA245" s="561"/>
      <c r="AB245" s="360"/>
      <c r="AC245" s="28"/>
      <c r="AD245" s="360"/>
      <c r="AE245" s="28"/>
      <c r="AF245" s="1302"/>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row>
    <row r="246" ht="11.25" customHeight="1">
      <c r="A246" s="557"/>
      <c r="B246" s="558"/>
      <c r="C246" s="28"/>
      <c r="D246" s="360"/>
      <c r="E246" s="31"/>
      <c r="F246" s="28"/>
      <c r="G246" s="360"/>
      <c r="H246" s="360"/>
      <c r="I246" s="360"/>
      <c r="J246" s="360"/>
      <c r="K246" s="360"/>
      <c r="L246" s="558"/>
      <c r="M246" s="558"/>
      <c r="N246" s="558"/>
      <c r="O246" s="784"/>
      <c r="P246" s="28"/>
      <c r="Q246" s="28"/>
      <c r="R246" s="874"/>
      <c r="S246" s="560"/>
      <c r="T246" s="28"/>
      <c r="U246" s="28"/>
      <c r="V246" s="28"/>
      <c r="W246" s="28"/>
      <c r="X246" s="558"/>
      <c r="Y246" s="558"/>
      <c r="Z246" s="558"/>
      <c r="AA246" s="561"/>
      <c r="AB246" s="360"/>
      <c r="AC246" s="28"/>
      <c r="AD246" s="360"/>
      <c r="AE246" s="28"/>
      <c r="AF246" s="1302"/>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row>
    <row r="247" ht="11.25" customHeight="1">
      <c r="A247" s="557"/>
      <c r="B247" s="558"/>
      <c r="C247" s="28"/>
      <c r="D247" s="360"/>
      <c r="E247" s="31"/>
      <c r="F247" s="28"/>
      <c r="G247" s="360"/>
      <c r="H247" s="360"/>
      <c r="I247" s="360"/>
      <c r="J247" s="360"/>
      <c r="K247" s="360"/>
      <c r="L247" s="558"/>
      <c r="M247" s="558"/>
      <c r="N247" s="558"/>
      <c r="O247" s="784"/>
      <c r="P247" s="28"/>
      <c r="Q247" s="28"/>
      <c r="R247" s="874"/>
      <c r="S247" s="560"/>
      <c r="T247" s="28"/>
      <c r="U247" s="28"/>
      <c r="V247" s="28"/>
      <c r="W247" s="28"/>
      <c r="X247" s="558"/>
      <c r="Y247" s="558"/>
      <c r="Z247" s="558"/>
      <c r="AA247" s="561"/>
      <c r="AB247" s="360"/>
      <c r="AC247" s="28"/>
      <c r="AD247" s="360"/>
      <c r="AE247" s="28"/>
      <c r="AF247" s="1302"/>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row>
    <row r="248" ht="11.25" customHeight="1">
      <c r="A248" s="557"/>
      <c r="B248" s="558"/>
      <c r="C248" s="28"/>
      <c r="D248" s="360"/>
      <c r="E248" s="31"/>
      <c r="F248" s="28"/>
      <c r="G248" s="360"/>
      <c r="H248" s="360"/>
      <c r="I248" s="360"/>
      <c r="J248" s="360"/>
      <c r="K248" s="360"/>
      <c r="L248" s="558"/>
      <c r="M248" s="558"/>
      <c r="N248" s="558"/>
      <c r="O248" s="784"/>
      <c r="P248" s="28"/>
      <c r="Q248" s="28"/>
      <c r="R248" s="874"/>
      <c r="S248" s="560"/>
      <c r="T248" s="28"/>
      <c r="U248" s="28"/>
      <c r="V248" s="28"/>
      <c r="W248" s="28"/>
      <c r="X248" s="558"/>
      <c r="Y248" s="558"/>
      <c r="Z248" s="558"/>
      <c r="AA248" s="561"/>
      <c r="AB248" s="360"/>
      <c r="AC248" s="28"/>
      <c r="AD248" s="360"/>
      <c r="AE248" s="28"/>
      <c r="AF248" s="1302"/>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row>
    <row r="249" ht="11.25" customHeight="1">
      <c r="A249" s="557"/>
      <c r="B249" s="558"/>
      <c r="C249" s="28"/>
      <c r="D249" s="360"/>
      <c r="E249" s="31"/>
      <c r="F249" s="28"/>
      <c r="G249" s="360"/>
      <c r="H249" s="360"/>
      <c r="I249" s="360"/>
      <c r="J249" s="360"/>
      <c r="K249" s="360"/>
      <c r="L249" s="558"/>
      <c r="M249" s="558"/>
      <c r="N249" s="558"/>
      <c r="O249" s="784"/>
      <c r="P249" s="28"/>
      <c r="Q249" s="28"/>
      <c r="R249" s="874"/>
      <c r="S249" s="560"/>
      <c r="T249" s="28"/>
      <c r="U249" s="28"/>
      <c r="V249" s="28"/>
      <c r="W249" s="28"/>
      <c r="X249" s="558"/>
      <c r="Y249" s="558"/>
      <c r="Z249" s="558"/>
      <c r="AA249" s="561"/>
      <c r="AB249" s="360"/>
      <c r="AC249" s="28"/>
      <c r="AD249" s="360"/>
      <c r="AE249" s="28"/>
      <c r="AF249" s="1302"/>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row>
    <row r="250" ht="11.25" customHeight="1">
      <c r="A250" s="557"/>
      <c r="B250" s="558"/>
      <c r="C250" s="28"/>
      <c r="D250" s="360"/>
      <c r="E250" s="31"/>
      <c r="F250" s="28"/>
      <c r="G250" s="360"/>
      <c r="H250" s="360"/>
      <c r="I250" s="360"/>
      <c r="J250" s="360"/>
      <c r="K250" s="360"/>
      <c r="L250" s="558"/>
      <c r="M250" s="558"/>
      <c r="N250" s="558"/>
      <c r="O250" s="784"/>
      <c r="P250" s="28"/>
      <c r="Q250" s="28"/>
      <c r="R250" s="874"/>
      <c r="S250" s="560"/>
      <c r="T250" s="28"/>
      <c r="U250" s="28"/>
      <c r="V250" s="28"/>
      <c r="W250" s="28"/>
      <c r="X250" s="558"/>
      <c r="Y250" s="558"/>
      <c r="Z250" s="558"/>
      <c r="AA250" s="561"/>
      <c r="AB250" s="360"/>
      <c r="AC250" s="28"/>
      <c r="AD250" s="360"/>
      <c r="AE250" s="28"/>
      <c r="AF250" s="1302"/>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row>
    <row r="251" ht="11.25" customHeight="1">
      <c r="A251" s="557"/>
      <c r="B251" s="558"/>
      <c r="C251" s="28"/>
      <c r="D251" s="360"/>
      <c r="E251" s="31"/>
      <c r="F251" s="28"/>
      <c r="G251" s="360"/>
      <c r="H251" s="360"/>
      <c r="I251" s="360"/>
      <c r="J251" s="360"/>
      <c r="K251" s="360"/>
      <c r="L251" s="558"/>
      <c r="M251" s="558"/>
      <c r="N251" s="558"/>
      <c r="O251" s="784"/>
      <c r="P251" s="28"/>
      <c r="Q251" s="28"/>
      <c r="R251" s="874"/>
      <c r="S251" s="560"/>
      <c r="T251" s="28"/>
      <c r="U251" s="28"/>
      <c r="V251" s="28"/>
      <c r="W251" s="28"/>
      <c r="X251" s="558"/>
      <c r="Y251" s="558"/>
      <c r="Z251" s="558"/>
      <c r="AA251" s="561"/>
      <c r="AB251" s="360"/>
      <c r="AC251" s="28"/>
      <c r="AD251" s="360"/>
      <c r="AE251" s="28"/>
      <c r="AF251" s="1302"/>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row>
    <row r="252" ht="11.25" customHeight="1">
      <c r="A252" s="557"/>
      <c r="B252" s="558"/>
      <c r="C252" s="28"/>
      <c r="D252" s="360"/>
      <c r="E252" s="31"/>
      <c r="F252" s="28"/>
      <c r="G252" s="360"/>
      <c r="H252" s="360"/>
      <c r="I252" s="360"/>
      <c r="J252" s="360"/>
      <c r="K252" s="360"/>
      <c r="L252" s="558"/>
      <c r="M252" s="558"/>
      <c r="N252" s="558"/>
      <c r="O252" s="784"/>
      <c r="P252" s="28"/>
      <c r="Q252" s="28"/>
      <c r="R252" s="874"/>
      <c r="S252" s="560"/>
      <c r="T252" s="28"/>
      <c r="U252" s="28"/>
      <c r="V252" s="28"/>
      <c r="W252" s="28"/>
      <c r="X252" s="558"/>
      <c r="Y252" s="558"/>
      <c r="Z252" s="558"/>
      <c r="AA252" s="561"/>
      <c r="AB252" s="360"/>
      <c r="AC252" s="28"/>
      <c r="AD252" s="360"/>
      <c r="AE252" s="28"/>
      <c r="AF252" s="1302"/>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row>
    <row r="253" ht="11.25" customHeight="1">
      <c r="A253" s="557"/>
      <c r="B253" s="558"/>
      <c r="C253" s="28"/>
      <c r="D253" s="360"/>
      <c r="E253" s="31"/>
      <c r="F253" s="28"/>
      <c r="G253" s="360"/>
      <c r="H253" s="360"/>
      <c r="I253" s="360"/>
      <c r="J253" s="360"/>
      <c r="K253" s="360"/>
      <c r="L253" s="558"/>
      <c r="M253" s="558"/>
      <c r="N253" s="558"/>
      <c r="O253" s="784"/>
      <c r="P253" s="28"/>
      <c r="Q253" s="28"/>
      <c r="R253" s="874"/>
      <c r="S253" s="560"/>
      <c r="T253" s="28"/>
      <c r="U253" s="28"/>
      <c r="V253" s="28"/>
      <c r="W253" s="28"/>
      <c r="X253" s="558"/>
      <c r="Y253" s="558"/>
      <c r="Z253" s="558"/>
      <c r="AA253" s="561"/>
      <c r="AB253" s="360"/>
      <c r="AC253" s="28"/>
      <c r="AD253" s="360"/>
      <c r="AE253" s="28"/>
      <c r="AF253" s="1302"/>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row>
    <row r="254" ht="11.25" customHeight="1">
      <c r="A254" s="557"/>
      <c r="B254" s="558"/>
      <c r="C254" s="28"/>
      <c r="D254" s="360"/>
      <c r="E254" s="31"/>
      <c r="F254" s="28"/>
      <c r="G254" s="360"/>
      <c r="H254" s="360"/>
      <c r="I254" s="360"/>
      <c r="J254" s="360"/>
      <c r="K254" s="360"/>
      <c r="L254" s="558"/>
      <c r="M254" s="558"/>
      <c r="N254" s="558"/>
      <c r="O254" s="784"/>
      <c r="P254" s="28"/>
      <c r="Q254" s="28"/>
      <c r="R254" s="874"/>
      <c r="S254" s="560"/>
      <c r="T254" s="28"/>
      <c r="U254" s="28"/>
      <c r="V254" s="28"/>
      <c r="W254" s="28"/>
      <c r="X254" s="558"/>
      <c r="Y254" s="558"/>
      <c r="Z254" s="558"/>
      <c r="AA254" s="561"/>
      <c r="AB254" s="360"/>
      <c r="AC254" s="28"/>
      <c r="AD254" s="360"/>
      <c r="AE254" s="28"/>
      <c r="AF254" s="1302"/>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row>
    <row r="255" ht="11.25" customHeight="1">
      <c r="A255" s="557"/>
      <c r="B255" s="558"/>
      <c r="C255" s="28"/>
      <c r="D255" s="360"/>
      <c r="E255" s="31"/>
      <c r="F255" s="28"/>
      <c r="G255" s="360"/>
      <c r="H255" s="360"/>
      <c r="I255" s="360"/>
      <c r="J255" s="360"/>
      <c r="K255" s="360"/>
      <c r="L255" s="558"/>
      <c r="M255" s="558"/>
      <c r="N255" s="558"/>
      <c r="O255" s="784"/>
      <c r="P255" s="28"/>
      <c r="Q255" s="28"/>
      <c r="R255" s="874"/>
      <c r="S255" s="560"/>
      <c r="T255" s="28"/>
      <c r="U255" s="28"/>
      <c r="V255" s="28"/>
      <c r="W255" s="28"/>
      <c r="X255" s="558"/>
      <c r="Y255" s="558"/>
      <c r="Z255" s="558"/>
      <c r="AA255" s="561"/>
      <c r="AB255" s="360"/>
      <c r="AC255" s="28"/>
      <c r="AD255" s="360"/>
      <c r="AE255" s="28"/>
      <c r="AF255" s="1302"/>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row>
    <row r="256" ht="11.25" customHeight="1">
      <c r="A256" s="557"/>
      <c r="B256" s="558"/>
      <c r="C256" s="28"/>
      <c r="D256" s="360"/>
      <c r="E256" s="31"/>
      <c r="F256" s="28"/>
      <c r="G256" s="360"/>
      <c r="H256" s="360"/>
      <c r="I256" s="360"/>
      <c r="J256" s="360"/>
      <c r="K256" s="360"/>
      <c r="L256" s="558"/>
      <c r="M256" s="558"/>
      <c r="N256" s="558"/>
      <c r="O256" s="784"/>
      <c r="P256" s="28"/>
      <c r="Q256" s="28"/>
      <c r="R256" s="874"/>
      <c r="S256" s="560"/>
      <c r="T256" s="28"/>
      <c r="U256" s="28"/>
      <c r="V256" s="28"/>
      <c r="W256" s="28"/>
      <c r="X256" s="558"/>
      <c r="Y256" s="558"/>
      <c r="Z256" s="558"/>
      <c r="AA256" s="561"/>
      <c r="AB256" s="360"/>
      <c r="AC256" s="28"/>
      <c r="AD256" s="360"/>
      <c r="AE256" s="28"/>
      <c r="AF256" s="1302"/>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row>
    <row r="257" ht="11.25" customHeight="1">
      <c r="A257" s="557"/>
      <c r="B257" s="558"/>
      <c r="C257" s="28"/>
      <c r="D257" s="360"/>
      <c r="E257" s="31"/>
      <c r="F257" s="28"/>
      <c r="G257" s="360"/>
      <c r="H257" s="360"/>
      <c r="I257" s="360"/>
      <c r="J257" s="360"/>
      <c r="K257" s="360"/>
      <c r="L257" s="558"/>
      <c r="M257" s="558"/>
      <c r="N257" s="558"/>
      <c r="O257" s="784"/>
      <c r="P257" s="28"/>
      <c r="Q257" s="28"/>
      <c r="R257" s="874"/>
      <c r="S257" s="560"/>
      <c r="T257" s="28"/>
      <c r="U257" s="28"/>
      <c r="V257" s="28"/>
      <c r="W257" s="28"/>
      <c r="X257" s="558"/>
      <c r="Y257" s="558"/>
      <c r="Z257" s="558"/>
      <c r="AA257" s="561"/>
      <c r="AB257" s="360"/>
      <c r="AC257" s="28"/>
      <c r="AD257" s="360"/>
      <c r="AE257" s="28"/>
      <c r="AF257" s="1302"/>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row>
    <row r="258" ht="11.25" customHeight="1">
      <c r="A258" s="557"/>
      <c r="B258" s="558"/>
      <c r="C258" s="28"/>
      <c r="D258" s="360"/>
      <c r="E258" s="31"/>
      <c r="F258" s="28"/>
      <c r="G258" s="360"/>
      <c r="H258" s="360"/>
      <c r="I258" s="360"/>
      <c r="J258" s="360"/>
      <c r="K258" s="360"/>
      <c r="L258" s="558"/>
      <c r="M258" s="558"/>
      <c r="N258" s="558"/>
      <c r="O258" s="784"/>
      <c r="P258" s="28"/>
      <c r="Q258" s="28"/>
      <c r="R258" s="874"/>
      <c r="S258" s="560"/>
      <c r="T258" s="28"/>
      <c r="U258" s="28"/>
      <c r="V258" s="28"/>
      <c r="W258" s="28"/>
      <c r="X258" s="558"/>
      <c r="Y258" s="558"/>
      <c r="Z258" s="558"/>
      <c r="AA258" s="561"/>
      <c r="AB258" s="360"/>
      <c r="AC258" s="28"/>
      <c r="AD258" s="360"/>
      <c r="AE258" s="28"/>
      <c r="AF258" s="1302"/>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row>
    <row r="259" ht="11.25" customHeight="1">
      <c r="A259" s="557"/>
      <c r="B259" s="558"/>
      <c r="C259" s="28"/>
      <c r="D259" s="360"/>
      <c r="E259" s="31"/>
      <c r="F259" s="28"/>
      <c r="G259" s="360"/>
      <c r="H259" s="360"/>
      <c r="I259" s="360"/>
      <c r="J259" s="360"/>
      <c r="K259" s="360"/>
      <c r="L259" s="558"/>
      <c r="M259" s="558"/>
      <c r="N259" s="558"/>
      <c r="O259" s="784"/>
      <c r="P259" s="28"/>
      <c r="Q259" s="28"/>
      <c r="R259" s="874"/>
      <c r="S259" s="560"/>
      <c r="T259" s="28"/>
      <c r="U259" s="28"/>
      <c r="V259" s="28"/>
      <c r="W259" s="28"/>
      <c r="X259" s="558"/>
      <c r="Y259" s="558"/>
      <c r="Z259" s="558"/>
      <c r="AA259" s="561"/>
      <c r="AB259" s="360"/>
      <c r="AC259" s="28"/>
      <c r="AD259" s="360"/>
      <c r="AE259" s="28"/>
      <c r="AF259" s="1302"/>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row>
    <row r="260" ht="11.25" customHeight="1">
      <c r="A260" s="557"/>
      <c r="B260" s="558"/>
      <c r="C260" s="28"/>
      <c r="D260" s="360"/>
      <c r="E260" s="31"/>
      <c r="F260" s="28"/>
      <c r="G260" s="360"/>
      <c r="H260" s="360"/>
      <c r="I260" s="360"/>
      <c r="J260" s="360"/>
      <c r="K260" s="360"/>
      <c r="L260" s="558"/>
      <c r="M260" s="558"/>
      <c r="N260" s="558"/>
      <c r="O260" s="784"/>
      <c r="P260" s="28"/>
      <c r="Q260" s="28"/>
      <c r="R260" s="874"/>
      <c r="S260" s="560"/>
      <c r="T260" s="28"/>
      <c r="U260" s="28"/>
      <c r="V260" s="28"/>
      <c r="W260" s="28"/>
      <c r="X260" s="558"/>
      <c r="Y260" s="558"/>
      <c r="Z260" s="558"/>
      <c r="AA260" s="561"/>
      <c r="AB260" s="360"/>
      <c r="AC260" s="28"/>
      <c r="AD260" s="360"/>
      <c r="AE260" s="28"/>
      <c r="AF260" s="1302"/>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row>
    <row r="261" ht="11.25" customHeight="1">
      <c r="A261" s="557"/>
      <c r="B261" s="558"/>
      <c r="C261" s="28"/>
      <c r="D261" s="360"/>
      <c r="E261" s="31"/>
      <c r="F261" s="28"/>
      <c r="G261" s="360"/>
      <c r="H261" s="360"/>
      <c r="I261" s="360"/>
      <c r="J261" s="360"/>
      <c r="K261" s="360"/>
      <c r="L261" s="558"/>
      <c r="M261" s="558"/>
      <c r="N261" s="558"/>
      <c r="O261" s="784"/>
      <c r="P261" s="28"/>
      <c r="Q261" s="28"/>
      <c r="R261" s="874"/>
      <c r="S261" s="560"/>
      <c r="T261" s="28"/>
      <c r="U261" s="28"/>
      <c r="V261" s="28"/>
      <c r="W261" s="28"/>
      <c r="X261" s="558"/>
      <c r="Y261" s="558"/>
      <c r="Z261" s="558"/>
      <c r="AA261" s="561"/>
      <c r="AB261" s="360"/>
      <c r="AC261" s="28"/>
      <c r="AD261" s="360"/>
      <c r="AE261" s="28"/>
      <c r="AF261" s="1302"/>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row>
    <row r="262" ht="11.25" customHeight="1">
      <c r="A262" s="557"/>
      <c r="B262" s="558"/>
      <c r="C262" s="28"/>
      <c r="D262" s="360"/>
      <c r="E262" s="31"/>
      <c r="F262" s="28"/>
      <c r="G262" s="360"/>
      <c r="H262" s="360"/>
      <c r="I262" s="360"/>
      <c r="J262" s="360"/>
      <c r="K262" s="360"/>
      <c r="L262" s="558"/>
      <c r="M262" s="558"/>
      <c r="N262" s="558"/>
      <c r="O262" s="784"/>
      <c r="P262" s="28"/>
      <c r="Q262" s="28"/>
      <c r="R262" s="874"/>
      <c r="S262" s="560"/>
      <c r="T262" s="28"/>
      <c r="U262" s="28"/>
      <c r="V262" s="28"/>
      <c r="W262" s="28"/>
      <c r="X262" s="558"/>
      <c r="Y262" s="558"/>
      <c r="Z262" s="558"/>
      <c r="AA262" s="561"/>
      <c r="AB262" s="360"/>
      <c r="AC262" s="28"/>
      <c r="AD262" s="360"/>
      <c r="AE262" s="28"/>
      <c r="AF262" s="1302"/>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row>
    <row r="263" ht="11.25" customHeight="1">
      <c r="A263" s="557"/>
      <c r="B263" s="558"/>
      <c r="C263" s="28"/>
      <c r="D263" s="360"/>
      <c r="E263" s="31"/>
      <c r="F263" s="28"/>
      <c r="G263" s="360"/>
      <c r="H263" s="360"/>
      <c r="I263" s="360"/>
      <c r="J263" s="360"/>
      <c r="K263" s="360"/>
      <c r="L263" s="558"/>
      <c r="M263" s="558"/>
      <c r="N263" s="558"/>
      <c r="O263" s="784"/>
      <c r="P263" s="28"/>
      <c r="Q263" s="28"/>
      <c r="R263" s="874"/>
      <c r="S263" s="560"/>
      <c r="T263" s="28"/>
      <c r="U263" s="28"/>
      <c r="V263" s="28"/>
      <c r="W263" s="28"/>
      <c r="X263" s="558"/>
      <c r="Y263" s="558"/>
      <c r="Z263" s="558"/>
      <c r="AA263" s="561"/>
      <c r="AB263" s="360"/>
      <c r="AC263" s="28"/>
      <c r="AD263" s="360"/>
      <c r="AE263" s="28"/>
      <c r="AF263" s="1302"/>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row>
    <row r="264" ht="11.25" customHeight="1">
      <c r="A264" s="557"/>
      <c r="B264" s="558"/>
      <c r="C264" s="28"/>
      <c r="D264" s="360"/>
      <c r="E264" s="31"/>
      <c r="F264" s="28"/>
      <c r="G264" s="360"/>
      <c r="H264" s="360"/>
      <c r="I264" s="360"/>
      <c r="J264" s="360"/>
      <c r="K264" s="360"/>
      <c r="L264" s="558"/>
      <c r="M264" s="558"/>
      <c r="N264" s="558"/>
      <c r="O264" s="784"/>
      <c r="P264" s="28"/>
      <c r="Q264" s="28"/>
      <c r="R264" s="874"/>
      <c r="S264" s="560"/>
      <c r="T264" s="28"/>
      <c r="U264" s="28"/>
      <c r="V264" s="28"/>
      <c r="W264" s="28"/>
      <c r="X264" s="558"/>
      <c r="Y264" s="558"/>
      <c r="Z264" s="558"/>
      <c r="AA264" s="561"/>
      <c r="AB264" s="360"/>
      <c r="AC264" s="28"/>
      <c r="AD264" s="360"/>
      <c r="AE264" s="28"/>
      <c r="AF264" s="1302"/>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row>
    <row r="265" ht="11.25" customHeight="1">
      <c r="A265" s="557"/>
      <c r="B265" s="558"/>
      <c r="C265" s="28"/>
      <c r="D265" s="360"/>
      <c r="E265" s="31"/>
      <c r="F265" s="28"/>
      <c r="G265" s="360"/>
      <c r="H265" s="360"/>
      <c r="I265" s="360"/>
      <c r="J265" s="360"/>
      <c r="K265" s="360"/>
      <c r="L265" s="558"/>
      <c r="M265" s="558"/>
      <c r="N265" s="558"/>
      <c r="O265" s="784"/>
      <c r="P265" s="28"/>
      <c r="Q265" s="28"/>
      <c r="R265" s="874"/>
      <c r="S265" s="560"/>
      <c r="T265" s="28"/>
      <c r="U265" s="28"/>
      <c r="V265" s="28"/>
      <c r="W265" s="28"/>
      <c r="X265" s="558"/>
      <c r="Y265" s="558"/>
      <c r="Z265" s="558"/>
      <c r="AA265" s="561"/>
      <c r="AB265" s="360"/>
      <c r="AC265" s="28"/>
      <c r="AD265" s="360"/>
      <c r="AE265" s="28"/>
      <c r="AF265" s="1302"/>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row>
    <row r="266" ht="11.25" customHeight="1">
      <c r="A266" s="557"/>
      <c r="B266" s="558"/>
      <c r="C266" s="28"/>
      <c r="D266" s="360"/>
      <c r="E266" s="31"/>
      <c r="F266" s="28"/>
      <c r="G266" s="360"/>
      <c r="H266" s="360"/>
      <c r="I266" s="360"/>
      <c r="J266" s="360"/>
      <c r="K266" s="360"/>
      <c r="L266" s="558"/>
      <c r="M266" s="558"/>
      <c r="N266" s="558"/>
      <c r="O266" s="784"/>
      <c r="P266" s="28"/>
      <c r="Q266" s="28"/>
      <c r="R266" s="874"/>
      <c r="S266" s="560"/>
      <c r="T266" s="28"/>
      <c r="U266" s="28"/>
      <c r="V266" s="28"/>
      <c r="W266" s="28"/>
      <c r="X266" s="558"/>
      <c r="Y266" s="558"/>
      <c r="Z266" s="558"/>
      <c r="AA266" s="561"/>
      <c r="AB266" s="360"/>
      <c r="AC266" s="28"/>
      <c r="AD266" s="360"/>
      <c r="AE266" s="28"/>
      <c r="AF266" s="1302"/>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row>
    <row r="267" ht="11.25" customHeight="1">
      <c r="A267" s="557"/>
      <c r="B267" s="558"/>
      <c r="C267" s="28"/>
      <c r="D267" s="360"/>
      <c r="E267" s="31"/>
      <c r="F267" s="28"/>
      <c r="G267" s="360"/>
      <c r="H267" s="360"/>
      <c r="I267" s="360"/>
      <c r="J267" s="360"/>
      <c r="K267" s="360"/>
      <c r="L267" s="558"/>
      <c r="M267" s="558"/>
      <c r="N267" s="558"/>
      <c r="O267" s="784"/>
      <c r="P267" s="28"/>
      <c r="Q267" s="28"/>
      <c r="R267" s="874"/>
      <c r="S267" s="560"/>
      <c r="T267" s="28"/>
      <c r="U267" s="28"/>
      <c r="V267" s="28"/>
      <c r="W267" s="28"/>
      <c r="X267" s="558"/>
      <c r="Y267" s="558"/>
      <c r="Z267" s="558"/>
      <c r="AA267" s="561"/>
      <c r="AB267" s="360"/>
      <c r="AC267" s="28"/>
      <c r="AD267" s="360"/>
      <c r="AE267" s="28"/>
      <c r="AF267" s="1302"/>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row>
    <row r="268" ht="11.25" customHeight="1">
      <c r="A268" s="557"/>
      <c r="B268" s="558"/>
      <c r="C268" s="28"/>
      <c r="D268" s="360"/>
      <c r="E268" s="31"/>
      <c r="F268" s="28"/>
      <c r="G268" s="360"/>
      <c r="H268" s="360"/>
      <c r="I268" s="360"/>
      <c r="J268" s="360"/>
      <c r="K268" s="360"/>
      <c r="L268" s="558"/>
      <c r="M268" s="558"/>
      <c r="N268" s="558"/>
      <c r="O268" s="784"/>
      <c r="P268" s="28"/>
      <c r="Q268" s="28"/>
      <c r="R268" s="874"/>
      <c r="S268" s="560"/>
      <c r="T268" s="28"/>
      <c r="U268" s="28"/>
      <c r="V268" s="28"/>
      <c r="W268" s="28"/>
      <c r="X268" s="558"/>
      <c r="Y268" s="558"/>
      <c r="Z268" s="558"/>
      <c r="AA268" s="561"/>
      <c r="AB268" s="360"/>
      <c r="AC268" s="28"/>
      <c r="AD268" s="360"/>
      <c r="AE268" s="28"/>
      <c r="AF268" s="1302"/>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row>
    <row r="269" ht="11.25" customHeight="1">
      <c r="A269" s="557"/>
      <c r="B269" s="558"/>
      <c r="C269" s="28"/>
      <c r="D269" s="360"/>
      <c r="E269" s="31"/>
      <c r="F269" s="28"/>
      <c r="G269" s="360"/>
      <c r="H269" s="360"/>
      <c r="I269" s="360"/>
      <c r="J269" s="360"/>
      <c r="K269" s="360"/>
      <c r="L269" s="558"/>
      <c r="M269" s="558"/>
      <c r="N269" s="558"/>
      <c r="O269" s="784"/>
      <c r="P269" s="28"/>
      <c r="Q269" s="28"/>
      <c r="R269" s="874"/>
      <c r="S269" s="560"/>
      <c r="T269" s="28"/>
      <c r="U269" s="28"/>
      <c r="V269" s="28"/>
      <c r="W269" s="28"/>
      <c r="X269" s="558"/>
      <c r="Y269" s="558"/>
      <c r="Z269" s="558"/>
      <c r="AA269" s="561"/>
      <c r="AB269" s="360"/>
      <c r="AC269" s="28"/>
      <c r="AD269" s="360"/>
      <c r="AE269" s="28"/>
      <c r="AF269" s="1302"/>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row>
    <row r="270" ht="11.25" customHeight="1">
      <c r="A270" s="557"/>
      <c r="B270" s="558"/>
      <c r="C270" s="28"/>
      <c r="D270" s="360"/>
      <c r="E270" s="31"/>
      <c r="F270" s="28"/>
      <c r="G270" s="360"/>
      <c r="H270" s="360"/>
      <c r="I270" s="360"/>
      <c r="J270" s="360"/>
      <c r="K270" s="360"/>
      <c r="L270" s="558"/>
      <c r="M270" s="558"/>
      <c r="N270" s="558"/>
      <c r="O270" s="784"/>
      <c r="P270" s="28"/>
      <c r="Q270" s="28"/>
      <c r="R270" s="874"/>
      <c r="S270" s="560"/>
      <c r="T270" s="28"/>
      <c r="U270" s="28"/>
      <c r="V270" s="28"/>
      <c r="W270" s="28"/>
      <c r="X270" s="558"/>
      <c r="Y270" s="558"/>
      <c r="Z270" s="558"/>
      <c r="AA270" s="561"/>
      <c r="AB270" s="360"/>
      <c r="AC270" s="28"/>
      <c r="AD270" s="360"/>
      <c r="AE270" s="28"/>
      <c r="AF270" s="1302"/>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row>
    <row r="271" ht="11.25" customHeight="1">
      <c r="A271" s="557"/>
      <c r="B271" s="558"/>
      <c r="C271" s="28"/>
      <c r="D271" s="360"/>
      <c r="E271" s="31"/>
      <c r="F271" s="28"/>
      <c r="G271" s="360"/>
      <c r="H271" s="360"/>
      <c r="I271" s="360"/>
      <c r="J271" s="360"/>
      <c r="K271" s="360"/>
      <c r="L271" s="558"/>
      <c r="M271" s="558"/>
      <c r="N271" s="558"/>
      <c r="O271" s="784"/>
      <c r="P271" s="28"/>
      <c r="Q271" s="28"/>
      <c r="R271" s="874"/>
      <c r="S271" s="560"/>
      <c r="T271" s="28"/>
      <c r="U271" s="28"/>
      <c r="V271" s="28"/>
      <c r="W271" s="28"/>
      <c r="X271" s="558"/>
      <c r="Y271" s="558"/>
      <c r="Z271" s="558"/>
      <c r="AA271" s="561"/>
      <c r="AB271" s="360"/>
      <c r="AC271" s="28"/>
      <c r="AD271" s="360"/>
      <c r="AE271" s="28"/>
      <c r="AF271" s="1302"/>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row>
    <row r="272" ht="11.25" customHeight="1">
      <c r="A272" s="557"/>
      <c r="B272" s="558"/>
      <c r="C272" s="28"/>
      <c r="D272" s="360"/>
      <c r="E272" s="31"/>
      <c r="F272" s="28"/>
      <c r="G272" s="360"/>
      <c r="H272" s="360"/>
      <c r="I272" s="360"/>
      <c r="J272" s="360"/>
      <c r="K272" s="360"/>
      <c r="L272" s="558"/>
      <c r="M272" s="558"/>
      <c r="N272" s="558"/>
      <c r="O272" s="784"/>
      <c r="P272" s="28"/>
      <c r="Q272" s="28"/>
      <c r="R272" s="874"/>
      <c r="S272" s="560"/>
      <c r="T272" s="28"/>
      <c r="U272" s="28"/>
      <c r="V272" s="28"/>
      <c r="W272" s="28"/>
      <c r="X272" s="558"/>
      <c r="Y272" s="558"/>
      <c r="Z272" s="558"/>
      <c r="AA272" s="561"/>
      <c r="AB272" s="360"/>
      <c r="AC272" s="28"/>
      <c r="AD272" s="360"/>
      <c r="AE272" s="28"/>
      <c r="AF272" s="1302"/>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row>
    <row r="273" ht="11.25" customHeight="1">
      <c r="A273" s="557"/>
      <c r="B273" s="558"/>
      <c r="C273" s="28"/>
      <c r="D273" s="360"/>
      <c r="E273" s="31"/>
      <c r="F273" s="28"/>
      <c r="G273" s="360"/>
      <c r="H273" s="360"/>
      <c r="I273" s="360"/>
      <c r="J273" s="360"/>
      <c r="K273" s="360"/>
      <c r="L273" s="558"/>
      <c r="M273" s="558"/>
      <c r="N273" s="558"/>
      <c r="O273" s="784"/>
      <c r="P273" s="28"/>
      <c r="Q273" s="28"/>
      <c r="R273" s="874"/>
      <c r="S273" s="560"/>
      <c r="T273" s="28"/>
      <c r="U273" s="28"/>
      <c r="V273" s="28"/>
      <c r="W273" s="28"/>
      <c r="X273" s="558"/>
      <c r="Y273" s="558"/>
      <c r="Z273" s="558"/>
      <c r="AA273" s="561"/>
      <c r="AB273" s="360"/>
      <c r="AC273" s="28"/>
      <c r="AD273" s="360"/>
      <c r="AE273" s="28"/>
      <c r="AF273" s="1302"/>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row>
    <row r="274" ht="11.25" customHeight="1">
      <c r="A274" s="557"/>
      <c r="B274" s="558"/>
      <c r="C274" s="28"/>
      <c r="D274" s="360"/>
      <c r="E274" s="31"/>
      <c r="F274" s="28"/>
      <c r="G274" s="360"/>
      <c r="H274" s="360"/>
      <c r="I274" s="360"/>
      <c r="J274" s="360"/>
      <c r="K274" s="360"/>
      <c r="L274" s="558"/>
      <c r="M274" s="558"/>
      <c r="N274" s="558"/>
      <c r="O274" s="784"/>
      <c r="P274" s="28"/>
      <c r="Q274" s="28"/>
      <c r="R274" s="874"/>
      <c r="S274" s="560"/>
      <c r="T274" s="28"/>
      <c r="U274" s="28"/>
      <c r="V274" s="28"/>
      <c r="W274" s="28"/>
      <c r="X274" s="558"/>
      <c r="Y274" s="558"/>
      <c r="Z274" s="558"/>
      <c r="AA274" s="561"/>
      <c r="AB274" s="360"/>
      <c r="AC274" s="28"/>
      <c r="AD274" s="360"/>
      <c r="AE274" s="28"/>
      <c r="AF274" s="1302"/>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row>
    <row r="275" ht="11.25" customHeight="1">
      <c r="A275" s="557"/>
      <c r="B275" s="558"/>
      <c r="C275" s="28"/>
      <c r="D275" s="360"/>
      <c r="E275" s="31"/>
      <c r="F275" s="28"/>
      <c r="G275" s="360"/>
      <c r="H275" s="360"/>
      <c r="I275" s="360"/>
      <c r="J275" s="360"/>
      <c r="K275" s="360"/>
      <c r="L275" s="558"/>
      <c r="M275" s="558"/>
      <c r="N275" s="558"/>
      <c r="O275" s="784"/>
      <c r="P275" s="28"/>
      <c r="Q275" s="28"/>
      <c r="R275" s="874"/>
      <c r="S275" s="560"/>
      <c r="T275" s="28"/>
      <c r="U275" s="28"/>
      <c r="V275" s="28"/>
      <c r="W275" s="28"/>
      <c r="X275" s="558"/>
      <c r="Y275" s="558"/>
      <c r="Z275" s="558"/>
      <c r="AA275" s="561"/>
      <c r="AB275" s="360"/>
      <c r="AC275" s="28"/>
      <c r="AD275" s="360"/>
      <c r="AE275" s="28"/>
      <c r="AF275" s="1302"/>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row>
    <row r="276" ht="11.25" customHeight="1">
      <c r="A276" s="557"/>
      <c r="B276" s="558"/>
      <c r="C276" s="28"/>
      <c r="D276" s="360"/>
      <c r="E276" s="31"/>
      <c r="F276" s="28"/>
      <c r="G276" s="360"/>
      <c r="H276" s="360"/>
      <c r="I276" s="360"/>
      <c r="J276" s="360"/>
      <c r="K276" s="360"/>
      <c r="L276" s="558"/>
      <c r="M276" s="558"/>
      <c r="N276" s="558"/>
      <c r="O276" s="784"/>
      <c r="P276" s="28"/>
      <c r="Q276" s="28"/>
      <c r="R276" s="874"/>
      <c r="S276" s="560"/>
      <c r="T276" s="28"/>
      <c r="U276" s="28"/>
      <c r="V276" s="28"/>
      <c r="W276" s="28"/>
      <c r="X276" s="558"/>
      <c r="Y276" s="558"/>
      <c r="Z276" s="558"/>
      <c r="AA276" s="561"/>
      <c r="AB276" s="360"/>
      <c r="AC276" s="28"/>
      <c r="AD276" s="360"/>
      <c r="AE276" s="28"/>
      <c r="AF276" s="1302"/>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row>
    <row r="277" ht="11.25" customHeight="1">
      <c r="A277" s="557"/>
      <c r="B277" s="558"/>
      <c r="C277" s="28"/>
      <c r="D277" s="360"/>
      <c r="E277" s="31"/>
      <c r="F277" s="28"/>
      <c r="G277" s="360"/>
      <c r="H277" s="360"/>
      <c r="I277" s="360"/>
      <c r="J277" s="360"/>
      <c r="K277" s="360"/>
      <c r="L277" s="558"/>
      <c r="M277" s="558"/>
      <c r="N277" s="558"/>
      <c r="O277" s="784"/>
      <c r="P277" s="28"/>
      <c r="Q277" s="28"/>
      <c r="R277" s="874"/>
      <c r="S277" s="560"/>
      <c r="T277" s="28"/>
      <c r="U277" s="28"/>
      <c r="V277" s="28"/>
      <c r="W277" s="28"/>
      <c r="X277" s="558"/>
      <c r="Y277" s="558"/>
      <c r="Z277" s="558"/>
      <c r="AA277" s="561"/>
      <c r="AB277" s="360"/>
      <c r="AC277" s="28"/>
      <c r="AD277" s="360"/>
      <c r="AE277" s="28"/>
      <c r="AF277" s="1302"/>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row>
    <row r="278" ht="11.25" customHeight="1">
      <c r="A278" s="557"/>
      <c r="B278" s="558"/>
      <c r="C278" s="28"/>
      <c r="D278" s="360"/>
      <c r="E278" s="31"/>
      <c r="F278" s="28"/>
      <c r="G278" s="360"/>
      <c r="H278" s="360"/>
      <c r="I278" s="360"/>
      <c r="J278" s="360"/>
      <c r="K278" s="360"/>
      <c r="L278" s="558"/>
      <c r="M278" s="558"/>
      <c r="N278" s="558"/>
      <c r="O278" s="784"/>
      <c r="P278" s="28"/>
      <c r="Q278" s="28"/>
      <c r="R278" s="874"/>
      <c r="S278" s="560"/>
      <c r="T278" s="28"/>
      <c r="U278" s="28"/>
      <c r="V278" s="28"/>
      <c r="W278" s="28"/>
      <c r="X278" s="558"/>
      <c r="Y278" s="558"/>
      <c r="Z278" s="558"/>
      <c r="AA278" s="561"/>
      <c r="AB278" s="360"/>
      <c r="AC278" s="28"/>
      <c r="AD278" s="360"/>
      <c r="AE278" s="28"/>
      <c r="AF278" s="1302"/>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row>
    <row r="279" ht="11.25" customHeight="1">
      <c r="A279" s="557"/>
      <c r="B279" s="558"/>
      <c r="C279" s="28"/>
      <c r="D279" s="360"/>
      <c r="E279" s="31"/>
      <c r="F279" s="28"/>
      <c r="G279" s="360"/>
      <c r="H279" s="360"/>
      <c r="I279" s="360"/>
      <c r="J279" s="360"/>
      <c r="K279" s="360"/>
      <c r="L279" s="558"/>
      <c r="M279" s="558"/>
      <c r="N279" s="558"/>
      <c r="O279" s="784"/>
      <c r="P279" s="28"/>
      <c r="Q279" s="28"/>
      <c r="R279" s="874"/>
      <c r="S279" s="560"/>
      <c r="T279" s="28"/>
      <c r="U279" s="28"/>
      <c r="V279" s="28"/>
      <c r="W279" s="28"/>
      <c r="X279" s="558"/>
      <c r="Y279" s="558"/>
      <c r="Z279" s="558"/>
      <c r="AA279" s="561"/>
      <c r="AB279" s="360"/>
      <c r="AC279" s="28"/>
      <c r="AD279" s="360"/>
      <c r="AE279" s="28"/>
      <c r="AF279" s="1302"/>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row>
    <row r="280" ht="11.25" customHeight="1">
      <c r="A280" s="557"/>
      <c r="B280" s="558"/>
      <c r="C280" s="28"/>
      <c r="D280" s="360"/>
      <c r="E280" s="31"/>
      <c r="F280" s="28"/>
      <c r="G280" s="360"/>
      <c r="H280" s="360"/>
      <c r="I280" s="360"/>
      <c r="J280" s="360"/>
      <c r="K280" s="360"/>
      <c r="L280" s="558"/>
      <c r="M280" s="558"/>
      <c r="N280" s="558"/>
      <c r="O280" s="784"/>
      <c r="P280" s="28"/>
      <c r="Q280" s="28"/>
      <c r="R280" s="874"/>
      <c r="S280" s="560"/>
      <c r="T280" s="28"/>
      <c r="U280" s="28"/>
      <c r="V280" s="28"/>
      <c r="W280" s="28"/>
      <c r="X280" s="558"/>
      <c r="Y280" s="558"/>
      <c r="Z280" s="558"/>
      <c r="AA280" s="561"/>
      <c r="AB280" s="360"/>
      <c r="AC280" s="28"/>
      <c r="AD280" s="360"/>
      <c r="AE280" s="28"/>
      <c r="AF280" s="1302"/>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row>
    <row r="281" ht="11.25" customHeight="1">
      <c r="A281" s="557"/>
      <c r="B281" s="558"/>
      <c r="C281" s="28"/>
      <c r="D281" s="360"/>
      <c r="E281" s="31"/>
      <c r="F281" s="28"/>
      <c r="G281" s="360"/>
      <c r="H281" s="360"/>
      <c r="I281" s="360"/>
      <c r="J281" s="360"/>
      <c r="K281" s="360"/>
      <c r="L281" s="558"/>
      <c r="M281" s="558"/>
      <c r="N281" s="558"/>
      <c r="O281" s="784"/>
      <c r="P281" s="28"/>
      <c r="Q281" s="28"/>
      <c r="R281" s="874"/>
      <c r="S281" s="560"/>
      <c r="T281" s="28"/>
      <c r="U281" s="28"/>
      <c r="V281" s="28"/>
      <c r="W281" s="28"/>
      <c r="X281" s="558"/>
      <c r="Y281" s="558"/>
      <c r="Z281" s="558"/>
      <c r="AA281" s="561"/>
      <c r="AB281" s="360"/>
      <c r="AC281" s="28"/>
      <c r="AD281" s="360"/>
      <c r="AE281" s="28"/>
      <c r="AF281" s="1302"/>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row>
    <row r="282" ht="11.25" customHeight="1">
      <c r="A282" s="557"/>
      <c r="B282" s="558"/>
      <c r="C282" s="28"/>
      <c r="D282" s="360"/>
      <c r="E282" s="31"/>
      <c r="F282" s="28"/>
      <c r="G282" s="360"/>
      <c r="H282" s="360"/>
      <c r="I282" s="360"/>
      <c r="J282" s="360"/>
      <c r="K282" s="360"/>
      <c r="L282" s="558"/>
      <c r="M282" s="558"/>
      <c r="N282" s="558"/>
      <c r="O282" s="784"/>
      <c r="P282" s="28"/>
      <c r="Q282" s="28"/>
      <c r="R282" s="874"/>
      <c r="S282" s="560"/>
      <c r="T282" s="28"/>
      <c r="U282" s="28"/>
      <c r="V282" s="28"/>
      <c r="W282" s="28"/>
      <c r="X282" s="558"/>
      <c r="Y282" s="558"/>
      <c r="Z282" s="558"/>
      <c r="AA282" s="561"/>
      <c r="AB282" s="360"/>
      <c r="AC282" s="28"/>
      <c r="AD282" s="360"/>
      <c r="AE282" s="28"/>
      <c r="AF282" s="1302"/>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row>
    <row r="283" ht="11.25" customHeight="1">
      <c r="A283" s="557"/>
      <c r="B283" s="558"/>
      <c r="C283" s="28"/>
      <c r="D283" s="360"/>
      <c r="E283" s="31"/>
      <c r="F283" s="28"/>
      <c r="G283" s="360"/>
      <c r="H283" s="360"/>
      <c r="I283" s="360"/>
      <c r="J283" s="360"/>
      <c r="K283" s="360"/>
      <c r="L283" s="558"/>
      <c r="M283" s="558"/>
      <c r="N283" s="558"/>
      <c r="O283" s="784"/>
      <c r="P283" s="28"/>
      <c r="Q283" s="28"/>
      <c r="R283" s="874"/>
      <c r="S283" s="560"/>
      <c r="T283" s="28"/>
      <c r="U283" s="28"/>
      <c r="V283" s="28"/>
      <c r="W283" s="28"/>
      <c r="X283" s="558"/>
      <c r="Y283" s="558"/>
      <c r="Z283" s="558"/>
      <c r="AA283" s="561"/>
      <c r="AB283" s="360"/>
      <c r="AC283" s="28"/>
      <c r="AD283" s="360"/>
      <c r="AE283" s="28"/>
      <c r="AF283" s="1302"/>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row>
    <row r="284" ht="11.25" customHeight="1">
      <c r="A284" s="557"/>
      <c r="B284" s="558"/>
      <c r="C284" s="28"/>
      <c r="D284" s="360"/>
      <c r="E284" s="31"/>
      <c r="F284" s="28"/>
      <c r="G284" s="360"/>
      <c r="H284" s="360"/>
      <c r="I284" s="360"/>
      <c r="J284" s="360"/>
      <c r="K284" s="360"/>
      <c r="L284" s="558"/>
      <c r="M284" s="558"/>
      <c r="N284" s="558"/>
      <c r="O284" s="784"/>
      <c r="P284" s="28"/>
      <c r="Q284" s="28"/>
      <c r="R284" s="874"/>
      <c r="S284" s="560"/>
      <c r="T284" s="28"/>
      <c r="U284" s="28"/>
      <c r="V284" s="28"/>
      <c r="W284" s="28"/>
      <c r="X284" s="558"/>
      <c r="Y284" s="558"/>
      <c r="Z284" s="558"/>
      <c r="AA284" s="561"/>
      <c r="AB284" s="360"/>
      <c r="AC284" s="28"/>
      <c r="AD284" s="360"/>
      <c r="AE284" s="28"/>
      <c r="AF284" s="1302"/>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row>
    <row r="285" ht="11.25" customHeight="1">
      <c r="A285" s="557"/>
      <c r="B285" s="558"/>
      <c r="C285" s="28"/>
      <c r="D285" s="360"/>
      <c r="E285" s="31"/>
      <c r="F285" s="28"/>
      <c r="G285" s="360"/>
      <c r="H285" s="360"/>
      <c r="I285" s="360"/>
      <c r="J285" s="360"/>
      <c r="K285" s="360"/>
      <c r="L285" s="558"/>
      <c r="M285" s="558"/>
      <c r="N285" s="558"/>
      <c r="O285" s="784"/>
      <c r="P285" s="28"/>
      <c r="Q285" s="28"/>
      <c r="R285" s="874"/>
      <c r="S285" s="560"/>
      <c r="T285" s="28"/>
      <c r="U285" s="28"/>
      <c r="V285" s="28"/>
      <c r="W285" s="28"/>
      <c r="X285" s="558"/>
      <c r="Y285" s="558"/>
      <c r="Z285" s="558"/>
      <c r="AA285" s="561"/>
      <c r="AB285" s="360"/>
      <c r="AC285" s="28"/>
      <c r="AD285" s="360"/>
      <c r="AE285" s="28"/>
      <c r="AF285" s="1302"/>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row>
    <row r="286" ht="11.25" customHeight="1">
      <c r="A286" s="557"/>
      <c r="B286" s="558"/>
      <c r="C286" s="28"/>
      <c r="D286" s="360"/>
      <c r="E286" s="31"/>
      <c r="F286" s="28"/>
      <c r="G286" s="360"/>
      <c r="H286" s="360"/>
      <c r="I286" s="360"/>
      <c r="J286" s="360"/>
      <c r="K286" s="360"/>
      <c r="L286" s="558"/>
      <c r="M286" s="558"/>
      <c r="N286" s="558"/>
      <c r="O286" s="784"/>
      <c r="P286" s="28"/>
      <c r="Q286" s="28"/>
      <c r="R286" s="874"/>
      <c r="S286" s="560"/>
      <c r="T286" s="28"/>
      <c r="U286" s="28"/>
      <c r="V286" s="28"/>
      <c r="W286" s="28"/>
      <c r="X286" s="558"/>
      <c r="Y286" s="558"/>
      <c r="Z286" s="558"/>
      <c r="AA286" s="561"/>
      <c r="AB286" s="360"/>
      <c r="AC286" s="28"/>
      <c r="AD286" s="360"/>
      <c r="AE286" s="28"/>
      <c r="AF286" s="1302"/>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row>
    <row r="287" ht="11.25" customHeight="1">
      <c r="A287" s="557"/>
      <c r="B287" s="558"/>
      <c r="C287" s="28"/>
      <c r="D287" s="360"/>
      <c r="E287" s="31"/>
      <c r="F287" s="28"/>
      <c r="G287" s="360"/>
      <c r="H287" s="360"/>
      <c r="I287" s="360"/>
      <c r="J287" s="360"/>
      <c r="K287" s="360"/>
      <c r="L287" s="558"/>
      <c r="M287" s="558"/>
      <c r="N287" s="558"/>
      <c r="O287" s="784"/>
      <c r="P287" s="28"/>
      <c r="Q287" s="28"/>
      <c r="R287" s="874"/>
      <c r="S287" s="560"/>
      <c r="T287" s="28"/>
      <c r="U287" s="28"/>
      <c r="V287" s="28"/>
      <c r="W287" s="28"/>
      <c r="X287" s="558"/>
      <c r="Y287" s="558"/>
      <c r="Z287" s="558"/>
      <c r="AA287" s="561"/>
      <c r="AB287" s="360"/>
      <c r="AC287" s="28"/>
      <c r="AD287" s="360"/>
      <c r="AE287" s="28"/>
      <c r="AF287" s="1302"/>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row>
    <row r="288" ht="11.25" customHeight="1">
      <c r="A288" s="557"/>
      <c r="B288" s="558"/>
      <c r="C288" s="28"/>
      <c r="D288" s="360"/>
      <c r="E288" s="31"/>
      <c r="F288" s="28"/>
      <c r="G288" s="360"/>
      <c r="H288" s="360"/>
      <c r="I288" s="360"/>
      <c r="J288" s="360"/>
      <c r="K288" s="360"/>
      <c r="L288" s="558"/>
      <c r="M288" s="558"/>
      <c r="N288" s="558"/>
      <c r="O288" s="784"/>
      <c r="P288" s="28"/>
      <c r="Q288" s="28"/>
      <c r="R288" s="874"/>
      <c r="S288" s="560"/>
      <c r="T288" s="28"/>
      <c r="U288" s="28"/>
      <c r="V288" s="28"/>
      <c r="W288" s="28"/>
      <c r="X288" s="558"/>
      <c r="Y288" s="558"/>
      <c r="Z288" s="558"/>
      <c r="AA288" s="561"/>
      <c r="AB288" s="360"/>
      <c r="AC288" s="28"/>
      <c r="AD288" s="360"/>
      <c r="AE288" s="28"/>
      <c r="AF288" s="1302"/>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row>
    <row r="289" ht="11.25" customHeight="1">
      <c r="A289" s="557"/>
      <c r="B289" s="558"/>
      <c r="C289" s="28"/>
      <c r="D289" s="360"/>
      <c r="E289" s="31"/>
      <c r="F289" s="28"/>
      <c r="G289" s="360"/>
      <c r="H289" s="360"/>
      <c r="I289" s="360"/>
      <c r="J289" s="360"/>
      <c r="K289" s="360"/>
      <c r="L289" s="558"/>
      <c r="M289" s="558"/>
      <c r="N289" s="558"/>
      <c r="O289" s="784"/>
      <c r="P289" s="28"/>
      <c r="Q289" s="28"/>
      <c r="R289" s="874"/>
      <c r="S289" s="560"/>
      <c r="T289" s="28"/>
      <c r="U289" s="28"/>
      <c r="V289" s="28"/>
      <c r="W289" s="28"/>
      <c r="X289" s="558"/>
      <c r="Y289" s="558"/>
      <c r="Z289" s="558"/>
      <c r="AA289" s="561"/>
      <c r="AB289" s="360"/>
      <c r="AC289" s="28"/>
      <c r="AD289" s="360"/>
      <c r="AE289" s="28"/>
      <c r="AF289" s="1302"/>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row>
    <row r="290" ht="11.25" customHeight="1">
      <c r="A290" s="557"/>
      <c r="B290" s="558"/>
      <c r="C290" s="28"/>
      <c r="D290" s="360"/>
      <c r="E290" s="31"/>
      <c r="F290" s="28"/>
      <c r="G290" s="360"/>
      <c r="H290" s="360"/>
      <c r="I290" s="360"/>
      <c r="J290" s="360"/>
      <c r="K290" s="360"/>
      <c r="L290" s="558"/>
      <c r="M290" s="558"/>
      <c r="N290" s="558"/>
      <c r="O290" s="784"/>
      <c r="P290" s="28"/>
      <c r="Q290" s="28"/>
      <c r="R290" s="874"/>
      <c r="S290" s="560"/>
      <c r="T290" s="28"/>
      <c r="U290" s="28"/>
      <c r="V290" s="28"/>
      <c r="W290" s="28"/>
      <c r="X290" s="558"/>
      <c r="Y290" s="558"/>
      <c r="Z290" s="558"/>
      <c r="AA290" s="561"/>
      <c r="AB290" s="360"/>
      <c r="AC290" s="28"/>
      <c r="AD290" s="360"/>
      <c r="AE290" s="28"/>
      <c r="AF290" s="1302"/>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row>
    <row r="291" ht="11.25" customHeight="1">
      <c r="A291" s="557"/>
      <c r="B291" s="558"/>
      <c r="C291" s="28"/>
      <c r="D291" s="360"/>
      <c r="E291" s="31"/>
      <c r="F291" s="28"/>
      <c r="G291" s="360"/>
      <c r="H291" s="360"/>
      <c r="I291" s="360"/>
      <c r="J291" s="360"/>
      <c r="K291" s="360"/>
      <c r="L291" s="558"/>
      <c r="M291" s="558"/>
      <c r="N291" s="558"/>
      <c r="O291" s="784"/>
      <c r="P291" s="28"/>
      <c r="Q291" s="28"/>
      <c r="R291" s="874"/>
      <c r="S291" s="560"/>
      <c r="T291" s="28"/>
      <c r="U291" s="28"/>
      <c r="V291" s="28"/>
      <c r="W291" s="28"/>
      <c r="X291" s="558"/>
      <c r="Y291" s="558"/>
      <c r="Z291" s="558"/>
      <c r="AA291" s="561"/>
      <c r="AB291" s="360"/>
      <c r="AC291" s="28"/>
      <c r="AD291" s="360"/>
      <c r="AE291" s="28"/>
      <c r="AF291" s="1302"/>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row>
    <row r="292" ht="11.25" customHeight="1">
      <c r="A292" s="557"/>
      <c r="B292" s="558"/>
      <c r="C292" s="28"/>
      <c r="D292" s="360"/>
      <c r="E292" s="31"/>
      <c r="F292" s="28"/>
      <c r="G292" s="360"/>
      <c r="H292" s="360"/>
      <c r="I292" s="360"/>
      <c r="J292" s="360"/>
      <c r="K292" s="360"/>
      <c r="L292" s="558"/>
      <c r="M292" s="558"/>
      <c r="N292" s="558"/>
      <c r="O292" s="784"/>
      <c r="P292" s="28"/>
      <c r="Q292" s="28"/>
      <c r="R292" s="874"/>
      <c r="S292" s="560"/>
      <c r="T292" s="28"/>
      <c r="U292" s="28"/>
      <c r="V292" s="28"/>
      <c r="W292" s="28"/>
      <c r="X292" s="558"/>
      <c r="Y292" s="558"/>
      <c r="Z292" s="558"/>
      <c r="AA292" s="561"/>
      <c r="AB292" s="360"/>
      <c r="AC292" s="28"/>
      <c r="AD292" s="360"/>
      <c r="AE292" s="28"/>
      <c r="AF292" s="1302"/>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row>
    <row r="293" ht="11.25" customHeight="1">
      <c r="A293" s="557"/>
      <c r="B293" s="558"/>
      <c r="C293" s="28"/>
      <c r="D293" s="360"/>
      <c r="E293" s="31"/>
      <c r="F293" s="28"/>
      <c r="G293" s="360"/>
      <c r="H293" s="360"/>
      <c r="I293" s="360"/>
      <c r="J293" s="360"/>
      <c r="K293" s="360"/>
      <c r="L293" s="558"/>
      <c r="M293" s="558"/>
      <c r="N293" s="558"/>
      <c r="O293" s="784"/>
      <c r="P293" s="28"/>
      <c r="Q293" s="28"/>
      <c r="R293" s="874"/>
      <c r="S293" s="560"/>
      <c r="T293" s="28"/>
      <c r="U293" s="28"/>
      <c r="V293" s="28"/>
      <c r="W293" s="28"/>
      <c r="X293" s="558"/>
      <c r="Y293" s="558"/>
      <c r="Z293" s="558"/>
      <c r="AA293" s="561"/>
      <c r="AB293" s="360"/>
      <c r="AC293" s="28"/>
      <c r="AD293" s="360"/>
      <c r="AE293" s="28"/>
      <c r="AF293" s="1302"/>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row>
    <row r="294" ht="11.25" customHeight="1">
      <c r="A294" s="557"/>
      <c r="B294" s="558"/>
      <c r="C294" s="28"/>
      <c r="D294" s="360"/>
      <c r="E294" s="31"/>
      <c r="F294" s="28"/>
      <c r="G294" s="360"/>
      <c r="H294" s="360"/>
      <c r="I294" s="360"/>
      <c r="J294" s="360"/>
      <c r="K294" s="360"/>
      <c r="L294" s="558"/>
      <c r="M294" s="558"/>
      <c r="N294" s="558"/>
      <c r="O294" s="784"/>
      <c r="P294" s="28"/>
      <c r="Q294" s="28"/>
      <c r="R294" s="874"/>
      <c r="S294" s="560"/>
      <c r="T294" s="28"/>
      <c r="U294" s="28"/>
      <c r="V294" s="28"/>
      <c r="W294" s="28"/>
      <c r="X294" s="558"/>
      <c r="Y294" s="558"/>
      <c r="Z294" s="558"/>
      <c r="AA294" s="561"/>
      <c r="AB294" s="360"/>
      <c r="AC294" s="28"/>
      <c r="AD294" s="360"/>
      <c r="AE294" s="28"/>
      <c r="AF294" s="1302"/>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row>
    <row r="295" ht="11.25" customHeight="1">
      <c r="A295" s="557"/>
      <c r="B295" s="558"/>
      <c r="C295" s="28"/>
      <c r="D295" s="360"/>
      <c r="E295" s="31"/>
      <c r="F295" s="28"/>
      <c r="G295" s="360"/>
      <c r="H295" s="360"/>
      <c r="I295" s="360"/>
      <c r="J295" s="360"/>
      <c r="K295" s="360"/>
      <c r="L295" s="558"/>
      <c r="M295" s="558"/>
      <c r="N295" s="558"/>
      <c r="O295" s="784"/>
      <c r="P295" s="28"/>
      <c r="Q295" s="28"/>
      <c r="R295" s="874"/>
      <c r="S295" s="560"/>
      <c r="T295" s="28"/>
      <c r="U295" s="28"/>
      <c r="V295" s="28"/>
      <c r="W295" s="28"/>
      <c r="X295" s="558"/>
      <c r="Y295" s="558"/>
      <c r="Z295" s="558"/>
      <c r="AA295" s="561"/>
      <c r="AB295" s="360"/>
      <c r="AC295" s="28"/>
      <c r="AD295" s="360"/>
      <c r="AE295" s="28"/>
      <c r="AF295" s="1302"/>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row>
    <row r="296" ht="11.25" customHeight="1">
      <c r="A296" s="557"/>
      <c r="B296" s="558"/>
      <c r="C296" s="28"/>
      <c r="D296" s="360"/>
      <c r="E296" s="31"/>
      <c r="F296" s="28"/>
      <c r="G296" s="360"/>
      <c r="H296" s="360"/>
      <c r="I296" s="360"/>
      <c r="J296" s="360"/>
      <c r="K296" s="360"/>
      <c r="L296" s="558"/>
      <c r="M296" s="558"/>
      <c r="N296" s="558"/>
      <c r="O296" s="784"/>
      <c r="P296" s="28"/>
      <c r="Q296" s="28"/>
      <c r="R296" s="874"/>
      <c r="S296" s="560"/>
      <c r="T296" s="28"/>
      <c r="U296" s="28"/>
      <c r="V296" s="28"/>
      <c r="W296" s="28"/>
      <c r="X296" s="558"/>
      <c r="Y296" s="558"/>
      <c r="Z296" s="558"/>
      <c r="AA296" s="561"/>
      <c r="AB296" s="360"/>
      <c r="AC296" s="28"/>
      <c r="AD296" s="360"/>
      <c r="AE296" s="28"/>
      <c r="AF296" s="1302"/>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row>
    <row r="297" ht="11.25" customHeight="1">
      <c r="A297" s="557"/>
      <c r="B297" s="558"/>
      <c r="C297" s="28"/>
      <c r="D297" s="360"/>
      <c r="E297" s="31"/>
      <c r="F297" s="28"/>
      <c r="G297" s="360"/>
      <c r="H297" s="360"/>
      <c r="I297" s="360"/>
      <c r="J297" s="360"/>
      <c r="K297" s="360"/>
      <c r="L297" s="558"/>
      <c r="M297" s="558"/>
      <c r="N297" s="558"/>
      <c r="O297" s="784"/>
      <c r="P297" s="28"/>
      <c r="Q297" s="28"/>
      <c r="R297" s="874"/>
      <c r="S297" s="560"/>
      <c r="T297" s="28"/>
      <c r="U297" s="28"/>
      <c r="V297" s="28"/>
      <c r="W297" s="28"/>
      <c r="X297" s="558"/>
      <c r="Y297" s="558"/>
      <c r="Z297" s="558"/>
      <c r="AA297" s="561"/>
      <c r="AB297" s="360"/>
      <c r="AC297" s="28"/>
      <c r="AD297" s="360"/>
      <c r="AE297" s="28"/>
      <c r="AF297" s="1302"/>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row>
    <row r="298" ht="11.25" customHeight="1">
      <c r="A298" s="557"/>
      <c r="B298" s="558"/>
      <c r="C298" s="28"/>
      <c r="D298" s="360"/>
      <c r="E298" s="31"/>
      <c r="F298" s="28"/>
      <c r="G298" s="360"/>
      <c r="H298" s="360"/>
      <c r="I298" s="360"/>
      <c r="J298" s="360"/>
      <c r="K298" s="360"/>
      <c r="L298" s="558"/>
      <c r="M298" s="558"/>
      <c r="N298" s="558"/>
      <c r="O298" s="784"/>
      <c r="P298" s="28"/>
      <c r="Q298" s="28"/>
      <c r="R298" s="874"/>
      <c r="S298" s="560"/>
      <c r="T298" s="28"/>
      <c r="U298" s="28"/>
      <c r="V298" s="28"/>
      <c r="W298" s="28"/>
      <c r="X298" s="558"/>
      <c r="Y298" s="558"/>
      <c r="Z298" s="558"/>
      <c r="AA298" s="561"/>
      <c r="AB298" s="360"/>
      <c r="AC298" s="28"/>
      <c r="AD298" s="360"/>
      <c r="AE298" s="28"/>
      <c r="AF298" s="1302"/>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row>
    <row r="299" ht="11.25" customHeight="1">
      <c r="A299" s="557"/>
      <c r="B299" s="558"/>
      <c r="C299" s="28"/>
      <c r="D299" s="360"/>
      <c r="E299" s="31"/>
      <c r="F299" s="28"/>
      <c r="G299" s="360"/>
      <c r="H299" s="360"/>
      <c r="I299" s="360"/>
      <c r="J299" s="360"/>
      <c r="K299" s="360"/>
      <c r="L299" s="558"/>
      <c r="M299" s="558"/>
      <c r="N299" s="558"/>
      <c r="O299" s="784"/>
      <c r="P299" s="28"/>
      <c r="Q299" s="28"/>
      <c r="R299" s="874"/>
      <c r="S299" s="560"/>
      <c r="T299" s="28"/>
      <c r="U299" s="28"/>
      <c r="V299" s="28"/>
      <c r="W299" s="28"/>
      <c r="X299" s="558"/>
      <c r="Y299" s="558"/>
      <c r="Z299" s="558"/>
      <c r="AA299" s="561"/>
      <c r="AB299" s="360"/>
      <c r="AC299" s="28"/>
      <c r="AD299" s="360"/>
      <c r="AE299" s="28"/>
      <c r="AF299" s="1302"/>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row>
    <row r="300" ht="11.25" customHeight="1">
      <c r="A300" s="557"/>
      <c r="B300" s="558"/>
      <c r="C300" s="28"/>
      <c r="D300" s="360"/>
      <c r="E300" s="31"/>
      <c r="F300" s="28"/>
      <c r="G300" s="360"/>
      <c r="H300" s="360"/>
      <c r="I300" s="360"/>
      <c r="J300" s="360"/>
      <c r="K300" s="360"/>
      <c r="L300" s="558"/>
      <c r="M300" s="558"/>
      <c r="N300" s="558"/>
      <c r="O300" s="784"/>
      <c r="P300" s="28"/>
      <c r="Q300" s="28"/>
      <c r="R300" s="874"/>
      <c r="S300" s="560"/>
      <c r="T300" s="28"/>
      <c r="U300" s="28"/>
      <c r="V300" s="28"/>
      <c r="W300" s="28"/>
      <c r="X300" s="558"/>
      <c r="Y300" s="558"/>
      <c r="Z300" s="558"/>
      <c r="AA300" s="561"/>
      <c r="AB300" s="360"/>
      <c r="AC300" s="28"/>
      <c r="AD300" s="360"/>
      <c r="AE300" s="28"/>
      <c r="AF300" s="1302"/>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row>
    <row r="301" ht="11.25" customHeight="1">
      <c r="A301" s="557"/>
      <c r="B301" s="558"/>
      <c r="C301" s="28"/>
      <c r="D301" s="360"/>
      <c r="E301" s="31"/>
      <c r="F301" s="28"/>
      <c r="G301" s="360"/>
      <c r="H301" s="360"/>
      <c r="I301" s="360"/>
      <c r="J301" s="360"/>
      <c r="K301" s="360"/>
      <c r="L301" s="558"/>
      <c r="M301" s="558"/>
      <c r="N301" s="558"/>
      <c r="O301" s="784"/>
      <c r="P301" s="28"/>
      <c r="Q301" s="28"/>
      <c r="R301" s="874"/>
      <c r="S301" s="560"/>
      <c r="T301" s="28"/>
      <c r="U301" s="28"/>
      <c r="V301" s="28"/>
      <c r="W301" s="28"/>
      <c r="X301" s="558"/>
      <c r="Y301" s="558"/>
      <c r="Z301" s="558"/>
      <c r="AA301" s="561"/>
      <c r="AB301" s="360"/>
      <c r="AC301" s="28"/>
      <c r="AD301" s="360"/>
      <c r="AE301" s="28"/>
      <c r="AF301" s="1302"/>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row>
    <row r="302" ht="11.25" customHeight="1">
      <c r="A302" s="557"/>
      <c r="B302" s="558"/>
      <c r="C302" s="28"/>
      <c r="D302" s="360"/>
      <c r="E302" s="31"/>
      <c r="F302" s="28"/>
      <c r="G302" s="360"/>
      <c r="H302" s="360"/>
      <c r="I302" s="360"/>
      <c r="J302" s="360"/>
      <c r="K302" s="360"/>
      <c r="L302" s="558"/>
      <c r="M302" s="558"/>
      <c r="N302" s="558"/>
      <c r="O302" s="784"/>
      <c r="P302" s="28"/>
      <c r="Q302" s="28"/>
      <c r="R302" s="874"/>
      <c r="S302" s="560"/>
      <c r="T302" s="28"/>
      <c r="U302" s="28"/>
      <c r="V302" s="28"/>
      <c r="W302" s="28"/>
      <c r="X302" s="558"/>
      <c r="Y302" s="558"/>
      <c r="Z302" s="558"/>
      <c r="AA302" s="561"/>
      <c r="AB302" s="360"/>
      <c r="AC302" s="28"/>
      <c r="AD302" s="360"/>
      <c r="AE302" s="28"/>
      <c r="AF302" s="1302"/>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row>
    <row r="303" ht="11.25" customHeight="1">
      <c r="A303" s="557"/>
      <c r="B303" s="558"/>
      <c r="C303" s="28"/>
      <c r="D303" s="360"/>
      <c r="E303" s="31"/>
      <c r="F303" s="28"/>
      <c r="G303" s="360"/>
      <c r="H303" s="360"/>
      <c r="I303" s="360"/>
      <c r="J303" s="360"/>
      <c r="K303" s="360"/>
      <c r="L303" s="558"/>
      <c r="M303" s="558"/>
      <c r="N303" s="558"/>
      <c r="O303" s="784"/>
      <c r="P303" s="28"/>
      <c r="Q303" s="28"/>
      <c r="R303" s="874"/>
      <c r="S303" s="560"/>
      <c r="T303" s="28"/>
      <c r="U303" s="28"/>
      <c r="V303" s="28"/>
      <c r="W303" s="28"/>
      <c r="X303" s="558"/>
      <c r="Y303" s="558"/>
      <c r="Z303" s="558"/>
      <c r="AA303" s="561"/>
      <c r="AB303" s="360"/>
      <c r="AC303" s="28"/>
      <c r="AD303" s="360"/>
      <c r="AE303" s="28"/>
      <c r="AF303" s="1302"/>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row>
    <row r="304" ht="11.25" customHeight="1">
      <c r="A304" s="557"/>
      <c r="B304" s="558"/>
      <c r="C304" s="28"/>
      <c r="D304" s="360"/>
      <c r="E304" s="31"/>
      <c r="F304" s="28"/>
      <c r="G304" s="360"/>
      <c r="H304" s="360"/>
      <c r="I304" s="360"/>
      <c r="J304" s="360"/>
      <c r="K304" s="360"/>
      <c r="L304" s="558"/>
      <c r="M304" s="558"/>
      <c r="N304" s="558"/>
      <c r="O304" s="784"/>
      <c r="P304" s="28"/>
      <c r="Q304" s="28"/>
      <c r="R304" s="874"/>
      <c r="S304" s="560"/>
      <c r="T304" s="28"/>
      <c r="U304" s="28"/>
      <c r="V304" s="28"/>
      <c r="W304" s="28"/>
      <c r="X304" s="558"/>
      <c r="Y304" s="558"/>
      <c r="Z304" s="558"/>
      <c r="AA304" s="561"/>
      <c r="AB304" s="360"/>
      <c r="AC304" s="28"/>
      <c r="AD304" s="360"/>
      <c r="AE304" s="28"/>
      <c r="AF304" s="1302"/>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row>
    <row r="305" ht="11.25" customHeight="1">
      <c r="A305" s="557"/>
      <c r="B305" s="558"/>
      <c r="C305" s="28"/>
      <c r="D305" s="360"/>
      <c r="E305" s="31"/>
      <c r="F305" s="28"/>
      <c r="G305" s="360"/>
      <c r="H305" s="360"/>
      <c r="I305" s="360"/>
      <c r="J305" s="360"/>
      <c r="K305" s="360"/>
      <c r="L305" s="558"/>
      <c r="M305" s="558"/>
      <c r="N305" s="558"/>
      <c r="O305" s="784"/>
      <c r="P305" s="28"/>
      <c r="Q305" s="28"/>
      <c r="R305" s="874"/>
      <c r="S305" s="560"/>
      <c r="T305" s="28"/>
      <c r="U305" s="28"/>
      <c r="V305" s="28"/>
      <c r="W305" s="28"/>
      <c r="X305" s="558"/>
      <c r="Y305" s="558"/>
      <c r="Z305" s="558"/>
      <c r="AA305" s="561"/>
      <c r="AB305" s="360"/>
      <c r="AC305" s="28"/>
      <c r="AD305" s="360"/>
      <c r="AE305" s="28"/>
      <c r="AF305" s="1302"/>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row>
    <row r="306" ht="11.25" customHeight="1">
      <c r="A306" s="557"/>
      <c r="B306" s="558"/>
      <c r="C306" s="28"/>
      <c r="D306" s="360"/>
      <c r="E306" s="31"/>
      <c r="F306" s="28"/>
      <c r="G306" s="360"/>
      <c r="H306" s="360"/>
      <c r="I306" s="360"/>
      <c r="J306" s="360"/>
      <c r="K306" s="360"/>
      <c r="L306" s="558"/>
      <c r="M306" s="558"/>
      <c r="N306" s="558"/>
      <c r="O306" s="784"/>
      <c r="P306" s="28"/>
      <c r="Q306" s="28"/>
      <c r="R306" s="874"/>
      <c r="S306" s="560"/>
      <c r="T306" s="28"/>
      <c r="U306" s="28"/>
      <c r="V306" s="28"/>
      <c r="W306" s="28"/>
      <c r="X306" s="558"/>
      <c r="Y306" s="558"/>
      <c r="Z306" s="558"/>
      <c r="AA306" s="561"/>
      <c r="AB306" s="360"/>
      <c r="AC306" s="28"/>
      <c r="AD306" s="360"/>
      <c r="AE306" s="28"/>
      <c r="AF306" s="1302"/>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row>
    <row r="307" ht="11.25" customHeight="1">
      <c r="A307" s="557"/>
      <c r="B307" s="558"/>
      <c r="C307" s="28"/>
      <c r="D307" s="360"/>
      <c r="E307" s="31"/>
      <c r="F307" s="28"/>
      <c r="G307" s="360"/>
      <c r="H307" s="360"/>
      <c r="I307" s="360"/>
      <c r="J307" s="360"/>
      <c r="K307" s="360"/>
      <c r="L307" s="558"/>
      <c r="M307" s="558"/>
      <c r="N307" s="558"/>
      <c r="O307" s="784"/>
      <c r="P307" s="28"/>
      <c r="Q307" s="28"/>
      <c r="R307" s="874"/>
      <c r="S307" s="560"/>
      <c r="T307" s="28"/>
      <c r="U307" s="28"/>
      <c r="V307" s="28"/>
      <c r="W307" s="28"/>
      <c r="X307" s="558"/>
      <c r="Y307" s="558"/>
      <c r="Z307" s="558"/>
      <c r="AA307" s="561"/>
      <c r="AB307" s="360"/>
      <c r="AC307" s="28"/>
      <c r="AD307" s="360"/>
      <c r="AE307" s="28"/>
      <c r="AF307" s="1302"/>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row>
    <row r="308" ht="11.25" customHeight="1">
      <c r="A308" s="557"/>
      <c r="B308" s="558"/>
      <c r="C308" s="28"/>
      <c r="D308" s="360"/>
      <c r="E308" s="31"/>
      <c r="F308" s="28"/>
      <c r="G308" s="360"/>
      <c r="H308" s="360"/>
      <c r="I308" s="360"/>
      <c r="J308" s="360"/>
      <c r="K308" s="360"/>
      <c r="L308" s="558"/>
      <c r="M308" s="558"/>
      <c r="N308" s="558"/>
      <c r="O308" s="784"/>
      <c r="P308" s="28"/>
      <c r="Q308" s="28"/>
      <c r="R308" s="874"/>
      <c r="S308" s="560"/>
      <c r="T308" s="28"/>
      <c r="U308" s="28"/>
      <c r="V308" s="28"/>
      <c r="W308" s="28"/>
      <c r="X308" s="558"/>
      <c r="Y308" s="558"/>
      <c r="Z308" s="558"/>
      <c r="AA308" s="561"/>
      <c r="AB308" s="360"/>
      <c r="AC308" s="28"/>
      <c r="AD308" s="360"/>
      <c r="AE308" s="28"/>
      <c r="AF308" s="1302"/>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row>
    <row r="309" ht="11.25" customHeight="1">
      <c r="A309" s="557"/>
      <c r="B309" s="558"/>
      <c r="C309" s="28"/>
      <c r="D309" s="360"/>
      <c r="E309" s="31"/>
      <c r="F309" s="28"/>
      <c r="G309" s="360"/>
      <c r="H309" s="360"/>
      <c r="I309" s="360"/>
      <c r="J309" s="360"/>
      <c r="K309" s="360"/>
      <c r="L309" s="558"/>
      <c r="M309" s="558"/>
      <c r="N309" s="558"/>
      <c r="O309" s="784"/>
      <c r="P309" s="28"/>
      <c r="Q309" s="28"/>
      <c r="R309" s="874"/>
      <c r="S309" s="560"/>
      <c r="T309" s="28"/>
      <c r="U309" s="28"/>
      <c r="V309" s="28"/>
      <c r="W309" s="28"/>
      <c r="X309" s="558"/>
      <c r="Y309" s="558"/>
      <c r="Z309" s="558"/>
      <c r="AA309" s="561"/>
      <c r="AB309" s="360"/>
      <c r="AC309" s="28"/>
      <c r="AD309" s="360"/>
      <c r="AE309" s="28"/>
      <c r="AF309" s="1302"/>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row>
    <row r="310" ht="11.25" customHeight="1">
      <c r="A310" s="557"/>
      <c r="B310" s="558"/>
      <c r="C310" s="28"/>
      <c r="D310" s="360"/>
      <c r="E310" s="31"/>
      <c r="F310" s="28"/>
      <c r="G310" s="360"/>
      <c r="H310" s="360"/>
      <c r="I310" s="360"/>
      <c r="J310" s="360"/>
      <c r="K310" s="360"/>
      <c r="L310" s="558"/>
      <c r="M310" s="558"/>
      <c r="N310" s="558"/>
      <c r="O310" s="784"/>
      <c r="P310" s="28"/>
      <c r="Q310" s="28"/>
      <c r="R310" s="874"/>
      <c r="S310" s="560"/>
      <c r="T310" s="28"/>
      <c r="U310" s="28"/>
      <c r="V310" s="28"/>
      <c r="W310" s="28"/>
      <c r="X310" s="558"/>
      <c r="Y310" s="558"/>
      <c r="Z310" s="558"/>
      <c r="AA310" s="561"/>
      <c r="AB310" s="360"/>
      <c r="AC310" s="28"/>
      <c r="AD310" s="360"/>
      <c r="AE310" s="28"/>
      <c r="AF310" s="1302"/>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row>
    <row r="311" ht="11.25" customHeight="1">
      <c r="A311" s="557"/>
      <c r="B311" s="558"/>
      <c r="C311" s="28"/>
      <c r="D311" s="360"/>
      <c r="E311" s="31"/>
      <c r="F311" s="28"/>
      <c r="G311" s="360"/>
      <c r="H311" s="360"/>
      <c r="I311" s="360"/>
      <c r="J311" s="360"/>
      <c r="K311" s="360"/>
      <c r="L311" s="558"/>
      <c r="M311" s="558"/>
      <c r="N311" s="558"/>
      <c r="O311" s="784"/>
      <c r="P311" s="28"/>
      <c r="Q311" s="28"/>
      <c r="R311" s="874"/>
      <c r="S311" s="560"/>
      <c r="T311" s="28"/>
      <c r="U311" s="28"/>
      <c r="V311" s="28"/>
      <c r="W311" s="28"/>
      <c r="X311" s="558"/>
      <c r="Y311" s="558"/>
      <c r="Z311" s="558"/>
      <c r="AA311" s="561"/>
      <c r="AB311" s="360"/>
      <c r="AC311" s="28"/>
      <c r="AD311" s="360"/>
      <c r="AE311" s="28"/>
      <c r="AF311" s="1302"/>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row>
    <row r="312" ht="11.25" customHeight="1">
      <c r="A312" s="557"/>
      <c r="B312" s="558"/>
      <c r="C312" s="28"/>
      <c r="D312" s="360"/>
      <c r="E312" s="31"/>
      <c r="F312" s="28"/>
      <c r="G312" s="360"/>
      <c r="H312" s="360"/>
      <c r="I312" s="360"/>
      <c r="J312" s="360"/>
      <c r="K312" s="360"/>
      <c r="L312" s="558"/>
      <c r="M312" s="558"/>
      <c r="N312" s="558"/>
      <c r="O312" s="784"/>
      <c r="P312" s="28"/>
      <c r="Q312" s="28"/>
      <c r="R312" s="874"/>
      <c r="S312" s="560"/>
      <c r="T312" s="28"/>
      <c r="U312" s="28"/>
      <c r="V312" s="28"/>
      <c r="W312" s="28"/>
      <c r="X312" s="558"/>
      <c r="Y312" s="558"/>
      <c r="Z312" s="558"/>
      <c r="AA312" s="561"/>
      <c r="AB312" s="360"/>
      <c r="AC312" s="28"/>
      <c r="AD312" s="360"/>
      <c r="AE312" s="28"/>
      <c r="AF312" s="1302"/>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row>
    <row r="313" ht="11.25" customHeight="1">
      <c r="A313" s="557"/>
      <c r="B313" s="558"/>
      <c r="C313" s="28"/>
      <c r="D313" s="360"/>
      <c r="E313" s="31"/>
      <c r="F313" s="28"/>
      <c r="G313" s="360"/>
      <c r="H313" s="360"/>
      <c r="I313" s="360"/>
      <c r="J313" s="360"/>
      <c r="K313" s="360"/>
      <c r="L313" s="558"/>
      <c r="M313" s="558"/>
      <c r="N313" s="558"/>
      <c r="O313" s="784"/>
      <c r="P313" s="28"/>
      <c r="Q313" s="28"/>
      <c r="R313" s="874"/>
      <c r="S313" s="560"/>
      <c r="T313" s="28"/>
      <c r="U313" s="28"/>
      <c r="V313" s="28"/>
      <c r="W313" s="28"/>
      <c r="X313" s="558"/>
      <c r="Y313" s="558"/>
      <c r="Z313" s="558"/>
      <c r="AA313" s="561"/>
      <c r="AB313" s="360"/>
      <c r="AC313" s="28"/>
      <c r="AD313" s="360"/>
      <c r="AE313" s="28"/>
      <c r="AF313" s="1302"/>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row>
    <row r="314" ht="11.25" customHeight="1">
      <c r="A314" s="557"/>
      <c r="B314" s="558"/>
      <c r="C314" s="28"/>
      <c r="D314" s="360"/>
      <c r="E314" s="31"/>
      <c r="F314" s="28"/>
      <c r="G314" s="360"/>
      <c r="H314" s="360"/>
      <c r="I314" s="360"/>
      <c r="J314" s="360"/>
      <c r="K314" s="360"/>
      <c r="L314" s="558"/>
      <c r="M314" s="558"/>
      <c r="N314" s="558"/>
      <c r="O314" s="784"/>
      <c r="P314" s="28"/>
      <c r="Q314" s="28"/>
      <c r="R314" s="874"/>
      <c r="S314" s="560"/>
      <c r="T314" s="28"/>
      <c r="U314" s="28"/>
      <c r="V314" s="28"/>
      <c r="W314" s="28"/>
      <c r="X314" s="558"/>
      <c r="Y314" s="558"/>
      <c r="Z314" s="558"/>
      <c r="AA314" s="561"/>
      <c r="AB314" s="360"/>
      <c r="AC314" s="28"/>
      <c r="AD314" s="360"/>
      <c r="AE314" s="28"/>
      <c r="AF314" s="1302"/>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row>
    <row r="315" ht="11.25" customHeight="1">
      <c r="A315" s="557"/>
      <c r="B315" s="558"/>
      <c r="C315" s="28"/>
      <c r="D315" s="360"/>
      <c r="E315" s="31"/>
      <c r="F315" s="28"/>
      <c r="G315" s="360"/>
      <c r="H315" s="360"/>
      <c r="I315" s="360"/>
      <c r="J315" s="360"/>
      <c r="K315" s="360"/>
      <c r="L315" s="558"/>
      <c r="M315" s="558"/>
      <c r="N315" s="558"/>
      <c r="O315" s="784"/>
      <c r="P315" s="28"/>
      <c r="Q315" s="28"/>
      <c r="R315" s="874"/>
      <c r="S315" s="560"/>
      <c r="T315" s="28"/>
      <c r="U315" s="28"/>
      <c r="V315" s="28"/>
      <c r="W315" s="28"/>
      <c r="X315" s="558"/>
      <c r="Y315" s="558"/>
      <c r="Z315" s="558"/>
      <c r="AA315" s="561"/>
      <c r="AB315" s="360"/>
      <c r="AC315" s="28"/>
      <c r="AD315" s="360"/>
      <c r="AE315" s="28"/>
      <c r="AF315" s="1302"/>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row>
    <row r="316" ht="11.25" customHeight="1">
      <c r="A316" s="557"/>
      <c r="B316" s="558"/>
      <c r="C316" s="28"/>
      <c r="D316" s="360"/>
      <c r="E316" s="31"/>
      <c r="F316" s="28"/>
      <c r="G316" s="360"/>
      <c r="H316" s="360"/>
      <c r="I316" s="360"/>
      <c r="J316" s="360"/>
      <c r="K316" s="360"/>
      <c r="L316" s="558"/>
      <c r="M316" s="558"/>
      <c r="N316" s="558"/>
      <c r="O316" s="784"/>
      <c r="P316" s="28"/>
      <c r="Q316" s="28"/>
      <c r="R316" s="874"/>
      <c r="S316" s="560"/>
      <c r="T316" s="28"/>
      <c r="U316" s="28"/>
      <c r="V316" s="28"/>
      <c r="W316" s="28"/>
      <c r="X316" s="558"/>
      <c r="Y316" s="558"/>
      <c r="Z316" s="558"/>
      <c r="AA316" s="561"/>
      <c r="AB316" s="360"/>
      <c r="AC316" s="28"/>
      <c r="AD316" s="360"/>
      <c r="AE316" s="28"/>
      <c r="AF316" s="1302"/>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row>
    <row r="317" ht="11.25" customHeight="1">
      <c r="A317" s="557"/>
      <c r="B317" s="558"/>
      <c r="C317" s="28"/>
      <c r="D317" s="360"/>
      <c r="E317" s="31"/>
      <c r="F317" s="28"/>
      <c r="G317" s="360"/>
      <c r="H317" s="360"/>
      <c r="I317" s="360"/>
      <c r="J317" s="360"/>
      <c r="K317" s="360"/>
      <c r="L317" s="558"/>
      <c r="M317" s="558"/>
      <c r="N317" s="558"/>
      <c r="O317" s="784"/>
      <c r="P317" s="28"/>
      <c r="Q317" s="28"/>
      <c r="R317" s="874"/>
      <c r="S317" s="560"/>
      <c r="T317" s="28"/>
      <c r="U317" s="28"/>
      <c r="V317" s="28"/>
      <c r="W317" s="28"/>
      <c r="X317" s="558"/>
      <c r="Y317" s="558"/>
      <c r="Z317" s="558"/>
      <c r="AA317" s="561"/>
      <c r="AB317" s="360"/>
      <c r="AC317" s="28"/>
      <c r="AD317" s="360"/>
      <c r="AE317" s="28"/>
      <c r="AF317" s="1302"/>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row>
    <row r="318" ht="11.25" customHeight="1">
      <c r="A318" s="557"/>
      <c r="B318" s="558"/>
      <c r="C318" s="28"/>
      <c r="D318" s="360"/>
      <c r="E318" s="31"/>
      <c r="F318" s="28"/>
      <c r="G318" s="360"/>
      <c r="H318" s="360"/>
      <c r="I318" s="360"/>
      <c r="J318" s="360"/>
      <c r="K318" s="360"/>
      <c r="L318" s="558"/>
      <c r="M318" s="558"/>
      <c r="N318" s="558"/>
      <c r="O318" s="784"/>
      <c r="P318" s="28"/>
      <c r="Q318" s="28"/>
      <c r="R318" s="874"/>
      <c r="S318" s="560"/>
      <c r="T318" s="28"/>
      <c r="U318" s="28"/>
      <c r="V318" s="28"/>
      <c r="W318" s="28"/>
      <c r="X318" s="558"/>
      <c r="Y318" s="558"/>
      <c r="Z318" s="558"/>
      <c r="AA318" s="561"/>
      <c r="AB318" s="360"/>
      <c r="AC318" s="28"/>
      <c r="AD318" s="360"/>
      <c r="AE318" s="28"/>
      <c r="AF318" s="1302"/>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row>
    <row r="319" ht="11.25" customHeight="1">
      <c r="A319" s="557"/>
      <c r="B319" s="558"/>
      <c r="C319" s="28"/>
      <c r="D319" s="360"/>
      <c r="E319" s="31"/>
      <c r="F319" s="28"/>
      <c r="G319" s="360"/>
      <c r="H319" s="360"/>
      <c r="I319" s="360"/>
      <c r="J319" s="360"/>
      <c r="K319" s="360"/>
      <c r="L319" s="558"/>
      <c r="M319" s="558"/>
      <c r="N319" s="558"/>
      <c r="O319" s="784"/>
      <c r="P319" s="28"/>
      <c r="Q319" s="28"/>
      <c r="R319" s="874"/>
      <c r="S319" s="560"/>
      <c r="T319" s="28"/>
      <c r="U319" s="28"/>
      <c r="V319" s="28"/>
      <c r="W319" s="28"/>
      <c r="X319" s="558"/>
      <c r="Y319" s="558"/>
      <c r="Z319" s="558"/>
      <c r="AA319" s="561"/>
      <c r="AB319" s="360"/>
      <c r="AC319" s="28"/>
      <c r="AD319" s="360"/>
      <c r="AE319" s="28"/>
      <c r="AF319" s="1302"/>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row>
    <row r="320" ht="11.25" customHeight="1">
      <c r="A320" s="557"/>
      <c r="B320" s="558"/>
      <c r="C320" s="28"/>
      <c r="D320" s="360"/>
      <c r="E320" s="31"/>
      <c r="F320" s="28"/>
      <c r="G320" s="360"/>
      <c r="H320" s="360"/>
      <c r="I320" s="360"/>
      <c r="J320" s="360"/>
      <c r="K320" s="360"/>
      <c r="L320" s="558"/>
      <c r="M320" s="558"/>
      <c r="N320" s="558"/>
      <c r="O320" s="784"/>
      <c r="P320" s="28"/>
      <c r="Q320" s="28"/>
      <c r="R320" s="874"/>
      <c r="S320" s="560"/>
      <c r="T320" s="28"/>
      <c r="U320" s="28"/>
      <c r="V320" s="28"/>
      <c r="W320" s="28"/>
      <c r="X320" s="558"/>
      <c r="Y320" s="558"/>
      <c r="Z320" s="558"/>
      <c r="AA320" s="561"/>
      <c r="AB320" s="360"/>
      <c r="AC320" s="28"/>
      <c r="AD320" s="360"/>
      <c r="AE320" s="28"/>
      <c r="AF320" s="1302"/>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row>
    <row r="321" ht="11.25" customHeight="1">
      <c r="A321" s="557"/>
      <c r="B321" s="558"/>
      <c r="C321" s="28"/>
      <c r="D321" s="360"/>
      <c r="E321" s="31"/>
      <c r="F321" s="28"/>
      <c r="G321" s="360"/>
      <c r="H321" s="360"/>
      <c r="I321" s="360"/>
      <c r="J321" s="360"/>
      <c r="K321" s="360"/>
      <c r="L321" s="558"/>
      <c r="M321" s="558"/>
      <c r="N321" s="558"/>
      <c r="O321" s="784"/>
      <c r="P321" s="28"/>
      <c r="Q321" s="28"/>
      <c r="R321" s="874"/>
      <c r="S321" s="560"/>
      <c r="T321" s="28"/>
      <c r="U321" s="28"/>
      <c r="V321" s="28"/>
      <c r="W321" s="28"/>
      <c r="X321" s="558"/>
      <c r="Y321" s="558"/>
      <c r="Z321" s="558"/>
      <c r="AA321" s="561"/>
      <c r="AB321" s="360"/>
      <c r="AC321" s="28"/>
      <c r="AD321" s="360"/>
      <c r="AE321" s="28"/>
      <c r="AF321" s="1302"/>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row>
    <row r="322" ht="11.25" customHeight="1">
      <c r="A322" s="557"/>
      <c r="B322" s="558"/>
      <c r="C322" s="28"/>
      <c r="D322" s="360"/>
      <c r="E322" s="31"/>
      <c r="F322" s="28"/>
      <c r="G322" s="360"/>
      <c r="H322" s="360"/>
      <c r="I322" s="360"/>
      <c r="J322" s="360"/>
      <c r="K322" s="360"/>
      <c r="L322" s="558"/>
      <c r="M322" s="558"/>
      <c r="N322" s="558"/>
      <c r="O322" s="784"/>
      <c r="P322" s="28"/>
      <c r="Q322" s="28"/>
      <c r="R322" s="874"/>
      <c r="S322" s="560"/>
      <c r="T322" s="28"/>
      <c r="U322" s="28"/>
      <c r="V322" s="28"/>
      <c r="W322" s="28"/>
      <c r="X322" s="558"/>
      <c r="Y322" s="558"/>
      <c r="Z322" s="558"/>
      <c r="AA322" s="561"/>
      <c r="AB322" s="360"/>
      <c r="AC322" s="28"/>
      <c r="AD322" s="360"/>
      <c r="AE322" s="28"/>
      <c r="AF322" s="1302"/>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row>
    <row r="323" ht="11.25" customHeight="1">
      <c r="A323" s="557"/>
      <c r="B323" s="558"/>
      <c r="C323" s="28"/>
      <c r="D323" s="360"/>
      <c r="E323" s="31"/>
      <c r="F323" s="28"/>
      <c r="G323" s="360"/>
      <c r="H323" s="360"/>
      <c r="I323" s="360"/>
      <c r="J323" s="360"/>
      <c r="K323" s="360"/>
      <c r="L323" s="558"/>
      <c r="M323" s="558"/>
      <c r="N323" s="558"/>
      <c r="O323" s="784"/>
      <c r="P323" s="28"/>
      <c r="Q323" s="28"/>
      <c r="R323" s="874"/>
      <c r="S323" s="560"/>
      <c r="T323" s="28"/>
      <c r="U323" s="28"/>
      <c r="V323" s="28"/>
      <c r="W323" s="28"/>
      <c r="X323" s="558"/>
      <c r="Y323" s="558"/>
      <c r="Z323" s="558"/>
      <c r="AA323" s="561"/>
      <c r="AB323" s="360"/>
      <c r="AC323" s="28"/>
      <c r="AD323" s="360"/>
      <c r="AE323" s="28"/>
      <c r="AF323" s="1302"/>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row>
    <row r="324" ht="11.25" customHeight="1">
      <c r="A324" s="557"/>
      <c r="B324" s="558"/>
      <c r="C324" s="28"/>
      <c r="D324" s="360"/>
      <c r="E324" s="31"/>
      <c r="F324" s="28"/>
      <c r="G324" s="360"/>
      <c r="H324" s="360"/>
      <c r="I324" s="360"/>
      <c r="J324" s="360"/>
      <c r="K324" s="360"/>
      <c r="L324" s="558"/>
      <c r="M324" s="558"/>
      <c r="N324" s="558"/>
      <c r="O324" s="784"/>
      <c r="P324" s="28"/>
      <c r="Q324" s="28"/>
      <c r="R324" s="874"/>
      <c r="S324" s="560"/>
      <c r="T324" s="28"/>
      <c r="U324" s="28"/>
      <c r="V324" s="28"/>
      <c r="W324" s="28"/>
      <c r="X324" s="558"/>
      <c r="Y324" s="558"/>
      <c r="Z324" s="558"/>
      <c r="AA324" s="561"/>
      <c r="AB324" s="360"/>
      <c r="AC324" s="28"/>
      <c r="AD324" s="360"/>
      <c r="AE324" s="28"/>
      <c r="AF324" s="1302"/>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row>
    <row r="325" ht="11.25" customHeight="1">
      <c r="A325" s="557"/>
      <c r="B325" s="558"/>
      <c r="C325" s="28"/>
      <c r="D325" s="360"/>
      <c r="E325" s="31"/>
      <c r="F325" s="28"/>
      <c r="G325" s="360"/>
      <c r="H325" s="360"/>
      <c r="I325" s="360"/>
      <c r="J325" s="360"/>
      <c r="K325" s="360"/>
      <c r="L325" s="558"/>
      <c r="M325" s="558"/>
      <c r="N325" s="558"/>
      <c r="O325" s="784"/>
      <c r="P325" s="28"/>
      <c r="Q325" s="28"/>
      <c r="R325" s="874"/>
      <c r="S325" s="560"/>
      <c r="T325" s="28"/>
      <c r="U325" s="28"/>
      <c r="V325" s="28"/>
      <c r="W325" s="28"/>
      <c r="X325" s="558"/>
      <c r="Y325" s="558"/>
      <c r="Z325" s="558"/>
      <c r="AA325" s="561"/>
      <c r="AB325" s="360"/>
      <c r="AC325" s="28"/>
      <c r="AD325" s="360"/>
      <c r="AE325" s="28"/>
      <c r="AF325" s="1302"/>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row>
    <row r="326" ht="11.25" customHeight="1">
      <c r="A326" s="557"/>
      <c r="B326" s="558"/>
      <c r="C326" s="28"/>
      <c r="D326" s="360"/>
      <c r="E326" s="31"/>
      <c r="F326" s="28"/>
      <c r="G326" s="360"/>
      <c r="H326" s="360"/>
      <c r="I326" s="360"/>
      <c r="J326" s="360"/>
      <c r="K326" s="360"/>
      <c r="L326" s="558"/>
      <c r="M326" s="558"/>
      <c r="N326" s="558"/>
      <c r="O326" s="784"/>
      <c r="P326" s="28"/>
      <c r="Q326" s="28"/>
      <c r="R326" s="874"/>
      <c r="S326" s="560"/>
      <c r="T326" s="28"/>
      <c r="U326" s="28"/>
      <c r="V326" s="28"/>
      <c r="W326" s="28"/>
      <c r="X326" s="558"/>
      <c r="Y326" s="558"/>
      <c r="Z326" s="558"/>
      <c r="AA326" s="561"/>
      <c r="AB326" s="360"/>
      <c r="AC326" s="28"/>
      <c r="AD326" s="360"/>
      <c r="AE326" s="28"/>
      <c r="AF326" s="1302"/>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row>
    <row r="327" ht="11.25" customHeight="1">
      <c r="A327" s="557"/>
      <c r="B327" s="558"/>
      <c r="C327" s="28"/>
      <c r="D327" s="360"/>
      <c r="E327" s="31"/>
      <c r="F327" s="28"/>
      <c r="G327" s="360"/>
      <c r="H327" s="360"/>
      <c r="I327" s="360"/>
      <c r="J327" s="360"/>
      <c r="K327" s="360"/>
      <c r="L327" s="558"/>
      <c r="M327" s="558"/>
      <c r="N327" s="558"/>
      <c r="O327" s="784"/>
      <c r="P327" s="28"/>
      <c r="Q327" s="28"/>
      <c r="R327" s="874"/>
      <c r="S327" s="560"/>
      <c r="T327" s="28"/>
      <c r="U327" s="28"/>
      <c r="V327" s="28"/>
      <c r="W327" s="28"/>
      <c r="X327" s="558"/>
      <c r="Y327" s="558"/>
      <c r="Z327" s="558"/>
      <c r="AA327" s="561"/>
      <c r="AB327" s="360"/>
      <c r="AC327" s="28"/>
      <c r="AD327" s="360"/>
      <c r="AE327" s="28"/>
      <c r="AF327" s="1302"/>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row>
    <row r="328" ht="11.25" customHeight="1">
      <c r="A328" s="557"/>
      <c r="B328" s="558"/>
      <c r="C328" s="28"/>
      <c r="D328" s="360"/>
      <c r="E328" s="31"/>
      <c r="F328" s="28"/>
      <c r="G328" s="360"/>
      <c r="H328" s="360"/>
      <c r="I328" s="360"/>
      <c r="J328" s="360"/>
      <c r="K328" s="360"/>
      <c r="L328" s="558"/>
      <c r="M328" s="558"/>
      <c r="N328" s="558"/>
      <c r="O328" s="784"/>
      <c r="P328" s="28"/>
      <c r="Q328" s="28"/>
      <c r="R328" s="874"/>
      <c r="S328" s="560"/>
      <c r="T328" s="28"/>
      <c r="U328" s="28"/>
      <c r="V328" s="28"/>
      <c r="W328" s="28"/>
      <c r="X328" s="558"/>
      <c r="Y328" s="558"/>
      <c r="Z328" s="558"/>
      <c r="AA328" s="561"/>
      <c r="AB328" s="360"/>
      <c r="AC328" s="28"/>
      <c r="AD328" s="360"/>
      <c r="AE328" s="28"/>
      <c r="AF328" s="1302"/>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row>
    <row r="329" ht="11.25" customHeight="1">
      <c r="A329" s="557"/>
      <c r="B329" s="558"/>
      <c r="C329" s="28"/>
      <c r="D329" s="360"/>
      <c r="E329" s="31"/>
      <c r="F329" s="28"/>
      <c r="G329" s="360"/>
      <c r="H329" s="360"/>
      <c r="I329" s="360"/>
      <c r="J329" s="360"/>
      <c r="K329" s="360"/>
      <c r="L329" s="558"/>
      <c r="M329" s="558"/>
      <c r="N329" s="558"/>
      <c r="O329" s="784"/>
      <c r="P329" s="28"/>
      <c r="Q329" s="28"/>
      <c r="R329" s="874"/>
      <c r="S329" s="560"/>
      <c r="T329" s="28"/>
      <c r="U329" s="28"/>
      <c r="V329" s="28"/>
      <c r="W329" s="28"/>
      <c r="X329" s="558"/>
      <c r="Y329" s="558"/>
      <c r="Z329" s="558"/>
      <c r="AA329" s="561"/>
      <c r="AB329" s="360"/>
      <c r="AC329" s="28"/>
      <c r="AD329" s="360"/>
      <c r="AE329" s="28"/>
      <c r="AF329" s="1302"/>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row>
    <row r="330" ht="11.25" customHeight="1">
      <c r="A330" s="557"/>
      <c r="B330" s="558"/>
      <c r="C330" s="28"/>
      <c r="D330" s="360"/>
      <c r="E330" s="31"/>
      <c r="F330" s="28"/>
      <c r="G330" s="360"/>
      <c r="H330" s="360"/>
      <c r="I330" s="360"/>
      <c r="J330" s="360"/>
      <c r="K330" s="360"/>
      <c r="L330" s="558"/>
      <c r="M330" s="558"/>
      <c r="N330" s="558"/>
      <c r="O330" s="784"/>
      <c r="P330" s="28"/>
      <c r="Q330" s="28"/>
      <c r="R330" s="874"/>
      <c r="S330" s="560"/>
      <c r="T330" s="28"/>
      <c r="U330" s="28"/>
      <c r="V330" s="28"/>
      <c r="W330" s="28"/>
      <c r="X330" s="558"/>
      <c r="Y330" s="558"/>
      <c r="Z330" s="558"/>
      <c r="AA330" s="561"/>
      <c r="AB330" s="360"/>
      <c r="AC330" s="28"/>
      <c r="AD330" s="360"/>
      <c r="AE330" s="28"/>
      <c r="AF330" s="1302"/>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row>
    <row r="331" ht="11.25" customHeight="1">
      <c r="A331" s="557"/>
      <c r="B331" s="558"/>
      <c r="C331" s="28"/>
      <c r="D331" s="360"/>
      <c r="E331" s="31"/>
      <c r="F331" s="28"/>
      <c r="G331" s="360"/>
      <c r="H331" s="360"/>
      <c r="I331" s="360"/>
      <c r="J331" s="360"/>
      <c r="K331" s="360"/>
      <c r="L331" s="558"/>
      <c r="M331" s="558"/>
      <c r="N331" s="558"/>
      <c r="O331" s="784"/>
      <c r="P331" s="28"/>
      <c r="Q331" s="28"/>
      <c r="R331" s="874"/>
      <c r="S331" s="560"/>
      <c r="T331" s="28"/>
      <c r="U331" s="28"/>
      <c r="V331" s="28"/>
      <c r="W331" s="28"/>
      <c r="X331" s="558"/>
      <c r="Y331" s="558"/>
      <c r="Z331" s="558"/>
      <c r="AA331" s="561"/>
      <c r="AB331" s="360"/>
      <c r="AC331" s="28"/>
      <c r="AD331" s="360"/>
      <c r="AE331" s="28"/>
      <c r="AF331" s="1302"/>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row>
    <row r="332" ht="11.25" customHeight="1">
      <c r="A332" s="557"/>
      <c r="B332" s="558"/>
      <c r="C332" s="28"/>
      <c r="D332" s="360"/>
      <c r="E332" s="31"/>
      <c r="F332" s="28"/>
      <c r="G332" s="360"/>
      <c r="H332" s="360"/>
      <c r="I332" s="360"/>
      <c r="J332" s="360"/>
      <c r="K332" s="360"/>
      <c r="L332" s="558"/>
      <c r="M332" s="558"/>
      <c r="N332" s="558"/>
      <c r="O332" s="784"/>
      <c r="P332" s="28"/>
      <c r="Q332" s="28"/>
      <c r="R332" s="874"/>
      <c r="S332" s="560"/>
      <c r="T332" s="28"/>
      <c r="U332" s="28"/>
      <c r="V332" s="28"/>
      <c r="W332" s="28"/>
      <c r="X332" s="558"/>
      <c r="Y332" s="558"/>
      <c r="Z332" s="558"/>
      <c r="AA332" s="561"/>
      <c r="AB332" s="360"/>
      <c r="AC332" s="28"/>
      <c r="AD332" s="360"/>
      <c r="AE332" s="28"/>
      <c r="AF332" s="1302"/>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row>
    <row r="333" ht="11.25" customHeight="1">
      <c r="A333" s="557"/>
      <c r="B333" s="558"/>
      <c r="C333" s="28"/>
      <c r="D333" s="360"/>
      <c r="E333" s="31"/>
      <c r="F333" s="28"/>
      <c r="G333" s="360"/>
      <c r="H333" s="360"/>
      <c r="I333" s="360"/>
      <c r="J333" s="360"/>
      <c r="K333" s="360"/>
      <c r="L333" s="558"/>
      <c r="M333" s="558"/>
      <c r="N333" s="558"/>
      <c r="O333" s="784"/>
      <c r="P333" s="28"/>
      <c r="Q333" s="28"/>
      <c r="R333" s="874"/>
      <c r="S333" s="560"/>
      <c r="T333" s="28"/>
      <c r="U333" s="28"/>
      <c r="V333" s="28"/>
      <c r="W333" s="28"/>
      <c r="X333" s="558"/>
      <c r="Y333" s="558"/>
      <c r="Z333" s="558"/>
      <c r="AA333" s="561"/>
      <c r="AB333" s="360"/>
      <c r="AC333" s="28"/>
      <c r="AD333" s="360"/>
      <c r="AE333" s="28"/>
      <c r="AF333" s="1302"/>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row>
    <row r="334" ht="11.25" customHeight="1">
      <c r="A334" s="557"/>
      <c r="B334" s="558"/>
      <c r="C334" s="28"/>
      <c r="D334" s="360"/>
      <c r="E334" s="31"/>
      <c r="F334" s="28"/>
      <c r="G334" s="360"/>
      <c r="H334" s="360"/>
      <c r="I334" s="360"/>
      <c r="J334" s="360"/>
      <c r="K334" s="360"/>
      <c r="L334" s="558"/>
      <c r="M334" s="558"/>
      <c r="N334" s="558"/>
      <c r="O334" s="784"/>
      <c r="P334" s="28"/>
      <c r="Q334" s="28"/>
      <c r="R334" s="874"/>
      <c r="S334" s="560"/>
      <c r="T334" s="28"/>
      <c r="U334" s="28"/>
      <c r="V334" s="28"/>
      <c r="W334" s="28"/>
      <c r="X334" s="558"/>
      <c r="Y334" s="558"/>
      <c r="Z334" s="558"/>
      <c r="AA334" s="561"/>
      <c r="AB334" s="360"/>
      <c r="AC334" s="28"/>
      <c r="AD334" s="360"/>
      <c r="AE334" s="28"/>
      <c r="AF334" s="1302"/>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row>
    <row r="335" ht="11.25" customHeight="1">
      <c r="A335" s="557"/>
      <c r="B335" s="558"/>
      <c r="C335" s="28"/>
      <c r="D335" s="360"/>
      <c r="E335" s="31"/>
      <c r="F335" s="28"/>
      <c r="G335" s="360"/>
      <c r="H335" s="360"/>
      <c r="I335" s="360"/>
      <c r="J335" s="360"/>
      <c r="K335" s="360"/>
      <c r="L335" s="558"/>
      <c r="M335" s="558"/>
      <c r="N335" s="558"/>
      <c r="O335" s="784"/>
      <c r="P335" s="28"/>
      <c r="Q335" s="28"/>
      <c r="R335" s="874"/>
      <c r="S335" s="560"/>
      <c r="T335" s="28"/>
      <c r="U335" s="28"/>
      <c r="V335" s="28"/>
      <c r="W335" s="28"/>
      <c r="X335" s="558"/>
      <c r="Y335" s="558"/>
      <c r="Z335" s="558"/>
      <c r="AA335" s="561"/>
      <c r="AB335" s="360"/>
      <c r="AC335" s="28"/>
      <c r="AD335" s="360"/>
      <c r="AE335" s="28"/>
      <c r="AF335" s="1302"/>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row>
    <row r="336" ht="11.25" customHeight="1">
      <c r="A336" s="557"/>
      <c r="B336" s="558"/>
      <c r="C336" s="28"/>
      <c r="D336" s="360"/>
      <c r="E336" s="31"/>
      <c r="F336" s="28"/>
      <c r="G336" s="360"/>
      <c r="H336" s="360"/>
      <c r="I336" s="360"/>
      <c r="J336" s="360"/>
      <c r="K336" s="360"/>
      <c r="L336" s="558"/>
      <c r="M336" s="558"/>
      <c r="N336" s="558"/>
      <c r="O336" s="784"/>
      <c r="P336" s="28"/>
      <c r="Q336" s="28"/>
      <c r="R336" s="874"/>
      <c r="S336" s="560"/>
      <c r="T336" s="28"/>
      <c r="U336" s="28"/>
      <c r="V336" s="28"/>
      <c r="W336" s="28"/>
      <c r="X336" s="558"/>
      <c r="Y336" s="558"/>
      <c r="Z336" s="558"/>
      <c r="AA336" s="561"/>
      <c r="AB336" s="360"/>
      <c r="AC336" s="28"/>
      <c r="AD336" s="360"/>
      <c r="AE336" s="28"/>
      <c r="AF336" s="1302"/>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row>
    <row r="337" ht="11.25" customHeight="1">
      <c r="A337" s="557"/>
      <c r="B337" s="558"/>
      <c r="C337" s="28"/>
      <c r="D337" s="360"/>
      <c r="E337" s="31"/>
      <c r="F337" s="28"/>
      <c r="G337" s="360"/>
      <c r="H337" s="360"/>
      <c r="I337" s="360"/>
      <c r="J337" s="360"/>
      <c r="K337" s="360"/>
      <c r="L337" s="558"/>
      <c r="M337" s="558"/>
      <c r="N337" s="558"/>
      <c r="O337" s="784"/>
      <c r="P337" s="28"/>
      <c r="Q337" s="28"/>
      <c r="R337" s="874"/>
      <c r="S337" s="560"/>
      <c r="T337" s="28"/>
      <c r="U337" s="28"/>
      <c r="V337" s="28"/>
      <c r="W337" s="28"/>
      <c r="X337" s="558"/>
      <c r="Y337" s="558"/>
      <c r="Z337" s="558"/>
      <c r="AA337" s="561"/>
      <c r="AB337" s="360"/>
      <c r="AC337" s="28"/>
      <c r="AD337" s="360"/>
      <c r="AE337" s="28"/>
      <c r="AF337" s="1302"/>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row>
    <row r="338" ht="11.25" customHeight="1">
      <c r="A338" s="557"/>
      <c r="B338" s="558"/>
      <c r="C338" s="28"/>
      <c r="D338" s="360"/>
      <c r="E338" s="31"/>
      <c r="F338" s="28"/>
      <c r="G338" s="360"/>
      <c r="H338" s="360"/>
      <c r="I338" s="360"/>
      <c r="J338" s="360"/>
      <c r="K338" s="360"/>
      <c r="L338" s="558"/>
      <c r="M338" s="558"/>
      <c r="N338" s="558"/>
      <c r="O338" s="784"/>
      <c r="P338" s="28"/>
      <c r="Q338" s="28"/>
      <c r="R338" s="874"/>
      <c r="S338" s="560"/>
      <c r="T338" s="28"/>
      <c r="U338" s="28"/>
      <c r="V338" s="28"/>
      <c r="W338" s="28"/>
      <c r="X338" s="558"/>
      <c r="Y338" s="558"/>
      <c r="Z338" s="558"/>
      <c r="AA338" s="561"/>
      <c r="AB338" s="360"/>
      <c r="AC338" s="28"/>
      <c r="AD338" s="360"/>
      <c r="AE338" s="28"/>
      <c r="AF338" s="1302"/>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row>
    <row r="339" ht="11.25" customHeight="1">
      <c r="A339" s="557"/>
      <c r="B339" s="558"/>
      <c r="C339" s="28"/>
      <c r="D339" s="360"/>
      <c r="E339" s="31"/>
      <c r="F339" s="28"/>
      <c r="G339" s="360"/>
      <c r="H339" s="360"/>
      <c r="I339" s="360"/>
      <c r="J339" s="360"/>
      <c r="K339" s="360"/>
      <c r="L339" s="558"/>
      <c r="M339" s="558"/>
      <c r="N339" s="558"/>
      <c r="O339" s="784"/>
      <c r="P339" s="28"/>
      <c r="Q339" s="28"/>
      <c r="R339" s="874"/>
      <c r="S339" s="560"/>
      <c r="T339" s="28"/>
      <c r="U339" s="28"/>
      <c r="V339" s="28"/>
      <c r="W339" s="28"/>
      <c r="X339" s="558"/>
      <c r="Y339" s="558"/>
      <c r="Z339" s="558"/>
      <c r="AA339" s="561"/>
      <c r="AB339" s="360"/>
      <c r="AC339" s="28"/>
      <c r="AD339" s="360"/>
      <c r="AE339" s="28"/>
      <c r="AF339" s="1302"/>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row>
    <row r="340" ht="11.25" customHeight="1">
      <c r="A340" s="557"/>
      <c r="B340" s="558"/>
      <c r="C340" s="28"/>
      <c r="D340" s="360"/>
      <c r="E340" s="31"/>
      <c r="F340" s="28"/>
      <c r="G340" s="360"/>
      <c r="H340" s="360"/>
      <c r="I340" s="360"/>
      <c r="J340" s="360"/>
      <c r="K340" s="360"/>
      <c r="L340" s="558"/>
      <c r="M340" s="558"/>
      <c r="N340" s="558"/>
      <c r="O340" s="784"/>
      <c r="P340" s="28"/>
      <c r="Q340" s="28"/>
      <c r="R340" s="874"/>
      <c r="S340" s="560"/>
      <c r="T340" s="28"/>
      <c r="U340" s="28"/>
      <c r="V340" s="28"/>
      <c r="W340" s="28"/>
      <c r="X340" s="558"/>
      <c r="Y340" s="558"/>
      <c r="Z340" s="558"/>
      <c r="AA340" s="561"/>
      <c r="AB340" s="360"/>
      <c r="AC340" s="28"/>
      <c r="AD340" s="360"/>
      <c r="AE340" s="28"/>
      <c r="AF340" s="1302"/>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row>
    <row r="341" ht="11.25" customHeight="1">
      <c r="A341" s="557"/>
      <c r="B341" s="558"/>
      <c r="C341" s="28"/>
      <c r="D341" s="360"/>
      <c r="E341" s="31"/>
      <c r="F341" s="28"/>
      <c r="G341" s="360"/>
      <c r="H341" s="360"/>
      <c r="I341" s="360"/>
      <c r="J341" s="360"/>
      <c r="K341" s="360"/>
      <c r="L341" s="558"/>
      <c r="M341" s="558"/>
      <c r="N341" s="558"/>
      <c r="O341" s="784"/>
      <c r="P341" s="28"/>
      <c r="Q341" s="28"/>
      <c r="R341" s="874"/>
      <c r="S341" s="560"/>
      <c r="T341" s="28"/>
      <c r="U341" s="28"/>
      <c r="V341" s="28"/>
      <c r="W341" s="28"/>
      <c r="X341" s="558"/>
      <c r="Y341" s="558"/>
      <c r="Z341" s="558"/>
      <c r="AA341" s="561"/>
      <c r="AB341" s="360"/>
      <c r="AC341" s="28"/>
      <c r="AD341" s="360"/>
      <c r="AE341" s="28"/>
      <c r="AF341" s="1302"/>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row>
    <row r="342" ht="11.25" customHeight="1">
      <c r="A342" s="557"/>
      <c r="B342" s="558"/>
      <c r="C342" s="28"/>
      <c r="D342" s="360"/>
      <c r="E342" s="31"/>
      <c r="F342" s="28"/>
      <c r="G342" s="360"/>
      <c r="H342" s="360"/>
      <c r="I342" s="360"/>
      <c r="J342" s="360"/>
      <c r="K342" s="360"/>
      <c r="L342" s="558"/>
      <c r="M342" s="558"/>
      <c r="N342" s="558"/>
      <c r="O342" s="784"/>
      <c r="P342" s="28"/>
      <c r="Q342" s="28"/>
      <c r="R342" s="874"/>
      <c r="S342" s="560"/>
      <c r="T342" s="28"/>
      <c r="U342" s="28"/>
      <c r="V342" s="28"/>
      <c r="W342" s="28"/>
      <c r="X342" s="558"/>
      <c r="Y342" s="558"/>
      <c r="Z342" s="558"/>
      <c r="AA342" s="561"/>
      <c r="AB342" s="360"/>
      <c r="AC342" s="28"/>
      <c r="AD342" s="360"/>
      <c r="AE342" s="28"/>
      <c r="AF342" s="1302"/>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row>
    <row r="343" ht="11.25" customHeight="1">
      <c r="A343" s="557"/>
      <c r="B343" s="558"/>
      <c r="C343" s="28"/>
      <c r="D343" s="360"/>
      <c r="E343" s="31"/>
      <c r="F343" s="28"/>
      <c r="G343" s="360"/>
      <c r="H343" s="360"/>
      <c r="I343" s="360"/>
      <c r="J343" s="360"/>
      <c r="K343" s="360"/>
      <c r="L343" s="558"/>
      <c r="M343" s="558"/>
      <c r="N343" s="558"/>
      <c r="O343" s="784"/>
      <c r="P343" s="28"/>
      <c r="Q343" s="28"/>
      <c r="R343" s="874"/>
      <c r="S343" s="560"/>
      <c r="T343" s="28"/>
      <c r="U343" s="28"/>
      <c r="V343" s="28"/>
      <c r="W343" s="28"/>
      <c r="X343" s="558"/>
      <c r="Y343" s="558"/>
      <c r="Z343" s="558"/>
      <c r="AA343" s="561"/>
      <c r="AB343" s="360"/>
      <c r="AC343" s="28"/>
      <c r="AD343" s="360"/>
      <c r="AE343" s="28"/>
      <c r="AF343" s="1302"/>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row>
    <row r="344" ht="11.25" customHeight="1">
      <c r="A344" s="557"/>
      <c r="B344" s="558"/>
      <c r="C344" s="28"/>
      <c r="D344" s="360"/>
      <c r="E344" s="31"/>
      <c r="F344" s="28"/>
      <c r="G344" s="360"/>
      <c r="H344" s="360"/>
      <c r="I344" s="360"/>
      <c r="J344" s="360"/>
      <c r="K344" s="360"/>
      <c r="L344" s="558"/>
      <c r="M344" s="558"/>
      <c r="N344" s="558"/>
      <c r="O344" s="784"/>
      <c r="P344" s="28"/>
      <c r="Q344" s="28"/>
      <c r="R344" s="874"/>
      <c r="S344" s="560"/>
      <c r="T344" s="28"/>
      <c r="U344" s="28"/>
      <c r="V344" s="28"/>
      <c r="W344" s="28"/>
      <c r="X344" s="558"/>
      <c r="Y344" s="558"/>
      <c r="Z344" s="558"/>
      <c r="AA344" s="561"/>
      <c r="AB344" s="360"/>
      <c r="AC344" s="28"/>
      <c r="AD344" s="360"/>
      <c r="AE344" s="28"/>
      <c r="AF344" s="1302"/>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row>
    <row r="345" ht="11.25" customHeight="1">
      <c r="A345" s="557"/>
      <c r="B345" s="558"/>
      <c r="C345" s="28"/>
      <c r="D345" s="360"/>
      <c r="E345" s="31"/>
      <c r="F345" s="28"/>
      <c r="G345" s="360"/>
      <c r="H345" s="360"/>
      <c r="I345" s="360"/>
      <c r="J345" s="360"/>
      <c r="K345" s="360"/>
      <c r="L345" s="558"/>
      <c r="M345" s="558"/>
      <c r="N345" s="558"/>
      <c r="O345" s="784"/>
      <c r="P345" s="28"/>
      <c r="Q345" s="28"/>
      <c r="R345" s="874"/>
      <c r="S345" s="560"/>
      <c r="T345" s="28"/>
      <c r="U345" s="28"/>
      <c r="V345" s="28"/>
      <c r="W345" s="28"/>
      <c r="X345" s="558"/>
      <c r="Y345" s="558"/>
      <c r="Z345" s="558"/>
      <c r="AA345" s="561"/>
      <c r="AB345" s="360"/>
      <c r="AC345" s="28"/>
      <c r="AD345" s="360"/>
      <c r="AE345" s="28"/>
      <c r="AF345" s="1302"/>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row>
    <row r="346" ht="11.25" customHeight="1">
      <c r="A346" s="557"/>
      <c r="B346" s="558"/>
      <c r="C346" s="28"/>
      <c r="D346" s="360"/>
      <c r="E346" s="31"/>
      <c r="F346" s="28"/>
      <c r="G346" s="360"/>
      <c r="H346" s="360"/>
      <c r="I346" s="360"/>
      <c r="J346" s="360"/>
      <c r="K346" s="360"/>
      <c r="L346" s="558"/>
      <c r="M346" s="558"/>
      <c r="N346" s="558"/>
      <c r="O346" s="784"/>
      <c r="P346" s="28"/>
      <c r="Q346" s="28"/>
      <c r="R346" s="874"/>
      <c r="S346" s="560"/>
      <c r="T346" s="28"/>
      <c r="U346" s="28"/>
      <c r="V346" s="28"/>
      <c r="W346" s="28"/>
      <c r="X346" s="558"/>
      <c r="Y346" s="558"/>
      <c r="Z346" s="558"/>
      <c r="AA346" s="561"/>
      <c r="AB346" s="360"/>
      <c r="AC346" s="28"/>
      <c r="AD346" s="360"/>
      <c r="AE346" s="28"/>
      <c r="AF346" s="1302"/>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row>
    <row r="347" ht="11.25" customHeight="1">
      <c r="A347" s="557"/>
      <c r="B347" s="558"/>
      <c r="C347" s="28"/>
      <c r="D347" s="360"/>
      <c r="E347" s="31"/>
      <c r="F347" s="28"/>
      <c r="G347" s="360"/>
      <c r="H347" s="360"/>
      <c r="I347" s="360"/>
      <c r="J347" s="360"/>
      <c r="K347" s="360"/>
      <c r="L347" s="558"/>
      <c r="M347" s="558"/>
      <c r="N347" s="558"/>
      <c r="O347" s="784"/>
      <c r="P347" s="28"/>
      <c r="Q347" s="28"/>
      <c r="R347" s="874"/>
      <c r="S347" s="560"/>
      <c r="T347" s="28"/>
      <c r="U347" s="28"/>
      <c r="V347" s="28"/>
      <c r="W347" s="28"/>
      <c r="X347" s="558"/>
      <c r="Y347" s="558"/>
      <c r="Z347" s="558"/>
      <c r="AA347" s="561"/>
      <c r="AB347" s="360"/>
      <c r="AC347" s="28"/>
      <c r="AD347" s="360"/>
      <c r="AE347" s="28"/>
      <c r="AF347" s="1302"/>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row>
    <row r="348" ht="11.25" customHeight="1">
      <c r="A348" s="557"/>
      <c r="B348" s="558"/>
      <c r="C348" s="28"/>
      <c r="D348" s="360"/>
      <c r="E348" s="31"/>
      <c r="F348" s="28"/>
      <c r="G348" s="360"/>
      <c r="H348" s="360"/>
      <c r="I348" s="360"/>
      <c r="J348" s="360"/>
      <c r="K348" s="360"/>
      <c r="L348" s="558"/>
      <c r="M348" s="558"/>
      <c r="N348" s="558"/>
      <c r="O348" s="784"/>
      <c r="P348" s="28"/>
      <c r="Q348" s="28"/>
      <c r="R348" s="874"/>
      <c r="S348" s="560"/>
      <c r="T348" s="28"/>
      <c r="U348" s="28"/>
      <c r="V348" s="28"/>
      <c r="W348" s="28"/>
      <c r="X348" s="558"/>
      <c r="Y348" s="558"/>
      <c r="Z348" s="558"/>
      <c r="AA348" s="561"/>
      <c r="AB348" s="360"/>
      <c r="AC348" s="28"/>
      <c r="AD348" s="360"/>
      <c r="AE348" s="28"/>
      <c r="AF348" s="1302"/>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row>
    <row r="349" ht="11.25" customHeight="1">
      <c r="A349" s="557"/>
      <c r="B349" s="558"/>
      <c r="C349" s="28"/>
      <c r="D349" s="360"/>
      <c r="E349" s="31"/>
      <c r="F349" s="28"/>
      <c r="G349" s="360"/>
      <c r="H349" s="360"/>
      <c r="I349" s="360"/>
      <c r="J349" s="360"/>
      <c r="K349" s="360"/>
      <c r="L349" s="558"/>
      <c r="M349" s="558"/>
      <c r="N349" s="558"/>
      <c r="O349" s="784"/>
      <c r="P349" s="28"/>
      <c r="Q349" s="28"/>
      <c r="R349" s="874"/>
      <c r="S349" s="560"/>
      <c r="T349" s="28"/>
      <c r="U349" s="28"/>
      <c r="V349" s="28"/>
      <c r="W349" s="28"/>
      <c r="X349" s="558"/>
      <c r="Y349" s="558"/>
      <c r="Z349" s="558"/>
      <c r="AA349" s="561"/>
      <c r="AB349" s="360"/>
      <c r="AC349" s="28"/>
      <c r="AD349" s="360"/>
      <c r="AE349" s="28"/>
      <c r="AF349" s="1302"/>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row>
    <row r="350" ht="11.25" customHeight="1">
      <c r="A350" s="557"/>
      <c r="B350" s="558"/>
      <c r="C350" s="28"/>
      <c r="D350" s="360"/>
      <c r="E350" s="31"/>
      <c r="F350" s="28"/>
      <c r="G350" s="360"/>
      <c r="H350" s="360"/>
      <c r="I350" s="360"/>
      <c r="J350" s="360"/>
      <c r="K350" s="360"/>
      <c r="L350" s="558"/>
      <c r="M350" s="558"/>
      <c r="N350" s="558"/>
      <c r="O350" s="784"/>
      <c r="P350" s="28"/>
      <c r="Q350" s="28"/>
      <c r="R350" s="874"/>
      <c r="S350" s="560"/>
      <c r="T350" s="28"/>
      <c r="U350" s="28"/>
      <c r="V350" s="28"/>
      <c r="W350" s="28"/>
      <c r="X350" s="558"/>
      <c r="Y350" s="558"/>
      <c r="Z350" s="558"/>
      <c r="AA350" s="561"/>
      <c r="AB350" s="360"/>
      <c r="AC350" s="28"/>
      <c r="AD350" s="360"/>
      <c r="AE350" s="28"/>
      <c r="AF350" s="1302"/>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row>
    <row r="351" ht="11.25" customHeight="1">
      <c r="A351" s="557"/>
      <c r="B351" s="558"/>
      <c r="C351" s="28"/>
      <c r="D351" s="360"/>
      <c r="E351" s="31"/>
      <c r="F351" s="28"/>
      <c r="G351" s="360"/>
      <c r="H351" s="360"/>
      <c r="I351" s="360"/>
      <c r="J351" s="360"/>
      <c r="K351" s="360"/>
      <c r="L351" s="558"/>
      <c r="M351" s="558"/>
      <c r="N351" s="558"/>
      <c r="O351" s="784"/>
      <c r="P351" s="28"/>
      <c r="Q351" s="28"/>
      <c r="R351" s="874"/>
      <c r="S351" s="560"/>
      <c r="T351" s="28"/>
      <c r="U351" s="28"/>
      <c r="V351" s="28"/>
      <c r="W351" s="28"/>
      <c r="X351" s="558"/>
      <c r="Y351" s="558"/>
      <c r="Z351" s="558"/>
      <c r="AA351" s="561"/>
      <c r="AB351" s="360"/>
      <c r="AC351" s="28"/>
      <c r="AD351" s="360"/>
      <c r="AE351" s="28"/>
      <c r="AF351" s="1302"/>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row>
    <row r="352" ht="11.25" customHeight="1">
      <c r="A352" s="557"/>
      <c r="B352" s="558"/>
      <c r="C352" s="28"/>
      <c r="D352" s="360"/>
      <c r="E352" s="31"/>
      <c r="F352" s="28"/>
      <c r="G352" s="360"/>
      <c r="H352" s="360"/>
      <c r="I352" s="360"/>
      <c r="J352" s="360"/>
      <c r="K352" s="360"/>
      <c r="L352" s="558"/>
      <c r="M352" s="558"/>
      <c r="N352" s="558"/>
      <c r="O352" s="784"/>
      <c r="P352" s="28"/>
      <c r="Q352" s="28"/>
      <c r="R352" s="874"/>
      <c r="S352" s="560"/>
      <c r="T352" s="28"/>
      <c r="U352" s="28"/>
      <c r="V352" s="28"/>
      <c r="W352" s="28"/>
      <c r="X352" s="558"/>
      <c r="Y352" s="558"/>
      <c r="Z352" s="558"/>
      <c r="AA352" s="561"/>
      <c r="AB352" s="360"/>
      <c r="AC352" s="28"/>
      <c r="AD352" s="360"/>
      <c r="AE352" s="28"/>
      <c r="AF352" s="1302"/>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row>
    <row r="353" ht="11.25" customHeight="1">
      <c r="A353" s="557"/>
      <c r="B353" s="558"/>
      <c r="C353" s="28"/>
      <c r="D353" s="360"/>
      <c r="E353" s="31"/>
      <c r="F353" s="28"/>
      <c r="G353" s="360"/>
      <c r="H353" s="360"/>
      <c r="I353" s="360"/>
      <c r="J353" s="360"/>
      <c r="K353" s="360"/>
      <c r="L353" s="558"/>
      <c r="M353" s="558"/>
      <c r="N353" s="558"/>
      <c r="O353" s="784"/>
      <c r="P353" s="28"/>
      <c r="Q353" s="28"/>
      <c r="R353" s="874"/>
      <c r="S353" s="560"/>
      <c r="T353" s="28"/>
      <c r="U353" s="28"/>
      <c r="V353" s="28"/>
      <c r="W353" s="28"/>
      <c r="X353" s="558"/>
      <c r="Y353" s="558"/>
      <c r="Z353" s="558"/>
      <c r="AA353" s="561"/>
      <c r="AB353" s="360"/>
      <c r="AC353" s="28"/>
      <c r="AD353" s="360"/>
      <c r="AE353" s="28"/>
      <c r="AF353" s="1302"/>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row>
    <row r="354" ht="11.25" customHeight="1">
      <c r="A354" s="557"/>
      <c r="B354" s="558"/>
      <c r="C354" s="28"/>
      <c r="D354" s="360"/>
      <c r="E354" s="31"/>
      <c r="F354" s="28"/>
      <c r="G354" s="360"/>
      <c r="H354" s="360"/>
      <c r="I354" s="360"/>
      <c r="J354" s="360"/>
      <c r="K354" s="360"/>
      <c r="L354" s="558"/>
      <c r="M354" s="558"/>
      <c r="N354" s="558"/>
      <c r="O354" s="784"/>
      <c r="P354" s="28"/>
      <c r="Q354" s="28"/>
      <c r="R354" s="874"/>
      <c r="S354" s="560"/>
      <c r="T354" s="28"/>
      <c r="U354" s="28"/>
      <c r="V354" s="28"/>
      <c r="W354" s="28"/>
      <c r="X354" s="558"/>
      <c r="Y354" s="558"/>
      <c r="Z354" s="558"/>
      <c r="AA354" s="561"/>
      <c r="AB354" s="360"/>
      <c r="AC354" s="28"/>
      <c r="AD354" s="360"/>
      <c r="AE354" s="28"/>
      <c r="AF354" s="1302"/>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row>
    <row r="355" ht="11.25" customHeight="1">
      <c r="A355" s="557"/>
      <c r="B355" s="558"/>
      <c r="C355" s="28"/>
      <c r="D355" s="360"/>
      <c r="E355" s="31"/>
      <c r="F355" s="28"/>
      <c r="G355" s="360"/>
      <c r="H355" s="360"/>
      <c r="I355" s="360"/>
      <c r="J355" s="360"/>
      <c r="K355" s="360"/>
      <c r="L355" s="558"/>
      <c r="M355" s="558"/>
      <c r="N355" s="558"/>
      <c r="O355" s="784"/>
      <c r="P355" s="28"/>
      <c r="Q355" s="28"/>
      <c r="R355" s="874"/>
      <c r="S355" s="560"/>
      <c r="T355" s="28"/>
      <c r="U355" s="28"/>
      <c r="V355" s="28"/>
      <c r="W355" s="28"/>
      <c r="X355" s="558"/>
      <c r="Y355" s="558"/>
      <c r="Z355" s="558"/>
      <c r="AA355" s="561"/>
      <c r="AB355" s="360"/>
      <c r="AC355" s="28"/>
      <c r="AD355" s="360"/>
      <c r="AE355" s="28"/>
      <c r="AF355" s="1302"/>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row>
    <row r="356" ht="11.25" customHeight="1">
      <c r="A356" s="557"/>
      <c r="B356" s="558"/>
      <c r="C356" s="28"/>
      <c r="D356" s="360"/>
      <c r="E356" s="31"/>
      <c r="F356" s="28"/>
      <c r="G356" s="360"/>
      <c r="H356" s="360"/>
      <c r="I356" s="360"/>
      <c r="J356" s="360"/>
      <c r="K356" s="360"/>
      <c r="L356" s="558"/>
      <c r="M356" s="558"/>
      <c r="N356" s="558"/>
      <c r="O356" s="784"/>
      <c r="P356" s="28"/>
      <c r="Q356" s="28"/>
      <c r="R356" s="874"/>
      <c r="S356" s="560"/>
      <c r="T356" s="28"/>
      <c r="U356" s="28"/>
      <c r="V356" s="28"/>
      <c r="W356" s="28"/>
      <c r="X356" s="558"/>
      <c r="Y356" s="558"/>
      <c r="Z356" s="558"/>
      <c r="AA356" s="561"/>
      <c r="AB356" s="360"/>
      <c r="AC356" s="28"/>
      <c r="AD356" s="360"/>
      <c r="AE356" s="28"/>
      <c r="AF356" s="1302"/>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row>
    <row r="357" ht="11.25" customHeight="1">
      <c r="A357" s="557"/>
      <c r="B357" s="558"/>
      <c r="C357" s="28"/>
      <c r="D357" s="360"/>
      <c r="E357" s="31"/>
      <c r="F357" s="28"/>
      <c r="G357" s="360"/>
      <c r="H357" s="360"/>
      <c r="I357" s="360"/>
      <c r="J357" s="360"/>
      <c r="K357" s="360"/>
      <c r="L357" s="558"/>
      <c r="M357" s="558"/>
      <c r="N357" s="558"/>
      <c r="O357" s="784"/>
      <c r="P357" s="28"/>
      <c r="Q357" s="28"/>
      <c r="R357" s="874"/>
      <c r="S357" s="560"/>
      <c r="T357" s="28"/>
      <c r="U357" s="28"/>
      <c r="V357" s="28"/>
      <c r="W357" s="28"/>
      <c r="X357" s="558"/>
      <c r="Y357" s="558"/>
      <c r="Z357" s="558"/>
      <c r="AA357" s="561"/>
      <c r="AB357" s="360"/>
      <c r="AC357" s="28"/>
      <c r="AD357" s="360"/>
      <c r="AE357" s="28"/>
      <c r="AF357" s="1302"/>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row>
    <row r="358" ht="11.25" customHeight="1">
      <c r="A358" s="557"/>
      <c r="B358" s="558"/>
      <c r="C358" s="28"/>
      <c r="D358" s="360"/>
      <c r="E358" s="31"/>
      <c r="F358" s="28"/>
      <c r="G358" s="360"/>
      <c r="H358" s="360"/>
      <c r="I358" s="360"/>
      <c r="J358" s="360"/>
      <c r="K358" s="360"/>
      <c r="L358" s="558"/>
      <c r="M358" s="558"/>
      <c r="N358" s="558"/>
      <c r="O358" s="784"/>
      <c r="P358" s="28"/>
      <c r="Q358" s="28"/>
      <c r="R358" s="874"/>
      <c r="S358" s="560"/>
      <c r="T358" s="28"/>
      <c r="U358" s="28"/>
      <c r="V358" s="28"/>
      <c r="W358" s="28"/>
      <c r="X358" s="558"/>
      <c r="Y358" s="558"/>
      <c r="Z358" s="558"/>
      <c r="AA358" s="561"/>
      <c r="AB358" s="360"/>
      <c r="AC358" s="28"/>
      <c r="AD358" s="360"/>
      <c r="AE358" s="28"/>
      <c r="AF358" s="1302"/>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row>
    <row r="359" ht="11.25" customHeight="1">
      <c r="A359" s="557"/>
      <c r="B359" s="558"/>
      <c r="C359" s="28"/>
      <c r="D359" s="360"/>
      <c r="E359" s="31"/>
      <c r="F359" s="28"/>
      <c r="G359" s="360"/>
      <c r="H359" s="360"/>
      <c r="I359" s="360"/>
      <c r="J359" s="360"/>
      <c r="K359" s="360"/>
      <c r="L359" s="558"/>
      <c r="M359" s="558"/>
      <c r="N359" s="558"/>
      <c r="O359" s="784"/>
      <c r="P359" s="28"/>
      <c r="Q359" s="28"/>
      <c r="R359" s="874"/>
      <c r="S359" s="560"/>
      <c r="T359" s="28"/>
      <c r="U359" s="28"/>
      <c r="V359" s="28"/>
      <c r="W359" s="28"/>
      <c r="X359" s="558"/>
      <c r="Y359" s="558"/>
      <c r="Z359" s="558"/>
      <c r="AA359" s="561"/>
      <c r="AB359" s="360"/>
      <c r="AC359" s="28"/>
      <c r="AD359" s="360"/>
      <c r="AE359" s="28"/>
      <c r="AF359" s="1302"/>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row>
    <row r="360" ht="11.25" customHeight="1">
      <c r="A360" s="557"/>
      <c r="B360" s="558"/>
      <c r="C360" s="28"/>
      <c r="D360" s="360"/>
      <c r="E360" s="31"/>
      <c r="F360" s="28"/>
      <c r="G360" s="360"/>
      <c r="H360" s="360"/>
      <c r="I360" s="360"/>
      <c r="J360" s="360"/>
      <c r="K360" s="360"/>
      <c r="L360" s="558"/>
      <c r="M360" s="558"/>
      <c r="N360" s="558"/>
      <c r="O360" s="784"/>
      <c r="P360" s="28"/>
      <c r="Q360" s="28"/>
      <c r="R360" s="874"/>
      <c r="S360" s="560"/>
      <c r="T360" s="28"/>
      <c r="U360" s="28"/>
      <c r="V360" s="28"/>
      <c r="W360" s="28"/>
      <c r="X360" s="558"/>
      <c r="Y360" s="558"/>
      <c r="Z360" s="558"/>
      <c r="AA360" s="561"/>
      <c r="AB360" s="360"/>
      <c r="AC360" s="28"/>
      <c r="AD360" s="360"/>
      <c r="AE360" s="28"/>
      <c r="AF360" s="1302"/>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row>
    <row r="361" ht="11.25" customHeight="1">
      <c r="A361" s="557"/>
      <c r="B361" s="558"/>
      <c r="C361" s="28"/>
      <c r="D361" s="360"/>
      <c r="E361" s="31"/>
      <c r="F361" s="28"/>
      <c r="G361" s="360"/>
      <c r="H361" s="360"/>
      <c r="I361" s="360"/>
      <c r="J361" s="360"/>
      <c r="K361" s="360"/>
      <c r="L361" s="558"/>
      <c r="M361" s="558"/>
      <c r="N361" s="558"/>
      <c r="O361" s="784"/>
      <c r="P361" s="28"/>
      <c r="Q361" s="28"/>
      <c r="R361" s="874"/>
      <c r="S361" s="560"/>
      <c r="T361" s="28"/>
      <c r="U361" s="28"/>
      <c r="V361" s="28"/>
      <c r="W361" s="28"/>
      <c r="X361" s="558"/>
      <c r="Y361" s="558"/>
      <c r="Z361" s="558"/>
      <c r="AA361" s="561"/>
      <c r="AB361" s="360"/>
      <c r="AC361" s="28"/>
      <c r="AD361" s="360"/>
      <c r="AE361" s="28"/>
      <c r="AF361" s="1302"/>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row>
    <row r="362" ht="11.25" customHeight="1">
      <c r="A362" s="557"/>
      <c r="B362" s="558"/>
      <c r="C362" s="28"/>
      <c r="D362" s="360"/>
      <c r="E362" s="31"/>
      <c r="F362" s="28"/>
      <c r="G362" s="360"/>
      <c r="H362" s="360"/>
      <c r="I362" s="360"/>
      <c r="J362" s="360"/>
      <c r="K362" s="360"/>
      <c r="L362" s="558"/>
      <c r="M362" s="558"/>
      <c r="N362" s="558"/>
      <c r="O362" s="784"/>
      <c r="P362" s="28"/>
      <c r="Q362" s="28"/>
      <c r="R362" s="874"/>
      <c r="S362" s="560"/>
      <c r="T362" s="28"/>
      <c r="U362" s="28"/>
      <c r="V362" s="28"/>
      <c r="W362" s="28"/>
      <c r="X362" s="558"/>
      <c r="Y362" s="558"/>
      <c r="Z362" s="558"/>
      <c r="AA362" s="561"/>
      <c r="AB362" s="360"/>
      <c r="AC362" s="28"/>
      <c r="AD362" s="360"/>
      <c r="AE362" s="28"/>
      <c r="AF362" s="1302"/>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row>
    <row r="363" ht="11.25" customHeight="1">
      <c r="A363" s="557"/>
      <c r="B363" s="558"/>
      <c r="C363" s="28"/>
      <c r="D363" s="360"/>
      <c r="E363" s="31"/>
      <c r="F363" s="28"/>
      <c r="G363" s="360"/>
      <c r="H363" s="360"/>
      <c r="I363" s="360"/>
      <c r="J363" s="360"/>
      <c r="K363" s="360"/>
      <c r="L363" s="558"/>
      <c r="M363" s="558"/>
      <c r="N363" s="558"/>
      <c r="O363" s="784"/>
      <c r="P363" s="28"/>
      <c r="Q363" s="28"/>
      <c r="R363" s="874"/>
      <c r="S363" s="560"/>
      <c r="T363" s="28"/>
      <c r="U363" s="28"/>
      <c r="V363" s="28"/>
      <c r="W363" s="28"/>
      <c r="X363" s="558"/>
      <c r="Y363" s="558"/>
      <c r="Z363" s="558"/>
      <c r="AA363" s="561"/>
      <c r="AB363" s="360"/>
      <c r="AC363" s="28"/>
      <c r="AD363" s="360"/>
      <c r="AE363" s="28"/>
      <c r="AF363" s="1302"/>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row>
    <row r="364" ht="11.25" customHeight="1">
      <c r="A364" s="557"/>
      <c r="B364" s="558"/>
      <c r="C364" s="28"/>
      <c r="D364" s="360"/>
      <c r="E364" s="31"/>
      <c r="F364" s="28"/>
      <c r="G364" s="360"/>
      <c r="H364" s="360"/>
      <c r="I364" s="360"/>
      <c r="J364" s="360"/>
      <c r="K364" s="360"/>
      <c r="L364" s="558"/>
      <c r="M364" s="558"/>
      <c r="N364" s="558"/>
      <c r="O364" s="784"/>
      <c r="P364" s="28"/>
      <c r="Q364" s="28"/>
      <c r="R364" s="874"/>
      <c r="S364" s="560"/>
      <c r="T364" s="28"/>
      <c r="U364" s="28"/>
      <c r="V364" s="28"/>
      <c r="W364" s="28"/>
      <c r="X364" s="558"/>
      <c r="Y364" s="558"/>
      <c r="Z364" s="558"/>
      <c r="AA364" s="561"/>
      <c r="AB364" s="360"/>
      <c r="AC364" s="28"/>
      <c r="AD364" s="360"/>
      <c r="AE364" s="28"/>
      <c r="AF364" s="1302"/>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row>
    <row r="365" ht="11.25" customHeight="1">
      <c r="A365" s="557"/>
      <c r="B365" s="558"/>
      <c r="C365" s="28"/>
      <c r="D365" s="360"/>
      <c r="E365" s="31"/>
      <c r="F365" s="28"/>
      <c r="G365" s="360"/>
      <c r="H365" s="360"/>
      <c r="I365" s="360"/>
      <c r="J365" s="360"/>
      <c r="K365" s="360"/>
      <c r="L365" s="558"/>
      <c r="M365" s="558"/>
      <c r="N365" s="558"/>
      <c r="O365" s="784"/>
      <c r="P365" s="28"/>
      <c r="Q365" s="28"/>
      <c r="R365" s="874"/>
      <c r="S365" s="560"/>
      <c r="T365" s="28"/>
      <c r="U365" s="28"/>
      <c r="V365" s="28"/>
      <c r="W365" s="28"/>
      <c r="X365" s="558"/>
      <c r="Y365" s="558"/>
      <c r="Z365" s="558"/>
      <c r="AA365" s="561"/>
      <c r="AB365" s="360"/>
      <c r="AC365" s="28"/>
      <c r="AD365" s="360"/>
      <c r="AE365" s="28"/>
      <c r="AF365" s="1302"/>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row>
    <row r="366" ht="11.25" customHeight="1">
      <c r="A366" s="557"/>
      <c r="B366" s="558"/>
      <c r="C366" s="28"/>
      <c r="D366" s="360"/>
      <c r="E366" s="31"/>
      <c r="F366" s="28"/>
      <c r="G366" s="360"/>
      <c r="H366" s="360"/>
      <c r="I366" s="360"/>
      <c r="J366" s="360"/>
      <c r="K366" s="360"/>
      <c r="L366" s="558"/>
      <c r="M366" s="558"/>
      <c r="N366" s="558"/>
      <c r="O366" s="784"/>
      <c r="P366" s="28"/>
      <c r="Q366" s="28"/>
      <c r="R366" s="874"/>
      <c r="S366" s="560"/>
      <c r="T366" s="28"/>
      <c r="U366" s="28"/>
      <c r="V366" s="28"/>
      <c r="W366" s="28"/>
      <c r="X366" s="558"/>
      <c r="Y366" s="558"/>
      <c r="Z366" s="558"/>
      <c r="AA366" s="561"/>
      <c r="AB366" s="360"/>
      <c r="AC366" s="28"/>
      <c r="AD366" s="360"/>
      <c r="AE366" s="28"/>
      <c r="AF366" s="1302"/>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row>
    <row r="367" ht="11.25" customHeight="1">
      <c r="A367" s="557"/>
      <c r="B367" s="558"/>
      <c r="C367" s="28"/>
      <c r="D367" s="360"/>
      <c r="E367" s="31"/>
      <c r="F367" s="28"/>
      <c r="G367" s="360"/>
      <c r="H367" s="360"/>
      <c r="I367" s="360"/>
      <c r="J367" s="360"/>
      <c r="K367" s="360"/>
      <c r="L367" s="558"/>
      <c r="M367" s="558"/>
      <c r="N367" s="558"/>
      <c r="O367" s="784"/>
      <c r="P367" s="28"/>
      <c r="Q367" s="28"/>
      <c r="R367" s="874"/>
      <c r="S367" s="560"/>
      <c r="T367" s="28"/>
      <c r="U367" s="28"/>
      <c r="V367" s="28"/>
      <c r="W367" s="28"/>
      <c r="X367" s="558"/>
      <c r="Y367" s="558"/>
      <c r="Z367" s="558"/>
      <c r="AA367" s="561"/>
      <c r="AB367" s="360"/>
      <c r="AC367" s="28"/>
      <c r="AD367" s="360"/>
      <c r="AE367" s="28"/>
      <c r="AF367" s="1302"/>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row>
    <row r="368" ht="11.25" customHeight="1">
      <c r="A368" s="557"/>
      <c r="B368" s="558"/>
      <c r="C368" s="28"/>
      <c r="D368" s="360"/>
      <c r="E368" s="31"/>
      <c r="F368" s="28"/>
      <c r="G368" s="360"/>
      <c r="H368" s="360"/>
      <c r="I368" s="360"/>
      <c r="J368" s="360"/>
      <c r="K368" s="360"/>
      <c r="L368" s="558"/>
      <c r="M368" s="558"/>
      <c r="N368" s="558"/>
      <c r="O368" s="784"/>
      <c r="P368" s="28"/>
      <c r="Q368" s="28"/>
      <c r="R368" s="874"/>
      <c r="S368" s="560"/>
      <c r="T368" s="28"/>
      <c r="U368" s="28"/>
      <c r="V368" s="28"/>
      <c r="W368" s="28"/>
      <c r="X368" s="558"/>
      <c r="Y368" s="558"/>
      <c r="Z368" s="558"/>
      <c r="AA368" s="561"/>
      <c r="AB368" s="360"/>
      <c r="AC368" s="28"/>
      <c r="AD368" s="360"/>
      <c r="AE368" s="28"/>
      <c r="AF368" s="1302"/>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row>
    <row r="369" ht="11.25" customHeight="1">
      <c r="A369" s="557"/>
      <c r="B369" s="558"/>
      <c r="C369" s="28"/>
      <c r="D369" s="360"/>
      <c r="E369" s="31"/>
      <c r="F369" s="28"/>
      <c r="G369" s="360"/>
      <c r="H369" s="360"/>
      <c r="I369" s="360"/>
      <c r="J369" s="360"/>
      <c r="K369" s="360"/>
      <c r="L369" s="558"/>
      <c r="M369" s="558"/>
      <c r="N369" s="558"/>
      <c r="O369" s="784"/>
      <c r="P369" s="28"/>
      <c r="Q369" s="28"/>
      <c r="R369" s="874"/>
      <c r="S369" s="560"/>
      <c r="T369" s="28"/>
      <c r="U369" s="28"/>
      <c r="V369" s="28"/>
      <c r="W369" s="28"/>
      <c r="X369" s="558"/>
      <c r="Y369" s="558"/>
      <c r="Z369" s="558"/>
      <c r="AA369" s="561"/>
      <c r="AB369" s="360"/>
      <c r="AC369" s="28"/>
      <c r="AD369" s="360"/>
      <c r="AE369" s="28"/>
      <c r="AF369" s="1302"/>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row>
    <row r="370" ht="11.25" customHeight="1">
      <c r="A370" s="557"/>
      <c r="B370" s="558"/>
      <c r="C370" s="28"/>
      <c r="D370" s="360"/>
      <c r="E370" s="31"/>
      <c r="F370" s="28"/>
      <c r="G370" s="360"/>
      <c r="H370" s="360"/>
      <c r="I370" s="360"/>
      <c r="J370" s="360"/>
      <c r="K370" s="360"/>
      <c r="L370" s="558"/>
      <c r="M370" s="558"/>
      <c r="N370" s="558"/>
      <c r="O370" s="784"/>
      <c r="P370" s="28"/>
      <c r="Q370" s="28"/>
      <c r="R370" s="874"/>
      <c r="S370" s="560"/>
      <c r="T370" s="28"/>
      <c r="U370" s="28"/>
      <c r="V370" s="28"/>
      <c r="W370" s="28"/>
      <c r="X370" s="558"/>
      <c r="Y370" s="558"/>
      <c r="Z370" s="558"/>
      <c r="AA370" s="561"/>
      <c r="AB370" s="360"/>
      <c r="AC370" s="28"/>
      <c r="AD370" s="360"/>
      <c r="AE370" s="28"/>
      <c r="AF370" s="1302"/>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row>
    <row r="371" ht="11.25" customHeight="1">
      <c r="A371" s="557"/>
      <c r="B371" s="558"/>
      <c r="C371" s="28"/>
      <c r="D371" s="360"/>
      <c r="E371" s="31"/>
      <c r="F371" s="28"/>
      <c r="G371" s="360"/>
      <c r="H371" s="360"/>
      <c r="I371" s="360"/>
      <c r="J371" s="360"/>
      <c r="K371" s="360"/>
      <c r="L371" s="558"/>
      <c r="M371" s="558"/>
      <c r="N371" s="558"/>
      <c r="O371" s="784"/>
      <c r="P371" s="28"/>
      <c r="Q371" s="28"/>
      <c r="R371" s="874"/>
      <c r="S371" s="560"/>
      <c r="T371" s="28"/>
      <c r="U371" s="28"/>
      <c r="V371" s="28"/>
      <c r="W371" s="28"/>
      <c r="X371" s="558"/>
      <c r="Y371" s="558"/>
      <c r="Z371" s="558"/>
      <c r="AA371" s="561"/>
      <c r="AB371" s="360"/>
      <c r="AC371" s="28"/>
      <c r="AD371" s="360"/>
      <c r="AE371" s="28"/>
      <c r="AF371" s="1302"/>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row>
    <row r="372" ht="11.25" customHeight="1">
      <c r="A372" s="557"/>
      <c r="B372" s="558"/>
      <c r="C372" s="28"/>
      <c r="D372" s="360"/>
      <c r="E372" s="31"/>
      <c r="F372" s="28"/>
      <c r="G372" s="360"/>
      <c r="H372" s="360"/>
      <c r="I372" s="360"/>
      <c r="J372" s="360"/>
      <c r="K372" s="360"/>
      <c r="L372" s="558"/>
      <c r="M372" s="558"/>
      <c r="N372" s="558"/>
      <c r="O372" s="784"/>
      <c r="P372" s="28"/>
      <c r="Q372" s="28"/>
      <c r="R372" s="874"/>
      <c r="S372" s="560"/>
      <c r="T372" s="28"/>
      <c r="U372" s="28"/>
      <c r="V372" s="28"/>
      <c r="W372" s="28"/>
      <c r="X372" s="558"/>
      <c r="Y372" s="558"/>
      <c r="Z372" s="558"/>
      <c r="AA372" s="561"/>
      <c r="AB372" s="360"/>
      <c r="AC372" s="28"/>
      <c r="AD372" s="360"/>
      <c r="AE372" s="28"/>
      <c r="AF372" s="1302"/>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row>
    <row r="373" ht="11.25" customHeight="1">
      <c r="A373" s="557"/>
      <c r="B373" s="558"/>
      <c r="C373" s="28"/>
      <c r="D373" s="360"/>
      <c r="E373" s="31"/>
      <c r="F373" s="28"/>
      <c r="G373" s="360"/>
      <c r="H373" s="360"/>
      <c r="I373" s="360"/>
      <c r="J373" s="360"/>
      <c r="K373" s="360"/>
      <c r="L373" s="558"/>
      <c r="M373" s="558"/>
      <c r="N373" s="558"/>
      <c r="O373" s="784"/>
      <c r="P373" s="28"/>
      <c r="Q373" s="28"/>
      <c r="R373" s="874"/>
      <c r="S373" s="560"/>
      <c r="T373" s="28"/>
      <c r="U373" s="28"/>
      <c r="V373" s="28"/>
      <c r="W373" s="28"/>
      <c r="X373" s="558"/>
      <c r="Y373" s="558"/>
      <c r="Z373" s="558"/>
      <c r="AA373" s="561"/>
      <c r="AB373" s="360"/>
      <c r="AC373" s="28"/>
      <c r="AD373" s="360"/>
      <c r="AE373" s="28"/>
      <c r="AF373" s="1302"/>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row>
    <row r="374" ht="11.25" customHeight="1">
      <c r="A374" s="557"/>
      <c r="B374" s="558"/>
      <c r="C374" s="28"/>
      <c r="D374" s="360"/>
      <c r="E374" s="31"/>
      <c r="F374" s="28"/>
      <c r="G374" s="360"/>
      <c r="H374" s="360"/>
      <c r="I374" s="360"/>
      <c r="J374" s="360"/>
      <c r="K374" s="360"/>
      <c r="L374" s="558"/>
      <c r="M374" s="558"/>
      <c r="N374" s="558"/>
      <c r="O374" s="784"/>
      <c r="P374" s="28"/>
      <c r="Q374" s="28"/>
      <c r="R374" s="874"/>
      <c r="S374" s="560"/>
      <c r="T374" s="28"/>
      <c r="U374" s="28"/>
      <c r="V374" s="28"/>
      <c r="W374" s="28"/>
      <c r="X374" s="558"/>
      <c r="Y374" s="558"/>
      <c r="Z374" s="558"/>
      <c r="AA374" s="561"/>
      <c r="AB374" s="360"/>
      <c r="AC374" s="28"/>
      <c r="AD374" s="360"/>
      <c r="AE374" s="28"/>
      <c r="AF374" s="1302"/>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row>
    <row r="375" ht="11.25" customHeight="1">
      <c r="A375" s="557"/>
      <c r="B375" s="558"/>
      <c r="C375" s="28"/>
      <c r="D375" s="360"/>
      <c r="E375" s="31"/>
      <c r="F375" s="28"/>
      <c r="G375" s="360"/>
      <c r="H375" s="360"/>
      <c r="I375" s="360"/>
      <c r="J375" s="360"/>
      <c r="K375" s="360"/>
      <c r="L375" s="558"/>
      <c r="M375" s="558"/>
      <c r="N375" s="558"/>
      <c r="O375" s="784"/>
      <c r="P375" s="28"/>
      <c r="Q375" s="28"/>
      <c r="R375" s="874"/>
      <c r="S375" s="560"/>
      <c r="T375" s="28"/>
      <c r="U375" s="28"/>
      <c r="V375" s="28"/>
      <c r="W375" s="28"/>
      <c r="X375" s="558"/>
      <c r="Y375" s="558"/>
      <c r="Z375" s="558"/>
      <c r="AA375" s="561"/>
      <c r="AB375" s="360"/>
      <c r="AC375" s="28"/>
      <c r="AD375" s="360"/>
      <c r="AE375" s="28"/>
      <c r="AF375" s="1302"/>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row>
    <row r="376" ht="11.25" customHeight="1">
      <c r="A376" s="557"/>
      <c r="B376" s="558"/>
      <c r="C376" s="28"/>
      <c r="D376" s="360"/>
      <c r="E376" s="31"/>
      <c r="F376" s="28"/>
      <c r="G376" s="360"/>
      <c r="H376" s="360"/>
      <c r="I376" s="360"/>
      <c r="J376" s="360"/>
      <c r="K376" s="360"/>
      <c r="L376" s="558"/>
      <c r="M376" s="558"/>
      <c r="N376" s="558"/>
      <c r="O376" s="784"/>
      <c r="P376" s="28"/>
      <c r="Q376" s="28"/>
      <c r="R376" s="874"/>
      <c r="S376" s="560"/>
      <c r="T376" s="28"/>
      <c r="U376" s="28"/>
      <c r="V376" s="28"/>
      <c r="W376" s="28"/>
      <c r="X376" s="558"/>
      <c r="Y376" s="558"/>
      <c r="Z376" s="558"/>
      <c r="AA376" s="561"/>
      <c r="AB376" s="360"/>
      <c r="AC376" s="28"/>
      <c r="AD376" s="360"/>
      <c r="AE376" s="28"/>
      <c r="AF376" s="1302"/>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row>
    <row r="377" ht="11.25" customHeight="1">
      <c r="A377" s="557"/>
      <c r="B377" s="558"/>
      <c r="C377" s="28"/>
      <c r="D377" s="360"/>
      <c r="E377" s="31"/>
      <c r="F377" s="28"/>
      <c r="G377" s="360"/>
      <c r="H377" s="360"/>
      <c r="I377" s="360"/>
      <c r="J377" s="360"/>
      <c r="K377" s="360"/>
      <c r="L377" s="558"/>
      <c r="M377" s="558"/>
      <c r="N377" s="558"/>
      <c r="O377" s="784"/>
      <c r="P377" s="28"/>
      <c r="Q377" s="28"/>
      <c r="R377" s="874"/>
      <c r="S377" s="560"/>
      <c r="T377" s="28"/>
      <c r="U377" s="28"/>
      <c r="V377" s="28"/>
      <c r="W377" s="28"/>
      <c r="X377" s="558"/>
      <c r="Y377" s="558"/>
      <c r="Z377" s="558"/>
      <c r="AA377" s="561"/>
      <c r="AB377" s="360"/>
      <c r="AC377" s="28"/>
      <c r="AD377" s="360"/>
      <c r="AE377" s="28"/>
      <c r="AF377" s="1302"/>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row>
    <row r="378" ht="11.25" customHeight="1">
      <c r="A378" s="557"/>
      <c r="B378" s="558"/>
      <c r="C378" s="28"/>
      <c r="D378" s="360"/>
      <c r="E378" s="31"/>
      <c r="F378" s="28"/>
      <c r="G378" s="360"/>
      <c r="H378" s="360"/>
      <c r="I378" s="360"/>
      <c r="J378" s="360"/>
      <c r="K378" s="360"/>
      <c r="L378" s="558"/>
      <c r="M378" s="558"/>
      <c r="N378" s="558"/>
      <c r="O378" s="784"/>
      <c r="P378" s="28"/>
      <c r="Q378" s="28"/>
      <c r="R378" s="874"/>
      <c r="S378" s="560"/>
      <c r="T378" s="28"/>
      <c r="U378" s="28"/>
      <c r="V378" s="28"/>
      <c r="W378" s="28"/>
      <c r="X378" s="558"/>
      <c r="Y378" s="558"/>
      <c r="Z378" s="558"/>
      <c r="AA378" s="561"/>
      <c r="AB378" s="360"/>
      <c r="AC378" s="28"/>
      <c r="AD378" s="360"/>
      <c r="AE378" s="28"/>
      <c r="AF378" s="1302"/>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row>
    <row r="379" ht="11.25" customHeight="1">
      <c r="A379" s="557"/>
      <c r="B379" s="558"/>
      <c r="C379" s="28"/>
      <c r="D379" s="360"/>
      <c r="E379" s="31"/>
      <c r="F379" s="28"/>
      <c r="G379" s="360"/>
      <c r="H379" s="360"/>
      <c r="I379" s="360"/>
      <c r="J379" s="360"/>
      <c r="K379" s="360"/>
      <c r="L379" s="558"/>
      <c r="M379" s="558"/>
      <c r="N379" s="558"/>
      <c r="O379" s="784"/>
      <c r="P379" s="28"/>
      <c r="Q379" s="28"/>
      <c r="R379" s="874"/>
      <c r="S379" s="560"/>
      <c r="T379" s="28"/>
      <c r="U379" s="28"/>
      <c r="V379" s="28"/>
      <c r="W379" s="28"/>
      <c r="X379" s="558"/>
      <c r="Y379" s="558"/>
      <c r="Z379" s="558"/>
      <c r="AA379" s="561"/>
      <c r="AB379" s="360"/>
      <c r="AC379" s="28"/>
      <c r="AD379" s="360"/>
      <c r="AE379" s="28"/>
      <c r="AF379" s="1302"/>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row>
    <row r="380" ht="11.25" customHeight="1">
      <c r="A380" s="557"/>
      <c r="B380" s="558"/>
      <c r="C380" s="28"/>
      <c r="D380" s="360"/>
      <c r="E380" s="31"/>
      <c r="F380" s="28"/>
      <c r="G380" s="360"/>
      <c r="H380" s="360"/>
      <c r="I380" s="360"/>
      <c r="J380" s="360"/>
      <c r="K380" s="360"/>
      <c r="L380" s="558"/>
      <c r="M380" s="558"/>
      <c r="N380" s="558"/>
      <c r="O380" s="784"/>
      <c r="P380" s="28"/>
      <c r="Q380" s="28"/>
      <c r="R380" s="874"/>
      <c r="S380" s="560"/>
      <c r="T380" s="28"/>
      <c r="U380" s="28"/>
      <c r="V380" s="28"/>
      <c r="W380" s="28"/>
      <c r="X380" s="558"/>
      <c r="Y380" s="558"/>
      <c r="Z380" s="558"/>
      <c r="AA380" s="561"/>
      <c r="AB380" s="360"/>
      <c r="AC380" s="28"/>
      <c r="AD380" s="360"/>
      <c r="AE380" s="28"/>
      <c r="AF380" s="1302"/>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row>
    <row r="381" ht="11.25" customHeight="1">
      <c r="A381" s="557"/>
      <c r="B381" s="558"/>
      <c r="C381" s="28"/>
      <c r="D381" s="360"/>
      <c r="E381" s="31"/>
      <c r="F381" s="28"/>
      <c r="G381" s="360"/>
      <c r="H381" s="360"/>
      <c r="I381" s="360"/>
      <c r="J381" s="360"/>
      <c r="K381" s="360"/>
      <c r="L381" s="558"/>
      <c r="M381" s="558"/>
      <c r="N381" s="558"/>
      <c r="O381" s="784"/>
      <c r="P381" s="28"/>
      <c r="Q381" s="28"/>
      <c r="R381" s="874"/>
      <c r="S381" s="560"/>
      <c r="T381" s="28"/>
      <c r="U381" s="28"/>
      <c r="V381" s="28"/>
      <c r="W381" s="28"/>
      <c r="X381" s="558"/>
      <c r="Y381" s="558"/>
      <c r="Z381" s="558"/>
      <c r="AA381" s="561"/>
      <c r="AB381" s="360"/>
      <c r="AC381" s="28"/>
      <c r="AD381" s="360"/>
      <c r="AE381" s="28"/>
      <c r="AF381" s="1302"/>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row>
    <row r="382" ht="11.25" customHeight="1">
      <c r="A382" s="557"/>
      <c r="B382" s="558"/>
      <c r="C382" s="28"/>
      <c r="D382" s="360"/>
      <c r="E382" s="31"/>
      <c r="F382" s="28"/>
      <c r="G382" s="360"/>
      <c r="H382" s="360"/>
      <c r="I382" s="360"/>
      <c r="J382" s="360"/>
      <c r="K382" s="360"/>
      <c r="L382" s="558"/>
      <c r="M382" s="558"/>
      <c r="N382" s="558"/>
      <c r="O382" s="784"/>
      <c r="P382" s="28"/>
      <c r="Q382" s="28"/>
      <c r="R382" s="874"/>
      <c r="S382" s="560"/>
      <c r="T382" s="28"/>
      <c r="U382" s="28"/>
      <c r="V382" s="28"/>
      <c r="W382" s="28"/>
      <c r="X382" s="558"/>
      <c r="Y382" s="558"/>
      <c r="Z382" s="558"/>
      <c r="AA382" s="561"/>
      <c r="AB382" s="360"/>
      <c r="AC382" s="28"/>
      <c r="AD382" s="360"/>
      <c r="AE382" s="28"/>
      <c r="AF382" s="1302"/>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row>
    <row r="383" ht="11.25" customHeight="1">
      <c r="A383" s="557"/>
      <c r="B383" s="558"/>
      <c r="C383" s="28"/>
      <c r="D383" s="360"/>
      <c r="E383" s="31"/>
      <c r="F383" s="28"/>
      <c r="G383" s="360"/>
      <c r="H383" s="360"/>
      <c r="I383" s="360"/>
      <c r="J383" s="360"/>
      <c r="K383" s="360"/>
      <c r="L383" s="558"/>
      <c r="M383" s="558"/>
      <c r="N383" s="558"/>
      <c r="O383" s="784"/>
      <c r="P383" s="28"/>
      <c r="Q383" s="28"/>
      <c r="R383" s="874"/>
      <c r="S383" s="560"/>
      <c r="T383" s="28"/>
      <c r="U383" s="28"/>
      <c r="V383" s="28"/>
      <c r="W383" s="28"/>
      <c r="X383" s="558"/>
      <c r="Y383" s="558"/>
      <c r="Z383" s="558"/>
      <c r="AA383" s="561"/>
      <c r="AB383" s="360"/>
      <c r="AC383" s="28"/>
      <c r="AD383" s="360"/>
      <c r="AE383" s="28"/>
      <c r="AF383" s="1302"/>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row>
    <row r="384" ht="11.25" customHeight="1">
      <c r="A384" s="557"/>
      <c r="B384" s="558"/>
      <c r="C384" s="28"/>
      <c r="D384" s="360"/>
      <c r="E384" s="31"/>
      <c r="F384" s="28"/>
      <c r="G384" s="360"/>
      <c r="H384" s="360"/>
      <c r="I384" s="360"/>
      <c r="J384" s="360"/>
      <c r="K384" s="360"/>
      <c r="L384" s="558"/>
      <c r="M384" s="558"/>
      <c r="N384" s="558"/>
      <c r="O384" s="784"/>
      <c r="P384" s="28"/>
      <c r="Q384" s="28"/>
      <c r="R384" s="874"/>
      <c r="S384" s="560"/>
      <c r="T384" s="28"/>
      <c r="U384" s="28"/>
      <c r="V384" s="28"/>
      <c r="W384" s="28"/>
      <c r="X384" s="558"/>
      <c r="Y384" s="558"/>
      <c r="Z384" s="558"/>
      <c r="AA384" s="561"/>
      <c r="AB384" s="360"/>
      <c r="AC384" s="28"/>
      <c r="AD384" s="360"/>
      <c r="AE384" s="28"/>
      <c r="AF384" s="1302"/>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row>
    <row r="385" ht="11.25" customHeight="1">
      <c r="A385" s="557"/>
      <c r="B385" s="558"/>
      <c r="C385" s="28"/>
      <c r="D385" s="360"/>
      <c r="E385" s="31"/>
      <c r="F385" s="28"/>
      <c r="G385" s="360"/>
      <c r="H385" s="360"/>
      <c r="I385" s="360"/>
      <c r="J385" s="360"/>
      <c r="K385" s="360"/>
      <c r="L385" s="558"/>
      <c r="M385" s="558"/>
      <c r="N385" s="558"/>
      <c r="O385" s="784"/>
      <c r="P385" s="28"/>
      <c r="Q385" s="28"/>
      <c r="R385" s="874"/>
      <c r="S385" s="560"/>
      <c r="T385" s="28"/>
      <c r="U385" s="28"/>
      <c r="V385" s="28"/>
      <c r="W385" s="28"/>
      <c r="X385" s="558"/>
      <c r="Y385" s="558"/>
      <c r="Z385" s="558"/>
      <c r="AA385" s="561"/>
      <c r="AB385" s="360"/>
      <c r="AC385" s="28"/>
      <c r="AD385" s="360"/>
      <c r="AE385" s="28"/>
      <c r="AF385" s="1302"/>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row>
    <row r="386" ht="11.25" customHeight="1">
      <c r="A386" s="557"/>
      <c r="B386" s="558"/>
      <c r="C386" s="28"/>
      <c r="D386" s="360"/>
      <c r="E386" s="31"/>
      <c r="F386" s="28"/>
      <c r="G386" s="360"/>
      <c r="H386" s="360"/>
      <c r="I386" s="360"/>
      <c r="J386" s="360"/>
      <c r="K386" s="360"/>
      <c r="L386" s="558"/>
      <c r="M386" s="558"/>
      <c r="N386" s="558"/>
      <c r="O386" s="784"/>
      <c r="P386" s="28"/>
      <c r="Q386" s="28"/>
      <c r="R386" s="874"/>
      <c r="S386" s="560"/>
      <c r="T386" s="28"/>
      <c r="U386" s="28"/>
      <c r="V386" s="28"/>
      <c r="W386" s="28"/>
      <c r="X386" s="558"/>
      <c r="Y386" s="558"/>
      <c r="Z386" s="558"/>
      <c r="AA386" s="561"/>
      <c r="AB386" s="360"/>
      <c r="AC386" s="28"/>
      <c r="AD386" s="360"/>
      <c r="AE386" s="28"/>
      <c r="AF386" s="1302"/>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row>
    <row r="387" ht="11.25" customHeight="1">
      <c r="A387" s="557"/>
      <c r="B387" s="558"/>
      <c r="C387" s="28"/>
      <c r="D387" s="360"/>
      <c r="E387" s="31"/>
      <c r="F387" s="28"/>
      <c r="G387" s="360"/>
      <c r="H387" s="360"/>
      <c r="I387" s="360"/>
      <c r="J387" s="360"/>
      <c r="K387" s="360"/>
      <c r="L387" s="558"/>
      <c r="M387" s="558"/>
      <c r="N387" s="558"/>
      <c r="O387" s="784"/>
      <c r="P387" s="28"/>
      <c r="Q387" s="28"/>
      <c r="R387" s="874"/>
      <c r="S387" s="560"/>
      <c r="T387" s="28"/>
      <c r="U387" s="28"/>
      <c r="V387" s="28"/>
      <c r="W387" s="28"/>
      <c r="X387" s="558"/>
      <c r="Y387" s="558"/>
      <c r="Z387" s="558"/>
      <c r="AA387" s="561"/>
      <c r="AB387" s="360"/>
      <c r="AC387" s="28"/>
      <c r="AD387" s="360"/>
      <c r="AE387" s="28"/>
      <c r="AF387" s="1302"/>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row>
    <row r="388" ht="11.25" customHeight="1">
      <c r="A388" s="557"/>
      <c r="B388" s="558"/>
      <c r="C388" s="28"/>
      <c r="D388" s="360"/>
      <c r="E388" s="31"/>
      <c r="F388" s="28"/>
      <c r="G388" s="360"/>
      <c r="H388" s="360"/>
      <c r="I388" s="360"/>
      <c r="J388" s="360"/>
      <c r="K388" s="360"/>
      <c r="L388" s="558"/>
      <c r="M388" s="558"/>
      <c r="N388" s="558"/>
      <c r="O388" s="784"/>
      <c r="P388" s="28"/>
      <c r="Q388" s="28"/>
      <c r="R388" s="874"/>
      <c r="S388" s="560"/>
      <c r="T388" s="28"/>
      <c r="U388" s="28"/>
      <c r="V388" s="28"/>
      <c r="W388" s="28"/>
      <c r="X388" s="558"/>
      <c r="Y388" s="558"/>
      <c r="Z388" s="558"/>
      <c r="AA388" s="561"/>
      <c r="AB388" s="360"/>
      <c r="AC388" s="28"/>
      <c r="AD388" s="360"/>
      <c r="AE388" s="28"/>
      <c r="AF388" s="1302"/>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row>
    <row r="389" ht="11.25" customHeight="1">
      <c r="A389" s="557"/>
      <c r="B389" s="558"/>
      <c r="C389" s="28"/>
      <c r="D389" s="360"/>
      <c r="E389" s="31"/>
      <c r="F389" s="28"/>
      <c r="G389" s="360"/>
      <c r="H389" s="360"/>
      <c r="I389" s="360"/>
      <c r="J389" s="360"/>
      <c r="K389" s="360"/>
      <c r="L389" s="558"/>
      <c r="M389" s="558"/>
      <c r="N389" s="558"/>
      <c r="O389" s="784"/>
      <c r="P389" s="28"/>
      <c r="Q389" s="28"/>
      <c r="R389" s="874"/>
      <c r="S389" s="560"/>
      <c r="T389" s="28"/>
      <c r="U389" s="28"/>
      <c r="V389" s="28"/>
      <c r="W389" s="28"/>
      <c r="X389" s="558"/>
      <c r="Y389" s="558"/>
      <c r="Z389" s="558"/>
      <c r="AA389" s="561"/>
      <c r="AB389" s="360"/>
      <c r="AC389" s="28"/>
      <c r="AD389" s="360"/>
      <c r="AE389" s="28"/>
      <c r="AF389" s="1302"/>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row>
    <row r="390" ht="11.25" customHeight="1">
      <c r="A390" s="557"/>
      <c r="B390" s="558"/>
      <c r="C390" s="28"/>
      <c r="D390" s="360"/>
      <c r="E390" s="31"/>
      <c r="F390" s="28"/>
      <c r="G390" s="360"/>
      <c r="H390" s="360"/>
      <c r="I390" s="360"/>
      <c r="J390" s="360"/>
      <c r="K390" s="360"/>
      <c r="L390" s="558"/>
      <c r="M390" s="558"/>
      <c r="N390" s="558"/>
      <c r="O390" s="784"/>
      <c r="P390" s="28"/>
      <c r="Q390" s="28"/>
      <c r="R390" s="874"/>
      <c r="S390" s="560"/>
      <c r="T390" s="28"/>
      <c r="U390" s="28"/>
      <c r="V390" s="28"/>
      <c r="W390" s="28"/>
      <c r="X390" s="558"/>
      <c r="Y390" s="558"/>
      <c r="Z390" s="558"/>
      <c r="AA390" s="561"/>
      <c r="AB390" s="360"/>
      <c r="AC390" s="28"/>
      <c r="AD390" s="360"/>
      <c r="AE390" s="28"/>
      <c r="AF390" s="1302"/>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row>
    <row r="391" ht="11.25" customHeight="1">
      <c r="A391" s="557"/>
      <c r="B391" s="558"/>
      <c r="C391" s="28"/>
      <c r="D391" s="360"/>
      <c r="E391" s="31"/>
      <c r="F391" s="28"/>
      <c r="G391" s="360"/>
      <c r="H391" s="360"/>
      <c r="I391" s="360"/>
      <c r="J391" s="360"/>
      <c r="K391" s="360"/>
      <c r="L391" s="558"/>
      <c r="M391" s="558"/>
      <c r="N391" s="558"/>
      <c r="O391" s="784"/>
      <c r="P391" s="28"/>
      <c r="Q391" s="28"/>
      <c r="R391" s="874"/>
      <c r="S391" s="560"/>
      <c r="T391" s="28"/>
      <c r="U391" s="28"/>
      <c r="V391" s="28"/>
      <c r="W391" s="28"/>
      <c r="X391" s="558"/>
      <c r="Y391" s="558"/>
      <c r="Z391" s="558"/>
      <c r="AA391" s="561"/>
      <c r="AB391" s="360"/>
      <c r="AC391" s="28"/>
      <c r="AD391" s="360"/>
      <c r="AE391" s="28"/>
      <c r="AF391" s="1302"/>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row>
    <row r="392" ht="11.25" customHeight="1">
      <c r="A392" s="557"/>
      <c r="B392" s="558"/>
      <c r="C392" s="28"/>
      <c r="D392" s="360"/>
      <c r="E392" s="31"/>
      <c r="F392" s="28"/>
      <c r="G392" s="360"/>
      <c r="H392" s="360"/>
      <c r="I392" s="360"/>
      <c r="J392" s="360"/>
      <c r="K392" s="360"/>
      <c r="L392" s="558"/>
      <c r="M392" s="558"/>
      <c r="N392" s="558"/>
      <c r="O392" s="784"/>
      <c r="P392" s="28"/>
      <c r="Q392" s="28"/>
      <c r="R392" s="874"/>
      <c r="S392" s="560"/>
      <c r="T392" s="28"/>
      <c r="U392" s="28"/>
      <c r="V392" s="28"/>
      <c r="W392" s="28"/>
      <c r="X392" s="558"/>
      <c r="Y392" s="558"/>
      <c r="Z392" s="558"/>
      <c r="AA392" s="561"/>
      <c r="AB392" s="360"/>
      <c r="AC392" s="28"/>
      <c r="AD392" s="360"/>
      <c r="AE392" s="28"/>
      <c r="AF392" s="1302"/>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row>
    <row r="393" ht="11.25" customHeight="1">
      <c r="A393" s="557"/>
      <c r="B393" s="558"/>
      <c r="C393" s="28"/>
      <c r="D393" s="360"/>
      <c r="E393" s="31"/>
      <c r="F393" s="28"/>
      <c r="G393" s="360"/>
      <c r="H393" s="360"/>
      <c r="I393" s="360"/>
      <c r="J393" s="360"/>
      <c r="K393" s="360"/>
      <c r="L393" s="558"/>
      <c r="M393" s="558"/>
      <c r="N393" s="558"/>
      <c r="O393" s="784"/>
      <c r="P393" s="28"/>
      <c r="Q393" s="28"/>
      <c r="R393" s="874"/>
      <c r="S393" s="560"/>
      <c r="T393" s="28"/>
      <c r="U393" s="28"/>
      <c r="V393" s="28"/>
      <c r="W393" s="28"/>
      <c r="X393" s="558"/>
      <c r="Y393" s="558"/>
      <c r="Z393" s="558"/>
      <c r="AA393" s="561"/>
      <c r="AB393" s="360"/>
      <c r="AC393" s="28"/>
      <c r="AD393" s="360"/>
      <c r="AE393" s="28"/>
      <c r="AF393" s="1302"/>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row>
    <row r="394" ht="11.25" customHeight="1">
      <c r="A394" s="557"/>
      <c r="B394" s="558"/>
      <c r="C394" s="28"/>
      <c r="D394" s="360"/>
      <c r="E394" s="31"/>
      <c r="F394" s="28"/>
      <c r="G394" s="360"/>
      <c r="H394" s="360"/>
      <c r="I394" s="360"/>
      <c r="J394" s="360"/>
      <c r="K394" s="360"/>
      <c r="L394" s="558"/>
      <c r="M394" s="558"/>
      <c r="N394" s="558"/>
      <c r="O394" s="784"/>
      <c r="P394" s="28"/>
      <c r="Q394" s="28"/>
      <c r="R394" s="874"/>
      <c r="S394" s="560"/>
      <c r="T394" s="28"/>
      <c r="U394" s="28"/>
      <c r="V394" s="28"/>
      <c r="W394" s="28"/>
      <c r="X394" s="558"/>
      <c r="Y394" s="558"/>
      <c r="Z394" s="558"/>
      <c r="AA394" s="561"/>
      <c r="AB394" s="360"/>
      <c r="AC394" s="28"/>
      <c r="AD394" s="360"/>
      <c r="AE394" s="28"/>
      <c r="AF394" s="1302"/>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row>
    <row r="395" ht="11.25" customHeight="1">
      <c r="A395" s="557"/>
      <c r="B395" s="558"/>
      <c r="C395" s="28"/>
      <c r="D395" s="360"/>
      <c r="E395" s="31"/>
      <c r="F395" s="28"/>
      <c r="G395" s="360"/>
      <c r="H395" s="360"/>
      <c r="I395" s="360"/>
      <c r="J395" s="360"/>
      <c r="K395" s="360"/>
      <c r="L395" s="558"/>
      <c r="M395" s="558"/>
      <c r="N395" s="558"/>
      <c r="O395" s="784"/>
      <c r="P395" s="28"/>
      <c r="Q395" s="28"/>
      <c r="R395" s="874"/>
      <c r="S395" s="560"/>
      <c r="T395" s="28"/>
      <c r="U395" s="28"/>
      <c r="V395" s="28"/>
      <c r="W395" s="28"/>
      <c r="X395" s="558"/>
      <c r="Y395" s="558"/>
      <c r="Z395" s="558"/>
      <c r="AA395" s="561"/>
      <c r="AB395" s="360"/>
      <c r="AC395" s="28"/>
      <c r="AD395" s="360"/>
      <c r="AE395" s="28"/>
      <c r="AF395" s="1302"/>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row>
    <row r="396" ht="11.25" customHeight="1">
      <c r="A396" s="557"/>
      <c r="B396" s="558"/>
      <c r="C396" s="28"/>
      <c r="D396" s="360"/>
      <c r="E396" s="31"/>
      <c r="F396" s="28"/>
      <c r="G396" s="360"/>
      <c r="H396" s="360"/>
      <c r="I396" s="360"/>
      <c r="J396" s="360"/>
      <c r="K396" s="360"/>
      <c r="L396" s="558"/>
      <c r="M396" s="558"/>
      <c r="N396" s="558"/>
      <c r="O396" s="784"/>
      <c r="P396" s="28"/>
      <c r="Q396" s="28"/>
      <c r="R396" s="874"/>
      <c r="S396" s="560"/>
      <c r="T396" s="28"/>
      <c r="U396" s="28"/>
      <c r="V396" s="28"/>
      <c r="W396" s="28"/>
      <c r="X396" s="558"/>
      <c r="Y396" s="558"/>
      <c r="Z396" s="558"/>
      <c r="AA396" s="561"/>
      <c r="AB396" s="360"/>
      <c r="AC396" s="28"/>
      <c r="AD396" s="360"/>
      <c r="AE396" s="28"/>
      <c r="AF396" s="1302"/>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row>
    <row r="397" ht="11.25" customHeight="1">
      <c r="A397" s="557"/>
      <c r="B397" s="558"/>
      <c r="C397" s="28"/>
      <c r="D397" s="360"/>
      <c r="E397" s="31"/>
      <c r="F397" s="28"/>
      <c r="G397" s="360"/>
      <c r="H397" s="360"/>
      <c r="I397" s="360"/>
      <c r="J397" s="360"/>
      <c r="K397" s="360"/>
      <c r="L397" s="558"/>
      <c r="M397" s="558"/>
      <c r="N397" s="558"/>
      <c r="O397" s="784"/>
      <c r="P397" s="28"/>
      <c r="Q397" s="28"/>
      <c r="R397" s="874"/>
      <c r="S397" s="560"/>
      <c r="T397" s="28"/>
      <c r="U397" s="28"/>
      <c r="V397" s="28"/>
      <c r="W397" s="28"/>
      <c r="X397" s="558"/>
      <c r="Y397" s="558"/>
      <c r="Z397" s="558"/>
      <c r="AA397" s="561"/>
      <c r="AB397" s="360"/>
      <c r="AC397" s="28"/>
      <c r="AD397" s="360"/>
      <c r="AE397" s="28"/>
      <c r="AF397" s="1302"/>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row>
    <row r="398" ht="11.25" customHeight="1">
      <c r="A398" s="557"/>
      <c r="B398" s="558"/>
      <c r="C398" s="28"/>
      <c r="D398" s="360"/>
      <c r="E398" s="31"/>
      <c r="F398" s="28"/>
      <c r="G398" s="360"/>
      <c r="H398" s="360"/>
      <c r="I398" s="360"/>
      <c r="J398" s="360"/>
      <c r="K398" s="360"/>
      <c r="L398" s="558"/>
      <c r="M398" s="558"/>
      <c r="N398" s="558"/>
      <c r="O398" s="784"/>
      <c r="P398" s="28"/>
      <c r="Q398" s="28"/>
      <c r="R398" s="874"/>
      <c r="S398" s="560"/>
      <c r="T398" s="28"/>
      <c r="U398" s="28"/>
      <c r="V398" s="28"/>
      <c r="W398" s="28"/>
      <c r="X398" s="558"/>
      <c r="Y398" s="558"/>
      <c r="Z398" s="558"/>
      <c r="AA398" s="561"/>
      <c r="AB398" s="360"/>
      <c r="AC398" s="28"/>
      <c r="AD398" s="360"/>
      <c r="AE398" s="28"/>
      <c r="AF398" s="1302"/>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row>
    <row r="399" ht="11.25" customHeight="1">
      <c r="A399" s="557"/>
      <c r="B399" s="558"/>
      <c r="C399" s="28"/>
      <c r="D399" s="360"/>
      <c r="E399" s="31"/>
      <c r="F399" s="28"/>
      <c r="G399" s="360"/>
      <c r="H399" s="360"/>
      <c r="I399" s="360"/>
      <c r="J399" s="360"/>
      <c r="K399" s="360"/>
      <c r="L399" s="558"/>
      <c r="M399" s="558"/>
      <c r="N399" s="558"/>
      <c r="O399" s="784"/>
      <c r="P399" s="28"/>
      <c r="Q399" s="28"/>
      <c r="R399" s="874"/>
      <c r="S399" s="560"/>
      <c r="T399" s="28"/>
      <c r="U399" s="28"/>
      <c r="V399" s="28"/>
      <c r="W399" s="28"/>
      <c r="X399" s="558"/>
      <c r="Y399" s="558"/>
      <c r="Z399" s="558"/>
      <c r="AA399" s="561"/>
      <c r="AB399" s="360"/>
      <c r="AC399" s="28"/>
      <c r="AD399" s="360"/>
      <c r="AE399" s="28"/>
      <c r="AF399" s="1302"/>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row>
    <row r="400" ht="11.25" customHeight="1">
      <c r="A400" s="557"/>
      <c r="B400" s="558"/>
      <c r="C400" s="28"/>
      <c r="D400" s="360"/>
      <c r="E400" s="31"/>
      <c r="F400" s="28"/>
      <c r="G400" s="360"/>
      <c r="H400" s="360"/>
      <c r="I400" s="360"/>
      <c r="J400" s="360"/>
      <c r="K400" s="360"/>
      <c r="L400" s="558"/>
      <c r="M400" s="558"/>
      <c r="N400" s="558"/>
      <c r="O400" s="784"/>
      <c r="P400" s="28"/>
      <c r="Q400" s="28"/>
      <c r="R400" s="874"/>
      <c r="S400" s="560"/>
      <c r="T400" s="28"/>
      <c r="U400" s="28"/>
      <c r="V400" s="28"/>
      <c r="W400" s="28"/>
      <c r="X400" s="558"/>
      <c r="Y400" s="558"/>
      <c r="Z400" s="558"/>
      <c r="AA400" s="561"/>
      <c r="AB400" s="360"/>
      <c r="AC400" s="28"/>
      <c r="AD400" s="360"/>
      <c r="AE400" s="28"/>
      <c r="AF400" s="1302"/>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row>
    <row r="401" ht="11.25" customHeight="1">
      <c r="A401" s="557"/>
      <c r="B401" s="558"/>
      <c r="C401" s="28"/>
      <c r="D401" s="360"/>
      <c r="E401" s="31"/>
      <c r="F401" s="28"/>
      <c r="G401" s="360"/>
      <c r="H401" s="360"/>
      <c r="I401" s="360"/>
      <c r="J401" s="360"/>
      <c r="K401" s="360"/>
      <c r="L401" s="558"/>
      <c r="M401" s="558"/>
      <c r="N401" s="558"/>
      <c r="O401" s="784"/>
      <c r="P401" s="28"/>
      <c r="Q401" s="28"/>
      <c r="R401" s="874"/>
      <c r="S401" s="560"/>
      <c r="T401" s="28"/>
      <c r="U401" s="28"/>
      <c r="V401" s="28"/>
      <c r="W401" s="28"/>
      <c r="X401" s="558"/>
      <c r="Y401" s="558"/>
      <c r="Z401" s="558"/>
      <c r="AA401" s="561"/>
      <c r="AB401" s="360"/>
      <c r="AC401" s="28"/>
      <c r="AD401" s="360"/>
      <c r="AE401" s="28"/>
      <c r="AF401" s="1302"/>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row>
    <row r="402" ht="11.25" customHeight="1">
      <c r="A402" s="557"/>
      <c r="B402" s="558"/>
      <c r="C402" s="28"/>
      <c r="D402" s="360"/>
      <c r="E402" s="31"/>
      <c r="F402" s="28"/>
      <c r="G402" s="360"/>
      <c r="H402" s="360"/>
      <c r="I402" s="360"/>
      <c r="J402" s="360"/>
      <c r="K402" s="360"/>
      <c r="L402" s="558"/>
      <c r="M402" s="558"/>
      <c r="N402" s="558"/>
      <c r="O402" s="784"/>
      <c r="P402" s="28"/>
      <c r="Q402" s="28"/>
      <c r="R402" s="874"/>
      <c r="S402" s="560"/>
      <c r="T402" s="28"/>
      <c r="U402" s="28"/>
      <c r="V402" s="28"/>
      <c r="W402" s="28"/>
      <c r="X402" s="558"/>
      <c r="Y402" s="558"/>
      <c r="Z402" s="558"/>
      <c r="AA402" s="561"/>
      <c r="AB402" s="360"/>
      <c r="AC402" s="28"/>
      <c r="AD402" s="360"/>
      <c r="AE402" s="28"/>
      <c r="AF402" s="1302"/>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row>
    <row r="403" ht="11.25" customHeight="1">
      <c r="A403" s="557"/>
      <c r="B403" s="558"/>
      <c r="C403" s="28"/>
      <c r="D403" s="360"/>
      <c r="E403" s="31"/>
      <c r="F403" s="28"/>
      <c r="G403" s="360"/>
      <c r="H403" s="360"/>
      <c r="I403" s="360"/>
      <c r="J403" s="360"/>
      <c r="K403" s="360"/>
      <c r="L403" s="558"/>
      <c r="M403" s="558"/>
      <c r="N403" s="558"/>
      <c r="O403" s="784"/>
      <c r="P403" s="28"/>
      <c r="Q403" s="28"/>
      <c r="R403" s="874"/>
      <c r="S403" s="560"/>
      <c r="T403" s="28"/>
      <c r="U403" s="28"/>
      <c r="V403" s="28"/>
      <c r="W403" s="28"/>
      <c r="X403" s="558"/>
      <c r="Y403" s="558"/>
      <c r="Z403" s="558"/>
      <c r="AA403" s="561"/>
      <c r="AB403" s="360"/>
      <c r="AC403" s="28"/>
      <c r="AD403" s="360"/>
      <c r="AE403" s="28"/>
      <c r="AF403" s="1302"/>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row>
    <row r="404" ht="11.25" customHeight="1">
      <c r="A404" s="557"/>
      <c r="B404" s="558"/>
      <c r="C404" s="28"/>
      <c r="D404" s="360"/>
      <c r="E404" s="31"/>
      <c r="F404" s="28"/>
      <c r="G404" s="360"/>
      <c r="H404" s="360"/>
      <c r="I404" s="360"/>
      <c r="J404" s="360"/>
      <c r="K404" s="360"/>
      <c r="L404" s="558"/>
      <c r="M404" s="558"/>
      <c r="N404" s="558"/>
      <c r="O404" s="784"/>
      <c r="P404" s="28"/>
      <c r="Q404" s="28"/>
      <c r="R404" s="874"/>
      <c r="S404" s="560"/>
      <c r="T404" s="28"/>
      <c r="U404" s="28"/>
      <c r="V404" s="28"/>
      <c r="W404" s="28"/>
      <c r="X404" s="558"/>
      <c r="Y404" s="558"/>
      <c r="Z404" s="558"/>
      <c r="AA404" s="561"/>
      <c r="AB404" s="360"/>
      <c r="AC404" s="28"/>
      <c r="AD404" s="360"/>
      <c r="AE404" s="28"/>
      <c r="AF404" s="1302"/>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row>
    <row r="405" ht="11.25" customHeight="1">
      <c r="A405" s="557"/>
      <c r="B405" s="558"/>
      <c r="C405" s="28"/>
      <c r="D405" s="360"/>
      <c r="E405" s="31"/>
      <c r="F405" s="28"/>
      <c r="G405" s="360"/>
      <c r="H405" s="360"/>
      <c r="I405" s="360"/>
      <c r="J405" s="360"/>
      <c r="K405" s="360"/>
      <c r="L405" s="558"/>
      <c r="M405" s="558"/>
      <c r="N405" s="558"/>
      <c r="O405" s="784"/>
      <c r="P405" s="28"/>
      <c r="Q405" s="28"/>
      <c r="R405" s="874"/>
      <c r="S405" s="560"/>
      <c r="T405" s="28"/>
      <c r="U405" s="28"/>
      <c r="V405" s="28"/>
      <c r="W405" s="28"/>
      <c r="X405" s="558"/>
      <c r="Y405" s="558"/>
      <c r="Z405" s="558"/>
      <c r="AA405" s="561"/>
      <c r="AB405" s="360"/>
      <c r="AC405" s="28"/>
      <c r="AD405" s="360"/>
      <c r="AE405" s="28"/>
      <c r="AF405" s="1302"/>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row>
    <row r="406" ht="11.25" customHeight="1">
      <c r="A406" s="557"/>
      <c r="B406" s="558"/>
      <c r="C406" s="28"/>
      <c r="D406" s="360"/>
      <c r="E406" s="31"/>
      <c r="F406" s="28"/>
      <c r="G406" s="360"/>
      <c r="H406" s="360"/>
      <c r="I406" s="360"/>
      <c r="J406" s="360"/>
      <c r="K406" s="360"/>
      <c r="L406" s="558"/>
      <c r="M406" s="558"/>
      <c r="N406" s="558"/>
      <c r="O406" s="784"/>
      <c r="P406" s="28"/>
      <c r="Q406" s="28"/>
      <c r="R406" s="874"/>
      <c r="S406" s="560"/>
      <c r="T406" s="28"/>
      <c r="U406" s="28"/>
      <c r="V406" s="28"/>
      <c r="W406" s="28"/>
      <c r="X406" s="558"/>
      <c r="Y406" s="558"/>
      <c r="Z406" s="558"/>
      <c r="AA406" s="561"/>
      <c r="AB406" s="360"/>
      <c r="AC406" s="28"/>
      <c r="AD406" s="360"/>
      <c r="AE406" s="28"/>
      <c r="AF406" s="1302"/>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row>
    <row r="407" ht="11.25" customHeight="1">
      <c r="A407" s="557"/>
      <c r="B407" s="558"/>
      <c r="C407" s="28"/>
      <c r="D407" s="360"/>
      <c r="E407" s="31"/>
      <c r="F407" s="28"/>
      <c r="G407" s="360"/>
      <c r="H407" s="360"/>
      <c r="I407" s="360"/>
      <c r="J407" s="360"/>
      <c r="K407" s="360"/>
      <c r="L407" s="558"/>
      <c r="M407" s="558"/>
      <c r="N407" s="558"/>
      <c r="O407" s="784"/>
      <c r="P407" s="28"/>
      <c r="Q407" s="28"/>
      <c r="R407" s="874"/>
      <c r="S407" s="560"/>
      <c r="T407" s="28"/>
      <c r="U407" s="28"/>
      <c r="V407" s="28"/>
      <c r="W407" s="28"/>
      <c r="X407" s="558"/>
      <c r="Y407" s="558"/>
      <c r="Z407" s="558"/>
      <c r="AA407" s="561"/>
      <c r="AB407" s="360"/>
      <c r="AC407" s="28"/>
      <c r="AD407" s="360"/>
      <c r="AE407" s="28"/>
      <c r="AF407" s="1302"/>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row>
    <row r="408" ht="11.25" customHeight="1">
      <c r="A408" s="557"/>
      <c r="B408" s="558"/>
      <c r="C408" s="28"/>
      <c r="D408" s="360"/>
      <c r="E408" s="31"/>
      <c r="F408" s="28"/>
      <c r="G408" s="360"/>
      <c r="H408" s="360"/>
      <c r="I408" s="360"/>
      <c r="J408" s="360"/>
      <c r="K408" s="360"/>
      <c r="L408" s="558"/>
      <c r="M408" s="558"/>
      <c r="N408" s="558"/>
      <c r="O408" s="784"/>
      <c r="P408" s="28"/>
      <c r="Q408" s="28"/>
      <c r="R408" s="874"/>
      <c r="S408" s="560"/>
      <c r="T408" s="28"/>
      <c r="U408" s="28"/>
      <c r="V408" s="28"/>
      <c r="W408" s="28"/>
      <c r="X408" s="558"/>
      <c r="Y408" s="558"/>
      <c r="Z408" s="558"/>
      <c r="AA408" s="561"/>
      <c r="AB408" s="360"/>
      <c r="AC408" s="28"/>
      <c r="AD408" s="360"/>
      <c r="AE408" s="28"/>
      <c r="AF408" s="1302"/>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row>
    <row r="409" ht="11.25" customHeight="1">
      <c r="A409" s="557"/>
      <c r="B409" s="558"/>
      <c r="C409" s="28"/>
      <c r="D409" s="360"/>
      <c r="E409" s="31"/>
      <c r="F409" s="28"/>
      <c r="G409" s="360"/>
      <c r="H409" s="360"/>
      <c r="I409" s="360"/>
      <c r="J409" s="360"/>
      <c r="K409" s="360"/>
      <c r="L409" s="558"/>
      <c r="M409" s="558"/>
      <c r="N409" s="558"/>
      <c r="O409" s="784"/>
      <c r="P409" s="28"/>
      <c r="Q409" s="28"/>
      <c r="R409" s="874"/>
      <c r="S409" s="560"/>
      <c r="T409" s="28"/>
      <c r="U409" s="28"/>
      <c r="V409" s="28"/>
      <c r="W409" s="28"/>
      <c r="X409" s="558"/>
      <c r="Y409" s="558"/>
      <c r="Z409" s="558"/>
      <c r="AA409" s="561"/>
      <c r="AB409" s="360"/>
      <c r="AC409" s="28"/>
      <c r="AD409" s="360"/>
      <c r="AE409" s="28"/>
      <c r="AF409" s="1302"/>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row>
    <row r="410" ht="11.25" customHeight="1">
      <c r="A410" s="557"/>
      <c r="B410" s="558"/>
      <c r="C410" s="28"/>
      <c r="D410" s="360"/>
      <c r="E410" s="31"/>
      <c r="F410" s="28"/>
      <c r="G410" s="360"/>
      <c r="H410" s="360"/>
      <c r="I410" s="360"/>
      <c r="J410" s="360"/>
      <c r="K410" s="360"/>
      <c r="L410" s="558"/>
      <c r="M410" s="558"/>
      <c r="N410" s="558"/>
      <c r="O410" s="784"/>
      <c r="P410" s="28"/>
      <c r="Q410" s="28"/>
      <c r="R410" s="874"/>
      <c r="S410" s="560"/>
      <c r="T410" s="28"/>
      <c r="U410" s="28"/>
      <c r="V410" s="28"/>
      <c r="W410" s="28"/>
      <c r="X410" s="558"/>
      <c r="Y410" s="558"/>
      <c r="Z410" s="558"/>
      <c r="AA410" s="561"/>
      <c r="AB410" s="360"/>
      <c r="AC410" s="28"/>
      <c r="AD410" s="360"/>
      <c r="AE410" s="28"/>
      <c r="AF410" s="1302"/>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row>
    <row r="411" ht="11.25" customHeight="1">
      <c r="A411" s="557"/>
      <c r="B411" s="558"/>
      <c r="C411" s="28"/>
      <c r="D411" s="360"/>
      <c r="E411" s="31"/>
      <c r="F411" s="28"/>
      <c r="G411" s="360"/>
      <c r="H411" s="360"/>
      <c r="I411" s="360"/>
      <c r="J411" s="360"/>
      <c r="K411" s="360"/>
      <c r="L411" s="558"/>
      <c r="M411" s="558"/>
      <c r="N411" s="558"/>
      <c r="O411" s="784"/>
      <c r="P411" s="28"/>
      <c r="Q411" s="28"/>
      <c r="R411" s="874"/>
      <c r="S411" s="560"/>
      <c r="T411" s="28"/>
      <c r="U411" s="28"/>
      <c r="V411" s="28"/>
      <c r="W411" s="28"/>
      <c r="X411" s="558"/>
      <c r="Y411" s="558"/>
      <c r="Z411" s="558"/>
      <c r="AA411" s="561"/>
      <c r="AB411" s="360"/>
      <c r="AC411" s="28"/>
      <c r="AD411" s="360"/>
      <c r="AE411" s="28"/>
      <c r="AF411" s="1302"/>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row>
    <row r="412" ht="11.25" customHeight="1">
      <c r="A412" s="557"/>
      <c r="B412" s="558"/>
      <c r="C412" s="28"/>
      <c r="D412" s="360"/>
      <c r="E412" s="31"/>
      <c r="F412" s="28"/>
      <c r="G412" s="360"/>
      <c r="H412" s="360"/>
      <c r="I412" s="360"/>
      <c r="J412" s="360"/>
      <c r="K412" s="360"/>
      <c r="L412" s="558"/>
      <c r="M412" s="558"/>
      <c r="N412" s="558"/>
      <c r="O412" s="784"/>
      <c r="P412" s="28"/>
      <c r="Q412" s="28"/>
      <c r="R412" s="874"/>
      <c r="S412" s="560"/>
      <c r="T412" s="28"/>
      <c r="U412" s="28"/>
      <c r="V412" s="28"/>
      <c r="W412" s="28"/>
      <c r="X412" s="558"/>
      <c r="Y412" s="558"/>
      <c r="Z412" s="558"/>
      <c r="AA412" s="561"/>
      <c r="AB412" s="360"/>
      <c r="AC412" s="28"/>
      <c r="AD412" s="360"/>
      <c r="AE412" s="28"/>
      <c r="AF412" s="1302"/>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row>
    <row r="413" ht="11.25" customHeight="1">
      <c r="A413" s="557"/>
      <c r="B413" s="558"/>
      <c r="C413" s="28"/>
      <c r="D413" s="360"/>
      <c r="E413" s="31"/>
      <c r="F413" s="28"/>
      <c r="G413" s="360"/>
      <c r="H413" s="360"/>
      <c r="I413" s="360"/>
      <c r="J413" s="360"/>
      <c r="K413" s="360"/>
      <c r="L413" s="558"/>
      <c r="M413" s="558"/>
      <c r="N413" s="558"/>
      <c r="O413" s="784"/>
      <c r="P413" s="28"/>
      <c r="Q413" s="28"/>
      <c r="R413" s="874"/>
      <c r="S413" s="560"/>
      <c r="T413" s="28"/>
      <c r="U413" s="28"/>
      <c r="V413" s="28"/>
      <c r="W413" s="28"/>
      <c r="X413" s="558"/>
      <c r="Y413" s="558"/>
      <c r="Z413" s="558"/>
      <c r="AA413" s="561"/>
      <c r="AB413" s="360"/>
      <c r="AC413" s="28"/>
      <c r="AD413" s="360"/>
      <c r="AE413" s="28"/>
      <c r="AF413" s="1302"/>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row>
    <row r="414" ht="11.25" customHeight="1">
      <c r="A414" s="557"/>
      <c r="B414" s="558"/>
      <c r="C414" s="28"/>
      <c r="D414" s="360"/>
      <c r="E414" s="31"/>
      <c r="F414" s="28"/>
      <c r="G414" s="360"/>
      <c r="H414" s="360"/>
      <c r="I414" s="360"/>
      <c r="J414" s="360"/>
      <c r="K414" s="360"/>
      <c r="L414" s="558"/>
      <c r="M414" s="558"/>
      <c r="N414" s="558"/>
      <c r="O414" s="784"/>
      <c r="P414" s="28"/>
      <c r="Q414" s="28"/>
      <c r="R414" s="874"/>
      <c r="S414" s="560"/>
      <c r="T414" s="28"/>
      <c r="U414" s="28"/>
      <c r="V414" s="28"/>
      <c r="W414" s="28"/>
      <c r="X414" s="558"/>
      <c r="Y414" s="558"/>
      <c r="Z414" s="558"/>
      <c r="AA414" s="561"/>
      <c r="AB414" s="360"/>
      <c r="AC414" s="28"/>
      <c r="AD414" s="360"/>
      <c r="AE414" s="28"/>
      <c r="AF414" s="1302"/>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row>
    <row r="415" ht="11.25" customHeight="1">
      <c r="A415" s="557"/>
      <c r="B415" s="558"/>
      <c r="C415" s="28"/>
      <c r="D415" s="360"/>
      <c r="E415" s="31"/>
      <c r="F415" s="28"/>
      <c r="G415" s="360"/>
      <c r="H415" s="360"/>
      <c r="I415" s="360"/>
      <c r="J415" s="360"/>
      <c r="K415" s="360"/>
      <c r="L415" s="558"/>
      <c r="M415" s="558"/>
      <c r="N415" s="558"/>
      <c r="O415" s="784"/>
      <c r="P415" s="28"/>
      <c r="Q415" s="28"/>
      <c r="R415" s="874"/>
      <c r="S415" s="560"/>
      <c r="T415" s="28"/>
      <c r="U415" s="28"/>
      <c r="V415" s="28"/>
      <c r="W415" s="28"/>
      <c r="X415" s="558"/>
      <c r="Y415" s="558"/>
      <c r="Z415" s="558"/>
      <c r="AA415" s="561"/>
      <c r="AB415" s="360"/>
      <c r="AC415" s="28"/>
      <c r="AD415" s="360"/>
      <c r="AE415" s="28"/>
      <c r="AF415" s="1302"/>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row>
    <row r="416" ht="11.25" customHeight="1">
      <c r="A416" s="557"/>
      <c r="B416" s="558"/>
      <c r="C416" s="28"/>
      <c r="D416" s="360"/>
      <c r="E416" s="31"/>
      <c r="F416" s="28"/>
      <c r="G416" s="360"/>
      <c r="H416" s="360"/>
      <c r="I416" s="360"/>
      <c r="J416" s="360"/>
      <c r="K416" s="360"/>
      <c r="L416" s="558"/>
      <c r="M416" s="558"/>
      <c r="N416" s="558"/>
      <c r="O416" s="784"/>
      <c r="P416" s="28"/>
      <c r="Q416" s="28"/>
      <c r="R416" s="874"/>
      <c r="S416" s="560"/>
      <c r="T416" s="28"/>
      <c r="U416" s="28"/>
      <c r="V416" s="28"/>
      <c r="W416" s="28"/>
      <c r="X416" s="558"/>
      <c r="Y416" s="558"/>
      <c r="Z416" s="558"/>
      <c r="AA416" s="561"/>
      <c r="AB416" s="360"/>
      <c r="AC416" s="28"/>
      <c r="AD416" s="360"/>
      <c r="AE416" s="28"/>
      <c r="AF416" s="1302"/>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row>
    <row r="417" ht="11.25" customHeight="1">
      <c r="A417" s="557"/>
      <c r="B417" s="558"/>
      <c r="C417" s="28"/>
      <c r="D417" s="360"/>
      <c r="E417" s="31"/>
      <c r="F417" s="28"/>
      <c r="G417" s="360"/>
      <c r="H417" s="360"/>
      <c r="I417" s="360"/>
      <c r="J417" s="360"/>
      <c r="K417" s="360"/>
      <c r="L417" s="558"/>
      <c r="M417" s="558"/>
      <c r="N417" s="558"/>
      <c r="O417" s="784"/>
      <c r="P417" s="28"/>
      <c r="Q417" s="28"/>
      <c r="R417" s="874"/>
      <c r="S417" s="560"/>
      <c r="T417" s="28"/>
      <c r="U417" s="28"/>
      <c r="V417" s="28"/>
      <c r="W417" s="28"/>
      <c r="X417" s="558"/>
      <c r="Y417" s="558"/>
      <c r="Z417" s="558"/>
      <c r="AA417" s="561"/>
      <c r="AB417" s="360"/>
      <c r="AC417" s="28"/>
      <c r="AD417" s="360"/>
      <c r="AE417" s="28"/>
      <c r="AF417" s="1302"/>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row>
    <row r="418" ht="11.25" customHeight="1">
      <c r="A418" s="557"/>
      <c r="B418" s="558"/>
      <c r="C418" s="28"/>
      <c r="D418" s="360"/>
      <c r="E418" s="31"/>
      <c r="F418" s="28"/>
      <c r="G418" s="360"/>
      <c r="H418" s="360"/>
      <c r="I418" s="360"/>
      <c r="J418" s="360"/>
      <c r="K418" s="360"/>
      <c r="L418" s="558"/>
      <c r="M418" s="558"/>
      <c r="N418" s="558"/>
      <c r="O418" s="784"/>
      <c r="P418" s="28"/>
      <c r="Q418" s="28"/>
      <c r="R418" s="874"/>
      <c r="S418" s="560"/>
      <c r="T418" s="28"/>
      <c r="U418" s="28"/>
      <c r="V418" s="28"/>
      <c r="W418" s="28"/>
      <c r="X418" s="558"/>
      <c r="Y418" s="558"/>
      <c r="Z418" s="558"/>
      <c r="AA418" s="561"/>
      <c r="AB418" s="360"/>
      <c r="AC418" s="28"/>
      <c r="AD418" s="360"/>
      <c r="AE418" s="28"/>
      <c r="AF418" s="1302"/>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row>
    <row r="419" ht="11.25" customHeight="1">
      <c r="A419" s="557"/>
      <c r="B419" s="558"/>
      <c r="C419" s="28"/>
      <c r="D419" s="360"/>
      <c r="E419" s="31"/>
      <c r="F419" s="28"/>
      <c r="G419" s="360"/>
      <c r="H419" s="360"/>
      <c r="I419" s="360"/>
      <c r="J419" s="360"/>
      <c r="K419" s="360"/>
      <c r="L419" s="558"/>
      <c r="M419" s="558"/>
      <c r="N419" s="558"/>
      <c r="O419" s="784"/>
      <c r="P419" s="28"/>
      <c r="Q419" s="28"/>
      <c r="R419" s="874"/>
      <c r="S419" s="560"/>
      <c r="T419" s="28"/>
      <c r="U419" s="28"/>
      <c r="V419" s="28"/>
      <c r="W419" s="28"/>
      <c r="X419" s="558"/>
      <c r="Y419" s="558"/>
      <c r="Z419" s="558"/>
      <c r="AA419" s="561"/>
      <c r="AB419" s="360"/>
      <c r="AC419" s="28"/>
      <c r="AD419" s="360"/>
      <c r="AE419" s="28"/>
      <c r="AF419" s="1302"/>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row>
    <row r="420" ht="11.25" customHeight="1">
      <c r="A420" s="557"/>
      <c r="B420" s="558"/>
      <c r="C420" s="28"/>
      <c r="D420" s="360"/>
      <c r="E420" s="31"/>
      <c r="F420" s="28"/>
      <c r="G420" s="360"/>
      <c r="H420" s="360"/>
      <c r="I420" s="360"/>
      <c r="J420" s="360"/>
      <c r="K420" s="360"/>
      <c r="L420" s="558"/>
      <c r="M420" s="558"/>
      <c r="N420" s="558"/>
      <c r="O420" s="784"/>
      <c r="P420" s="28"/>
      <c r="Q420" s="28"/>
      <c r="R420" s="874"/>
      <c r="S420" s="560"/>
      <c r="T420" s="28"/>
      <c r="U420" s="28"/>
      <c r="V420" s="28"/>
      <c r="W420" s="28"/>
      <c r="X420" s="558"/>
      <c r="Y420" s="558"/>
      <c r="Z420" s="558"/>
      <c r="AA420" s="561"/>
      <c r="AB420" s="360"/>
      <c r="AC420" s="28"/>
      <c r="AD420" s="360"/>
      <c r="AE420" s="28"/>
      <c r="AF420" s="1302"/>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row>
    <row r="421" ht="11.25" customHeight="1">
      <c r="A421" s="557"/>
      <c r="B421" s="558"/>
      <c r="C421" s="28"/>
      <c r="D421" s="360"/>
      <c r="E421" s="31"/>
      <c r="F421" s="28"/>
      <c r="G421" s="360"/>
      <c r="H421" s="360"/>
      <c r="I421" s="360"/>
      <c r="J421" s="360"/>
      <c r="K421" s="360"/>
      <c r="L421" s="558"/>
      <c r="M421" s="558"/>
      <c r="N421" s="558"/>
      <c r="O421" s="784"/>
      <c r="P421" s="28"/>
      <c r="Q421" s="28"/>
      <c r="R421" s="874"/>
      <c r="S421" s="560"/>
      <c r="T421" s="28"/>
      <c r="U421" s="28"/>
      <c r="V421" s="28"/>
      <c r="W421" s="28"/>
      <c r="X421" s="558"/>
      <c r="Y421" s="558"/>
      <c r="Z421" s="558"/>
      <c r="AA421" s="561"/>
      <c r="AB421" s="360"/>
      <c r="AC421" s="28"/>
      <c r="AD421" s="360"/>
      <c r="AE421" s="28"/>
      <c r="AF421" s="1302"/>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row>
    <row r="422" ht="11.25" customHeight="1">
      <c r="A422" s="557"/>
      <c r="B422" s="558"/>
      <c r="C422" s="28"/>
      <c r="D422" s="360"/>
      <c r="E422" s="31"/>
      <c r="F422" s="28"/>
      <c r="G422" s="360"/>
      <c r="H422" s="360"/>
      <c r="I422" s="360"/>
      <c r="J422" s="360"/>
      <c r="K422" s="360"/>
      <c r="L422" s="558"/>
      <c r="M422" s="558"/>
      <c r="N422" s="558"/>
      <c r="O422" s="784"/>
      <c r="P422" s="28"/>
      <c r="Q422" s="28"/>
      <c r="R422" s="874"/>
      <c r="S422" s="560"/>
      <c r="T422" s="28"/>
      <c r="U422" s="28"/>
      <c r="V422" s="28"/>
      <c r="W422" s="28"/>
      <c r="X422" s="558"/>
      <c r="Y422" s="558"/>
      <c r="Z422" s="558"/>
      <c r="AA422" s="561"/>
      <c r="AB422" s="360"/>
      <c r="AC422" s="28"/>
      <c r="AD422" s="360"/>
      <c r="AE422" s="28"/>
      <c r="AF422" s="1302"/>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row>
    <row r="423" ht="11.25" customHeight="1">
      <c r="A423" s="557"/>
      <c r="B423" s="558"/>
      <c r="C423" s="28"/>
      <c r="D423" s="360"/>
      <c r="E423" s="31"/>
      <c r="F423" s="28"/>
      <c r="G423" s="360"/>
      <c r="H423" s="360"/>
      <c r="I423" s="360"/>
      <c r="J423" s="360"/>
      <c r="K423" s="360"/>
      <c r="L423" s="558"/>
      <c r="M423" s="558"/>
      <c r="N423" s="558"/>
      <c r="O423" s="784"/>
      <c r="P423" s="28"/>
      <c r="Q423" s="28"/>
      <c r="R423" s="874"/>
      <c r="S423" s="560"/>
      <c r="T423" s="28"/>
      <c r="U423" s="28"/>
      <c r="V423" s="28"/>
      <c r="W423" s="28"/>
      <c r="X423" s="558"/>
      <c r="Y423" s="558"/>
      <c r="Z423" s="558"/>
      <c r="AA423" s="561"/>
      <c r="AB423" s="360"/>
      <c r="AC423" s="28"/>
      <c r="AD423" s="360"/>
      <c r="AE423" s="28"/>
      <c r="AF423" s="1302"/>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row>
    <row r="424" ht="11.25" customHeight="1">
      <c r="A424" s="557"/>
      <c r="B424" s="558"/>
      <c r="C424" s="28"/>
      <c r="D424" s="360"/>
      <c r="E424" s="31"/>
      <c r="F424" s="28"/>
      <c r="G424" s="360"/>
      <c r="H424" s="360"/>
      <c r="I424" s="360"/>
      <c r="J424" s="360"/>
      <c r="K424" s="360"/>
      <c r="L424" s="558"/>
      <c r="M424" s="558"/>
      <c r="N424" s="558"/>
      <c r="O424" s="784"/>
      <c r="P424" s="28"/>
      <c r="Q424" s="28"/>
      <c r="R424" s="874"/>
      <c r="S424" s="560"/>
      <c r="T424" s="28"/>
      <c r="U424" s="28"/>
      <c r="V424" s="28"/>
      <c r="W424" s="28"/>
      <c r="X424" s="558"/>
      <c r="Y424" s="558"/>
      <c r="Z424" s="558"/>
      <c r="AA424" s="561"/>
      <c r="AB424" s="360"/>
      <c r="AC424" s="28"/>
      <c r="AD424" s="360"/>
      <c r="AE424" s="28"/>
      <c r="AF424" s="1302"/>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row>
    <row r="425" ht="11.25" customHeight="1">
      <c r="A425" s="557"/>
      <c r="B425" s="558"/>
      <c r="C425" s="28"/>
      <c r="D425" s="360"/>
      <c r="E425" s="31"/>
      <c r="F425" s="28"/>
      <c r="G425" s="360"/>
      <c r="H425" s="360"/>
      <c r="I425" s="360"/>
      <c r="J425" s="360"/>
      <c r="K425" s="360"/>
      <c r="L425" s="558"/>
      <c r="M425" s="558"/>
      <c r="N425" s="558"/>
      <c r="O425" s="784"/>
      <c r="P425" s="28"/>
      <c r="Q425" s="28"/>
      <c r="R425" s="874"/>
      <c r="S425" s="560"/>
      <c r="T425" s="28"/>
      <c r="U425" s="28"/>
      <c r="V425" s="28"/>
      <c r="W425" s="28"/>
      <c r="X425" s="558"/>
      <c r="Y425" s="558"/>
      <c r="Z425" s="558"/>
      <c r="AA425" s="561"/>
      <c r="AB425" s="360"/>
      <c r="AC425" s="28"/>
      <c r="AD425" s="360"/>
      <c r="AE425" s="28"/>
      <c r="AF425" s="1302"/>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row>
    <row r="426" ht="11.25" customHeight="1">
      <c r="A426" s="557"/>
      <c r="B426" s="558"/>
      <c r="C426" s="28"/>
      <c r="D426" s="360"/>
      <c r="E426" s="31"/>
      <c r="F426" s="28"/>
      <c r="G426" s="360"/>
      <c r="H426" s="360"/>
      <c r="I426" s="360"/>
      <c r="J426" s="360"/>
      <c r="K426" s="360"/>
      <c r="L426" s="558"/>
      <c r="M426" s="558"/>
      <c r="N426" s="558"/>
      <c r="O426" s="784"/>
      <c r="P426" s="28"/>
      <c r="Q426" s="28"/>
      <c r="R426" s="874"/>
      <c r="S426" s="560"/>
      <c r="T426" s="28"/>
      <c r="U426" s="28"/>
      <c r="V426" s="28"/>
      <c r="W426" s="28"/>
      <c r="X426" s="558"/>
      <c r="Y426" s="558"/>
      <c r="Z426" s="558"/>
      <c r="AA426" s="561"/>
      <c r="AB426" s="360"/>
      <c r="AC426" s="28"/>
      <c r="AD426" s="360"/>
      <c r="AE426" s="28"/>
      <c r="AF426" s="1302"/>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row>
    <row r="427" ht="11.25" customHeight="1">
      <c r="A427" s="557"/>
      <c r="B427" s="558"/>
      <c r="C427" s="28"/>
      <c r="D427" s="360"/>
      <c r="E427" s="31"/>
      <c r="F427" s="28"/>
      <c r="G427" s="360"/>
      <c r="H427" s="360"/>
      <c r="I427" s="360"/>
      <c r="J427" s="360"/>
      <c r="K427" s="360"/>
      <c r="L427" s="558"/>
      <c r="M427" s="558"/>
      <c r="N427" s="558"/>
      <c r="O427" s="784"/>
      <c r="P427" s="28"/>
      <c r="Q427" s="28"/>
      <c r="R427" s="874"/>
      <c r="S427" s="560"/>
      <c r="T427" s="28"/>
      <c r="U427" s="28"/>
      <c r="V427" s="28"/>
      <c r="W427" s="28"/>
      <c r="X427" s="558"/>
      <c r="Y427" s="558"/>
      <c r="Z427" s="558"/>
      <c r="AA427" s="561"/>
      <c r="AB427" s="360"/>
      <c r="AC427" s="28"/>
      <c r="AD427" s="360"/>
      <c r="AE427" s="28"/>
      <c r="AF427" s="1302"/>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row>
    <row r="428" ht="11.25" customHeight="1">
      <c r="A428" s="557"/>
      <c r="B428" s="558"/>
      <c r="C428" s="28"/>
      <c r="D428" s="360"/>
      <c r="E428" s="31"/>
      <c r="F428" s="28"/>
      <c r="G428" s="360"/>
      <c r="H428" s="360"/>
      <c r="I428" s="360"/>
      <c r="J428" s="360"/>
      <c r="K428" s="360"/>
      <c r="L428" s="558"/>
      <c r="M428" s="558"/>
      <c r="N428" s="558"/>
      <c r="O428" s="784"/>
      <c r="P428" s="28"/>
      <c r="Q428" s="28"/>
      <c r="R428" s="874"/>
      <c r="S428" s="560"/>
      <c r="T428" s="28"/>
      <c r="U428" s="28"/>
      <c r="V428" s="28"/>
      <c r="W428" s="28"/>
      <c r="X428" s="558"/>
      <c r="Y428" s="558"/>
      <c r="Z428" s="558"/>
      <c r="AA428" s="561"/>
      <c r="AB428" s="360"/>
      <c r="AC428" s="28"/>
      <c r="AD428" s="360"/>
      <c r="AE428" s="28"/>
      <c r="AF428" s="1302"/>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row>
    <row r="429" ht="11.25" customHeight="1">
      <c r="A429" s="557"/>
      <c r="B429" s="558"/>
      <c r="C429" s="28"/>
      <c r="D429" s="360"/>
      <c r="E429" s="31"/>
      <c r="F429" s="28"/>
      <c r="G429" s="360"/>
      <c r="H429" s="360"/>
      <c r="I429" s="360"/>
      <c r="J429" s="360"/>
      <c r="K429" s="360"/>
      <c r="L429" s="558"/>
      <c r="M429" s="558"/>
      <c r="N429" s="558"/>
      <c r="O429" s="784"/>
      <c r="P429" s="28"/>
      <c r="Q429" s="28"/>
      <c r="R429" s="874"/>
      <c r="S429" s="560"/>
      <c r="T429" s="28"/>
      <c r="U429" s="28"/>
      <c r="V429" s="28"/>
      <c r="W429" s="28"/>
      <c r="X429" s="558"/>
      <c r="Y429" s="558"/>
      <c r="Z429" s="558"/>
      <c r="AA429" s="561"/>
      <c r="AB429" s="360"/>
      <c r="AC429" s="28"/>
      <c r="AD429" s="360"/>
      <c r="AE429" s="28"/>
      <c r="AF429" s="1302"/>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row>
    <row r="430" ht="11.25" customHeight="1">
      <c r="A430" s="557"/>
      <c r="B430" s="558"/>
      <c r="C430" s="28"/>
      <c r="D430" s="360"/>
      <c r="E430" s="31"/>
      <c r="F430" s="28"/>
      <c r="G430" s="360"/>
      <c r="H430" s="360"/>
      <c r="I430" s="360"/>
      <c r="J430" s="360"/>
      <c r="K430" s="360"/>
      <c r="L430" s="558"/>
      <c r="M430" s="558"/>
      <c r="N430" s="558"/>
      <c r="O430" s="784"/>
      <c r="P430" s="28"/>
      <c r="Q430" s="28"/>
      <c r="R430" s="874"/>
      <c r="S430" s="560"/>
      <c r="T430" s="28"/>
      <c r="U430" s="28"/>
      <c r="V430" s="28"/>
      <c r="W430" s="28"/>
      <c r="X430" s="558"/>
      <c r="Y430" s="558"/>
      <c r="Z430" s="558"/>
      <c r="AA430" s="561"/>
      <c r="AB430" s="360"/>
      <c r="AC430" s="28"/>
      <c r="AD430" s="360"/>
      <c r="AE430" s="28"/>
      <c r="AF430" s="1302"/>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row>
    <row r="431" ht="11.25" customHeight="1">
      <c r="A431" s="557"/>
      <c r="B431" s="558"/>
      <c r="C431" s="28"/>
      <c r="D431" s="360"/>
      <c r="E431" s="31"/>
      <c r="F431" s="28"/>
      <c r="G431" s="360"/>
      <c r="H431" s="360"/>
      <c r="I431" s="360"/>
      <c r="J431" s="360"/>
      <c r="K431" s="360"/>
      <c r="L431" s="558"/>
      <c r="M431" s="558"/>
      <c r="N431" s="558"/>
      <c r="O431" s="784"/>
      <c r="P431" s="28"/>
      <c r="Q431" s="28"/>
      <c r="R431" s="874"/>
      <c r="S431" s="560"/>
      <c r="T431" s="28"/>
      <c r="U431" s="28"/>
      <c r="V431" s="28"/>
      <c r="W431" s="28"/>
      <c r="X431" s="558"/>
      <c r="Y431" s="558"/>
      <c r="Z431" s="558"/>
      <c r="AA431" s="561"/>
      <c r="AB431" s="360"/>
      <c r="AC431" s="28"/>
      <c r="AD431" s="360"/>
      <c r="AE431" s="28"/>
      <c r="AF431" s="1302"/>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row>
    <row r="432" ht="11.25" customHeight="1">
      <c r="A432" s="557"/>
      <c r="B432" s="558"/>
      <c r="C432" s="28"/>
      <c r="D432" s="360"/>
      <c r="E432" s="31"/>
      <c r="F432" s="28"/>
      <c r="G432" s="360"/>
      <c r="H432" s="360"/>
      <c r="I432" s="360"/>
      <c r="J432" s="360"/>
      <c r="K432" s="360"/>
      <c r="L432" s="558"/>
      <c r="M432" s="558"/>
      <c r="N432" s="558"/>
      <c r="O432" s="784"/>
      <c r="P432" s="28"/>
      <c r="Q432" s="28"/>
      <c r="R432" s="874"/>
      <c r="S432" s="560"/>
      <c r="T432" s="28"/>
      <c r="U432" s="28"/>
      <c r="V432" s="28"/>
      <c r="W432" s="28"/>
      <c r="X432" s="558"/>
      <c r="Y432" s="558"/>
      <c r="Z432" s="558"/>
      <c r="AA432" s="561"/>
      <c r="AB432" s="360"/>
      <c r="AC432" s="28"/>
      <c r="AD432" s="360"/>
      <c r="AE432" s="28"/>
      <c r="AF432" s="1302"/>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row>
    <row r="433" ht="11.25" customHeight="1">
      <c r="A433" s="557"/>
      <c r="B433" s="558"/>
      <c r="C433" s="28"/>
      <c r="D433" s="360"/>
      <c r="E433" s="31"/>
      <c r="F433" s="28"/>
      <c r="G433" s="360"/>
      <c r="H433" s="360"/>
      <c r="I433" s="360"/>
      <c r="J433" s="360"/>
      <c r="K433" s="360"/>
      <c r="L433" s="558"/>
      <c r="M433" s="558"/>
      <c r="N433" s="558"/>
      <c r="O433" s="784"/>
      <c r="P433" s="28"/>
      <c r="Q433" s="28"/>
      <c r="R433" s="874"/>
      <c r="S433" s="560"/>
      <c r="T433" s="28"/>
      <c r="U433" s="28"/>
      <c r="V433" s="28"/>
      <c r="W433" s="28"/>
      <c r="X433" s="558"/>
      <c r="Y433" s="558"/>
      <c r="Z433" s="558"/>
      <c r="AA433" s="561"/>
      <c r="AB433" s="360"/>
      <c r="AC433" s="28"/>
      <c r="AD433" s="360"/>
      <c r="AE433" s="28"/>
      <c r="AF433" s="1302"/>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row>
    <row r="434" ht="11.25" customHeight="1">
      <c r="A434" s="557"/>
      <c r="B434" s="558"/>
      <c r="C434" s="28"/>
      <c r="D434" s="360"/>
      <c r="E434" s="31"/>
      <c r="F434" s="28"/>
      <c r="G434" s="360"/>
      <c r="H434" s="360"/>
      <c r="I434" s="360"/>
      <c r="J434" s="360"/>
      <c r="K434" s="360"/>
      <c r="L434" s="558"/>
      <c r="M434" s="558"/>
      <c r="N434" s="558"/>
      <c r="O434" s="784"/>
      <c r="P434" s="28"/>
      <c r="Q434" s="28"/>
      <c r="R434" s="874"/>
      <c r="S434" s="560"/>
      <c r="T434" s="28"/>
      <c r="U434" s="28"/>
      <c r="V434" s="28"/>
      <c r="W434" s="28"/>
      <c r="X434" s="558"/>
      <c r="Y434" s="558"/>
      <c r="Z434" s="558"/>
      <c r="AA434" s="561"/>
      <c r="AB434" s="360"/>
      <c r="AC434" s="28"/>
      <c r="AD434" s="360"/>
      <c r="AE434" s="28"/>
      <c r="AF434" s="1302"/>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row>
    <row r="435" ht="11.25" customHeight="1">
      <c r="A435" s="557"/>
      <c r="B435" s="558"/>
      <c r="C435" s="28"/>
      <c r="D435" s="360"/>
      <c r="E435" s="31"/>
      <c r="F435" s="28"/>
      <c r="G435" s="360"/>
      <c r="H435" s="360"/>
      <c r="I435" s="360"/>
      <c r="J435" s="360"/>
      <c r="K435" s="360"/>
      <c r="L435" s="558"/>
      <c r="M435" s="558"/>
      <c r="N435" s="558"/>
      <c r="O435" s="784"/>
      <c r="P435" s="28"/>
      <c r="Q435" s="28"/>
      <c r="R435" s="874"/>
      <c r="S435" s="560"/>
      <c r="T435" s="28"/>
      <c r="U435" s="28"/>
      <c r="V435" s="28"/>
      <c r="W435" s="28"/>
      <c r="X435" s="558"/>
      <c r="Y435" s="558"/>
      <c r="Z435" s="558"/>
      <c r="AA435" s="561"/>
      <c r="AB435" s="360"/>
      <c r="AC435" s="28"/>
      <c r="AD435" s="360"/>
      <c r="AE435" s="28"/>
      <c r="AF435" s="1302"/>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row>
    <row r="436" ht="11.25" customHeight="1">
      <c r="A436" s="557"/>
      <c r="B436" s="558"/>
      <c r="C436" s="28"/>
      <c r="D436" s="360"/>
      <c r="E436" s="31"/>
      <c r="F436" s="28"/>
      <c r="G436" s="360"/>
      <c r="H436" s="360"/>
      <c r="I436" s="360"/>
      <c r="J436" s="360"/>
      <c r="K436" s="360"/>
      <c r="L436" s="558"/>
      <c r="M436" s="558"/>
      <c r="N436" s="558"/>
      <c r="O436" s="784"/>
      <c r="P436" s="28"/>
      <c r="Q436" s="28"/>
      <c r="R436" s="874"/>
      <c r="S436" s="560"/>
      <c r="T436" s="28"/>
      <c r="U436" s="28"/>
      <c r="V436" s="28"/>
      <c r="W436" s="28"/>
      <c r="X436" s="558"/>
      <c r="Y436" s="558"/>
      <c r="Z436" s="558"/>
      <c r="AA436" s="561"/>
      <c r="AB436" s="360"/>
      <c r="AC436" s="28"/>
      <c r="AD436" s="360"/>
      <c r="AE436" s="28"/>
      <c r="AF436" s="1302"/>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row>
    <row r="437" ht="11.25" customHeight="1">
      <c r="A437" s="557"/>
      <c r="B437" s="558"/>
      <c r="C437" s="28"/>
      <c r="D437" s="360"/>
      <c r="E437" s="31"/>
      <c r="F437" s="28"/>
      <c r="G437" s="360"/>
      <c r="H437" s="360"/>
      <c r="I437" s="360"/>
      <c r="J437" s="360"/>
      <c r="K437" s="360"/>
      <c r="L437" s="558"/>
      <c r="M437" s="558"/>
      <c r="N437" s="558"/>
      <c r="O437" s="784"/>
      <c r="P437" s="28"/>
      <c r="Q437" s="28"/>
      <c r="R437" s="874"/>
      <c r="S437" s="560"/>
      <c r="T437" s="28"/>
      <c r="U437" s="28"/>
      <c r="V437" s="28"/>
      <c r="W437" s="28"/>
      <c r="X437" s="558"/>
      <c r="Y437" s="558"/>
      <c r="Z437" s="558"/>
      <c r="AA437" s="561"/>
      <c r="AB437" s="360"/>
      <c r="AC437" s="28"/>
      <c r="AD437" s="360"/>
      <c r="AE437" s="28"/>
      <c r="AF437" s="1302"/>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row>
    <row r="438" ht="11.25" customHeight="1">
      <c r="A438" s="557"/>
      <c r="B438" s="558"/>
      <c r="C438" s="28"/>
      <c r="D438" s="360"/>
      <c r="E438" s="31"/>
      <c r="F438" s="28"/>
      <c r="G438" s="360"/>
      <c r="H438" s="360"/>
      <c r="I438" s="360"/>
      <c r="J438" s="360"/>
      <c r="K438" s="360"/>
      <c r="L438" s="558"/>
      <c r="M438" s="558"/>
      <c r="N438" s="558"/>
      <c r="O438" s="784"/>
      <c r="P438" s="28"/>
      <c r="Q438" s="28"/>
      <c r="R438" s="874"/>
      <c r="S438" s="560"/>
      <c r="T438" s="28"/>
      <c r="U438" s="28"/>
      <c r="V438" s="28"/>
      <c r="W438" s="28"/>
      <c r="X438" s="558"/>
      <c r="Y438" s="558"/>
      <c r="Z438" s="558"/>
      <c r="AA438" s="561"/>
      <c r="AB438" s="360"/>
      <c r="AC438" s="28"/>
      <c r="AD438" s="360"/>
      <c r="AE438" s="28"/>
      <c r="AF438" s="1302"/>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row>
    <row r="439" ht="11.25" customHeight="1">
      <c r="A439" s="557"/>
      <c r="B439" s="558"/>
      <c r="C439" s="28"/>
      <c r="D439" s="360"/>
      <c r="E439" s="31"/>
      <c r="F439" s="28"/>
      <c r="G439" s="360"/>
      <c r="H439" s="360"/>
      <c r="I439" s="360"/>
      <c r="J439" s="360"/>
      <c r="K439" s="360"/>
      <c r="L439" s="558"/>
      <c r="M439" s="558"/>
      <c r="N439" s="558"/>
      <c r="O439" s="784"/>
      <c r="P439" s="28"/>
      <c r="Q439" s="28"/>
      <c r="R439" s="874"/>
      <c r="S439" s="560"/>
      <c r="T439" s="28"/>
      <c r="U439" s="28"/>
      <c r="V439" s="28"/>
      <c r="W439" s="28"/>
      <c r="X439" s="558"/>
      <c r="Y439" s="558"/>
      <c r="Z439" s="558"/>
      <c r="AA439" s="561"/>
      <c r="AB439" s="360"/>
      <c r="AC439" s="28"/>
      <c r="AD439" s="360"/>
      <c r="AE439" s="28"/>
      <c r="AF439" s="1302"/>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row>
    <row r="440" ht="11.25" customHeight="1">
      <c r="A440" s="557"/>
      <c r="B440" s="558"/>
      <c r="C440" s="28"/>
      <c r="D440" s="360"/>
      <c r="E440" s="31"/>
      <c r="F440" s="28"/>
      <c r="G440" s="360"/>
      <c r="H440" s="360"/>
      <c r="I440" s="360"/>
      <c r="J440" s="360"/>
      <c r="K440" s="360"/>
      <c r="L440" s="558"/>
      <c r="M440" s="558"/>
      <c r="N440" s="558"/>
      <c r="O440" s="784"/>
      <c r="P440" s="28"/>
      <c r="Q440" s="28"/>
      <c r="R440" s="874"/>
      <c r="S440" s="560"/>
      <c r="T440" s="28"/>
      <c r="U440" s="28"/>
      <c r="V440" s="28"/>
      <c r="W440" s="28"/>
      <c r="X440" s="558"/>
      <c r="Y440" s="558"/>
      <c r="Z440" s="558"/>
      <c r="AA440" s="561"/>
      <c r="AB440" s="360"/>
      <c r="AC440" s="28"/>
      <c r="AD440" s="360"/>
      <c r="AE440" s="28"/>
      <c r="AF440" s="1302"/>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row>
    <row r="441" ht="11.25" customHeight="1">
      <c r="A441" s="557"/>
      <c r="B441" s="558"/>
      <c r="C441" s="28"/>
      <c r="D441" s="360"/>
      <c r="E441" s="31"/>
      <c r="F441" s="28"/>
      <c r="G441" s="360"/>
      <c r="H441" s="360"/>
      <c r="I441" s="360"/>
      <c r="J441" s="360"/>
      <c r="K441" s="360"/>
      <c r="L441" s="558"/>
      <c r="M441" s="558"/>
      <c r="N441" s="558"/>
      <c r="O441" s="784"/>
      <c r="P441" s="28"/>
      <c r="Q441" s="28"/>
      <c r="R441" s="874"/>
      <c r="S441" s="560"/>
      <c r="T441" s="28"/>
      <c r="U441" s="28"/>
      <c r="V441" s="28"/>
      <c r="W441" s="28"/>
      <c r="X441" s="558"/>
      <c r="Y441" s="558"/>
      <c r="Z441" s="558"/>
      <c r="AA441" s="561"/>
      <c r="AB441" s="360"/>
      <c r="AC441" s="28"/>
      <c r="AD441" s="360"/>
      <c r="AE441" s="28"/>
      <c r="AF441" s="1302"/>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row>
    <row r="442" ht="11.25" customHeight="1">
      <c r="A442" s="557"/>
      <c r="B442" s="558"/>
      <c r="C442" s="28"/>
      <c r="D442" s="360"/>
      <c r="E442" s="31"/>
      <c r="F442" s="28"/>
      <c r="G442" s="360"/>
      <c r="H442" s="360"/>
      <c r="I442" s="360"/>
      <c r="J442" s="360"/>
      <c r="K442" s="360"/>
      <c r="L442" s="558"/>
      <c r="M442" s="558"/>
      <c r="N442" s="558"/>
      <c r="O442" s="784"/>
      <c r="P442" s="28"/>
      <c r="Q442" s="28"/>
      <c r="R442" s="874"/>
      <c r="S442" s="560"/>
      <c r="T442" s="28"/>
      <c r="U442" s="28"/>
      <c r="V442" s="28"/>
      <c r="W442" s="28"/>
      <c r="X442" s="558"/>
      <c r="Y442" s="558"/>
      <c r="Z442" s="558"/>
      <c r="AA442" s="561"/>
      <c r="AB442" s="360"/>
      <c r="AC442" s="28"/>
      <c r="AD442" s="360"/>
      <c r="AE442" s="28"/>
      <c r="AF442" s="1302"/>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row>
    <row r="443" ht="11.25" customHeight="1">
      <c r="A443" s="557"/>
      <c r="B443" s="558"/>
      <c r="C443" s="28"/>
      <c r="D443" s="360"/>
      <c r="E443" s="31"/>
      <c r="F443" s="28"/>
      <c r="G443" s="360"/>
      <c r="H443" s="360"/>
      <c r="I443" s="360"/>
      <c r="J443" s="360"/>
      <c r="K443" s="360"/>
      <c r="L443" s="558"/>
      <c r="M443" s="558"/>
      <c r="N443" s="558"/>
      <c r="O443" s="784"/>
      <c r="P443" s="28"/>
      <c r="Q443" s="28"/>
      <c r="R443" s="874"/>
      <c r="S443" s="560"/>
      <c r="T443" s="28"/>
      <c r="U443" s="28"/>
      <c r="V443" s="28"/>
      <c r="W443" s="28"/>
      <c r="X443" s="558"/>
      <c r="Y443" s="558"/>
      <c r="Z443" s="558"/>
      <c r="AA443" s="561"/>
      <c r="AB443" s="360"/>
      <c r="AC443" s="28"/>
      <c r="AD443" s="360"/>
      <c r="AE443" s="28"/>
      <c r="AF443" s="1302"/>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row>
    <row r="444" ht="11.25" customHeight="1">
      <c r="A444" s="557"/>
      <c r="B444" s="558"/>
      <c r="C444" s="28"/>
      <c r="D444" s="360"/>
      <c r="E444" s="31"/>
      <c r="F444" s="28"/>
      <c r="G444" s="360"/>
      <c r="H444" s="360"/>
      <c r="I444" s="360"/>
      <c r="J444" s="360"/>
      <c r="K444" s="360"/>
      <c r="L444" s="558"/>
      <c r="M444" s="558"/>
      <c r="N444" s="558"/>
      <c r="O444" s="784"/>
      <c r="P444" s="28"/>
      <c r="Q444" s="28"/>
      <c r="R444" s="874"/>
      <c r="S444" s="560"/>
      <c r="T444" s="28"/>
      <c r="U444" s="28"/>
      <c r="V444" s="28"/>
      <c r="W444" s="28"/>
      <c r="X444" s="558"/>
      <c r="Y444" s="558"/>
      <c r="Z444" s="558"/>
      <c r="AA444" s="561"/>
      <c r="AB444" s="360"/>
      <c r="AC444" s="28"/>
      <c r="AD444" s="360"/>
      <c r="AE444" s="28"/>
      <c r="AF444" s="1302"/>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row>
    <row r="445" ht="11.25" customHeight="1">
      <c r="A445" s="557"/>
      <c r="B445" s="558"/>
      <c r="C445" s="28"/>
      <c r="D445" s="360"/>
      <c r="E445" s="31"/>
      <c r="F445" s="28"/>
      <c r="G445" s="360"/>
      <c r="H445" s="360"/>
      <c r="I445" s="360"/>
      <c r="J445" s="360"/>
      <c r="K445" s="360"/>
      <c r="L445" s="558"/>
      <c r="M445" s="558"/>
      <c r="N445" s="558"/>
      <c r="O445" s="784"/>
      <c r="P445" s="28"/>
      <c r="Q445" s="28"/>
      <c r="R445" s="874"/>
      <c r="S445" s="560"/>
      <c r="T445" s="28"/>
      <c r="U445" s="28"/>
      <c r="V445" s="28"/>
      <c r="W445" s="28"/>
      <c r="X445" s="558"/>
      <c r="Y445" s="558"/>
      <c r="Z445" s="558"/>
      <c r="AA445" s="561"/>
      <c r="AB445" s="360"/>
      <c r="AC445" s="28"/>
      <c r="AD445" s="360"/>
      <c r="AE445" s="28"/>
      <c r="AF445" s="1302"/>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row>
    <row r="446" ht="11.25" customHeight="1">
      <c r="A446" s="557"/>
      <c r="B446" s="558"/>
      <c r="C446" s="28"/>
      <c r="D446" s="360"/>
      <c r="E446" s="31"/>
      <c r="F446" s="28"/>
      <c r="G446" s="360"/>
      <c r="H446" s="360"/>
      <c r="I446" s="360"/>
      <c r="J446" s="360"/>
      <c r="K446" s="360"/>
      <c r="L446" s="558"/>
      <c r="M446" s="558"/>
      <c r="N446" s="558"/>
      <c r="O446" s="784"/>
      <c r="P446" s="28"/>
      <c r="Q446" s="28"/>
      <c r="R446" s="874"/>
      <c r="S446" s="560"/>
      <c r="T446" s="28"/>
      <c r="U446" s="28"/>
      <c r="V446" s="28"/>
      <c r="W446" s="28"/>
      <c r="X446" s="558"/>
      <c r="Y446" s="558"/>
      <c r="Z446" s="558"/>
      <c r="AA446" s="561"/>
      <c r="AB446" s="360"/>
      <c r="AC446" s="28"/>
      <c r="AD446" s="360"/>
      <c r="AE446" s="28"/>
      <c r="AF446" s="1302"/>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row>
    <row r="447" ht="11.25" customHeight="1">
      <c r="A447" s="557"/>
      <c r="B447" s="558"/>
      <c r="C447" s="28"/>
      <c r="D447" s="360"/>
      <c r="E447" s="31"/>
      <c r="F447" s="28"/>
      <c r="G447" s="360"/>
      <c r="H447" s="360"/>
      <c r="I447" s="360"/>
      <c r="J447" s="360"/>
      <c r="K447" s="360"/>
      <c r="L447" s="558"/>
      <c r="M447" s="558"/>
      <c r="N447" s="558"/>
      <c r="O447" s="784"/>
      <c r="P447" s="28"/>
      <c r="Q447" s="28"/>
      <c r="R447" s="874"/>
      <c r="S447" s="560"/>
      <c r="T447" s="28"/>
      <c r="U447" s="28"/>
      <c r="V447" s="28"/>
      <c r="W447" s="28"/>
      <c r="X447" s="558"/>
      <c r="Y447" s="558"/>
      <c r="Z447" s="558"/>
      <c r="AA447" s="561"/>
      <c r="AB447" s="360"/>
      <c r="AC447" s="28"/>
      <c r="AD447" s="360"/>
      <c r="AE447" s="28"/>
      <c r="AF447" s="1302"/>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row>
    <row r="448" ht="11.25" customHeight="1">
      <c r="A448" s="557"/>
      <c r="B448" s="558"/>
      <c r="C448" s="28"/>
      <c r="D448" s="360"/>
      <c r="E448" s="31"/>
      <c r="F448" s="28"/>
      <c r="G448" s="360"/>
      <c r="H448" s="360"/>
      <c r="I448" s="360"/>
      <c r="J448" s="360"/>
      <c r="K448" s="360"/>
      <c r="L448" s="558"/>
      <c r="M448" s="558"/>
      <c r="N448" s="558"/>
      <c r="O448" s="784"/>
      <c r="P448" s="28"/>
      <c r="Q448" s="28"/>
      <c r="R448" s="874"/>
      <c r="S448" s="560"/>
      <c r="T448" s="28"/>
      <c r="U448" s="28"/>
      <c r="V448" s="28"/>
      <c r="W448" s="28"/>
      <c r="X448" s="558"/>
      <c r="Y448" s="558"/>
      <c r="Z448" s="558"/>
      <c r="AA448" s="561"/>
      <c r="AB448" s="360"/>
      <c r="AC448" s="28"/>
      <c r="AD448" s="360"/>
      <c r="AE448" s="28"/>
      <c r="AF448" s="1302"/>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row>
    <row r="449" ht="11.25" customHeight="1">
      <c r="A449" s="557"/>
      <c r="B449" s="558"/>
      <c r="C449" s="28"/>
      <c r="D449" s="360"/>
      <c r="E449" s="31"/>
      <c r="F449" s="28"/>
      <c r="G449" s="360"/>
      <c r="H449" s="360"/>
      <c r="I449" s="360"/>
      <c r="J449" s="360"/>
      <c r="K449" s="360"/>
      <c r="L449" s="558"/>
      <c r="M449" s="558"/>
      <c r="N449" s="558"/>
      <c r="O449" s="784"/>
      <c r="P449" s="28"/>
      <c r="Q449" s="28"/>
      <c r="R449" s="874"/>
      <c r="S449" s="560"/>
      <c r="T449" s="28"/>
      <c r="U449" s="28"/>
      <c r="V449" s="28"/>
      <c r="W449" s="28"/>
      <c r="X449" s="558"/>
      <c r="Y449" s="558"/>
      <c r="Z449" s="558"/>
      <c r="AA449" s="561"/>
      <c r="AB449" s="360"/>
      <c r="AC449" s="28"/>
      <c r="AD449" s="360"/>
      <c r="AE449" s="28"/>
      <c r="AF449" s="1302"/>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row>
    <row r="450" ht="11.25" customHeight="1">
      <c r="A450" s="557"/>
      <c r="B450" s="558"/>
      <c r="C450" s="28"/>
      <c r="D450" s="360"/>
      <c r="E450" s="31"/>
      <c r="F450" s="28"/>
      <c r="G450" s="360"/>
      <c r="H450" s="360"/>
      <c r="I450" s="360"/>
      <c r="J450" s="360"/>
      <c r="K450" s="360"/>
      <c r="L450" s="558"/>
      <c r="M450" s="558"/>
      <c r="N450" s="558"/>
      <c r="O450" s="784"/>
      <c r="P450" s="28"/>
      <c r="Q450" s="28"/>
      <c r="R450" s="874"/>
      <c r="S450" s="560"/>
      <c r="T450" s="28"/>
      <c r="U450" s="28"/>
      <c r="V450" s="28"/>
      <c r="W450" s="28"/>
      <c r="X450" s="558"/>
      <c r="Y450" s="558"/>
      <c r="Z450" s="558"/>
      <c r="AA450" s="561"/>
      <c r="AB450" s="360"/>
      <c r="AC450" s="28"/>
      <c r="AD450" s="360"/>
      <c r="AE450" s="28"/>
      <c r="AF450" s="1302"/>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row>
    <row r="451" ht="11.25" customHeight="1">
      <c r="A451" s="557"/>
      <c r="B451" s="558"/>
      <c r="C451" s="28"/>
      <c r="D451" s="360"/>
      <c r="E451" s="31"/>
      <c r="F451" s="28"/>
      <c r="G451" s="360"/>
      <c r="H451" s="360"/>
      <c r="I451" s="360"/>
      <c r="J451" s="360"/>
      <c r="K451" s="360"/>
      <c r="L451" s="558"/>
      <c r="M451" s="558"/>
      <c r="N451" s="558"/>
      <c r="O451" s="784"/>
      <c r="P451" s="28"/>
      <c r="Q451" s="28"/>
      <c r="R451" s="874"/>
      <c r="S451" s="560"/>
      <c r="T451" s="28"/>
      <c r="U451" s="28"/>
      <c r="V451" s="28"/>
      <c r="W451" s="28"/>
      <c r="X451" s="558"/>
      <c r="Y451" s="558"/>
      <c r="Z451" s="558"/>
      <c r="AA451" s="561"/>
      <c r="AB451" s="360"/>
      <c r="AC451" s="28"/>
      <c r="AD451" s="360"/>
      <c r="AE451" s="28"/>
      <c r="AF451" s="1302"/>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row>
    <row r="452" ht="11.25" customHeight="1">
      <c r="A452" s="557"/>
      <c r="B452" s="558"/>
      <c r="C452" s="28"/>
      <c r="D452" s="360"/>
      <c r="E452" s="31"/>
      <c r="F452" s="28"/>
      <c r="G452" s="360"/>
      <c r="H452" s="360"/>
      <c r="I452" s="360"/>
      <c r="J452" s="360"/>
      <c r="K452" s="360"/>
      <c r="L452" s="558"/>
      <c r="M452" s="558"/>
      <c r="N452" s="558"/>
      <c r="O452" s="784"/>
      <c r="P452" s="28"/>
      <c r="Q452" s="28"/>
      <c r="R452" s="874"/>
      <c r="S452" s="560"/>
      <c r="T452" s="28"/>
      <c r="U452" s="28"/>
      <c r="V452" s="28"/>
      <c r="W452" s="28"/>
      <c r="X452" s="558"/>
      <c r="Y452" s="558"/>
      <c r="Z452" s="558"/>
      <c r="AA452" s="561"/>
      <c r="AB452" s="360"/>
      <c r="AC452" s="28"/>
      <c r="AD452" s="360"/>
      <c r="AE452" s="28"/>
      <c r="AF452" s="1302"/>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row>
    <row r="453" ht="11.25" customHeight="1">
      <c r="A453" s="557"/>
      <c r="B453" s="558"/>
      <c r="C453" s="28"/>
      <c r="D453" s="360"/>
      <c r="E453" s="31"/>
      <c r="F453" s="28"/>
      <c r="G453" s="360"/>
      <c r="H453" s="360"/>
      <c r="I453" s="360"/>
      <c r="J453" s="360"/>
      <c r="K453" s="360"/>
      <c r="L453" s="558"/>
      <c r="M453" s="558"/>
      <c r="N453" s="558"/>
      <c r="O453" s="784"/>
      <c r="P453" s="28"/>
      <c r="Q453" s="28"/>
      <c r="R453" s="874"/>
      <c r="S453" s="560"/>
      <c r="T453" s="28"/>
      <c r="U453" s="28"/>
      <c r="V453" s="28"/>
      <c r="W453" s="28"/>
      <c r="X453" s="558"/>
      <c r="Y453" s="558"/>
      <c r="Z453" s="558"/>
      <c r="AA453" s="561"/>
      <c r="AB453" s="360"/>
      <c r="AC453" s="28"/>
      <c r="AD453" s="360"/>
      <c r="AE453" s="28"/>
      <c r="AF453" s="1302"/>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row>
    <row r="454" ht="11.25" customHeight="1">
      <c r="A454" s="557"/>
      <c r="B454" s="558"/>
      <c r="C454" s="28"/>
      <c r="D454" s="360"/>
      <c r="E454" s="31"/>
      <c r="F454" s="28"/>
      <c r="G454" s="360"/>
      <c r="H454" s="360"/>
      <c r="I454" s="360"/>
      <c r="J454" s="360"/>
      <c r="K454" s="360"/>
      <c r="L454" s="558"/>
      <c r="M454" s="558"/>
      <c r="N454" s="558"/>
      <c r="O454" s="784"/>
      <c r="P454" s="28"/>
      <c r="Q454" s="28"/>
      <c r="R454" s="874"/>
      <c r="S454" s="560"/>
      <c r="T454" s="28"/>
      <c r="U454" s="28"/>
      <c r="V454" s="28"/>
      <c r="W454" s="28"/>
      <c r="X454" s="558"/>
      <c r="Y454" s="558"/>
      <c r="Z454" s="558"/>
      <c r="AA454" s="561"/>
      <c r="AB454" s="360"/>
      <c r="AC454" s="28"/>
      <c r="AD454" s="360"/>
      <c r="AE454" s="28"/>
      <c r="AF454" s="1302"/>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row>
    <row r="455" ht="11.25" customHeight="1">
      <c r="A455" s="557"/>
      <c r="B455" s="558"/>
      <c r="C455" s="28"/>
      <c r="D455" s="360"/>
      <c r="E455" s="31"/>
      <c r="F455" s="28"/>
      <c r="G455" s="360"/>
      <c r="H455" s="360"/>
      <c r="I455" s="360"/>
      <c r="J455" s="360"/>
      <c r="K455" s="360"/>
      <c r="L455" s="558"/>
      <c r="M455" s="558"/>
      <c r="N455" s="558"/>
      <c r="O455" s="784"/>
      <c r="P455" s="28"/>
      <c r="Q455" s="28"/>
      <c r="R455" s="874"/>
      <c r="S455" s="560"/>
      <c r="T455" s="28"/>
      <c r="U455" s="28"/>
      <c r="V455" s="28"/>
      <c r="W455" s="28"/>
      <c r="X455" s="558"/>
      <c r="Y455" s="558"/>
      <c r="Z455" s="558"/>
      <c r="AA455" s="561"/>
      <c r="AB455" s="360"/>
      <c r="AC455" s="28"/>
      <c r="AD455" s="360"/>
      <c r="AE455" s="28"/>
      <c r="AF455" s="1302"/>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row>
    <row r="456" ht="11.25" customHeight="1">
      <c r="A456" s="557"/>
      <c r="B456" s="558"/>
      <c r="C456" s="28"/>
      <c r="D456" s="360"/>
      <c r="E456" s="31"/>
      <c r="F456" s="28"/>
      <c r="G456" s="360"/>
      <c r="H456" s="360"/>
      <c r="I456" s="360"/>
      <c r="J456" s="360"/>
      <c r="K456" s="360"/>
      <c r="L456" s="558"/>
      <c r="M456" s="558"/>
      <c r="N456" s="558"/>
      <c r="O456" s="784"/>
      <c r="P456" s="28"/>
      <c r="Q456" s="28"/>
      <c r="R456" s="874"/>
      <c r="S456" s="560"/>
      <c r="T456" s="28"/>
      <c r="U456" s="28"/>
      <c r="V456" s="28"/>
      <c r="W456" s="28"/>
      <c r="X456" s="558"/>
      <c r="Y456" s="558"/>
      <c r="Z456" s="558"/>
      <c r="AA456" s="561"/>
      <c r="AB456" s="360"/>
      <c r="AC456" s="28"/>
      <c r="AD456" s="360"/>
      <c r="AE456" s="28"/>
      <c r="AF456" s="1302"/>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row>
    <row r="457" ht="11.25" customHeight="1">
      <c r="A457" s="557"/>
      <c r="B457" s="558"/>
      <c r="C457" s="28"/>
      <c r="D457" s="360"/>
      <c r="E457" s="31"/>
      <c r="F457" s="28"/>
      <c r="G457" s="360"/>
      <c r="H457" s="360"/>
      <c r="I457" s="360"/>
      <c r="J457" s="360"/>
      <c r="K457" s="360"/>
      <c r="L457" s="558"/>
      <c r="M457" s="558"/>
      <c r="N457" s="558"/>
      <c r="O457" s="784"/>
      <c r="P457" s="28"/>
      <c r="Q457" s="28"/>
      <c r="R457" s="874"/>
      <c r="S457" s="560"/>
      <c r="T457" s="28"/>
      <c r="U457" s="28"/>
      <c r="V457" s="28"/>
      <c r="W457" s="28"/>
      <c r="X457" s="558"/>
      <c r="Y457" s="558"/>
      <c r="Z457" s="558"/>
      <c r="AA457" s="561"/>
      <c r="AB457" s="360"/>
      <c r="AC457" s="28"/>
      <c r="AD457" s="360"/>
      <c r="AE457" s="28"/>
      <c r="AF457" s="1302"/>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row>
    <row r="458" ht="11.25" customHeight="1">
      <c r="A458" s="557"/>
      <c r="B458" s="558"/>
      <c r="C458" s="28"/>
      <c r="D458" s="360"/>
      <c r="E458" s="31"/>
      <c r="F458" s="28"/>
      <c r="G458" s="360"/>
      <c r="H458" s="360"/>
      <c r="I458" s="360"/>
      <c r="J458" s="360"/>
      <c r="K458" s="360"/>
      <c r="L458" s="558"/>
      <c r="M458" s="558"/>
      <c r="N458" s="558"/>
      <c r="O458" s="784"/>
      <c r="P458" s="28"/>
      <c r="Q458" s="28"/>
      <c r="R458" s="874"/>
      <c r="S458" s="560"/>
      <c r="T458" s="28"/>
      <c r="U458" s="28"/>
      <c r="V458" s="28"/>
      <c r="W458" s="28"/>
      <c r="X458" s="558"/>
      <c r="Y458" s="558"/>
      <c r="Z458" s="558"/>
      <c r="AA458" s="561"/>
      <c r="AB458" s="360"/>
      <c r="AC458" s="28"/>
      <c r="AD458" s="360"/>
      <c r="AE458" s="28"/>
      <c r="AF458" s="1302"/>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row>
    <row r="459" ht="11.25" customHeight="1">
      <c r="A459" s="557"/>
      <c r="B459" s="558"/>
      <c r="C459" s="28"/>
      <c r="D459" s="360"/>
      <c r="E459" s="31"/>
      <c r="F459" s="28"/>
      <c r="G459" s="360"/>
      <c r="H459" s="360"/>
      <c r="I459" s="360"/>
      <c r="J459" s="360"/>
      <c r="K459" s="360"/>
      <c r="L459" s="558"/>
      <c r="M459" s="558"/>
      <c r="N459" s="558"/>
      <c r="O459" s="784"/>
      <c r="P459" s="28"/>
      <c r="Q459" s="28"/>
      <c r="R459" s="874"/>
      <c r="S459" s="560"/>
      <c r="T459" s="28"/>
      <c r="U459" s="28"/>
      <c r="V459" s="28"/>
      <c r="W459" s="28"/>
      <c r="X459" s="558"/>
      <c r="Y459" s="558"/>
      <c r="Z459" s="558"/>
      <c r="AA459" s="561"/>
      <c r="AB459" s="360"/>
      <c r="AC459" s="28"/>
      <c r="AD459" s="360"/>
      <c r="AE459" s="28"/>
      <c r="AF459" s="1302"/>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row>
    <row r="460" ht="11.25" customHeight="1">
      <c r="A460" s="557"/>
      <c r="B460" s="558"/>
      <c r="C460" s="28"/>
      <c r="D460" s="360"/>
      <c r="E460" s="31"/>
      <c r="F460" s="28"/>
      <c r="G460" s="360"/>
      <c r="H460" s="360"/>
      <c r="I460" s="360"/>
      <c r="J460" s="360"/>
      <c r="K460" s="360"/>
      <c r="L460" s="558"/>
      <c r="M460" s="558"/>
      <c r="N460" s="558"/>
      <c r="O460" s="784"/>
      <c r="P460" s="28"/>
      <c r="Q460" s="28"/>
      <c r="R460" s="874"/>
      <c r="S460" s="560"/>
      <c r="T460" s="28"/>
      <c r="U460" s="28"/>
      <c r="V460" s="28"/>
      <c r="W460" s="28"/>
      <c r="X460" s="558"/>
      <c r="Y460" s="558"/>
      <c r="Z460" s="558"/>
      <c r="AA460" s="561"/>
      <c r="AB460" s="360"/>
      <c r="AC460" s="28"/>
      <c r="AD460" s="360"/>
      <c r="AE460" s="28"/>
      <c r="AF460" s="1302"/>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row>
    <row r="461" ht="11.25" customHeight="1">
      <c r="A461" s="557"/>
      <c r="B461" s="558"/>
      <c r="C461" s="28"/>
      <c r="D461" s="360"/>
      <c r="E461" s="31"/>
      <c r="F461" s="28"/>
      <c r="G461" s="360"/>
      <c r="H461" s="360"/>
      <c r="I461" s="360"/>
      <c r="J461" s="360"/>
      <c r="K461" s="360"/>
      <c r="L461" s="558"/>
      <c r="M461" s="558"/>
      <c r="N461" s="558"/>
      <c r="O461" s="784"/>
      <c r="P461" s="28"/>
      <c r="Q461" s="28"/>
      <c r="R461" s="874"/>
      <c r="S461" s="560"/>
      <c r="T461" s="28"/>
      <c r="U461" s="28"/>
      <c r="V461" s="28"/>
      <c r="W461" s="28"/>
      <c r="X461" s="558"/>
      <c r="Y461" s="558"/>
      <c r="Z461" s="558"/>
      <c r="AA461" s="561"/>
      <c r="AB461" s="360"/>
      <c r="AC461" s="28"/>
      <c r="AD461" s="360"/>
      <c r="AE461" s="28"/>
      <c r="AF461" s="1302"/>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row>
    <row r="462" ht="11.25" customHeight="1">
      <c r="A462" s="557"/>
      <c r="B462" s="558"/>
      <c r="C462" s="28"/>
      <c r="D462" s="360"/>
      <c r="E462" s="31"/>
      <c r="F462" s="28"/>
      <c r="G462" s="360"/>
      <c r="H462" s="360"/>
      <c r="I462" s="360"/>
      <c r="J462" s="360"/>
      <c r="K462" s="360"/>
      <c r="L462" s="558"/>
      <c r="M462" s="558"/>
      <c r="N462" s="558"/>
      <c r="O462" s="784"/>
      <c r="P462" s="28"/>
      <c r="Q462" s="28"/>
      <c r="R462" s="874"/>
      <c r="S462" s="560"/>
      <c r="T462" s="28"/>
      <c r="U462" s="28"/>
      <c r="V462" s="28"/>
      <c r="W462" s="28"/>
      <c r="X462" s="558"/>
      <c r="Y462" s="558"/>
      <c r="Z462" s="558"/>
      <c r="AA462" s="561"/>
      <c r="AB462" s="360"/>
      <c r="AC462" s="28"/>
      <c r="AD462" s="360"/>
      <c r="AE462" s="28"/>
      <c r="AF462" s="1302"/>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row>
    <row r="463" ht="11.25" customHeight="1">
      <c r="A463" s="557"/>
      <c r="B463" s="558"/>
      <c r="C463" s="28"/>
      <c r="D463" s="360"/>
      <c r="E463" s="31"/>
      <c r="F463" s="28"/>
      <c r="G463" s="360"/>
      <c r="H463" s="360"/>
      <c r="I463" s="360"/>
      <c r="J463" s="360"/>
      <c r="K463" s="360"/>
      <c r="L463" s="558"/>
      <c r="M463" s="558"/>
      <c r="N463" s="558"/>
      <c r="O463" s="784"/>
      <c r="P463" s="28"/>
      <c r="Q463" s="28"/>
      <c r="R463" s="874"/>
      <c r="S463" s="560"/>
      <c r="T463" s="28"/>
      <c r="U463" s="28"/>
      <c r="V463" s="28"/>
      <c r="W463" s="28"/>
      <c r="X463" s="558"/>
      <c r="Y463" s="558"/>
      <c r="Z463" s="558"/>
      <c r="AA463" s="561"/>
      <c r="AB463" s="360"/>
      <c r="AC463" s="28"/>
      <c r="AD463" s="360"/>
      <c r="AE463" s="28"/>
      <c r="AF463" s="1302"/>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row>
    <row r="464" ht="11.25" customHeight="1">
      <c r="A464" s="557"/>
      <c r="B464" s="558"/>
      <c r="C464" s="28"/>
      <c r="D464" s="360"/>
      <c r="E464" s="31"/>
      <c r="F464" s="28"/>
      <c r="G464" s="360"/>
      <c r="H464" s="360"/>
      <c r="I464" s="360"/>
      <c r="J464" s="360"/>
      <c r="K464" s="360"/>
      <c r="L464" s="558"/>
      <c r="M464" s="558"/>
      <c r="N464" s="558"/>
      <c r="O464" s="784"/>
      <c r="P464" s="28"/>
      <c r="Q464" s="28"/>
      <c r="R464" s="874"/>
      <c r="S464" s="560"/>
      <c r="T464" s="28"/>
      <c r="U464" s="28"/>
      <c r="V464" s="28"/>
      <c r="W464" s="28"/>
      <c r="X464" s="558"/>
      <c r="Y464" s="558"/>
      <c r="Z464" s="558"/>
      <c r="AA464" s="561"/>
      <c r="AB464" s="360"/>
      <c r="AC464" s="28"/>
      <c r="AD464" s="360"/>
      <c r="AE464" s="28"/>
      <c r="AF464" s="1302"/>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row>
    <row r="465" ht="11.25" customHeight="1">
      <c r="A465" s="557"/>
      <c r="B465" s="558"/>
      <c r="C465" s="28"/>
      <c r="D465" s="360"/>
      <c r="E465" s="31"/>
      <c r="F465" s="28"/>
      <c r="G465" s="360"/>
      <c r="H465" s="360"/>
      <c r="I465" s="360"/>
      <c r="J465" s="360"/>
      <c r="K465" s="360"/>
      <c r="L465" s="558"/>
      <c r="M465" s="558"/>
      <c r="N465" s="558"/>
      <c r="O465" s="784"/>
      <c r="P465" s="28"/>
      <c r="Q465" s="28"/>
      <c r="R465" s="874"/>
      <c r="S465" s="560"/>
      <c r="T465" s="28"/>
      <c r="U465" s="28"/>
      <c r="V465" s="28"/>
      <c r="W465" s="28"/>
      <c r="X465" s="558"/>
      <c r="Y465" s="558"/>
      <c r="Z465" s="558"/>
      <c r="AA465" s="561"/>
      <c r="AB465" s="360"/>
      <c r="AC465" s="28"/>
      <c r="AD465" s="360"/>
      <c r="AE465" s="28"/>
      <c r="AF465" s="1302"/>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row>
    <row r="466" ht="11.25" customHeight="1">
      <c r="A466" s="557"/>
      <c r="B466" s="558"/>
      <c r="C466" s="28"/>
      <c r="D466" s="360"/>
      <c r="E466" s="31"/>
      <c r="F466" s="28"/>
      <c r="G466" s="360"/>
      <c r="H466" s="360"/>
      <c r="I466" s="360"/>
      <c r="J466" s="360"/>
      <c r="K466" s="360"/>
      <c r="L466" s="558"/>
      <c r="M466" s="558"/>
      <c r="N466" s="558"/>
      <c r="O466" s="784"/>
      <c r="P466" s="28"/>
      <c r="Q466" s="28"/>
      <c r="R466" s="874"/>
      <c r="S466" s="560"/>
      <c r="T466" s="28"/>
      <c r="U466" s="28"/>
      <c r="V466" s="28"/>
      <c r="W466" s="28"/>
      <c r="X466" s="558"/>
      <c r="Y466" s="558"/>
      <c r="Z466" s="558"/>
      <c r="AA466" s="561"/>
      <c r="AB466" s="360"/>
      <c r="AC466" s="28"/>
      <c r="AD466" s="360"/>
      <c r="AE466" s="28"/>
      <c r="AF466" s="1302"/>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row>
    <row r="467" ht="11.25" customHeight="1">
      <c r="A467" s="557"/>
      <c r="B467" s="558"/>
      <c r="C467" s="28"/>
      <c r="D467" s="360"/>
      <c r="E467" s="31"/>
      <c r="F467" s="28"/>
      <c r="G467" s="360"/>
      <c r="H467" s="360"/>
      <c r="I467" s="360"/>
      <c r="J467" s="360"/>
      <c r="K467" s="360"/>
      <c r="L467" s="558"/>
      <c r="M467" s="558"/>
      <c r="N467" s="558"/>
      <c r="O467" s="784"/>
      <c r="P467" s="28"/>
      <c r="Q467" s="28"/>
      <c r="R467" s="874"/>
      <c r="S467" s="560"/>
      <c r="T467" s="28"/>
      <c r="U467" s="28"/>
      <c r="V467" s="28"/>
      <c r="W467" s="28"/>
      <c r="X467" s="558"/>
      <c r="Y467" s="558"/>
      <c r="Z467" s="558"/>
      <c r="AA467" s="561"/>
      <c r="AB467" s="360"/>
      <c r="AC467" s="28"/>
      <c r="AD467" s="360"/>
      <c r="AE467" s="28"/>
      <c r="AF467" s="1302"/>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row>
    <row r="468" ht="11.25" customHeight="1">
      <c r="A468" s="557"/>
      <c r="B468" s="558"/>
      <c r="C468" s="28"/>
      <c r="D468" s="360"/>
      <c r="E468" s="31"/>
      <c r="F468" s="28"/>
      <c r="G468" s="360"/>
      <c r="H468" s="360"/>
      <c r="I468" s="360"/>
      <c r="J468" s="360"/>
      <c r="K468" s="360"/>
      <c r="L468" s="558"/>
      <c r="M468" s="558"/>
      <c r="N468" s="558"/>
      <c r="O468" s="784"/>
      <c r="P468" s="28"/>
      <c r="Q468" s="28"/>
      <c r="R468" s="874"/>
      <c r="S468" s="560"/>
      <c r="T468" s="28"/>
      <c r="U468" s="28"/>
      <c r="V468" s="28"/>
      <c r="W468" s="28"/>
      <c r="X468" s="558"/>
      <c r="Y468" s="558"/>
      <c r="Z468" s="558"/>
      <c r="AA468" s="561"/>
      <c r="AB468" s="360"/>
      <c r="AC468" s="28"/>
      <c r="AD468" s="360"/>
      <c r="AE468" s="28"/>
      <c r="AF468" s="1302"/>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row>
    <row r="469" ht="11.25" customHeight="1">
      <c r="A469" s="557"/>
      <c r="B469" s="558"/>
      <c r="C469" s="28"/>
      <c r="D469" s="360"/>
      <c r="E469" s="31"/>
      <c r="F469" s="28"/>
      <c r="G469" s="360"/>
      <c r="H469" s="360"/>
      <c r="I469" s="360"/>
      <c r="J469" s="360"/>
      <c r="K469" s="360"/>
      <c r="L469" s="558"/>
      <c r="M469" s="558"/>
      <c r="N469" s="558"/>
      <c r="O469" s="784"/>
      <c r="P469" s="28"/>
      <c r="Q469" s="28"/>
      <c r="R469" s="874"/>
      <c r="S469" s="560"/>
      <c r="T469" s="28"/>
      <c r="U469" s="28"/>
      <c r="V469" s="28"/>
      <c r="W469" s="28"/>
      <c r="X469" s="558"/>
      <c r="Y469" s="558"/>
      <c r="Z469" s="558"/>
      <c r="AA469" s="561"/>
      <c r="AB469" s="360"/>
      <c r="AC469" s="28"/>
      <c r="AD469" s="360"/>
      <c r="AE469" s="28"/>
      <c r="AF469" s="1302"/>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row>
    <row r="470" ht="11.25" customHeight="1">
      <c r="A470" s="557"/>
      <c r="B470" s="558"/>
      <c r="C470" s="28"/>
      <c r="D470" s="360"/>
      <c r="E470" s="31"/>
      <c r="F470" s="28"/>
      <c r="G470" s="360"/>
      <c r="H470" s="360"/>
      <c r="I470" s="360"/>
      <c r="J470" s="360"/>
      <c r="K470" s="360"/>
      <c r="L470" s="558"/>
      <c r="M470" s="558"/>
      <c r="N470" s="558"/>
      <c r="O470" s="784"/>
      <c r="P470" s="28"/>
      <c r="Q470" s="28"/>
      <c r="R470" s="874"/>
      <c r="S470" s="560"/>
      <c r="T470" s="28"/>
      <c r="U470" s="28"/>
      <c r="V470" s="28"/>
      <c r="W470" s="28"/>
      <c r="X470" s="558"/>
      <c r="Y470" s="558"/>
      <c r="Z470" s="558"/>
      <c r="AA470" s="561"/>
      <c r="AB470" s="360"/>
      <c r="AC470" s="28"/>
      <c r="AD470" s="360"/>
      <c r="AE470" s="28"/>
      <c r="AF470" s="1302"/>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row>
    <row r="471" ht="11.25" customHeight="1">
      <c r="A471" s="557"/>
      <c r="B471" s="558"/>
      <c r="C471" s="28"/>
      <c r="D471" s="360"/>
      <c r="E471" s="31"/>
      <c r="F471" s="28"/>
      <c r="G471" s="360"/>
      <c r="H471" s="360"/>
      <c r="I471" s="360"/>
      <c r="J471" s="360"/>
      <c r="K471" s="360"/>
      <c r="L471" s="558"/>
      <c r="M471" s="558"/>
      <c r="N471" s="558"/>
      <c r="O471" s="784"/>
      <c r="P471" s="28"/>
      <c r="Q471" s="28"/>
      <c r="R471" s="874"/>
      <c r="S471" s="560"/>
      <c r="T471" s="28"/>
      <c r="U471" s="28"/>
      <c r="V471" s="28"/>
      <c r="W471" s="28"/>
      <c r="X471" s="558"/>
      <c r="Y471" s="558"/>
      <c r="Z471" s="558"/>
      <c r="AA471" s="561"/>
      <c r="AB471" s="360"/>
      <c r="AC471" s="28"/>
      <c r="AD471" s="360"/>
      <c r="AE471" s="28"/>
      <c r="AF471" s="1302"/>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row>
    <row r="472" ht="11.25" customHeight="1">
      <c r="A472" s="557"/>
      <c r="B472" s="558"/>
      <c r="C472" s="28"/>
      <c r="D472" s="360"/>
      <c r="E472" s="31"/>
      <c r="F472" s="28"/>
      <c r="G472" s="360"/>
      <c r="H472" s="360"/>
      <c r="I472" s="360"/>
      <c r="J472" s="360"/>
      <c r="K472" s="360"/>
      <c r="L472" s="558"/>
      <c r="M472" s="558"/>
      <c r="N472" s="558"/>
      <c r="O472" s="784"/>
      <c r="P472" s="28"/>
      <c r="Q472" s="28"/>
      <c r="R472" s="874"/>
      <c r="S472" s="560"/>
      <c r="T472" s="28"/>
      <c r="U472" s="28"/>
      <c r="V472" s="28"/>
      <c r="W472" s="28"/>
      <c r="X472" s="558"/>
      <c r="Y472" s="558"/>
      <c r="Z472" s="558"/>
      <c r="AA472" s="561"/>
      <c r="AB472" s="360"/>
      <c r="AC472" s="28"/>
      <c r="AD472" s="360"/>
      <c r="AE472" s="28"/>
      <c r="AF472" s="1302"/>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row>
    <row r="473" ht="11.25" customHeight="1">
      <c r="A473" s="557"/>
      <c r="B473" s="558"/>
      <c r="C473" s="28"/>
      <c r="D473" s="360"/>
      <c r="E473" s="31"/>
      <c r="F473" s="28"/>
      <c r="G473" s="360"/>
      <c r="H473" s="360"/>
      <c r="I473" s="360"/>
      <c r="J473" s="360"/>
      <c r="K473" s="360"/>
      <c r="L473" s="558"/>
      <c r="M473" s="558"/>
      <c r="N473" s="558"/>
      <c r="O473" s="784"/>
      <c r="P473" s="28"/>
      <c r="Q473" s="28"/>
      <c r="R473" s="874"/>
      <c r="S473" s="560"/>
      <c r="T473" s="28"/>
      <c r="U473" s="28"/>
      <c r="V473" s="28"/>
      <c r="W473" s="28"/>
      <c r="X473" s="558"/>
      <c r="Y473" s="558"/>
      <c r="Z473" s="558"/>
      <c r="AA473" s="561"/>
      <c r="AB473" s="360"/>
      <c r="AC473" s="28"/>
      <c r="AD473" s="360"/>
      <c r="AE473" s="28"/>
      <c r="AF473" s="1302"/>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row>
    <row r="474" ht="11.25" customHeight="1">
      <c r="A474" s="557"/>
      <c r="B474" s="558"/>
      <c r="C474" s="28"/>
      <c r="D474" s="360"/>
      <c r="E474" s="31"/>
      <c r="F474" s="28"/>
      <c r="G474" s="360"/>
      <c r="H474" s="360"/>
      <c r="I474" s="360"/>
      <c r="J474" s="360"/>
      <c r="K474" s="360"/>
      <c r="L474" s="558"/>
      <c r="M474" s="558"/>
      <c r="N474" s="558"/>
      <c r="O474" s="784"/>
      <c r="P474" s="28"/>
      <c r="Q474" s="28"/>
      <c r="R474" s="874"/>
      <c r="S474" s="560"/>
      <c r="T474" s="28"/>
      <c r="U474" s="28"/>
      <c r="V474" s="28"/>
      <c r="W474" s="28"/>
      <c r="X474" s="558"/>
      <c r="Y474" s="558"/>
      <c r="Z474" s="558"/>
      <c r="AA474" s="561"/>
      <c r="AB474" s="360"/>
      <c r="AC474" s="28"/>
      <c r="AD474" s="360"/>
      <c r="AE474" s="28"/>
      <c r="AF474" s="1302"/>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row>
    <row r="475" ht="11.25" customHeight="1">
      <c r="A475" s="557"/>
      <c r="B475" s="558"/>
      <c r="C475" s="28"/>
      <c r="D475" s="360"/>
      <c r="E475" s="31"/>
      <c r="F475" s="28"/>
      <c r="G475" s="360"/>
      <c r="H475" s="360"/>
      <c r="I475" s="360"/>
      <c r="J475" s="360"/>
      <c r="K475" s="360"/>
      <c r="L475" s="558"/>
      <c r="M475" s="558"/>
      <c r="N475" s="558"/>
      <c r="O475" s="784"/>
      <c r="P475" s="28"/>
      <c r="Q475" s="28"/>
      <c r="R475" s="874"/>
      <c r="S475" s="560"/>
      <c r="T475" s="28"/>
      <c r="U475" s="28"/>
      <c r="V475" s="28"/>
      <c r="W475" s="28"/>
      <c r="X475" s="558"/>
      <c r="Y475" s="558"/>
      <c r="Z475" s="558"/>
      <c r="AA475" s="561"/>
      <c r="AB475" s="360"/>
      <c r="AC475" s="28"/>
      <c r="AD475" s="360"/>
      <c r="AE475" s="28"/>
      <c r="AF475" s="1302"/>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row>
    <row r="476" ht="11.25" customHeight="1">
      <c r="A476" s="557"/>
      <c r="B476" s="558"/>
      <c r="C476" s="28"/>
      <c r="D476" s="360"/>
      <c r="E476" s="31"/>
      <c r="F476" s="28"/>
      <c r="G476" s="360"/>
      <c r="H476" s="360"/>
      <c r="I476" s="360"/>
      <c r="J476" s="360"/>
      <c r="K476" s="360"/>
      <c r="L476" s="558"/>
      <c r="M476" s="558"/>
      <c r="N476" s="558"/>
      <c r="O476" s="784"/>
      <c r="P476" s="28"/>
      <c r="Q476" s="28"/>
      <c r="R476" s="874"/>
      <c r="S476" s="560"/>
      <c r="T476" s="28"/>
      <c r="U476" s="28"/>
      <c r="V476" s="28"/>
      <c r="W476" s="28"/>
      <c r="X476" s="558"/>
      <c r="Y476" s="558"/>
      <c r="Z476" s="558"/>
      <c r="AA476" s="561"/>
      <c r="AB476" s="360"/>
      <c r="AC476" s="28"/>
      <c r="AD476" s="360"/>
      <c r="AE476" s="28"/>
      <c r="AF476" s="1302"/>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row>
    <row r="477" ht="11.25" customHeight="1">
      <c r="A477" s="557"/>
      <c r="B477" s="558"/>
      <c r="C477" s="28"/>
      <c r="D477" s="360"/>
      <c r="E477" s="31"/>
      <c r="F477" s="28"/>
      <c r="G477" s="360"/>
      <c r="H477" s="360"/>
      <c r="I477" s="360"/>
      <c r="J477" s="360"/>
      <c r="K477" s="360"/>
      <c r="L477" s="558"/>
      <c r="M477" s="558"/>
      <c r="N477" s="558"/>
      <c r="O477" s="784"/>
      <c r="P477" s="28"/>
      <c r="Q477" s="28"/>
      <c r="R477" s="874"/>
      <c r="S477" s="560"/>
      <c r="T477" s="28"/>
      <c r="U477" s="28"/>
      <c r="V477" s="28"/>
      <c r="W477" s="28"/>
      <c r="X477" s="558"/>
      <c r="Y477" s="558"/>
      <c r="Z477" s="558"/>
      <c r="AA477" s="561"/>
      <c r="AB477" s="360"/>
      <c r="AC477" s="28"/>
      <c r="AD477" s="360"/>
      <c r="AE477" s="28"/>
      <c r="AF477" s="1302"/>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row>
    <row r="478" ht="11.25" customHeight="1">
      <c r="A478" s="557"/>
      <c r="B478" s="558"/>
      <c r="C478" s="28"/>
      <c r="D478" s="360"/>
      <c r="E478" s="31"/>
      <c r="F478" s="28"/>
      <c r="G478" s="360"/>
      <c r="H478" s="360"/>
      <c r="I478" s="360"/>
      <c r="J478" s="360"/>
      <c r="K478" s="360"/>
      <c r="L478" s="558"/>
      <c r="M478" s="558"/>
      <c r="N478" s="558"/>
      <c r="O478" s="784"/>
      <c r="P478" s="28"/>
      <c r="Q478" s="28"/>
      <c r="R478" s="874"/>
      <c r="S478" s="560"/>
      <c r="T478" s="28"/>
      <c r="U478" s="28"/>
      <c r="V478" s="28"/>
      <c r="W478" s="28"/>
      <c r="X478" s="558"/>
      <c r="Y478" s="558"/>
      <c r="Z478" s="558"/>
      <c r="AA478" s="561"/>
      <c r="AB478" s="360"/>
      <c r="AC478" s="28"/>
      <c r="AD478" s="360"/>
      <c r="AE478" s="28"/>
      <c r="AF478" s="1302"/>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row>
    <row r="479" ht="11.25" customHeight="1">
      <c r="A479" s="557"/>
      <c r="B479" s="558"/>
      <c r="C479" s="28"/>
      <c r="D479" s="360"/>
      <c r="E479" s="31"/>
      <c r="F479" s="28"/>
      <c r="G479" s="360"/>
      <c r="H479" s="360"/>
      <c r="I479" s="360"/>
      <c r="J479" s="360"/>
      <c r="K479" s="360"/>
      <c r="L479" s="558"/>
      <c r="M479" s="558"/>
      <c r="N479" s="558"/>
      <c r="O479" s="784"/>
      <c r="P479" s="28"/>
      <c r="Q479" s="28"/>
      <c r="R479" s="874"/>
      <c r="S479" s="560"/>
      <c r="T479" s="28"/>
      <c r="U479" s="28"/>
      <c r="V479" s="28"/>
      <c r="W479" s="28"/>
      <c r="X479" s="558"/>
      <c r="Y479" s="558"/>
      <c r="Z479" s="558"/>
      <c r="AA479" s="561"/>
      <c r="AB479" s="360"/>
      <c r="AC479" s="28"/>
      <c r="AD479" s="360"/>
      <c r="AE479" s="28"/>
      <c r="AF479" s="1302"/>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row>
    <row r="480" ht="11.25" customHeight="1">
      <c r="A480" s="557"/>
      <c r="B480" s="558"/>
      <c r="C480" s="28"/>
      <c r="D480" s="360"/>
      <c r="E480" s="31"/>
      <c r="F480" s="28"/>
      <c r="G480" s="360"/>
      <c r="H480" s="360"/>
      <c r="I480" s="360"/>
      <c r="J480" s="360"/>
      <c r="K480" s="360"/>
      <c r="L480" s="558"/>
      <c r="M480" s="558"/>
      <c r="N480" s="558"/>
      <c r="O480" s="784"/>
      <c r="P480" s="28"/>
      <c r="Q480" s="28"/>
      <c r="R480" s="874"/>
      <c r="S480" s="560"/>
      <c r="T480" s="28"/>
      <c r="U480" s="28"/>
      <c r="V480" s="28"/>
      <c r="W480" s="28"/>
      <c r="X480" s="558"/>
      <c r="Y480" s="558"/>
      <c r="Z480" s="558"/>
      <c r="AA480" s="561"/>
      <c r="AB480" s="360"/>
      <c r="AC480" s="28"/>
      <c r="AD480" s="360"/>
      <c r="AE480" s="28"/>
      <c r="AF480" s="1302"/>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row>
    <row r="481" ht="11.25" customHeight="1">
      <c r="A481" s="557"/>
      <c r="B481" s="558"/>
      <c r="C481" s="28"/>
      <c r="D481" s="360"/>
      <c r="E481" s="31"/>
      <c r="F481" s="28"/>
      <c r="G481" s="360"/>
      <c r="H481" s="360"/>
      <c r="I481" s="360"/>
      <c r="J481" s="360"/>
      <c r="K481" s="360"/>
      <c r="L481" s="558"/>
      <c r="M481" s="558"/>
      <c r="N481" s="558"/>
      <c r="O481" s="784"/>
      <c r="P481" s="28"/>
      <c r="Q481" s="28"/>
      <c r="R481" s="874"/>
      <c r="S481" s="560"/>
      <c r="T481" s="28"/>
      <c r="U481" s="28"/>
      <c r="V481" s="28"/>
      <c r="W481" s="28"/>
      <c r="X481" s="558"/>
      <c r="Y481" s="558"/>
      <c r="Z481" s="558"/>
      <c r="AA481" s="561"/>
      <c r="AB481" s="360"/>
      <c r="AC481" s="28"/>
      <c r="AD481" s="360"/>
      <c r="AE481" s="28"/>
      <c r="AF481" s="1302"/>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row>
    <row r="482" ht="11.25" customHeight="1">
      <c r="A482" s="557"/>
      <c r="B482" s="558"/>
      <c r="C482" s="28"/>
      <c r="D482" s="360"/>
      <c r="E482" s="31"/>
      <c r="F482" s="28"/>
      <c r="G482" s="360"/>
      <c r="H482" s="360"/>
      <c r="I482" s="360"/>
      <c r="J482" s="360"/>
      <c r="K482" s="360"/>
      <c r="L482" s="558"/>
      <c r="M482" s="558"/>
      <c r="N482" s="558"/>
      <c r="O482" s="784"/>
      <c r="P482" s="28"/>
      <c r="Q482" s="28"/>
      <c r="R482" s="874"/>
      <c r="S482" s="560"/>
      <c r="T482" s="28"/>
      <c r="U482" s="28"/>
      <c r="V482" s="28"/>
      <c r="W482" s="28"/>
      <c r="X482" s="558"/>
      <c r="Y482" s="558"/>
      <c r="Z482" s="558"/>
      <c r="AA482" s="561"/>
      <c r="AB482" s="360"/>
      <c r="AC482" s="28"/>
      <c r="AD482" s="360"/>
      <c r="AE482" s="28"/>
      <c r="AF482" s="1302"/>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row>
    <row r="483" ht="11.25" customHeight="1">
      <c r="A483" s="557"/>
      <c r="B483" s="558"/>
      <c r="C483" s="28"/>
      <c r="D483" s="360"/>
      <c r="E483" s="31"/>
      <c r="F483" s="28"/>
      <c r="G483" s="360"/>
      <c r="H483" s="360"/>
      <c r="I483" s="360"/>
      <c r="J483" s="360"/>
      <c r="K483" s="360"/>
      <c r="L483" s="558"/>
      <c r="M483" s="558"/>
      <c r="N483" s="558"/>
      <c r="O483" s="784"/>
      <c r="P483" s="28"/>
      <c r="Q483" s="28"/>
      <c r="R483" s="874"/>
      <c r="S483" s="560"/>
      <c r="T483" s="28"/>
      <c r="U483" s="28"/>
      <c r="V483" s="28"/>
      <c r="W483" s="28"/>
      <c r="X483" s="558"/>
      <c r="Y483" s="558"/>
      <c r="Z483" s="558"/>
      <c r="AA483" s="561"/>
      <c r="AB483" s="360"/>
      <c r="AC483" s="28"/>
      <c r="AD483" s="360"/>
      <c r="AE483" s="28"/>
      <c r="AF483" s="1302"/>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row>
    <row r="484" ht="11.25" customHeight="1">
      <c r="A484" s="557"/>
      <c r="B484" s="558"/>
      <c r="C484" s="28"/>
      <c r="D484" s="360"/>
      <c r="E484" s="31"/>
      <c r="F484" s="28"/>
      <c r="G484" s="360"/>
      <c r="H484" s="360"/>
      <c r="I484" s="360"/>
      <c r="J484" s="360"/>
      <c r="K484" s="360"/>
      <c r="L484" s="558"/>
      <c r="M484" s="558"/>
      <c r="N484" s="558"/>
      <c r="O484" s="784"/>
      <c r="P484" s="28"/>
      <c r="Q484" s="28"/>
      <c r="R484" s="874"/>
      <c r="S484" s="560"/>
      <c r="T484" s="28"/>
      <c r="U484" s="28"/>
      <c r="V484" s="28"/>
      <c r="W484" s="28"/>
      <c r="X484" s="558"/>
      <c r="Y484" s="558"/>
      <c r="Z484" s="558"/>
      <c r="AA484" s="561"/>
      <c r="AB484" s="360"/>
      <c r="AC484" s="28"/>
      <c r="AD484" s="360"/>
      <c r="AE484" s="28"/>
      <c r="AF484" s="1302"/>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row>
    <row r="485" ht="11.25" customHeight="1">
      <c r="A485" s="557"/>
      <c r="B485" s="558"/>
      <c r="C485" s="28"/>
      <c r="D485" s="360"/>
      <c r="E485" s="31"/>
      <c r="F485" s="28"/>
      <c r="G485" s="360"/>
      <c r="H485" s="360"/>
      <c r="I485" s="360"/>
      <c r="J485" s="360"/>
      <c r="K485" s="360"/>
      <c r="L485" s="558"/>
      <c r="M485" s="558"/>
      <c r="N485" s="558"/>
      <c r="O485" s="784"/>
      <c r="P485" s="28"/>
      <c r="Q485" s="28"/>
      <c r="R485" s="874"/>
      <c r="S485" s="560"/>
      <c r="T485" s="28"/>
      <c r="U485" s="28"/>
      <c r="V485" s="28"/>
      <c r="W485" s="28"/>
      <c r="X485" s="558"/>
      <c r="Y485" s="558"/>
      <c r="Z485" s="558"/>
      <c r="AA485" s="561"/>
      <c r="AB485" s="360"/>
      <c r="AC485" s="28"/>
      <c r="AD485" s="360"/>
      <c r="AE485" s="28"/>
      <c r="AF485" s="1302"/>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row>
    <row r="486" ht="11.25" customHeight="1">
      <c r="A486" s="557"/>
      <c r="B486" s="558"/>
      <c r="C486" s="28"/>
      <c r="D486" s="360"/>
      <c r="E486" s="31"/>
      <c r="F486" s="28"/>
      <c r="G486" s="360"/>
      <c r="H486" s="360"/>
      <c r="I486" s="360"/>
      <c r="J486" s="360"/>
      <c r="K486" s="360"/>
      <c r="L486" s="558"/>
      <c r="M486" s="558"/>
      <c r="N486" s="558"/>
      <c r="O486" s="784"/>
      <c r="P486" s="28"/>
      <c r="Q486" s="28"/>
      <c r="R486" s="874"/>
      <c r="S486" s="560"/>
      <c r="T486" s="28"/>
      <c r="U486" s="28"/>
      <c r="V486" s="28"/>
      <c r="W486" s="28"/>
      <c r="X486" s="558"/>
      <c r="Y486" s="558"/>
      <c r="Z486" s="558"/>
      <c r="AA486" s="561"/>
      <c r="AB486" s="360"/>
      <c r="AC486" s="28"/>
      <c r="AD486" s="360"/>
      <c r="AE486" s="28"/>
      <c r="AF486" s="1302"/>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row>
    <row r="487" ht="11.25" customHeight="1">
      <c r="A487" s="557"/>
      <c r="B487" s="558"/>
      <c r="C487" s="28"/>
      <c r="D487" s="360"/>
      <c r="E487" s="31"/>
      <c r="F487" s="28"/>
      <c r="G487" s="360"/>
      <c r="H487" s="360"/>
      <c r="I487" s="360"/>
      <c r="J487" s="360"/>
      <c r="K487" s="360"/>
      <c r="L487" s="558"/>
      <c r="M487" s="558"/>
      <c r="N487" s="558"/>
      <c r="O487" s="784"/>
      <c r="P487" s="28"/>
      <c r="Q487" s="28"/>
      <c r="R487" s="874"/>
      <c r="S487" s="560"/>
      <c r="T487" s="28"/>
      <c r="U487" s="28"/>
      <c r="V487" s="28"/>
      <c r="W487" s="28"/>
      <c r="X487" s="558"/>
      <c r="Y487" s="558"/>
      <c r="Z487" s="558"/>
      <c r="AA487" s="561"/>
      <c r="AB487" s="360"/>
      <c r="AC487" s="28"/>
      <c r="AD487" s="360"/>
      <c r="AE487" s="28"/>
      <c r="AF487" s="1302"/>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row>
    <row r="488" ht="11.25" customHeight="1">
      <c r="A488" s="557"/>
      <c r="B488" s="558"/>
      <c r="C488" s="28"/>
      <c r="D488" s="360"/>
      <c r="E488" s="31"/>
      <c r="F488" s="28"/>
      <c r="G488" s="360"/>
      <c r="H488" s="360"/>
      <c r="I488" s="360"/>
      <c r="J488" s="360"/>
      <c r="K488" s="360"/>
      <c r="L488" s="558"/>
      <c r="M488" s="558"/>
      <c r="N488" s="558"/>
      <c r="O488" s="784"/>
      <c r="P488" s="28"/>
      <c r="Q488" s="28"/>
      <c r="R488" s="874"/>
      <c r="S488" s="560"/>
      <c r="T488" s="28"/>
      <c r="U488" s="28"/>
      <c r="V488" s="28"/>
      <c r="W488" s="28"/>
      <c r="X488" s="558"/>
      <c r="Y488" s="558"/>
      <c r="Z488" s="558"/>
      <c r="AA488" s="561"/>
      <c r="AB488" s="360"/>
      <c r="AC488" s="28"/>
      <c r="AD488" s="360"/>
      <c r="AE488" s="28"/>
      <c r="AF488" s="1302"/>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row>
    <row r="489" ht="11.25" customHeight="1">
      <c r="A489" s="557"/>
      <c r="B489" s="558"/>
      <c r="C489" s="28"/>
      <c r="D489" s="360"/>
      <c r="E489" s="31"/>
      <c r="F489" s="28"/>
      <c r="G489" s="360"/>
      <c r="H489" s="360"/>
      <c r="I489" s="360"/>
      <c r="J489" s="360"/>
      <c r="K489" s="360"/>
      <c r="L489" s="558"/>
      <c r="M489" s="558"/>
      <c r="N489" s="558"/>
      <c r="O489" s="784"/>
      <c r="P489" s="28"/>
      <c r="Q489" s="28"/>
      <c r="R489" s="874"/>
      <c r="S489" s="560"/>
      <c r="T489" s="28"/>
      <c r="U489" s="28"/>
      <c r="V489" s="28"/>
      <c r="W489" s="28"/>
      <c r="X489" s="558"/>
      <c r="Y489" s="558"/>
      <c r="Z489" s="558"/>
      <c r="AA489" s="561"/>
      <c r="AB489" s="360"/>
      <c r="AC489" s="28"/>
      <c r="AD489" s="360"/>
      <c r="AE489" s="28"/>
      <c r="AF489" s="1302"/>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row>
    <row r="490" ht="11.25" customHeight="1">
      <c r="A490" s="557"/>
      <c r="B490" s="558"/>
      <c r="C490" s="28"/>
      <c r="D490" s="360"/>
      <c r="E490" s="31"/>
      <c r="F490" s="28"/>
      <c r="G490" s="360"/>
      <c r="H490" s="360"/>
      <c r="I490" s="360"/>
      <c r="J490" s="360"/>
      <c r="K490" s="360"/>
      <c r="L490" s="558"/>
      <c r="M490" s="558"/>
      <c r="N490" s="558"/>
      <c r="O490" s="784"/>
      <c r="P490" s="28"/>
      <c r="Q490" s="28"/>
      <c r="R490" s="874"/>
      <c r="S490" s="560"/>
      <c r="T490" s="28"/>
      <c r="U490" s="28"/>
      <c r="V490" s="28"/>
      <c r="W490" s="28"/>
      <c r="X490" s="558"/>
      <c r="Y490" s="558"/>
      <c r="Z490" s="558"/>
      <c r="AA490" s="561"/>
      <c r="AB490" s="360"/>
      <c r="AC490" s="28"/>
      <c r="AD490" s="360"/>
      <c r="AE490" s="28"/>
      <c r="AF490" s="1302"/>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row>
    <row r="491" ht="11.25" customHeight="1">
      <c r="A491" s="557"/>
      <c r="B491" s="558"/>
      <c r="C491" s="28"/>
      <c r="D491" s="360"/>
      <c r="E491" s="31"/>
      <c r="F491" s="28"/>
      <c r="G491" s="360"/>
      <c r="H491" s="360"/>
      <c r="I491" s="360"/>
      <c r="J491" s="360"/>
      <c r="K491" s="360"/>
      <c r="L491" s="558"/>
      <c r="M491" s="558"/>
      <c r="N491" s="558"/>
      <c r="O491" s="784"/>
      <c r="P491" s="28"/>
      <c r="Q491" s="28"/>
      <c r="R491" s="874"/>
      <c r="S491" s="560"/>
      <c r="T491" s="28"/>
      <c r="U491" s="28"/>
      <c r="V491" s="28"/>
      <c r="W491" s="28"/>
      <c r="X491" s="558"/>
      <c r="Y491" s="558"/>
      <c r="Z491" s="558"/>
      <c r="AA491" s="561"/>
      <c r="AB491" s="360"/>
      <c r="AC491" s="28"/>
      <c r="AD491" s="360"/>
      <c r="AE491" s="28"/>
      <c r="AF491" s="1302"/>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row>
    <row r="492" ht="11.25" customHeight="1">
      <c r="A492" s="557"/>
      <c r="B492" s="558"/>
      <c r="C492" s="28"/>
      <c r="D492" s="360"/>
      <c r="E492" s="31"/>
      <c r="F492" s="28"/>
      <c r="G492" s="360"/>
      <c r="H492" s="360"/>
      <c r="I492" s="360"/>
      <c r="J492" s="360"/>
      <c r="K492" s="360"/>
      <c r="L492" s="558"/>
      <c r="M492" s="558"/>
      <c r="N492" s="558"/>
      <c r="O492" s="784"/>
      <c r="P492" s="28"/>
      <c r="Q492" s="28"/>
      <c r="R492" s="874"/>
      <c r="S492" s="560"/>
      <c r="T492" s="28"/>
      <c r="U492" s="28"/>
      <c r="V492" s="28"/>
      <c r="W492" s="28"/>
      <c r="X492" s="558"/>
      <c r="Y492" s="558"/>
      <c r="Z492" s="558"/>
      <c r="AA492" s="561"/>
      <c r="AB492" s="360"/>
      <c r="AC492" s="28"/>
      <c r="AD492" s="360"/>
      <c r="AE492" s="28"/>
      <c r="AF492" s="1302"/>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row>
    <row r="493" ht="11.25" customHeight="1">
      <c r="A493" s="557"/>
      <c r="B493" s="558"/>
      <c r="C493" s="28"/>
      <c r="D493" s="360"/>
      <c r="E493" s="31"/>
      <c r="F493" s="28"/>
      <c r="G493" s="360"/>
      <c r="H493" s="360"/>
      <c r="I493" s="360"/>
      <c r="J493" s="360"/>
      <c r="K493" s="360"/>
      <c r="L493" s="558"/>
      <c r="M493" s="558"/>
      <c r="N493" s="558"/>
      <c r="O493" s="784"/>
      <c r="P493" s="28"/>
      <c r="Q493" s="28"/>
      <c r="R493" s="874"/>
      <c r="S493" s="560"/>
      <c r="T493" s="28"/>
      <c r="U493" s="28"/>
      <c r="V493" s="28"/>
      <c r="W493" s="28"/>
      <c r="X493" s="558"/>
      <c r="Y493" s="558"/>
      <c r="Z493" s="558"/>
      <c r="AA493" s="561"/>
      <c r="AB493" s="360"/>
      <c r="AC493" s="28"/>
      <c r="AD493" s="360"/>
      <c r="AE493" s="28"/>
      <c r="AF493" s="1302"/>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row>
    <row r="494" ht="11.25" customHeight="1">
      <c r="A494" s="557"/>
      <c r="B494" s="558"/>
      <c r="C494" s="28"/>
      <c r="D494" s="360"/>
      <c r="E494" s="31"/>
      <c r="F494" s="28"/>
      <c r="G494" s="360"/>
      <c r="H494" s="360"/>
      <c r="I494" s="360"/>
      <c r="J494" s="360"/>
      <c r="K494" s="360"/>
      <c r="L494" s="558"/>
      <c r="M494" s="558"/>
      <c r="N494" s="558"/>
      <c r="O494" s="784"/>
      <c r="P494" s="28"/>
      <c r="Q494" s="28"/>
      <c r="R494" s="874"/>
      <c r="S494" s="560"/>
      <c r="T494" s="28"/>
      <c r="U494" s="28"/>
      <c r="V494" s="28"/>
      <c r="W494" s="28"/>
      <c r="X494" s="558"/>
      <c r="Y494" s="558"/>
      <c r="Z494" s="558"/>
      <c r="AA494" s="561"/>
      <c r="AB494" s="360"/>
      <c r="AC494" s="28"/>
      <c r="AD494" s="360"/>
      <c r="AE494" s="28"/>
      <c r="AF494" s="1302"/>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row>
    <row r="495" ht="11.25" customHeight="1">
      <c r="A495" s="557"/>
      <c r="B495" s="558"/>
      <c r="C495" s="28"/>
      <c r="D495" s="360"/>
      <c r="E495" s="31"/>
      <c r="F495" s="28"/>
      <c r="G495" s="360"/>
      <c r="H495" s="360"/>
      <c r="I495" s="360"/>
      <c r="J495" s="360"/>
      <c r="K495" s="360"/>
      <c r="L495" s="558"/>
      <c r="M495" s="558"/>
      <c r="N495" s="558"/>
      <c r="O495" s="784"/>
      <c r="P495" s="28"/>
      <c r="Q495" s="28"/>
      <c r="R495" s="874"/>
      <c r="S495" s="560"/>
      <c r="T495" s="28"/>
      <c r="U495" s="28"/>
      <c r="V495" s="28"/>
      <c r="W495" s="28"/>
      <c r="X495" s="558"/>
      <c r="Y495" s="558"/>
      <c r="Z495" s="558"/>
      <c r="AA495" s="561"/>
      <c r="AB495" s="360"/>
      <c r="AC495" s="28"/>
      <c r="AD495" s="360"/>
      <c r="AE495" s="28"/>
      <c r="AF495" s="1302"/>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row>
    <row r="496" ht="11.25" customHeight="1">
      <c r="A496" s="557"/>
      <c r="B496" s="558"/>
      <c r="C496" s="28"/>
      <c r="D496" s="360"/>
      <c r="E496" s="31"/>
      <c r="F496" s="28"/>
      <c r="G496" s="360"/>
      <c r="H496" s="360"/>
      <c r="I496" s="360"/>
      <c r="J496" s="360"/>
      <c r="K496" s="360"/>
      <c r="L496" s="558"/>
      <c r="M496" s="558"/>
      <c r="N496" s="558"/>
      <c r="O496" s="784"/>
      <c r="P496" s="28"/>
      <c r="Q496" s="28"/>
      <c r="R496" s="874"/>
      <c r="S496" s="560"/>
      <c r="T496" s="28"/>
      <c r="U496" s="28"/>
      <c r="V496" s="28"/>
      <c r="W496" s="28"/>
      <c r="X496" s="558"/>
      <c r="Y496" s="558"/>
      <c r="Z496" s="558"/>
      <c r="AA496" s="561"/>
      <c r="AB496" s="360"/>
      <c r="AC496" s="28"/>
      <c r="AD496" s="360"/>
      <c r="AE496" s="28"/>
      <c r="AF496" s="1302"/>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row>
    <row r="497" ht="11.25" customHeight="1">
      <c r="A497" s="557"/>
      <c r="B497" s="558"/>
      <c r="C497" s="28"/>
      <c r="D497" s="360"/>
      <c r="E497" s="31"/>
      <c r="F497" s="28"/>
      <c r="G497" s="360"/>
      <c r="H497" s="360"/>
      <c r="I497" s="360"/>
      <c r="J497" s="360"/>
      <c r="K497" s="360"/>
      <c r="L497" s="558"/>
      <c r="M497" s="558"/>
      <c r="N497" s="558"/>
      <c r="O497" s="784"/>
      <c r="P497" s="28"/>
      <c r="Q497" s="28"/>
      <c r="R497" s="874"/>
      <c r="S497" s="560"/>
      <c r="T497" s="28"/>
      <c r="U497" s="28"/>
      <c r="V497" s="28"/>
      <c r="W497" s="28"/>
      <c r="X497" s="558"/>
      <c r="Y497" s="558"/>
      <c r="Z497" s="558"/>
      <c r="AA497" s="561"/>
      <c r="AB497" s="360"/>
      <c r="AC497" s="28"/>
      <c r="AD497" s="360"/>
      <c r="AE497" s="28"/>
      <c r="AF497" s="1302"/>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row>
    <row r="498" ht="11.25" customHeight="1">
      <c r="A498" s="557"/>
      <c r="B498" s="558"/>
      <c r="C498" s="28"/>
      <c r="D498" s="360"/>
      <c r="E498" s="31"/>
      <c r="F498" s="28"/>
      <c r="G498" s="360"/>
      <c r="H498" s="360"/>
      <c r="I498" s="360"/>
      <c r="J498" s="360"/>
      <c r="K498" s="360"/>
      <c r="L498" s="558"/>
      <c r="M498" s="558"/>
      <c r="N498" s="558"/>
      <c r="O498" s="784"/>
      <c r="P498" s="28"/>
      <c r="Q498" s="28"/>
      <c r="R498" s="874"/>
      <c r="S498" s="560"/>
      <c r="T498" s="28"/>
      <c r="U498" s="28"/>
      <c r="V498" s="28"/>
      <c r="W498" s="28"/>
      <c r="X498" s="558"/>
      <c r="Y498" s="558"/>
      <c r="Z498" s="558"/>
      <c r="AA498" s="561"/>
      <c r="AB498" s="360"/>
      <c r="AC498" s="28"/>
      <c r="AD498" s="360"/>
      <c r="AE498" s="28"/>
      <c r="AF498" s="1302"/>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row>
    <row r="499" ht="11.25" customHeight="1">
      <c r="A499" s="557"/>
      <c r="B499" s="558"/>
      <c r="C499" s="28"/>
      <c r="D499" s="360"/>
      <c r="E499" s="31"/>
      <c r="F499" s="28"/>
      <c r="G499" s="360"/>
      <c r="H499" s="360"/>
      <c r="I499" s="360"/>
      <c r="J499" s="360"/>
      <c r="K499" s="360"/>
      <c r="L499" s="558"/>
      <c r="M499" s="558"/>
      <c r="N499" s="558"/>
      <c r="O499" s="784"/>
      <c r="P499" s="28"/>
      <c r="Q499" s="28"/>
      <c r="R499" s="874"/>
      <c r="S499" s="560"/>
      <c r="T499" s="28"/>
      <c r="U499" s="28"/>
      <c r="V499" s="28"/>
      <c r="W499" s="28"/>
      <c r="X499" s="558"/>
      <c r="Y499" s="558"/>
      <c r="Z499" s="558"/>
      <c r="AA499" s="561"/>
      <c r="AB499" s="360"/>
      <c r="AC499" s="28"/>
      <c r="AD499" s="360"/>
      <c r="AE499" s="28"/>
      <c r="AF499" s="1302"/>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row>
    <row r="500" ht="11.25" customHeight="1">
      <c r="A500" s="557"/>
      <c r="B500" s="558"/>
      <c r="C500" s="28"/>
      <c r="D500" s="360"/>
      <c r="E500" s="31"/>
      <c r="F500" s="28"/>
      <c r="G500" s="360"/>
      <c r="H500" s="360"/>
      <c r="I500" s="360"/>
      <c r="J500" s="360"/>
      <c r="K500" s="360"/>
      <c r="L500" s="558"/>
      <c r="M500" s="558"/>
      <c r="N500" s="558"/>
      <c r="O500" s="784"/>
      <c r="P500" s="28"/>
      <c r="Q500" s="28"/>
      <c r="R500" s="874"/>
      <c r="S500" s="560"/>
      <c r="T500" s="28"/>
      <c r="U500" s="28"/>
      <c r="V500" s="28"/>
      <c r="W500" s="28"/>
      <c r="X500" s="558"/>
      <c r="Y500" s="558"/>
      <c r="Z500" s="558"/>
      <c r="AA500" s="561"/>
      <c r="AB500" s="360"/>
      <c r="AC500" s="28"/>
      <c r="AD500" s="360"/>
      <c r="AE500" s="28"/>
      <c r="AF500" s="1302"/>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row>
    <row r="501" ht="11.25" customHeight="1">
      <c r="A501" s="557"/>
      <c r="B501" s="558"/>
      <c r="C501" s="28"/>
      <c r="D501" s="360"/>
      <c r="E501" s="31"/>
      <c r="F501" s="28"/>
      <c r="G501" s="360"/>
      <c r="H501" s="360"/>
      <c r="I501" s="360"/>
      <c r="J501" s="360"/>
      <c r="K501" s="360"/>
      <c r="L501" s="558"/>
      <c r="M501" s="558"/>
      <c r="N501" s="558"/>
      <c r="O501" s="784"/>
      <c r="P501" s="28"/>
      <c r="Q501" s="28"/>
      <c r="R501" s="874"/>
      <c r="S501" s="560"/>
      <c r="T501" s="28"/>
      <c r="U501" s="28"/>
      <c r="V501" s="28"/>
      <c r="W501" s="28"/>
      <c r="X501" s="558"/>
      <c r="Y501" s="558"/>
      <c r="Z501" s="558"/>
      <c r="AA501" s="561"/>
      <c r="AB501" s="360"/>
      <c r="AC501" s="28"/>
      <c r="AD501" s="360"/>
      <c r="AE501" s="28"/>
      <c r="AF501" s="1302"/>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row>
    <row r="502" ht="11.25" customHeight="1">
      <c r="A502" s="557"/>
      <c r="B502" s="558"/>
      <c r="C502" s="28"/>
      <c r="D502" s="360"/>
      <c r="E502" s="31"/>
      <c r="F502" s="28"/>
      <c r="G502" s="360"/>
      <c r="H502" s="360"/>
      <c r="I502" s="360"/>
      <c r="J502" s="360"/>
      <c r="K502" s="360"/>
      <c r="L502" s="558"/>
      <c r="M502" s="558"/>
      <c r="N502" s="558"/>
      <c r="O502" s="784"/>
      <c r="P502" s="28"/>
      <c r="Q502" s="28"/>
      <c r="R502" s="874"/>
      <c r="S502" s="560"/>
      <c r="T502" s="28"/>
      <c r="U502" s="28"/>
      <c r="V502" s="28"/>
      <c r="W502" s="28"/>
      <c r="X502" s="558"/>
      <c r="Y502" s="558"/>
      <c r="Z502" s="558"/>
      <c r="AA502" s="561"/>
      <c r="AB502" s="360"/>
      <c r="AC502" s="28"/>
      <c r="AD502" s="360"/>
      <c r="AE502" s="28"/>
      <c r="AF502" s="1302"/>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row>
    <row r="503" ht="11.25" customHeight="1">
      <c r="A503" s="557"/>
      <c r="B503" s="558"/>
      <c r="C503" s="28"/>
      <c r="D503" s="360"/>
      <c r="E503" s="31"/>
      <c r="F503" s="28"/>
      <c r="G503" s="360"/>
      <c r="H503" s="360"/>
      <c r="I503" s="360"/>
      <c r="J503" s="360"/>
      <c r="K503" s="360"/>
      <c r="L503" s="558"/>
      <c r="M503" s="558"/>
      <c r="N503" s="558"/>
      <c r="O503" s="784"/>
      <c r="P503" s="28"/>
      <c r="Q503" s="28"/>
      <c r="R503" s="874"/>
      <c r="S503" s="560"/>
      <c r="T503" s="28"/>
      <c r="U503" s="28"/>
      <c r="V503" s="28"/>
      <c r="W503" s="28"/>
      <c r="X503" s="558"/>
      <c r="Y503" s="558"/>
      <c r="Z503" s="558"/>
      <c r="AA503" s="561"/>
      <c r="AB503" s="360"/>
      <c r="AC503" s="28"/>
      <c r="AD503" s="360"/>
      <c r="AE503" s="28"/>
      <c r="AF503" s="1302"/>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row>
    <row r="504" ht="11.25" customHeight="1">
      <c r="A504" s="557"/>
      <c r="B504" s="558"/>
      <c r="C504" s="28"/>
      <c r="D504" s="360"/>
      <c r="E504" s="31"/>
      <c r="F504" s="28"/>
      <c r="G504" s="360"/>
      <c r="H504" s="360"/>
      <c r="I504" s="360"/>
      <c r="J504" s="360"/>
      <c r="K504" s="360"/>
      <c r="L504" s="558"/>
      <c r="M504" s="558"/>
      <c r="N504" s="558"/>
      <c r="O504" s="784"/>
      <c r="P504" s="28"/>
      <c r="Q504" s="28"/>
      <c r="R504" s="874"/>
      <c r="S504" s="560"/>
      <c r="T504" s="28"/>
      <c r="U504" s="28"/>
      <c r="V504" s="28"/>
      <c r="W504" s="28"/>
      <c r="X504" s="558"/>
      <c r="Y504" s="558"/>
      <c r="Z504" s="558"/>
      <c r="AA504" s="561"/>
      <c r="AB504" s="360"/>
      <c r="AC504" s="28"/>
      <c r="AD504" s="360"/>
      <c r="AE504" s="28"/>
      <c r="AF504" s="1302"/>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row>
    <row r="505" ht="11.25" customHeight="1">
      <c r="A505" s="557"/>
      <c r="B505" s="558"/>
      <c r="C505" s="28"/>
      <c r="D505" s="360"/>
      <c r="E505" s="31"/>
      <c r="F505" s="28"/>
      <c r="G505" s="360"/>
      <c r="H505" s="360"/>
      <c r="I505" s="360"/>
      <c r="J505" s="360"/>
      <c r="K505" s="360"/>
      <c r="L505" s="558"/>
      <c r="M505" s="558"/>
      <c r="N505" s="558"/>
      <c r="O505" s="784"/>
      <c r="P505" s="28"/>
      <c r="Q505" s="28"/>
      <c r="R505" s="874"/>
      <c r="S505" s="560"/>
      <c r="T505" s="28"/>
      <c r="U505" s="28"/>
      <c r="V505" s="28"/>
      <c r="W505" s="28"/>
      <c r="X505" s="558"/>
      <c r="Y505" s="558"/>
      <c r="Z505" s="558"/>
      <c r="AA505" s="561"/>
      <c r="AB505" s="360"/>
      <c r="AC505" s="28"/>
      <c r="AD505" s="360"/>
      <c r="AE505" s="28"/>
      <c r="AF505" s="1302"/>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row>
    <row r="506" ht="11.25" customHeight="1">
      <c r="A506" s="557"/>
      <c r="B506" s="558"/>
      <c r="C506" s="28"/>
      <c r="D506" s="360"/>
      <c r="E506" s="31"/>
      <c r="F506" s="28"/>
      <c r="G506" s="360"/>
      <c r="H506" s="360"/>
      <c r="I506" s="360"/>
      <c r="J506" s="360"/>
      <c r="K506" s="360"/>
      <c r="L506" s="558"/>
      <c r="M506" s="558"/>
      <c r="N506" s="558"/>
      <c r="O506" s="784"/>
      <c r="P506" s="28"/>
      <c r="Q506" s="28"/>
      <c r="R506" s="874"/>
      <c r="S506" s="560"/>
      <c r="T506" s="28"/>
      <c r="U506" s="28"/>
      <c r="V506" s="28"/>
      <c r="W506" s="28"/>
      <c r="X506" s="558"/>
      <c r="Y506" s="558"/>
      <c r="Z506" s="558"/>
      <c r="AA506" s="561"/>
      <c r="AB506" s="360"/>
      <c r="AC506" s="28"/>
      <c r="AD506" s="360"/>
      <c r="AE506" s="28"/>
      <c r="AF506" s="1302"/>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row>
    <row r="507" ht="11.25" customHeight="1">
      <c r="A507" s="557"/>
      <c r="B507" s="558"/>
      <c r="C507" s="28"/>
      <c r="D507" s="360"/>
      <c r="E507" s="31"/>
      <c r="F507" s="28"/>
      <c r="G507" s="360"/>
      <c r="H507" s="360"/>
      <c r="I507" s="360"/>
      <c r="J507" s="360"/>
      <c r="K507" s="360"/>
      <c r="L507" s="558"/>
      <c r="M507" s="558"/>
      <c r="N507" s="558"/>
      <c r="O507" s="784"/>
      <c r="P507" s="28"/>
      <c r="Q507" s="28"/>
      <c r="R507" s="874"/>
      <c r="S507" s="560"/>
      <c r="T507" s="28"/>
      <c r="U507" s="28"/>
      <c r="V507" s="28"/>
      <c r="W507" s="28"/>
      <c r="X507" s="558"/>
      <c r="Y507" s="558"/>
      <c r="Z507" s="558"/>
      <c r="AA507" s="561"/>
      <c r="AB507" s="360"/>
      <c r="AC507" s="28"/>
      <c r="AD507" s="360"/>
      <c r="AE507" s="28"/>
      <c r="AF507" s="1302"/>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row>
    <row r="508" ht="11.25" customHeight="1">
      <c r="A508" s="557"/>
      <c r="B508" s="558"/>
      <c r="C508" s="28"/>
      <c r="D508" s="360"/>
      <c r="E508" s="31"/>
      <c r="F508" s="28"/>
      <c r="G508" s="360"/>
      <c r="H508" s="360"/>
      <c r="I508" s="360"/>
      <c r="J508" s="360"/>
      <c r="K508" s="360"/>
      <c r="L508" s="558"/>
      <c r="M508" s="558"/>
      <c r="N508" s="558"/>
      <c r="O508" s="784"/>
      <c r="P508" s="28"/>
      <c r="Q508" s="28"/>
      <c r="R508" s="874"/>
      <c r="S508" s="560"/>
      <c r="T508" s="28"/>
      <c r="U508" s="28"/>
      <c r="V508" s="28"/>
      <c r="W508" s="28"/>
      <c r="X508" s="558"/>
      <c r="Y508" s="558"/>
      <c r="Z508" s="558"/>
      <c r="AA508" s="561"/>
      <c r="AB508" s="360"/>
      <c r="AC508" s="28"/>
      <c r="AD508" s="360"/>
      <c r="AE508" s="28"/>
      <c r="AF508" s="1302"/>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row>
    <row r="509" ht="11.25" customHeight="1">
      <c r="A509" s="557"/>
      <c r="B509" s="558"/>
      <c r="C509" s="28"/>
      <c r="D509" s="360"/>
      <c r="E509" s="31"/>
      <c r="F509" s="28"/>
      <c r="G509" s="360"/>
      <c r="H509" s="360"/>
      <c r="I509" s="360"/>
      <c r="J509" s="360"/>
      <c r="K509" s="360"/>
      <c r="L509" s="558"/>
      <c r="M509" s="558"/>
      <c r="N509" s="558"/>
      <c r="O509" s="784"/>
      <c r="P509" s="28"/>
      <c r="Q509" s="28"/>
      <c r="R509" s="874"/>
      <c r="S509" s="560"/>
      <c r="T509" s="28"/>
      <c r="U509" s="28"/>
      <c r="V509" s="28"/>
      <c r="W509" s="28"/>
      <c r="X509" s="558"/>
      <c r="Y509" s="558"/>
      <c r="Z509" s="558"/>
      <c r="AA509" s="561"/>
      <c r="AB509" s="360"/>
      <c r="AC509" s="28"/>
      <c r="AD509" s="360"/>
      <c r="AE509" s="28"/>
      <c r="AF509" s="1302"/>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row>
    <row r="510" ht="11.25" customHeight="1">
      <c r="A510" s="557"/>
      <c r="B510" s="558"/>
      <c r="C510" s="28"/>
      <c r="D510" s="360"/>
      <c r="E510" s="31"/>
      <c r="F510" s="28"/>
      <c r="G510" s="360"/>
      <c r="H510" s="360"/>
      <c r="I510" s="360"/>
      <c r="J510" s="360"/>
      <c r="K510" s="360"/>
      <c r="L510" s="558"/>
      <c r="M510" s="558"/>
      <c r="N510" s="558"/>
      <c r="O510" s="784"/>
      <c r="P510" s="28"/>
      <c r="Q510" s="28"/>
      <c r="R510" s="874"/>
      <c r="S510" s="560"/>
      <c r="T510" s="28"/>
      <c r="U510" s="28"/>
      <c r="V510" s="28"/>
      <c r="W510" s="28"/>
      <c r="X510" s="558"/>
      <c r="Y510" s="558"/>
      <c r="Z510" s="558"/>
      <c r="AA510" s="561"/>
      <c r="AB510" s="360"/>
      <c r="AC510" s="28"/>
      <c r="AD510" s="360"/>
      <c r="AE510" s="28"/>
      <c r="AF510" s="1302"/>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row>
    <row r="511" ht="11.25" customHeight="1">
      <c r="A511" s="557"/>
      <c r="B511" s="558"/>
      <c r="C511" s="28"/>
      <c r="D511" s="360"/>
      <c r="E511" s="31"/>
      <c r="F511" s="28"/>
      <c r="G511" s="360"/>
      <c r="H511" s="360"/>
      <c r="I511" s="360"/>
      <c r="J511" s="360"/>
      <c r="K511" s="360"/>
      <c r="L511" s="558"/>
      <c r="M511" s="558"/>
      <c r="N511" s="558"/>
      <c r="O511" s="784"/>
      <c r="P511" s="28"/>
      <c r="Q511" s="28"/>
      <c r="R511" s="874"/>
      <c r="S511" s="560"/>
      <c r="T511" s="28"/>
      <c r="U511" s="28"/>
      <c r="V511" s="28"/>
      <c r="W511" s="28"/>
      <c r="X511" s="558"/>
      <c r="Y511" s="558"/>
      <c r="Z511" s="558"/>
      <c r="AA511" s="561"/>
      <c r="AB511" s="360"/>
      <c r="AC511" s="28"/>
      <c r="AD511" s="360"/>
      <c r="AE511" s="28"/>
      <c r="AF511" s="1302"/>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row>
    <row r="512" ht="11.25" customHeight="1">
      <c r="A512" s="557"/>
      <c r="B512" s="558"/>
      <c r="C512" s="28"/>
      <c r="D512" s="360"/>
      <c r="E512" s="31"/>
      <c r="F512" s="28"/>
      <c r="G512" s="360"/>
      <c r="H512" s="360"/>
      <c r="I512" s="360"/>
      <c r="J512" s="360"/>
      <c r="K512" s="360"/>
      <c r="L512" s="558"/>
      <c r="M512" s="558"/>
      <c r="N512" s="558"/>
      <c r="O512" s="784"/>
      <c r="P512" s="28"/>
      <c r="Q512" s="28"/>
      <c r="R512" s="874"/>
      <c r="S512" s="560"/>
      <c r="T512" s="28"/>
      <c r="U512" s="28"/>
      <c r="V512" s="28"/>
      <c r="W512" s="28"/>
      <c r="X512" s="558"/>
      <c r="Y512" s="558"/>
      <c r="Z512" s="558"/>
      <c r="AA512" s="561"/>
      <c r="AB512" s="360"/>
      <c r="AC512" s="28"/>
      <c r="AD512" s="360"/>
      <c r="AE512" s="28"/>
      <c r="AF512" s="1302"/>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row>
    <row r="513" ht="11.25" customHeight="1">
      <c r="A513" s="557"/>
      <c r="B513" s="558"/>
      <c r="C513" s="28"/>
      <c r="D513" s="360"/>
      <c r="E513" s="31"/>
      <c r="F513" s="28"/>
      <c r="G513" s="360"/>
      <c r="H513" s="360"/>
      <c r="I513" s="360"/>
      <c r="J513" s="360"/>
      <c r="K513" s="360"/>
      <c r="L513" s="558"/>
      <c r="M513" s="558"/>
      <c r="N513" s="558"/>
      <c r="O513" s="784"/>
      <c r="P513" s="28"/>
      <c r="Q513" s="28"/>
      <c r="R513" s="874"/>
      <c r="S513" s="560"/>
      <c r="T513" s="28"/>
      <c r="U513" s="28"/>
      <c r="V513" s="28"/>
      <c r="W513" s="28"/>
      <c r="X513" s="558"/>
      <c r="Y513" s="558"/>
      <c r="Z513" s="558"/>
      <c r="AA513" s="561"/>
      <c r="AB513" s="360"/>
      <c r="AC513" s="28"/>
      <c r="AD513" s="360"/>
      <c r="AE513" s="28"/>
      <c r="AF513" s="1302"/>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row>
    <row r="514" ht="11.25" customHeight="1">
      <c r="A514" s="557"/>
      <c r="B514" s="558"/>
      <c r="C514" s="28"/>
      <c r="D514" s="360"/>
      <c r="E514" s="31"/>
      <c r="F514" s="28"/>
      <c r="G514" s="360"/>
      <c r="H514" s="360"/>
      <c r="I514" s="360"/>
      <c r="J514" s="360"/>
      <c r="K514" s="360"/>
      <c r="L514" s="558"/>
      <c r="M514" s="558"/>
      <c r="N514" s="558"/>
      <c r="O514" s="784"/>
      <c r="P514" s="28"/>
      <c r="Q514" s="28"/>
      <c r="R514" s="874"/>
      <c r="S514" s="560"/>
      <c r="T514" s="28"/>
      <c r="U514" s="28"/>
      <c r="V514" s="28"/>
      <c r="W514" s="28"/>
      <c r="X514" s="558"/>
      <c r="Y514" s="558"/>
      <c r="Z514" s="558"/>
      <c r="AA514" s="561"/>
      <c r="AB514" s="360"/>
      <c r="AC514" s="28"/>
      <c r="AD514" s="360"/>
      <c r="AE514" s="28"/>
      <c r="AF514" s="1302"/>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row>
    <row r="515" ht="11.25" customHeight="1">
      <c r="A515" s="557"/>
      <c r="B515" s="558"/>
      <c r="C515" s="28"/>
      <c r="D515" s="360"/>
      <c r="E515" s="31"/>
      <c r="F515" s="28"/>
      <c r="G515" s="360"/>
      <c r="H515" s="360"/>
      <c r="I515" s="360"/>
      <c r="J515" s="360"/>
      <c r="K515" s="360"/>
      <c r="L515" s="558"/>
      <c r="M515" s="558"/>
      <c r="N515" s="558"/>
      <c r="O515" s="784"/>
      <c r="P515" s="28"/>
      <c r="Q515" s="28"/>
      <c r="R515" s="874"/>
      <c r="S515" s="560"/>
      <c r="T515" s="28"/>
      <c r="U515" s="28"/>
      <c r="V515" s="28"/>
      <c r="W515" s="28"/>
      <c r="X515" s="558"/>
      <c r="Y515" s="558"/>
      <c r="Z515" s="558"/>
      <c r="AA515" s="561"/>
      <c r="AB515" s="360"/>
      <c r="AC515" s="28"/>
      <c r="AD515" s="360"/>
      <c r="AE515" s="28"/>
      <c r="AF515" s="1302"/>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row>
    <row r="516" ht="11.25" customHeight="1">
      <c r="A516" s="557"/>
      <c r="B516" s="558"/>
      <c r="C516" s="28"/>
      <c r="D516" s="360"/>
      <c r="E516" s="31"/>
      <c r="F516" s="28"/>
      <c r="G516" s="360"/>
      <c r="H516" s="360"/>
      <c r="I516" s="360"/>
      <c r="J516" s="360"/>
      <c r="K516" s="360"/>
      <c r="L516" s="558"/>
      <c r="M516" s="558"/>
      <c r="N516" s="558"/>
      <c r="O516" s="784"/>
      <c r="P516" s="28"/>
      <c r="Q516" s="28"/>
      <c r="R516" s="874"/>
      <c r="S516" s="560"/>
      <c r="T516" s="28"/>
      <c r="U516" s="28"/>
      <c r="V516" s="28"/>
      <c r="W516" s="28"/>
      <c r="X516" s="558"/>
      <c r="Y516" s="558"/>
      <c r="Z516" s="558"/>
      <c r="AA516" s="561"/>
      <c r="AB516" s="360"/>
      <c r="AC516" s="28"/>
      <c r="AD516" s="360"/>
      <c r="AE516" s="28"/>
      <c r="AF516" s="1302"/>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row>
    <row r="517" ht="11.25" customHeight="1">
      <c r="A517" s="557"/>
      <c r="B517" s="558"/>
      <c r="C517" s="28"/>
      <c r="D517" s="360"/>
      <c r="E517" s="31"/>
      <c r="F517" s="28"/>
      <c r="G517" s="360"/>
      <c r="H517" s="360"/>
      <c r="I517" s="360"/>
      <c r="J517" s="360"/>
      <c r="K517" s="360"/>
      <c r="L517" s="558"/>
      <c r="M517" s="558"/>
      <c r="N517" s="558"/>
      <c r="O517" s="784"/>
      <c r="P517" s="28"/>
      <c r="Q517" s="28"/>
      <c r="R517" s="874"/>
      <c r="S517" s="560"/>
      <c r="T517" s="28"/>
      <c r="U517" s="28"/>
      <c r="V517" s="28"/>
      <c r="W517" s="28"/>
      <c r="X517" s="558"/>
      <c r="Y517" s="558"/>
      <c r="Z517" s="558"/>
      <c r="AA517" s="561"/>
      <c r="AB517" s="360"/>
      <c r="AC517" s="28"/>
      <c r="AD517" s="360"/>
      <c r="AE517" s="28"/>
      <c r="AF517" s="1302"/>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row>
    <row r="518" ht="11.25" customHeight="1">
      <c r="A518" s="557"/>
      <c r="B518" s="558"/>
      <c r="C518" s="28"/>
      <c r="D518" s="360"/>
      <c r="E518" s="31"/>
      <c r="F518" s="28"/>
      <c r="G518" s="360"/>
      <c r="H518" s="360"/>
      <c r="I518" s="360"/>
      <c r="J518" s="360"/>
      <c r="K518" s="360"/>
      <c r="L518" s="558"/>
      <c r="M518" s="558"/>
      <c r="N518" s="558"/>
      <c r="O518" s="784"/>
      <c r="P518" s="28"/>
      <c r="Q518" s="28"/>
      <c r="R518" s="874"/>
      <c r="S518" s="560"/>
      <c r="T518" s="28"/>
      <c r="U518" s="28"/>
      <c r="V518" s="28"/>
      <c r="W518" s="28"/>
      <c r="X518" s="558"/>
      <c r="Y518" s="558"/>
      <c r="Z518" s="558"/>
      <c r="AA518" s="561"/>
      <c r="AB518" s="360"/>
      <c r="AC518" s="28"/>
      <c r="AD518" s="360"/>
      <c r="AE518" s="28"/>
      <c r="AF518" s="1302"/>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row>
    <row r="519" ht="11.25" customHeight="1">
      <c r="A519" s="557"/>
      <c r="B519" s="558"/>
      <c r="C519" s="28"/>
      <c r="D519" s="360"/>
      <c r="E519" s="31"/>
      <c r="F519" s="28"/>
      <c r="G519" s="360"/>
      <c r="H519" s="360"/>
      <c r="I519" s="360"/>
      <c r="J519" s="360"/>
      <c r="K519" s="360"/>
      <c r="L519" s="558"/>
      <c r="M519" s="558"/>
      <c r="N519" s="558"/>
      <c r="O519" s="784"/>
      <c r="P519" s="28"/>
      <c r="Q519" s="28"/>
      <c r="R519" s="874"/>
      <c r="S519" s="560"/>
      <c r="T519" s="28"/>
      <c r="U519" s="28"/>
      <c r="V519" s="28"/>
      <c r="W519" s="28"/>
      <c r="X519" s="558"/>
      <c r="Y519" s="558"/>
      <c r="Z519" s="558"/>
      <c r="AA519" s="561"/>
      <c r="AB519" s="360"/>
      <c r="AC519" s="28"/>
      <c r="AD519" s="360"/>
      <c r="AE519" s="28"/>
      <c r="AF519" s="1302"/>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row>
    <row r="520" ht="11.25" customHeight="1">
      <c r="A520" s="557"/>
      <c r="B520" s="558"/>
      <c r="C520" s="28"/>
      <c r="D520" s="360"/>
      <c r="E520" s="31"/>
      <c r="F520" s="28"/>
      <c r="G520" s="360"/>
      <c r="H520" s="360"/>
      <c r="I520" s="360"/>
      <c r="J520" s="360"/>
      <c r="K520" s="360"/>
      <c r="L520" s="558"/>
      <c r="M520" s="558"/>
      <c r="N520" s="558"/>
      <c r="O520" s="784"/>
      <c r="P520" s="28"/>
      <c r="Q520" s="28"/>
      <c r="R520" s="874"/>
      <c r="S520" s="560"/>
      <c r="T520" s="28"/>
      <c r="U520" s="28"/>
      <c r="V520" s="28"/>
      <c r="W520" s="28"/>
      <c r="X520" s="558"/>
      <c r="Y520" s="558"/>
      <c r="Z520" s="558"/>
      <c r="AA520" s="561"/>
      <c r="AB520" s="360"/>
      <c r="AC520" s="28"/>
      <c r="AD520" s="360"/>
      <c r="AE520" s="28"/>
      <c r="AF520" s="1302"/>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row>
    <row r="521" ht="11.25" customHeight="1">
      <c r="A521" s="557"/>
      <c r="B521" s="558"/>
      <c r="C521" s="28"/>
      <c r="D521" s="360"/>
      <c r="E521" s="31"/>
      <c r="F521" s="28"/>
      <c r="G521" s="360"/>
      <c r="H521" s="360"/>
      <c r="I521" s="360"/>
      <c r="J521" s="360"/>
      <c r="K521" s="360"/>
      <c r="L521" s="558"/>
      <c r="M521" s="558"/>
      <c r="N521" s="558"/>
      <c r="O521" s="784"/>
      <c r="P521" s="28"/>
      <c r="Q521" s="28"/>
      <c r="R521" s="874"/>
      <c r="S521" s="560"/>
      <c r="T521" s="28"/>
      <c r="U521" s="28"/>
      <c r="V521" s="28"/>
      <c r="W521" s="28"/>
      <c r="X521" s="558"/>
      <c r="Y521" s="558"/>
      <c r="Z521" s="558"/>
      <c r="AA521" s="561"/>
      <c r="AB521" s="360"/>
      <c r="AC521" s="28"/>
      <c r="AD521" s="360"/>
      <c r="AE521" s="28"/>
      <c r="AF521" s="1302"/>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row>
    <row r="522" ht="11.25" customHeight="1">
      <c r="A522" s="557"/>
      <c r="B522" s="558"/>
      <c r="C522" s="28"/>
      <c r="D522" s="360"/>
      <c r="E522" s="31"/>
      <c r="F522" s="28"/>
      <c r="G522" s="360"/>
      <c r="H522" s="360"/>
      <c r="I522" s="360"/>
      <c r="J522" s="360"/>
      <c r="K522" s="360"/>
      <c r="L522" s="558"/>
      <c r="M522" s="558"/>
      <c r="N522" s="558"/>
      <c r="O522" s="784"/>
      <c r="P522" s="28"/>
      <c r="Q522" s="28"/>
      <c r="R522" s="874"/>
      <c r="S522" s="560"/>
      <c r="T522" s="28"/>
      <c r="U522" s="28"/>
      <c r="V522" s="28"/>
      <c r="W522" s="28"/>
      <c r="X522" s="558"/>
      <c r="Y522" s="558"/>
      <c r="Z522" s="558"/>
      <c r="AA522" s="561"/>
      <c r="AB522" s="360"/>
      <c r="AC522" s="28"/>
      <c r="AD522" s="360"/>
      <c r="AE522" s="28"/>
      <c r="AF522" s="1302"/>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row>
    <row r="523" ht="11.25" customHeight="1">
      <c r="A523" s="557"/>
      <c r="B523" s="558"/>
      <c r="C523" s="28"/>
      <c r="D523" s="360"/>
      <c r="E523" s="31"/>
      <c r="F523" s="28"/>
      <c r="G523" s="360"/>
      <c r="H523" s="360"/>
      <c r="I523" s="360"/>
      <c r="J523" s="360"/>
      <c r="K523" s="360"/>
      <c r="L523" s="558"/>
      <c r="M523" s="558"/>
      <c r="N523" s="558"/>
      <c r="O523" s="784"/>
      <c r="P523" s="28"/>
      <c r="Q523" s="28"/>
      <c r="R523" s="874"/>
      <c r="S523" s="560"/>
      <c r="T523" s="28"/>
      <c r="U523" s="28"/>
      <c r="V523" s="28"/>
      <c r="W523" s="28"/>
      <c r="X523" s="558"/>
      <c r="Y523" s="558"/>
      <c r="Z523" s="558"/>
      <c r="AA523" s="561"/>
      <c r="AB523" s="360"/>
      <c r="AC523" s="28"/>
      <c r="AD523" s="360"/>
      <c r="AE523" s="28"/>
      <c r="AF523" s="1302"/>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row>
    <row r="524" ht="11.25" customHeight="1">
      <c r="A524" s="557"/>
      <c r="B524" s="558"/>
      <c r="C524" s="28"/>
      <c r="D524" s="360"/>
      <c r="E524" s="31"/>
      <c r="F524" s="28"/>
      <c r="G524" s="360"/>
      <c r="H524" s="360"/>
      <c r="I524" s="360"/>
      <c r="J524" s="360"/>
      <c r="K524" s="360"/>
      <c r="L524" s="558"/>
      <c r="M524" s="558"/>
      <c r="N524" s="558"/>
      <c r="O524" s="784"/>
      <c r="P524" s="28"/>
      <c r="Q524" s="28"/>
      <c r="R524" s="874"/>
      <c r="S524" s="560"/>
      <c r="T524" s="28"/>
      <c r="U524" s="28"/>
      <c r="V524" s="28"/>
      <c r="W524" s="28"/>
      <c r="X524" s="558"/>
      <c r="Y524" s="558"/>
      <c r="Z524" s="558"/>
      <c r="AA524" s="561"/>
      <c r="AB524" s="360"/>
      <c r="AC524" s="28"/>
      <c r="AD524" s="360"/>
      <c r="AE524" s="28"/>
      <c r="AF524" s="1302"/>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row>
    <row r="525" ht="11.25" customHeight="1">
      <c r="A525" s="557"/>
      <c r="B525" s="558"/>
      <c r="C525" s="28"/>
      <c r="D525" s="360"/>
      <c r="E525" s="31"/>
      <c r="F525" s="28"/>
      <c r="G525" s="360"/>
      <c r="H525" s="360"/>
      <c r="I525" s="360"/>
      <c r="J525" s="360"/>
      <c r="K525" s="360"/>
      <c r="L525" s="558"/>
      <c r="M525" s="558"/>
      <c r="N525" s="558"/>
      <c r="O525" s="784"/>
      <c r="P525" s="28"/>
      <c r="Q525" s="28"/>
      <c r="R525" s="874"/>
      <c r="S525" s="560"/>
      <c r="T525" s="28"/>
      <c r="U525" s="28"/>
      <c r="V525" s="28"/>
      <c r="W525" s="28"/>
      <c r="X525" s="558"/>
      <c r="Y525" s="558"/>
      <c r="Z525" s="558"/>
      <c r="AA525" s="561"/>
      <c r="AB525" s="360"/>
      <c r="AC525" s="28"/>
      <c r="AD525" s="360"/>
      <c r="AE525" s="28"/>
      <c r="AF525" s="1302"/>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row>
    <row r="526" ht="11.25" customHeight="1">
      <c r="A526" s="557"/>
      <c r="B526" s="558"/>
      <c r="C526" s="28"/>
      <c r="D526" s="360"/>
      <c r="E526" s="31"/>
      <c r="F526" s="28"/>
      <c r="G526" s="360"/>
      <c r="H526" s="360"/>
      <c r="I526" s="360"/>
      <c r="J526" s="360"/>
      <c r="K526" s="360"/>
      <c r="L526" s="558"/>
      <c r="M526" s="558"/>
      <c r="N526" s="558"/>
      <c r="O526" s="784"/>
      <c r="P526" s="28"/>
      <c r="Q526" s="28"/>
      <c r="R526" s="874"/>
      <c r="S526" s="560"/>
      <c r="T526" s="28"/>
      <c r="U526" s="28"/>
      <c r="V526" s="28"/>
      <c r="W526" s="28"/>
      <c r="X526" s="558"/>
      <c r="Y526" s="558"/>
      <c r="Z526" s="558"/>
      <c r="AA526" s="561"/>
      <c r="AB526" s="360"/>
      <c r="AC526" s="28"/>
      <c r="AD526" s="360"/>
      <c r="AE526" s="28"/>
      <c r="AF526" s="1302"/>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row>
    <row r="527" ht="11.25" customHeight="1">
      <c r="A527" s="557"/>
      <c r="B527" s="558"/>
      <c r="C527" s="28"/>
      <c r="D527" s="360"/>
      <c r="E527" s="31"/>
      <c r="F527" s="28"/>
      <c r="G527" s="360"/>
      <c r="H527" s="360"/>
      <c r="I527" s="360"/>
      <c r="J527" s="360"/>
      <c r="K527" s="360"/>
      <c r="L527" s="558"/>
      <c r="M527" s="558"/>
      <c r="N527" s="558"/>
      <c r="O527" s="784"/>
      <c r="P527" s="28"/>
      <c r="Q527" s="28"/>
      <c r="R527" s="874"/>
      <c r="S527" s="560"/>
      <c r="T527" s="28"/>
      <c r="U527" s="28"/>
      <c r="V527" s="28"/>
      <c r="W527" s="28"/>
      <c r="X527" s="558"/>
      <c r="Y527" s="558"/>
      <c r="Z527" s="558"/>
      <c r="AA527" s="561"/>
      <c r="AB527" s="360"/>
      <c r="AC527" s="28"/>
      <c r="AD527" s="360"/>
      <c r="AE527" s="28"/>
      <c r="AF527" s="1302"/>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row>
    <row r="528" ht="11.25" customHeight="1">
      <c r="A528" s="557"/>
      <c r="B528" s="558"/>
      <c r="C528" s="28"/>
      <c r="D528" s="360"/>
      <c r="E528" s="31"/>
      <c r="F528" s="28"/>
      <c r="G528" s="360"/>
      <c r="H528" s="360"/>
      <c r="I528" s="360"/>
      <c r="J528" s="360"/>
      <c r="K528" s="360"/>
      <c r="L528" s="558"/>
      <c r="M528" s="558"/>
      <c r="N528" s="558"/>
      <c r="O528" s="784"/>
      <c r="P528" s="28"/>
      <c r="Q528" s="28"/>
      <c r="R528" s="874"/>
      <c r="S528" s="560"/>
      <c r="T528" s="28"/>
      <c r="U528" s="28"/>
      <c r="V528" s="28"/>
      <c r="W528" s="28"/>
      <c r="X528" s="558"/>
      <c r="Y528" s="558"/>
      <c r="Z528" s="558"/>
      <c r="AA528" s="561"/>
      <c r="AB528" s="360"/>
      <c r="AC528" s="28"/>
      <c r="AD528" s="360"/>
      <c r="AE528" s="28"/>
      <c r="AF528" s="1302"/>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row>
    <row r="529" ht="11.25" customHeight="1">
      <c r="A529" s="557"/>
      <c r="B529" s="558"/>
      <c r="C529" s="28"/>
      <c r="D529" s="360"/>
      <c r="E529" s="31"/>
      <c r="F529" s="28"/>
      <c r="G529" s="360"/>
      <c r="H529" s="360"/>
      <c r="I529" s="360"/>
      <c r="J529" s="360"/>
      <c r="K529" s="360"/>
      <c r="L529" s="558"/>
      <c r="M529" s="558"/>
      <c r="N529" s="558"/>
      <c r="O529" s="784"/>
      <c r="P529" s="28"/>
      <c r="Q529" s="28"/>
      <c r="R529" s="874"/>
      <c r="S529" s="560"/>
      <c r="T529" s="28"/>
      <c r="U529" s="28"/>
      <c r="V529" s="28"/>
      <c r="W529" s="28"/>
      <c r="X529" s="558"/>
      <c r="Y529" s="558"/>
      <c r="Z529" s="558"/>
      <c r="AA529" s="561"/>
      <c r="AB529" s="360"/>
      <c r="AC529" s="28"/>
      <c r="AD529" s="360"/>
      <c r="AE529" s="28"/>
      <c r="AF529" s="1302"/>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row>
    <row r="530" ht="11.25" customHeight="1">
      <c r="A530" s="557"/>
      <c r="B530" s="558"/>
      <c r="C530" s="28"/>
      <c r="D530" s="360"/>
      <c r="E530" s="31"/>
      <c r="F530" s="28"/>
      <c r="G530" s="360"/>
      <c r="H530" s="360"/>
      <c r="I530" s="360"/>
      <c r="J530" s="360"/>
      <c r="K530" s="360"/>
      <c r="L530" s="558"/>
      <c r="M530" s="558"/>
      <c r="N530" s="558"/>
      <c r="O530" s="784"/>
      <c r="P530" s="28"/>
      <c r="Q530" s="28"/>
      <c r="R530" s="874"/>
      <c r="S530" s="560"/>
      <c r="T530" s="28"/>
      <c r="U530" s="28"/>
      <c r="V530" s="28"/>
      <c r="W530" s="28"/>
      <c r="X530" s="558"/>
      <c r="Y530" s="558"/>
      <c r="Z530" s="558"/>
      <c r="AA530" s="561"/>
      <c r="AB530" s="360"/>
      <c r="AC530" s="28"/>
      <c r="AD530" s="360"/>
      <c r="AE530" s="28"/>
      <c r="AF530" s="1302"/>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row>
    <row r="531" ht="11.25" customHeight="1">
      <c r="A531" s="557"/>
      <c r="B531" s="558"/>
      <c r="C531" s="28"/>
      <c r="D531" s="360"/>
      <c r="E531" s="31"/>
      <c r="F531" s="28"/>
      <c r="G531" s="360"/>
      <c r="H531" s="360"/>
      <c r="I531" s="360"/>
      <c r="J531" s="360"/>
      <c r="K531" s="360"/>
      <c r="L531" s="558"/>
      <c r="M531" s="558"/>
      <c r="N531" s="558"/>
      <c r="O531" s="784"/>
      <c r="P531" s="28"/>
      <c r="Q531" s="28"/>
      <c r="R531" s="874"/>
      <c r="S531" s="560"/>
      <c r="T531" s="28"/>
      <c r="U531" s="28"/>
      <c r="V531" s="28"/>
      <c r="W531" s="28"/>
      <c r="X531" s="558"/>
      <c r="Y531" s="558"/>
      <c r="Z531" s="558"/>
      <c r="AA531" s="561"/>
      <c r="AB531" s="360"/>
      <c r="AC531" s="28"/>
      <c r="AD531" s="360"/>
      <c r="AE531" s="28"/>
      <c r="AF531" s="1302"/>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row>
    <row r="532" ht="11.25" customHeight="1">
      <c r="A532" s="557"/>
      <c r="B532" s="558"/>
      <c r="C532" s="28"/>
      <c r="D532" s="360"/>
      <c r="E532" s="31"/>
      <c r="F532" s="28"/>
      <c r="G532" s="360"/>
      <c r="H532" s="360"/>
      <c r="I532" s="360"/>
      <c r="J532" s="360"/>
      <c r="K532" s="360"/>
      <c r="L532" s="558"/>
      <c r="M532" s="558"/>
      <c r="N532" s="558"/>
      <c r="O532" s="784"/>
      <c r="P532" s="28"/>
      <c r="Q532" s="28"/>
      <c r="R532" s="874"/>
      <c r="S532" s="560"/>
      <c r="T532" s="28"/>
      <c r="U532" s="28"/>
      <c r="V532" s="28"/>
      <c r="W532" s="28"/>
      <c r="X532" s="558"/>
      <c r="Y532" s="558"/>
      <c r="Z532" s="558"/>
      <c r="AA532" s="561"/>
      <c r="AB532" s="360"/>
      <c r="AC532" s="28"/>
      <c r="AD532" s="360"/>
      <c r="AE532" s="28"/>
      <c r="AF532" s="1302"/>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row>
    <row r="533" ht="11.25" customHeight="1">
      <c r="A533" s="557"/>
      <c r="B533" s="558"/>
      <c r="C533" s="28"/>
      <c r="D533" s="360"/>
      <c r="E533" s="31"/>
      <c r="F533" s="28"/>
      <c r="G533" s="360"/>
      <c r="H533" s="360"/>
      <c r="I533" s="360"/>
      <c r="J533" s="360"/>
      <c r="K533" s="360"/>
      <c r="L533" s="558"/>
      <c r="M533" s="558"/>
      <c r="N533" s="558"/>
      <c r="O533" s="784"/>
      <c r="P533" s="28"/>
      <c r="Q533" s="28"/>
      <c r="R533" s="874"/>
      <c r="S533" s="560"/>
      <c r="T533" s="28"/>
      <c r="U533" s="28"/>
      <c r="V533" s="28"/>
      <c r="W533" s="28"/>
      <c r="X533" s="558"/>
      <c r="Y533" s="558"/>
      <c r="Z533" s="558"/>
      <c r="AA533" s="561"/>
      <c r="AB533" s="360"/>
      <c r="AC533" s="28"/>
      <c r="AD533" s="360"/>
      <c r="AE533" s="28"/>
      <c r="AF533" s="1302"/>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row>
    <row r="534" ht="11.25" customHeight="1">
      <c r="A534" s="557"/>
      <c r="B534" s="558"/>
      <c r="C534" s="28"/>
      <c r="D534" s="360"/>
      <c r="E534" s="31"/>
      <c r="F534" s="28"/>
      <c r="G534" s="360"/>
      <c r="H534" s="360"/>
      <c r="I534" s="360"/>
      <c r="J534" s="360"/>
      <c r="K534" s="360"/>
      <c r="L534" s="558"/>
      <c r="M534" s="558"/>
      <c r="N534" s="558"/>
      <c r="O534" s="784"/>
      <c r="P534" s="28"/>
      <c r="Q534" s="28"/>
      <c r="R534" s="874"/>
      <c r="S534" s="560"/>
      <c r="T534" s="28"/>
      <c r="U534" s="28"/>
      <c r="V534" s="28"/>
      <c r="W534" s="28"/>
      <c r="X534" s="558"/>
      <c r="Y534" s="558"/>
      <c r="Z534" s="558"/>
      <c r="AA534" s="561"/>
      <c r="AB534" s="360"/>
      <c r="AC534" s="28"/>
      <c r="AD534" s="360"/>
      <c r="AE534" s="28"/>
      <c r="AF534" s="1302"/>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row>
    <row r="535" ht="11.25" customHeight="1">
      <c r="A535" s="557"/>
      <c r="B535" s="558"/>
      <c r="C535" s="28"/>
      <c r="D535" s="360"/>
      <c r="E535" s="31"/>
      <c r="F535" s="28"/>
      <c r="G535" s="360"/>
      <c r="H535" s="360"/>
      <c r="I535" s="360"/>
      <c r="J535" s="360"/>
      <c r="K535" s="360"/>
      <c r="L535" s="558"/>
      <c r="M535" s="558"/>
      <c r="N535" s="558"/>
      <c r="O535" s="784"/>
      <c r="P535" s="28"/>
      <c r="Q535" s="28"/>
      <c r="R535" s="874"/>
      <c r="S535" s="560"/>
      <c r="T535" s="28"/>
      <c r="U535" s="28"/>
      <c r="V535" s="28"/>
      <c r="W535" s="28"/>
      <c r="X535" s="558"/>
      <c r="Y535" s="558"/>
      <c r="Z535" s="558"/>
      <c r="AA535" s="561"/>
      <c r="AB535" s="360"/>
      <c r="AC535" s="28"/>
      <c r="AD535" s="360"/>
      <c r="AE535" s="28"/>
      <c r="AF535" s="1302"/>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row>
    <row r="536" ht="11.25" customHeight="1">
      <c r="A536" s="557"/>
      <c r="B536" s="558"/>
      <c r="C536" s="28"/>
      <c r="D536" s="360"/>
      <c r="E536" s="31"/>
      <c r="F536" s="28"/>
      <c r="G536" s="360"/>
      <c r="H536" s="360"/>
      <c r="I536" s="360"/>
      <c r="J536" s="360"/>
      <c r="K536" s="360"/>
      <c r="L536" s="558"/>
      <c r="M536" s="558"/>
      <c r="N536" s="558"/>
      <c r="O536" s="784"/>
      <c r="P536" s="28"/>
      <c r="Q536" s="28"/>
      <c r="R536" s="874"/>
      <c r="S536" s="560"/>
      <c r="T536" s="28"/>
      <c r="U536" s="28"/>
      <c r="V536" s="28"/>
      <c r="W536" s="28"/>
      <c r="X536" s="558"/>
      <c r="Y536" s="558"/>
      <c r="Z536" s="558"/>
      <c r="AA536" s="561"/>
      <c r="AB536" s="360"/>
      <c r="AC536" s="28"/>
      <c r="AD536" s="360"/>
      <c r="AE536" s="28"/>
      <c r="AF536" s="1302"/>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row>
    <row r="537" ht="11.25" customHeight="1">
      <c r="A537" s="557"/>
      <c r="B537" s="558"/>
      <c r="C537" s="28"/>
      <c r="D537" s="360"/>
      <c r="E537" s="31"/>
      <c r="F537" s="28"/>
      <c r="G537" s="360"/>
      <c r="H537" s="360"/>
      <c r="I537" s="360"/>
      <c r="J537" s="360"/>
      <c r="K537" s="360"/>
      <c r="L537" s="558"/>
      <c r="M537" s="558"/>
      <c r="N537" s="558"/>
      <c r="O537" s="784"/>
      <c r="P537" s="28"/>
      <c r="Q537" s="28"/>
      <c r="R537" s="874"/>
      <c r="S537" s="560"/>
      <c r="T537" s="28"/>
      <c r="U537" s="28"/>
      <c r="V537" s="28"/>
      <c r="W537" s="28"/>
      <c r="X537" s="558"/>
      <c r="Y537" s="558"/>
      <c r="Z537" s="558"/>
      <c r="AA537" s="561"/>
      <c r="AB537" s="360"/>
      <c r="AC537" s="28"/>
      <c r="AD537" s="360"/>
      <c r="AE537" s="28"/>
      <c r="AF537" s="1302"/>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row>
    <row r="538" ht="11.25" customHeight="1">
      <c r="A538" s="557"/>
      <c r="B538" s="558"/>
      <c r="C538" s="28"/>
      <c r="D538" s="360"/>
      <c r="E538" s="31"/>
      <c r="F538" s="28"/>
      <c r="G538" s="360"/>
      <c r="H538" s="360"/>
      <c r="I538" s="360"/>
      <c r="J538" s="360"/>
      <c r="K538" s="360"/>
      <c r="L538" s="558"/>
      <c r="M538" s="558"/>
      <c r="N538" s="558"/>
      <c r="O538" s="784"/>
      <c r="P538" s="28"/>
      <c r="Q538" s="28"/>
      <c r="R538" s="874"/>
      <c r="S538" s="560"/>
      <c r="T538" s="28"/>
      <c r="U538" s="28"/>
      <c r="V538" s="28"/>
      <c r="W538" s="28"/>
      <c r="X538" s="558"/>
      <c r="Y538" s="558"/>
      <c r="Z538" s="558"/>
      <c r="AA538" s="561"/>
      <c r="AB538" s="360"/>
      <c r="AC538" s="28"/>
      <c r="AD538" s="360"/>
      <c r="AE538" s="28"/>
      <c r="AF538" s="1302"/>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row>
    <row r="539" ht="11.25" customHeight="1">
      <c r="A539" s="557"/>
      <c r="B539" s="558"/>
      <c r="C539" s="28"/>
      <c r="D539" s="360"/>
      <c r="E539" s="31"/>
      <c r="F539" s="28"/>
      <c r="G539" s="360"/>
      <c r="H539" s="360"/>
      <c r="I539" s="360"/>
      <c r="J539" s="360"/>
      <c r="K539" s="360"/>
      <c r="L539" s="558"/>
      <c r="M539" s="558"/>
      <c r="N539" s="558"/>
      <c r="O539" s="784"/>
      <c r="P539" s="28"/>
      <c r="Q539" s="28"/>
      <c r="R539" s="874"/>
      <c r="S539" s="560"/>
      <c r="T539" s="28"/>
      <c r="U539" s="28"/>
      <c r="V539" s="28"/>
      <c r="W539" s="28"/>
      <c r="X539" s="558"/>
      <c r="Y539" s="558"/>
      <c r="Z539" s="558"/>
      <c r="AA539" s="561"/>
      <c r="AB539" s="360"/>
      <c r="AC539" s="28"/>
      <c r="AD539" s="360"/>
      <c r="AE539" s="28"/>
      <c r="AF539" s="1302"/>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row>
    <row r="540" ht="11.25" customHeight="1">
      <c r="A540" s="557"/>
      <c r="B540" s="558"/>
      <c r="C540" s="28"/>
      <c r="D540" s="360"/>
      <c r="E540" s="31"/>
      <c r="F540" s="28"/>
      <c r="G540" s="360"/>
      <c r="H540" s="360"/>
      <c r="I540" s="360"/>
      <c r="J540" s="360"/>
      <c r="K540" s="360"/>
      <c r="L540" s="558"/>
      <c r="M540" s="558"/>
      <c r="N540" s="558"/>
      <c r="O540" s="784"/>
      <c r="P540" s="28"/>
      <c r="Q540" s="28"/>
      <c r="R540" s="874"/>
      <c r="S540" s="560"/>
      <c r="T540" s="28"/>
      <c r="U540" s="28"/>
      <c r="V540" s="28"/>
      <c r="W540" s="28"/>
      <c r="X540" s="558"/>
      <c r="Y540" s="558"/>
      <c r="Z540" s="558"/>
      <c r="AA540" s="561"/>
      <c r="AB540" s="360"/>
      <c r="AC540" s="28"/>
      <c r="AD540" s="360"/>
      <c r="AE540" s="28"/>
      <c r="AF540" s="1302"/>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row>
    <row r="541" ht="11.25" customHeight="1">
      <c r="A541" s="557"/>
      <c r="B541" s="558"/>
      <c r="C541" s="28"/>
      <c r="D541" s="360"/>
      <c r="E541" s="31"/>
      <c r="F541" s="28"/>
      <c r="G541" s="360"/>
      <c r="H541" s="360"/>
      <c r="I541" s="360"/>
      <c r="J541" s="360"/>
      <c r="K541" s="360"/>
      <c r="L541" s="558"/>
      <c r="M541" s="558"/>
      <c r="N541" s="558"/>
      <c r="O541" s="784"/>
      <c r="P541" s="28"/>
      <c r="Q541" s="28"/>
      <c r="R541" s="874"/>
      <c r="S541" s="560"/>
      <c r="T541" s="28"/>
      <c r="U541" s="28"/>
      <c r="V541" s="28"/>
      <c r="W541" s="28"/>
      <c r="X541" s="558"/>
      <c r="Y541" s="558"/>
      <c r="Z541" s="558"/>
      <c r="AA541" s="561"/>
      <c r="AB541" s="360"/>
      <c r="AC541" s="28"/>
      <c r="AD541" s="360"/>
      <c r="AE541" s="28"/>
      <c r="AF541" s="1302"/>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row>
    <row r="542" ht="11.25" customHeight="1">
      <c r="A542" s="557"/>
      <c r="B542" s="558"/>
      <c r="C542" s="28"/>
      <c r="D542" s="360"/>
      <c r="E542" s="31"/>
      <c r="F542" s="28"/>
      <c r="G542" s="360"/>
      <c r="H542" s="360"/>
      <c r="I542" s="360"/>
      <c r="J542" s="360"/>
      <c r="K542" s="360"/>
      <c r="L542" s="558"/>
      <c r="M542" s="558"/>
      <c r="N542" s="558"/>
      <c r="O542" s="784"/>
      <c r="P542" s="28"/>
      <c r="Q542" s="28"/>
      <c r="R542" s="874"/>
      <c r="S542" s="560"/>
      <c r="T542" s="28"/>
      <c r="U542" s="28"/>
      <c r="V542" s="28"/>
      <c r="W542" s="28"/>
      <c r="X542" s="558"/>
      <c r="Y542" s="558"/>
      <c r="Z542" s="558"/>
      <c r="AA542" s="561"/>
      <c r="AB542" s="360"/>
      <c r="AC542" s="28"/>
      <c r="AD542" s="360"/>
      <c r="AE542" s="28"/>
      <c r="AF542" s="1302"/>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row>
    <row r="543" ht="11.25" customHeight="1">
      <c r="A543" s="557"/>
      <c r="B543" s="558"/>
      <c r="C543" s="28"/>
      <c r="D543" s="360"/>
      <c r="E543" s="31"/>
      <c r="F543" s="28"/>
      <c r="G543" s="360"/>
      <c r="H543" s="360"/>
      <c r="I543" s="360"/>
      <c r="J543" s="360"/>
      <c r="K543" s="360"/>
      <c r="L543" s="558"/>
      <c r="M543" s="558"/>
      <c r="N543" s="558"/>
      <c r="O543" s="784"/>
      <c r="P543" s="28"/>
      <c r="Q543" s="28"/>
      <c r="R543" s="874"/>
      <c r="S543" s="560"/>
      <c r="T543" s="28"/>
      <c r="U543" s="28"/>
      <c r="V543" s="28"/>
      <c r="W543" s="28"/>
      <c r="X543" s="558"/>
      <c r="Y543" s="558"/>
      <c r="Z543" s="558"/>
      <c r="AA543" s="561"/>
      <c r="AB543" s="360"/>
      <c r="AC543" s="28"/>
      <c r="AD543" s="360"/>
      <c r="AE543" s="28"/>
      <c r="AF543" s="1302"/>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row>
    <row r="544" ht="11.25" customHeight="1">
      <c r="A544" s="557"/>
      <c r="B544" s="558"/>
      <c r="C544" s="28"/>
      <c r="D544" s="360"/>
      <c r="E544" s="31"/>
      <c r="F544" s="28"/>
      <c r="G544" s="360"/>
      <c r="H544" s="360"/>
      <c r="I544" s="360"/>
      <c r="J544" s="360"/>
      <c r="K544" s="360"/>
      <c r="L544" s="558"/>
      <c r="M544" s="558"/>
      <c r="N544" s="558"/>
      <c r="O544" s="784"/>
      <c r="P544" s="28"/>
      <c r="Q544" s="28"/>
      <c r="R544" s="874"/>
      <c r="S544" s="560"/>
      <c r="T544" s="28"/>
      <c r="U544" s="28"/>
      <c r="V544" s="28"/>
      <c r="W544" s="28"/>
      <c r="X544" s="558"/>
      <c r="Y544" s="558"/>
      <c r="Z544" s="558"/>
      <c r="AA544" s="561"/>
      <c r="AB544" s="360"/>
      <c r="AC544" s="28"/>
      <c r="AD544" s="360"/>
      <c r="AE544" s="28"/>
      <c r="AF544" s="1302"/>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row>
    <row r="545" ht="11.25" customHeight="1">
      <c r="A545" s="557"/>
      <c r="B545" s="558"/>
      <c r="C545" s="28"/>
      <c r="D545" s="360"/>
      <c r="E545" s="31"/>
      <c r="F545" s="28"/>
      <c r="G545" s="360"/>
      <c r="H545" s="360"/>
      <c r="I545" s="360"/>
      <c r="J545" s="360"/>
      <c r="K545" s="360"/>
      <c r="L545" s="558"/>
      <c r="M545" s="558"/>
      <c r="N545" s="558"/>
      <c r="O545" s="784"/>
      <c r="P545" s="28"/>
      <c r="Q545" s="28"/>
      <c r="R545" s="874"/>
      <c r="S545" s="560"/>
      <c r="T545" s="28"/>
      <c r="U545" s="28"/>
      <c r="V545" s="28"/>
      <c r="W545" s="28"/>
      <c r="X545" s="558"/>
      <c r="Y545" s="558"/>
      <c r="Z545" s="558"/>
      <c r="AA545" s="561"/>
      <c r="AB545" s="360"/>
      <c r="AC545" s="28"/>
      <c r="AD545" s="360"/>
      <c r="AE545" s="28"/>
      <c r="AF545" s="1302"/>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row>
    <row r="546" ht="11.25" customHeight="1">
      <c r="A546" s="557"/>
      <c r="B546" s="558"/>
      <c r="C546" s="28"/>
      <c r="D546" s="360"/>
      <c r="E546" s="31"/>
      <c r="F546" s="28"/>
      <c r="G546" s="360"/>
      <c r="H546" s="360"/>
      <c r="I546" s="360"/>
      <c r="J546" s="360"/>
      <c r="K546" s="360"/>
      <c r="L546" s="558"/>
      <c r="M546" s="558"/>
      <c r="N546" s="558"/>
      <c r="O546" s="784"/>
      <c r="P546" s="28"/>
      <c r="Q546" s="28"/>
      <c r="R546" s="874"/>
      <c r="S546" s="560"/>
      <c r="T546" s="28"/>
      <c r="U546" s="28"/>
      <c r="V546" s="28"/>
      <c r="W546" s="28"/>
      <c r="X546" s="558"/>
      <c r="Y546" s="558"/>
      <c r="Z546" s="558"/>
      <c r="AA546" s="561"/>
      <c r="AB546" s="360"/>
      <c r="AC546" s="28"/>
      <c r="AD546" s="360"/>
      <c r="AE546" s="28"/>
      <c r="AF546" s="1302"/>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row>
    <row r="547" ht="11.25" customHeight="1">
      <c r="A547" s="557"/>
      <c r="B547" s="558"/>
      <c r="C547" s="28"/>
      <c r="D547" s="360"/>
      <c r="E547" s="31"/>
      <c r="F547" s="28"/>
      <c r="G547" s="360"/>
      <c r="H547" s="360"/>
      <c r="I547" s="360"/>
      <c r="J547" s="360"/>
      <c r="K547" s="360"/>
      <c r="L547" s="558"/>
      <c r="M547" s="558"/>
      <c r="N547" s="558"/>
      <c r="O547" s="784"/>
      <c r="P547" s="28"/>
      <c r="Q547" s="28"/>
      <c r="R547" s="874"/>
      <c r="S547" s="560"/>
      <c r="T547" s="28"/>
      <c r="U547" s="28"/>
      <c r="V547" s="28"/>
      <c r="W547" s="28"/>
      <c r="X547" s="558"/>
      <c r="Y547" s="558"/>
      <c r="Z547" s="558"/>
      <c r="AA547" s="561"/>
      <c r="AB547" s="360"/>
      <c r="AC547" s="28"/>
      <c r="AD547" s="360"/>
      <c r="AE547" s="28"/>
      <c r="AF547" s="1302"/>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row>
    <row r="548" ht="11.25" customHeight="1">
      <c r="A548" s="557"/>
      <c r="B548" s="558"/>
      <c r="C548" s="28"/>
      <c r="D548" s="360"/>
      <c r="E548" s="31"/>
      <c r="F548" s="28"/>
      <c r="G548" s="360"/>
      <c r="H548" s="360"/>
      <c r="I548" s="360"/>
      <c r="J548" s="360"/>
      <c r="K548" s="360"/>
      <c r="L548" s="558"/>
      <c r="M548" s="558"/>
      <c r="N548" s="558"/>
      <c r="O548" s="784"/>
      <c r="P548" s="28"/>
      <c r="Q548" s="28"/>
      <c r="R548" s="874"/>
      <c r="S548" s="560"/>
      <c r="T548" s="28"/>
      <c r="U548" s="28"/>
      <c r="V548" s="28"/>
      <c r="W548" s="28"/>
      <c r="X548" s="558"/>
      <c r="Y548" s="558"/>
      <c r="Z548" s="558"/>
      <c r="AA548" s="561"/>
      <c r="AB548" s="360"/>
      <c r="AC548" s="28"/>
      <c r="AD548" s="360"/>
      <c r="AE548" s="28"/>
      <c r="AF548" s="1302"/>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row>
    <row r="549" ht="11.25" customHeight="1">
      <c r="A549" s="557"/>
      <c r="B549" s="558"/>
      <c r="C549" s="28"/>
      <c r="D549" s="360"/>
      <c r="E549" s="31"/>
      <c r="F549" s="28"/>
      <c r="G549" s="360"/>
      <c r="H549" s="360"/>
      <c r="I549" s="360"/>
      <c r="J549" s="360"/>
      <c r="K549" s="360"/>
      <c r="L549" s="558"/>
      <c r="M549" s="558"/>
      <c r="N549" s="558"/>
      <c r="O549" s="784"/>
      <c r="P549" s="28"/>
      <c r="Q549" s="28"/>
      <c r="R549" s="874"/>
      <c r="S549" s="560"/>
      <c r="T549" s="28"/>
      <c r="U549" s="28"/>
      <c r="V549" s="28"/>
      <c r="W549" s="28"/>
      <c r="X549" s="558"/>
      <c r="Y549" s="558"/>
      <c r="Z549" s="558"/>
      <c r="AA549" s="561"/>
      <c r="AB549" s="360"/>
      <c r="AC549" s="28"/>
      <c r="AD549" s="360"/>
      <c r="AE549" s="28"/>
      <c r="AF549" s="1302"/>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row>
    <row r="550" ht="11.25" customHeight="1">
      <c r="A550" s="557"/>
      <c r="B550" s="558"/>
      <c r="C550" s="28"/>
      <c r="D550" s="360"/>
      <c r="E550" s="31"/>
      <c r="F550" s="28"/>
      <c r="G550" s="360"/>
      <c r="H550" s="360"/>
      <c r="I550" s="360"/>
      <c r="J550" s="360"/>
      <c r="K550" s="360"/>
      <c r="L550" s="558"/>
      <c r="M550" s="558"/>
      <c r="N550" s="558"/>
      <c r="O550" s="784"/>
      <c r="P550" s="28"/>
      <c r="Q550" s="28"/>
      <c r="R550" s="874"/>
      <c r="S550" s="560"/>
      <c r="T550" s="28"/>
      <c r="U550" s="28"/>
      <c r="V550" s="28"/>
      <c r="W550" s="28"/>
      <c r="X550" s="558"/>
      <c r="Y550" s="558"/>
      <c r="Z550" s="558"/>
      <c r="AA550" s="561"/>
      <c r="AB550" s="360"/>
      <c r="AC550" s="28"/>
      <c r="AD550" s="360"/>
      <c r="AE550" s="28"/>
      <c r="AF550" s="1302"/>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row>
    <row r="551" ht="11.25" customHeight="1">
      <c r="A551" s="557"/>
      <c r="B551" s="558"/>
      <c r="C551" s="28"/>
      <c r="D551" s="360"/>
      <c r="E551" s="31"/>
      <c r="F551" s="28"/>
      <c r="G551" s="360"/>
      <c r="H551" s="360"/>
      <c r="I551" s="360"/>
      <c r="J551" s="360"/>
      <c r="K551" s="360"/>
      <c r="L551" s="558"/>
      <c r="M551" s="558"/>
      <c r="N551" s="558"/>
      <c r="O551" s="784"/>
      <c r="P551" s="28"/>
      <c r="Q551" s="28"/>
      <c r="R551" s="874"/>
      <c r="S551" s="560"/>
      <c r="T551" s="28"/>
      <c r="U551" s="28"/>
      <c r="V551" s="28"/>
      <c r="W551" s="28"/>
      <c r="X551" s="558"/>
      <c r="Y551" s="558"/>
      <c r="Z551" s="558"/>
      <c r="AA551" s="561"/>
      <c r="AB551" s="360"/>
      <c r="AC551" s="28"/>
      <c r="AD551" s="360"/>
      <c r="AE551" s="28"/>
      <c r="AF551" s="1302"/>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row>
    <row r="552" ht="11.25" customHeight="1">
      <c r="A552" s="557"/>
      <c r="B552" s="558"/>
      <c r="C552" s="28"/>
      <c r="D552" s="360"/>
      <c r="E552" s="31"/>
      <c r="F552" s="28"/>
      <c r="G552" s="360"/>
      <c r="H552" s="360"/>
      <c r="I552" s="360"/>
      <c r="J552" s="360"/>
      <c r="K552" s="360"/>
      <c r="L552" s="558"/>
      <c r="M552" s="558"/>
      <c r="N552" s="558"/>
      <c r="O552" s="784"/>
      <c r="P552" s="28"/>
      <c r="Q552" s="28"/>
      <c r="R552" s="874"/>
      <c r="S552" s="560"/>
      <c r="T552" s="28"/>
      <c r="U552" s="28"/>
      <c r="V552" s="28"/>
      <c r="W552" s="28"/>
      <c r="X552" s="558"/>
      <c r="Y552" s="558"/>
      <c r="Z552" s="558"/>
      <c r="AA552" s="561"/>
      <c r="AB552" s="360"/>
      <c r="AC552" s="28"/>
      <c r="AD552" s="360"/>
      <c r="AE552" s="28"/>
      <c r="AF552" s="1302"/>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row>
    <row r="553" ht="11.25" customHeight="1">
      <c r="A553" s="557"/>
      <c r="B553" s="558"/>
      <c r="C553" s="28"/>
      <c r="D553" s="360"/>
      <c r="E553" s="31"/>
      <c r="F553" s="28"/>
      <c r="G553" s="360"/>
      <c r="H553" s="360"/>
      <c r="I553" s="360"/>
      <c r="J553" s="360"/>
      <c r="K553" s="360"/>
      <c r="L553" s="558"/>
      <c r="M553" s="558"/>
      <c r="N553" s="558"/>
      <c r="O553" s="784"/>
      <c r="P553" s="28"/>
      <c r="Q553" s="28"/>
      <c r="R553" s="874"/>
      <c r="S553" s="560"/>
      <c r="T553" s="28"/>
      <c r="U553" s="28"/>
      <c r="V553" s="28"/>
      <c r="W553" s="28"/>
      <c r="X553" s="558"/>
      <c r="Y553" s="558"/>
      <c r="Z553" s="558"/>
      <c r="AA553" s="561"/>
      <c r="AB553" s="360"/>
      <c r="AC553" s="28"/>
      <c r="AD553" s="360"/>
      <c r="AE553" s="28"/>
      <c r="AF553" s="1302"/>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row>
    <row r="554" ht="11.25" customHeight="1">
      <c r="A554" s="557"/>
      <c r="B554" s="558"/>
      <c r="C554" s="28"/>
      <c r="D554" s="360"/>
      <c r="E554" s="31"/>
      <c r="F554" s="28"/>
      <c r="G554" s="360"/>
      <c r="H554" s="360"/>
      <c r="I554" s="360"/>
      <c r="J554" s="360"/>
      <c r="K554" s="360"/>
      <c r="L554" s="558"/>
      <c r="M554" s="558"/>
      <c r="N554" s="558"/>
      <c r="O554" s="784"/>
      <c r="P554" s="28"/>
      <c r="Q554" s="28"/>
      <c r="R554" s="874"/>
      <c r="S554" s="560"/>
      <c r="T554" s="28"/>
      <c r="U554" s="28"/>
      <c r="V554" s="28"/>
      <c r="W554" s="28"/>
      <c r="X554" s="558"/>
      <c r="Y554" s="558"/>
      <c r="Z554" s="558"/>
      <c r="AA554" s="561"/>
      <c r="AB554" s="360"/>
      <c r="AC554" s="28"/>
      <c r="AD554" s="360"/>
      <c r="AE554" s="28"/>
      <c r="AF554" s="1302"/>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row>
    <row r="555" ht="11.25" customHeight="1">
      <c r="A555" s="557"/>
      <c r="B555" s="558"/>
      <c r="C555" s="28"/>
      <c r="D555" s="360"/>
      <c r="E555" s="31"/>
      <c r="F555" s="28"/>
      <c r="G555" s="360"/>
      <c r="H555" s="360"/>
      <c r="I555" s="360"/>
      <c r="J555" s="360"/>
      <c r="K555" s="360"/>
      <c r="L555" s="558"/>
      <c r="M555" s="558"/>
      <c r="N555" s="558"/>
      <c r="O555" s="784"/>
      <c r="P555" s="28"/>
      <c r="Q555" s="28"/>
      <c r="R555" s="874"/>
      <c r="S555" s="560"/>
      <c r="T555" s="28"/>
      <c r="U555" s="28"/>
      <c r="V555" s="28"/>
      <c r="W555" s="28"/>
      <c r="X555" s="558"/>
      <c r="Y555" s="558"/>
      <c r="Z555" s="558"/>
      <c r="AA555" s="561"/>
      <c r="AB555" s="360"/>
      <c r="AC555" s="28"/>
      <c r="AD555" s="360"/>
      <c r="AE555" s="28"/>
      <c r="AF555" s="1302"/>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row>
    <row r="556" ht="11.25" customHeight="1">
      <c r="A556" s="557"/>
      <c r="B556" s="558"/>
      <c r="C556" s="28"/>
      <c r="D556" s="360"/>
      <c r="E556" s="31"/>
      <c r="F556" s="28"/>
      <c r="G556" s="360"/>
      <c r="H556" s="360"/>
      <c r="I556" s="360"/>
      <c r="J556" s="360"/>
      <c r="K556" s="360"/>
      <c r="L556" s="558"/>
      <c r="M556" s="558"/>
      <c r="N556" s="558"/>
      <c r="O556" s="784"/>
      <c r="P556" s="28"/>
      <c r="Q556" s="28"/>
      <c r="R556" s="874"/>
      <c r="S556" s="560"/>
      <c r="T556" s="28"/>
      <c r="U556" s="28"/>
      <c r="V556" s="28"/>
      <c r="W556" s="28"/>
      <c r="X556" s="558"/>
      <c r="Y556" s="558"/>
      <c r="Z556" s="558"/>
      <c r="AA556" s="561"/>
      <c r="AB556" s="360"/>
      <c r="AC556" s="28"/>
      <c r="AD556" s="360"/>
      <c r="AE556" s="28"/>
      <c r="AF556" s="1302"/>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row>
    <row r="557" ht="11.25" customHeight="1">
      <c r="A557" s="557"/>
      <c r="B557" s="558"/>
      <c r="C557" s="28"/>
      <c r="D557" s="360"/>
      <c r="E557" s="31"/>
      <c r="F557" s="28"/>
      <c r="G557" s="360"/>
      <c r="H557" s="360"/>
      <c r="I557" s="360"/>
      <c r="J557" s="360"/>
      <c r="K557" s="360"/>
      <c r="L557" s="558"/>
      <c r="M557" s="558"/>
      <c r="N557" s="558"/>
      <c r="O557" s="784"/>
      <c r="P557" s="28"/>
      <c r="Q557" s="28"/>
      <c r="R557" s="874"/>
      <c r="S557" s="560"/>
      <c r="T557" s="28"/>
      <c r="U557" s="28"/>
      <c r="V557" s="28"/>
      <c r="W557" s="28"/>
      <c r="X557" s="558"/>
      <c r="Y557" s="558"/>
      <c r="Z557" s="558"/>
      <c r="AA557" s="561"/>
      <c r="AB557" s="360"/>
      <c r="AC557" s="28"/>
      <c r="AD557" s="360"/>
      <c r="AE557" s="28"/>
      <c r="AF557" s="1302"/>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row>
    <row r="558" ht="11.25" customHeight="1">
      <c r="A558" s="557"/>
      <c r="B558" s="558"/>
      <c r="C558" s="28"/>
      <c r="D558" s="360"/>
      <c r="E558" s="31"/>
      <c r="F558" s="28"/>
      <c r="G558" s="360"/>
      <c r="H558" s="360"/>
      <c r="I558" s="360"/>
      <c r="J558" s="360"/>
      <c r="K558" s="360"/>
      <c r="L558" s="558"/>
      <c r="M558" s="558"/>
      <c r="N558" s="558"/>
      <c r="O558" s="784"/>
      <c r="P558" s="28"/>
      <c r="Q558" s="28"/>
      <c r="R558" s="874"/>
      <c r="S558" s="560"/>
      <c r="T558" s="28"/>
      <c r="U558" s="28"/>
      <c r="V558" s="28"/>
      <c r="W558" s="28"/>
      <c r="X558" s="558"/>
      <c r="Y558" s="558"/>
      <c r="Z558" s="558"/>
      <c r="AA558" s="561"/>
      <c r="AB558" s="360"/>
      <c r="AC558" s="28"/>
      <c r="AD558" s="360"/>
      <c r="AE558" s="28"/>
      <c r="AF558" s="1302"/>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row>
    <row r="559" ht="11.25" customHeight="1">
      <c r="A559" s="557"/>
      <c r="B559" s="558"/>
      <c r="C559" s="28"/>
      <c r="D559" s="360"/>
      <c r="E559" s="31"/>
      <c r="F559" s="28"/>
      <c r="G559" s="360"/>
      <c r="H559" s="360"/>
      <c r="I559" s="360"/>
      <c r="J559" s="360"/>
      <c r="K559" s="360"/>
      <c r="L559" s="558"/>
      <c r="M559" s="558"/>
      <c r="N559" s="558"/>
      <c r="O559" s="784"/>
      <c r="P559" s="28"/>
      <c r="Q559" s="28"/>
      <c r="R559" s="874"/>
      <c r="S559" s="560"/>
      <c r="T559" s="28"/>
      <c r="U559" s="28"/>
      <c r="V559" s="28"/>
      <c r="W559" s="28"/>
      <c r="X559" s="558"/>
      <c r="Y559" s="558"/>
      <c r="Z559" s="558"/>
      <c r="AA559" s="561"/>
      <c r="AB559" s="360"/>
      <c r="AC559" s="28"/>
      <c r="AD559" s="360"/>
      <c r="AE559" s="28"/>
      <c r="AF559" s="1302"/>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row>
    <row r="560" ht="11.25" customHeight="1">
      <c r="A560" s="557"/>
      <c r="B560" s="558"/>
      <c r="C560" s="28"/>
      <c r="D560" s="360"/>
      <c r="E560" s="31"/>
      <c r="F560" s="28"/>
      <c r="G560" s="360"/>
      <c r="H560" s="360"/>
      <c r="I560" s="360"/>
      <c r="J560" s="360"/>
      <c r="K560" s="360"/>
      <c r="L560" s="558"/>
      <c r="M560" s="558"/>
      <c r="N560" s="558"/>
      <c r="O560" s="784"/>
      <c r="P560" s="28"/>
      <c r="Q560" s="28"/>
      <c r="R560" s="874"/>
      <c r="S560" s="560"/>
      <c r="T560" s="28"/>
      <c r="U560" s="28"/>
      <c r="V560" s="28"/>
      <c r="W560" s="28"/>
      <c r="X560" s="558"/>
      <c r="Y560" s="558"/>
      <c r="Z560" s="558"/>
      <c r="AA560" s="561"/>
      <c r="AB560" s="360"/>
      <c r="AC560" s="28"/>
      <c r="AD560" s="360"/>
      <c r="AE560" s="28"/>
      <c r="AF560" s="1302"/>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row>
    <row r="561" ht="11.25" customHeight="1">
      <c r="A561" s="557"/>
      <c r="B561" s="558"/>
      <c r="C561" s="28"/>
      <c r="D561" s="360"/>
      <c r="E561" s="31"/>
      <c r="F561" s="28"/>
      <c r="G561" s="360"/>
      <c r="H561" s="360"/>
      <c r="I561" s="360"/>
      <c r="J561" s="360"/>
      <c r="K561" s="360"/>
      <c r="L561" s="558"/>
      <c r="M561" s="558"/>
      <c r="N561" s="558"/>
      <c r="O561" s="784"/>
      <c r="P561" s="28"/>
      <c r="Q561" s="28"/>
      <c r="R561" s="874"/>
      <c r="S561" s="560"/>
      <c r="T561" s="28"/>
      <c r="U561" s="28"/>
      <c r="V561" s="28"/>
      <c r="W561" s="28"/>
      <c r="X561" s="558"/>
      <c r="Y561" s="558"/>
      <c r="Z561" s="558"/>
      <c r="AA561" s="561"/>
      <c r="AB561" s="360"/>
      <c r="AC561" s="28"/>
      <c r="AD561" s="360"/>
      <c r="AE561" s="28"/>
      <c r="AF561" s="1302"/>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row>
    <row r="562" ht="11.25" customHeight="1">
      <c r="A562" s="557"/>
      <c r="B562" s="558"/>
      <c r="C562" s="28"/>
      <c r="D562" s="360"/>
      <c r="E562" s="31"/>
      <c r="F562" s="28"/>
      <c r="G562" s="360"/>
      <c r="H562" s="360"/>
      <c r="I562" s="360"/>
      <c r="J562" s="360"/>
      <c r="K562" s="360"/>
      <c r="L562" s="558"/>
      <c r="M562" s="558"/>
      <c r="N562" s="558"/>
      <c r="O562" s="784"/>
      <c r="P562" s="28"/>
      <c r="Q562" s="28"/>
      <c r="R562" s="874"/>
      <c r="S562" s="560"/>
      <c r="T562" s="28"/>
      <c r="U562" s="28"/>
      <c r="V562" s="28"/>
      <c r="W562" s="28"/>
      <c r="X562" s="558"/>
      <c r="Y562" s="558"/>
      <c r="Z562" s="558"/>
      <c r="AA562" s="561"/>
      <c r="AB562" s="360"/>
      <c r="AC562" s="28"/>
      <c r="AD562" s="360"/>
      <c r="AE562" s="28"/>
      <c r="AF562" s="1302"/>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row>
    <row r="563" ht="11.25" customHeight="1">
      <c r="A563" s="557"/>
      <c r="B563" s="558"/>
      <c r="C563" s="28"/>
      <c r="D563" s="360"/>
      <c r="E563" s="31"/>
      <c r="F563" s="28"/>
      <c r="G563" s="360"/>
      <c r="H563" s="360"/>
      <c r="I563" s="360"/>
      <c r="J563" s="360"/>
      <c r="K563" s="360"/>
      <c r="L563" s="558"/>
      <c r="M563" s="558"/>
      <c r="N563" s="558"/>
      <c r="O563" s="784"/>
      <c r="P563" s="28"/>
      <c r="Q563" s="28"/>
      <c r="R563" s="874"/>
      <c r="S563" s="560"/>
      <c r="T563" s="28"/>
      <c r="U563" s="28"/>
      <c r="V563" s="28"/>
      <c r="W563" s="28"/>
      <c r="X563" s="558"/>
      <c r="Y563" s="558"/>
      <c r="Z563" s="558"/>
      <c r="AA563" s="561"/>
      <c r="AB563" s="360"/>
      <c r="AC563" s="28"/>
      <c r="AD563" s="360"/>
      <c r="AE563" s="28"/>
      <c r="AF563" s="1302"/>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row>
    <row r="564" ht="11.25" customHeight="1">
      <c r="A564" s="557"/>
      <c r="B564" s="558"/>
      <c r="C564" s="28"/>
      <c r="D564" s="360"/>
      <c r="E564" s="31"/>
      <c r="F564" s="28"/>
      <c r="G564" s="360"/>
      <c r="H564" s="360"/>
      <c r="I564" s="360"/>
      <c r="J564" s="360"/>
      <c r="K564" s="360"/>
      <c r="L564" s="558"/>
      <c r="M564" s="558"/>
      <c r="N564" s="558"/>
      <c r="O564" s="784"/>
      <c r="P564" s="28"/>
      <c r="Q564" s="28"/>
      <c r="R564" s="874"/>
      <c r="S564" s="560"/>
      <c r="T564" s="28"/>
      <c r="U564" s="28"/>
      <c r="V564" s="28"/>
      <c r="W564" s="28"/>
      <c r="X564" s="558"/>
      <c r="Y564" s="558"/>
      <c r="Z564" s="558"/>
      <c r="AA564" s="561"/>
      <c r="AB564" s="360"/>
      <c r="AC564" s="28"/>
      <c r="AD564" s="360"/>
      <c r="AE564" s="28"/>
      <c r="AF564" s="1302"/>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row>
    <row r="565" ht="11.25" customHeight="1">
      <c r="A565" s="557"/>
      <c r="B565" s="558"/>
      <c r="C565" s="28"/>
      <c r="D565" s="360"/>
      <c r="E565" s="31"/>
      <c r="F565" s="28"/>
      <c r="G565" s="360"/>
      <c r="H565" s="360"/>
      <c r="I565" s="360"/>
      <c r="J565" s="360"/>
      <c r="K565" s="360"/>
      <c r="L565" s="558"/>
      <c r="M565" s="558"/>
      <c r="N565" s="558"/>
      <c r="O565" s="784"/>
      <c r="P565" s="28"/>
      <c r="Q565" s="28"/>
      <c r="R565" s="874"/>
      <c r="S565" s="560"/>
      <c r="T565" s="28"/>
      <c r="U565" s="28"/>
      <c r="V565" s="28"/>
      <c r="W565" s="28"/>
      <c r="X565" s="558"/>
      <c r="Y565" s="558"/>
      <c r="Z565" s="558"/>
      <c r="AA565" s="561"/>
      <c r="AB565" s="360"/>
      <c r="AC565" s="28"/>
      <c r="AD565" s="360"/>
      <c r="AE565" s="28"/>
      <c r="AF565" s="1302"/>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row>
    <row r="566" ht="11.25" customHeight="1">
      <c r="A566" s="557"/>
      <c r="B566" s="558"/>
      <c r="C566" s="28"/>
      <c r="D566" s="360"/>
      <c r="E566" s="31"/>
      <c r="F566" s="28"/>
      <c r="G566" s="360"/>
      <c r="H566" s="360"/>
      <c r="I566" s="360"/>
      <c r="J566" s="360"/>
      <c r="K566" s="360"/>
      <c r="L566" s="558"/>
      <c r="M566" s="558"/>
      <c r="N566" s="558"/>
      <c r="O566" s="784"/>
      <c r="P566" s="28"/>
      <c r="Q566" s="28"/>
      <c r="R566" s="874"/>
      <c r="S566" s="560"/>
      <c r="T566" s="28"/>
      <c r="U566" s="28"/>
      <c r="V566" s="28"/>
      <c r="W566" s="28"/>
      <c r="X566" s="558"/>
      <c r="Y566" s="558"/>
      <c r="Z566" s="558"/>
      <c r="AA566" s="561"/>
      <c r="AB566" s="360"/>
      <c r="AC566" s="28"/>
      <c r="AD566" s="360"/>
      <c r="AE566" s="28"/>
      <c r="AF566" s="1302"/>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row>
    <row r="567" ht="11.25" customHeight="1">
      <c r="A567" s="557"/>
      <c r="B567" s="558"/>
      <c r="C567" s="28"/>
      <c r="D567" s="360"/>
      <c r="E567" s="31"/>
      <c r="F567" s="28"/>
      <c r="G567" s="360"/>
      <c r="H567" s="360"/>
      <c r="I567" s="360"/>
      <c r="J567" s="360"/>
      <c r="K567" s="360"/>
      <c r="L567" s="558"/>
      <c r="M567" s="558"/>
      <c r="N567" s="558"/>
      <c r="O567" s="784"/>
      <c r="P567" s="28"/>
      <c r="Q567" s="28"/>
      <c r="R567" s="874"/>
      <c r="S567" s="560"/>
      <c r="T567" s="28"/>
      <c r="U567" s="28"/>
      <c r="V567" s="28"/>
      <c r="W567" s="28"/>
      <c r="X567" s="558"/>
      <c r="Y567" s="558"/>
      <c r="Z567" s="558"/>
      <c r="AA567" s="561"/>
      <c r="AB567" s="360"/>
      <c r="AC567" s="28"/>
      <c r="AD567" s="360"/>
      <c r="AE567" s="28"/>
      <c r="AF567" s="1302"/>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row>
    <row r="568" ht="11.25" customHeight="1">
      <c r="A568" s="557"/>
      <c r="B568" s="558"/>
      <c r="C568" s="28"/>
      <c r="D568" s="360"/>
      <c r="E568" s="31"/>
      <c r="F568" s="28"/>
      <c r="G568" s="360"/>
      <c r="H568" s="360"/>
      <c r="I568" s="360"/>
      <c r="J568" s="360"/>
      <c r="K568" s="360"/>
      <c r="L568" s="558"/>
      <c r="M568" s="558"/>
      <c r="N568" s="558"/>
      <c r="O568" s="784"/>
      <c r="P568" s="28"/>
      <c r="Q568" s="28"/>
      <c r="R568" s="874"/>
      <c r="S568" s="560"/>
      <c r="T568" s="28"/>
      <c r="U568" s="28"/>
      <c r="V568" s="28"/>
      <c r="W568" s="28"/>
      <c r="X568" s="558"/>
      <c r="Y568" s="558"/>
      <c r="Z568" s="558"/>
      <c r="AA568" s="561"/>
      <c r="AB568" s="360"/>
      <c r="AC568" s="28"/>
      <c r="AD568" s="360"/>
      <c r="AE568" s="28"/>
      <c r="AF568" s="1302"/>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row>
    <row r="569" ht="11.25" customHeight="1">
      <c r="A569" s="557"/>
      <c r="B569" s="558"/>
      <c r="C569" s="28"/>
      <c r="D569" s="360"/>
      <c r="E569" s="31"/>
      <c r="F569" s="28"/>
      <c r="G569" s="360"/>
      <c r="H569" s="360"/>
      <c r="I569" s="360"/>
      <c r="J569" s="360"/>
      <c r="K569" s="360"/>
      <c r="L569" s="558"/>
      <c r="M569" s="558"/>
      <c r="N569" s="558"/>
      <c r="O569" s="784"/>
      <c r="P569" s="28"/>
      <c r="Q569" s="28"/>
      <c r="R569" s="874"/>
      <c r="S569" s="560"/>
      <c r="T569" s="28"/>
      <c r="U569" s="28"/>
      <c r="V569" s="28"/>
      <c r="W569" s="28"/>
      <c r="X569" s="558"/>
      <c r="Y569" s="558"/>
      <c r="Z569" s="558"/>
      <c r="AA569" s="561"/>
      <c r="AB569" s="360"/>
      <c r="AC569" s="28"/>
      <c r="AD569" s="360"/>
      <c r="AE569" s="28"/>
      <c r="AF569" s="1302"/>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row>
    <row r="570" ht="11.25" customHeight="1">
      <c r="A570" s="557"/>
      <c r="B570" s="558"/>
      <c r="C570" s="28"/>
      <c r="D570" s="360"/>
      <c r="E570" s="31"/>
      <c r="F570" s="28"/>
      <c r="G570" s="360"/>
      <c r="H570" s="360"/>
      <c r="I570" s="360"/>
      <c r="J570" s="360"/>
      <c r="K570" s="360"/>
      <c r="L570" s="558"/>
      <c r="M570" s="558"/>
      <c r="N570" s="558"/>
      <c r="O570" s="784"/>
      <c r="P570" s="28"/>
      <c r="Q570" s="28"/>
      <c r="R570" s="874"/>
      <c r="S570" s="560"/>
      <c r="T570" s="28"/>
      <c r="U570" s="28"/>
      <c r="V570" s="28"/>
      <c r="W570" s="28"/>
      <c r="X570" s="558"/>
      <c r="Y570" s="558"/>
      <c r="Z570" s="558"/>
      <c r="AA570" s="561"/>
      <c r="AB570" s="360"/>
      <c r="AC570" s="28"/>
      <c r="AD570" s="360"/>
      <c r="AE570" s="28"/>
      <c r="AF570" s="1302"/>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row>
    <row r="571" ht="11.25" customHeight="1">
      <c r="A571" s="557"/>
      <c r="B571" s="558"/>
      <c r="C571" s="28"/>
      <c r="D571" s="360"/>
      <c r="E571" s="31"/>
      <c r="F571" s="28"/>
      <c r="G571" s="360"/>
      <c r="H571" s="360"/>
      <c r="I571" s="360"/>
      <c r="J571" s="360"/>
      <c r="K571" s="360"/>
      <c r="L571" s="558"/>
      <c r="M571" s="558"/>
      <c r="N571" s="558"/>
      <c r="O571" s="784"/>
      <c r="P571" s="28"/>
      <c r="Q571" s="28"/>
      <c r="R571" s="874"/>
      <c r="S571" s="560"/>
      <c r="T571" s="28"/>
      <c r="U571" s="28"/>
      <c r="V571" s="28"/>
      <c r="W571" s="28"/>
      <c r="X571" s="558"/>
      <c r="Y571" s="558"/>
      <c r="Z571" s="558"/>
      <c r="AA571" s="561"/>
      <c r="AB571" s="360"/>
      <c r="AC571" s="28"/>
      <c r="AD571" s="360"/>
      <c r="AE571" s="28"/>
      <c r="AF571" s="1302"/>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row>
    <row r="572" ht="11.25" customHeight="1">
      <c r="A572" s="557"/>
      <c r="B572" s="558"/>
      <c r="C572" s="28"/>
      <c r="D572" s="360"/>
      <c r="E572" s="31"/>
      <c r="F572" s="28"/>
      <c r="G572" s="360"/>
      <c r="H572" s="360"/>
      <c r="I572" s="360"/>
      <c r="J572" s="360"/>
      <c r="K572" s="360"/>
      <c r="L572" s="558"/>
      <c r="M572" s="558"/>
      <c r="N572" s="558"/>
      <c r="O572" s="784"/>
      <c r="P572" s="28"/>
      <c r="Q572" s="28"/>
      <c r="R572" s="874"/>
      <c r="S572" s="560"/>
      <c r="T572" s="28"/>
      <c r="U572" s="28"/>
      <c r="V572" s="28"/>
      <c r="W572" s="28"/>
      <c r="X572" s="558"/>
      <c r="Y572" s="558"/>
      <c r="Z572" s="558"/>
      <c r="AA572" s="561"/>
      <c r="AB572" s="360"/>
      <c r="AC572" s="28"/>
      <c r="AD572" s="360"/>
      <c r="AE572" s="28"/>
      <c r="AF572" s="1302"/>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row>
    <row r="573" ht="11.25" customHeight="1">
      <c r="A573" s="557"/>
      <c r="B573" s="558"/>
      <c r="C573" s="28"/>
      <c r="D573" s="360"/>
      <c r="E573" s="31"/>
      <c r="F573" s="28"/>
      <c r="G573" s="360"/>
      <c r="H573" s="360"/>
      <c r="I573" s="360"/>
      <c r="J573" s="360"/>
      <c r="K573" s="360"/>
      <c r="L573" s="558"/>
      <c r="M573" s="558"/>
      <c r="N573" s="558"/>
      <c r="O573" s="784"/>
      <c r="P573" s="28"/>
      <c r="Q573" s="28"/>
      <c r="R573" s="874"/>
      <c r="S573" s="560"/>
      <c r="T573" s="28"/>
      <c r="U573" s="28"/>
      <c r="V573" s="28"/>
      <c r="W573" s="28"/>
      <c r="X573" s="558"/>
      <c r="Y573" s="558"/>
      <c r="Z573" s="558"/>
      <c r="AA573" s="561"/>
      <c r="AB573" s="360"/>
      <c r="AC573" s="28"/>
      <c r="AD573" s="360"/>
      <c r="AE573" s="28"/>
      <c r="AF573" s="1302"/>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row>
    <row r="574" ht="11.25" customHeight="1">
      <c r="A574" s="557"/>
      <c r="B574" s="558"/>
      <c r="C574" s="28"/>
      <c r="D574" s="360"/>
      <c r="E574" s="31"/>
      <c r="F574" s="28"/>
      <c r="G574" s="360"/>
      <c r="H574" s="360"/>
      <c r="I574" s="360"/>
      <c r="J574" s="360"/>
      <c r="K574" s="360"/>
      <c r="L574" s="558"/>
      <c r="M574" s="558"/>
      <c r="N574" s="558"/>
      <c r="O574" s="784"/>
      <c r="P574" s="28"/>
      <c r="Q574" s="28"/>
      <c r="R574" s="874"/>
      <c r="S574" s="560"/>
      <c r="T574" s="28"/>
      <c r="U574" s="28"/>
      <c r="V574" s="28"/>
      <c r="W574" s="28"/>
      <c r="X574" s="558"/>
      <c r="Y574" s="558"/>
      <c r="Z574" s="558"/>
      <c r="AA574" s="561"/>
      <c r="AB574" s="360"/>
      <c r="AC574" s="28"/>
      <c r="AD574" s="360"/>
      <c r="AE574" s="28"/>
      <c r="AF574" s="1302"/>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row>
    <row r="575" ht="11.25" customHeight="1">
      <c r="A575" s="557"/>
      <c r="B575" s="558"/>
      <c r="C575" s="28"/>
      <c r="D575" s="360"/>
      <c r="E575" s="31"/>
      <c r="F575" s="28"/>
      <c r="G575" s="360"/>
      <c r="H575" s="360"/>
      <c r="I575" s="360"/>
      <c r="J575" s="360"/>
      <c r="K575" s="360"/>
      <c r="L575" s="558"/>
      <c r="M575" s="558"/>
      <c r="N575" s="558"/>
      <c r="O575" s="784"/>
      <c r="P575" s="28"/>
      <c r="Q575" s="28"/>
      <c r="R575" s="874"/>
      <c r="S575" s="560"/>
      <c r="T575" s="28"/>
      <c r="U575" s="28"/>
      <c r="V575" s="28"/>
      <c r="W575" s="28"/>
      <c r="X575" s="558"/>
      <c r="Y575" s="558"/>
      <c r="Z575" s="558"/>
      <c r="AA575" s="561"/>
      <c r="AB575" s="360"/>
      <c r="AC575" s="28"/>
      <c r="AD575" s="360"/>
      <c r="AE575" s="28"/>
      <c r="AF575" s="1302"/>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row>
    <row r="576" ht="11.25" customHeight="1">
      <c r="A576" s="557"/>
      <c r="B576" s="558"/>
      <c r="C576" s="28"/>
      <c r="D576" s="360"/>
      <c r="E576" s="31"/>
      <c r="F576" s="28"/>
      <c r="G576" s="360"/>
      <c r="H576" s="360"/>
      <c r="I576" s="360"/>
      <c r="J576" s="360"/>
      <c r="K576" s="360"/>
      <c r="L576" s="558"/>
      <c r="M576" s="558"/>
      <c r="N576" s="558"/>
      <c r="O576" s="784"/>
      <c r="P576" s="28"/>
      <c r="Q576" s="28"/>
      <c r="R576" s="874"/>
      <c r="S576" s="560"/>
      <c r="T576" s="28"/>
      <c r="U576" s="28"/>
      <c r="V576" s="28"/>
      <c r="W576" s="28"/>
      <c r="X576" s="558"/>
      <c r="Y576" s="558"/>
      <c r="Z576" s="558"/>
      <c r="AA576" s="561"/>
      <c r="AB576" s="360"/>
      <c r="AC576" s="28"/>
      <c r="AD576" s="360"/>
      <c r="AE576" s="28"/>
      <c r="AF576" s="1302"/>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row>
    <row r="577" ht="11.25" customHeight="1">
      <c r="A577" s="557"/>
      <c r="B577" s="558"/>
      <c r="C577" s="28"/>
      <c r="D577" s="360"/>
      <c r="E577" s="31"/>
      <c r="F577" s="28"/>
      <c r="G577" s="360"/>
      <c r="H577" s="360"/>
      <c r="I577" s="360"/>
      <c r="J577" s="360"/>
      <c r="K577" s="360"/>
      <c r="L577" s="558"/>
      <c r="M577" s="558"/>
      <c r="N577" s="558"/>
      <c r="O577" s="784"/>
      <c r="P577" s="28"/>
      <c r="Q577" s="28"/>
      <c r="R577" s="874"/>
      <c r="S577" s="560"/>
      <c r="T577" s="28"/>
      <c r="U577" s="28"/>
      <c r="V577" s="28"/>
      <c r="W577" s="28"/>
      <c r="X577" s="558"/>
      <c r="Y577" s="558"/>
      <c r="Z577" s="558"/>
      <c r="AA577" s="561"/>
      <c r="AB577" s="360"/>
      <c r="AC577" s="28"/>
      <c r="AD577" s="360"/>
      <c r="AE577" s="28"/>
      <c r="AF577" s="1302"/>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row>
    <row r="578" ht="11.25" customHeight="1">
      <c r="A578" s="557"/>
      <c r="B578" s="558"/>
      <c r="C578" s="28"/>
      <c r="D578" s="360"/>
      <c r="E578" s="31"/>
      <c r="F578" s="28"/>
      <c r="G578" s="360"/>
      <c r="H578" s="360"/>
      <c r="I578" s="360"/>
      <c r="J578" s="360"/>
      <c r="K578" s="360"/>
      <c r="L578" s="558"/>
      <c r="M578" s="558"/>
      <c r="N578" s="558"/>
      <c r="O578" s="784"/>
      <c r="P578" s="28"/>
      <c r="Q578" s="28"/>
      <c r="R578" s="874"/>
      <c r="S578" s="560"/>
      <c r="T578" s="28"/>
      <c r="U578" s="28"/>
      <c r="V578" s="28"/>
      <c r="W578" s="28"/>
      <c r="X578" s="558"/>
      <c r="Y578" s="558"/>
      <c r="Z578" s="558"/>
      <c r="AA578" s="561"/>
      <c r="AB578" s="360"/>
      <c r="AC578" s="28"/>
      <c r="AD578" s="360"/>
      <c r="AE578" s="28"/>
      <c r="AF578" s="1302"/>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row>
    <row r="579" ht="11.25" customHeight="1">
      <c r="A579" s="557"/>
      <c r="B579" s="558"/>
      <c r="C579" s="28"/>
      <c r="D579" s="360"/>
      <c r="E579" s="31"/>
      <c r="F579" s="28"/>
      <c r="G579" s="360"/>
      <c r="H579" s="360"/>
      <c r="I579" s="360"/>
      <c r="J579" s="360"/>
      <c r="K579" s="360"/>
      <c r="L579" s="558"/>
      <c r="M579" s="558"/>
      <c r="N579" s="558"/>
      <c r="O579" s="784"/>
      <c r="P579" s="28"/>
      <c r="Q579" s="28"/>
      <c r="R579" s="874"/>
      <c r="S579" s="560"/>
      <c r="T579" s="28"/>
      <c r="U579" s="28"/>
      <c r="V579" s="28"/>
      <c r="W579" s="28"/>
      <c r="X579" s="558"/>
      <c r="Y579" s="558"/>
      <c r="Z579" s="558"/>
      <c r="AA579" s="561"/>
      <c r="AB579" s="360"/>
      <c r="AC579" s="28"/>
      <c r="AD579" s="360"/>
      <c r="AE579" s="28"/>
      <c r="AF579" s="1302"/>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row>
    <row r="580" ht="11.25" customHeight="1">
      <c r="A580" s="557"/>
      <c r="B580" s="558"/>
      <c r="C580" s="28"/>
      <c r="D580" s="360"/>
      <c r="E580" s="31"/>
      <c r="F580" s="28"/>
      <c r="G580" s="360"/>
      <c r="H580" s="360"/>
      <c r="I580" s="360"/>
      <c r="J580" s="360"/>
      <c r="K580" s="360"/>
      <c r="L580" s="558"/>
      <c r="M580" s="558"/>
      <c r="N580" s="558"/>
      <c r="O580" s="784"/>
      <c r="P580" s="28"/>
      <c r="Q580" s="28"/>
      <c r="R580" s="874"/>
      <c r="S580" s="560"/>
      <c r="T580" s="28"/>
      <c r="U580" s="28"/>
      <c r="V580" s="28"/>
      <c r="W580" s="28"/>
      <c r="X580" s="558"/>
      <c r="Y580" s="558"/>
      <c r="Z580" s="558"/>
      <c r="AA580" s="561"/>
      <c r="AB580" s="360"/>
      <c r="AC580" s="28"/>
      <c r="AD580" s="360"/>
      <c r="AE580" s="28"/>
      <c r="AF580" s="1302"/>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row>
    <row r="581" ht="11.25" customHeight="1">
      <c r="A581" s="557"/>
      <c r="B581" s="558"/>
      <c r="C581" s="28"/>
      <c r="D581" s="360"/>
      <c r="E581" s="31"/>
      <c r="F581" s="28"/>
      <c r="G581" s="360"/>
      <c r="H581" s="360"/>
      <c r="I581" s="360"/>
      <c r="J581" s="360"/>
      <c r="K581" s="360"/>
      <c r="L581" s="558"/>
      <c r="M581" s="558"/>
      <c r="N581" s="558"/>
      <c r="O581" s="784"/>
      <c r="P581" s="28"/>
      <c r="Q581" s="28"/>
      <c r="R581" s="874"/>
      <c r="S581" s="560"/>
      <c r="T581" s="28"/>
      <c r="U581" s="28"/>
      <c r="V581" s="28"/>
      <c r="W581" s="28"/>
      <c r="X581" s="558"/>
      <c r="Y581" s="558"/>
      <c r="Z581" s="558"/>
      <c r="AA581" s="561"/>
      <c r="AB581" s="360"/>
      <c r="AC581" s="28"/>
      <c r="AD581" s="360"/>
      <c r="AE581" s="28"/>
      <c r="AF581" s="1302"/>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row>
    <row r="582" ht="11.25" customHeight="1">
      <c r="A582" s="557"/>
      <c r="B582" s="558"/>
      <c r="C582" s="28"/>
      <c r="D582" s="360"/>
      <c r="E582" s="31"/>
      <c r="F582" s="28"/>
      <c r="G582" s="360"/>
      <c r="H582" s="360"/>
      <c r="I582" s="360"/>
      <c r="J582" s="360"/>
      <c r="K582" s="360"/>
      <c r="L582" s="558"/>
      <c r="M582" s="558"/>
      <c r="N582" s="558"/>
      <c r="O582" s="784"/>
      <c r="P582" s="28"/>
      <c r="Q582" s="28"/>
      <c r="R582" s="874"/>
      <c r="S582" s="560"/>
      <c r="T582" s="28"/>
      <c r="U582" s="28"/>
      <c r="V582" s="28"/>
      <c r="W582" s="28"/>
      <c r="X582" s="558"/>
      <c r="Y582" s="558"/>
      <c r="Z582" s="558"/>
      <c r="AA582" s="561"/>
      <c r="AB582" s="360"/>
      <c r="AC582" s="28"/>
      <c r="AD582" s="360"/>
      <c r="AE582" s="28"/>
      <c r="AF582" s="1302"/>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row>
    <row r="583" ht="11.25" customHeight="1">
      <c r="A583" s="557"/>
      <c r="B583" s="558"/>
      <c r="C583" s="28"/>
      <c r="D583" s="360"/>
      <c r="E583" s="31"/>
      <c r="F583" s="28"/>
      <c r="G583" s="360"/>
      <c r="H583" s="360"/>
      <c r="I583" s="360"/>
      <c r="J583" s="360"/>
      <c r="K583" s="360"/>
      <c r="L583" s="558"/>
      <c r="M583" s="558"/>
      <c r="N583" s="558"/>
      <c r="O583" s="784"/>
      <c r="P583" s="28"/>
      <c r="Q583" s="28"/>
      <c r="R583" s="874"/>
      <c r="S583" s="560"/>
      <c r="T583" s="28"/>
      <c r="U583" s="28"/>
      <c r="V583" s="28"/>
      <c r="W583" s="28"/>
      <c r="X583" s="558"/>
      <c r="Y583" s="558"/>
      <c r="Z583" s="558"/>
      <c r="AA583" s="561"/>
      <c r="AB583" s="360"/>
      <c r="AC583" s="28"/>
      <c r="AD583" s="360"/>
      <c r="AE583" s="28"/>
      <c r="AF583" s="1302"/>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row>
    <row r="584" ht="11.25" customHeight="1">
      <c r="A584" s="557"/>
      <c r="B584" s="558"/>
      <c r="C584" s="28"/>
      <c r="D584" s="360"/>
      <c r="E584" s="31"/>
      <c r="F584" s="28"/>
      <c r="G584" s="360"/>
      <c r="H584" s="360"/>
      <c r="I584" s="360"/>
      <c r="J584" s="360"/>
      <c r="K584" s="360"/>
      <c r="L584" s="558"/>
      <c r="M584" s="558"/>
      <c r="N584" s="558"/>
      <c r="O584" s="784"/>
      <c r="P584" s="28"/>
      <c r="Q584" s="28"/>
      <c r="R584" s="874"/>
      <c r="S584" s="560"/>
      <c r="T584" s="28"/>
      <c r="U584" s="28"/>
      <c r="V584" s="28"/>
      <c r="W584" s="28"/>
      <c r="X584" s="558"/>
      <c r="Y584" s="558"/>
      <c r="Z584" s="558"/>
      <c r="AA584" s="561"/>
      <c r="AB584" s="360"/>
      <c r="AC584" s="28"/>
      <c r="AD584" s="360"/>
      <c r="AE584" s="28"/>
      <c r="AF584" s="1302"/>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row>
    <row r="585" ht="11.25" customHeight="1">
      <c r="A585" s="557"/>
      <c r="B585" s="558"/>
      <c r="C585" s="28"/>
      <c r="D585" s="360"/>
      <c r="E585" s="31"/>
      <c r="F585" s="28"/>
      <c r="G585" s="360"/>
      <c r="H585" s="360"/>
      <c r="I585" s="360"/>
      <c r="J585" s="360"/>
      <c r="K585" s="360"/>
      <c r="L585" s="558"/>
      <c r="M585" s="558"/>
      <c r="N585" s="558"/>
      <c r="O585" s="784"/>
      <c r="P585" s="28"/>
      <c r="Q585" s="28"/>
      <c r="R585" s="874"/>
      <c r="S585" s="560"/>
      <c r="T585" s="28"/>
      <c r="U585" s="28"/>
      <c r="V585" s="28"/>
      <c r="W585" s="28"/>
      <c r="X585" s="558"/>
      <c r="Y585" s="558"/>
      <c r="Z585" s="558"/>
      <c r="AA585" s="561"/>
      <c r="AB585" s="360"/>
      <c r="AC585" s="28"/>
      <c r="AD585" s="360"/>
      <c r="AE585" s="28"/>
      <c r="AF585" s="1302"/>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row>
    <row r="586" ht="11.25" customHeight="1">
      <c r="A586" s="557"/>
      <c r="B586" s="558"/>
      <c r="C586" s="28"/>
      <c r="D586" s="360"/>
      <c r="E586" s="31"/>
      <c r="F586" s="28"/>
      <c r="G586" s="360"/>
      <c r="H586" s="360"/>
      <c r="I586" s="360"/>
      <c r="J586" s="360"/>
      <c r="K586" s="360"/>
      <c r="L586" s="558"/>
      <c r="M586" s="558"/>
      <c r="N586" s="558"/>
      <c r="O586" s="784"/>
      <c r="P586" s="28"/>
      <c r="Q586" s="28"/>
      <c r="R586" s="874"/>
      <c r="S586" s="560"/>
      <c r="T586" s="28"/>
      <c r="U586" s="28"/>
      <c r="V586" s="28"/>
      <c r="W586" s="28"/>
      <c r="X586" s="558"/>
      <c r="Y586" s="558"/>
      <c r="Z586" s="558"/>
      <c r="AA586" s="561"/>
      <c r="AB586" s="360"/>
      <c r="AC586" s="28"/>
      <c r="AD586" s="360"/>
      <c r="AE586" s="28"/>
      <c r="AF586" s="1302"/>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row>
    <row r="587" ht="11.25" customHeight="1">
      <c r="A587" s="557"/>
      <c r="B587" s="558"/>
      <c r="C587" s="28"/>
      <c r="D587" s="360"/>
      <c r="E587" s="31"/>
      <c r="F587" s="28"/>
      <c r="G587" s="360"/>
      <c r="H587" s="360"/>
      <c r="I587" s="360"/>
      <c r="J587" s="360"/>
      <c r="K587" s="360"/>
      <c r="L587" s="558"/>
      <c r="M587" s="558"/>
      <c r="N587" s="558"/>
      <c r="O587" s="784"/>
      <c r="P587" s="28"/>
      <c r="Q587" s="28"/>
      <c r="R587" s="874"/>
      <c r="S587" s="560"/>
      <c r="T587" s="28"/>
      <c r="U587" s="28"/>
      <c r="V587" s="28"/>
      <c r="W587" s="28"/>
      <c r="X587" s="558"/>
      <c r="Y587" s="558"/>
      <c r="Z587" s="558"/>
      <c r="AA587" s="561"/>
      <c r="AB587" s="360"/>
      <c r="AC587" s="28"/>
      <c r="AD587" s="360"/>
      <c r="AE587" s="28"/>
      <c r="AF587" s="1302"/>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row>
    <row r="588" ht="11.25" customHeight="1">
      <c r="A588" s="557"/>
      <c r="B588" s="558"/>
      <c r="C588" s="28"/>
      <c r="D588" s="360"/>
      <c r="E588" s="31"/>
      <c r="F588" s="28"/>
      <c r="G588" s="360"/>
      <c r="H588" s="360"/>
      <c r="I588" s="360"/>
      <c r="J588" s="360"/>
      <c r="K588" s="360"/>
      <c r="L588" s="558"/>
      <c r="M588" s="558"/>
      <c r="N588" s="558"/>
      <c r="O588" s="784"/>
      <c r="P588" s="28"/>
      <c r="Q588" s="28"/>
      <c r="R588" s="874"/>
      <c r="S588" s="560"/>
      <c r="T588" s="28"/>
      <c r="U588" s="28"/>
      <c r="V588" s="28"/>
      <c r="W588" s="28"/>
      <c r="X588" s="558"/>
      <c r="Y588" s="558"/>
      <c r="Z588" s="558"/>
      <c r="AA588" s="561"/>
      <c r="AB588" s="360"/>
      <c r="AC588" s="28"/>
      <c r="AD588" s="360"/>
      <c r="AE588" s="28"/>
      <c r="AF588" s="1302"/>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row>
    <row r="589" ht="11.25" customHeight="1">
      <c r="A589" s="557"/>
      <c r="B589" s="558"/>
      <c r="C589" s="28"/>
      <c r="D589" s="360"/>
      <c r="E589" s="31"/>
      <c r="F589" s="28"/>
      <c r="G589" s="360"/>
      <c r="H589" s="360"/>
      <c r="I589" s="360"/>
      <c r="J589" s="360"/>
      <c r="K589" s="360"/>
      <c r="L589" s="558"/>
      <c r="M589" s="558"/>
      <c r="N589" s="558"/>
      <c r="O589" s="784"/>
      <c r="P589" s="28"/>
      <c r="Q589" s="28"/>
      <c r="R589" s="874"/>
      <c r="S589" s="560"/>
      <c r="T589" s="28"/>
      <c r="U589" s="28"/>
      <c r="V589" s="28"/>
      <c r="W589" s="28"/>
      <c r="X589" s="558"/>
      <c r="Y589" s="558"/>
      <c r="Z589" s="558"/>
      <c r="AA589" s="561"/>
      <c r="AB589" s="360"/>
      <c r="AC589" s="28"/>
      <c r="AD589" s="360"/>
      <c r="AE589" s="28"/>
      <c r="AF589" s="1302"/>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row>
    <row r="590" ht="11.25" customHeight="1">
      <c r="A590" s="557"/>
      <c r="B590" s="558"/>
      <c r="C590" s="28"/>
      <c r="D590" s="360"/>
      <c r="E590" s="31"/>
      <c r="F590" s="28"/>
      <c r="G590" s="360"/>
      <c r="H590" s="360"/>
      <c r="I590" s="360"/>
      <c r="J590" s="360"/>
      <c r="K590" s="360"/>
      <c r="L590" s="558"/>
      <c r="M590" s="558"/>
      <c r="N590" s="558"/>
      <c r="O590" s="784"/>
      <c r="P590" s="28"/>
      <c r="Q590" s="28"/>
      <c r="R590" s="874"/>
      <c r="S590" s="560"/>
      <c r="T590" s="28"/>
      <c r="U590" s="28"/>
      <c r="V590" s="28"/>
      <c r="W590" s="28"/>
      <c r="X590" s="558"/>
      <c r="Y590" s="558"/>
      <c r="Z590" s="558"/>
      <c r="AA590" s="561"/>
      <c r="AB590" s="360"/>
      <c r="AC590" s="28"/>
      <c r="AD590" s="360"/>
      <c r="AE590" s="28"/>
      <c r="AF590" s="1302"/>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row>
    <row r="591" ht="11.25" customHeight="1">
      <c r="A591" s="557"/>
      <c r="B591" s="558"/>
      <c r="C591" s="28"/>
      <c r="D591" s="360"/>
      <c r="E591" s="31"/>
      <c r="F591" s="28"/>
      <c r="G591" s="360"/>
      <c r="H591" s="360"/>
      <c r="I591" s="360"/>
      <c r="J591" s="360"/>
      <c r="K591" s="360"/>
      <c r="L591" s="558"/>
      <c r="M591" s="558"/>
      <c r="N591" s="558"/>
      <c r="O591" s="784"/>
      <c r="P591" s="28"/>
      <c r="Q591" s="28"/>
      <c r="R591" s="874"/>
      <c r="S591" s="560"/>
      <c r="T591" s="28"/>
      <c r="U591" s="28"/>
      <c r="V591" s="28"/>
      <c r="W591" s="28"/>
      <c r="X591" s="558"/>
      <c r="Y591" s="558"/>
      <c r="Z591" s="558"/>
      <c r="AA591" s="561"/>
      <c r="AB591" s="360"/>
      <c r="AC591" s="28"/>
      <c r="AD591" s="360"/>
      <c r="AE591" s="28"/>
      <c r="AF591" s="1302"/>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row>
    <row r="592" ht="11.25" customHeight="1">
      <c r="A592" s="557"/>
      <c r="B592" s="558"/>
      <c r="C592" s="28"/>
      <c r="D592" s="360"/>
      <c r="E592" s="31"/>
      <c r="F592" s="28"/>
      <c r="G592" s="360"/>
      <c r="H592" s="360"/>
      <c r="I592" s="360"/>
      <c r="J592" s="360"/>
      <c r="K592" s="360"/>
      <c r="L592" s="558"/>
      <c r="M592" s="558"/>
      <c r="N592" s="558"/>
      <c r="O592" s="784"/>
      <c r="P592" s="28"/>
      <c r="Q592" s="28"/>
      <c r="R592" s="874"/>
      <c r="S592" s="560"/>
      <c r="T592" s="28"/>
      <c r="U592" s="28"/>
      <c r="V592" s="28"/>
      <c r="W592" s="28"/>
      <c r="X592" s="558"/>
      <c r="Y592" s="558"/>
      <c r="Z592" s="558"/>
      <c r="AA592" s="561"/>
      <c r="AB592" s="360"/>
      <c r="AC592" s="28"/>
      <c r="AD592" s="360"/>
      <c r="AE592" s="28"/>
      <c r="AF592" s="1302"/>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row>
    <row r="593" ht="11.25" customHeight="1">
      <c r="A593" s="557"/>
      <c r="B593" s="558"/>
      <c r="C593" s="28"/>
      <c r="D593" s="360"/>
      <c r="E593" s="31"/>
      <c r="F593" s="28"/>
      <c r="G593" s="360"/>
      <c r="H593" s="360"/>
      <c r="I593" s="360"/>
      <c r="J593" s="360"/>
      <c r="K593" s="360"/>
      <c r="L593" s="558"/>
      <c r="M593" s="558"/>
      <c r="N593" s="558"/>
      <c r="O593" s="784"/>
      <c r="P593" s="28"/>
      <c r="Q593" s="28"/>
      <c r="R593" s="874"/>
      <c r="S593" s="560"/>
      <c r="T593" s="28"/>
      <c r="U593" s="28"/>
      <c r="V593" s="28"/>
      <c r="W593" s="28"/>
      <c r="X593" s="558"/>
      <c r="Y593" s="558"/>
      <c r="Z593" s="558"/>
      <c r="AA593" s="561"/>
      <c r="AB593" s="360"/>
      <c r="AC593" s="28"/>
      <c r="AD593" s="360"/>
      <c r="AE593" s="28"/>
      <c r="AF593" s="1302"/>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row>
    <row r="594" ht="11.25" customHeight="1">
      <c r="A594" s="557"/>
      <c r="B594" s="558"/>
      <c r="C594" s="28"/>
      <c r="D594" s="360"/>
      <c r="E594" s="31"/>
      <c r="F594" s="28"/>
      <c r="G594" s="360"/>
      <c r="H594" s="360"/>
      <c r="I594" s="360"/>
      <c r="J594" s="360"/>
      <c r="K594" s="360"/>
      <c r="L594" s="558"/>
      <c r="M594" s="558"/>
      <c r="N594" s="558"/>
      <c r="O594" s="784"/>
      <c r="P594" s="28"/>
      <c r="Q594" s="28"/>
      <c r="R594" s="874"/>
      <c r="S594" s="560"/>
      <c r="T594" s="28"/>
      <c r="U594" s="28"/>
      <c r="V594" s="28"/>
      <c r="W594" s="28"/>
      <c r="X594" s="558"/>
      <c r="Y594" s="558"/>
      <c r="Z594" s="558"/>
      <c r="AA594" s="561"/>
      <c r="AB594" s="360"/>
      <c r="AC594" s="28"/>
      <c r="AD594" s="360"/>
      <c r="AE594" s="28"/>
      <c r="AF594" s="1302"/>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row>
    <row r="595" ht="11.25" customHeight="1">
      <c r="A595" s="557"/>
      <c r="B595" s="558"/>
      <c r="C595" s="28"/>
      <c r="D595" s="360"/>
      <c r="E595" s="31"/>
      <c r="F595" s="28"/>
      <c r="G595" s="360"/>
      <c r="H595" s="360"/>
      <c r="I595" s="360"/>
      <c r="J595" s="360"/>
      <c r="K595" s="360"/>
      <c r="L595" s="558"/>
      <c r="M595" s="558"/>
      <c r="N595" s="558"/>
      <c r="O595" s="784"/>
      <c r="P595" s="28"/>
      <c r="Q595" s="28"/>
      <c r="R595" s="874"/>
      <c r="S595" s="560"/>
      <c r="T595" s="28"/>
      <c r="U595" s="28"/>
      <c r="V595" s="28"/>
      <c r="W595" s="28"/>
      <c r="X595" s="558"/>
      <c r="Y595" s="558"/>
      <c r="Z595" s="558"/>
      <c r="AA595" s="561"/>
      <c r="AB595" s="360"/>
      <c r="AC595" s="28"/>
      <c r="AD595" s="360"/>
      <c r="AE595" s="28"/>
      <c r="AF595" s="1302"/>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row>
    <row r="596" ht="11.25" customHeight="1">
      <c r="A596" s="557"/>
      <c r="B596" s="558"/>
      <c r="C596" s="28"/>
      <c r="D596" s="360"/>
      <c r="E596" s="31"/>
      <c r="F596" s="28"/>
      <c r="G596" s="360"/>
      <c r="H596" s="360"/>
      <c r="I596" s="360"/>
      <c r="J596" s="360"/>
      <c r="K596" s="360"/>
      <c r="L596" s="558"/>
      <c r="M596" s="558"/>
      <c r="N596" s="558"/>
      <c r="O596" s="784"/>
      <c r="P596" s="28"/>
      <c r="Q596" s="28"/>
      <c r="R596" s="874"/>
      <c r="S596" s="560"/>
      <c r="T596" s="28"/>
      <c r="U596" s="28"/>
      <c r="V596" s="28"/>
      <c r="W596" s="28"/>
      <c r="X596" s="558"/>
      <c r="Y596" s="558"/>
      <c r="Z596" s="558"/>
      <c r="AA596" s="561"/>
      <c r="AB596" s="360"/>
      <c r="AC596" s="28"/>
      <c r="AD596" s="360"/>
      <c r="AE596" s="28"/>
      <c r="AF596" s="1302"/>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row>
    <row r="597" ht="11.25" customHeight="1">
      <c r="A597" s="557"/>
      <c r="B597" s="558"/>
      <c r="C597" s="28"/>
      <c r="D597" s="360"/>
      <c r="E597" s="31"/>
      <c r="F597" s="28"/>
      <c r="G597" s="360"/>
      <c r="H597" s="360"/>
      <c r="I597" s="360"/>
      <c r="J597" s="360"/>
      <c r="K597" s="360"/>
      <c r="L597" s="558"/>
      <c r="M597" s="558"/>
      <c r="N597" s="558"/>
      <c r="O597" s="784"/>
      <c r="P597" s="28"/>
      <c r="Q597" s="28"/>
      <c r="R597" s="874"/>
      <c r="S597" s="560"/>
      <c r="T597" s="28"/>
      <c r="U597" s="28"/>
      <c r="V597" s="28"/>
      <c r="W597" s="28"/>
      <c r="X597" s="558"/>
      <c r="Y597" s="558"/>
      <c r="Z597" s="558"/>
      <c r="AA597" s="561"/>
      <c r="AB597" s="360"/>
      <c r="AC597" s="28"/>
      <c r="AD597" s="360"/>
      <c r="AE597" s="28"/>
      <c r="AF597" s="1302"/>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row>
    <row r="598" ht="11.25" customHeight="1">
      <c r="A598" s="557"/>
      <c r="B598" s="558"/>
      <c r="C598" s="28"/>
      <c r="D598" s="360"/>
      <c r="E598" s="31"/>
      <c r="F598" s="28"/>
      <c r="G598" s="360"/>
      <c r="H598" s="360"/>
      <c r="I598" s="360"/>
      <c r="J598" s="360"/>
      <c r="K598" s="360"/>
      <c r="L598" s="558"/>
      <c r="M598" s="558"/>
      <c r="N598" s="558"/>
      <c r="O598" s="784"/>
      <c r="P598" s="28"/>
      <c r="Q598" s="28"/>
      <c r="R598" s="874"/>
      <c r="S598" s="560"/>
      <c r="T598" s="28"/>
      <c r="U598" s="28"/>
      <c r="V598" s="28"/>
      <c r="W598" s="28"/>
      <c r="X598" s="558"/>
      <c r="Y598" s="558"/>
      <c r="Z598" s="558"/>
      <c r="AA598" s="561"/>
      <c r="AB598" s="360"/>
      <c r="AC598" s="28"/>
      <c r="AD598" s="360"/>
      <c r="AE598" s="28"/>
      <c r="AF598" s="1302"/>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row>
    <row r="599" ht="11.25" customHeight="1">
      <c r="A599" s="557"/>
      <c r="B599" s="558"/>
      <c r="C599" s="28"/>
      <c r="D599" s="360"/>
      <c r="E599" s="31"/>
      <c r="F599" s="28"/>
      <c r="G599" s="360"/>
      <c r="H599" s="360"/>
      <c r="I599" s="360"/>
      <c r="J599" s="360"/>
      <c r="K599" s="360"/>
      <c r="L599" s="558"/>
      <c r="M599" s="558"/>
      <c r="N599" s="558"/>
      <c r="O599" s="784"/>
      <c r="P599" s="28"/>
      <c r="Q599" s="28"/>
      <c r="R599" s="874"/>
      <c r="S599" s="560"/>
      <c r="T599" s="28"/>
      <c r="U599" s="28"/>
      <c r="V599" s="28"/>
      <c r="W599" s="28"/>
      <c r="X599" s="558"/>
      <c r="Y599" s="558"/>
      <c r="Z599" s="558"/>
      <c r="AA599" s="561"/>
      <c r="AB599" s="360"/>
      <c r="AC599" s="28"/>
      <c r="AD599" s="360"/>
      <c r="AE599" s="28"/>
      <c r="AF599" s="1302"/>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row>
    <row r="600" ht="11.25" customHeight="1">
      <c r="A600" s="557"/>
      <c r="B600" s="558"/>
      <c r="C600" s="28"/>
      <c r="D600" s="360"/>
      <c r="E600" s="31"/>
      <c r="F600" s="28"/>
      <c r="G600" s="360"/>
      <c r="H600" s="360"/>
      <c r="I600" s="360"/>
      <c r="J600" s="360"/>
      <c r="K600" s="360"/>
      <c r="L600" s="558"/>
      <c r="M600" s="558"/>
      <c r="N600" s="558"/>
      <c r="O600" s="784"/>
      <c r="P600" s="28"/>
      <c r="Q600" s="28"/>
      <c r="R600" s="874"/>
      <c r="S600" s="560"/>
      <c r="T600" s="28"/>
      <c r="U600" s="28"/>
      <c r="V600" s="28"/>
      <c r="W600" s="28"/>
      <c r="X600" s="558"/>
      <c r="Y600" s="558"/>
      <c r="Z600" s="558"/>
      <c r="AA600" s="561"/>
      <c r="AB600" s="360"/>
      <c r="AC600" s="28"/>
      <c r="AD600" s="360"/>
      <c r="AE600" s="28"/>
      <c r="AF600" s="1302"/>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row>
    <row r="601" ht="11.25" customHeight="1">
      <c r="A601" s="557"/>
      <c r="B601" s="558"/>
      <c r="C601" s="28"/>
      <c r="D601" s="360"/>
      <c r="E601" s="31"/>
      <c r="F601" s="28"/>
      <c r="G601" s="360"/>
      <c r="H601" s="360"/>
      <c r="I601" s="360"/>
      <c r="J601" s="360"/>
      <c r="K601" s="360"/>
      <c r="L601" s="558"/>
      <c r="M601" s="558"/>
      <c r="N601" s="558"/>
      <c r="O601" s="784"/>
      <c r="P601" s="28"/>
      <c r="Q601" s="28"/>
      <c r="R601" s="874"/>
      <c r="S601" s="560"/>
      <c r="T601" s="28"/>
      <c r="U601" s="28"/>
      <c r="V601" s="28"/>
      <c r="W601" s="28"/>
      <c r="X601" s="558"/>
      <c r="Y601" s="558"/>
      <c r="Z601" s="558"/>
      <c r="AA601" s="561"/>
      <c r="AB601" s="360"/>
      <c r="AC601" s="28"/>
      <c r="AD601" s="360"/>
      <c r="AE601" s="28"/>
      <c r="AF601" s="1302"/>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row>
    <row r="602" ht="11.25" customHeight="1">
      <c r="A602" s="557"/>
      <c r="B602" s="558"/>
      <c r="C602" s="28"/>
      <c r="D602" s="360"/>
      <c r="E602" s="31"/>
      <c r="F602" s="28"/>
      <c r="G602" s="360"/>
      <c r="H602" s="360"/>
      <c r="I602" s="360"/>
      <c r="J602" s="360"/>
      <c r="K602" s="360"/>
      <c r="L602" s="558"/>
      <c r="M602" s="558"/>
      <c r="N602" s="558"/>
      <c r="O602" s="784"/>
      <c r="P602" s="28"/>
      <c r="Q602" s="28"/>
      <c r="R602" s="874"/>
      <c r="S602" s="560"/>
      <c r="T602" s="28"/>
      <c r="U602" s="28"/>
      <c r="V602" s="28"/>
      <c r="W602" s="28"/>
      <c r="X602" s="558"/>
      <c r="Y602" s="558"/>
      <c r="Z602" s="558"/>
      <c r="AA602" s="561"/>
      <c r="AB602" s="360"/>
      <c r="AC602" s="28"/>
      <c r="AD602" s="360"/>
      <c r="AE602" s="28"/>
      <c r="AF602" s="1302"/>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row>
    <row r="603" ht="11.25" customHeight="1">
      <c r="A603" s="557"/>
      <c r="B603" s="558"/>
      <c r="C603" s="28"/>
      <c r="D603" s="360"/>
      <c r="E603" s="31"/>
      <c r="F603" s="28"/>
      <c r="G603" s="360"/>
      <c r="H603" s="360"/>
      <c r="I603" s="360"/>
      <c r="J603" s="360"/>
      <c r="K603" s="360"/>
      <c r="L603" s="558"/>
      <c r="M603" s="558"/>
      <c r="N603" s="558"/>
      <c r="O603" s="784"/>
      <c r="P603" s="28"/>
      <c r="Q603" s="28"/>
      <c r="R603" s="874"/>
      <c r="S603" s="560"/>
      <c r="T603" s="28"/>
      <c r="U603" s="28"/>
      <c r="V603" s="28"/>
      <c r="W603" s="28"/>
      <c r="X603" s="558"/>
      <c r="Y603" s="558"/>
      <c r="Z603" s="558"/>
      <c r="AA603" s="561"/>
      <c r="AB603" s="360"/>
      <c r="AC603" s="28"/>
      <c r="AD603" s="360"/>
      <c r="AE603" s="28"/>
      <c r="AF603" s="1302"/>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row>
    <row r="604" ht="11.25" customHeight="1">
      <c r="A604" s="557"/>
      <c r="B604" s="558"/>
      <c r="C604" s="28"/>
      <c r="D604" s="360"/>
      <c r="E604" s="31"/>
      <c r="F604" s="28"/>
      <c r="G604" s="360"/>
      <c r="H604" s="360"/>
      <c r="I604" s="360"/>
      <c r="J604" s="360"/>
      <c r="K604" s="360"/>
      <c r="L604" s="558"/>
      <c r="M604" s="558"/>
      <c r="N604" s="558"/>
      <c r="O604" s="784"/>
      <c r="P604" s="28"/>
      <c r="Q604" s="28"/>
      <c r="R604" s="874"/>
      <c r="S604" s="560"/>
      <c r="T604" s="28"/>
      <c r="U604" s="28"/>
      <c r="V604" s="28"/>
      <c r="W604" s="28"/>
      <c r="X604" s="558"/>
      <c r="Y604" s="558"/>
      <c r="Z604" s="558"/>
      <c r="AA604" s="561"/>
      <c r="AB604" s="360"/>
      <c r="AC604" s="28"/>
      <c r="AD604" s="360"/>
      <c r="AE604" s="28"/>
      <c r="AF604" s="1302"/>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row>
    <row r="605" ht="11.25" customHeight="1">
      <c r="A605" s="557"/>
      <c r="B605" s="558"/>
      <c r="C605" s="28"/>
      <c r="D605" s="360"/>
      <c r="E605" s="31"/>
      <c r="F605" s="28"/>
      <c r="G605" s="360"/>
      <c r="H605" s="360"/>
      <c r="I605" s="360"/>
      <c r="J605" s="360"/>
      <c r="K605" s="360"/>
      <c r="L605" s="558"/>
      <c r="M605" s="558"/>
      <c r="N605" s="558"/>
      <c r="O605" s="784"/>
      <c r="P605" s="28"/>
      <c r="Q605" s="28"/>
      <c r="R605" s="874"/>
      <c r="S605" s="560"/>
      <c r="T605" s="28"/>
      <c r="U605" s="28"/>
      <c r="V605" s="28"/>
      <c r="W605" s="28"/>
      <c r="X605" s="558"/>
      <c r="Y605" s="558"/>
      <c r="Z605" s="558"/>
      <c r="AA605" s="561"/>
      <c r="AB605" s="360"/>
      <c r="AC605" s="28"/>
      <c r="AD605" s="360"/>
      <c r="AE605" s="28"/>
      <c r="AF605" s="1302"/>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row>
    <row r="606" ht="11.25" customHeight="1">
      <c r="A606" s="557"/>
      <c r="B606" s="558"/>
      <c r="C606" s="28"/>
      <c r="D606" s="360"/>
      <c r="E606" s="31"/>
      <c r="F606" s="28"/>
      <c r="G606" s="360"/>
      <c r="H606" s="360"/>
      <c r="I606" s="360"/>
      <c r="J606" s="360"/>
      <c r="K606" s="360"/>
      <c r="L606" s="558"/>
      <c r="M606" s="558"/>
      <c r="N606" s="558"/>
      <c r="O606" s="784"/>
      <c r="P606" s="28"/>
      <c r="Q606" s="28"/>
      <c r="R606" s="874"/>
      <c r="S606" s="560"/>
      <c r="T606" s="28"/>
      <c r="U606" s="28"/>
      <c r="V606" s="28"/>
      <c r="W606" s="28"/>
      <c r="X606" s="558"/>
      <c r="Y606" s="558"/>
      <c r="Z606" s="558"/>
      <c r="AA606" s="561"/>
      <c r="AB606" s="360"/>
      <c r="AC606" s="28"/>
      <c r="AD606" s="360"/>
      <c r="AE606" s="28"/>
      <c r="AF606" s="1302"/>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row>
    <row r="607" ht="11.25" customHeight="1">
      <c r="A607" s="557"/>
      <c r="B607" s="558"/>
      <c r="C607" s="28"/>
      <c r="D607" s="360"/>
      <c r="E607" s="31"/>
      <c r="F607" s="28"/>
      <c r="G607" s="360"/>
      <c r="H607" s="360"/>
      <c r="I607" s="360"/>
      <c r="J607" s="360"/>
      <c r="K607" s="360"/>
      <c r="L607" s="558"/>
      <c r="M607" s="558"/>
      <c r="N607" s="558"/>
      <c r="O607" s="784"/>
      <c r="P607" s="28"/>
      <c r="Q607" s="28"/>
      <c r="R607" s="874"/>
      <c r="S607" s="560"/>
      <c r="T607" s="28"/>
      <c r="U607" s="28"/>
      <c r="V607" s="28"/>
      <c r="W607" s="28"/>
      <c r="X607" s="558"/>
      <c r="Y607" s="558"/>
      <c r="Z607" s="558"/>
      <c r="AA607" s="561"/>
      <c r="AB607" s="360"/>
      <c r="AC607" s="28"/>
      <c r="AD607" s="360"/>
      <c r="AE607" s="28"/>
      <c r="AF607" s="1302"/>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row>
    <row r="608" ht="11.25" customHeight="1">
      <c r="A608" s="557"/>
      <c r="B608" s="558"/>
      <c r="C608" s="28"/>
      <c r="D608" s="360"/>
      <c r="E608" s="31"/>
      <c r="F608" s="28"/>
      <c r="G608" s="360"/>
      <c r="H608" s="360"/>
      <c r="I608" s="360"/>
      <c r="J608" s="360"/>
      <c r="K608" s="360"/>
      <c r="L608" s="558"/>
      <c r="M608" s="558"/>
      <c r="N608" s="558"/>
      <c r="O608" s="784"/>
      <c r="P608" s="28"/>
      <c r="Q608" s="28"/>
      <c r="R608" s="874"/>
      <c r="S608" s="560"/>
      <c r="T608" s="28"/>
      <c r="U608" s="28"/>
      <c r="V608" s="28"/>
      <c r="W608" s="28"/>
      <c r="X608" s="558"/>
      <c r="Y608" s="558"/>
      <c r="Z608" s="558"/>
      <c r="AA608" s="561"/>
      <c r="AB608" s="360"/>
      <c r="AC608" s="28"/>
      <c r="AD608" s="360"/>
      <c r="AE608" s="28"/>
      <c r="AF608" s="1302"/>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row>
    <row r="609" ht="11.25" customHeight="1">
      <c r="A609" s="557"/>
      <c r="B609" s="558"/>
      <c r="C609" s="28"/>
      <c r="D609" s="360"/>
      <c r="E609" s="31"/>
      <c r="F609" s="28"/>
      <c r="G609" s="360"/>
      <c r="H609" s="360"/>
      <c r="I609" s="360"/>
      <c r="J609" s="360"/>
      <c r="K609" s="360"/>
      <c r="L609" s="558"/>
      <c r="M609" s="558"/>
      <c r="N609" s="558"/>
      <c r="O609" s="784"/>
      <c r="P609" s="28"/>
      <c r="Q609" s="28"/>
      <c r="R609" s="874"/>
      <c r="S609" s="560"/>
      <c r="T609" s="28"/>
      <c r="U609" s="28"/>
      <c r="V609" s="28"/>
      <c r="W609" s="28"/>
      <c r="X609" s="558"/>
      <c r="Y609" s="558"/>
      <c r="Z609" s="558"/>
      <c r="AA609" s="561"/>
      <c r="AB609" s="360"/>
      <c r="AC609" s="28"/>
      <c r="AD609" s="360"/>
      <c r="AE609" s="28"/>
      <c r="AF609" s="1302"/>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row>
    <row r="610" ht="11.25" customHeight="1">
      <c r="A610" s="557"/>
      <c r="B610" s="558"/>
      <c r="C610" s="28"/>
      <c r="D610" s="360"/>
      <c r="E610" s="31"/>
      <c r="F610" s="28"/>
      <c r="G610" s="360"/>
      <c r="H610" s="360"/>
      <c r="I610" s="360"/>
      <c r="J610" s="360"/>
      <c r="K610" s="360"/>
      <c r="L610" s="558"/>
      <c r="M610" s="558"/>
      <c r="N610" s="558"/>
      <c r="O610" s="784"/>
      <c r="P610" s="28"/>
      <c r="Q610" s="28"/>
      <c r="R610" s="874"/>
      <c r="S610" s="560"/>
      <c r="T610" s="28"/>
      <c r="U610" s="28"/>
      <c r="V610" s="28"/>
      <c r="W610" s="28"/>
      <c r="X610" s="558"/>
      <c r="Y610" s="558"/>
      <c r="Z610" s="558"/>
      <c r="AA610" s="561"/>
      <c r="AB610" s="360"/>
      <c r="AC610" s="28"/>
      <c r="AD610" s="360"/>
      <c r="AE610" s="28"/>
      <c r="AF610" s="1302"/>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row>
    <row r="611" ht="11.25" customHeight="1">
      <c r="A611" s="557"/>
      <c r="B611" s="558"/>
      <c r="C611" s="28"/>
      <c r="D611" s="360"/>
      <c r="E611" s="31"/>
      <c r="F611" s="28"/>
      <c r="G611" s="360"/>
      <c r="H611" s="360"/>
      <c r="I611" s="360"/>
      <c r="J611" s="360"/>
      <c r="K611" s="360"/>
      <c r="L611" s="558"/>
      <c r="M611" s="558"/>
      <c r="N611" s="558"/>
      <c r="O611" s="784"/>
      <c r="P611" s="28"/>
      <c r="Q611" s="28"/>
      <c r="R611" s="874"/>
      <c r="S611" s="560"/>
      <c r="T611" s="28"/>
      <c r="U611" s="28"/>
      <c r="V611" s="28"/>
      <c r="W611" s="28"/>
      <c r="X611" s="558"/>
      <c r="Y611" s="558"/>
      <c r="Z611" s="558"/>
      <c r="AA611" s="561"/>
      <c r="AB611" s="360"/>
      <c r="AC611" s="28"/>
      <c r="AD611" s="360"/>
      <c r="AE611" s="28"/>
      <c r="AF611" s="1302"/>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row>
    <row r="612" ht="11.25" customHeight="1">
      <c r="A612" s="557"/>
      <c r="B612" s="558"/>
      <c r="C612" s="28"/>
      <c r="D612" s="360"/>
      <c r="E612" s="31"/>
      <c r="F612" s="28"/>
      <c r="G612" s="360"/>
      <c r="H612" s="360"/>
      <c r="I612" s="360"/>
      <c r="J612" s="360"/>
      <c r="K612" s="360"/>
      <c r="L612" s="558"/>
      <c r="M612" s="558"/>
      <c r="N612" s="558"/>
      <c r="O612" s="784"/>
      <c r="P612" s="28"/>
      <c r="Q612" s="28"/>
      <c r="R612" s="874"/>
      <c r="S612" s="560"/>
      <c r="T612" s="28"/>
      <c r="U612" s="28"/>
      <c r="V612" s="28"/>
      <c r="W612" s="28"/>
      <c r="X612" s="558"/>
      <c r="Y612" s="558"/>
      <c r="Z612" s="558"/>
      <c r="AA612" s="561"/>
      <c r="AB612" s="360"/>
      <c r="AC612" s="28"/>
      <c r="AD612" s="360"/>
      <c r="AE612" s="28"/>
      <c r="AF612" s="1302"/>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row>
    <row r="613" ht="11.25" customHeight="1">
      <c r="A613" s="557"/>
      <c r="B613" s="558"/>
      <c r="C613" s="28"/>
      <c r="D613" s="360"/>
      <c r="E613" s="31"/>
      <c r="F613" s="28"/>
      <c r="G613" s="360"/>
      <c r="H613" s="360"/>
      <c r="I613" s="360"/>
      <c r="J613" s="360"/>
      <c r="K613" s="360"/>
      <c r="L613" s="558"/>
      <c r="M613" s="558"/>
      <c r="N613" s="558"/>
      <c r="O613" s="784"/>
      <c r="P613" s="28"/>
      <c r="Q613" s="28"/>
      <c r="R613" s="874"/>
      <c r="S613" s="560"/>
      <c r="T613" s="28"/>
      <c r="U613" s="28"/>
      <c r="V613" s="28"/>
      <c r="W613" s="28"/>
      <c r="X613" s="558"/>
      <c r="Y613" s="558"/>
      <c r="Z613" s="558"/>
      <c r="AA613" s="561"/>
      <c r="AB613" s="360"/>
      <c r="AC613" s="28"/>
      <c r="AD613" s="360"/>
      <c r="AE613" s="28"/>
      <c r="AF613" s="1302"/>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row>
    <row r="614" ht="11.25" customHeight="1">
      <c r="A614" s="557"/>
      <c r="B614" s="558"/>
      <c r="C614" s="28"/>
      <c r="D614" s="360"/>
      <c r="E614" s="31"/>
      <c r="F614" s="28"/>
      <c r="G614" s="360"/>
      <c r="H614" s="360"/>
      <c r="I614" s="360"/>
      <c r="J614" s="360"/>
      <c r="K614" s="360"/>
      <c r="L614" s="558"/>
      <c r="M614" s="558"/>
      <c r="N614" s="558"/>
      <c r="O614" s="784"/>
      <c r="P614" s="28"/>
      <c r="Q614" s="28"/>
      <c r="R614" s="874"/>
      <c r="S614" s="560"/>
      <c r="T614" s="28"/>
      <c r="U614" s="28"/>
      <c r="V614" s="28"/>
      <c r="W614" s="28"/>
      <c r="X614" s="558"/>
      <c r="Y614" s="558"/>
      <c r="Z614" s="558"/>
      <c r="AA614" s="561"/>
      <c r="AB614" s="360"/>
      <c r="AC614" s="28"/>
      <c r="AD614" s="360"/>
      <c r="AE614" s="28"/>
      <c r="AF614" s="1302"/>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row>
    <row r="615" ht="11.25" customHeight="1">
      <c r="A615" s="557"/>
      <c r="B615" s="558"/>
      <c r="C615" s="28"/>
      <c r="D615" s="360"/>
      <c r="E615" s="31"/>
      <c r="F615" s="28"/>
      <c r="G615" s="360"/>
      <c r="H615" s="360"/>
      <c r="I615" s="360"/>
      <c r="J615" s="360"/>
      <c r="K615" s="360"/>
      <c r="L615" s="558"/>
      <c r="M615" s="558"/>
      <c r="N615" s="558"/>
      <c r="O615" s="784"/>
      <c r="P615" s="28"/>
      <c r="Q615" s="28"/>
      <c r="R615" s="874"/>
      <c r="S615" s="560"/>
      <c r="T615" s="28"/>
      <c r="U615" s="28"/>
      <c r="V615" s="28"/>
      <c r="W615" s="28"/>
      <c r="X615" s="558"/>
      <c r="Y615" s="558"/>
      <c r="Z615" s="558"/>
      <c r="AA615" s="561"/>
      <c r="AB615" s="360"/>
      <c r="AC615" s="28"/>
      <c r="AD615" s="360"/>
      <c r="AE615" s="28"/>
      <c r="AF615" s="1302"/>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row>
    <row r="616" ht="11.25" customHeight="1">
      <c r="A616" s="557"/>
      <c r="B616" s="558"/>
      <c r="C616" s="28"/>
      <c r="D616" s="360"/>
      <c r="E616" s="31"/>
      <c r="F616" s="28"/>
      <c r="G616" s="360"/>
      <c r="H616" s="360"/>
      <c r="I616" s="360"/>
      <c r="J616" s="360"/>
      <c r="K616" s="360"/>
      <c r="L616" s="558"/>
      <c r="M616" s="558"/>
      <c r="N616" s="558"/>
      <c r="O616" s="784"/>
      <c r="P616" s="28"/>
      <c r="Q616" s="28"/>
      <c r="R616" s="874"/>
      <c r="S616" s="560"/>
      <c r="T616" s="28"/>
      <c r="U616" s="28"/>
      <c r="V616" s="28"/>
      <c r="W616" s="28"/>
      <c r="X616" s="558"/>
      <c r="Y616" s="558"/>
      <c r="Z616" s="558"/>
      <c r="AA616" s="561"/>
      <c r="AB616" s="360"/>
      <c r="AC616" s="28"/>
      <c r="AD616" s="360"/>
      <c r="AE616" s="28"/>
      <c r="AF616" s="1302"/>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row>
    <row r="617" ht="11.25" customHeight="1">
      <c r="A617" s="557"/>
      <c r="B617" s="558"/>
      <c r="C617" s="28"/>
      <c r="D617" s="360"/>
      <c r="E617" s="31"/>
      <c r="F617" s="28"/>
      <c r="G617" s="360"/>
      <c r="H617" s="360"/>
      <c r="I617" s="360"/>
      <c r="J617" s="360"/>
      <c r="K617" s="360"/>
      <c r="L617" s="558"/>
      <c r="M617" s="558"/>
      <c r="N617" s="558"/>
      <c r="O617" s="784"/>
      <c r="P617" s="28"/>
      <c r="Q617" s="28"/>
      <c r="R617" s="874"/>
      <c r="S617" s="560"/>
      <c r="T617" s="28"/>
      <c r="U617" s="28"/>
      <c r="V617" s="28"/>
      <c r="W617" s="28"/>
      <c r="X617" s="558"/>
      <c r="Y617" s="558"/>
      <c r="Z617" s="558"/>
      <c r="AA617" s="561"/>
      <c r="AB617" s="360"/>
      <c r="AC617" s="28"/>
      <c r="AD617" s="360"/>
      <c r="AE617" s="28"/>
      <c r="AF617" s="1302"/>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row>
    <row r="618" ht="11.25" customHeight="1">
      <c r="A618" s="557"/>
      <c r="B618" s="558"/>
      <c r="C618" s="28"/>
      <c r="D618" s="360"/>
      <c r="E618" s="31"/>
      <c r="F618" s="28"/>
      <c r="G618" s="360"/>
      <c r="H618" s="360"/>
      <c r="I618" s="360"/>
      <c r="J618" s="360"/>
      <c r="K618" s="360"/>
      <c r="L618" s="558"/>
      <c r="M618" s="558"/>
      <c r="N618" s="558"/>
      <c r="O618" s="784"/>
      <c r="P618" s="28"/>
      <c r="Q618" s="28"/>
      <c r="R618" s="874"/>
      <c r="S618" s="560"/>
      <c r="T618" s="28"/>
      <c r="U618" s="28"/>
      <c r="V618" s="28"/>
      <c r="W618" s="28"/>
      <c r="X618" s="558"/>
      <c r="Y618" s="558"/>
      <c r="Z618" s="558"/>
      <c r="AA618" s="561"/>
      <c r="AB618" s="360"/>
      <c r="AC618" s="28"/>
      <c r="AD618" s="360"/>
      <c r="AE618" s="28"/>
      <c r="AF618" s="1302"/>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row>
    <row r="619" ht="11.25" customHeight="1">
      <c r="A619" s="557"/>
      <c r="B619" s="558"/>
      <c r="C619" s="28"/>
      <c r="D619" s="360"/>
      <c r="E619" s="31"/>
      <c r="F619" s="28"/>
      <c r="G619" s="360"/>
      <c r="H619" s="360"/>
      <c r="I619" s="360"/>
      <c r="J619" s="360"/>
      <c r="K619" s="360"/>
      <c r="L619" s="558"/>
      <c r="M619" s="558"/>
      <c r="N619" s="558"/>
      <c r="O619" s="784"/>
      <c r="P619" s="28"/>
      <c r="Q619" s="28"/>
      <c r="R619" s="874"/>
      <c r="S619" s="560"/>
      <c r="T619" s="28"/>
      <c r="U619" s="28"/>
      <c r="V619" s="28"/>
      <c r="W619" s="28"/>
      <c r="X619" s="558"/>
      <c r="Y619" s="558"/>
      <c r="Z619" s="558"/>
      <c r="AA619" s="561"/>
      <c r="AB619" s="360"/>
      <c r="AC619" s="28"/>
      <c r="AD619" s="360"/>
      <c r="AE619" s="28"/>
      <c r="AF619" s="1302"/>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row>
    <row r="620" ht="11.25" customHeight="1">
      <c r="A620" s="557"/>
      <c r="B620" s="558"/>
      <c r="C620" s="28"/>
      <c r="D620" s="360"/>
      <c r="E620" s="31"/>
      <c r="F620" s="28"/>
      <c r="G620" s="360"/>
      <c r="H620" s="360"/>
      <c r="I620" s="360"/>
      <c r="J620" s="360"/>
      <c r="K620" s="360"/>
      <c r="L620" s="558"/>
      <c r="M620" s="558"/>
      <c r="N620" s="558"/>
      <c r="O620" s="784"/>
      <c r="P620" s="28"/>
      <c r="Q620" s="28"/>
      <c r="R620" s="874"/>
      <c r="S620" s="560"/>
      <c r="T620" s="28"/>
      <c r="U620" s="28"/>
      <c r="V620" s="28"/>
      <c r="W620" s="28"/>
      <c r="X620" s="558"/>
      <c r="Y620" s="558"/>
      <c r="Z620" s="558"/>
      <c r="AA620" s="561"/>
      <c r="AB620" s="360"/>
      <c r="AC620" s="28"/>
      <c r="AD620" s="360"/>
      <c r="AE620" s="28"/>
      <c r="AF620" s="1302"/>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row>
    <row r="621" ht="11.25" customHeight="1">
      <c r="A621" s="557"/>
      <c r="B621" s="558"/>
      <c r="C621" s="28"/>
      <c r="D621" s="360"/>
      <c r="E621" s="31"/>
      <c r="F621" s="28"/>
      <c r="G621" s="360"/>
      <c r="H621" s="360"/>
      <c r="I621" s="360"/>
      <c r="J621" s="360"/>
      <c r="K621" s="360"/>
      <c r="L621" s="558"/>
      <c r="M621" s="558"/>
      <c r="N621" s="558"/>
      <c r="O621" s="784"/>
      <c r="P621" s="28"/>
      <c r="Q621" s="28"/>
      <c r="R621" s="874"/>
      <c r="S621" s="560"/>
      <c r="T621" s="28"/>
      <c r="U621" s="28"/>
      <c r="V621" s="28"/>
      <c r="W621" s="28"/>
      <c r="X621" s="558"/>
      <c r="Y621" s="558"/>
      <c r="Z621" s="558"/>
      <c r="AA621" s="561"/>
      <c r="AB621" s="360"/>
      <c r="AC621" s="28"/>
      <c r="AD621" s="360"/>
      <c r="AE621" s="28"/>
      <c r="AF621" s="1302"/>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row>
    <row r="622" ht="11.25" customHeight="1">
      <c r="A622" s="557"/>
      <c r="B622" s="558"/>
      <c r="C622" s="28"/>
      <c r="D622" s="360"/>
      <c r="E622" s="31"/>
      <c r="F622" s="28"/>
      <c r="G622" s="360"/>
      <c r="H622" s="360"/>
      <c r="I622" s="360"/>
      <c r="J622" s="360"/>
      <c r="K622" s="360"/>
      <c r="L622" s="558"/>
      <c r="M622" s="558"/>
      <c r="N622" s="558"/>
      <c r="O622" s="784"/>
      <c r="P622" s="28"/>
      <c r="Q622" s="28"/>
      <c r="R622" s="874"/>
      <c r="S622" s="560"/>
      <c r="T622" s="28"/>
      <c r="U622" s="28"/>
      <c r="V622" s="28"/>
      <c r="W622" s="28"/>
      <c r="X622" s="558"/>
      <c r="Y622" s="558"/>
      <c r="Z622" s="558"/>
      <c r="AA622" s="561"/>
      <c r="AB622" s="360"/>
      <c r="AC622" s="28"/>
      <c r="AD622" s="360"/>
      <c r="AE622" s="28"/>
      <c r="AF622" s="1302"/>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row>
    <row r="623" ht="11.25" customHeight="1">
      <c r="A623" s="557"/>
      <c r="B623" s="558"/>
      <c r="C623" s="28"/>
      <c r="D623" s="360"/>
      <c r="E623" s="31"/>
      <c r="F623" s="28"/>
      <c r="G623" s="360"/>
      <c r="H623" s="360"/>
      <c r="I623" s="360"/>
      <c r="J623" s="360"/>
      <c r="K623" s="360"/>
      <c r="L623" s="558"/>
      <c r="M623" s="558"/>
      <c r="N623" s="558"/>
      <c r="O623" s="784"/>
      <c r="P623" s="28"/>
      <c r="Q623" s="28"/>
      <c r="R623" s="874"/>
      <c r="S623" s="560"/>
      <c r="T623" s="28"/>
      <c r="U623" s="28"/>
      <c r="V623" s="28"/>
      <c r="W623" s="28"/>
      <c r="X623" s="558"/>
      <c r="Y623" s="558"/>
      <c r="Z623" s="558"/>
      <c r="AA623" s="561"/>
      <c r="AB623" s="360"/>
      <c r="AC623" s="28"/>
      <c r="AD623" s="360"/>
      <c r="AE623" s="28"/>
      <c r="AF623" s="1302"/>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row>
    <row r="624" ht="11.25" customHeight="1">
      <c r="A624" s="557"/>
      <c r="B624" s="558"/>
      <c r="C624" s="28"/>
      <c r="D624" s="360"/>
      <c r="E624" s="31"/>
      <c r="F624" s="28"/>
      <c r="G624" s="360"/>
      <c r="H624" s="360"/>
      <c r="I624" s="360"/>
      <c r="J624" s="360"/>
      <c r="K624" s="360"/>
      <c r="L624" s="558"/>
      <c r="M624" s="558"/>
      <c r="N624" s="558"/>
      <c r="O624" s="784"/>
      <c r="P624" s="28"/>
      <c r="Q624" s="28"/>
      <c r="R624" s="874"/>
      <c r="S624" s="560"/>
      <c r="T624" s="28"/>
      <c r="U624" s="28"/>
      <c r="V624" s="28"/>
      <c r="W624" s="28"/>
      <c r="X624" s="558"/>
      <c r="Y624" s="558"/>
      <c r="Z624" s="558"/>
      <c r="AA624" s="561"/>
      <c r="AB624" s="360"/>
      <c r="AC624" s="28"/>
      <c r="AD624" s="360"/>
      <c r="AE624" s="28"/>
      <c r="AF624" s="1302"/>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row>
    <row r="625" ht="11.25" customHeight="1">
      <c r="A625" s="557"/>
      <c r="B625" s="558"/>
      <c r="C625" s="28"/>
      <c r="D625" s="360"/>
      <c r="E625" s="31"/>
      <c r="F625" s="28"/>
      <c r="G625" s="360"/>
      <c r="H625" s="360"/>
      <c r="I625" s="360"/>
      <c r="J625" s="360"/>
      <c r="K625" s="360"/>
      <c r="L625" s="558"/>
      <c r="M625" s="558"/>
      <c r="N625" s="558"/>
      <c r="O625" s="784"/>
      <c r="P625" s="28"/>
      <c r="Q625" s="28"/>
      <c r="R625" s="874"/>
      <c r="S625" s="560"/>
      <c r="T625" s="28"/>
      <c r="U625" s="28"/>
      <c r="V625" s="28"/>
      <c r="W625" s="28"/>
      <c r="X625" s="558"/>
      <c r="Y625" s="558"/>
      <c r="Z625" s="558"/>
      <c r="AA625" s="561"/>
      <c r="AB625" s="360"/>
      <c r="AC625" s="28"/>
      <c r="AD625" s="360"/>
      <c r="AE625" s="28"/>
      <c r="AF625" s="1302"/>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row>
    <row r="626" ht="11.25" customHeight="1">
      <c r="A626" s="557"/>
      <c r="B626" s="558"/>
      <c r="C626" s="28"/>
      <c r="D626" s="360"/>
      <c r="E626" s="31"/>
      <c r="F626" s="28"/>
      <c r="G626" s="360"/>
      <c r="H626" s="360"/>
      <c r="I626" s="360"/>
      <c r="J626" s="360"/>
      <c r="K626" s="360"/>
      <c r="L626" s="558"/>
      <c r="M626" s="558"/>
      <c r="N626" s="558"/>
      <c r="O626" s="784"/>
      <c r="P626" s="28"/>
      <c r="Q626" s="28"/>
      <c r="R626" s="874"/>
      <c r="S626" s="560"/>
      <c r="T626" s="28"/>
      <c r="U626" s="28"/>
      <c r="V626" s="28"/>
      <c r="W626" s="28"/>
      <c r="X626" s="558"/>
      <c r="Y626" s="558"/>
      <c r="Z626" s="558"/>
      <c r="AA626" s="561"/>
      <c r="AB626" s="360"/>
      <c r="AC626" s="28"/>
      <c r="AD626" s="360"/>
      <c r="AE626" s="28"/>
      <c r="AF626" s="1302"/>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row>
    <row r="627" ht="11.25" customHeight="1">
      <c r="A627" s="557"/>
      <c r="B627" s="558"/>
      <c r="C627" s="28"/>
      <c r="D627" s="360"/>
      <c r="E627" s="31"/>
      <c r="F627" s="28"/>
      <c r="G627" s="360"/>
      <c r="H627" s="360"/>
      <c r="I627" s="360"/>
      <c r="J627" s="360"/>
      <c r="K627" s="360"/>
      <c r="L627" s="558"/>
      <c r="M627" s="558"/>
      <c r="N627" s="558"/>
      <c r="O627" s="784"/>
      <c r="P627" s="28"/>
      <c r="Q627" s="28"/>
      <c r="R627" s="874"/>
      <c r="S627" s="560"/>
      <c r="T627" s="28"/>
      <c r="U627" s="28"/>
      <c r="V627" s="28"/>
      <c r="W627" s="28"/>
      <c r="X627" s="558"/>
      <c r="Y627" s="558"/>
      <c r="Z627" s="558"/>
      <c r="AA627" s="561"/>
      <c r="AB627" s="360"/>
      <c r="AC627" s="28"/>
      <c r="AD627" s="360"/>
      <c r="AE627" s="28"/>
      <c r="AF627" s="1302"/>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row>
    <row r="628" ht="11.25" customHeight="1">
      <c r="A628" s="557"/>
      <c r="B628" s="558"/>
      <c r="C628" s="28"/>
      <c r="D628" s="360"/>
      <c r="E628" s="31"/>
      <c r="F628" s="28"/>
      <c r="G628" s="360"/>
      <c r="H628" s="360"/>
      <c r="I628" s="360"/>
      <c r="J628" s="360"/>
      <c r="K628" s="360"/>
      <c r="L628" s="558"/>
      <c r="M628" s="558"/>
      <c r="N628" s="558"/>
      <c r="O628" s="784"/>
      <c r="P628" s="28"/>
      <c r="Q628" s="28"/>
      <c r="R628" s="874"/>
      <c r="S628" s="560"/>
      <c r="T628" s="28"/>
      <c r="U628" s="28"/>
      <c r="V628" s="28"/>
      <c r="W628" s="28"/>
      <c r="X628" s="558"/>
      <c r="Y628" s="558"/>
      <c r="Z628" s="558"/>
      <c r="AA628" s="561"/>
      <c r="AB628" s="360"/>
      <c r="AC628" s="28"/>
      <c r="AD628" s="360"/>
      <c r="AE628" s="28"/>
      <c r="AF628" s="1302"/>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row>
    <row r="629" ht="11.25" customHeight="1">
      <c r="A629" s="557"/>
      <c r="B629" s="558"/>
      <c r="C629" s="28"/>
      <c r="D629" s="360"/>
      <c r="E629" s="31"/>
      <c r="F629" s="28"/>
      <c r="G629" s="360"/>
      <c r="H629" s="360"/>
      <c r="I629" s="360"/>
      <c r="J629" s="360"/>
      <c r="K629" s="360"/>
      <c r="L629" s="558"/>
      <c r="M629" s="558"/>
      <c r="N629" s="558"/>
      <c r="O629" s="784"/>
      <c r="P629" s="28"/>
      <c r="Q629" s="28"/>
      <c r="R629" s="874"/>
      <c r="S629" s="560"/>
      <c r="T629" s="28"/>
      <c r="U629" s="28"/>
      <c r="V629" s="28"/>
      <c r="W629" s="28"/>
      <c r="X629" s="558"/>
      <c r="Y629" s="558"/>
      <c r="Z629" s="558"/>
      <c r="AA629" s="561"/>
      <c r="AB629" s="360"/>
      <c r="AC629" s="28"/>
      <c r="AD629" s="360"/>
      <c r="AE629" s="28"/>
      <c r="AF629" s="1302"/>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row>
    <row r="630" ht="11.25" customHeight="1">
      <c r="A630" s="557"/>
      <c r="B630" s="558"/>
      <c r="C630" s="28"/>
      <c r="D630" s="360"/>
      <c r="E630" s="31"/>
      <c r="F630" s="28"/>
      <c r="G630" s="360"/>
      <c r="H630" s="360"/>
      <c r="I630" s="360"/>
      <c r="J630" s="360"/>
      <c r="K630" s="360"/>
      <c r="L630" s="558"/>
      <c r="M630" s="558"/>
      <c r="N630" s="558"/>
      <c r="O630" s="784"/>
      <c r="P630" s="28"/>
      <c r="Q630" s="28"/>
      <c r="R630" s="874"/>
      <c r="S630" s="560"/>
      <c r="T630" s="28"/>
      <c r="U630" s="28"/>
      <c r="V630" s="28"/>
      <c r="W630" s="28"/>
      <c r="X630" s="558"/>
      <c r="Y630" s="558"/>
      <c r="Z630" s="558"/>
      <c r="AA630" s="561"/>
      <c r="AB630" s="360"/>
      <c r="AC630" s="28"/>
      <c r="AD630" s="360"/>
      <c r="AE630" s="28"/>
      <c r="AF630" s="1302"/>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row>
    <row r="631" ht="11.25" customHeight="1">
      <c r="A631" s="557"/>
      <c r="B631" s="558"/>
      <c r="C631" s="28"/>
      <c r="D631" s="360"/>
      <c r="E631" s="31"/>
      <c r="F631" s="28"/>
      <c r="G631" s="360"/>
      <c r="H631" s="360"/>
      <c r="I631" s="360"/>
      <c r="J631" s="360"/>
      <c r="K631" s="360"/>
      <c r="L631" s="558"/>
      <c r="M631" s="558"/>
      <c r="N631" s="558"/>
      <c r="O631" s="784"/>
      <c r="P631" s="28"/>
      <c r="Q631" s="28"/>
      <c r="R631" s="874"/>
      <c r="S631" s="560"/>
      <c r="T631" s="28"/>
      <c r="U631" s="28"/>
      <c r="V631" s="28"/>
      <c r="W631" s="28"/>
      <c r="X631" s="558"/>
      <c r="Y631" s="558"/>
      <c r="Z631" s="558"/>
      <c r="AA631" s="561"/>
      <c r="AB631" s="360"/>
      <c r="AC631" s="28"/>
      <c r="AD631" s="360"/>
      <c r="AE631" s="28"/>
      <c r="AF631" s="1302"/>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row>
    <row r="632" ht="11.25" customHeight="1">
      <c r="A632" s="557"/>
      <c r="B632" s="558"/>
      <c r="C632" s="28"/>
      <c r="D632" s="360"/>
      <c r="E632" s="31"/>
      <c r="F632" s="28"/>
      <c r="G632" s="360"/>
      <c r="H632" s="360"/>
      <c r="I632" s="360"/>
      <c r="J632" s="360"/>
      <c r="K632" s="360"/>
      <c r="L632" s="558"/>
      <c r="M632" s="558"/>
      <c r="N632" s="558"/>
      <c r="O632" s="784"/>
      <c r="P632" s="28"/>
      <c r="Q632" s="28"/>
      <c r="R632" s="874"/>
      <c r="S632" s="560"/>
      <c r="T632" s="28"/>
      <c r="U632" s="28"/>
      <c r="V632" s="28"/>
      <c r="W632" s="28"/>
      <c r="X632" s="558"/>
      <c r="Y632" s="558"/>
      <c r="Z632" s="558"/>
      <c r="AA632" s="561"/>
      <c r="AB632" s="360"/>
      <c r="AC632" s="28"/>
      <c r="AD632" s="360"/>
      <c r="AE632" s="28"/>
      <c r="AF632" s="1302"/>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row>
    <row r="633" ht="11.25" customHeight="1">
      <c r="A633" s="557"/>
      <c r="B633" s="558"/>
      <c r="C633" s="28"/>
      <c r="D633" s="360"/>
      <c r="E633" s="31"/>
      <c r="F633" s="28"/>
      <c r="G633" s="360"/>
      <c r="H633" s="360"/>
      <c r="I633" s="360"/>
      <c r="J633" s="360"/>
      <c r="K633" s="360"/>
      <c r="L633" s="558"/>
      <c r="M633" s="558"/>
      <c r="N633" s="558"/>
      <c r="O633" s="784"/>
      <c r="P633" s="28"/>
      <c r="Q633" s="28"/>
      <c r="R633" s="874"/>
      <c r="S633" s="560"/>
      <c r="T633" s="28"/>
      <c r="U633" s="28"/>
      <c r="V633" s="28"/>
      <c r="W633" s="28"/>
      <c r="X633" s="558"/>
      <c r="Y633" s="558"/>
      <c r="Z633" s="558"/>
      <c r="AA633" s="561"/>
      <c r="AB633" s="360"/>
      <c r="AC633" s="28"/>
      <c r="AD633" s="360"/>
      <c r="AE633" s="28"/>
      <c r="AF633" s="1302"/>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row>
    <row r="634" ht="11.25" customHeight="1">
      <c r="A634" s="557"/>
      <c r="B634" s="558"/>
      <c r="C634" s="28"/>
      <c r="D634" s="360"/>
      <c r="E634" s="31"/>
      <c r="F634" s="28"/>
      <c r="G634" s="360"/>
      <c r="H634" s="360"/>
      <c r="I634" s="360"/>
      <c r="J634" s="360"/>
      <c r="K634" s="360"/>
      <c r="L634" s="558"/>
      <c r="M634" s="558"/>
      <c r="N634" s="558"/>
      <c r="O634" s="784"/>
      <c r="P634" s="28"/>
      <c r="Q634" s="28"/>
      <c r="R634" s="874"/>
      <c r="S634" s="560"/>
      <c r="T634" s="28"/>
      <c r="U634" s="28"/>
      <c r="V634" s="28"/>
      <c r="W634" s="28"/>
      <c r="X634" s="558"/>
      <c r="Y634" s="558"/>
      <c r="Z634" s="558"/>
      <c r="AA634" s="561"/>
      <c r="AB634" s="360"/>
      <c r="AC634" s="28"/>
      <c r="AD634" s="360"/>
      <c r="AE634" s="28"/>
      <c r="AF634" s="1302"/>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row>
    <row r="635" ht="11.25" customHeight="1">
      <c r="A635" s="557"/>
      <c r="B635" s="558"/>
      <c r="C635" s="28"/>
      <c r="D635" s="360"/>
      <c r="E635" s="31"/>
      <c r="F635" s="28"/>
      <c r="G635" s="360"/>
      <c r="H635" s="360"/>
      <c r="I635" s="360"/>
      <c r="J635" s="360"/>
      <c r="K635" s="360"/>
      <c r="L635" s="558"/>
      <c r="M635" s="558"/>
      <c r="N635" s="558"/>
      <c r="O635" s="784"/>
      <c r="P635" s="28"/>
      <c r="Q635" s="28"/>
      <c r="R635" s="874"/>
      <c r="S635" s="560"/>
      <c r="T635" s="28"/>
      <c r="U635" s="28"/>
      <c r="V635" s="28"/>
      <c r="W635" s="28"/>
      <c r="X635" s="558"/>
      <c r="Y635" s="558"/>
      <c r="Z635" s="558"/>
      <c r="AA635" s="561"/>
      <c r="AB635" s="360"/>
      <c r="AC635" s="28"/>
      <c r="AD635" s="360"/>
      <c r="AE635" s="28"/>
      <c r="AF635" s="1302"/>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row>
    <row r="636" ht="11.25" customHeight="1">
      <c r="A636" s="557"/>
      <c r="B636" s="558"/>
      <c r="C636" s="28"/>
      <c r="D636" s="360"/>
      <c r="E636" s="31"/>
      <c r="F636" s="28"/>
      <c r="G636" s="360"/>
      <c r="H636" s="360"/>
      <c r="I636" s="360"/>
      <c r="J636" s="360"/>
      <c r="K636" s="360"/>
      <c r="L636" s="558"/>
      <c r="M636" s="558"/>
      <c r="N636" s="558"/>
      <c r="O636" s="784"/>
      <c r="P636" s="28"/>
      <c r="Q636" s="28"/>
      <c r="R636" s="874"/>
      <c r="S636" s="560"/>
      <c r="T636" s="28"/>
      <c r="U636" s="28"/>
      <c r="V636" s="28"/>
      <c r="W636" s="28"/>
      <c r="X636" s="558"/>
      <c r="Y636" s="558"/>
      <c r="Z636" s="558"/>
      <c r="AA636" s="561"/>
      <c r="AB636" s="360"/>
      <c r="AC636" s="28"/>
      <c r="AD636" s="360"/>
      <c r="AE636" s="28"/>
      <c r="AF636" s="1302"/>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row>
    <row r="637" ht="11.25" customHeight="1">
      <c r="A637" s="557"/>
      <c r="B637" s="558"/>
      <c r="C637" s="28"/>
      <c r="D637" s="360"/>
      <c r="E637" s="31"/>
      <c r="F637" s="28"/>
      <c r="G637" s="360"/>
      <c r="H637" s="360"/>
      <c r="I637" s="360"/>
      <c r="J637" s="360"/>
      <c r="K637" s="360"/>
      <c r="L637" s="558"/>
      <c r="M637" s="558"/>
      <c r="N637" s="558"/>
      <c r="O637" s="784"/>
      <c r="P637" s="28"/>
      <c r="Q637" s="28"/>
      <c r="R637" s="874"/>
      <c r="S637" s="560"/>
      <c r="T637" s="28"/>
      <c r="U637" s="28"/>
      <c r="V637" s="28"/>
      <c r="W637" s="28"/>
      <c r="X637" s="558"/>
      <c r="Y637" s="558"/>
      <c r="Z637" s="558"/>
      <c r="AA637" s="561"/>
      <c r="AB637" s="360"/>
      <c r="AC637" s="28"/>
      <c r="AD637" s="360"/>
      <c r="AE637" s="28"/>
      <c r="AF637" s="1302"/>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row>
    <row r="638" ht="11.25" customHeight="1">
      <c r="A638" s="557"/>
      <c r="B638" s="558"/>
      <c r="C638" s="28"/>
      <c r="D638" s="360"/>
      <c r="E638" s="31"/>
      <c r="F638" s="28"/>
      <c r="G638" s="360"/>
      <c r="H638" s="360"/>
      <c r="I638" s="360"/>
      <c r="J638" s="360"/>
      <c r="K638" s="360"/>
      <c r="L638" s="558"/>
      <c r="M638" s="558"/>
      <c r="N638" s="558"/>
      <c r="O638" s="784"/>
      <c r="P638" s="28"/>
      <c r="Q638" s="28"/>
      <c r="R638" s="874"/>
      <c r="S638" s="560"/>
      <c r="T638" s="28"/>
      <c r="U638" s="28"/>
      <c r="V638" s="28"/>
      <c r="W638" s="28"/>
      <c r="X638" s="558"/>
      <c r="Y638" s="558"/>
      <c r="Z638" s="558"/>
      <c r="AA638" s="561"/>
      <c r="AB638" s="360"/>
      <c r="AC638" s="28"/>
      <c r="AD638" s="360"/>
      <c r="AE638" s="28"/>
      <c r="AF638" s="1302"/>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row>
    <row r="639" ht="11.25" customHeight="1">
      <c r="A639" s="557"/>
      <c r="B639" s="558"/>
      <c r="C639" s="28"/>
      <c r="D639" s="360"/>
      <c r="E639" s="31"/>
      <c r="F639" s="28"/>
      <c r="G639" s="360"/>
      <c r="H639" s="360"/>
      <c r="I639" s="360"/>
      <c r="J639" s="360"/>
      <c r="K639" s="360"/>
      <c r="L639" s="558"/>
      <c r="M639" s="558"/>
      <c r="N639" s="558"/>
      <c r="O639" s="784"/>
      <c r="P639" s="28"/>
      <c r="Q639" s="28"/>
      <c r="R639" s="874"/>
      <c r="S639" s="560"/>
      <c r="T639" s="28"/>
      <c r="U639" s="28"/>
      <c r="V639" s="28"/>
      <c r="W639" s="28"/>
      <c r="X639" s="558"/>
      <c r="Y639" s="558"/>
      <c r="Z639" s="558"/>
      <c r="AA639" s="561"/>
      <c r="AB639" s="360"/>
      <c r="AC639" s="28"/>
      <c r="AD639" s="360"/>
      <c r="AE639" s="28"/>
      <c r="AF639" s="1302"/>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row>
    <row r="640" ht="11.25" customHeight="1">
      <c r="A640" s="557"/>
      <c r="B640" s="558"/>
      <c r="C640" s="28"/>
      <c r="D640" s="360"/>
      <c r="E640" s="31"/>
      <c r="F640" s="28"/>
      <c r="G640" s="360"/>
      <c r="H640" s="360"/>
      <c r="I640" s="360"/>
      <c r="J640" s="360"/>
      <c r="K640" s="360"/>
      <c r="L640" s="558"/>
      <c r="M640" s="558"/>
      <c r="N640" s="558"/>
      <c r="O640" s="784"/>
      <c r="P640" s="28"/>
      <c r="Q640" s="28"/>
      <c r="R640" s="874"/>
      <c r="S640" s="560"/>
      <c r="T640" s="28"/>
      <c r="U640" s="28"/>
      <c r="V640" s="28"/>
      <c r="W640" s="28"/>
      <c r="X640" s="558"/>
      <c r="Y640" s="558"/>
      <c r="Z640" s="558"/>
      <c r="AA640" s="561"/>
      <c r="AB640" s="360"/>
      <c r="AC640" s="28"/>
      <c r="AD640" s="360"/>
      <c r="AE640" s="28"/>
      <c r="AF640" s="1302"/>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row>
    <row r="641" ht="11.25" customHeight="1">
      <c r="A641" s="557"/>
      <c r="B641" s="558"/>
      <c r="C641" s="28"/>
      <c r="D641" s="360"/>
      <c r="E641" s="31"/>
      <c r="F641" s="28"/>
      <c r="G641" s="360"/>
      <c r="H641" s="360"/>
      <c r="I641" s="360"/>
      <c r="J641" s="360"/>
      <c r="K641" s="360"/>
      <c r="L641" s="558"/>
      <c r="M641" s="558"/>
      <c r="N641" s="558"/>
      <c r="O641" s="784"/>
      <c r="P641" s="28"/>
      <c r="Q641" s="28"/>
      <c r="R641" s="874"/>
      <c r="S641" s="560"/>
      <c r="T641" s="28"/>
      <c r="U641" s="28"/>
      <c r="V641" s="28"/>
      <c r="W641" s="28"/>
      <c r="X641" s="558"/>
      <c r="Y641" s="558"/>
      <c r="Z641" s="558"/>
      <c r="AA641" s="561"/>
      <c r="AB641" s="360"/>
      <c r="AC641" s="28"/>
      <c r="AD641" s="360"/>
      <c r="AE641" s="28"/>
      <c r="AF641" s="1302"/>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row>
    <row r="642" ht="11.25" customHeight="1">
      <c r="A642" s="557"/>
      <c r="B642" s="558"/>
      <c r="C642" s="28"/>
      <c r="D642" s="360"/>
      <c r="E642" s="31"/>
      <c r="F642" s="28"/>
      <c r="G642" s="360"/>
      <c r="H642" s="360"/>
      <c r="I642" s="360"/>
      <c r="J642" s="360"/>
      <c r="K642" s="360"/>
      <c r="L642" s="558"/>
      <c r="M642" s="558"/>
      <c r="N642" s="558"/>
      <c r="O642" s="784"/>
      <c r="P642" s="28"/>
      <c r="Q642" s="28"/>
      <c r="R642" s="874"/>
      <c r="S642" s="560"/>
      <c r="T642" s="28"/>
      <c r="U642" s="28"/>
      <c r="V642" s="28"/>
      <c r="W642" s="28"/>
      <c r="X642" s="558"/>
      <c r="Y642" s="558"/>
      <c r="Z642" s="558"/>
      <c r="AA642" s="561"/>
      <c r="AB642" s="360"/>
      <c r="AC642" s="28"/>
      <c r="AD642" s="360"/>
      <c r="AE642" s="28"/>
      <c r="AF642" s="1302"/>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row>
    <row r="643" ht="11.25" customHeight="1">
      <c r="A643" s="557"/>
      <c r="B643" s="558"/>
      <c r="C643" s="28"/>
      <c r="D643" s="360"/>
      <c r="E643" s="31"/>
      <c r="F643" s="28"/>
      <c r="G643" s="360"/>
      <c r="H643" s="360"/>
      <c r="I643" s="360"/>
      <c r="J643" s="360"/>
      <c r="K643" s="360"/>
      <c r="L643" s="558"/>
      <c r="M643" s="558"/>
      <c r="N643" s="558"/>
      <c r="O643" s="784"/>
      <c r="P643" s="28"/>
      <c r="Q643" s="28"/>
      <c r="R643" s="874"/>
      <c r="S643" s="560"/>
      <c r="T643" s="28"/>
      <c r="U643" s="28"/>
      <c r="V643" s="28"/>
      <c r="W643" s="28"/>
      <c r="X643" s="558"/>
      <c r="Y643" s="558"/>
      <c r="Z643" s="558"/>
      <c r="AA643" s="561"/>
      <c r="AB643" s="360"/>
      <c r="AC643" s="28"/>
      <c r="AD643" s="360"/>
      <c r="AE643" s="28"/>
      <c r="AF643" s="1302"/>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row>
    <row r="644" ht="11.25" customHeight="1">
      <c r="A644" s="557"/>
      <c r="B644" s="558"/>
      <c r="C644" s="28"/>
      <c r="D644" s="360"/>
      <c r="E644" s="31"/>
      <c r="F644" s="28"/>
      <c r="G644" s="360"/>
      <c r="H644" s="360"/>
      <c r="I644" s="360"/>
      <c r="J644" s="360"/>
      <c r="K644" s="360"/>
      <c r="L644" s="558"/>
      <c r="M644" s="558"/>
      <c r="N644" s="558"/>
      <c r="O644" s="784"/>
      <c r="P644" s="28"/>
      <c r="Q644" s="28"/>
      <c r="R644" s="874"/>
      <c r="S644" s="560"/>
      <c r="T644" s="28"/>
      <c r="U644" s="28"/>
      <c r="V644" s="28"/>
      <c r="W644" s="28"/>
      <c r="X644" s="558"/>
      <c r="Y644" s="558"/>
      <c r="Z644" s="558"/>
      <c r="AA644" s="561"/>
      <c r="AB644" s="360"/>
      <c r="AC644" s="28"/>
      <c r="AD644" s="360"/>
      <c r="AE644" s="28"/>
      <c r="AF644" s="1302"/>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row>
    <row r="645" ht="11.25" customHeight="1">
      <c r="A645" s="557"/>
      <c r="B645" s="558"/>
      <c r="C645" s="28"/>
      <c r="D645" s="360"/>
      <c r="E645" s="31"/>
      <c r="F645" s="28"/>
      <c r="G645" s="360"/>
      <c r="H645" s="360"/>
      <c r="I645" s="360"/>
      <c r="J645" s="360"/>
      <c r="K645" s="360"/>
      <c r="L645" s="558"/>
      <c r="M645" s="558"/>
      <c r="N645" s="558"/>
      <c r="O645" s="784"/>
      <c r="P645" s="28"/>
      <c r="Q645" s="28"/>
      <c r="R645" s="874"/>
      <c r="S645" s="560"/>
      <c r="T645" s="28"/>
      <c r="U645" s="28"/>
      <c r="V645" s="28"/>
      <c r="W645" s="28"/>
      <c r="X645" s="558"/>
      <c r="Y645" s="558"/>
      <c r="Z645" s="558"/>
      <c r="AA645" s="561"/>
      <c r="AB645" s="360"/>
      <c r="AC645" s="28"/>
      <c r="AD645" s="360"/>
      <c r="AE645" s="28"/>
      <c r="AF645" s="1302"/>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row>
    <row r="646" ht="11.25" customHeight="1">
      <c r="A646" s="557"/>
      <c r="B646" s="558"/>
      <c r="C646" s="28"/>
      <c r="D646" s="360"/>
      <c r="E646" s="31"/>
      <c r="F646" s="28"/>
      <c r="G646" s="360"/>
      <c r="H646" s="360"/>
      <c r="I646" s="360"/>
      <c r="J646" s="360"/>
      <c r="K646" s="360"/>
      <c r="L646" s="558"/>
      <c r="M646" s="558"/>
      <c r="N646" s="558"/>
      <c r="O646" s="784"/>
      <c r="P646" s="28"/>
      <c r="Q646" s="28"/>
      <c r="R646" s="874"/>
      <c r="S646" s="560"/>
      <c r="T646" s="28"/>
      <c r="U646" s="28"/>
      <c r="V646" s="28"/>
      <c r="W646" s="28"/>
      <c r="X646" s="558"/>
      <c r="Y646" s="558"/>
      <c r="Z646" s="558"/>
      <c r="AA646" s="561"/>
      <c r="AB646" s="360"/>
      <c r="AC646" s="28"/>
      <c r="AD646" s="360"/>
      <c r="AE646" s="28"/>
      <c r="AF646" s="1302"/>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row>
    <row r="647" ht="11.25" customHeight="1">
      <c r="A647" s="557"/>
      <c r="B647" s="558"/>
      <c r="C647" s="28"/>
      <c r="D647" s="360"/>
      <c r="E647" s="31"/>
      <c r="F647" s="28"/>
      <c r="G647" s="360"/>
      <c r="H647" s="360"/>
      <c r="I647" s="360"/>
      <c r="J647" s="360"/>
      <c r="K647" s="360"/>
      <c r="L647" s="558"/>
      <c r="M647" s="558"/>
      <c r="N647" s="558"/>
      <c r="O647" s="784"/>
      <c r="P647" s="28"/>
      <c r="Q647" s="28"/>
      <c r="R647" s="874"/>
      <c r="S647" s="560"/>
      <c r="T647" s="28"/>
      <c r="U647" s="28"/>
      <c r="V647" s="28"/>
      <c r="W647" s="28"/>
      <c r="X647" s="558"/>
      <c r="Y647" s="558"/>
      <c r="Z647" s="558"/>
      <c r="AA647" s="561"/>
      <c r="AB647" s="360"/>
      <c r="AC647" s="28"/>
      <c r="AD647" s="360"/>
      <c r="AE647" s="28"/>
      <c r="AF647" s="1302"/>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row>
    <row r="648" ht="11.25" customHeight="1">
      <c r="A648" s="557"/>
      <c r="B648" s="558"/>
      <c r="C648" s="28"/>
      <c r="D648" s="360"/>
      <c r="E648" s="31"/>
      <c r="F648" s="28"/>
      <c r="G648" s="360"/>
      <c r="H648" s="360"/>
      <c r="I648" s="360"/>
      <c r="J648" s="360"/>
      <c r="K648" s="360"/>
      <c r="L648" s="558"/>
      <c r="M648" s="558"/>
      <c r="N648" s="558"/>
      <c r="O648" s="784"/>
      <c r="P648" s="28"/>
      <c r="Q648" s="28"/>
      <c r="R648" s="874"/>
      <c r="S648" s="560"/>
      <c r="T648" s="28"/>
      <c r="U648" s="28"/>
      <c r="V648" s="28"/>
      <c r="W648" s="28"/>
      <c r="X648" s="558"/>
      <c r="Y648" s="558"/>
      <c r="Z648" s="558"/>
      <c r="AA648" s="561"/>
      <c r="AB648" s="360"/>
      <c r="AC648" s="28"/>
      <c r="AD648" s="360"/>
      <c r="AE648" s="28"/>
      <c r="AF648" s="1302"/>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row>
    <row r="649" ht="11.25" customHeight="1">
      <c r="A649" s="557"/>
      <c r="B649" s="558"/>
      <c r="C649" s="28"/>
      <c r="D649" s="360"/>
      <c r="E649" s="31"/>
      <c r="F649" s="28"/>
      <c r="G649" s="360"/>
      <c r="H649" s="360"/>
      <c r="I649" s="360"/>
      <c r="J649" s="360"/>
      <c r="K649" s="360"/>
      <c r="L649" s="558"/>
      <c r="M649" s="558"/>
      <c r="N649" s="558"/>
      <c r="O649" s="784"/>
      <c r="P649" s="28"/>
      <c r="Q649" s="28"/>
      <c r="R649" s="874"/>
      <c r="S649" s="560"/>
      <c r="T649" s="28"/>
      <c r="U649" s="28"/>
      <c r="V649" s="28"/>
      <c r="W649" s="28"/>
      <c r="X649" s="558"/>
      <c r="Y649" s="558"/>
      <c r="Z649" s="558"/>
      <c r="AA649" s="561"/>
      <c r="AB649" s="360"/>
      <c r="AC649" s="28"/>
      <c r="AD649" s="360"/>
      <c r="AE649" s="28"/>
      <c r="AF649" s="1302"/>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row>
    <row r="650" ht="11.25" customHeight="1">
      <c r="A650" s="557"/>
      <c r="B650" s="558"/>
      <c r="C650" s="28"/>
      <c r="D650" s="360"/>
      <c r="E650" s="31"/>
      <c r="F650" s="28"/>
      <c r="G650" s="360"/>
      <c r="H650" s="360"/>
      <c r="I650" s="360"/>
      <c r="J650" s="360"/>
      <c r="K650" s="360"/>
      <c r="L650" s="558"/>
      <c r="M650" s="558"/>
      <c r="N650" s="558"/>
      <c r="O650" s="784"/>
      <c r="P650" s="28"/>
      <c r="Q650" s="28"/>
      <c r="R650" s="874"/>
      <c r="S650" s="560"/>
      <c r="T650" s="28"/>
      <c r="U650" s="28"/>
      <c r="V650" s="28"/>
      <c r="W650" s="28"/>
      <c r="X650" s="558"/>
      <c r="Y650" s="558"/>
      <c r="Z650" s="558"/>
      <c r="AA650" s="561"/>
      <c r="AB650" s="360"/>
      <c r="AC650" s="28"/>
      <c r="AD650" s="360"/>
      <c r="AE650" s="28"/>
      <c r="AF650" s="1302"/>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row>
    <row r="651" ht="11.25" customHeight="1">
      <c r="A651" s="557"/>
      <c r="B651" s="558"/>
      <c r="C651" s="28"/>
      <c r="D651" s="360"/>
      <c r="E651" s="31"/>
      <c r="F651" s="28"/>
      <c r="G651" s="360"/>
      <c r="H651" s="360"/>
      <c r="I651" s="360"/>
      <c r="J651" s="360"/>
      <c r="K651" s="360"/>
      <c r="L651" s="558"/>
      <c r="M651" s="558"/>
      <c r="N651" s="558"/>
      <c r="O651" s="784"/>
      <c r="P651" s="28"/>
      <c r="Q651" s="28"/>
      <c r="R651" s="874"/>
      <c r="S651" s="560"/>
      <c r="T651" s="28"/>
      <c r="U651" s="28"/>
      <c r="V651" s="28"/>
      <c r="W651" s="28"/>
      <c r="X651" s="558"/>
      <c r="Y651" s="558"/>
      <c r="Z651" s="558"/>
      <c r="AA651" s="561"/>
      <c r="AB651" s="360"/>
      <c r="AC651" s="28"/>
      <c r="AD651" s="360"/>
      <c r="AE651" s="28"/>
      <c r="AF651" s="1302"/>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row>
    <row r="652" ht="11.25" customHeight="1">
      <c r="A652" s="557"/>
      <c r="B652" s="558"/>
      <c r="C652" s="28"/>
      <c r="D652" s="360"/>
      <c r="E652" s="31"/>
      <c r="F652" s="28"/>
      <c r="G652" s="360"/>
      <c r="H652" s="360"/>
      <c r="I652" s="360"/>
      <c r="J652" s="360"/>
      <c r="K652" s="360"/>
      <c r="L652" s="558"/>
      <c r="M652" s="558"/>
      <c r="N652" s="558"/>
      <c r="O652" s="784"/>
      <c r="P652" s="28"/>
      <c r="Q652" s="28"/>
      <c r="R652" s="874"/>
      <c r="S652" s="560"/>
      <c r="T652" s="28"/>
      <c r="U652" s="28"/>
      <c r="V652" s="28"/>
      <c r="W652" s="28"/>
      <c r="X652" s="558"/>
      <c r="Y652" s="558"/>
      <c r="Z652" s="558"/>
      <c r="AA652" s="561"/>
      <c r="AB652" s="360"/>
      <c r="AC652" s="28"/>
      <c r="AD652" s="360"/>
      <c r="AE652" s="28"/>
      <c r="AF652" s="1302"/>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row>
    <row r="653" ht="11.25" customHeight="1">
      <c r="A653" s="557"/>
      <c r="B653" s="558"/>
      <c r="C653" s="28"/>
      <c r="D653" s="360"/>
      <c r="E653" s="31"/>
      <c r="F653" s="28"/>
      <c r="G653" s="360"/>
      <c r="H653" s="360"/>
      <c r="I653" s="360"/>
      <c r="J653" s="360"/>
      <c r="K653" s="360"/>
      <c r="L653" s="558"/>
      <c r="M653" s="558"/>
      <c r="N653" s="558"/>
      <c r="O653" s="784"/>
      <c r="P653" s="28"/>
      <c r="Q653" s="28"/>
      <c r="R653" s="874"/>
      <c r="S653" s="560"/>
      <c r="T653" s="28"/>
      <c r="U653" s="28"/>
      <c r="V653" s="28"/>
      <c r="W653" s="28"/>
      <c r="X653" s="558"/>
      <c r="Y653" s="558"/>
      <c r="Z653" s="558"/>
      <c r="AA653" s="561"/>
      <c r="AB653" s="360"/>
      <c r="AC653" s="28"/>
      <c r="AD653" s="360"/>
      <c r="AE653" s="28"/>
      <c r="AF653" s="1302"/>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row>
    <row r="654" ht="11.25" customHeight="1">
      <c r="A654" s="557"/>
      <c r="B654" s="558"/>
      <c r="C654" s="28"/>
      <c r="D654" s="360"/>
      <c r="E654" s="31"/>
      <c r="F654" s="28"/>
      <c r="G654" s="360"/>
      <c r="H654" s="360"/>
      <c r="I654" s="360"/>
      <c r="J654" s="360"/>
      <c r="K654" s="360"/>
      <c r="L654" s="558"/>
      <c r="M654" s="558"/>
      <c r="N654" s="558"/>
      <c r="O654" s="784"/>
      <c r="P654" s="28"/>
      <c r="Q654" s="28"/>
      <c r="R654" s="874"/>
      <c r="S654" s="560"/>
      <c r="T654" s="28"/>
      <c r="U654" s="28"/>
      <c r="V654" s="28"/>
      <c r="W654" s="28"/>
      <c r="X654" s="558"/>
      <c r="Y654" s="558"/>
      <c r="Z654" s="558"/>
      <c r="AA654" s="561"/>
      <c r="AB654" s="360"/>
      <c r="AC654" s="28"/>
      <c r="AD654" s="360"/>
      <c r="AE654" s="28"/>
      <c r="AF654" s="1302"/>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row>
    <row r="655" ht="11.25" customHeight="1">
      <c r="A655" s="557"/>
      <c r="B655" s="558"/>
      <c r="C655" s="28"/>
      <c r="D655" s="360"/>
      <c r="E655" s="31"/>
      <c r="F655" s="28"/>
      <c r="G655" s="360"/>
      <c r="H655" s="360"/>
      <c r="I655" s="360"/>
      <c r="J655" s="360"/>
      <c r="K655" s="360"/>
      <c r="L655" s="558"/>
      <c r="M655" s="558"/>
      <c r="N655" s="558"/>
      <c r="O655" s="784"/>
      <c r="P655" s="28"/>
      <c r="Q655" s="28"/>
      <c r="R655" s="874"/>
      <c r="S655" s="560"/>
      <c r="T655" s="28"/>
      <c r="U655" s="28"/>
      <c r="V655" s="28"/>
      <c r="W655" s="28"/>
      <c r="X655" s="558"/>
      <c r="Y655" s="558"/>
      <c r="Z655" s="558"/>
      <c r="AA655" s="561"/>
      <c r="AB655" s="360"/>
      <c r="AC655" s="28"/>
      <c r="AD655" s="360"/>
      <c r="AE655" s="28"/>
      <c r="AF655" s="1302"/>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row>
    <row r="656" ht="11.25" customHeight="1">
      <c r="A656" s="557"/>
      <c r="B656" s="558"/>
      <c r="C656" s="28"/>
      <c r="D656" s="360"/>
      <c r="E656" s="31"/>
      <c r="F656" s="28"/>
      <c r="G656" s="360"/>
      <c r="H656" s="360"/>
      <c r="I656" s="360"/>
      <c r="J656" s="360"/>
      <c r="K656" s="360"/>
      <c r="L656" s="558"/>
      <c r="M656" s="558"/>
      <c r="N656" s="558"/>
      <c r="O656" s="784"/>
      <c r="P656" s="28"/>
      <c r="Q656" s="28"/>
      <c r="R656" s="874"/>
      <c r="S656" s="560"/>
      <c r="T656" s="28"/>
      <c r="U656" s="28"/>
      <c r="V656" s="28"/>
      <c r="W656" s="28"/>
      <c r="X656" s="558"/>
      <c r="Y656" s="558"/>
      <c r="Z656" s="558"/>
      <c r="AA656" s="561"/>
      <c r="AB656" s="360"/>
      <c r="AC656" s="28"/>
      <c r="AD656" s="360"/>
      <c r="AE656" s="28"/>
      <c r="AF656" s="1302"/>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row>
    <row r="657" ht="11.25" customHeight="1">
      <c r="A657" s="557"/>
      <c r="B657" s="558"/>
      <c r="C657" s="28"/>
      <c r="D657" s="360"/>
      <c r="E657" s="31"/>
      <c r="F657" s="28"/>
      <c r="G657" s="360"/>
      <c r="H657" s="360"/>
      <c r="I657" s="360"/>
      <c r="J657" s="360"/>
      <c r="K657" s="360"/>
      <c r="L657" s="558"/>
      <c r="M657" s="558"/>
      <c r="N657" s="558"/>
      <c r="O657" s="784"/>
      <c r="P657" s="28"/>
      <c r="Q657" s="28"/>
      <c r="R657" s="874"/>
      <c r="S657" s="560"/>
      <c r="T657" s="28"/>
      <c r="U657" s="28"/>
      <c r="V657" s="28"/>
      <c r="W657" s="28"/>
      <c r="X657" s="558"/>
      <c r="Y657" s="558"/>
      <c r="Z657" s="558"/>
      <c r="AA657" s="561"/>
      <c r="AB657" s="360"/>
      <c r="AC657" s="28"/>
      <c r="AD657" s="360"/>
      <c r="AE657" s="28"/>
      <c r="AF657" s="1302"/>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row>
    <row r="658" ht="11.25" customHeight="1">
      <c r="A658" s="557"/>
      <c r="B658" s="558"/>
      <c r="C658" s="28"/>
      <c r="D658" s="360"/>
      <c r="E658" s="31"/>
      <c r="F658" s="28"/>
      <c r="G658" s="360"/>
      <c r="H658" s="360"/>
      <c r="I658" s="360"/>
      <c r="J658" s="360"/>
      <c r="K658" s="360"/>
      <c r="L658" s="558"/>
      <c r="M658" s="558"/>
      <c r="N658" s="558"/>
      <c r="O658" s="784"/>
      <c r="P658" s="28"/>
      <c r="Q658" s="28"/>
      <c r="R658" s="874"/>
      <c r="S658" s="560"/>
      <c r="T658" s="28"/>
      <c r="U658" s="28"/>
      <c r="V658" s="28"/>
      <c r="W658" s="28"/>
      <c r="X658" s="558"/>
      <c r="Y658" s="558"/>
      <c r="Z658" s="558"/>
      <c r="AA658" s="561"/>
      <c r="AB658" s="360"/>
      <c r="AC658" s="28"/>
      <c r="AD658" s="360"/>
      <c r="AE658" s="28"/>
      <c r="AF658" s="1302"/>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row>
    <row r="659" ht="11.25" customHeight="1">
      <c r="A659" s="557"/>
      <c r="B659" s="558"/>
      <c r="C659" s="28"/>
      <c r="D659" s="360"/>
      <c r="E659" s="31"/>
      <c r="F659" s="28"/>
      <c r="G659" s="360"/>
      <c r="H659" s="360"/>
      <c r="I659" s="360"/>
      <c r="J659" s="360"/>
      <c r="K659" s="360"/>
      <c r="L659" s="558"/>
      <c r="M659" s="558"/>
      <c r="N659" s="558"/>
      <c r="O659" s="784"/>
      <c r="P659" s="28"/>
      <c r="Q659" s="28"/>
      <c r="R659" s="874"/>
      <c r="S659" s="560"/>
      <c r="T659" s="28"/>
      <c r="U659" s="28"/>
      <c r="V659" s="28"/>
      <c r="W659" s="28"/>
      <c r="X659" s="558"/>
      <c r="Y659" s="558"/>
      <c r="Z659" s="558"/>
      <c r="AA659" s="561"/>
      <c r="AB659" s="360"/>
      <c r="AC659" s="28"/>
      <c r="AD659" s="360"/>
      <c r="AE659" s="28"/>
      <c r="AF659" s="1302"/>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row>
    <row r="660" ht="11.25" customHeight="1">
      <c r="A660" s="557"/>
      <c r="B660" s="558"/>
      <c r="C660" s="28"/>
      <c r="D660" s="360"/>
      <c r="E660" s="31"/>
      <c r="F660" s="28"/>
      <c r="G660" s="360"/>
      <c r="H660" s="360"/>
      <c r="I660" s="360"/>
      <c r="J660" s="360"/>
      <c r="K660" s="360"/>
      <c r="L660" s="558"/>
      <c r="M660" s="558"/>
      <c r="N660" s="558"/>
      <c r="O660" s="784"/>
      <c r="P660" s="28"/>
      <c r="Q660" s="28"/>
      <c r="R660" s="874"/>
      <c r="S660" s="560"/>
      <c r="T660" s="28"/>
      <c r="U660" s="28"/>
      <c r="V660" s="28"/>
      <c r="W660" s="28"/>
      <c r="X660" s="558"/>
      <c r="Y660" s="558"/>
      <c r="Z660" s="558"/>
      <c r="AA660" s="561"/>
      <c r="AB660" s="360"/>
      <c r="AC660" s="28"/>
      <c r="AD660" s="360"/>
      <c r="AE660" s="28"/>
      <c r="AF660" s="1302"/>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row>
    <row r="661" ht="11.25" customHeight="1">
      <c r="A661" s="557"/>
      <c r="B661" s="558"/>
      <c r="C661" s="28"/>
      <c r="D661" s="360"/>
      <c r="E661" s="31"/>
      <c r="F661" s="28"/>
      <c r="G661" s="360"/>
      <c r="H661" s="360"/>
      <c r="I661" s="360"/>
      <c r="J661" s="360"/>
      <c r="K661" s="360"/>
      <c r="L661" s="558"/>
      <c r="M661" s="558"/>
      <c r="N661" s="558"/>
      <c r="O661" s="784"/>
      <c r="P661" s="28"/>
      <c r="Q661" s="28"/>
      <c r="R661" s="874"/>
      <c r="S661" s="560"/>
      <c r="T661" s="28"/>
      <c r="U661" s="28"/>
      <c r="V661" s="28"/>
      <c r="W661" s="28"/>
      <c r="X661" s="558"/>
      <c r="Y661" s="558"/>
      <c r="Z661" s="558"/>
      <c r="AA661" s="561"/>
      <c r="AB661" s="360"/>
      <c r="AC661" s="28"/>
      <c r="AD661" s="360"/>
      <c r="AE661" s="28"/>
      <c r="AF661" s="1302"/>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row>
    <row r="662" ht="11.25" customHeight="1">
      <c r="A662" s="557"/>
      <c r="B662" s="558"/>
      <c r="C662" s="28"/>
      <c r="D662" s="360"/>
      <c r="E662" s="31"/>
      <c r="F662" s="28"/>
      <c r="G662" s="360"/>
      <c r="H662" s="360"/>
      <c r="I662" s="360"/>
      <c r="J662" s="360"/>
      <c r="K662" s="360"/>
      <c r="L662" s="558"/>
      <c r="M662" s="558"/>
      <c r="N662" s="558"/>
      <c r="O662" s="784"/>
      <c r="P662" s="28"/>
      <c r="Q662" s="28"/>
      <c r="R662" s="874"/>
      <c r="S662" s="560"/>
      <c r="T662" s="28"/>
      <c r="U662" s="28"/>
      <c r="V662" s="28"/>
      <c r="W662" s="28"/>
      <c r="X662" s="558"/>
      <c r="Y662" s="558"/>
      <c r="Z662" s="558"/>
      <c r="AA662" s="561"/>
      <c r="AB662" s="360"/>
      <c r="AC662" s="28"/>
      <c r="AD662" s="360"/>
      <c r="AE662" s="28"/>
      <c r="AF662" s="1302"/>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row>
    <row r="663" ht="11.25" customHeight="1">
      <c r="A663" s="557"/>
      <c r="B663" s="558"/>
      <c r="C663" s="28"/>
      <c r="D663" s="360"/>
      <c r="E663" s="31"/>
      <c r="F663" s="28"/>
      <c r="G663" s="360"/>
      <c r="H663" s="360"/>
      <c r="I663" s="360"/>
      <c r="J663" s="360"/>
      <c r="K663" s="360"/>
      <c r="L663" s="558"/>
      <c r="M663" s="558"/>
      <c r="N663" s="558"/>
      <c r="O663" s="784"/>
      <c r="P663" s="28"/>
      <c r="Q663" s="28"/>
      <c r="R663" s="874"/>
      <c r="S663" s="560"/>
      <c r="T663" s="28"/>
      <c r="U663" s="28"/>
      <c r="V663" s="28"/>
      <c r="W663" s="28"/>
      <c r="X663" s="558"/>
      <c r="Y663" s="558"/>
      <c r="Z663" s="558"/>
      <c r="AA663" s="561"/>
      <c r="AB663" s="360"/>
      <c r="AC663" s="28"/>
      <c r="AD663" s="360"/>
      <c r="AE663" s="28"/>
      <c r="AF663" s="1302"/>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row>
    <row r="664" ht="11.25" customHeight="1">
      <c r="A664" s="557"/>
      <c r="B664" s="558"/>
      <c r="C664" s="28"/>
      <c r="D664" s="360"/>
      <c r="E664" s="31"/>
      <c r="F664" s="28"/>
      <c r="G664" s="360"/>
      <c r="H664" s="360"/>
      <c r="I664" s="360"/>
      <c r="J664" s="360"/>
      <c r="K664" s="360"/>
      <c r="L664" s="558"/>
      <c r="M664" s="558"/>
      <c r="N664" s="558"/>
      <c r="O664" s="784"/>
      <c r="P664" s="28"/>
      <c r="Q664" s="28"/>
      <c r="R664" s="874"/>
      <c r="S664" s="560"/>
      <c r="T664" s="28"/>
      <c r="U664" s="28"/>
      <c r="V664" s="28"/>
      <c r="W664" s="28"/>
      <c r="X664" s="558"/>
      <c r="Y664" s="558"/>
      <c r="Z664" s="558"/>
      <c r="AA664" s="561"/>
      <c r="AB664" s="360"/>
      <c r="AC664" s="28"/>
      <c r="AD664" s="360"/>
      <c r="AE664" s="28"/>
      <c r="AF664" s="1302"/>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row>
    <row r="665" ht="11.25" customHeight="1">
      <c r="A665" s="557"/>
      <c r="B665" s="558"/>
      <c r="C665" s="28"/>
      <c r="D665" s="360"/>
      <c r="E665" s="31"/>
      <c r="F665" s="28"/>
      <c r="G665" s="360"/>
      <c r="H665" s="360"/>
      <c r="I665" s="360"/>
      <c r="J665" s="360"/>
      <c r="K665" s="360"/>
      <c r="L665" s="558"/>
      <c r="M665" s="558"/>
      <c r="N665" s="558"/>
      <c r="O665" s="784"/>
      <c r="P665" s="28"/>
      <c r="Q665" s="28"/>
      <c r="R665" s="874"/>
      <c r="S665" s="560"/>
      <c r="T665" s="28"/>
      <c r="U665" s="28"/>
      <c r="V665" s="28"/>
      <c r="W665" s="28"/>
      <c r="X665" s="558"/>
      <c r="Y665" s="558"/>
      <c r="Z665" s="558"/>
      <c r="AA665" s="561"/>
      <c r="AB665" s="360"/>
      <c r="AC665" s="28"/>
      <c r="AD665" s="360"/>
      <c r="AE665" s="28"/>
      <c r="AF665" s="1302"/>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row>
    <row r="666" ht="11.25" customHeight="1">
      <c r="A666" s="557"/>
      <c r="B666" s="558"/>
      <c r="C666" s="28"/>
      <c r="D666" s="360"/>
      <c r="E666" s="31"/>
      <c r="F666" s="28"/>
      <c r="G666" s="360"/>
      <c r="H666" s="360"/>
      <c r="I666" s="360"/>
      <c r="J666" s="360"/>
      <c r="K666" s="360"/>
      <c r="L666" s="558"/>
      <c r="M666" s="558"/>
      <c r="N666" s="558"/>
      <c r="O666" s="784"/>
      <c r="P666" s="28"/>
      <c r="Q666" s="28"/>
      <c r="R666" s="874"/>
      <c r="S666" s="560"/>
      <c r="T666" s="28"/>
      <c r="U666" s="28"/>
      <c r="V666" s="28"/>
      <c r="W666" s="28"/>
      <c r="X666" s="558"/>
      <c r="Y666" s="558"/>
      <c r="Z666" s="558"/>
      <c r="AA666" s="561"/>
      <c r="AB666" s="360"/>
      <c r="AC666" s="28"/>
      <c r="AD666" s="360"/>
      <c r="AE666" s="28"/>
      <c r="AF666" s="1302"/>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row>
    <row r="667" ht="11.25" customHeight="1">
      <c r="A667" s="557"/>
      <c r="B667" s="558"/>
      <c r="C667" s="28"/>
      <c r="D667" s="360"/>
      <c r="E667" s="31"/>
      <c r="F667" s="28"/>
      <c r="G667" s="360"/>
      <c r="H667" s="360"/>
      <c r="I667" s="360"/>
      <c r="J667" s="360"/>
      <c r="K667" s="360"/>
      <c r="L667" s="558"/>
      <c r="M667" s="558"/>
      <c r="N667" s="558"/>
      <c r="O667" s="784"/>
      <c r="P667" s="28"/>
      <c r="Q667" s="28"/>
      <c r="R667" s="874"/>
      <c r="S667" s="560"/>
      <c r="T667" s="28"/>
      <c r="U667" s="28"/>
      <c r="V667" s="28"/>
      <c r="W667" s="28"/>
      <c r="X667" s="558"/>
      <c r="Y667" s="558"/>
      <c r="Z667" s="558"/>
      <c r="AA667" s="561"/>
      <c r="AB667" s="360"/>
      <c r="AC667" s="28"/>
      <c r="AD667" s="360"/>
      <c r="AE667" s="28"/>
      <c r="AF667" s="1302"/>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row>
    <row r="668" ht="11.25" customHeight="1">
      <c r="A668" s="557"/>
      <c r="B668" s="558"/>
      <c r="C668" s="28"/>
      <c r="D668" s="360"/>
      <c r="E668" s="31"/>
      <c r="F668" s="28"/>
      <c r="G668" s="360"/>
      <c r="H668" s="360"/>
      <c r="I668" s="360"/>
      <c r="J668" s="360"/>
      <c r="K668" s="360"/>
      <c r="L668" s="558"/>
      <c r="M668" s="558"/>
      <c r="N668" s="558"/>
      <c r="O668" s="784"/>
      <c r="P668" s="28"/>
      <c r="Q668" s="28"/>
      <c r="R668" s="874"/>
      <c r="S668" s="560"/>
      <c r="T668" s="28"/>
      <c r="U668" s="28"/>
      <c r="V668" s="28"/>
      <c r="W668" s="28"/>
      <c r="X668" s="558"/>
      <c r="Y668" s="558"/>
      <c r="Z668" s="558"/>
      <c r="AA668" s="561"/>
      <c r="AB668" s="360"/>
      <c r="AC668" s="28"/>
      <c r="AD668" s="360"/>
      <c r="AE668" s="28"/>
      <c r="AF668" s="1302"/>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row>
    <row r="669" ht="11.25" customHeight="1">
      <c r="A669" s="557"/>
      <c r="B669" s="558"/>
      <c r="C669" s="28"/>
      <c r="D669" s="360"/>
      <c r="E669" s="31"/>
      <c r="F669" s="28"/>
      <c r="G669" s="360"/>
      <c r="H669" s="360"/>
      <c r="I669" s="360"/>
      <c r="J669" s="360"/>
      <c r="K669" s="360"/>
      <c r="L669" s="558"/>
      <c r="M669" s="558"/>
      <c r="N669" s="558"/>
      <c r="O669" s="784"/>
      <c r="P669" s="28"/>
      <c r="Q669" s="28"/>
      <c r="R669" s="874"/>
      <c r="S669" s="560"/>
      <c r="T669" s="28"/>
      <c r="U669" s="28"/>
      <c r="V669" s="28"/>
      <c r="W669" s="28"/>
      <c r="X669" s="558"/>
      <c r="Y669" s="558"/>
      <c r="Z669" s="558"/>
      <c r="AA669" s="561"/>
      <c r="AB669" s="360"/>
      <c r="AC669" s="28"/>
      <c r="AD669" s="360"/>
      <c r="AE669" s="28"/>
      <c r="AF669" s="1302"/>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row>
    <row r="670" ht="11.25" customHeight="1">
      <c r="A670" s="557"/>
      <c r="B670" s="558"/>
      <c r="C670" s="28"/>
      <c r="D670" s="360"/>
      <c r="E670" s="31"/>
      <c r="F670" s="28"/>
      <c r="G670" s="360"/>
      <c r="H670" s="360"/>
      <c r="I670" s="360"/>
      <c r="J670" s="360"/>
      <c r="K670" s="360"/>
      <c r="L670" s="558"/>
      <c r="M670" s="558"/>
      <c r="N670" s="558"/>
      <c r="O670" s="784"/>
      <c r="P670" s="28"/>
      <c r="Q670" s="28"/>
      <c r="R670" s="874"/>
      <c r="S670" s="560"/>
      <c r="T670" s="28"/>
      <c r="U670" s="28"/>
      <c r="V670" s="28"/>
      <c r="W670" s="28"/>
      <c r="X670" s="558"/>
      <c r="Y670" s="558"/>
      <c r="Z670" s="558"/>
      <c r="AA670" s="561"/>
      <c r="AB670" s="360"/>
      <c r="AC670" s="28"/>
      <c r="AD670" s="360"/>
      <c r="AE670" s="28"/>
      <c r="AF670" s="1302"/>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row>
    <row r="671" ht="11.25" customHeight="1">
      <c r="A671" s="557"/>
      <c r="B671" s="558"/>
      <c r="C671" s="28"/>
      <c r="D671" s="360"/>
      <c r="E671" s="31"/>
      <c r="F671" s="28"/>
      <c r="G671" s="360"/>
      <c r="H671" s="360"/>
      <c r="I671" s="360"/>
      <c r="J671" s="360"/>
      <c r="K671" s="360"/>
      <c r="L671" s="558"/>
      <c r="M671" s="558"/>
      <c r="N671" s="558"/>
      <c r="O671" s="784"/>
      <c r="P671" s="28"/>
      <c r="Q671" s="28"/>
      <c r="R671" s="874"/>
      <c r="S671" s="560"/>
      <c r="T671" s="28"/>
      <c r="U671" s="28"/>
      <c r="V671" s="28"/>
      <c r="W671" s="28"/>
      <c r="X671" s="558"/>
      <c r="Y671" s="558"/>
      <c r="Z671" s="558"/>
      <c r="AA671" s="561"/>
      <c r="AB671" s="360"/>
      <c r="AC671" s="28"/>
      <c r="AD671" s="360"/>
      <c r="AE671" s="28"/>
      <c r="AF671" s="1302"/>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row>
    <row r="672" ht="11.25" customHeight="1">
      <c r="A672" s="557"/>
      <c r="B672" s="558"/>
      <c r="C672" s="28"/>
      <c r="D672" s="360"/>
      <c r="E672" s="31"/>
      <c r="F672" s="28"/>
      <c r="G672" s="360"/>
      <c r="H672" s="360"/>
      <c r="I672" s="360"/>
      <c r="J672" s="360"/>
      <c r="K672" s="360"/>
      <c r="L672" s="558"/>
      <c r="M672" s="558"/>
      <c r="N672" s="558"/>
      <c r="O672" s="784"/>
      <c r="P672" s="28"/>
      <c r="Q672" s="28"/>
      <c r="R672" s="874"/>
      <c r="S672" s="560"/>
      <c r="T672" s="28"/>
      <c r="U672" s="28"/>
      <c r="V672" s="28"/>
      <c r="W672" s="28"/>
      <c r="X672" s="558"/>
      <c r="Y672" s="558"/>
      <c r="Z672" s="558"/>
      <c r="AA672" s="561"/>
      <c r="AB672" s="360"/>
      <c r="AC672" s="28"/>
      <c r="AD672" s="360"/>
      <c r="AE672" s="28"/>
      <c r="AF672" s="1302"/>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row>
    <row r="673" ht="11.25" customHeight="1">
      <c r="A673" s="557"/>
      <c r="B673" s="558"/>
      <c r="C673" s="28"/>
      <c r="D673" s="360"/>
      <c r="E673" s="31"/>
      <c r="F673" s="28"/>
      <c r="G673" s="360"/>
      <c r="H673" s="360"/>
      <c r="I673" s="360"/>
      <c r="J673" s="360"/>
      <c r="K673" s="360"/>
      <c r="L673" s="558"/>
      <c r="M673" s="558"/>
      <c r="N673" s="558"/>
      <c r="O673" s="784"/>
      <c r="P673" s="28"/>
      <c r="Q673" s="28"/>
      <c r="R673" s="874"/>
      <c r="S673" s="560"/>
      <c r="T673" s="28"/>
      <c r="U673" s="28"/>
      <c r="V673" s="28"/>
      <c r="W673" s="28"/>
      <c r="X673" s="558"/>
      <c r="Y673" s="558"/>
      <c r="Z673" s="558"/>
      <c r="AA673" s="561"/>
      <c r="AB673" s="360"/>
      <c r="AC673" s="28"/>
      <c r="AD673" s="360"/>
      <c r="AE673" s="28"/>
      <c r="AF673" s="1302"/>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row>
    <row r="674" ht="11.25" customHeight="1">
      <c r="A674" s="557"/>
      <c r="B674" s="558"/>
      <c r="C674" s="28"/>
      <c r="D674" s="360"/>
      <c r="E674" s="31"/>
      <c r="F674" s="28"/>
      <c r="G674" s="360"/>
      <c r="H674" s="360"/>
      <c r="I674" s="360"/>
      <c r="J674" s="360"/>
      <c r="K674" s="360"/>
      <c r="L674" s="558"/>
      <c r="M674" s="558"/>
      <c r="N674" s="558"/>
      <c r="O674" s="784"/>
      <c r="P674" s="28"/>
      <c r="Q674" s="28"/>
      <c r="R674" s="874"/>
      <c r="S674" s="560"/>
      <c r="T674" s="28"/>
      <c r="U674" s="28"/>
      <c r="V674" s="28"/>
      <c r="W674" s="28"/>
      <c r="X674" s="558"/>
      <c r="Y674" s="558"/>
      <c r="Z674" s="558"/>
      <c r="AA674" s="561"/>
      <c r="AB674" s="360"/>
      <c r="AC674" s="28"/>
      <c r="AD674" s="360"/>
      <c r="AE674" s="28"/>
      <c r="AF674" s="1302"/>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row>
    <row r="675" ht="11.25" customHeight="1">
      <c r="A675" s="557"/>
      <c r="B675" s="558"/>
      <c r="C675" s="28"/>
      <c r="D675" s="360"/>
      <c r="E675" s="31"/>
      <c r="F675" s="28"/>
      <c r="G675" s="360"/>
      <c r="H675" s="360"/>
      <c r="I675" s="360"/>
      <c r="J675" s="360"/>
      <c r="K675" s="360"/>
      <c r="L675" s="558"/>
      <c r="M675" s="558"/>
      <c r="N675" s="558"/>
      <c r="O675" s="784"/>
      <c r="P675" s="28"/>
      <c r="Q675" s="28"/>
      <c r="R675" s="874"/>
      <c r="S675" s="560"/>
      <c r="T675" s="28"/>
      <c r="U675" s="28"/>
      <c r="V675" s="28"/>
      <c r="W675" s="28"/>
      <c r="X675" s="558"/>
      <c r="Y675" s="558"/>
      <c r="Z675" s="558"/>
      <c r="AA675" s="561"/>
      <c r="AB675" s="360"/>
      <c r="AC675" s="28"/>
      <c r="AD675" s="360"/>
      <c r="AE675" s="28"/>
      <c r="AF675" s="1302"/>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row>
    <row r="676" ht="11.25" customHeight="1">
      <c r="A676" s="557"/>
      <c r="B676" s="558"/>
      <c r="C676" s="28"/>
      <c r="D676" s="360"/>
      <c r="E676" s="31"/>
      <c r="F676" s="28"/>
      <c r="G676" s="360"/>
      <c r="H676" s="360"/>
      <c r="I676" s="360"/>
      <c r="J676" s="360"/>
      <c r="K676" s="360"/>
      <c r="L676" s="558"/>
      <c r="M676" s="558"/>
      <c r="N676" s="558"/>
      <c r="O676" s="784"/>
      <c r="P676" s="28"/>
      <c r="Q676" s="28"/>
      <c r="R676" s="874"/>
      <c r="S676" s="560"/>
      <c r="T676" s="28"/>
      <c r="U676" s="28"/>
      <c r="V676" s="28"/>
      <c r="W676" s="28"/>
      <c r="X676" s="558"/>
      <c r="Y676" s="558"/>
      <c r="Z676" s="558"/>
      <c r="AA676" s="561"/>
      <c r="AB676" s="360"/>
      <c r="AC676" s="28"/>
      <c r="AD676" s="360"/>
      <c r="AE676" s="28"/>
      <c r="AF676" s="1302"/>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row>
    <row r="677" ht="11.25" customHeight="1">
      <c r="A677" s="557"/>
      <c r="B677" s="558"/>
      <c r="C677" s="28"/>
      <c r="D677" s="360"/>
      <c r="E677" s="31"/>
      <c r="F677" s="28"/>
      <c r="G677" s="360"/>
      <c r="H677" s="360"/>
      <c r="I677" s="360"/>
      <c r="J677" s="360"/>
      <c r="K677" s="360"/>
      <c r="L677" s="558"/>
      <c r="M677" s="558"/>
      <c r="N677" s="558"/>
      <c r="O677" s="784"/>
      <c r="P677" s="28"/>
      <c r="Q677" s="28"/>
      <c r="R677" s="874"/>
      <c r="S677" s="560"/>
      <c r="T677" s="28"/>
      <c r="U677" s="28"/>
      <c r="V677" s="28"/>
      <c r="W677" s="28"/>
      <c r="X677" s="558"/>
      <c r="Y677" s="558"/>
      <c r="Z677" s="558"/>
      <c r="AA677" s="561"/>
      <c r="AB677" s="360"/>
      <c r="AC677" s="28"/>
      <c r="AD677" s="360"/>
      <c r="AE677" s="28"/>
      <c r="AF677" s="1302"/>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row>
    <row r="678" ht="11.25" customHeight="1">
      <c r="A678" s="557"/>
      <c r="B678" s="558"/>
      <c r="C678" s="28"/>
      <c r="D678" s="360"/>
      <c r="E678" s="31"/>
      <c r="F678" s="28"/>
      <c r="G678" s="360"/>
      <c r="H678" s="360"/>
      <c r="I678" s="360"/>
      <c r="J678" s="360"/>
      <c r="K678" s="360"/>
      <c r="L678" s="558"/>
      <c r="M678" s="558"/>
      <c r="N678" s="558"/>
      <c r="O678" s="784"/>
      <c r="P678" s="28"/>
      <c r="Q678" s="28"/>
      <c r="R678" s="874"/>
      <c r="S678" s="560"/>
      <c r="T678" s="28"/>
      <c r="U678" s="28"/>
      <c r="V678" s="28"/>
      <c r="W678" s="28"/>
      <c r="X678" s="558"/>
      <c r="Y678" s="558"/>
      <c r="Z678" s="558"/>
      <c r="AA678" s="561"/>
      <c r="AB678" s="360"/>
      <c r="AC678" s="28"/>
      <c r="AD678" s="360"/>
      <c r="AE678" s="28"/>
      <c r="AF678" s="1302"/>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row>
    <row r="679" ht="11.25" customHeight="1">
      <c r="A679" s="557"/>
      <c r="B679" s="558"/>
      <c r="C679" s="28"/>
      <c r="D679" s="360"/>
      <c r="E679" s="31"/>
      <c r="F679" s="28"/>
      <c r="G679" s="360"/>
      <c r="H679" s="360"/>
      <c r="I679" s="360"/>
      <c r="J679" s="360"/>
      <c r="K679" s="360"/>
      <c r="L679" s="558"/>
      <c r="M679" s="558"/>
      <c r="N679" s="558"/>
      <c r="O679" s="784"/>
      <c r="P679" s="28"/>
      <c r="Q679" s="28"/>
      <c r="R679" s="874"/>
      <c r="S679" s="560"/>
      <c r="T679" s="28"/>
      <c r="U679" s="28"/>
      <c r="V679" s="28"/>
      <c r="W679" s="28"/>
      <c r="X679" s="558"/>
      <c r="Y679" s="558"/>
      <c r="Z679" s="558"/>
      <c r="AA679" s="561"/>
      <c r="AB679" s="360"/>
      <c r="AC679" s="28"/>
      <c r="AD679" s="360"/>
      <c r="AE679" s="28"/>
      <c r="AF679" s="1302"/>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row>
    <row r="680" ht="11.25" customHeight="1">
      <c r="A680" s="557"/>
      <c r="B680" s="558"/>
      <c r="C680" s="28"/>
      <c r="D680" s="360"/>
      <c r="E680" s="31"/>
      <c r="F680" s="28"/>
      <c r="G680" s="360"/>
      <c r="H680" s="360"/>
      <c r="I680" s="360"/>
      <c r="J680" s="360"/>
      <c r="K680" s="360"/>
      <c r="L680" s="558"/>
      <c r="M680" s="558"/>
      <c r="N680" s="558"/>
      <c r="O680" s="784"/>
      <c r="P680" s="28"/>
      <c r="Q680" s="28"/>
      <c r="R680" s="874"/>
      <c r="S680" s="560"/>
      <c r="T680" s="28"/>
      <c r="U680" s="28"/>
      <c r="V680" s="28"/>
      <c r="W680" s="28"/>
      <c r="X680" s="558"/>
      <c r="Y680" s="558"/>
      <c r="Z680" s="558"/>
      <c r="AA680" s="561"/>
      <c r="AB680" s="360"/>
      <c r="AC680" s="28"/>
      <c r="AD680" s="360"/>
      <c r="AE680" s="28"/>
      <c r="AF680" s="1302"/>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row>
    <row r="681" ht="11.25" customHeight="1">
      <c r="A681" s="557"/>
      <c r="B681" s="558"/>
      <c r="C681" s="28"/>
      <c r="D681" s="360"/>
      <c r="E681" s="31"/>
      <c r="F681" s="28"/>
      <c r="G681" s="360"/>
      <c r="H681" s="360"/>
      <c r="I681" s="360"/>
      <c r="J681" s="360"/>
      <c r="K681" s="360"/>
      <c r="L681" s="558"/>
      <c r="M681" s="558"/>
      <c r="N681" s="558"/>
      <c r="O681" s="784"/>
      <c r="P681" s="28"/>
      <c r="Q681" s="28"/>
      <c r="R681" s="874"/>
      <c r="S681" s="560"/>
      <c r="T681" s="28"/>
      <c r="U681" s="28"/>
      <c r="V681" s="28"/>
      <c r="W681" s="28"/>
      <c r="X681" s="558"/>
      <c r="Y681" s="558"/>
      <c r="Z681" s="558"/>
      <c r="AA681" s="561"/>
      <c r="AB681" s="360"/>
      <c r="AC681" s="28"/>
      <c r="AD681" s="360"/>
      <c r="AE681" s="28"/>
      <c r="AF681" s="1302"/>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row>
    <row r="682" ht="11.25" customHeight="1">
      <c r="A682" s="557"/>
      <c r="B682" s="558"/>
      <c r="C682" s="28"/>
      <c r="D682" s="360"/>
      <c r="E682" s="31"/>
      <c r="F682" s="28"/>
      <c r="G682" s="360"/>
      <c r="H682" s="360"/>
      <c r="I682" s="360"/>
      <c r="J682" s="360"/>
      <c r="K682" s="360"/>
      <c r="L682" s="558"/>
      <c r="M682" s="558"/>
      <c r="N682" s="558"/>
      <c r="O682" s="784"/>
      <c r="P682" s="28"/>
      <c r="Q682" s="28"/>
      <c r="R682" s="874"/>
      <c r="S682" s="560"/>
      <c r="T682" s="28"/>
      <c r="U682" s="28"/>
      <c r="V682" s="28"/>
      <c r="W682" s="28"/>
      <c r="X682" s="558"/>
      <c r="Y682" s="558"/>
      <c r="Z682" s="558"/>
      <c r="AA682" s="561"/>
      <c r="AB682" s="360"/>
      <c r="AC682" s="28"/>
      <c r="AD682" s="360"/>
      <c r="AE682" s="28"/>
      <c r="AF682" s="1302"/>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row>
    <row r="683" ht="11.25" customHeight="1">
      <c r="A683" s="557"/>
      <c r="B683" s="558"/>
      <c r="C683" s="28"/>
      <c r="D683" s="360"/>
      <c r="E683" s="31"/>
      <c r="F683" s="28"/>
      <c r="G683" s="360"/>
      <c r="H683" s="360"/>
      <c r="I683" s="360"/>
      <c r="J683" s="360"/>
      <c r="K683" s="360"/>
      <c r="L683" s="558"/>
      <c r="M683" s="558"/>
      <c r="N683" s="558"/>
      <c r="O683" s="784"/>
      <c r="P683" s="28"/>
      <c r="Q683" s="28"/>
      <c r="R683" s="874"/>
      <c r="S683" s="560"/>
      <c r="T683" s="28"/>
      <c r="U683" s="28"/>
      <c r="V683" s="28"/>
      <c r="W683" s="28"/>
      <c r="X683" s="558"/>
      <c r="Y683" s="558"/>
      <c r="Z683" s="558"/>
      <c r="AA683" s="561"/>
      <c r="AB683" s="360"/>
      <c r="AC683" s="28"/>
      <c r="AD683" s="360"/>
      <c r="AE683" s="28"/>
      <c r="AF683" s="1302"/>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row>
    <row r="684" ht="11.25" customHeight="1">
      <c r="A684" s="557"/>
      <c r="B684" s="558"/>
      <c r="C684" s="28"/>
      <c r="D684" s="360"/>
      <c r="E684" s="31"/>
      <c r="F684" s="28"/>
      <c r="G684" s="360"/>
      <c r="H684" s="360"/>
      <c r="I684" s="360"/>
      <c r="J684" s="360"/>
      <c r="K684" s="360"/>
      <c r="L684" s="558"/>
      <c r="M684" s="558"/>
      <c r="N684" s="558"/>
      <c r="O684" s="784"/>
      <c r="P684" s="28"/>
      <c r="Q684" s="28"/>
      <c r="R684" s="874"/>
      <c r="S684" s="560"/>
      <c r="T684" s="28"/>
      <c r="U684" s="28"/>
      <c r="V684" s="28"/>
      <c r="W684" s="28"/>
      <c r="X684" s="558"/>
      <c r="Y684" s="558"/>
      <c r="Z684" s="558"/>
      <c r="AA684" s="561"/>
      <c r="AB684" s="360"/>
      <c r="AC684" s="28"/>
      <c r="AD684" s="360"/>
      <c r="AE684" s="28"/>
      <c r="AF684" s="1302"/>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row>
    <row r="685" ht="11.25" customHeight="1">
      <c r="A685" s="557"/>
      <c r="B685" s="558"/>
      <c r="C685" s="28"/>
      <c r="D685" s="360"/>
      <c r="E685" s="31"/>
      <c r="F685" s="28"/>
      <c r="G685" s="360"/>
      <c r="H685" s="360"/>
      <c r="I685" s="360"/>
      <c r="J685" s="360"/>
      <c r="K685" s="360"/>
      <c r="L685" s="558"/>
      <c r="M685" s="558"/>
      <c r="N685" s="558"/>
      <c r="O685" s="784"/>
      <c r="P685" s="28"/>
      <c r="Q685" s="28"/>
      <c r="R685" s="874"/>
      <c r="S685" s="560"/>
      <c r="T685" s="28"/>
      <c r="U685" s="28"/>
      <c r="V685" s="28"/>
      <c r="W685" s="28"/>
      <c r="X685" s="558"/>
      <c r="Y685" s="558"/>
      <c r="Z685" s="558"/>
      <c r="AA685" s="561"/>
      <c r="AB685" s="360"/>
      <c r="AC685" s="28"/>
      <c r="AD685" s="360"/>
      <c r="AE685" s="28"/>
      <c r="AF685" s="1302"/>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row>
    <row r="686" ht="11.25" customHeight="1">
      <c r="A686" s="557"/>
      <c r="B686" s="558"/>
      <c r="C686" s="28"/>
      <c r="D686" s="360"/>
      <c r="E686" s="31"/>
      <c r="F686" s="28"/>
      <c r="G686" s="360"/>
      <c r="H686" s="360"/>
      <c r="I686" s="360"/>
      <c r="J686" s="360"/>
      <c r="K686" s="360"/>
      <c r="L686" s="558"/>
      <c r="M686" s="558"/>
      <c r="N686" s="558"/>
      <c r="O686" s="784"/>
      <c r="P686" s="28"/>
      <c r="Q686" s="28"/>
      <c r="R686" s="874"/>
      <c r="S686" s="560"/>
      <c r="T686" s="28"/>
      <c r="U686" s="28"/>
      <c r="V686" s="28"/>
      <c r="W686" s="28"/>
      <c r="X686" s="558"/>
      <c r="Y686" s="558"/>
      <c r="Z686" s="558"/>
      <c r="AA686" s="561"/>
      <c r="AB686" s="360"/>
      <c r="AC686" s="28"/>
      <c r="AD686" s="360"/>
      <c r="AE686" s="28"/>
      <c r="AF686" s="1302"/>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row>
    <row r="687" ht="11.25" customHeight="1">
      <c r="A687" s="557"/>
      <c r="B687" s="558"/>
      <c r="C687" s="28"/>
      <c r="D687" s="360"/>
      <c r="E687" s="31"/>
      <c r="F687" s="28"/>
      <c r="G687" s="360"/>
      <c r="H687" s="360"/>
      <c r="I687" s="360"/>
      <c r="J687" s="360"/>
      <c r="K687" s="360"/>
      <c r="L687" s="558"/>
      <c r="M687" s="558"/>
      <c r="N687" s="558"/>
      <c r="O687" s="784"/>
      <c r="P687" s="28"/>
      <c r="Q687" s="28"/>
      <c r="R687" s="874"/>
      <c r="S687" s="560"/>
      <c r="T687" s="28"/>
      <c r="U687" s="28"/>
      <c r="V687" s="28"/>
      <c r="W687" s="28"/>
      <c r="X687" s="558"/>
      <c r="Y687" s="558"/>
      <c r="Z687" s="558"/>
      <c r="AA687" s="561"/>
      <c r="AB687" s="360"/>
      <c r="AC687" s="28"/>
      <c r="AD687" s="360"/>
      <c r="AE687" s="28"/>
      <c r="AF687" s="1302"/>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row>
    <row r="688" ht="11.25" customHeight="1">
      <c r="A688" s="557"/>
      <c r="B688" s="558"/>
      <c r="C688" s="28"/>
      <c r="D688" s="360"/>
      <c r="E688" s="31"/>
      <c r="F688" s="28"/>
      <c r="G688" s="360"/>
      <c r="H688" s="360"/>
      <c r="I688" s="360"/>
      <c r="J688" s="360"/>
      <c r="K688" s="360"/>
      <c r="L688" s="558"/>
      <c r="M688" s="558"/>
      <c r="N688" s="558"/>
      <c r="O688" s="784"/>
      <c r="P688" s="28"/>
      <c r="Q688" s="28"/>
      <c r="R688" s="874"/>
      <c r="S688" s="560"/>
      <c r="T688" s="28"/>
      <c r="U688" s="28"/>
      <c r="V688" s="28"/>
      <c r="W688" s="28"/>
      <c r="X688" s="558"/>
      <c r="Y688" s="558"/>
      <c r="Z688" s="558"/>
      <c r="AA688" s="561"/>
      <c r="AB688" s="360"/>
      <c r="AC688" s="28"/>
      <c r="AD688" s="360"/>
      <c r="AE688" s="28"/>
      <c r="AF688" s="1302"/>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row>
    <row r="689" ht="11.25" customHeight="1">
      <c r="A689" s="557"/>
      <c r="B689" s="558"/>
      <c r="C689" s="28"/>
      <c r="D689" s="360"/>
      <c r="E689" s="31"/>
      <c r="F689" s="28"/>
      <c r="G689" s="360"/>
      <c r="H689" s="360"/>
      <c r="I689" s="360"/>
      <c r="J689" s="360"/>
      <c r="K689" s="360"/>
      <c r="L689" s="558"/>
      <c r="M689" s="558"/>
      <c r="N689" s="558"/>
      <c r="O689" s="784"/>
      <c r="P689" s="28"/>
      <c r="Q689" s="28"/>
      <c r="R689" s="874"/>
      <c r="S689" s="560"/>
      <c r="T689" s="28"/>
      <c r="U689" s="28"/>
      <c r="V689" s="28"/>
      <c r="W689" s="28"/>
      <c r="X689" s="558"/>
      <c r="Y689" s="558"/>
      <c r="Z689" s="558"/>
      <c r="AA689" s="561"/>
      <c r="AB689" s="360"/>
      <c r="AC689" s="28"/>
      <c r="AD689" s="360"/>
      <c r="AE689" s="28"/>
      <c r="AF689" s="1302"/>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row>
    <row r="690" ht="11.25" customHeight="1">
      <c r="A690" s="557"/>
      <c r="B690" s="558"/>
      <c r="C690" s="28"/>
      <c r="D690" s="360"/>
      <c r="E690" s="31"/>
      <c r="F690" s="28"/>
      <c r="G690" s="360"/>
      <c r="H690" s="360"/>
      <c r="I690" s="360"/>
      <c r="J690" s="360"/>
      <c r="K690" s="360"/>
      <c r="L690" s="558"/>
      <c r="M690" s="558"/>
      <c r="N690" s="558"/>
      <c r="O690" s="784"/>
      <c r="P690" s="28"/>
      <c r="Q690" s="28"/>
      <c r="R690" s="874"/>
      <c r="S690" s="560"/>
      <c r="T690" s="28"/>
      <c r="U690" s="28"/>
      <c r="V690" s="28"/>
      <c r="W690" s="28"/>
      <c r="X690" s="558"/>
      <c r="Y690" s="558"/>
      <c r="Z690" s="558"/>
      <c r="AA690" s="561"/>
      <c r="AB690" s="360"/>
      <c r="AC690" s="28"/>
      <c r="AD690" s="360"/>
      <c r="AE690" s="28"/>
      <c r="AF690" s="1302"/>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row>
    <row r="691" ht="11.25" customHeight="1">
      <c r="A691" s="557"/>
      <c r="B691" s="558"/>
      <c r="C691" s="28"/>
      <c r="D691" s="360"/>
      <c r="E691" s="31"/>
      <c r="F691" s="28"/>
      <c r="G691" s="360"/>
      <c r="H691" s="360"/>
      <c r="I691" s="360"/>
      <c r="J691" s="360"/>
      <c r="K691" s="360"/>
      <c r="L691" s="558"/>
      <c r="M691" s="558"/>
      <c r="N691" s="558"/>
      <c r="O691" s="784"/>
      <c r="P691" s="28"/>
      <c r="Q691" s="28"/>
      <c r="R691" s="874"/>
      <c r="S691" s="560"/>
      <c r="T691" s="28"/>
      <c r="U691" s="28"/>
      <c r="V691" s="28"/>
      <c r="W691" s="28"/>
      <c r="X691" s="558"/>
      <c r="Y691" s="558"/>
      <c r="Z691" s="558"/>
      <c r="AA691" s="561"/>
      <c r="AB691" s="360"/>
      <c r="AC691" s="28"/>
      <c r="AD691" s="360"/>
      <c r="AE691" s="28"/>
      <c r="AF691" s="1302"/>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row>
    <row r="692" ht="11.25" customHeight="1">
      <c r="A692" s="557"/>
      <c r="B692" s="558"/>
      <c r="C692" s="28"/>
      <c r="D692" s="360"/>
      <c r="E692" s="31"/>
      <c r="F692" s="28"/>
      <c r="G692" s="360"/>
      <c r="H692" s="360"/>
      <c r="I692" s="360"/>
      <c r="J692" s="360"/>
      <c r="K692" s="360"/>
      <c r="L692" s="558"/>
      <c r="M692" s="558"/>
      <c r="N692" s="558"/>
      <c r="O692" s="784"/>
      <c r="P692" s="28"/>
      <c r="Q692" s="28"/>
      <c r="R692" s="874"/>
      <c r="S692" s="560"/>
      <c r="T692" s="28"/>
      <c r="U692" s="28"/>
      <c r="V692" s="28"/>
      <c r="W692" s="28"/>
      <c r="X692" s="558"/>
      <c r="Y692" s="558"/>
      <c r="Z692" s="558"/>
      <c r="AA692" s="561"/>
      <c r="AB692" s="360"/>
      <c r="AC692" s="28"/>
      <c r="AD692" s="360"/>
      <c r="AE692" s="28"/>
      <c r="AF692" s="1302"/>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row>
    <row r="693" ht="11.25" customHeight="1">
      <c r="A693" s="557"/>
      <c r="B693" s="558"/>
      <c r="C693" s="28"/>
      <c r="D693" s="360"/>
      <c r="E693" s="31"/>
      <c r="F693" s="28"/>
      <c r="G693" s="360"/>
      <c r="H693" s="360"/>
      <c r="I693" s="360"/>
      <c r="J693" s="360"/>
      <c r="K693" s="360"/>
      <c r="L693" s="558"/>
      <c r="M693" s="558"/>
      <c r="N693" s="558"/>
      <c r="O693" s="784"/>
      <c r="P693" s="28"/>
      <c r="Q693" s="28"/>
      <c r="R693" s="874"/>
      <c r="S693" s="560"/>
      <c r="T693" s="28"/>
      <c r="U693" s="28"/>
      <c r="V693" s="28"/>
      <c r="W693" s="28"/>
      <c r="X693" s="558"/>
      <c r="Y693" s="558"/>
      <c r="Z693" s="558"/>
      <c r="AA693" s="561"/>
      <c r="AB693" s="360"/>
      <c r="AC693" s="28"/>
      <c r="AD693" s="360"/>
      <c r="AE693" s="28"/>
      <c r="AF693" s="1302"/>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row>
    <row r="694" ht="11.25" customHeight="1">
      <c r="A694" s="557"/>
      <c r="B694" s="558"/>
      <c r="C694" s="28"/>
      <c r="D694" s="360"/>
      <c r="E694" s="31"/>
      <c r="F694" s="28"/>
      <c r="G694" s="360"/>
      <c r="H694" s="360"/>
      <c r="I694" s="360"/>
      <c r="J694" s="360"/>
      <c r="K694" s="360"/>
      <c r="L694" s="558"/>
      <c r="M694" s="558"/>
      <c r="N694" s="558"/>
      <c r="O694" s="784"/>
      <c r="P694" s="28"/>
      <c r="Q694" s="28"/>
      <c r="R694" s="874"/>
      <c r="S694" s="560"/>
      <c r="T694" s="28"/>
      <c r="U694" s="28"/>
      <c r="V694" s="28"/>
      <c r="W694" s="28"/>
      <c r="X694" s="558"/>
      <c r="Y694" s="558"/>
      <c r="Z694" s="558"/>
      <c r="AA694" s="561"/>
      <c r="AB694" s="360"/>
      <c r="AC694" s="28"/>
      <c r="AD694" s="360"/>
      <c r="AE694" s="28"/>
      <c r="AF694" s="1302"/>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row>
    <row r="695" ht="11.25" customHeight="1">
      <c r="A695" s="557"/>
      <c r="B695" s="558"/>
      <c r="C695" s="28"/>
      <c r="D695" s="360"/>
      <c r="E695" s="31"/>
      <c r="F695" s="28"/>
      <c r="G695" s="360"/>
      <c r="H695" s="360"/>
      <c r="I695" s="360"/>
      <c r="J695" s="360"/>
      <c r="K695" s="360"/>
      <c r="L695" s="558"/>
      <c r="M695" s="558"/>
      <c r="N695" s="558"/>
      <c r="O695" s="784"/>
      <c r="P695" s="28"/>
      <c r="Q695" s="28"/>
      <c r="R695" s="874"/>
      <c r="S695" s="560"/>
      <c r="T695" s="28"/>
      <c r="U695" s="28"/>
      <c r="V695" s="28"/>
      <c r="W695" s="28"/>
      <c r="X695" s="558"/>
      <c r="Y695" s="558"/>
      <c r="Z695" s="558"/>
      <c r="AA695" s="561"/>
      <c r="AB695" s="360"/>
      <c r="AC695" s="28"/>
      <c r="AD695" s="360"/>
      <c r="AE695" s="28"/>
      <c r="AF695" s="1302"/>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row>
    <row r="696" ht="11.25" customHeight="1">
      <c r="A696" s="557"/>
      <c r="B696" s="558"/>
      <c r="C696" s="28"/>
      <c r="D696" s="360"/>
      <c r="E696" s="31"/>
      <c r="F696" s="28"/>
      <c r="G696" s="360"/>
      <c r="H696" s="360"/>
      <c r="I696" s="360"/>
      <c r="J696" s="360"/>
      <c r="K696" s="360"/>
      <c r="L696" s="558"/>
      <c r="M696" s="558"/>
      <c r="N696" s="558"/>
      <c r="O696" s="784"/>
      <c r="P696" s="28"/>
      <c r="Q696" s="28"/>
      <c r="R696" s="874"/>
      <c r="S696" s="560"/>
      <c r="T696" s="28"/>
      <c r="U696" s="28"/>
      <c r="V696" s="28"/>
      <c r="W696" s="28"/>
      <c r="X696" s="558"/>
      <c r="Y696" s="558"/>
      <c r="Z696" s="558"/>
      <c r="AA696" s="561"/>
      <c r="AB696" s="360"/>
      <c r="AC696" s="28"/>
      <c r="AD696" s="360"/>
      <c r="AE696" s="28"/>
      <c r="AF696" s="1302"/>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row>
    <row r="697" ht="11.25" customHeight="1">
      <c r="A697" s="557"/>
      <c r="B697" s="558"/>
      <c r="C697" s="28"/>
      <c r="D697" s="360"/>
      <c r="E697" s="31"/>
      <c r="F697" s="28"/>
      <c r="G697" s="360"/>
      <c r="H697" s="360"/>
      <c r="I697" s="360"/>
      <c r="J697" s="360"/>
      <c r="K697" s="360"/>
      <c r="L697" s="558"/>
      <c r="M697" s="558"/>
      <c r="N697" s="558"/>
      <c r="O697" s="784"/>
      <c r="P697" s="28"/>
      <c r="Q697" s="28"/>
      <c r="R697" s="874"/>
      <c r="S697" s="560"/>
      <c r="T697" s="28"/>
      <c r="U697" s="28"/>
      <c r="V697" s="28"/>
      <c r="W697" s="28"/>
      <c r="X697" s="558"/>
      <c r="Y697" s="558"/>
      <c r="Z697" s="558"/>
      <c r="AA697" s="561"/>
      <c r="AB697" s="360"/>
      <c r="AC697" s="28"/>
      <c r="AD697" s="360"/>
      <c r="AE697" s="28"/>
      <c r="AF697" s="1302"/>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row>
    <row r="698" ht="11.25" customHeight="1">
      <c r="A698" s="557"/>
      <c r="B698" s="558"/>
      <c r="C698" s="28"/>
      <c r="D698" s="360"/>
      <c r="E698" s="31"/>
      <c r="F698" s="28"/>
      <c r="G698" s="360"/>
      <c r="H698" s="360"/>
      <c r="I698" s="360"/>
      <c r="J698" s="360"/>
      <c r="K698" s="360"/>
      <c r="L698" s="558"/>
      <c r="M698" s="558"/>
      <c r="N698" s="558"/>
      <c r="O698" s="784"/>
      <c r="P698" s="28"/>
      <c r="Q698" s="28"/>
      <c r="R698" s="874"/>
      <c r="S698" s="560"/>
      <c r="T698" s="28"/>
      <c r="U698" s="28"/>
      <c r="V698" s="28"/>
      <c r="W698" s="28"/>
      <c r="X698" s="558"/>
      <c r="Y698" s="558"/>
      <c r="Z698" s="558"/>
      <c r="AA698" s="561"/>
      <c r="AB698" s="360"/>
      <c r="AC698" s="28"/>
      <c r="AD698" s="360"/>
      <c r="AE698" s="28"/>
      <c r="AF698" s="1302"/>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row>
    <row r="699" ht="11.25" customHeight="1">
      <c r="A699" s="557"/>
      <c r="B699" s="558"/>
      <c r="C699" s="28"/>
      <c r="D699" s="360"/>
      <c r="E699" s="31"/>
      <c r="F699" s="28"/>
      <c r="G699" s="360"/>
      <c r="H699" s="360"/>
      <c r="I699" s="360"/>
      <c r="J699" s="360"/>
      <c r="K699" s="360"/>
      <c r="L699" s="558"/>
      <c r="M699" s="558"/>
      <c r="N699" s="558"/>
      <c r="O699" s="784"/>
      <c r="P699" s="28"/>
      <c r="Q699" s="28"/>
      <c r="R699" s="874"/>
      <c r="S699" s="560"/>
      <c r="T699" s="28"/>
      <c r="U699" s="28"/>
      <c r="V699" s="28"/>
      <c r="W699" s="28"/>
      <c r="X699" s="558"/>
      <c r="Y699" s="558"/>
      <c r="Z699" s="558"/>
      <c r="AA699" s="561"/>
      <c r="AB699" s="360"/>
      <c r="AC699" s="28"/>
      <c r="AD699" s="360"/>
      <c r="AE699" s="28"/>
      <c r="AF699" s="1302"/>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row>
    <row r="700" ht="11.25" customHeight="1">
      <c r="A700" s="557"/>
      <c r="B700" s="558"/>
      <c r="C700" s="28"/>
      <c r="D700" s="360"/>
      <c r="E700" s="31"/>
      <c r="F700" s="28"/>
      <c r="G700" s="360"/>
      <c r="H700" s="360"/>
      <c r="I700" s="360"/>
      <c r="J700" s="360"/>
      <c r="K700" s="360"/>
      <c r="L700" s="558"/>
      <c r="M700" s="558"/>
      <c r="N700" s="558"/>
      <c r="O700" s="784"/>
      <c r="P700" s="28"/>
      <c r="Q700" s="28"/>
      <c r="R700" s="874"/>
      <c r="S700" s="560"/>
      <c r="T700" s="28"/>
      <c r="U700" s="28"/>
      <c r="V700" s="28"/>
      <c r="W700" s="28"/>
      <c r="X700" s="558"/>
      <c r="Y700" s="558"/>
      <c r="Z700" s="558"/>
      <c r="AA700" s="561"/>
      <c r="AB700" s="360"/>
      <c r="AC700" s="28"/>
      <c r="AD700" s="360"/>
      <c r="AE700" s="28"/>
      <c r="AF700" s="1302"/>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row>
    <row r="701" ht="11.25" customHeight="1">
      <c r="A701" s="557"/>
      <c r="B701" s="558"/>
      <c r="C701" s="28"/>
      <c r="D701" s="360"/>
      <c r="E701" s="31"/>
      <c r="F701" s="28"/>
      <c r="G701" s="360"/>
      <c r="H701" s="360"/>
      <c r="I701" s="360"/>
      <c r="J701" s="360"/>
      <c r="K701" s="360"/>
      <c r="L701" s="558"/>
      <c r="M701" s="558"/>
      <c r="N701" s="558"/>
      <c r="O701" s="784"/>
      <c r="P701" s="28"/>
      <c r="Q701" s="28"/>
      <c r="R701" s="874"/>
      <c r="S701" s="560"/>
      <c r="T701" s="28"/>
      <c r="U701" s="28"/>
      <c r="V701" s="28"/>
      <c r="W701" s="28"/>
      <c r="X701" s="558"/>
      <c r="Y701" s="558"/>
      <c r="Z701" s="558"/>
      <c r="AA701" s="561"/>
      <c r="AB701" s="360"/>
      <c r="AC701" s="28"/>
      <c r="AD701" s="360"/>
      <c r="AE701" s="28"/>
      <c r="AF701" s="1302"/>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row>
    <row r="702" ht="11.25" customHeight="1">
      <c r="A702" s="557"/>
      <c r="B702" s="558"/>
      <c r="C702" s="28"/>
      <c r="D702" s="360"/>
      <c r="E702" s="31"/>
      <c r="F702" s="28"/>
      <c r="G702" s="360"/>
      <c r="H702" s="360"/>
      <c r="I702" s="360"/>
      <c r="J702" s="360"/>
      <c r="K702" s="360"/>
      <c r="L702" s="558"/>
      <c r="M702" s="558"/>
      <c r="N702" s="558"/>
      <c r="O702" s="784"/>
      <c r="P702" s="28"/>
      <c r="Q702" s="28"/>
      <c r="R702" s="874"/>
      <c r="S702" s="560"/>
      <c r="T702" s="28"/>
      <c r="U702" s="28"/>
      <c r="V702" s="28"/>
      <c r="W702" s="28"/>
      <c r="X702" s="558"/>
      <c r="Y702" s="558"/>
      <c r="Z702" s="558"/>
      <c r="AA702" s="561"/>
      <c r="AB702" s="360"/>
      <c r="AC702" s="28"/>
      <c r="AD702" s="360"/>
      <c r="AE702" s="28"/>
      <c r="AF702" s="1302"/>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row>
    <row r="703" ht="11.25" customHeight="1">
      <c r="A703" s="557"/>
      <c r="B703" s="558"/>
      <c r="C703" s="28"/>
      <c r="D703" s="360"/>
      <c r="E703" s="31"/>
      <c r="F703" s="28"/>
      <c r="G703" s="360"/>
      <c r="H703" s="360"/>
      <c r="I703" s="360"/>
      <c r="J703" s="360"/>
      <c r="K703" s="360"/>
      <c r="L703" s="558"/>
      <c r="M703" s="558"/>
      <c r="N703" s="558"/>
      <c r="O703" s="784"/>
      <c r="P703" s="28"/>
      <c r="Q703" s="28"/>
      <c r="R703" s="874"/>
      <c r="S703" s="560"/>
      <c r="T703" s="28"/>
      <c r="U703" s="28"/>
      <c r="V703" s="28"/>
      <c r="W703" s="28"/>
      <c r="X703" s="558"/>
      <c r="Y703" s="558"/>
      <c r="Z703" s="558"/>
      <c r="AA703" s="561"/>
      <c r="AB703" s="360"/>
      <c r="AC703" s="28"/>
      <c r="AD703" s="360"/>
      <c r="AE703" s="28"/>
      <c r="AF703" s="1302"/>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row>
    <row r="704" ht="11.25" customHeight="1">
      <c r="A704" s="557"/>
      <c r="B704" s="558"/>
      <c r="C704" s="28"/>
      <c r="D704" s="360"/>
      <c r="E704" s="31"/>
      <c r="F704" s="28"/>
      <c r="G704" s="360"/>
      <c r="H704" s="360"/>
      <c r="I704" s="360"/>
      <c r="J704" s="360"/>
      <c r="K704" s="360"/>
      <c r="L704" s="558"/>
      <c r="M704" s="558"/>
      <c r="N704" s="558"/>
      <c r="O704" s="784"/>
      <c r="P704" s="28"/>
      <c r="Q704" s="28"/>
      <c r="R704" s="874"/>
      <c r="S704" s="560"/>
      <c r="T704" s="28"/>
      <c r="U704" s="28"/>
      <c r="V704" s="28"/>
      <c r="W704" s="28"/>
      <c r="X704" s="558"/>
      <c r="Y704" s="558"/>
      <c r="Z704" s="558"/>
      <c r="AA704" s="561"/>
      <c r="AB704" s="360"/>
      <c r="AC704" s="28"/>
      <c r="AD704" s="360"/>
      <c r="AE704" s="28"/>
      <c r="AF704" s="1302"/>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row>
    <row r="705" ht="11.25" customHeight="1">
      <c r="A705" s="557"/>
      <c r="B705" s="558"/>
      <c r="C705" s="28"/>
      <c r="D705" s="360"/>
      <c r="E705" s="31"/>
      <c r="F705" s="28"/>
      <c r="G705" s="360"/>
      <c r="H705" s="360"/>
      <c r="I705" s="360"/>
      <c r="J705" s="360"/>
      <c r="K705" s="360"/>
      <c r="L705" s="558"/>
      <c r="M705" s="558"/>
      <c r="N705" s="558"/>
      <c r="O705" s="784"/>
      <c r="P705" s="28"/>
      <c r="Q705" s="28"/>
      <c r="R705" s="874"/>
      <c r="S705" s="560"/>
      <c r="T705" s="28"/>
      <c r="U705" s="28"/>
      <c r="V705" s="28"/>
      <c r="W705" s="28"/>
      <c r="X705" s="558"/>
      <c r="Y705" s="558"/>
      <c r="Z705" s="558"/>
      <c r="AA705" s="561"/>
      <c r="AB705" s="360"/>
      <c r="AC705" s="28"/>
      <c r="AD705" s="360"/>
      <c r="AE705" s="28"/>
      <c r="AF705" s="1302"/>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row>
    <row r="706" ht="11.25" customHeight="1">
      <c r="A706" s="557"/>
      <c r="B706" s="558"/>
      <c r="C706" s="28"/>
      <c r="D706" s="360"/>
      <c r="E706" s="31"/>
      <c r="F706" s="28"/>
      <c r="G706" s="360"/>
      <c r="H706" s="360"/>
      <c r="I706" s="360"/>
      <c r="J706" s="360"/>
      <c r="K706" s="360"/>
      <c r="L706" s="558"/>
      <c r="M706" s="558"/>
      <c r="N706" s="558"/>
      <c r="O706" s="784"/>
      <c r="P706" s="28"/>
      <c r="Q706" s="28"/>
      <c r="R706" s="874"/>
      <c r="S706" s="560"/>
      <c r="T706" s="28"/>
      <c r="U706" s="28"/>
      <c r="V706" s="28"/>
      <c r="W706" s="28"/>
      <c r="X706" s="558"/>
      <c r="Y706" s="558"/>
      <c r="Z706" s="558"/>
      <c r="AA706" s="561"/>
      <c r="AB706" s="360"/>
      <c r="AC706" s="28"/>
      <c r="AD706" s="360"/>
      <c r="AE706" s="28"/>
      <c r="AF706" s="1302"/>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row>
    <row r="707" ht="11.25" customHeight="1">
      <c r="A707" s="557"/>
      <c r="B707" s="558"/>
      <c r="C707" s="28"/>
      <c r="D707" s="360"/>
      <c r="E707" s="31"/>
      <c r="F707" s="28"/>
      <c r="G707" s="360"/>
      <c r="H707" s="360"/>
      <c r="I707" s="360"/>
      <c r="J707" s="360"/>
      <c r="K707" s="360"/>
      <c r="L707" s="558"/>
      <c r="M707" s="558"/>
      <c r="N707" s="558"/>
      <c r="O707" s="784"/>
      <c r="P707" s="28"/>
      <c r="Q707" s="28"/>
      <c r="R707" s="874"/>
      <c r="S707" s="560"/>
      <c r="T707" s="28"/>
      <c r="U707" s="28"/>
      <c r="V707" s="28"/>
      <c r="W707" s="28"/>
      <c r="X707" s="558"/>
      <c r="Y707" s="558"/>
      <c r="Z707" s="558"/>
      <c r="AA707" s="561"/>
      <c r="AB707" s="360"/>
      <c r="AC707" s="28"/>
      <c r="AD707" s="360"/>
      <c r="AE707" s="28"/>
      <c r="AF707" s="1302"/>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row>
    <row r="708" ht="11.25" customHeight="1">
      <c r="A708" s="557"/>
      <c r="B708" s="558"/>
      <c r="C708" s="28"/>
      <c r="D708" s="360"/>
      <c r="E708" s="31"/>
      <c r="F708" s="28"/>
      <c r="G708" s="360"/>
      <c r="H708" s="360"/>
      <c r="I708" s="360"/>
      <c r="J708" s="360"/>
      <c r="K708" s="360"/>
      <c r="L708" s="558"/>
      <c r="M708" s="558"/>
      <c r="N708" s="558"/>
      <c r="O708" s="784"/>
      <c r="P708" s="28"/>
      <c r="Q708" s="28"/>
      <c r="R708" s="874"/>
      <c r="S708" s="560"/>
      <c r="T708" s="28"/>
      <c r="U708" s="28"/>
      <c r="V708" s="28"/>
      <c r="W708" s="28"/>
      <c r="X708" s="558"/>
      <c r="Y708" s="558"/>
      <c r="Z708" s="558"/>
      <c r="AA708" s="561"/>
      <c r="AB708" s="360"/>
      <c r="AC708" s="28"/>
      <c r="AD708" s="360"/>
      <c r="AE708" s="28"/>
      <c r="AF708" s="1302"/>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row>
    <row r="709" ht="11.25" customHeight="1">
      <c r="A709" s="557"/>
      <c r="B709" s="558"/>
      <c r="C709" s="28"/>
      <c r="D709" s="360"/>
      <c r="E709" s="31"/>
      <c r="F709" s="28"/>
      <c r="G709" s="360"/>
      <c r="H709" s="360"/>
      <c r="I709" s="360"/>
      <c r="J709" s="360"/>
      <c r="K709" s="360"/>
      <c r="L709" s="558"/>
      <c r="M709" s="558"/>
      <c r="N709" s="558"/>
      <c r="O709" s="784"/>
      <c r="P709" s="28"/>
      <c r="Q709" s="28"/>
      <c r="R709" s="874"/>
      <c r="S709" s="560"/>
      <c r="T709" s="28"/>
      <c r="U709" s="28"/>
      <c r="V709" s="28"/>
      <c r="W709" s="28"/>
      <c r="X709" s="558"/>
      <c r="Y709" s="558"/>
      <c r="Z709" s="558"/>
      <c r="AA709" s="561"/>
      <c r="AB709" s="360"/>
      <c r="AC709" s="28"/>
      <c r="AD709" s="360"/>
      <c r="AE709" s="28"/>
      <c r="AF709" s="1302"/>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row>
    <row r="710" ht="11.25" customHeight="1">
      <c r="A710" s="557"/>
      <c r="B710" s="558"/>
      <c r="C710" s="28"/>
      <c r="D710" s="360"/>
      <c r="E710" s="31"/>
      <c r="F710" s="28"/>
      <c r="G710" s="360"/>
      <c r="H710" s="360"/>
      <c r="I710" s="360"/>
      <c r="J710" s="360"/>
      <c r="K710" s="360"/>
      <c r="L710" s="558"/>
      <c r="M710" s="558"/>
      <c r="N710" s="558"/>
      <c r="O710" s="784"/>
      <c r="P710" s="28"/>
      <c r="Q710" s="28"/>
      <c r="R710" s="874"/>
      <c r="S710" s="560"/>
      <c r="T710" s="28"/>
      <c r="U710" s="28"/>
      <c r="V710" s="28"/>
      <c r="W710" s="28"/>
      <c r="X710" s="558"/>
      <c r="Y710" s="558"/>
      <c r="Z710" s="558"/>
      <c r="AA710" s="561"/>
      <c r="AB710" s="360"/>
      <c r="AC710" s="28"/>
      <c r="AD710" s="360"/>
      <c r="AE710" s="28"/>
      <c r="AF710" s="1302"/>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row>
    <row r="711" ht="11.25" customHeight="1">
      <c r="A711" s="557"/>
      <c r="B711" s="558"/>
      <c r="C711" s="28"/>
      <c r="D711" s="360"/>
      <c r="E711" s="31"/>
      <c r="F711" s="28"/>
      <c r="G711" s="360"/>
      <c r="H711" s="360"/>
      <c r="I711" s="360"/>
      <c r="J711" s="360"/>
      <c r="K711" s="360"/>
      <c r="L711" s="558"/>
      <c r="M711" s="558"/>
      <c r="N711" s="558"/>
      <c r="O711" s="784"/>
      <c r="P711" s="28"/>
      <c r="Q711" s="28"/>
      <c r="R711" s="874"/>
      <c r="S711" s="560"/>
      <c r="T711" s="28"/>
      <c r="U711" s="28"/>
      <c r="V711" s="28"/>
      <c r="W711" s="28"/>
      <c r="X711" s="558"/>
      <c r="Y711" s="558"/>
      <c r="Z711" s="558"/>
      <c r="AA711" s="561"/>
      <c r="AB711" s="360"/>
      <c r="AC711" s="28"/>
      <c r="AD711" s="360"/>
      <c r="AE711" s="28"/>
      <c r="AF711" s="1302"/>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row>
    <row r="712" ht="11.25" customHeight="1">
      <c r="A712" s="557"/>
      <c r="B712" s="558"/>
      <c r="C712" s="28"/>
      <c r="D712" s="360"/>
      <c r="E712" s="31"/>
      <c r="F712" s="28"/>
      <c r="G712" s="360"/>
      <c r="H712" s="360"/>
      <c r="I712" s="360"/>
      <c r="J712" s="360"/>
      <c r="K712" s="360"/>
      <c r="L712" s="558"/>
      <c r="M712" s="558"/>
      <c r="N712" s="558"/>
      <c r="O712" s="784"/>
      <c r="P712" s="28"/>
      <c r="Q712" s="28"/>
      <c r="R712" s="874"/>
      <c r="S712" s="560"/>
      <c r="T712" s="28"/>
      <c r="U712" s="28"/>
      <c r="V712" s="28"/>
      <c r="W712" s="28"/>
      <c r="X712" s="558"/>
      <c r="Y712" s="558"/>
      <c r="Z712" s="558"/>
      <c r="AA712" s="561"/>
      <c r="AB712" s="360"/>
      <c r="AC712" s="28"/>
      <c r="AD712" s="360"/>
      <c r="AE712" s="28"/>
      <c r="AF712" s="1302"/>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row>
    <row r="713" ht="11.25" customHeight="1">
      <c r="A713" s="557"/>
      <c r="B713" s="558"/>
      <c r="C713" s="28"/>
      <c r="D713" s="360"/>
      <c r="E713" s="31"/>
      <c r="F713" s="28"/>
      <c r="G713" s="360"/>
      <c r="H713" s="360"/>
      <c r="I713" s="360"/>
      <c r="J713" s="360"/>
      <c r="K713" s="360"/>
      <c r="L713" s="558"/>
      <c r="M713" s="558"/>
      <c r="N713" s="558"/>
      <c r="O713" s="784"/>
      <c r="P713" s="28"/>
      <c r="Q713" s="28"/>
      <c r="R713" s="874"/>
      <c r="S713" s="560"/>
      <c r="T713" s="28"/>
      <c r="U713" s="28"/>
      <c r="V713" s="28"/>
      <c r="W713" s="28"/>
      <c r="X713" s="558"/>
      <c r="Y713" s="558"/>
      <c r="Z713" s="558"/>
      <c r="AA713" s="561"/>
      <c r="AB713" s="360"/>
      <c r="AC713" s="28"/>
      <c r="AD713" s="360"/>
      <c r="AE713" s="28"/>
      <c r="AF713" s="1302"/>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row>
    <row r="714" ht="11.25" customHeight="1">
      <c r="A714" s="557"/>
      <c r="B714" s="558"/>
      <c r="C714" s="28"/>
      <c r="D714" s="360"/>
      <c r="E714" s="31"/>
      <c r="F714" s="28"/>
      <c r="G714" s="360"/>
      <c r="H714" s="360"/>
      <c r="I714" s="360"/>
      <c r="J714" s="360"/>
      <c r="K714" s="360"/>
      <c r="L714" s="558"/>
      <c r="M714" s="558"/>
      <c r="N714" s="558"/>
      <c r="O714" s="784"/>
      <c r="P714" s="28"/>
      <c r="Q714" s="28"/>
      <c r="R714" s="874"/>
      <c r="S714" s="560"/>
      <c r="T714" s="28"/>
      <c r="U714" s="28"/>
      <c r="V714" s="28"/>
      <c r="W714" s="28"/>
      <c r="X714" s="558"/>
      <c r="Y714" s="558"/>
      <c r="Z714" s="558"/>
      <c r="AA714" s="561"/>
      <c r="AB714" s="360"/>
      <c r="AC714" s="28"/>
      <c r="AD714" s="360"/>
      <c r="AE714" s="28"/>
      <c r="AF714" s="1302"/>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row>
    <row r="715" ht="11.25" customHeight="1">
      <c r="A715" s="557"/>
      <c r="B715" s="558"/>
      <c r="C715" s="28"/>
      <c r="D715" s="360"/>
      <c r="E715" s="31"/>
      <c r="F715" s="28"/>
      <c r="G715" s="360"/>
      <c r="H715" s="360"/>
      <c r="I715" s="360"/>
      <c r="J715" s="360"/>
      <c r="K715" s="360"/>
      <c r="L715" s="558"/>
      <c r="M715" s="558"/>
      <c r="N715" s="558"/>
      <c r="O715" s="784"/>
      <c r="P715" s="28"/>
      <c r="Q715" s="28"/>
      <c r="R715" s="874"/>
      <c r="S715" s="560"/>
      <c r="T715" s="28"/>
      <c r="U715" s="28"/>
      <c r="V715" s="28"/>
      <c r="W715" s="28"/>
      <c r="X715" s="558"/>
      <c r="Y715" s="558"/>
      <c r="Z715" s="558"/>
      <c r="AA715" s="561"/>
      <c r="AB715" s="360"/>
      <c r="AC715" s="28"/>
      <c r="AD715" s="360"/>
      <c r="AE715" s="28"/>
      <c r="AF715" s="1302"/>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row>
    <row r="716" ht="11.25" customHeight="1">
      <c r="A716" s="557"/>
      <c r="B716" s="558"/>
      <c r="C716" s="28"/>
      <c r="D716" s="360"/>
      <c r="E716" s="31"/>
      <c r="F716" s="28"/>
      <c r="G716" s="360"/>
      <c r="H716" s="360"/>
      <c r="I716" s="360"/>
      <c r="J716" s="360"/>
      <c r="K716" s="360"/>
      <c r="L716" s="558"/>
      <c r="M716" s="558"/>
      <c r="N716" s="558"/>
      <c r="O716" s="784"/>
      <c r="P716" s="28"/>
      <c r="Q716" s="28"/>
      <c r="R716" s="874"/>
      <c r="S716" s="560"/>
      <c r="T716" s="28"/>
      <c r="U716" s="28"/>
      <c r="V716" s="28"/>
      <c r="W716" s="28"/>
      <c r="X716" s="558"/>
      <c r="Y716" s="558"/>
      <c r="Z716" s="558"/>
      <c r="AA716" s="561"/>
      <c r="AB716" s="360"/>
      <c r="AC716" s="28"/>
      <c r="AD716" s="360"/>
      <c r="AE716" s="28"/>
      <c r="AF716" s="1302"/>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row>
    <row r="717" ht="11.25" customHeight="1">
      <c r="A717" s="557"/>
      <c r="B717" s="558"/>
      <c r="C717" s="28"/>
      <c r="D717" s="360"/>
      <c r="E717" s="31"/>
      <c r="F717" s="28"/>
      <c r="G717" s="360"/>
      <c r="H717" s="360"/>
      <c r="I717" s="360"/>
      <c r="J717" s="360"/>
      <c r="K717" s="360"/>
      <c r="L717" s="558"/>
      <c r="M717" s="558"/>
      <c r="N717" s="558"/>
      <c r="O717" s="784"/>
      <c r="P717" s="28"/>
      <c r="Q717" s="28"/>
      <c r="R717" s="874"/>
      <c r="S717" s="560"/>
      <c r="T717" s="28"/>
      <c r="U717" s="28"/>
      <c r="V717" s="28"/>
      <c r="W717" s="28"/>
      <c r="X717" s="558"/>
      <c r="Y717" s="558"/>
      <c r="Z717" s="558"/>
      <c r="AA717" s="561"/>
      <c r="AB717" s="360"/>
      <c r="AC717" s="28"/>
      <c r="AD717" s="360"/>
      <c r="AE717" s="28"/>
      <c r="AF717" s="1302"/>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row>
    <row r="718" ht="11.25" customHeight="1">
      <c r="A718" s="557"/>
      <c r="B718" s="558"/>
      <c r="C718" s="28"/>
      <c r="D718" s="360"/>
      <c r="E718" s="31"/>
      <c r="F718" s="28"/>
      <c r="G718" s="360"/>
      <c r="H718" s="360"/>
      <c r="I718" s="360"/>
      <c r="J718" s="360"/>
      <c r="K718" s="360"/>
      <c r="L718" s="558"/>
      <c r="M718" s="558"/>
      <c r="N718" s="558"/>
      <c r="O718" s="784"/>
      <c r="P718" s="28"/>
      <c r="Q718" s="28"/>
      <c r="R718" s="874"/>
      <c r="S718" s="560"/>
      <c r="T718" s="28"/>
      <c r="U718" s="28"/>
      <c r="V718" s="28"/>
      <c r="W718" s="28"/>
      <c r="X718" s="558"/>
      <c r="Y718" s="558"/>
      <c r="Z718" s="558"/>
      <c r="AA718" s="561"/>
      <c r="AB718" s="360"/>
      <c r="AC718" s="28"/>
      <c r="AD718" s="360"/>
      <c r="AE718" s="28"/>
      <c r="AF718" s="1302"/>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row>
    <row r="719" ht="11.25" customHeight="1">
      <c r="A719" s="557"/>
      <c r="B719" s="558"/>
      <c r="C719" s="28"/>
      <c r="D719" s="360"/>
      <c r="E719" s="31"/>
      <c r="F719" s="28"/>
      <c r="G719" s="360"/>
      <c r="H719" s="360"/>
      <c r="I719" s="360"/>
      <c r="J719" s="360"/>
      <c r="K719" s="360"/>
      <c r="L719" s="558"/>
      <c r="M719" s="558"/>
      <c r="N719" s="558"/>
      <c r="O719" s="784"/>
      <c r="P719" s="28"/>
      <c r="Q719" s="28"/>
      <c r="R719" s="874"/>
      <c r="S719" s="560"/>
      <c r="T719" s="28"/>
      <c r="U719" s="28"/>
      <c r="V719" s="28"/>
      <c r="W719" s="28"/>
      <c r="X719" s="558"/>
      <c r="Y719" s="558"/>
      <c r="Z719" s="558"/>
      <c r="AA719" s="561"/>
      <c r="AB719" s="360"/>
      <c r="AC719" s="28"/>
      <c r="AD719" s="360"/>
      <c r="AE719" s="28"/>
      <c r="AF719" s="1302"/>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row>
    <row r="720" ht="11.25" customHeight="1">
      <c r="A720" s="557"/>
      <c r="B720" s="558"/>
      <c r="C720" s="28"/>
      <c r="D720" s="360"/>
      <c r="E720" s="31"/>
      <c r="F720" s="28"/>
      <c r="G720" s="360"/>
      <c r="H720" s="360"/>
      <c r="I720" s="360"/>
      <c r="J720" s="360"/>
      <c r="K720" s="360"/>
      <c r="L720" s="558"/>
      <c r="M720" s="558"/>
      <c r="N720" s="558"/>
      <c r="O720" s="784"/>
      <c r="P720" s="28"/>
      <c r="Q720" s="28"/>
      <c r="R720" s="874"/>
      <c r="S720" s="560"/>
      <c r="T720" s="28"/>
      <c r="U720" s="28"/>
      <c r="V720" s="28"/>
      <c r="W720" s="28"/>
      <c r="X720" s="558"/>
      <c r="Y720" s="558"/>
      <c r="Z720" s="558"/>
      <c r="AA720" s="561"/>
      <c r="AB720" s="360"/>
      <c r="AC720" s="28"/>
      <c r="AD720" s="360"/>
      <c r="AE720" s="28"/>
      <c r="AF720" s="1302"/>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row>
    <row r="721" ht="11.25" customHeight="1">
      <c r="A721" s="557"/>
      <c r="B721" s="558"/>
      <c r="C721" s="28"/>
      <c r="D721" s="360"/>
      <c r="E721" s="31"/>
      <c r="F721" s="28"/>
      <c r="G721" s="360"/>
      <c r="H721" s="360"/>
      <c r="I721" s="360"/>
      <c r="J721" s="360"/>
      <c r="K721" s="360"/>
      <c r="L721" s="558"/>
      <c r="M721" s="558"/>
      <c r="N721" s="558"/>
      <c r="O721" s="784"/>
      <c r="P721" s="28"/>
      <c r="Q721" s="28"/>
      <c r="R721" s="874"/>
      <c r="S721" s="560"/>
      <c r="T721" s="28"/>
      <c r="U721" s="28"/>
      <c r="V721" s="28"/>
      <c r="W721" s="28"/>
      <c r="X721" s="558"/>
      <c r="Y721" s="558"/>
      <c r="Z721" s="558"/>
      <c r="AA721" s="561"/>
      <c r="AB721" s="360"/>
      <c r="AC721" s="28"/>
      <c r="AD721" s="360"/>
      <c r="AE721" s="28"/>
      <c r="AF721" s="1302"/>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row>
    <row r="722" ht="11.25" customHeight="1">
      <c r="A722" s="557"/>
      <c r="B722" s="558"/>
      <c r="C722" s="28"/>
      <c r="D722" s="360"/>
      <c r="E722" s="31"/>
      <c r="F722" s="28"/>
      <c r="G722" s="360"/>
      <c r="H722" s="360"/>
      <c r="I722" s="360"/>
      <c r="J722" s="360"/>
      <c r="K722" s="360"/>
      <c r="L722" s="558"/>
      <c r="M722" s="558"/>
      <c r="N722" s="558"/>
      <c r="O722" s="784"/>
      <c r="P722" s="28"/>
      <c r="Q722" s="28"/>
      <c r="R722" s="874"/>
      <c r="S722" s="560"/>
      <c r="T722" s="28"/>
      <c r="U722" s="28"/>
      <c r="V722" s="28"/>
      <c r="W722" s="28"/>
      <c r="X722" s="558"/>
      <c r="Y722" s="558"/>
      <c r="Z722" s="558"/>
      <c r="AA722" s="561"/>
      <c r="AB722" s="360"/>
      <c r="AC722" s="28"/>
      <c r="AD722" s="360"/>
      <c r="AE722" s="28"/>
      <c r="AF722" s="1302"/>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row>
    <row r="723" ht="11.25" customHeight="1">
      <c r="A723" s="557"/>
      <c r="B723" s="558"/>
      <c r="C723" s="28"/>
      <c r="D723" s="360"/>
      <c r="E723" s="31"/>
      <c r="F723" s="28"/>
      <c r="G723" s="360"/>
      <c r="H723" s="360"/>
      <c r="I723" s="360"/>
      <c r="J723" s="360"/>
      <c r="K723" s="360"/>
      <c r="L723" s="558"/>
      <c r="M723" s="558"/>
      <c r="N723" s="558"/>
      <c r="O723" s="784"/>
      <c r="P723" s="28"/>
      <c r="Q723" s="28"/>
      <c r="R723" s="874"/>
      <c r="S723" s="560"/>
      <c r="T723" s="28"/>
      <c r="U723" s="28"/>
      <c r="V723" s="28"/>
      <c r="W723" s="28"/>
      <c r="X723" s="558"/>
      <c r="Y723" s="558"/>
      <c r="Z723" s="558"/>
      <c r="AA723" s="561"/>
      <c r="AB723" s="360"/>
      <c r="AC723" s="28"/>
      <c r="AD723" s="360"/>
      <c r="AE723" s="28"/>
      <c r="AF723" s="1302"/>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row>
    <row r="724" ht="11.25" customHeight="1">
      <c r="A724" s="557"/>
      <c r="B724" s="558"/>
      <c r="C724" s="28"/>
      <c r="D724" s="360"/>
      <c r="E724" s="31"/>
      <c r="F724" s="28"/>
      <c r="G724" s="360"/>
      <c r="H724" s="360"/>
      <c r="I724" s="360"/>
      <c r="J724" s="360"/>
      <c r="K724" s="360"/>
      <c r="L724" s="558"/>
      <c r="M724" s="558"/>
      <c r="N724" s="558"/>
      <c r="O724" s="784"/>
      <c r="P724" s="28"/>
      <c r="Q724" s="28"/>
      <c r="R724" s="874"/>
      <c r="S724" s="560"/>
      <c r="T724" s="28"/>
      <c r="U724" s="28"/>
      <c r="V724" s="28"/>
      <c r="W724" s="28"/>
      <c r="X724" s="558"/>
      <c r="Y724" s="558"/>
      <c r="Z724" s="558"/>
      <c r="AA724" s="561"/>
      <c r="AB724" s="360"/>
      <c r="AC724" s="28"/>
      <c r="AD724" s="360"/>
      <c r="AE724" s="28"/>
      <c r="AF724" s="1302"/>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row>
    <row r="725" ht="11.25" customHeight="1">
      <c r="A725" s="557"/>
      <c r="B725" s="558"/>
      <c r="C725" s="28"/>
      <c r="D725" s="360"/>
      <c r="E725" s="31"/>
      <c r="F725" s="28"/>
      <c r="G725" s="360"/>
      <c r="H725" s="360"/>
      <c r="I725" s="360"/>
      <c r="J725" s="360"/>
      <c r="K725" s="360"/>
      <c r="L725" s="558"/>
      <c r="M725" s="558"/>
      <c r="N725" s="558"/>
      <c r="O725" s="784"/>
      <c r="P725" s="28"/>
      <c r="Q725" s="28"/>
      <c r="R725" s="874"/>
      <c r="S725" s="560"/>
      <c r="T725" s="28"/>
      <c r="U725" s="28"/>
      <c r="V725" s="28"/>
      <c r="W725" s="28"/>
      <c r="X725" s="558"/>
      <c r="Y725" s="558"/>
      <c r="Z725" s="558"/>
      <c r="AA725" s="561"/>
      <c r="AB725" s="360"/>
      <c r="AC725" s="28"/>
      <c r="AD725" s="360"/>
      <c r="AE725" s="28"/>
      <c r="AF725" s="1302"/>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row>
    <row r="726" ht="11.25" customHeight="1">
      <c r="A726" s="557"/>
      <c r="B726" s="558"/>
      <c r="C726" s="28"/>
      <c r="D726" s="360"/>
      <c r="E726" s="31"/>
      <c r="F726" s="28"/>
      <c r="G726" s="360"/>
      <c r="H726" s="360"/>
      <c r="I726" s="360"/>
      <c r="J726" s="360"/>
      <c r="K726" s="360"/>
      <c r="L726" s="558"/>
      <c r="M726" s="558"/>
      <c r="N726" s="558"/>
      <c r="O726" s="784"/>
      <c r="P726" s="28"/>
      <c r="Q726" s="28"/>
      <c r="R726" s="874"/>
      <c r="S726" s="560"/>
      <c r="T726" s="28"/>
      <c r="U726" s="28"/>
      <c r="V726" s="28"/>
      <c r="W726" s="28"/>
      <c r="X726" s="558"/>
      <c r="Y726" s="558"/>
      <c r="Z726" s="558"/>
      <c r="AA726" s="561"/>
      <c r="AB726" s="360"/>
      <c r="AC726" s="28"/>
      <c r="AD726" s="360"/>
      <c r="AE726" s="28"/>
      <c r="AF726" s="1302"/>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row>
    <row r="727" ht="11.25" customHeight="1">
      <c r="A727" s="557"/>
      <c r="B727" s="558"/>
      <c r="C727" s="28"/>
      <c r="D727" s="360"/>
      <c r="E727" s="31"/>
      <c r="F727" s="28"/>
      <c r="G727" s="360"/>
      <c r="H727" s="360"/>
      <c r="I727" s="360"/>
      <c r="J727" s="360"/>
      <c r="K727" s="360"/>
      <c r="L727" s="558"/>
      <c r="M727" s="558"/>
      <c r="N727" s="558"/>
      <c r="O727" s="784"/>
      <c r="P727" s="28"/>
      <c r="Q727" s="28"/>
      <c r="R727" s="874"/>
      <c r="S727" s="560"/>
      <c r="T727" s="28"/>
      <c r="U727" s="28"/>
      <c r="V727" s="28"/>
      <c r="W727" s="28"/>
      <c r="X727" s="558"/>
      <c r="Y727" s="558"/>
      <c r="Z727" s="558"/>
      <c r="AA727" s="561"/>
      <c r="AB727" s="360"/>
      <c r="AC727" s="28"/>
      <c r="AD727" s="360"/>
      <c r="AE727" s="28"/>
      <c r="AF727" s="1302"/>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row>
    <row r="728" ht="11.25" customHeight="1">
      <c r="A728" s="557"/>
      <c r="B728" s="558"/>
      <c r="C728" s="28"/>
      <c r="D728" s="360"/>
      <c r="E728" s="31"/>
      <c r="F728" s="28"/>
      <c r="G728" s="360"/>
      <c r="H728" s="360"/>
      <c r="I728" s="360"/>
      <c r="J728" s="360"/>
      <c r="K728" s="360"/>
      <c r="L728" s="558"/>
      <c r="M728" s="558"/>
      <c r="N728" s="558"/>
      <c r="O728" s="784"/>
      <c r="P728" s="28"/>
      <c r="Q728" s="28"/>
      <c r="R728" s="874"/>
      <c r="S728" s="560"/>
      <c r="T728" s="28"/>
      <c r="U728" s="28"/>
      <c r="V728" s="28"/>
      <c r="W728" s="28"/>
      <c r="X728" s="558"/>
      <c r="Y728" s="558"/>
      <c r="Z728" s="558"/>
      <c r="AA728" s="561"/>
      <c r="AB728" s="360"/>
      <c r="AC728" s="28"/>
      <c r="AD728" s="360"/>
      <c r="AE728" s="28"/>
      <c r="AF728" s="1302"/>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row>
    <row r="729" ht="11.25" customHeight="1">
      <c r="A729" s="557"/>
      <c r="B729" s="558"/>
      <c r="C729" s="28"/>
      <c r="D729" s="360"/>
      <c r="E729" s="31"/>
      <c r="F729" s="28"/>
      <c r="G729" s="360"/>
      <c r="H729" s="360"/>
      <c r="I729" s="360"/>
      <c r="J729" s="360"/>
      <c r="K729" s="360"/>
      <c r="L729" s="558"/>
      <c r="M729" s="558"/>
      <c r="N729" s="558"/>
      <c r="O729" s="784"/>
      <c r="P729" s="28"/>
      <c r="Q729" s="28"/>
      <c r="R729" s="874"/>
      <c r="S729" s="560"/>
      <c r="T729" s="28"/>
      <c r="U729" s="28"/>
      <c r="V729" s="28"/>
      <c r="W729" s="28"/>
      <c r="X729" s="558"/>
      <c r="Y729" s="558"/>
      <c r="Z729" s="558"/>
      <c r="AA729" s="561"/>
      <c r="AB729" s="360"/>
      <c r="AC729" s="28"/>
      <c r="AD729" s="360"/>
      <c r="AE729" s="28"/>
      <c r="AF729" s="1302"/>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row>
    <row r="730" ht="11.25" customHeight="1">
      <c r="A730" s="557"/>
      <c r="B730" s="558"/>
      <c r="C730" s="28"/>
      <c r="D730" s="360"/>
      <c r="E730" s="31"/>
      <c r="F730" s="28"/>
      <c r="G730" s="360"/>
      <c r="H730" s="360"/>
      <c r="I730" s="360"/>
      <c r="J730" s="360"/>
      <c r="K730" s="360"/>
      <c r="L730" s="558"/>
      <c r="M730" s="558"/>
      <c r="N730" s="558"/>
      <c r="O730" s="784"/>
      <c r="P730" s="28"/>
      <c r="Q730" s="28"/>
      <c r="R730" s="874"/>
      <c r="S730" s="560"/>
      <c r="T730" s="28"/>
      <c r="U730" s="28"/>
      <c r="V730" s="28"/>
      <c r="W730" s="28"/>
      <c r="X730" s="558"/>
      <c r="Y730" s="558"/>
      <c r="Z730" s="558"/>
      <c r="AA730" s="561"/>
      <c r="AB730" s="360"/>
      <c r="AC730" s="28"/>
      <c r="AD730" s="360"/>
      <c r="AE730" s="28"/>
      <c r="AF730" s="1302"/>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row>
    <row r="731" ht="11.25" customHeight="1">
      <c r="A731" s="557"/>
      <c r="B731" s="558"/>
      <c r="C731" s="28"/>
      <c r="D731" s="360"/>
      <c r="E731" s="31"/>
      <c r="F731" s="28"/>
      <c r="G731" s="360"/>
      <c r="H731" s="360"/>
      <c r="I731" s="360"/>
      <c r="J731" s="360"/>
      <c r="K731" s="360"/>
      <c r="L731" s="558"/>
      <c r="M731" s="558"/>
      <c r="N731" s="558"/>
      <c r="O731" s="784"/>
      <c r="P731" s="28"/>
      <c r="Q731" s="28"/>
      <c r="R731" s="874"/>
      <c r="S731" s="560"/>
      <c r="T731" s="28"/>
      <c r="U731" s="28"/>
      <c r="V731" s="28"/>
      <c r="W731" s="28"/>
      <c r="X731" s="558"/>
      <c r="Y731" s="558"/>
      <c r="Z731" s="558"/>
      <c r="AA731" s="561"/>
      <c r="AB731" s="360"/>
      <c r="AC731" s="28"/>
      <c r="AD731" s="360"/>
      <c r="AE731" s="28"/>
      <c r="AF731" s="1302"/>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row>
    <row r="732" ht="11.25" customHeight="1">
      <c r="A732" s="557"/>
      <c r="B732" s="558"/>
      <c r="C732" s="28"/>
      <c r="D732" s="360"/>
      <c r="E732" s="31"/>
      <c r="F732" s="28"/>
      <c r="G732" s="360"/>
      <c r="H732" s="360"/>
      <c r="I732" s="360"/>
      <c r="J732" s="360"/>
      <c r="K732" s="360"/>
      <c r="L732" s="558"/>
      <c r="M732" s="558"/>
      <c r="N732" s="558"/>
      <c r="O732" s="784"/>
      <c r="P732" s="28"/>
      <c r="Q732" s="28"/>
      <c r="R732" s="874"/>
      <c r="S732" s="560"/>
      <c r="T732" s="28"/>
      <c r="U732" s="28"/>
      <c r="V732" s="28"/>
      <c r="W732" s="28"/>
      <c r="X732" s="558"/>
      <c r="Y732" s="558"/>
      <c r="Z732" s="558"/>
      <c r="AA732" s="561"/>
      <c r="AB732" s="360"/>
      <c r="AC732" s="28"/>
      <c r="AD732" s="360"/>
      <c r="AE732" s="28"/>
      <c r="AF732" s="1302"/>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row>
    <row r="733" ht="11.25" customHeight="1">
      <c r="A733" s="557"/>
      <c r="B733" s="558"/>
      <c r="C733" s="28"/>
      <c r="D733" s="360"/>
      <c r="E733" s="31"/>
      <c r="F733" s="28"/>
      <c r="G733" s="360"/>
      <c r="H733" s="360"/>
      <c r="I733" s="360"/>
      <c r="J733" s="360"/>
      <c r="K733" s="360"/>
      <c r="L733" s="558"/>
      <c r="M733" s="558"/>
      <c r="N733" s="558"/>
      <c r="O733" s="784"/>
      <c r="P733" s="28"/>
      <c r="Q733" s="28"/>
      <c r="R733" s="874"/>
      <c r="S733" s="560"/>
      <c r="T733" s="28"/>
      <c r="U733" s="28"/>
      <c r="V733" s="28"/>
      <c r="W733" s="28"/>
      <c r="X733" s="558"/>
      <c r="Y733" s="558"/>
      <c r="Z733" s="558"/>
      <c r="AA733" s="561"/>
      <c r="AB733" s="360"/>
      <c r="AC733" s="28"/>
      <c r="AD733" s="360"/>
      <c r="AE733" s="28"/>
      <c r="AF733" s="1302"/>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row>
    <row r="734" ht="11.25" customHeight="1">
      <c r="A734" s="557"/>
      <c r="B734" s="558"/>
      <c r="C734" s="28"/>
      <c r="D734" s="360"/>
      <c r="E734" s="31"/>
      <c r="F734" s="28"/>
      <c r="G734" s="360"/>
      <c r="H734" s="360"/>
      <c r="I734" s="360"/>
      <c r="J734" s="360"/>
      <c r="K734" s="360"/>
      <c r="L734" s="558"/>
      <c r="M734" s="558"/>
      <c r="N734" s="558"/>
      <c r="O734" s="784"/>
      <c r="P734" s="28"/>
      <c r="Q734" s="28"/>
      <c r="R734" s="874"/>
      <c r="S734" s="560"/>
      <c r="T734" s="28"/>
      <c r="U734" s="28"/>
      <c r="V734" s="28"/>
      <c r="W734" s="28"/>
      <c r="X734" s="558"/>
      <c r="Y734" s="558"/>
      <c r="Z734" s="558"/>
      <c r="AA734" s="561"/>
      <c r="AB734" s="360"/>
      <c r="AC734" s="28"/>
      <c r="AD734" s="360"/>
      <c r="AE734" s="28"/>
      <c r="AF734" s="1302"/>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row>
    <row r="735" ht="11.25" customHeight="1">
      <c r="A735" s="557"/>
      <c r="B735" s="558"/>
      <c r="C735" s="28"/>
      <c r="D735" s="360"/>
      <c r="E735" s="31"/>
      <c r="F735" s="28"/>
      <c r="G735" s="360"/>
      <c r="H735" s="360"/>
      <c r="I735" s="360"/>
      <c r="J735" s="360"/>
      <c r="K735" s="360"/>
      <c r="L735" s="558"/>
      <c r="M735" s="558"/>
      <c r="N735" s="558"/>
      <c r="O735" s="784"/>
      <c r="P735" s="28"/>
      <c r="Q735" s="28"/>
      <c r="R735" s="874"/>
      <c r="S735" s="560"/>
      <c r="T735" s="28"/>
      <c r="U735" s="28"/>
      <c r="V735" s="28"/>
      <c r="W735" s="28"/>
      <c r="X735" s="558"/>
      <c r="Y735" s="558"/>
      <c r="Z735" s="558"/>
      <c r="AA735" s="561"/>
      <c r="AB735" s="360"/>
      <c r="AC735" s="28"/>
      <c r="AD735" s="360"/>
      <c r="AE735" s="28"/>
      <c r="AF735" s="1302"/>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row>
    <row r="736" ht="11.25" customHeight="1">
      <c r="A736" s="557"/>
      <c r="B736" s="558"/>
      <c r="C736" s="28"/>
      <c r="D736" s="360"/>
      <c r="E736" s="31"/>
      <c r="F736" s="28"/>
      <c r="G736" s="360"/>
      <c r="H736" s="360"/>
      <c r="I736" s="360"/>
      <c r="J736" s="360"/>
      <c r="K736" s="360"/>
      <c r="L736" s="558"/>
      <c r="M736" s="558"/>
      <c r="N736" s="558"/>
      <c r="O736" s="784"/>
      <c r="P736" s="28"/>
      <c r="Q736" s="28"/>
      <c r="R736" s="874"/>
      <c r="S736" s="560"/>
      <c r="T736" s="28"/>
      <c r="U736" s="28"/>
      <c r="V736" s="28"/>
      <c r="W736" s="28"/>
      <c r="X736" s="558"/>
      <c r="Y736" s="558"/>
      <c r="Z736" s="558"/>
      <c r="AA736" s="561"/>
      <c r="AB736" s="360"/>
      <c r="AC736" s="28"/>
      <c r="AD736" s="360"/>
      <c r="AE736" s="28"/>
      <c r="AF736" s="1302"/>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row>
    <row r="737" ht="11.25" customHeight="1">
      <c r="A737" s="557"/>
      <c r="B737" s="558"/>
      <c r="C737" s="28"/>
      <c r="D737" s="360"/>
      <c r="E737" s="31"/>
      <c r="F737" s="28"/>
      <c r="G737" s="360"/>
      <c r="H737" s="360"/>
      <c r="I737" s="360"/>
      <c r="J737" s="360"/>
      <c r="K737" s="360"/>
      <c r="L737" s="558"/>
      <c r="M737" s="558"/>
      <c r="N737" s="558"/>
      <c r="O737" s="784"/>
      <c r="P737" s="28"/>
      <c r="Q737" s="28"/>
      <c r="R737" s="874"/>
      <c r="S737" s="560"/>
      <c r="T737" s="28"/>
      <c r="U737" s="28"/>
      <c r="V737" s="28"/>
      <c r="W737" s="28"/>
      <c r="X737" s="558"/>
      <c r="Y737" s="558"/>
      <c r="Z737" s="558"/>
      <c r="AA737" s="561"/>
      <c r="AB737" s="360"/>
      <c r="AC737" s="28"/>
      <c r="AD737" s="360"/>
      <c r="AE737" s="28"/>
      <c r="AF737" s="1302"/>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row>
    <row r="738" ht="11.25" customHeight="1">
      <c r="A738" s="557"/>
      <c r="B738" s="558"/>
      <c r="C738" s="28"/>
      <c r="D738" s="360"/>
      <c r="E738" s="31"/>
      <c r="F738" s="28"/>
      <c r="G738" s="360"/>
      <c r="H738" s="360"/>
      <c r="I738" s="360"/>
      <c r="J738" s="360"/>
      <c r="K738" s="360"/>
      <c r="L738" s="558"/>
      <c r="M738" s="558"/>
      <c r="N738" s="558"/>
      <c r="O738" s="784"/>
      <c r="P738" s="28"/>
      <c r="Q738" s="28"/>
      <c r="R738" s="874"/>
      <c r="S738" s="560"/>
      <c r="T738" s="28"/>
      <c r="U738" s="28"/>
      <c r="V738" s="28"/>
      <c r="W738" s="28"/>
      <c r="X738" s="558"/>
      <c r="Y738" s="558"/>
      <c r="Z738" s="558"/>
      <c r="AA738" s="561"/>
      <c r="AB738" s="360"/>
      <c r="AC738" s="28"/>
      <c r="AD738" s="360"/>
      <c r="AE738" s="28"/>
      <c r="AF738" s="1302"/>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row>
    <row r="739" ht="11.25" customHeight="1">
      <c r="A739" s="557"/>
      <c r="B739" s="558"/>
      <c r="C739" s="28"/>
      <c r="D739" s="360"/>
      <c r="E739" s="31"/>
      <c r="F739" s="28"/>
      <c r="G739" s="360"/>
      <c r="H739" s="360"/>
      <c r="I739" s="360"/>
      <c r="J739" s="360"/>
      <c r="K739" s="360"/>
      <c r="L739" s="558"/>
      <c r="M739" s="558"/>
      <c r="N739" s="558"/>
      <c r="O739" s="784"/>
      <c r="P739" s="28"/>
      <c r="Q739" s="28"/>
      <c r="R739" s="874"/>
      <c r="S739" s="560"/>
      <c r="T739" s="28"/>
      <c r="U739" s="28"/>
      <c r="V739" s="28"/>
      <c r="W739" s="28"/>
      <c r="X739" s="558"/>
      <c r="Y739" s="558"/>
      <c r="Z739" s="558"/>
      <c r="AA739" s="561"/>
      <c r="AB739" s="360"/>
      <c r="AC739" s="28"/>
      <c r="AD739" s="360"/>
      <c r="AE739" s="28"/>
      <c r="AF739" s="1302"/>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row>
    <row r="740" ht="11.25" customHeight="1">
      <c r="A740" s="557"/>
      <c r="B740" s="558"/>
      <c r="C740" s="28"/>
      <c r="D740" s="360"/>
      <c r="E740" s="31"/>
      <c r="F740" s="28"/>
      <c r="G740" s="360"/>
      <c r="H740" s="360"/>
      <c r="I740" s="360"/>
      <c r="J740" s="360"/>
      <c r="K740" s="360"/>
      <c r="L740" s="558"/>
      <c r="M740" s="558"/>
      <c r="N740" s="558"/>
      <c r="O740" s="784"/>
      <c r="P740" s="28"/>
      <c r="Q740" s="28"/>
      <c r="R740" s="874"/>
      <c r="S740" s="560"/>
      <c r="T740" s="28"/>
      <c r="U740" s="28"/>
      <c r="V740" s="28"/>
      <c r="W740" s="28"/>
      <c r="X740" s="558"/>
      <c r="Y740" s="558"/>
      <c r="Z740" s="558"/>
      <c r="AA740" s="561"/>
      <c r="AB740" s="360"/>
      <c r="AC740" s="28"/>
      <c r="AD740" s="360"/>
      <c r="AE740" s="28"/>
      <c r="AF740" s="1302"/>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row>
    <row r="741" ht="11.25" customHeight="1">
      <c r="A741" s="557"/>
      <c r="B741" s="558"/>
      <c r="C741" s="28"/>
      <c r="D741" s="360"/>
      <c r="E741" s="31"/>
      <c r="F741" s="28"/>
      <c r="G741" s="360"/>
      <c r="H741" s="360"/>
      <c r="I741" s="360"/>
      <c r="J741" s="360"/>
      <c r="K741" s="360"/>
      <c r="L741" s="558"/>
      <c r="M741" s="558"/>
      <c r="N741" s="558"/>
      <c r="O741" s="784"/>
      <c r="P741" s="28"/>
      <c r="Q741" s="28"/>
      <c r="R741" s="874"/>
      <c r="S741" s="560"/>
      <c r="T741" s="28"/>
      <c r="U741" s="28"/>
      <c r="V741" s="28"/>
      <c r="W741" s="28"/>
      <c r="X741" s="558"/>
      <c r="Y741" s="558"/>
      <c r="Z741" s="558"/>
      <c r="AA741" s="561"/>
      <c r="AB741" s="360"/>
      <c r="AC741" s="28"/>
      <c r="AD741" s="360"/>
      <c r="AE741" s="28"/>
      <c r="AF741" s="1302"/>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row>
    <row r="742" ht="11.25" customHeight="1">
      <c r="A742" s="557"/>
      <c r="B742" s="558"/>
      <c r="C742" s="28"/>
      <c r="D742" s="360"/>
      <c r="E742" s="31"/>
      <c r="F742" s="28"/>
      <c r="G742" s="360"/>
      <c r="H742" s="360"/>
      <c r="I742" s="360"/>
      <c r="J742" s="360"/>
      <c r="K742" s="360"/>
      <c r="L742" s="558"/>
      <c r="M742" s="558"/>
      <c r="N742" s="558"/>
      <c r="O742" s="784"/>
      <c r="P742" s="28"/>
      <c r="Q742" s="28"/>
      <c r="R742" s="874"/>
      <c r="S742" s="560"/>
      <c r="T742" s="28"/>
      <c r="U742" s="28"/>
      <c r="V742" s="28"/>
      <c r="W742" s="28"/>
      <c r="X742" s="558"/>
      <c r="Y742" s="558"/>
      <c r="Z742" s="558"/>
      <c r="AA742" s="561"/>
      <c r="AB742" s="360"/>
      <c r="AC742" s="28"/>
      <c r="AD742" s="360"/>
      <c r="AE742" s="28"/>
      <c r="AF742" s="1302"/>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row>
    <row r="743" ht="11.25" customHeight="1">
      <c r="A743" s="557"/>
      <c r="B743" s="558"/>
      <c r="C743" s="28"/>
      <c r="D743" s="360"/>
      <c r="E743" s="31"/>
      <c r="F743" s="28"/>
      <c r="G743" s="360"/>
      <c r="H743" s="360"/>
      <c r="I743" s="360"/>
      <c r="J743" s="360"/>
      <c r="K743" s="360"/>
      <c r="L743" s="558"/>
      <c r="M743" s="558"/>
      <c r="N743" s="558"/>
      <c r="O743" s="784"/>
      <c r="P743" s="28"/>
      <c r="Q743" s="28"/>
      <c r="R743" s="874"/>
      <c r="S743" s="560"/>
      <c r="T743" s="28"/>
      <c r="U743" s="28"/>
      <c r="V743" s="28"/>
      <c r="W743" s="28"/>
      <c r="X743" s="558"/>
      <c r="Y743" s="558"/>
      <c r="Z743" s="558"/>
      <c r="AA743" s="561"/>
      <c r="AB743" s="360"/>
      <c r="AC743" s="28"/>
      <c r="AD743" s="360"/>
      <c r="AE743" s="28"/>
      <c r="AF743" s="1302"/>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row>
    <row r="744" ht="11.25" customHeight="1">
      <c r="A744" s="557"/>
      <c r="B744" s="558"/>
      <c r="C744" s="28"/>
      <c r="D744" s="360"/>
      <c r="E744" s="31"/>
      <c r="F744" s="28"/>
      <c r="G744" s="360"/>
      <c r="H744" s="360"/>
      <c r="I744" s="360"/>
      <c r="J744" s="360"/>
      <c r="K744" s="360"/>
      <c r="L744" s="558"/>
      <c r="M744" s="558"/>
      <c r="N744" s="558"/>
      <c r="O744" s="784"/>
      <c r="P744" s="28"/>
      <c r="Q744" s="28"/>
      <c r="R744" s="874"/>
      <c r="S744" s="560"/>
      <c r="T744" s="28"/>
      <c r="U744" s="28"/>
      <c r="V744" s="28"/>
      <c r="W744" s="28"/>
      <c r="X744" s="558"/>
      <c r="Y744" s="558"/>
      <c r="Z744" s="558"/>
      <c r="AA744" s="561"/>
      <c r="AB744" s="360"/>
      <c r="AC744" s="28"/>
      <c r="AD744" s="360"/>
      <c r="AE744" s="28"/>
      <c r="AF744" s="1302"/>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row>
    <row r="745" ht="11.25" customHeight="1">
      <c r="A745" s="557"/>
      <c r="B745" s="558"/>
      <c r="C745" s="28"/>
      <c r="D745" s="360"/>
      <c r="E745" s="31"/>
      <c r="F745" s="28"/>
      <c r="G745" s="360"/>
      <c r="H745" s="360"/>
      <c r="I745" s="360"/>
      <c r="J745" s="360"/>
      <c r="K745" s="360"/>
      <c r="L745" s="558"/>
      <c r="M745" s="558"/>
      <c r="N745" s="558"/>
      <c r="O745" s="784"/>
      <c r="P745" s="28"/>
      <c r="Q745" s="28"/>
      <c r="R745" s="874"/>
      <c r="S745" s="560"/>
      <c r="T745" s="28"/>
      <c r="U745" s="28"/>
      <c r="V745" s="28"/>
      <c r="W745" s="28"/>
      <c r="X745" s="558"/>
      <c r="Y745" s="558"/>
      <c r="Z745" s="558"/>
      <c r="AA745" s="561"/>
      <c r="AB745" s="360"/>
      <c r="AC745" s="28"/>
      <c r="AD745" s="360"/>
      <c r="AE745" s="28"/>
      <c r="AF745" s="1302"/>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row>
    <row r="746" ht="11.25" customHeight="1">
      <c r="A746" s="557"/>
      <c r="B746" s="558"/>
      <c r="C746" s="28"/>
      <c r="D746" s="360"/>
      <c r="E746" s="31"/>
      <c r="F746" s="28"/>
      <c r="G746" s="360"/>
      <c r="H746" s="360"/>
      <c r="I746" s="360"/>
      <c r="J746" s="360"/>
      <c r="K746" s="360"/>
      <c r="L746" s="558"/>
      <c r="M746" s="558"/>
      <c r="N746" s="558"/>
      <c r="O746" s="784"/>
      <c r="P746" s="28"/>
      <c r="Q746" s="28"/>
      <c r="R746" s="874"/>
      <c r="S746" s="560"/>
      <c r="T746" s="28"/>
      <c r="U746" s="28"/>
      <c r="V746" s="28"/>
      <c r="W746" s="28"/>
      <c r="X746" s="558"/>
      <c r="Y746" s="558"/>
      <c r="Z746" s="558"/>
      <c r="AA746" s="561"/>
      <c r="AB746" s="360"/>
      <c r="AC746" s="28"/>
      <c r="AD746" s="360"/>
      <c r="AE746" s="28"/>
      <c r="AF746" s="1302"/>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row>
    <row r="747" ht="11.25" customHeight="1">
      <c r="A747" s="557"/>
      <c r="B747" s="558"/>
      <c r="C747" s="28"/>
      <c r="D747" s="360"/>
      <c r="E747" s="31"/>
      <c r="F747" s="28"/>
      <c r="G747" s="360"/>
      <c r="H747" s="360"/>
      <c r="I747" s="360"/>
      <c r="J747" s="360"/>
      <c r="K747" s="360"/>
      <c r="L747" s="558"/>
      <c r="M747" s="558"/>
      <c r="N747" s="558"/>
      <c r="O747" s="784"/>
      <c r="P747" s="28"/>
      <c r="Q747" s="28"/>
      <c r="R747" s="874"/>
      <c r="S747" s="560"/>
      <c r="T747" s="28"/>
      <c r="U747" s="28"/>
      <c r="V747" s="28"/>
      <c r="W747" s="28"/>
      <c r="X747" s="558"/>
      <c r="Y747" s="558"/>
      <c r="Z747" s="558"/>
      <c r="AA747" s="561"/>
      <c r="AB747" s="360"/>
      <c r="AC747" s="28"/>
      <c r="AD747" s="360"/>
      <c r="AE747" s="28"/>
      <c r="AF747" s="1302"/>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row>
    <row r="748" ht="11.25" customHeight="1">
      <c r="A748" s="557"/>
      <c r="B748" s="558"/>
      <c r="C748" s="28"/>
      <c r="D748" s="360"/>
      <c r="E748" s="31"/>
      <c r="F748" s="28"/>
      <c r="G748" s="360"/>
      <c r="H748" s="360"/>
      <c r="I748" s="360"/>
      <c r="J748" s="360"/>
      <c r="K748" s="360"/>
      <c r="L748" s="558"/>
      <c r="M748" s="558"/>
      <c r="N748" s="558"/>
      <c r="O748" s="784"/>
      <c r="P748" s="28"/>
      <c r="Q748" s="28"/>
      <c r="R748" s="874"/>
      <c r="S748" s="560"/>
      <c r="T748" s="28"/>
      <c r="U748" s="28"/>
      <c r="V748" s="28"/>
      <c r="W748" s="28"/>
      <c r="X748" s="558"/>
      <c r="Y748" s="558"/>
      <c r="Z748" s="558"/>
      <c r="AA748" s="561"/>
      <c r="AB748" s="360"/>
      <c r="AC748" s="28"/>
      <c r="AD748" s="360"/>
      <c r="AE748" s="28"/>
      <c r="AF748" s="1302"/>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row>
    <row r="749" ht="11.25" customHeight="1">
      <c r="A749" s="557"/>
      <c r="B749" s="558"/>
      <c r="C749" s="28"/>
      <c r="D749" s="360"/>
      <c r="E749" s="31"/>
      <c r="F749" s="28"/>
      <c r="G749" s="360"/>
      <c r="H749" s="360"/>
      <c r="I749" s="360"/>
      <c r="J749" s="360"/>
      <c r="K749" s="360"/>
      <c r="L749" s="558"/>
      <c r="M749" s="558"/>
      <c r="N749" s="558"/>
      <c r="O749" s="784"/>
      <c r="P749" s="28"/>
      <c r="Q749" s="28"/>
      <c r="R749" s="874"/>
      <c r="S749" s="560"/>
      <c r="T749" s="28"/>
      <c r="U749" s="28"/>
      <c r="V749" s="28"/>
      <c r="W749" s="28"/>
      <c r="X749" s="558"/>
      <c r="Y749" s="558"/>
      <c r="Z749" s="558"/>
      <c r="AA749" s="561"/>
      <c r="AB749" s="360"/>
      <c r="AC749" s="28"/>
      <c r="AD749" s="360"/>
      <c r="AE749" s="28"/>
      <c r="AF749" s="1302"/>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row>
    <row r="750" ht="11.25" customHeight="1">
      <c r="A750" s="557"/>
      <c r="B750" s="558"/>
      <c r="C750" s="28"/>
      <c r="D750" s="360"/>
      <c r="E750" s="31"/>
      <c r="F750" s="28"/>
      <c r="G750" s="360"/>
      <c r="H750" s="360"/>
      <c r="I750" s="360"/>
      <c r="J750" s="360"/>
      <c r="K750" s="360"/>
      <c r="L750" s="558"/>
      <c r="M750" s="558"/>
      <c r="N750" s="558"/>
      <c r="O750" s="784"/>
      <c r="P750" s="28"/>
      <c r="Q750" s="28"/>
      <c r="R750" s="874"/>
      <c r="S750" s="560"/>
      <c r="T750" s="28"/>
      <c r="U750" s="28"/>
      <c r="V750" s="28"/>
      <c r="W750" s="28"/>
      <c r="X750" s="558"/>
      <c r="Y750" s="558"/>
      <c r="Z750" s="558"/>
      <c r="AA750" s="561"/>
      <c r="AB750" s="360"/>
      <c r="AC750" s="28"/>
      <c r="AD750" s="360"/>
      <c r="AE750" s="28"/>
      <c r="AF750" s="1302"/>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row>
    <row r="751" ht="11.25" customHeight="1">
      <c r="A751" s="557"/>
      <c r="B751" s="558"/>
      <c r="C751" s="28"/>
      <c r="D751" s="360"/>
      <c r="E751" s="31"/>
      <c r="F751" s="28"/>
      <c r="G751" s="360"/>
      <c r="H751" s="360"/>
      <c r="I751" s="360"/>
      <c r="J751" s="360"/>
      <c r="K751" s="360"/>
      <c r="L751" s="558"/>
      <c r="M751" s="558"/>
      <c r="N751" s="558"/>
      <c r="O751" s="784"/>
      <c r="P751" s="28"/>
      <c r="Q751" s="28"/>
      <c r="R751" s="874"/>
      <c r="S751" s="560"/>
      <c r="T751" s="28"/>
      <c r="U751" s="28"/>
      <c r="V751" s="28"/>
      <c r="W751" s="28"/>
      <c r="X751" s="558"/>
      <c r="Y751" s="558"/>
      <c r="Z751" s="558"/>
      <c r="AA751" s="561"/>
      <c r="AB751" s="360"/>
      <c r="AC751" s="28"/>
      <c r="AD751" s="360"/>
      <c r="AE751" s="28"/>
      <c r="AF751" s="1302"/>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row>
    <row r="752" ht="11.25" customHeight="1">
      <c r="A752" s="557"/>
      <c r="B752" s="558"/>
      <c r="C752" s="28"/>
      <c r="D752" s="360"/>
      <c r="E752" s="31"/>
      <c r="F752" s="28"/>
      <c r="G752" s="360"/>
      <c r="H752" s="360"/>
      <c r="I752" s="360"/>
      <c r="J752" s="360"/>
      <c r="K752" s="360"/>
      <c r="L752" s="558"/>
      <c r="M752" s="558"/>
      <c r="N752" s="558"/>
      <c r="O752" s="784"/>
      <c r="P752" s="28"/>
      <c r="Q752" s="28"/>
      <c r="R752" s="874"/>
      <c r="S752" s="560"/>
      <c r="T752" s="28"/>
      <c r="U752" s="28"/>
      <c r="V752" s="28"/>
      <c r="W752" s="28"/>
      <c r="X752" s="558"/>
      <c r="Y752" s="558"/>
      <c r="Z752" s="558"/>
      <c r="AA752" s="561"/>
      <c r="AB752" s="360"/>
      <c r="AC752" s="28"/>
      <c r="AD752" s="360"/>
      <c r="AE752" s="28"/>
      <c r="AF752" s="1302"/>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row>
    <row r="753" ht="11.25" customHeight="1">
      <c r="A753" s="557"/>
      <c r="B753" s="558"/>
      <c r="C753" s="28"/>
      <c r="D753" s="360"/>
      <c r="E753" s="31"/>
      <c r="F753" s="28"/>
      <c r="G753" s="360"/>
      <c r="H753" s="360"/>
      <c r="I753" s="360"/>
      <c r="J753" s="360"/>
      <c r="K753" s="360"/>
      <c r="L753" s="558"/>
      <c r="M753" s="558"/>
      <c r="N753" s="558"/>
      <c r="O753" s="784"/>
      <c r="P753" s="28"/>
      <c r="Q753" s="28"/>
      <c r="R753" s="874"/>
      <c r="S753" s="560"/>
      <c r="T753" s="28"/>
      <c r="U753" s="28"/>
      <c r="V753" s="28"/>
      <c r="W753" s="28"/>
      <c r="X753" s="558"/>
      <c r="Y753" s="558"/>
      <c r="Z753" s="558"/>
      <c r="AA753" s="561"/>
      <c r="AB753" s="360"/>
      <c r="AC753" s="28"/>
      <c r="AD753" s="360"/>
      <c r="AE753" s="28"/>
      <c r="AF753" s="1302"/>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row>
    <row r="754" ht="11.25" customHeight="1">
      <c r="A754" s="557"/>
      <c r="B754" s="558"/>
      <c r="C754" s="28"/>
      <c r="D754" s="360"/>
      <c r="E754" s="31"/>
      <c r="F754" s="28"/>
      <c r="G754" s="360"/>
      <c r="H754" s="360"/>
      <c r="I754" s="360"/>
      <c r="J754" s="360"/>
      <c r="K754" s="360"/>
      <c r="L754" s="558"/>
      <c r="M754" s="558"/>
      <c r="N754" s="558"/>
      <c r="O754" s="784"/>
      <c r="P754" s="28"/>
      <c r="Q754" s="28"/>
      <c r="R754" s="874"/>
      <c r="S754" s="560"/>
      <c r="T754" s="28"/>
      <c r="U754" s="28"/>
      <c r="V754" s="28"/>
      <c r="W754" s="28"/>
      <c r="X754" s="558"/>
      <c r="Y754" s="558"/>
      <c r="Z754" s="558"/>
      <c r="AA754" s="561"/>
      <c r="AB754" s="360"/>
      <c r="AC754" s="28"/>
      <c r="AD754" s="360"/>
      <c r="AE754" s="28"/>
      <c r="AF754" s="1302"/>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row>
    <row r="755" ht="11.25" customHeight="1">
      <c r="A755" s="557"/>
      <c r="B755" s="558"/>
      <c r="C755" s="28"/>
      <c r="D755" s="360"/>
      <c r="E755" s="31"/>
      <c r="F755" s="28"/>
      <c r="G755" s="360"/>
      <c r="H755" s="360"/>
      <c r="I755" s="360"/>
      <c r="J755" s="360"/>
      <c r="K755" s="360"/>
      <c r="L755" s="558"/>
      <c r="M755" s="558"/>
      <c r="N755" s="558"/>
      <c r="O755" s="784"/>
      <c r="P755" s="28"/>
      <c r="Q755" s="28"/>
      <c r="R755" s="874"/>
      <c r="S755" s="560"/>
      <c r="T755" s="28"/>
      <c r="U755" s="28"/>
      <c r="V755" s="28"/>
      <c r="W755" s="28"/>
      <c r="X755" s="558"/>
      <c r="Y755" s="558"/>
      <c r="Z755" s="558"/>
      <c r="AA755" s="561"/>
      <c r="AB755" s="360"/>
      <c r="AC755" s="28"/>
      <c r="AD755" s="360"/>
      <c r="AE755" s="28"/>
      <c r="AF755" s="1302"/>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row>
    <row r="756" ht="11.25" customHeight="1">
      <c r="A756" s="557"/>
      <c r="B756" s="558"/>
      <c r="C756" s="28"/>
      <c r="D756" s="360"/>
      <c r="E756" s="31"/>
      <c r="F756" s="28"/>
      <c r="G756" s="360"/>
      <c r="H756" s="360"/>
      <c r="I756" s="360"/>
      <c r="J756" s="360"/>
      <c r="K756" s="360"/>
      <c r="L756" s="558"/>
      <c r="M756" s="558"/>
      <c r="N756" s="558"/>
      <c r="O756" s="784"/>
      <c r="P756" s="28"/>
      <c r="Q756" s="28"/>
      <c r="R756" s="874"/>
      <c r="S756" s="560"/>
      <c r="T756" s="28"/>
      <c r="U756" s="28"/>
      <c r="V756" s="28"/>
      <c r="W756" s="28"/>
      <c r="X756" s="558"/>
      <c r="Y756" s="558"/>
      <c r="Z756" s="558"/>
      <c r="AA756" s="561"/>
      <c r="AB756" s="360"/>
      <c r="AC756" s="28"/>
      <c r="AD756" s="360"/>
      <c r="AE756" s="28"/>
      <c r="AF756" s="1302"/>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row>
    <row r="757" ht="11.25" customHeight="1">
      <c r="A757" s="557"/>
      <c r="B757" s="558"/>
      <c r="C757" s="28"/>
      <c r="D757" s="360"/>
      <c r="E757" s="31"/>
      <c r="F757" s="28"/>
      <c r="G757" s="360"/>
      <c r="H757" s="360"/>
      <c r="I757" s="360"/>
      <c r="J757" s="360"/>
      <c r="K757" s="360"/>
      <c r="L757" s="558"/>
      <c r="M757" s="558"/>
      <c r="N757" s="558"/>
      <c r="O757" s="784"/>
      <c r="P757" s="28"/>
      <c r="Q757" s="28"/>
      <c r="R757" s="874"/>
      <c r="S757" s="560"/>
      <c r="T757" s="28"/>
      <c r="U757" s="28"/>
      <c r="V757" s="28"/>
      <c r="W757" s="28"/>
      <c r="X757" s="558"/>
      <c r="Y757" s="558"/>
      <c r="Z757" s="558"/>
      <c r="AA757" s="561"/>
      <c r="AB757" s="360"/>
      <c r="AC757" s="28"/>
      <c r="AD757" s="360"/>
      <c r="AE757" s="28"/>
      <c r="AF757" s="1302"/>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row>
    <row r="758" ht="11.25" customHeight="1">
      <c r="A758" s="557"/>
      <c r="B758" s="558"/>
      <c r="C758" s="28"/>
      <c r="D758" s="360"/>
      <c r="E758" s="31"/>
      <c r="F758" s="28"/>
      <c r="G758" s="360"/>
      <c r="H758" s="360"/>
      <c r="I758" s="360"/>
      <c r="J758" s="360"/>
      <c r="K758" s="360"/>
      <c r="L758" s="558"/>
      <c r="M758" s="558"/>
      <c r="N758" s="558"/>
      <c r="O758" s="784"/>
      <c r="P758" s="28"/>
      <c r="Q758" s="28"/>
      <c r="R758" s="874"/>
      <c r="S758" s="560"/>
      <c r="T758" s="28"/>
      <c r="U758" s="28"/>
      <c r="V758" s="28"/>
      <c r="W758" s="28"/>
      <c r="X758" s="558"/>
      <c r="Y758" s="558"/>
      <c r="Z758" s="558"/>
      <c r="AA758" s="561"/>
      <c r="AB758" s="360"/>
      <c r="AC758" s="28"/>
      <c r="AD758" s="360"/>
      <c r="AE758" s="28"/>
      <c r="AF758" s="1302"/>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row>
    <row r="759" ht="11.25" customHeight="1">
      <c r="A759" s="557"/>
      <c r="B759" s="558"/>
      <c r="C759" s="28"/>
      <c r="D759" s="360"/>
      <c r="E759" s="31"/>
      <c r="F759" s="28"/>
      <c r="G759" s="360"/>
      <c r="H759" s="360"/>
      <c r="I759" s="360"/>
      <c r="J759" s="360"/>
      <c r="K759" s="360"/>
      <c r="L759" s="558"/>
      <c r="M759" s="558"/>
      <c r="N759" s="558"/>
      <c r="O759" s="784"/>
      <c r="P759" s="28"/>
      <c r="Q759" s="28"/>
      <c r="R759" s="874"/>
      <c r="S759" s="560"/>
      <c r="T759" s="28"/>
      <c r="U759" s="28"/>
      <c r="V759" s="28"/>
      <c r="W759" s="28"/>
      <c r="X759" s="558"/>
      <c r="Y759" s="558"/>
      <c r="Z759" s="558"/>
      <c r="AA759" s="561"/>
      <c r="AB759" s="360"/>
      <c r="AC759" s="28"/>
      <c r="AD759" s="360"/>
      <c r="AE759" s="28"/>
      <c r="AF759" s="1302"/>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row>
    <row r="760" ht="11.25" customHeight="1">
      <c r="A760" s="557"/>
      <c r="B760" s="558"/>
      <c r="C760" s="28"/>
      <c r="D760" s="360"/>
      <c r="E760" s="31"/>
      <c r="F760" s="28"/>
      <c r="G760" s="360"/>
      <c r="H760" s="360"/>
      <c r="I760" s="360"/>
      <c r="J760" s="360"/>
      <c r="K760" s="360"/>
      <c r="L760" s="558"/>
      <c r="M760" s="558"/>
      <c r="N760" s="558"/>
      <c r="O760" s="784"/>
      <c r="P760" s="28"/>
      <c r="Q760" s="28"/>
      <c r="R760" s="874"/>
      <c r="S760" s="560"/>
      <c r="T760" s="28"/>
      <c r="U760" s="28"/>
      <c r="V760" s="28"/>
      <c r="W760" s="28"/>
      <c r="X760" s="558"/>
      <c r="Y760" s="558"/>
      <c r="Z760" s="558"/>
      <c r="AA760" s="561"/>
      <c r="AB760" s="360"/>
      <c r="AC760" s="28"/>
      <c r="AD760" s="360"/>
      <c r="AE760" s="28"/>
      <c r="AF760" s="1302"/>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row>
    <row r="761" ht="11.25" customHeight="1">
      <c r="A761" s="557"/>
      <c r="B761" s="558"/>
      <c r="C761" s="28"/>
      <c r="D761" s="360"/>
      <c r="E761" s="31"/>
      <c r="F761" s="28"/>
      <c r="G761" s="360"/>
      <c r="H761" s="360"/>
      <c r="I761" s="360"/>
      <c r="J761" s="360"/>
      <c r="K761" s="360"/>
      <c r="L761" s="558"/>
      <c r="M761" s="558"/>
      <c r="N761" s="558"/>
      <c r="O761" s="784"/>
      <c r="P761" s="28"/>
      <c r="Q761" s="28"/>
      <c r="R761" s="874"/>
      <c r="S761" s="560"/>
      <c r="T761" s="28"/>
      <c r="U761" s="28"/>
      <c r="V761" s="28"/>
      <c r="W761" s="28"/>
      <c r="X761" s="558"/>
      <c r="Y761" s="558"/>
      <c r="Z761" s="558"/>
      <c r="AA761" s="561"/>
      <c r="AB761" s="360"/>
      <c r="AC761" s="28"/>
      <c r="AD761" s="360"/>
      <c r="AE761" s="28"/>
      <c r="AF761" s="1302"/>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row>
    <row r="762" ht="11.25" customHeight="1">
      <c r="A762" s="557"/>
      <c r="B762" s="558"/>
      <c r="C762" s="28"/>
      <c r="D762" s="360"/>
      <c r="E762" s="31"/>
      <c r="F762" s="28"/>
      <c r="G762" s="360"/>
      <c r="H762" s="360"/>
      <c r="I762" s="360"/>
      <c r="J762" s="360"/>
      <c r="K762" s="360"/>
      <c r="L762" s="558"/>
      <c r="M762" s="558"/>
      <c r="N762" s="558"/>
      <c r="O762" s="784"/>
      <c r="P762" s="28"/>
      <c r="Q762" s="28"/>
      <c r="R762" s="874"/>
      <c r="S762" s="560"/>
      <c r="T762" s="28"/>
      <c r="U762" s="28"/>
      <c r="V762" s="28"/>
      <c r="W762" s="28"/>
      <c r="X762" s="558"/>
      <c r="Y762" s="558"/>
      <c r="Z762" s="558"/>
      <c r="AA762" s="561"/>
      <c r="AB762" s="360"/>
      <c r="AC762" s="28"/>
      <c r="AD762" s="360"/>
      <c r="AE762" s="28"/>
      <c r="AF762" s="1302"/>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row>
    <row r="763" ht="11.25" customHeight="1">
      <c r="A763" s="557"/>
      <c r="B763" s="558"/>
      <c r="C763" s="28"/>
      <c r="D763" s="360"/>
      <c r="E763" s="31"/>
      <c r="F763" s="28"/>
      <c r="G763" s="360"/>
      <c r="H763" s="360"/>
      <c r="I763" s="360"/>
      <c r="J763" s="360"/>
      <c r="K763" s="360"/>
      <c r="L763" s="558"/>
      <c r="M763" s="558"/>
      <c r="N763" s="558"/>
      <c r="O763" s="784"/>
      <c r="P763" s="28"/>
      <c r="Q763" s="28"/>
      <c r="R763" s="874"/>
      <c r="S763" s="560"/>
      <c r="T763" s="28"/>
      <c r="U763" s="28"/>
      <c r="V763" s="28"/>
      <c r="W763" s="28"/>
      <c r="X763" s="558"/>
      <c r="Y763" s="558"/>
      <c r="Z763" s="558"/>
      <c r="AA763" s="561"/>
      <c r="AB763" s="360"/>
      <c r="AC763" s="28"/>
      <c r="AD763" s="360"/>
      <c r="AE763" s="28"/>
      <c r="AF763" s="1302"/>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row>
    <row r="764" ht="11.25" customHeight="1">
      <c r="A764" s="557"/>
      <c r="B764" s="558"/>
      <c r="C764" s="28"/>
      <c r="D764" s="360"/>
      <c r="E764" s="31"/>
      <c r="F764" s="28"/>
      <c r="G764" s="360"/>
      <c r="H764" s="360"/>
      <c r="I764" s="360"/>
      <c r="J764" s="360"/>
      <c r="K764" s="360"/>
      <c r="L764" s="558"/>
      <c r="M764" s="558"/>
      <c r="N764" s="558"/>
      <c r="O764" s="784"/>
      <c r="P764" s="28"/>
      <c r="Q764" s="28"/>
      <c r="R764" s="874"/>
      <c r="S764" s="560"/>
      <c r="T764" s="28"/>
      <c r="U764" s="28"/>
      <c r="V764" s="28"/>
      <c r="W764" s="28"/>
      <c r="X764" s="558"/>
      <c r="Y764" s="558"/>
      <c r="Z764" s="558"/>
      <c r="AA764" s="561"/>
      <c r="AB764" s="360"/>
      <c r="AC764" s="28"/>
      <c r="AD764" s="360"/>
      <c r="AE764" s="28"/>
      <c r="AF764" s="1302"/>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row>
    <row r="765" ht="11.25" customHeight="1">
      <c r="A765" s="557"/>
      <c r="B765" s="558"/>
      <c r="C765" s="28"/>
      <c r="D765" s="360"/>
      <c r="E765" s="31"/>
      <c r="F765" s="28"/>
      <c r="G765" s="360"/>
      <c r="H765" s="360"/>
      <c r="I765" s="360"/>
      <c r="J765" s="360"/>
      <c r="K765" s="360"/>
      <c r="L765" s="558"/>
      <c r="M765" s="558"/>
      <c r="N765" s="558"/>
      <c r="O765" s="784"/>
      <c r="P765" s="28"/>
      <c r="Q765" s="28"/>
      <c r="R765" s="874"/>
      <c r="S765" s="560"/>
      <c r="T765" s="28"/>
      <c r="U765" s="28"/>
      <c r="V765" s="28"/>
      <c r="W765" s="28"/>
      <c r="X765" s="558"/>
      <c r="Y765" s="558"/>
      <c r="Z765" s="558"/>
      <c r="AA765" s="561"/>
      <c r="AB765" s="360"/>
      <c r="AC765" s="28"/>
      <c r="AD765" s="360"/>
      <c r="AE765" s="28"/>
      <c r="AF765" s="1302"/>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row>
    <row r="766" ht="11.25" customHeight="1">
      <c r="A766" s="557"/>
      <c r="B766" s="558"/>
      <c r="C766" s="28"/>
      <c r="D766" s="360"/>
      <c r="E766" s="31"/>
      <c r="F766" s="28"/>
      <c r="G766" s="360"/>
      <c r="H766" s="360"/>
      <c r="I766" s="360"/>
      <c r="J766" s="360"/>
      <c r="K766" s="360"/>
      <c r="L766" s="558"/>
      <c r="M766" s="558"/>
      <c r="N766" s="558"/>
      <c r="O766" s="784"/>
      <c r="P766" s="28"/>
      <c r="Q766" s="28"/>
      <c r="R766" s="874"/>
      <c r="S766" s="560"/>
      <c r="T766" s="28"/>
      <c r="U766" s="28"/>
      <c r="V766" s="28"/>
      <c r="W766" s="28"/>
      <c r="X766" s="558"/>
      <c r="Y766" s="558"/>
      <c r="Z766" s="558"/>
      <c r="AA766" s="561"/>
      <c r="AB766" s="360"/>
      <c r="AC766" s="28"/>
      <c r="AD766" s="360"/>
      <c r="AE766" s="28"/>
      <c r="AF766" s="1302"/>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row>
    <row r="767" ht="11.25" customHeight="1">
      <c r="A767" s="557"/>
      <c r="B767" s="558"/>
      <c r="C767" s="28"/>
      <c r="D767" s="360"/>
      <c r="E767" s="31"/>
      <c r="F767" s="28"/>
      <c r="G767" s="360"/>
      <c r="H767" s="360"/>
      <c r="I767" s="360"/>
      <c r="J767" s="360"/>
      <c r="K767" s="360"/>
      <c r="L767" s="558"/>
      <c r="M767" s="558"/>
      <c r="N767" s="558"/>
      <c r="O767" s="784"/>
      <c r="P767" s="28"/>
      <c r="Q767" s="28"/>
      <c r="R767" s="874"/>
      <c r="S767" s="560"/>
      <c r="T767" s="28"/>
      <c r="U767" s="28"/>
      <c r="V767" s="28"/>
      <c r="W767" s="28"/>
      <c r="X767" s="558"/>
      <c r="Y767" s="558"/>
      <c r="Z767" s="558"/>
      <c r="AA767" s="561"/>
      <c r="AB767" s="360"/>
      <c r="AC767" s="28"/>
      <c r="AD767" s="360"/>
      <c r="AE767" s="28"/>
      <c r="AF767" s="1302"/>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row>
    <row r="768" ht="11.25" customHeight="1">
      <c r="A768" s="557"/>
      <c r="B768" s="558"/>
      <c r="C768" s="28"/>
      <c r="D768" s="360"/>
      <c r="E768" s="31"/>
      <c r="F768" s="28"/>
      <c r="G768" s="360"/>
      <c r="H768" s="360"/>
      <c r="I768" s="360"/>
      <c r="J768" s="360"/>
      <c r="K768" s="360"/>
      <c r="L768" s="558"/>
      <c r="M768" s="558"/>
      <c r="N768" s="558"/>
      <c r="O768" s="784"/>
      <c r="P768" s="28"/>
      <c r="Q768" s="28"/>
      <c r="R768" s="874"/>
      <c r="S768" s="560"/>
      <c r="T768" s="28"/>
      <c r="U768" s="28"/>
      <c r="V768" s="28"/>
      <c r="W768" s="28"/>
      <c r="X768" s="558"/>
      <c r="Y768" s="558"/>
      <c r="Z768" s="558"/>
      <c r="AA768" s="561"/>
      <c r="AB768" s="360"/>
      <c r="AC768" s="28"/>
      <c r="AD768" s="360"/>
      <c r="AE768" s="28"/>
      <c r="AF768" s="1302"/>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row>
    <row r="769" ht="11.25" customHeight="1">
      <c r="A769" s="557"/>
      <c r="B769" s="558"/>
      <c r="C769" s="28"/>
      <c r="D769" s="360"/>
      <c r="E769" s="31"/>
      <c r="F769" s="28"/>
      <c r="G769" s="360"/>
      <c r="H769" s="360"/>
      <c r="I769" s="360"/>
      <c r="J769" s="360"/>
      <c r="K769" s="360"/>
      <c r="L769" s="558"/>
      <c r="M769" s="558"/>
      <c r="N769" s="558"/>
      <c r="O769" s="784"/>
      <c r="P769" s="28"/>
      <c r="Q769" s="28"/>
      <c r="R769" s="874"/>
      <c r="S769" s="560"/>
      <c r="T769" s="28"/>
      <c r="U769" s="28"/>
      <c r="V769" s="28"/>
      <c r="W769" s="28"/>
      <c r="X769" s="558"/>
      <c r="Y769" s="558"/>
      <c r="Z769" s="558"/>
      <c r="AA769" s="561"/>
      <c r="AB769" s="360"/>
      <c r="AC769" s="28"/>
      <c r="AD769" s="360"/>
      <c r="AE769" s="28"/>
      <c r="AF769" s="1302"/>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row>
    <row r="770" ht="11.25" customHeight="1">
      <c r="A770" s="557"/>
      <c r="B770" s="558"/>
      <c r="C770" s="28"/>
      <c r="D770" s="360"/>
      <c r="E770" s="31"/>
      <c r="F770" s="28"/>
      <c r="G770" s="360"/>
      <c r="H770" s="360"/>
      <c r="I770" s="360"/>
      <c r="J770" s="360"/>
      <c r="K770" s="360"/>
      <c r="L770" s="558"/>
      <c r="M770" s="558"/>
      <c r="N770" s="558"/>
      <c r="O770" s="784"/>
      <c r="P770" s="28"/>
      <c r="Q770" s="28"/>
      <c r="R770" s="874"/>
      <c r="S770" s="560"/>
      <c r="T770" s="28"/>
      <c r="U770" s="28"/>
      <c r="V770" s="28"/>
      <c r="W770" s="28"/>
      <c r="X770" s="558"/>
      <c r="Y770" s="558"/>
      <c r="Z770" s="558"/>
      <c r="AA770" s="561"/>
      <c r="AB770" s="360"/>
      <c r="AC770" s="28"/>
      <c r="AD770" s="360"/>
      <c r="AE770" s="28"/>
      <c r="AF770" s="1302"/>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row>
    <row r="771" ht="11.25" customHeight="1">
      <c r="A771" s="557"/>
      <c r="B771" s="558"/>
      <c r="C771" s="28"/>
      <c r="D771" s="360"/>
      <c r="E771" s="31"/>
      <c r="F771" s="28"/>
      <c r="G771" s="360"/>
      <c r="H771" s="360"/>
      <c r="I771" s="360"/>
      <c r="J771" s="360"/>
      <c r="K771" s="360"/>
      <c r="L771" s="558"/>
      <c r="M771" s="558"/>
      <c r="N771" s="558"/>
      <c r="O771" s="784"/>
      <c r="P771" s="28"/>
      <c r="Q771" s="28"/>
      <c r="R771" s="874"/>
      <c r="S771" s="560"/>
      <c r="T771" s="28"/>
      <c r="U771" s="28"/>
      <c r="V771" s="28"/>
      <c r="W771" s="28"/>
      <c r="X771" s="558"/>
      <c r="Y771" s="558"/>
      <c r="Z771" s="558"/>
      <c r="AA771" s="561"/>
      <c r="AB771" s="360"/>
      <c r="AC771" s="28"/>
      <c r="AD771" s="360"/>
      <c r="AE771" s="28"/>
      <c r="AF771" s="1302"/>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row>
    <row r="772" ht="11.25" customHeight="1">
      <c r="A772" s="557"/>
      <c r="B772" s="558"/>
      <c r="C772" s="28"/>
      <c r="D772" s="360"/>
      <c r="E772" s="31"/>
      <c r="F772" s="28"/>
      <c r="G772" s="360"/>
      <c r="H772" s="360"/>
      <c r="I772" s="360"/>
      <c r="J772" s="360"/>
      <c r="K772" s="360"/>
      <c r="L772" s="558"/>
      <c r="M772" s="558"/>
      <c r="N772" s="558"/>
      <c r="O772" s="784"/>
      <c r="P772" s="28"/>
      <c r="Q772" s="28"/>
      <c r="R772" s="874"/>
      <c r="S772" s="560"/>
      <c r="T772" s="28"/>
      <c r="U772" s="28"/>
      <c r="V772" s="28"/>
      <c r="W772" s="28"/>
      <c r="X772" s="558"/>
      <c r="Y772" s="558"/>
      <c r="Z772" s="558"/>
      <c r="AA772" s="561"/>
      <c r="AB772" s="360"/>
      <c r="AC772" s="28"/>
      <c r="AD772" s="360"/>
      <c r="AE772" s="28"/>
      <c r="AF772" s="1302"/>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row>
    <row r="773" ht="11.25" customHeight="1">
      <c r="A773" s="557"/>
      <c r="B773" s="558"/>
      <c r="C773" s="28"/>
      <c r="D773" s="360"/>
      <c r="E773" s="31"/>
      <c r="F773" s="28"/>
      <c r="G773" s="360"/>
      <c r="H773" s="360"/>
      <c r="I773" s="360"/>
      <c r="J773" s="360"/>
      <c r="K773" s="360"/>
      <c r="L773" s="558"/>
      <c r="M773" s="558"/>
      <c r="N773" s="558"/>
      <c r="O773" s="784"/>
      <c r="P773" s="28"/>
      <c r="Q773" s="28"/>
      <c r="R773" s="874"/>
      <c r="S773" s="560"/>
      <c r="T773" s="28"/>
      <c r="U773" s="28"/>
      <c r="V773" s="28"/>
      <c r="W773" s="28"/>
      <c r="X773" s="558"/>
      <c r="Y773" s="558"/>
      <c r="Z773" s="558"/>
      <c r="AA773" s="561"/>
      <c r="AB773" s="360"/>
      <c r="AC773" s="28"/>
      <c r="AD773" s="360"/>
      <c r="AE773" s="28"/>
      <c r="AF773" s="1302"/>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row>
    <row r="774" ht="11.25" customHeight="1">
      <c r="A774" s="557"/>
      <c r="B774" s="558"/>
      <c r="C774" s="28"/>
      <c r="D774" s="360"/>
      <c r="E774" s="31"/>
      <c r="F774" s="28"/>
      <c r="G774" s="360"/>
      <c r="H774" s="360"/>
      <c r="I774" s="360"/>
      <c r="J774" s="360"/>
      <c r="K774" s="360"/>
      <c r="L774" s="558"/>
      <c r="M774" s="558"/>
      <c r="N774" s="558"/>
      <c r="O774" s="784"/>
      <c r="P774" s="28"/>
      <c r="Q774" s="28"/>
      <c r="R774" s="874"/>
      <c r="S774" s="560"/>
      <c r="T774" s="28"/>
      <c r="U774" s="28"/>
      <c r="V774" s="28"/>
      <c r="W774" s="28"/>
      <c r="X774" s="558"/>
      <c r="Y774" s="558"/>
      <c r="Z774" s="558"/>
      <c r="AA774" s="561"/>
      <c r="AB774" s="360"/>
      <c r="AC774" s="28"/>
      <c r="AD774" s="360"/>
      <c r="AE774" s="28"/>
      <c r="AF774" s="1302"/>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row>
    <row r="775" ht="11.25" customHeight="1">
      <c r="A775" s="557"/>
      <c r="B775" s="558"/>
      <c r="C775" s="28"/>
      <c r="D775" s="360"/>
      <c r="E775" s="31"/>
      <c r="F775" s="28"/>
      <c r="G775" s="360"/>
      <c r="H775" s="360"/>
      <c r="I775" s="360"/>
      <c r="J775" s="360"/>
      <c r="K775" s="360"/>
      <c r="L775" s="558"/>
      <c r="M775" s="558"/>
      <c r="N775" s="558"/>
      <c r="O775" s="784"/>
      <c r="P775" s="28"/>
      <c r="Q775" s="28"/>
      <c r="R775" s="874"/>
      <c r="S775" s="560"/>
      <c r="T775" s="28"/>
      <c r="U775" s="28"/>
      <c r="V775" s="28"/>
      <c r="W775" s="28"/>
      <c r="X775" s="558"/>
      <c r="Y775" s="558"/>
      <c r="Z775" s="558"/>
      <c r="AA775" s="561"/>
      <c r="AB775" s="360"/>
      <c r="AC775" s="28"/>
      <c r="AD775" s="360"/>
      <c r="AE775" s="28"/>
      <c r="AF775" s="1302"/>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row>
    <row r="776" ht="11.25" customHeight="1">
      <c r="A776" s="557"/>
      <c r="B776" s="558"/>
      <c r="C776" s="28"/>
      <c r="D776" s="360"/>
      <c r="E776" s="31"/>
      <c r="F776" s="28"/>
      <c r="G776" s="360"/>
      <c r="H776" s="360"/>
      <c r="I776" s="360"/>
      <c r="J776" s="360"/>
      <c r="K776" s="360"/>
      <c r="L776" s="558"/>
      <c r="M776" s="558"/>
      <c r="N776" s="558"/>
      <c r="O776" s="784"/>
      <c r="P776" s="28"/>
      <c r="Q776" s="28"/>
      <c r="R776" s="874"/>
      <c r="S776" s="560"/>
      <c r="T776" s="28"/>
      <c r="U776" s="28"/>
      <c r="V776" s="28"/>
      <c r="W776" s="28"/>
      <c r="X776" s="558"/>
      <c r="Y776" s="558"/>
      <c r="Z776" s="558"/>
      <c r="AA776" s="561"/>
      <c r="AB776" s="360"/>
      <c r="AC776" s="28"/>
      <c r="AD776" s="360"/>
      <c r="AE776" s="28"/>
      <c r="AF776" s="1302"/>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row>
    <row r="777" ht="11.25" customHeight="1">
      <c r="A777" s="557"/>
      <c r="B777" s="558"/>
      <c r="C777" s="28"/>
      <c r="D777" s="360"/>
      <c r="E777" s="31"/>
      <c r="F777" s="28"/>
      <c r="G777" s="360"/>
      <c r="H777" s="360"/>
      <c r="I777" s="360"/>
      <c r="J777" s="360"/>
      <c r="K777" s="360"/>
      <c r="L777" s="558"/>
      <c r="M777" s="558"/>
      <c r="N777" s="558"/>
      <c r="O777" s="784"/>
      <c r="P777" s="28"/>
      <c r="Q777" s="28"/>
      <c r="R777" s="874"/>
      <c r="S777" s="560"/>
      <c r="T777" s="28"/>
      <c r="U777" s="28"/>
      <c r="V777" s="28"/>
      <c r="W777" s="28"/>
      <c r="X777" s="558"/>
      <c r="Y777" s="558"/>
      <c r="Z777" s="558"/>
      <c r="AA777" s="561"/>
      <c r="AB777" s="360"/>
      <c r="AC777" s="28"/>
      <c r="AD777" s="360"/>
      <c r="AE777" s="28"/>
      <c r="AF777" s="1302"/>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row>
    <row r="778" ht="11.25" customHeight="1">
      <c r="A778" s="557"/>
      <c r="B778" s="558"/>
      <c r="C778" s="28"/>
      <c r="D778" s="360"/>
      <c r="E778" s="31"/>
      <c r="F778" s="28"/>
      <c r="G778" s="360"/>
      <c r="H778" s="360"/>
      <c r="I778" s="360"/>
      <c r="J778" s="360"/>
      <c r="K778" s="360"/>
      <c r="L778" s="558"/>
      <c r="M778" s="558"/>
      <c r="N778" s="558"/>
      <c r="O778" s="784"/>
      <c r="P778" s="28"/>
      <c r="Q778" s="28"/>
      <c r="R778" s="874"/>
      <c r="S778" s="560"/>
      <c r="T778" s="28"/>
      <c r="U778" s="28"/>
      <c r="V778" s="28"/>
      <c r="W778" s="28"/>
      <c r="X778" s="558"/>
      <c r="Y778" s="558"/>
      <c r="Z778" s="558"/>
      <c r="AA778" s="561"/>
      <c r="AB778" s="360"/>
      <c r="AC778" s="28"/>
      <c r="AD778" s="360"/>
      <c r="AE778" s="28"/>
      <c r="AF778" s="1302"/>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row>
    <row r="779" ht="11.25" customHeight="1">
      <c r="A779" s="557"/>
      <c r="B779" s="558"/>
      <c r="C779" s="28"/>
      <c r="D779" s="360"/>
      <c r="E779" s="31"/>
      <c r="F779" s="28"/>
      <c r="G779" s="360"/>
      <c r="H779" s="360"/>
      <c r="I779" s="360"/>
      <c r="J779" s="360"/>
      <c r="K779" s="360"/>
      <c r="L779" s="558"/>
      <c r="M779" s="558"/>
      <c r="N779" s="558"/>
      <c r="O779" s="784"/>
      <c r="P779" s="28"/>
      <c r="Q779" s="28"/>
      <c r="R779" s="874"/>
      <c r="S779" s="560"/>
      <c r="T779" s="28"/>
      <c r="U779" s="28"/>
      <c r="V779" s="28"/>
      <c r="W779" s="28"/>
      <c r="X779" s="558"/>
      <c r="Y779" s="558"/>
      <c r="Z779" s="558"/>
      <c r="AA779" s="561"/>
      <c r="AB779" s="360"/>
      <c r="AC779" s="28"/>
      <c r="AD779" s="360"/>
      <c r="AE779" s="28"/>
      <c r="AF779" s="1302"/>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row>
    <row r="780" ht="11.25" customHeight="1">
      <c r="A780" s="557"/>
      <c r="B780" s="558"/>
      <c r="C780" s="28"/>
      <c r="D780" s="360"/>
      <c r="E780" s="31"/>
      <c r="F780" s="28"/>
      <c r="G780" s="360"/>
      <c r="H780" s="360"/>
      <c r="I780" s="360"/>
      <c r="J780" s="360"/>
      <c r="K780" s="360"/>
      <c r="L780" s="558"/>
      <c r="M780" s="558"/>
      <c r="N780" s="558"/>
      <c r="O780" s="784"/>
      <c r="P780" s="28"/>
      <c r="Q780" s="28"/>
      <c r="R780" s="874"/>
      <c r="S780" s="560"/>
      <c r="T780" s="28"/>
      <c r="U780" s="28"/>
      <c r="V780" s="28"/>
      <c r="W780" s="28"/>
      <c r="X780" s="558"/>
      <c r="Y780" s="558"/>
      <c r="Z780" s="558"/>
      <c r="AA780" s="561"/>
      <c r="AB780" s="360"/>
      <c r="AC780" s="28"/>
      <c r="AD780" s="360"/>
      <c r="AE780" s="28"/>
      <c r="AF780" s="1302"/>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row>
    <row r="781" ht="11.25" customHeight="1">
      <c r="A781" s="557"/>
      <c r="B781" s="558"/>
      <c r="C781" s="28"/>
      <c r="D781" s="360"/>
      <c r="E781" s="31"/>
      <c r="F781" s="28"/>
      <c r="G781" s="360"/>
      <c r="H781" s="360"/>
      <c r="I781" s="360"/>
      <c r="J781" s="360"/>
      <c r="K781" s="360"/>
      <c r="L781" s="558"/>
      <c r="M781" s="558"/>
      <c r="N781" s="558"/>
      <c r="O781" s="784"/>
      <c r="P781" s="28"/>
      <c r="Q781" s="28"/>
      <c r="R781" s="874"/>
      <c r="S781" s="560"/>
      <c r="T781" s="28"/>
      <c r="U781" s="28"/>
      <c r="V781" s="28"/>
      <c r="W781" s="28"/>
      <c r="X781" s="558"/>
      <c r="Y781" s="558"/>
      <c r="Z781" s="558"/>
      <c r="AA781" s="561"/>
      <c r="AB781" s="360"/>
      <c r="AC781" s="28"/>
      <c r="AD781" s="360"/>
      <c r="AE781" s="28"/>
      <c r="AF781" s="1302"/>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row>
    <row r="782" ht="11.25" customHeight="1">
      <c r="A782" s="557"/>
      <c r="B782" s="558"/>
      <c r="C782" s="28"/>
      <c r="D782" s="360"/>
      <c r="E782" s="31"/>
      <c r="F782" s="28"/>
      <c r="G782" s="360"/>
      <c r="H782" s="360"/>
      <c r="I782" s="360"/>
      <c r="J782" s="360"/>
      <c r="K782" s="360"/>
      <c r="L782" s="558"/>
      <c r="M782" s="558"/>
      <c r="N782" s="558"/>
      <c r="O782" s="784"/>
      <c r="P782" s="28"/>
      <c r="Q782" s="28"/>
      <c r="R782" s="874"/>
      <c r="S782" s="560"/>
      <c r="T782" s="28"/>
      <c r="U782" s="28"/>
      <c r="V782" s="28"/>
      <c r="W782" s="28"/>
      <c r="X782" s="558"/>
      <c r="Y782" s="558"/>
      <c r="Z782" s="558"/>
      <c r="AA782" s="561"/>
      <c r="AB782" s="360"/>
      <c r="AC782" s="28"/>
      <c r="AD782" s="360"/>
      <c r="AE782" s="28"/>
      <c r="AF782" s="1302"/>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row>
    <row r="783" ht="11.25" customHeight="1">
      <c r="A783" s="557"/>
      <c r="B783" s="558"/>
      <c r="C783" s="28"/>
      <c r="D783" s="360"/>
      <c r="E783" s="31"/>
      <c r="F783" s="28"/>
      <c r="G783" s="360"/>
      <c r="H783" s="360"/>
      <c r="I783" s="360"/>
      <c r="J783" s="360"/>
      <c r="K783" s="360"/>
      <c r="L783" s="558"/>
      <c r="M783" s="558"/>
      <c r="N783" s="558"/>
      <c r="O783" s="784"/>
      <c r="P783" s="28"/>
      <c r="Q783" s="28"/>
      <c r="R783" s="874"/>
      <c r="S783" s="560"/>
      <c r="T783" s="28"/>
      <c r="U783" s="28"/>
      <c r="V783" s="28"/>
      <c r="W783" s="28"/>
      <c r="X783" s="558"/>
      <c r="Y783" s="558"/>
      <c r="Z783" s="558"/>
      <c r="AA783" s="561"/>
      <c r="AB783" s="360"/>
      <c r="AC783" s="28"/>
      <c r="AD783" s="360"/>
      <c r="AE783" s="28"/>
      <c r="AF783" s="1302"/>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row>
    <row r="784" ht="11.25" customHeight="1">
      <c r="A784" s="557"/>
      <c r="B784" s="558"/>
      <c r="C784" s="28"/>
      <c r="D784" s="360"/>
      <c r="E784" s="31"/>
      <c r="F784" s="28"/>
      <c r="G784" s="360"/>
      <c r="H784" s="360"/>
      <c r="I784" s="360"/>
      <c r="J784" s="360"/>
      <c r="K784" s="360"/>
      <c r="L784" s="558"/>
      <c r="M784" s="558"/>
      <c r="N784" s="558"/>
      <c r="O784" s="784"/>
      <c r="P784" s="28"/>
      <c r="Q784" s="28"/>
      <c r="R784" s="874"/>
      <c r="S784" s="560"/>
      <c r="T784" s="28"/>
      <c r="U784" s="28"/>
      <c r="V784" s="28"/>
      <c r="W784" s="28"/>
      <c r="X784" s="558"/>
      <c r="Y784" s="558"/>
      <c r="Z784" s="558"/>
      <c r="AA784" s="561"/>
      <c r="AB784" s="360"/>
      <c r="AC784" s="28"/>
      <c r="AD784" s="360"/>
      <c r="AE784" s="28"/>
      <c r="AF784" s="1302"/>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row>
    <row r="785" ht="11.25" customHeight="1">
      <c r="A785" s="557"/>
      <c r="B785" s="558"/>
      <c r="C785" s="28"/>
      <c r="D785" s="360"/>
      <c r="E785" s="31"/>
      <c r="F785" s="28"/>
      <c r="G785" s="360"/>
      <c r="H785" s="360"/>
      <c r="I785" s="360"/>
      <c r="J785" s="360"/>
      <c r="K785" s="360"/>
      <c r="L785" s="558"/>
      <c r="M785" s="558"/>
      <c r="N785" s="558"/>
      <c r="O785" s="784"/>
      <c r="P785" s="28"/>
      <c r="Q785" s="28"/>
      <c r="R785" s="874"/>
      <c r="S785" s="560"/>
      <c r="T785" s="28"/>
      <c r="U785" s="28"/>
      <c r="V785" s="28"/>
      <c r="W785" s="28"/>
      <c r="X785" s="558"/>
      <c r="Y785" s="558"/>
      <c r="Z785" s="558"/>
      <c r="AA785" s="561"/>
      <c r="AB785" s="360"/>
      <c r="AC785" s="28"/>
      <c r="AD785" s="360"/>
      <c r="AE785" s="28"/>
      <c r="AF785" s="1302"/>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row>
    <row r="786" ht="11.25" customHeight="1">
      <c r="A786" s="557"/>
      <c r="B786" s="558"/>
      <c r="C786" s="28"/>
      <c r="D786" s="360"/>
      <c r="E786" s="31"/>
      <c r="F786" s="28"/>
      <c r="G786" s="360"/>
      <c r="H786" s="360"/>
      <c r="I786" s="360"/>
      <c r="J786" s="360"/>
      <c r="K786" s="360"/>
      <c r="L786" s="558"/>
      <c r="M786" s="558"/>
      <c r="N786" s="558"/>
      <c r="O786" s="784"/>
      <c r="P786" s="28"/>
      <c r="Q786" s="28"/>
      <c r="R786" s="874"/>
      <c r="S786" s="560"/>
      <c r="T786" s="28"/>
      <c r="U786" s="28"/>
      <c r="V786" s="28"/>
      <c r="W786" s="28"/>
      <c r="X786" s="558"/>
      <c r="Y786" s="558"/>
      <c r="Z786" s="558"/>
      <c r="AA786" s="561"/>
      <c r="AB786" s="360"/>
      <c r="AC786" s="28"/>
      <c r="AD786" s="360"/>
      <c r="AE786" s="28"/>
      <c r="AF786" s="1302"/>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row>
    <row r="787" ht="11.25" customHeight="1">
      <c r="A787" s="557"/>
      <c r="B787" s="558"/>
      <c r="C787" s="28"/>
      <c r="D787" s="360"/>
      <c r="E787" s="31"/>
      <c r="F787" s="28"/>
      <c r="G787" s="360"/>
      <c r="H787" s="360"/>
      <c r="I787" s="360"/>
      <c r="J787" s="360"/>
      <c r="K787" s="360"/>
      <c r="L787" s="558"/>
      <c r="M787" s="558"/>
      <c r="N787" s="558"/>
      <c r="O787" s="784"/>
      <c r="P787" s="28"/>
      <c r="Q787" s="28"/>
      <c r="R787" s="874"/>
      <c r="S787" s="560"/>
      <c r="T787" s="28"/>
      <c r="U787" s="28"/>
      <c r="V787" s="28"/>
      <c r="W787" s="28"/>
      <c r="X787" s="558"/>
      <c r="Y787" s="558"/>
      <c r="Z787" s="558"/>
      <c r="AA787" s="561"/>
      <c r="AB787" s="360"/>
      <c r="AC787" s="28"/>
      <c r="AD787" s="360"/>
      <c r="AE787" s="28"/>
      <c r="AF787" s="1302"/>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row>
    <row r="788" ht="11.25" customHeight="1">
      <c r="A788" s="557"/>
      <c r="B788" s="558"/>
      <c r="C788" s="28"/>
      <c r="D788" s="360"/>
      <c r="E788" s="31"/>
      <c r="F788" s="28"/>
      <c r="G788" s="360"/>
      <c r="H788" s="360"/>
      <c r="I788" s="360"/>
      <c r="J788" s="360"/>
      <c r="K788" s="360"/>
      <c r="L788" s="558"/>
      <c r="M788" s="558"/>
      <c r="N788" s="558"/>
      <c r="O788" s="784"/>
      <c r="P788" s="28"/>
      <c r="Q788" s="28"/>
      <c r="R788" s="874"/>
      <c r="S788" s="560"/>
      <c r="T788" s="28"/>
      <c r="U788" s="28"/>
      <c r="V788" s="28"/>
      <c r="W788" s="28"/>
      <c r="X788" s="558"/>
      <c r="Y788" s="558"/>
      <c r="Z788" s="558"/>
      <c r="AA788" s="561"/>
      <c r="AB788" s="360"/>
      <c r="AC788" s="28"/>
      <c r="AD788" s="360"/>
      <c r="AE788" s="28"/>
      <c r="AF788" s="1302"/>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row>
    <row r="789" ht="11.25" customHeight="1">
      <c r="A789" s="557"/>
      <c r="B789" s="558"/>
      <c r="C789" s="28"/>
      <c r="D789" s="360"/>
      <c r="E789" s="31"/>
      <c r="F789" s="28"/>
      <c r="G789" s="360"/>
      <c r="H789" s="360"/>
      <c r="I789" s="360"/>
      <c r="J789" s="360"/>
      <c r="K789" s="360"/>
      <c r="L789" s="558"/>
      <c r="M789" s="558"/>
      <c r="N789" s="558"/>
      <c r="O789" s="784"/>
      <c r="P789" s="28"/>
      <c r="Q789" s="28"/>
      <c r="R789" s="874"/>
      <c r="S789" s="560"/>
      <c r="T789" s="28"/>
      <c r="U789" s="28"/>
      <c r="V789" s="28"/>
      <c r="W789" s="28"/>
      <c r="X789" s="558"/>
      <c r="Y789" s="558"/>
      <c r="Z789" s="558"/>
      <c r="AA789" s="561"/>
      <c r="AB789" s="360"/>
      <c r="AC789" s="28"/>
      <c r="AD789" s="360"/>
      <c r="AE789" s="28"/>
      <c r="AF789" s="1302"/>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row>
    <row r="790" ht="11.25" customHeight="1">
      <c r="A790" s="557"/>
      <c r="B790" s="558"/>
      <c r="C790" s="28"/>
      <c r="D790" s="360"/>
      <c r="E790" s="31"/>
      <c r="F790" s="28"/>
      <c r="G790" s="360"/>
      <c r="H790" s="360"/>
      <c r="I790" s="360"/>
      <c r="J790" s="360"/>
      <c r="K790" s="360"/>
      <c r="L790" s="558"/>
      <c r="M790" s="558"/>
      <c r="N790" s="558"/>
      <c r="O790" s="784"/>
      <c r="P790" s="28"/>
      <c r="Q790" s="28"/>
      <c r="R790" s="874"/>
      <c r="S790" s="560"/>
      <c r="T790" s="28"/>
      <c r="U790" s="28"/>
      <c r="V790" s="28"/>
      <c r="W790" s="28"/>
      <c r="X790" s="558"/>
      <c r="Y790" s="558"/>
      <c r="Z790" s="558"/>
      <c r="AA790" s="561"/>
      <c r="AB790" s="360"/>
      <c r="AC790" s="28"/>
      <c r="AD790" s="360"/>
      <c r="AE790" s="28"/>
      <c r="AF790" s="1302"/>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row>
    <row r="791" ht="11.25" customHeight="1">
      <c r="A791" s="557"/>
      <c r="B791" s="558"/>
      <c r="C791" s="28"/>
      <c r="D791" s="360"/>
      <c r="E791" s="31"/>
      <c r="F791" s="28"/>
      <c r="G791" s="360"/>
      <c r="H791" s="360"/>
      <c r="I791" s="360"/>
      <c r="J791" s="360"/>
      <c r="K791" s="360"/>
      <c r="L791" s="558"/>
      <c r="M791" s="558"/>
      <c r="N791" s="558"/>
      <c r="O791" s="784"/>
      <c r="P791" s="28"/>
      <c r="Q791" s="28"/>
      <c r="R791" s="874"/>
      <c r="S791" s="560"/>
      <c r="T791" s="28"/>
      <c r="U791" s="28"/>
      <c r="V791" s="28"/>
      <c r="W791" s="28"/>
      <c r="X791" s="558"/>
      <c r="Y791" s="558"/>
      <c r="Z791" s="558"/>
      <c r="AA791" s="561"/>
      <c r="AB791" s="360"/>
      <c r="AC791" s="28"/>
      <c r="AD791" s="360"/>
      <c r="AE791" s="28"/>
      <c r="AF791" s="1302"/>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row>
    <row r="792" ht="11.25" customHeight="1">
      <c r="A792" s="557"/>
      <c r="B792" s="558"/>
      <c r="C792" s="28"/>
      <c r="D792" s="360"/>
      <c r="E792" s="31"/>
      <c r="F792" s="28"/>
      <c r="G792" s="360"/>
      <c r="H792" s="360"/>
      <c r="I792" s="360"/>
      <c r="J792" s="360"/>
      <c r="K792" s="360"/>
      <c r="L792" s="558"/>
      <c r="M792" s="558"/>
      <c r="N792" s="558"/>
      <c r="O792" s="784"/>
      <c r="P792" s="28"/>
      <c r="Q792" s="28"/>
      <c r="R792" s="874"/>
      <c r="S792" s="560"/>
      <c r="T792" s="28"/>
      <c r="U792" s="28"/>
      <c r="V792" s="28"/>
      <c r="W792" s="28"/>
      <c r="X792" s="558"/>
      <c r="Y792" s="558"/>
      <c r="Z792" s="558"/>
      <c r="AA792" s="561"/>
      <c r="AB792" s="360"/>
      <c r="AC792" s="28"/>
      <c r="AD792" s="360"/>
      <c r="AE792" s="28"/>
      <c r="AF792" s="1302"/>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row>
    <row r="793" ht="11.25" customHeight="1">
      <c r="A793" s="557"/>
      <c r="B793" s="558"/>
      <c r="C793" s="28"/>
      <c r="D793" s="360"/>
      <c r="E793" s="31"/>
      <c r="F793" s="28"/>
      <c r="G793" s="360"/>
      <c r="H793" s="360"/>
      <c r="I793" s="360"/>
      <c r="J793" s="360"/>
      <c r="K793" s="360"/>
      <c r="L793" s="558"/>
      <c r="M793" s="558"/>
      <c r="N793" s="558"/>
      <c r="O793" s="784"/>
      <c r="P793" s="28"/>
      <c r="Q793" s="28"/>
      <c r="R793" s="874"/>
      <c r="S793" s="560"/>
      <c r="T793" s="28"/>
      <c r="U793" s="28"/>
      <c r="V793" s="28"/>
      <c r="W793" s="28"/>
      <c r="X793" s="558"/>
      <c r="Y793" s="558"/>
      <c r="Z793" s="558"/>
      <c r="AA793" s="561"/>
      <c r="AB793" s="360"/>
      <c r="AC793" s="28"/>
      <c r="AD793" s="360"/>
      <c r="AE793" s="28"/>
      <c r="AF793" s="1302"/>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row>
    <row r="794" ht="11.25" customHeight="1">
      <c r="A794" s="557"/>
      <c r="B794" s="558"/>
      <c r="C794" s="28"/>
      <c r="D794" s="360"/>
      <c r="E794" s="31"/>
      <c r="F794" s="28"/>
      <c r="G794" s="360"/>
      <c r="H794" s="360"/>
      <c r="I794" s="360"/>
      <c r="J794" s="360"/>
      <c r="K794" s="360"/>
      <c r="L794" s="558"/>
      <c r="M794" s="558"/>
      <c r="N794" s="558"/>
      <c r="O794" s="784"/>
      <c r="P794" s="28"/>
      <c r="Q794" s="28"/>
      <c r="R794" s="874"/>
      <c r="S794" s="560"/>
      <c r="T794" s="28"/>
      <c r="U794" s="28"/>
      <c r="V794" s="28"/>
      <c r="W794" s="28"/>
      <c r="X794" s="558"/>
      <c r="Y794" s="558"/>
      <c r="Z794" s="558"/>
      <c r="AA794" s="561"/>
      <c r="AB794" s="360"/>
      <c r="AC794" s="28"/>
      <c r="AD794" s="360"/>
      <c r="AE794" s="28"/>
      <c r="AF794" s="1302"/>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row>
    <row r="795" ht="11.25" customHeight="1">
      <c r="A795" s="557"/>
      <c r="B795" s="558"/>
      <c r="C795" s="28"/>
      <c r="D795" s="360"/>
      <c r="E795" s="31"/>
      <c r="F795" s="28"/>
      <c r="G795" s="360"/>
      <c r="H795" s="360"/>
      <c r="I795" s="360"/>
      <c r="J795" s="360"/>
      <c r="K795" s="360"/>
      <c r="L795" s="558"/>
      <c r="M795" s="558"/>
      <c r="N795" s="558"/>
      <c r="O795" s="784"/>
      <c r="P795" s="28"/>
      <c r="Q795" s="28"/>
      <c r="R795" s="874"/>
      <c r="S795" s="560"/>
      <c r="T795" s="28"/>
      <c r="U795" s="28"/>
      <c r="V795" s="28"/>
      <c r="W795" s="28"/>
      <c r="X795" s="558"/>
      <c r="Y795" s="558"/>
      <c r="Z795" s="558"/>
      <c r="AA795" s="561"/>
      <c r="AB795" s="360"/>
      <c r="AC795" s="28"/>
      <c r="AD795" s="360"/>
      <c r="AE795" s="28"/>
      <c r="AF795" s="1302"/>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row>
    <row r="796" ht="11.25" customHeight="1">
      <c r="A796" s="557"/>
      <c r="B796" s="558"/>
      <c r="C796" s="28"/>
      <c r="D796" s="360"/>
      <c r="E796" s="31"/>
      <c r="F796" s="28"/>
      <c r="G796" s="360"/>
      <c r="H796" s="360"/>
      <c r="I796" s="360"/>
      <c r="J796" s="360"/>
      <c r="K796" s="360"/>
      <c r="L796" s="558"/>
      <c r="M796" s="558"/>
      <c r="N796" s="558"/>
      <c r="O796" s="784"/>
      <c r="P796" s="28"/>
      <c r="Q796" s="28"/>
      <c r="R796" s="874"/>
      <c r="S796" s="560"/>
      <c r="T796" s="28"/>
      <c r="U796" s="28"/>
      <c r="V796" s="28"/>
      <c r="W796" s="28"/>
      <c r="X796" s="558"/>
      <c r="Y796" s="558"/>
      <c r="Z796" s="558"/>
      <c r="AA796" s="561"/>
      <c r="AB796" s="360"/>
      <c r="AC796" s="28"/>
      <c r="AD796" s="360"/>
      <c r="AE796" s="28"/>
      <c r="AF796" s="1302"/>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row>
    <row r="797" ht="11.25" customHeight="1">
      <c r="A797" s="557"/>
      <c r="B797" s="558"/>
      <c r="C797" s="28"/>
      <c r="D797" s="360"/>
      <c r="E797" s="31"/>
      <c r="F797" s="28"/>
      <c r="G797" s="360"/>
      <c r="H797" s="360"/>
      <c r="I797" s="360"/>
      <c r="J797" s="360"/>
      <c r="K797" s="360"/>
      <c r="L797" s="558"/>
      <c r="M797" s="558"/>
      <c r="N797" s="558"/>
      <c r="O797" s="784"/>
      <c r="P797" s="28"/>
      <c r="Q797" s="28"/>
      <c r="R797" s="874"/>
      <c r="S797" s="560"/>
      <c r="T797" s="28"/>
      <c r="U797" s="28"/>
      <c r="V797" s="28"/>
      <c r="W797" s="28"/>
      <c r="X797" s="558"/>
      <c r="Y797" s="558"/>
      <c r="Z797" s="558"/>
      <c r="AA797" s="561"/>
      <c r="AB797" s="360"/>
      <c r="AC797" s="28"/>
      <c r="AD797" s="360"/>
      <c r="AE797" s="28"/>
      <c r="AF797" s="1302"/>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row>
    <row r="798" ht="11.25" customHeight="1">
      <c r="A798" s="557"/>
      <c r="B798" s="558"/>
      <c r="C798" s="28"/>
      <c r="D798" s="360"/>
      <c r="E798" s="31"/>
      <c r="F798" s="28"/>
      <c r="G798" s="360"/>
      <c r="H798" s="360"/>
      <c r="I798" s="360"/>
      <c r="J798" s="360"/>
      <c r="K798" s="360"/>
      <c r="L798" s="558"/>
      <c r="M798" s="558"/>
      <c r="N798" s="558"/>
      <c r="O798" s="784"/>
      <c r="P798" s="28"/>
      <c r="Q798" s="28"/>
      <c r="R798" s="874"/>
      <c r="S798" s="560"/>
      <c r="T798" s="28"/>
      <c r="U798" s="28"/>
      <c r="V798" s="28"/>
      <c r="W798" s="28"/>
      <c r="X798" s="558"/>
      <c r="Y798" s="558"/>
      <c r="Z798" s="558"/>
      <c r="AA798" s="561"/>
      <c r="AB798" s="360"/>
      <c r="AC798" s="28"/>
      <c r="AD798" s="360"/>
      <c r="AE798" s="28"/>
      <c r="AF798" s="1302"/>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row>
    <row r="799" ht="11.25" customHeight="1">
      <c r="A799" s="557"/>
      <c r="B799" s="558"/>
      <c r="C799" s="28"/>
      <c r="D799" s="360"/>
      <c r="E799" s="31"/>
      <c r="F799" s="28"/>
      <c r="G799" s="360"/>
      <c r="H799" s="360"/>
      <c r="I799" s="360"/>
      <c r="J799" s="360"/>
      <c r="K799" s="360"/>
      <c r="L799" s="558"/>
      <c r="M799" s="558"/>
      <c r="N799" s="558"/>
      <c r="O799" s="784"/>
      <c r="P799" s="28"/>
      <c r="Q799" s="28"/>
      <c r="R799" s="874"/>
      <c r="S799" s="560"/>
      <c r="T799" s="28"/>
      <c r="U799" s="28"/>
      <c r="V799" s="28"/>
      <c r="W799" s="28"/>
      <c r="X799" s="558"/>
      <c r="Y799" s="558"/>
      <c r="Z799" s="558"/>
      <c r="AA799" s="561"/>
      <c r="AB799" s="360"/>
      <c r="AC799" s="28"/>
      <c r="AD799" s="360"/>
      <c r="AE799" s="28"/>
      <c r="AF799" s="1302"/>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row>
    <row r="800" ht="11.25" customHeight="1">
      <c r="A800" s="557"/>
      <c r="B800" s="558"/>
      <c r="C800" s="28"/>
      <c r="D800" s="360"/>
      <c r="E800" s="31"/>
      <c r="F800" s="28"/>
      <c r="G800" s="360"/>
      <c r="H800" s="360"/>
      <c r="I800" s="360"/>
      <c r="J800" s="360"/>
      <c r="K800" s="360"/>
      <c r="L800" s="558"/>
      <c r="M800" s="558"/>
      <c r="N800" s="558"/>
      <c r="O800" s="784"/>
      <c r="P800" s="28"/>
      <c r="Q800" s="28"/>
      <c r="R800" s="874"/>
      <c r="S800" s="560"/>
      <c r="T800" s="28"/>
      <c r="U800" s="28"/>
      <c r="V800" s="28"/>
      <c r="W800" s="28"/>
      <c r="X800" s="558"/>
      <c r="Y800" s="558"/>
      <c r="Z800" s="558"/>
      <c r="AA800" s="561"/>
      <c r="AB800" s="360"/>
      <c r="AC800" s="28"/>
      <c r="AD800" s="360"/>
      <c r="AE800" s="28"/>
      <c r="AF800" s="1302"/>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row>
    <row r="801" ht="11.25" customHeight="1">
      <c r="A801" s="557"/>
      <c r="B801" s="558"/>
      <c r="C801" s="28"/>
      <c r="D801" s="360"/>
      <c r="E801" s="31"/>
      <c r="F801" s="28"/>
      <c r="G801" s="360"/>
      <c r="H801" s="360"/>
      <c r="I801" s="360"/>
      <c r="J801" s="360"/>
      <c r="K801" s="360"/>
      <c r="L801" s="558"/>
      <c r="M801" s="558"/>
      <c r="N801" s="558"/>
      <c r="O801" s="784"/>
      <c r="P801" s="28"/>
      <c r="Q801" s="28"/>
      <c r="R801" s="874"/>
      <c r="S801" s="560"/>
      <c r="T801" s="28"/>
      <c r="U801" s="28"/>
      <c r="V801" s="28"/>
      <c r="W801" s="28"/>
      <c r="X801" s="558"/>
      <c r="Y801" s="558"/>
      <c r="Z801" s="558"/>
      <c r="AA801" s="561"/>
      <c r="AB801" s="360"/>
      <c r="AC801" s="28"/>
      <c r="AD801" s="360"/>
      <c r="AE801" s="28"/>
      <c r="AF801" s="1302"/>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row>
    <row r="802" ht="11.25" customHeight="1">
      <c r="A802" s="557"/>
      <c r="B802" s="558"/>
      <c r="C802" s="28"/>
      <c r="D802" s="360"/>
      <c r="E802" s="31"/>
      <c r="F802" s="28"/>
      <c r="G802" s="360"/>
      <c r="H802" s="360"/>
      <c r="I802" s="360"/>
      <c r="J802" s="360"/>
      <c r="K802" s="360"/>
      <c r="L802" s="558"/>
      <c r="M802" s="558"/>
      <c r="N802" s="558"/>
      <c r="O802" s="784"/>
      <c r="P802" s="28"/>
      <c r="Q802" s="28"/>
      <c r="R802" s="874"/>
      <c r="S802" s="560"/>
      <c r="T802" s="28"/>
      <c r="U802" s="28"/>
      <c r="V802" s="28"/>
      <c r="W802" s="28"/>
      <c r="X802" s="558"/>
      <c r="Y802" s="558"/>
      <c r="Z802" s="558"/>
      <c r="AA802" s="561"/>
      <c r="AB802" s="360"/>
      <c r="AC802" s="28"/>
      <c r="AD802" s="360"/>
      <c r="AE802" s="28"/>
      <c r="AF802" s="1302"/>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row>
    <row r="803" ht="11.25" customHeight="1">
      <c r="A803" s="557"/>
      <c r="B803" s="558"/>
      <c r="C803" s="28"/>
      <c r="D803" s="360"/>
      <c r="E803" s="31"/>
      <c r="F803" s="28"/>
      <c r="G803" s="360"/>
      <c r="H803" s="360"/>
      <c r="I803" s="360"/>
      <c r="J803" s="360"/>
      <c r="K803" s="360"/>
      <c r="L803" s="558"/>
      <c r="M803" s="558"/>
      <c r="N803" s="558"/>
      <c r="O803" s="784"/>
      <c r="P803" s="28"/>
      <c r="Q803" s="28"/>
      <c r="R803" s="874"/>
      <c r="S803" s="560"/>
      <c r="T803" s="28"/>
      <c r="U803" s="28"/>
      <c r="V803" s="28"/>
      <c r="W803" s="28"/>
      <c r="X803" s="558"/>
      <c r="Y803" s="558"/>
      <c r="Z803" s="558"/>
      <c r="AA803" s="561"/>
      <c r="AB803" s="360"/>
      <c r="AC803" s="28"/>
      <c r="AD803" s="360"/>
      <c r="AE803" s="28"/>
      <c r="AF803" s="1302"/>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row>
    <row r="804" ht="11.25" customHeight="1">
      <c r="A804" s="557"/>
      <c r="B804" s="558"/>
      <c r="C804" s="28"/>
      <c r="D804" s="360"/>
      <c r="E804" s="31"/>
      <c r="F804" s="28"/>
      <c r="G804" s="360"/>
      <c r="H804" s="360"/>
      <c r="I804" s="360"/>
      <c r="J804" s="360"/>
      <c r="K804" s="360"/>
      <c r="L804" s="558"/>
      <c r="M804" s="558"/>
      <c r="N804" s="558"/>
      <c r="O804" s="784"/>
      <c r="P804" s="28"/>
      <c r="Q804" s="28"/>
      <c r="R804" s="874"/>
      <c r="S804" s="560"/>
      <c r="T804" s="28"/>
      <c r="U804" s="28"/>
      <c r="V804" s="28"/>
      <c r="W804" s="28"/>
      <c r="X804" s="558"/>
      <c r="Y804" s="558"/>
      <c r="Z804" s="558"/>
      <c r="AA804" s="561"/>
      <c r="AB804" s="360"/>
      <c r="AC804" s="28"/>
      <c r="AD804" s="360"/>
      <c r="AE804" s="28"/>
      <c r="AF804" s="1302"/>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row>
    <row r="805" ht="11.25" customHeight="1">
      <c r="A805" s="557"/>
      <c r="B805" s="558"/>
      <c r="C805" s="28"/>
      <c r="D805" s="360"/>
      <c r="E805" s="31"/>
      <c r="F805" s="28"/>
      <c r="G805" s="360"/>
      <c r="H805" s="360"/>
      <c r="I805" s="360"/>
      <c r="J805" s="360"/>
      <c r="K805" s="360"/>
      <c r="L805" s="558"/>
      <c r="M805" s="558"/>
      <c r="N805" s="558"/>
      <c r="O805" s="784"/>
      <c r="P805" s="28"/>
      <c r="Q805" s="28"/>
      <c r="R805" s="874"/>
      <c r="S805" s="560"/>
      <c r="T805" s="28"/>
      <c r="U805" s="28"/>
      <c r="V805" s="28"/>
      <c r="W805" s="28"/>
      <c r="X805" s="558"/>
      <c r="Y805" s="558"/>
      <c r="Z805" s="558"/>
      <c r="AA805" s="561"/>
      <c r="AB805" s="360"/>
      <c r="AC805" s="28"/>
      <c r="AD805" s="360"/>
      <c r="AE805" s="28"/>
      <c r="AF805" s="1302"/>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row>
    <row r="806" ht="11.25" customHeight="1">
      <c r="A806" s="557"/>
      <c r="B806" s="558"/>
      <c r="C806" s="28"/>
      <c r="D806" s="360"/>
      <c r="E806" s="31"/>
      <c r="F806" s="28"/>
      <c r="G806" s="360"/>
      <c r="H806" s="360"/>
      <c r="I806" s="360"/>
      <c r="J806" s="360"/>
      <c r="K806" s="360"/>
      <c r="L806" s="558"/>
      <c r="M806" s="558"/>
      <c r="N806" s="558"/>
      <c r="O806" s="784"/>
      <c r="P806" s="28"/>
      <c r="Q806" s="28"/>
      <c r="R806" s="874"/>
      <c r="S806" s="560"/>
      <c r="T806" s="28"/>
      <c r="U806" s="28"/>
      <c r="V806" s="28"/>
      <c r="W806" s="28"/>
      <c r="X806" s="558"/>
      <c r="Y806" s="558"/>
      <c r="Z806" s="558"/>
      <c r="AA806" s="561"/>
      <c r="AB806" s="360"/>
      <c r="AC806" s="28"/>
      <c r="AD806" s="360"/>
      <c r="AE806" s="28"/>
      <c r="AF806" s="1302"/>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row>
    <row r="807" ht="11.25" customHeight="1">
      <c r="A807" s="557"/>
      <c r="B807" s="558"/>
      <c r="C807" s="28"/>
      <c r="D807" s="360"/>
      <c r="E807" s="31"/>
      <c r="F807" s="28"/>
      <c r="G807" s="360"/>
      <c r="H807" s="360"/>
      <c r="I807" s="360"/>
      <c r="J807" s="360"/>
      <c r="K807" s="360"/>
      <c r="L807" s="558"/>
      <c r="M807" s="558"/>
      <c r="N807" s="558"/>
      <c r="O807" s="784"/>
      <c r="P807" s="28"/>
      <c r="Q807" s="28"/>
      <c r="R807" s="874"/>
      <c r="S807" s="560"/>
      <c r="T807" s="28"/>
      <c r="U807" s="28"/>
      <c r="V807" s="28"/>
      <c r="W807" s="28"/>
      <c r="X807" s="558"/>
      <c r="Y807" s="558"/>
      <c r="Z807" s="558"/>
      <c r="AA807" s="561"/>
      <c r="AB807" s="360"/>
      <c r="AC807" s="28"/>
      <c r="AD807" s="360"/>
      <c r="AE807" s="28"/>
      <c r="AF807" s="1302"/>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row>
    <row r="808" ht="11.25" customHeight="1">
      <c r="A808" s="557"/>
      <c r="B808" s="558"/>
      <c r="C808" s="28"/>
      <c r="D808" s="360"/>
      <c r="E808" s="31"/>
      <c r="F808" s="28"/>
      <c r="G808" s="360"/>
      <c r="H808" s="360"/>
      <c r="I808" s="360"/>
      <c r="J808" s="360"/>
      <c r="K808" s="360"/>
      <c r="L808" s="558"/>
      <c r="M808" s="558"/>
      <c r="N808" s="558"/>
      <c r="O808" s="784"/>
      <c r="P808" s="28"/>
      <c r="Q808" s="28"/>
      <c r="R808" s="874"/>
      <c r="S808" s="560"/>
      <c r="T808" s="28"/>
      <c r="U808" s="28"/>
      <c r="V808" s="28"/>
      <c r="W808" s="28"/>
      <c r="X808" s="558"/>
      <c r="Y808" s="558"/>
      <c r="Z808" s="558"/>
      <c r="AA808" s="561"/>
      <c r="AB808" s="360"/>
      <c r="AC808" s="28"/>
      <c r="AD808" s="360"/>
      <c r="AE808" s="28"/>
      <c r="AF808" s="1302"/>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row>
    <row r="809" ht="11.25" customHeight="1">
      <c r="A809" s="557"/>
      <c r="B809" s="558"/>
      <c r="C809" s="28"/>
      <c r="D809" s="360"/>
      <c r="E809" s="31"/>
      <c r="F809" s="28"/>
      <c r="G809" s="360"/>
      <c r="H809" s="360"/>
      <c r="I809" s="360"/>
      <c r="J809" s="360"/>
      <c r="K809" s="360"/>
      <c r="L809" s="558"/>
      <c r="M809" s="558"/>
      <c r="N809" s="558"/>
      <c r="O809" s="784"/>
      <c r="P809" s="28"/>
      <c r="Q809" s="28"/>
      <c r="R809" s="874"/>
      <c r="S809" s="560"/>
      <c r="T809" s="28"/>
      <c r="U809" s="28"/>
      <c r="V809" s="28"/>
      <c r="W809" s="28"/>
      <c r="X809" s="558"/>
      <c r="Y809" s="558"/>
      <c r="Z809" s="558"/>
      <c r="AA809" s="561"/>
      <c r="AB809" s="360"/>
      <c r="AC809" s="28"/>
      <c r="AD809" s="360"/>
      <c r="AE809" s="28"/>
      <c r="AF809" s="1302"/>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row>
    <row r="810" ht="11.25" customHeight="1">
      <c r="A810" s="557"/>
      <c r="B810" s="558"/>
      <c r="C810" s="28"/>
      <c r="D810" s="360"/>
      <c r="E810" s="31"/>
      <c r="F810" s="28"/>
      <c r="G810" s="360"/>
      <c r="H810" s="360"/>
      <c r="I810" s="360"/>
      <c r="J810" s="360"/>
      <c r="K810" s="360"/>
      <c r="L810" s="558"/>
      <c r="M810" s="558"/>
      <c r="N810" s="558"/>
      <c r="O810" s="784"/>
      <c r="P810" s="28"/>
      <c r="Q810" s="28"/>
      <c r="R810" s="874"/>
      <c r="S810" s="560"/>
      <c r="T810" s="28"/>
      <c r="U810" s="28"/>
      <c r="V810" s="28"/>
      <c r="W810" s="28"/>
      <c r="X810" s="558"/>
      <c r="Y810" s="558"/>
      <c r="Z810" s="558"/>
      <c r="AA810" s="561"/>
      <c r="AB810" s="360"/>
      <c r="AC810" s="28"/>
      <c r="AD810" s="360"/>
      <c r="AE810" s="28"/>
      <c r="AF810" s="1302"/>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row>
    <row r="811" ht="11.25" customHeight="1">
      <c r="A811" s="557"/>
      <c r="B811" s="558"/>
      <c r="C811" s="28"/>
      <c r="D811" s="360"/>
      <c r="E811" s="31"/>
      <c r="F811" s="28"/>
      <c r="G811" s="360"/>
      <c r="H811" s="360"/>
      <c r="I811" s="360"/>
      <c r="J811" s="360"/>
      <c r="K811" s="360"/>
      <c r="L811" s="558"/>
      <c r="M811" s="558"/>
      <c r="N811" s="558"/>
      <c r="O811" s="784"/>
      <c r="P811" s="28"/>
      <c r="Q811" s="28"/>
      <c r="R811" s="874"/>
      <c r="S811" s="560"/>
      <c r="T811" s="28"/>
      <c r="U811" s="28"/>
      <c r="V811" s="28"/>
      <c r="W811" s="28"/>
      <c r="X811" s="558"/>
      <c r="Y811" s="558"/>
      <c r="Z811" s="558"/>
      <c r="AA811" s="561"/>
      <c r="AB811" s="360"/>
      <c r="AC811" s="28"/>
      <c r="AD811" s="360"/>
      <c r="AE811" s="28"/>
      <c r="AF811" s="1302"/>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row>
    <row r="812" ht="11.25" customHeight="1">
      <c r="A812" s="557"/>
      <c r="B812" s="558"/>
      <c r="C812" s="28"/>
      <c r="D812" s="360"/>
      <c r="E812" s="31"/>
      <c r="F812" s="28"/>
      <c r="G812" s="360"/>
      <c r="H812" s="360"/>
      <c r="I812" s="360"/>
      <c r="J812" s="360"/>
      <c r="K812" s="360"/>
      <c r="L812" s="558"/>
      <c r="M812" s="558"/>
      <c r="N812" s="558"/>
      <c r="O812" s="784"/>
      <c r="P812" s="28"/>
      <c r="Q812" s="28"/>
      <c r="R812" s="874"/>
      <c r="S812" s="560"/>
      <c r="T812" s="28"/>
      <c r="U812" s="28"/>
      <c r="V812" s="28"/>
      <c r="W812" s="28"/>
      <c r="X812" s="558"/>
      <c r="Y812" s="558"/>
      <c r="Z812" s="558"/>
      <c r="AA812" s="561"/>
      <c r="AB812" s="360"/>
      <c r="AC812" s="28"/>
      <c r="AD812" s="360"/>
      <c r="AE812" s="28"/>
      <c r="AF812" s="1302"/>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row>
    <row r="813" ht="11.25" customHeight="1">
      <c r="A813" s="557"/>
      <c r="B813" s="558"/>
      <c r="C813" s="28"/>
      <c r="D813" s="360"/>
      <c r="E813" s="31"/>
      <c r="F813" s="28"/>
      <c r="G813" s="360"/>
      <c r="H813" s="360"/>
      <c r="I813" s="360"/>
      <c r="J813" s="360"/>
      <c r="K813" s="360"/>
      <c r="L813" s="558"/>
      <c r="M813" s="558"/>
      <c r="N813" s="558"/>
      <c r="O813" s="784"/>
      <c r="P813" s="28"/>
      <c r="Q813" s="28"/>
      <c r="R813" s="874"/>
      <c r="S813" s="560"/>
      <c r="T813" s="28"/>
      <c r="U813" s="28"/>
      <c r="V813" s="28"/>
      <c r="W813" s="28"/>
      <c r="X813" s="558"/>
      <c r="Y813" s="558"/>
      <c r="Z813" s="558"/>
      <c r="AA813" s="561"/>
      <c r="AB813" s="360"/>
      <c r="AC813" s="28"/>
      <c r="AD813" s="360"/>
      <c r="AE813" s="28"/>
      <c r="AF813" s="1302"/>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row>
    <row r="814" ht="11.25" customHeight="1">
      <c r="A814" s="557"/>
      <c r="B814" s="558"/>
      <c r="C814" s="28"/>
      <c r="D814" s="360"/>
      <c r="E814" s="31"/>
      <c r="F814" s="28"/>
      <c r="G814" s="360"/>
      <c r="H814" s="360"/>
      <c r="I814" s="360"/>
      <c r="J814" s="360"/>
      <c r="K814" s="360"/>
      <c r="L814" s="558"/>
      <c r="M814" s="558"/>
      <c r="N814" s="558"/>
      <c r="O814" s="784"/>
      <c r="P814" s="28"/>
      <c r="Q814" s="28"/>
      <c r="R814" s="874"/>
      <c r="S814" s="560"/>
      <c r="T814" s="28"/>
      <c r="U814" s="28"/>
      <c r="V814" s="28"/>
      <c r="W814" s="28"/>
      <c r="X814" s="558"/>
      <c r="Y814" s="558"/>
      <c r="Z814" s="558"/>
      <c r="AA814" s="561"/>
      <c r="AB814" s="360"/>
      <c r="AC814" s="28"/>
      <c r="AD814" s="360"/>
      <c r="AE814" s="28"/>
      <c r="AF814" s="1302"/>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row>
    <row r="815" ht="11.25" customHeight="1">
      <c r="A815" s="557"/>
      <c r="B815" s="558"/>
      <c r="C815" s="28"/>
      <c r="D815" s="360"/>
      <c r="E815" s="31"/>
      <c r="F815" s="28"/>
      <c r="G815" s="360"/>
      <c r="H815" s="360"/>
      <c r="I815" s="360"/>
      <c r="J815" s="360"/>
      <c r="K815" s="360"/>
      <c r="L815" s="558"/>
      <c r="M815" s="558"/>
      <c r="N815" s="558"/>
      <c r="O815" s="784"/>
      <c r="P815" s="28"/>
      <c r="Q815" s="28"/>
      <c r="R815" s="874"/>
      <c r="S815" s="560"/>
      <c r="T815" s="28"/>
      <c r="U815" s="28"/>
      <c r="V815" s="28"/>
      <c r="W815" s="28"/>
      <c r="X815" s="558"/>
      <c r="Y815" s="558"/>
      <c r="Z815" s="558"/>
      <c r="AA815" s="561"/>
      <c r="AB815" s="360"/>
      <c r="AC815" s="28"/>
      <c r="AD815" s="360"/>
      <c r="AE815" s="28"/>
      <c r="AF815" s="1302"/>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row>
    <row r="816" ht="11.25" customHeight="1">
      <c r="A816" s="557"/>
      <c r="B816" s="558"/>
      <c r="C816" s="28"/>
      <c r="D816" s="360"/>
      <c r="E816" s="31"/>
      <c r="F816" s="28"/>
      <c r="G816" s="360"/>
      <c r="H816" s="360"/>
      <c r="I816" s="360"/>
      <c r="J816" s="360"/>
      <c r="K816" s="360"/>
      <c r="L816" s="558"/>
      <c r="M816" s="558"/>
      <c r="N816" s="558"/>
      <c r="O816" s="784"/>
      <c r="P816" s="28"/>
      <c r="Q816" s="28"/>
      <c r="R816" s="874"/>
      <c r="S816" s="560"/>
      <c r="T816" s="28"/>
      <c r="U816" s="28"/>
      <c r="V816" s="28"/>
      <c r="W816" s="28"/>
      <c r="X816" s="558"/>
      <c r="Y816" s="558"/>
      <c r="Z816" s="558"/>
      <c r="AA816" s="561"/>
      <c r="AB816" s="360"/>
      <c r="AC816" s="28"/>
      <c r="AD816" s="360"/>
      <c r="AE816" s="28"/>
      <c r="AF816" s="1302"/>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row>
    <row r="817" ht="11.25" customHeight="1">
      <c r="A817" s="557"/>
      <c r="B817" s="558"/>
      <c r="C817" s="28"/>
      <c r="D817" s="360"/>
      <c r="E817" s="31"/>
      <c r="F817" s="28"/>
      <c r="G817" s="360"/>
      <c r="H817" s="360"/>
      <c r="I817" s="360"/>
      <c r="J817" s="360"/>
      <c r="K817" s="360"/>
      <c r="L817" s="558"/>
      <c r="M817" s="558"/>
      <c r="N817" s="558"/>
      <c r="O817" s="784"/>
      <c r="P817" s="28"/>
      <c r="Q817" s="28"/>
      <c r="R817" s="874"/>
      <c r="S817" s="560"/>
      <c r="T817" s="28"/>
      <c r="U817" s="28"/>
      <c r="V817" s="28"/>
      <c r="W817" s="28"/>
      <c r="X817" s="558"/>
      <c r="Y817" s="558"/>
      <c r="Z817" s="558"/>
      <c r="AA817" s="561"/>
      <c r="AB817" s="360"/>
      <c r="AC817" s="28"/>
      <c r="AD817" s="360"/>
      <c r="AE817" s="28"/>
      <c r="AF817" s="1302"/>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row>
    <row r="818" ht="11.25" customHeight="1">
      <c r="A818" s="557"/>
      <c r="B818" s="558"/>
      <c r="C818" s="28"/>
      <c r="D818" s="360"/>
      <c r="E818" s="31"/>
      <c r="F818" s="28"/>
      <c r="G818" s="360"/>
      <c r="H818" s="360"/>
      <c r="I818" s="360"/>
      <c r="J818" s="360"/>
      <c r="K818" s="360"/>
      <c r="L818" s="558"/>
      <c r="M818" s="558"/>
      <c r="N818" s="558"/>
      <c r="O818" s="784"/>
      <c r="P818" s="28"/>
      <c r="Q818" s="28"/>
      <c r="R818" s="874"/>
      <c r="S818" s="560"/>
      <c r="T818" s="28"/>
      <c r="U818" s="28"/>
      <c r="V818" s="28"/>
      <c r="W818" s="28"/>
      <c r="X818" s="558"/>
      <c r="Y818" s="558"/>
      <c r="Z818" s="558"/>
      <c r="AA818" s="561"/>
      <c r="AB818" s="360"/>
      <c r="AC818" s="28"/>
      <c r="AD818" s="360"/>
      <c r="AE818" s="28"/>
      <c r="AF818" s="1302"/>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row>
    <row r="819" ht="11.25" customHeight="1">
      <c r="A819" s="557"/>
      <c r="B819" s="558"/>
      <c r="C819" s="28"/>
      <c r="D819" s="360"/>
      <c r="E819" s="31"/>
      <c r="F819" s="28"/>
      <c r="G819" s="360"/>
      <c r="H819" s="360"/>
      <c r="I819" s="360"/>
      <c r="J819" s="360"/>
      <c r="K819" s="360"/>
      <c r="L819" s="558"/>
      <c r="M819" s="558"/>
      <c r="N819" s="558"/>
      <c r="O819" s="784"/>
      <c r="P819" s="28"/>
      <c r="Q819" s="28"/>
      <c r="R819" s="874"/>
      <c r="S819" s="560"/>
      <c r="T819" s="28"/>
      <c r="U819" s="28"/>
      <c r="V819" s="28"/>
      <c r="W819" s="28"/>
      <c r="X819" s="558"/>
      <c r="Y819" s="558"/>
      <c r="Z819" s="558"/>
      <c r="AA819" s="561"/>
      <c r="AB819" s="360"/>
      <c r="AC819" s="28"/>
      <c r="AD819" s="360"/>
      <c r="AE819" s="28"/>
      <c r="AF819" s="1302"/>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row>
    <row r="820" ht="11.25" customHeight="1">
      <c r="A820" s="557"/>
      <c r="B820" s="558"/>
      <c r="C820" s="28"/>
      <c r="D820" s="360"/>
      <c r="E820" s="31"/>
      <c r="F820" s="28"/>
      <c r="G820" s="360"/>
      <c r="H820" s="360"/>
      <c r="I820" s="360"/>
      <c r="J820" s="360"/>
      <c r="K820" s="360"/>
      <c r="L820" s="558"/>
      <c r="M820" s="558"/>
      <c r="N820" s="558"/>
      <c r="O820" s="784"/>
      <c r="P820" s="28"/>
      <c r="Q820" s="28"/>
      <c r="R820" s="874"/>
      <c r="S820" s="560"/>
      <c r="T820" s="28"/>
      <c r="U820" s="28"/>
      <c r="V820" s="28"/>
      <c r="W820" s="28"/>
      <c r="X820" s="558"/>
      <c r="Y820" s="558"/>
      <c r="Z820" s="558"/>
      <c r="AA820" s="561"/>
      <c r="AB820" s="360"/>
      <c r="AC820" s="28"/>
      <c r="AD820" s="360"/>
      <c r="AE820" s="28"/>
      <c r="AF820" s="1302"/>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row>
    <row r="821" ht="11.25" customHeight="1">
      <c r="A821" s="557"/>
      <c r="B821" s="558"/>
      <c r="C821" s="28"/>
      <c r="D821" s="360"/>
      <c r="E821" s="31"/>
      <c r="F821" s="28"/>
      <c r="G821" s="360"/>
      <c r="H821" s="360"/>
      <c r="I821" s="360"/>
      <c r="J821" s="360"/>
      <c r="K821" s="360"/>
      <c r="L821" s="558"/>
      <c r="M821" s="558"/>
      <c r="N821" s="558"/>
      <c r="O821" s="784"/>
      <c r="P821" s="28"/>
      <c r="Q821" s="28"/>
      <c r="R821" s="874"/>
      <c r="S821" s="560"/>
      <c r="T821" s="28"/>
      <c r="U821" s="28"/>
      <c r="V821" s="28"/>
      <c r="W821" s="28"/>
      <c r="X821" s="558"/>
      <c r="Y821" s="558"/>
      <c r="Z821" s="558"/>
      <c r="AA821" s="561"/>
      <c r="AB821" s="360"/>
      <c r="AC821" s="28"/>
      <c r="AD821" s="360"/>
      <c r="AE821" s="28"/>
      <c r="AF821" s="1302"/>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row>
    <row r="822" ht="11.25" customHeight="1">
      <c r="A822" s="557"/>
      <c r="B822" s="558"/>
      <c r="C822" s="28"/>
      <c r="D822" s="360"/>
      <c r="E822" s="31"/>
      <c r="F822" s="28"/>
      <c r="G822" s="360"/>
      <c r="H822" s="360"/>
      <c r="I822" s="360"/>
      <c r="J822" s="360"/>
      <c r="K822" s="360"/>
      <c r="L822" s="558"/>
      <c r="M822" s="558"/>
      <c r="N822" s="558"/>
      <c r="O822" s="784"/>
      <c r="P822" s="28"/>
      <c r="Q822" s="28"/>
      <c r="R822" s="874"/>
      <c r="S822" s="560"/>
      <c r="T822" s="28"/>
      <c r="U822" s="28"/>
      <c r="V822" s="28"/>
      <c r="W822" s="28"/>
      <c r="X822" s="558"/>
      <c r="Y822" s="558"/>
      <c r="Z822" s="558"/>
      <c r="AA822" s="561"/>
      <c r="AB822" s="360"/>
      <c r="AC822" s="28"/>
      <c r="AD822" s="360"/>
      <c r="AE822" s="28"/>
      <c r="AF822" s="1302"/>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row>
    <row r="823" ht="11.25" customHeight="1">
      <c r="A823" s="557"/>
      <c r="B823" s="558"/>
      <c r="C823" s="28"/>
      <c r="D823" s="360"/>
      <c r="E823" s="31"/>
      <c r="F823" s="28"/>
      <c r="G823" s="360"/>
      <c r="H823" s="360"/>
      <c r="I823" s="360"/>
      <c r="J823" s="360"/>
      <c r="K823" s="360"/>
      <c r="L823" s="558"/>
      <c r="M823" s="558"/>
      <c r="N823" s="558"/>
      <c r="O823" s="784"/>
      <c r="P823" s="28"/>
      <c r="Q823" s="28"/>
      <c r="R823" s="874"/>
      <c r="S823" s="560"/>
      <c r="T823" s="28"/>
      <c r="U823" s="28"/>
      <c r="V823" s="28"/>
      <c r="W823" s="28"/>
      <c r="X823" s="558"/>
      <c r="Y823" s="558"/>
      <c r="Z823" s="558"/>
      <c r="AA823" s="561"/>
      <c r="AB823" s="360"/>
      <c r="AC823" s="28"/>
      <c r="AD823" s="360"/>
      <c r="AE823" s="28"/>
      <c r="AF823" s="1302"/>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row>
    <row r="824" ht="11.25" customHeight="1">
      <c r="A824" s="557"/>
      <c r="B824" s="558"/>
      <c r="C824" s="28"/>
      <c r="D824" s="360"/>
      <c r="E824" s="31"/>
      <c r="F824" s="28"/>
      <c r="G824" s="360"/>
      <c r="H824" s="360"/>
      <c r="I824" s="360"/>
      <c r="J824" s="360"/>
      <c r="K824" s="360"/>
      <c r="L824" s="558"/>
      <c r="M824" s="558"/>
      <c r="N824" s="558"/>
      <c r="O824" s="784"/>
      <c r="P824" s="28"/>
      <c r="Q824" s="28"/>
      <c r="R824" s="874"/>
      <c r="S824" s="560"/>
      <c r="T824" s="28"/>
      <c r="U824" s="28"/>
      <c r="V824" s="28"/>
      <c r="W824" s="28"/>
      <c r="X824" s="558"/>
      <c r="Y824" s="558"/>
      <c r="Z824" s="558"/>
      <c r="AA824" s="561"/>
      <c r="AB824" s="360"/>
      <c r="AC824" s="28"/>
      <c r="AD824" s="360"/>
      <c r="AE824" s="28"/>
      <c r="AF824" s="1302"/>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row>
    <row r="825" ht="11.25" customHeight="1">
      <c r="A825" s="557"/>
      <c r="B825" s="558"/>
      <c r="C825" s="28"/>
      <c r="D825" s="360"/>
      <c r="E825" s="31"/>
      <c r="F825" s="28"/>
      <c r="G825" s="360"/>
      <c r="H825" s="360"/>
      <c r="I825" s="360"/>
      <c r="J825" s="360"/>
      <c r="K825" s="360"/>
      <c r="L825" s="558"/>
      <c r="M825" s="558"/>
      <c r="N825" s="558"/>
      <c r="O825" s="784"/>
      <c r="P825" s="28"/>
      <c r="Q825" s="28"/>
      <c r="R825" s="874"/>
      <c r="S825" s="560"/>
      <c r="T825" s="28"/>
      <c r="U825" s="28"/>
      <c r="V825" s="28"/>
      <c r="W825" s="28"/>
      <c r="X825" s="558"/>
      <c r="Y825" s="558"/>
      <c r="Z825" s="558"/>
      <c r="AA825" s="561"/>
      <c r="AB825" s="360"/>
      <c r="AC825" s="28"/>
      <c r="AD825" s="360"/>
      <c r="AE825" s="28"/>
      <c r="AF825" s="1302"/>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row>
    <row r="826" ht="11.25" customHeight="1">
      <c r="A826" s="557"/>
      <c r="B826" s="558"/>
      <c r="C826" s="28"/>
      <c r="D826" s="360"/>
      <c r="E826" s="31"/>
      <c r="F826" s="28"/>
      <c r="G826" s="360"/>
      <c r="H826" s="360"/>
      <c r="I826" s="360"/>
      <c r="J826" s="360"/>
      <c r="K826" s="360"/>
      <c r="L826" s="558"/>
      <c r="M826" s="558"/>
      <c r="N826" s="558"/>
      <c r="O826" s="784"/>
      <c r="P826" s="28"/>
      <c r="Q826" s="28"/>
      <c r="R826" s="874"/>
      <c r="S826" s="560"/>
      <c r="T826" s="28"/>
      <c r="U826" s="28"/>
      <c r="V826" s="28"/>
      <c r="W826" s="28"/>
      <c r="X826" s="558"/>
      <c r="Y826" s="558"/>
      <c r="Z826" s="558"/>
      <c r="AA826" s="561"/>
      <c r="AB826" s="360"/>
      <c r="AC826" s="28"/>
      <c r="AD826" s="360"/>
      <c r="AE826" s="28"/>
      <c r="AF826" s="1302"/>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row>
    <row r="827" ht="11.25" customHeight="1">
      <c r="A827" s="557"/>
      <c r="B827" s="558"/>
      <c r="C827" s="28"/>
      <c r="D827" s="360"/>
      <c r="E827" s="31"/>
      <c r="F827" s="28"/>
      <c r="G827" s="360"/>
      <c r="H827" s="360"/>
      <c r="I827" s="360"/>
      <c r="J827" s="360"/>
      <c r="K827" s="360"/>
      <c r="L827" s="558"/>
      <c r="M827" s="558"/>
      <c r="N827" s="558"/>
      <c r="O827" s="784"/>
      <c r="P827" s="28"/>
      <c r="Q827" s="28"/>
      <c r="R827" s="874"/>
      <c r="S827" s="560"/>
      <c r="T827" s="28"/>
      <c r="U827" s="28"/>
      <c r="V827" s="28"/>
      <c r="W827" s="28"/>
      <c r="X827" s="558"/>
      <c r="Y827" s="558"/>
      <c r="Z827" s="558"/>
      <c r="AA827" s="561"/>
      <c r="AB827" s="360"/>
      <c r="AC827" s="28"/>
      <c r="AD827" s="360"/>
      <c r="AE827" s="28"/>
      <c r="AF827" s="1302"/>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row>
    <row r="828" ht="11.25" customHeight="1">
      <c r="A828" s="557"/>
      <c r="B828" s="558"/>
      <c r="C828" s="28"/>
      <c r="D828" s="360"/>
      <c r="E828" s="31"/>
      <c r="F828" s="28"/>
      <c r="G828" s="360"/>
      <c r="H828" s="360"/>
      <c r="I828" s="360"/>
      <c r="J828" s="360"/>
      <c r="K828" s="360"/>
      <c r="L828" s="558"/>
      <c r="M828" s="558"/>
      <c r="N828" s="558"/>
      <c r="O828" s="784"/>
      <c r="P828" s="28"/>
      <c r="Q828" s="28"/>
      <c r="R828" s="874"/>
      <c r="S828" s="560"/>
      <c r="T828" s="28"/>
      <c r="U828" s="28"/>
      <c r="V828" s="28"/>
      <c r="W828" s="28"/>
      <c r="X828" s="558"/>
      <c r="Y828" s="558"/>
      <c r="Z828" s="558"/>
      <c r="AA828" s="561"/>
      <c r="AB828" s="360"/>
      <c r="AC828" s="28"/>
      <c r="AD828" s="360"/>
      <c r="AE828" s="28"/>
      <c r="AF828" s="1302"/>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row>
    <row r="829" ht="11.25" customHeight="1">
      <c r="A829" s="557"/>
      <c r="B829" s="558"/>
      <c r="C829" s="28"/>
      <c r="D829" s="360"/>
      <c r="E829" s="31"/>
      <c r="F829" s="28"/>
      <c r="G829" s="360"/>
      <c r="H829" s="360"/>
      <c r="I829" s="360"/>
      <c r="J829" s="360"/>
      <c r="K829" s="360"/>
      <c r="L829" s="558"/>
      <c r="M829" s="558"/>
      <c r="N829" s="558"/>
      <c r="O829" s="784"/>
      <c r="P829" s="28"/>
      <c r="Q829" s="28"/>
      <c r="R829" s="874"/>
      <c r="S829" s="560"/>
      <c r="T829" s="28"/>
      <c r="U829" s="28"/>
      <c r="V829" s="28"/>
      <c r="W829" s="28"/>
      <c r="X829" s="558"/>
      <c r="Y829" s="558"/>
      <c r="Z829" s="558"/>
      <c r="AA829" s="561"/>
      <c r="AB829" s="360"/>
      <c r="AC829" s="28"/>
      <c r="AD829" s="360"/>
      <c r="AE829" s="28"/>
      <c r="AF829" s="1302"/>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row>
    <row r="830" ht="11.25" customHeight="1">
      <c r="A830" s="557"/>
      <c r="B830" s="558"/>
      <c r="C830" s="28"/>
      <c r="D830" s="360"/>
      <c r="E830" s="31"/>
      <c r="F830" s="28"/>
      <c r="G830" s="360"/>
      <c r="H830" s="360"/>
      <c r="I830" s="360"/>
      <c r="J830" s="360"/>
      <c r="K830" s="360"/>
      <c r="L830" s="558"/>
      <c r="M830" s="558"/>
      <c r="N830" s="558"/>
      <c r="O830" s="784"/>
      <c r="P830" s="28"/>
      <c r="Q830" s="28"/>
      <c r="R830" s="874"/>
      <c r="S830" s="560"/>
      <c r="T830" s="28"/>
      <c r="U830" s="28"/>
      <c r="V830" s="28"/>
      <c r="W830" s="28"/>
      <c r="X830" s="558"/>
      <c r="Y830" s="558"/>
      <c r="Z830" s="558"/>
      <c r="AA830" s="561"/>
      <c r="AB830" s="360"/>
      <c r="AC830" s="28"/>
      <c r="AD830" s="360"/>
      <c r="AE830" s="28"/>
      <c r="AF830" s="1302"/>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row>
    <row r="831" ht="11.25" customHeight="1">
      <c r="A831" s="557"/>
      <c r="B831" s="558"/>
      <c r="C831" s="28"/>
      <c r="D831" s="360"/>
      <c r="E831" s="31"/>
      <c r="F831" s="28"/>
      <c r="G831" s="360"/>
      <c r="H831" s="360"/>
      <c r="I831" s="360"/>
      <c r="J831" s="360"/>
      <c r="K831" s="360"/>
      <c r="L831" s="558"/>
      <c r="M831" s="558"/>
      <c r="N831" s="558"/>
      <c r="O831" s="784"/>
      <c r="P831" s="28"/>
      <c r="Q831" s="28"/>
      <c r="R831" s="874"/>
      <c r="S831" s="560"/>
      <c r="T831" s="28"/>
      <c r="U831" s="28"/>
      <c r="V831" s="28"/>
      <c r="W831" s="28"/>
      <c r="X831" s="558"/>
      <c r="Y831" s="558"/>
      <c r="Z831" s="558"/>
      <c r="AA831" s="561"/>
      <c r="AB831" s="360"/>
      <c r="AC831" s="28"/>
      <c r="AD831" s="360"/>
      <c r="AE831" s="28"/>
      <c r="AF831" s="1302"/>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row>
    <row r="832" ht="11.25" customHeight="1">
      <c r="A832" s="557"/>
      <c r="B832" s="558"/>
      <c r="C832" s="28"/>
      <c r="D832" s="360"/>
      <c r="E832" s="31"/>
      <c r="F832" s="28"/>
      <c r="G832" s="360"/>
      <c r="H832" s="360"/>
      <c r="I832" s="360"/>
      <c r="J832" s="360"/>
      <c r="K832" s="360"/>
      <c r="L832" s="558"/>
      <c r="M832" s="558"/>
      <c r="N832" s="558"/>
      <c r="O832" s="784"/>
      <c r="P832" s="28"/>
      <c r="Q832" s="28"/>
      <c r="R832" s="874"/>
      <c r="S832" s="560"/>
      <c r="T832" s="28"/>
      <c r="U832" s="28"/>
      <c r="V832" s="28"/>
      <c r="W832" s="28"/>
      <c r="X832" s="558"/>
      <c r="Y832" s="558"/>
      <c r="Z832" s="558"/>
      <c r="AA832" s="561"/>
      <c r="AB832" s="360"/>
      <c r="AC832" s="28"/>
      <c r="AD832" s="360"/>
      <c r="AE832" s="28"/>
      <c r="AF832" s="1302"/>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row>
    <row r="833" ht="11.25" customHeight="1">
      <c r="A833" s="557"/>
      <c r="B833" s="558"/>
      <c r="C833" s="28"/>
      <c r="D833" s="360"/>
      <c r="E833" s="31"/>
      <c r="F833" s="28"/>
      <c r="G833" s="360"/>
      <c r="H833" s="360"/>
      <c r="I833" s="360"/>
      <c r="J833" s="360"/>
      <c r="K833" s="360"/>
      <c r="L833" s="558"/>
      <c r="M833" s="558"/>
      <c r="N833" s="558"/>
      <c r="O833" s="784"/>
      <c r="P833" s="28"/>
      <c r="Q833" s="28"/>
      <c r="R833" s="874"/>
      <c r="S833" s="560"/>
      <c r="T833" s="28"/>
      <c r="U833" s="28"/>
      <c r="V833" s="28"/>
      <c r="W833" s="28"/>
      <c r="X833" s="558"/>
      <c r="Y833" s="558"/>
      <c r="Z833" s="558"/>
      <c r="AA833" s="561"/>
      <c r="AB833" s="360"/>
      <c r="AC833" s="28"/>
      <c r="AD833" s="360"/>
      <c r="AE833" s="28"/>
      <c r="AF833" s="1302"/>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row>
    <row r="834" ht="11.25" customHeight="1">
      <c r="A834" s="557"/>
      <c r="B834" s="558"/>
      <c r="C834" s="28"/>
      <c r="D834" s="360"/>
      <c r="E834" s="31"/>
      <c r="F834" s="28"/>
      <c r="G834" s="360"/>
      <c r="H834" s="360"/>
      <c r="I834" s="360"/>
      <c r="J834" s="360"/>
      <c r="K834" s="360"/>
      <c r="L834" s="558"/>
      <c r="M834" s="558"/>
      <c r="N834" s="558"/>
      <c r="O834" s="784"/>
      <c r="P834" s="28"/>
      <c r="Q834" s="28"/>
      <c r="R834" s="874"/>
      <c r="S834" s="560"/>
      <c r="T834" s="28"/>
      <c r="U834" s="28"/>
      <c r="V834" s="28"/>
      <c r="W834" s="28"/>
      <c r="X834" s="558"/>
      <c r="Y834" s="558"/>
      <c r="Z834" s="558"/>
      <c r="AA834" s="561"/>
      <c r="AB834" s="360"/>
      <c r="AC834" s="28"/>
      <c r="AD834" s="360"/>
      <c r="AE834" s="28"/>
      <c r="AF834" s="1302"/>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row>
    <row r="835" ht="11.25" customHeight="1">
      <c r="A835" s="557"/>
      <c r="B835" s="558"/>
      <c r="C835" s="28"/>
      <c r="D835" s="360"/>
      <c r="E835" s="31"/>
      <c r="F835" s="28"/>
      <c r="G835" s="360"/>
      <c r="H835" s="360"/>
      <c r="I835" s="360"/>
      <c r="J835" s="360"/>
      <c r="K835" s="360"/>
      <c r="L835" s="558"/>
      <c r="M835" s="558"/>
      <c r="N835" s="558"/>
      <c r="O835" s="784"/>
      <c r="P835" s="28"/>
      <c r="Q835" s="28"/>
      <c r="R835" s="874"/>
      <c r="S835" s="560"/>
      <c r="T835" s="28"/>
      <c r="U835" s="28"/>
      <c r="V835" s="28"/>
      <c r="W835" s="28"/>
      <c r="X835" s="558"/>
      <c r="Y835" s="558"/>
      <c r="Z835" s="558"/>
      <c r="AA835" s="561"/>
      <c r="AB835" s="360"/>
      <c r="AC835" s="28"/>
      <c r="AD835" s="360"/>
      <c r="AE835" s="28"/>
      <c r="AF835" s="1302"/>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row>
    <row r="836" ht="11.25" customHeight="1">
      <c r="A836" s="557"/>
      <c r="B836" s="558"/>
      <c r="C836" s="28"/>
      <c r="D836" s="360"/>
      <c r="E836" s="31"/>
      <c r="F836" s="28"/>
      <c r="G836" s="360"/>
      <c r="H836" s="360"/>
      <c r="I836" s="360"/>
      <c r="J836" s="360"/>
      <c r="K836" s="360"/>
      <c r="L836" s="558"/>
      <c r="M836" s="558"/>
      <c r="N836" s="558"/>
      <c r="O836" s="784"/>
      <c r="P836" s="28"/>
      <c r="Q836" s="28"/>
      <c r="R836" s="874"/>
      <c r="S836" s="560"/>
      <c r="T836" s="28"/>
      <c r="U836" s="28"/>
      <c r="V836" s="28"/>
      <c r="W836" s="28"/>
      <c r="X836" s="558"/>
      <c r="Y836" s="558"/>
      <c r="Z836" s="558"/>
      <c r="AA836" s="561"/>
      <c r="AB836" s="360"/>
      <c r="AC836" s="28"/>
      <c r="AD836" s="360"/>
      <c r="AE836" s="28"/>
      <c r="AF836" s="1302"/>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row>
    <row r="837" ht="11.25" customHeight="1">
      <c r="A837" s="557"/>
      <c r="B837" s="558"/>
      <c r="C837" s="28"/>
      <c r="D837" s="360"/>
      <c r="E837" s="31"/>
      <c r="F837" s="28"/>
      <c r="G837" s="360"/>
      <c r="H837" s="360"/>
      <c r="I837" s="360"/>
      <c r="J837" s="360"/>
      <c r="K837" s="360"/>
      <c r="L837" s="558"/>
      <c r="M837" s="558"/>
      <c r="N837" s="558"/>
      <c r="O837" s="784"/>
      <c r="P837" s="28"/>
      <c r="Q837" s="28"/>
      <c r="R837" s="874"/>
      <c r="S837" s="560"/>
      <c r="T837" s="28"/>
      <c r="U837" s="28"/>
      <c r="V837" s="28"/>
      <c r="W837" s="28"/>
      <c r="X837" s="558"/>
      <c r="Y837" s="558"/>
      <c r="Z837" s="558"/>
      <c r="AA837" s="561"/>
      <c r="AB837" s="360"/>
      <c r="AC837" s="28"/>
      <c r="AD837" s="360"/>
      <c r="AE837" s="28"/>
      <c r="AF837" s="1302"/>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row>
    <row r="838" ht="11.25" customHeight="1">
      <c r="A838" s="557"/>
      <c r="B838" s="558"/>
      <c r="C838" s="28"/>
      <c r="D838" s="360"/>
      <c r="E838" s="31"/>
      <c r="F838" s="28"/>
      <c r="G838" s="360"/>
      <c r="H838" s="360"/>
      <c r="I838" s="360"/>
      <c r="J838" s="360"/>
      <c r="K838" s="360"/>
      <c r="L838" s="558"/>
      <c r="M838" s="558"/>
      <c r="N838" s="558"/>
      <c r="O838" s="784"/>
      <c r="P838" s="28"/>
      <c r="Q838" s="28"/>
      <c r="R838" s="874"/>
      <c r="S838" s="560"/>
      <c r="T838" s="28"/>
      <c r="U838" s="28"/>
      <c r="V838" s="28"/>
      <c r="W838" s="28"/>
      <c r="X838" s="558"/>
      <c r="Y838" s="558"/>
      <c r="Z838" s="558"/>
      <c r="AA838" s="561"/>
      <c r="AB838" s="360"/>
      <c r="AC838" s="28"/>
      <c r="AD838" s="360"/>
      <c r="AE838" s="28"/>
      <c r="AF838" s="1302"/>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row>
    <row r="839" ht="11.25" customHeight="1">
      <c r="A839" s="557"/>
      <c r="B839" s="558"/>
      <c r="C839" s="28"/>
      <c r="D839" s="360"/>
      <c r="E839" s="31"/>
      <c r="F839" s="28"/>
      <c r="G839" s="360"/>
      <c r="H839" s="360"/>
      <c r="I839" s="360"/>
      <c r="J839" s="360"/>
      <c r="K839" s="360"/>
      <c r="L839" s="558"/>
      <c r="M839" s="558"/>
      <c r="N839" s="558"/>
      <c r="O839" s="784"/>
      <c r="P839" s="28"/>
      <c r="Q839" s="28"/>
      <c r="R839" s="874"/>
      <c r="S839" s="560"/>
      <c r="T839" s="28"/>
      <c r="U839" s="28"/>
      <c r="V839" s="28"/>
      <c r="W839" s="28"/>
      <c r="X839" s="558"/>
      <c r="Y839" s="558"/>
      <c r="Z839" s="558"/>
      <c r="AA839" s="561"/>
      <c r="AB839" s="360"/>
      <c r="AC839" s="28"/>
      <c r="AD839" s="360"/>
      <c r="AE839" s="28"/>
      <c r="AF839" s="1302"/>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row>
    <row r="840" ht="11.25" customHeight="1">
      <c r="A840" s="557"/>
      <c r="B840" s="558"/>
      <c r="C840" s="28"/>
      <c r="D840" s="360"/>
      <c r="E840" s="31"/>
      <c r="F840" s="28"/>
      <c r="G840" s="360"/>
      <c r="H840" s="360"/>
      <c r="I840" s="360"/>
      <c r="J840" s="360"/>
      <c r="K840" s="360"/>
      <c r="L840" s="558"/>
      <c r="M840" s="558"/>
      <c r="N840" s="558"/>
      <c r="O840" s="784"/>
      <c r="P840" s="28"/>
      <c r="Q840" s="28"/>
      <c r="R840" s="874"/>
      <c r="S840" s="560"/>
      <c r="T840" s="28"/>
      <c r="U840" s="28"/>
      <c r="V840" s="28"/>
      <c r="W840" s="28"/>
      <c r="X840" s="558"/>
      <c r="Y840" s="558"/>
      <c r="Z840" s="558"/>
      <c r="AA840" s="561"/>
      <c r="AB840" s="360"/>
      <c r="AC840" s="28"/>
      <c r="AD840" s="360"/>
      <c r="AE840" s="28"/>
      <c r="AF840" s="1302"/>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row>
    <row r="841" ht="11.25" customHeight="1">
      <c r="A841" s="557"/>
      <c r="B841" s="558"/>
      <c r="C841" s="28"/>
      <c r="D841" s="360"/>
      <c r="E841" s="31"/>
      <c r="F841" s="28"/>
      <c r="G841" s="360"/>
      <c r="H841" s="360"/>
      <c r="I841" s="360"/>
      <c r="J841" s="360"/>
      <c r="K841" s="360"/>
      <c r="L841" s="558"/>
      <c r="M841" s="558"/>
      <c r="N841" s="558"/>
      <c r="O841" s="784"/>
      <c r="P841" s="28"/>
      <c r="Q841" s="28"/>
      <c r="R841" s="874"/>
      <c r="S841" s="560"/>
      <c r="T841" s="28"/>
      <c r="U841" s="28"/>
      <c r="V841" s="28"/>
      <c r="W841" s="28"/>
      <c r="X841" s="558"/>
      <c r="Y841" s="558"/>
      <c r="Z841" s="558"/>
      <c r="AA841" s="561"/>
      <c r="AB841" s="360"/>
      <c r="AC841" s="28"/>
      <c r="AD841" s="360"/>
      <c r="AE841" s="28"/>
      <c r="AF841" s="1302"/>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row>
    <row r="842" ht="11.25" customHeight="1">
      <c r="A842" s="557"/>
      <c r="B842" s="558"/>
      <c r="C842" s="28"/>
      <c r="D842" s="360"/>
      <c r="E842" s="31"/>
      <c r="F842" s="28"/>
      <c r="G842" s="360"/>
      <c r="H842" s="360"/>
      <c r="I842" s="360"/>
      <c r="J842" s="360"/>
      <c r="K842" s="360"/>
      <c r="L842" s="558"/>
      <c r="M842" s="558"/>
      <c r="N842" s="558"/>
      <c r="O842" s="784"/>
      <c r="P842" s="28"/>
      <c r="Q842" s="28"/>
      <c r="R842" s="874"/>
      <c r="S842" s="560"/>
      <c r="T842" s="28"/>
      <c r="U842" s="28"/>
      <c r="V842" s="28"/>
      <c r="W842" s="28"/>
      <c r="X842" s="558"/>
      <c r="Y842" s="558"/>
      <c r="Z842" s="558"/>
      <c r="AA842" s="561"/>
      <c r="AB842" s="360"/>
      <c r="AC842" s="28"/>
      <c r="AD842" s="360"/>
      <c r="AE842" s="28"/>
      <c r="AF842" s="1302"/>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row>
    <row r="843" ht="11.25" customHeight="1">
      <c r="A843" s="557"/>
      <c r="B843" s="558"/>
      <c r="C843" s="28"/>
      <c r="D843" s="360"/>
      <c r="E843" s="31"/>
      <c r="F843" s="28"/>
      <c r="G843" s="360"/>
      <c r="H843" s="360"/>
      <c r="I843" s="360"/>
      <c r="J843" s="360"/>
      <c r="K843" s="360"/>
      <c r="L843" s="558"/>
      <c r="M843" s="558"/>
      <c r="N843" s="558"/>
      <c r="O843" s="784"/>
      <c r="P843" s="28"/>
      <c r="Q843" s="28"/>
      <c r="R843" s="874"/>
      <c r="S843" s="560"/>
      <c r="T843" s="28"/>
      <c r="U843" s="28"/>
      <c r="V843" s="28"/>
      <c r="W843" s="28"/>
      <c r="X843" s="558"/>
      <c r="Y843" s="558"/>
      <c r="Z843" s="558"/>
      <c r="AA843" s="561"/>
      <c r="AB843" s="360"/>
      <c r="AC843" s="28"/>
      <c r="AD843" s="360"/>
      <c r="AE843" s="28"/>
      <c r="AF843" s="1302"/>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row>
    <row r="844" ht="11.25" customHeight="1">
      <c r="A844" s="557"/>
      <c r="B844" s="558"/>
      <c r="C844" s="28"/>
      <c r="D844" s="360"/>
      <c r="E844" s="31"/>
      <c r="F844" s="28"/>
      <c r="G844" s="360"/>
      <c r="H844" s="360"/>
      <c r="I844" s="360"/>
      <c r="J844" s="360"/>
      <c r="K844" s="360"/>
      <c r="L844" s="558"/>
      <c r="M844" s="558"/>
      <c r="N844" s="558"/>
      <c r="O844" s="784"/>
      <c r="P844" s="28"/>
      <c r="Q844" s="28"/>
      <c r="R844" s="874"/>
      <c r="S844" s="560"/>
      <c r="T844" s="28"/>
      <c r="U844" s="28"/>
      <c r="V844" s="28"/>
      <c r="W844" s="28"/>
      <c r="X844" s="558"/>
      <c r="Y844" s="558"/>
      <c r="Z844" s="558"/>
      <c r="AA844" s="561"/>
      <c r="AB844" s="360"/>
      <c r="AC844" s="28"/>
      <c r="AD844" s="360"/>
      <c r="AE844" s="28"/>
      <c r="AF844" s="1302"/>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row>
    <row r="845" ht="11.25" customHeight="1">
      <c r="A845" s="557"/>
      <c r="B845" s="558"/>
      <c r="C845" s="28"/>
      <c r="D845" s="360"/>
      <c r="E845" s="31"/>
      <c r="F845" s="28"/>
      <c r="G845" s="360"/>
      <c r="H845" s="360"/>
      <c r="I845" s="360"/>
      <c r="J845" s="360"/>
      <c r="K845" s="360"/>
      <c r="L845" s="558"/>
      <c r="M845" s="558"/>
      <c r="N845" s="558"/>
      <c r="O845" s="784"/>
      <c r="P845" s="28"/>
      <c r="Q845" s="28"/>
      <c r="R845" s="874"/>
      <c r="S845" s="560"/>
      <c r="T845" s="28"/>
      <c r="U845" s="28"/>
      <c r="V845" s="28"/>
      <c r="W845" s="28"/>
      <c r="X845" s="558"/>
      <c r="Y845" s="558"/>
      <c r="Z845" s="558"/>
      <c r="AA845" s="561"/>
      <c r="AB845" s="360"/>
      <c r="AC845" s="28"/>
      <c r="AD845" s="360"/>
      <c r="AE845" s="28"/>
      <c r="AF845" s="1302"/>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row>
    <row r="846" ht="11.25" customHeight="1">
      <c r="A846" s="557"/>
      <c r="B846" s="558"/>
      <c r="C846" s="28"/>
      <c r="D846" s="360"/>
      <c r="E846" s="31"/>
      <c r="F846" s="28"/>
      <c r="G846" s="360"/>
      <c r="H846" s="360"/>
      <c r="I846" s="360"/>
      <c r="J846" s="360"/>
      <c r="K846" s="360"/>
      <c r="L846" s="558"/>
      <c r="M846" s="558"/>
      <c r="N846" s="558"/>
      <c r="O846" s="784"/>
      <c r="P846" s="28"/>
      <c r="Q846" s="28"/>
      <c r="R846" s="874"/>
      <c r="S846" s="560"/>
      <c r="T846" s="28"/>
      <c r="U846" s="28"/>
      <c r="V846" s="28"/>
      <c r="W846" s="28"/>
      <c r="X846" s="558"/>
      <c r="Y846" s="558"/>
      <c r="Z846" s="558"/>
      <c r="AA846" s="561"/>
      <c r="AB846" s="360"/>
      <c r="AC846" s="28"/>
      <c r="AD846" s="360"/>
      <c r="AE846" s="28"/>
      <c r="AF846" s="1302"/>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row>
    <row r="847" ht="11.25" customHeight="1">
      <c r="A847" s="557"/>
      <c r="B847" s="558"/>
      <c r="C847" s="28"/>
      <c r="D847" s="360"/>
      <c r="E847" s="31"/>
      <c r="F847" s="28"/>
      <c r="G847" s="360"/>
      <c r="H847" s="360"/>
      <c r="I847" s="360"/>
      <c r="J847" s="360"/>
      <c r="K847" s="360"/>
      <c r="L847" s="558"/>
      <c r="M847" s="558"/>
      <c r="N847" s="558"/>
      <c r="O847" s="784"/>
      <c r="P847" s="28"/>
      <c r="Q847" s="28"/>
      <c r="R847" s="874"/>
      <c r="S847" s="560"/>
      <c r="T847" s="28"/>
      <c r="U847" s="28"/>
      <c r="V847" s="28"/>
      <c r="W847" s="28"/>
      <c r="X847" s="558"/>
      <c r="Y847" s="558"/>
      <c r="Z847" s="558"/>
      <c r="AA847" s="561"/>
      <c r="AB847" s="360"/>
      <c r="AC847" s="28"/>
      <c r="AD847" s="360"/>
      <c r="AE847" s="28"/>
      <c r="AF847" s="1302"/>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row>
    <row r="848" ht="11.25" customHeight="1">
      <c r="A848" s="557"/>
      <c r="B848" s="558"/>
      <c r="C848" s="28"/>
      <c r="D848" s="360"/>
      <c r="E848" s="31"/>
      <c r="F848" s="28"/>
      <c r="G848" s="360"/>
      <c r="H848" s="360"/>
      <c r="I848" s="360"/>
      <c r="J848" s="360"/>
      <c r="K848" s="360"/>
      <c r="L848" s="558"/>
      <c r="M848" s="558"/>
      <c r="N848" s="558"/>
      <c r="O848" s="784"/>
      <c r="P848" s="28"/>
      <c r="Q848" s="28"/>
      <c r="R848" s="874"/>
      <c r="S848" s="560"/>
      <c r="T848" s="28"/>
      <c r="U848" s="28"/>
      <c r="V848" s="28"/>
      <c r="W848" s="28"/>
      <c r="X848" s="558"/>
      <c r="Y848" s="558"/>
      <c r="Z848" s="558"/>
      <c r="AA848" s="561"/>
      <c r="AB848" s="360"/>
      <c r="AC848" s="28"/>
      <c r="AD848" s="360"/>
      <c r="AE848" s="28"/>
      <c r="AF848" s="1302"/>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row>
    <row r="849" ht="11.25" customHeight="1">
      <c r="A849" s="557"/>
      <c r="B849" s="558"/>
      <c r="C849" s="28"/>
      <c r="D849" s="360"/>
      <c r="E849" s="31"/>
      <c r="F849" s="28"/>
      <c r="G849" s="360"/>
      <c r="H849" s="360"/>
      <c r="I849" s="360"/>
      <c r="J849" s="360"/>
      <c r="K849" s="360"/>
      <c r="L849" s="558"/>
      <c r="M849" s="558"/>
      <c r="N849" s="558"/>
      <c r="O849" s="784"/>
      <c r="P849" s="28"/>
      <c r="Q849" s="28"/>
      <c r="R849" s="874"/>
      <c r="S849" s="560"/>
      <c r="T849" s="28"/>
      <c r="U849" s="28"/>
      <c r="V849" s="28"/>
      <c r="W849" s="28"/>
      <c r="X849" s="558"/>
      <c r="Y849" s="558"/>
      <c r="Z849" s="558"/>
      <c r="AA849" s="561"/>
      <c r="AB849" s="360"/>
      <c r="AC849" s="28"/>
      <c r="AD849" s="360"/>
      <c r="AE849" s="28"/>
      <c r="AF849" s="1302"/>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row>
    <row r="850" ht="11.25" customHeight="1">
      <c r="A850" s="557"/>
      <c r="B850" s="558"/>
      <c r="C850" s="28"/>
      <c r="D850" s="360"/>
      <c r="E850" s="31"/>
      <c r="F850" s="28"/>
      <c r="G850" s="360"/>
      <c r="H850" s="360"/>
      <c r="I850" s="360"/>
      <c r="J850" s="360"/>
      <c r="K850" s="360"/>
      <c r="L850" s="558"/>
      <c r="M850" s="558"/>
      <c r="N850" s="558"/>
      <c r="O850" s="784"/>
      <c r="P850" s="28"/>
      <c r="Q850" s="28"/>
      <c r="R850" s="874"/>
      <c r="S850" s="560"/>
      <c r="T850" s="28"/>
      <c r="U850" s="28"/>
      <c r="V850" s="28"/>
      <c r="W850" s="28"/>
      <c r="X850" s="558"/>
      <c r="Y850" s="558"/>
      <c r="Z850" s="558"/>
      <c r="AA850" s="561"/>
      <c r="AB850" s="360"/>
      <c r="AC850" s="28"/>
      <c r="AD850" s="360"/>
      <c r="AE850" s="28"/>
      <c r="AF850" s="1302"/>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row>
    <row r="851" ht="11.25" customHeight="1">
      <c r="A851" s="557"/>
      <c r="B851" s="558"/>
      <c r="C851" s="28"/>
      <c r="D851" s="360"/>
      <c r="E851" s="31"/>
      <c r="F851" s="28"/>
      <c r="G851" s="360"/>
      <c r="H851" s="360"/>
      <c r="I851" s="360"/>
      <c r="J851" s="360"/>
      <c r="K851" s="360"/>
      <c r="L851" s="558"/>
      <c r="M851" s="558"/>
      <c r="N851" s="558"/>
      <c r="O851" s="784"/>
      <c r="P851" s="28"/>
      <c r="Q851" s="28"/>
      <c r="R851" s="874"/>
      <c r="S851" s="560"/>
      <c r="T851" s="28"/>
      <c r="U851" s="28"/>
      <c r="V851" s="28"/>
      <c r="W851" s="28"/>
      <c r="X851" s="558"/>
      <c r="Y851" s="558"/>
      <c r="Z851" s="558"/>
      <c r="AA851" s="561"/>
      <c r="AB851" s="360"/>
      <c r="AC851" s="28"/>
      <c r="AD851" s="360"/>
      <c r="AE851" s="28"/>
      <c r="AF851" s="1302"/>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row>
    <row r="852" ht="11.25" customHeight="1">
      <c r="A852" s="557"/>
      <c r="B852" s="558"/>
      <c r="C852" s="28"/>
      <c r="D852" s="360"/>
      <c r="E852" s="31"/>
      <c r="F852" s="28"/>
      <c r="G852" s="360"/>
      <c r="H852" s="360"/>
      <c r="I852" s="360"/>
      <c r="J852" s="360"/>
      <c r="K852" s="360"/>
      <c r="L852" s="558"/>
      <c r="M852" s="558"/>
      <c r="N852" s="558"/>
      <c r="O852" s="784"/>
      <c r="P852" s="28"/>
      <c r="Q852" s="28"/>
      <c r="R852" s="874"/>
      <c r="S852" s="560"/>
      <c r="T852" s="28"/>
      <c r="U852" s="28"/>
      <c r="V852" s="28"/>
      <c r="W852" s="28"/>
      <c r="X852" s="558"/>
      <c r="Y852" s="558"/>
      <c r="Z852" s="558"/>
      <c r="AA852" s="561"/>
      <c r="AB852" s="360"/>
      <c r="AC852" s="28"/>
      <c r="AD852" s="360"/>
      <c r="AE852" s="28"/>
      <c r="AF852" s="1302"/>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row>
    <row r="853" ht="11.25" customHeight="1">
      <c r="A853" s="557"/>
      <c r="B853" s="558"/>
      <c r="C853" s="28"/>
      <c r="D853" s="360"/>
      <c r="E853" s="31"/>
      <c r="F853" s="28"/>
      <c r="G853" s="360"/>
      <c r="H853" s="360"/>
      <c r="I853" s="360"/>
      <c r="J853" s="360"/>
      <c r="K853" s="360"/>
      <c r="L853" s="558"/>
      <c r="M853" s="558"/>
      <c r="N853" s="558"/>
      <c r="O853" s="784"/>
      <c r="P853" s="28"/>
      <c r="Q853" s="28"/>
      <c r="R853" s="874"/>
      <c r="S853" s="560"/>
      <c r="T853" s="28"/>
      <c r="U853" s="28"/>
      <c r="V853" s="28"/>
      <c r="W853" s="28"/>
      <c r="X853" s="558"/>
      <c r="Y853" s="558"/>
      <c r="Z853" s="558"/>
      <c r="AA853" s="561"/>
      <c r="AB853" s="360"/>
      <c r="AC853" s="28"/>
      <c r="AD853" s="360"/>
      <c r="AE853" s="28"/>
      <c r="AF853" s="1302"/>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row>
    <row r="854" ht="11.25" customHeight="1">
      <c r="A854" s="557"/>
      <c r="B854" s="558"/>
      <c r="C854" s="28"/>
      <c r="D854" s="360"/>
      <c r="E854" s="31"/>
      <c r="F854" s="28"/>
      <c r="G854" s="360"/>
      <c r="H854" s="360"/>
      <c r="I854" s="360"/>
      <c r="J854" s="360"/>
      <c r="K854" s="360"/>
      <c r="L854" s="558"/>
      <c r="M854" s="558"/>
      <c r="N854" s="558"/>
      <c r="O854" s="784"/>
      <c r="P854" s="28"/>
      <c r="Q854" s="28"/>
      <c r="R854" s="874"/>
      <c r="S854" s="560"/>
      <c r="T854" s="28"/>
      <c r="U854" s="28"/>
      <c r="V854" s="28"/>
      <c r="W854" s="28"/>
      <c r="X854" s="558"/>
      <c r="Y854" s="558"/>
      <c r="Z854" s="558"/>
      <c r="AA854" s="561"/>
      <c r="AB854" s="360"/>
      <c r="AC854" s="28"/>
      <c r="AD854" s="360"/>
      <c r="AE854" s="28"/>
      <c r="AF854" s="1302"/>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row>
    <row r="855" ht="11.25" customHeight="1">
      <c r="A855" s="557"/>
      <c r="B855" s="558"/>
      <c r="C855" s="28"/>
      <c r="D855" s="360"/>
      <c r="E855" s="31"/>
      <c r="F855" s="28"/>
      <c r="G855" s="360"/>
      <c r="H855" s="360"/>
      <c r="I855" s="360"/>
      <c r="J855" s="360"/>
      <c r="K855" s="360"/>
      <c r="L855" s="558"/>
      <c r="M855" s="558"/>
      <c r="N855" s="558"/>
      <c r="O855" s="784"/>
      <c r="P855" s="28"/>
      <c r="Q855" s="28"/>
      <c r="R855" s="874"/>
      <c r="S855" s="560"/>
      <c r="T855" s="28"/>
      <c r="U855" s="28"/>
      <c r="V855" s="28"/>
      <c r="W855" s="28"/>
      <c r="X855" s="558"/>
      <c r="Y855" s="558"/>
      <c r="Z855" s="558"/>
      <c r="AA855" s="561"/>
      <c r="AB855" s="360"/>
      <c r="AC855" s="28"/>
      <c r="AD855" s="360"/>
      <c r="AE855" s="28"/>
      <c r="AF855" s="1302"/>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row>
    <row r="856" ht="11.25" customHeight="1">
      <c r="A856" s="557"/>
      <c r="B856" s="558"/>
      <c r="C856" s="28"/>
      <c r="D856" s="360"/>
      <c r="E856" s="31"/>
      <c r="F856" s="28"/>
      <c r="G856" s="360"/>
      <c r="H856" s="360"/>
      <c r="I856" s="360"/>
      <c r="J856" s="360"/>
      <c r="K856" s="360"/>
      <c r="L856" s="558"/>
      <c r="M856" s="558"/>
      <c r="N856" s="558"/>
      <c r="O856" s="784"/>
      <c r="P856" s="28"/>
      <c r="Q856" s="28"/>
      <c r="R856" s="874"/>
      <c r="S856" s="560"/>
      <c r="T856" s="28"/>
      <c r="U856" s="28"/>
      <c r="V856" s="28"/>
      <c r="W856" s="28"/>
      <c r="X856" s="558"/>
      <c r="Y856" s="558"/>
      <c r="Z856" s="558"/>
      <c r="AA856" s="561"/>
      <c r="AB856" s="360"/>
      <c r="AC856" s="28"/>
      <c r="AD856" s="360"/>
      <c r="AE856" s="28"/>
      <c r="AF856" s="1302"/>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row>
    <row r="857" ht="11.25" customHeight="1">
      <c r="A857" s="557"/>
      <c r="B857" s="558"/>
      <c r="C857" s="28"/>
      <c r="D857" s="360"/>
      <c r="E857" s="31"/>
      <c r="F857" s="28"/>
      <c r="G857" s="360"/>
      <c r="H857" s="360"/>
      <c r="I857" s="360"/>
      <c r="J857" s="360"/>
      <c r="K857" s="360"/>
      <c r="L857" s="558"/>
      <c r="M857" s="558"/>
      <c r="N857" s="558"/>
      <c r="O857" s="784"/>
      <c r="P857" s="28"/>
      <c r="Q857" s="28"/>
      <c r="R857" s="874"/>
      <c r="S857" s="560"/>
      <c r="T857" s="28"/>
      <c r="U857" s="28"/>
      <c r="V857" s="28"/>
      <c r="W857" s="28"/>
      <c r="X857" s="558"/>
      <c r="Y857" s="558"/>
      <c r="Z857" s="558"/>
      <c r="AA857" s="561"/>
      <c r="AB857" s="360"/>
      <c r="AC857" s="28"/>
      <c r="AD857" s="360"/>
      <c r="AE857" s="28"/>
      <c r="AF857" s="1302"/>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row>
    <row r="858" ht="11.25" customHeight="1">
      <c r="A858" s="557"/>
      <c r="B858" s="558"/>
      <c r="C858" s="28"/>
      <c r="D858" s="360"/>
      <c r="E858" s="31"/>
      <c r="F858" s="28"/>
      <c r="G858" s="360"/>
      <c r="H858" s="360"/>
      <c r="I858" s="360"/>
      <c r="J858" s="360"/>
      <c r="K858" s="360"/>
      <c r="L858" s="558"/>
      <c r="M858" s="558"/>
      <c r="N858" s="558"/>
      <c r="O858" s="784"/>
      <c r="P858" s="28"/>
      <c r="Q858" s="28"/>
      <c r="R858" s="874"/>
      <c r="S858" s="560"/>
      <c r="T858" s="28"/>
      <c r="U858" s="28"/>
      <c r="V858" s="28"/>
      <c r="W858" s="28"/>
      <c r="X858" s="558"/>
      <c r="Y858" s="558"/>
      <c r="Z858" s="558"/>
      <c r="AA858" s="561"/>
      <c r="AB858" s="360"/>
      <c r="AC858" s="28"/>
      <c r="AD858" s="360"/>
      <c r="AE858" s="28"/>
      <c r="AF858" s="1302"/>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row>
    <row r="859" ht="11.25" customHeight="1">
      <c r="A859" s="557"/>
      <c r="B859" s="558"/>
      <c r="C859" s="28"/>
      <c r="D859" s="360"/>
      <c r="E859" s="31"/>
      <c r="F859" s="28"/>
      <c r="G859" s="360"/>
      <c r="H859" s="360"/>
      <c r="I859" s="360"/>
      <c r="J859" s="360"/>
      <c r="K859" s="360"/>
      <c r="L859" s="558"/>
      <c r="M859" s="558"/>
      <c r="N859" s="558"/>
      <c r="O859" s="784"/>
      <c r="P859" s="28"/>
      <c r="Q859" s="28"/>
      <c r="R859" s="874"/>
      <c r="S859" s="560"/>
      <c r="T859" s="28"/>
      <c r="U859" s="28"/>
      <c r="V859" s="28"/>
      <c r="W859" s="28"/>
      <c r="X859" s="558"/>
      <c r="Y859" s="558"/>
      <c r="Z859" s="558"/>
      <c r="AA859" s="561"/>
      <c r="AB859" s="360"/>
      <c r="AC859" s="28"/>
      <c r="AD859" s="360"/>
      <c r="AE859" s="28"/>
      <c r="AF859" s="1302"/>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row>
    <row r="860" ht="11.25" customHeight="1">
      <c r="A860" s="557"/>
      <c r="B860" s="558"/>
      <c r="C860" s="28"/>
      <c r="D860" s="360"/>
      <c r="E860" s="31"/>
      <c r="F860" s="28"/>
      <c r="G860" s="360"/>
      <c r="H860" s="360"/>
      <c r="I860" s="360"/>
      <c r="J860" s="360"/>
      <c r="K860" s="360"/>
      <c r="L860" s="558"/>
      <c r="M860" s="558"/>
      <c r="N860" s="558"/>
      <c r="O860" s="784"/>
      <c r="P860" s="28"/>
      <c r="Q860" s="28"/>
      <c r="R860" s="874"/>
      <c r="S860" s="560"/>
      <c r="T860" s="28"/>
      <c r="U860" s="28"/>
      <c r="V860" s="28"/>
      <c r="W860" s="28"/>
      <c r="X860" s="558"/>
      <c r="Y860" s="558"/>
      <c r="Z860" s="558"/>
      <c r="AA860" s="561"/>
      <c r="AB860" s="360"/>
      <c r="AC860" s="28"/>
      <c r="AD860" s="360"/>
      <c r="AE860" s="28"/>
      <c r="AF860" s="1302"/>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row>
    <row r="861" ht="11.25" customHeight="1">
      <c r="A861" s="557"/>
      <c r="B861" s="558"/>
      <c r="C861" s="28"/>
      <c r="D861" s="360"/>
      <c r="E861" s="31"/>
      <c r="F861" s="28"/>
      <c r="G861" s="360"/>
      <c r="H861" s="360"/>
      <c r="I861" s="360"/>
      <c r="J861" s="360"/>
      <c r="K861" s="360"/>
      <c r="L861" s="558"/>
      <c r="M861" s="558"/>
      <c r="N861" s="558"/>
      <c r="O861" s="784"/>
      <c r="P861" s="28"/>
      <c r="Q861" s="28"/>
      <c r="R861" s="874"/>
      <c r="S861" s="560"/>
      <c r="T861" s="28"/>
      <c r="U861" s="28"/>
      <c r="V861" s="28"/>
      <c r="W861" s="28"/>
      <c r="X861" s="558"/>
      <c r="Y861" s="558"/>
      <c r="Z861" s="558"/>
      <c r="AA861" s="561"/>
      <c r="AB861" s="360"/>
      <c r="AC861" s="28"/>
      <c r="AD861" s="360"/>
      <c r="AE861" s="28"/>
      <c r="AF861" s="1302"/>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row>
    <row r="862" ht="11.25" customHeight="1">
      <c r="A862" s="557"/>
      <c r="B862" s="558"/>
      <c r="C862" s="28"/>
      <c r="D862" s="360"/>
      <c r="E862" s="31"/>
      <c r="F862" s="28"/>
      <c r="G862" s="360"/>
      <c r="H862" s="360"/>
      <c r="I862" s="360"/>
      <c r="J862" s="360"/>
      <c r="K862" s="360"/>
      <c r="L862" s="558"/>
      <c r="M862" s="558"/>
      <c r="N862" s="558"/>
      <c r="O862" s="784"/>
      <c r="P862" s="28"/>
      <c r="Q862" s="28"/>
      <c r="R862" s="874"/>
      <c r="S862" s="560"/>
      <c r="T862" s="28"/>
      <c r="U862" s="28"/>
      <c r="V862" s="28"/>
      <c r="W862" s="28"/>
      <c r="X862" s="558"/>
      <c r="Y862" s="558"/>
      <c r="Z862" s="558"/>
      <c r="AA862" s="561"/>
      <c r="AB862" s="360"/>
      <c r="AC862" s="28"/>
      <c r="AD862" s="360"/>
      <c r="AE862" s="28"/>
      <c r="AF862" s="1302"/>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row>
    <row r="863" ht="11.25" customHeight="1">
      <c r="A863" s="557"/>
      <c r="B863" s="558"/>
      <c r="C863" s="28"/>
      <c r="D863" s="360"/>
      <c r="E863" s="31"/>
      <c r="F863" s="28"/>
      <c r="G863" s="360"/>
      <c r="H863" s="360"/>
      <c r="I863" s="360"/>
      <c r="J863" s="360"/>
      <c r="K863" s="360"/>
      <c r="L863" s="558"/>
      <c r="M863" s="558"/>
      <c r="N863" s="558"/>
      <c r="O863" s="784"/>
      <c r="P863" s="28"/>
      <c r="Q863" s="28"/>
      <c r="R863" s="874"/>
      <c r="S863" s="560"/>
      <c r="T863" s="28"/>
      <c r="U863" s="28"/>
      <c r="V863" s="28"/>
      <c r="W863" s="28"/>
      <c r="X863" s="558"/>
      <c r="Y863" s="558"/>
      <c r="Z863" s="558"/>
      <c r="AA863" s="561"/>
      <c r="AB863" s="360"/>
      <c r="AC863" s="28"/>
      <c r="AD863" s="360"/>
      <c r="AE863" s="28"/>
      <c r="AF863" s="1302"/>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row>
    <row r="864" ht="11.25" customHeight="1">
      <c r="A864" s="557"/>
      <c r="B864" s="558"/>
      <c r="C864" s="28"/>
      <c r="D864" s="360"/>
      <c r="E864" s="31"/>
      <c r="F864" s="28"/>
      <c r="G864" s="360"/>
      <c r="H864" s="360"/>
      <c r="I864" s="360"/>
      <c r="J864" s="360"/>
      <c r="K864" s="360"/>
      <c r="L864" s="558"/>
      <c r="M864" s="558"/>
      <c r="N864" s="558"/>
      <c r="O864" s="784"/>
      <c r="P864" s="28"/>
      <c r="Q864" s="28"/>
      <c r="R864" s="874"/>
      <c r="S864" s="560"/>
      <c r="T864" s="28"/>
      <c r="U864" s="28"/>
      <c r="V864" s="28"/>
      <c r="W864" s="28"/>
      <c r="X864" s="558"/>
      <c r="Y864" s="558"/>
      <c r="Z864" s="558"/>
      <c r="AA864" s="561"/>
      <c r="AB864" s="360"/>
      <c r="AC864" s="28"/>
      <c r="AD864" s="360"/>
      <c r="AE864" s="28"/>
      <c r="AF864" s="1302"/>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row>
    <row r="865" ht="11.25" customHeight="1">
      <c r="A865" s="557"/>
      <c r="B865" s="558"/>
      <c r="C865" s="28"/>
      <c r="D865" s="360"/>
      <c r="E865" s="31"/>
      <c r="F865" s="28"/>
      <c r="G865" s="360"/>
      <c r="H865" s="360"/>
      <c r="I865" s="360"/>
      <c r="J865" s="360"/>
      <c r="K865" s="360"/>
      <c r="L865" s="558"/>
      <c r="M865" s="558"/>
      <c r="N865" s="558"/>
      <c r="O865" s="784"/>
      <c r="P865" s="28"/>
      <c r="Q865" s="28"/>
      <c r="R865" s="874"/>
      <c r="S865" s="560"/>
      <c r="T865" s="28"/>
      <c r="U865" s="28"/>
      <c r="V865" s="28"/>
      <c r="W865" s="28"/>
      <c r="X865" s="558"/>
      <c r="Y865" s="558"/>
      <c r="Z865" s="558"/>
      <c r="AA865" s="561"/>
      <c r="AB865" s="360"/>
      <c r="AC865" s="28"/>
      <c r="AD865" s="360"/>
      <c r="AE865" s="28"/>
      <c r="AF865" s="1302"/>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row>
    <row r="866" ht="11.25" customHeight="1">
      <c r="A866" s="557"/>
      <c r="B866" s="558"/>
      <c r="C866" s="28"/>
      <c r="D866" s="360"/>
      <c r="E866" s="31"/>
      <c r="F866" s="28"/>
      <c r="G866" s="360"/>
      <c r="H866" s="360"/>
      <c r="I866" s="360"/>
      <c r="J866" s="360"/>
      <c r="K866" s="360"/>
      <c r="L866" s="558"/>
      <c r="M866" s="558"/>
      <c r="N866" s="558"/>
      <c r="O866" s="784"/>
      <c r="P866" s="28"/>
      <c r="Q866" s="28"/>
      <c r="R866" s="874"/>
      <c r="S866" s="560"/>
      <c r="T866" s="28"/>
      <c r="U866" s="28"/>
      <c r="V866" s="28"/>
      <c r="W866" s="28"/>
      <c r="X866" s="558"/>
      <c r="Y866" s="558"/>
      <c r="Z866" s="558"/>
      <c r="AA866" s="561"/>
      <c r="AB866" s="360"/>
      <c r="AC866" s="28"/>
      <c r="AD866" s="360"/>
      <c r="AE866" s="28"/>
      <c r="AF866" s="1302"/>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row>
    <row r="867" ht="11.25" customHeight="1">
      <c r="A867" s="557"/>
      <c r="B867" s="558"/>
      <c r="C867" s="28"/>
      <c r="D867" s="360"/>
      <c r="E867" s="31"/>
      <c r="F867" s="28"/>
      <c r="G867" s="360"/>
      <c r="H867" s="360"/>
      <c r="I867" s="360"/>
      <c r="J867" s="360"/>
      <c r="K867" s="360"/>
      <c r="L867" s="558"/>
      <c r="M867" s="558"/>
      <c r="N867" s="558"/>
      <c r="O867" s="784"/>
      <c r="P867" s="28"/>
      <c r="Q867" s="28"/>
      <c r="R867" s="874"/>
      <c r="S867" s="560"/>
      <c r="T867" s="28"/>
      <c r="U867" s="28"/>
      <c r="V867" s="28"/>
      <c r="W867" s="28"/>
      <c r="X867" s="558"/>
      <c r="Y867" s="558"/>
      <c r="Z867" s="558"/>
      <c r="AA867" s="561"/>
      <c r="AB867" s="360"/>
      <c r="AC867" s="28"/>
      <c r="AD867" s="360"/>
      <c r="AE867" s="28"/>
      <c r="AF867" s="1302"/>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row>
    <row r="868" ht="11.25" customHeight="1">
      <c r="A868" s="557"/>
      <c r="B868" s="558"/>
      <c r="C868" s="28"/>
      <c r="D868" s="360"/>
      <c r="E868" s="31"/>
      <c r="F868" s="28"/>
      <c r="G868" s="360"/>
      <c r="H868" s="360"/>
      <c r="I868" s="360"/>
      <c r="J868" s="360"/>
      <c r="K868" s="360"/>
      <c r="L868" s="558"/>
      <c r="M868" s="558"/>
      <c r="N868" s="558"/>
      <c r="O868" s="784"/>
      <c r="P868" s="28"/>
      <c r="Q868" s="28"/>
      <c r="R868" s="874"/>
      <c r="S868" s="560"/>
      <c r="T868" s="28"/>
      <c r="U868" s="28"/>
      <c r="V868" s="28"/>
      <c r="W868" s="28"/>
      <c r="X868" s="558"/>
      <c r="Y868" s="558"/>
      <c r="Z868" s="558"/>
      <c r="AA868" s="561"/>
      <c r="AB868" s="360"/>
      <c r="AC868" s="28"/>
      <c r="AD868" s="360"/>
      <c r="AE868" s="28"/>
      <c r="AF868" s="1302"/>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row>
    <row r="869" ht="11.25" customHeight="1">
      <c r="A869" s="557"/>
      <c r="B869" s="558"/>
      <c r="C869" s="28"/>
      <c r="D869" s="360"/>
      <c r="E869" s="31"/>
      <c r="F869" s="28"/>
      <c r="G869" s="360"/>
      <c r="H869" s="360"/>
      <c r="I869" s="360"/>
      <c r="J869" s="360"/>
      <c r="K869" s="360"/>
      <c r="L869" s="558"/>
      <c r="M869" s="558"/>
      <c r="N869" s="558"/>
      <c r="O869" s="784"/>
      <c r="P869" s="28"/>
      <c r="Q869" s="28"/>
      <c r="R869" s="874"/>
      <c r="S869" s="560"/>
      <c r="T869" s="28"/>
      <c r="U869" s="28"/>
      <c r="V869" s="28"/>
      <c r="W869" s="28"/>
      <c r="X869" s="558"/>
      <c r="Y869" s="558"/>
      <c r="Z869" s="558"/>
      <c r="AA869" s="561"/>
      <c r="AB869" s="360"/>
      <c r="AC869" s="28"/>
      <c r="AD869" s="360"/>
      <c r="AE869" s="28"/>
      <c r="AF869" s="1302"/>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row>
    <row r="870" ht="11.25" customHeight="1">
      <c r="A870" s="557"/>
      <c r="B870" s="558"/>
      <c r="C870" s="28"/>
      <c r="D870" s="360"/>
      <c r="E870" s="31"/>
      <c r="F870" s="28"/>
      <c r="G870" s="360"/>
      <c r="H870" s="360"/>
      <c r="I870" s="360"/>
      <c r="J870" s="360"/>
      <c r="K870" s="360"/>
      <c r="L870" s="558"/>
      <c r="M870" s="558"/>
      <c r="N870" s="558"/>
      <c r="O870" s="784"/>
      <c r="P870" s="28"/>
      <c r="Q870" s="28"/>
      <c r="R870" s="874"/>
      <c r="S870" s="560"/>
      <c r="T870" s="28"/>
      <c r="U870" s="28"/>
      <c r="V870" s="28"/>
      <c r="W870" s="28"/>
      <c r="X870" s="558"/>
      <c r="Y870" s="558"/>
      <c r="Z870" s="558"/>
      <c r="AA870" s="561"/>
      <c r="AB870" s="360"/>
      <c r="AC870" s="28"/>
      <c r="AD870" s="360"/>
      <c r="AE870" s="28"/>
      <c r="AF870" s="1302"/>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row>
    <row r="871" ht="11.25" customHeight="1">
      <c r="A871" s="557"/>
      <c r="B871" s="558"/>
      <c r="C871" s="28"/>
      <c r="D871" s="360"/>
      <c r="E871" s="31"/>
      <c r="F871" s="28"/>
      <c r="G871" s="360"/>
      <c r="H871" s="360"/>
      <c r="I871" s="360"/>
      <c r="J871" s="360"/>
      <c r="K871" s="360"/>
      <c r="L871" s="558"/>
      <c r="M871" s="558"/>
      <c r="N871" s="558"/>
      <c r="O871" s="784"/>
      <c r="P871" s="28"/>
      <c r="Q871" s="28"/>
      <c r="R871" s="874"/>
      <c r="S871" s="560"/>
      <c r="T871" s="28"/>
      <c r="U871" s="28"/>
      <c r="V871" s="28"/>
      <c r="W871" s="28"/>
      <c r="X871" s="558"/>
      <c r="Y871" s="558"/>
      <c r="Z871" s="558"/>
      <c r="AA871" s="561"/>
      <c r="AB871" s="360"/>
      <c r="AC871" s="28"/>
      <c r="AD871" s="360"/>
      <c r="AE871" s="28"/>
      <c r="AF871" s="1302"/>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row>
    <row r="872" ht="11.25" customHeight="1">
      <c r="A872" s="557"/>
      <c r="B872" s="558"/>
      <c r="C872" s="28"/>
      <c r="D872" s="360"/>
      <c r="E872" s="31"/>
      <c r="F872" s="28"/>
      <c r="G872" s="360"/>
      <c r="H872" s="360"/>
      <c r="I872" s="360"/>
      <c r="J872" s="360"/>
      <c r="K872" s="360"/>
      <c r="L872" s="558"/>
      <c r="M872" s="558"/>
      <c r="N872" s="558"/>
      <c r="O872" s="784"/>
      <c r="P872" s="28"/>
      <c r="Q872" s="28"/>
      <c r="R872" s="874"/>
      <c r="S872" s="560"/>
      <c r="T872" s="28"/>
      <c r="U872" s="28"/>
      <c r="V872" s="28"/>
      <c r="W872" s="28"/>
      <c r="X872" s="558"/>
      <c r="Y872" s="558"/>
      <c r="Z872" s="558"/>
      <c r="AA872" s="561"/>
      <c r="AB872" s="360"/>
      <c r="AC872" s="28"/>
      <c r="AD872" s="360"/>
      <c r="AE872" s="28"/>
      <c r="AF872" s="1302"/>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row>
    <row r="873" ht="11.25" customHeight="1">
      <c r="A873" s="557"/>
      <c r="B873" s="558"/>
      <c r="C873" s="28"/>
      <c r="D873" s="360"/>
      <c r="E873" s="31"/>
      <c r="F873" s="28"/>
      <c r="G873" s="360"/>
      <c r="H873" s="360"/>
      <c r="I873" s="360"/>
      <c r="J873" s="360"/>
      <c r="K873" s="360"/>
      <c r="L873" s="558"/>
      <c r="M873" s="558"/>
      <c r="N873" s="558"/>
      <c r="O873" s="784"/>
      <c r="P873" s="28"/>
      <c r="Q873" s="28"/>
      <c r="R873" s="874"/>
      <c r="S873" s="560"/>
      <c r="T873" s="28"/>
      <c r="U873" s="28"/>
      <c r="V873" s="28"/>
      <c r="W873" s="28"/>
      <c r="X873" s="558"/>
      <c r="Y873" s="558"/>
      <c r="Z873" s="558"/>
      <c r="AA873" s="561"/>
      <c r="AB873" s="360"/>
      <c r="AC873" s="28"/>
      <c r="AD873" s="360"/>
      <c r="AE873" s="28"/>
      <c r="AF873" s="1302"/>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row>
    <row r="874" ht="11.25" customHeight="1">
      <c r="A874" s="557"/>
      <c r="B874" s="558"/>
      <c r="C874" s="28"/>
      <c r="D874" s="360"/>
      <c r="E874" s="31"/>
      <c r="F874" s="28"/>
      <c r="G874" s="360"/>
      <c r="H874" s="360"/>
      <c r="I874" s="360"/>
      <c r="J874" s="360"/>
      <c r="K874" s="360"/>
      <c r="L874" s="558"/>
      <c r="M874" s="558"/>
      <c r="N874" s="558"/>
      <c r="O874" s="784"/>
      <c r="P874" s="28"/>
      <c r="Q874" s="28"/>
      <c r="R874" s="874"/>
      <c r="S874" s="560"/>
      <c r="T874" s="28"/>
      <c r="U874" s="28"/>
      <c r="V874" s="28"/>
      <c r="W874" s="28"/>
      <c r="X874" s="558"/>
      <c r="Y874" s="558"/>
      <c r="Z874" s="558"/>
      <c r="AA874" s="561"/>
      <c r="AB874" s="360"/>
      <c r="AC874" s="28"/>
      <c r="AD874" s="360"/>
      <c r="AE874" s="28"/>
      <c r="AF874" s="1302"/>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row>
    <row r="875" ht="11.25" customHeight="1">
      <c r="A875" s="557"/>
      <c r="B875" s="558"/>
      <c r="C875" s="28"/>
      <c r="D875" s="360"/>
      <c r="E875" s="31"/>
      <c r="F875" s="28"/>
      <c r="G875" s="360"/>
      <c r="H875" s="360"/>
      <c r="I875" s="360"/>
      <c r="J875" s="360"/>
      <c r="K875" s="360"/>
      <c r="L875" s="558"/>
      <c r="M875" s="558"/>
      <c r="N875" s="558"/>
      <c r="O875" s="784"/>
      <c r="P875" s="28"/>
      <c r="Q875" s="28"/>
      <c r="R875" s="874"/>
      <c r="S875" s="560"/>
      <c r="T875" s="28"/>
      <c r="U875" s="28"/>
      <c r="V875" s="28"/>
      <c r="W875" s="28"/>
      <c r="X875" s="558"/>
      <c r="Y875" s="558"/>
      <c r="Z875" s="558"/>
      <c r="AA875" s="561"/>
      <c r="AB875" s="360"/>
      <c r="AC875" s="28"/>
      <c r="AD875" s="360"/>
      <c r="AE875" s="28"/>
      <c r="AF875" s="1302"/>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row>
    <row r="876" ht="11.25" customHeight="1">
      <c r="A876" s="557"/>
      <c r="B876" s="558"/>
      <c r="C876" s="28"/>
      <c r="D876" s="360"/>
      <c r="E876" s="31"/>
      <c r="F876" s="28"/>
      <c r="G876" s="360"/>
      <c r="H876" s="360"/>
      <c r="I876" s="360"/>
      <c r="J876" s="360"/>
      <c r="K876" s="360"/>
      <c r="L876" s="558"/>
      <c r="M876" s="558"/>
      <c r="N876" s="558"/>
      <c r="O876" s="784"/>
      <c r="P876" s="28"/>
      <c r="Q876" s="28"/>
      <c r="R876" s="874"/>
      <c r="S876" s="560"/>
      <c r="T876" s="28"/>
      <c r="U876" s="28"/>
      <c r="V876" s="28"/>
      <c r="W876" s="28"/>
      <c r="X876" s="558"/>
      <c r="Y876" s="558"/>
      <c r="Z876" s="558"/>
      <c r="AA876" s="561"/>
      <c r="AB876" s="360"/>
      <c r="AC876" s="28"/>
      <c r="AD876" s="360"/>
      <c r="AE876" s="28"/>
      <c r="AF876" s="1302"/>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row>
    <row r="877" ht="11.25" customHeight="1">
      <c r="A877" s="557"/>
      <c r="B877" s="558"/>
      <c r="C877" s="28"/>
      <c r="D877" s="360"/>
      <c r="E877" s="31"/>
      <c r="F877" s="28"/>
      <c r="G877" s="360"/>
      <c r="H877" s="360"/>
      <c r="I877" s="360"/>
      <c r="J877" s="360"/>
      <c r="K877" s="360"/>
      <c r="L877" s="558"/>
      <c r="M877" s="558"/>
      <c r="N877" s="558"/>
      <c r="O877" s="784"/>
      <c r="P877" s="28"/>
      <c r="Q877" s="28"/>
      <c r="R877" s="874"/>
      <c r="S877" s="560"/>
      <c r="T877" s="28"/>
      <c r="U877" s="28"/>
      <c r="V877" s="28"/>
      <c r="W877" s="28"/>
      <c r="X877" s="558"/>
      <c r="Y877" s="558"/>
      <c r="Z877" s="558"/>
      <c r="AA877" s="561"/>
      <c r="AB877" s="360"/>
      <c r="AC877" s="28"/>
      <c r="AD877" s="360"/>
      <c r="AE877" s="28"/>
      <c r="AF877" s="1302"/>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row>
    <row r="878" ht="11.25" customHeight="1">
      <c r="A878" s="557"/>
      <c r="B878" s="558"/>
      <c r="C878" s="28"/>
      <c r="D878" s="360"/>
      <c r="E878" s="31"/>
      <c r="F878" s="28"/>
      <c r="G878" s="360"/>
      <c r="H878" s="360"/>
      <c r="I878" s="360"/>
      <c r="J878" s="360"/>
      <c r="K878" s="360"/>
      <c r="L878" s="558"/>
      <c r="M878" s="558"/>
      <c r="N878" s="558"/>
      <c r="O878" s="784"/>
      <c r="P878" s="28"/>
      <c r="Q878" s="28"/>
      <c r="R878" s="874"/>
      <c r="S878" s="560"/>
      <c r="T878" s="28"/>
      <c r="U878" s="28"/>
      <c r="V878" s="28"/>
      <c r="W878" s="28"/>
      <c r="X878" s="558"/>
      <c r="Y878" s="558"/>
      <c r="Z878" s="558"/>
      <c r="AA878" s="561"/>
      <c r="AB878" s="360"/>
      <c r="AC878" s="28"/>
      <c r="AD878" s="360"/>
      <c r="AE878" s="28"/>
      <c r="AF878" s="1302"/>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row>
    <row r="879" ht="11.25" customHeight="1">
      <c r="A879" s="557"/>
      <c r="B879" s="558"/>
      <c r="C879" s="28"/>
      <c r="D879" s="360"/>
      <c r="E879" s="31"/>
      <c r="F879" s="28"/>
      <c r="G879" s="360"/>
      <c r="H879" s="360"/>
      <c r="I879" s="360"/>
      <c r="J879" s="360"/>
      <c r="K879" s="360"/>
      <c r="L879" s="558"/>
      <c r="M879" s="558"/>
      <c r="N879" s="558"/>
      <c r="O879" s="784"/>
      <c r="P879" s="28"/>
      <c r="Q879" s="28"/>
      <c r="R879" s="874"/>
      <c r="S879" s="560"/>
      <c r="T879" s="28"/>
      <c r="U879" s="28"/>
      <c r="V879" s="28"/>
      <c r="W879" s="28"/>
      <c r="X879" s="558"/>
      <c r="Y879" s="558"/>
      <c r="Z879" s="558"/>
      <c r="AA879" s="561"/>
      <c r="AB879" s="360"/>
      <c r="AC879" s="28"/>
      <c r="AD879" s="360"/>
      <c r="AE879" s="28"/>
      <c r="AF879" s="1302"/>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row>
    <row r="880" ht="11.25" customHeight="1">
      <c r="A880" s="557"/>
      <c r="B880" s="558"/>
      <c r="C880" s="28"/>
      <c r="D880" s="360"/>
      <c r="E880" s="31"/>
      <c r="F880" s="28"/>
      <c r="G880" s="360"/>
      <c r="H880" s="360"/>
      <c r="I880" s="360"/>
      <c r="J880" s="360"/>
      <c r="K880" s="360"/>
      <c r="L880" s="558"/>
      <c r="M880" s="558"/>
      <c r="N880" s="558"/>
      <c r="O880" s="784"/>
      <c r="P880" s="28"/>
      <c r="Q880" s="28"/>
      <c r="R880" s="874"/>
      <c r="S880" s="560"/>
      <c r="T880" s="28"/>
      <c r="U880" s="28"/>
      <c r="V880" s="28"/>
      <c r="W880" s="28"/>
      <c r="X880" s="558"/>
      <c r="Y880" s="558"/>
      <c r="Z880" s="558"/>
      <c r="AA880" s="561"/>
      <c r="AB880" s="360"/>
      <c r="AC880" s="28"/>
      <c r="AD880" s="360"/>
      <c r="AE880" s="28"/>
      <c r="AF880" s="1302"/>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row>
    <row r="881" ht="11.25" customHeight="1">
      <c r="A881" s="557"/>
      <c r="B881" s="558"/>
      <c r="C881" s="28"/>
      <c r="D881" s="360"/>
      <c r="E881" s="31"/>
      <c r="F881" s="28"/>
      <c r="G881" s="360"/>
      <c r="H881" s="360"/>
      <c r="I881" s="360"/>
      <c r="J881" s="360"/>
      <c r="K881" s="360"/>
      <c r="L881" s="558"/>
      <c r="M881" s="558"/>
      <c r="N881" s="558"/>
      <c r="O881" s="784"/>
      <c r="P881" s="28"/>
      <c r="Q881" s="28"/>
      <c r="R881" s="874"/>
      <c r="S881" s="560"/>
      <c r="T881" s="28"/>
      <c r="U881" s="28"/>
      <c r="V881" s="28"/>
      <c r="W881" s="28"/>
      <c r="X881" s="558"/>
      <c r="Y881" s="558"/>
      <c r="Z881" s="558"/>
      <c r="AA881" s="561"/>
      <c r="AB881" s="360"/>
      <c r="AC881" s="28"/>
      <c r="AD881" s="360"/>
      <c r="AE881" s="28"/>
      <c r="AF881" s="1302"/>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row>
    <row r="882" ht="11.25" customHeight="1">
      <c r="A882" s="557"/>
      <c r="B882" s="558"/>
      <c r="C882" s="28"/>
      <c r="D882" s="360"/>
      <c r="E882" s="31"/>
      <c r="F882" s="28"/>
      <c r="G882" s="360"/>
      <c r="H882" s="360"/>
      <c r="I882" s="360"/>
      <c r="J882" s="360"/>
      <c r="K882" s="360"/>
      <c r="L882" s="558"/>
      <c r="M882" s="558"/>
      <c r="N882" s="558"/>
      <c r="O882" s="784"/>
      <c r="P882" s="28"/>
      <c r="Q882" s="28"/>
      <c r="R882" s="874"/>
      <c r="S882" s="560"/>
      <c r="T882" s="28"/>
      <c r="U882" s="28"/>
      <c r="V882" s="28"/>
      <c r="W882" s="28"/>
      <c r="X882" s="558"/>
      <c r="Y882" s="558"/>
      <c r="Z882" s="558"/>
      <c r="AA882" s="561"/>
      <c r="AB882" s="360"/>
      <c r="AC882" s="28"/>
      <c r="AD882" s="360"/>
      <c r="AE882" s="28"/>
      <c r="AF882" s="1302"/>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row>
    <row r="883" ht="11.25" customHeight="1">
      <c r="A883" s="557"/>
      <c r="B883" s="558"/>
      <c r="C883" s="28"/>
      <c r="D883" s="360"/>
      <c r="E883" s="31"/>
      <c r="F883" s="28"/>
      <c r="G883" s="360"/>
      <c r="H883" s="360"/>
      <c r="I883" s="360"/>
      <c r="J883" s="360"/>
      <c r="K883" s="360"/>
      <c r="L883" s="558"/>
      <c r="M883" s="558"/>
      <c r="N883" s="558"/>
      <c r="O883" s="784"/>
      <c r="P883" s="28"/>
      <c r="Q883" s="28"/>
      <c r="R883" s="874"/>
      <c r="S883" s="560"/>
      <c r="T883" s="28"/>
      <c r="U883" s="28"/>
      <c r="V883" s="28"/>
      <c r="W883" s="28"/>
      <c r="X883" s="558"/>
      <c r="Y883" s="558"/>
      <c r="Z883" s="558"/>
      <c r="AA883" s="561"/>
      <c r="AB883" s="360"/>
      <c r="AC883" s="28"/>
      <c r="AD883" s="360"/>
      <c r="AE883" s="28"/>
      <c r="AF883" s="1302"/>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row>
    <row r="884" ht="11.25" customHeight="1">
      <c r="A884" s="557"/>
      <c r="B884" s="558"/>
      <c r="C884" s="28"/>
      <c r="D884" s="360"/>
      <c r="E884" s="31"/>
      <c r="F884" s="28"/>
      <c r="G884" s="360"/>
      <c r="H884" s="360"/>
      <c r="I884" s="360"/>
      <c r="J884" s="360"/>
      <c r="K884" s="360"/>
      <c r="L884" s="558"/>
      <c r="M884" s="558"/>
      <c r="N884" s="558"/>
      <c r="O884" s="784"/>
      <c r="P884" s="28"/>
      <c r="Q884" s="28"/>
      <c r="R884" s="874"/>
      <c r="S884" s="560"/>
      <c r="T884" s="28"/>
      <c r="U884" s="28"/>
      <c r="V884" s="28"/>
      <c r="W884" s="28"/>
      <c r="X884" s="558"/>
      <c r="Y884" s="558"/>
      <c r="Z884" s="558"/>
      <c r="AA884" s="561"/>
      <c r="AB884" s="360"/>
      <c r="AC884" s="28"/>
      <c r="AD884" s="360"/>
      <c r="AE884" s="28"/>
      <c r="AF884" s="1302"/>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row>
    <row r="885" ht="11.25" customHeight="1">
      <c r="A885" s="557"/>
      <c r="B885" s="558"/>
      <c r="C885" s="28"/>
      <c r="D885" s="360"/>
      <c r="E885" s="31"/>
      <c r="F885" s="28"/>
      <c r="G885" s="360"/>
      <c r="H885" s="360"/>
      <c r="I885" s="360"/>
      <c r="J885" s="360"/>
      <c r="K885" s="360"/>
      <c r="L885" s="558"/>
      <c r="M885" s="558"/>
      <c r="N885" s="558"/>
      <c r="O885" s="784"/>
      <c r="P885" s="28"/>
      <c r="Q885" s="28"/>
      <c r="R885" s="874"/>
      <c r="S885" s="560"/>
      <c r="T885" s="28"/>
      <c r="U885" s="28"/>
      <c r="V885" s="28"/>
      <c r="W885" s="28"/>
      <c r="X885" s="558"/>
      <c r="Y885" s="558"/>
      <c r="Z885" s="558"/>
      <c r="AA885" s="561"/>
      <c r="AB885" s="360"/>
      <c r="AC885" s="28"/>
      <c r="AD885" s="360"/>
      <c r="AE885" s="28"/>
      <c r="AF885" s="1302"/>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row>
    <row r="886" ht="11.25" customHeight="1">
      <c r="A886" s="557"/>
      <c r="B886" s="558"/>
      <c r="C886" s="28"/>
      <c r="D886" s="360"/>
      <c r="E886" s="31"/>
      <c r="F886" s="28"/>
      <c r="G886" s="360"/>
      <c r="H886" s="360"/>
      <c r="I886" s="360"/>
      <c r="J886" s="360"/>
      <c r="K886" s="360"/>
      <c r="L886" s="558"/>
      <c r="M886" s="558"/>
      <c r="N886" s="558"/>
      <c r="O886" s="784"/>
      <c r="P886" s="28"/>
      <c r="Q886" s="28"/>
      <c r="R886" s="874"/>
      <c r="S886" s="560"/>
      <c r="T886" s="28"/>
      <c r="U886" s="28"/>
      <c r="V886" s="28"/>
      <c r="W886" s="28"/>
      <c r="X886" s="558"/>
      <c r="Y886" s="558"/>
      <c r="Z886" s="558"/>
      <c r="AA886" s="561"/>
      <c r="AB886" s="360"/>
      <c r="AC886" s="28"/>
      <c r="AD886" s="360"/>
      <c r="AE886" s="28"/>
      <c r="AF886" s="1302"/>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row>
    <row r="887" ht="11.25" customHeight="1">
      <c r="A887" s="557"/>
      <c r="B887" s="558"/>
      <c r="C887" s="28"/>
      <c r="D887" s="360"/>
      <c r="E887" s="31"/>
      <c r="F887" s="28"/>
      <c r="G887" s="360"/>
      <c r="H887" s="360"/>
      <c r="I887" s="360"/>
      <c r="J887" s="360"/>
      <c r="K887" s="360"/>
      <c r="L887" s="558"/>
      <c r="M887" s="558"/>
      <c r="N887" s="558"/>
      <c r="O887" s="784"/>
      <c r="P887" s="28"/>
      <c r="Q887" s="28"/>
      <c r="R887" s="874"/>
      <c r="S887" s="560"/>
      <c r="T887" s="28"/>
      <c r="U887" s="28"/>
      <c r="V887" s="28"/>
      <c r="W887" s="28"/>
      <c r="X887" s="558"/>
      <c r="Y887" s="558"/>
      <c r="Z887" s="558"/>
      <c r="AA887" s="561"/>
      <c r="AB887" s="360"/>
      <c r="AC887" s="28"/>
      <c r="AD887" s="360"/>
      <c r="AE887" s="28"/>
      <c r="AF887" s="1302"/>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row>
    <row r="888" ht="11.25" customHeight="1">
      <c r="A888" s="557"/>
      <c r="B888" s="558"/>
      <c r="C888" s="28"/>
      <c r="D888" s="360"/>
      <c r="E888" s="31"/>
      <c r="F888" s="28"/>
      <c r="G888" s="360"/>
      <c r="H888" s="360"/>
      <c r="I888" s="360"/>
      <c r="J888" s="360"/>
      <c r="K888" s="360"/>
      <c r="L888" s="558"/>
      <c r="M888" s="558"/>
      <c r="N888" s="558"/>
      <c r="O888" s="784"/>
      <c r="P888" s="28"/>
      <c r="Q888" s="28"/>
      <c r="R888" s="874"/>
      <c r="S888" s="560"/>
      <c r="T888" s="28"/>
      <c r="U888" s="28"/>
      <c r="V888" s="28"/>
      <c r="W888" s="28"/>
      <c r="X888" s="558"/>
      <c r="Y888" s="558"/>
      <c r="Z888" s="558"/>
      <c r="AA888" s="561"/>
      <c r="AB888" s="360"/>
      <c r="AC888" s="28"/>
      <c r="AD888" s="360"/>
      <c r="AE888" s="28"/>
      <c r="AF888" s="1302"/>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row>
    <row r="889" ht="11.25" customHeight="1">
      <c r="A889" s="557"/>
      <c r="B889" s="558"/>
      <c r="C889" s="28"/>
      <c r="D889" s="360"/>
      <c r="E889" s="31"/>
      <c r="F889" s="28"/>
      <c r="G889" s="360"/>
      <c r="H889" s="360"/>
      <c r="I889" s="360"/>
      <c r="J889" s="360"/>
      <c r="K889" s="360"/>
      <c r="L889" s="558"/>
      <c r="M889" s="558"/>
      <c r="N889" s="558"/>
      <c r="O889" s="784"/>
      <c r="P889" s="28"/>
      <c r="Q889" s="28"/>
      <c r="R889" s="874"/>
      <c r="S889" s="560"/>
      <c r="T889" s="28"/>
      <c r="U889" s="28"/>
      <c r="V889" s="28"/>
      <c r="W889" s="28"/>
      <c r="X889" s="558"/>
      <c r="Y889" s="558"/>
      <c r="Z889" s="558"/>
      <c r="AA889" s="561"/>
      <c r="AB889" s="360"/>
      <c r="AC889" s="28"/>
      <c r="AD889" s="360"/>
      <c r="AE889" s="28"/>
      <c r="AF889" s="1302"/>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row>
    <row r="890" ht="11.25" customHeight="1">
      <c r="A890" s="557"/>
      <c r="B890" s="558"/>
      <c r="C890" s="28"/>
      <c r="D890" s="360"/>
      <c r="E890" s="31"/>
      <c r="F890" s="28"/>
      <c r="G890" s="360"/>
      <c r="H890" s="360"/>
      <c r="I890" s="360"/>
      <c r="J890" s="360"/>
      <c r="K890" s="360"/>
      <c r="L890" s="558"/>
      <c r="M890" s="558"/>
      <c r="N890" s="558"/>
      <c r="O890" s="784"/>
      <c r="P890" s="28"/>
      <c r="Q890" s="28"/>
      <c r="R890" s="874"/>
      <c r="S890" s="560"/>
      <c r="T890" s="28"/>
      <c r="U890" s="28"/>
      <c r="V890" s="28"/>
      <c r="W890" s="28"/>
      <c r="X890" s="558"/>
      <c r="Y890" s="558"/>
      <c r="Z890" s="558"/>
      <c r="AA890" s="561"/>
      <c r="AB890" s="360"/>
      <c r="AC890" s="28"/>
      <c r="AD890" s="360"/>
      <c r="AE890" s="28"/>
      <c r="AF890" s="1302"/>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row>
    <row r="891" ht="11.25" customHeight="1">
      <c r="A891" s="557"/>
      <c r="B891" s="558"/>
      <c r="C891" s="28"/>
      <c r="D891" s="360"/>
      <c r="E891" s="31"/>
      <c r="F891" s="28"/>
      <c r="G891" s="360"/>
      <c r="H891" s="360"/>
      <c r="I891" s="360"/>
      <c r="J891" s="360"/>
      <c r="K891" s="360"/>
      <c r="L891" s="558"/>
      <c r="M891" s="558"/>
      <c r="N891" s="558"/>
      <c r="O891" s="784"/>
      <c r="P891" s="28"/>
      <c r="Q891" s="28"/>
      <c r="R891" s="874"/>
      <c r="S891" s="560"/>
      <c r="T891" s="28"/>
      <c r="U891" s="28"/>
      <c r="V891" s="28"/>
      <c r="W891" s="28"/>
      <c r="X891" s="558"/>
      <c r="Y891" s="558"/>
      <c r="Z891" s="558"/>
      <c r="AA891" s="561"/>
      <c r="AB891" s="360"/>
      <c r="AC891" s="28"/>
      <c r="AD891" s="360"/>
      <c r="AE891" s="28"/>
      <c r="AF891" s="1302"/>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row>
    <row r="892" ht="11.25" customHeight="1">
      <c r="A892" s="557"/>
      <c r="B892" s="558"/>
      <c r="C892" s="28"/>
      <c r="D892" s="360"/>
      <c r="E892" s="31"/>
      <c r="F892" s="28"/>
      <c r="G892" s="360"/>
      <c r="H892" s="360"/>
      <c r="I892" s="360"/>
      <c r="J892" s="360"/>
      <c r="K892" s="360"/>
      <c r="L892" s="558"/>
      <c r="M892" s="558"/>
      <c r="N892" s="558"/>
      <c r="O892" s="784"/>
      <c r="P892" s="28"/>
      <c r="Q892" s="28"/>
      <c r="R892" s="874"/>
      <c r="S892" s="560"/>
      <c r="T892" s="28"/>
      <c r="U892" s="28"/>
      <c r="V892" s="28"/>
      <c r="W892" s="28"/>
      <c r="X892" s="558"/>
      <c r="Y892" s="558"/>
      <c r="Z892" s="558"/>
      <c r="AA892" s="561"/>
      <c r="AB892" s="360"/>
      <c r="AC892" s="28"/>
      <c r="AD892" s="360"/>
      <c r="AE892" s="28"/>
      <c r="AF892" s="1302"/>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row>
    <row r="893" ht="11.25" customHeight="1">
      <c r="A893" s="557"/>
      <c r="B893" s="558"/>
      <c r="C893" s="28"/>
      <c r="D893" s="360"/>
      <c r="E893" s="31"/>
      <c r="F893" s="28"/>
      <c r="G893" s="360"/>
      <c r="H893" s="360"/>
      <c r="I893" s="360"/>
      <c r="J893" s="360"/>
      <c r="K893" s="360"/>
      <c r="L893" s="558"/>
      <c r="M893" s="558"/>
      <c r="N893" s="558"/>
      <c r="O893" s="784"/>
      <c r="P893" s="28"/>
      <c r="Q893" s="28"/>
      <c r="R893" s="874"/>
      <c r="S893" s="560"/>
      <c r="T893" s="28"/>
      <c r="U893" s="28"/>
      <c r="V893" s="28"/>
      <c r="W893" s="28"/>
      <c r="X893" s="558"/>
      <c r="Y893" s="558"/>
      <c r="Z893" s="558"/>
      <c r="AA893" s="561"/>
      <c r="AB893" s="360"/>
      <c r="AC893" s="28"/>
      <c r="AD893" s="360"/>
      <c r="AE893" s="28"/>
      <c r="AF893" s="1302"/>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row>
    <row r="894" ht="11.25" customHeight="1">
      <c r="A894" s="557"/>
      <c r="B894" s="558"/>
      <c r="C894" s="28"/>
      <c r="D894" s="360"/>
      <c r="E894" s="31"/>
      <c r="F894" s="28"/>
      <c r="G894" s="360"/>
      <c r="H894" s="360"/>
      <c r="I894" s="360"/>
      <c r="J894" s="360"/>
      <c r="K894" s="360"/>
      <c r="L894" s="558"/>
      <c r="M894" s="558"/>
      <c r="N894" s="558"/>
      <c r="O894" s="784"/>
      <c r="P894" s="28"/>
      <c r="Q894" s="28"/>
      <c r="R894" s="874"/>
      <c r="S894" s="560"/>
      <c r="T894" s="28"/>
      <c r="U894" s="28"/>
      <c r="V894" s="28"/>
      <c r="W894" s="28"/>
      <c r="X894" s="558"/>
      <c r="Y894" s="558"/>
      <c r="Z894" s="558"/>
      <c r="AA894" s="561"/>
      <c r="AB894" s="360"/>
      <c r="AC894" s="28"/>
      <c r="AD894" s="360"/>
      <c r="AE894" s="28"/>
      <c r="AF894" s="1302"/>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row>
    <row r="895" ht="11.25" customHeight="1">
      <c r="A895" s="557"/>
      <c r="B895" s="558"/>
      <c r="C895" s="28"/>
      <c r="D895" s="360"/>
      <c r="E895" s="31"/>
      <c r="F895" s="28"/>
      <c r="G895" s="360"/>
      <c r="H895" s="360"/>
      <c r="I895" s="360"/>
      <c r="J895" s="360"/>
      <c r="K895" s="360"/>
      <c r="L895" s="558"/>
      <c r="M895" s="558"/>
      <c r="N895" s="558"/>
      <c r="O895" s="784"/>
      <c r="P895" s="28"/>
      <c r="Q895" s="28"/>
      <c r="R895" s="874"/>
      <c r="S895" s="560"/>
      <c r="T895" s="28"/>
      <c r="U895" s="28"/>
      <c r="V895" s="28"/>
      <c r="W895" s="28"/>
      <c r="X895" s="558"/>
      <c r="Y895" s="558"/>
      <c r="Z895" s="558"/>
      <c r="AA895" s="561"/>
      <c r="AB895" s="360"/>
      <c r="AC895" s="28"/>
      <c r="AD895" s="360"/>
      <c r="AE895" s="28"/>
      <c r="AF895" s="1302"/>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row>
    <row r="896" ht="11.25" customHeight="1">
      <c r="A896" s="557"/>
      <c r="B896" s="558"/>
      <c r="C896" s="28"/>
      <c r="D896" s="360"/>
      <c r="E896" s="31"/>
      <c r="F896" s="28"/>
      <c r="G896" s="360"/>
      <c r="H896" s="360"/>
      <c r="I896" s="360"/>
      <c r="J896" s="360"/>
      <c r="K896" s="360"/>
      <c r="L896" s="558"/>
      <c r="M896" s="558"/>
      <c r="N896" s="558"/>
      <c r="O896" s="784"/>
      <c r="P896" s="28"/>
      <c r="Q896" s="28"/>
      <c r="R896" s="874"/>
      <c r="S896" s="560"/>
      <c r="T896" s="28"/>
      <c r="U896" s="28"/>
      <c r="V896" s="28"/>
      <c r="W896" s="28"/>
      <c r="X896" s="558"/>
      <c r="Y896" s="558"/>
      <c r="Z896" s="558"/>
      <c r="AA896" s="561"/>
      <c r="AB896" s="360"/>
      <c r="AC896" s="28"/>
      <c r="AD896" s="360"/>
      <c r="AE896" s="28"/>
      <c r="AF896" s="1302"/>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row>
    <row r="897" ht="11.25" customHeight="1">
      <c r="A897" s="557"/>
      <c r="B897" s="558"/>
      <c r="C897" s="28"/>
      <c r="D897" s="360"/>
      <c r="E897" s="31"/>
      <c r="F897" s="28"/>
      <c r="G897" s="360"/>
      <c r="H897" s="360"/>
      <c r="I897" s="360"/>
      <c r="J897" s="360"/>
      <c r="K897" s="360"/>
      <c r="L897" s="558"/>
      <c r="M897" s="558"/>
      <c r="N897" s="558"/>
      <c r="O897" s="784"/>
      <c r="P897" s="28"/>
      <c r="Q897" s="28"/>
      <c r="R897" s="874"/>
      <c r="S897" s="560"/>
      <c r="T897" s="28"/>
      <c r="U897" s="28"/>
      <c r="V897" s="28"/>
      <c r="W897" s="28"/>
      <c r="X897" s="558"/>
      <c r="Y897" s="558"/>
      <c r="Z897" s="558"/>
      <c r="AA897" s="561"/>
      <c r="AB897" s="360"/>
      <c r="AC897" s="28"/>
      <c r="AD897" s="360"/>
      <c r="AE897" s="28"/>
      <c r="AF897" s="1302"/>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row>
    <row r="898" ht="11.25" customHeight="1">
      <c r="A898" s="557"/>
      <c r="B898" s="558"/>
      <c r="C898" s="28"/>
      <c r="D898" s="360"/>
      <c r="E898" s="31"/>
      <c r="F898" s="28"/>
      <c r="G898" s="360"/>
      <c r="H898" s="360"/>
      <c r="I898" s="360"/>
      <c r="J898" s="360"/>
      <c r="K898" s="360"/>
      <c r="L898" s="558"/>
      <c r="M898" s="558"/>
      <c r="N898" s="558"/>
      <c r="O898" s="784"/>
      <c r="P898" s="28"/>
      <c r="Q898" s="28"/>
      <c r="R898" s="874"/>
      <c r="S898" s="560"/>
      <c r="T898" s="28"/>
      <c r="U898" s="28"/>
      <c r="V898" s="28"/>
      <c r="W898" s="28"/>
      <c r="X898" s="558"/>
      <c r="Y898" s="558"/>
      <c r="Z898" s="558"/>
      <c r="AA898" s="561"/>
      <c r="AB898" s="360"/>
      <c r="AC898" s="28"/>
      <c r="AD898" s="360"/>
      <c r="AE898" s="28"/>
      <c r="AF898" s="1302"/>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row>
    <row r="899" ht="11.25" customHeight="1">
      <c r="A899" s="557"/>
      <c r="B899" s="558"/>
      <c r="C899" s="28"/>
      <c r="D899" s="360"/>
      <c r="E899" s="31"/>
      <c r="F899" s="28"/>
      <c r="G899" s="360"/>
      <c r="H899" s="360"/>
      <c r="I899" s="360"/>
      <c r="J899" s="360"/>
      <c r="K899" s="360"/>
      <c r="L899" s="558"/>
      <c r="M899" s="558"/>
      <c r="N899" s="558"/>
      <c r="O899" s="784"/>
      <c r="P899" s="28"/>
      <c r="Q899" s="28"/>
      <c r="R899" s="874"/>
      <c r="S899" s="560"/>
      <c r="T899" s="28"/>
      <c r="U899" s="28"/>
      <c r="V899" s="28"/>
      <c r="W899" s="28"/>
      <c r="X899" s="558"/>
      <c r="Y899" s="558"/>
      <c r="Z899" s="558"/>
      <c r="AA899" s="561"/>
      <c r="AB899" s="360"/>
      <c r="AC899" s="28"/>
      <c r="AD899" s="360"/>
      <c r="AE899" s="28"/>
      <c r="AF899" s="1302"/>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row>
    <row r="900" ht="11.25" customHeight="1">
      <c r="A900" s="557"/>
      <c r="B900" s="558"/>
      <c r="C900" s="28"/>
      <c r="D900" s="360"/>
      <c r="E900" s="31"/>
      <c r="F900" s="28"/>
      <c r="G900" s="360"/>
      <c r="H900" s="360"/>
      <c r="I900" s="360"/>
      <c r="J900" s="360"/>
      <c r="K900" s="360"/>
      <c r="L900" s="558"/>
      <c r="M900" s="558"/>
      <c r="N900" s="558"/>
      <c r="O900" s="784"/>
      <c r="P900" s="28"/>
      <c r="Q900" s="28"/>
      <c r="R900" s="874"/>
      <c r="S900" s="560"/>
      <c r="T900" s="28"/>
      <c r="U900" s="28"/>
      <c r="V900" s="28"/>
      <c r="W900" s="28"/>
      <c r="X900" s="558"/>
      <c r="Y900" s="558"/>
      <c r="Z900" s="558"/>
      <c r="AA900" s="561"/>
      <c r="AB900" s="360"/>
      <c r="AC900" s="28"/>
      <c r="AD900" s="360"/>
      <c r="AE900" s="28"/>
      <c r="AF900" s="1302"/>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row>
    <row r="901" ht="11.25" customHeight="1">
      <c r="A901" s="557"/>
      <c r="B901" s="558"/>
      <c r="C901" s="28"/>
      <c r="D901" s="360"/>
      <c r="E901" s="31"/>
      <c r="F901" s="28"/>
      <c r="G901" s="360"/>
      <c r="H901" s="360"/>
      <c r="I901" s="360"/>
      <c r="J901" s="360"/>
      <c r="K901" s="360"/>
      <c r="L901" s="558"/>
      <c r="M901" s="558"/>
      <c r="N901" s="558"/>
      <c r="O901" s="784"/>
      <c r="P901" s="28"/>
      <c r="Q901" s="28"/>
      <c r="R901" s="874"/>
      <c r="S901" s="560"/>
      <c r="T901" s="28"/>
      <c r="U901" s="28"/>
      <c r="V901" s="28"/>
      <c r="W901" s="28"/>
      <c r="X901" s="558"/>
      <c r="Y901" s="558"/>
      <c r="Z901" s="558"/>
      <c r="AA901" s="561"/>
      <c r="AB901" s="360"/>
      <c r="AC901" s="28"/>
      <c r="AD901" s="360"/>
      <c r="AE901" s="28"/>
      <c r="AF901" s="1302"/>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row>
    <row r="902" ht="11.25" customHeight="1">
      <c r="A902" s="557"/>
      <c r="B902" s="558"/>
      <c r="C902" s="28"/>
      <c r="D902" s="360"/>
      <c r="E902" s="31"/>
      <c r="F902" s="28"/>
      <c r="G902" s="360"/>
      <c r="H902" s="360"/>
      <c r="I902" s="360"/>
      <c r="J902" s="360"/>
      <c r="K902" s="360"/>
      <c r="L902" s="558"/>
      <c r="M902" s="558"/>
      <c r="N902" s="558"/>
      <c r="O902" s="784"/>
      <c r="P902" s="28"/>
      <c r="Q902" s="28"/>
      <c r="R902" s="874"/>
      <c r="S902" s="560"/>
      <c r="T902" s="28"/>
      <c r="U902" s="28"/>
      <c r="V902" s="28"/>
      <c r="W902" s="28"/>
      <c r="X902" s="558"/>
      <c r="Y902" s="558"/>
      <c r="Z902" s="558"/>
      <c r="AA902" s="561"/>
      <c r="AB902" s="360"/>
      <c r="AC902" s="28"/>
      <c r="AD902" s="360"/>
      <c r="AE902" s="28"/>
      <c r="AF902" s="1302"/>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row>
    <row r="903" ht="11.25" customHeight="1">
      <c r="A903" s="557"/>
      <c r="B903" s="558"/>
      <c r="C903" s="28"/>
      <c r="D903" s="360"/>
      <c r="E903" s="31"/>
      <c r="F903" s="28"/>
      <c r="G903" s="360"/>
      <c r="H903" s="360"/>
      <c r="I903" s="360"/>
      <c r="J903" s="360"/>
      <c r="K903" s="360"/>
      <c r="L903" s="558"/>
      <c r="M903" s="558"/>
      <c r="N903" s="558"/>
      <c r="O903" s="784"/>
      <c r="P903" s="28"/>
      <c r="Q903" s="28"/>
      <c r="R903" s="874"/>
      <c r="S903" s="560"/>
      <c r="T903" s="28"/>
      <c r="U903" s="28"/>
      <c r="V903" s="28"/>
      <c r="W903" s="28"/>
      <c r="X903" s="558"/>
      <c r="Y903" s="558"/>
      <c r="Z903" s="558"/>
      <c r="AA903" s="561"/>
      <c r="AB903" s="360"/>
      <c r="AC903" s="28"/>
      <c r="AD903" s="360"/>
      <c r="AE903" s="28"/>
      <c r="AF903" s="1302"/>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row>
    <row r="904" ht="11.25" customHeight="1">
      <c r="A904" s="557"/>
      <c r="B904" s="558"/>
      <c r="C904" s="28"/>
      <c r="D904" s="360"/>
      <c r="E904" s="31"/>
      <c r="F904" s="28"/>
      <c r="G904" s="360"/>
      <c r="H904" s="360"/>
      <c r="I904" s="360"/>
      <c r="J904" s="360"/>
      <c r="K904" s="360"/>
      <c r="L904" s="558"/>
      <c r="M904" s="558"/>
      <c r="N904" s="558"/>
      <c r="O904" s="784"/>
      <c r="P904" s="28"/>
      <c r="Q904" s="28"/>
      <c r="R904" s="874"/>
      <c r="S904" s="560"/>
      <c r="T904" s="28"/>
      <c r="U904" s="28"/>
      <c r="V904" s="28"/>
      <c r="W904" s="28"/>
      <c r="X904" s="558"/>
      <c r="Y904" s="558"/>
      <c r="Z904" s="558"/>
      <c r="AA904" s="561"/>
      <c r="AB904" s="360"/>
      <c r="AC904" s="28"/>
      <c r="AD904" s="360"/>
      <c r="AE904" s="28"/>
      <c r="AF904" s="1302"/>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row>
    <row r="905" ht="11.25" customHeight="1">
      <c r="A905" s="557"/>
      <c r="B905" s="558"/>
      <c r="C905" s="28"/>
      <c r="D905" s="360"/>
      <c r="E905" s="31"/>
      <c r="F905" s="28"/>
      <c r="G905" s="360"/>
      <c r="H905" s="360"/>
      <c r="I905" s="360"/>
      <c r="J905" s="360"/>
      <c r="K905" s="360"/>
      <c r="L905" s="558"/>
      <c r="M905" s="558"/>
      <c r="N905" s="558"/>
      <c r="O905" s="784"/>
      <c r="P905" s="28"/>
      <c r="Q905" s="28"/>
      <c r="R905" s="874"/>
      <c r="S905" s="560"/>
      <c r="T905" s="28"/>
      <c r="U905" s="28"/>
      <c r="V905" s="28"/>
      <c r="W905" s="28"/>
      <c r="X905" s="558"/>
      <c r="Y905" s="558"/>
      <c r="Z905" s="558"/>
      <c r="AA905" s="561"/>
      <c r="AB905" s="360"/>
      <c r="AC905" s="28"/>
      <c r="AD905" s="360"/>
      <c r="AE905" s="28"/>
      <c r="AF905" s="1302"/>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row>
    <row r="906" ht="11.25" customHeight="1">
      <c r="A906" s="557"/>
      <c r="B906" s="558"/>
      <c r="C906" s="28"/>
      <c r="D906" s="360"/>
      <c r="E906" s="31"/>
      <c r="F906" s="28"/>
      <c r="G906" s="360"/>
      <c r="H906" s="360"/>
      <c r="I906" s="360"/>
      <c r="J906" s="360"/>
      <c r="K906" s="360"/>
      <c r="L906" s="558"/>
      <c r="M906" s="558"/>
      <c r="N906" s="558"/>
      <c r="O906" s="784"/>
      <c r="P906" s="28"/>
      <c r="Q906" s="28"/>
      <c r="R906" s="874"/>
      <c r="S906" s="560"/>
      <c r="T906" s="28"/>
      <c r="U906" s="28"/>
      <c r="V906" s="28"/>
      <c r="W906" s="28"/>
      <c r="X906" s="558"/>
      <c r="Y906" s="558"/>
      <c r="Z906" s="558"/>
      <c r="AA906" s="561"/>
      <c r="AB906" s="360"/>
      <c r="AC906" s="28"/>
      <c r="AD906" s="360"/>
      <c r="AE906" s="28"/>
      <c r="AF906" s="1302"/>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row>
    <row r="907" ht="11.25" customHeight="1">
      <c r="A907" s="557"/>
      <c r="B907" s="558"/>
      <c r="C907" s="28"/>
      <c r="D907" s="360"/>
      <c r="E907" s="31"/>
      <c r="F907" s="28"/>
      <c r="G907" s="360"/>
      <c r="H907" s="360"/>
      <c r="I907" s="360"/>
      <c r="J907" s="360"/>
      <c r="K907" s="360"/>
      <c r="L907" s="558"/>
      <c r="M907" s="558"/>
      <c r="N907" s="558"/>
      <c r="O907" s="784"/>
      <c r="P907" s="28"/>
      <c r="Q907" s="28"/>
      <c r="R907" s="874"/>
      <c r="S907" s="560"/>
      <c r="T907" s="28"/>
      <c r="U907" s="28"/>
      <c r="V907" s="28"/>
      <c r="W907" s="28"/>
      <c r="X907" s="558"/>
      <c r="Y907" s="558"/>
      <c r="Z907" s="558"/>
      <c r="AA907" s="561"/>
      <c r="AB907" s="360"/>
      <c r="AC907" s="28"/>
      <c r="AD907" s="360"/>
      <c r="AE907" s="28"/>
      <c r="AF907" s="1302"/>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row>
    <row r="908" ht="11.25" customHeight="1">
      <c r="A908" s="557"/>
      <c r="B908" s="558"/>
      <c r="C908" s="28"/>
      <c r="D908" s="360"/>
      <c r="E908" s="31"/>
      <c r="F908" s="28"/>
      <c r="G908" s="360"/>
      <c r="H908" s="360"/>
      <c r="I908" s="360"/>
      <c r="J908" s="360"/>
      <c r="K908" s="360"/>
      <c r="L908" s="558"/>
      <c r="M908" s="558"/>
      <c r="N908" s="558"/>
      <c r="O908" s="784"/>
      <c r="P908" s="28"/>
      <c r="Q908" s="28"/>
      <c r="R908" s="874"/>
      <c r="S908" s="560"/>
      <c r="T908" s="28"/>
      <c r="U908" s="28"/>
      <c r="V908" s="28"/>
      <c r="W908" s="28"/>
      <c r="X908" s="558"/>
      <c r="Y908" s="558"/>
      <c r="Z908" s="558"/>
      <c r="AA908" s="561"/>
      <c r="AB908" s="360"/>
      <c r="AC908" s="28"/>
      <c r="AD908" s="360"/>
      <c r="AE908" s="28"/>
      <c r="AF908" s="1302"/>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row>
    <row r="909" ht="11.25" customHeight="1">
      <c r="A909" s="557"/>
      <c r="B909" s="558"/>
      <c r="C909" s="28"/>
      <c r="D909" s="360"/>
      <c r="E909" s="31"/>
      <c r="F909" s="28"/>
      <c r="G909" s="360"/>
      <c r="H909" s="360"/>
      <c r="I909" s="360"/>
      <c r="J909" s="360"/>
      <c r="K909" s="360"/>
      <c r="L909" s="558"/>
      <c r="M909" s="558"/>
      <c r="N909" s="558"/>
      <c r="O909" s="784"/>
      <c r="P909" s="28"/>
      <c r="Q909" s="28"/>
      <c r="R909" s="874"/>
      <c r="S909" s="560"/>
      <c r="T909" s="28"/>
      <c r="U909" s="28"/>
      <c r="V909" s="28"/>
      <c r="W909" s="28"/>
      <c r="X909" s="558"/>
      <c r="Y909" s="558"/>
      <c r="Z909" s="558"/>
      <c r="AA909" s="561"/>
      <c r="AB909" s="360"/>
      <c r="AC909" s="28"/>
      <c r="AD909" s="360"/>
      <c r="AE909" s="28"/>
      <c r="AF909" s="1302"/>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row>
    <row r="910" ht="11.25" customHeight="1">
      <c r="A910" s="557"/>
      <c r="B910" s="558"/>
      <c r="C910" s="28"/>
      <c r="D910" s="360"/>
      <c r="E910" s="31"/>
      <c r="F910" s="28"/>
      <c r="G910" s="360"/>
      <c r="H910" s="360"/>
      <c r="I910" s="360"/>
      <c r="J910" s="360"/>
      <c r="K910" s="360"/>
      <c r="L910" s="558"/>
      <c r="M910" s="558"/>
      <c r="N910" s="558"/>
      <c r="O910" s="784"/>
      <c r="P910" s="28"/>
      <c r="Q910" s="28"/>
      <c r="R910" s="874"/>
      <c r="S910" s="560"/>
      <c r="T910" s="28"/>
      <c r="U910" s="28"/>
      <c r="V910" s="28"/>
      <c r="W910" s="28"/>
      <c r="X910" s="558"/>
      <c r="Y910" s="558"/>
      <c r="Z910" s="558"/>
      <c r="AA910" s="561"/>
      <c r="AB910" s="360"/>
      <c r="AC910" s="28"/>
      <c r="AD910" s="360"/>
      <c r="AE910" s="28"/>
      <c r="AF910" s="1302"/>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row>
    <row r="911" ht="11.25" customHeight="1">
      <c r="A911" s="557"/>
      <c r="B911" s="558"/>
      <c r="C911" s="28"/>
      <c r="D911" s="360"/>
      <c r="E911" s="31"/>
      <c r="F911" s="28"/>
      <c r="G911" s="360"/>
      <c r="H911" s="360"/>
      <c r="I911" s="360"/>
      <c r="J911" s="360"/>
      <c r="K911" s="360"/>
      <c r="L911" s="558"/>
      <c r="M911" s="558"/>
      <c r="N911" s="558"/>
      <c r="O911" s="784"/>
      <c r="P911" s="28"/>
      <c r="Q911" s="28"/>
      <c r="R911" s="874"/>
      <c r="S911" s="560"/>
      <c r="T911" s="28"/>
      <c r="U911" s="28"/>
      <c r="V911" s="28"/>
      <c r="W911" s="28"/>
      <c r="X911" s="558"/>
      <c r="Y911" s="558"/>
      <c r="Z911" s="558"/>
      <c r="AA911" s="561"/>
      <c r="AB911" s="360"/>
      <c r="AC911" s="28"/>
      <c r="AD911" s="360"/>
      <c r="AE911" s="28"/>
      <c r="AF911" s="1302"/>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row>
    <row r="912" ht="11.25" customHeight="1">
      <c r="A912" s="557"/>
      <c r="B912" s="558"/>
      <c r="C912" s="28"/>
      <c r="D912" s="360"/>
      <c r="E912" s="31"/>
      <c r="F912" s="28"/>
      <c r="G912" s="360"/>
      <c r="H912" s="360"/>
      <c r="I912" s="360"/>
      <c r="J912" s="360"/>
      <c r="K912" s="360"/>
      <c r="L912" s="558"/>
      <c r="M912" s="558"/>
      <c r="N912" s="558"/>
      <c r="O912" s="784"/>
      <c r="P912" s="28"/>
      <c r="Q912" s="28"/>
      <c r="R912" s="874"/>
      <c r="S912" s="560"/>
      <c r="T912" s="28"/>
      <c r="U912" s="28"/>
      <c r="V912" s="28"/>
      <c r="W912" s="28"/>
      <c r="X912" s="558"/>
      <c r="Y912" s="558"/>
      <c r="Z912" s="558"/>
      <c r="AA912" s="561"/>
      <c r="AB912" s="360"/>
      <c r="AC912" s="28"/>
      <c r="AD912" s="360"/>
      <c r="AE912" s="28"/>
      <c r="AF912" s="1302"/>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row>
    <row r="913" ht="11.25" customHeight="1">
      <c r="A913" s="557"/>
      <c r="B913" s="558"/>
      <c r="C913" s="28"/>
      <c r="D913" s="360"/>
      <c r="E913" s="31"/>
      <c r="F913" s="28"/>
      <c r="G913" s="360"/>
      <c r="H913" s="360"/>
      <c r="I913" s="360"/>
      <c r="J913" s="360"/>
      <c r="K913" s="360"/>
      <c r="L913" s="558"/>
      <c r="M913" s="558"/>
      <c r="N913" s="558"/>
      <c r="O913" s="784"/>
      <c r="P913" s="28"/>
      <c r="Q913" s="28"/>
      <c r="R913" s="874"/>
      <c r="S913" s="560"/>
      <c r="T913" s="28"/>
      <c r="U913" s="28"/>
      <c r="V913" s="28"/>
      <c r="W913" s="28"/>
      <c r="X913" s="558"/>
      <c r="Y913" s="558"/>
      <c r="Z913" s="558"/>
      <c r="AA913" s="561"/>
      <c r="AB913" s="360"/>
      <c r="AC913" s="28"/>
      <c r="AD913" s="360"/>
      <c r="AE913" s="28"/>
      <c r="AF913" s="1302"/>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row>
    <row r="914" ht="11.25" customHeight="1">
      <c r="A914" s="557"/>
      <c r="B914" s="558"/>
      <c r="C914" s="28"/>
      <c r="D914" s="360"/>
      <c r="E914" s="31"/>
      <c r="F914" s="28"/>
      <c r="G914" s="360"/>
      <c r="H914" s="360"/>
      <c r="I914" s="360"/>
      <c r="J914" s="360"/>
      <c r="K914" s="360"/>
      <c r="L914" s="558"/>
      <c r="M914" s="558"/>
      <c r="N914" s="558"/>
      <c r="O914" s="784"/>
      <c r="P914" s="28"/>
      <c r="Q914" s="28"/>
      <c r="R914" s="874"/>
      <c r="S914" s="560"/>
      <c r="T914" s="28"/>
      <c r="U914" s="28"/>
      <c r="V914" s="28"/>
      <c r="W914" s="28"/>
      <c r="X914" s="558"/>
      <c r="Y914" s="558"/>
      <c r="Z914" s="558"/>
      <c r="AA914" s="561"/>
      <c r="AB914" s="360"/>
      <c r="AC914" s="28"/>
      <c r="AD914" s="360"/>
      <c r="AE914" s="28"/>
      <c r="AF914" s="1302"/>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row>
    <row r="915" ht="11.25" customHeight="1">
      <c r="A915" s="557"/>
      <c r="B915" s="558"/>
      <c r="C915" s="28"/>
      <c r="D915" s="360"/>
      <c r="E915" s="31"/>
      <c r="F915" s="28"/>
      <c r="G915" s="360"/>
      <c r="H915" s="360"/>
      <c r="I915" s="360"/>
      <c r="J915" s="360"/>
      <c r="K915" s="360"/>
      <c r="L915" s="558"/>
      <c r="M915" s="558"/>
      <c r="N915" s="558"/>
      <c r="O915" s="784"/>
      <c r="P915" s="28"/>
      <c r="Q915" s="28"/>
      <c r="R915" s="874"/>
      <c r="S915" s="560"/>
      <c r="T915" s="28"/>
      <c r="U915" s="28"/>
      <c r="V915" s="28"/>
      <c r="W915" s="28"/>
      <c r="X915" s="558"/>
      <c r="Y915" s="558"/>
      <c r="Z915" s="558"/>
      <c r="AA915" s="561"/>
      <c r="AB915" s="360"/>
      <c r="AC915" s="28"/>
      <c r="AD915" s="360"/>
      <c r="AE915" s="28"/>
      <c r="AF915" s="1302"/>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row>
    <row r="916" ht="11.25" customHeight="1">
      <c r="A916" s="557"/>
      <c r="B916" s="558"/>
      <c r="C916" s="28"/>
      <c r="D916" s="360"/>
      <c r="E916" s="31"/>
      <c r="F916" s="28"/>
      <c r="G916" s="360"/>
      <c r="H916" s="360"/>
      <c r="I916" s="360"/>
      <c r="J916" s="360"/>
      <c r="K916" s="360"/>
      <c r="L916" s="558"/>
      <c r="M916" s="558"/>
      <c r="N916" s="558"/>
      <c r="O916" s="784"/>
      <c r="P916" s="28"/>
      <c r="Q916" s="28"/>
      <c r="R916" s="874"/>
      <c r="S916" s="560"/>
      <c r="T916" s="28"/>
      <c r="U916" s="28"/>
      <c r="V916" s="28"/>
      <c r="W916" s="28"/>
      <c r="X916" s="558"/>
      <c r="Y916" s="558"/>
      <c r="Z916" s="558"/>
      <c r="AA916" s="561"/>
      <c r="AB916" s="360"/>
      <c r="AC916" s="28"/>
      <c r="AD916" s="360"/>
      <c r="AE916" s="28"/>
      <c r="AF916" s="1302"/>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row>
    <row r="917" ht="11.25" customHeight="1">
      <c r="A917" s="557"/>
      <c r="B917" s="558"/>
      <c r="C917" s="28"/>
      <c r="D917" s="360"/>
      <c r="E917" s="31"/>
      <c r="F917" s="28"/>
      <c r="G917" s="360"/>
      <c r="H917" s="360"/>
      <c r="I917" s="360"/>
      <c r="J917" s="360"/>
      <c r="K917" s="360"/>
      <c r="L917" s="558"/>
      <c r="M917" s="558"/>
      <c r="N917" s="558"/>
      <c r="O917" s="784"/>
      <c r="P917" s="28"/>
      <c r="Q917" s="28"/>
      <c r="R917" s="874"/>
      <c r="S917" s="560"/>
      <c r="T917" s="28"/>
      <c r="U917" s="28"/>
      <c r="V917" s="28"/>
      <c r="W917" s="28"/>
      <c r="X917" s="558"/>
      <c r="Y917" s="558"/>
      <c r="Z917" s="558"/>
      <c r="AA917" s="561"/>
      <c r="AB917" s="360"/>
      <c r="AC917" s="28"/>
      <c r="AD917" s="360"/>
      <c r="AE917" s="28"/>
      <c r="AF917" s="1302"/>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row>
    <row r="918" ht="11.25" customHeight="1">
      <c r="A918" s="557"/>
      <c r="B918" s="558"/>
      <c r="C918" s="28"/>
      <c r="D918" s="360"/>
      <c r="E918" s="31"/>
      <c r="F918" s="28"/>
      <c r="G918" s="360"/>
      <c r="H918" s="360"/>
      <c r="I918" s="360"/>
      <c r="J918" s="360"/>
      <c r="K918" s="360"/>
      <c r="L918" s="558"/>
      <c r="M918" s="558"/>
      <c r="N918" s="558"/>
      <c r="O918" s="784"/>
      <c r="P918" s="28"/>
      <c r="Q918" s="28"/>
      <c r="R918" s="874"/>
      <c r="S918" s="560"/>
      <c r="T918" s="28"/>
      <c r="U918" s="28"/>
      <c r="V918" s="28"/>
      <c r="W918" s="28"/>
      <c r="X918" s="558"/>
      <c r="Y918" s="558"/>
      <c r="Z918" s="558"/>
      <c r="AA918" s="561"/>
      <c r="AB918" s="360"/>
      <c r="AC918" s="28"/>
      <c r="AD918" s="360"/>
      <c r="AE918" s="28"/>
      <c r="AF918" s="1302"/>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row>
    <row r="919" ht="11.25" customHeight="1">
      <c r="A919" s="557"/>
      <c r="B919" s="558"/>
      <c r="C919" s="28"/>
      <c r="D919" s="360"/>
      <c r="E919" s="31"/>
      <c r="F919" s="28"/>
      <c r="G919" s="360"/>
      <c r="H919" s="360"/>
      <c r="I919" s="360"/>
      <c r="J919" s="360"/>
      <c r="K919" s="360"/>
      <c r="L919" s="558"/>
      <c r="M919" s="558"/>
      <c r="N919" s="558"/>
      <c r="O919" s="784"/>
      <c r="P919" s="28"/>
      <c r="Q919" s="28"/>
      <c r="R919" s="874"/>
      <c r="S919" s="560"/>
      <c r="T919" s="28"/>
      <c r="U919" s="28"/>
      <c r="V919" s="28"/>
      <c r="W919" s="28"/>
      <c r="X919" s="558"/>
      <c r="Y919" s="558"/>
      <c r="Z919" s="558"/>
      <c r="AA919" s="561"/>
      <c r="AB919" s="360"/>
      <c r="AC919" s="28"/>
      <c r="AD919" s="360"/>
      <c r="AE919" s="28"/>
      <c r="AF919" s="1302"/>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row>
    <row r="920" ht="11.25" customHeight="1">
      <c r="A920" s="557"/>
      <c r="B920" s="558"/>
      <c r="C920" s="28"/>
      <c r="D920" s="360"/>
      <c r="E920" s="31"/>
      <c r="F920" s="28"/>
      <c r="G920" s="360"/>
      <c r="H920" s="360"/>
      <c r="I920" s="360"/>
      <c r="J920" s="360"/>
      <c r="K920" s="360"/>
      <c r="L920" s="558"/>
      <c r="M920" s="558"/>
      <c r="N920" s="558"/>
      <c r="O920" s="784"/>
      <c r="P920" s="28"/>
      <c r="Q920" s="28"/>
      <c r="R920" s="874"/>
      <c r="S920" s="560"/>
      <c r="T920" s="28"/>
      <c r="U920" s="28"/>
      <c r="V920" s="28"/>
      <c r="W920" s="28"/>
      <c r="X920" s="558"/>
      <c r="Y920" s="558"/>
      <c r="Z920" s="558"/>
      <c r="AA920" s="561"/>
      <c r="AB920" s="360"/>
      <c r="AC920" s="28"/>
      <c r="AD920" s="360"/>
      <c r="AE920" s="28"/>
      <c r="AF920" s="1302"/>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row>
    <row r="921" ht="11.25" customHeight="1">
      <c r="A921" s="557"/>
      <c r="B921" s="558"/>
      <c r="C921" s="28"/>
      <c r="D921" s="360"/>
      <c r="E921" s="31"/>
      <c r="F921" s="28"/>
      <c r="G921" s="360"/>
      <c r="H921" s="360"/>
      <c r="I921" s="360"/>
      <c r="J921" s="360"/>
      <c r="K921" s="360"/>
      <c r="L921" s="558"/>
      <c r="M921" s="558"/>
      <c r="N921" s="558"/>
      <c r="O921" s="784"/>
      <c r="P921" s="28"/>
      <c r="Q921" s="28"/>
      <c r="R921" s="874"/>
      <c r="S921" s="560"/>
      <c r="T921" s="28"/>
      <c r="U921" s="28"/>
      <c r="V921" s="28"/>
      <c r="W921" s="28"/>
      <c r="X921" s="558"/>
      <c r="Y921" s="558"/>
      <c r="Z921" s="558"/>
      <c r="AA921" s="561"/>
      <c r="AB921" s="360"/>
      <c r="AC921" s="28"/>
      <c r="AD921" s="360"/>
      <c r="AE921" s="28"/>
      <c r="AF921" s="1302"/>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row>
    <row r="922" ht="11.25" customHeight="1">
      <c r="A922" s="557"/>
      <c r="B922" s="558"/>
      <c r="C922" s="28"/>
      <c r="D922" s="360"/>
      <c r="E922" s="31"/>
      <c r="F922" s="28"/>
      <c r="G922" s="360"/>
      <c r="H922" s="360"/>
      <c r="I922" s="360"/>
      <c r="J922" s="360"/>
      <c r="K922" s="360"/>
      <c r="L922" s="558"/>
      <c r="M922" s="558"/>
      <c r="N922" s="558"/>
      <c r="O922" s="784"/>
      <c r="P922" s="28"/>
      <c r="Q922" s="28"/>
      <c r="R922" s="874"/>
      <c r="S922" s="560"/>
      <c r="T922" s="28"/>
      <c r="U922" s="28"/>
      <c r="V922" s="28"/>
      <c r="W922" s="28"/>
      <c r="X922" s="558"/>
      <c r="Y922" s="558"/>
      <c r="Z922" s="558"/>
      <c r="AA922" s="561"/>
      <c r="AB922" s="360"/>
      <c r="AC922" s="28"/>
      <c r="AD922" s="360"/>
      <c r="AE922" s="28"/>
      <c r="AF922" s="1302"/>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row>
    <row r="923" ht="11.25" customHeight="1">
      <c r="A923" s="557"/>
      <c r="B923" s="558"/>
      <c r="C923" s="28"/>
      <c r="D923" s="360"/>
      <c r="E923" s="31"/>
      <c r="F923" s="28"/>
      <c r="G923" s="360"/>
      <c r="H923" s="360"/>
      <c r="I923" s="360"/>
      <c r="J923" s="360"/>
      <c r="K923" s="360"/>
      <c r="L923" s="558"/>
      <c r="M923" s="558"/>
      <c r="N923" s="558"/>
      <c r="O923" s="784"/>
      <c r="P923" s="28"/>
      <c r="Q923" s="28"/>
      <c r="R923" s="874"/>
      <c r="S923" s="560"/>
      <c r="T923" s="28"/>
      <c r="U923" s="28"/>
      <c r="V923" s="28"/>
      <c r="W923" s="28"/>
      <c r="X923" s="558"/>
      <c r="Y923" s="558"/>
      <c r="Z923" s="558"/>
      <c r="AA923" s="561"/>
      <c r="AB923" s="360"/>
      <c r="AC923" s="28"/>
      <c r="AD923" s="360"/>
      <c r="AE923" s="28"/>
      <c r="AF923" s="1302"/>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row>
    <row r="924" ht="11.25" customHeight="1">
      <c r="A924" s="557"/>
      <c r="B924" s="558"/>
      <c r="C924" s="28"/>
      <c r="D924" s="360"/>
      <c r="E924" s="31"/>
      <c r="F924" s="28"/>
      <c r="G924" s="360"/>
      <c r="H924" s="360"/>
      <c r="I924" s="360"/>
      <c r="J924" s="360"/>
      <c r="K924" s="360"/>
      <c r="L924" s="558"/>
      <c r="M924" s="558"/>
      <c r="N924" s="558"/>
      <c r="O924" s="784"/>
      <c r="P924" s="28"/>
      <c r="Q924" s="28"/>
      <c r="R924" s="874"/>
      <c r="S924" s="560"/>
      <c r="T924" s="28"/>
      <c r="U924" s="28"/>
      <c r="V924" s="28"/>
      <c r="W924" s="28"/>
      <c r="X924" s="558"/>
      <c r="Y924" s="558"/>
      <c r="Z924" s="558"/>
      <c r="AA924" s="561"/>
      <c r="AB924" s="360"/>
      <c r="AC924" s="28"/>
      <c r="AD924" s="360"/>
      <c r="AE924" s="28"/>
      <c r="AF924" s="1302"/>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row>
    <row r="925" ht="11.25" customHeight="1">
      <c r="A925" s="557"/>
      <c r="B925" s="558"/>
      <c r="C925" s="28"/>
      <c r="D925" s="360"/>
      <c r="E925" s="31"/>
      <c r="F925" s="28"/>
      <c r="G925" s="360"/>
      <c r="H925" s="360"/>
      <c r="I925" s="360"/>
      <c r="J925" s="360"/>
      <c r="K925" s="360"/>
      <c r="L925" s="558"/>
      <c r="M925" s="558"/>
      <c r="N925" s="558"/>
      <c r="O925" s="784"/>
      <c r="P925" s="28"/>
      <c r="Q925" s="28"/>
      <c r="R925" s="874"/>
      <c r="S925" s="560"/>
      <c r="T925" s="28"/>
      <c r="U925" s="28"/>
      <c r="V925" s="28"/>
      <c r="W925" s="28"/>
      <c r="X925" s="558"/>
      <c r="Y925" s="558"/>
      <c r="Z925" s="558"/>
      <c r="AA925" s="561"/>
      <c r="AB925" s="360"/>
      <c r="AC925" s="28"/>
      <c r="AD925" s="360"/>
      <c r="AE925" s="28"/>
      <c r="AF925" s="1302"/>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row>
    <row r="926" ht="11.25" customHeight="1">
      <c r="A926" s="557"/>
      <c r="B926" s="558"/>
      <c r="C926" s="28"/>
      <c r="D926" s="360"/>
      <c r="E926" s="31"/>
      <c r="F926" s="28"/>
      <c r="G926" s="360"/>
      <c r="H926" s="360"/>
      <c r="I926" s="360"/>
      <c r="J926" s="360"/>
      <c r="K926" s="360"/>
      <c r="L926" s="558"/>
      <c r="M926" s="558"/>
      <c r="N926" s="558"/>
      <c r="O926" s="784"/>
      <c r="P926" s="28"/>
      <c r="Q926" s="28"/>
      <c r="R926" s="874"/>
      <c r="S926" s="560"/>
      <c r="T926" s="28"/>
      <c r="U926" s="28"/>
      <c r="V926" s="28"/>
      <c r="W926" s="28"/>
      <c r="X926" s="558"/>
      <c r="Y926" s="558"/>
      <c r="Z926" s="558"/>
      <c r="AA926" s="561"/>
      <c r="AB926" s="360"/>
      <c r="AC926" s="28"/>
      <c r="AD926" s="360"/>
      <c r="AE926" s="28"/>
      <c r="AF926" s="1302"/>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row>
    <row r="927" ht="11.25" customHeight="1">
      <c r="A927" s="557"/>
      <c r="B927" s="558"/>
      <c r="C927" s="28"/>
      <c r="D927" s="360"/>
      <c r="E927" s="31"/>
      <c r="F927" s="28"/>
      <c r="G927" s="360"/>
      <c r="H927" s="360"/>
      <c r="I927" s="360"/>
      <c r="J927" s="360"/>
      <c r="K927" s="360"/>
      <c r="L927" s="558"/>
      <c r="M927" s="558"/>
      <c r="N927" s="558"/>
      <c r="O927" s="784"/>
      <c r="P927" s="28"/>
      <c r="Q927" s="28"/>
      <c r="R927" s="874"/>
      <c r="S927" s="560"/>
      <c r="T927" s="28"/>
      <c r="U927" s="28"/>
      <c r="V927" s="28"/>
      <c r="W927" s="28"/>
      <c r="X927" s="558"/>
      <c r="Y927" s="558"/>
      <c r="Z927" s="558"/>
      <c r="AA927" s="561"/>
      <c r="AB927" s="360"/>
      <c r="AC927" s="28"/>
      <c r="AD927" s="360"/>
      <c r="AE927" s="28"/>
      <c r="AF927" s="1302"/>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row>
    <row r="928" ht="11.25" customHeight="1">
      <c r="A928" s="557"/>
      <c r="B928" s="558"/>
      <c r="C928" s="28"/>
      <c r="D928" s="360"/>
      <c r="E928" s="31"/>
      <c r="F928" s="28"/>
      <c r="G928" s="360"/>
      <c r="H928" s="360"/>
      <c r="I928" s="360"/>
      <c r="J928" s="360"/>
      <c r="K928" s="360"/>
      <c r="L928" s="558"/>
      <c r="M928" s="558"/>
      <c r="N928" s="558"/>
      <c r="O928" s="784"/>
      <c r="P928" s="28"/>
      <c r="Q928" s="28"/>
      <c r="R928" s="874"/>
      <c r="S928" s="560"/>
      <c r="T928" s="28"/>
      <c r="U928" s="28"/>
      <c r="V928" s="28"/>
      <c r="W928" s="28"/>
      <c r="X928" s="558"/>
      <c r="Y928" s="558"/>
      <c r="Z928" s="558"/>
      <c r="AA928" s="561"/>
      <c r="AB928" s="360"/>
      <c r="AC928" s="28"/>
      <c r="AD928" s="360"/>
      <c r="AE928" s="28"/>
      <c r="AF928" s="1302"/>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row>
    <row r="929" ht="11.25" customHeight="1">
      <c r="A929" s="557"/>
      <c r="B929" s="558"/>
      <c r="C929" s="28"/>
      <c r="D929" s="360"/>
      <c r="E929" s="31"/>
      <c r="F929" s="28"/>
      <c r="G929" s="360"/>
      <c r="H929" s="360"/>
      <c r="I929" s="360"/>
      <c r="J929" s="360"/>
      <c r="K929" s="360"/>
      <c r="L929" s="558"/>
      <c r="M929" s="558"/>
      <c r="N929" s="558"/>
      <c r="O929" s="784"/>
      <c r="P929" s="28"/>
      <c r="Q929" s="28"/>
      <c r="R929" s="874"/>
      <c r="S929" s="560"/>
      <c r="T929" s="28"/>
      <c r="U929" s="28"/>
      <c r="V929" s="28"/>
      <c r="W929" s="28"/>
      <c r="X929" s="558"/>
      <c r="Y929" s="558"/>
      <c r="Z929" s="558"/>
      <c r="AA929" s="561"/>
      <c r="AB929" s="360"/>
      <c r="AC929" s="28"/>
      <c r="AD929" s="360"/>
      <c r="AE929" s="28"/>
      <c r="AF929" s="1302"/>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row>
    <row r="930" ht="11.25" customHeight="1">
      <c r="A930" s="557"/>
      <c r="B930" s="558"/>
      <c r="C930" s="28"/>
      <c r="D930" s="360"/>
      <c r="E930" s="31"/>
      <c r="F930" s="28"/>
      <c r="G930" s="360"/>
      <c r="H930" s="360"/>
      <c r="I930" s="360"/>
      <c r="J930" s="360"/>
      <c r="K930" s="360"/>
      <c r="L930" s="558"/>
      <c r="M930" s="558"/>
      <c r="N930" s="558"/>
      <c r="O930" s="784"/>
      <c r="P930" s="28"/>
      <c r="Q930" s="28"/>
      <c r="R930" s="874"/>
      <c r="S930" s="560"/>
      <c r="T930" s="28"/>
      <c r="U930" s="28"/>
      <c r="V930" s="28"/>
      <c r="W930" s="28"/>
      <c r="X930" s="558"/>
      <c r="Y930" s="558"/>
      <c r="Z930" s="558"/>
      <c r="AA930" s="561"/>
      <c r="AB930" s="360"/>
      <c r="AC930" s="28"/>
      <c r="AD930" s="360"/>
      <c r="AE930" s="28"/>
      <c r="AF930" s="1302"/>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row>
    <row r="931" ht="11.25" customHeight="1">
      <c r="A931" s="557"/>
      <c r="B931" s="558"/>
      <c r="C931" s="28"/>
      <c r="D931" s="360"/>
      <c r="E931" s="31"/>
      <c r="F931" s="28"/>
      <c r="G931" s="360"/>
      <c r="H931" s="360"/>
      <c r="I931" s="360"/>
      <c r="J931" s="360"/>
      <c r="K931" s="360"/>
      <c r="L931" s="558"/>
      <c r="M931" s="558"/>
      <c r="N931" s="558"/>
      <c r="O931" s="784"/>
      <c r="P931" s="28"/>
      <c r="Q931" s="28"/>
      <c r="R931" s="874"/>
      <c r="S931" s="560"/>
      <c r="T931" s="28"/>
      <c r="U931" s="28"/>
      <c r="V931" s="28"/>
      <c r="W931" s="28"/>
      <c r="X931" s="558"/>
      <c r="Y931" s="558"/>
      <c r="Z931" s="558"/>
      <c r="AA931" s="561"/>
      <c r="AB931" s="360"/>
      <c r="AC931" s="28"/>
      <c r="AD931" s="360"/>
      <c r="AE931" s="28"/>
      <c r="AF931" s="1302"/>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row>
    <row r="932" ht="11.25" customHeight="1">
      <c r="A932" s="557"/>
      <c r="B932" s="558"/>
      <c r="C932" s="28"/>
      <c r="D932" s="360"/>
      <c r="E932" s="31"/>
      <c r="F932" s="28"/>
      <c r="G932" s="360"/>
      <c r="H932" s="360"/>
      <c r="I932" s="360"/>
      <c r="J932" s="360"/>
      <c r="K932" s="360"/>
      <c r="L932" s="558"/>
      <c r="M932" s="558"/>
      <c r="N932" s="558"/>
      <c r="O932" s="784"/>
      <c r="P932" s="28"/>
      <c r="Q932" s="28"/>
      <c r="R932" s="874"/>
      <c r="S932" s="560"/>
      <c r="T932" s="28"/>
      <c r="U932" s="28"/>
      <c r="V932" s="28"/>
      <c r="W932" s="28"/>
      <c r="X932" s="558"/>
      <c r="Y932" s="558"/>
      <c r="Z932" s="558"/>
      <c r="AA932" s="561"/>
      <c r="AB932" s="360"/>
      <c r="AC932" s="28"/>
      <c r="AD932" s="360"/>
      <c r="AE932" s="28"/>
      <c r="AF932" s="1302"/>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row>
    <row r="933" ht="11.25" customHeight="1">
      <c r="A933" s="557"/>
      <c r="B933" s="558"/>
      <c r="C933" s="28"/>
      <c r="D933" s="360"/>
      <c r="E933" s="31"/>
      <c r="F933" s="28"/>
      <c r="G933" s="360"/>
      <c r="H933" s="360"/>
      <c r="I933" s="360"/>
      <c r="J933" s="360"/>
      <c r="K933" s="360"/>
      <c r="L933" s="558"/>
      <c r="M933" s="558"/>
      <c r="N933" s="558"/>
      <c r="O933" s="784"/>
      <c r="P933" s="28"/>
      <c r="Q933" s="28"/>
      <c r="R933" s="874"/>
      <c r="S933" s="560"/>
      <c r="T933" s="28"/>
      <c r="U933" s="28"/>
      <c r="V933" s="28"/>
      <c r="W933" s="28"/>
      <c r="X933" s="558"/>
      <c r="Y933" s="558"/>
      <c r="Z933" s="558"/>
      <c r="AA933" s="561"/>
      <c r="AB933" s="360"/>
      <c r="AC933" s="28"/>
      <c r="AD933" s="360"/>
      <c r="AE933" s="28"/>
      <c r="AF933" s="1302"/>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row>
    <row r="934" ht="11.25" customHeight="1">
      <c r="A934" s="557"/>
      <c r="B934" s="558"/>
      <c r="C934" s="28"/>
      <c r="D934" s="360"/>
      <c r="E934" s="31"/>
      <c r="F934" s="28"/>
      <c r="G934" s="360"/>
      <c r="H934" s="360"/>
      <c r="I934" s="360"/>
      <c r="J934" s="360"/>
      <c r="K934" s="360"/>
      <c r="L934" s="558"/>
      <c r="M934" s="558"/>
      <c r="N934" s="558"/>
      <c r="O934" s="784"/>
      <c r="P934" s="28"/>
      <c r="Q934" s="28"/>
      <c r="R934" s="874"/>
      <c r="S934" s="560"/>
      <c r="T934" s="28"/>
      <c r="U934" s="28"/>
      <c r="V934" s="28"/>
      <c r="W934" s="28"/>
      <c r="X934" s="558"/>
      <c r="Y934" s="558"/>
      <c r="Z934" s="558"/>
      <c r="AA934" s="561"/>
      <c r="AB934" s="360"/>
      <c r="AC934" s="28"/>
      <c r="AD934" s="360"/>
      <c r="AE934" s="28"/>
      <c r="AF934" s="1302"/>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row>
    <row r="935" ht="11.25" customHeight="1">
      <c r="A935" s="557"/>
      <c r="B935" s="558"/>
      <c r="C935" s="28"/>
      <c r="D935" s="360"/>
      <c r="E935" s="31"/>
      <c r="F935" s="28"/>
      <c r="G935" s="360"/>
      <c r="H935" s="360"/>
      <c r="I935" s="360"/>
      <c r="J935" s="360"/>
      <c r="K935" s="360"/>
      <c r="L935" s="558"/>
      <c r="M935" s="558"/>
      <c r="N935" s="558"/>
      <c r="O935" s="784"/>
      <c r="P935" s="28"/>
      <c r="Q935" s="28"/>
      <c r="R935" s="874"/>
      <c r="S935" s="560"/>
      <c r="T935" s="28"/>
      <c r="U935" s="28"/>
      <c r="V935" s="28"/>
      <c r="W935" s="28"/>
      <c r="X935" s="558"/>
      <c r="Y935" s="558"/>
      <c r="Z935" s="558"/>
      <c r="AA935" s="561"/>
      <c r="AB935" s="360"/>
      <c r="AC935" s="28"/>
      <c r="AD935" s="360"/>
      <c r="AE935" s="28"/>
      <c r="AF935" s="1302"/>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row>
    <row r="936" ht="11.25" customHeight="1">
      <c r="A936" s="557"/>
      <c r="B936" s="558"/>
      <c r="C936" s="28"/>
      <c r="D936" s="360"/>
      <c r="E936" s="31"/>
      <c r="F936" s="28"/>
      <c r="G936" s="360"/>
      <c r="H936" s="360"/>
      <c r="I936" s="360"/>
      <c r="J936" s="360"/>
      <c r="K936" s="360"/>
      <c r="L936" s="558"/>
      <c r="M936" s="558"/>
      <c r="N936" s="558"/>
      <c r="O936" s="784"/>
      <c r="P936" s="28"/>
      <c r="Q936" s="28"/>
      <c r="R936" s="874"/>
      <c r="S936" s="560"/>
      <c r="T936" s="28"/>
      <c r="U936" s="28"/>
      <c r="V936" s="28"/>
      <c r="W936" s="28"/>
      <c r="X936" s="558"/>
      <c r="Y936" s="558"/>
      <c r="Z936" s="558"/>
      <c r="AA936" s="561"/>
      <c r="AB936" s="360"/>
      <c r="AC936" s="28"/>
      <c r="AD936" s="360"/>
      <c r="AE936" s="28"/>
      <c r="AF936" s="1302"/>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row>
    <row r="937" ht="11.25" customHeight="1">
      <c r="A937" s="557"/>
      <c r="B937" s="558"/>
      <c r="C937" s="28"/>
      <c r="D937" s="360"/>
      <c r="E937" s="31"/>
      <c r="F937" s="28"/>
      <c r="G937" s="360"/>
      <c r="H937" s="360"/>
      <c r="I937" s="360"/>
      <c r="J937" s="360"/>
      <c r="K937" s="360"/>
      <c r="L937" s="558"/>
      <c r="M937" s="558"/>
      <c r="N937" s="558"/>
      <c r="O937" s="784"/>
      <c r="P937" s="28"/>
      <c r="Q937" s="28"/>
      <c r="R937" s="874"/>
      <c r="S937" s="560"/>
      <c r="T937" s="28"/>
      <c r="U937" s="28"/>
      <c r="V937" s="28"/>
      <c r="W937" s="28"/>
      <c r="X937" s="558"/>
      <c r="Y937" s="558"/>
      <c r="Z937" s="558"/>
      <c r="AA937" s="561"/>
      <c r="AB937" s="360"/>
      <c r="AC937" s="28"/>
      <c r="AD937" s="360"/>
      <c r="AE937" s="28"/>
      <c r="AF937" s="1302"/>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row>
    <row r="938" ht="11.25" customHeight="1">
      <c r="A938" s="557"/>
      <c r="B938" s="558"/>
      <c r="C938" s="28"/>
      <c r="D938" s="360"/>
      <c r="E938" s="31"/>
      <c r="F938" s="28"/>
      <c r="G938" s="360"/>
      <c r="H938" s="360"/>
      <c r="I938" s="360"/>
      <c r="J938" s="360"/>
      <c r="K938" s="360"/>
      <c r="L938" s="558"/>
      <c r="M938" s="558"/>
      <c r="N938" s="558"/>
      <c r="O938" s="784"/>
      <c r="P938" s="28"/>
      <c r="Q938" s="28"/>
      <c r="R938" s="874"/>
      <c r="S938" s="560"/>
      <c r="T938" s="28"/>
      <c r="U938" s="28"/>
      <c r="V938" s="28"/>
      <c r="W938" s="28"/>
      <c r="X938" s="558"/>
      <c r="Y938" s="558"/>
      <c r="Z938" s="558"/>
      <c r="AA938" s="561"/>
      <c r="AB938" s="360"/>
      <c r="AC938" s="28"/>
      <c r="AD938" s="360"/>
      <c r="AE938" s="28"/>
      <c r="AF938" s="1302"/>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row>
    <row r="939" ht="11.25" customHeight="1">
      <c r="A939" s="557"/>
      <c r="B939" s="558"/>
      <c r="C939" s="28"/>
      <c r="D939" s="360"/>
      <c r="E939" s="31"/>
      <c r="F939" s="28"/>
      <c r="G939" s="360"/>
      <c r="H939" s="360"/>
      <c r="I939" s="360"/>
      <c r="J939" s="360"/>
      <c r="K939" s="360"/>
      <c r="L939" s="558"/>
      <c r="M939" s="558"/>
      <c r="N939" s="558"/>
      <c r="O939" s="784"/>
      <c r="P939" s="28"/>
      <c r="Q939" s="28"/>
      <c r="R939" s="874"/>
      <c r="S939" s="560"/>
      <c r="T939" s="28"/>
      <c r="U939" s="28"/>
      <c r="V939" s="28"/>
      <c r="W939" s="28"/>
      <c r="X939" s="558"/>
      <c r="Y939" s="558"/>
      <c r="Z939" s="558"/>
      <c r="AA939" s="561"/>
      <c r="AB939" s="360"/>
      <c r="AC939" s="28"/>
      <c r="AD939" s="360"/>
      <c r="AE939" s="28"/>
      <c r="AF939" s="1302"/>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row>
    <row r="940" ht="11.25" customHeight="1">
      <c r="A940" s="557"/>
      <c r="B940" s="558"/>
      <c r="C940" s="28"/>
      <c r="D940" s="360"/>
      <c r="E940" s="31"/>
      <c r="F940" s="28"/>
      <c r="G940" s="360"/>
      <c r="H940" s="360"/>
      <c r="I940" s="360"/>
      <c r="J940" s="360"/>
      <c r="K940" s="360"/>
      <c r="L940" s="558"/>
      <c r="M940" s="558"/>
      <c r="N940" s="558"/>
      <c r="O940" s="784"/>
      <c r="P940" s="28"/>
      <c r="Q940" s="28"/>
      <c r="R940" s="874"/>
      <c r="S940" s="560"/>
      <c r="T940" s="28"/>
      <c r="U940" s="28"/>
      <c r="V940" s="28"/>
      <c r="W940" s="28"/>
      <c r="X940" s="558"/>
      <c r="Y940" s="558"/>
      <c r="Z940" s="558"/>
      <c r="AA940" s="561"/>
      <c r="AB940" s="360"/>
      <c r="AC940" s="28"/>
      <c r="AD940" s="360"/>
      <c r="AE940" s="28"/>
      <c r="AF940" s="1302"/>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row>
    <row r="941" ht="11.25" customHeight="1">
      <c r="A941" s="557"/>
      <c r="B941" s="558"/>
      <c r="C941" s="28"/>
      <c r="D941" s="360"/>
      <c r="E941" s="31"/>
      <c r="F941" s="28"/>
      <c r="G941" s="360"/>
      <c r="H941" s="360"/>
      <c r="I941" s="360"/>
      <c r="J941" s="360"/>
      <c r="K941" s="360"/>
      <c r="L941" s="558"/>
      <c r="M941" s="558"/>
      <c r="N941" s="558"/>
      <c r="O941" s="784"/>
      <c r="P941" s="28"/>
      <c r="Q941" s="28"/>
      <c r="R941" s="874"/>
      <c r="S941" s="560"/>
      <c r="T941" s="28"/>
      <c r="U941" s="28"/>
      <c r="V941" s="28"/>
      <c r="W941" s="28"/>
      <c r="X941" s="558"/>
      <c r="Y941" s="558"/>
      <c r="Z941" s="558"/>
      <c r="AA941" s="561"/>
      <c r="AB941" s="360"/>
      <c r="AC941" s="28"/>
      <c r="AD941" s="360"/>
      <c r="AE941" s="28"/>
      <c r="AF941" s="1302"/>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row>
    <row r="942" ht="11.25" customHeight="1">
      <c r="A942" s="557"/>
      <c r="B942" s="558"/>
      <c r="C942" s="28"/>
      <c r="D942" s="360"/>
      <c r="E942" s="31"/>
      <c r="F942" s="28"/>
      <c r="G942" s="360"/>
      <c r="H942" s="360"/>
      <c r="I942" s="360"/>
      <c r="J942" s="360"/>
      <c r="K942" s="360"/>
      <c r="L942" s="558"/>
      <c r="M942" s="558"/>
      <c r="N942" s="558"/>
      <c r="O942" s="784"/>
      <c r="P942" s="28"/>
      <c r="Q942" s="28"/>
      <c r="R942" s="874"/>
      <c r="S942" s="560"/>
      <c r="T942" s="28"/>
      <c r="U942" s="28"/>
      <c r="V942" s="28"/>
      <c r="W942" s="28"/>
      <c r="X942" s="558"/>
      <c r="Y942" s="558"/>
      <c r="Z942" s="558"/>
      <c r="AA942" s="561"/>
      <c r="AB942" s="360"/>
      <c r="AC942" s="28"/>
      <c r="AD942" s="360"/>
      <c r="AE942" s="28"/>
      <c r="AF942" s="1302"/>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row>
    <row r="943" ht="11.25" customHeight="1">
      <c r="A943" s="557"/>
      <c r="B943" s="558"/>
      <c r="C943" s="28"/>
      <c r="D943" s="360"/>
      <c r="E943" s="31"/>
      <c r="F943" s="28"/>
      <c r="G943" s="360"/>
      <c r="H943" s="360"/>
      <c r="I943" s="360"/>
      <c r="J943" s="360"/>
      <c r="K943" s="360"/>
      <c r="L943" s="558"/>
      <c r="M943" s="558"/>
      <c r="N943" s="558"/>
      <c r="O943" s="784"/>
      <c r="P943" s="28"/>
      <c r="Q943" s="28"/>
      <c r="R943" s="874"/>
      <c r="S943" s="560"/>
      <c r="T943" s="28"/>
      <c r="U943" s="28"/>
      <c r="V943" s="28"/>
      <c r="W943" s="28"/>
      <c r="X943" s="558"/>
      <c r="Y943" s="558"/>
      <c r="Z943" s="558"/>
      <c r="AA943" s="561"/>
      <c r="AB943" s="360"/>
      <c r="AC943" s="28"/>
      <c r="AD943" s="360"/>
      <c r="AE943" s="28"/>
      <c r="AF943" s="1302"/>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row>
    <row r="944" ht="11.25" customHeight="1">
      <c r="A944" s="557"/>
      <c r="B944" s="558"/>
      <c r="C944" s="28"/>
      <c r="D944" s="360"/>
      <c r="E944" s="31"/>
      <c r="F944" s="28"/>
      <c r="G944" s="360"/>
      <c r="H944" s="360"/>
      <c r="I944" s="360"/>
      <c r="J944" s="360"/>
      <c r="K944" s="360"/>
      <c r="L944" s="558"/>
      <c r="M944" s="558"/>
      <c r="N944" s="558"/>
      <c r="O944" s="784"/>
      <c r="P944" s="28"/>
      <c r="Q944" s="28"/>
      <c r="R944" s="874"/>
      <c r="S944" s="560"/>
      <c r="T944" s="28"/>
      <c r="U944" s="28"/>
      <c r="V944" s="28"/>
      <c r="W944" s="28"/>
      <c r="X944" s="558"/>
      <c r="Y944" s="558"/>
      <c r="Z944" s="558"/>
      <c r="AA944" s="561"/>
      <c r="AB944" s="360"/>
      <c r="AC944" s="28"/>
      <c r="AD944" s="360"/>
      <c r="AE944" s="28"/>
      <c r="AF944" s="1302"/>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row>
    <row r="945" ht="11.25" customHeight="1">
      <c r="A945" s="557"/>
      <c r="B945" s="558"/>
      <c r="C945" s="28"/>
      <c r="D945" s="360"/>
      <c r="E945" s="31"/>
      <c r="F945" s="28"/>
      <c r="G945" s="360"/>
      <c r="H945" s="360"/>
      <c r="I945" s="360"/>
      <c r="J945" s="360"/>
      <c r="K945" s="360"/>
      <c r="L945" s="558"/>
      <c r="M945" s="558"/>
      <c r="N945" s="558"/>
      <c r="O945" s="784"/>
      <c r="P945" s="28"/>
      <c r="Q945" s="28"/>
      <c r="R945" s="874"/>
      <c r="S945" s="560"/>
      <c r="T945" s="28"/>
      <c r="U945" s="28"/>
      <c r="V945" s="28"/>
      <c r="W945" s="28"/>
      <c r="X945" s="558"/>
      <c r="Y945" s="558"/>
      <c r="Z945" s="558"/>
      <c r="AA945" s="561"/>
      <c r="AB945" s="360"/>
      <c r="AC945" s="28"/>
      <c r="AD945" s="360"/>
      <c r="AE945" s="28"/>
      <c r="AF945" s="1302"/>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row>
    <row r="946" ht="11.25" customHeight="1">
      <c r="A946" s="557"/>
      <c r="B946" s="558"/>
      <c r="C946" s="28"/>
      <c r="D946" s="360"/>
      <c r="E946" s="31"/>
      <c r="F946" s="28"/>
      <c r="G946" s="360"/>
      <c r="H946" s="360"/>
      <c r="I946" s="360"/>
      <c r="J946" s="360"/>
      <c r="K946" s="360"/>
      <c r="L946" s="558"/>
      <c r="M946" s="558"/>
      <c r="N946" s="558"/>
      <c r="O946" s="784"/>
      <c r="P946" s="28"/>
      <c r="Q946" s="28"/>
      <c r="R946" s="874"/>
      <c r="S946" s="560"/>
      <c r="T946" s="28"/>
      <c r="U946" s="28"/>
      <c r="V946" s="28"/>
      <c r="W946" s="28"/>
      <c r="X946" s="558"/>
      <c r="Y946" s="558"/>
      <c r="Z946" s="558"/>
      <c r="AA946" s="561"/>
      <c r="AB946" s="360"/>
      <c r="AC946" s="28"/>
      <c r="AD946" s="360"/>
      <c r="AE946" s="28"/>
      <c r="AF946" s="1302"/>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row>
    <row r="947" ht="11.25" customHeight="1">
      <c r="A947" s="557"/>
      <c r="B947" s="558"/>
      <c r="C947" s="28"/>
      <c r="D947" s="360"/>
      <c r="E947" s="31"/>
      <c r="F947" s="28"/>
      <c r="G947" s="360"/>
      <c r="H947" s="360"/>
      <c r="I947" s="360"/>
      <c r="J947" s="360"/>
      <c r="K947" s="360"/>
      <c r="L947" s="558"/>
      <c r="M947" s="558"/>
      <c r="N947" s="558"/>
      <c r="O947" s="784"/>
      <c r="P947" s="28"/>
      <c r="Q947" s="28"/>
      <c r="R947" s="874"/>
      <c r="S947" s="560"/>
      <c r="T947" s="28"/>
      <c r="U947" s="28"/>
      <c r="V947" s="28"/>
      <c r="W947" s="28"/>
      <c r="X947" s="558"/>
      <c r="Y947" s="558"/>
      <c r="Z947" s="558"/>
      <c r="AA947" s="561"/>
      <c r="AB947" s="360"/>
      <c r="AC947" s="28"/>
      <c r="AD947" s="360"/>
      <c r="AE947" s="28"/>
      <c r="AF947" s="1302"/>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row>
    <row r="948" ht="11.25" customHeight="1">
      <c r="A948" s="557"/>
      <c r="B948" s="558"/>
      <c r="C948" s="28"/>
      <c r="D948" s="360"/>
      <c r="E948" s="31"/>
      <c r="F948" s="28"/>
      <c r="G948" s="360"/>
      <c r="H948" s="360"/>
      <c r="I948" s="360"/>
      <c r="J948" s="360"/>
      <c r="K948" s="360"/>
      <c r="L948" s="558"/>
      <c r="M948" s="558"/>
      <c r="N948" s="558"/>
      <c r="O948" s="784"/>
      <c r="P948" s="28"/>
      <c r="Q948" s="28"/>
      <c r="R948" s="874"/>
      <c r="S948" s="560"/>
      <c r="T948" s="28"/>
      <c r="U948" s="28"/>
      <c r="V948" s="28"/>
      <c r="W948" s="28"/>
      <c r="X948" s="558"/>
      <c r="Y948" s="558"/>
      <c r="Z948" s="558"/>
      <c r="AA948" s="561"/>
      <c r="AB948" s="360"/>
      <c r="AC948" s="28"/>
      <c r="AD948" s="360"/>
      <c r="AE948" s="28"/>
      <c r="AF948" s="1302"/>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row>
    <row r="949" ht="11.25" customHeight="1">
      <c r="A949" s="557"/>
      <c r="B949" s="558"/>
      <c r="C949" s="28"/>
      <c r="D949" s="360"/>
      <c r="E949" s="31"/>
      <c r="F949" s="28"/>
      <c r="G949" s="360"/>
      <c r="H949" s="360"/>
      <c r="I949" s="360"/>
      <c r="J949" s="360"/>
      <c r="K949" s="360"/>
      <c r="L949" s="558"/>
      <c r="M949" s="558"/>
      <c r="N949" s="558"/>
      <c r="O949" s="784"/>
      <c r="P949" s="28"/>
      <c r="Q949" s="28"/>
      <c r="R949" s="874"/>
      <c r="S949" s="560"/>
      <c r="T949" s="28"/>
      <c r="U949" s="28"/>
      <c r="V949" s="28"/>
      <c r="W949" s="28"/>
      <c r="X949" s="558"/>
      <c r="Y949" s="558"/>
      <c r="Z949" s="558"/>
      <c r="AA949" s="561"/>
      <c r="AB949" s="360"/>
      <c r="AC949" s="28"/>
      <c r="AD949" s="360"/>
      <c r="AE949" s="28"/>
      <c r="AF949" s="1302"/>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row>
    <row r="950" ht="11.25" customHeight="1">
      <c r="A950" s="557"/>
      <c r="B950" s="558"/>
      <c r="C950" s="28"/>
      <c r="D950" s="360"/>
      <c r="E950" s="31"/>
      <c r="F950" s="28"/>
      <c r="G950" s="360"/>
      <c r="H950" s="360"/>
      <c r="I950" s="360"/>
      <c r="J950" s="360"/>
      <c r="K950" s="360"/>
      <c r="L950" s="558"/>
      <c r="M950" s="558"/>
      <c r="N950" s="558"/>
      <c r="O950" s="784"/>
      <c r="P950" s="28"/>
      <c r="Q950" s="28"/>
      <c r="R950" s="874"/>
      <c r="S950" s="560"/>
      <c r="T950" s="28"/>
      <c r="U950" s="28"/>
      <c r="V950" s="28"/>
      <c r="W950" s="28"/>
      <c r="X950" s="558"/>
      <c r="Y950" s="558"/>
      <c r="Z950" s="558"/>
      <c r="AA950" s="561"/>
      <c r="AB950" s="360"/>
      <c r="AC950" s="28"/>
      <c r="AD950" s="360"/>
      <c r="AE950" s="28"/>
      <c r="AF950" s="1302"/>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row>
    <row r="951" ht="11.25" customHeight="1">
      <c r="A951" s="557"/>
      <c r="B951" s="558"/>
      <c r="C951" s="28"/>
      <c r="D951" s="360"/>
      <c r="E951" s="31"/>
      <c r="F951" s="28"/>
      <c r="G951" s="360"/>
      <c r="H951" s="360"/>
      <c r="I951" s="360"/>
      <c r="J951" s="360"/>
      <c r="K951" s="360"/>
      <c r="L951" s="558"/>
      <c r="M951" s="558"/>
      <c r="N951" s="558"/>
      <c r="O951" s="784"/>
      <c r="P951" s="28"/>
      <c r="Q951" s="28"/>
      <c r="R951" s="874"/>
      <c r="S951" s="560"/>
      <c r="T951" s="28"/>
      <c r="U951" s="28"/>
      <c r="V951" s="28"/>
      <c r="W951" s="28"/>
      <c r="X951" s="558"/>
      <c r="Y951" s="558"/>
      <c r="Z951" s="558"/>
      <c r="AA951" s="561"/>
      <c r="AB951" s="360"/>
      <c r="AC951" s="28"/>
      <c r="AD951" s="360"/>
      <c r="AE951" s="28"/>
      <c r="AF951" s="1302"/>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row>
    <row r="952" ht="11.25" customHeight="1">
      <c r="A952" s="557"/>
      <c r="B952" s="558"/>
      <c r="C952" s="28"/>
      <c r="D952" s="360"/>
      <c r="E952" s="31"/>
      <c r="F952" s="28"/>
      <c r="G952" s="360"/>
      <c r="H952" s="360"/>
      <c r="I952" s="360"/>
      <c r="J952" s="360"/>
      <c r="K952" s="360"/>
      <c r="L952" s="558"/>
      <c r="M952" s="558"/>
      <c r="N952" s="558"/>
      <c r="O952" s="784"/>
      <c r="P952" s="28"/>
      <c r="Q952" s="28"/>
      <c r="R952" s="874"/>
      <c r="S952" s="560"/>
      <c r="T952" s="28"/>
      <c r="U952" s="28"/>
      <c r="V952" s="28"/>
      <c r="W952" s="28"/>
      <c r="X952" s="558"/>
      <c r="Y952" s="558"/>
      <c r="Z952" s="558"/>
      <c r="AA952" s="561"/>
      <c r="AB952" s="360"/>
      <c r="AC952" s="28"/>
      <c r="AD952" s="360"/>
      <c r="AE952" s="28"/>
      <c r="AF952" s="1302"/>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row>
    <row r="953" ht="11.25" customHeight="1">
      <c r="A953" s="557"/>
      <c r="B953" s="558"/>
      <c r="C953" s="28"/>
      <c r="D953" s="360"/>
      <c r="E953" s="31"/>
      <c r="F953" s="28"/>
      <c r="G953" s="360"/>
      <c r="H953" s="360"/>
      <c r="I953" s="360"/>
      <c r="J953" s="360"/>
      <c r="K953" s="360"/>
      <c r="L953" s="558"/>
      <c r="M953" s="558"/>
      <c r="N953" s="558"/>
      <c r="O953" s="784"/>
      <c r="P953" s="28"/>
      <c r="Q953" s="28"/>
      <c r="R953" s="874"/>
      <c r="S953" s="560"/>
      <c r="T953" s="28"/>
      <c r="U953" s="28"/>
      <c r="V953" s="28"/>
      <c r="W953" s="28"/>
      <c r="X953" s="558"/>
      <c r="Y953" s="558"/>
      <c r="Z953" s="558"/>
      <c r="AA953" s="561"/>
      <c r="AB953" s="360"/>
      <c r="AC953" s="28"/>
      <c r="AD953" s="360"/>
      <c r="AE953" s="28"/>
      <c r="AF953" s="1302"/>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row>
    <row r="954" ht="11.25" customHeight="1">
      <c r="A954" s="557"/>
      <c r="B954" s="558"/>
      <c r="C954" s="28"/>
      <c r="D954" s="360"/>
      <c r="E954" s="31"/>
      <c r="F954" s="28"/>
      <c r="G954" s="360"/>
      <c r="H954" s="360"/>
      <c r="I954" s="360"/>
      <c r="J954" s="360"/>
      <c r="K954" s="360"/>
      <c r="L954" s="558"/>
      <c r="M954" s="558"/>
      <c r="N954" s="558"/>
      <c r="O954" s="784"/>
      <c r="P954" s="28"/>
      <c r="Q954" s="28"/>
      <c r="R954" s="874"/>
      <c r="S954" s="560"/>
      <c r="T954" s="28"/>
      <c r="U954" s="28"/>
      <c r="V954" s="28"/>
      <c r="W954" s="28"/>
      <c r="X954" s="558"/>
      <c r="Y954" s="558"/>
      <c r="Z954" s="558"/>
      <c r="AA954" s="561"/>
      <c r="AB954" s="360"/>
      <c r="AC954" s="28"/>
      <c r="AD954" s="360"/>
      <c r="AE954" s="28"/>
      <c r="AF954" s="1302"/>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row>
    <row r="955" ht="11.25" customHeight="1">
      <c r="A955" s="557"/>
      <c r="B955" s="558"/>
      <c r="C955" s="28"/>
      <c r="D955" s="360"/>
      <c r="E955" s="31"/>
      <c r="F955" s="28"/>
      <c r="G955" s="360"/>
      <c r="H955" s="360"/>
      <c r="I955" s="360"/>
      <c r="J955" s="360"/>
      <c r="K955" s="360"/>
      <c r="L955" s="558"/>
      <c r="M955" s="558"/>
      <c r="N955" s="558"/>
      <c r="O955" s="784"/>
      <c r="P955" s="28"/>
      <c r="Q955" s="28"/>
      <c r="R955" s="874"/>
      <c r="S955" s="560"/>
      <c r="T955" s="28"/>
      <c r="U955" s="28"/>
      <c r="V955" s="28"/>
      <c r="W955" s="28"/>
      <c r="X955" s="558"/>
      <c r="Y955" s="558"/>
      <c r="Z955" s="558"/>
      <c r="AA955" s="561"/>
      <c r="AB955" s="360"/>
      <c r="AC955" s="28"/>
      <c r="AD955" s="360"/>
      <c r="AE955" s="28"/>
      <c r="AF955" s="1302"/>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row>
    <row r="956" ht="11.25" customHeight="1">
      <c r="A956" s="557"/>
      <c r="B956" s="558"/>
      <c r="C956" s="28"/>
      <c r="D956" s="360"/>
      <c r="E956" s="31"/>
      <c r="F956" s="28"/>
      <c r="G956" s="360"/>
      <c r="H956" s="360"/>
      <c r="I956" s="360"/>
      <c r="J956" s="360"/>
      <c r="K956" s="360"/>
      <c r="L956" s="558"/>
      <c r="M956" s="558"/>
      <c r="N956" s="558"/>
      <c r="O956" s="784"/>
      <c r="P956" s="28"/>
      <c r="Q956" s="28"/>
      <c r="R956" s="874"/>
      <c r="S956" s="560"/>
      <c r="T956" s="28"/>
      <c r="U956" s="28"/>
      <c r="V956" s="28"/>
      <c r="W956" s="28"/>
      <c r="X956" s="558"/>
      <c r="Y956" s="558"/>
      <c r="Z956" s="558"/>
      <c r="AA956" s="561"/>
      <c r="AB956" s="360"/>
      <c r="AC956" s="28"/>
      <c r="AD956" s="360"/>
      <c r="AE956" s="28"/>
      <c r="AF956" s="1302"/>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row>
    <row r="957" ht="11.25" customHeight="1">
      <c r="A957" s="557"/>
      <c r="B957" s="558"/>
      <c r="C957" s="28"/>
      <c r="D957" s="360"/>
      <c r="E957" s="31"/>
      <c r="F957" s="28"/>
      <c r="G957" s="360"/>
      <c r="H957" s="360"/>
      <c r="I957" s="360"/>
      <c r="J957" s="360"/>
      <c r="K957" s="360"/>
      <c r="L957" s="558"/>
      <c r="M957" s="558"/>
      <c r="N957" s="558"/>
      <c r="O957" s="784"/>
      <c r="P957" s="28"/>
      <c r="Q957" s="28"/>
      <c r="R957" s="874"/>
      <c r="S957" s="560"/>
      <c r="T957" s="28"/>
      <c r="U957" s="28"/>
      <c r="V957" s="28"/>
      <c r="W957" s="28"/>
      <c r="X957" s="558"/>
      <c r="Y957" s="558"/>
      <c r="Z957" s="558"/>
      <c r="AA957" s="561"/>
      <c r="AB957" s="360"/>
      <c r="AC957" s="28"/>
      <c r="AD957" s="360"/>
      <c r="AE957" s="28"/>
      <c r="AF957" s="1302"/>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row>
    <row r="958" ht="11.25" customHeight="1">
      <c r="A958" s="557"/>
      <c r="B958" s="558"/>
      <c r="C958" s="28"/>
      <c r="D958" s="360"/>
      <c r="E958" s="31"/>
      <c r="F958" s="28"/>
      <c r="G958" s="360"/>
      <c r="H958" s="360"/>
      <c r="I958" s="360"/>
      <c r="J958" s="360"/>
      <c r="K958" s="360"/>
      <c r="L958" s="558"/>
      <c r="M958" s="558"/>
      <c r="N958" s="558"/>
      <c r="O958" s="784"/>
      <c r="P958" s="28"/>
      <c r="Q958" s="28"/>
      <c r="R958" s="874"/>
      <c r="S958" s="560"/>
      <c r="T958" s="28"/>
      <c r="U958" s="28"/>
      <c r="V958" s="28"/>
      <c r="W958" s="28"/>
      <c r="X958" s="558"/>
      <c r="Y958" s="558"/>
      <c r="Z958" s="558"/>
      <c r="AA958" s="561"/>
      <c r="AB958" s="360"/>
      <c r="AC958" s="28"/>
      <c r="AD958" s="360"/>
      <c r="AE958" s="28"/>
      <c r="AF958" s="1302"/>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row>
    <row r="959" ht="11.25" customHeight="1">
      <c r="A959" s="557"/>
      <c r="B959" s="558"/>
      <c r="C959" s="28"/>
      <c r="D959" s="360"/>
      <c r="E959" s="31"/>
      <c r="F959" s="28"/>
      <c r="G959" s="360"/>
      <c r="H959" s="360"/>
      <c r="I959" s="360"/>
      <c r="J959" s="360"/>
      <c r="K959" s="360"/>
      <c r="L959" s="558"/>
      <c r="M959" s="558"/>
      <c r="N959" s="558"/>
      <c r="O959" s="784"/>
      <c r="P959" s="28"/>
      <c r="Q959" s="28"/>
      <c r="R959" s="874"/>
      <c r="S959" s="560"/>
      <c r="T959" s="28"/>
      <c r="U959" s="28"/>
      <c r="V959" s="28"/>
      <c r="W959" s="28"/>
      <c r="X959" s="558"/>
      <c r="Y959" s="558"/>
      <c r="Z959" s="558"/>
      <c r="AA959" s="561"/>
      <c r="AB959" s="360"/>
      <c r="AC959" s="28"/>
      <c r="AD959" s="360"/>
      <c r="AE959" s="28"/>
      <c r="AF959" s="1302"/>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row>
    <row r="960" ht="11.25" customHeight="1">
      <c r="A960" s="557"/>
      <c r="B960" s="558"/>
      <c r="C960" s="28"/>
      <c r="D960" s="360"/>
      <c r="E960" s="31"/>
      <c r="F960" s="28"/>
      <c r="G960" s="360"/>
      <c r="H960" s="360"/>
      <c r="I960" s="360"/>
      <c r="J960" s="360"/>
      <c r="K960" s="360"/>
      <c r="L960" s="558"/>
      <c r="M960" s="558"/>
      <c r="N960" s="558"/>
      <c r="O960" s="784"/>
      <c r="P960" s="28"/>
      <c r="Q960" s="28"/>
      <c r="R960" s="874"/>
      <c r="S960" s="560"/>
      <c r="T960" s="28"/>
      <c r="U960" s="28"/>
      <c r="V960" s="28"/>
      <c r="W960" s="28"/>
      <c r="X960" s="558"/>
      <c r="Y960" s="558"/>
      <c r="Z960" s="558"/>
      <c r="AA960" s="561"/>
      <c r="AB960" s="360"/>
      <c r="AC960" s="28"/>
      <c r="AD960" s="360"/>
      <c r="AE960" s="28"/>
      <c r="AF960" s="1302"/>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row>
    <row r="961" ht="11.25" customHeight="1">
      <c r="A961" s="557"/>
      <c r="B961" s="558"/>
      <c r="C961" s="28"/>
      <c r="D961" s="360"/>
      <c r="E961" s="31"/>
      <c r="F961" s="28"/>
      <c r="G961" s="360"/>
      <c r="H961" s="360"/>
      <c r="I961" s="360"/>
      <c r="J961" s="360"/>
      <c r="K961" s="360"/>
      <c r="L961" s="558"/>
      <c r="M961" s="558"/>
      <c r="N961" s="558"/>
      <c r="O961" s="784"/>
      <c r="P961" s="28"/>
      <c r="Q961" s="28"/>
      <c r="R961" s="874"/>
      <c r="S961" s="560"/>
      <c r="T961" s="28"/>
      <c r="U961" s="28"/>
      <c r="V961" s="28"/>
      <c r="W961" s="28"/>
      <c r="X961" s="558"/>
      <c r="Y961" s="558"/>
      <c r="Z961" s="558"/>
      <c r="AA961" s="561"/>
      <c r="AB961" s="360"/>
      <c r="AC961" s="28"/>
      <c r="AD961" s="360"/>
      <c r="AE961" s="28"/>
      <c r="AF961" s="1302"/>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row>
    <row r="962" ht="11.25" customHeight="1">
      <c r="A962" s="557"/>
      <c r="B962" s="558"/>
      <c r="C962" s="28"/>
      <c r="D962" s="360"/>
      <c r="E962" s="31"/>
      <c r="F962" s="28"/>
      <c r="G962" s="360"/>
      <c r="H962" s="360"/>
      <c r="I962" s="360"/>
      <c r="J962" s="360"/>
      <c r="K962" s="360"/>
      <c r="L962" s="558"/>
      <c r="M962" s="558"/>
      <c r="N962" s="558"/>
      <c r="O962" s="784"/>
      <c r="P962" s="28"/>
      <c r="Q962" s="28"/>
      <c r="R962" s="874"/>
      <c r="S962" s="560"/>
      <c r="T962" s="28"/>
      <c r="U962" s="28"/>
      <c r="V962" s="28"/>
      <c r="W962" s="28"/>
      <c r="X962" s="558"/>
      <c r="Y962" s="558"/>
      <c r="Z962" s="558"/>
      <c r="AA962" s="561"/>
      <c r="AB962" s="360"/>
      <c r="AC962" s="28"/>
      <c r="AD962" s="360"/>
      <c r="AE962" s="28"/>
      <c r="AF962" s="1302"/>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row>
    <row r="963" ht="11.25" customHeight="1">
      <c r="A963" s="557"/>
      <c r="B963" s="558"/>
      <c r="C963" s="28"/>
      <c r="D963" s="360"/>
      <c r="E963" s="31"/>
      <c r="F963" s="28"/>
      <c r="G963" s="360"/>
      <c r="H963" s="360"/>
      <c r="I963" s="360"/>
      <c r="J963" s="360"/>
      <c r="K963" s="360"/>
      <c r="L963" s="558"/>
      <c r="M963" s="558"/>
      <c r="N963" s="558"/>
      <c r="O963" s="784"/>
      <c r="P963" s="28"/>
      <c r="Q963" s="28"/>
      <c r="R963" s="874"/>
      <c r="S963" s="560"/>
      <c r="T963" s="28"/>
      <c r="U963" s="28"/>
      <c r="V963" s="28"/>
      <c r="W963" s="28"/>
      <c r="X963" s="558"/>
      <c r="Y963" s="558"/>
      <c r="Z963" s="558"/>
      <c r="AA963" s="561"/>
      <c r="AB963" s="360"/>
      <c r="AC963" s="28"/>
      <c r="AD963" s="360"/>
      <c r="AE963" s="28"/>
      <c r="AF963" s="1302"/>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row>
    <row r="964" ht="11.25" customHeight="1">
      <c r="A964" s="557"/>
      <c r="B964" s="558"/>
      <c r="C964" s="28"/>
      <c r="D964" s="360"/>
      <c r="E964" s="31"/>
      <c r="F964" s="28"/>
      <c r="G964" s="360"/>
      <c r="H964" s="360"/>
      <c r="I964" s="360"/>
      <c r="J964" s="360"/>
      <c r="K964" s="360"/>
      <c r="L964" s="558"/>
      <c r="M964" s="558"/>
      <c r="N964" s="558"/>
      <c r="O964" s="784"/>
      <c r="P964" s="28"/>
      <c r="Q964" s="28"/>
      <c r="R964" s="874"/>
      <c r="S964" s="560"/>
      <c r="T964" s="28"/>
      <c r="U964" s="28"/>
      <c r="V964" s="28"/>
      <c r="W964" s="28"/>
      <c r="X964" s="558"/>
      <c r="Y964" s="558"/>
      <c r="Z964" s="558"/>
      <c r="AA964" s="561"/>
      <c r="AB964" s="360"/>
      <c r="AC964" s="28"/>
      <c r="AD964" s="360"/>
      <c r="AE964" s="28"/>
      <c r="AF964" s="1302"/>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row>
    <row r="965" ht="11.25" customHeight="1">
      <c r="A965" s="557"/>
      <c r="B965" s="558"/>
      <c r="C965" s="28"/>
      <c r="D965" s="360"/>
      <c r="E965" s="31"/>
      <c r="F965" s="28"/>
      <c r="G965" s="360"/>
      <c r="H965" s="360"/>
      <c r="I965" s="360"/>
      <c r="J965" s="360"/>
      <c r="K965" s="360"/>
      <c r="L965" s="558"/>
      <c r="M965" s="558"/>
      <c r="N965" s="558"/>
      <c r="O965" s="784"/>
      <c r="P965" s="28"/>
      <c r="Q965" s="28"/>
      <c r="R965" s="874"/>
      <c r="S965" s="560"/>
      <c r="T965" s="28"/>
      <c r="U965" s="28"/>
      <c r="V965" s="28"/>
      <c r="W965" s="28"/>
      <c r="X965" s="558"/>
      <c r="Y965" s="558"/>
      <c r="Z965" s="558"/>
      <c r="AA965" s="561"/>
      <c r="AB965" s="360"/>
      <c r="AC965" s="28"/>
      <c r="AD965" s="360"/>
      <c r="AE965" s="28"/>
      <c r="AF965" s="1302"/>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row>
    <row r="966" ht="11.25" customHeight="1">
      <c r="A966" s="557"/>
      <c r="B966" s="558"/>
      <c r="C966" s="28"/>
      <c r="D966" s="360"/>
      <c r="E966" s="31"/>
      <c r="F966" s="28"/>
      <c r="G966" s="360"/>
      <c r="H966" s="360"/>
      <c r="I966" s="360"/>
      <c r="J966" s="360"/>
      <c r="K966" s="360"/>
      <c r="L966" s="558"/>
      <c r="M966" s="558"/>
      <c r="N966" s="558"/>
      <c r="O966" s="784"/>
      <c r="P966" s="28"/>
      <c r="Q966" s="28"/>
      <c r="R966" s="874"/>
      <c r="S966" s="560"/>
      <c r="T966" s="28"/>
      <c r="U966" s="28"/>
      <c r="V966" s="28"/>
      <c r="W966" s="28"/>
      <c r="X966" s="558"/>
      <c r="Y966" s="558"/>
      <c r="Z966" s="558"/>
      <c r="AA966" s="561"/>
      <c r="AB966" s="360"/>
      <c r="AC966" s="28"/>
      <c r="AD966" s="360"/>
      <c r="AE966" s="28"/>
      <c r="AF966" s="1302"/>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row>
    <row r="967" ht="11.25" customHeight="1">
      <c r="A967" s="557"/>
      <c r="B967" s="558"/>
      <c r="C967" s="28"/>
      <c r="D967" s="360"/>
      <c r="E967" s="31"/>
      <c r="F967" s="28"/>
      <c r="G967" s="360"/>
      <c r="H967" s="360"/>
      <c r="I967" s="360"/>
      <c r="J967" s="360"/>
      <c r="K967" s="360"/>
      <c r="L967" s="558"/>
      <c r="M967" s="558"/>
      <c r="N967" s="558"/>
      <c r="O967" s="784"/>
      <c r="P967" s="28"/>
      <c r="Q967" s="28"/>
      <c r="R967" s="874"/>
      <c r="S967" s="560"/>
      <c r="T967" s="28"/>
      <c r="U967" s="28"/>
      <c r="V967" s="28"/>
      <c r="W967" s="28"/>
      <c r="X967" s="558"/>
      <c r="Y967" s="558"/>
      <c r="Z967" s="558"/>
      <c r="AA967" s="561"/>
      <c r="AB967" s="360"/>
      <c r="AC967" s="28"/>
      <c r="AD967" s="360"/>
      <c r="AE967" s="28"/>
      <c r="AF967" s="1302"/>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row>
    <row r="968" ht="11.25" customHeight="1">
      <c r="A968" s="557"/>
      <c r="B968" s="558"/>
      <c r="C968" s="28"/>
      <c r="D968" s="360"/>
      <c r="E968" s="31"/>
      <c r="F968" s="28"/>
      <c r="G968" s="360"/>
      <c r="H968" s="360"/>
      <c r="I968" s="360"/>
      <c r="J968" s="360"/>
      <c r="K968" s="360"/>
      <c r="L968" s="558"/>
      <c r="M968" s="558"/>
      <c r="N968" s="558"/>
      <c r="O968" s="784"/>
      <c r="P968" s="28"/>
      <c r="Q968" s="28"/>
      <c r="R968" s="874"/>
      <c r="S968" s="560"/>
      <c r="T968" s="28"/>
      <c r="U968" s="28"/>
      <c r="V968" s="28"/>
      <c r="W968" s="28"/>
      <c r="X968" s="558"/>
      <c r="Y968" s="558"/>
      <c r="Z968" s="558"/>
      <c r="AA968" s="561"/>
      <c r="AB968" s="360"/>
      <c r="AC968" s="28"/>
      <c r="AD968" s="360"/>
      <c r="AE968" s="28"/>
      <c r="AF968" s="1302"/>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row>
    <row r="969" ht="11.25" customHeight="1">
      <c r="A969" s="557"/>
      <c r="B969" s="558"/>
      <c r="C969" s="28"/>
      <c r="D969" s="360"/>
      <c r="E969" s="31"/>
      <c r="F969" s="28"/>
      <c r="G969" s="360"/>
      <c r="H969" s="360"/>
      <c r="I969" s="360"/>
      <c r="J969" s="360"/>
      <c r="K969" s="360"/>
      <c r="L969" s="558"/>
      <c r="M969" s="558"/>
      <c r="N969" s="558"/>
      <c r="O969" s="784"/>
      <c r="P969" s="28"/>
      <c r="Q969" s="28"/>
      <c r="R969" s="874"/>
      <c r="S969" s="560"/>
      <c r="T969" s="28"/>
      <c r="U969" s="28"/>
      <c r="V969" s="28"/>
      <c r="W969" s="28"/>
      <c r="X969" s="558"/>
      <c r="Y969" s="558"/>
      <c r="Z969" s="558"/>
      <c r="AA969" s="561"/>
      <c r="AB969" s="360"/>
      <c r="AC969" s="28"/>
      <c r="AD969" s="360"/>
      <c r="AE969" s="28"/>
      <c r="AF969" s="1302"/>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row>
    <row r="970" ht="11.25" customHeight="1">
      <c r="A970" s="557"/>
      <c r="B970" s="558"/>
      <c r="C970" s="28"/>
      <c r="D970" s="360"/>
      <c r="E970" s="31"/>
      <c r="F970" s="28"/>
      <c r="G970" s="360"/>
      <c r="H970" s="360"/>
      <c r="I970" s="360"/>
      <c r="J970" s="360"/>
      <c r="K970" s="360"/>
      <c r="L970" s="558"/>
      <c r="M970" s="558"/>
      <c r="N970" s="558"/>
      <c r="O970" s="784"/>
      <c r="P970" s="28"/>
      <c r="Q970" s="28"/>
      <c r="R970" s="874"/>
      <c r="S970" s="560"/>
      <c r="T970" s="28"/>
      <c r="U970" s="28"/>
      <c r="V970" s="28"/>
      <c r="W970" s="28"/>
      <c r="X970" s="558"/>
      <c r="Y970" s="558"/>
      <c r="Z970" s="558"/>
      <c r="AA970" s="561"/>
      <c r="AB970" s="360"/>
      <c r="AC970" s="28"/>
      <c r="AD970" s="360"/>
      <c r="AE970" s="28"/>
      <c r="AF970" s="1302"/>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row>
    <row r="971" ht="11.25" customHeight="1">
      <c r="A971" s="557"/>
      <c r="B971" s="558"/>
      <c r="C971" s="28"/>
      <c r="D971" s="360"/>
      <c r="E971" s="31"/>
      <c r="F971" s="28"/>
      <c r="G971" s="360"/>
      <c r="H971" s="360"/>
      <c r="I971" s="360"/>
      <c r="J971" s="360"/>
      <c r="K971" s="360"/>
      <c r="L971" s="558"/>
      <c r="M971" s="558"/>
      <c r="N971" s="558"/>
      <c r="O971" s="784"/>
      <c r="P971" s="28"/>
      <c r="Q971" s="28"/>
      <c r="R971" s="874"/>
      <c r="S971" s="560"/>
      <c r="T971" s="28"/>
      <c r="U971" s="28"/>
      <c r="V971" s="28"/>
      <c r="W971" s="28"/>
      <c r="X971" s="558"/>
      <c r="Y971" s="558"/>
      <c r="Z971" s="558"/>
      <c r="AA971" s="561"/>
      <c r="AB971" s="360"/>
      <c r="AC971" s="28"/>
      <c r="AD971" s="360"/>
      <c r="AE971" s="28"/>
      <c r="AF971" s="1302"/>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row>
    <row r="972" ht="11.25" customHeight="1">
      <c r="A972" s="557"/>
      <c r="B972" s="558"/>
      <c r="C972" s="28"/>
      <c r="D972" s="360"/>
      <c r="E972" s="31"/>
      <c r="F972" s="28"/>
      <c r="G972" s="360"/>
      <c r="H972" s="360"/>
      <c r="I972" s="360"/>
      <c r="J972" s="360"/>
      <c r="K972" s="360"/>
      <c r="L972" s="558"/>
      <c r="M972" s="558"/>
      <c r="N972" s="558"/>
      <c r="O972" s="784"/>
      <c r="P972" s="28"/>
      <c r="Q972" s="28"/>
      <c r="R972" s="874"/>
      <c r="S972" s="560"/>
      <c r="T972" s="28"/>
      <c r="U972" s="28"/>
      <c r="V972" s="28"/>
      <c r="W972" s="28"/>
      <c r="X972" s="558"/>
      <c r="Y972" s="558"/>
      <c r="Z972" s="558"/>
      <c r="AA972" s="561"/>
      <c r="AB972" s="360"/>
      <c r="AC972" s="28"/>
      <c r="AD972" s="360"/>
      <c r="AE972" s="28"/>
      <c r="AF972" s="1302"/>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row>
    <row r="973" ht="11.25" customHeight="1">
      <c r="A973" s="557"/>
      <c r="B973" s="558"/>
      <c r="C973" s="28"/>
      <c r="D973" s="360"/>
      <c r="E973" s="31"/>
      <c r="F973" s="28"/>
      <c r="G973" s="360"/>
      <c r="H973" s="360"/>
      <c r="I973" s="360"/>
      <c r="J973" s="360"/>
      <c r="K973" s="360"/>
      <c r="L973" s="558"/>
      <c r="M973" s="558"/>
      <c r="N973" s="558"/>
      <c r="O973" s="784"/>
      <c r="P973" s="28"/>
      <c r="Q973" s="28"/>
      <c r="R973" s="874"/>
      <c r="S973" s="560"/>
      <c r="T973" s="28"/>
      <c r="U973" s="28"/>
      <c r="V973" s="28"/>
      <c r="W973" s="28"/>
      <c r="X973" s="558"/>
      <c r="Y973" s="558"/>
      <c r="Z973" s="558"/>
      <c r="AA973" s="561"/>
      <c r="AB973" s="360"/>
      <c r="AC973" s="28"/>
      <c r="AD973" s="360"/>
      <c r="AE973" s="28"/>
      <c r="AF973" s="1302"/>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row>
    <row r="974" ht="11.25" customHeight="1">
      <c r="A974" s="557"/>
      <c r="B974" s="558"/>
      <c r="C974" s="28"/>
      <c r="D974" s="360"/>
      <c r="E974" s="31"/>
      <c r="F974" s="28"/>
      <c r="G974" s="360"/>
      <c r="H974" s="360"/>
      <c r="I974" s="360"/>
      <c r="J974" s="360"/>
      <c r="K974" s="360"/>
      <c r="L974" s="558"/>
      <c r="M974" s="558"/>
      <c r="N974" s="558"/>
      <c r="O974" s="784"/>
      <c r="P974" s="28"/>
      <c r="Q974" s="28"/>
      <c r="R974" s="874"/>
      <c r="S974" s="560"/>
      <c r="T974" s="28"/>
      <c r="U974" s="28"/>
      <c r="V974" s="28"/>
      <c r="W974" s="28"/>
      <c r="X974" s="558"/>
      <c r="Y974" s="558"/>
      <c r="Z974" s="558"/>
      <c r="AA974" s="561"/>
      <c r="AB974" s="360"/>
      <c r="AC974" s="28"/>
      <c r="AD974" s="360"/>
      <c r="AE974" s="28"/>
      <c r="AF974" s="1302"/>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row>
    <row r="975" ht="11.25" customHeight="1">
      <c r="A975" s="557"/>
      <c r="B975" s="558"/>
      <c r="C975" s="28"/>
      <c r="D975" s="360"/>
      <c r="E975" s="31"/>
      <c r="F975" s="28"/>
      <c r="G975" s="360"/>
      <c r="H975" s="360"/>
      <c r="I975" s="360"/>
      <c r="J975" s="360"/>
      <c r="K975" s="360"/>
      <c r="L975" s="558"/>
      <c r="M975" s="558"/>
      <c r="N975" s="558"/>
      <c r="O975" s="784"/>
      <c r="P975" s="28"/>
      <c r="Q975" s="28"/>
      <c r="R975" s="874"/>
      <c r="S975" s="560"/>
      <c r="T975" s="28"/>
      <c r="U975" s="28"/>
      <c r="V975" s="28"/>
      <c r="W975" s="28"/>
      <c r="X975" s="558"/>
      <c r="Y975" s="558"/>
      <c r="Z975" s="558"/>
      <c r="AA975" s="561"/>
      <c r="AB975" s="360"/>
      <c r="AC975" s="28"/>
      <c r="AD975" s="360"/>
      <c r="AE975" s="28"/>
      <c r="AF975" s="1302"/>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row>
    <row r="976" ht="11.25" customHeight="1">
      <c r="A976" s="557"/>
      <c r="B976" s="558"/>
      <c r="C976" s="28"/>
      <c r="D976" s="360"/>
      <c r="E976" s="31"/>
      <c r="F976" s="28"/>
      <c r="G976" s="360"/>
      <c r="H976" s="360"/>
      <c r="I976" s="360"/>
      <c r="J976" s="360"/>
      <c r="K976" s="360"/>
      <c r="L976" s="558"/>
      <c r="M976" s="558"/>
      <c r="N976" s="558"/>
      <c r="O976" s="784"/>
      <c r="P976" s="28"/>
      <c r="Q976" s="28"/>
      <c r="R976" s="874"/>
      <c r="S976" s="560"/>
      <c r="T976" s="28"/>
      <c r="U976" s="28"/>
      <c r="V976" s="28"/>
      <c r="W976" s="28"/>
      <c r="X976" s="558"/>
      <c r="Y976" s="558"/>
      <c r="Z976" s="558"/>
      <c r="AA976" s="561"/>
      <c r="AB976" s="360"/>
      <c r="AC976" s="28"/>
      <c r="AD976" s="360"/>
      <c r="AE976" s="28"/>
      <c r="AF976" s="1302"/>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row>
    <row r="977" ht="11.25" customHeight="1">
      <c r="A977" s="557"/>
      <c r="B977" s="558"/>
      <c r="C977" s="28"/>
      <c r="D977" s="360"/>
      <c r="E977" s="31"/>
      <c r="F977" s="28"/>
      <c r="G977" s="360"/>
      <c r="H977" s="360"/>
      <c r="I977" s="360"/>
      <c r="J977" s="360"/>
      <c r="K977" s="360"/>
      <c r="L977" s="558"/>
      <c r="M977" s="558"/>
      <c r="N977" s="558"/>
      <c r="O977" s="784"/>
      <c r="P977" s="28"/>
      <c r="Q977" s="28"/>
      <c r="R977" s="874"/>
      <c r="S977" s="560"/>
      <c r="T977" s="28"/>
      <c r="U977" s="28"/>
      <c r="V977" s="28"/>
      <c r="W977" s="28"/>
      <c r="X977" s="558"/>
      <c r="Y977" s="558"/>
      <c r="Z977" s="558"/>
      <c r="AA977" s="561"/>
      <c r="AB977" s="360"/>
      <c r="AC977" s="28"/>
      <c r="AD977" s="360"/>
      <c r="AE977" s="28"/>
      <c r="AF977" s="1302"/>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row>
    <row r="978" ht="11.25" customHeight="1">
      <c r="A978" s="557"/>
      <c r="B978" s="558"/>
      <c r="C978" s="28"/>
      <c r="D978" s="360"/>
      <c r="E978" s="31"/>
      <c r="F978" s="28"/>
      <c r="G978" s="360"/>
      <c r="H978" s="360"/>
      <c r="I978" s="360"/>
      <c r="J978" s="360"/>
      <c r="K978" s="360"/>
      <c r="L978" s="558"/>
      <c r="M978" s="558"/>
      <c r="N978" s="558"/>
      <c r="O978" s="784"/>
      <c r="P978" s="28"/>
      <c r="Q978" s="28"/>
      <c r="R978" s="874"/>
      <c r="S978" s="560"/>
      <c r="T978" s="28"/>
      <c r="U978" s="28"/>
      <c r="V978" s="28"/>
      <c r="W978" s="28"/>
      <c r="X978" s="558"/>
      <c r="Y978" s="558"/>
      <c r="Z978" s="558"/>
      <c r="AA978" s="561"/>
      <c r="AB978" s="360"/>
      <c r="AC978" s="28"/>
      <c r="AD978" s="360"/>
      <c r="AE978" s="28"/>
      <c r="AF978" s="1302"/>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row>
    <row r="979" ht="11.25" customHeight="1">
      <c r="A979" s="557"/>
      <c r="B979" s="558"/>
      <c r="C979" s="28"/>
      <c r="D979" s="360"/>
      <c r="E979" s="31"/>
      <c r="F979" s="28"/>
      <c r="G979" s="360"/>
      <c r="H979" s="360"/>
      <c r="I979" s="360"/>
      <c r="J979" s="360"/>
      <c r="K979" s="360"/>
      <c r="L979" s="558"/>
      <c r="M979" s="558"/>
      <c r="N979" s="558"/>
      <c r="O979" s="784"/>
      <c r="P979" s="28"/>
      <c r="Q979" s="28"/>
      <c r="R979" s="874"/>
      <c r="S979" s="560"/>
      <c r="T979" s="28"/>
      <c r="U979" s="28"/>
      <c r="V979" s="28"/>
      <c r="W979" s="28"/>
      <c r="X979" s="558"/>
      <c r="Y979" s="558"/>
      <c r="Z979" s="558"/>
      <c r="AA979" s="561"/>
      <c r="AB979" s="360"/>
      <c r="AC979" s="28"/>
      <c r="AD979" s="360"/>
      <c r="AE979" s="28"/>
      <c r="AF979" s="1302"/>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row>
    <row r="980" ht="11.25" customHeight="1">
      <c r="A980" s="557"/>
      <c r="B980" s="558"/>
      <c r="C980" s="28"/>
      <c r="D980" s="360"/>
      <c r="E980" s="31"/>
      <c r="F980" s="28"/>
      <c r="G980" s="360"/>
      <c r="H980" s="360"/>
      <c r="I980" s="360"/>
      <c r="J980" s="360"/>
      <c r="K980" s="360"/>
      <c r="L980" s="558"/>
      <c r="M980" s="558"/>
      <c r="N980" s="558"/>
      <c r="O980" s="784"/>
      <c r="P980" s="28"/>
      <c r="Q980" s="28"/>
      <c r="R980" s="874"/>
      <c r="S980" s="560"/>
      <c r="T980" s="28"/>
      <c r="U980" s="28"/>
      <c r="V980" s="28"/>
      <c r="W980" s="28"/>
      <c r="X980" s="558"/>
      <c r="Y980" s="558"/>
      <c r="Z980" s="558"/>
      <c r="AA980" s="561"/>
      <c r="AB980" s="360"/>
      <c r="AC980" s="28"/>
      <c r="AD980" s="360"/>
      <c r="AE980" s="28"/>
      <c r="AF980" s="1302"/>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row>
    <row r="981" ht="11.25" customHeight="1">
      <c r="A981" s="557"/>
      <c r="B981" s="558"/>
      <c r="C981" s="28"/>
      <c r="D981" s="360"/>
      <c r="E981" s="31"/>
      <c r="F981" s="28"/>
      <c r="G981" s="360"/>
      <c r="H981" s="360"/>
      <c r="I981" s="360"/>
      <c r="J981" s="360"/>
      <c r="K981" s="360"/>
      <c r="L981" s="558"/>
      <c r="M981" s="558"/>
      <c r="N981" s="558"/>
      <c r="O981" s="784"/>
      <c r="P981" s="28"/>
      <c r="Q981" s="28"/>
      <c r="R981" s="874"/>
      <c r="S981" s="560"/>
      <c r="T981" s="28"/>
      <c r="U981" s="28"/>
      <c r="V981" s="28"/>
      <c r="W981" s="28"/>
      <c r="X981" s="558"/>
      <c r="Y981" s="558"/>
      <c r="Z981" s="558"/>
      <c r="AA981" s="561"/>
      <c r="AB981" s="360"/>
      <c r="AC981" s="28"/>
      <c r="AD981" s="360"/>
      <c r="AE981" s="28"/>
      <c r="AF981" s="1302"/>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row>
    <row r="982" ht="11.25" customHeight="1">
      <c r="A982" s="557"/>
      <c r="B982" s="558"/>
      <c r="C982" s="28"/>
      <c r="D982" s="360"/>
      <c r="E982" s="31"/>
      <c r="F982" s="28"/>
      <c r="G982" s="360"/>
      <c r="H982" s="360"/>
      <c r="I982" s="360"/>
      <c r="J982" s="360"/>
      <c r="K982" s="360"/>
      <c r="L982" s="558"/>
      <c r="M982" s="558"/>
      <c r="N982" s="558"/>
      <c r="O982" s="784"/>
      <c r="P982" s="28"/>
      <c r="Q982" s="28"/>
      <c r="R982" s="874"/>
      <c r="S982" s="560"/>
      <c r="T982" s="28"/>
      <c r="U982" s="28"/>
      <c r="V982" s="28"/>
      <c r="W982" s="28"/>
      <c r="X982" s="558"/>
      <c r="Y982" s="558"/>
      <c r="Z982" s="558"/>
      <c r="AA982" s="561"/>
      <c r="AB982" s="360"/>
      <c r="AC982" s="28"/>
      <c r="AD982" s="360"/>
      <c r="AE982" s="28"/>
      <c r="AF982" s="1302"/>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row>
    <row r="983" ht="11.25" customHeight="1">
      <c r="A983" s="557"/>
      <c r="B983" s="558"/>
      <c r="C983" s="28"/>
      <c r="D983" s="360"/>
      <c r="E983" s="31"/>
      <c r="F983" s="28"/>
      <c r="G983" s="360"/>
      <c r="H983" s="360"/>
      <c r="I983" s="360"/>
      <c r="J983" s="360"/>
      <c r="K983" s="360"/>
      <c r="L983" s="558"/>
      <c r="M983" s="558"/>
      <c r="N983" s="558"/>
      <c r="O983" s="784"/>
      <c r="P983" s="28"/>
      <c r="Q983" s="28"/>
      <c r="R983" s="874"/>
      <c r="S983" s="560"/>
      <c r="T983" s="28"/>
      <c r="U983" s="28"/>
      <c r="V983" s="28"/>
      <c r="W983" s="28"/>
      <c r="X983" s="558"/>
      <c r="Y983" s="558"/>
      <c r="Z983" s="558"/>
      <c r="AA983" s="561"/>
      <c r="AB983" s="360"/>
      <c r="AC983" s="28"/>
      <c r="AD983" s="360"/>
      <c r="AE983" s="28"/>
      <c r="AF983" s="1302"/>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row>
    <row r="984" ht="11.25" customHeight="1">
      <c r="A984" s="557"/>
      <c r="B984" s="558"/>
      <c r="C984" s="28"/>
      <c r="D984" s="360"/>
      <c r="E984" s="31"/>
      <c r="F984" s="28"/>
      <c r="G984" s="360"/>
      <c r="H984" s="360"/>
      <c r="I984" s="360"/>
      <c r="J984" s="360"/>
      <c r="K984" s="360"/>
      <c r="L984" s="558"/>
      <c r="M984" s="558"/>
      <c r="N984" s="558"/>
      <c r="O984" s="784"/>
      <c r="P984" s="28"/>
      <c r="Q984" s="28"/>
      <c r="R984" s="874"/>
      <c r="S984" s="560"/>
      <c r="T984" s="28"/>
      <c r="U984" s="28"/>
      <c r="V984" s="28"/>
      <c r="W984" s="28"/>
      <c r="X984" s="558"/>
      <c r="Y984" s="558"/>
      <c r="Z984" s="558"/>
      <c r="AA984" s="561"/>
      <c r="AB984" s="360"/>
      <c r="AC984" s="28"/>
      <c r="AD984" s="360"/>
      <c r="AE984" s="28"/>
      <c r="AF984" s="1302"/>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row>
    <row r="985" ht="11.25" customHeight="1">
      <c r="A985" s="557"/>
      <c r="B985" s="558"/>
      <c r="C985" s="28"/>
      <c r="D985" s="360"/>
      <c r="E985" s="31"/>
      <c r="F985" s="28"/>
      <c r="G985" s="360"/>
      <c r="H985" s="360"/>
      <c r="I985" s="360"/>
      <c r="J985" s="360"/>
      <c r="K985" s="360"/>
      <c r="L985" s="558"/>
      <c r="M985" s="558"/>
      <c r="N985" s="558"/>
      <c r="O985" s="784"/>
      <c r="P985" s="28"/>
      <c r="Q985" s="28"/>
      <c r="R985" s="874"/>
      <c r="S985" s="560"/>
      <c r="T985" s="28"/>
      <c r="U985" s="28"/>
      <c r="V985" s="28"/>
      <c r="W985" s="28"/>
      <c r="X985" s="558"/>
      <c r="Y985" s="558"/>
      <c r="Z985" s="558"/>
      <c r="AA985" s="561"/>
      <c r="AB985" s="360"/>
      <c r="AC985" s="28"/>
      <c r="AD985" s="360"/>
      <c r="AE985" s="28"/>
      <c r="AF985" s="1302"/>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row>
    <row r="986" ht="11.25" customHeight="1">
      <c r="A986" s="557"/>
      <c r="B986" s="558"/>
      <c r="C986" s="28"/>
      <c r="D986" s="360"/>
      <c r="E986" s="31"/>
      <c r="F986" s="28"/>
      <c r="G986" s="360"/>
      <c r="H986" s="360"/>
      <c r="I986" s="360"/>
      <c r="J986" s="360"/>
      <c r="K986" s="360"/>
      <c r="L986" s="558"/>
      <c r="M986" s="558"/>
      <c r="N986" s="558"/>
      <c r="O986" s="784"/>
      <c r="P986" s="28"/>
      <c r="Q986" s="28"/>
      <c r="R986" s="874"/>
      <c r="S986" s="560"/>
      <c r="T986" s="28"/>
      <c r="U986" s="28"/>
      <c r="V986" s="28"/>
      <c r="W986" s="28"/>
      <c r="X986" s="558"/>
      <c r="Y986" s="558"/>
      <c r="Z986" s="558"/>
      <c r="AA986" s="561"/>
      <c r="AB986" s="360"/>
      <c r="AC986" s="28"/>
      <c r="AD986" s="360"/>
      <c r="AE986" s="28"/>
      <c r="AF986" s="1302"/>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row>
    <row r="987" ht="11.25" customHeight="1">
      <c r="A987" s="557"/>
      <c r="B987" s="558"/>
      <c r="C987" s="28"/>
      <c r="D987" s="360"/>
      <c r="E987" s="31"/>
      <c r="F987" s="28"/>
      <c r="G987" s="360"/>
      <c r="H987" s="360"/>
      <c r="I987" s="360"/>
      <c r="J987" s="360"/>
      <c r="K987" s="360"/>
      <c r="L987" s="558"/>
      <c r="M987" s="558"/>
      <c r="N987" s="558"/>
      <c r="O987" s="784"/>
      <c r="P987" s="28"/>
      <c r="Q987" s="28"/>
      <c r="R987" s="874"/>
      <c r="S987" s="560"/>
      <c r="T987" s="28"/>
      <c r="U987" s="28"/>
      <c r="V987" s="28"/>
      <c r="W987" s="28"/>
      <c r="X987" s="558"/>
      <c r="Y987" s="558"/>
      <c r="Z987" s="558"/>
      <c r="AA987" s="561"/>
      <c r="AB987" s="360"/>
      <c r="AC987" s="28"/>
      <c r="AD987" s="360"/>
      <c r="AE987" s="28"/>
      <c r="AF987" s="1302"/>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row>
    <row r="988" ht="11.25" customHeight="1">
      <c r="A988" s="557"/>
      <c r="B988" s="558"/>
      <c r="C988" s="28"/>
      <c r="D988" s="360"/>
      <c r="E988" s="31"/>
      <c r="F988" s="28"/>
      <c r="G988" s="360"/>
      <c r="H988" s="360"/>
      <c r="I988" s="360"/>
      <c r="J988" s="360"/>
      <c r="K988" s="360"/>
      <c r="L988" s="558"/>
      <c r="M988" s="558"/>
      <c r="N988" s="558"/>
      <c r="O988" s="784"/>
      <c r="P988" s="28"/>
      <c r="Q988" s="28"/>
      <c r="R988" s="874"/>
      <c r="S988" s="560"/>
      <c r="T988" s="28"/>
      <c r="U988" s="28"/>
      <c r="V988" s="28"/>
      <c r="W988" s="28"/>
      <c r="X988" s="558"/>
      <c r="Y988" s="558"/>
      <c r="Z988" s="558"/>
      <c r="AA988" s="561"/>
      <c r="AB988" s="360"/>
      <c r="AC988" s="28"/>
      <c r="AD988" s="360"/>
      <c r="AE988" s="28"/>
      <c r="AF988" s="1302"/>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row>
    <row r="989" ht="11.25" customHeight="1">
      <c r="A989" s="557"/>
      <c r="B989" s="558"/>
      <c r="C989" s="28"/>
      <c r="D989" s="360"/>
      <c r="E989" s="31"/>
      <c r="F989" s="28"/>
      <c r="G989" s="360"/>
      <c r="H989" s="360"/>
      <c r="I989" s="360"/>
      <c r="J989" s="360"/>
      <c r="K989" s="360"/>
      <c r="L989" s="558"/>
      <c r="M989" s="558"/>
      <c r="N989" s="558"/>
      <c r="O989" s="784"/>
      <c r="P989" s="28"/>
      <c r="Q989" s="28"/>
      <c r="R989" s="874"/>
      <c r="S989" s="560"/>
      <c r="T989" s="28"/>
      <c r="U989" s="28"/>
      <c r="V989" s="28"/>
      <c r="W989" s="28"/>
      <c r="X989" s="558"/>
      <c r="Y989" s="558"/>
      <c r="Z989" s="558"/>
      <c r="AA989" s="561"/>
      <c r="AB989" s="360"/>
      <c r="AC989" s="28"/>
      <c r="AD989" s="360"/>
      <c r="AE989" s="28"/>
      <c r="AF989" s="1302"/>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row>
    <row r="990" ht="11.25" customHeight="1">
      <c r="A990" s="557"/>
      <c r="B990" s="558"/>
      <c r="C990" s="28"/>
      <c r="D990" s="360"/>
      <c r="E990" s="31"/>
      <c r="F990" s="28"/>
      <c r="G990" s="360"/>
      <c r="H990" s="360"/>
      <c r="I990" s="360"/>
      <c r="J990" s="360"/>
      <c r="K990" s="360"/>
      <c r="L990" s="558"/>
      <c r="M990" s="558"/>
      <c r="N990" s="558"/>
      <c r="O990" s="784"/>
      <c r="P990" s="28"/>
      <c r="Q990" s="28"/>
      <c r="R990" s="874"/>
      <c r="S990" s="560"/>
      <c r="T990" s="28"/>
      <c r="U990" s="28"/>
      <c r="V990" s="28"/>
      <c r="W990" s="28"/>
      <c r="X990" s="558"/>
      <c r="Y990" s="558"/>
      <c r="Z990" s="558"/>
      <c r="AA990" s="561"/>
      <c r="AB990" s="360"/>
      <c r="AC990" s="28"/>
      <c r="AD990" s="360"/>
      <c r="AE990" s="28"/>
      <c r="AF990" s="1302"/>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row>
    <row r="991" ht="11.25" customHeight="1">
      <c r="A991" s="557"/>
      <c r="B991" s="558"/>
      <c r="C991" s="28"/>
      <c r="D991" s="360"/>
      <c r="E991" s="31"/>
      <c r="F991" s="28"/>
      <c r="G991" s="360"/>
      <c r="H991" s="360"/>
      <c r="I991" s="360"/>
      <c r="J991" s="360"/>
      <c r="K991" s="360"/>
      <c r="L991" s="558"/>
      <c r="M991" s="558"/>
      <c r="N991" s="558"/>
      <c r="O991" s="784"/>
      <c r="P991" s="28"/>
      <c r="Q991" s="28"/>
      <c r="R991" s="874"/>
      <c r="S991" s="560"/>
      <c r="T991" s="28"/>
      <c r="U991" s="28"/>
      <c r="V991" s="28"/>
      <c r="W991" s="28"/>
      <c r="X991" s="558"/>
      <c r="Y991" s="558"/>
      <c r="Z991" s="558"/>
      <c r="AA991" s="561"/>
      <c r="AB991" s="360"/>
      <c r="AC991" s="28"/>
      <c r="AD991" s="360"/>
      <c r="AE991" s="28"/>
      <c r="AF991" s="1302"/>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row>
    <row r="992" ht="11.25" customHeight="1">
      <c r="A992" s="557"/>
      <c r="B992" s="558"/>
      <c r="C992" s="28"/>
      <c r="D992" s="360"/>
      <c r="E992" s="31"/>
      <c r="F992" s="28"/>
      <c r="G992" s="360"/>
      <c r="H992" s="360"/>
      <c r="I992" s="360"/>
      <c r="J992" s="360"/>
      <c r="K992" s="360"/>
      <c r="L992" s="558"/>
      <c r="M992" s="558"/>
      <c r="N992" s="558"/>
      <c r="O992" s="784"/>
      <c r="P992" s="28"/>
      <c r="Q992" s="28"/>
      <c r="R992" s="874"/>
      <c r="S992" s="560"/>
      <c r="T992" s="28"/>
      <c r="U992" s="28"/>
      <c r="V992" s="28"/>
      <c r="W992" s="28"/>
      <c r="X992" s="558"/>
      <c r="Y992" s="558"/>
      <c r="Z992" s="558"/>
      <c r="AA992" s="561"/>
      <c r="AB992" s="360"/>
      <c r="AC992" s="28"/>
      <c r="AD992" s="360"/>
      <c r="AE992" s="28"/>
      <c r="AF992" s="1302"/>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row>
    <row r="993" ht="11.25" customHeight="1">
      <c r="A993" s="557"/>
      <c r="B993" s="558"/>
      <c r="C993" s="28"/>
      <c r="D993" s="360"/>
      <c r="E993" s="31"/>
      <c r="F993" s="28"/>
      <c r="G993" s="360"/>
      <c r="H993" s="360"/>
      <c r="I993" s="360"/>
      <c r="J993" s="360"/>
      <c r="K993" s="360"/>
      <c r="L993" s="558"/>
      <c r="M993" s="558"/>
      <c r="N993" s="558"/>
      <c r="O993" s="784"/>
      <c r="P993" s="28"/>
      <c r="Q993" s="28"/>
      <c r="R993" s="874"/>
      <c r="S993" s="560"/>
      <c r="T993" s="28"/>
      <c r="U993" s="28"/>
      <c r="V993" s="28"/>
      <c r="W993" s="28"/>
      <c r="X993" s="558"/>
      <c r="Y993" s="558"/>
      <c r="Z993" s="558"/>
      <c r="AA993" s="561"/>
      <c r="AB993" s="360"/>
      <c r="AC993" s="28"/>
      <c r="AD993" s="360"/>
      <c r="AE993" s="28"/>
      <c r="AF993" s="1302"/>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row>
    <row r="994" ht="11.25" customHeight="1">
      <c r="A994" s="557"/>
      <c r="B994" s="558"/>
      <c r="C994" s="28"/>
      <c r="D994" s="360"/>
      <c r="E994" s="31"/>
      <c r="F994" s="28"/>
      <c r="G994" s="360"/>
      <c r="H994" s="360"/>
      <c r="I994" s="360"/>
      <c r="J994" s="360"/>
      <c r="K994" s="360"/>
      <c r="L994" s="558"/>
      <c r="M994" s="558"/>
      <c r="N994" s="558"/>
      <c r="O994" s="784"/>
      <c r="P994" s="28"/>
      <c r="Q994" s="28"/>
      <c r="R994" s="874"/>
      <c r="S994" s="560"/>
      <c r="T994" s="28"/>
      <c r="U994" s="28"/>
      <c r="V994" s="28"/>
      <c r="W994" s="28"/>
      <c r="X994" s="558"/>
      <c r="Y994" s="558"/>
      <c r="Z994" s="558"/>
      <c r="AA994" s="561"/>
      <c r="AB994" s="360"/>
      <c r="AC994" s="28"/>
      <c r="AD994" s="360"/>
      <c r="AE994" s="28"/>
      <c r="AF994" s="1302"/>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row>
    <row r="995" ht="11.25" customHeight="1">
      <c r="A995" s="557"/>
      <c r="B995" s="558"/>
      <c r="C995" s="28"/>
      <c r="D995" s="360"/>
      <c r="E995" s="31"/>
      <c r="F995" s="28"/>
      <c r="G995" s="360"/>
      <c r="H995" s="360"/>
      <c r="I995" s="360"/>
      <c r="J995" s="360"/>
      <c r="K995" s="360"/>
      <c r="L995" s="558"/>
      <c r="M995" s="558"/>
      <c r="N995" s="558"/>
      <c r="O995" s="784"/>
      <c r="P995" s="28"/>
      <c r="Q995" s="28"/>
      <c r="R995" s="874"/>
      <c r="S995" s="560"/>
      <c r="T995" s="28"/>
      <c r="U995" s="28"/>
      <c r="V995" s="28"/>
      <c r="W995" s="28"/>
      <c r="X995" s="558"/>
      <c r="Y995" s="558"/>
      <c r="Z995" s="558"/>
      <c r="AA995" s="561"/>
      <c r="AB995" s="360"/>
      <c r="AC995" s="28"/>
      <c r="AD995" s="360"/>
      <c r="AE995" s="28"/>
      <c r="AF995" s="1302"/>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row>
    <row r="996" ht="11.25" customHeight="1">
      <c r="A996" s="557"/>
      <c r="B996" s="558"/>
      <c r="C996" s="28"/>
      <c r="D996" s="360"/>
      <c r="E996" s="31"/>
      <c r="F996" s="28"/>
      <c r="G996" s="360"/>
      <c r="H996" s="360"/>
      <c r="I996" s="360"/>
      <c r="J996" s="360"/>
      <c r="K996" s="360"/>
      <c r="L996" s="558"/>
      <c r="M996" s="558"/>
      <c r="N996" s="558"/>
      <c r="O996" s="784"/>
      <c r="P996" s="28"/>
      <c r="Q996" s="28"/>
      <c r="R996" s="874"/>
      <c r="S996" s="560"/>
      <c r="T996" s="28"/>
      <c r="U996" s="28"/>
      <c r="V996" s="28"/>
      <c r="W996" s="28"/>
      <c r="X996" s="558"/>
      <c r="Y996" s="558"/>
      <c r="Z996" s="558"/>
      <c r="AA996" s="561"/>
      <c r="AB996" s="360"/>
      <c r="AC996" s="28"/>
      <c r="AD996" s="360"/>
      <c r="AE996" s="28"/>
      <c r="AF996" s="1302"/>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row>
    <row r="997" ht="11.25" customHeight="1">
      <c r="A997" s="557"/>
      <c r="B997" s="558"/>
      <c r="C997" s="28"/>
      <c r="D997" s="360"/>
      <c r="E997" s="31"/>
      <c r="F997" s="28"/>
      <c r="G997" s="360"/>
      <c r="H997" s="360"/>
      <c r="I997" s="360"/>
      <c r="J997" s="360"/>
      <c r="K997" s="360"/>
      <c r="L997" s="558"/>
      <c r="M997" s="558"/>
      <c r="N997" s="558"/>
      <c r="O997" s="784"/>
      <c r="P997" s="28"/>
      <c r="Q997" s="28"/>
      <c r="R997" s="874"/>
      <c r="S997" s="560"/>
      <c r="T997" s="28"/>
      <c r="U997" s="28"/>
      <c r="V997" s="28"/>
      <c r="W997" s="28"/>
      <c r="X997" s="558"/>
      <c r="Y997" s="558"/>
      <c r="Z997" s="558"/>
      <c r="AA997" s="561"/>
      <c r="AB997" s="360"/>
      <c r="AC997" s="28"/>
      <c r="AD997" s="360"/>
      <c r="AE997" s="28"/>
      <c r="AF997" s="1302"/>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row>
    <row r="998" ht="11.25" customHeight="1">
      <c r="A998" s="557"/>
      <c r="B998" s="558"/>
      <c r="C998" s="28"/>
      <c r="D998" s="360"/>
      <c r="E998" s="31"/>
      <c r="F998" s="28"/>
      <c r="G998" s="360"/>
      <c r="H998" s="360"/>
      <c r="I998" s="360"/>
      <c r="J998" s="360"/>
      <c r="K998" s="360"/>
      <c r="L998" s="558"/>
      <c r="M998" s="558"/>
      <c r="N998" s="558"/>
      <c r="O998" s="784"/>
      <c r="P998" s="28"/>
      <c r="Q998" s="28"/>
      <c r="R998" s="874"/>
      <c r="S998" s="560"/>
      <c r="T998" s="28"/>
      <c r="U998" s="28"/>
      <c r="V998" s="28"/>
      <c r="W998" s="28"/>
      <c r="X998" s="558"/>
      <c r="Y998" s="558"/>
      <c r="Z998" s="558"/>
      <c r="AA998" s="561"/>
      <c r="AB998" s="360"/>
      <c r="AC998" s="28"/>
      <c r="AD998" s="360"/>
      <c r="AE998" s="28"/>
      <c r="AF998" s="1302"/>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row>
    <row r="999" ht="11.25" customHeight="1">
      <c r="A999" s="557"/>
      <c r="B999" s="558"/>
      <c r="C999" s="28"/>
      <c r="D999" s="360"/>
      <c r="E999" s="31"/>
      <c r="F999" s="28"/>
      <c r="G999" s="360"/>
      <c r="H999" s="360"/>
      <c r="I999" s="360"/>
      <c r="J999" s="360"/>
      <c r="K999" s="360"/>
      <c r="L999" s="558"/>
      <c r="M999" s="558"/>
      <c r="N999" s="558"/>
      <c r="O999" s="784"/>
      <c r="P999" s="28"/>
      <c r="Q999" s="28"/>
      <c r="R999" s="874"/>
      <c r="S999" s="560"/>
      <c r="T999" s="28"/>
      <c r="U999" s="28"/>
      <c r="V999" s="28"/>
      <c r="W999" s="28"/>
      <c r="X999" s="558"/>
      <c r="Y999" s="558"/>
      <c r="Z999" s="558"/>
      <c r="AA999" s="561"/>
      <c r="AB999" s="360"/>
      <c r="AC999" s="28"/>
      <c r="AD999" s="360"/>
      <c r="AE999" s="28"/>
      <c r="AF999" s="1302"/>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row>
    <row r="1000" ht="11.25" customHeight="1">
      <c r="A1000" s="557"/>
      <c r="B1000" s="558"/>
      <c r="C1000" s="28"/>
      <c r="D1000" s="360"/>
      <c r="E1000" s="31"/>
      <c r="F1000" s="28"/>
      <c r="G1000" s="360"/>
      <c r="H1000" s="360"/>
      <c r="I1000" s="360"/>
      <c r="J1000" s="360"/>
      <c r="K1000" s="360"/>
      <c r="L1000" s="558"/>
      <c r="M1000" s="558"/>
      <c r="N1000" s="558"/>
      <c r="O1000" s="784"/>
      <c r="P1000" s="28"/>
      <c r="Q1000" s="28"/>
      <c r="R1000" s="874"/>
      <c r="S1000" s="560"/>
      <c r="T1000" s="28"/>
      <c r="U1000" s="28"/>
      <c r="V1000" s="28"/>
      <c r="W1000" s="28"/>
      <c r="X1000" s="558"/>
      <c r="Y1000" s="558"/>
      <c r="Z1000" s="558"/>
      <c r="AA1000" s="561"/>
      <c r="AB1000" s="360"/>
      <c r="AC1000" s="28"/>
      <c r="AD1000" s="360"/>
      <c r="AE1000" s="28"/>
      <c r="AF1000" s="1302"/>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row>
  </sheetData>
  <customSheetViews>
    <customSheetView guid="{27373ED8-1BE8-412B-83D0-80A3B9F23AB0}" filter="1" showAutoFilter="1">
      <autoFilter ref="$A$1:$AJ$144"/>
      <extLst>
        <ext uri="GoogleSheetsCustomDataVersion1">
          <go:sheetsCustomData xmlns:go="http://customooxmlschemas.google.com/" filterViewId="776026791"/>
        </ext>
      </extLst>
    </customSheetView>
  </customSheetViews>
  <conditionalFormatting sqref="Q2:Q108 Q110 Q113:Q121 Q123:Q126 Q145:Q1000">
    <cfRule type="cellIs" dxfId="0" priority="1" operator="greaterThan">
      <formula>1</formula>
    </cfRule>
  </conditionalFormatting>
  <conditionalFormatting sqref="AI124">
    <cfRule type="cellIs" dxfId="0" priority="2" operator="greaterThan">
      <formula>1</formula>
    </cfRule>
  </conditionalFormatting>
  <dataValidations>
    <dataValidation type="list" allowBlank="1" showErrorMessage="1" sqref="C83 C110">
      <formula1>Supply_Chain_Segment</formula1>
    </dataValidation>
    <dataValidation type="list" allowBlank="1" showErrorMessage="1" sqref="G89:G91 G95 G97:G110">
      <formula1>IF(#REF!="Housing",Housing_Type,IF(#REF!="Electrode materials",Electrode_Material,""))</formula1>
    </dataValidation>
    <dataValidation type="list" allowBlank="1" showErrorMessage="1" sqref="G2:G13 G15:G21 G22:H23 G24:G37 G40:G68 G70:G88 G92:G94 G96">
      <formula1>Equip_Type</formula1>
    </dataValidation>
    <dataValidation type="list" allowBlank="1" showErrorMessage="1" sqref="B83">
      <formula1>Status</formula1>
    </dataValidation>
    <dataValidation type="list" allowBlank="1" showErrorMessage="1" sqref="F69:G69 F83">
      <formula1>Service_Type</formula1>
    </dataValidation>
    <dataValidation type="list" allowBlank="1" showErrorMessage="1" sqref="H89 H92:H108 H113 H120">
      <formula1>IF(G89="Cathode",Cathode_Raw_Matl,IF(G89="Anode",Anode_Raw_Matl,IF(G89="Liquid electrolyte",Liquid_Electrolyte,IF(G89="Solid electrolyte",Solid_Electrolyte,IF(G89="Current collectors",Current_Collectors,"")))))</formula1>
    </dataValidation>
    <dataValidation type="list" allowBlank="1" showErrorMessage="1" sqref="H7:H13 H15:H21 I22:I23 H24:H37 H40:H66 H68 H70:H88">
      <formula1>IF(G7="Testing Equipment",Test_Equip,IF(G7="Service Equipment",Service_Equip,IF(G7="Manufacturing Equipment",Manuf_Equip,"")))</formula1>
    </dataValidation>
    <dataValidation type="list" allowBlank="1" showErrorMessage="1" sqref="F84:F88 F90 F93:F104 F107:F109 F113">
      <formula1>IF(H84="Cathode",Cathode_Raw_Matl,IF(H84="Anode",Anode_Raw_Matl,IF(H84="Liquid electrolyte",Liquid_Electrolyte,IF(H84="Solid electrolyte",Solid_Electrolyte,IF(H84="Current collectors",Current_Collectors,"")))))</formula1>
    </dataValidation>
  </dataValidations>
  <hyperlinks>
    <hyperlink r:id="rId2" ref="AE2"/>
    <hyperlink r:id="rId3" ref="I3"/>
    <hyperlink r:id="rId4" ref="V3"/>
    <hyperlink r:id="rId5" ref="AE4"/>
    <hyperlink r:id="rId6" ref="AE5"/>
    <hyperlink r:id="rId7" ref="I6"/>
    <hyperlink r:id="rId8" ref="V6"/>
    <hyperlink r:id="rId9" ref="AH6"/>
    <hyperlink r:id="rId10" ref="AE7"/>
    <hyperlink r:id="rId11" ref="AH9"/>
    <hyperlink r:id="rId12" ref="AE11"/>
    <hyperlink r:id="rId13" ref="AE12"/>
    <hyperlink r:id="rId14" ref="AE14"/>
    <hyperlink r:id="rId15" ref="I15"/>
    <hyperlink r:id="rId16" ref="V15"/>
    <hyperlink r:id="rId17" ref="AE15"/>
    <hyperlink r:id="rId18" ref="I16"/>
    <hyperlink r:id="rId19" ref="AH16"/>
    <hyperlink r:id="rId20" ref="AE17"/>
    <hyperlink r:id="rId21" ref="AE18"/>
    <hyperlink r:id="rId22" ref="AE19"/>
    <hyperlink r:id="rId23" ref="AE21"/>
    <hyperlink r:id="rId24" ref="AE22"/>
    <hyperlink r:id="rId25" ref="AE23"/>
    <hyperlink r:id="rId26" ref="I24"/>
    <hyperlink r:id="rId27" ref="V24"/>
    <hyperlink r:id="rId28" ref="AE26"/>
    <hyperlink r:id="rId29" ref="AH27"/>
    <hyperlink r:id="rId30" ref="AE28"/>
    <hyperlink r:id="rId31" ref="AE29"/>
    <hyperlink r:id="rId32" ref="AE30"/>
    <hyperlink r:id="rId33" ref="AE31"/>
    <hyperlink r:id="rId34" ref="AE32"/>
    <hyperlink r:id="rId35" ref="AE33"/>
    <hyperlink r:id="rId36" ref="AE34"/>
    <hyperlink r:id="rId37" ref="AE35"/>
    <hyperlink r:id="rId38" ref="AE37"/>
    <hyperlink r:id="rId39" ref="AE38"/>
    <hyperlink r:id="rId40" ref="AE39"/>
    <hyperlink r:id="rId41" ref="AE40"/>
    <hyperlink r:id="rId42" ref="AE41"/>
    <hyperlink r:id="rId43" ref="AE42"/>
    <hyperlink r:id="rId44" ref="AE43"/>
    <hyperlink r:id="rId45" ref="I44"/>
    <hyperlink r:id="rId46" ref="V44"/>
    <hyperlink r:id="rId47" ref="AH44"/>
    <hyperlink r:id="rId48" ref="V45"/>
    <hyperlink r:id="rId49" ref="I46"/>
    <hyperlink r:id="rId50" ref="V46"/>
    <hyperlink r:id="rId51" ref="I47"/>
    <hyperlink r:id="rId52" ref="V47"/>
    <hyperlink r:id="rId53" ref="AE48"/>
    <hyperlink r:id="rId54" ref="I49"/>
    <hyperlink r:id="rId55" ref="AE49"/>
    <hyperlink r:id="rId56" ref="AE50"/>
    <hyperlink r:id="rId57" ref="AE52"/>
    <hyperlink r:id="rId58" ref="I53"/>
    <hyperlink r:id="rId59" ref="AE53"/>
    <hyperlink r:id="rId60" ref="I55"/>
    <hyperlink r:id="rId61" ref="V55"/>
    <hyperlink r:id="rId62" ref="AE55"/>
    <hyperlink r:id="rId63" ref="AE56"/>
    <hyperlink r:id="rId64" ref="AE57"/>
    <hyperlink r:id="rId65" ref="AE58"/>
    <hyperlink r:id="rId66" ref="V59"/>
    <hyperlink r:id="rId67" ref="AE59"/>
    <hyperlink r:id="rId68" ref="I60"/>
    <hyperlink r:id="rId69" ref="V60"/>
    <hyperlink r:id="rId70" ref="AH60"/>
    <hyperlink r:id="rId71" ref="AE61"/>
    <hyperlink r:id="rId72" ref="I66"/>
    <hyperlink r:id="rId73" ref="AE66"/>
    <hyperlink r:id="rId74" ref="I67"/>
    <hyperlink r:id="rId75" ref="V67"/>
    <hyperlink r:id="rId76" location="ContactNorthAmerica" ref="AE67"/>
    <hyperlink r:id="rId77" ref="I68"/>
    <hyperlink r:id="rId78" ref="V68"/>
    <hyperlink r:id="rId79" ref="AE69"/>
    <hyperlink r:id="rId80" ref="AE70"/>
    <hyperlink r:id="rId81" ref="I71"/>
    <hyperlink r:id="rId82" ref="I72"/>
    <hyperlink r:id="rId83" ref="AB72"/>
    <hyperlink r:id="rId84" ref="AH72"/>
    <hyperlink r:id="rId85" ref="AE73"/>
    <hyperlink r:id="rId86" ref="AE74"/>
    <hyperlink r:id="rId87" ref="AE75"/>
    <hyperlink r:id="rId88" ref="V77"/>
    <hyperlink r:id="rId89" ref="AE77"/>
    <hyperlink r:id="rId90" ref="AE78"/>
    <hyperlink r:id="rId91" ref="AE79"/>
    <hyperlink r:id="rId92" ref="I81"/>
    <hyperlink r:id="rId93" ref="AE82"/>
    <hyperlink r:id="rId94" ref="AE83"/>
    <hyperlink r:id="rId95" ref="AE84"/>
    <hyperlink r:id="rId96" ref="AB85"/>
    <hyperlink r:id="rId97" ref="V86"/>
    <hyperlink r:id="rId98" ref="AE86"/>
    <hyperlink r:id="rId99" ref="I87"/>
    <hyperlink r:id="rId100" ref="AE87"/>
    <hyperlink r:id="rId101" ref="I89"/>
    <hyperlink r:id="rId102" ref="V89"/>
    <hyperlink r:id="rId103" ref="AB89"/>
    <hyperlink r:id="rId104" ref="AE89"/>
    <hyperlink r:id="rId105" ref="I93"/>
    <hyperlink r:id="rId106" ref="V93"/>
    <hyperlink r:id="rId107" ref="I94"/>
    <hyperlink r:id="rId108" ref="V94"/>
    <hyperlink r:id="rId109" ref="I95"/>
    <hyperlink r:id="rId110" ref="V95"/>
    <hyperlink r:id="rId111" ref="I96"/>
    <hyperlink r:id="rId112" ref="V96"/>
    <hyperlink r:id="rId113" ref="AE97"/>
    <hyperlink r:id="rId114" ref="AE98"/>
    <hyperlink r:id="rId115" ref="AE99"/>
    <hyperlink r:id="rId116" ref="AE100"/>
    <hyperlink r:id="rId117" ref="AE101"/>
    <hyperlink r:id="rId118" ref="I102"/>
    <hyperlink r:id="rId119" ref="AE102"/>
    <hyperlink r:id="rId120" ref="I103"/>
    <hyperlink r:id="rId121" ref="V103"/>
    <hyperlink r:id="rId122" ref="AE103"/>
    <hyperlink r:id="rId123" ref="I104"/>
    <hyperlink r:id="rId124" ref="V104"/>
    <hyperlink r:id="rId125" ref="AE104"/>
    <hyperlink r:id="rId126" ref="AE105"/>
    <hyperlink r:id="rId127" ref="I106"/>
    <hyperlink r:id="rId128" ref="V106"/>
    <hyperlink r:id="rId129" ref="AB106"/>
    <hyperlink r:id="rId130" ref="AE106"/>
    <hyperlink r:id="rId131" ref="V107"/>
    <hyperlink r:id="rId132" ref="AE107"/>
    <hyperlink r:id="rId133" ref="AE108"/>
    <hyperlink r:id="rId134" ref="I109"/>
    <hyperlink r:id="rId135" ref="AE109"/>
    <hyperlink r:id="rId136" ref="I110"/>
    <hyperlink r:id="rId137" ref="AE110"/>
    <hyperlink r:id="rId138" ref="I111"/>
    <hyperlink r:id="rId139" ref="AE111"/>
    <hyperlink r:id="rId140" ref="AE112"/>
    <hyperlink r:id="rId141" ref="I114"/>
    <hyperlink r:id="rId142" ref="U114"/>
    <hyperlink r:id="rId143" ref="V114"/>
    <hyperlink r:id="rId144" ref="AB114"/>
    <hyperlink r:id="rId145" ref="AE114"/>
    <hyperlink r:id="rId146" ref="I115"/>
    <hyperlink r:id="rId147" ref="AE115"/>
    <hyperlink r:id="rId148" ref="I116"/>
    <hyperlink r:id="rId149" ref="AE116"/>
    <hyperlink r:id="rId150" ref="V117"/>
    <hyperlink r:id="rId151" ref="I118"/>
    <hyperlink r:id="rId152" ref="I119"/>
    <hyperlink r:id="rId153" ref="AE119"/>
    <hyperlink r:id="rId154" ref="I120"/>
    <hyperlink r:id="rId155" ref="V120"/>
    <hyperlink r:id="rId156" ref="AB120"/>
    <hyperlink r:id="rId157" ref="AE120"/>
    <hyperlink r:id="rId158" ref="V121"/>
    <hyperlink r:id="rId159" ref="I122"/>
    <hyperlink r:id="rId160" ref="V122"/>
    <hyperlink r:id="rId161" ref="AB122"/>
    <hyperlink r:id="rId162" ref="I123"/>
    <hyperlink r:id="rId163" ref="V123"/>
    <hyperlink r:id="rId164" ref="AB123"/>
    <hyperlink r:id="rId165" ref="AE125"/>
    <hyperlink r:id="rId166" ref="AE126"/>
    <hyperlink r:id="rId167" ref="AE127"/>
    <hyperlink r:id="rId168" ref="I128"/>
    <hyperlink r:id="rId169" ref="V128"/>
    <hyperlink r:id="rId170" ref="AE128"/>
    <hyperlink r:id="rId171" ref="V129"/>
    <hyperlink r:id="rId172" ref="AE129"/>
    <hyperlink r:id="rId173" ref="I130"/>
    <hyperlink r:id="rId174" ref="V130"/>
    <hyperlink r:id="rId175" ref="AB130"/>
    <hyperlink r:id="rId176" ref="AE130"/>
    <hyperlink r:id="rId177" ref="I131"/>
    <hyperlink r:id="rId178" ref="V131"/>
    <hyperlink r:id="rId179" ref="AB131"/>
    <hyperlink r:id="rId180" ref="I132"/>
    <hyperlink r:id="rId181" ref="V132"/>
    <hyperlink r:id="rId182" ref="AB132"/>
    <hyperlink r:id="rId183" ref="I133"/>
    <hyperlink r:id="rId184" ref="V133"/>
    <hyperlink r:id="rId185" ref="AB133"/>
    <hyperlink r:id="rId186" ref="I134"/>
    <hyperlink r:id="rId187" ref="V134"/>
    <hyperlink r:id="rId188" ref="AB134"/>
    <hyperlink r:id="rId189" ref="I135"/>
    <hyperlink r:id="rId190" ref="AB135"/>
    <hyperlink r:id="rId191" ref="I136"/>
    <hyperlink r:id="rId192" ref="AB139"/>
  </hyperlinks>
  <printOptions/>
  <pageMargins bottom="0.75" footer="0.0" header="0.0" left="0.7" right="0.7" top="0.75"/>
  <pageSetup orientation="portrait"/>
  <drawing r:id="rId193"/>
  <legacyDrawing r:id="rId194"/>
  <tableParts count="1">
    <tablePart r:id="rId196"/>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57"/>
    <col customWidth="1" min="2" max="2" width="11.43"/>
    <col customWidth="1" min="3" max="3" width="9.43"/>
    <col customWidth="1" min="4" max="4" width="25.43"/>
    <col customWidth="1" min="5" max="7" width="14.14"/>
    <col customWidth="1" min="8" max="8" width="26.0"/>
    <col customWidth="1" min="9" max="9" width="17.43"/>
    <col customWidth="1" min="10" max="10" width="20.57"/>
    <col customWidth="1" min="11" max="11" width="17.14"/>
    <col customWidth="1" min="12" max="12" width="10.57"/>
    <col customWidth="1" min="13" max="13" width="8.57"/>
    <col customWidth="1" min="14" max="14" width="10.14"/>
    <col customWidth="1" min="15" max="15" width="13.43"/>
    <col customWidth="1" min="16" max="16" width="11.14"/>
    <col customWidth="1" min="17" max="17" width="12.14"/>
    <col customWidth="1" min="18" max="18" width="11.0"/>
    <col customWidth="1" min="19" max="19" width="15.43"/>
    <col customWidth="1" min="20" max="20" width="20.57"/>
    <col customWidth="1" min="21" max="21" width="14.43"/>
    <col customWidth="1" min="22" max="22" width="8.57"/>
    <col customWidth="1" min="23" max="23" width="11.43"/>
    <col customWidth="1" min="24" max="24" width="10.43"/>
    <col customWidth="1" min="25" max="25" width="12.43"/>
    <col customWidth="1" min="26" max="26" width="52.57"/>
    <col customWidth="1" min="27" max="27" width="29.43"/>
    <col customWidth="1" min="28" max="28" width="36.43"/>
    <col customWidth="1" min="29" max="29" width="14.43"/>
    <col customWidth="1" min="30" max="30" width="16.0"/>
    <col customWidth="1" min="31" max="31" width="14.57"/>
    <col customWidth="1" min="32" max="32" width="25.14"/>
    <col customWidth="1" min="33" max="33" width="17.14"/>
    <col customWidth="1" min="34" max="34" width="34.43"/>
    <col customWidth="1" min="35" max="36" width="8.57"/>
  </cols>
  <sheetData>
    <row r="1">
      <c r="A1" s="651" t="s">
        <v>1338</v>
      </c>
      <c r="B1" s="319" t="s">
        <v>7</v>
      </c>
      <c r="C1" s="319" t="s">
        <v>8</v>
      </c>
      <c r="D1" s="319" t="s">
        <v>9</v>
      </c>
      <c r="E1" s="319" t="s">
        <v>1936</v>
      </c>
      <c r="F1" s="319" t="s">
        <v>391</v>
      </c>
      <c r="G1" s="319" t="s">
        <v>10</v>
      </c>
      <c r="H1" s="319" t="s">
        <v>11</v>
      </c>
      <c r="I1" s="319" t="s">
        <v>392</v>
      </c>
      <c r="J1" s="319" t="s">
        <v>393</v>
      </c>
      <c r="K1" s="319" t="s">
        <v>394</v>
      </c>
      <c r="L1" s="319" t="s">
        <v>13</v>
      </c>
      <c r="M1" s="319" t="s">
        <v>395</v>
      </c>
      <c r="N1" s="319" t="s">
        <v>396</v>
      </c>
      <c r="O1" s="319" t="s">
        <v>397</v>
      </c>
      <c r="P1" s="319" t="s">
        <v>398</v>
      </c>
      <c r="Q1" s="321" t="s">
        <v>399</v>
      </c>
      <c r="R1" s="321" t="s">
        <v>400</v>
      </c>
      <c r="S1" s="319" t="s">
        <v>401</v>
      </c>
      <c r="T1" s="319" t="s">
        <v>402</v>
      </c>
      <c r="U1" s="319" t="s">
        <v>403</v>
      </c>
      <c r="V1" s="319" t="s">
        <v>404</v>
      </c>
      <c r="W1" s="319" t="s">
        <v>405</v>
      </c>
      <c r="X1" s="319" t="s">
        <v>22</v>
      </c>
      <c r="Y1" s="787" t="s">
        <v>406</v>
      </c>
      <c r="Z1" s="319" t="s">
        <v>407</v>
      </c>
      <c r="AA1" s="319" t="s">
        <v>408</v>
      </c>
      <c r="AB1" s="1183" t="s">
        <v>409</v>
      </c>
      <c r="AC1" s="1183" t="s">
        <v>410</v>
      </c>
      <c r="AD1" s="1183" t="s">
        <v>411</v>
      </c>
      <c r="AE1" s="319" t="s">
        <v>412</v>
      </c>
      <c r="AF1" s="319" t="s">
        <v>2873</v>
      </c>
      <c r="AG1" s="319" t="s">
        <v>414</v>
      </c>
      <c r="AH1" s="319" t="s">
        <v>2874</v>
      </c>
      <c r="AI1" s="221"/>
      <c r="AJ1" s="221"/>
    </row>
    <row r="2">
      <c r="A2" s="326">
        <v>9001.0</v>
      </c>
      <c r="B2" s="535" t="s">
        <v>36</v>
      </c>
      <c r="C2" s="535" t="s">
        <v>7299</v>
      </c>
      <c r="D2" s="510" t="s">
        <v>3654</v>
      </c>
      <c r="E2" s="535" t="s">
        <v>1209</v>
      </c>
      <c r="F2" s="510" t="s">
        <v>7300</v>
      </c>
      <c r="G2" s="510" t="s">
        <v>7301</v>
      </c>
      <c r="H2" s="510" t="s">
        <v>7302</v>
      </c>
      <c r="I2" s="510" t="s">
        <v>7303</v>
      </c>
      <c r="J2" s="510" t="s">
        <v>3659</v>
      </c>
      <c r="K2" s="510" t="s">
        <v>3660</v>
      </c>
      <c r="L2" s="535" t="s">
        <v>248</v>
      </c>
      <c r="M2" s="535" t="s">
        <v>420</v>
      </c>
      <c r="N2" s="791" t="s">
        <v>3661</v>
      </c>
      <c r="O2" s="535" t="s">
        <v>3662</v>
      </c>
      <c r="P2" s="537">
        <v>42.7185658804535</v>
      </c>
      <c r="Q2" s="537">
        <v>-71.114521729457</v>
      </c>
      <c r="R2" s="761">
        <v>11.0</v>
      </c>
      <c r="S2" s="510" t="s">
        <v>3654</v>
      </c>
      <c r="T2" s="510" t="s">
        <v>3658</v>
      </c>
      <c r="U2" s="510" t="s">
        <v>3660</v>
      </c>
      <c r="V2" s="535" t="s">
        <v>248</v>
      </c>
      <c r="W2" s="535" t="s">
        <v>420</v>
      </c>
      <c r="X2" s="791" t="s">
        <v>498</v>
      </c>
      <c r="Y2" s="540">
        <v>44443.0</v>
      </c>
      <c r="Z2" s="510" t="s">
        <v>7304</v>
      </c>
      <c r="AA2" s="510"/>
      <c r="AB2" s="490" t="s">
        <v>3667</v>
      </c>
      <c r="AC2" s="510"/>
      <c r="AD2" s="510">
        <f t="shared" ref="AD2:AD132" si="1">IF(LEN(TRIM(AB2))=0,0,LEN(TRIM(AB2))-LEN(SUBSTITUTE(AB2," ",""))+1)</f>
        <v>25</v>
      </c>
      <c r="AE2" s="510"/>
      <c r="AF2" s="510"/>
      <c r="AG2" s="510"/>
      <c r="AH2" s="698"/>
      <c r="AI2" s="1303"/>
      <c r="AJ2" s="1303"/>
    </row>
    <row r="3" ht="110.25" customHeight="1">
      <c r="A3" s="326">
        <v>9002.0</v>
      </c>
      <c r="B3" s="535" t="s">
        <v>36</v>
      </c>
      <c r="C3" s="535" t="s">
        <v>7299</v>
      </c>
      <c r="D3" s="510" t="s">
        <v>3654</v>
      </c>
      <c r="E3" s="535" t="s">
        <v>1209</v>
      </c>
      <c r="F3" s="510" t="s">
        <v>7300</v>
      </c>
      <c r="G3" s="510" t="s">
        <v>7305</v>
      </c>
      <c r="H3" s="510" t="s">
        <v>7306</v>
      </c>
      <c r="I3" s="510" t="s">
        <v>7307</v>
      </c>
      <c r="J3" s="510" t="s">
        <v>3659</v>
      </c>
      <c r="K3" s="510" t="s">
        <v>3660</v>
      </c>
      <c r="L3" s="535" t="s">
        <v>248</v>
      </c>
      <c r="M3" s="535" t="s">
        <v>420</v>
      </c>
      <c r="N3" s="791" t="s">
        <v>3661</v>
      </c>
      <c r="O3" s="535" t="s">
        <v>3662</v>
      </c>
      <c r="P3" s="537">
        <v>42.7185658804535</v>
      </c>
      <c r="Q3" s="537">
        <v>-71.114521729457</v>
      </c>
      <c r="R3" s="761">
        <v>11.0</v>
      </c>
      <c r="S3" s="510" t="s">
        <v>3654</v>
      </c>
      <c r="T3" s="510" t="s">
        <v>3658</v>
      </c>
      <c r="U3" s="510" t="s">
        <v>3660</v>
      </c>
      <c r="V3" s="535" t="s">
        <v>248</v>
      </c>
      <c r="W3" s="535" t="s">
        <v>420</v>
      </c>
      <c r="X3" s="791" t="s">
        <v>498</v>
      </c>
      <c r="Y3" s="540">
        <v>44773.0</v>
      </c>
      <c r="Z3" s="510" t="s">
        <v>7304</v>
      </c>
      <c r="AA3" s="510"/>
      <c r="AB3" s="490" t="s">
        <v>3667</v>
      </c>
      <c r="AC3" s="510"/>
      <c r="AD3" s="510">
        <f t="shared" si="1"/>
        <v>25</v>
      </c>
      <c r="AE3" s="510"/>
      <c r="AF3" s="510"/>
      <c r="AG3" s="510"/>
      <c r="AH3" s="698"/>
      <c r="AI3" s="1303"/>
      <c r="AJ3" s="1303"/>
    </row>
    <row r="4">
      <c r="A4" s="326">
        <v>9003.0</v>
      </c>
      <c r="B4" s="535" t="s">
        <v>36</v>
      </c>
      <c r="C4" s="535" t="s">
        <v>7299</v>
      </c>
      <c r="D4" s="510" t="s">
        <v>68</v>
      </c>
      <c r="E4" s="535" t="s">
        <v>812</v>
      </c>
      <c r="F4" s="510" t="s">
        <v>1942</v>
      </c>
      <c r="G4" s="510" t="s">
        <v>51</v>
      </c>
      <c r="H4" s="510" t="s">
        <v>7308</v>
      </c>
      <c r="I4" s="510" t="s">
        <v>1945</v>
      </c>
      <c r="J4" s="510" t="s">
        <v>1946</v>
      </c>
      <c r="K4" s="510" t="s">
        <v>1540</v>
      </c>
      <c r="L4" s="535" t="s">
        <v>42</v>
      </c>
      <c r="M4" s="535" t="s">
        <v>420</v>
      </c>
      <c r="N4" s="535">
        <v>48377.0</v>
      </c>
      <c r="O4" s="535" t="s">
        <v>1947</v>
      </c>
      <c r="P4" s="537">
        <v>42.4905518264606</v>
      </c>
      <c r="Q4" s="537">
        <v>-83.4870597421353</v>
      </c>
      <c r="R4" s="761"/>
      <c r="S4" s="510" t="s">
        <v>1948</v>
      </c>
      <c r="T4" s="510" t="s">
        <v>1945</v>
      </c>
      <c r="U4" s="510" t="s">
        <v>1949</v>
      </c>
      <c r="V4" s="535" t="s">
        <v>1950</v>
      </c>
      <c r="W4" s="535" t="s">
        <v>1154</v>
      </c>
      <c r="X4" s="791" t="s">
        <v>498</v>
      </c>
      <c r="Y4" s="540">
        <v>44434.0</v>
      </c>
      <c r="Z4" s="510" t="s">
        <v>7309</v>
      </c>
      <c r="AA4" s="490"/>
      <c r="AB4" s="1304" t="s">
        <v>7310</v>
      </c>
      <c r="AC4" s="510"/>
      <c r="AD4" s="510">
        <f t="shared" si="1"/>
        <v>30</v>
      </c>
      <c r="AE4" s="510"/>
      <c r="AF4" s="510"/>
      <c r="AG4" s="510"/>
      <c r="AH4" s="510"/>
      <c r="AI4" s="2"/>
      <c r="AJ4" s="2"/>
    </row>
    <row r="5">
      <c r="A5" s="326">
        <v>9004.0</v>
      </c>
      <c r="B5" s="535" t="s">
        <v>36</v>
      </c>
      <c r="C5" s="535" t="s">
        <v>7299</v>
      </c>
      <c r="D5" s="510" t="s">
        <v>68</v>
      </c>
      <c r="E5" s="535" t="s">
        <v>812</v>
      </c>
      <c r="F5" s="510" t="s">
        <v>7311</v>
      </c>
      <c r="G5" s="510" t="s">
        <v>7305</v>
      </c>
      <c r="H5" s="510" t="s">
        <v>7308</v>
      </c>
      <c r="I5" s="510" t="s">
        <v>1945</v>
      </c>
      <c r="J5" s="510" t="s">
        <v>7312</v>
      </c>
      <c r="K5" s="510" t="s">
        <v>7313</v>
      </c>
      <c r="L5" s="535" t="s">
        <v>248</v>
      </c>
      <c r="M5" s="535" t="s">
        <v>420</v>
      </c>
      <c r="N5" s="535">
        <v>1748.0</v>
      </c>
      <c r="O5" s="535" t="s">
        <v>7314</v>
      </c>
      <c r="P5" s="537">
        <v>42.1988569676244</v>
      </c>
      <c r="Q5" s="537">
        <v>-71.5446920865795</v>
      </c>
      <c r="R5" s="761"/>
      <c r="S5" s="510" t="s">
        <v>1948</v>
      </c>
      <c r="T5" s="510" t="s">
        <v>1945</v>
      </c>
      <c r="U5" s="510" t="s">
        <v>1949</v>
      </c>
      <c r="V5" s="535" t="s">
        <v>1950</v>
      </c>
      <c r="W5" s="535" t="s">
        <v>1154</v>
      </c>
      <c r="X5" s="535"/>
      <c r="Y5" s="540"/>
      <c r="Z5" s="510" t="s">
        <v>7309</v>
      </c>
      <c r="AA5" s="510"/>
      <c r="AB5" s="1304" t="s">
        <v>7310</v>
      </c>
      <c r="AC5" s="510"/>
      <c r="AD5" s="510">
        <f t="shared" si="1"/>
        <v>30</v>
      </c>
      <c r="AE5" s="510"/>
      <c r="AF5" s="510"/>
      <c r="AG5" s="510"/>
      <c r="AH5" s="510"/>
      <c r="AI5" s="2"/>
      <c r="AJ5" s="2"/>
    </row>
    <row r="6">
      <c r="A6" s="326">
        <v>9005.0</v>
      </c>
      <c r="B6" s="535" t="s">
        <v>36</v>
      </c>
      <c r="C6" s="535" t="s">
        <v>7299</v>
      </c>
      <c r="D6" s="510" t="s">
        <v>68</v>
      </c>
      <c r="E6" s="535" t="s">
        <v>812</v>
      </c>
      <c r="F6" s="510" t="s">
        <v>7315</v>
      </c>
      <c r="G6" s="510" t="s">
        <v>7305</v>
      </c>
      <c r="H6" s="510" t="s">
        <v>7308</v>
      </c>
      <c r="I6" s="510" t="s">
        <v>1945</v>
      </c>
      <c r="J6" s="510" t="s">
        <v>7316</v>
      </c>
      <c r="K6" s="510" t="s">
        <v>7317</v>
      </c>
      <c r="L6" s="535" t="s">
        <v>248</v>
      </c>
      <c r="M6" s="535" t="s">
        <v>420</v>
      </c>
      <c r="N6" s="535">
        <v>2451.0</v>
      </c>
      <c r="O6" s="535" t="s">
        <v>7318</v>
      </c>
      <c r="P6" s="537">
        <v>42.3919673025967</v>
      </c>
      <c r="Q6" s="537">
        <v>-71.2687784863195</v>
      </c>
      <c r="R6" s="761"/>
      <c r="S6" s="510" t="s">
        <v>1948</v>
      </c>
      <c r="T6" s="510" t="s">
        <v>1945</v>
      </c>
      <c r="U6" s="510" t="s">
        <v>1949</v>
      </c>
      <c r="V6" s="535" t="s">
        <v>1950</v>
      </c>
      <c r="W6" s="535" t="s">
        <v>1154</v>
      </c>
      <c r="X6" s="535"/>
      <c r="Y6" s="540"/>
      <c r="Z6" s="510" t="s">
        <v>7309</v>
      </c>
      <c r="AA6" s="510"/>
      <c r="AB6" s="490" t="s">
        <v>7310</v>
      </c>
      <c r="AC6" s="510"/>
      <c r="AD6" s="510">
        <f t="shared" si="1"/>
        <v>30</v>
      </c>
      <c r="AE6" s="510"/>
      <c r="AF6" s="510"/>
      <c r="AG6" s="510"/>
      <c r="AH6" s="510"/>
      <c r="AI6" s="2"/>
      <c r="AJ6" s="2"/>
    </row>
    <row r="7">
      <c r="A7" s="326">
        <v>9006.0</v>
      </c>
      <c r="B7" s="379" t="s">
        <v>36</v>
      </c>
      <c r="C7" s="379" t="s">
        <v>7299</v>
      </c>
      <c r="D7" s="380" t="s">
        <v>7319</v>
      </c>
      <c r="E7" s="379" t="s">
        <v>812</v>
      </c>
      <c r="F7" s="380" t="s">
        <v>7319</v>
      </c>
      <c r="G7" s="380" t="s">
        <v>51</v>
      </c>
      <c r="H7" s="380" t="s">
        <v>7320</v>
      </c>
      <c r="I7" s="380" t="s">
        <v>7321</v>
      </c>
      <c r="J7" s="399" t="s">
        <v>7322</v>
      </c>
      <c r="K7" s="380" t="s">
        <v>7323</v>
      </c>
      <c r="L7" s="379" t="s">
        <v>114</v>
      </c>
      <c r="M7" s="379" t="s">
        <v>420</v>
      </c>
      <c r="N7" s="379">
        <v>80122.0</v>
      </c>
      <c r="O7" s="379" t="s">
        <v>7324</v>
      </c>
      <c r="P7" s="381">
        <v>39.56932</v>
      </c>
      <c r="Q7" s="381">
        <v>-104.8681</v>
      </c>
      <c r="R7" s="895" t="s">
        <v>7325</v>
      </c>
      <c r="S7" s="380" t="s">
        <v>7326</v>
      </c>
      <c r="T7" s="380" t="s">
        <v>7321</v>
      </c>
      <c r="U7" s="380" t="s">
        <v>7323</v>
      </c>
      <c r="V7" s="379" t="s">
        <v>114</v>
      </c>
      <c r="W7" s="379" t="s">
        <v>420</v>
      </c>
      <c r="X7" s="379" t="s">
        <v>478</v>
      </c>
      <c r="Y7" s="383" t="s">
        <v>7328</v>
      </c>
      <c r="Z7" s="380" t="s">
        <v>7329</v>
      </c>
      <c r="AA7" s="380"/>
      <c r="AB7" s="392" t="s">
        <v>7330</v>
      </c>
      <c r="AC7" s="380"/>
      <c r="AD7" s="380">
        <f t="shared" si="1"/>
        <v>22</v>
      </c>
      <c r="AE7" s="380" t="s">
        <v>7331</v>
      </c>
      <c r="AF7" s="399" t="s">
        <v>7332</v>
      </c>
      <c r="AG7" s="380" t="s">
        <v>7324</v>
      </c>
      <c r="AH7" s="510"/>
      <c r="AI7" s="2"/>
      <c r="AJ7" s="2"/>
    </row>
    <row r="8">
      <c r="A8" s="326">
        <v>9007.0</v>
      </c>
      <c r="B8" s="535" t="s">
        <v>36</v>
      </c>
      <c r="C8" s="535" t="s">
        <v>7299</v>
      </c>
      <c r="D8" s="510" t="s">
        <v>3726</v>
      </c>
      <c r="E8" s="535" t="s">
        <v>1209</v>
      </c>
      <c r="F8" s="490" t="s">
        <v>7333</v>
      </c>
      <c r="G8" s="510" t="s">
        <v>7301</v>
      </c>
      <c r="H8" s="510" t="s">
        <v>7334</v>
      </c>
      <c r="I8" s="369" t="s">
        <v>3730</v>
      </c>
      <c r="J8" s="490" t="s">
        <v>7335</v>
      </c>
      <c r="K8" s="490" t="s">
        <v>7336</v>
      </c>
      <c r="L8" s="535" t="s">
        <v>93</v>
      </c>
      <c r="M8" s="535" t="s">
        <v>420</v>
      </c>
      <c r="N8" s="535">
        <v>29483.0</v>
      </c>
      <c r="O8" s="535" t="s">
        <v>7337</v>
      </c>
      <c r="P8" s="537">
        <v>33.0457387067815</v>
      </c>
      <c r="Q8" s="537">
        <v>-80.2131196450969</v>
      </c>
      <c r="R8" s="801">
        <v>110.0</v>
      </c>
      <c r="S8" s="510" t="s">
        <v>7338</v>
      </c>
      <c r="T8" s="510" t="s">
        <v>3730</v>
      </c>
      <c r="U8" s="510" t="s">
        <v>3735</v>
      </c>
      <c r="V8" s="535" t="s">
        <v>106</v>
      </c>
      <c r="W8" s="535" t="s">
        <v>420</v>
      </c>
      <c r="X8" s="535" t="s">
        <v>498</v>
      </c>
      <c r="Y8" s="540">
        <v>44801.0</v>
      </c>
      <c r="Z8" s="510" t="s">
        <v>7339</v>
      </c>
      <c r="AA8" s="490" t="s">
        <v>7340</v>
      </c>
      <c r="AB8" s="1304" t="s">
        <v>3737</v>
      </c>
      <c r="AC8" s="510"/>
      <c r="AD8" s="510">
        <f t="shared" si="1"/>
        <v>27</v>
      </c>
      <c r="AE8" s="510"/>
      <c r="AF8" s="510"/>
      <c r="AG8" s="510"/>
      <c r="AH8" s="510"/>
      <c r="AI8" s="2"/>
      <c r="AJ8" s="2"/>
    </row>
    <row r="9">
      <c r="A9" s="326">
        <v>9008.0</v>
      </c>
      <c r="B9" s="535" t="s">
        <v>36</v>
      </c>
      <c r="C9" s="535" t="s">
        <v>7299</v>
      </c>
      <c r="D9" s="510" t="s">
        <v>221</v>
      </c>
      <c r="E9" s="535" t="s">
        <v>1209</v>
      </c>
      <c r="F9" s="510" t="s">
        <v>7341</v>
      </c>
      <c r="G9" s="510" t="s">
        <v>51</v>
      </c>
      <c r="H9" s="510" t="s">
        <v>7342</v>
      </c>
      <c r="I9" s="510" t="s">
        <v>515</v>
      </c>
      <c r="J9" s="510" t="s">
        <v>5346</v>
      </c>
      <c r="K9" s="510" t="s">
        <v>517</v>
      </c>
      <c r="L9" s="535" t="s">
        <v>42</v>
      </c>
      <c r="M9" s="535" t="s">
        <v>420</v>
      </c>
      <c r="N9" s="535">
        <v>48359.0</v>
      </c>
      <c r="O9" s="535" t="s">
        <v>518</v>
      </c>
      <c r="P9" s="537">
        <v>42.7266560310538</v>
      </c>
      <c r="Q9" s="537">
        <v>-83.2462895824359</v>
      </c>
      <c r="R9" s="761">
        <v>115.0</v>
      </c>
      <c r="S9" s="510" t="s">
        <v>221</v>
      </c>
      <c r="T9" s="510" t="s">
        <v>515</v>
      </c>
      <c r="U9" s="510" t="s">
        <v>517</v>
      </c>
      <c r="V9" s="535" t="s">
        <v>42</v>
      </c>
      <c r="W9" s="535" t="s">
        <v>420</v>
      </c>
      <c r="X9" s="535" t="s">
        <v>498</v>
      </c>
      <c r="Y9" s="540">
        <v>44774.0</v>
      </c>
      <c r="Z9" s="510" t="s">
        <v>7343</v>
      </c>
      <c r="AA9" s="510"/>
      <c r="AB9" s="490" t="s">
        <v>7344</v>
      </c>
      <c r="AC9" s="510"/>
      <c r="AD9" s="510">
        <f t="shared" si="1"/>
        <v>9</v>
      </c>
      <c r="AE9" s="510"/>
      <c r="AF9" s="510"/>
      <c r="AG9" s="510"/>
      <c r="AH9" s="510"/>
      <c r="AI9" s="2"/>
      <c r="AJ9" s="2"/>
    </row>
    <row r="10">
      <c r="A10" s="326">
        <v>9009.0</v>
      </c>
      <c r="B10" s="535" t="s">
        <v>149</v>
      </c>
      <c r="C10" s="535" t="s">
        <v>7299</v>
      </c>
      <c r="D10" s="510" t="s">
        <v>6177</v>
      </c>
      <c r="E10" s="535" t="s">
        <v>1209</v>
      </c>
      <c r="F10" s="510" t="s">
        <v>7345</v>
      </c>
      <c r="G10" s="510" t="s">
        <v>7346</v>
      </c>
      <c r="H10" s="510" t="s">
        <v>7347</v>
      </c>
      <c r="I10" s="510" t="s">
        <v>6180</v>
      </c>
      <c r="J10" s="510"/>
      <c r="K10" s="510" t="s">
        <v>5600</v>
      </c>
      <c r="L10" s="535" t="s">
        <v>4566</v>
      </c>
      <c r="M10" s="535" t="s">
        <v>420</v>
      </c>
      <c r="N10" s="535"/>
      <c r="O10" s="369" t="s">
        <v>6183</v>
      </c>
      <c r="P10" s="537">
        <v>35.4946241610866</v>
      </c>
      <c r="Q10" s="537">
        <v>-97.5726248623837</v>
      </c>
      <c r="R10" s="761">
        <v>20.0</v>
      </c>
      <c r="S10" s="510" t="s">
        <v>6177</v>
      </c>
      <c r="T10" s="510" t="s">
        <v>6180</v>
      </c>
      <c r="U10" s="510" t="s">
        <v>4994</v>
      </c>
      <c r="V10" s="535" t="s">
        <v>179</v>
      </c>
      <c r="W10" s="535" t="s">
        <v>420</v>
      </c>
      <c r="X10" s="535" t="s">
        <v>498</v>
      </c>
      <c r="Y10" s="540">
        <v>44891.0</v>
      </c>
      <c r="Z10" s="510" t="s">
        <v>1234</v>
      </c>
      <c r="AA10" s="510" t="s">
        <v>7349</v>
      </c>
      <c r="AB10" s="1205" t="s">
        <v>7348</v>
      </c>
      <c r="AC10" s="510"/>
      <c r="AD10" s="510">
        <f t="shared" si="1"/>
        <v>18</v>
      </c>
      <c r="AE10" s="510"/>
      <c r="AF10" s="510"/>
      <c r="AG10" s="510"/>
      <c r="AH10" s="510"/>
      <c r="AI10" s="2"/>
      <c r="AJ10" s="2"/>
    </row>
    <row r="11">
      <c r="A11" s="326">
        <v>9010.0</v>
      </c>
      <c r="B11" s="535" t="s">
        <v>36</v>
      </c>
      <c r="C11" s="535" t="s">
        <v>7299</v>
      </c>
      <c r="D11" s="510" t="s">
        <v>159</v>
      </c>
      <c r="E11" s="535" t="s">
        <v>812</v>
      </c>
      <c r="F11" s="510" t="s">
        <v>159</v>
      </c>
      <c r="G11" s="510" t="s">
        <v>7301</v>
      </c>
      <c r="H11" s="510" t="s">
        <v>7350</v>
      </c>
      <c r="I11" s="510" t="s">
        <v>534</v>
      </c>
      <c r="J11" s="510" t="s">
        <v>535</v>
      </c>
      <c r="K11" s="510" t="s">
        <v>536</v>
      </c>
      <c r="L11" s="535" t="s">
        <v>26</v>
      </c>
      <c r="M11" s="535" t="s">
        <v>420</v>
      </c>
      <c r="N11" s="535">
        <v>92008.0</v>
      </c>
      <c r="O11" s="535" t="s">
        <v>537</v>
      </c>
      <c r="P11" s="537">
        <v>33.1318085328693</v>
      </c>
      <c r="Q11" s="537">
        <v>-117.276002289274</v>
      </c>
      <c r="R11" s="737">
        <v>13.0</v>
      </c>
      <c r="S11" s="510" t="s">
        <v>159</v>
      </c>
      <c r="T11" s="522" t="s">
        <v>534</v>
      </c>
      <c r="U11" s="510" t="s">
        <v>536</v>
      </c>
      <c r="V11" s="535" t="s">
        <v>26</v>
      </c>
      <c r="W11" s="535" t="s">
        <v>420</v>
      </c>
      <c r="X11" s="535" t="s">
        <v>498</v>
      </c>
      <c r="Y11" s="540">
        <v>44773.0</v>
      </c>
      <c r="Z11" s="510" t="s">
        <v>538</v>
      </c>
      <c r="AA11" s="510"/>
      <c r="AB11" s="490" t="s">
        <v>540</v>
      </c>
      <c r="AC11" s="510"/>
      <c r="AD11" s="510">
        <f t="shared" si="1"/>
        <v>13</v>
      </c>
      <c r="AE11" s="510"/>
      <c r="AF11" s="510"/>
      <c r="AG11" s="510"/>
      <c r="AH11" s="510"/>
      <c r="AI11" s="2"/>
      <c r="AJ11" s="2"/>
    </row>
    <row r="12">
      <c r="A12" s="326">
        <v>9011.0</v>
      </c>
      <c r="B12" s="535" t="s">
        <v>36</v>
      </c>
      <c r="C12" s="535" t="s">
        <v>7299</v>
      </c>
      <c r="D12" s="510" t="s">
        <v>7351</v>
      </c>
      <c r="E12" s="535" t="s">
        <v>1209</v>
      </c>
      <c r="F12" s="510" t="s">
        <v>7351</v>
      </c>
      <c r="G12" s="510" t="s">
        <v>7352</v>
      </c>
      <c r="H12" s="510" t="s">
        <v>7353</v>
      </c>
      <c r="I12" s="510" t="s">
        <v>7354</v>
      </c>
      <c r="J12" s="510" t="s">
        <v>7355</v>
      </c>
      <c r="K12" s="510" t="s">
        <v>3445</v>
      </c>
      <c r="L12" s="535" t="s">
        <v>3442</v>
      </c>
      <c r="M12" s="535" t="s">
        <v>618</v>
      </c>
      <c r="N12" s="535" t="s">
        <v>7356</v>
      </c>
      <c r="O12" s="535" t="s">
        <v>7357</v>
      </c>
      <c r="P12" s="537">
        <v>49.9159911814359</v>
      </c>
      <c r="Q12" s="537">
        <v>-97.2125548578348</v>
      </c>
      <c r="R12" s="761"/>
      <c r="S12" s="510" t="s">
        <v>4667</v>
      </c>
      <c r="T12" s="510" t="s">
        <v>7354</v>
      </c>
      <c r="U12" s="510" t="s">
        <v>4644</v>
      </c>
      <c r="V12" s="535" t="s">
        <v>2472</v>
      </c>
      <c r="W12" s="535" t="s">
        <v>420</v>
      </c>
      <c r="X12" s="535" t="s">
        <v>498</v>
      </c>
      <c r="Y12" s="540">
        <v>44435.0</v>
      </c>
      <c r="Z12" s="510" t="s">
        <v>454</v>
      </c>
      <c r="AA12" s="490"/>
      <c r="AB12" s="490" t="s">
        <v>7358</v>
      </c>
      <c r="AC12" s="510"/>
      <c r="AD12" s="510">
        <f t="shared" si="1"/>
        <v>32</v>
      </c>
      <c r="AE12" s="510"/>
      <c r="AF12" s="510"/>
      <c r="AG12" s="510"/>
      <c r="AH12" s="510"/>
      <c r="AI12" s="2"/>
      <c r="AJ12" s="2"/>
    </row>
    <row r="13">
      <c r="A13" s="326">
        <v>9012.0</v>
      </c>
      <c r="B13" s="535" t="s">
        <v>36</v>
      </c>
      <c r="C13" s="535" t="s">
        <v>7299</v>
      </c>
      <c r="D13" s="510" t="s">
        <v>2035</v>
      </c>
      <c r="E13" s="535" t="s">
        <v>812</v>
      </c>
      <c r="F13" s="510" t="s">
        <v>2036</v>
      </c>
      <c r="G13" s="510" t="s">
        <v>3690</v>
      </c>
      <c r="H13" s="510" t="s">
        <v>2038</v>
      </c>
      <c r="I13" s="510" t="s">
        <v>2039</v>
      </c>
      <c r="J13" s="510" t="s">
        <v>2040</v>
      </c>
      <c r="K13" s="510" t="s">
        <v>1160</v>
      </c>
      <c r="L13" s="657" t="s">
        <v>26</v>
      </c>
      <c r="M13" s="657" t="s">
        <v>420</v>
      </c>
      <c r="N13" s="657">
        <v>94538.0</v>
      </c>
      <c r="O13" s="535" t="s">
        <v>2041</v>
      </c>
      <c r="P13" s="537">
        <v>37.4682357259831</v>
      </c>
      <c r="Q13" s="537">
        <v>-121.925672668253</v>
      </c>
      <c r="R13" s="737"/>
      <c r="S13" s="476" t="s">
        <v>2042</v>
      </c>
      <c r="T13" s="522" t="s">
        <v>2039</v>
      </c>
      <c r="U13" s="510" t="s">
        <v>1160</v>
      </c>
      <c r="V13" s="535" t="s">
        <v>26</v>
      </c>
      <c r="W13" s="540" t="s">
        <v>420</v>
      </c>
      <c r="X13" s="540" t="s">
        <v>498</v>
      </c>
      <c r="Y13" s="540">
        <v>45096.0</v>
      </c>
      <c r="Z13" s="510" t="s">
        <v>7359</v>
      </c>
      <c r="AA13" s="510" t="s">
        <v>7360</v>
      </c>
      <c r="AB13" s="490" t="s">
        <v>2045</v>
      </c>
      <c r="AC13" s="510"/>
      <c r="AD13" s="510">
        <f t="shared" si="1"/>
        <v>21</v>
      </c>
      <c r="AE13" s="510"/>
      <c r="AF13" s="510"/>
      <c r="AG13" s="510"/>
      <c r="AH13" s="510"/>
      <c r="AI13" s="2"/>
      <c r="AJ13" s="2"/>
    </row>
    <row r="14">
      <c r="A14" s="326">
        <v>9013.0</v>
      </c>
      <c r="B14" s="535" t="s">
        <v>36</v>
      </c>
      <c r="C14" s="535" t="s">
        <v>7299</v>
      </c>
      <c r="D14" s="510" t="s">
        <v>222</v>
      </c>
      <c r="E14" s="535" t="s">
        <v>1209</v>
      </c>
      <c r="F14" s="510" t="s">
        <v>7361</v>
      </c>
      <c r="G14" s="510" t="s">
        <v>7301</v>
      </c>
      <c r="H14" s="510" t="s">
        <v>7362</v>
      </c>
      <c r="I14" s="452" t="s">
        <v>7363</v>
      </c>
      <c r="J14" s="510" t="s">
        <v>7364</v>
      </c>
      <c r="K14" s="510" t="s">
        <v>565</v>
      </c>
      <c r="L14" s="535" t="s">
        <v>179</v>
      </c>
      <c r="M14" s="535" t="s">
        <v>420</v>
      </c>
      <c r="N14" s="790" t="s">
        <v>7365</v>
      </c>
      <c r="O14" s="535" t="s">
        <v>7366</v>
      </c>
      <c r="P14" s="537">
        <v>40.0961594800163</v>
      </c>
      <c r="Q14" s="537">
        <v>-75.4045197872164</v>
      </c>
      <c r="R14" s="761"/>
      <c r="S14" s="522" t="s">
        <v>222</v>
      </c>
      <c r="T14" s="522" t="s">
        <v>7367</v>
      </c>
      <c r="U14" s="522" t="s">
        <v>565</v>
      </c>
      <c r="V14" s="657" t="s">
        <v>179</v>
      </c>
      <c r="W14" s="657" t="s">
        <v>420</v>
      </c>
      <c r="X14" s="657" t="s">
        <v>498</v>
      </c>
      <c r="Y14" s="660">
        <v>44888.0</v>
      </c>
      <c r="Z14" s="510" t="s">
        <v>7368</v>
      </c>
      <c r="AA14" s="510"/>
      <c r="AB14" s="490" t="s">
        <v>7369</v>
      </c>
      <c r="AC14" s="510"/>
      <c r="AD14" s="510">
        <f t="shared" si="1"/>
        <v>24</v>
      </c>
      <c r="AE14" s="510"/>
      <c r="AF14" s="510"/>
      <c r="AG14" s="510"/>
      <c r="AH14" s="510"/>
      <c r="AI14" s="2"/>
      <c r="AJ14" s="2"/>
    </row>
    <row r="15">
      <c r="A15" s="326">
        <v>9014.0</v>
      </c>
      <c r="B15" s="535" t="s">
        <v>36</v>
      </c>
      <c r="C15" s="535" t="s">
        <v>7299</v>
      </c>
      <c r="D15" s="510" t="s">
        <v>3798</v>
      </c>
      <c r="E15" s="535" t="s">
        <v>1209</v>
      </c>
      <c r="F15" s="510" t="s">
        <v>7370</v>
      </c>
      <c r="G15" s="510" t="s">
        <v>2833</v>
      </c>
      <c r="H15" s="510" t="s">
        <v>7371</v>
      </c>
      <c r="I15" s="510" t="s">
        <v>7372</v>
      </c>
      <c r="J15" s="510" t="s">
        <v>1946</v>
      </c>
      <c r="K15" s="510" t="s">
        <v>1540</v>
      </c>
      <c r="L15" s="535" t="s">
        <v>42</v>
      </c>
      <c r="M15" s="535" t="s">
        <v>420</v>
      </c>
      <c r="N15" s="535">
        <v>48377.0</v>
      </c>
      <c r="O15" s="535"/>
      <c r="P15" s="537">
        <v>42.4905280924895</v>
      </c>
      <c r="Q15" s="537">
        <v>-83.4871241159725</v>
      </c>
      <c r="R15" s="761"/>
      <c r="S15" s="510" t="s">
        <v>7373</v>
      </c>
      <c r="T15" s="510" t="s">
        <v>7374</v>
      </c>
      <c r="U15" s="510" t="s">
        <v>7375</v>
      </c>
      <c r="V15" s="535" t="s">
        <v>248</v>
      </c>
      <c r="W15" s="535" t="s">
        <v>420</v>
      </c>
      <c r="X15" s="535" t="s">
        <v>498</v>
      </c>
      <c r="Y15" s="540">
        <v>44435.0</v>
      </c>
      <c r="Z15" s="510" t="s">
        <v>7376</v>
      </c>
      <c r="AA15" s="510"/>
      <c r="AB15" s="755" t="s">
        <v>7377</v>
      </c>
      <c r="AC15" s="510"/>
      <c r="AD15" s="510">
        <f t="shared" si="1"/>
        <v>23</v>
      </c>
      <c r="AE15" s="510"/>
      <c r="AF15" s="510"/>
      <c r="AG15" s="510"/>
      <c r="AH15" s="510"/>
      <c r="AI15" s="2"/>
      <c r="AJ15" s="2"/>
    </row>
    <row r="16">
      <c r="A16" s="326">
        <v>9015.0</v>
      </c>
      <c r="B16" s="535" t="s">
        <v>36</v>
      </c>
      <c r="C16" s="535" t="s">
        <v>7299</v>
      </c>
      <c r="D16" s="510" t="s">
        <v>3798</v>
      </c>
      <c r="E16" s="535" t="s">
        <v>1209</v>
      </c>
      <c r="F16" s="490" t="s">
        <v>7378</v>
      </c>
      <c r="G16" s="510" t="s">
        <v>2833</v>
      </c>
      <c r="H16" s="510" t="s">
        <v>7379</v>
      </c>
      <c r="I16" s="510" t="s">
        <v>7372</v>
      </c>
      <c r="J16" s="490" t="s">
        <v>7380</v>
      </c>
      <c r="K16" s="490" t="s">
        <v>1372</v>
      </c>
      <c r="L16" s="535" t="s">
        <v>248</v>
      </c>
      <c r="M16" s="535" t="s">
        <v>420</v>
      </c>
      <c r="N16" s="790" t="s">
        <v>7381</v>
      </c>
      <c r="O16" s="535" t="s">
        <v>7382</v>
      </c>
      <c r="P16" s="537">
        <v>42.2753484876352</v>
      </c>
      <c r="Q16" s="537">
        <v>-71.571332387144</v>
      </c>
      <c r="R16" s="761"/>
      <c r="S16" s="510" t="s">
        <v>7373</v>
      </c>
      <c r="T16" s="510" t="s">
        <v>7374</v>
      </c>
      <c r="U16" s="510" t="s">
        <v>7375</v>
      </c>
      <c r="V16" s="535" t="s">
        <v>248</v>
      </c>
      <c r="W16" s="535" t="s">
        <v>420</v>
      </c>
      <c r="X16" s="535" t="s">
        <v>498</v>
      </c>
      <c r="Y16" s="540">
        <v>44435.0</v>
      </c>
      <c r="Z16" s="510" t="s">
        <v>7376</v>
      </c>
      <c r="AA16" s="510"/>
      <c r="AB16" s="1304" t="s">
        <v>7377</v>
      </c>
      <c r="AC16" s="510"/>
      <c r="AD16" s="510">
        <f t="shared" si="1"/>
        <v>23</v>
      </c>
      <c r="AE16" s="510"/>
      <c r="AF16" s="510"/>
      <c r="AG16" s="510"/>
      <c r="AH16" s="510"/>
      <c r="AI16" s="2"/>
      <c r="AJ16" s="2"/>
    </row>
    <row r="17">
      <c r="A17" s="326">
        <v>9016.0</v>
      </c>
      <c r="B17" s="535" t="s">
        <v>36</v>
      </c>
      <c r="C17" s="535" t="s">
        <v>7299</v>
      </c>
      <c r="D17" s="510" t="s">
        <v>3798</v>
      </c>
      <c r="E17" s="535" t="s">
        <v>1209</v>
      </c>
      <c r="F17" s="510" t="s">
        <v>7383</v>
      </c>
      <c r="G17" s="510" t="s">
        <v>2833</v>
      </c>
      <c r="H17" s="510" t="s">
        <v>7384</v>
      </c>
      <c r="I17" s="510" t="s">
        <v>7372</v>
      </c>
      <c r="J17" s="510" t="s">
        <v>7385</v>
      </c>
      <c r="K17" s="510" t="s">
        <v>7375</v>
      </c>
      <c r="L17" s="535" t="s">
        <v>248</v>
      </c>
      <c r="M17" s="535" t="s">
        <v>420</v>
      </c>
      <c r="N17" s="791" t="s">
        <v>7386</v>
      </c>
      <c r="O17" s="535"/>
      <c r="P17" s="537">
        <v>42.3142906456154</v>
      </c>
      <c r="Q17" s="537">
        <v>-71.7979260024861</v>
      </c>
      <c r="R17" s="761"/>
      <c r="S17" s="510" t="s">
        <v>7373</v>
      </c>
      <c r="T17" s="510" t="s">
        <v>7374</v>
      </c>
      <c r="U17" s="510" t="s">
        <v>7375</v>
      </c>
      <c r="V17" s="535" t="s">
        <v>248</v>
      </c>
      <c r="W17" s="535" t="s">
        <v>420</v>
      </c>
      <c r="X17" s="535" t="s">
        <v>498</v>
      </c>
      <c r="Y17" s="540">
        <v>44435.0</v>
      </c>
      <c r="Z17" s="510" t="s">
        <v>7376</v>
      </c>
      <c r="AA17" s="510"/>
      <c r="AB17" s="755" t="s">
        <v>7377</v>
      </c>
      <c r="AC17" s="510"/>
      <c r="AD17" s="510">
        <f t="shared" si="1"/>
        <v>23</v>
      </c>
      <c r="AE17" s="510"/>
      <c r="AF17" s="510"/>
      <c r="AG17" s="510"/>
      <c r="AH17" s="510"/>
      <c r="AI17" s="2"/>
      <c r="AJ17" s="2"/>
    </row>
    <row r="18">
      <c r="A18" s="326">
        <v>9017.0</v>
      </c>
      <c r="B18" s="535" t="s">
        <v>36</v>
      </c>
      <c r="C18" s="535" t="s">
        <v>7299</v>
      </c>
      <c r="D18" s="510" t="s">
        <v>3840</v>
      </c>
      <c r="E18" s="535" t="s">
        <v>1209</v>
      </c>
      <c r="F18" s="510" t="s">
        <v>7387</v>
      </c>
      <c r="G18" s="510" t="s">
        <v>7301</v>
      </c>
      <c r="H18" s="510" t="s">
        <v>7388</v>
      </c>
      <c r="I18" s="510" t="s">
        <v>7389</v>
      </c>
      <c r="J18" s="510" t="s">
        <v>7390</v>
      </c>
      <c r="K18" s="510" t="s">
        <v>6768</v>
      </c>
      <c r="L18" s="535" t="s">
        <v>32</v>
      </c>
      <c r="M18" s="535" t="s">
        <v>420</v>
      </c>
      <c r="N18" s="535">
        <v>44122.0</v>
      </c>
      <c r="O18" s="535"/>
      <c r="P18" s="537">
        <v>41.4636528185613</v>
      </c>
      <c r="Q18" s="537">
        <v>-81.5119055314617</v>
      </c>
      <c r="R18" s="761"/>
      <c r="S18" s="522" t="s">
        <v>570</v>
      </c>
      <c r="T18" s="510" t="s">
        <v>7391</v>
      </c>
      <c r="U18" s="522" t="s">
        <v>7392</v>
      </c>
      <c r="V18" s="535" t="s">
        <v>250</v>
      </c>
      <c r="W18" s="535" t="s">
        <v>420</v>
      </c>
      <c r="X18" s="535"/>
      <c r="Y18" s="540"/>
      <c r="Z18" s="510" t="s">
        <v>7393</v>
      </c>
      <c r="AA18" s="510"/>
      <c r="AB18" s="1304" t="s">
        <v>7394</v>
      </c>
      <c r="AC18" s="510"/>
      <c r="AD18" s="510">
        <f t="shared" si="1"/>
        <v>29</v>
      </c>
      <c r="AE18" s="510"/>
      <c r="AF18" s="510"/>
      <c r="AG18" s="510"/>
      <c r="AH18" s="510"/>
      <c r="AI18" s="2"/>
      <c r="AJ18" s="2"/>
    </row>
    <row r="19">
      <c r="A19" s="326">
        <v>9018.0</v>
      </c>
      <c r="B19" s="535" t="s">
        <v>36</v>
      </c>
      <c r="C19" s="535" t="s">
        <v>7299</v>
      </c>
      <c r="D19" s="510" t="s">
        <v>7395</v>
      </c>
      <c r="E19" s="535" t="s">
        <v>1209</v>
      </c>
      <c r="F19" s="510" t="s">
        <v>7396</v>
      </c>
      <c r="G19" s="510" t="s">
        <v>7301</v>
      </c>
      <c r="H19" s="510" t="s">
        <v>7397</v>
      </c>
      <c r="I19" s="510" t="s">
        <v>3900</v>
      </c>
      <c r="J19" s="510" t="s">
        <v>7398</v>
      </c>
      <c r="K19" s="510" t="s">
        <v>2248</v>
      </c>
      <c r="L19" s="535" t="s">
        <v>248</v>
      </c>
      <c r="M19" s="535" t="s">
        <v>420</v>
      </c>
      <c r="N19" s="790" t="s">
        <v>7399</v>
      </c>
      <c r="O19" s="535" t="s">
        <v>7400</v>
      </c>
      <c r="P19" s="537">
        <v>42.5527117589262</v>
      </c>
      <c r="Q19" s="537">
        <v>-71.2782674599367</v>
      </c>
      <c r="R19" s="761">
        <v>300.0</v>
      </c>
      <c r="S19" s="522" t="s">
        <v>7395</v>
      </c>
      <c r="T19" s="522" t="s">
        <v>3900</v>
      </c>
      <c r="U19" s="522" t="s">
        <v>2474</v>
      </c>
      <c r="V19" s="657" t="s">
        <v>248</v>
      </c>
      <c r="W19" s="657" t="s">
        <v>420</v>
      </c>
      <c r="X19" s="657" t="s">
        <v>498</v>
      </c>
      <c r="Y19" s="660">
        <v>44425.0</v>
      </c>
      <c r="Z19" s="510" t="s">
        <v>7401</v>
      </c>
      <c r="AA19" s="510" t="s">
        <v>7403</v>
      </c>
      <c r="AB19" s="490" t="s">
        <v>7402</v>
      </c>
      <c r="AC19" s="510" t="s">
        <v>7404</v>
      </c>
      <c r="AD19" s="510">
        <f t="shared" si="1"/>
        <v>17</v>
      </c>
      <c r="AE19" s="510"/>
      <c r="AF19" s="510"/>
      <c r="AG19" s="510"/>
      <c r="AH19" s="510"/>
      <c r="AI19" s="2"/>
      <c r="AJ19" s="2"/>
    </row>
    <row r="20">
      <c r="A20" s="326">
        <v>9019.0</v>
      </c>
      <c r="B20" s="535" t="s">
        <v>36</v>
      </c>
      <c r="C20" s="510" t="s">
        <v>7299</v>
      </c>
      <c r="D20" s="510" t="s">
        <v>7405</v>
      </c>
      <c r="E20" s="535" t="s">
        <v>812</v>
      </c>
      <c r="F20" s="510" t="s">
        <v>7406</v>
      </c>
      <c r="G20" s="510" t="s">
        <v>118</v>
      </c>
      <c r="H20" s="510" t="s">
        <v>7407</v>
      </c>
      <c r="I20" s="510" t="s">
        <v>7408</v>
      </c>
      <c r="J20" s="510" t="s">
        <v>7409</v>
      </c>
      <c r="K20" s="510" t="s">
        <v>7410</v>
      </c>
      <c r="L20" s="535" t="s">
        <v>2472</v>
      </c>
      <c r="M20" s="535" t="s">
        <v>420</v>
      </c>
      <c r="N20" s="790" t="s">
        <v>7411</v>
      </c>
      <c r="O20" s="535" t="s">
        <v>7412</v>
      </c>
      <c r="P20" s="537">
        <v>41.3840288259434</v>
      </c>
      <c r="Q20" s="537">
        <v>-73.5316960048863</v>
      </c>
      <c r="R20" s="761">
        <v>35.0</v>
      </c>
      <c r="S20" s="510" t="s">
        <v>7413</v>
      </c>
      <c r="T20" s="510" t="s">
        <v>7408</v>
      </c>
      <c r="U20" s="510" t="s">
        <v>7410</v>
      </c>
      <c r="V20" s="535" t="s">
        <v>2472</v>
      </c>
      <c r="W20" s="535" t="s">
        <v>420</v>
      </c>
      <c r="X20" s="535" t="s">
        <v>498</v>
      </c>
      <c r="Y20" s="540">
        <v>44773.0</v>
      </c>
      <c r="Z20" s="510" t="s">
        <v>7414</v>
      </c>
      <c r="AA20" s="510" t="s">
        <v>7416</v>
      </c>
      <c r="AB20" s="1304" t="s">
        <v>7415</v>
      </c>
      <c r="AC20" s="510"/>
      <c r="AD20" s="510">
        <f t="shared" si="1"/>
        <v>30</v>
      </c>
      <c r="AE20" s="510"/>
      <c r="AF20" s="510"/>
      <c r="AG20" s="510"/>
      <c r="AH20" s="510"/>
      <c r="AI20" s="2"/>
      <c r="AJ20" s="2"/>
    </row>
    <row r="21" ht="15.75" customHeight="1">
      <c r="A21" s="326">
        <v>9020.0</v>
      </c>
      <c r="B21" s="535" t="s">
        <v>36</v>
      </c>
      <c r="C21" s="535" t="s">
        <v>7299</v>
      </c>
      <c r="D21" s="510" t="s">
        <v>7417</v>
      </c>
      <c r="E21" s="535" t="s">
        <v>812</v>
      </c>
      <c r="F21" s="510" t="s">
        <v>7417</v>
      </c>
      <c r="G21" s="510" t="s">
        <v>7418</v>
      </c>
      <c r="H21" s="510" t="s">
        <v>7419</v>
      </c>
      <c r="I21" s="510" t="s">
        <v>2106</v>
      </c>
      <c r="J21" s="510" t="s">
        <v>2107</v>
      </c>
      <c r="K21" s="510" t="s">
        <v>2108</v>
      </c>
      <c r="L21" s="535" t="s">
        <v>42</v>
      </c>
      <c r="M21" s="535" t="s">
        <v>420</v>
      </c>
      <c r="N21" s="535">
        <v>49037.0</v>
      </c>
      <c r="O21" s="535" t="s">
        <v>2109</v>
      </c>
      <c r="P21" s="537">
        <v>42.3357616120662</v>
      </c>
      <c r="Q21" s="537">
        <v>-85.2695060974489</v>
      </c>
      <c r="R21" s="761">
        <v>40.0</v>
      </c>
      <c r="S21" s="510" t="s">
        <v>2110</v>
      </c>
      <c r="T21" s="452" t="s">
        <v>2106</v>
      </c>
      <c r="U21" s="510" t="s">
        <v>2112</v>
      </c>
      <c r="V21" s="535" t="s">
        <v>2113</v>
      </c>
      <c r="W21" s="535" t="s">
        <v>1154</v>
      </c>
      <c r="X21" s="535" t="s">
        <v>498</v>
      </c>
      <c r="Y21" s="540">
        <v>45088.0</v>
      </c>
      <c r="Z21" s="510" t="s">
        <v>7420</v>
      </c>
      <c r="AA21" s="510"/>
      <c r="AB21" s="490" t="s">
        <v>7421</v>
      </c>
      <c r="AC21" s="510"/>
      <c r="AD21" s="510">
        <f t="shared" si="1"/>
        <v>21</v>
      </c>
      <c r="AE21" s="510"/>
      <c r="AF21" s="510"/>
      <c r="AG21" s="510"/>
      <c r="AH21" s="510"/>
      <c r="AI21" s="2"/>
      <c r="AJ21" s="2"/>
    </row>
    <row r="22" ht="15.75" customHeight="1">
      <c r="A22" s="326">
        <v>9021.0</v>
      </c>
      <c r="B22" s="535" t="s">
        <v>36</v>
      </c>
      <c r="C22" s="535" t="s">
        <v>7299</v>
      </c>
      <c r="D22" s="510" t="s">
        <v>7422</v>
      </c>
      <c r="E22" s="535" t="s">
        <v>1209</v>
      </c>
      <c r="F22" s="510" t="s">
        <v>7422</v>
      </c>
      <c r="G22" s="510" t="s">
        <v>7301</v>
      </c>
      <c r="H22" s="510" t="s">
        <v>7423</v>
      </c>
      <c r="I22" s="510" t="s">
        <v>7424</v>
      </c>
      <c r="J22" s="510" t="s">
        <v>7425</v>
      </c>
      <c r="K22" s="510" t="s">
        <v>7426</v>
      </c>
      <c r="L22" s="535" t="s">
        <v>248</v>
      </c>
      <c r="M22" s="535" t="s">
        <v>420</v>
      </c>
      <c r="N22" s="1305" t="s">
        <v>7427</v>
      </c>
      <c r="O22" s="535" t="s">
        <v>7428</v>
      </c>
      <c r="P22" s="537">
        <v>42.4733240142473</v>
      </c>
      <c r="Q22" s="537">
        <v>-71.2569310178242</v>
      </c>
      <c r="R22" s="761">
        <v>13.0</v>
      </c>
      <c r="S22" s="510" t="s">
        <v>7429</v>
      </c>
      <c r="T22" s="510" t="s">
        <v>7424</v>
      </c>
      <c r="U22" s="510" t="s">
        <v>7426</v>
      </c>
      <c r="V22" s="535" t="s">
        <v>248</v>
      </c>
      <c r="W22" s="791" t="s">
        <v>420</v>
      </c>
      <c r="X22" s="535" t="s">
        <v>498</v>
      </c>
      <c r="Y22" s="540">
        <v>44773.0</v>
      </c>
      <c r="Z22" s="510" t="s">
        <v>7430</v>
      </c>
      <c r="AA22" s="510" t="s">
        <v>7432</v>
      </c>
      <c r="AB22" s="1304" t="s">
        <v>7431</v>
      </c>
      <c r="AC22" s="510"/>
      <c r="AD22" s="510">
        <f t="shared" si="1"/>
        <v>30</v>
      </c>
      <c r="AE22" s="510"/>
      <c r="AF22" s="510"/>
      <c r="AG22" s="510"/>
      <c r="AH22" s="510"/>
      <c r="AI22" s="2"/>
      <c r="AJ22" s="2"/>
    </row>
    <row r="23" ht="15.75" customHeight="1">
      <c r="A23" s="326">
        <v>9022.0</v>
      </c>
      <c r="B23" s="535" t="s">
        <v>149</v>
      </c>
      <c r="C23" s="535" t="s">
        <v>7299</v>
      </c>
      <c r="D23" s="510" t="s">
        <v>7433</v>
      </c>
      <c r="E23" s="535" t="s">
        <v>1209</v>
      </c>
      <c r="F23" s="490" t="s">
        <v>7434</v>
      </c>
      <c r="G23" s="510" t="s">
        <v>7435</v>
      </c>
      <c r="H23" s="510" t="s">
        <v>7436</v>
      </c>
      <c r="I23" s="510"/>
      <c r="J23" s="452" t="s">
        <v>7437</v>
      </c>
      <c r="K23" s="510" t="s">
        <v>7438</v>
      </c>
      <c r="L23" s="535" t="s">
        <v>453</v>
      </c>
      <c r="M23" s="535" t="s">
        <v>420</v>
      </c>
      <c r="N23" s="535">
        <v>57701.0</v>
      </c>
      <c r="O23" s="452" t="s">
        <v>7439</v>
      </c>
      <c r="P23" s="537">
        <v>44.0735998170286</v>
      </c>
      <c r="Q23" s="537">
        <v>-103.204846532751</v>
      </c>
      <c r="R23" s="369">
        <v>20.0</v>
      </c>
      <c r="S23" s="510" t="s">
        <v>7433</v>
      </c>
      <c r="T23" s="452" t="s">
        <v>7440</v>
      </c>
      <c r="U23" s="510" t="s">
        <v>7438</v>
      </c>
      <c r="V23" s="535" t="s">
        <v>453</v>
      </c>
      <c r="W23" s="535" t="s">
        <v>420</v>
      </c>
      <c r="X23" s="535" t="s">
        <v>486</v>
      </c>
      <c r="Y23" s="540">
        <v>45580.0</v>
      </c>
      <c r="Z23" s="510"/>
      <c r="AA23" s="490" t="s">
        <v>7442</v>
      </c>
      <c r="AB23" s="490" t="s">
        <v>7441</v>
      </c>
      <c r="AC23" s="510" t="s">
        <v>454</v>
      </c>
      <c r="AD23" s="510">
        <f t="shared" si="1"/>
        <v>32</v>
      </c>
      <c r="AE23" s="452" t="s">
        <v>7443</v>
      </c>
      <c r="AF23" s="452" t="s">
        <v>7444</v>
      </c>
      <c r="AG23" s="452" t="s">
        <v>7439</v>
      </c>
      <c r="AH23" s="510"/>
      <c r="AI23" s="2"/>
      <c r="AJ23" s="2"/>
    </row>
    <row r="24" ht="15.75" customHeight="1">
      <c r="A24" s="326">
        <v>9023.0</v>
      </c>
      <c r="B24" s="535" t="s">
        <v>36</v>
      </c>
      <c r="C24" s="535" t="s">
        <v>7299</v>
      </c>
      <c r="D24" s="510" t="s">
        <v>7445</v>
      </c>
      <c r="E24" s="535" t="s">
        <v>812</v>
      </c>
      <c r="F24" s="510" t="s">
        <v>7445</v>
      </c>
      <c r="G24" s="510" t="s">
        <v>7352</v>
      </c>
      <c r="H24" s="510" t="s">
        <v>7446</v>
      </c>
      <c r="I24" s="510" t="s">
        <v>6331</v>
      </c>
      <c r="J24" s="510" t="s">
        <v>7447</v>
      </c>
      <c r="K24" s="510" t="s">
        <v>7448</v>
      </c>
      <c r="L24" s="535" t="s">
        <v>106</v>
      </c>
      <c r="M24" s="535" t="s">
        <v>420</v>
      </c>
      <c r="N24" s="535">
        <v>13902.0</v>
      </c>
      <c r="O24" s="535" t="s">
        <v>6334</v>
      </c>
      <c r="P24" s="537">
        <v>42.0895847383564</v>
      </c>
      <c r="Q24" s="537">
        <v>-75.9694089559069</v>
      </c>
      <c r="R24" s="761"/>
      <c r="S24" s="510" t="s">
        <v>7445</v>
      </c>
      <c r="T24" s="535" t="s">
        <v>6331</v>
      </c>
      <c r="U24" s="535" t="s">
        <v>7448</v>
      </c>
      <c r="V24" s="535" t="s">
        <v>106</v>
      </c>
      <c r="W24" s="535" t="s">
        <v>420</v>
      </c>
      <c r="X24" s="535" t="s">
        <v>498</v>
      </c>
      <c r="Y24" s="540">
        <v>44443.0</v>
      </c>
      <c r="Z24" s="510" t="s">
        <v>7449</v>
      </c>
      <c r="AA24" s="833" t="s">
        <v>7451</v>
      </c>
      <c r="AB24" s="755" t="s">
        <v>7450</v>
      </c>
      <c r="AC24" s="510"/>
      <c r="AD24" s="510">
        <f t="shared" si="1"/>
        <v>21</v>
      </c>
      <c r="AE24" s="510"/>
      <c r="AF24" s="510"/>
      <c r="AG24" s="510"/>
      <c r="AH24" s="510"/>
      <c r="AI24" s="2"/>
      <c r="AJ24" s="2"/>
    </row>
    <row r="25" ht="15.75" customHeight="1">
      <c r="A25" s="326">
        <v>9024.0</v>
      </c>
      <c r="B25" s="535" t="s">
        <v>36</v>
      </c>
      <c r="C25" s="510" t="s">
        <v>7299</v>
      </c>
      <c r="D25" s="510" t="s">
        <v>7452</v>
      </c>
      <c r="E25" s="535" t="s">
        <v>1209</v>
      </c>
      <c r="F25" s="510" t="s">
        <v>6001</v>
      </c>
      <c r="G25" s="510" t="s">
        <v>7301</v>
      </c>
      <c r="H25" s="510" t="s">
        <v>7453</v>
      </c>
      <c r="I25" s="510" t="s">
        <v>7454</v>
      </c>
      <c r="J25" s="510" t="s">
        <v>7455</v>
      </c>
      <c r="K25" s="510" t="s">
        <v>7456</v>
      </c>
      <c r="L25" s="535" t="s">
        <v>248</v>
      </c>
      <c r="M25" s="535" t="s">
        <v>420</v>
      </c>
      <c r="N25" s="535" t="s">
        <v>7457</v>
      </c>
      <c r="O25" s="535" t="s">
        <v>7458</v>
      </c>
      <c r="P25" s="537">
        <v>42.162293</v>
      </c>
      <c r="Q25" s="537">
        <v>-71.159040192</v>
      </c>
      <c r="R25" s="761">
        <v>6.0</v>
      </c>
      <c r="S25" s="510" t="s">
        <v>7452</v>
      </c>
      <c r="T25" s="510" t="s">
        <v>7459</v>
      </c>
      <c r="U25" s="510" t="s">
        <v>7456</v>
      </c>
      <c r="V25" s="535" t="s">
        <v>248</v>
      </c>
      <c r="W25" s="535" t="s">
        <v>420</v>
      </c>
      <c r="X25" s="535" t="s">
        <v>498</v>
      </c>
      <c r="Y25" s="540">
        <v>45084.0</v>
      </c>
      <c r="Z25" s="510" t="s">
        <v>454</v>
      </c>
      <c r="AA25" s="833"/>
      <c r="AB25" s="1304" t="s">
        <v>7460</v>
      </c>
      <c r="AC25" s="510"/>
      <c r="AD25" s="510">
        <f t="shared" si="1"/>
        <v>20</v>
      </c>
      <c r="AE25" s="510"/>
      <c r="AF25" s="510"/>
      <c r="AG25" s="510"/>
      <c r="AH25" s="510"/>
      <c r="AI25" s="2"/>
      <c r="AJ25" s="2"/>
    </row>
    <row r="26" ht="15.75" customHeight="1">
      <c r="A26" s="326">
        <v>9025.0</v>
      </c>
      <c r="B26" s="535" t="s">
        <v>36</v>
      </c>
      <c r="C26" s="535" t="s">
        <v>7299</v>
      </c>
      <c r="D26" s="510" t="s">
        <v>7461</v>
      </c>
      <c r="E26" s="535" t="s">
        <v>812</v>
      </c>
      <c r="F26" s="510" t="s">
        <v>7462</v>
      </c>
      <c r="G26" s="510" t="s">
        <v>7301</v>
      </c>
      <c r="H26" s="510" t="s">
        <v>7463</v>
      </c>
      <c r="I26" s="510" t="s">
        <v>7464</v>
      </c>
      <c r="J26" s="510" t="s">
        <v>7465</v>
      </c>
      <c r="K26" s="510" t="s">
        <v>1302</v>
      </c>
      <c r="L26" s="535" t="s">
        <v>4213</v>
      </c>
      <c r="M26" s="535" t="s">
        <v>420</v>
      </c>
      <c r="N26" s="790" t="s">
        <v>7466</v>
      </c>
      <c r="O26" s="535" t="s">
        <v>7467</v>
      </c>
      <c r="P26" s="537">
        <v>39.6623002464678</v>
      </c>
      <c r="Q26" s="537">
        <v>-75.7554745295586</v>
      </c>
      <c r="R26" s="761"/>
      <c r="S26" s="510" t="s">
        <v>7468</v>
      </c>
      <c r="T26" s="452" t="s">
        <v>7464</v>
      </c>
      <c r="U26" s="510" t="s">
        <v>4572</v>
      </c>
      <c r="V26" s="535" t="s">
        <v>4213</v>
      </c>
      <c r="W26" s="535" t="s">
        <v>420</v>
      </c>
      <c r="X26" s="535" t="s">
        <v>498</v>
      </c>
      <c r="Y26" s="540">
        <v>44443.0</v>
      </c>
      <c r="Z26" s="510" t="s">
        <v>454</v>
      </c>
      <c r="AA26" s="510"/>
      <c r="AB26" s="755" t="s">
        <v>7469</v>
      </c>
      <c r="AC26" s="510"/>
      <c r="AD26" s="510">
        <f t="shared" si="1"/>
        <v>25</v>
      </c>
      <c r="AE26" s="510"/>
      <c r="AF26" s="510"/>
      <c r="AG26" s="510"/>
      <c r="AH26" s="510"/>
      <c r="AI26" s="2"/>
      <c r="AJ26" s="2"/>
    </row>
    <row r="27" ht="15.75" customHeight="1">
      <c r="A27" s="326">
        <v>9026.0</v>
      </c>
      <c r="B27" s="535" t="s">
        <v>36</v>
      </c>
      <c r="C27" s="535" t="s">
        <v>7299</v>
      </c>
      <c r="D27" s="510" t="s">
        <v>7470</v>
      </c>
      <c r="E27" s="535" t="s">
        <v>1209</v>
      </c>
      <c r="F27" s="510" t="s">
        <v>7471</v>
      </c>
      <c r="G27" s="510" t="s">
        <v>7352</v>
      </c>
      <c r="H27" s="510" t="s">
        <v>7472</v>
      </c>
      <c r="I27" s="369" t="s">
        <v>7473</v>
      </c>
      <c r="J27" s="510" t="s">
        <v>7474</v>
      </c>
      <c r="K27" s="510" t="s">
        <v>7471</v>
      </c>
      <c r="L27" s="535" t="s">
        <v>42</v>
      </c>
      <c r="M27" s="535" t="s">
        <v>420</v>
      </c>
      <c r="N27" s="1305" t="s">
        <v>7475</v>
      </c>
      <c r="O27" s="535" t="s">
        <v>7476</v>
      </c>
      <c r="P27" s="537">
        <v>42.639885019949</v>
      </c>
      <c r="Q27" s="537">
        <v>-83.1728654007279</v>
      </c>
      <c r="R27" s="761">
        <v>30.0</v>
      </c>
      <c r="S27" s="510" t="s">
        <v>7477</v>
      </c>
      <c r="T27" s="510" t="s">
        <v>7473</v>
      </c>
      <c r="U27" s="510" t="s">
        <v>2132</v>
      </c>
      <c r="V27" s="535" t="s">
        <v>1195</v>
      </c>
      <c r="W27" s="791" t="s">
        <v>1154</v>
      </c>
      <c r="X27" s="535" t="s">
        <v>498</v>
      </c>
      <c r="Y27" s="540">
        <v>44443.0</v>
      </c>
      <c r="Z27" s="510" t="s">
        <v>7478</v>
      </c>
      <c r="AA27" s="510" t="s">
        <v>7479</v>
      </c>
      <c r="AB27" s="480" t="s">
        <v>2136</v>
      </c>
      <c r="AC27" s="510"/>
      <c r="AD27" s="510">
        <f t="shared" si="1"/>
        <v>22</v>
      </c>
      <c r="AE27" s="510"/>
      <c r="AF27" s="510"/>
      <c r="AG27" s="510"/>
      <c r="AH27" s="510"/>
      <c r="AI27" s="2"/>
      <c r="AJ27" s="2"/>
    </row>
    <row r="28" ht="15.75" customHeight="1">
      <c r="A28" s="326">
        <v>9027.0</v>
      </c>
      <c r="B28" s="535" t="s">
        <v>36</v>
      </c>
      <c r="C28" s="535" t="s">
        <v>7299</v>
      </c>
      <c r="D28" s="510" t="s">
        <v>6369</v>
      </c>
      <c r="E28" s="535" t="s">
        <v>812</v>
      </c>
      <c r="F28" s="510" t="s">
        <v>6369</v>
      </c>
      <c r="G28" s="510" t="s">
        <v>7301</v>
      </c>
      <c r="H28" s="510" t="s">
        <v>7480</v>
      </c>
      <c r="I28" s="510" t="s">
        <v>6371</v>
      </c>
      <c r="J28" s="510" t="s">
        <v>6372</v>
      </c>
      <c r="K28" s="510" t="s">
        <v>6373</v>
      </c>
      <c r="L28" s="535" t="s">
        <v>60</v>
      </c>
      <c r="M28" s="535" t="s">
        <v>420</v>
      </c>
      <c r="N28" s="535">
        <v>37404.0</v>
      </c>
      <c r="O28" s="535" t="s">
        <v>6374</v>
      </c>
      <c r="P28" s="537">
        <v>35.039288782713</v>
      </c>
      <c r="Q28" s="537">
        <v>-85.286898760536</v>
      </c>
      <c r="R28" s="761">
        <v>8.0</v>
      </c>
      <c r="S28" s="510" t="s">
        <v>6369</v>
      </c>
      <c r="T28" s="510" t="s">
        <v>6371</v>
      </c>
      <c r="U28" s="510" t="s">
        <v>6373</v>
      </c>
      <c r="V28" s="535" t="s">
        <v>60</v>
      </c>
      <c r="W28" s="535" t="s">
        <v>420</v>
      </c>
      <c r="X28" s="535" t="s">
        <v>498</v>
      </c>
      <c r="Y28" s="540">
        <v>44773.0</v>
      </c>
      <c r="Z28" s="510" t="s">
        <v>7481</v>
      </c>
      <c r="AA28" s="510"/>
      <c r="AB28" s="744" t="s">
        <v>6376</v>
      </c>
      <c r="AC28" s="510"/>
      <c r="AD28" s="510">
        <f t="shared" si="1"/>
        <v>14</v>
      </c>
      <c r="AE28" s="510"/>
      <c r="AF28" s="510"/>
      <c r="AG28" s="510"/>
      <c r="AH28" s="510"/>
      <c r="AI28" s="2"/>
      <c r="AJ28" s="2"/>
    </row>
    <row r="29" ht="15.75" customHeight="1">
      <c r="A29" s="326">
        <v>9028.0</v>
      </c>
      <c r="B29" s="535" t="s">
        <v>36</v>
      </c>
      <c r="C29" s="535" t="s">
        <v>7299</v>
      </c>
      <c r="D29" s="510" t="s">
        <v>7482</v>
      </c>
      <c r="E29" s="535" t="s">
        <v>1209</v>
      </c>
      <c r="F29" s="510" t="s">
        <v>7483</v>
      </c>
      <c r="G29" s="510" t="s">
        <v>2757</v>
      </c>
      <c r="H29" s="510" t="s">
        <v>7484</v>
      </c>
      <c r="I29" s="510" t="s">
        <v>7485</v>
      </c>
      <c r="J29" s="510" t="s">
        <v>7486</v>
      </c>
      <c r="K29" s="510" t="s">
        <v>908</v>
      </c>
      <c r="L29" s="535" t="s">
        <v>42</v>
      </c>
      <c r="M29" s="535" t="s">
        <v>420</v>
      </c>
      <c r="N29" s="535">
        <v>48108.0</v>
      </c>
      <c r="O29" s="535" t="s">
        <v>7487</v>
      </c>
      <c r="P29" s="537">
        <v>42.2325871424381</v>
      </c>
      <c r="Q29" s="537">
        <v>-83.7312219295802</v>
      </c>
      <c r="R29" s="761"/>
      <c r="S29" s="510" t="s">
        <v>784</v>
      </c>
      <c r="T29" s="510" t="s">
        <v>780</v>
      </c>
      <c r="U29" s="510" t="s">
        <v>785</v>
      </c>
      <c r="V29" s="535" t="s">
        <v>786</v>
      </c>
      <c r="W29" s="535" t="s">
        <v>659</v>
      </c>
      <c r="X29" s="535"/>
      <c r="Y29" s="540"/>
      <c r="Z29" s="510" t="s">
        <v>7488</v>
      </c>
      <c r="AA29" s="510"/>
      <c r="AB29" s="1304" t="s">
        <v>7489</v>
      </c>
      <c r="AC29" s="510"/>
      <c r="AD29" s="510">
        <f t="shared" si="1"/>
        <v>27</v>
      </c>
      <c r="AE29" s="510"/>
      <c r="AF29" s="510"/>
      <c r="AG29" s="510"/>
      <c r="AH29" s="510"/>
      <c r="AI29" s="2"/>
      <c r="AJ29" s="2"/>
    </row>
    <row r="30" ht="15.75" customHeight="1">
      <c r="A30" s="326">
        <v>9029.0</v>
      </c>
      <c r="B30" s="535" t="s">
        <v>36</v>
      </c>
      <c r="C30" s="535" t="s">
        <v>7299</v>
      </c>
      <c r="D30" s="510" t="s">
        <v>7482</v>
      </c>
      <c r="E30" s="535" t="s">
        <v>1209</v>
      </c>
      <c r="F30" s="510" t="s">
        <v>7490</v>
      </c>
      <c r="G30" s="510" t="s">
        <v>2757</v>
      </c>
      <c r="H30" s="510" t="s">
        <v>7484</v>
      </c>
      <c r="I30" s="510" t="s">
        <v>7485</v>
      </c>
      <c r="J30" s="510" t="s">
        <v>7491</v>
      </c>
      <c r="K30" s="510" t="s">
        <v>7492</v>
      </c>
      <c r="L30" s="535" t="s">
        <v>26</v>
      </c>
      <c r="M30" s="535" t="s">
        <v>420</v>
      </c>
      <c r="N30" s="535">
        <v>90810.0</v>
      </c>
      <c r="O30" s="535"/>
      <c r="P30" s="537">
        <v>33.8344186951787</v>
      </c>
      <c r="Q30" s="537">
        <v>-118.212247385711</v>
      </c>
      <c r="R30" s="761"/>
      <c r="S30" s="510" t="s">
        <v>784</v>
      </c>
      <c r="T30" s="510" t="s">
        <v>780</v>
      </c>
      <c r="U30" s="510" t="s">
        <v>785</v>
      </c>
      <c r="V30" s="535" t="s">
        <v>786</v>
      </c>
      <c r="W30" s="535" t="s">
        <v>659</v>
      </c>
      <c r="X30" s="535"/>
      <c r="Y30" s="540"/>
      <c r="Z30" s="510" t="s">
        <v>7488</v>
      </c>
      <c r="AA30" s="510"/>
      <c r="AB30" s="755" t="s">
        <v>7493</v>
      </c>
      <c r="AC30" s="510"/>
      <c r="AD30" s="510">
        <f t="shared" si="1"/>
        <v>27</v>
      </c>
      <c r="AE30" s="510"/>
      <c r="AF30" s="510"/>
      <c r="AG30" s="510"/>
      <c r="AH30" s="510"/>
      <c r="AI30" s="2"/>
      <c r="AJ30" s="2"/>
    </row>
    <row r="31" ht="15.75" customHeight="1">
      <c r="A31" s="326">
        <v>9030.0</v>
      </c>
      <c r="B31" s="535" t="s">
        <v>36</v>
      </c>
      <c r="C31" s="535" t="s">
        <v>7299</v>
      </c>
      <c r="D31" s="510" t="s">
        <v>7482</v>
      </c>
      <c r="E31" s="535" t="s">
        <v>1209</v>
      </c>
      <c r="F31" s="510" t="s">
        <v>7494</v>
      </c>
      <c r="G31" s="510" t="s">
        <v>2757</v>
      </c>
      <c r="H31" s="510" t="s">
        <v>7495</v>
      </c>
      <c r="I31" s="510" t="s">
        <v>7485</v>
      </c>
      <c r="J31" s="510" t="s">
        <v>7496</v>
      </c>
      <c r="K31" s="510" t="s">
        <v>7497</v>
      </c>
      <c r="L31" s="535" t="s">
        <v>42</v>
      </c>
      <c r="M31" s="535" t="s">
        <v>420</v>
      </c>
      <c r="N31" s="535">
        <v>48239.0</v>
      </c>
      <c r="O31" s="535"/>
      <c r="P31" s="537">
        <v>42.3753428156941</v>
      </c>
      <c r="Q31" s="537">
        <v>-83.2734690160819</v>
      </c>
      <c r="R31" s="761"/>
      <c r="S31" s="510" t="s">
        <v>784</v>
      </c>
      <c r="T31" s="510" t="s">
        <v>780</v>
      </c>
      <c r="U31" s="510" t="s">
        <v>785</v>
      </c>
      <c r="V31" s="535" t="s">
        <v>786</v>
      </c>
      <c r="W31" s="535" t="s">
        <v>659</v>
      </c>
      <c r="X31" s="535"/>
      <c r="Y31" s="540"/>
      <c r="Z31" s="510" t="s">
        <v>7488</v>
      </c>
      <c r="AA31" s="510"/>
      <c r="AB31" s="1304" t="s">
        <v>7493</v>
      </c>
      <c r="AC31" s="510"/>
      <c r="AD31" s="510">
        <f t="shared" si="1"/>
        <v>27</v>
      </c>
      <c r="AE31" s="510"/>
      <c r="AF31" s="510"/>
      <c r="AG31" s="510"/>
      <c r="AH31" s="510"/>
      <c r="AI31" s="2"/>
      <c r="AJ31" s="2"/>
    </row>
    <row r="32" ht="15.75" customHeight="1">
      <c r="A32" s="326">
        <v>9031.0</v>
      </c>
      <c r="B32" s="535" t="s">
        <v>36</v>
      </c>
      <c r="C32" s="535" t="s">
        <v>7299</v>
      </c>
      <c r="D32" s="510" t="s">
        <v>5291</v>
      </c>
      <c r="E32" s="535" t="s">
        <v>812</v>
      </c>
      <c r="F32" s="510" t="s">
        <v>5292</v>
      </c>
      <c r="G32" s="510" t="s">
        <v>7007</v>
      </c>
      <c r="H32" s="510" t="s">
        <v>7498</v>
      </c>
      <c r="I32" s="510" t="s">
        <v>5294</v>
      </c>
      <c r="J32" s="510" t="s">
        <v>5295</v>
      </c>
      <c r="K32" s="510" t="s">
        <v>5296</v>
      </c>
      <c r="L32" s="535" t="s">
        <v>5297</v>
      </c>
      <c r="M32" s="535" t="s">
        <v>420</v>
      </c>
      <c r="N32" s="535">
        <v>13069.0</v>
      </c>
      <c r="O32" s="535" t="s">
        <v>5298</v>
      </c>
      <c r="P32" s="537">
        <v>43.3274476778496</v>
      </c>
      <c r="Q32" s="537">
        <v>-76.4184820883196</v>
      </c>
      <c r="R32" s="326">
        <v>100.0</v>
      </c>
      <c r="S32" s="510" t="s">
        <v>5291</v>
      </c>
      <c r="T32" s="510" t="s">
        <v>5294</v>
      </c>
      <c r="U32" s="510" t="s">
        <v>5299</v>
      </c>
      <c r="V32" s="535" t="s">
        <v>2472</v>
      </c>
      <c r="W32" s="535" t="s">
        <v>420</v>
      </c>
      <c r="X32" s="535" t="s">
        <v>498</v>
      </c>
      <c r="Y32" s="540">
        <v>44930.0</v>
      </c>
      <c r="Z32" s="510" t="s">
        <v>454</v>
      </c>
      <c r="AA32" s="540"/>
      <c r="AB32" s="755" t="s">
        <v>7499</v>
      </c>
      <c r="AC32" s="510" t="s">
        <v>454</v>
      </c>
      <c r="AD32" s="510">
        <f t="shared" si="1"/>
        <v>23</v>
      </c>
      <c r="AE32" s="510" t="s">
        <v>5301</v>
      </c>
      <c r="AF32" s="771" t="s">
        <v>5303</v>
      </c>
      <c r="AG32" s="510" t="s">
        <v>5302</v>
      </c>
      <c r="AH32" s="510"/>
      <c r="AI32" s="2"/>
      <c r="AJ32" s="2"/>
    </row>
    <row r="33" ht="15.75" customHeight="1">
      <c r="A33" s="326">
        <v>9032.0</v>
      </c>
      <c r="B33" s="535" t="s">
        <v>36</v>
      </c>
      <c r="C33" s="535" t="s">
        <v>7299</v>
      </c>
      <c r="D33" s="510" t="s">
        <v>7500</v>
      </c>
      <c r="E33" s="535" t="s">
        <v>1209</v>
      </c>
      <c r="F33" s="510" t="s">
        <v>7501</v>
      </c>
      <c r="G33" s="510" t="s">
        <v>7352</v>
      </c>
      <c r="H33" s="510" t="s">
        <v>7502</v>
      </c>
      <c r="I33" s="510" t="s">
        <v>7503</v>
      </c>
      <c r="J33" s="510" t="s">
        <v>7504</v>
      </c>
      <c r="K33" s="510" t="s">
        <v>4582</v>
      </c>
      <c r="L33" s="535" t="s">
        <v>106</v>
      </c>
      <c r="M33" s="535" t="s">
        <v>420</v>
      </c>
      <c r="N33" s="535">
        <v>14615.0</v>
      </c>
      <c r="O33" s="535" t="s">
        <v>7505</v>
      </c>
      <c r="P33" s="537">
        <v>43.1973083767688</v>
      </c>
      <c r="Q33" s="537">
        <v>-77.6612757151374</v>
      </c>
      <c r="R33" s="369"/>
      <c r="S33" s="510" t="s">
        <v>7500</v>
      </c>
      <c r="T33" s="510" t="s">
        <v>7503</v>
      </c>
      <c r="U33" s="510" t="s">
        <v>7506</v>
      </c>
      <c r="V33" s="535" t="s">
        <v>7506</v>
      </c>
      <c r="W33" s="535" t="s">
        <v>7507</v>
      </c>
      <c r="X33" s="535" t="s">
        <v>498</v>
      </c>
      <c r="Y33" s="540">
        <v>44888.0</v>
      </c>
      <c r="Z33" s="510" t="s">
        <v>7508</v>
      </c>
      <c r="AA33" s="510" t="s">
        <v>7510</v>
      </c>
      <c r="AB33" s="1304" t="s">
        <v>7509</v>
      </c>
      <c r="AC33" s="510"/>
      <c r="AD33" s="510">
        <f t="shared" si="1"/>
        <v>28</v>
      </c>
      <c r="AE33" s="510"/>
      <c r="AF33" s="510"/>
      <c r="AG33" s="510"/>
      <c r="AH33" s="510"/>
      <c r="AI33" s="2"/>
      <c r="AJ33" s="2"/>
    </row>
    <row r="34" ht="15.75" customHeight="1">
      <c r="A34" s="326">
        <v>9033.0</v>
      </c>
      <c r="B34" s="535" t="s">
        <v>36</v>
      </c>
      <c r="C34" s="535" t="s">
        <v>7299</v>
      </c>
      <c r="D34" s="510" t="s">
        <v>7511</v>
      </c>
      <c r="E34" s="535" t="s">
        <v>1209</v>
      </c>
      <c r="F34" s="510" t="s">
        <v>7512</v>
      </c>
      <c r="G34" s="510" t="s">
        <v>7301</v>
      </c>
      <c r="H34" s="510" t="s">
        <v>7513</v>
      </c>
      <c r="I34" s="542" t="s">
        <v>7514</v>
      </c>
      <c r="J34" s="510" t="s">
        <v>7515</v>
      </c>
      <c r="K34" s="510" t="s">
        <v>7516</v>
      </c>
      <c r="L34" s="535" t="s">
        <v>42</v>
      </c>
      <c r="M34" s="535" t="s">
        <v>420</v>
      </c>
      <c r="N34" s="535">
        <v>48674.0</v>
      </c>
      <c r="O34" s="535" t="s">
        <v>7517</v>
      </c>
      <c r="P34" s="537">
        <v>43.6152430899301</v>
      </c>
      <c r="Q34" s="537">
        <v>-84.2001620036481</v>
      </c>
      <c r="R34" s="761"/>
      <c r="S34" s="510" t="s">
        <v>7511</v>
      </c>
      <c r="T34" s="542" t="s">
        <v>7514</v>
      </c>
      <c r="U34" s="510" t="s">
        <v>491</v>
      </c>
      <c r="V34" s="535" t="s">
        <v>42</v>
      </c>
      <c r="W34" s="535" t="s">
        <v>420</v>
      </c>
      <c r="X34" s="535" t="s">
        <v>7518</v>
      </c>
      <c r="Y34" s="540">
        <v>45336.0</v>
      </c>
      <c r="Z34" s="510" t="s">
        <v>454</v>
      </c>
      <c r="AA34" s="510"/>
      <c r="AB34" s="510" t="s">
        <v>7519</v>
      </c>
      <c r="AC34" s="510"/>
      <c r="AD34" s="510">
        <f t="shared" si="1"/>
        <v>30</v>
      </c>
      <c r="AE34" s="510" t="s">
        <v>7520</v>
      </c>
      <c r="AF34" s="510" t="s">
        <v>7521</v>
      </c>
      <c r="AG34" s="510" t="s">
        <v>7522</v>
      </c>
      <c r="AH34" s="510"/>
      <c r="AI34" s="2"/>
      <c r="AJ34" s="2"/>
    </row>
    <row r="35" ht="15.75" customHeight="1">
      <c r="A35" s="326">
        <v>9034.0</v>
      </c>
      <c r="B35" s="535" t="s">
        <v>158</v>
      </c>
      <c r="C35" s="535" t="s">
        <v>7299</v>
      </c>
      <c r="D35" s="510" t="s">
        <v>3011</v>
      </c>
      <c r="E35" s="535" t="s">
        <v>812</v>
      </c>
      <c r="F35" s="510" t="s">
        <v>3011</v>
      </c>
      <c r="G35" s="510" t="s">
        <v>7523</v>
      </c>
      <c r="H35" s="510" t="s">
        <v>7524</v>
      </c>
      <c r="I35" s="510" t="s">
        <v>3014</v>
      </c>
      <c r="J35" s="510" t="s">
        <v>7525</v>
      </c>
      <c r="K35" s="510" t="s">
        <v>2664</v>
      </c>
      <c r="L35" s="535" t="s">
        <v>103</v>
      </c>
      <c r="M35" s="535" t="s">
        <v>618</v>
      </c>
      <c r="N35" s="791" t="s">
        <v>7526</v>
      </c>
      <c r="O35" s="535"/>
      <c r="P35" s="537">
        <v>43.6464666677507</v>
      </c>
      <c r="Q35" s="537">
        <v>-79.3842403039407</v>
      </c>
      <c r="R35" s="761"/>
      <c r="S35" s="510" t="s">
        <v>3011</v>
      </c>
      <c r="T35" s="510" t="s">
        <v>3014</v>
      </c>
      <c r="U35" s="510" t="s">
        <v>2664</v>
      </c>
      <c r="V35" s="535" t="s">
        <v>103</v>
      </c>
      <c r="W35" s="791" t="s">
        <v>618</v>
      </c>
      <c r="X35" s="535" t="s">
        <v>486</v>
      </c>
      <c r="Y35" s="540">
        <v>45649.0</v>
      </c>
      <c r="Z35" s="510" t="s">
        <v>7527</v>
      </c>
      <c r="AA35" s="833"/>
      <c r="AB35" s="510" t="s">
        <v>7528</v>
      </c>
      <c r="AC35" s="510"/>
      <c r="AD35" s="510">
        <f t="shared" si="1"/>
        <v>20</v>
      </c>
      <c r="AE35" s="452" t="s">
        <v>7529</v>
      </c>
      <c r="AF35" s="665" t="s">
        <v>7530</v>
      </c>
      <c r="AG35" s="510" t="s">
        <v>7531</v>
      </c>
      <c r="AH35" s="510"/>
      <c r="AI35" s="2"/>
      <c r="AJ35" s="2"/>
    </row>
    <row r="36" ht="15.75" customHeight="1">
      <c r="A36" s="326">
        <v>9035.0</v>
      </c>
      <c r="B36" s="535" t="s">
        <v>36</v>
      </c>
      <c r="C36" s="535" t="s">
        <v>7299</v>
      </c>
      <c r="D36" s="510" t="s">
        <v>5365</v>
      </c>
      <c r="E36" s="535" t="s">
        <v>1209</v>
      </c>
      <c r="F36" s="510" t="s">
        <v>7532</v>
      </c>
      <c r="G36" s="510" t="s">
        <v>7352</v>
      </c>
      <c r="H36" s="510" t="s">
        <v>7533</v>
      </c>
      <c r="I36" s="510" t="s">
        <v>820</v>
      </c>
      <c r="J36" s="510" t="s">
        <v>7534</v>
      </c>
      <c r="K36" s="510" t="s">
        <v>7535</v>
      </c>
      <c r="L36" s="535" t="s">
        <v>6667</v>
      </c>
      <c r="M36" s="535" t="s">
        <v>420</v>
      </c>
      <c r="N36" s="791" t="s">
        <v>7536</v>
      </c>
      <c r="O36" s="535" t="s">
        <v>7537</v>
      </c>
      <c r="P36" s="537">
        <v>41.6423131342512</v>
      </c>
      <c r="Q36" s="537">
        <v>-71.4938724888011</v>
      </c>
      <c r="R36" s="761"/>
      <c r="S36" s="510" t="s">
        <v>5366</v>
      </c>
      <c r="T36" s="510" t="s">
        <v>820</v>
      </c>
      <c r="U36" s="510" t="s">
        <v>826</v>
      </c>
      <c r="V36" s="535" t="s">
        <v>130</v>
      </c>
      <c r="W36" s="535" t="s">
        <v>420</v>
      </c>
      <c r="X36" s="535" t="s">
        <v>498</v>
      </c>
      <c r="Y36" s="540">
        <v>44415.0</v>
      </c>
      <c r="Z36" s="510" t="s">
        <v>827</v>
      </c>
      <c r="AA36" s="510" t="s">
        <v>7538</v>
      </c>
      <c r="AB36" s="1304" t="s">
        <v>829</v>
      </c>
      <c r="AC36" s="510"/>
      <c r="AD36" s="510">
        <f t="shared" si="1"/>
        <v>23</v>
      </c>
      <c r="AE36" s="510"/>
      <c r="AF36" s="510"/>
      <c r="AG36" s="510"/>
      <c r="AH36" s="510"/>
      <c r="AI36" s="2"/>
      <c r="AJ36" s="2"/>
    </row>
    <row r="37" ht="85.5" customHeight="1">
      <c r="A37" s="326">
        <v>9036.0</v>
      </c>
      <c r="B37" s="535" t="s">
        <v>36</v>
      </c>
      <c r="C37" s="535" t="s">
        <v>7299</v>
      </c>
      <c r="D37" s="510" t="s">
        <v>5365</v>
      </c>
      <c r="E37" s="535" t="s">
        <v>1209</v>
      </c>
      <c r="F37" s="510" t="s">
        <v>7315</v>
      </c>
      <c r="G37" s="510" t="s">
        <v>7352</v>
      </c>
      <c r="H37" s="510" t="s">
        <v>7539</v>
      </c>
      <c r="I37" s="510" t="s">
        <v>820</v>
      </c>
      <c r="J37" s="510" t="s">
        <v>7540</v>
      </c>
      <c r="K37" s="510" t="s">
        <v>832</v>
      </c>
      <c r="L37" s="535" t="s">
        <v>130</v>
      </c>
      <c r="M37" s="535" t="s">
        <v>420</v>
      </c>
      <c r="N37" s="535">
        <v>64801.0</v>
      </c>
      <c r="O37" s="535" t="s">
        <v>837</v>
      </c>
      <c r="P37" s="537">
        <v>37.0947259206022</v>
      </c>
      <c r="Q37" s="537">
        <v>-94.5283795272526</v>
      </c>
      <c r="R37" s="761"/>
      <c r="S37" s="510" t="s">
        <v>5366</v>
      </c>
      <c r="T37" s="510" t="s">
        <v>820</v>
      </c>
      <c r="U37" s="510" t="s">
        <v>826</v>
      </c>
      <c r="V37" s="535" t="s">
        <v>130</v>
      </c>
      <c r="W37" s="535" t="s">
        <v>420</v>
      </c>
      <c r="X37" s="535" t="s">
        <v>498</v>
      </c>
      <c r="Y37" s="540">
        <v>44415.0</v>
      </c>
      <c r="Z37" s="510" t="s">
        <v>827</v>
      </c>
      <c r="AA37" s="510" t="s">
        <v>7538</v>
      </c>
      <c r="AB37" s="755" t="s">
        <v>829</v>
      </c>
      <c r="AC37" s="510"/>
      <c r="AD37" s="510">
        <f t="shared" si="1"/>
        <v>23</v>
      </c>
      <c r="AE37" s="510"/>
      <c r="AF37" s="510"/>
      <c r="AG37" s="510"/>
      <c r="AH37" s="510"/>
      <c r="AI37" s="2"/>
      <c r="AJ37" s="2"/>
    </row>
    <row r="38" ht="15.75" customHeight="1">
      <c r="A38" s="326">
        <v>9037.0</v>
      </c>
      <c r="B38" s="379" t="s">
        <v>36</v>
      </c>
      <c r="C38" s="379" t="s">
        <v>7299</v>
      </c>
      <c r="D38" s="380" t="s">
        <v>7541</v>
      </c>
      <c r="E38" s="379" t="s">
        <v>1209</v>
      </c>
      <c r="F38" s="380" t="s">
        <v>7542</v>
      </c>
      <c r="G38" s="380" t="s">
        <v>7301</v>
      </c>
      <c r="H38" s="380" t="s">
        <v>7543</v>
      </c>
      <c r="I38" s="380" t="s">
        <v>7544</v>
      </c>
      <c r="J38" s="380" t="s">
        <v>7545</v>
      </c>
      <c r="K38" s="380" t="s">
        <v>1160</v>
      </c>
      <c r="L38" s="379" t="s">
        <v>26</v>
      </c>
      <c r="M38" s="379" t="s">
        <v>420</v>
      </c>
      <c r="N38" s="379">
        <v>94538.0</v>
      </c>
      <c r="O38" s="379" t="s">
        <v>7546</v>
      </c>
      <c r="P38" s="381">
        <v>37.4793780186894</v>
      </c>
      <c r="Q38" s="381">
        <v>-121.944845344742</v>
      </c>
      <c r="R38" s="426">
        <v>20.0</v>
      </c>
      <c r="S38" s="380" t="s">
        <v>7541</v>
      </c>
      <c r="T38" s="380" t="s">
        <v>7544</v>
      </c>
      <c r="U38" s="380" t="s">
        <v>1160</v>
      </c>
      <c r="V38" s="379" t="s">
        <v>26</v>
      </c>
      <c r="W38" s="379" t="s">
        <v>420</v>
      </c>
      <c r="X38" s="379" t="s">
        <v>478</v>
      </c>
      <c r="Y38" s="383" t="s">
        <v>7547</v>
      </c>
      <c r="Z38" s="380" t="s">
        <v>7548</v>
      </c>
      <c r="AA38" s="380" t="s">
        <v>7550</v>
      </c>
      <c r="AB38" s="398" t="s">
        <v>10696</v>
      </c>
      <c r="AC38" s="380"/>
      <c r="AD38" s="380">
        <f t="shared" si="1"/>
        <v>26</v>
      </c>
      <c r="AE38" s="399" t="s">
        <v>7551</v>
      </c>
      <c r="AF38" s="399" t="s">
        <v>7552</v>
      </c>
      <c r="AG38" s="380" t="s">
        <v>7546</v>
      </c>
      <c r="AH38" s="510"/>
      <c r="AI38" s="2"/>
      <c r="AJ38" s="2"/>
    </row>
    <row r="39" ht="141.0" customHeight="1">
      <c r="A39" s="326">
        <v>9038.0</v>
      </c>
      <c r="B39" s="535" t="s">
        <v>36</v>
      </c>
      <c r="C39" s="535" t="s">
        <v>7299</v>
      </c>
      <c r="D39" s="510" t="s">
        <v>6472</v>
      </c>
      <c r="E39" s="535" t="s">
        <v>1209</v>
      </c>
      <c r="F39" s="510" t="s">
        <v>7553</v>
      </c>
      <c r="G39" s="510" t="s">
        <v>2757</v>
      </c>
      <c r="H39" s="510" t="s">
        <v>7554</v>
      </c>
      <c r="I39" s="510" t="s">
        <v>6474</v>
      </c>
      <c r="J39" s="510" t="s">
        <v>6475</v>
      </c>
      <c r="K39" s="510" t="s">
        <v>7555</v>
      </c>
      <c r="L39" s="535" t="s">
        <v>26</v>
      </c>
      <c r="M39" s="535" t="s">
        <v>420</v>
      </c>
      <c r="N39" s="535">
        <v>94304.0</v>
      </c>
      <c r="O39" s="535" t="s">
        <v>6477</v>
      </c>
      <c r="P39" s="537">
        <v>37.3971380429012</v>
      </c>
      <c r="Q39" s="537">
        <v>-122.145676969036</v>
      </c>
      <c r="R39" s="761"/>
      <c r="S39" s="510" t="s">
        <v>7553</v>
      </c>
      <c r="T39" s="510" t="s">
        <v>6474</v>
      </c>
      <c r="U39" s="510" t="s">
        <v>6476</v>
      </c>
      <c r="V39" s="535" t="s">
        <v>26</v>
      </c>
      <c r="W39" s="535" t="s">
        <v>420</v>
      </c>
      <c r="X39" s="535" t="s">
        <v>498</v>
      </c>
      <c r="Y39" s="540">
        <v>44443.0</v>
      </c>
      <c r="Z39" s="510" t="s">
        <v>7556</v>
      </c>
      <c r="AA39" s="510" t="s">
        <v>7558</v>
      </c>
      <c r="AB39" s="490" t="s">
        <v>7557</v>
      </c>
      <c r="AC39" s="510"/>
      <c r="AD39" s="510">
        <f t="shared" si="1"/>
        <v>30</v>
      </c>
      <c r="AE39" s="510"/>
      <c r="AF39" s="510"/>
      <c r="AG39" s="510"/>
      <c r="AH39" s="510"/>
      <c r="AI39" s="2"/>
      <c r="AJ39" s="2"/>
    </row>
    <row r="40" ht="15.75" customHeight="1">
      <c r="A40" s="326">
        <v>9039.0</v>
      </c>
      <c r="B40" s="535" t="s">
        <v>36</v>
      </c>
      <c r="C40" s="535" t="s">
        <v>7299</v>
      </c>
      <c r="D40" s="510" t="s">
        <v>7559</v>
      </c>
      <c r="E40" s="535" t="s">
        <v>812</v>
      </c>
      <c r="F40" s="510" t="s">
        <v>7560</v>
      </c>
      <c r="G40" s="510" t="s">
        <v>7352</v>
      </c>
      <c r="H40" s="510" t="s">
        <v>7561</v>
      </c>
      <c r="I40" s="665" t="s">
        <v>7562</v>
      </c>
      <c r="J40" s="510" t="s">
        <v>7563</v>
      </c>
      <c r="K40" s="510" t="s">
        <v>7564</v>
      </c>
      <c r="L40" s="535" t="s">
        <v>179</v>
      </c>
      <c r="M40" s="535" t="s">
        <v>420</v>
      </c>
      <c r="N40" s="535" t="s">
        <v>7565</v>
      </c>
      <c r="O40" s="535" t="s">
        <v>7566</v>
      </c>
      <c r="P40" s="537">
        <v>40.2283558222579</v>
      </c>
      <c r="Q40" s="537">
        <v>-75.0685495191718</v>
      </c>
      <c r="R40" s="510">
        <v>4.0</v>
      </c>
      <c r="S40" s="510" t="s">
        <v>7559</v>
      </c>
      <c r="T40" s="665" t="s">
        <v>7562</v>
      </c>
      <c r="U40" s="510" t="s">
        <v>7564</v>
      </c>
      <c r="V40" s="535" t="s">
        <v>179</v>
      </c>
      <c r="W40" s="535" t="s">
        <v>420</v>
      </c>
      <c r="X40" s="535" t="s">
        <v>7518</v>
      </c>
      <c r="Y40" s="540">
        <v>45336.0</v>
      </c>
      <c r="Z40" s="510" t="s">
        <v>454</v>
      </c>
      <c r="AA40" s="510"/>
      <c r="AB40" s="510" t="s">
        <v>7567</v>
      </c>
      <c r="AC40" s="510"/>
      <c r="AD40" s="510">
        <f t="shared" si="1"/>
        <v>30</v>
      </c>
      <c r="AE40" s="510" t="s">
        <v>7568</v>
      </c>
      <c r="AF40" s="510" t="s">
        <v>7569</v>
      </c>
      <c r="AG40" s="510" t="s">
        <v>7570</v>
      </c>
      <c r="AH40" s="510"/>
      <c r="AI40" s="2"/>
      <c r="AJ40" s="2"/>
    </row>
    <row r="41" ht="15.75" customHeight="1">
      <c r="A41" s="326">
        <v>9040.0</v>
      </c>
      <c r="B41" s="535" t="s">
        <v>36</v>
      </c>
      <c r="C41" s="535" t="s">
        <v>7299</v>
      </c>
      <c r="D41" s="510" t="s">
        <v>4727</v>
      </c>
      <c r="E41" s="535" t="s">
        <v>812</v>
      </c>
      <c r="F41" s="510" t="s">
        <v>4727</v>
      </c>
      <c r="G41" s="510" t="s">
        <v>2757</v>
      </c>
      <c r="H41" s="510" t="s">
        <v>7571</v>
      </c>
      <c r="I41" s="510" t="s">
        <v>7572</v>
      </c>
      <c r="J41" s="510"/>
      <c r="K41" s="510" t="s">
        <v>7573</v>
      </c>
      <c r="L41" s="535" t="s">
        <v>103</v>
      </c>
      <c r="M41" s="535" t="s">
        <v>618</v>
      </c>
      <c r="N41" s="535"/>
      <c r="O41" s="510" t="s">
        <v>4732</v>
      </c>
      <c r="P41" s="537">
        <v>43.86036</v>
      </c>
      <c r="Q41" s="537">
        <v>-79.32152</v>
      </c>
      <c r="R41" s="761">
        <v>17.0</v>
      </c>
      <c r="S41" s="510" t="s">
        <v>4727</v>
      </c>
      <c r="T41" s="510" t="s">
        <v>7572</v>
      </c>
      <c r="U41" s="510" t="s">
        <v>2433</v>
      </c>
      <c r="V41" s="535" t="s">
        <v>4733</v>
      </c>
      <c r="W41" s="535" t="s">
        <v>618</v>
      </c>
      <c r="X41" s="535" t="s">
        <v>498</v>
      </c>
      <c r="Y41" s="540">
        <v>44890.0</v>
      </c>
      <c r="Z41" s="510" t="s">
        <v>7574</v>
      </c>
      <c r="AA41" s="510" t="s">
        <v>7575</v>
      </c>
      <c r="AB41" s="755" t="s">
        <v>4735</v>
      </c>
      <c r="AC41" s="510"/>
      <c r="AD41" s="510">
        <f t="shared" si="1"/>
        <v>23</v>
      </c>
      <c r="AE41" s="510"/>
      <c r="AF41" s="510"/>
      <c r="AG41" s="510"/>
      <c r="AH41" s="510"/>
      <c r="AI41" s="2"/>
      <c r="AJ41" s="2"/>
    </row>
    <row r="42" ht="15.75" customHeight="1">
      <c r="A42" s="326">
        <v>9041.0</v>
      </c>
      <c r="B42" s="535" t="s">
        <v>36</v>
      </c>
      <c r="C42" s="535" t="s">
        <v>7299</v>
      </c>
      <c r="D42" s="510" t="s">
        <v>3962</v>
      </c>
      <c r="E42" s="535" t="s">
        <v>812</v>
      </c>
      <c r="F42" s="510" t="s">
        <v>3962</v>
      </c>
      <c r="G42" s="510" t="s">
        <v>7352</v>
      </c>
      <c r="H42" s="510" t="s">
        <v>7576</v>
      </c>
      <c r="I42" s="510" t="s">
        <v>3963</v>
      </c>
      <c r="J42" s="510" t="s">
        <v>3964</v>
      </c>
      <c r="K42" s="510" t="s">
        <v>1602</v>
      </c>
      <c r="L42" s="535" t="s">
        <v>26</v>
      </c>
      <c r="M42" s="535" t="s">
        <v>420</v>
      </c>
      <c r="N42" s="535">
        <v>92617.0</v>
      </c>
      <c r="O42" s="535" t="s">
        <v>3965</v>
      </c>
      <c r="P42" s="537">
        <v>33.6428781678857</v>
      </c>
      <c r="Q42" s="537">
        <v>-117.855440272065</v>
      </c>
      <c r="R42" s="761">
        <v>71.0</v>
      </c>
      <c r="S42" s="510" t="s">
        <v>3962</v>
      </c>
      <c r="T42" s="510" t="s">
        <v>3963</v>
      </c>
      <c r="U42" s="510" t="s">
        <v>1602</v>
      </c>
      <c r="V42" s="535" t="s">
        <v>26</v>
      </c>
      <c r="W42" s="535" t="s">
        <v>420</v>
      </c>
      <c r="X42" s="535" t="s">
        <v>498</v>
      </c>
      <c r="Y42" s="540">
        <v>44890.0</v>
      </c>
      <c r="Z42" s="490" t="s">
        <v>7577</v>
      </c>
      <c r="AA42" s="510" t="s">
        <v>7578</v>
      </c>
      <c r="AB42" s="510" t="s">
        <v>3968</v>
      </c>
      <c r="AC42" s="510"/>
      <c r="AD42" s="510">
        <f t="shared" si="1"/>
        <v>18</v>
      </c>
      <c r="AE42" s="510"/>
      <c r="AF42" s="510"/>
      <c r="AG42" s="510"/>
      <c r="AH42" s="510"/>
      <c r="AI42" s="2"/>
      <c r="AJ42" s="2"/>
    </row>
    <row r="43" ht="15.75" customHeight="1">
      <c r="A43" s="326">
        <v>9042.0</v>
      </c>
      <c r="B43" s="535" t="s">
        <v>36</v>
      </c>
      <c r="C43" s="510" t="s">
        <v>7299</v>
      </c>
      <c r="D43" s="510" t="s">
        <v>5384</v>
      </c>
      <c r="E43" s="535" t="s">
        <v>812</v>
      </c>
      <c r="F43" s="510" t="s">
        <v>7579</v>
      </c>
      <c r="G43" s="510" t="s">
        <v>7301</v>
      </c>
      <c r="H43" s="510" t="s">
        <v>7580</v>
      </c>
      <c r="I43" s="510" t="s">
        <v>5387</v>
      </c>
      <c r="J43" s="510" t="s">
        <v>5388</v>
      </c>
      <c r="K43" s="510" t="s">
        <v>5389</v>
      </c>
      <c r="L43" s="522" t="s">
        <v>243</v>
      </c>
      <c r="M43" s="510" t="s">
        <v>420</v>
      </c>
      <c r="N43" s="522">
        <v>97355.0</v>
      </c>
      <c r="O43" s="537" t="s">
        <v>7581</v>
      </c>
      <c r="P43" s="537">
        <v>44.5490523678093</v>
      </c>
      <c r="Q43" s="537">
        <v>-122.919762207686</v>
      </c>
      <c r="R43" s="836">
        <v>15.0</v>
      </c>
      <c r="S43" s="522" t="s">
        <v>5384</v>
      </c>
      <c r="T43" s="522" t="s">
        <v>5391</v>
      </c>
      <c r="U43" s="510" t="s">
        <v>5389</v>
      </c>
      <c r="V43" s="535" t="s">
        <v>243</v>
      </c>
      <c r="W43" s="535" t="s">
        <v>420</v>
      </c>
      <c r="X43" s="535" t="s">
        <v>498</v>
      </c>
      <c r="Y43" s="540">
        <v>45095.0</v>
      </c>
      <c r="Z43" s="510" t="s">
        <v>5392</v>
      </c>
      <c r="AA43" s="510"/>
      <c r="AB43" s="490" t="s">
        <v>7582</v>
      </c>
      <c r="AC43" s="510"/>
      <c r="AD43" s="510">
        <f t="shared" si="1"/>
        <v>16</v>
      </c>
      <c r="AE43" s="510"/>
      <c r="AF43" s="510"/>
      <c r="AG43" s="510"/>
      <c r="AH43" s="510"/>
      <c r="AI43" s="2"/>
      <c r="AJ43" s="2"/>
    </row>
    <row r="44" ht="15.75" customHeight="1">
      <c r="A44" s="326">
        <v>9043.0</v>
      </c>
      <c r="B44" s="535" t="s">
        <v>36</v>
      </c>
      <c r="C44" s="535" t="s">
        <v>7299</v>
      </c>
      <c r="D44" s="510" t="s">
        <v>7583</v>
      </c>
      <c r="E44" s="535" t="s">
        <v>812</v>
      </c>
      <c r="F44" s="510" t="s">
        <v>7584</v>
      </c>
      <c r="G44" s="510" t="s">
        <v>7352</v>
      </c>
      <c r="H44" s="510" t="s">
        <v>7585</v>
      </c>
      <c r="I44" s="510" t="s">
        <v>7586</v>
      </c>
      <c r="J44" s="510" t="s">
        <v>7587</v>
      </c>
      <c r="K44" s="510" t="s">
        <v>7588</v>
      </c>
      <c r="L44" s="535" t="s">
        <v>245</v>
      </c>
      <c r="M44" s="535" t="s">
        <v>618</v>
      </c>
      <c r="N44" s="535" t="s">
        <v>7589</v>
      </c>
      <c r="O44" s="535" t="s">
        <v>7590</v>
      </c>
      <c r="P44" s="537">
        <v>49.2140556231176</v>
      </c>
      <c r="Q44" s="537">
        <v>-122.66600448689</v>
      </c>
      <c r="R44" s="761">
        <v>75.0</v>
      </c>
      <c r="S44" s="510" t="s">
        <v>7591</v>
      </c>
      <c r="T44" s="510" t="s">
        <v>7586</v>
      </c>
      <c r="U44" s="510" t="s">
        <v>7592</v>
      </c>
      <c r="V44" s="535" t="s">
        <v>7592</v>
      </c>
      <c r="W44" s="535" t="s">
        <v>1096</v>
      </c>
      <c r="X44" s="535" t="s">
        <v>498</v>
      </c>
      <c r="Y44" s="540">
        <v>44435.0</v>
      </c>
      <c r="Z44" s="510" t="s">
        <v>7593</v>
      </c>
      <c r="AA44" s="510"/>
      <c r="AB44" s="490" t="s">
        <v>7594</v>
      </c>
      <c r="AC44" s="510"/>
      <c r="AD44" s="510">
        <f t="shared" si="1"/>
        <v>22</v>
      </c>
      <c r="AE44" s="510"/>
      <c r="AF44" s="510"/>
      <c r="AG44" s="510"/>
      <c r="AH44" s="510"/>
      <c r="AI44" s="2"/>
      <c r="AJ44" s="2"/>
    </row>
    <row r="45" ht="15.75" customHeight="1">
      <c r="A45" s="326">
        <v>9044.0</v>
      </c>
      <c r="B45" s="535" t="s">
        <v>36</v>
      </c>
      <c r="C45" s="535" t="s">
        <v>7299</v>
      </c>
      <c r="D45" s="510" t="s">
        <v>7595</v>
      </c>
      <c r="E45" s="535" t="s">
        <v>812</v>
      </c>
      <c r="F45" s="510" t="s">
        <v>7595</v>
      </c>
      <c r="G45" s="510" t="s">
        <v>7305</v>
      </c>
      <c r="H45" s="510" t="s">
        <v>7596</v>
      </c>
      <c r="I45" s="510" t="s">
        <v>7597</v>
      </c>
      <c r="J45" s="510" t="s">
        <v>7598</v>
      </c>
      <c r="K45" s="510" t="s">
        <v>7599</v>
      </c>
      <c r="L45" s="535" t="s">
        <v>224</v>
      </c>
      <c r="M45" s="535" t="s">
        <v>420</v>
      </c>
      <c r="N45" s="535">
        <v>53080.0</v>
      </c>
      <c r="O45" s="535" t="s">
        <v>7600</v>
      </c>
      <c r="P45" s="537">
        <v>43.3904329996169</v>
      </c>
      <c r="Q45" s="537">
        <v>-87.9511064292216</v>
      </c>
      <c r="R45" s="761">
        <v>5.0</v>
      </c>
      <c r="S45" s="510" t="s">
        <v>7595</v>
      </c>
      <c r="T45" s="510" t="s">
        <v>7597</v>
      </c>
      <c r="U45" s="510" t="s">
        <v>7599</v>
      </c>
      <c r="V45" s="535" t="s">
        <v>224</v>
      </c>
      <c r="W45" s="535" t="s">
        <v>420</v>
      </c>
      <c r="X45" s="535" t="s">
        <v>498</v>
      </c>
      <c r="Y45" s="540">
        <v>44435.0</v>
      </c>
      <c r="Z45" s="510" t="s">
        <v>7601</v>
      </c>
      <c r="AA45" s="510"/>
      <c r="AB45" s="1304" t="s">
        <v>7602</v>
      </c>
      <c r="AC45" s="510"/>
      <c r="AD45" s="510">
        <f t="shared" si="1"/>
        <v>17</v>
      </c>
      <c r="AE45" s="510"/>
      <c r="AF45" s="510"/>
      <c r="AG45" s="510"/>
      <c r="AH45" s="510"/>
      <c r="AI45" s="2"/>
      <c r="AJ45" s="2"/>
    </row>
    <row r="46" ht="15.75" customHeight="1">
      <c r="A46" s="326">
        <v>9045.0</v>
      </c>
      <c r="B46" s="535" t="s">
        <v>36</v>
      </c>
      <c r="C46" s="535" t="s">
        <v>7299</v>
      </c>
      <c r="D46" s="510" t="s">
        <v>7603</v>
      </c>
      <c r="E46" s="535" t="s">
        <v>812</v>
      </c>
      <c r="F46" s="510" t="s">
        <v>7604</v>
      </c>
      <c r="G46" s="510" t="s">
        <v>7352</v>
      </c>
      <c r="H46" s="510" t="s">
        <v>7605</v>
      </c>
      <c r="I46" s="510" t="s">
        <v>7606</v>
      </c>
      <c r="J46" s="510" t="s">
        <v>7607</v>
      </c>
      <c r="K46" s="510" t="s">
        <v>2070</v>
      </c>
      <c r="L46" s="535" t="s">
        <v>26</v>
      </c>
      <c r="M46" s="535" t="s">
        <v>420</v>
      </c>
      <c r="N46" s="535">
        <v>94545.0</v>
      </c>
      <c r="O46" s="535" t="s">
        <v>7608</v>
      </c>
      <c r="P46" s="537">
        <v>37.6408807279311</v>
      </c>
      <c r="Q46" s="537">
        <v>-122.13744191798</v>
      </c>
      <c r="R46" s="761">
        <v>67.0</v>
      </c>
      <c r="S46" s="510" t="s">
        <v>7609</v>
      </c>
      <c r="T46" s="510" t="s">
        <v>7606</v>
      </c>
      <c r="U46" s="510" t="s">
        <v>7610</v>
      </c>
      <c r="V46" s="535" t="s">
        <v>7611</v>
      </c>
      <c r="W46" s="535" t="s">
        <v>1154</v>
      </c>
      <c r="X46" s="535" t="s">
        <v>498</v>
      </c>
      <c r="Y46" s="540">
        <v>44779.0</v>
      </c>
      <c r="Z46" s="510" t="s">
        <v>7612</v>
      </c>
      <c r="AA46" s="510"/>
      <c r="AB46" s="1306" t="s">
        <v>7613</v>
      </c>
      <c r="AC46" s="510"/>
      <c r="AD46" s="510">
        <f t="shared" si="1"/>
        <v>29</v>
      </c>
      <c r="AE46" s="510"/>
      <c r="AF46" s="510"/>
      <c r="AG46" s="510"/>
      <c r="AH46" s="510"/>
      <c r="AI46" s="2"/>
      <c r="AJ46" s="2"/>
    </row>
    <row r="47" ht="15.75" customHeight="1">
      <c r="A47" s="326">
        <v>9046.0</v>
      </c>
      <c r="B47" s="379" t="s">
        <v>36</v>
      </c>
      <c r="C47" s="379" t="s">
        <v>7299</v>
      </c>
      <c r="D47" s="380" t="s">
        <v>7614</v>
      </c>
      <c r="E47" s="379" t="s">
        <v>1209</v>
      </c>
      <c r="F47" s="380" t="s">
        <v>7614</v>
      </c>
      <c r="G47" s="380" t="s">
        <v>7305</v>
      </c>
      <c r="H47" s="392" t="s">
        <v>7615</v>
      </c>
      <c r="I47" s="380" t="s">
        <v>7616</v>
      </c>
      <c r="J47" s="380" t="s">
        <v>1017</v>
      </c>
      <c r="K47" s="380" t="s">
        <v>1690</v>
      </c>
      <c r="L47" s="379" t="s">
        <v>103</v>
      </c>
      <c r="M47" s="379" t="s">
        <v>618</v>
      </c>
      <c r="N47" s="379" t="s">
        <v>1019</v>
      </c>
      <c r="O47" s="379" t="s">
        <v>7617</v>
      </c>
      <c r="P47" s="381">
        <v>42.2883</v>
      </c>
      <c r="Q47" s="381">
        <v>-82.9554</v>
      </c>
      <c r="R47" s="426">
        <v>30.0</v>
      </c>
      <c r="S47" s="380" t="s">
        <v>326</v>
      </c>
      <c r="T47" s="380" t="s">
        <v>1016</v>
      </c>
      <c r="U47" s="380" t="s">
        <v>936</v>
      </c>
      <c r="V47" s="379" t="s">
        <v>42</v>
      </c>
      <c r="W47" s="379" t="s">
        <v>420</v>
      </c>
      <c r="X47" s="379" t="s">
        <v>478</v>
      </c>
      <c r="Y47" s="383" t="s">
        <v>7618</v>
      </c>
      <c r="Z47" s="380" t="s">
        <v>454</v>
      </c>
      <c r="AA47" s="380"/>
      <c r="AB47" s="398" t="s">
        <v>10697</v>
      </c>
      <c r="AC47" s="380"/>
      <c r="AD47" s="380">
        <f t="shared" si="1"/>
        <v>25</v>
      </c>
      <c r="AE47" s="399" t="s">
        <v>7620</v>
      </c>
      <c r="AF47" s="399" t="s">
        <v>7621</v>
      </c>
      <c r="AG47" s="380" t="s">
        <v>7622</v>
      </c>
      <c r="AH47" s="510"/>
      <c r="AI47" s="2"/>
      <c r="AJ47" s="2"/>
    </row>
    <row r="48" ht="15.75" customHeight="1">
      <c r="A48" s="326">
        <v>9047.0</v>
      </c>
      <c r="B48" s="535" t="s">
        <v>36</v>
      </c>
      <c r="C48" s="535" t="s">
        <v>7299</v>
      </c>
      <c r="D48" s="510" t="s">
        <v>7623</v>
      </c>
      <c r="E48" s="535" t="s">
        <v>812</v>
      </c>
      <c r="F48" s="510" t="s">
        <v>582</v>
      </c>
      <c r="G48" s="510" t="s">
        <v>7301</v>
      </c>
      <c r="H48" s="510" t="s">
        <v>7624</v>
      </c>
      <c r="I48" s="510" t="s">
        <v>1147</v>
      </c>
      <c r="J48" s="510" t="s">
        <v>7625</v>
      </c>
      <c r="K48" s="510" t="s">
        <v>7626</v>
      </c>
      <c r="L48" s="535" t="s">
        <v>32</v>
      </c>
      <c r="M48" s="535" t="s">
        <v>420</v>
      </c>
      <c r="N48" s="535">
        <v>44131.0</v>
      </c>
      <c r="O48" s="535" t="s">
        <v>1161</v>
      </c>
      <c r="P48" s="537">
        <v>41.362788396854</v>
      </c>
      <c r="Q48" s="537">
        <v>-81.6247004854646</v>
      </c>
      <c r="R48" s="761"/>
      <c r="S48" s="522" t="s">
        <v>1150</v>
      </c>
      <c r="T48" s="510" t="s">
        <v>1147</v>
      </c>
      <c r="U48" s="510" t="s">
        <v>1152</v>
      </c>
      <c r="V48" s="535"/>
      <c r="W48" s="535" t="s">
        <v>1154</v>
      </c>
      <c r="X48" s="657" t="s">
        <v>498</v>
      </c>
      <c r="Y48" s="660">
        <v>45090.0</v>
      </c>
      <c r="Z48" s="510" t="s">
        <v>7627</v>
      </c>
      <c r="AA48" s="510"/>
      <c r="AB48" s="755" t="s">
        <v>1157</v>
      </c>
      <c r="AC48" s="510"/>
      <c r="AD48" s="510">
        <f t="shared" si="1"/>
        <v>27</v>
      </c>
      <c r="AE48" s="510"/>
      <c r="AF48" s="510"/>
      <c r="AG48" s="510"/>
      <c r="AH48" s="510"/>
      <c r="AI48" s="2"/>
      <c r="AJ48" s="2"/>
    </row>
    <row r="49" ht="15.75" customHeight="1">
      <c r="A49" s="326">
        <v>9048.0</v>
      </c>
      <c r="B49" s="535" t="s">
        <v>36</v>
      </c>
      <c r="C49" s="535" t="s">
        <v>7299</v>
      </c>
      <c r="D49" s="510" t="s">
        <v>7623</v>
      </c>
      <c r="E49" s="535" t="s">
        <v>812</v>
      </c>
      <c r="F49" s="510" t="s">
        <v>7628</v>
      </c>
      <c r="G49" s="510" t="s">
        <v>2757</v>
      </c>
      <c r="H49" s="510" t="s">
        <v>7629</v>
      </c>
      <c r="I49" s="510" t="s">
        <v>1147</v>
      </c>
      <c r="J49" s="510" t="s">
        <v>7630</v>
      </c>
      <c r="K49" s="510" t="s">
        <v>1160</v>
      </c>
      <c r="L49" s="535" t="s">
        <v>26</v>
      </c>
      <c r="M49" s="535" t="s">
        <v>420</v>
      </c>
      <c r="N49" s="535">
        <v>94538.0</v>
      </c>
      <c r="O49" s="535" t="s">
        <v>1161</v>
      </c>
      <c r="P49" s="537">
        <v>37.4634510868947</v>
      </c>
      <c r="Q49" s="537">
        <v>-121.925105931478</v>
      </c>
      <c r="R49" s="761"/>
      <c r="S49" s="522" t="s">
        <v>1150</v>
      </c>
      <c r="T49" s="510" t="s">
        <v>1147</v>
      </c>
      <c r="U49" s="510" t="s">
        <v>1152</v>
      </c>
      <c r="V49" s="535"/>
      <c r="W49" s="535" t="s">
        <v>1154</v>
      </c>
      <c r="X49" s="657" t="s">
        <v>498</v>
      </c>
      <c r="Y49" s="660">
        <v>45090.0</v>
      </c>
      <c r="Z49" s="510" t="s">
        <v>7627</v>
      </c>
      <c r="AA49" s="510"/>
      <c r="AB49" s="755" t="s">
        <v>1157</v>
      </c>
      <c r="AC49" s="510"/>
      <c r="AD49" s="510">
        <f t="shared" si="1"/>
        <v>27</v>
      </c>
      <c r="AE49" s="510"/>
      <c r="AF49" s="510"/>
      <c r="AG49" s="510"/>
      <c r="AH49" s="510"/>
      <c r="AI49" s="2"/>
      <c r="AJ49" s="2"/>
    </row>
    <row r="50" ht="15.75" customHeight="1">
      <c r="A50" s="326">
        <v>9049.0</v>
      </c>
      <c r="B50" s="535" t="s">
        <v>36</v>
      </c>
      <c r="C50" s="535" t="s">
        <v>7299</v>
      </c>
      <c r="D50" s="510" t="s">
        <v>7631</v>
      </c>
      <c r="E50" s="535" t="s">
        <v>812</v>
      </c>
      <c r="F50" s="510" t="s">
        <v>82</v>
      </c>
      <c r="G50" s="510" t="s">
        <v>7305</v>
      </c>
      <c r="H50" s="510" t="s">
        <v>7632</v>
      </c>
      <c r="I50" s="510" t="s">
        <v>1147</v>
      </c>
      <c r="J50" s="510" t="s">
        <v>7625</v>
      </c>
      <c r="K50" s="510" t="s">
        <v>7626</v>
      </c>
      <c r="L50" s="535" t="s">
        <v>32</v>
      </c>
      <c r="M50" s="535" t="s">
        <v>420</v>
      </c>
      <c r="N50" s="535">
        <v>44131.0</v>
      </c>
      <c r="O50" s="535" t="s">
        <v>1161</v>
      </c>
      <c r="P50" s="537">
        <v>41.3628165803349</v>
      </c>
      <c r="Q50" s="537">
        <v>-81.6246146547495</v>
      </c>
      <c r="R50" s="761"/>
      <c r="S50" s="522" t="s">
        <v>1150</v>
      </c>
      <c r="T50" s="522" t="s">
        <v>1147</v>
      </c>
      <c r="U50" s="510" t="s">
        <v>1152</v>
      </c>
      <c r="V50" s="535"/>
      <c r="W50" s="535" t="s">
        <v>1154</v>
      </c>
      <c r="X50" s="657" t="s">
        <v>498</v>
      </c>
      <c r="Y50" s="660">
        <v>45090.0</v>
      </c>
      <c r="Z50" s="510" t="s">
        <v>7633</v>
      </c>
      <c r="AA50" s="510"/>
      <c r="AB50" s="755" t="s">
        <v>1157</v>
      </c>
      <c r="AC50" s="510"/>
      <c r="AD50" s="510">
        <f t="shared" si="1"/>
        <v>27</v>
      </c>
      <c r="AE50" s="510"/>
      <c r="AF50" s="510"/>
      <c r="AG50" s="510"/>
      <c r="AH50" s="510"/>
      <c r="AI50" s="2"/>
      <c r="AJ50" s="2"/>
    </row>
    <row r="51" ht="15.75" customHeight="1">
      <c r="A51" s="326">
        <v>9050.0</v>
      </c>
      <c r="B51" s="535" t="s">
        <v>36</v>
      </c>
      <c r="C51" s="535" t="s">
        <v>7299</v>
      </c>
      <c r="D51" s="510" t="s">
        <v>7634</v>
      </c>
      <c r="E51" s="535" t="s">
        <v>1209</v>
      </c>
      <c r="F51" s="510" t="s">
        <v>7634</v>
      </c>
      <c r="G51" s="510" t="s">
        <v>7352</v>
      </c>
      <c r="H51" s="510" t="s">
        <v>7635</v>
      </c>
      <c r="I51" s="510" t="s">
        <v>7636</v>
      </c>
      <c r="J51" s="510" t="s">
        <v>7637</v>
      </c>
      <c r="K51" s="510" t="s">
        <v>4582</v>
      </c>
      <c r="L51" s="535" t="s">
        <v>106</v>
      </c>
      <c r="M51" s="535" t="s">
        <v>420</v>
      </c>
      <c r="N51" s="535">
        <v>14615.0</v>
      </c>
      <c r="O51" s="535"/>
      <c r="P51" s="537">
        <v>43.2019623062887</v>
      </c>
      <c r="Q51" s="537">
        <v>-77.6290250761921</v>
      </c>
      <c r="R51" s="761">
        <v>77.0</v>
      </c>
      <c r="S51" s="510" t="s">
        <v>7638</v>
      </c>
      <c r="T51" s="510" t="s">
        <v>7636</v>
      </c>
      <c r="U51" s="510" t="s">
        <v>4582</v>
      </c>
      <c r="V51" s="535" t="s">
        <v>106</v>
      </c>
      <c r="W51" s="535" t="s">
        <v>420</v>
      </c>
      <c r="X51" s="535" t="s">
        <v>498</v>
      </c>
      <c r="Y51" s="540">
        <v>44434.0</v>
      </c>
      <c r="Z51" s="510" t="s">
        <v>7639</v>
      </c>
      <c r="AA51" s="510"/>
      <c r="AB51" s="1306" t="s">
        <v>7640</v>
      </c>
      <c r="AC51" s="510"/>
      <c r="AD51" s="510">
        <f t="shared" si="1"/>
        <v>19</v>
      </c>
      <c r="AE51" s="510"/>
      <c r="AF51" s="510"/>
      <c r="AG51" s="510"/>
      <c r="AH51" s="510"/>
      <c r="AI51" s="2"/>
      <c r="AJ51" s="2"/>
    </row>
    <row r="52" ht="15.75" customHeight="1">
      <c r="A52" s="326">
        <v>9051.0</v>
      </c>
      <c r="B52" s="535" t="s">
        <v>36</v>
      </c>
      <c r="C52" s="535" t="s">
        <v>7299</v>
      </c>
      <c r="D52" s="510" t="s">
        <v>7641</v>
      </c>
      <c r="E52" s="535" t="s">
        <v>812</v>
      </c>
      <c r="F52" s="510" t="s">
        <v>7642</v>
      </c>
      <c r="G52" s="510" t="s">
        <v>2757</v>
      </c>
      <c r="H52" s="510" t="s">
        <v>7643</v>
      </c>
      <c r="I52" s="510" t="s">
        <v>4051</v>
      </c>
      <c r="J52" s="510" t="s">
        <v>7644</v>
      </c>
      <c r="K52" s="510" t="s">
        <v>4053</v>
      </c>
      <c r="L52" s="535" t="s">
        <v>297</v>
      </c>
      <c r="M52" s="535" t="s">
        <v>420</v>
      </c>
      <c r="N52" s="535">
        <v>98072.0</v>
      </c>
      <c r="O52" s="535" t="s">
        <v>4054</v>
      </c>
      <c r="P52" s="537">
        <v>47.7820486812281</v>
      </c>
      <c r="Q52" s="537">
        <v>-122.154355802288</v>
      </c>
      <c r="R52" s="761">
        <v>50.0</v>
      </c>
      <c r="S52" s="510" t="s">
        <v>4055</v>
      </c>
      <c r="T52" s="522" t="s">
        <v>4051</v>
      </c>
      <c r="U52" s="522" t="s">
        <v>4053</v>
      </c>
      <c r="V52" s="657" t="s">
        <v>297</v>
      </c>
      <c r="W52" s="657" t="s">
        <v>420</v>
      </c>
      <c r="X52" s="657" t="s">
        <v>498</v>
      </c>
      <c r="Y52" s="660">
        <v>44435.0</v>
      </c>
      <c r="Z52" s="510" t="s">
        <v>7645</v>
      </c>
      <c r="AA52" s="510"/>
      <c r="AB52" s="490" t="s">
        <v>7646</v>
      </c>
      <c r="AC52" s="510"/>
      <c r="AD52" s="510">
        <f t="shared" si="1"/>
        <v>24</v>
      </c>
      <c r="AE52" s="510"/>
      <c r="AF52" s="510"/>
      <c r="AG52" s="510"/>
      <c r="AH52" s="510"/>
      <c r="AI52" s="2"/>
      <c r="AJ52" s="2"/>
    </row>
    <row r="53" ht="15.75" customHeight="1">
      <c r="A53" s="326">
        <v>9052.0</v>
      </c>
      <c r="B53" s="535" t="s">
        <v>36</v>
      </c>
      <c r="C53" s="535" t="s">
        <v>7299</v>
      </c>
      <c r="D53" s="510" t="s">
        <v>7641</v>
      </c>
      <c r="E53" s="535" t="s">
        <v>812</v>
      </c>
      <c r="F53" s="510" t="s">
        <v>7647</v>
      </c>
      <c r="G53" s="510" t="s">
        <v>7352</v>
      </c>
      <c r="H53" s="510" t="s">
        <v>7648</v>
      </c>
      <c r="I53" s="510" t="s">
        <v>4051</v>
      </c>
      <c r="J53" s="510" t="s">
        <v>7649</v>
      </c>
      <c r="K53" s="510" t="s">
        <v>4147</v>
      </c>
      <c r="L53" s="657" t="s">
        <v>297</v>
      </c>
      <c r="M53" s="657" t="s">
        <v>420</v>
      </c>
      <c r="N53" s="657">
        <v>98837.0</v>
      </c>
      <c r="O53" s="535" t="s">
        <v>4054</v>
      </c>
      <c r="P53" s="537">
        <v>47.1358935602418</v>
      </c>
      <c r="Q53" s="537">
        <v>-119.199546358134</v>
      </c>
      <c r="R53" s="689">
        <v>6.0</v>
      </c>
      <c r="S53" s="510" t="s">
        <v>4055</v>
      </c>
      <c r="T53" s="522" t="s">
        <v>4051</v>
      </c>
      <c r="U53" s="522" t="s">
        <v>4053</v>
      </c>
      <c r="V53" s="657" t="s">
        <v>297</v>
      </c>
      <c r="W53" s="657" t="s">
        <v>420</v>
      </c>
      <c r="X53" s="657" t="s">
        <v>498</v>
      </c>
      <c r="Y53" s="660">
        <v>44435.0</v>
      </c>
      <c r="Z53" s="510" t="s">
        <v>7650</v>
      </c>
      <c r="AA53" s="510" t="s">
        <v>7651</v>
      </c>
      <c r="AB53" s="490" t="s">
        <v>7646</v>
      </c>
      <c r="AC53" s="510"/>
      <c r="AD53" s="510">
        <f t="shared" si="1"/>
        <v>24</v>
      </c>
      <c r="AE53" s="510"/>
      <c r="AF53" s="510"/>
      <c r="AG53" s="510"/>
      <c r="AH53" s="510"/>
      <c r="AI53" s="2"/>
      <c r="AJ53" s="2"/>
    </row>
    <row r="54" ht="15.75" customHeight="1">
      <c r="A54" s="326">
        <v>9053.0</v>
      </c>
      <c r="B54" s="535" t="s">
        <v>36</v>
      </c>
      <c r="C54" s="535" t="s">
        <v>7299</v>
      </c>
      <c r="D54" s="510" t="s">
        <v>7652</v>
      </c>
      <c r="E54" s="535" t="s">
        <v>812</v>
      </c>
      <c r="F54" s="510" t="s">
        <v>7653</v>
      </c>
      <c r="G54" s="510" t="s">
        <v>7305</v>
      </c>
      <c r="H54" s="510" t="s">
        <v>7654</v>
      </c>
      <c r="I54" s="510" t="s">
        <v>7655</v>
      </c>
      <c r="J54" s="510" t="s">
        <v>7656</v>
      </c>
      <c r="K54" s="510" t="s">
        <v>4813</v>
      </c>
      <c r="L54" s="535" t="s">
        <v>114</v>
      </c>
      <c r="M54" s="535" t="s">
        <v>420</v>
      </c>
      <c r="N54" s="535">
        <v>80503.0</v>
      </c>
      <c r="O54" s="535" t="s">
        <v>7657</v>
      </c>
      <c r="P54" s="537">
        <v>39.7809370359961</v>
      </c>
      <c r="Q54" s="537">
        <v>-105.166260060363</v>
      </c>
      <c r="R54" s="761">
        <v>100.0</v>
      </c>
      <c r="S54" s="510" t="s">
        <v>7658</v>
      </c>
      <c r="T54" s="510" t="s">
        <v>7655</v>
      </c>
      <c r="U54" s="510" t="s">
        <v>4813</v>
      </c>
      <c r="V54" s="535" t="s">
        <v>114</v>
      </c>
      <c r="W54" s="535" t="s">
        <v>420</v>
      </c>
      <c r="X54" s="535" t="s">
        <v>498</v>
      </c>
      <c r="Y54" s="540">
        <v>44425.0</v>
      </c>
      <c r="Z54" s="510" t="s">
        <v>7659</v>
      </c>
      <c r="AA54" s="510" t="s">
        <v>7661</v>
      </c>
      <c r="AB54" s="755" t="s">
        <v>7660</v>
      </c>
      <c r="AC54" s="510"/>
      <c r="AD54" s="510">
        <f t="shared" si="1"/>
        <v>26</v>
      </c>
      <c r="AE54" s="510"/>
      <c r="AF54" s="510"/>
      <c r="AG54" s="510"/>
      <c r="AH54" s="510"/>
      <c r="AI54" s="2"/>
      <c r="AJ54" s="2"/>
    </row>
    <row r="55" ht="15.75" customHeight="1">
      <c r="A55" s="326">
        <v>9054.0</v>
      </c>
      <c r="B55" s="535" t="s">
        <v>36</v>
      </c>
      <c r="C55" s="535" t="s">
        <v>7299</v>
      </c>
      <c r="D55" s="452" t="s">
        <v>273</v>
      </c>
      <c r="E55" s="535" t="s">
        <v>812</v>
      </c>
      <c r="F55" s="452" t="s">
        <v>1235</v>
      </c>
      <c r="G55" s="510" t="s">
        <v>7352</v>
      </c>
      <c r="H55" s="510" t="s">
        <v>7662</v>
      </c>
      <c r="I55" s="510" t="s">
        <v>1236</v>
      </c>
      <c r="J55" s="452" t="s">
        <v>1237</v>
      </c>
      <c r="K55" s="510" t="s">
        <v>1238</v>
      </c>
      <c r="L55" s="535" t="s">
        <v>42</v>
      </c>
      <c r="M55" s="535" t="s">
        <v>420</v>
      </c>
      <c r="N55" s="453" t="s">
        <v>1239</v>
      </c>
      <c r="O55" s="452" t="s">
        <v>1240</v>
      </c>
      <c r="P55" s="537">
        <v>42.5395873128289</v>
      </c>
      <c r="Q55" s="537">
        <v>-83.0968963288351</v>
      </c>
      <c r="R55" s="761">
        <v>25.0</v>
      </c>
      <c r="S55" s="510" t="s">
        <v>273</v>
      </c>
      <c r="T55" s="510" t="s">
        <v>1236</v>
      </c>
      <c r="U55" s="510" t="s">
        <v>1238</v>
      </c>
      <c r="V55" s="535" t="s">
        <v>42</v>
      </c>
      <c r="W55" s="535" t="s">
        <v>420</v>
      </c>
      <c r="X55" s="535" t="s">
        <v>1196</v>
      </c>
      <c r="Y55" s="540" t="s">
        <v>7663</v>
      </c>
      <c r="Z55" s="510" t="s">
        <v>454</v>
      </c>
      <c r="AA55" s="510"/>
      <c r="AB55" s="510" t="s">
        <v>7664</v>
      </c>
      <c r="AC55" s="510"/>
      <c r="AD55" s="510">
        <f t="shared" si="1"/>
        <v>30</v>
      </c>
      <c r="AE55" s="452" t="s">
        <v>1242</v>
      </c>
      <c r="AF55" s="452" t="s">
        <v>1243</v>
      </c>
      <c r="AG55" s="452" t="s">
        <v>1244</v>
      </c>
      <c r="AH55" s="510"/>
      <c r="AI55" s="2"/>
      <c r="AJ55" s="2"/>
    </row>
    <row r="56" ht="15.75" customHeight="1">
      <c r="A56" s="326">
        <v>9055.0</v>
      </c>
      <c r="B56" s="535" t="s">
        <v>36</v>
      </c>
      <c r="C56" s="535" t="s">
        <v>7299</v>
      </c>
      <c r="D56" s="510" t="s">
        <v>7665</v>
      </c>
      <c r="E56" s="535" t="s">
        <v>812</v>
      </c>
      <c r="F56" s="510" t="s">
        <v>7666</v>
      </c>
      <c r="G56" s="510" t="s">
        <v>7301</v>
      </c>
      <c r="H56" s="510" t="s">
        <v>6633</v>
      </c>
      <c r="I56" s="510" t="s">
        <v>7667</v>
      </c>
      <c r="J56" s="510" t="s">
        <v>7668</v>
      </c>
      <c r="K56" s="510" t="s">
        <v>551</v>
      </c>
      <c r="L56" s="535" t="s">
        <v>26</v>
      </c>
      <c r="M56" s="535" t="s">
        <v>420</v>
      </c>
      <c r="N56" s="535">
        <v>95120.0</v>
      </c>
      <c r="O56" s="535" t="s">
        <v>7669</v>
      </c>
      <c r="P56" s="537">
        <v>37.2105942896738</v>
      </c>
      <c r="Q56" s="537">
        <v>-121.807170901206</v>
      </c>
      <c r="R56" s="761"/>
      <c r="S56" s="510" t="s">
        <v>7665</v>
      </c>
      <c r="T56" s="510" t="s">
        <v>7667</v>
      </c>
      <c r="U56" s="510" t="s">
        <v>7670</v>
      </c>
      <c r="V56" s="535" t="s">
        <v>106</v>
      </c>
      <c r="W56" s="535" t="s">
        <v>420</v>
      </c>
      <c r="X56" s="535"/>
      <c r="Y56" s="540"/>
      <c r="Z56" s="510" t="s">
        <v>7671</v>
      </c>
      <c r="AA56" s="510"/>
      <c r="AB56" s="490" t="s">
        <v>7672</v>
      </c>
      <c r="AC56" s="510"/>
      <c r="AD56" s="510">
        <f t="shared" si="1"/>
        <v>25</v>
      </c>
      <c r="AE56" s="510"/>
      <c r="AF56" s="510"/>
      <c r="AG56" s="510"/>
      <c r="AH56" s="510"/>
      <c r="AI56" s="2"/>
      <c r="AJ56" s="2"/>
    </row>
    <row r="57" ht="15.75" customHeight="1">
      <c r="A57" s="326">
        <v>9056.0</v>
      </c>
      <c r="B57" s="535" t="s">
        <v>158</v>
      </c>
      <c r="C57" s="535" t="s">
        <v>7299</v>
      </c>
      <c r="D57" s="510" t="s">
        <v>7673</v>
      </c>
      <c r="E57" s="535" t="s">
        <v>1209</v>
      </c>
      <c r="F57" s="510" t="s">
        <v>7674</v>
      </c>
      <c r="G57" s="510" t="s">
        <v>7301</v>
      </c>
      <c r="H57" s="510" t="s">
        <v>7675</v>
      </c>
      <c r="I57" s="542" t="s">
        <v>7676</v>
      </c>
      <c r="J57" s="510" t="s">
        <v>7677</v>
      </c>
      <c r="K57" s="510" t="s">
        <v>4878</v>
      </c>
      <c r="L57" s="535" t="s">
        <v>103</v>
      </c>
      <c r="M57" s="535" t="s">
        <v>618</v>
      </c>
      <c r="N57" s="535" t="s">
        <v>7678</v>
      </c>
      <c r="O57" s="535" t="s">
        <v>7679</v>
      </c>
      <c r="P57" s="537">
        <v>43.4558572453906</v>
      </c>
      <c r="Q57" s="537">
        <v>-80.561956761329</v>
      </c>
      <c r="R57" s="510">
        <v>30.0</v>
      </c>
      <c r="S57" s="510" t="s">
        <v>7673</v>
      </c>
      <c r="T57" s="542" t="s">
        <v>7676</v>
      </c>
      <c r="U57" s="510" t="s">
        <v>4878</v>
      </c>
      <c r="V57" s="535" t="s">
        <v>103</v>
      </c>
      <c r="W57" s="535" t="s">
        <v>618</v>
      </c>
      <c r="X57" s="535" t="s">
        <v>7518</v>
      </c>
      <c r="Y57" s="540">
        <v>45336.0</v>
      </c>
      <c r="Z57" s="510" t="s">
        <v>454</v>
      </c>
      <c r="AA57" s="510"/>
      <c r="AB57" s="510" t="s">
        <v>7680</v>
      </c>
      <c r="AC57" s="510"/>
      <c r="AD57" s="510">
        <f t="shared" si="1"/>
        <v>29</v>
      </c>
      <c r="AE57" s="510" t="s">
        <v>7681</v>
      </c>
      <c r="AF57" s="510" t="s">
        <v>7682</v>
      </c>
      <c r="AG57" s="510" t="s">
        <v>7683</v>
      </c>
      <c r="AH57" s="510"/>
      <c r="AI57" s="2"/>
      <c r="AJ57" s="2"/>
    </row>
    <row r="58" ht="15.75" customHeight="1">
      <c r="A58" s="326">
        <v>9057.0</v>
      </c>
      <c r="B58" s="535" t="s">
        <v>36</v>
      </c>
      <c r="C58" s="535" t="s">
        <v>7299</v>
      </c>
      <c r="D58" s="510" t="s">
        <v>7684</v>
      </c>
      <c r="E58" s="535" t="s">
        <v>812</v>
      </c>
      <c r="F58" s="510" t="s">
        <v>7685</v>
      </c>
      <c r="G58" s="510" t="s">
        <v>7686</v>
      </c>
      <c r="H58" s="452" t="s">
        <v>7687</v>
      </c>
      <c r="I58" s="510"/>
      <c r="J58" s="510" t="s">
        <v>7688</v>
      </c>
      <c r="K58" s="510" t="s">
        <v>7689</v>
      </c>
      <c r="L58" s="535" t="s">
        <v>26</v>
      </c>
      <c r="M58" s="535" t="s">
        <v>420</v>
      </c>
      <c r="N58" s="535">
        <v>92201.0</v>
      </c>
      <c r="O58" s="535" t="s">
        <v>7690</v>
      </c>
      <c r="P58" s="537">
        <v>33.6988654938256</v>
      </c>
      <c r="Q58" s="537">
        <v>-116.220003732546</v>
      </c>
      <c r="R58" s="538">
        <v>12.0</v>
      </c>
      <c r="S58" s="510" t="s">
        <v>7684</v>
      </c>
      <c r="T58" s="510"/>
      <c r="U58" s="510" t="s">
        <v>7689</v>
      </c>
      <c r="V58" s="535" t="s">
        <v>70</v>
      </c>
      <c r="W58" s="535" t="s">
        <v>420</v>
      </c>
      <c r="X58" s="535" t="s">
        <v>1196</v>
      </c>
      <c r="Y58" s="540" t="s">
        <v>7691</v>
      </c>
      <c r="Z58" s="510"/>
      <c r="AA58" s="510"/>
      <c r="AB58" s="490" t="s">
        <v>7692</v>
      </c>
      <c r="AC58" s="336" t="s">
        <v>454</v>
      </c>
      <c r="AD58" s="336">
        <f t="shared" si="1"/>
        <v>27</v>
      </c>
      <c r="AE58" s="452" t="s">
        <v>7693</v>
      </c>
      <c r="AF58" s="452" t="s">
        <v>7694</v>
      </c>
      <c r="AG58" s="452" t="s">
        <v>7695</v>
      </c>
      <c r="AH58" s="491"/>
      <c r="AI58" s="2"/>
      <c r="AJ58" s="2"/>
    </row>
    <row r="59" ht="15.75" customHeight="1">
      <c r="A59" s="326">
        <v>9058.0</v>
      </c>
      <c r="B59" s="535" t="s">
        <v>158</v>
      </c>
      <c r="C59" s="535" t="s">
        <v>7299</v>
      </c>
      <c r="D59" s="510" t="s">
        <v>7696</v>
      </c>
      <c r="E59" s="535" t="s">
        <v>812</v>
      </c>
      <c r="F59" s="510" t="s">
        <v>7696</v>
      </c>
      <c r="G59" s="510" t="s">
        <v>51</v>
      </c>
      <c r="H59" s="510" t="s">
        <v>7697</v>
      </c>
      <c r="I59" s="542" t="s">
        <v>7698</v>
      </c>
      <c r="J59" s="510" t="s">
        <v>7699</v>
      </c>
      <c r="K59" s="510" t="s">
        <v>3588</v>
      </c>
      <c r="L59" s="535" t="s">
        <v>114</v>
      </c>
      <c r="M59" s="535" t="s">
        <v>420</v>
      </c>
      <c r="N59" s="535">
        <v>80112.0</v>
      </c>
      <c r="O59" s="535" t="s">
        <v>7700</v>
      </c>
      <c r="P59" s="537">
        <v>39.5911671937492</v>
      </c>
      <c r="Q59" s="537">
        <v>-104.872291566754</v>
      </c>
      <c r="R59" s="761"/>
      <c r="S59" s="510" t="s">
        <v>7696</v>
      </c>
      <c r="T59" s="542" t="s">
        <v>7698</v>
      </c>
      <c r="U59" s="510" t="s">
        <v>3588</v>
      </c>
      <c r="V59" s="535" t="s">
        <v>114</v>
      </c>
      <c r="W59" s="535" t="s">
        <v>420</v>
      </c>
      <c r="X59" s="535" t="s">
        <v>486</v>
      </c>
      <c r="Y59" s="540">
        <v>45689.0</v>
      </c>
      <c r="Z59" s="510" t="s">
        <v>7701</v>
      </c>
      <c r="AA59" s="510" t="s">
        <v>7703</v>
      </c>
      <c r="AB59" s="490" t="s">
        <v>7702</v>
      </c>
      <c r="AC59" s="510"/>
      <c r="AD59" s="510">
        <f t="shared" si="1"/>
        <v>25</v>
      </c>
      <c r="AE59" s="510"/>
      <c r="AF59" s="510"/>
      <c r="AG59" s="510"/>
      <c r="AH59" s="510"/>
      <c r="AI59" s="2"/>
      <c r="AJ59" s="2"/>
    </row>
    <row r="60" ht="15.75" customHeight="1">
      <c r="A60" s="326">
        <v>9059.0</v>
      </c>
      <c r="B60" s="535" t="s">
        <v>36</v>
      </c>
      <c r="C60" s="535" t="s">
        <v>7299</v>
      </c>
      <c r="D60" s="510" t="s">
        <v>7704</v>
      </c>
      <c r="E60" s="535" t="s">
        <v>812</v>
      </c>
      <c r="F60" s="510" t="s">
        <v>7704</v>
      </c>
      <c r="G60" s="510" t="s">
        <v>7352</v>
      </c>
      <c r="H60" s="510" t="s">
        <v>7705</v>
      </c>
      <c r="I60" s="510" t="s">
        <v>7706</v>
      </c>
      <c r="J60" s="510" t="s">
        <v>7707</v>
      </c>
      <c r="K60" s="510" t="s">
        <v>7708</v>
      </c>
      <c r="L60" s="535" t="s">
        <v>114</v>
      </c>
      <c r="M60" s="535" t="s">
        <v>420</v>
      </c>
      <c r="N60" s="535">
        <v>80127.0</v>
      </c>
      <c r="O60" s="535" t="s">
        <v>7709</v>
      </c>
      <c r="P60" s="537">
        <v>39.5692339168925</v>
      </c>
      <c r="Q60" s="537">
        <v>-105.12648145852</v>
      </c>
      <c r="R60" s="761">
        <v>13.0</v>
      </c>
      <c r="S60" s="510" t="s">
        <v>7704</v>
      </c>
      <c r="T60" s="510" t="s">
        <v>7706</v>
      </c>
      <c r="U60" s="510" t="s">
        <v>7708</v>
      </c>
      <c r="V60" s="535" t="s">
        <v>114</v>
      </c>
      <c r="W60" s="535" t="s">
        <v>420</v>
      </c>
      <c r="X60" s="535" t="s">
        <v>498</v>
      </c>
      <c r="Y60" s="540">
        <v>44434.0</v>
      </c>
      <c r="Z60" s="510" t="s">
        <v>7710</v>
      </c>
      <c r="AA60" s="510" t="s">
        <v>7712</v>
      </c>
      <c r="AB60" s="490" t="s">
        <v>7711</v>
      </c>
      <c r="AC60" s="510"/>
      <c r="AD60" s="510">
        <f t="shared" si="1"/>
        <v>31</v>
      </c>
      <c r="AE60" s="510"/>
      <c r="AF60" s="510"/>
      <c r="AG60" s="510"/>
      <c r="AH60" s="510"/>
      <c r="AI60" s="2"/>
      <c r="AJ60" s="2"/>
    </row>
    <row r="61" ht="15.75" customHeight="1">
      <c r="A61" s="326">
        <v>9060.0</v>
      </c>
      <c r="B61" s="535" t="s">
        <v>158</v>
      </c>
      <c r="C61" s="535" t="s">
        <v>7299</v>
      </c>
      <c r="D61" s="510" t="s">
        <v>7713</v>
      </c>
      <c r="E61" s="535" t="s">
        <v>1209</v>
      </c>
      <c r="F61" s="510" t="s">
        <v>7714</v>
      </c>
      <c r="G61" s="510" t="s">
        <v>7715</v>
      </c>
      <c r="H61" s="510" t="s">
        <v>7716</v>
      </c>
      <c r="I61" s="510" t="s">
        <v>5530</v>
      </c>
      <c r="J61" s="510" t="s">
        <v>7717</v>
      </c>
      <c r="K61" s="510" t="s">
        <v>5532</v>
      </c>
      <c r="L61" s="535" t="s">
        <v>1443</v>
      </c>
      <c r="M61" s="535" t="s">
        <v>420</v>
      </c>
      <c r="N61" s="535" t="s">
        <v>7718</v>
      </c>
      <c r="O61" s="535" t="s">
        <v>5533</v>
      </c>
      <c r="P61" s="537">
        <v>45.0671389118048</v>
      </c>
      <c r="Q61" s="537">
        <v>-93.2334461007192</v>
      </c>
      <c r="R61" s="761">
        <v>3.0</v>
      </c>
      <c r="S61" s="510" t="s">
        <v>7713</v>
      </c>
      <c r="T61" s="510" t="s">
        <v>5530</v>
      </c>
      <c r="U61" s="510" t="s">
        <v>5532</v>
      </c>
      <c r="V61" s="535" t="s">
        <v>1443</v>
      </c>
      <c r="W61" s="535" t="s">
        <v>420</v>
      </c>
      <c r="X61" s="535" t="s">
        <v>498</v>
      </c>
      <c r="Y61" s="540">
        <v>45087.0</v>
      </c>
      <c r="Z61" s="510" t="s">
        <v>7719</v>
      </c>
      <c r="AA61" s="510"/>
      <c r="AB61" s="510" t="s">
        <v>7720</v>
      </c>
      <c r="AC61" s="510"/>
      <c r="AD61" s="510">
        <f t="shared" si="1"/>
        <v>16</v>
      </c>
      <c r="AE61" s="510"/>
      <c r="AF61" s="510"/>
      <c r="AG61" s="510"/>
      <c r="AH61" s="510"/>
      <c r="AI61" s="2"/>
      <c r="AJ61" s="2"/>
    </row>
    <row r="62" ht="115.5" customHeight="1">
      <c r="A62" s="326">
        <v>9061.0</v>
      </c>
      <c r="B62" s="535" t="s">
        <v>36</v>
      </c>
      <c r="C62" s="535" t="s">
        <v>7299</v>
      </c>
      <c r="D62" s="510" t="s">
        <v>7721</v>
      </c>
      <c r="E62" s="535" t="s">
        <v>812</v>
      </c>
      <c r="F62" s="510" t="s">
        <v>7722</v>
      </c>
      <c r="G62" s="510" t="s">
        <v>51</v>
      </c>
      <c r="H62" s="510" t="s">
        <v>7723</v>
      </c>
      <c r="I62" s="510" t="s">
        <v>7724</v>
      </c>
      <c r="J62" s="510" t="s">
        <v>7725</v>
      </c>
      <c r="K62" s="510" t="s">
        <v>4582</v>
      </c>
      <c r="L62" s="657" t="s">
        <v>106</v>
      </c>
      <c r="M62" s="657" t="s">
        <v>420</v>
      </c>
      <c r="N62" s="657">
        <v>14652.0</v>
      </c>
      <c r="O62" s="535" t="s">
        <v>7726</v>
      </c>
      <c r="P62" s="537">
        <v>43.1970045639429</v>
      </c>
      <c r="Q62" s="537">
        <v>-77.6301765545742</v>
      </c>
      <c r="R62" s="761"/>
      <c r="S62" s="510" t="s">
        <v>7721</v>
      </c>
      <c r="T62" s="510" t="s">
        <v>7727</v>
      </c>
      <c r="U62" s="510" t="s">
        <v>4582</v>
      </c>
      <c r="V62" s="535" t="s">
        <v>106</v>
      </c>
      <c r="W62" s="535" t="s">
        <v>420</v>
      </c>
      <c r="X62" s="535" t="s">
        <v>498</v>
      </c>
      <c r="Y62" s="540">
        <v>44416.0</v>
      </c>
      <c r="Z62" s="490" t="s">
        <v>7728</v>
      </c>
      <c r="AA62" s="510"/>
      <c r="AB62" s="490" t="s">
        <v>7729</v>
      </c>
      <c r="AC62" s="510"/>
      <c r="AD62" s="510">
        <f t="shared" si="1"/>
        <v>29</v>
      </c>
      <c r="AE62" s="510"/>
      <c r="AF62" s="510"/>
      <c r="AG62" s="510"/>
      <c r="AH62" s="510"/>
      <c r="AI62" s="2"/>
      <c r="AJ62" s="2"/>
    </row>
    <row r="63" ht="15.75" customHeight="1">
      <c r="A63" s="326">
        <v>9062.0</v>
      </c>
      <c r="B63" s="535" t="s">
        <v>36</v>
      </c>
      <c r="C63" s="535" t="s">
        <v>7299</v>
      </c>
      <c r="D63" s="510" t="s">
        <v>7730</v>
      </c>
      <c r="E63" s="535" t="s">
        <v>812</v>
      </c>
      <c r="F63" s="510" t="s">
        <v>4579</v>
      </c>
      <c r="G63" s="510" t="s">
        <v>7301</v>
      </c>
      <c r="H63" s="510" t="s">
        <v>7731</v>
      </c>
      <c r="I63" s="510" t="s">
        <v>6634</v>
      </c>
      <c r="J63" s="510" t="s">
        <v>7732</v>
      </c>
      <c r="K63" s="510" t="s">
        <v>7317</v>
      </c>
      <c r="L63" s="535" t="s">
        <v>248</v>
      </c>
      <c r="M63" s="535" t="s">
        <v>420</v>
      </c>
      <c r="N63" s="791" t="s">
        <v>7733</v>
      </c>
      <c r="O63" s="535" t="s">
        <v>7734</v>
      </c>
      <c r="P63" s="537">
        <v>42.4065399425438</v>
      </c>
      <c r="Q63" s="537">
        <v>-71.2725397736471</v>
      </c>
      <c r="R63" s="761"/>
      <c r="S63" s="510" t="s">
        <v>6632</v>
      </c>
      <c r="T63" s="510" t="s">
        <v>6634</v>
      </c>
      <c r="U63" s="510" t="s">
        <v>7317</v>
      </c>
      <c r="V63" s="535" t="s">
        <v>248</v>
      </c>
      <c r="W63" s="535" t="s">
        <v>420</v>
      </c>
      <c r="X63" s="535" t="s">
        <v>498</v>
      </c>
      <c r="Y63" s="540">
        <v>44435.0</v>
      </c>
      <c r="Z63" s="510" t="s">
        <v>7735</v>
      </c>
      <c r="AA63" s="510" t="s">
        <v>2767</v>
      </c>
      <c r="AB63" s="869" t="s">
        <v>7736</v>
      </c>
      <c r="AC63" s="510"/>
      <c r="AD63" s="510">
        <f t="shared" si="1"/>
        <v>21</v>
      </c>
      <c r="AE63" s="510"/>
      <c r="AF63" s="510"/>
      <c r="AG63" s="510"/>
      <c r="AH63" s="510"/>
      <c r="AI63" s="2"/>
      <c r="AJ63" s="2"/>
    </row>
    <row r="64" ht="132.0" customHeight="1">
      <c r="A64" s="326">
        <v>9063.0</v>
      </c>
      <c r="B64" s="535" t="s">
        <v>36</v>
      </c>
      <c r="C64" s="535" t="s">
        <v>7299</v>
      </c>
      <c r="D64" s="510" t="s">
        <v>7730</v>
      </c>
      <c r="E64" s="535" t="s">
        <v>812</v>
      </c>
      <c r="F64" s="510" t="s">
        <v>7737</v>
      </c>
      <c r="G64" s="510" t="s">
        <v>7301</v>
      </c>
      <c r="H64" s="510" t="s">
        <v>7731</v>
      </c>
      <c r="I64" s="510" t="s">
        <v>6634</v>
      </c>
      <c r="J64" s="510" t="s">
        <v>7738</v>
      </c>
      <c r="K64" s="510" t="s">
        <v>4140</v>
      </c>
      <c r="L64" s="535" t="s">
        <v>3695</v>
      </c>
      <c r="M64" s="535" t="s">
        <v>420</v>
      </c>
      <c r="N64" s="535">
        <v>70776.0</v>
      </c>
      <c r="O64" s="535" t="s">
        <v>7734</v>
      </c>
      <c r="P64" s="537">
        <v>30.2358444518862</v>
      </c>
      <c r="Q64" s="537">
        <v>-91.0995973893481</v>
      </c>
      <c r="R64" s="761"/>
      <c r="S64" s="510" t="s">
        <v>6632</v>
      </c>
      <c r="T64" s="510" t="s">
        <v>6634</v>
      </c>
      <c r="U64" s="510" t="s">
        <v>7317</v>
      </c>
      <c r="V64" s="535" t="s">
        <v>248</v>
      </c>
      <c r="W64" s="535" t="s">
        <v>420</v>
      </c>
      <c r="X64" s="535" t="s">
        <v>498</v>
      </c>
      <c r="Y64" s="540">
        <v>44435.0</v>
      </c>
      <c r="Z64" s="510" t="s">
        <v>7735</v>
      </c>
      <c r="AA64" s="510" t="s">
        <v>7739</v>
      </c>
      <c r="AB64" s="490" t="s">
        <v>7736</v>
      </c>
      <c r="AC64" s="510"/>
      <c r="AD64" s="510">
        <f t="shared" si="1"/>
        <v>21</v>
      </c>
      <c r="AE64" s="510"/>
      <c r="AF64" s="510"/>
      <c r="AG64" s="510"/>
      <c r="AH64" s="510"/>
      <c r="AI64" s="2"/>
      <c r="AJ64" s="2"/>
    </row>
    <row r="65" ht="15.75" customHeight="1">
      <c r="A65" s="326">
        <v>9064.0</v>
      </c>
      <c r="B65" s="535" t="s">
        <v>36</v>
      </c>
      <c r="C65" s="535" t="s">
        <v>7299</v>
      </c>
      <c r="D65" s="510" t="s">
        <v>7740</v>
      </c>
      <c r="E65" s="535" t="s">
        <v>812</v>
      </c>
      <c r="F65" s="510" t="s">
        <v>7741</v>
      </c>
      <c r="G65" s="510" t="s">
        <v>51</v>
      </c>
      <c r="H65" s="510" t="s">
        <v>7742</v>
      </c>
      <c r="I65" s="510" t="s">
        <v>1356</v>
      </c>
      <c r="J65" s="510" t="s">
        <v>7743</v>
      </c>
      <c r="K65" s="510" t="s">
        <v>1238</v>
      </c>
      <c r="L65" s="535" t="s">
        <v>42</v>
      </c>
      <c r="M65" s="535" t="s">
        <v>420</v>
      </c>
      <c r="N65" s="535">
        <v>48083.0</v>
      </c>
      <c r="O65" s="535" t="s">
        <v>7744</v>
      </c>
      <c r="P65" s="537">
        <v>42.5440737429668</v>
      </c>
      <c r="Q65" s="537">
        <v>-83.1109337025825</v>
      </c>
      <c r="R65" s="761">
        <v>170.0</v>
      </c>
      <c r="S65" s="510" t="s">
        <v>7745</v>
      </c>
      <c r="T65" s="510" t="s">
        <v>4122</v>
      </c>
      <c r="U65" s="510" t="s">
        <v>631</v>
      </c>
      <c r="V65" s="535" t="s">
        <v>1204</v>
      </c>
      <c r="W65" s="535" t="s">
        <v>1256</v>
      </c>
      <c r="X65" s="535" t="s">
        <v>498</v>
      </c>
      <c r="Y65" s="540">
        <v>44414.0</v>
      </c>
      <c r="Z65" s="510" t="s">
        <v>7746</v>
      </c>
      <c r="AA65" s="510" t="s">
        <v>7747</v>
      </c>
      <c r="AB65" s="490" t="s">
        <v>4602</v>
      </c>
      <c r="AC65" s="510"/>
      <c r="AD65" s="510">
        <f t="shared" si="1"/>
        <v>29</v>
      </c>
      <c r="AE65" s="510"/>
      <c r="AF65" s="510"/>
      <c r="AG65" s="510"/>
      <c r="AH65" s="510"/>
      <c r="AI65" s="2"/>
      <c r="AJ65" s="2"/>
    </row>
    <row r="66" ht="15.75" customHeight="1">
      <c r="A66" s="326">
        <v>9065.0</v>
      </c>
      <c r="B66" s="535" t="s">
        <v>36</v>
      </c>
      <c r="C66" s="535" t="s">
        <v>7299</v>
      </c>
      <c r="D66" s="510" t="s">
        <v>7748</v>
      </c>
      <c r="E66" s="535" t="s">
        <v>812</v>
      </c>
      <c r="F66" s="510" t="s">
        <v>7748</v>
      </c>
      <c r="G66" s="510" t="s">
        <v>7305</v>
      </c>
      <c r="H66" s="510" t="s">
        <v>7749</v>
      </c>
      <c r="I66" s="510" t="s">
        <v>6676</v>
      </c>
      <c r="J66" s="510" t="s">
        <v>7750</v>
      </c>
      <c r="K66" s="510" t="s">
        <v>6678</v>
      </c>
      <c r="L66" s="535" t="s">
        <v>179</v>
      </c>
      <c r="M66" s="535" t="s">
        <v>420</v>
      </c>
      <c r="N66" s="535">
        <v>19438.0</v>
      </c>
      <c r="O66" s="535" t="s">
        <v>6679</v>
      </c>
      <c r="P66" s="537">
        <v>40.2676691870779</v>
      </c>
      <c r="Q66" s="537">
        <v>-75.3640949160467</v>
      </c>
      <c r="R66" s="761">
        <v>25.0</v>
      </c>
      <c r="S66" s="510" t="s">
        <v>7748</v>
      </c>
      <c r="T66" s="510" t="s">
        <v>6676</v>
      </c>
      <c r="U66" s="510" t="s">
        <v>6678</v>
      </c>
      <c r="V66" s="535" t="s">
        <v>179</v>
      </c>
      <c r="W66" s="535" t="s">
        <v>420</v>
      </c>
      <c r="X66" s="535" t="s">
        <v>498</v>
      </c>
      <c r="Y66" s="540">
        <v>44437.0</v>
      </c>
      <c r="Z66" s="510" t="s">
        <v>7751</v>
      </c>
      <c r="AA66" s="510" t="s">
        <v>6682</v>
      </c>
      <c r="AB66" s="490" t="s">
        <v>7752</v>
      </c>
      <c r="AC66" s="510"/>
      <c r="AD66" s="510">
        <f t="shared" si="1"/>
        <v>19</v>
      </c>
      <c r="AE66" s="510"/>
      <c r="AF66" s="510"/>
      <c r="AG66" s="510"/>
      <c r="AH66" s="510"/>
      <c r="AI66" s="2"/>
      <c r="AJ66" s="2"/>
    </row>
    <row r="67" ht="15.75" customHeight="1">
      <c r="A67" s="326">
        <v>9066.0</v>
      </c>
      <c r="B67" s="535" t="s">
        <v>36</v>
      </c>
      <c r="C67" s="535" t="s">
        <v>7299</v>
      </c>
      <c r="D67" s="510" t="s">
        <v>7753</v>
      </c>
      <c r="E67" s="535" t="s">
        <v>812</v>
      </c>
      <c r="F67" s="510" t="s">
        <v>7754</v>
      </c>
      <c r="G67" s="510" t="s">
        <v>7305</v>
      </c>
      <c r="H67" s="510" t="s">
        <v>7755</v>
      </c>
      <c r="I67" s="510" t="s">
        <v>7756</v>
      </c>
      <c r="J67" s="510" t="s">
        <v>7757</v>
      </c>
      <c r="K67" s="510" t="s">
        <v>7758</v>
      </c>
      <c r="L67" s="535" t="s">
        <v>194</v>
      </c>
      <c r="M67" s="535" t="s">
        <v>420</v>
      </c>
      <c r="N67" s="535">
        <v>21666.0</v>
      </c>
      <c r="O67" s="535" t="s">
        <v>7759</v>
      </c>
      <c r="P67" s="537">
        <v>38.987132740466</v>
      </c>
      <c r="Q67" s="537">
        <v>-76.3197710465524</v>
      </c>
      <c r="R67" s="689">
        <v>100.0</v>
      </c>
      <c r="S67" s="510" t="s">
        <v>7753</v>
      </c>
      <c r="T67" s="510" t="s">
        <v>7756</v>
      </c>
      <c r="U67" s="522" t="s">
        <v>7758</v>
      </c>
      <c r="V67" s="657" t="s">
        <v>194</v>
      </c>
      <c r="W67" s="657" t="s">
        <v>420</v>
      </c>
      <c r="X67" s="657" t="s">
        <v>498</v>
      </c>
      <c r="Y67" s="540">
        <v>44437.0</v>
      </c>
      <c r="Z67" s="510" t="s">
        <v>7760</v>
      </c>
      <c r="AA67" s="510"/>
      <c r="AB67" s="490" t="s">
        <v>7761</v>
      </c>
      <c r="AC67" s="510"/>
      <c r="AD67" s="510">
        <f t="shared" si="1"/>
        <v>26</v>
      </c>
      <c r="AE67" s="510"/>
      <c r="AF67" s="510"/>
      <c r="AG67" s="510"/>
      <c r="AH67" s="510"/>
      <c r="AI67" s="2"/>
      <c r="AJ67" s="2"/>
    </row>
    <row r="68" ht="15.75" customHeight="1">
      <c r="A68" s="326">
        <v>9067.0</v>
      </c>
      <c r="B68" s="535" t="s">
        <v>36</v>
      </c>
      <c r="C68" s="535" t="s">
        <v>7299</v>
      </c>
      <c r="D68" s="510" t="s">
        <v>4175</v>
      </c>
      <c r="E68" s="535" t="s">
        <v>1209</v>
      </c>
      <c r="F68" s="510" t="s">
        <v>7762</v>
      </c>
      <c r="G68" s="510" t="s">
        <v>3927</v>
      </c>
      <c r="H68" s="510" t="s">
        <v>7763</v>
      </c>
      <c r="I68" s="510" t="s">
        <v>4177</v>
      </c>
      <c r="J68" s="510" t="s">
        <v>7764</v>
      </c>
      <c r="K68" s="510" t="s">
        <v>4183</v>
      </c>
      <c r="L68" s="657" t="s">
        <v>245</v>
      </c>
      <c r="M68" s="657" t="s">
        <v>618</v>
      </c>
      <c r="N68" s="657" t="s">
        <v>7765</v>
      </c>
      <c r="O68" s="535" t="s">
        <v>7766</v>
      </c>
      <c r="P68" s="537">
        <v>49.2515430075717</v>
      </c>
      <c r="Q68" s="537">
        <v>-122.913917302232</v>
      </c>
      <c r="R68" s="737">
        <v>45.0</v>
      </c>
      <c r="S68" s="476" t="s">
        <v>4182</v>
      </c>
      <c r="T68" s="522" t="s">
        <v>4177</v>
      </c>
      <c r="U68" s="510" t="s">
        <v>4183</v>
      </c>
      <c r="V68" s="535" t="s">
        <v>245</v>
      </c>
      <c r="W68" s="535" t="s">
        <v>618</v>
      </c>
      <c r="X68" s="535" t="s">
        <v>498</v>
      </c>
      <c r="Y68" s="540">
        <v>45094.0</v>
      </c>
      <c r="Z68" s="510" t="s">
        <v>7767</v>
      </c>
      <c r="AA68" s="510" t="s">
        <v>7769</v>
      </c>
      <c r="AB68" s="490" t="s">
        <v>7768</v>
      </c>
      <c r="AC68" s="510"/>
      <c r="AD68" s="510">
        <f t="shared" si="1"/>
        <v>26</v>
      </c>
      <c r="AE68" s="510"/>
      <c r="AF68" s="510"/>
      <c r="AG68" s="510"/>
      <c r="AH68" s="510"/>
      <c r="AI68" s="2"/>
      <c r="AJ68" s="2"/>
    </row>
    <row r="69" ht="15.75" customHeight="1">
      <c r="A69" s="326">
        <v>9068.0</v>
      </c>
      <c r="B69" s="535" t="s">
        <v>158</v>
      </c>
      <c r="C69" s="535" t="s">
        <v>7299</v>
      </c>
      <c r="D69" s="510" t="s">
        <v>4187</v>
      </c>
      <c r="E69" s="535" t="s">
        <v>812</v>
      </c>
      <c r="F69" s="510" t="s">
        <v>7770</v>
      </c>
      <c r="G69" s="510" t="s">
        <v>7305</v>
      </c>
      <c r="H69" s="510" t="s">
        <v>6839</v>
      </c>
      <c r="I69" s="510" t="s">
        <v>4189</v>
      </c>
      <c r="J69" s="510" t="s">
        <v>7771</v>
      </c>
      <c r="K69" s="510" t="s">
        <v>3760</v>
      </c>
      <c r="L69" s="657" t="s">
        <v>86</v>
      </c>
      <c r="M69" s="657" t="s">
        <v>420</v>
      </c>
      <c r="N69" s="657">
        <v>60642.0</v>
      </c>
      <c r="O69" s="535" t="s">
        <v>4191</v>
      </c>
      <c r="P69" s="537">
        <v>41.8893121485521</v>
      </c>
      <c r="Q69" s="537">
        <v>-87.6629349157771</v>
      </c>
      <c r="R69" s="761">
        <v>33.0</v>
      </c>
      <c r="S69" s="510" t="s">
        <v>4187</v>
      </c>
      <c r="T69" s="510" t="s">
        <v>4189</v>
      </c>
      <c r="U69" s="522" t="s">
        <v>3760</v>
      </c>
      <c r="V69" s="657" t="s">
        <v>86</v>
      </c>
      <c r="W69" s="657" t="s">
        <v>420</v>
      </c>
      <c r="X69" s="657" t="s">
        <v>498</v>
      </c>
      <c r="Y69" s="540">
        <v>45092.0</v>
      </c>
      <c r="Z69" s="510" t="s">
        <v>7772</v>
      </c>
      <c r="AA69" s="510"/>
      <c r="AB69" s="490" t="s">
        <v>7773</v>
      </c>
      <c r="AC69" s="510"/>
      <c r="AD69" s="510">
        <f t="shared" si="1"/>
        <v>7</v>
      </c>
      <c r="AE69" s="510"/>
      <c r="AF69" s="510"/>
      <c r="AG69" s="510"/>
      <c r="AH69" s="510"/>
      <c r="AI69" s="2"/>
      <c r="AJ69" s="2"/>
    </row>
    <row r="70" ht="117.75" customHeight="1">
      <c r="A70" s="326">
        <v>9069.0</v>
      </c>
      <c r="B70" s="535" t="s">
        <v>36</v>
      </c>
      <c r="C70" s="535" t="s">
        <v>7299</v>
      </c>
      <c r="D70" s="510" t="s">
        <v>2468</v>
      </c>
      <c r="E70" s="535" t="s">
        <v>812</v>
      </c>
      <c r="F70" s="510" t="s">
        <v>2468</v>
      </c>
      <c r="G70" s="510" t="s">
        <v>7301</v>
      </c>
      <c r="H70" s="510" t="s">
        <v>7774</v>
      </c>
      <c r="I70" s="510" t="s">
        <v>4860</v>
      </c>
      <c r="J70" s="510" t="s">
        <v>7775</v>
      </c>
      <c r="K70" s="510" t="s">
        <v>2474</v>
      </c>
      <c r="L70" s="535" t="s">
        <v>248</v>
      </c>
      <c r="M70" s="535" t="s">
        <v>420</v>
      </c>
      <c r="N70" s="535" t="s">
        <v>4862</v>
      </c>
      <c r="O70" s="535" t="s">
        <v>4863</v>
      </c>
      <c r="P70" s="537">
        <v>42.3446340233316</v>
      </c>
      <c r="Q70" s="537">
        <v>-71.0310592017393</v>
      </c>
      <c r="R70" s="761">
        <v>74.0</v>
      </c>
      <c r="S70" s="510" t="s">
        <v>2468</v>
      </c>
      <c r="T70" s="510" t="s">
        <v>4860</v>
      </c>
      <c r="U70" s="510" t="s">
        <v>2474</v>
      </c>
      <c r="V70" s="535" t="s">
        <v>248</v>
      </c>
      <c r="W70" s="535" t="s">
        <v>420</v>
      </c>
      <c r="X70" s="657" t="s">
        <v>498</v>
      </c>
      <c r="Y70" s="660">
        <v>44779.0</v>
      </c>
      <c r="Z70" s="510" t="s">
        <v>7776</v>
      </c>
      <c r="AA70" s="510"/>
      <c r="AB70" s="490" t="s">
        <v>7777</v>
      </c>
      <c r="AC70" s="510"/>
      <c r="AD70" s="510">
        <f t="shared" si="1"/>
        <v>23</v>
      </c>
      <c r="AE70" s="510"/>
      <c r="AF70" s="510"/>
      <c r="AG70" s="510"/>
      <c r="AH70" s="510"/>
      <c r="AI70" s="2"/>
      <c r="AJ70" s="2"/>
    </row>
    <row r="71" ht="15.75" customHeight="1">
      <c r="A71" s="326">
        <v>9070.0</v>
      </c>
      <c r="B71" s="535" t="s">
        <v>36</v>
      </c>
      <c r="C71" s="535" t="s">
        <v>7299</v>
      </c>
      <c r="D71" s="510" t="s">
        <v>360</v>
      </c>
      <c r="E71" s="535" t="s">
        <v>1209</v>
      </c>
      <c r="F71" s="510" t="s">
        <v>7778</v>
      </c>
      <c r="G71" s="510" t="s">
        <v>7352</v>
      </c>
      <c r="H71" s="510" t="s">
        <v>7779</v>
      </c>
      <c r="I71" s="510" t="s">
        <v>1496</v>
      </c>
      <c r="J71" s="510" t="s">
        <v>2478</v>
      </c>
      <c r="K71" s="510" t="s">
        <v>908</v>
      </c>
      <c r="L71" s="535" t="s">
        <v>42</v>
      </c>
      <c r="M71" s="535" t="s">
        <v>420</v>
      </c>
      <c r="N71" s="535">
        <v>48108.0</v>
      </c>
      <c r="O71" s="535" t="s">
        <v>1498</v>
      </c>
      <c r="P71" s="537">
        <v>42.288748284035</v>
      </c>
      <c r="Q71" s="537">
        <v>-83.8472355621151</v>
      </c>
      <c r="R71" s="761">
        <v>134.0</v>
      </c>
      <c r="S71" s="510" t="s">
        <v>360</v>
      </c>
      <c r="T71" s="510" t="s">
        <v>1496</v>
      </c>
      <c r="U71" s="510" t="s">
        <v>1499</v>
      </c>
      <c r="V71" s="535" t="s">
        <v>86</v>
      </c>
      <c r="W71" s="535" t="s">
        <v>420</v>
      </c>
      <c r="X71" s="535" t="s">
        <v>498</v>
      </c>
      <c r="Y71" s="540">
        <v>44416.0</v>
      </c>
      <c r="Z71" s="510" t="s">
        <v>7780</v>
      </c>
      <c r="AA71" s="510"/>
      <c r="AB71" s="490" t="s">
        <v>1501</v>
      </c>
      <c r="AC71" s="510"/>
      <c r="AD71" s="510">
        <f t="shared" si="1"/>
        <v>29</v>
      </c>
      <c r="AE71" s="510"/>
      <c r="AF71" s="510"/>
      <c r="AG71" s="510"/>
      <c r="AH71" s="510"/>
      <c r="AI71" s="2"/>
      <c r="AJ71" s="2"/>
    </row>
    <row r="72" ht="15.75" customHeight="1">
      <c r="A72" s="326">
        <v>9071.0</v>
      </c>
      <c r="B72" s="535" t="s">
        <v>36</v>
      </c>
      <c r="C72" s="535" t="s">
        <v>7299</v>
      </c>
      <c r="D72" s="510" t="s">
        <v>5649</v>
      </c>
      <c r="E72" s="535" t="s">
        <v>812</v>
      </c>
      <c r="F72" s="522" t="s">
        <v>1231</v>
      </c>
      <c r="G72" s="510" t="s">
        <v>5152</v>
      </c>
      <c r="H72" s="510" t="s">
        <v>5650</v>
      </c>
      <c r="I72" s="510" t="s">
        <v>5651</v>
      </c>
      <c r="J72" s="510" t="s">
        <v>5652</v>
      </c>
      <c r="K72" s="510" t="s">
        <v>1231</v>
      </c>
      <c r="L72" s="657" t="s">
        <v>127</v>
      </c>
      <c r="M72" s="535" t="s">
        <v>420</v>
      </c>
      <c r="N72" s="657">
        <v>28216.0</v>
      </c>
      <c r="O72" s="535" t="s">
        <v>5653</v>
      </c>
      <c r="P72" s="537">
        <v>35.2799428404358</v>
      </c>
      <c r="Q72" s="537">
        <v>-80.8772882598853</v>
      </c>
      <c r="R72" s="836">
        <v>60.0</v>
      </c>
      <c r="S72" s="522" t="s">
        <v>5654</v>
      </c>
      <c r="T72" s="510" t="s">
        <v>5655</v>
      </c>
      <c r="U72" s="510" t="s">
        <v>1231</v>
      </c>
      <c r="V72" s="535" t="s">
        <v>127</v>
      </c>
      <c r="W72" s="535" t="s">
        <v>420</v>
      </c>
      <c r="X72" s="535" t="s">
        <v>498</v>
      </c>
      <c r="Y72" s="540">
        <v>45289.0</v>
      </c>
      <c r="Z72" s="510" t="s">
        <v>1234</v>
      </c>
      <c r="AA72" s="510"/>
      <c r="AB72" s="490" t="s">
        <v>7781</v>
      </c>
      <c r="AC72" s="510"/>
      <c r="AD72" s="510">
        <f t="shared" si="1"/>
        <v>25</v>
      </c>
      <c r="AE72" s="510"/>
      <c r="AF72" s="510"/>
      <c r="AG72" s="510"/>
      <c r="AH72" s="510"/>
      <c r="AI72" s="2"/>
      <c r="AJ72" s="2"/>
    </row>
    <row r="73" ht="15.75" customHeight="1">
      <c r="A73" s="326">
        <v>9072.0</v>
      </c>
      <c r="B73" s="535" t="s">
        <v>36</v>
      </c>
      <c r="C73" s="535" t="s">
        <v>7299</v>
      </c>
      <c r="D73" s="510" t="s">
        <v>6711</v>
      </c>
      <c r="E73" s="535" t="s">
        <v>812</v>
      </c>
      <c r="F73" s="510" t="s">
        <v>7782</v>
      </c>
      <c r="G73" s="510" t="s">
        <v>7301</v>
      </c>
      <c r="H73" s="510" t="s">
        <v>7774</v>
      </c>
      <c r="I73" s="510" t="s">
        <v>6713</v>
      </c>
      <c r="J73" s="510" t="s">
        <v>7783</v>
      </c>
      <c r="K73" s="510" t="s">
        <v>6715</v>
      </c>
      <c r="L73" s="535" t="s">
        <v>250</v>
      </c>
      <c r="M73" s="535" t="s">
        <v>420</v>
      </c>
      <c r="N73" s="791" t="s">
        <v>6716</v>
      </c>
      <c r="O73" s="535" t="s">
        <v>6717</v>
      </c>
      <c r="P73" s="537">
        <v>40.5428845629964</v>
      </c>
      <c r="Q73" s="537">
        <v>-74.5516055161547</v>
      </c>
      <c r="R73" s="761">
        <v>20.0</v>
      </c>
      <c r="S73" s="522" t="s">
        <v>6711</v>
      </c>
      <c r="T73" s="522" t="s">
        <v>6713</v>
      </c>
      <c r="U73" s="522" t="s">
        <v>6715</v>
      </c>
      <c r="V73" s="657" t="s">
        <v>250</v>
      </c>
      <c r="W73" s="657" t="s">
        <v>420</v>
      </c>
      <c r="X73" s="657" t="s">
        <v>498</v>
      </c>
      <c r="Y73" s="660">
        <v>44430.0</v>
      </c>
      <c r="Z73" s="510" t="s">
        <v>6718</v>
      </c>
      <c r="AA73" s="510"/>
      <c r="AB73" s="490" t="s">
        <v>7784</v>
      </c>
      <c r="AC73" s="510"/>
      <c r="AD73" s="510">
        <f t="shared" si="1"/>
        <v>30</v>
      </c>
      <c r="AE73" s="510"/>
      <c r="AF73" s="510"/>
      <c r="AG73" s="510"/>
      <c r="AH73" s="510"/>
      <c r="AI73" s="2"/>
      <c r="AJ73" s="2"/>
    </row>
    <row r="74" ht="15.75" customHeight="1">
      <c r="A74" s="326">
        <v>9073.0</v>
      </c>
      <c r="B74" s="535" t="s">
        <v>36</v>
      </c>
      <c r="C74" s="535" t="s">
        <v>7299</v>
      </c>
      <c r="D74" s="510" t="s">
        <v>7785</v>
      </c>
      <c r="E74" s="535" t="s">
        <v>1209</v>
      </c>
      <c r="F74" s="490" t="s">
        <v>7786</v>
      </c>
      <c r="G74" s="510" t="s">
        <v>5067</v>
      </c>
      <c r="H74" s="490" t="s">
        <v>7787</v>
      </c>
      <c r="I74" s="452" t="s">
        <v>6730</v>
      </c>
      <c r="J74" s="490" t="s">
        <v>6731</v>
      </c>
      <c r="K74" s="510" t="s">
        <v>6076</v>
      </c>
      <c r="L74" s="535" t="s">
        <v>248</v>
      </c>
      <c r="M74" s="535" t="s">
        <v>420</v>
      </c>
      <c r="N74" s="791" t="s">
        <v>6732</v>
      </c>
      <c r="O74" s="535"/>
      <c r="P74" s="537">
        <v>42.4878225812522</v>
      </c>
      <c r="Q74" s="537">
        <v>-71.2211441048997</v>
      </c>
      <c r="R74" s="761">
        <v>42.0</v>
      </c>
      <c r="S74" s="510" t="s">
        <v>5668</v>
      </c>
      <c r="T74" s="490" t="s">
        <v>6726</v>
      </c>
      <c r="U74" s="510" t="s">
        <v>5669</v>
      </c>
      <c r="V74" s="535" t="s">
        <v>658</v>
      </c>
      <c r="W74" s="535" t="s">
        <v>659</v>
      </c>
      <c r="X74" s="535" t="s">
        <v>498</v>
      </c>
      <c r="Y74" s="540">
        <v>45084.0</v>
      </c>
      <c r="Z74" s="510" t="s">
        <v>5670</v>
      </c>
      <c r="AA74" s="510"/>
      <c r="AB74" s="490" t="s">
        <v>7788</v>
      </c>
      <c r="AC74" s="510"/>
      <c r="AD74" s="510">
        <f t="shared" si="1"/>
        <v>29</v>
      </c>
      <c r="AE74" s="510"/>
      <c r="AF74" s="510"/>
      <c r="AG74" s="510"/>
      <c r="AH74" s="510"/>
      <c r="AI74" s="2"/>
      <c r="AJ74" s="2"/>
    </row>
    <row r="75" ht="15.75" customHeight="1">
      <c r="A75" s="326">
        <v>9074.0</v>
      </c>
      <c r="B75" s="535" t="s">
        <v>36</v>
      </c>
      <c r="C75" s="535" t="s">
        <v>7299</v>
      </c>
      <c r="D75" s="510" t="s">
        <v>5662</v>
      </c>
      <c r="E75" s="535" t="s">
        <v>1209</v>
      </c>
      <c r="F75" s="510" t="s">
        <v>5663</v>
      </c>
      <c r="G75" s="510" t="s">
        <v>5067</v>
      </c>
      <c r="H75" s="490" t="s">
        <v>7789</v>
      </c>
      <c r="I75" s="452" t="s">
        <v>6730</v>
      </c>
      <c r="J75" s="510" t="s">
        <v>5666</v>
      </c>
      <c r="K75" s="510" t="s">
        <v>711</v>
      </c>
      <c r="L75" s="522" t="s">
        <v>179</v>
      </c>
      <c r="M75" s="510" t="s">
        <v>420</v>
      </c>
      <c r="N75" s="1307" t="s">
        <v>6725</v>
      </c>
      <c r="O75" s="510" t="s">
        <v>5667</v>
      </c>
      <c r="P75" s="537">
        <v>40.0596416265453</v>
      </c>
      <c r="Q75" s="537">
        <v>-75.6428865450936</v>
      </c>
      <c r="R75" s="737">
        <v>65.0</v>
      </c>
      <c r="S75" s="510" t="s">
        <v>5668</v>
      </c>
      <c r="T75" s="490" t="s">
        <v>6726</v>
      </c>
      <c r="U75" s="510" t="s">
        <v>5669</v>
      </c>
      <c r="V75" s="535" t="s">
        <v>658</v>
      </c>
      <c r="W75" s="535" t="s">
        <v>659</v>
      </c>
      <c r="X75" s="535" t="s">
        <v>498</v>
      </c>
      <c r="Y75" s="540">
        <v>45084.0</v>
      </c>
      <c r="Z75" s="510" t="s">
        <v>5670</v>
      </c>
      <c r="AA75" s="510"/>
      <c r="AB75" s="1271" t="s">
        <v>5671</v>
      </c>
      <c r="AC75" s="510"/>
      <c r="AD75" s="510">
        <f t="shared" si="1"/>
        <v>29</v>
      </c>
      <c r="AE75" s="510"/>
      <c r="AF75" s="510"/>
      <c r="AG75" s="510"/>
      <c r="AH75" s="510"/>
      <c r="AI75" s="2"/>
      <c r="AJ75" s="2"/>
    </row>
    <row r="76" ht="15.75" customHeight="1">
      <c r="A76" s="326">
        <v>9075.0</v>
      </c>
      <c r="B76" s="535" t="s">
        <v>36</v>
      </c>
      <c r="C76" s="535" t="s">
        <v>7299</v>
      </c>
      <c r="D76" s="510" t="s">
        <v>5678</v>
      </c>
      <c r="E76" s="535" t="s">
        <v>812</v>
      </c>
      <c r="F76" s="510" t="s">
        <v>5679</v>
      </c>
      <c r="G76" s="510" t="s">
        <v>7301</v>
      </c>
      <c r="H76" s="510" t="s">
        <v>7790</v>
      </c>
      <c r="I76" s="510" t="s">
        <v>7791</v>
      </c>
      <c r="J76" s="510" t="s">
        <v>5682</v>
      </c>
      <c r="K76" s="510" t="s">
        <v>5679</v>
      </c>
      <c r="L76" s="535" t="s">
        <v>32</v>
      </c>
      <c r="M76" s="535" t="s">
        <v>420</v>
      </c>
      <c r="N76" s="535">
        <v>43035.0</v>
      </c>
      <c r="O76" s="535" t="s">
        <v>5683</v>
      </c>
      <c r="P76" s="537">
        <v>40.1541289851462</v>
      </c>
      <c r="Q76" s="537">
        <v>-83.0089641293216</v>
      </c>
      <c r="R76" s="761">
        <v>65.0</v>
      </c>
      <c r="S76" s="510" t="s">
        <v>5678</v>
      </c>
      <c r="T76" s="510" t="s">
        <v>7791</v>
      </c>
      <c r="U76" s="510" t="s">
        <v>5679</v>
      </c>
      <c r="V76" s="535" t="s">
        <v>32</v>
      </c>
      <c r="W76" s="535" t="s">
        <v>420</v>
      </c>
      <c r="X76" s="657" t="s">
        <v>498</v>
      </c>
      <c r="Y76" s="660">
        <v>44891.0</v>
      </c>
      <c r="Z76" s="510" t="s">
        <v>5684</v>
      </c>
      <c r="AA76" s="510" t="s">
        <v>7793</v>
      </c>
      <c r="AB76" s="510" t="s">
        <v>7792</v>
      </c>
      <c r="AC76" s="510"/>
      <c r="AD76" s="510">
        <f t="shared" si="1"/>
        <v>26</v>
      </c>
      <c r="AE76" s="510"/>
      <c r="AF76" s="510"/>
      <c r="AG76" s="510"/>
      <c r="AH76" s="510"/>
      <c r="AI76" s="2"/>
      <c r="AJ76" s="2"/>
    </row>
    <row r="77" ht="15.75" customHeight="1">
      <c r="A77" s="326">
        <v>9076.0</v>
      </c>
      <c r="B77" s="535" t="s">
        <v>36</v>
      </c>
      <c r="C77" s="535" t="s">
        <v>7299</v>
      </c>
      <c r="D77" s="510" t="s">
        <v>7794</v>
      </c>
      <c r="E77" s="535" t="s">
        <v>1209</v>
      </c>
      <c r="F77" s="510" t="s">
        <v>7795</v>
      </c>
      <c r="G77" s="510" t="s">
        <v>2757</v>
      </c>
      <c r="H77" s="510" t="s">
        <v>6913</v>
      </c>
      <c r="I77" s="510" t="s">
        <v>7796</v>
      </c>
      <c r="J77" s="510" t="s">
        <v>7797</v>
      </c>
      <c r="K77" s="510" t="s">
        <v>4689</v>
      </c>
      <c r="L77" s="535" t="s">
        <v>42</v>
      </c>
      <c r="M77" s="535" t="s">
        <v>420</v>
      </c>
      <c r="N77" s="535">
        <v>48333.0</v>
      </c>
      <c r="O77" s="535" t="s">
        <v>7798</v>
      </c>
      <c r="P77" s="537">
        <v>42.4938621520941</v>
      </c>
      <c r="Q77" s="537">
        <v>-83.4249231313159</v>
      </c>
      <c r="R77" s="761">
        <v>1200.0</v>
      </c>
      <c r="S77" s="510" t="s">
        <v>7799</v>
      </c>
      <c r="T77" s="510" t="s">
        <v>7800</v>
      </c>
      <c r="U77" s="510" t="s">
        <v>7801</v>
      </c>
      <c r="V77" s="535" t="s">
        <v>466</v>
      </c>
      <c r="W77" s="535" t="s">
        <v>467</v>
      </c>
      <c r="X77" s="657" t="s">
        <v>498</v>
      </c>
      <c r="Y77" s="660">
        <v>44430.0</v>
      </c>
      <c r="Z77" s="510" t="s">
        <v>454</v>
      </c>
      <c r="AA77" s="510"/>
      <c r="AB77" s="490" t="s">
        <v>7802</v>
      </c>
      <c r="AC77" s="510"/>
      <c r="AD77" s="510">
        <f t="shared" si="1"/>
        <v>22</v>
      </c>
      <c r="AE77" s="510"/>
      <c r="AF77" s="510"/>
      <c r="AG77" s="510"/>
      <c r="AH77" s="510"/>
      <c r="AI77" s="2"/>
      <c r="AJ77" s="2"/>
    </row>
    <row r="78" ht="15.75" customHeight="1">
      <c r="A78" s="326">
        <v>9077.0</v>
      </c>
      <c r="B78" s="535" t="s">
        <v>36</v>
      </c>
      <c r="C78" s="535" t="s">
        <v>7299</v>
      </c>
      <c r="D78" s="510" t="s">
        <v>6756</v>
      </c>
      <c r="E78" s="535" t="s">
        <v>1209</v>
      </c>
      <c r="F78" s="510" t="s">
        <v>6756</v>
      </c>
      <c r="G78" s="510"/>
      <c r="H78" s="510"/>
      <c r="I78" s="510" t="s">
        <v>7803</v>
      </c>
      <c r="J78" s="510" t="s">
        <v>6759</v>
      </c>
      <c r="K78" s="510" t="s">
        <v>5789</v>
      </c>
      <c r="L78" s="535" t="s">
        <v>106</v>
      </c>
      <c r="M78" s="535" t="s">
        <v>420</v>
      </c>
      <c r="N78" s="535">
        <v>10019.0</v>
      </c>
      <c r="O78" s="535"/>
      <c r="P78" s="537">
        <v>40.7631145167164</v>
      </c>
      <c r="Q78" s="537">
        <v>-73.9824932592327</v>
      </c>
      <c r="R78" s="761">
        <v>200.0</v>
      </c>
      <c r="S78" s="510" t="s">
        <v>6756</v>
      </c>
      <c r="T78" s="510" t="s">
        <v>7803</v>
      </c>
      <c r="U78" s="510" t="s">
        <v>5789</v>
      </c>
      <c r="V78" s="535" t="s">
        <v>106</v>
      </c>
      <c r="W78" s="535" t="s">
        <v>420</v>
      </c>
      <c r="X78" s="535" t="s">
        <v>453</v>
      </c>
      <c r="Y78" s="540">
        <v>45504.0</v>
      </c>
      <c r="Z78" s="510" t="s">
        <v>7803</v>
      </c>
      <c r="AA78" s="510" t="s">
        <v>6762</v>
      </c>
      <c r="AB78" s="510" t="s">
        <v>7804</v>
      </c>
      <c r="AC78" s="510"/>
      <c r="AD78" s="510">
        <f t="shared" si="1"/>
        <v>18</v>
      </c>
      <c r="AE78" s="510"/>
      <c r="AF78" s="510"/>
      <c r="AG78" s="510"/>
      <c r="AH78" s="510" t="s">
        <v>6763</v>
      </c>
      <c r="AI78" s="2"/>
      <c r="AJ78" s="2"/>
    </row>
    <row r="79" ht="15.75" customHeight="1">
      <c r="A79" s="326">
        <v>9078.0</v>
      </c>
      <c r="B79" s="535" t="s">
        <v>36</v>
      </c>
      <c r="C79" s="535" t="s">
        <v>7299</v>
      </c>
      <c r="D79" s="510" t="s">
        <v>7805</v>
      </c>
      <c r="E79" s="535" t="s">
        <v>1209</v>
      </c>
      <c r="F79" s="510" t="s">
        <v>7805</v>
      </c>
      <c r="G79" s="510" t="s">
        <v>7301</v>
      </c>
      <c r="H79" s="490" t="s">
        <v>7806</v>
      </c>
      <c r="I79" s="510" t="s">
        <v>7807</v>
      </c>
      <c r="J79" s="510" t="s">
        <v>7808</v>
      </c>
      <c r="K79" s="510" t="s">
        <v>956</v>
      </c>
      <c r="L79" s="535" t="s">
        <v>250</v>
      </c>
      <c r="M79" s="535" t="s">
        <v>420</v>
      </c>
      <c r="N79" s="791" t="s">
        <v>7809</v>
      </c>
      <c r="O79" s="535" t="s">
        <v>7810</v>
      </c>
      <c r="P79" s="537">
        <v>40.5564503202964</v>
      </c>
      <c r="Q79" s="537">
        <v>-74.5782063980478</v>
      </c>
      <c r="R79" s="761"/>
      <c r="S79" s="522" t="s">
        <v>7805</v>
      </c>
      <c r="T79" s="522" t="s">
        <v>7807</v>
      </c>
      <c r="U79" s="522" t="s">
        <v>7811</v>
      </c>
      <c r="V79" s="522" t="s">
        <v>7812</v>
      </c>
      <c r="W79" s="522" t="s">
        <v>7813</v>
      </c>
      <c r="X79" s="660" t="s">
        <v>498</v>
      </c>
      <c r="Y79" s="738">
        <v>45304.0</v>
      </c>
      <c r="Z79" s="510" t="s">
        <v>454</v>
      </c>
      <c r="AA79" s="833"/>
      <c r="AB79" s="510" t="s">
        <v>7814</v>
      </c>
      <c r="AC79" s="510" t="s">
        <v>7807</v>
      </c>
      <c r="AD79" s="522">
        <f t="shared" si="1"/>
        <v>28</v>
      </c>
      <c r="AE79" s="452" t="s">
        <v>7815</v>
      </c>
      <c r="AF79" s="452" t="s">
        <v>7816</v>
      </c>
      <c r="AG79" s="453" t="s">
        <v>7817</v>
      </c>
      <c r="AH79" s="510"/>
      <c r="AI79" s="2"/>
      <c r="AJ79" s="2"/>
    </row>
    <row r="80" ht="15.75" customHeight="1">
      <c r="A80" s="326">
        <v>9079.0</v>
      </c>
      <c r="B80" s="535" t="s">
        <v>36</v>
      </c>
      <c r="C80" s="535" t="s">
        <v>7299</v>
      </c>
      <c r="D80" s="510" t="s">
        <v>7818</v>
      </c>
      <c r="E80" s="535" t="s">
        <v>812</v>
      </c>
      <c r="F80" s="510" t="s">
        <v>7819</v>
      </c>
      <c r="G80" s="510" t="s">
        <v>7301</v>
      </c>
      <c r="H80" s="510" t="s">
        <v>7820</v>
      </c>
      <c r="I80" s="510" t="s">
        <v>7821</v>
      </c>
      <c r="J80" s="510" t="s">
        <v>7822</v>
      </c>
      <c r="K80" s="510" t="s">
        <v>7823</v>
      </c>
      <c r="L80" s="535" t="s">
        <v>5700</v>
      </c>
      <c r="M80" s="535" t="s">
        <v>618</v>
      </c>
      <c r="N80" s="535" t="s">
        <v>7824</v>
      </c>
      <c r="O80" s="535"/>
      <c r="P80" s="537">
        <v>44.716466072816</v>
      </c>
      <c r="Q80" s="537">
        <v>-63.6031465347291</v>
      </c>
      <c r="R80" s="761"/>
      <c r="S80" s="510" t="s">
        <v>4229</v>
      </c>
      <c r="T80" s="510" t="s">
        <v>7821</v>
      </c>
      <c r="U80" s="510" t="s">
        <v>2997</v>
      </c>
      <c r="V80" s="535" t="s">
        <v>4235</v>
      </c>
      <c r="W80" s="535" t="s">
        <v>1086</v>
      </c>
      <c r="X80" s="535" t="s">
        <v>498</v>
      </c>
      <c r="Y80" s="540">
        <v>45091.0</v>
      </c>
      <c r="Z80" s="510" t="s">
        <v>7825</v>
      </c>
      <c r="AA80" s="510" t="s">
        <v>7827</v>
      </c>
      <c r="AB80" s="490" t="s">
        <v>7826</v>
      </c>
      <c r="AC80" s="510"/>
      <c r="AD80" s="510">
        <f t="shared" si="1"/>
        <v>18</v>
      </c>
      <c r="AE80" s="510"/>
      <c r="AF80" s="510"/>
      <c r="AG80" s="510"/>
      <c r="AH80" s="510"/>
      <c r="AI80" s="2"/>
      <c r="AJ80" s="2"/>
    </row>
    <row r="81" ht="15.75" customHeight="1">
      <c r="A81" s="326">
        <v>9080.0</v>
      </c>
      <c r="B81" s="535" t="s">
        <v>36</v>
      </c>
      <c r="C81" s="535" t="s">
        <v>7299</v>
      </c>
      <c r="D81" s="510" t="s">
        <v>6764</v>
      </c>
      <c r="E81" s="535" t="s">
        <v>1209</v>
      </c>
      <c r="F81" s="510" t="s">
        <v>7828</v>
      </c>
      <c r="G81" s="510" t="s">
        <v>7352</v>
      </c>
      <c r="H81" s="510" t="s">
        <v>7829</v>
      </c>
      <c r="I81" s="510" t="s">
        <v>6766</v>
      </c>
      <c r="J81" s="510" t="s">
        <v>7830</v>
      </c>
      <c r="K81" s="510" t="s">
        <v>6768</v>
      </c>
      <c r="L81" s="535" t="s">
        <v>32</v>
      </c>
      <c r="M81" s="535" t="s">
        <v>420</v>
      </c>
      <c r="N81" s="535">
        <v>44128.0</v>
      </c>
      <c r="O81" s="535" t="s">
        <v>7831</v>
      </c>
      <c r="P81" s="537">
        <v>41.4392397254497</v>
      </c>
      <c r="Q81" s="537">
        <v>-81.5502681464794</v>
      </c>
      <c r="R81" s="689">
        <v>60.0</v>
      </c>
      <c r="S81" s="510" t="s">
        <v>6764</v>
      </c>
      <c r="T81" s="510" t="s">
        <v>6766</v>
      </c>
      <c r="U81" s="510" t="s">
        <v>7832</v>
      </c>
      <c r="V81" s="535" t="s">
        <v>32</v>
      </c>
      <c r="W81" s="535" t="s">
        <v>420</v>
      </c>
      <c r="X81" s="535" t="s">
        <v>498</v>
      </c>
      <c r="Y81" s="540">
        <v>44773.0</v>
      </c>
      <c r="Z81" s="510" t="s">
        <v>6770</v>
      </c>
      <c r="AA81" s="510"/>
      <c r="AB81" s="490" t="s">
        <v>7833</v>
      </c>
      <c r="AC81" s="510"/>
      <c r="AD81" s="510">
        <f t="shared" si="1"/>
        <v>27</v>
      </c>
      <c r="AE81" s="510"/>
      <c r="AF81" s="510"/>
      <c r="AG81" s="510"/>
      <c r="AH81" s="510"/>
      <c r="AI81" s="2"/>
      <c r="AJ81" s="2"/>
    </row>
    <row r="82" ht="15.75" customHeight="1">
      <c r="A82" s="326">
        <v>9081.0</v>
      </c>
      <c r="B82" s="535" t="s">
        <v>158</v>
      </c>
      <c r="C82" s="535" t="s">
        <v>7299</v>
      </c>
      <c r="D82" s="510" t="s">
        <v>7834</v>
      </c>
      <c r="E82" s="535" t="s">
        <v>7835</v>
      </c>
      <c r="F82" s="510" t="s">
        <v>7834</v>
      </c>
      <c r="G82" s="510" t="s">
        <v>2757</v>
      </c>
      <c r="H82" s="510" t="s">
        <v>7484</v>
      </c>
      <c r="I82" s="542" t="s">
        <v>7836</v>
      </c>
      <c r="J82" s="510" t="s">
        <v>7837</v>
      </c>
      <c r="K82" s="510" t="s">
        <v>708</v>
      </c>
      <c r="L82" s="535" t="s">
        <v>248</v>
      </c>
      <c r="M82" s="535" t="s">
        <v>420</v>
      </c>
      <c r="N82" s="790" t="s">
        <v>7838</v>
      </c>
      <c r="O82" s="535" t="s">
        <v>7839</v>
      </c>
      <c r="P82" s="537">
        <v>42.5048133999196</v>
      </c>
      <c r="Q82" s="537">
        <v>-71.2430593040067</v>
      </c>
      <c r="R82" s="761"/>
      <c r="S82" s="510" t="s">
        <v>7834</v>
      </c>
      <c r="T82" s="542" t="s">
        <v>7836</v>
      </c>
      <c r="U82" s="510" t="s">
        <v>5070</v>
      </c>
      <c r="V82" s="535"/>
      <c r="W82" s="535" t="s">
        <v>2098</v>
      </c>
      <c r="X82" s="535" t="s">
        <v>486</v>
      </c>
      <c r="Y82" s="540">
        <v>45689.0</v>
      </c>
      <c r="Z82" s="510" t="s">
        <v>7840</v>
      </c>
      <c r="AA82" s="510"/>
      <c r="AB82" s="510" t="s">
        <v>7841</v>
      </c>
      <c r="AC82" s="510"/>
      <c r="AD82" s="510">
        <f t="shared" si="1"/>
        <v>27</v>
      </c>
      <c r="AE82" s="510"/>
      <c r="AF82" s="510"/>
      <c r="AG82" s="510"/>
      <c r="AH82" s="510"/>
      <c r="AI82" s="2"/>
      <c r="AJ82" s="2"/>
    </row>
    <row r="83" ht="15.75" customHeight="1">
      <c r="A83" s="326">
        <v>9082.0</v>
      </c>
      <c r="B83" s="535" t="s">
        <v>36</v>
      </c>
      <c r="C83" s="535" t="s">
        <v>7299</v>
      </c>
      <c r="D83" s="510" t="s">
        <v>7842</v>
      </c>
      <c r="E83" s="535" t="s">
        <v>812</v>
      </c>
      <c r="F83" s="510" t="s">
        <v>7842</v>
      </c>
      <c r="G83" s="510" t="s">
        <v>2833</v>
      </c>
      <c r="H83" s="510" t="s">
        <v>7843</v>
      </c>
      <c r="I83" s="510" t="s">
        <v>7844</v>
      </c>
      <c r="J83" s="510" t="s">
        <v>7845</v>
      </c>
      <c r="K83" s="510" t="s">
        <v>7555</v>
      </c>
      <c r="L83" s="657" t="s">
        <v>26</v>
      </c>
      <c r="M83" s="657" t="s">
        <v>420</v>
      </c>
      <c r="N83" s="657">
        <v>94304.0</v>
      </c>
      <c r="O83" s="535"/>
      <c r="P83" s="537">
        <v>37.4186592240647</v>
      </c>
      <c r="Q83" s="537">
        <v>-122.147846038534</v>
      </c>
      <c r="R83" s="761">
        <v>45.0</v>
      </c>
      <c r="S83" s="522" t="s">
        <v>7842</v>
      </c>
      <c r="T83" s="522" t="s">
        <v>7844</v>
      </c>
      <c r="U83" s="522" t="s">
        <v>6476</v>
      </c>
      <c r="V83" s="657" t="s">
        <v>26</v>
      </c>
      <c r="W83" s="657" t="s">
        <v>420</v>
      </c>
      <c r="X83" s="657"/>
      <c r="Y83" s="660"/>
      <c r="Z83" s="522" t="s">
        <v>7846</v>
      </c>
      <c r="AA83" s="510"/>
      <c r="AB83" s="480" t="s">
        <v>7847</v>
      </c>
      <c r="AC83" s="510"/>
      <c r="AD83" s="510">
        <f t="shared" si="1"/>
        <v>26</v>
      </c>
      <c r="AE83" s="510"/>
      <c r="AF83" s="510"/>
      <c r="AG83" s="510"/>
      <c r="AH83" s="510"/>
      <c r="AI83" s="2"/>
      <c r="AJ83" s="2"/>
    </row>
    <row r="84" ht="15.75" customHeight="1">
      <c r="A84" s="326">
        <v>9083.0</v>
      </c>
      <c r="B84" s="535" t="s">
        <v>36</v>
      </c>
      <c r="C84" s="535" t="s">
        <v>7299</v>
      </c>
      <c r="D84" s="490" t="s">
        <v>7848</v>
      </c>
      <c r="E84" s="535" t="s">
        <v>1209</v>
      </c>
      <c r="F84" s="510" t="s">
        <v>7849</v>
      </c>
      <c r="G84" s="510" t="s">
        <v>2833</v>
      </c>
      <c r="H84" s="490" t="s">
        <v>7850</v>
      </c>
      <c r="I84" s="490" t="s">
        <v>7851</v>
      </c>
      <c r="J84" s="510" t="s">
        <v>7852</v>
      </c>
      <c r="K84" s="510" t="s">
        <v>7853</v>
      </c>
      <c r="L84" s="535" t="s">
        <v>243</v>
      </c>
      <c r="M84" s="535" t="s">
        <v>420</v>
      </c>
      <c r="N84" s="535">
        <v>97703.0</v>
      </c>
      <c r="O84" s="535" t="s">
        <v>7854</v>
      </c>
      <c r="P84" s="537">
        <v>44.0956184101795</v>
      </c>
      <c r="Q84" s="537">
        <v>-121.30634383126</v>
      </c>
      <c r="R84" s="761">
        <v>6.0</v>
      </c>
      <c r="S84" s="490" t="s">
        <v>7848</v>
      </c>
      <c r="T84" s="452" t="s">
        <v>7851</v>
      </c>
      <c r="U84" s="510" t="s">
        <v>7853</v>
      </c>
      <c r="V84" s="535" t="s">
        <v>243</v>
      </c>
      <c r="W84" s="535" t="s">
        <v>420</v>
      </c>
      <c r="X84" s="535" t="s">
        <v>498</v>
      </c>
      <c r="Y84" s="540">
        <v>44779.0</v>
      </c>
      <c r="Z84" s="510" t="s">
        <v>7855</v>
      </c>
      <c r="AA84" s="510" t="s">
        <v>7857</v>
      </c>
      <c r="AB84" s="796" t="s">
        <v>7856</v>
      </c>
      <c r="AC84" s="510"/>
      <c r="AD84" s="510">
        <f t="shared" si="1"/>
        <v>23</v>
      </c>
      <c r="AE84" s="510"/>
      <c r="AF84" s="510"/>
      <c r="AG84" s="510"/>
      <c r="AH84" s="510"/>
      <c r="AI84" s="360"/>
      <c r="AJ84" s="360"/>
    </row>
    <row r="85" ht="15.75" customHeight="1">
      <c r="A85" s="326">
        <v>9084.0</v>
      </c>
      <c r="B85" s="535" t="s">
        <v>36</v>
      </c>
      <c r="C85" s="535" t="s">
        <v>7299</v>
      </c>
      <c r="D85" s="510" t="s">
        <v>7858</v>
      </c>
      <c r="E85" s="535" t="s">
        <v>812</v>
      </c>
      <c r="F85" s="510" t="s">
        <v>4188</v>
      </c>
      <c r="G85" s="510" t="s">
        <v>7859</v>
      </c>
      <c r="H85" s="510" t="s">
        <v>7860</v>
      </c>
      <c r="I85" s="510" t="s">
        <v>7861</v>
      </c>
      <c r="J85" s="510" t="s">
        <v>7862</v>
      </c>
      <c r="K85" s="510" t="s">
        <v>7863</v>
      </c>
      <c r="L85" s="535" t="s">
        <v>263</v>
      </c>
      <c r="M85" s="535" t="s">
        <v>420</v>
      </c>
      <c r="N85" s="535">
        <v>84098.0</v>
      </c>
      <c r="O85" s="535"/>
      <c r="P85" s="537">
        <v>40.7483996911779</v>
      </c>
      <c r="Q85" s="537">
        <v>-111.563123520367</v>
      </c>
      <c r="R85" s="761">
        <v>10.0</v>
      </c>
      <c r="S85" s="510" t="s">
        <v>7864</v>
      </c>
      <c r="T85" s="510" t="s">
        <v>7861</v>
      </c>
      <c r="U85" s="510" t="s">
        <v>7863</v>
      </c>
      <c r="V85" s="535" t="s">
        <v>263</v>
      </c>
      <c r="W85" s="535" t="s">
        <v>420</v>
      </c>
      <c r="X85" s="510" t="s">
        <v>498</v>
      </c>
      <c r="Y85" s="833">
        <v>45092.0</v>
      </c>
      <c r="Z85" s="510" t="s">
        <v>7865</v>
      </c>
      <c r="AA85" s="510"/>
      <c r="AB85" s="490" t="s">
        <v>7866</v>
      </c>
      <c r="AC85" s="510"/>
      <c r="AD85" s="510">
        <f t="shared" si="1"/>
        <v>23</v>
      </c>
      <c r="AE85" s="510"/>
      <c r="AF85" s="510"/>
      <c r="AG85" s="510"/>
      <c r="AH85" s="510"/>
      <c r="AI85" s="2"/>
      <c r="AJ85" s="2"/>
    </row>
    <row r="86" ht="15.75" customHeight="1">
      <c r="A86" s="326">
        <v>9085.0</v>
      </c>
      <c r="B86" s="535" t="s">
        <v>36</v>
      </c>
      <c r="C86" s="535" t="s">
        <v>7299</v>
      </c>
      <c r="D86" s="510" t="s">
        <v>7867</v>
      </c>
      <c r="E86" s="535" t="s">
        <v>812</v>
      </c>
      <c r="F86" s="510" t="s">
        <v>7867</v>
      </c>
      <c r="G86" s="510" t="s">
        <v>7301</v>
      </c>
      <c r="H86" s="510" t="s">
        <v>7868</v>
      </c>
      <c r="I86" s="510" t="s">
        <v>6840</v>
      </c>
      <c r="J86" s="510" t="s">
        <v>6841</v>
      </c>
      <c r="K86" s="510" t="s">
        <v>444</v>
      </c>
      <c r="L86" s="657" t="s">
        <v>32</v>
      </c>
      <c r="M86" s="657" t="s">
        <v>420</v>
      </c>
      <c r="N86" s="657">
        <v>43229.0</v>
      </c>
      <c r="O86" s="535" t="s">
        <v>6842</v>
      </c>
      <c r="P86" s="537">
        <v>40.1010885782903</v>
      </c>
      <c r="Q86" s="537">
        <v>-82.9918327728795</v>
      </c>
      <c r="R86" s="761">
        <v>5.0</v>
      </c>
      <c r="S86" s="522" t="s">
        <v>6838</v>
      </c>
      <c r="T86" s="522" t="s">
        <v>6840</v>
      </c>
      <c r="U86" s="522" t="s">
        <v>444</v>
      </c>
      <c r="V86" s="657" t="s">
        <v>32</v>
      </c>
      <c r="W86" s="657" t="s">
        <v>420</v>
      </c>
      <c r="X86" s="657" t="s">
        <v>498</v>
      </c>
      <c r="Y86" s="660">
        <v>44773.0</v>
      </c>
      <c r="Z86" s="510" t="s">
        <v>6843</v>
      </c>
      <c r="AA86" s="510"/>
      <c r="AB86" s="510" t="s">
        <v>6844</v>
      </c>
      <c r="AC86" s="510"/>
      <c r="AD86" s="510">
        <f t="shared" si="1"/>
        <v>26</v>
      </c>
      <c r="AE86" s="510"/>
      <c r="AF86" s="510"/>
      <c r="AG86" s="510"/>
      <c r="AH86" s="510"/>
      <c r="AI86" s="2"/>
      <c r="AJ86" s="2"/>
    </row>
    <row r="87" ht="15.75" customHeight="1">
      <c r="A87" s="326">
        <v>9086.0</v>
      </c>
      <c r="B87" s="535" t="s">
        <v>36</v>
      </c>
      <c r="C87" s="535" t="s">
        <v>7299</v>
      </c>
      <c r="D87" s="510" t="s">
        <v>7869</v>
      </c>
      <c r="E87" s="535" t="s">
        <v>1209</v>
      </c>
      <c r="F87" s="510" t="s">
        <v>7870</v>
      </c>
      <c r="G87" s="510" t="s">
        <v>7301</v>
      </c>
      <c r="H87" s="510" t="s">
        <v>7871</v>
      </c>
      <c r="I87" s="510" t="s">
        <v>7872</v>
      </c>
      <c r="J87" s="510" t="s">
        <v>7873</v>
      </c>
      <c r="K87" s="510" t="s">
        <v>7874</v>
      </c>
      <c r="L87" s="535" t="s">
        <v>4566</v>
      </c>
      <c r="M87" s="535" t="s">
        <v>420</v>
      </c>
      <c r="N87" s="535">
        <v>74003.0</v>
      </c>
      <c r="O87" s="535" t="s">
        <v>7875</v>
      </c>
      <c r="P87" s="537">
        <v>36.751349287227</v>
      </c>
      <c r="Q87" s="537">
        <v>-96.0027322468689</v>
      </c>
      <c r="R87" s="761">
        <v>1300.0</v>
      </c>
      <c r="S87" s="510" t="s">
        <v>7869</v>
      </c>
      <c r="T87" s="510" t="s">
        <v>7872</v>
      </c>
      <c r="U87" s="510" t="s">
        <v>1229</v>
      </c>
      <c r="V87" s="535" t="s">
        <v>95</v>
      </c>
      <c r="W87" s="535" t="s">
        <v>420</v>
      </c>
      <c r="X87" s="535" t="s">
        <v>498</v>
      </c>
      <c r="Y87" s="540">
        <v>44801.0</v>
      </c>
      <c r="Z87" s="510" t="s">
        <v>7876</v>
      </c>
      <c r="AA87" s="510" t="s">
        <v>7878</v>
      </c>
      <c r="AB87" s="490" t="s">
        <v>7877</v>
      </c>
      <c r="AC87" s="510"/>
      <c r="AD87" s="510">
        <f t="shared" si="1"/>
        <v>24</v>
      </c>
      <c r="AE87" s="510"/>
      <c r="AF87" s="510"/>
      <c r="AG87" s="510"/>
      <c r="AH87" s="510"/>
      <c r="AI87" s="2"/>
      <c r="AJ87" s="2"/>
    </row>
    <row r="88" ht="15.75" customHeight="1">
      <c r="A88" s="326">
        <v>9087.0</v>
      </c>
      <c r="B88" s="535" t="s">
        <v>36</v>
      </c>
      <c r="C88" s="535" t="s">
        <v>7299</v>
      </c>
      <c r="D88" s="510" t="s">
        <v>7879</v>
      </c>
      <c r="E88" s="535" t="s">
        <v>812</v>
      </c>
      <c r="F88" s="510" t="s">
        <v>7880</v>
      </c>
      <c r="G88" s="510" t="s">
        <v>7301</v>
      </c>
      <c r="H88" s="510" t="s">
        <v>7436</v>
      </c>
      <c r="I88" s="510" t="s">
        <v>7881</v>
      </c>
      <c r="J88" s="510" t="s">
        <v>7882</v>
      </c>
      <c r="K88" s="510" t="s">
        <v>4572</v>
      </c>
      <c r="L88" s="535" t="s">
        <v>248</v>
      </c>
      <c r="M88" s="535" t="s">
        <v>420</v>
      </c>
      <c r="N88" s="791" t="s">
        <v>7883</v>
      </c>
      <c r="O88" s="535"/>
      <c r="P88" s="537">
        <v>42.6051099537444</v>
      </c>
      <c r="Q88" s="537">
        <v>-71.158055460148</v>
      </c>
      <c r="R88" s="761"/>
      <c r="S88" s="510" t="s">
        <v>7884</v>
      </c>
      <c r="T88" s="510" t="s">
        <v>7885</v>
      </c>
      <c r="U88" s="510" t="s">
        <v>5637</v>
      </c>
      <c r="V88" s="535" t="s">
        <v>248</v>
      </c>
      <c r="W88" s="535" t="s">
        <v>420</v>
      </c>
      <c r="X88" s="535" t="s">
        <v>498</v>
      </c>
      <c r="Y88" s="540">
        <v>44435.0</v>
      </c>
      <c r="Z88" s="510" t="s">
        <v>7886</v>
      </c>
      <c r="AA88" s="510" t="s">
        <v>7888</v>
      </c>
      <c r="AB88" s="490" t="s">
        <v>7887</v>
      </c>
      <c r="AC88" s="510"/>
      <c r="AD88" s="510">
        <f t="shared" si="1"/>
        <v>28</v>
      </c>
      <c r="AE88" s="510"/>
      <c r="AF88" s="510"/>
      <c r="AG88" s="510"/>
      <c r="AH88" s="510"/>
      <c r="AI88" s="2"/>
      <c r="AJ88" s="2"/>
    </row>
    <row r="89" ht="15.75" customHeight="1">
      <c r="A89" s="326">
        <v>9088.0</v>
      </c>
      <c r="B89" s="535" t="s">
        <v>36</v>
      </c>
      <c r="C89" s="535" t="s">
        <v>7299</v>
      </c>
      <c r="D89" s="510" t="s">
        <v>7879</v>
      </c>
      <c r="E89" s="535" t="s">
        <v>812</v>
      </c>
      <c r="F89" s="510" t="s">
        <v>7880</v>
      </c>
      <c r="G89" s="510" t="s">
        <v>7305</v>
      </c>
      <c r="H89" s="510" t="s">
        <v>7889</v>
      </c>
      <c r="I89" s="510" t="s">
        <v>7881</v>
      </c>
      <c r="J89" s="510" t="s">
        <v>7882</v>
      </c>
      <c r="K89" s="510" t="s">
        <v>4572</v>
      </c>
      <c r="L89" s="535" t="s">
        <v>248</v>
      </c>
      <c r="M89" s="535" t="s">
        <v>420</v>
      </c>
      <c r="N89" s="791" t="s">
        <v>7883</v>
      </c>
      <c r="O89" s="535"/>
      <c r="P89" s="537">
        <v>42.6051099537444</v>
      </c>
      <c r="Q89" s="537">
        <v>-71.158055460148</v>
      </c>
      <c r="R89" s="761"/>
      <c r="S89" s="510" t="s">
        <v>7884</v>
      </c>
      <c r="T89" s="510" t="s">
        <v>7885</v>
      </c>
      <c r="U89" s="510" t="s">
        <v>5637</v>
      </c>
      <c r="V89" s="535" t="s">
        <v>248</v>
      </c>
      <c r="W89" s="535" t="s">
        <v>420</v>
      </c>
      <c r="X89" s="535" t="s">
        <v>498</v>
      </c>
      <c r="Y89" s="540">
        <v>44435.0</v>
      </c>
      <c r="Z89" s="510" t="s">
        <v>7886</v>
      </c>
      <c r="AA89" s="510"/>
      <c r="AB89" s="490" t="s">
        <v>7887</v>
      </c>
      <c r="AC89" s="510"/>
      <c r="AD89" s="510">
        <f t="shared" si="1"/>
        <v>28</v>
      </c>
      <c r="AE89" s="510"/>
      <c r="AF89" s="510"/>
      <c r="AG89" s="510"/>
      <c r="AH89" s="510"/>
      <c r="AI89" s="2"/>
      <c r="AJ89" s="2"/>
    </row>
    <row r="90" ht="15.75" customHeight="1">
      <c r="A90" s="326">
        <v>9089.0</v>
      </c>
      <c r="B90" s="535" t="s">
        <v>36</v>
      </c>
      <c r="C90" s="535" t="s">
        <v>7299</v>
      </c>
      <c r="D90" s="510" t="s">
        <v>6868</v>
      </c>
      <c r="E90" s="535" t="s">
        <v>1209</v>
      </c>
      <c r="F90" s="510" t="s">
        <v>7890</v>
      </c>
      <c r="G90" s="510" t="s">
        <v>7305</v>
      </c>
      <c r="H90" s="510" t="s">
        <v>7891</v>
      </c>
      <c r="I90" s="510" t="s">
        <v>6870</v>
      </c>
      <c r="J90" s="510" t="s">
        <v>6871</v>
      </c>
      <c r="K90" s="510" t="s">
        <v>6695</v>
      </c>
      <c r="L90" s="535" t="s">
        <v>243</v>
      </c>
      <c r="M90" s="535" t="s">
        <v>420</v>
      </c>
      <c r="N90" s="535">
        <v>97008.0</v>
      </c>
      <c r="O90" s="535" t="s">
        <v>6872</v>
      </c>
      <c r="P90" s="537">
        <v>45.4607838080255</v>
      </c>
      <c r="Q90" s="537">
        <v>-122.788426458281</v>
      </c>
      <c r="R90" s="761">
        <v>11.0</v>
      </c>
      <c r="S90" s="510" t="s">
        <v>6873</v>
      </c>
      <c r="T90" s="510" t="s">
        <v>6870</v>
      </c>
      <c r="U90" s="510" t="s">
        <v>6695</v>
      </c>
      <c r="V90" s="535" t="s">
        <v>243</v>
      </c>
      <c r="W90" s="535" t="s">
        <v>420</v>
      </c>
      <c r="X90" s="535" t="s">
        <v>498</v>
      </c>
      <c r="Y90" s="540">
        <v>44773.0</v>
      </c>
      <c r="Z90" s="510" t="s">
        <v>6874</v>
      </c>
      <c r="AA90" s="490"/>
      <c r="AB90" s="490" t="s">
        <v>7892</v>
      </c>
      <c r="AC90" s="510"/>
      <c r="AD90" s="510">
        <f t="shared" si="1"/>
        <v>17</v>
      </c>
      <c r="AE90" s="510"/>
      <c r="AF90" s="510"/>
      <c r="AG90" s="510"/>
      <c r="AH90" s="510"/>
      <c r="AI90" s="2"/>
      <c r="AJ90" s="2"/>
    </row>
    <row r="91" ht="15.75" customHeight="1">
      <c r="A91" s="326">
        <v>9090.0</v>
      </c>
      <c r="B91" s="535" t="s">
        <v>158</v>
      </c>
      <c r="C91" s="535" t="s">
        <v>7299</v>
      </c>
      <c r="D91" s="510" t="s">
        <v>7893</v>
      </c>
      <c r="E91" s="535" t="s">
        <v>1209</v>
      </c>
      <c r="F91" s="510" t="s">
        <v>7894</v>
      </c>
      <c r="G91" s="510" t="s">
        <v>118</v>
      </c>
      <c r="H91" s="510" t="s">
        <v>7895</v>
      </c>
      <c r="I91" s="510" t="s">
        <v>7896</v>
      </c>
      <c r="J91" s="510" t="s">
        <v>7897</v>
      </c>
      <c r="K91" s="510" t="s">
        <v>7898</v>
      </c>
      <c r="L91" s="535" t="s">
        <v>114</v>
      </c>
      <c r="M91" s="535" t="s">
        <v>420</v>
      </c>
      <c r="N91" s="535">
        <v>80526.0</v>
      </c>
      <c r="O91" s="535" t="s">
        <v>7899</v>
      </c>
      <c r="P91" s="537">
        <v>40.55647</v>
      </c>
      <c r="Q91" s="537">
        <v>-105.08838</v>
      </c>
      <c r="R91" s="761">
        <v>30.0</v>
      </c>
      <c r="S91" s="510" t="s">
        <v>7900</v>
      </c>
      <c r="T91" s="510" t="s">
        <v>7896</v>
      </c>
      <c r="U91" s="510" t="s">
        <v>7898</v>
      </c>
      <c r="V91" s="535" t="s">
        <v>114</v>
      </c>
      <c r="W91" s="535" t="s">
        <v>420</v>
      </c>
      <c r="X91" s="535" t="s">
        <v>1840</v>
      </c>
      <c r="Y91" s="540">
        <v>45504.0</v>
      </c>
      <c r="Z91" s="510" t="s">
        <v>7896</v>
      </c>
      <c r="AA91" s="510"/>
      <c r="AB91" s="510" t="s">
        <v>7901</v>
      </c>
      <c r="AC91" s="771" t="s">
        <v>7896</v>
      </c>
      <c r="AD91" s="510">
        <f t="shared" si="1"/>
        <v>30</v>
      </c>
      <c r="AE91" s="510"/>
      <c r="AF91" s="510"/>
      <c r="AG91" s="510"/>
      <c r="AH91" s="510"/>
      <c r="AI91" s="2"/>
      <c r="AJ91" s="2"/>
    </row>
    <row r="92" ht="15.75" customHeight="1">
      <c r="A92" s="326">
        <v>9091.0</v>
      </c>
      <c r="B92" s="535" t="s">
        <v>36</v>
      </c>
      <c r="C92" s="535" t="s">
        <v>7299</v>
      </c>
      <c r="D92" s="510" t="s">
        <v>294</v>
      </c>
      <c r="E92" s="535" t="s">
        <v>812</v>
      </c>
      <c r="F92" s="510" t="s">
        <v>294</v>
      </c>
      <c r="G92" s="510" t="s">
        <v>51</v>
      </c>
      <c r="H92" s="510" t="s">
        <v>7342</v>
      </c>
      <c r="I92" s="510" t="s">
        <v>1565</v>
      </c>
      <c r="J92" s="510" t="s">
        <v>7902</v>
      </c>
      <c r="K92" s="510" t="s">
        <v>1568</v>
      </c>
      <c r="L92" s="535" t="s">
        <v>26</v>
      </c>
      <c r="M92" s="535" t="s">
        <v>420</v>
      </c>
      <c r="N92" s="535">
        <v>94010.0</v>
      </c>
      <c r="O92" s="535" t="s">
        <v>1567</v>
      </c>
      <c r="P92" s="537">
        <v>37.5974814881116</v>
      </c>
      <c r="Q92" s="537">
        <v>-122.38028596031</v>
      </c>
      <c r="R92" s="761"/>
      <c r="S92" s="510" t="s">
        <v>294</v>
      </c>
      <c r="T92" s="510" t="s">
        <v>1565</v>
      </c>
      <c r="U92" s="510" t="s">
        <v>1568</v>
      </c>
      <c r="V92" s="535" t="s">
        <v>26</v>
      </c>
      <c r="W92" s="535" t="s">
        <v>420</v>
      </c>
      <c r="X92" s="535"/>
      <c r="Y92" s="540"/>
      <c r="Z92" s="510" t="s">
        <v>7903</v>
      </c>
      <c r="AA92" s="510"/>
      <c r="AB92" s="490" t="s">
        <v>7904</v>
      </c>
      <c r="AC92" s="510"/>
      <c r="AD92" s="510">
        <f t="shared" si="1"/>
        <v>26</v>
      </c>
      <c r="AE92" s="510"/>
      <c r="AF92" s="510"/>
      <c r="AG92" s="510"/>
      <c r="AH92" s="510"/>
      <c r="AI92" s="2"/>
      <c r="AJ92" s="2"/>
    </row>
    <row r="93" ht="15.75" customHeight="1">
      <c r="A93" s="326">
        <v>9092.0</v>
      </c>
      <c r="B93" s="535" t="s">
        <v>158</v>
      </c>
      <c r="C93" s="535" t="s">
        <v>7299</v>
      </c>
      <c r="D93" s="510" t="s">
        <v>7905</v>
      </c>
      <c r="E93" s="535" t="s">
        <v>1209</v>
      </c>
      <c r="F93" s="510" t="s">
        <v>7905</v>
      </c>
      <c r="G93" s="510" t="s">
        <v>118</v>
      </c>
      <c r="H93" s="510" t="s">
        <v>7906</v>
      </c>
      <c r="I93" s="771" t="s">
        <v>7907</v>
      </c>
      <c r="J93" s="510" t="s">
        <v>7908</v>
      </c>
      <c r="K93" s="510" t="s">
        <v>7909</v>
      </c>
      <c r="L93" s="535" t="s">
        <v>248</v>
      </c>
      <c r="M93" s="535" t="s">
        <v>420</v>
      </c>
      <c r="N93" s="1308">
        <v>2129.0</v>
      </c>
      <c r="O93" s="535" t="s">
        <v>7910</v>
      </c>
      <c r="P93" s="537">
        <v>42.38166</v>
      </c>
      <c r="Q93" s="537">
        <v>-71.0801</v>
      </c>
      <c r="R93" s="761">
        <v>30.0</v>
      </c>
      <c r="S93" s="510" t="s">
        <v>7905</v>
      </c>
      <c r="T93" s="771" t="s">
        <v>7907</v>
      </c>
      <c r="U93" s="510" t="s">
        <v>7909</v>
      </c>
      <c r="V93" s="535" t="s">
        <v>248</v>
      </c>
      <c r="W93" s="535" t="s">
        <v>420</v>
      </c>
      <c r="X93" s="535" t="s">
        <v>1840</v>
      </c>
      <c r="Y93" s="540">
        <v>45504.0</v>
      </c>
      <c r="Z93" s="771" t="s">
        <v>7907</v>
      </c>
      <c r="AA93" s="510"/>
      <c r="AB93" s="510" t="s">
        <v>7911</v>
      </c>
      <c r="AC93" s="771" t="s">
        <v>7913</v>
      </c>
      <c r="AD93" s="510">
        <f t="shared" si="1"/>
        <v>24</v>
      </c>
      <c r="AE93" s="510"/>
      <c r="AF93" s="510"/>
      <c r="AG93" s="510"/>
      <c r="AH93" s="510" t="s">
        <v>7912</v>
      </c>
      <c r="AI93" s="2"/>
      <c r="AJ93" s="2"/>
    </row>
    <row r="94" ht="72.0" customHeight="1">
      <c r="A94" s="326">
        <v>9093.0</v>
      </c>
      <c r="B94" s="535" t="s">
        <v>158</v>
      </c>
      <c r="C94" s="535" t="s">
        <v>7299</v>
      </c>
      <c r="D94" s="510" t="s">
        <v>7914</v>
      </c>
      <c r="E94" s="535" t="s">
        <v>812</v>
      </c>
      <c r="F94" s="510" t="s">
        <v>7914</v>
      </c>
      <c r="G94" s="510" t="s">
        <v>7301</v>
      </c>
      <c r="H94" s="510" t="s">
        <v>7915</v>
      </c>
      <c r="I94" s="542" t="s">
        <v>7916</v>
      </c>
      <c r="J94" s="510" t="s">
        <v>7917</v>
      </c>
      <c r="K94" s="510" t="s">
        <v>1880</v>
      </c>
      <c r="L94" s="535" t="s">
        <v>179</v>
      </c>
      <c r="M94" s="535" t="s">
        <v>420</v>
      </c>
      <c r="N94" s="535">
        <v>15213.0</v>
      </c>
      <c r="O94" s="535"/>
      <c r="P94" s="537">
        <v>40.4433496444127</v>
      </c>
      <c r="Q94" s="537">
        <v>-79.9428284464504</v>
      </c>
      <c r="R94" s="761">
        <v>3.0</v>
      </c>
      <c r="S94" s="510" t="s">
        <v>7914</v>
      </c>
      <c r="T94" s="542" t="s">
        <v>7916</v>
      </c>
      <c r="U94" s="510" t="s">
        <v>1880</v>
      </c>
      <c r="V94" s="535" t="s">
        <v>179</v>
      </c>
      <c r="W94" s="535" t="s">
        <v>420</v>
      </c>
      <c r="X94" s="535" t="s">
        <v>486</v>
      </c>
      <c r="Y94" s="540">
        <v>45689.0</v>
      </c>
      <c r="Z94" s="542" t="s">
        <v>7918</v>
      </c>
      <c r="AA94" s="510" t="s">
        <v>7920</v>
      </c>
      <c r="AB94" s="490" t="s">
        <v>7919</v>
      </c>
      <c r="AC94" s="510"/>
      <c r="AD94" s="510">
        <f t="shared" si="1"/>
        <v>28</v>
      </c>
      <c r="AE94" s="510"/>
      <c r="AF94" s="1309" t="s">
        <v>7921</v>
      </c>
      <c r="AG94" s="510"/>
      <c r="AH94" s="510"/>
      <c r="AI94" s="2"/>
      <c r="AJ94" s="2"/>
    </row>
    <row r="95" ht="15.75" customHeight="1">
      <c r="A95" s="326">
        <v>9094.0</v>
      </c>
      <c r="B95" s="535" t="s">
        <v>36</v>
      </c>
      <c r="C95" s="535" t="s">
        <v>7299</v>
      </c>
      <c r="D95" s="510" t="s">
        <v>7922</v>
      </c>
      <c r="E95" s="535" t="s">
        <v>812</v>
      </c>
      <c r="F95" s="510" t="s">
        <v>5867</v>
      </c>
      <c r="G95" s="510" t="s">
        <v>7352</v>
      </c>
      <c r="H95" s="510" t="s">
        <v>7923</v>
      </c>
      <c r="I95" s="542" t="s">
        <v>7924</v>
      </c>
      <c r="J95" s="510" t="s">
        <v>5870</v>
      </c>
      <c r="K95" s="510" t="s">
        <v>5871</v>
      </c>
      <c r="L95" s="535" t="s">
        <v>70</v>
      </c>
      <c r="M95" s="535" t="s">
        <v>420</v>
      </c>
      <c r="N95" s="535" t="s">
        <v>7925</v>
      </c>
      <c r="O95" s="535" t="s">
        <v>7926</v>
      </c>
      <c r="P95" s="537">
        <v>32.4290794329828</v>
      </c>
      <c r="Q95" s="537">
        <v>-110.941795244664</v>
      </c>
      <c r="R95" s="761" t="s">
        <v>7927</v>
      </c>
      <c r="S95" s="510" t="s">
        <v>5873</v>
      </c>
      <c r="T95" s="542" t="s">
        <v>5874</v>
      </c>
      <c r="U95" s="510" t="s">
        <v>6768</v>
      </c>
      <c r="V95" s="535" t="s">
        <v>32</v>
      </c>
      <c r="W95" s="535" t="s">
        <v>420</v>
      </c>
      <c r="X95" s="535" t="s">
        <v>7518</v>
      </c>
      <c r="Y95" s="540">
        <v>45336.0</v>
      </c>
      <c r="Z95" s="510" t="s">
        <v>454</v>
      </c>
      <c r="AA95" s="510"/>
      <c r="AB95" s="510" t="s">
        <v>7928</v>
      </c>
      <c r="AC95" s="510"/>
      <c r="AD95" s="510">
        <f t="shared" si="1"/>
        <v>27</v>
      </c>
      <c r="AE95" s="510" t="s">
        <v>5876</v>
      </c>
      <c r="AF95" s="510" t="s">
        <v>7929</v>
      </c>
      <c r="AG95" s="510" t="s">
        <v>5877</v>
      </c>
      <c r="AH95" s="510"/>
      <c r="AI95" s="2"/>
      <c r="AJ95" s="2"/>
    </row>
    <row r="96" ht="15.75" customHeight="1">
      <c r="A96" s="326">
        <v>9095.0</v>
      </c>
      <c r="B96" s="535" t="s">
        <v>36</v>
      </c>
      <c r="C96" s="535" t="s">
        <v>7299</v>
      </c>
      <c r="D96" s="510" t="s">
        <v>7930</v>
      </c>
      <c r="E96" s="535" t="s">
        <v>812</v>
      </c>
      <c r="F96" s="510" t="s">
        <v>7930</v>
      </c>
      <c r="G96" s="510" t="s">
        <v>7352</v>
      </c>
      <c r="H96" s="510" t="s">
        <v>7931</v>
      </c>
      <c r="I96" s="510" t="s">
        <v>7932</v>
      </c>
      <c r="J96" s="510" t="s">
        <v>7933</v>
      </c>
      <c r="K96" s="510" t="s">
        <v>994</v>
      </c>
      <c r="L96" s="535" t="s">
        <v>248</v>
      </c>
      <c r="M96" s="535" t="s">
        <v>420</v>
      </c>
      <c r="N96" s="791" t="s">
        <v>7934</v>
      </c>
      <c r="O96" s="535" t="s">
        <v>7935</v>
      </c>
      <c r="P96" s="537">
        <v>42.5115221011942</v>
      </c>
      <c r="Q96" s="537">
        <v>-71.1377838424218</v>
      </c>
      <c r="R96" s="761">
        <v>70.0</v>
      </c>
      <c r="S96" s="510" t="s">
        <v>7930</v>
      </c>
      <c r="T96" s="510" t="s">
        <v>7932</v>
      </c>
      <c r="U96" s="510" t="s">
        <v>809</v>
      </c>
      <c r="V96" s="535" t="s">
        <v>809</v>
      </c>
      <c r="W96" s="535" t="s">
        <v>420</v>
      </c>
      <c r="X96" s="535" t="s">
        <v>498</v>
      </c>
      <c r="Y96" s="540">
        <v>44891.0</v>
      </c>
      <c r="Z96" s="510" t="s">
        <v>7936</v>
      </c>
      <c r="AA96" s="510" t="s">
        <v>7938</v>
      </c>
      <c r="AB96" s="490" t="s">
        <v>7937</v>
      </c>
      <c r="AC96" s="510"/>
      <c r="AD96" s="510">
        <f t="shared" si="1"/>
        <v>15</v>
      </c>
      <c r="AE96" s="510"/>
      <c r="AF96" s="510"/>
      <c r="AG96" s="510"/>
      <c r="AH96" s="510"/>
      <c r="AI96" s="2"/>
      <c r="AJ96" s="2"/>
    </row>
    <row r="97" ht="15.75" customHeight="1">
      <c r="A97" s="326">
        <v>9096.0</v>
      </c>
      <c r="B97" s="535" t="s">
        <v>36</v>
      </c>
      <c r="C97" s="535" t="s">
        <v>7299</v>
      </c>
      <c r="D97" s="452" t="s">
        <v>7939</v>
      </c>
      <c r="E97" s="535" t="s">
        <v>1209</v>
      </c>
      <c r="F97" s="452" t="s">
        <v>7940</v>
      </c>
      <c r="G97" s="452" t="s">
        <v>7941</v>
      </c>
      <c r="H97" s="510"/>
      <c r="I97" s="542" t="s">
        <v>6140</v>
      </c>
      <c r="J97" s="452" t="s">
        <v>7942</v>
      </c>
      <c r="K97" s="452" t="s">
        <v>6142</v>
      </c>
      <c r="L97" s="535" t="s">
        <v>64</v>
      </c>
      <c r="M97" s="535" t="s">
        <v>420</v>
      </c>
      <c r="N97" s="657">
        <v>46060.0</v>
      </c>
      <c r="O97" s="452" t="s">
        <v>6143</v>
      </c>
      <c r="P97" s="537">
        <v>40.0080861094713</v>
      </c>
      <c r="Q97" s="537">
        <v>-85.9895641441757</v>
      </c>
      <c r="R97" s="761">
        <v>100.0</v>
      </c>
      <c r="S97" s="452" t="s">
        <v>7943</v>
      </c>
      <c r="T97" s="542" t="s">
        <v>6140</v>
      </c>
      <c r="U97" s="452" t="s">
        <v>6142</v>
      </c>
      <c r="V97" s="535" t="s">
        <v>64</v>
      </c>
      <c r="W97" s="535" t="s">
        <v>420</v>
      </c>
      <c r="X97" s="535" t="s">
        <v>453</v>
      </c>
      <c r="Y97" s="540">
        <v>45412.0</v>
      </c>
      <c r="Z97" s="510" t="s">
        <v>454</v>
      </c>
      <c r="AA97" s="490" t="s">
        <v>4164</v>
      </c>
      <c r="AB97" s="490" t="s">
        <v>7944</v>
      </c>
      <c r="AC97" s="510"/>
      <c r="AD97" s="510">
        <f t="shared" si="1"/>
        <v>24</v>
      </c>
      <c r="AE97" s="452" t="s">
        <v>7945</v>
      </c>
      <c r="AF97" s="452" t="s">
        <v>7946</v>
      </c>
      <c r="AG97" s="452" t="s">
        <v>7947</v>
      </c>
      <c r="AH97" s="510"/>
      <c r="AI97" s="2"/>
      <c r="AJ97" s="2"/>
    </row>
    <row r="98" ht="182.25" customHeight="1">
      <c r="A98" s="326">
        <v>9097.0</v>
      </c>
      <c r="B98" s="535" t="s">
        <v>36</v>
      </c>
      <c r="C98" s="535" t="s">
        <v>7299</v>
      </c>
      <c r="D98" s="510" t="s">
        <v>7948</v>
      </c>
      <c r="E98" s="535" t="s">
        <v>812</v>
      </c>
      <c r="F98" s="510" t="s">
        <v>7948</v>
      </c>
      <c r="G98" s="510" t="s">
        <v>2833</v>
      </c>
      <c r="H98" s="510" t="s">
        <v>7949</v>
      </c>
      <c r="I98" s="688" t="s">
        <v>7950</v>
      </c>
      <c r="J98" s="510" t="s">
        <v>7951</v>
      </c>
      <c r="K98" s="510" t="s">
        <v>587</v>
      </c>
      <c r="L98" s="535" t="s">
        <v>26</v>
      </c>
      <c r="M98" s="535" t="s">
        <v>420</v>
      </c>
      <c r="N98" s="535">
        <v>92121.0</v>
      </c>
      <c r="O98" s="535" t="s">
        <v>7952</v>
      </c>
      <c r="P98" s="537">
        <v>32.8902573789555</v>
      </c>
      <c r="Q98" s="537">
        <v>-117.180714921941</v>
      </c>
      <c r="R98" s="761"/>
      <c r="S98" s="510" t="s">
        <v>7948</v>
      </c>
      <c r="T98" s="688" t="s">
        <v>7950</v>
      </c>
      <c r="U98" s="510" t="s">
        <v>587</v>
      </c>
      <c r="V98" s="535" t="s">
        <v>26</v>
      </c>
      <c r="W98" s="535" t="s">
        <v>420</v>
      </c>
      <c r="X98" s="535" t="s">
        <v>486</v>
      </c>
      <c r="Y98" s="540">
        <v>45689.0</v>
      </c>
      <c r="Z98" s="510" t="s">
        <v>7953</v>
      </c>
      <c r="AA98" s="510" t="s">
        <v>7955</v>
      </c>
      <c r="AB98" s="490" t="s">
        <v>7954</v>
      </c>
      <c r="AC98" s="510"/>
      <c r="AD98" s="510">
        <f t="shared" si="1"/>
        <v>28</v>
      </c>
      <c r="AE98" s="510"/>
      <c r="AF98" s="510"/>
      <c r="AG98" s="510"/>
      <c r="AH98" s="510"/>
      <c r="AI98" s="2"/>
      <c r="AJ98" s="2"/>
    </row>
    <row r="99" ht="15.75" customHeight="1">
      <c r="A99" s="326">
        <v>9098.0</v>
      </c>
      <c r="B99" s="535" t="s">
        <v>36</v>
      </c>
      <c r="C99" s="535" t="s">
        <v>7299</v>
      </c>
      <c r="D99" s="510" t="s">
        <v>7956</v>
      </c>
      <c r="E99" s="535" t="s">
        <v>1209</v>
      </c>
      <c r="F99" s="510" t="s">
        <v>7956</v>
      </c>
      <c r="G99" s="510" t="s">
        <v>7301</v>
      </c>
      <c r="H99" s="510" t="s">
        <v>7957</v>
      </c>
      <c r="I99" s="510" t="s">
        <v>7958</v>
      </c>
      <c r="J99" s="510" t="s">
        <v>7959</v>
      </c>
      <c r="K99" s="510" t="s">
        <v>888</v>
      </c>
      <c r="L99" s="535" t="s">
        <v>93</v>
      </c>
      <c r="M99" s="535" t="s">
        <v>420</v>
      </c>
      <c r="N99" s="535">
        <v>29615.0</v>
      </c>
      <c r="O99" s="535" t="s">
        <v>7960</v>
      </c>
      <c r="P99" s="537">
        <v>34.8525179765191</v>
      </c>
      <c r="Q99" s="537">
        <v>-82.2536794163634</v>
      </c>
      <c r="R99" s="761">
        <v>10.0</v>
      </c>
      <c r="S99" s="510" t="s">
        <v>7956</v>
      </c>
      <c r="T99" s="510" t="s">
        <v>7958</v>
      </c>
      <c r="U99" s="510" t="s">
        <v>888</v>
      </c>
      <c r="V99" s="535" t="s">
        <v>93</v>
      </c>
      <c r="W99" s="535" t="s">
        <v>420</v>
      </c>
      <c r="X99" s="535" t="s">
        <v>498</v>
      </c>
      <c r="Y99" s="540">
        <v>44773.0</v>
      </c>
      <c r="Z99" s="510" t="s">
        <v>7961</v>
      </c>
      <c r="AA99" s="510" t="s">
        <v>7963</v>
      </c>
      <c r="AB99" s="490" t="s">
        <v>7962</v>
      </c>
      <c r="AC99" s="510"/>
      <c r="AD99" s="510">
        <f t="shared" si="1"/>
        <v>29</v>
      </c>
      <c r="AE99" s="510"/>
      <c r="AF99" s="510"/>
      <c r="AG99" s="510"/>
      <c r="AH99" s="510"/>
      <c r="AI99" s="2"/>
      <c r="AJ99" s="2"/>
    </row>
    <row r="100" ht="15.75" customHeight="1">
      <c r="A100" s="326">
        <v>9099.0</v>
      </c>
      <c r="B100" s="535" t="s">
        <v>36</v>
      </c>
      <c r="C100" s="535" t="s">
        <v>7299</v>
      </c>
      <c r="D100" s="510" t="s">
        <v>6964</v>
      </c>
      <c r="E100" s="535" t="s">
        <v>1209</v>
      </c>
      <c r="F100" s="510" t="s">
        <v>7964</v>
      </c>
      <c r="G100" s="510" t="s">
        <v>7965</v>
      </c>
      <c r="H100" s="510" t="s">
        <v>7054</v>
      </c>
      <c r="I100" s="510" t="s">
        <v>6965</v>
      </c>
      <c r="J100" s="510" t="s">
        <v>6966</v>
      </c>
      <c r="K100" s="510" t="s">
        <v>908</v>
      </c>
      <c r="L100" s="535" t="s">
        <v>42</v>
      </c>
      <c r="M100" s="535" t="s">
        <v>420</v>
      </c>
      <c r="N100" s="535">
        <v>48108.0</v>
      </c>
      <c r="O100" s="535" t="s">
        <v>6967</v>
      </c>
      <c r="P100" s="537">
        <v>42.2194334622002</v>
      </c>
      <c r="Q100" s="537">
        <v>-83.7322902007449</v>
      </c>
      <c r="R100" s="761"/>
      <c r="S100" s="510" t="s">
        <v>6964</v>
      </c>
      <c r="T100" s="510" t="s">
        <v>6965</v>
      </c>
      <c r="U100" s="510" t="s">
        <v>6968</v>
      </c>
      <c r="V100" s="535" t="s">
        <v>95</v>
      </c>
      <c r="W100" s="535" t="s">
        <v>420</v>
      </c>
      <c r="X100" s="535" t="s">
        <v>498</v>
      </c>
      <c r="Y100" s="540">
        <v>44773.0</v>
      </c>
      <c r="Z100" s="510" t="s">
        <v>6969</v>
      </c>
      <c r="AA100" s="510" t="s">
        <v>7966</v>
      </c>
      <c r="AB100" s="510" t="s">
        <v>6970</v>
      </c>
      <c r="AC100" s="510"/>
      <c r="AD100" s="510">
        <f t="shared" si="1"/>
        <v>27</v>
      </c>
      <c r="AE100" s="510"/>
      <c r="AF100" s="510"/>
      <c r="AG100" s="510"/>
      <c r="AH100" s="510"/>
      <c r="AI100" s="2"/>
      <c r="AJ100" s="2"/>
    </row>
    <row r="101" ht="15.75" customHeight="1">
      <c r="A101" s="326">
        <v>9100.0</v>
      </c>
      <c r="B101" s="535" t="s">
        <v>158</v>
      </c>
      <c r="C101" s="535" t="s">
        <v>7299</v>
      </c>
      <c r="D101" s="510" t="s">
        <v>7967</v>
      </c>
      <c r="E101" s="535" t="s">
        <v>1209</v>
      </c>
      <c r="F101" s="510" t="s">
        <v>7968</v>
      </c>
      <c r="G101" s="510" t="s">
        <v>118</v>
      </c>
      <c r="H101" s="510" t="s">
        <v>7320</v>
      </c>
      <c r="I101" s="771" t="s">
        <v>7969</v>
      </c>
      <c r="J101" s="510" t="s">
        <v>7970</v>
      </c>
      <c r="K101" s="510" t="s">
        <v>7971</v>
      </c>
      <c r="L101" s="535" t="s">
        <v>263</v>
      </c>
      <c r="M101" s="535" t="s">
        <v>420</v>
      </c>
      <c r="N101" s="535">
        <v>84104.0</v>
      </c>
      <c r="O101" s="535" t="s">
        <v>7972</v>
      </c>
      <c r="P101" s="537">
        <v>40.7296</v>
      </c>
      <c r="Q101" s="537">
        <v>-111.96673</v>
      </c>
      <c r="R101" s="761">
        <v>30.0</v>
      </c>
      <c r="S101" s="510" t="s">
        <v>7967</v>
      </c>
      <c r="T101" s="771" t="s">
        <v>7969</v>
      </c>
      <c r="U101" s="510" t="s">
        <v>7971</v>
      </c>
      <c r="V101" s="535" t="s">
        <v>263</v>
      </c>
      <c r="W101" s="535" t="s">
        <v>420</v>
      </c>
      <c r="X101" s="535" t="s">
        <v>1840</v>
      </c>
      <c r="Y101" s="540" t="s">
        <v>6934</v>
      </c>
      <c r="Z101" s="771" t="s">
        <v>7969</v>
      </c>
      <c r="AA101" s="510"/>
      <c r="AB101" s="510" t="s">
        <v>7973</v>
      </c>
      <c r="AC101" s="510" t="s">
        <v>7975</v>
      </c>
      <c r="AD101" s="510">
        <f t="shared" si="1"/>
        <v>22</v>
      </c>
      <c r="AE101" s="510"/>
      <c r="AF101" s="510"/>
      <c r="AG101" s="510"/>
      <c r="AH101" s="510" t="s">
        <v>7974</v>
      </c>
      <c r="AI101" s="2"/>
      <c r="AJ101" s="2"/>
    </row>
    <row r="102" ht="15.75" customHeight="1">
      <c r="A102" s="326">
        <v>9101.0</v>
      </c>
      <c r="B102" s="535" t="s">
        <v>36</v>
      </c>
      <c r="C102" s="535" t="s">
        <v>7299</v>
      </c>
      <c r="D102" s="510" t="s">
        <v>7976</v>
      </c>
      <c r="E102" s="535" t="s">
        <v>1209</v>
      </c>
      <c r="F102" s="510" t="s">
        <v>7976</v>
      </c>
      <c r="G102" s="510" t="s">
        <v>7523</v>
      </c>
      <c r="H102" s="510" t="s">
        <v>7977</v>
      </c>
      <c r="I102" s="771" t="s">
        <v>7978</v>
      </c>
      <c r="J102" s="510" t="s">
        <v>7979</v>
      </c>
      <c r="K102" s="510" t="s">
        <v>7980</v>
      </c>
      <c r="L102" s="535" t="s">
        <v>250</v>
      </c>
      <c r="M102" s="535" t="s">
        <v>420</v>
      </c>
      <c r="N102" s="1308">
        <v>8103.0</v>
      </c>
      <c r="O102" s="535" t="s">
        <v>7981</v>
      </c>
      <c r="P102" s="537">
        <v>39.94298</v>
      </c>
      <c r="Q102" s="537">
        <v>-75.1084</v>
      </c>
      <c r="R102" s="761"/>
      <c r="S102" s="510" t="s">
        <v>7976</v>
      </c>
      <c r="T102" s="771" t="s">
        <v>7978</v>
      </c>
      <c r="U102" s="510" t="s">
        <v>7980</v>
      </c>
      <c r="V102" s="535" t="s">
        <v>250</v>
      </c>
      <c r="W102" s="535" t="s">
        <v>420</v>
      </c>
      <c r="X102" s="535" t="s">
        <v>1840</v>
      </c>
      <c r="Y102" s="540" t="s">
        <v>7982</v>
      </c>
      <c r="Z102" s="771" t="s">
        <v>7978</v>
      </c>
      <c r="AA102" s="510"/>
      <c r="AB102" s="510" t="s">
        <v>7983</v>
      </c>
      <c r="AC102" s="510" t="s">
        <v>7985</v>
      </c>
      <c r="AD102" s="510">
        <f t="shared" si="1"/>
        <v>11</v>
      </c>
      <c r="AE102" s="510"/>
      <c r="AF102" s="510"/>
      <c r="AG102" s="510"/>
      <c r="AH102" s="510" t="s">
        <v>7984</v>
      </c>
      <c r="AI102" s="2"/>
      <c r="AJ102" s="2"/>
    </row>
    <row r="103" ht="15.75" customHeight="1">
      <c r="A103" s="326">
        <v>9102.0</v>
      </c>
      <c r="B103" s="535" t="s">
        <v>36</v>
      </c>
      <c r="C103" s="535" t="s">
        <v>7299</v>
      </c>
      <c r="D103" s="510" t="s">
        <v>4374</v>
      </c>
      <c r="E103" s="535" t="s">
        <v>812</v>
      </c>
      <c r="F103" s="510" t="s">
        <v>7986</v>
      </c>
      <c r="G103" s="510" t="s">
        <v>7301</v>
      </c>
      <c r="H103" s="510" t="s">
        <v>7987</v>
      </c>
      <c r="I103" s="510" t="s">
        <v>7988</v>
      </c>
      <c r="J103" s="510" t="s">
        <v>4377</v>
      </c>
      <c r="K103" s="510" t="s">
        <v>4378</v>
      </c>
      <c r="L103" s="657" t="s">
        <v>86</v>
      </c>
      <c r="M103" s="657" t="s">
        <v>420</v>
      </c>
      <c r="N103" s="657">
        <v>60638.0</v>
      </c>
      <c r="O103" s="535" t="s">
        <v>4385</v>
      </c>
      <c r="P103" s="537">
        <v>41.7733441106208</v>
      </c>
      <c r="Q103" s="537">
        <v>-87.7522463440063</v>
      </c>
      <c r="R103" s="761"/>
      <c r="S103" s="510" t="s">
        <v>4374</v>
      </c>
      <c r="T103" s="510" t="s">
        <v>4376</v>
      </c>
      <c r="U103" s="510" t="s">
        <v>3760</v>
      </c>
      <c r="V103" s="535" t="s">
        <v>86</v>
      </c>
      <c r="W103" s="535" t="s">
        <v>420</v>
      </c>
      <c r="X103" s="535"/>
      <c r="Y103" s="540"/>
      <c r="Z103" s="510" t="s">
        <v>7989</v>
      </c>
      <c r="AA103" s="510"/>
      <c r="AB103" s="490" t="s">
        <v>4381</v>
      </c>
      <c r="AC103" s="510"/>
      <c r="AD103" s="510">
        <f t="shared" si="1"/>
        <v>18</v>
      </c>
      <c r="AE103" s="510"/>
      <c r="AF103" s="510"/>
      <c r="AG103" s="510"/>
      <c r="AH103" s="510"/>
      <c r="AI103" s="2"/>
      <c r="AJ103" s="2"/>
    </row>
    <row r="104" ht="15.75" customHeight="1">
      <c r="A104" s="326">
        <v>9103.0</v>
      </c>
      <c r="B104" s="535" t="s">
        <v>36</v>
      </c>
      <c r="C104" s="535" t="s">
        <v>7299</v>
      </c>
      <c r="D104" s="510" t="s">
        <v>7990</v>
      </c>
      <c r="E104" s="535" t="s">
        <v>1209</v>
      </c>
      <c r="F104" s="510" t="s">
        <v>7990</v>
      </c>
      <c r="G104" s="510" t="s">
        <v>7991</v>
      </c>
      <c r="H104" s="510" t="s">
        <v>7419</v>
      </c>
      <c r="I104" s="771" t="s">
        <v>7992</v>
      </c>
      <c r="J104" s="510" t="s">
        <v>7993</v>
      </c>
      <c r="K104" s="510" t="s">
        <v>7994</v>
      </c>
      <c r="L104" s="535" t="s">
        <v>114</v>
      </c>
      <c r="M104" s="535" t="s">
        <v>420</v>
      </c>
      <c r="N104" s="535">
        <v>80033.0</v>
      </c>
      <c r="O104" s="535" t="s">
        <v>7995</v>
      </c>
      <c r="P104" s="537">
        <v>39.79151</v>
      </c>
      <c r="Q104" s="537">
        <v>-105.13686</v>
      </c>
      <c r="R104" s="761">
        <v>115.0</v>
      </c>
      <c r="S104" s="510" t="s">
        <v>7990</v>
      </c>
      <c r="T104" s="771" t="s">
        <v>7992</v>
      </c>
      <c r="U104" s="510" t="s">
        <v>7994</v>
      </c>
      <c r="V104" s="535" t="s">
        <v>114</v>
      </c>
      <c r="W104" s="535" t="s">
        <v>420</v>
      </c>
      <c r="X104" s="535" t="s">
        <v>1840</v>
      </c>
      <c r="Y104" s="540" t="s">
        <v>7996</v>
      </c>
      <c r="Z104" s="771" t="s">
        <v>7992</v>
      </c>
      <c r="AA104" s="510"/>
      <c r="AB104" s="510" t="s">
        <v>7997</v>
      </c>
      <c r="AC104" s="510" t="s">
        <v>7992</v>
      </c>
      <c r="AD104" s="510">
        <f t="shared" si="1"/>
        <v>24</v>
      </c>
      <c r="AE104" s="510"/>
      <c r="AF104" s="510"/>
      <c r="AG104" s="510"/>
      <c r="AH104" s="510"/>
      <c r="AI104" s="2"/>
      <c r="AJ104" s="2"/>
    </row>
    <row r="105" ht="15.75" customHeight="1">
      <c r="A105" s="326">
        <v>9104.0</v>
      </c>
      <c r="B105" s="535" t="s">
        <v>36</v>
      </c>
      <c r="C105" s="535" t="s">
        <v>7299</v>
      </c>
      <c r="D105" s="510" t="s">
        <v>7998</v>
      </c>
      <c r="E105" s="535" t="s">
        <v>1209</v>
      </c>
      <c r="F105" s="510" t="s">
        <v>7999</v>
      </c>
      <c r="G105" s="510" t="s">
        <v>7301</v>
      </c>
      <c r="H105" s="510" t="s">
        <v>8000</v>
      </c>
      <c r="I105" s="510" t="s">
        <v>8001</v>
      </c>
      <c r="J105" s="510" t="s">
        <v>8002</v>
      </c>
      <c r="K105" s="510" t="s">
        <v>5573</v>
      </c>
      <c r="L105" s="535" t="s">
        <v>4566</v>
      </c>
      <c r="M105" s="535" t="s">
        <v>420</v>
      </c>
      <c r="N105" s="535">
        <v>74120.0</v>
      </c>
      <c r="O105" s="535" t="s">
        <v>8003</v>
      </c>
      <c r="P105" s="537">
        <v>36.1594108779728</v>
      </c>
      <c r="Q105" s="537">
        <v>-95.9861081026813</v>
      </c>
      <c r="R105" s="761">
        <v>15.0</v>
      </c>
      <c r="S105" s="510" t="s">
        <v>8004</v>
      </c>
      <c r="T105" s="761" t="s">
        <v>8001</v>
      </c>
      <c r="U105" s="510" t="s">
        <v>5573</v>
      </c>
      <c r="V105" s="535" t="s">
        <v>4566</v>
      </c>
      <c r="W105" s="535" t="s">
        <v>420</v>
      </c>
      <c r="X105" s="535" t="s">
        <v>498</v>
      </c>
      <c r="Y105" s="540">
        <v>44773.0</v>
      </c>
      <c r="Z105" s="510" t="s">
        <v>8005</v>
      </c>
      <c r="AA105" s="510" t="s">
        <v>8007</v>
      </c>
      <c r="AB105" s="490" t="s">
        <v>8006</v>
      </c>
      <c r="AC105" s="510"/>
      <c r="AD105" s="510">
        <f t="shared" si="1"/>
        <v>28</v>
      </c>
      <c r="AE105" s="510"/>
      <c r="AF105" s="510"/>
      <c r="AG105" s="510"/>
      <c r="AH105" s="510"/>
      <c r="AI105" s="2"/>
      <c r="AJ105" s="2"/>
    </row>
    <row r="106" ht="15.75" customHeight="1">
      <c r="A106" s="326">
        <v>9105.0</v>
      </c>
      <c r="B106" s="535" t="s">
        <v>158</v>
      </c>
      <c r="C106" s="535" t="s">
        <v>7299</v>
      </c>
      <c r="D106" s="510" t="s">
        <v>7998</v>
      </c>
      <c r="E106" s="535" t="s">
        <v>1209</v>
      </c>
      <c r="F106" s="510" t="s">
        <v>8008</v>
      </c>
      <c r="G106" s="510" t="s">
        <v>7301</v>
      </c>
      <c r="H106" s="510" t="s">
        <v>8009</v>
      </c>
      <c r="I106" s="1310" t="s">
        <v>8001</v>
      </c>
      <c r="J106" s="452" t="s">
        <v>8010</v>
      </c>
      <c r="K106" s="510" t="s">
        <v>5573</v>
      </c>
      <c r="L106" s="535" t="s">
        <v>4566</v>
      </c>
      <c r="M106" s="535" t="s">
        <v>420</v>
      </c>
      <c r="N106" s="535">
        <v>74103.0</v>
      </c>
      <c r="O106" s="535" t="s">
        <v>8003</v>
      </c>
      <c r="P106" s="537">
        <v>36.1523478230174</v>
      </c>
      <c r="Q106" s="537">
        <v>-95.9936874694446</v>
      </c>
      <c r="R106" s="761">
        <v>29.0</v>
      </c>
      <c r="S106" s="510" t="s">
        <v>8004</v>
      </c>
      <c r="T106" s="542" t="s">
        <v>8001</v>
      </c>
      <c r="U106" s="510" t="s">
        <v>5573</v>
      </c>
      <c r="V106" s="535" t="s">
        <v>4566</v>
      </c>
      <c r="W106" s="535" t="s">
        <v>420</v>
      </c>
      <c r="X106" s="535" t="s">
        <v>486</v>
      </c>
      <c r="Y106" s="540">
        <v>45584.0</v>
      </c>
      <c r="Z106" s="510"/>
      <c r="AA106" s="510"/>
      <c r="AB106" s="490" t="s">
        <v>8011</v>
      </c>
      <c r="AC106" s="510" t="s">
        <v>454</v>
      </c>
      <c r="AD106" s="510">
        <f t="shared" si="1"/>
        <v>15</v>
      </c>
      <c r="AE106" s="452" t="s">
        <v>8012</v>
      </c>
      <c r="AF106" s="542" t="s">
        <v>8013</v>
      </c>
      <c r="AG106" s="510" t="s">
        <v>8003</v>
      </c>
      <c r="AH106" s="490" t="s">
        <v>8014</v>
      </c>
      <c r="AI106" s="2"/>
      <c r="AJ106" s="2"/>
    </row>
    <row r="107" ht="15.75" customHeight="1">
      <c r="A107" s="326">
        <v>9106.0</v>
      </c>
      <c r="B107" s="535" t="s">
        <v>36</v>
      </c>
      <c r="C107" s="535" t="s">
        <v>7299</v>
      </c>
      <c r="D107" s="510" t="s">
        <v>8015</v>
      </c>
      <c r="E107" s="535" t="s">
        <v>812</v>
      </c>
      <c r="F107" s="510" t="s">
        <v>8016</v>
      </c>
      <c r="G107" s="510" t="s">
        <v>7301</v>
      </c>
      <c r="H107" s="510" t="s">
        <v>7054</v>
      </c>
      <c r="I107" s="510" t="s">
        <v>8017</v>
      </c>
      <c r="J107" s="510" t="s">
        <v>8018</v>
      </c>
      <c r="K107" s="510" t="s">
        <v>4312</v>
      </c>
      <c r="L107" s="535" t="s">
        <v>90</v>
      </c>
      <c r="M107" s="535" t="s">
        <v>618</v>
      </c>
      <c r="N107" s="535" t="s">
        <v>8019</v>
      </c>
      <c r="O107" s="535" t="s">
        <v>8020</v>
      </c>
      <c r="P107" s="537">
        <v>53.7217938593031</v>
      </c>
      <c r="Q107" s="537">
        <v>-113.189926469313</v>
      </c>
      <c r="R107" s="761"/>
      <c r="S107" s="510" t="s">
        <v>4465</v>
      </c>
      <c r="T107" s="510" t="s">
        <v>8017</v>
      </c>
      <c r="U107" s="510" t="s">
        <v>4467</v>
      </c>
      <c r="V107" s="535" t="s">
        <v>4468</v>
      </c>
      <c r="W107" s="535" t="s">
        <v>2301</v>
      </c>
      <c r="X107" s="535" t="s">
        <v>498</v>
      </c>
      <c r="Y107" s="540">
        <v>44424.0</v>
      </c>
      <c r="Z107" s="510" t="s">
        <v>8021</v>
      </c>
      <c r="AA107" s="510" t="s">
        <v>8023</v>
      </c>
      <c r="AB107" s="490" t="s">
        <v>8022</v>
      </c>
      <c r="AC107" s="510"/>
      <c r="AD107" s="510">
        <f t="shared" si="1"/>
        <v>21</v>
      </c>
      <c r="AE107" s="510"/>
      <c r="AF107" s="510"/>
      <c r="AG107" s="510"/>
      <c r="AH107" s="510"/>
      <c r="AI107" s="2"/>
      <c r="AJ107" s="2"/>
    </row>
    <row r="108" ht="56.25" customHeight="1">
      <c r="A108" s="326">
        <v>9107.0</v>
      </c>
      <c r="B108" s="535" t="s">
        <v>36</v>
      </c>
      <c r="C108" s="535" t="s">
        <v>7299</v>
      </c>
      <c r="D108" s="510" t="s">
        <v>8024</v>
      </c>
      <c r="E108" s="535" t="s">
        <v>1209</v>
      </c>
      <c r="F108" s="490" t="s">
        <v>8025</v>
      </c>
      <c r="G108" s="510" t="s">
        <v>7301</v>
      </c>
      <c r="H108" s="510" t="s">
        <v>8026</v>
      </c>
      <c r="I108" s="490" t="s">
        <v>8027</v>
      </c>
      <c r="J108" s="490" t="s">
        <v>8028</v>
      </c>
      <c r="K108" s="490" t="s">
        <v>1178</v>
      </c>
      <c r="L108" s="535" t="s">
        <v>42</v>
      </c>
      <c r="M108" s="535" t="s">
        <v>420</v>
      </c>
      <c r="N108" s="535">
        <v>48326.0</v>
      </c>
      <c r="O108" s="490" t="s">
        <v>8029</v>
      </c>
      <c r="P108" s="537">
        <v>42.6760524357397</v>
      </c>
      <c r="Q108" s="537">
        <v>-83.2443406656988</v>
      </c>
      <c r="R108" s="761"/>
      <c r="S108" s="510" t="s">
        <v>4465</v>
      </c>
      <c r="T108" s="761" t="s">
        <v>8017</v>
      </c>
      <c r="U108" s="510" t="s">
        <v>4467</v>
      </c>
      <c r="V108" s="535" t="s">
        <v>4468</v>
      </c>
      <c r="W108" s="535" t="s">
        <v>2301</v>
      </c>
      <c r="X108" s="535" t="s">
        <v>498</v>
      </c>
      <c r="Y108" s="540">
        <v>44424.0</v>
      </c>
      <c r="Z108" s="510" t="s">
        <v>8030</v>
      </c>
      <c r="AA108" s="510" t="s">
        <v>8031</v>
      </c>
      <c r="AB108" s="490" t="s">
        <v>8022</v>
      </c>
      <c r="AC108" s="510"/>
      <c r="AD108" s="510">
        <f t="shared" si="1"/>
        <v>21</v>
      </c>
      <c r="AE108" s="510"/>
      <c r="AF108" s="510"/>
      <c r="AG108" s="510"/>
      <c r="AH108" s="510"/>
      <c r="AI108" s="2"/>
      <c r="AJ108" s="2"/>
    </row>
    <row r="109" ht="61.5" customHeight="1">
      <c r="A109" s="326">
        <v>9108.0</v>
      </c>
      <c r="B109" s="535" t="s">
        <v>36</v>
      </c>
      <c r="C109" s="535" t="s">
        <v>7299</v>
      </c>
      <c r="D109" s="510" t="s">
        <v>8032</v>
      </c>
      <c r="E109" s="535" t="s">
        <v>812</v>
      </c>
      <c r="F109" s="510" t="s">
        <v>8033</v>
      </c>
      <c r="G109" s="510" t="s">
        <v>7301</v>
      </c>
      <c r="H109" s="510" t="s">
        <v>7774</v>
      </c>
      <c r="I109" s="510" t="s">
        <v>8034</v>
      </c>
      <c r="J109" s="510" t="s">
        <v>8035</v>
      </c>
      <c r="K109" s="510" t="s">
        <v>1114</v>
      </c>
      <c r="L109" s="535" t="s">
        <v>22</v>
      </c>
      <c r="M109" s="535" t="s">
        <v>618</v>
      </c>
      <c r="N109" s="535" t="s">
        <v>8036</v>
      </c>
      <c r="O109" s="535" t="s">
        <v>8037</v>
      </c>
      <c r="P109" s="537">
        <v>45.5028529292372</v>
      </c>
      <c r="Q109" s="537">
        <v>-73.6147628581944</v>
      </c>
      <c r="R109" s="761"/>
      <c r="S109" s="510" t="s">
        <v>8038</v>
      </c>
      <c r="T109" s="510" t="s">
        <v>8039</v>
      </c>
      <c r="U109" s="510" t="s">
        <v>1114</v>
      </c>
      <c r="V109" s="535" t="s">
        <v>22</v>
      </c>
      <c r="W109" s="535" t="s">
        <v>618</v>
      </c>
      <c r="X109" s="535"/>
      <c r="Y109" s="540"/>
      <c r="Z109" s="510" t="s">
        <v>8040</v>
      </c>
      <c r="AA109" s="510"/>
      <c r="AB109" s="490" t="s">
        <v>8041</v>
      </c>
      <c r="AC109" s="510"/>
      <c r="AD109" s="510">
        <f t="shared" si="1"/>
        <v>29</v>
      </c>
      <c r="AE109" s="510"/>
      <c r="AF109" s="510"/>
      <c r="AG109" s="510"/>
      <c r="AH109" s="510"/>
      <c r="AI109" s="2"/>
      <c r="AJ109" s="2"/>
    </row>
    <row r="110" ht="75.75" customHeight="1">
      <c r="A110" s="326">
        <v>9109.0</v>
      </c>
      <c r="B110" s="379" t="s">
        <v>36</v>
      </c>
      <c r="C110" s="379" t="s">
        <v>7299</v>
      </c>
      <c r="D110" s="380" t="s">
        <v>8042</v>
      </c>
      <c r="E110" s="379" t="s">
        <v>1209</v>
      </c>
      <c r="F110" s="380" t="s">
        <v>8042</v>
      </c>
      <c r="G110" s="380" t="s">
        <v>7352</v>
      </c>
      <c r="H110" s="380" t="s">
        <v>8043</v>
      </c>
      <c r="I110" s="380" t="s">
        <v>8044</v>
      </c>
      <c r="J110" s="380" t="s">
        <v>8045</v>
      </c>
      <c r="K110" s="380" t="s">
        <v>1160</v>
      </c>
      <c r="L110" s="379" t="s">
        <v>26</v>
      </c>
      <c r="M110" s="379" t="s">
        <v>420</v>
      </c>
      <c r="N110" s="379">
        <v>94538.0</v>
      </c>
      <c r="O110" s="379" t="s">
        <v>8046</v>
      </c>
      <c r="P110" s="381">
        <v>37.5066325229175</v>
      </c>
      <c r="Q110" s="381">
        <v>-121.948693516133</v>
      </c>
      <c r="R110" s="426">
        <v>5.0</v>
      </c>
      <c r="S110" s="380" t="s">
        <v>8042</v>
      </c>
      <c r="T110" s="380" t="s">
        <v>8044</v>
      </c>
      <c r="U110" s="380" t="s">
        <v>1160</v>
      </c>
      <c r="V110" s="379" t="s">
        <v>26</v>
      </c>
      <c r="W110" s="379" t="s">
        <v>420</v>
      </c>
      <c r="X110" s="379" t="s">
        <v>478</v>
      </c>
      <c r="Y110" s="383" t="s">
        <v>8047</v>
      </c>
      <c r="Z110" s="380" t="s">
        <v>8048</v>
      </c>
      <c r="AA110" s="380"/>
      <c r="AB110" s="911" t="s">
        <v>10698</v>
      </c>
      <c r="AC110" s="380"/>
      <c r="AD110" s="380">
        <f t="shared" si="1"/>
        <v>14</v>
      </c>
      <c r="AE110" s="399" t="s">
        <v>8050</v>
      </c>
      <c r="AF110" s="399" t="s">
        <v>8051</v>
      </c>
      <c r="AG110" s="399" t="s">
        <v>8046</v>
      </c>
      <c r="AH110" s="380"/>
      <c r="AI110" s="2"/>
      <c r="AJ110" s="2"/>
    </row>
    <row r="111" ht="57.75" customHeight="1">
      <c r="A111" s="326">
        <v>9110.0</v>
      </c>
      <c r="B111" s="535" t="s">
        <v>36</v>
      </c>
      <c r="C111" s="535" t="s">
        <v>7299</v>
      </c>
      <c r="D111" s="510" t="s">
        <v>4502</v>
      </c>
      <c r="E111" s="535" t="s">
        <v>812</v>
      </c>
      <c r="F111" s="510"/>
      <c r="G111" s="510" t="s">
        <v>7301</v>
      </c>
      <c r="H111" s="510" t="s">
        <v>7774</v>
      </c>
      <c r="I111" s="510" t="s">
        <v>8052</v>
      </c>
      <c r="J111" s="510" t="s">
        <v>8053</v>
      </c>
      <c r="K111" s="510" t="s">
        <v>587</v>
      </c>
      <c r="L111" s="535" t="s">
        <v>26</v>
      </c>
      <c r="M111" s="535" t="s">
        <v>420</v>
      </c>
      <c r="N111" s="535">
        <v>92121.0</v>
      </c>
      <c r="O111" s="535" t="s">
        <v>4507</v>
      </c>
      <c r="P111" s="537">
        <v>32.8903614818859</v>
      </c>
      <c r="Q111" s="537">
        <v>-117.182207958757</v>
      </c>
      <c r="R111" s="761"/>
      <c r="S111" s="510" t="s">
        <v>8054</v>
      </c>
      <c r="T111" s="510" t="s">
        <v>8052</v>
      </c>
      <c r="U111" s="510" t="s">
        <v>587</v>
      </c>
      <c r="V111" s="535" t="s">
        <v>26</v>
      </c>
      <c r="W111" s="535" t="s">
        <v>420</v>
      </c>
      <c r="X111" s="535"/>
      <c r="Y111" s="540"/>
      <c r="Z111" s="510" t="s">
        <v>8055</v>
      </c>
      <c r="AA111" s="510"/>
      <c r="AB111" s="490" t="s">
        <v>8056</v>
      </c>
      <c r="AC111" s="510"/>
      <c r="AD111" s="510">
        <f t="shared" si="1"/>
        <v>26</v>
      </c>
      <c r="AE111" s="510"/>
      <c r="AF111" s="510"/>
      <c r="AG111" s="510"/>
      <c r="AH111" s="510"/>
      <c r="AI111" s="2"/>
      <c r="AJ111" s="2"/>
    </row>
    <row r="112" ht="92.25" customHeight="1">
      <c r="A112" s="326">
        <v>9111.0</v>
      </c>
      <c r="B112" s="535" t="s">
        <v>36</v>
      </c>
      <c r="C112" s="535" t="s">
        <v>7299</v>
      </c>
      <c r="D112" s="510" t="s">
        <v>202</v>
      </c>
      <c r="E112" s="535" t="s">
        <v>812</v>
      </c>
      <c r="F112" s="510" t="s">
        <v>8057</v>
      </c>
      <c r="G112" s="510" t="s">
        <v>7301</v>
      </c>
      <c r="H112" s="510" t="s">
        <v>8058</v>
      </c>
      <c r="I112" s="510" t="s">
        <v>1887</v>
      </c>
      <c r="J112" s="510" t="s">
        <v>8059</v>
      </c>
      <c r="K112" s="510" t="s">
        <v>1178</v>
      </c>
      <c r="L112" s="535" t="s">
        <v>42</v>
      </c>
      <c r="M112" s="535" t="s">
        <v>420</v>
      </c>
      <c r="N112" s="535">
        <v>48326.0</v>
      </c>
      <c r="O112" s="535" t="s">
        <v>1889</v>
      </c>
      <c r="P112" s="537">
        <v>42.6553478978256</v>
      </c>
      <c r="Q112" s="537">
        <v>-83.2493962887695</v>
      </c>
      <c r="R112" s="761"/>
      <c r="S112" s="522" t="s">
        <v>1890</v>
      </c>
      <c r="T112" s="522" t="s">
        <v>1887</v>
      </c>
      <c r="U112" s="522" t="s">
        <v>491</v>
      </c>
      <c r="V112" s="657" t="s">
        <v>42</v>
      </c>
      <c r="W112" s="657" t="s">
        <v>420</v>
      </c>
      <c r="X112" s="657" t="s">
        <v>498</v>
      </c>
      <c r="Y112" s="660">
        <v>44414.0</v>
      </c>
      <c r="Z112" s="369" t="s">
        <v>8060</v>
      </c>
      <c r="AA112" s="510"/>
      <c r="AB112" s="490" t="s">
        <v>8061</v>
      </c>
      <c r="AC112" s="510"/>
      <c r="AD112" s="510">
        <f t="shared" si="1"/>
        <v>25</v>
      </c>
      <c r="AE112" s="510"/>
      <c r="AF112" s="510"/>
      <c r="AG112" s="510"/>
      <c r="AH112" s="510"/>
      <c r="AI112" s="2"/>
      <c r="AJ112" s="2"/>
    </row>
    <row r="113" ht="15.75" customHeight="1">
      <c r="A113" s="326">
        <v>9112.0</v>
      </c>
      <c r="B113" s="535" t="s">
        <v>36</v>
      </c>
      <c r="C113" s="535" t="s">
        <v>7299</v>
      </c>
      <c r="D113" s="510" t="s">
        <v>8062</v>
      </c>
      <c r="E113" s="535" t="s">
        <v>812</v>
      </c>
      <c r="F113" s="510" t="s">
        <v>8062</v>
      </c>
      <c r="G113" s="510" t="s">
        <v>7352</v>
      </c>
      <c r="H113" s="510" t="s">
        <v>8063</v>
      </c>
      <c r="I113" s="510" t="s">
        <v>8064</v>
      </c>
      <c r="J113" s="510" t="s">
        <v>8065</v>
      </c>
      <c r="K113" s="510" t="s">
        <v>8066</v>
      </c>
      <c r="L113" s="535" t="s">
        <v>248</v>
      </c>
      <c r="M113" s="535" t="s">
        <v>420</v>
      </c>
      <c r="N113" s="791" t="s">
        <v>8067</v>
      </c>
      <c r="O113" s="535" t="s">
        <v>8068</v>
      </c>
      <c r="P113" s="537">
        <v>41.6805888869868</v>
      </c>
      <c r="Q113" s="537">
        <v>-71.126901716</v>
      </c>
      <c r="R113" s="761"/>
      <c r="S113" s="510" t="s">
        <v>8069</v>
      </c>
      <c r="T113" s="510" t="s">
        <v>8064</v>
      </c>
      <c r="U113" s="510" t="s">
        <v>8066</v>
      </c>
      <c r="V113" s="535" t="s">
        <v>248</v>
      </c>
      <c r="W113" s="791" t="s">
        <v>420</v>
      </c>
      <c r="X113" s="535" t="s">
        <v>498</v>
      </c>
      <c r="Y113" s="540">
        <v>44437.0</v>
      </c>
      <c r="Z113" s="510" t="s">
        <v>8070</v>
      </c>
      <c r="AA113" s="833"/>
      <c r="AB113" s="510" t="s">
        <v>8071</v>
      </c>
      <c r="AC113" s="510"/>
      <c r="AD113" s="510">
        <f t="shared" si="1"/>
        <v>28</v>
      </c>
      <c r="AE113" s="510"/>
      <c r="AF113" s="510"/>
      <c r="AG113" s="510"/>
      <c r="AH113" s="510"/>
      <c r="AI113" s="2"/>
      <c r="AJ113" s="2"/>
    </row>
    <row r="114" ht="96.75" customHeight="1">
      <c r="A114" s="326">
        <v>9113.0</v>
      </c>
      <c r="B114" s="535" t="s">
        <v>36</v>
      </c>
      <c r="C114" s="535" t="s">
        <v>7299</v>
      </c>
      <c r="D114" s="510" t="s">
        <v>8072</v>
      </c>
      <c r="E114" s="535" t="s">
        <v>812</v>
      </c>
      <c r="F114" s="510" t="s">
        <v>8072</v>
      </c>
      <c r="G114" s="510" t="s">
        <v>8073</v>
      </c>
      <c r="H114" s="510" t="s">
        <v>8074</v>
      </c>
      <c r="I114" s="688" t="s">
        <v>8075</v>
      </c>
      <c r="J114" s="510" t="s">
        <v>8076</v>
      </c>
      <c r="K114" s="510" t="s">
        <v>1036</v>
      </c>
      <c r="L114" s="535" t="s">
        <v>26</v>
      </c>
      <c r="M114" s="535" t="s">
        <v>420</v>
      </c>
      <c r="N114" s="535">
        <v>92081.0</v>
      </c>
      <c r="O114" s="535"/>
      <c r="P114" s="537">
        <v>33.1416891556217</v>
      </c>
      <c r="Q114" s="537">
        <v>-117.239258097554</v>
      </c>
      <c r="R114" s="761">
        <v>30.0</v>
      </c>
      <c r="S114" s="510" t="s">
        <v>8072</v>
      </c>
      <c r="T114" s="490" t="s">
        <v>8075</v>
      </c>
      <c r="U114" s="510" t="s">
        <v>1036</v>
      </c>
      <c r="V114" s="535" t="s">
        <v>26</v>
      </c>
      <c r="W114" s="791" t="s">
        <v>420</v>
      </c>
      <c r="X114" s="535" t="s">
        <v>486</v>
      </c>
      <c r="Y114" s="540">
        <v>45692.0</v>
      </c>
      <c r="Z114" s="542" t="s">
        <v>8077</v>
      </c>
      <c r="AA114" s="833"/>
      <c r="AB114" s="490" t="s">
        <v>8078</v>
      </c>
      <c r="AC114" s="510"/>
      <c r="AD114" s="510">
        <f t="shared" si="1"/>
        <v>29</v>
      </c>
      <c r="AE114" s="510"/>
      <c r="AF114" s="510"/>
      <c r="AG114" s="510"/>
      <c r="AH114" s="510"/>
      <c r="AI114" s="2"/>
      <c r="AJ114" s="2"/>
    </row>
    <row r="115" ht="96.75" customHeight="1">
      <c r="A115" s="326">
        <v>9114.0</v>
      </c>
      <c r="B115" s="535" t="s">
        <v>158</v>
      </c>
      <c r="C115" s="535" t="s">
        <v>7299</v>
      </c>
      <c r="D115" s="510" t="s">
        <v>8079</v>
      </c>
      <c r="E115" s="535" t="s">
        <v>812</v>
      </c>
      <c r="F115" s="510" t="s">
        <v>8080</v>
      </c>
      <c r="G115" s="510" t="s">
        <v>7523</v>
      </c>
      <c r="H115" s="510" t="s">
        <v>7054</v>
      </c>
      <c r="I115" s="452" t="s">
        <v>8081</v>
      </c>
      <c r="J115" s="510" t="s">
        <v>8082</v>
      </c>
      <c r="K115" s="510" t="s">
        <v>908</v>
      </c>
      <c r="L115" s="535" t="s">
        <v>42</v>
      </c>
      <c r="M115" s="535" t="s">
        <v>420</v>
      </c>
      <c r="N115" s="535">
        <v>48103.0</v>
      </c>
      <c r="O115" s="535"/>
      <c r="P115" s="537">
        <v>42.2763295783702</v>
      </c>
      <c r="Q115" s="537">
        <v>-83.7540334371955</v>
      </c>
      <c r="R115" s="761">
        <v>3.0</v>
      </c>
      <c r="S115" s="510"/>
      <c r="T115" s="452" t="s">
        <v>8081</v>
      </c>
      <c r="U115" s="510" t="s">
        <v>908</v>
      </c>
      <c r="V115" s="535" t="s">
        <v>42</v>
      </c>
      <c r="W115" s="791" t="s">
        <v>420</v>
      </c>
      <c r="X115" s="535" t="s">
        <v>486</v>
      </c>
      <c r="Y115" s="540">
        <v>45692.0</v>
      </c>
      <c r="Z115" s="510" t="s">
        <v>8083</v>
      </c>
      <c r="AA115" s="833"/>
      <c r="AB115" s="490" t="s">
        <v>8084</v>
      </c>
      <c r="AC115" s="510"/>
      <c r="AD115" s="510">
        <f t="shared" si="1"/>
        <v>22</v>
      </c>
      <c r="AE115" s="510"/>
      <c r="AF115" s="510"/>
      <c r="AG115" s="510"/>
      <c r="AH115" s="510"/>
      <c r="AI115" s="2"/>
      <c r="AJ115" s="2"/>
    </row>
    <row r="116" ht="87.75" customHeight="1">
      <c r="A116" s="326">
        <v>9115.0</v>
      </c>
      <c r="B116" s="535" t="s">
        <v>149</v>
      </c>
      <c r="C116" s="535" t="s">
        <v>7299</v>
      </c>
      <c r="D116" s="510" t="s">
        <v>8085</v>
      </c>
      <c r="E116" s="535" t="s">
        <v>812</v>
      </c>
      <c r="F116" s="510" t="s">
        <v>8086</v>
      </c>
      <c r="G116" s="510" t="s">
        <v>7523</v>
      </c>
      <c r="H116" s="510" t="s">
        <v>7054</v>
      </c>
      <c r="I116" s="452" t="s">
        <v>8087</v>
      </c>
      <c r="J116" s="510" t="s">
        <v>8088</v>
      </c>
      <c r="K116" s="510" t="s">
        <v>4325</v>
      </c>
      <c r="L116" s="535" t="s">
        <v>26</v>
      </c>
      <c r="M116" s="535" t="s">
        <v>420</v>
      </c>
      <c r="N116" s="535">
        <v>94502.0</v>
      </c>
      <c r="O116" s="535" t="s">
        <v>8089</v>
      </c>
      <c r="P116" s="537">
        <v>37.7307812793357</v>
      </c>
      <c r="Q116" s="537">
        <v>-122.241775545448</v>
      </c>
      <c r="R116" s="761">
        <v>51.0</v>
      </c>
      <c r="S116" s="510" t="s">
        <v>8085</v>
      </c>
      <c r="T116" s="452" t="s">
        <v>8087</v>
      </c>
      <c r="U116" s="510" t="s">
        <v>4325</v>
      </c>
      <c r="V116" s="535" t="s">
        <v>26</v>
      </c>
      <c r="W116" s="791" t="s">
        <v>420</v>
      </c>
      <c r="X116" s="535" t="s">
        <v>486</v>
      </c>
      <c r="Y116" s="540">
        <v>45692.0</v>
      </c>
      <c r="Z116" s="510" t="s">
        <v>8090</v>
      </c>
      <c r="AA116" s="833" t="s">
        <v>8092</v>
      </c>
      <c r="AB116" s="490" t="s">
        <v>8091</v>
      </c>
      <c r="AC116" s="510"/>
      <c r="AD116" s="510">
        <f t="shared" si="1"/>
        <v>12</v>
      </c>
      <c r="AE116" s="510"/>
      <c r="AF116" s="510"/>
      <c r="AG116" s="510"/>
      <c r="AH116" s="510"/>
      <c r="AI116" s="2"/>
      <c r="AJ116" s="2"/>
    </row>
    <row r="117" ht="53.25" customHeight="1">
      <c r="A117" s="326">
        <v>9116.0</v>
      </c>
      <c r="B117" s="535" t="s">
        <v>158</v>
      </c>
      <c r="C117" s="535" t="s">
        <v>7299</v>
      </c>
      <c r="D117" s="510" t="s">
        <v>8093</v>
      </c>
      <c r="E117" s="535" t="s">
        <v>812</v>
      </c>
      <c r="F117" s="510" t="s">
        <v>8093</v>
      </c>
      <c r="G117" s="510" t="s">
        <v>7523</v>
      </c>
      <c r="H117" s="510" t="s">
        <v>8094</v>
      </c>
      <c r="I117" s="452" t="s">
        <v>8095</v>
      </c>
      <c r="J117" s="510" t="s">
        <v>8096</v>
      </c>
      <c r="K117" s="510" t="s">
        <v>1181</v>
      </c>
      <c r="L117" s="535" t="s">
        <v>26</v>
      </c>
      <c r="M117" s="535" t="s">
        <v>420</v>
      </c>
      <c r="N117" s="535">
        <v>94041.0</v>
      </c>
      <c r="O117" s="535" t="s">
        <v>8097</v>
      </c>
      <c r="P117" s="537">
        <v>37.3937</v>
      </c>
      <c r="Q117" s="537">
        <v>-122.0808</v>
      </c>
      <c r="R117" s="761"/>
      <c r="S117" s="510" t="s">
        <v>8093</v>
      </c>
      <c r="T117" s="452" t="s">
        <v>8095</v>
      </c>
      <c r="U117" s="510" t="s">
        <v>1181</v>
      </c>
      <c r="V117" s="535" t="s">
        <v>26</v>
      </c>
      <c r="W117" s="791" t="s">
        <v>420</v>
      </c>
      <c r="X117" s="535" t="s">
        <v>486</v>
      </c>
      <c r="Y117" s="540">
        <v>45692.0</v>
      </c>
      <c r="Z117" s="510" t="s">
        <v>8098</v>
      </c>
      <c r="AA117" s="833"/>
      <c r="AB117" s="490" t="s">
        <v>8099</v>
      </c>
      <c r="AC117" s="510"/>
      <c r="AD117" s="510">
        <f t="shared" si="1"/>
        <v>14</v>
      </c>
      <c r="AE117" s="510"/>
      <c r="AF117" s="510"/>
      <c r="AG117" s="510"/>
      <c r="AH117" s="510"/>
      <c r="AI117" s="2"/>
      <c r="AJ117" s="2"/>
    </row>
    <row r="118" ht="75.75" customHeight="1">
      <c r="A118" s="326">
        <v>9117.0</v>
      </c>
      <c r="B118" s="535" t="s">
        <v>149</v>
      </c>
      <c r="C118" s="535" t="s">
        <v>7299</v>
      </c>
      <c r="D118" s="510" t="s">
        <v>8100</v>
      </c>
      <c r="E118" s="535" t="s">
        <v>812</v>
      </c>
      <c r="F118" s="510" t="s">
        <v>8101</v>
      </c>
      <c r="G118" s="510" t="s">
        <v>7301</v>
      </c>
      <c r="H118" s="490" t="s">
        <v>8102</v>
      </c>
      <c r="I118" s="452" t="s">
        <v>8103</v>
      </c>
      <c r="J118" s="510"/>
      <c r="K118" s="510" t="s">
        <v>8104</v>
      </c>
      <c r="L118" s="535" t="s">
        <v>95</v>
      </c>
      <c r="M118" s="535" t="s">
        <v>420</v>
      </c>
      <c r="N118" s="535"/>
      <c r="O118" s="535"/>
      <c r="P118" s="537">
        <v>31.128630955584</v>
      </c>
      <c r="Q118" s="537">
        <v>-97.4714982771433</v>
      </c>
      <c r="R118" s="761"/>
      <c r="S118" s="510" t="s">
        <v>8100</v>
      </c>
      <c r="T118" s="452" t="s">
        <v>8103</v>
      </c>
      <c r="U118" s="510" t="s">
        <v>8105</v>
      </c>
      <c r="V118" s="535"/>
      <c r="W118" s="791" t="s">
        <v>2300</v>
      </c>
      <c r="X118" s="535" t="s">
        <v>486</v>
      </c>
      <c r="Y118" s="540">
        <v>45692.0</v>
      </c>
      <c r="Z118" s="510" t="s">
        <v>8106</v>
      </c>
      <c r="AA118" s="833" t="s">
        <v>8108</v>
      </c>
      <c r="AB118" s="490" t="s">
        <v>8107</v>
      </c>
      <c r="AC118" s="510"/>
      <c r="AD118" s="510">
        <f t="shared" si="1"/>
        <v>10</v>
      </c>
      <c r="AE118" s="510"/>
      <c r="AF118" s="510"/>
      <c r="AG118" s="510"/>
      <c r="AH118" s="510"/>
      <c r="AI118" s="2"/>
      <c r="AJ118" s="2"/>
    </row>
    <row r="119" ht="66.75" customHeight="1">
      <c r="A119" s="326">
        <v>9118.0</v>
      </c>
      <c r="B119" s="535" t="s">
        <v>36</v>
      </c>
      <c r="C119" s="535" t="s">
        <v>7299</v>
      </c>
      <c r="D119" s="510" t="s">
        <v>8109</v>
      </c>
      <c r="E119" s="535" t="s">
        <v>812</v>
      </c>
      <c r="F119" s="510" t="s">
        <v>8110</v>
      </c>
      <c r="G119" s="510" t="s">
        <v>7523</v>
      </c>
      <c r="H119" s="510" t="s">
        <v>8094</v>
      </c>
      <c r="I119" s="510" t="s">
        <v>8111</v>
      </c>
      <c r="J119" s="510" t="s">
        <v>8112</v>
      </c>
      <c r="K119" s="510" t="s">
        <v>8113</v>
      </c>
      <c r="L119" s="535" t="s">
        <v>228</v>
      </c>
      <c r="M119" s="535" t="s">
        <v>420</v>
      </c>
      <c r="N119" s="1305" t="s">
        <v>8114</v>
      </c>
      <c r="O119" s="535" t="s">
        <v>597</v>
      </c>
      <c r="P119" s="537">
        <v>44.834704173955</v>
      </c>
      <c r="Q119" s="537">
        <v>-73.0761165153428</v>
      </c>
      <c r="R119" s="761"/>
      <c r="S119" s="510" t="s">
        <v>8109</v>
      </c>
      <c r="T119" s="510" t="s">
        <v>8111</v>
      </c>
      <c r="U119" s="510" t="s">
        <v>595</v>
      </c>
      <c r="V119" s="535" t="s">
        <v>228</v>
      </c>
      <c r="W119" s="791" t="s">
        <v>420</v>
      </c>
      <c r="X119" s="535" t="s">
        <v>486</v>
      </c>
      <c r="Y119" s="540">
        <v>45698.0</v>
      </c>
      <c r="Z119" s="510" t="s">
        <v>8115</v>
      </c>
      <c r="AA119" s="833"/>
      <c r="AB119" s="490" t="s">
        <v>8116</v>
      </c>
      <c r="AC119" s="510"/>
      <c r="AD119" s="510">
        <f t="shared" si="1"/>
        <v>13</v>
      </c>
      <c r="AE119" s="510"/>
      <c r="AF119" s="510"/>
      <c r="AG119" s="510"/>
      <c r="AH119" s="510"/>
      <c r="AI119" s="2"/>
      <c r="AJ119" s="2"/>
    </row>
    <row r="120" ht="71.25" customHeight="1">
      <c r="A120" s="326">
        <v>9119.0</v>
      </c>
      <c r="B120" s="1311" t="s">
        <v>36</v>
      </c>
      <c r="C120" s="1311" t="s">
        <v>7299</v>
      </c>
      <c r="D120" s="1312" t="s">
        <v>8117</v>
      </c>
      <c r="E120" s="1311"/>
      <c r="F120" s="1312" t="s">
        <v>8117</v>
      </c>
      <c r="G120" s="1312" t="s">
        <v>7523</v>
      </c>
      <c r="H120" s="1312" t="s">
        <v>8118</v>
      </c>
      <c r="I120" s="1312" t="s">
        <v>8119</v>
      </c>
      <c r="J120" s="1312" t="s">
        <v>8120</v>
      </c>
      <c r="K120" s="1312" t="s">
        <v>1741</v>
      </c>
      <c r="L120" s="1311" t="s">
        <v>127</v>
      </c>
      <c r="M120" s="1311" t="s">
        <v>420</v>
      </c>
      <c r="N120" s="1311">
        <v>27302.0</v>
      </c>
      <c r="O120" s="1311" t="s">
        <v>8121</v>
      </c>
      <c r="P120" s="1313">
        <v>36.0788194529105</v>
      </c>
      <c r="Q120" s="1313">
        <v>-79.3006127041776</v>
      </c>
      <c r="R120" s="1314">
        <v>200.0</v>
      </c>
      <c r="S120" s="1312" t="s">
        <v>8117</v>
      </c>
      <c r="T120" s="1315" t="s">
        <v>8119</v>
      </c>
      <c r="U120" s="1312" t="s">
        <v>1741</v>
      </c>
      <c r="V120" s="1311" t="s">
        <v>127</v>
      </c>
      <c r="W120" s="1311" t="s">
        <v>420</v>
      </c>
      <c r="X120" s="1311" t="s">
        <v>453</v>
      </c>
      <c r="Y120" s="1316">
        <v>45702.0</v>
      </c>
      <c r="Z120" s="1317" t="s">
        <v>7126</v>
      </c>
      <c r="AA120" s="1312"/>
      <c r="AB120" s="1312" t="s">
        <v>8122</v>
      </c>
      <c r="AC120" s="1312"/>
      <c r="AD120" s="1312">
        <f t="shared" si="1"/>
        <v>30</v>
      </c>
      <c r="AE120" s="510"/>
      <c r="AF120" s="510"/>
      <c r="AG120" s="510"/>
      <c r="AH120" s="510"/>
      <c r="AI120" s="1318"/>
      <c r="AJ120" s="1318"/>
    </row>
    <row r="121" ht="54.75" customHeight="1">
      <c r="A121" s="326">
        <v>9120.0</v>
      </c>
      <c r="B121" s="1319" t="s">
        <v>158</v>
      </c>
      <c r="C121" s="535" t="s">
        <v>7299</v>
      </c>
      <c r="D121" s="510" t="s">
        <v>8123</v>
      </c>
      <c r="E121" s="535"/>
      <c r="F121" s="510" t="s">
        <v>8123</v>
      </c>
      <c r="G121" s="510" t="s">
        <v>7523</v>
      </c>
      <c r="H121" s="510" t="s">
        <v>8124</v>
      </c>
      <c r="I121" s="510" t="s">
        <v>8125</v>
      </c>
      <c r="J121" s="510" t="s">
        <v>8126</v>
      </c>
      <c r="K121" s="510" t="s">
        <v>8127</v>
      </c>
      <c r="L121" s="535" t="s">
        <v>26</v>
      </c>
      <c r="M121" s="535" t="s">
        <v>420</v>
      </c>
      <c r="N121" s="535">
        <v>91790.0</v>
      </c>
      <c r="O121" s="535" t="s">
        <v>8128</v>
      </c>
      <c r="P121" s="537">
        <v>34.0908839600418</v>
      </c>
      <c r="Q121" s="537">
        <v>-117.94562911961</v>
      </c>
      <c r="R121" s="761">
        <v>460.0</v>
      </c>
      <c r="S121" s="510" t="s">
        <v>8129</v>
      </c>
      <c r="T121" s="771" t="s">
        <v>8130</v>
      </c>
      <c r="U121" s="510" t="s">
        <v>8127</v>
      </c>
      <c r="V121" s="535" t="s">
        <v>26</v>
      </c>
      <c r="W121" s="535" t="s">
        <v>420</v>
      </c>
      <c r="X121" s="535" t="s">
        <v>453</v>
      </c>
      <c r="Y121" s="540">
        <v>45702.0</v>
      </c>
      <c r="Z121" s="783" t="s">
        <v>7126</v>
      </c>
      <c r="AA121" s="510"/>
      <c r="AB121" s="510" t="s">
        <v>8131</v>
      </c>
      <c r="AC121" s="510"/>
      <c r="AD121" s="510">
        <f t="shared" si="1"/>
        <v>23</v>
      </c>
      <c r="AE121" s="510"/>
      <c r="AF121" s="510"/>
      <c r="AG121" s="510"/>
      <c r="AH121" s="510"/>
      <c r="AI121" s="2"/>
      <c r="AJ121" s="2"/>
    </row>
    <row r="122" ht="53.25" customHeight="1">
      <c r="A122" s="326">
        <v>9121.0</v>
      </c>
      <c r="B122" s="379" t="s">
        <v>36</v>
      </c>
      <c r="C122" s="379" t="s">
        <v>2757</v>
      </c>
      <c r="D122" s="392" t="s">
        <v>8132</v>
      </c>
      <c r="E122" s="379" t="s">
        <v>812</v>
      </c>
      <c r="F122" s="380" t="s">
        <v>8133</v>
      </c>
      <c r="G122" s="380" t="s">
        <v>7523</v>
      </c>
      <c r="H122" s="380" t="s">
        <v>8134</v>
      </c>
      <c r="I122" s="399" t="s">
        <v>8135</v>
      </c>
      <c r="J122" s="399" t="s">
        <v>8136</v>
      </c>
      <c r="K122" s="399" t="s">
        <v>7111</v>
      </c>
      <c r="L122" s="379" t="s">
        <v>93</v>
      </c>
      <c r="M122" s="379" t="s">
        <v>420</v>
      </c>
      <c r="N122" s="379">
        <v>29201.0</v>
      </c>
      <c r="O122" s="379"/>
      <c r="P122" s="381">
        <v>34.0041</v>
      </c>
      <c r="Q122" s="381">
        <v>-81.0354</v>
      </c>
      <c r="R122" s="426"/>
      <c r="S122" s="380" t="s">
        <v>8137</v>
      </c>
      <c r="T122" s="399" t="s">
        <v>8138</v>
      </c>
      <c r="U122" s="380" t="s">
        <v>7111</v>
      </c>
      <c r="V122" s="379" t="s">
        <v>93</v>
      </c>
      <c r="W122" s="379" t="s">
        <v>420</v>
      </c>
      <c r="X122" s="379" t="s">
        <v>486</v>
      </c>
      <c r="Y122" s="383">
        <v>45867.0</v>
      </c>
      <c r="Z122" s="380" t="s">
        <v>8139</v>
      </c>
      <c r="AA122" s="392" t="s">
        <v>10699</v>
      </c>
      <c r="AB122" s="398" t="s">
        <v>10700</v>
      </c>
      <c r="AC122" s="380"/>
      <c r="AD122" s="380">
        <f t="shared" si="1"/>
        <v>32</v>
      </c>
      <c r="AE122" s="510"/>
      <c r="AF122" s="510"/>
      <c r="AG122" s="510"/>
      <c r="AH122" s="510"/>
      <c r="AI122" s="2"/>
      <c r="AJ122" s="2"/>
    </row>
    <row r="123" ht="72.75" customHeight="1">
      <c r="A123" s="326">
        <v>9122.0</v>
      </c>
      <c r="B123" s="379" t="s">
        <v>158</v>
      </c>
      <c r="C123" s="379" t="s">
        <v>7299</v>
      </c>
      <c r="D123" s="380" t="s">
        <v>8142</v>
      </c>
      <c r="E123" s="379" t="s">
        <v>812</v>
      </c>
      <c r="F123" s="380" t="s">
        <v>10701</v>
      </c>
      <c r="G123" s="380" t="s">
        <v>7523</v>
      </c>
      <c r="H123" s="380" t="s">
        <v>8144</v>
      </c>
      <c r="I123" s="380" t="s">
        <v>8145</v>
      </c>
      <c r="J123" s="380" t="s">
        <v>8146</v>
      </c>
      <c r="K123" s="380" t="s">
        <v>8147</v>
      </c>
      <c r="L123" s="379" t="s">
        <v>60</v>
      </c>
      <c r="M123" s="379" t="s">
        <v>420</v>
      </c>
      <c r="N123" s="379">
        <v>37616.0</v>
      </c>
      <c r="O123" s="379" t="s">
        <v>8148</v>
      </c>
      <c r="P123" s="381">
        <v>36.1953</v>
      </c>
      <c r="Q123" s="381">
        <v>-82.8685</v>
      </c>
      <c r="R123" s="426">
        <v>4.0</v>
      </c>
      <c r="S123" s="380" t="s">
        <v>8149</v>
      </c>
      <c r="T123" s="385" t="s">
        <v>8150</v>
      </c>
      <c r="U123" s="380" t="s">
        <v>4742</v>
      </c>
      <c r="V123" s="379" t="s">
        <v>42</v>
      </c>
      <c r="W123" s="379" t="s">
        <v>420</v>
      </c>
      <c r="X123" s="379" t="s">
        <v>486</v>
      </c>
      <c r="Y123" s="383">
        <v>45872.0</v>
      </c>
      <c r="Z123" s="380" t="s">
        <v>8151</v>
      </c>
      <c r="AA123" s="380"/>
      <c r="AB123" s="398" t="s">
        <v>10702</v>
      </c>
      <c r="AC123" s="380"/>
      <c r="AD123" s="380">
        <f t="shared" si="1"/>
        <v>29</v>
      </c>
      <c r="AE123" s="380" t="s">
        <v>8153</v>
      </c>
      <c r="AF123" s="399" t="s">
        <v>8154</v>
      </c>
      <c r="AG123" s="380" t="s">
        <v>8155</v>
      </c>
      <c r="AH123" s="510"/>
      <c r="AI123" s="2"/>
      <c r="AJ123" s="2"/>
    </row>
    <row r="124" ht="68.25" customHeight="1">
      <c r="A124" s="326">
        <v>9123.0</v>
      </c>
      <c r="B124" s="379" t="s">
        <v>158</v>
      </c>
      <c r="C124" s="379" t="s">
        <v>7299</v>
      </c>
      <c r="D124" s="380" t="s">
        <v>8156</v>
      </c>
      <c r="E124" s="379" t="s">
        <v>812</v>
      </c>
      <c r="F124" s="380" t="s">
        <v>4579</v>
      </c>
      <c r="G124" s="380" t="s">
        <v>7523</v>
      </c>
      <c r="H124" s="399" t="s">
        <v>8157</v>
      </c>
      <c r="I124" s="380" t="s">
        <v>8158</v>
      </c>
      <c r="J124" s="380" t="s">
        <v>8159</v>
      </c>
      <c r="K124" s="380" t="s">
        <v>8160</v>
      </c>
      <c r="L124" s="379" t="s">
        <v>250</v>
      </c>
      <c r="M124" s="379" t="s">
        <v>420</v>
      </c>
      <c r="N124" s="425" t="s">
        <v>8161</v>
      </c>
      <c r="O124" s="379" t="s">
        <v>8162</v>
      </c>
      <c r="P124" s="381">
        <v>40.3475</v>
      </c>
      <c r="Q124" s="381">
        <v>-74.6214</v>
      </c>
      <c r="R124" s="426"/>
      <c r="S124" s="380" t="s">
        <v>8156</v>
      </c>
      <c r="T124" s="380" t="s">
        <v>8158</v>
      </c>
      <c r="U124" s="380" t="s">
        <v>8160</v>
      </c>
      <c r="V124" s="379" t="s">
        <v>250</v>
      </c>
      <c r="W124" s="379" t="s">
        <v>420</v>
      </c>
      <c r="X124" s="379" t="s">
        <v>486</v>
      </c>
      <c r="Y124" s="383">
        <v>45872.0</v>
      </c>
      <c r="Z124" s="380" t="s">
        <v>454</v>
      </c>
      <c r="AA124" s="380"/>
      <c r="AB124" s="392" t="s">
        <v>8163</v>
      </c>
      <c r="AC124" s="380"/>
      <c r="AD124" s="380">
        <f t="shared" si="1"/>
        <v>23</v>
      </c>
      <c r="AE124" s="380" t="s">
        <v>8164</v>
      </c>
      <c r="AF124" s="399" t="s">
        <v>8165</v>
      </c>
      <c r="AG124" s="380" t="s">
        <v>8166</v>
      </c>
      <c r="AH124" s="510"/>
      <c r="AI124" s="2"/>
      <c r="AJ124" s="2"/>
    </row>
    <row r="125" ht="86.25" customHeight="1">
      <c r="A125" s="326">
        <v>9124.0</v>
      </c>
      <c r="B125" s="379" t="s">
        <v>158</v>
      </c>
      <c r="C125" s="379" t="s">
        <v>7299</v>
      </c>
      <c r="D125" s="380" t="s">
        <v>8167</v>
      </c>
      <c r="E125" s="379" t="s">
        <v>812</v>
      </c>
      <c r="F125" s="392" t="s">
        <v>8168</v>
      </c>
      <c r="G125" s="380" t="s">
        <v>8169</v>
      </c>
      <c r="H125" s="380" t="s">
        <v>8170</v>
      </c>
      <c r="I125" s="380" t="s">
        <v>8171</v>
      </c>
      <c r="J125" s="380" t="s">
        <v>8172</v>
      </c>
      <c r="K125" s="380" t="s">
        <v>1568</v>
      </c>
      <c r="L125" s="379" t="s">
        <v>26</v>
      </c>
      <c r="M125" s="379" t="s">
        <v>420</v>
      </c>
      <c r="N125" s="425" t="s">
        <v>8173</v>
      </c>
      <c r="O125" s="379" t="s">
        <v>8174</v>
      </c>
      <c r="P125" s="381">
        <v>37.5927</v>
      </c>
      <c r="Q125" s="381">
        <v>-122.3653</v>
      </c>
      <c r="R125" s="426">
        <v>8.0</v>
      </c>
      <c r="S125" s="380" t="s">
        <v>8167</v>
      </c>
      <c r="T125" s="380" t="s">
        <v>8171</v>
      </c>
      <c r="U125" s="380" t="s">
        <v>1568</v>
      </c>
      <c r="V125" s="379" t="s">
        <v>26</v>
      </c>
      <c r="W125" s="379" t="s">
        <v>420</v>
      </c>
      <c r="X125" s="379" t="s">
        <v>486</v>
      </c>
      <c r="Y125" s="383">
        <v>45872.0</v>
      </c>
      <c r="Z125" s="380" t="s">
        <v>8175</v>
      </c>
      <c r="AA125" s="380"/>
      <c r="AB125" s="392" t="s">
        <v>8176</v>
      </c>
      <c r="AC125" s="380"/>
      <c r="AD125" s="380">
        <f t="shared" si="1"/>
        <v>25</v>
      </c>
      <c r="AE125" s="399" t="s">
        <v>8177</v>
      </c>
      <c r="AF125" s="399" t="s">
        <v>8178</v>
      </c>
      <c r="AG125" s="380" t="s">
        <v>8174</v>
      </c>
      <c r="AH125" s="510"/>
      <c r="AI125" s="2"/>
      <c r="AJ125" s="2"/>
    </row>
    <row r="126" ht="83.25" customHeight="1">
      <c r="A126" s="326">
        <v>9125.0</v>
      </c>
      <c r="B126" s="379" t="s">
        <v>158</v>
      </c>
      <c r="C126" s="379" t="s">
        <v>7299</v>
      </c>
      <c r="D126" s="380" t="s">
        <v>8179</v>
      </c>
      <c r="E126" s="379" t="s">
        <v>812</v>
      </c>
      <c r="F126" s="380" t="s">
        <v>8180</v>
      </c>
      <c r="G126" s="380" t="s">
        <v>7523</v>
      </c>
      <c r="H126" s="380" t="s">
        <v>8181</v>
      </c>
      <c r="I126" s="380" t="s">
        <v>8182</v>
      </c>
      <c r="J126" s="380" t="s">
        <v>8183</v>
      </c>
      <c r="K126" s="380" t="s">
        <v>8184</v>
      </c>
      <c r="L126" s="379" t="s">
        <v>114</v>
      </c>
      <c r="M126" s="379" t="s">
        <v>420</v>
      </c>
      <c r="N126" s="425" t="s">
        <v>8185</v>
      </c>
      <c r="O126" s="379" t="s">
        <v>8186</v>
      </c>
      <c r="P126" s="381">
        <v>39.5492</v>
      </c>
      <c r="Q126" s="381">
        <v>-107.3248</v>
      </c>
      <c r="R126" s="426">
        <v>4.0</v>
      </c>
      <c r="S126" s="380" t="s">
        <v>8179</v>
      </c>
      <c r="T126" s="380" t="s">
        <v>8182</v>
      </c>
      <c r="U126" s="380" t="s">
        <v>8184</v>
      </c>
      <c r="V126" s="379" t="s">
        <v>114</v>
      </c>
      <c r="W126" s="379" t="s">
        <v>420</v>
      </c>
      <c r="X126" s="379" t="s">
        <v>486</v>
      </c>
      <c r="Y126" s="383">
        <v>45873.0</v>
      </c>
      <c r="Z126" s="380" t="s">
        <v>8187</v>
      </c>
      <c r="AA126" s="392" t="s">
        <v>8189</v>
      </c>
      <c r="AB126" s="392" t="s">
        <v>8188</v>
      </c>
      <c r="AC126" s="380"/>
      <c r="AD126" s="380">
        <f t="shared" si="1"/>
        <v>24</v>
      </c>
      <c r="AE126" s="380" t="s">
        <v>8190</v>
      </c>
      <c r="AF126" s="399" t="s">
        <v>8191</v>
      </c>
      <c r="AG126" s="380" t="s">
        <v>8192</v>
      </c>
      <c r="AH126" s="510"/>
      <c r="AI126" s="2"/>
      <c r="AJ126" s="2"/>
    </row>
    <row r="127" ht="77.25" customHeight="1">
      <c r="A127" s="326">
        <v>9126.0</v>
      </c>
      <c r="B127" s="379" t="s">
        <v>36</v>
      </c>
      <c r="C127" s="379" t="s">
        <v>7299</v>
      </c>
      <c r="D127" s="380" t="s">
        <v>8193</v>
      </c>
      <c r="E127" s="379" t="s">
        <v>812</v>
      </c>
      <c r="F127" s="392" t="s">
        <v>8194</v>
      </c>
      <c r="G127" s="380" t="s">
        <v>7523</v>
      </c>
      <c r="H127" s="392" t="s">
        <v>8195</v>
      </c>
      <c r="I127" s="380" t="s">
        <v>886</v>
      </c>
      <c r="J127" s="380" t="s">
        <v>8196</v>
      </c>
      <c r="K127" s="380" t="s">
        <v>888</v>
      </c>
      <c r="L127" s="379" t="s">
        <v>93</v>
      </c>
      <c r="M127" s="379" t="s">
        <v>420</v>
      </c>
      <c r="N127" s="425" t="s">
        <v>8197</v>
      </c>
      <c r="O127" s="379" t="s">
        <v>889</v>
      </c>
      <c r="P127" s="381">
        <v>34.7956</v>
      </c>
      <c r="Q127" s="381">
        <v>-82.42</v>
      </c>
      <c r="R127" s="426"/>
      <c r="S127" s="380" t="s">
        <v>890</v>
      </c>
      <c r="T127" s="380" t="s">
        <v>891</v>
      </c>
      <c r="U127" s="399" t="s">
        <v>892</v>
      </c>
      <c r="V127" s="379" t="s">
        <v>893</v>
      </c>
      <c r="W127" s="379" t="s">
        <v>420</v>
      </c>
      <c r="X127" s="379" t="s">
        <v>486</v>
      </c>
      <c r="Y127" s="383">
        <v>45873.0</v>
      </c>
      <c r="Z127" s="380" t="s">
        <v>454</v>
      </c>
      <c r="AA127" s="380"/>
      <c r="AB127" s="398" t="s">
        <v>895</v>
      </c>
      <c r="AC127" s="380"/>
      <c r="AD127" s="380">
        <f t="shared" si="1"/>
        <v>26</v>
      </c>
      <c r="AE127" s="380" t="s">
        <v>896</v>
      </c>
      <c r="AF127" s="399" t="s">
        <v>8198</v>
      </c>
      <c r="AG127" s="380" t="s">
        <v>8199</v>
      </c>
      <c r="AH127" s="510"/>
      <c r="AI127" s="2"/>
      <c r="AJ127" s="2"/>
    </row>
    <row r="128" ht="116.25" customHeight="1">
      <c r="A128" s="326">
        <v>9127.0</v>
      </c>
      <c r="B128" s="379" t="s">
        <v>36</v>
      </c>
      <c r="C128" s="379" t="s">
        <v>7299</v>
      </c>
      <c r="D128" s="380" t="s">
        <v>277</v>
      </c>
      <c r="E128" s="379" t="s">
        <v>812</v>
      </c>
      <c r="F128" s="392" t="s">
        <v>8200</v>
      </c>
      <c r="G128" s="380" t="s">
        <v>7523</v>
      </c>
      <c r="H128" s="392" t="s">
        <v>8201</v>
      </c>
      <c r="I128" s="380" t="s">
        <v>1308</v>
      </c>
      <c r="J128" s="380" t="s">
        <v>8202</v>
      </c>
      <c r="K128" s="380" t="s">
        <v>8203</v>
      </c>
      <c r="L128" s="379" t="s">
        <v>26</v>
      </c>
      <c r="M128" s="379" t="s">
        <v>420</v>
      </c>
      <c r="N128" s="425" t="s">
        <v>8204</v>
      </c>
      <c r="O128" s="379" t="s">
        <v>8205</v>
      </c>
      <c r="P128" s="381">
        <v>37.5513</v>
      </c>
      <c r="Q128" s="381">
        <v>-122.2519</v>
      </c>
      <c r="R128" s="426"/>
      <c r="S128" s="380" t="s">
        <v>277</v>
      </c>
      <c r="T128" s="380" t="s">
        <v>1308</v>
      </c>
      <c r="U128" s="380" t="s">
        <v>1312</v>
      </c>
      <c r="V128" s="379" t="s">
        <v>26</v>
      </c>
      <c r="W128" s="379" t="s">
        <v>420</v>
      </c>
      <c r="X128" s="379" t="s">
        <v>486</v>
      </c>
      <c r="Y128" s="383">
        <v>45873.0</v>
      </c>
      <c r="Z128" s="385" t="s">
        <v>8206</v>
      </c>
      <c r="AA128" s="392" t="s">
        <v>8207</v>
      </c>
      <c r="AB128" s="398" t="s">
        <v>1315</v>
      </c>
      <c r="AC128" s="380"/>
      <c r="AD128" s="380">
        <f t="shared" si="1"/>
        <v>19</v>
      </c>
      <c r="AE128" s="380"/>
      <c r="AF128" s="380"/>
      <c r="AG128" s="380"/>
      <c r="AH128" s="510"/>
      <c r="AI128" s="2"/>
      <c r="AJ128" s="2"/>
    </row>
    <row r="129" ht="91.5" customHeight="1">
      <c r="A129" s="326">
        <v>9128.0</v>
      </c>
      <c r="B129" s="379" t="s">
        <v>158</v>
      </c>
      <c r="C129" s="379" t="s">
        <v>7299</v>
      </c>
      <c r="D129" s="380" t="s">
        <v>8208</v>
      </c>
      <c r="E129" s="379" t="s">
        <v>812</v>
      </c>
      <c r="F129" s="380" t="s">
        <v>8208</v>
      </c>
      <c r="G129" s="380" t="s">
        <v>7523</v>
      </c>
      <c r="H129" s="380" t="s">
        <v>8094</v>
      </c>
      <c r="I129" s="380" t="s">
        <v>8209</v>
      </c>
      <c r="J129" s="380" t="s">
        <v>8210</v>
      </c>
      <c r="K129" s="380" t="s">
        <v>1181</v>
      </c>
      <c r="L129" s="379" t="s">
        <v>26</v>
      </c>
      <c r="M129" s="379" t="s">
        <v>420</v>
      </c>
      <c r="N129" s="425" t="s">
        <v>8211</v>
      </c>
      <c r="O129" s="379"/>
      <c r="P129" s="381">
        <v>37.4147</v>
      </c>
      <c r="Q129" s="381">
        <v>-122.0492</v>
      </c>
      <c r="R129" s="426">
        <v>650.0</v>
      </c>
      <c r="S129" s="380" t="s">
        <v>8208</v>
      </c>
      <c r="T129" s="380" t="s">
        <v>8209</v>
      </c>
      <c r="U129" s="380" t="s">
        <v>1181</v>
      </c>
      <c r="V129" s="379" t="s">
        <v>26</v>
      </c>
      <c r="W129" s="379" t="s">
        <v>420</v>
      </c>
      <c r="X129" s="379" t="s">
        <v>486</v>
      </c>
      <c r="Y129" s="383">
        <v>45876.0</v>
      </c>
      <c r="Z129" s="385" t="s">
        <v>8212</v>
      </c>
      <c r="AA129" s="392" t="s">
        <v>8214</v>
      </c>
      <c r="AB129" s="392" t="s">
        <v>8213</v>
      </c>
      <c r="AC129" s="380"/>
      <c r="AD129" s="380">
        <f t="shared" si="1"/>
        <v>25</v>
      </c>
      <c r="AE129" s="380"/>
      <c r="AF129" s="380"/>
      <c r="AG129" s="380"/>
      <c r="AH129" s="510"/>
      <c r="AI129" s="2"/>
      <c r="AJ129" s="2"/>
    </row>
    <row r="130" ht="84.75" customHeight="1">
      <c r="A130" s="326">
        <v>9129.0</v>
      </c>
      <c r="B130" s="379" t="s">
        <v>158</v>
      </c>
      <c r="C130" s="379" t="s">
        <v>7299</v>
      </c>
      <c r="D130" s="380" t="s">
        <v>8208</v>
      </c>
      <c r="E130" s="379" t="s">
        <v>812</v>
      </c>
      <c r="F130" s="380" t="s">
        <v>8215</v>
      </c>
      <c r="G130" s="380" t="s">
        <v>7523</v>
      </c>
      <c r="H130" s="380" t="s">
        <v>8094</v>
      </c>
      <c r="I130" s="385" t="s">
        <v>8209</v>
      </c>
      <c r="J130" s="380"/>
      <c r="K130" s="380" t="s">
        <v>1114</v>
      </c>
      <c r="L130" s="379" t="s">
        <v>22</v>
      </c>
      <c r="M130" s="379" t="s">
        <v>618</v>
      </c>
      <c r="N130" s="425"/>
      <c r="O130" s="379"/>
      <c r="P130" s="381">
        <v>45.5019</v>
      </c>
      <c r="Q130" s="381">
        <v>-73.5674</v>
      </c>
      <c r="R130" s="426"/>
      <c r="S130" s="380" t="s">
        <v>8208</v>
      </c>
      <c r="T130" s="380" t="s">
        <v>8209</v>
      </c>
      <c r="U130" s="380" t="s">
        <v>1181</v>
      </c>
      <c r="V130" s="379" t="s">
        <v>26</v>
      </c>
      <c r="W130" s="379" t="s">
        <v>420</v>
      </c>
      <c r="X130" s="379" t="s">
        <v>486</v>
      </c>
      <c r="Y130" s="383">
        <v>45876.0</v>
      </c>
      <c r="Z130" s="385" t="s">
        <v>8212</v>
      </c>
      <c r="AA130" s="380"/>
      <c r="AB130" s="392" t="s">
        <v>8213</v>
      </c>
      <c r="AC130" s="380"/>
      <c r="AD130" s="380">
        <f t="shared" si="1"/>
        <v>25</v>
      </c>
      <c r="AE130" s="380"/>
      <c r="AF130" s="380"/>
      <c r="AG130" s="380"/>
      <c r="AH130" s="510"/>
      <c r="AI130" s="2"/>
      <c r="AJ130" s="2"/>
    </row>
    <row r="131" ht="78.75" customHeight="1">
      <c r="A131" s="326">
        <v>9130.0</v>
      </c>
      <c r="B131" s="379" t="s">
        <v>158</v>
      </c>
      <c r="C131" s="379" t="s">
        <v>7299</v>
      </c>
      <c r="D131" s="380" t="s">
        <v>8216</v>
      </c>
      <c r="E131" s="379" t="s">
        <v>812</v>
      </c>
      <c r="F131" s="380" t="s">
        <v>8217</v>
      </c>
      <c r="G131" s="380" t="s">
        <v>7523</v>
      </c>
      <c r="H131" s="380" t="s">
        <v>8218</v>
      </c>
      <c r="I131" s="380" t="s">
        <v>8219</v>
      </c>
      <c r="J131" s="380" t="s">
        <v>8220</v>
      </c>
      <c r="K131" s="380" t="s">
        <v>7555</v>
      </c>
      <c r="L131" s="379" t="s">
        <v>26</v>
      </c>
      <c r="M131" s="379" t="s">
        <v>420</v>
      </c>
      <c r="N131" s="425" t="s">
        <v>7294</v>
      </c>
      <c r="O131" s="379" t="s">
        <v>8221</v>
      </c>
      <c r="P131" s="381">
        <v>37.4456620491932</v>
      </c>
      <c r="Q131" s="381">
        <v>-122.162720146496</v>
      </c>
      <c r="R131" s="426"/>
      <c r="S131" s="380" t="s">
        <v>8216</v>
      </c>
      <c r="T131" s="380" t="s">
        <v>8219</v>
      </c>
      <c r="U131" s="380" t="s">
        <v>1869</v>
      </c>
      <c r="V131" s="379"/>
      <c r="W131" s="379" t="s">
        <v>763</v>
      </c>
      <c r="X131" s="379" t="s">
        <v>486</v>
      </c>
      <c r="Y131" s="383">
        <v>45876.0</v>
      </c>
      <c r="Z131" s="380" t="s">
        <v>8222</v>
      </c>
      <c r="AA131" s="392" t="s">
        <v>8224</v>
      </c>
      <c r="AB131" s="398" t="s">
        <v>10703</v>
      </c>
      <c r="AC131" s="380"/>
      <c r="AD131" s="380">
        <f t="shared" si="1"/>
        <v>20</v>
      </c>
      <c r="AE131" s="380"/>
      <c r="AF131" s="380"/>
      <c r="AG131" s="380"/>
      <c r="AH131" s="510"/>
      <c r="AI131" s="2"/>
      <c r="AJ131" s="2"/>
    </row>
    <row r="132" ht="87.75" customHeight="1">
      <c r="A132" s="326">
        <v>9131.0</v>
      </c>
      <c r="B132" s="379" t="s">
        <v>158</v>
      </c>
      <c r="C132" s="379" t="s">
        <v>7299</v>
      </c>
      <c r="D132" s="380" t="s">
        <v>5065</v>
      </c>
      <c r="E132" s="379" t="s">
        <v>1209</v>
      </c>
      <c r="F132" s="380" t="s">
        <v>8225</v>
      </c>
      <c r="G132" s="380" t="s">
        <v>7523</v>
      </c>
      <c r="H132" s="392" t="s">
        <v>8226</v>
      </c>
      <c r="I132" s="380" t="s">
        <v>8227</v>
      </c>
      <c r="J132" s="380" t="s">
        <v>5069</v>
      </c>
      <c r="K132" s="380" t="s">
        <v>5070</v>
      </c>
      <c r="L132" s="379" t="s">
        <v>248</v>
      </c>
      <c r="M132" s="379" t="s">
        <v>420</v>
      </c>
      <c r="N132" s="1320" t="s">
        <v>8228</v>
      </c>
      <c r="O132" s="379" t="s">
        <v>5071</v>
      </c>
      <c r="P132" s="381">
        <v>42.3604747455975</v>
      </c>
      <c r="Q132" s="381">
        <v>-71.1042837122748</v>
      </c>
      <c r="R132" s="382">
        <v>150.0</v>
      </c>
      <c r="S132" s="391" t="s">
        <v>5072</v>
      </c>
      <c r="T132" s="380" t="s">
        <v>8227</v>
      </c>
      <c r="U132" s="380" t="s">
        <v>5070</v>
      </c>
      <c r="V132" s="379" t="s">
        <v>248</v>
      </c>
      <c r="W132" s="379" t="s">
        <v>420</v>
      </c>
      <c r="X132" s="379" t="s">
        <v>486</v>
      </c>
      <c r="Y132" s="383">
        <v>45883.0</v>
      </c>
      <c r="Z132" s="379" t="s">
        <v>8229</v>
      </c>
      <c r="AA132" s="392" t="s">
        <v>8231</v>
      </c>
      <c r="AB132" s="398" t="s">
        <v>10704</v>
      </c>
      <c r="AC132" s="380"/>
      <c r="AD132" s="380">
        <f t="shared" si="1"/>
        <v>26</v>
      </c>
      <c r="AE132" s="385"/>
      <c r="AF132" s="386"/>
      <c r="AG132" s="386"/>
      <c r="AH132" s="336"/>
      <c r="AI132" s="10"/>
      <c r="AJ132" s="10"/>
    </row>
    <row r="133" ht="15.75" customHeight="1">
      <c r="A133" s="241" t="s">
        <v>30</v>
      </c>
      <c r="B133" s="11"/>
      <c r="C133" s="11"/>
      <c r="D133" s="8"/>
      <c r="E133" s="11"/>
      <c r="F133" s="8"/>
      <c r="G133" s="8"/>
      <c r="H133" s="8"/>
      <c r="I133" s="8"/>
      <c r="J133" s="8"/>
      <c r="K133" s="8"/>
      <c r="L133" s="11"/>
      <c r="M133" s="11"/>
      <c r="N133" s="11"/>
      <c r="O133" s="11"/>
      <c r="P133" s="124"/>
      <c r="Q133" s="124"/>
      <c r="R133" s="21"/>
      <c r="S133" s="8"/>
      <c r="T133" s="8"/>
      <c r="U133" s="8"/>
      <c r="V133" s="11"/>
      <c r="W133" s="11"/>
      <c r="X133" s="11"/>
      <c r="Y133" s="126"/>
      <c r="Z133" s="8"/>
      <c r="AA133" s="8"/>
      <c r="AB133" s="8"/>
      <c r="AC133" s="8"/>
      <c r="AD133" s="8"/>
      <c r="AE133" s="8"/>
      <c r="AF133" s="8"/>
      <c r="AG133" s="8"/>
      <c r="AH133" s="2"/>
      <c r="AI133" s="2"/>
      <c r="AJ133" s="2"/>
    </row>
    <row r="134" ht="15.75" customHeight="1">
      <c r="A134" s="1321" t="s">
        <v>30</v>
      </c>
      <c r="B134" s="31"/>
      <c r="C134" s="31"/>
      <c r="D134" s="2"/>
      <c r="E134" s="11"/>
      <c r="F134" s="2"/>
      <c r="G134" s="2"/>
      <c r="H134" s="2"/>
      <c r="I134" s="28"/>
      <c r="J134" s="2"/>
      <c r="K134" s="2"/>
      <c r="L134" s="11"/>
      <c r="M134" s="11"/>
      <c r="N134" s="11"/>
      <c r="O134" s="11"/>
      <c r="P134" s="2"/>
      <c r="Q134" s="2"/>
      <c r="R134" s="629"/>
      <c r="S134" s="1"/>
      <c r="T134" s="1"/>
      <c r="U134" s="360"/>
      <c r="V134" s="14"/>
      <c r="W134" s="11"/>
      <c r="X134" s="2"/>
      <c r="Y134" s="1322"/>
      <c r="Z134" s="2"/>
      <c r="AA134" s="2"/>
      <c r="AB134" s="2"/>
      <c r="AC134" s="2"/>
      <c r="AD134" s="2"/>
      <c r="AE134" s="2"/>
      <c r="AF134" s="2"/>
      <c r="AG134" s="2"/>
      <c r="AH134" s="2"/>
      <c r="AI134" s="2"/>
      <c r="AJ134" s="2"/>
    </row>
    <row r="135" ht="15.75" customHeight="1">
      <c r="A135" s="1321" t="s">
        <v>30</v>
      </c>
      <c r="B135" s="31"/>
      <c r="C135" s="31"/>
      <c r="D135" s="2"/>
      <c r="E135" s="11"/>
      <c r="F135" s="2"/>
      <c r="G135" s="2"/>
      <c r="H135" s="2"/>
      <c r="I135" s="28"/>
      <c r="J135" s="2"/>
      <c r="K135" s="2"/>
      <c r="L135" s="11"/>
      <c r="M135" s="11"/>
      <c r="N135" s="11"/>
      <c r="O135" s="11"/>
      <c r="P135" s="2"/>
      <c r="Q135" s="2"/>
      <c r="R135" s="629"/>
      <c r="S135" s="1"/>
      <c r="T135" s="1"/>
      <c r="U135" s="360"/>
      <c r="V135" s="14"/>
      <c r="W135" s="11"/>
      <c r="X135" s="2"/>
      <c r="Y135" s="1322"/>
      <c r="Z135" s="2"/>
      <c r="AA135" s="2"/>
      <c r="AB135" s="2"/>
      <c r="AC135" s="2"/>
      <c r="AD135" s="2"/>
      <c r="AE135" s="2"/>
      <c r="AF135" s="2"/>
      <c r="AG135" s="2"/>
      <c r="AH135" s="2"/>
      <c r="AI135" s="2"/>
      <c r="AJ135" s="2"/>
    </row>
    <row r="136" ht="15.75" customHeight="1">
      <c r="A136" s="1321" t="s">
        <v>30</v>
      </c>
      <c r="B136" s="31"/>
      <c r="C136" s="31"/>
      <c r="D136" s="2"/>
      <c r="E136" s="11"/>
      <c r="F136" s="2"/>
      <c r="G136" s="2"/>
      <c r="H136" s="2"/>
      <c r="I136" s="28"/>
      <c r="J136" s="2"/>
      <c r="K136" s="2"/>
      <c r="L136" s="11"/>
      <c r="M136" s="11"/>
      <c r="N136" s="11"/>
      <c r="O136" s="11"/>
      <c r="P136" s="2"/>
      <c r="Q136" s="2"/>
      <c r="R136" s="629"/>
      <c r="S136" s="1"/>
      <c r="T136" s="1"/>
      <c r="U136" s="360"/>
      <c r="V136" s="14"/>
      <c r="W136" s="11"/>
      <c r="X136" s="2"/>
      <c r="Y136" s="1322"/>
      <c r="Z136" s="2"/>
      <c r="AA136" s="2"/>
      <c r="AB136" s="2"/>
      <c r="AC136" s="2"/>
      <c r="AD136" s="2"/>
      <c r="AE136" s="2"/>
      <c r="AF136" s="2"/>
      <c r="AG136" s="2"/>
      <c r="AH136" s="2"/>
      <c r="AI136" s="2"/>
      <c r="AJ136" s="2"/>
    </row>
    <row r="137" ht="15.75" customHeight="1">
      <c r="A137" s="1321" t="s">
        <v>30</v>
      </c>
      <c r="B137" s="31"/>
      <c r="C137" s="31"/>
      <c r="D137" s="2"/>
      <c r="E137" s="11"/>
      <c r="F137" s="2"/>
      <c r="G137" s="2"/>
      <c r="H137" s="2"/>
      <c r="I137" s="28"/>
      <c r="J137" s="2"/>
      <c r="K137" s="2"/>
      <c r="L137" s="11"/>
      <c r="M137" s="11"/>
      <c r="N137" s="11"/>
      <c r="O137" s="11"/>
      <c r="P137" s="2"/>
      <c r="Q137" s="2"/>
      <c r="R137" s="629"/>
      <c r="S137" s="1"/>
      <c r="T137" s="1"/>
      <c r="U137" s="360"/>
      <c r="V137" s="14"/>
      <c r="W137" s="11"/>
      <c r="X137" s="2"/>
      <c r="Y137" s="1322"/>
      <c r="Z137" s="2"/>
      <c r="AA137" s="2"/>
      <c r="AB137" s="2"/>
      <c r="AC137" s="2"/>
      <c r="AD137" s="2"/>
      <c r="AE137" s="2"/>
      <c r="AF137" s="2"/>
      <c r="AG137" s="2"/>
      <c r="AH137" s="2"/>
      <c r="AI137" s="2"/>
      <c r="AJ137" s="2"/>
    </row>
    <row r="138" ht="15.75" customHeight="1">
      <c r="A138" s="1321" t="s">
        <v>30</v>
      </c>
      <c r="B138" s="31"/>
      <c r="C138" s="31"/>
      <c r="D138" s="2"/>
      <c r="E138" s="11"/>
      <c r="F138" s="2"/>
      <c r="G138" s="2"/>
      <c r="H138" s="2"/>
      <c r="I138" s="28"/>
      <c r="J138" s="2"/>
      <c r="K138" s="2"/>
      <c r="L138" s="11"/>
      <c r="M138" s="11"/>
      <c r="N138" s="11"/>
      <c r="O138" s="11"/>
      <c r="P138" s="2"/>
      <c r="Q138" s="2"/>
      <c r="R138" s="629"/>
      <c r="S138" s="1"/>
      <c r="T138" s="1"/>
      <c r="U138" s="360"/>
      <c r="V138" s="14"/>
      <c r="W138" s="11"/>
      <c r="X138" s="2"/>
      <c r="Y138" s="1322"/>
      <c r="Z138" s="2"/>
      <c r="AA138" s="2"/>
      <c r="AB138" s="2"/>
      <c r="AC138" s="2"/>
      <c r="AD138" s="2"/>
      <c r="AE138" s="2"/>
      <c r="AF138" s="2"/>
      <c r="AG138" s="2"/>
      <c r="AH138" s="2"/>
      <c r="AI138" s="2"/>
      <c r="AJ138" s="2"/>
    </row>
    <row r="139" ht="15.75" customHeight="1">
      <c r="A139" s="1321" t="s">
        <v>30</v>
      </c>
      <c r="B139" s="31"/>
      <c r="C139" s="31"/>
      <c r="D139" s="2"/>
      <c r="E139" s="11"/>
      <c r="F139" s="2"/>
      <c r="G139" s="2"/>
      <c r="H139" s="2"/>
      <c r="I139" s="28"/>
      <c r="J139" s="2"/>
      <c r="K139" s="2"/>
      <c r="L139" s="11"/>
      <c r="M139" s="11"/>
      <c r="N139" s="11"/>
      <c r="O139" s="11"/>
      <c r="P139" s="2"/>
      <c r="Q139" s="2"/>
      <c r="R139" s="629"/>
      <c r="S139" s="1"/>
      <c r="T139" s="1"/>
      <c r="U139" s="360"/>
      <c r="V139" s="14"/>
      <c r="W139" s="11"/>
      <c r="X139" s="2"/>
      <c r="Y139" s="1322"/>
      <c r="Z139" s="2"/>
      <c r="AA139" s="2"/>
      <c r="AB139" s="2"/>
      <c r="AC139" s="2"/>
      <c r="AD139" s="2"/>
      <c r="AE139" s="2"/>
      <c r="AF139" s="2"/>
      <c r="AG139" s="2"/>
      <c r="AH139" s="2"/>
      <c r="AI139" s="2"/>
      <c r="AJ139" s="2"/>
    </row>
    <row r="140" ht="15.75" customHeight="1">
      <c r="A140" s="1321" t="s">
        <v>30</v>
      </c>
      <c r="B140" s="31"/>
      <c r="C140" s="31"/>
      <c r="D140" s="2"/>
      <c r="E140" s="11"/>
      <c r="F140" s="2"/>
      <c r="G140" s="2"/>
      <c r="H140" s="2"/>
      <c r="I140" s="28"/>
      <c r="J140" s="2"/>
      <c r="K140" s="2"/>
      <c r="L140" s="11"/>
      <c r="M140" s="11"/>
      <c r="N140" s="11"/>
      <c r="O140" s="11"/>
      <c r="P140" s="2"/>
      <c r="Q140" s="2"/>
      <c r="R140" s="629"/>
      <c r="S140" s="1"/>
      <c r="T140" s="1"/>
      <c r="U140" s="360"/>
      <c r="V140" s="14"/>
      <c r="W140" s="11"/>
      <c r="X140" s="2"/>
      <c r="Y140" s="1322"/>
      <c r="Z140" s="2"/>
      <c r="AA140" s="2"/>
      <c r="AB140" s="2"/>
      <c r="AC140" s="2"/>
      <c r="AD140" s="2"/>
      <c r="AE140" s="2"/>
      <c r="AF140" s="2"/>
      <c r="AG140" s="2"/>
      <c r="AH140" s="2"/>
      <c r="AI140" s="2"/>
      <c r="AJ140" s="2"/>
    </row>
    <row r="141" ht="15.75" customHeight="1">
      <c r="A141" s="1321" t="s">
        <v>30</v>
      </c>
      <c r="B141" s="31"/>
      <c r="C141" s="31"/>
      <c r="D141" s="2"/>
      <c r="E141" s="11"/>
      <c r="F141" s="2"/>
      <c r="G141" s="2"/>
      <c r="H141" s="2"/>
      <c r="I141" s="28"/>
      <c r="J141" s="2"/>
      <c r="K141" s="2"/>
      <c r="L141" s="11"/>
      <c r="M141" s="11"/>
      <c r="N141" s="11"/>
      <c r="O141" s="11"/>
      <c r="P141" s="2"/>
      <c r="Q141" s="2"/>
      <c r="R141" s="629"/>
      <c r="S141" s="1"/>
      <c r="T141" s="1"/>
      <c r="U141" s="360"/>
      <c r="V141" s="14"/>
      <c r="W141" s="11"/>
      <c r="X141" s="2"/>
      <c r="Y141" s="1322"/>
      <c r="Z141" s="2"/>
      <c r="AA141" s="2"/>
      <c r="AB141" s="2"/>
      <c r="AC141" s="2"/>
      <c r="AD141" s="2"/>
      <c r="AE141" s="2"/>
      <c r="AF141" s="2"/>
      <c r="AG141" s="2"/>
      <c r="AH141" s="2"/>
      <c r="AI141" s="2"/>
      <c r="AJ141" s="2"/>
    </row>
    <row r="142" ht="15.75" customHeight="1">
      <c r="A142" s="1321" t="s">
        <v>30</v>
      </c>
      <c r="B142" s="31"/>
      <c r="C142" s="31"/>
      <c r="D142" s="2"/>
      <c r="E142" s="11"/>
      <c r="F142" s="2"/>
      <c r="G142" s="2"/>
      <c r="H142" s="2"/>
      <c r="I142" s="28"/>
      <c r="J142" s="2"/>
      <c r="K142" s="2"/>
      <c r="L142" s="11"/>
      <c r="M142" s="11"/>
      <c r="N142" s="11"/>
      <c r="O142" s="11"/>
      <c r="P142" s="2"/>
      <c r="Q142" s="2"/>
      <c r="R142" s="629"/>
      <c r="S142" s="1"/>
      <c r="T142" s="1"/>
      <c r="U142" s="360"/>
      <c r="V142" s="14"/>
      <c r="W142" s="11"/>
      <c r="X142" s="2"/>
      <c r="Y142" s="1322"/>
      <c r="Z142" s="2"/>
      <c r="AA142" s="2"/>
      <c r="AB142" s="2"/>
      <c r="AC142" s="2"/>
      <c r="AD142" s="2"/>
      <c r="AE142" s="2"/>
      <c r="AF142" s="2"/>
      <c r="AG142" s="2"/>
      <c r="AH142" s="2"/>
      <c r="AI142" s="2"/>
      <c r="AJ142" s="2"/>
    </row>
    <row r="143" ht="15.75" customHeight="1">
      <c r="A143" s="1321" t="s">
        <v>30</v>
      </c>
      <c r="B143" s="31"/>
      <c r="C143" s="31"/>
      <c r="D143" s="2"/>
      <c r="E143" s="11"/>
      <c r="F143" s="2"/>
      <c r="G143" s="2"/>
      <c r="H143" s="2"/>
      <c r="I143" s="28"/>
      <c r="J143" s="2"/>
      <c r="K143" s="2"/>
      <c r="L143" s="11"/>
      <c r="M143" s="11"/>
      <c r="N143" s="11"/>
      <c r="O143" s="11"/>
      <c r="P143" s="2"/>
      <c r="Q143" s="2"/>
      <c r="R143" s="629"/>
      <c r="S143" s="1"/>
      <c r="T143" s="1"/>
      <c r="U143" s="360"/>
      <c r="V143" s="14"/>
      <c r="W143" s="11"/>
      <c r="X143" s="2"/>
      <c r="Y143" s="1322"/>
      <c r="Z143" s="2"/>
      <c r="AA143" s="2"/>
      <c r="AB143" s="2"/>
      <c r="AC143" s="2"/>
      <c r="AD143" s="2"/>
      <c r="AE143" s="2"/>
      <c r="AF143" s="2"/>
      <c r="AG143" s="2"/>
      <c r="AH143" s="2"/>
      <c r="AI143" s="2"/>
      <c r="AJ143" s="2"/>
    </row>
    <row r="144" ht="15.75" customHeight="1">
      <c r="A144" s="1321" t="s">
        <v>30</v>
      </c>
      <c r="B144" s="31"/>
      <c r="C144" s="31"/>
      <c r="D144" s="2"/>
      <c r="E144" s="11"/>
      <c r="F144" s="2"/>
      <c r="G144" s="2"/>
      <c r="H144" s="2"/>
      <c r="I144" s="28"/>
      <c r="J144" s="2"/>
      <c r="K144" s="2"/>
      <c r="L144" s="11"/>
      <c r="M144" s="11"/>
      <c r="N144" s="11"/>
      <c r="O144" s="11"/>
      <c r="P144" s="2"/>
      <c r="Q144" s="2"/>
      <c r="R144" s="629"/>
      <c r="S144" s="1"/>
      <c r="T144" s="1"/>
      <c r="U144" s="360"/>
      <c r="V144" s="14"/>
      <c r="W144" s="11"/>
      <c r="X144" s="2"/>
      <c r="Y144" s="1322"/>
      <c r="Z144" s="2"/>
      <c r="AA144" s="2"/>
      <c r="AB144" s="2"/>
      <c r="AC144" s="2"/>
      <c r="AD144" s="2"/>
      <c r="AE144" s="2"/>
      <c r="AF144" s="2"/>
      <c r="AG144" s="2"/>
      <c r="AH144" s="2"/>
      <c r="AI144" s="2"/>
      <c r="AJ144" s="2"/>
    </row>
    <row r="145" ht="15.75" customHeight="1">
      <c r="A145" s="1321" t="s">
        <v>30</v>
      </c>
      <c r="B145" s="31"/>
      <c r="C145" s="31"/>
      <c r="D145" s="2"/>
      <c r="E145" s="11"/>
      <c r="F145" s="2"/>
      <c r="G145" s="2"/>
      <c r="H145" s="2"/>
      <c r="I145" s="28"/>
      <c r="J145" s="2"/>
      <c r="K145" s="2"/>
      <c r="L145" s="11"/>
      <c r="M145" s="11"/>
      <c r="N145" s="11"/>
      <c r="O145" s="11"/>
      <c r="P145" s="2"/>
      <c r="Q145" s="2"/>
      <c r="R145" s="629"/>
      <c r="S145" s="1"/>
      <c r="T145" s="1"/>
      <c r="U145" s="360"/>
      <c r="V145" s="14"/>
      <c r="W145" s="11"/>
      <c r="X145" s="2"/>
      <c r="Y145" s="1322"/>
      <c r="Z145" s="2"/>
      <c r="AA145" s="2"/>
      <c r="AB145" s="2"/>
      <c r="AC145" s="2"/>
      <c r="AD145" s="2"/>
      <c r="AE145" s="2"/>
      <c r="AF145" s="2"/>
      <c r="AG145" s="2"/>
      <c r="AH145" s="2"/>
      <c r="AI145" s="2"/>
      <c r="AJ145" s="2"/>
    </row>
    <row r="146" ht="15.75" customHeight="1">
      <c r="A146" s="1321" t="s">
        <v>30</v>
      </c>
      <c r="B146" s="31"/>
      <c r="C146" s="31"/>
      <c r="D146" s="2"/>
      <c r="E146" s="11"/>
      <c r="F146" s="2"/>
      <c r="G146" s="2"/>
      <c r="H146" s="2"/>
      <c r="I146" s="28"/>
      <c r="J146" s="2"/>
      <c r="K146" s="2"/>
      <c r="L146" s="11"/>
      <c r="M146" s="11"/>
      <c r="N146" s="11"/>
      <c r="O146" s="11"/>
      <c r="P146" s="2"/>
      <c r="Q146" s="2"/>
      <c r="R146" s="629"/>
      <c r="S146" s="1"/>
      <c r="T146" s="1"/>
      <c r="U146" s="360"/>
      <c r="V146" s="14"/>
      <c r="W146" s="11"/>
      <c r="X146" s="2"/>
      <c r="Y146" s="1322"/>
      <c r="Z146" s="2"/>
      <c r="AA146" s="2"/>
      <c r="AB146" s="2"/>
      <c r="AC146" s="2"/>
      <c r="AD146" s="2"/>
      <c r="AE146" s="2"/>
      <c r="AF146" s="2"/>
      <c r="AG146" s="2"/>
      <c r="AH146" s="2"/>
      <c r="AI146" s="2"/>
      <c r="AJ146" s="2"/>
    </row>
    <row r="147" ht="15.75" customHeight="1">
      <c r="A147" s="1321" t="s">
        <v>30</v>
      </c>
      <c r="B147" s="31"/>
      <c r="C147" s="31"/>
      <c r="D147" s="2"/>
      <c r="E147" s="11"/>
      <c r="F147" s="2"/>
      <c r="G147" s="2"/>
      <c r="H147" s="2"/>
      <c r="I147" s="28"/>
      <c r="J147" s="2"/>
      <c r="K147" s="2"/>
      <c r="L147" s="11"/>
      <c r="M147" s="11"/>
      <c r="N147" s="11"/>
      <c r="O147" s="11"/>
      <c r="P147" s="2"/>
      <c r="Q147" s="2"/>
      <c r="R147" s="629"/>
      <c r="S147" s="1"/>
      <c r="T147" s="1"/>
      <c r="U147" s="360"/>
      <c r="V147" s="14"/>
      <c r="W147" s="11"/>
      <c r="X147" s="2"/>
      <c r="Y147" s="1322"/>
      <c r="Z147" s="2"/>
      <c r="AA147" s="2"/>
      <c r="AB147" s="2"/>
      <c r="AC147" s="2"/>
      <c r="AD147" s="2"/>
      <c r="AE147" s="2"/>
      <c r="AF147" s="2"/>
      <c r="AG147" s="2"/>
      <c r="AH147" s="2"/>
      <c r="AI147" s="2"/>
      <c r="AJ147" s="2"/>
    </row>
    <row r="148" ht="15.75" customHeight="1">
      <c r="A148" s="1321" t="s">
        <v>30</v>
      </c>
      <c r="B148" s="31"/>
      <c r="C148" s="31"/>
      <c r="D148" s="2"/>
      <c r="E148" s="11"/>
      <c r="F148" s="2"/>
      <c r="G148" s="2"/>
      <c r="H148" s="2"/>
      <c r="I148" s="28"/>
      <c r="J148" s="2"/>
      <c r="K148" s="2"/>
      <c r="L148" s="11"/>
      <c r="M148" s="11"/>
      <c r="N148" s="11"/>
      <c r="O148" s="11"/>
      <c r="P148" s="2"/>
      <c r="Q148" s="2"/>
      <c r="R148" s="629"/>
      <c r="S148" s="1"/>
      <c r="T148" s="1"/>
      <c r="U148" s="360"/>
      <c r="V148" s="14"/>
      <c r="W148" s="11"/>
      <c r="X148" s="2"/>
      <c r="Y148" s="1322"/>
      <c r="Z148" s="2"/>
      <c r="AA148" s="2"/>
      <c r="AB148" s="2"/>
      <c r="AC148" s="2"/>
      <c r="AD148" s="2"/>
      <c r="AE148" s="2"/>
      <c r="AF148" s="2"/>
      <c r="AG148" s="2"/>
      <c r="AH148" s="2"/>
      <c r="AI148" s="2"/>
      <c r="AJ148" s="2"/>
    </row>
    <row r="149" ht="15.75" customHeight="1">
      <c r="A149" s="1321" t="s">
        <v>30</v>
      </c>
      <c r="B149" s="31"/>
      <c r="C149" s="31"/>
      <c r="D149" s="2"/>
      <c r="E149" s="11"/>
      <c r="F149" s="2"/>
      <c r="G149" s="2"/>
      <c r="H149" s="2"/>
      <c r="I149" s="28"/>
      <c r="J149" s="2"/>
      <c r="K149" s="2"/>
      <c r="L149" s="11"/>
      <c r="M149" s="11"/>
      <c r="N149" s="11"/>
      <c r="O149" s="11"/>
      <c r="P149" s="2"/>
      <c r="Q149" s="2"/>
      <c r="R149" s="629"/>
      <c r="S149" s="1"/>
      <c r="T149" s="1"/>
      <c r="U149" s="360"/>
      <c r="V149" s="14"/>
      <c r="W149" s="11"/>
      <c r="X149" s="2"/>
      <c r="Y149" s="1322"/>
      <c r="Z149" s="2"/>
      <c r="AA149" s="2"/>
      <c r="AB149" s="2"/>
      <c r="AC149" s="2"/>
      <c r="AD149" s="2"/>
      <c r="AE149" s="2"/>
      <c r="AF149" s="2"/>
      <c r="AG149" s="2"/>
      <c r="AH149" s="2"/>
      <c r="AI149" s="2"/>
      <c r="AJ149" s="2"/>
    </row>
    <row r="150" ht="15.75" customHeight="1">
      <c r="A150" s="1321" t="s">
        <v>30</v>
      </c>
      <c r="B150" s="31"/>
      <c r="C150" s="31"/>
      <c r="D150" s="2"/>
      <c r="E150" s="11"/>
      <c r="F150" s="2"/>
      <c r="G150" s="2"/>
      <c r="H150" s="2"/>
      <c r="I150" s="28"/>
      <c r="J150" s="2"/>
      <c r="K150" s="2"/>
      <c r="L150" s="11"/>
      <c r="M150" s="11"/>
      <c r="N150" s="11"/>
      <c r="O150" s="11"/>
      <c r="P150" s="2"/>
      <c r="Q150" s="2"/>
      <c r="R150" s="629"/>
      <c r="S150" s="1"/>
      <c r="T150" s="1"/>
      <c r="U150" s="360"/>
      <c r="V150" s="14"/>
      <c r="W150" s="11"/>
      <c r="X150" s="2"/>
      <c r="Y150" s="1322"/>
      <c r="Z150" s="2"/>
      <c r="AA150" s="2"/>
      <c r="AB150" s="2"/>
      <c r="AC150" s="2"/>
      <c r="AD150" s="2"/>
      <c r="AE150" s="2"/>
      <c r="AF150" s="2"/>
      <c r="AG150" s="2"/>
      <c r="AH150" s="2"/>
      <c r="AI150" s="2"/>
      <c r="AJ150" s="2"/>
    </row>
    <row r="151" ht="15.75" customHeight="1">
      <c r="A151" s="1321" t="s">
        <v>30</v>
      </c>
      <c r="B151" s="31"/>
      <c r="C151" s="31"/>
      <c r="D151" s="2"/>
      <c r="E151" s="11"/>
      <c r="F151" s="2"/>
      <c r="G151" s="2"/>
      <c r="H151" s="2"/>
      <c r="I151" s="28"/>
      <c r="J151" s="2"/>
      <c r="K151" s="2"/>
      <c r="L151" s="11"/>
      <c r="M151" s="11"/>
      <c r="N151" s="11"/>
      <c r="O151" s="11"/>
      <c r="P151" s="2"/>
      <c r="Q151" s="2"/>
      <c r="R151" s="629"/>
      <c r="S151" s="1"/>
      <c r="T151" s="1"/>
      <c r="U151" s="360"/>
      <c r="V151" s="14"/>
      <c r="W151" s="11"/>
      <c r="X151" s="2"/>
      <c r="Y151" s="1322"/>
      <c r="Z151" s="2"/>
      <c r="AA151" s="2"/>
      <c r="AB151" s="2"/>
      <c r="AC151" s="2"/>
      <c r="AD151" s="2"/>
      <c r="AE151" s="2"/>
      <c r="AF151" s="2"/>
      <c r="AG151" s="2"/>
      <c r="AH151" s="2"/>
      <c r="AI151" s="2"/>
      <c r="AJ151" s="2"/>
    </row>
    <row r="152" ht="15.75" customHeight="1">
      <c r="A152" s="1321" t="s">
        <v>30</v>
      </c>
      <c r="B152" s="31"/>
      <c r="C152" s="31"/>
      <c r="D152" s="2"/>
      <c r="E152" s="11"/>
      <c r="F152" s="2"/>
      <c r="G152" s="2"/>
      <c r="H152" s="2"/>
      <c r="I152" s="28"/>
      <c r="J152" s="2"/>
      <c r="K152" s="2"/>
      <c r="L152" s="11"/>
      <c r="M152" s="11"/>
      <c r="N152" s="11"/>
      <c r="O152" s="11"/>
      <c r="P152" s="2"/>
      <c r="Q152" s="2"/>
      <c r="R152" s="629"/>
      <c r="S152" s="1"/>
      <c r="T152" s="1"/>
      <c r="U152" s="360"/>
      <c r="V152" s="14"/>
      <c r="W152" s="11"/>
      <c r="X152" s="2"/>
      <c r="Y152" s="1322"/>
      <c r="Z152" s="2"/>
      <c r="AA152" s="2"/>
      <c r="AB152" s="2"/>
      <c r="AC152" s="2"/>
      <c r="AD152" s="2"/>
      <c r="AE152" s="2"/>
      <c r="AF152" s="2"/>
      <c r="AG152" s="2"/>
      <c r="AH152" s="2"/>
      <c r="AI152" s="2"/>
      <c r="AJ152" s="2"/>
    </row>
    <row r="153" ht="15.75" customHeight="1">
      <c r="A153" s="1321" t="s">
        <v>30</v>
      </c>
      <c r="B153" s="31"/>
      <c r="C153" s="31"/>
      <c r="D153" s="2"/>
      <c r="E153" s="11"/>
      <c r="F153" s="2"/>
      <c r="G153" s="2"/>
      <c r="H153" s="2"/>
      <c r="I153" s="28"/>
      <c r="J153" s="2"/>
      <c r="K153" s="2"/>
      <c r="L153" s="11"/>
      <c r="M153" s="11"/>
      <c r="N153" s="11"/>
      <c r="O153" s="11"/>
      <c r="P153" s="2"/>
      <c r="Q153" s="2"/>
      <c r="R153" s="629"/>
      <c r="S153" s="1"/>
      <c r="T153" s="1"/>
      <c r="U153" s="360"/>
      <c r="V153" s="14"/>
      <c r="W153" s="11"/>
      <c r="X153" s="2"/>
      <c r="Y153" s="1322"/>
      <c r="Z153" s="2"/>
      <c r="AA153" s="2"/>
      <c r="AB153" s="2"/>
      <c r="AC153" s="2"/>
      <c r="AD153" s="2"/>
      <c r="AE153" s="2"/>
      <c r="AF153" s="2"/>
      <c r="AG153" s="2"/>
      <c r="AH153" s="2"/>
      <c r="AI153" s="2"/>
      <c r="AJ153" s="2"/>
    </row>
    <row r="154" ht="15.75" customHeight="1">
      <c r="A154" s="1321" t="s">
        <v>30</v>
      </c>
      <c r="B154" s="31"/>
      <c r="C154" s="31"/>
      <c r="D154" s="2"/>
      <c r="E154" s="11"/>
      <c r="F154" s="2"/>
      <c r="G154" s="2"/>
      <c r="H154" s="2"/>
      <c r="I154" s="28"/>
      <c r="J154" s="2"/>
      <c r="K154" s="2"/>
      <c r="L154" s="11"/>
      <c r="M154" s="11"/>
      <c r="N154" s="11"/>
      <c r="O154" s="11"/>
      <c r="P154" s="2"/>
      <c r="Q154" s="2"/>
      <c r="R154" s="629"/>
      <c r="S154" s="1"/>
      <c r="T154" s="1"/>
      <c r="U154" s="360"/>
      <c r="V154" s="14"/>
      <c r="W154" s="11"/>
      <c r="X154" s="2"/>
      <c r="Y154" s="1322"/>
      <c r="Z154" s="2"/>
      <c r="AA154" s="2"/>
      <c r="AB154" s="2"/>
      <c r="AC154" s="2"/>
      <c r="AD154" s="2"/>
      <c r="AE154" s="2"/>
      <c r="AF154" s="2"/>
      <c r="AG154" s="2"/>
      <c r="AH154" s="2"/>
      <c r="AI154" s="2"/>
      <c r="AJ154" s="2"/>
    </row>
    <row r="155" ht="15.75" customHeight="1">
      <c r="A155" s="1321" t="s">
        <v>30</v>
      </c>
      <c r="B155" s="31"/>
      <c r="C155" s="31"/>
      <c r="D155" s="2"/>
      <c r="E155" s="11"/>
      <c r="F155" s="2"/>
      <c r="G155" s="2"/>
      <c r="H155" s="2"/>
      <c r="I155" s="28"/>
      <c r="J155" s="2"/>
      <c r="K155" s="2"/>
      <c r="L155" s="11"/>
      <c r="M155" s="11"/>
      <c r="N155" s="11"/>
      <c r="O155" s="11"/>
      <c r="P155" s="2"/>
      <c r="Q155" s="2"/>
      <c r="R155" s="629"/>
      <c r="S155" s="1"/>
      <c r="T155" s="1"/>
      <c r="U155" s="360"/>
      <c r="V155" s="14"/>
      <c r="W155" s="11"/>
      <c r="X155" s="2"/>
      <c r="Y155" s="1322"/>
      <c r="Z155" s="2"/>
      <c r="AA155" s="2"/>
      <c r="AB155" s="2"/>
      <c r="AC155" s="2"/>
      <c r="AD155" s="2"/>
      <c r="AE155" s="2"/>
      <c r="AF155" s="2"/>
      <c r="AG155" s="2"/>
      <c r="AH155" s="2"/>
      <c r="AI155" s="2"/>
      <c r="AJ155" s="2"/>
    </row>
    <row r="156" ht="15.75" customHeight="1">
      <c r="A156" s="1321" t="s">
        <v>30</v>
      </c>
      <c r="B156" s="31"/>
      <c r="C156" s="31"/>
      <c r="D156" s="2"/>
      <c r="E156" s="11"/>
      <c r="F156" s="2"/>
      <c r="G156" s="2"/>
      <c r="H156" s="2"/>
      <c r="I156" s="28"/>
      <c r="J156" s="2"/>
      <c r="K156" s="2"/>
      <c r="L156" s="11"/>
      <c r="M156" s="11"/>
      <c r="N156" s="11"/>
      <c r="O156" s="11"/>
      <c r="P156" s="2"/>
      <c r="Q156" s="2"/>
      <c r="R156" s="629"/>
      <c r="S156" s="1"/>
      <c r="T156" s="1"/>
      <c r="U156" s="360"/>
      <c r="V156" s="14"/>
      <c r="W156" s="11"/>
      <c r="X156" s="2"/>
      <c r="Y156" s="1322"/>
      <c r="Z156" s="2"/>
      <c r="AA156" s="2"/>
      <c r="AB156" s="2"/>
      <c r="AC156" s="2"/>
      <c r="AD156" s="2"/>
      <c r="AE156" s="2"/>
      <c r="AF156" s="2"/>
      <c r="AG156" s="2"/>
      <c r="AH156" s="2"/>
      <c r="AI156" s="2"/>
      <c r="AJ156" s="2"/>
    </row>
    <row r="157" ht="15.75" customHeight="1">
      <c r="A157" s="1321" t="s">
        <v>30</v>
      </c>
      <c r="B157" s="31"/>
      <c r="C157" s="31"/>
      <c r="D157" s="2"/>
      <c r="E157" s="11"/>
      <c r="F157" s="2"/>
      <c r="G157" s="2"/>
      <c r="H157" s="2"/>
      <c r="I157" s="28"/>
      <c r="J157" s="2"/>
      <c r="K157" s="2"/>
      <c r="L157" s="11"/>
      <c r="M157" s="11"/>
      <c r="N157" s="11"/>
      <c r="O157" s="11"/>
      <c r="P157" s="2"/>
      <c r="Q157" s="2"/>
      <c r="R157" s="629"/>
      <c r="S157" s="1"/>
      <c r="T157" s="1"/>
      <c r="U157" s="360"/>
      <c r="V157" s="14"/>
      <c r="W157" s="11"/>
      <c r="X157" s="2"/>
      <c r="Y157" s="1322"/>
      <c r="Z157" s="2"/>
      <c r="AA157" s="2"/>
      <c r="AB157" s="2"/>
      <c r="AC157" s="2"/>
      <c r="AD157" s="2"/>
      <c r="AE157" s="2"/>
      <c r="AF157" s="2"/>
      <c r="AG157" s="2"/>
      <c r="AH157" s="2"/>
      <c r="AI157" s="2"/>
      <c r="AJ157" s="2"/>
    </row>
    <row r="158" ht="15.75" customHeight="1">
      <c r="A158" s="1321" t="s">
        <v>30</v>
      </c>
      <c r="B158" s="31"/>
      <c r="C158" s="31"/>
      <c r="D158" s="2"/>
      <c r="E158" s="11"/>
      <c r="F158" s="2"/>
      <c r="G158" s="2"/>
      <c r="H158" s="2"/>
      <c r="I158" s="28"/>
      <c r="J158" s="2"/>
      <c r="K158" s="2"/>
      <c r="L158" s="11"/>
      <c r="M158" s="11"/>
      <c r="N158" s="11"/>
      <c r="O158" s="11"/>
      <c r="P158" s="2"/>
      <c r="Q158" s="2"/>
      <c r="R158" s="629"/>
      <c r="S158" s="1"/>
      <c r="T158" s="1"/>
      <c r="U158" s="360"/>
      <c r="V158" s="14"/>
      <c r="W158" s="11"/>
      <c r="X158" s="2"/>
      <c r="Y158" s="1322"/>
      <c r="Z158" s="2"/>
      <c r="AA158" s="2"/>
      <c r="AB158" s="2"/>
      <c r="AC158" s="2"/>
      <c r="AD158" s="2"/>
      <c r="AE158" s="2"/>
      <c r="AF158" s="2"/>
      <c r="AG158" s="2"/>
      <c r="AH158" s="2"/>
      <c r="AI158" s="2"/>
      <c r="AJ158" s="2"/>
    </row>
    <row r="159" ht="15.75" customHeight="1">
      <c r="A159" s="1321" t="s">
        <v>30</v>
      </c>
      <c r="B159" s="31"/>
      <c r="C159" s="31"/>
      <c r="D159" s="2"/>
      <c r="E159" s="11"/>
      <c r="F159" s="2"/>
      <c r="G159" s="2"/>
      <c r="H159" s="2"/>
      <c r="I159" s="28"/>
      <c r="J159" s="2"/>
      <c r="K159" s="2"/>
      <c r="L159" s="11"/>
      <c r="M159" s="11"/>
      <c r="N159" s="11"/>
      <c r="O159" s="11"/>
      <c r="P159" s="2"/>
      <c r="Q159" s="2"/>
      <c r="R159" s="629"/>
      <c r="S159" s="1"/>
      <c r="T159" s="1"/>
      <c r="U159" s="360"/>
      <c r="V159" s="14"/>
      <c r="W159" s="11"/>
      <c r="X159" s="2"/>
      <c r="Y159" s="1322"/>
      <c r="Z159" s="2"/>
      <c r="AA159" s="2"/>
      <c r="AB159" s="2"/>
      <c r="AC159" s="2"/>
      <c r="AD159" s="2"/>
      <c r="AE159" s="2"/>
      <c r="AF159" s="2"/>
      <c r="AG159" s="2"/>
      <c r="AH159" s="2"/>
      <c r="AI159" s="2"/>
      <c r="AJ159" s="2"/>
    </row>
    <row r="160" ht="15.75" customHeight="1">
      <c r="A160" s="1321" t="s">
        <v>30</v>
      </c>
      <c r="B160" s="31"/>
      <c r="C160" s="31"/>
      <c r="D160" s="2"/>
      <c r="E160" s="11"/>
      <c r="F160" s="2"/>
      <c r="G160" s="2"/>
      <c r="H160" s="2"/>
      <c r="I160" s="28"/>
      <c r="J160" s="2"/>
      <c r="K160" s="2"/>
      <c r="L160" s="11"/>
      <c r="M160" s="11"/>
      <c r="N160" s="11"/>
      <c r="O160" s="11"/>
      <c r="P160" s="2"/>
      <c r="Q160" s="2"/>
      <c r="R160" s="629"/>
      <c r="S160" s="1"/>
      <c r="T160" s="1"/>
      <c r="U160" s="360"/>
      <c r="V160" s="14"/>
      <c r="W160" s="11"/>
      <c r="X160" s="2"/>
      <c r="Y160" s="1322"/>
      <c r="Z160" s="2"/>
      <c r="AA160" s="2"/>
      <c r="AB160" s="2"/>
      <c r="AC160" s="2"/>
      <c r="AD160" s="2"/>
      <c r="AE160" s="2"/>
      <c r="AF160" s="2"/>
      <c r="AG160" s="2"/>
      <c r="AH160" s="2"/>
      <c r="AI160" s="2"/>
      <c r="AJ160" s="2"/>
    </row>
    <row r="161" ht="15.75" customHeight="1">
      <c r="A161" s="1321" t="s">
        <v>30</v>
      </c>
      <c r="B161" s="31"/>
      <c r="C161" s="31"/>
      <c r="D161" s="2"/>
      <c r="E161" s="11"/>
      <c r="F161" s="2"/>
      <c r="G161" s="2"/>
      <c r="H161" s="2"/>
      <c r="I161" s="28"/>
      <c r="J161" s="2"/>
      <c r="K161" s="2"/>
      <c r="L161" s="11"/>
      <c r="M161" s="11"/>
      <c r="N161" s="11"/>
      <c r="O161" s="11"/>
      <c r="P161" s="2"/>
      <c r="Q161" s="2"/>
      <c r="R161" s="629"/>
      <c r="S161" s="1"/>
      <c r="T161" s="1"/>
      <c r="U161" s="360"/>
      <c r="V161" s="14"/>
      <c r="W161" s="11"/>
      <c r="X161" s="2"/>
      <c r="Y161" s="1322"/>
      <c r="Z161" s="2"/>
      <c r="AA161" s="2"/>
      <c r="AB161" s="2"/>
      <c r="AC161" s="2"/>
      <c r="AD161" s="2"/>
      <c r="AE161" s="2"/>
      <c r="AF161" s="2"/>
      <c r="AG161" s="2"/>
      <c r="AH161" s="2"/>
      <c r="AI161" s="2"/>
      <c r="AJ161" s="2"/>
    </row>
    <row r="162" ht="15.75" customHeight="1">
      <c r="A162" s="1321" t="s">
        <v>30</v>
      </c>
      <c r="B162" s="31"/>
      <c r="C162" s="31"/>
      <c r="D162" s="2"/>
      <c r="E162" s="11"/>
      <c r="F162" s="2"/>
      <c r="G162" s="2"/>
      <c r="H162" s="2"/>
      <c r="I162" s="28"/>
      <c r="J162" s="2"/>
      <c r="K162" s="2"/>
      <c r="L162" s="11"/>
      <c r="M162" s="11"/>
      <c r="N162" s="11"/>
      <c r="O162" s="11"/>
      <c r="P162" s="2"/>
      <c r="Q162" s="2"/>
      <c r="R162" s="629"/>
      <c r="S162" s="1"/>
      <c r="T162" s="1"/>
      <c r="U162" s="360"/>
      <c r="V162" s="14"/>
      <c r="W162" s="11"/>
      <c r="X162" s="2"/>
      <c r="Y162" s="1322"/>
      <c r="Z162" s="2"/>
      <c r="AA162" s="2"/>
      <c r="AB162" s="2"/>
      <c r="AC162" s="2"/>
      <c r="AD162" s="2"/>
      <c r="AE162" s="2"/>
      <c r="AF162" s="2"/>
      <c r="AG162" s="2"/>
      <c r="AH162" s="2"/>
      <c r="AI162" s="2"/>
      <c r="AJ162" s="2"/>
    </row>
    <row r="163" ht="15.75" customHeight="1">
      <c r="A163" s="1321" t="s">
        <v>30</v>
      </c>
      <c r="B163" s="31"/>
      <c r="C163" s="31"/>
      <c r="D163" s="2"/>
      <c r="E163" s="11"/>
      <c r="F163" s="2"/>
      <c r="G163" s="2"/>
      <c r="H163" s="2"/>
      <c r="I163" s="28"/>
      <c r="J163" s="2"/>
      <c r="K163" s="2"/>
      <c r="L163" s="11"/>
      <c r="M163" s="11"/>
      <c r="N163" s="11"/>
      <c r="O163" s="11"/>
      <c r="P163" s="2"/>
      <c r="Q163" s="2"/>
      <c r="R163" s="629"/>
      <c r="S163" s="1"/>
      <c r="T163" s="1"/>
      <c r="U163" s="360"/>
      <c r="V163" s="14"/>
      <c r="W163" s="11"/>
      <c r="X163" s="2"/>
      <c r="Y163" s="1322"/>
      <c r="Z163" s="2"/>
      <c r="AA163" s="2"/>
      <c r="AB163" s="2"/>
      <c r="AC163" s="2"/>
      <c r="AD163" s="2"/>
      <c r="AE163" s="2"/>
      <c r="AF163" s="2"/>
      <c r="AG163" s="2"/>
      <c r="AH163" s="2"/>
      <c r="AI163" s="2"/>
      <c r="AJ163" s="2"/>
    </row>
    <row r="164" ht="15.75" customHeight="1">
      <c r="A164" s="1321" t="s">
        <v>30</v>
      </c>
      <c r="B164" s="31"/>
      <c r="C164" s="31"/>
      <c r="D164" s="2"/>
      <c r="E164" s="11"/>
      <c r="F164" s="2"/>
      <c r="G164" s="2"/>
      <c r="H164" s="2"/>
      <c r="I164" s="28"/>
      <c r="J164" s="2"/>
      <c r="K164" s="2"/>
      <c r="L164" s="11"/>
      <c r="M164" s="11"/>
      <c r="N164" s="11"/>
      <c r="O164" s="11"/>
      <c r="P164" s="2"/>
      <c r="Q164" s="2"/>
      <c r="R164" s="629"/>
      <c r="S164" s="1"/>
      <c r="T164" s="1"/>
      <c r="U164" s="360"/>
      <c r="V164" s="14"/>
      <c r="W164" s="11"/>
      <c r="X164" s="2"/>
      <c r="Y164" s="1322"/>
      <c r="Z164" s="2"/>
      <c r="AA164" s="2"/>
      <c r="AB164" s="2"/>
      <c r="AC164" s="2"/>
      <c r="AD164" s="2"/>
      <c r="AE164" s="2"/>
      <c r="AF164" s="2"/>
      <c r="AG164" s="2"/>
      <c r="AH164" s="2"/>
      <c r="AI164" s="2"/>
      <c r="AJ164" s="2"/>
    </row>
    <row r="165" ht="15.75" customHeight="1">
      <c r="A165" s="1321" t="s">
        <v>30</v>
      </c>
      <c r="B165" s="31"/>
      <c r="C165" s="31"/>
      <c r="D165" s="2"/>
      <c r="E165" s="11"/>
      <c r="F165" s="2"/>
      <c r="G165" s="2"/>
      <c r="H165" s="2"/>
      <c r="I165" s="28"/>
      <c r="J165" s="2"/>
      <c r="K165" s="2"/>
      <c r="L165" s="11"/>
      <c r="M165" s="11"/>
      <c r="N165" s="11"/>
      <c r="O165" s="11"/>
      <c r="P165" s="2"/>
      <c r="Q165" s="2"/>
      <c r="R165" s="629"/>
      <c r="S165" s="1"/>
      <c r="T165" s="1"/>
      <c r="U165" s="360"/>
      <c r="V165" s="14"/>
      <c r="W165" s="11"/>
      <c r="X165" s="2"/>
      <c r="Y165" s="1322"/>
      <c r="Z165" s="2"/>
      <c r="AA165" s="2"/>
      <c r="AB165" s="2"/>
      <c r="AC165" s="2"/>
      <c r="AD165" s="2"/>
      <c r="AE165" s="2"/>
      <c r="AF165" s="2"/>
      <c r="AG165" s="2"/>
      <c r="AH165" s="2"/>
      <c r="AI165" s="2"/>
      <c r="AJ165" s="2"/>
    </row>
    <row r="166" ht="15.75" customHeight="1">
      <c r="A166" s="1321" t="s">
        <v>30</v>
      </c>
      <c r="B166" s="31"/>
      <c r="C166" s="31"/>
      <c r="D166" s="2"/>
      <c r="E166" s="11"/>
      <c r="F166" s="2"/>
      <c r="G166" s="2"/>
      <c r="H166" s="2"/>
      <c r="I166" s="28"/>
      <c r="J166" s="2"/>
      <c r="K166" s="2"/>
      <c r="L166" s="11"/>
      <c r="M166" s="11"/>
      <c r="N166" s="11"/>
      <c r="O166" s="11"/>
      <c r="P166" s="2"/>
      <c r="Q166" s="2"/>
      <c r="R166" s="629"/>
      <c r="S166" s="1"/>
      <c r="T166" s="1"/>
      <c r="U166" s="360"/>
      <c r="V166" s="14"/>
      <c r="W166" s="11"/>
      <c r="X166" s="2"/>
      <c r="Y166" s="1322"/>
      <c r="Z166" s="2"/>
      <c r="AA166" s="2"/>
      <c r="AB166" s="2"/>
      <c r="AC166" s="2"/>
      <c r="AD166" s="2"/>
      <c r="AE166" s="2"/>
      <c r="AF166" s="2"/>
      <c r="AG166" s="2"/>
      <c r="AH166" s="2"/>
      <c r="AI166" s="2"/>
      <c r="AJ166" s="2"/>
    </row>
    <row r="167" ht="15.75" customHeight="1">
      <c r="A167" s="1321" t="s">
        <v>30</v>
      </c>
      <c r="B167" s="31"/>
      <c r="C167" s="31"/>
      <c r="D167" s="2"/>
      <c r="E167" s="11"/>
      <c r="F167" s="2"/>
      <c r="G167" s="2"/>
      <c r="H167" s="2"/>
      <c r="I167" s="28"/>
      <c r="J167" s="2"/>
      <c r="K167" s="2"/>
      <c r="L167" s="11"/>
      <c r="M167" s="11"/>
      <c r="N167" s="11"/>
      <c r="O167" s="11"/>
      <c r="P167" s="2"/>
      <c r="Q167" s="2"/>
      <c r="R167" s="629"/>
      <c r="S167" s="1"/>
      <c r="T167" s="1"/>
      <c r="U167" s="360"/>
      <c r="V167" s="14"/>
      <c r="W167" s="11"/>
      <c r="X167" s="2"/>
      <c r="Y167" s="1322"/>
      <c r="Z167" s="2"/>
      <c r="AA167" s="2"/>
      <c r="AB167" s="2"/>
      <c r="AC167" s="2"/>
      <c r="AD167" s="2"/>
      <c r="AE167" s="2"/>
      <c r="AF167" s="2"/>
      <c r="AG167" s="2"/>
      <c r="AH167" s="2"/>
      <c r="AI167" s="2"/>
      <c r="AJ167" s="2"/>
    </row>
    <row r="168" ht="15.75" customHeight="1">
      <c r="A168" s="1321" t="s">
        <v>30</v>
      </c>
      <c r="B168" s="31"/>
      <c r="C168" s="31"/>
      <c r="D168" s="2"/>
      <c r="E168" s="11"/>
      <c r="F168" s="2"/>
      <c r="G168" s="2"/>
      <c r="H168" s="2"/>
      <c r="I168" s="28"/>
      <c r="J168" s="2"/>
      <c r="K168" s="2"/>
      <c r="L168" s="11"/>
      <c r="M168" s="11"/>
      <c r="N168" s="11"/>
      <c r="O168" s="11"/>
      <c r="P168" s="2"/>
      <c r="Q168" s="2"/>
      <c r="R168" s="629"/>
      <c r="S168" s="1"/>
      <c r="T168" s="1"/>
      <c r="U168" s="360"/>
      <c r="V168" s="14"/>
      <c r="W168" s="11"/>
      <c r="X168" s="2"/>
      <c r="Y168" s="1322"/>
      <c r="Z168" s="2"/>
      <c r="AA168" s="2"/>
      <c r="AB168" s="2"/>
      <c r="AC168" s="2"/>
      <c r="AD168" s="2"/>
      <c r="AE168" s="2"/>
      <c r="AF168" s="2"/>
      <c r="AG168" s="2"/>
      <c r="AH168" s="2"/>
      <c r="AI168" s="2"/>
      <c r="AJ168" s="2"/>
    </row>
    <row r="169" ht="15.75" customHeight="1">
      <c r="A169" s="1321" t="s">
        <v>30</v>
      </c>
      <c r="B169" s="31"/>
      <c r="C169" s="31"/>
      <c r="D169" s="2"/>
      <c r="E169" s="11"/>
      <c r="F169" s="2"/>
      <c r="G169" s="2"/>
      <c r="H169" s="2"/>
      <c r="I169" s="28"/>
      <c r="J169" s="2"/>
      <c r="K169" s="2"/>
      <c r="L169" s="11"/>
      <c r="M169" s="11"/>
      <c r="N169" s="11"/>
      <c r="O169" s="11"/>
      <c r="P169" s="2"/>
      <c r="Q169" s="2"/>
      <c r="R169" s="629"/>
      <c r="S169" s="1"/>
      <c r="T169" s="1"/>
      <c r="U169" s="360"/>
      <c r="V169" s="14"/>
      <c r="W169" s="11"/>
      <c r="X169" s="2"/>
      <c r="Y169" s="1322"/>
      <c r="Z169" s="2"/>
      <c r="AA169" s="2"/>
      <c r="AB169" s="2"/>
      <c r="AC169" s="2"/>
      <c r="AD169" s="2"/>
      <c r="AE169" s="2"/>
      <c r="AF169" s="2"/>
      <c r="AG169" s="2"/>
      <c r="AH169" s="2"/>
      <c r="AI169" s="2"/>
      <c r="AJ169" s="2"/>
    </row>
    <row r="170" ht="15.75" customHeight="1">
      <c r="A170" s="1321" t="s">
        <v>30</v>
      </c>
      <c r="B170" s="31"/>
      <c r="C170" s="31"/>
      <c r="D170" s="2"/>
      <c r="E170" s="11"/>
      <c r="F170" s="2"/>
      <c r="G170" s="2"/>
      <c r="H170" s="2"/>
      <c r="I170" s="28"/>
      <c r="J170" s="2"/>
      <c r="K170" s="2"/>
      <c r="L170" s="11"/>
      <c r="M170" s="11"/>
      <c r="N170" s="11"/>
      <c r="O170" s="11"/>
      <c r="P170" s="2"/>
      <c r="Q170" s="2"/>
      <c r="R170" s="629"/>
      <c r="S170" s="1"/>
      <c r="T170" s="1"/>
      <c r="U170" s="360"/>
      <c r="V170" s="14"/>
      <c r="W170" s="11"/>
      <c r="X170" s="2"/>
      <c r="Y170" s="1322"/>
      <c r="Z170" s="2"/>
      <c r="AA170" s="2"/>
      <c r="AB170" s="2"/>
      <c r="AC170" s="2"/>
      <c r="AD170" s="2"/>
      <c r="AE170" s="2"/>
      <c r="AF170" s="2"/>
      <c r="AG170" s="2"/>
      <c r="AH170" s="2"/>
      <c r="AI170" s="2"/>
      <c r="AJ170" s="2"/>
    </row>
    <row r="171" ht="15.75" customHeight="1">
      <c r="A171" s="1321" t="s">
        <v>30</v>
      </c>
      <c r="B171" s="31"/>
      <c r="C171" s="31"/>
      <c r="D171" s="2"/>
      <c r="E171" s="11"/>
      <c r="F171" s="2"/>
      <c r="G171" s="2"/>
      <c r="H171" s="2"/>
      <c r="I171" s="28"/>
      <c r="J171" s="2"/>
      <c r="K171" s="2"/>
      <c r="L171" s="11"/>
      <c r="M171" s="11"/>
      <c r="N171" s="11"/>
      <c r="O171" s="11"/>
      <c r="P171" s="2"/>
      <c r="Q171" s="2"/>
      <c r="R171" s="629"/>
      <c r="S171" s="1"/>
      <c r="T171" s="1"/>
      <c r="U171" s="360"/>
      <c r="V171" s="14"/>
      <c r="W171" s="11"/>
      <c r="X171" s="2"/>
      <c r="Y171" s="1322"/>
      <c r="Z171" s="2"/>
      <c r="AA171" s="2"/>
      <c r="AB171" s="2"/>
      <c r="AC171" s="2"/>
      <c r="AD171" s="2"/>
      <c r="AE171" s="2"/>
      <c r="AF171" s="2"/>
      <c r="AG171" s="2"/>
      <c r="AH171" s="2"/>
      <c r="AI171" s="2"/>
      <c r="AJ171" s="2"/>
    </row>
    <row r="172" ht="15.75" customHeight="1">
      <c r="A172" s="1321" t="s">
        <v>30</v>
      </c>
      <c r="B172" s="31"/>
      <c r="C172" s="31"/>
      <c r="D172" s="2"/>
      <c r="E172" s="11"/>
      <c r="F172" s="2"/>
      <c r="G172" s="2"/>
      <c r="H172" s="2"/>
      <c r="I172" s="28"/>
      <c r="J172" s="2"/>
      <c r="K172" s="2"/>
      <c r="L172" s="11"/>
      <c r="M172" s="11"/>
      <c r="N172" s="11"/>
      <c r="O172" s="11"/>
      <c r="P172" s="2"/>
      <c r="Q172" s="2"/>
      <c r="R172" s="629"/>
      <c r="S172" s="1"/>
      <c r="T172" s="1"/>
      <c r="U172" s="360"/>
      <c r="V172" s="14"/>
      <c r="W172" s="11"/>
      <c r="X172" s="2"/>
      <c r="Y172" s="1322"/>
      <c r="Z172" s="2"/>
      <c r="AA172" s="2"/>
      <c r="AB172" s="2"/>
      <c r="AC172" s="2"/>
      <c r="AD172" s="2"/>
      <c r="AE172" s="2"/>
      <c r="AF172" s="2"/>
      <c r="AG172" s="2"/>
      <c r="AH172" s="2"/>
      <c r="AI172" s="2"/>
      <c r="AJ172" s="2"/>
    </row>
    <row r="173" ht="15.75" customHeight="1">
      <c r="A173" s="1321" t="s">
        <v>30</v>
      </c>
      <c r="B173" s="31"/>
      <c r="C173" s="31"/>
      <c r="D173" s="2"/>
      <c r="E173" s="11"/>
      <c r="F173" s="2"/>
      <c r="G173" s="2"/>
      <c r="H173" s="2"/>
      <c r="I173" s="28"/>
      <c r="J173" s="2"/>
      <c r="K173" s="2"/>
      <c r="L173" s="11"/>
      <c r="M173" s="11"/>
      <c r="N173" s="11"/>
      <c r="O173" s="11"/>
      <c r="P173" s="2"/>
      <c r="Q173" s="2"/>
      <c r="R173" s="629"/>
      <c r="S173" s="1"/>
      <c r="T173" s="1"/>
      <c r="U173" s="360"/>
      <c r="V173" s="14"/>
      <c r="W173" s="11"/>
      <c r="X173" s="2"/>
      <c r="Y173" s="1322"/>
      <c r="Z173" s="2"/>
      <c r="AA173" s="2"/>
      <c r="AB173" s="2"/>
      <c r="AC173" s="2"/>
      <c r="AD173" s="2"/>
      <c r="AE173" s="2"/>
      <c r="AF173" s="2"/>
      <c r="AG173" s="2"/>
      <c r="AH173" s="2"/>
      <c r="AI173" s="2"/>
      <c r="AJ173" s="2"/>
    </row>
    <row r="174" ht="15.75" customHeight="1">
      <c r="A174" s="1321" t="s">
        <v>30</v>
      </c>
      <c r="B174" s="31"/>
      <c r="C174" s="31"/>
      <c r="D174" s="2"/>
      <c r="E174" s="11"/>
      <c r="F174" s="2"/>
      <c r="G174" s="2"/>
      <c r="H174" s="2"/>
      <c r="I174" s="28"/>
      <c r="J174" s="2"/>
      <c r="K174" s="2"/>
      <c r="L174" s="11"/>
      <c r="M174" s="11"/>
      <c r="N174" s="11"/>
      <c r="O174" s="11"/>
      <c r="P174" s="2"/>
      <c r="Q174" s="2"/>
      <c r="R174" s="629"/>
      <c r="S174" s="1"/>
      <c r="T174" s="1"/>
      <c r="U174" s="360"/>
      <c r="V174" s="14"/>
      <c r="W174" s="11"/>
      <c r="X174" s="2"/>
      <c r="Y174" s="1322"/>
      <c r="Z174" s="2"/>
      <c r="AA174" s="2"/>
      <c r="AB174" s="2"/>
      <c r="AC174" s="2"/>
      <c r="AD174" s="2"/>
      <c r="AE174" s="2"/>
      <c r="AF174" s="2"/>
      <c r="AG174" s="2"/>
      <c r="AH174" s="2"/>
      <c r="AI174" s="2"/>
      <c r="AJ174" s="2"/>
    </row>
    <row r="175" ht="15.75" customHeight="1">
      <c r="A175" s="1321" t="s">
        <v>30</v>
      </c>
      <c r="B175" s="31"/>
      <c r="C175" s="31"/>
      <c r="D175" s="2"/>
      <c r="E175" s="11"/>
      <c r="F175" s="2"/>
      <c r="G175" s="2"/>
      <c r="H175" s="2"/>
      <c r="I175" s="28"/>
      <c r="J175" s="2"/>
      <c r="K175" s="2"/>
      <c r="L175" s="11"/>
      <c r="M175" s="11"/>
      <c r="N175" s="11"/>
      <c r="O175" s="11"/>
      <c r="P175" s="2"/>
      <c r="Q175" s="2"/>
      <c r="R175" s="629"/>
      <c r="S175" s="1"/>
      <c r="T175" s="1"/>
      <c r="U175" s="360"/>
      <c r="V175" s="14"/>
      <c r="W175" s="11"/>
      <c r="X175" s="2"/>
      <c r="Y175" s="1322"/>
      <c r="Z175" s="2"/>
      <c r="AA175" s="2"/>
      <c r="AB175" s="2"/>
      <c r="AC175" s="2"/>
      <c r="AD175" s="2"/>
      <c r="AE175" s="2"/>
      <c r="AF175" s="2"/>
      <c r="AG175" s="2"/>
      <c r="AH175" s="2"/>
      <c r="AI175" s="2"/>
      <c r="AJ175" s="2"/>
    </row>
    <row r="176" ht="15.75" customHeight="1">
      <c r="A176" s="1321" t="s">
        <v>30</v>
      </c>
      <c r="B176" s="31"/>
      <c r="C176" s="31"/>
      <c r="D176" s="2"/>
      <c r="E176" s="11"/>
      <c r="F176" s="2"/>
      <c r="G176" s="2"/>
      <c r="H176" s="2"/>
      <c r="I176" s="28"/>
      <c r="J176" s="2"/>
      <c r="K176" s="2"/>
      <c r="L176" s="11"/>
      <c r="M176" s="11"/>
      <c r="N176" s="11"/>
      <c r="O176" s="11"/>
      <c r="P176" s="2"/>
      <c r="Q176" s="2"/>
      <c r="R176" s="629"/>
      <c r="S176" s="1"/>
      <c r="T176" s="1"/>
      <c r="U176" s="360"/>
      <c r="V176" s="14"/>
      <c r="W176" s="11"/>
      <c r="X176" s="2"/>
      <c r="Y176" s="1322"/>
      <c r="Z176" s="2"/>
      <c r="AA176" s="2"/>
      <c r="AB176" s="2"/>
      <c r="AC176" s="2"/>
      <c r="AD176" s="2"/>
      <c r="AE176" s="2"/>
      <c r="AF176" s="2"/>
      <c r="AG176" s="2"/>
      <c r="AH176" s="2"/>
      <c r="AI176" s="2"/>
      <c r="AJ176" s="2"/>
    </row>
    <row r="177" ht="15.75" customHeight="1">
      <c r="A177" s="1321" t="s">
        <v>30</v>
      </c>
      <c r="B177" s="31"/>
      <c r="C177" s="31"/>
      <c r="D177" s="2"/>
      <c r="E177" s="11"/>
      <c r="F177" s="2"/>
      <c r="G177" s="2"/>
      <c r="H177" s="2"/>
      <c r="I177" s="28"/>
      <c r="J177" s="2"/>
      <c r="K177" s="2"/>
      <c r="L177" s="11"/>
      <c r="M177" s="11"/>
      <c r="N177" s="11"/>
      <c r="O177" s="11"/>
      <c r="P177" s="2"/>
      <c r="Q177" s="2"/>
      <c r="R177" s="629"/>
      <c r="S177" s="1"/>
      <c r="T177" s="1"/>
      <c r="U177" s="360"/>
      <c r="V177" s="14"/>
      <c r="W177" s="11"/>
      <c r="X177" s="2"/>
      <c r="Y177" s="1322"/>
      <c r="Z177" s="2"/>
      <c r="AA177" s="2"/>
      <c r="AB177" s="2"/>
      <c r="AC177" s="2"/>
      <c r="AD177" s="2"/>
      <c r="AE177" s="2"/>
      <c r="AF177" s="2"/>
      <c r="AG177" s="2"/>
      <c r="AH177" s="2"/>
      <c r="AI177" s="2"/>
      <c r="AJ177" s="2"/>
    </row>
    <row r="178" ht="15.75" customHeight="1">
      <c r="A178" s="1321" t="s">
        <v>30</v>
      </c>
      <c r="B178" s="31"/>
      <c r="C178" s="31"/>
      <c r="D178" s="2"/>
      <c r="E178" s="11"/>
      <c r="F178" s="2"/>
      <c r="G178" s="2"/>
      <c r="H178" s="2"/>
      <c r="I178" s="28"/>
      <c r="J178" s="2"/>
      <c r="K178" s="2"/>
      <c r="L178" s="11"/>
      <c r="M178" s="11"/>
      <c r="N178" s="11"/>
      <c r="O178" s="11"/>
      <c r="P178" s="2"/>
      <c r="Q178" s="2"/>
      <c r="R178" s="629"/>
      <c r="S178" s="1"/>
      <c r="T178" s="1"/>
      <c r="U178" s="360"/>
      <c r="V178" s="14"/>
      <c r="W178" s="11"/>
      <c r="X178" s="2"/>
      <c r="Y178" s="1322"/>
      <c r="Z178" s="2"/>
      <c r="AA178" s="2"/>
      <c r="AB178" s="2"/>
      <c r="AC178" s="2"/>
      <c r="AD178" s="2"/>
      <c r="AE178" s="2"/>
      <c r="AF178" s="2"/>
      <c r="AG178" s="2"/>
      <c r="AH178" s="2"/>
      <c r="AI178" s="2"/>
      <c r="AJ178" s="2"/>
    </row>
    <row r="179" ht="15.75" customHeight="1">
      <c r="A179" s="1321" t="s">
        <v>30</v>
      </c>
      <c r="B179" s="31"/>
      <c r="C179" s="31"/>
      <c r="D179" s="2"/>
      <c r="E179" s="11"/>
      <c r="F179" s="2"/>
      <c r="G179" s="2"/>
      <c r="H179" s="2"/>
      <c r="I179" s="28"/>
      <c r="J179" s="2"/>
      <c r="K179" s="2"/>
      <c r="L179" s="11"/>
      <c r="M179" s="11"/>
      <c r="N179" s="11"/>
      <c r="O179" s="11"/>
      <c r="P179" s="2"/>
      <c r="Q179" s="2"/>
      <c r="R179" s="629"/>
      <c r="S179" s="1"/>
      <c r="T179" s="1"/>
      <c r="U179" s="360"/>
      <c r="V179" s="14"/>
      <c r="W179" s="11"/>
      <c r="X179" s="2"/>
      <c r="Y179" s="1322"/>
      <c r="Z179" s="2"/>
      <c r="AA179" s="2"/>
      <c r="AB179" s="2"/>
      <c r="AC179" s="2"/>
      <c r="AD179" s="2"/>
      <c r="AE179" s="2"/>
      <c r="AF179" s="2"/>
      <c r="AG179" s="2"/>
      <c r="AH179" s="2"/>
      <c r="AI179" s="2"/>
      <c r="AJ179" s="2"/>
    </row>
    <row r="180" ht="15.75" customHeight="1">
      <c r="A180" s="1321" t="s">
        <v>30</v>
      </c>
      <c r="B180" s="31"/>
      <c r="C180" s="31"/>
      <c r="D180" s="2"/>
      <c r="E180" s="11"/>
      <c r="F180" s="2"/>
      <c r="G180" s="2"/>
      <c r="H180" s="2"/>
      <c r="I180" s="28"/>
      <c r="J180" s="2"/>
      <c r="K180" s="2"/>
      <c r="L180" s="11"/>
      <c r="M180" s="11"/>
      <c r="N180" s="11"/>
      <c r="O180" s="11"/>
      <c r="P180" s="2"/>
      <c r="Q180" s="2"/>
      <c r="R180" s="629"/>
      <c r="S180" s="1"/>
      <c r="T180" s="1"/>
      <c r="U180" s="360"/>
      <c r="V180" s="14"/>
      <c r="W180" s="11"/>
      <c r="X180" s="2"/>
      <c r="Y180" s="1322"/>
      <c r="Z180" s="2"/>
      <c r="AA180" s="2"/>
      <c r="AB180" s="2"/>
      <c r="AC180" s="2"/>
      <c r="AD180" s="2"/>
      <c r="AE180" s="2"/>
      <c r="AF180" s="2"/>
      <c r="AG180" s="2"/>
      <c r="AH180" s="2"/>
      <c r="AI180" s="2"/>
      <c r="AJ180" s="2"/>
    </row>
    <row r="181" ht="15.75" customHeight="1">
      <c r="A181" s="1321" t="s">
        <v>30</v>
      </c>
      <c r="B181" s="31"/>
      <c r="C181" s="31"/>
      <c r="D181" s="2"/>
      <c r="E181" s="11"/>
      <c r="F181" s="2"/>
      <c r="G181" s="2"/>
      <c r="H181" s="2"/>
      <c r="I181" s="28"/>
      <c r="J181" s="2"/>
      <c r="K181" s="2"/>
      <c r="L181" s="11"/>
      <c r="M181" s="11"/>
      <c r="N181" s="11"/>
      <c r="O181" s="11"/>
      <c r="P181" s="2"/>
      <c r="Q181" s="2"/>
      <c r="R181" s="629"/>
      <c r="S181" s="1"/>
      <c r="T181" s="1"/>
      <c r="U181" s="360"/>
      <c r="V181" s="14"/>
      <c r="W181" s="11"/>
      <c r="X181" s="2"/>
      <c r="Y181" s="1322"/>
      <c r="Z181" s="2"/>
      <c r="AA181" s="2"/>
      <c r="AB181" s="2"/>
      <c r="AC181" s="2"/>
      <c r="AD181" s="2"/>
      <c r="AE181" s="2"/>
      <c r="AF181" s="2"/>
      <c r="AG181" s="2"/>
      <c r="AH181" s="2"/>
      <c r="AI181" s="2"/>
      <c r="AJ181" s="2"/>
    </row>
    <row r="182" ht="15.75" customHeight="1">
      <c r="A182" s="1321" t="s">
        <v>30</v>
      </c>
      <c r="B182" s="31"/>
      <c r="C182" s="31"/>
      <c r="D182" s="2"/>
      <c r="E182" s="11"/>
      <c r="F182" s="2"/>
      <c r="G182" s="2"/>
      <c r="H182" s="2"/>
      <c r="I182" s="28"/>
      <c r="J182" s="2"/>
      <c r="K182" s="2"/>
      <c r="L182" s="11"/>
      <c r="M182" s="11"/>
      <c r="N182" s="11"/>
      <c r="O182" s="11"/>
      <c r="P182" s="2"/>
      <c r="Q182" s="2"/>
      <c r="R182" s="629"/>
      <c r="S182" s="1"/>
      <c r="T182" s="1"/>
      <c r="U182" s="360"/>
      <c r="V182" s="14"/>
      <c r="W182" s="11"/>
      <c r="X182" s="2"/>
      <c r="Y182" s="1322"/>
      <c r="Z182" s="2"/>
      <c r="AA182" s="2"/>
      <c r="AB182" s="2"/>
      <c r="AC182" s="2"/>
      <c r="AD182" s="2"/>
      <c r="AE182" s="2"/>
      <c r="AF182" s="2"/>
      <c r="AG182" s="2"/>
      <c r="AH182" s="2"/>
      <c r="AI182" s="2"/>
      <c r="AJ182" s="2"/>
    </row>
    <row r="183" ht="15.75" customHeight="1">
      <c r="A183" s="1321" t="s">
        <v>30</v>
      </c>
      <c r="B183" s="31"/>
      <c r="C183" s="31"/>
      <c r="D183" s="2"/>
      <c r="E183" s="11"/>
      <c r="F183" s="2"/>
      <c r="G183" s="2"/>
      <c r="H183" s="2"/>
      <c r="I183" s="28"/>
      <c r="J183" s="2"/>
      <c r="K183" s="2"/>
      <c r="L183" s="11"/>
      <c r="M183" s="11"/>
      <c r="N183" s="11"/>
      <c r="O183" s="11"/>
      <c r="P183" s="2"/>
      <c r="Q183" s="2"/>
      <c r="R183" s="629"/>
      <c r="S183" s="1"/>
      <c r="T183" s="1"/>
      <c r="U183" s="360"/>
      <c r="V183" s="14"/>
      <c r="W183" s="11"/>
      <c r="X183" s="2"/>
      <c r="Y183" s="1322"/>
      <c r="Z183" s="2"/>
      <c r="AA183" s="2"/>
      <c r="AB183" s="2"/>
      <c r="AC183" s="2"/>
      <c r="AD183" s="2"/>
      <c r="AE183" s="2"/>
      <c r="AF183" s="2"/>
      <c r="AG183" s="2"/>
      <c r="AH183" s="2"/>
      <c r="AI183" s="2"/>
      <c r="AJ183" s="2"/>
    </row>
    <row r="184" ht="15.75" customHeight="1">
      <c r="A184" s="1321" t="s">
        <v>30</v>
      </c>
      <c r="B184" s="31"/>
      <c r="C184" s="31"/>
      <c r="D184" s="2"/>
      <c r="E184" s="11"/>
      <c r="F184" s="2"/>
      <c r="G184" s="2"/>
      <c r="H184" s="2"/>
      <c r="I184" s="28"/>
      <c r="J184" s="2"/>
      <c r="K184" s="2"/>
      <c r="L184" s="11"/>
      <c r="M184" s="11"/>
      <c r="N184" s="11"/>
      <c r="O184" s="11"/>
      <c r="P184" s="2"/>
      <c r="Q184" s="2"/>
      <c r="R184" s="629"/>
      <c r="S184" s="1"/>
      <c r="T184" s="1"/>
      <c r="U184" s="360"/>
      <c r="V184" s="14"/>
      <c r="W184" s="11"/>
      <c r="X184" s="2"/>
      <c r="Y184" s="1322"/>
      <c r="Z184" s="2"/>
      <c r="AA184" s="2"/>
      <c r="AB184" s="2"/>
      <c r="AC184" s="2"/>
      <c r="AD184" s="2"/>
      <c r="AE184" s="2"/>
      <c r="AF184" s="2"/>
      <c r="AG184" s="2"/>
      <c r="AH184" s="2"/>
      <c r="AI184" s="2"/>
      <c r="AJ184" s="2"/>
    </row>
    <row r="185" ht="15.75" customHeight="1">
      <c r="A185" s="1321" t="s">
        <v>30</v>
      </c>
      <c r="B185" s="31"/>
      <c r="C185" s="31"/>
      <c r="D185" s="2"/>
      <c r="E185" s="11"/>
      <c r="F185" s="2"/>
      <c r="G185" s="2"/>
      <c r="H185" s="2"/>
      <c r="I185" s="28"/>
      <c r="J185" s="2"/>
      <c r="K185" s="2"/>
      <c r="L185" s="11"/>
      <c r="M185" s="11"/>
      <c r="N185" s="11"/>
      <c r="O185" s="11"/>
      <c r="P185" s="2"/>
      <c r="Q185" s="2"/>
      <c r="R185" s="629"/>
      <c r="S185" s="1"/>
      <c r="T185" s="1"/>
      <c r="U185" s="360"/>
      <c r="V185" s="14"/>
      <c r="W185" s="11"/>
      <c r="X185" s="2"/>
      <c r="Y185" s="1322"/>
      <c r="Z185" s="2"/>
      <c r="AA185" s="2"/>
      <c r="AB185" s="2"/>
      <c r="AC185" s="2"/>
      <c r="AD185" s="2"/>
      <c r="AE185" s="2"/>
      <c r="AF185" s="2"/>
      <c r="AG185" s="2"/>
      <c r="AH185" s="2"/>
      <c r="AI185" s="2"/>
      <c r="AJ185" s="2"/>
    </row>
    <row r="186" ht="15.75" customHeight="1">
      <c r="A186" s="1321" t="s">
        <v>30</v>
      </c>
      <c r="B186" s="31"/>
      <c r="C186" s="31"/>
      <c r="D186" s="2"/>
      <c r="E186" s="11"/>
      <c r="F186" s="2"/>
      <c r="G186" s="2"/>
      <c r="H186" s="2"/>
      <c r="I186" s="28"/>
      <c r="J186" s="2"/>
      <c r="K186" s="2"/>
      <c r="L186" s="11"/>
      <c r="M186" s="11"/>
      <c r="N186" s="11"/>
      <c r="O186" s="11"/>
      <c r="P186" s="2"/>
      <c r="Q186" s="2"/>
      <c r="R186" s="629"/>
      <c r="S186" s="1"/>
      <c r="T186" s="1"/>
      <c r="U186" s="360"/>
      <c r="V186" s="14"/>
      <c r="W186" s="11"/>
      <c r="X186" s="2"/>
      <c r="Y186" s="1322"/>
      <c r="Z186" s="2"/>
      <c r="AA186" s="2"/>
      <c r="AB186" s="2"/>
      <c r="AC186" s="2"/>
      <c r="AD186" s="2"/>
      <c r="AE186" s="2"/>
      <c r="AF186" s="2"/>
      <c r="AG186" s="2"/>
      <c r="AH186" s="2"/>
      <c r="AI186" s="2"/>
      <c r="AJ186" s="2"/>
    </row>
    <row r="187" ht="15.75" customHeight="1">
      <c r="A187" s="1321" t="s">
        <v>30</v>
      </c>
      <c r="B187" s="31"/>
      <c r="C187" s="31"/>
      <c r="D187" s="2"/>
      <c r="E187" s="11"/>
      <c r="F187" s="2"/>
      <c r="G187" s="2"/>
      <c r="H187" s="2"/>
      <c r="I187" s="28"/>
      <c r="J187" s="2"/>
      <c r="K187" s="2"/>
      <c r="L187" s="11"/>
      <c r="M187" s="11"/>
      <c r="N187" s="11"/>
      <c r="O187" s="11"/>
      <c r="P187" s="2"/>
      <c r="Q187" s="2"/>
      <c r="R187" s="629"/>
      <c r="S187" s="1"/>
      <c r="T187" s="1"/>
      <c r="U187" s="360"/>
      <c r="V187" s="14"/>
      <c r="W187" s="11"/>
      <c r="X187" s="2"/>
      <c r="Y187" s="1322"/>
      <c r="Z187" s="2"/>
      <c r="AA187" s="2"/>
      <c r="AB187" s="2"/>
      <c r="AC187" s="2"/>
      <c r="AD187" s="2"/>
      <c r="AE187" s="2"/>
      <c r="AF187" s="2"/>
      <c r="AG187" s="2"/>
      <c r="AH187" s="2"/>
      <c r="AI187" s="2"/>
      <c r="AJ187" s="2"/>
    </row>
    <row r="188" ht="15.75" customHeight="1">
      <c r="A188" s="1321" t="s">
        <v>30</v>
      </c>
      <c r="B188" s="31"/>
      <c r="C188" s="31"/>
      <c r="D188" s="2"/>
      <c r="E188" s="11"/>
      <c r="F188" s="2"/>
      <c r="G188" s="2"/>
      <c r="H188" s="2"/>
      <c r="I188" s="28"/>
      <c r="J188" s="2"/>
      <c r="K188" s="2"/>
      <c r="L188" s="11"/>
      <c r="M188" s="11"/>
      <c r="N188" s="11"/>
      <c r="O188" s="11"/>
      <c r="P188" s="2"/>
      <c r="Q188" s="2"/>
      <c r="R188" s="629"/>
      <c r="S188" s="1"/>
      <c r="T188" s="1"/>
      <c r="U188" s="360"/>
      <c r="V188" s="14"/>
      <c r="W188" s="11"/>
      <c r="X188" s="2"/>
      <c r="Y188" s="1322"/>
      <c r="Z188" s="2"/>
      <c r="AA188" s="2"/>
      <c r="AB188" s="2"/>
      <c r="AC188" s="2"/>
      <c r="AD188" s="2"/>
      <c r="AE188" s="2"/>
      <c r="AF188" s="2"/>
      <c r="AG188" s="2"/>
      <c r="AH188" s="2"/>
      <c r="AI188" s="2"/>
      <c r="AJ188" s="2"/>
    </row>
    <row r="189" ht="15.75" customHeight="1">
      <c r="A189" s="1321" t="s">
        <v>30</v>
      </c>
      <c r="B189" s="31"/>
      <c r="C189" s="31"/>
      <c r="D189" s="2"/>
      <c r="E189" s="11"/>
      <c r="F189" s="2"/>
      <c r="G189" s="2"/>
      <c r="H189" s="2"/>
      <c r="I189" s="28"/>
      <c r="J189" s="2"/>
      <c r="K189" s="2"/>
      <c r="L189" s="11"/>
      <c r="M189" s="11"/>
      <c r="N189" s="11"/>
      <c r="O189" s="11"/>
      <c r="P189" s="2"/>
      <c r="Q189" s="2"/>
      <c r="R189" s="629"/>
      <c r="S189" s="1"/>
      <c r="T189" s="1"/>
      <c r="U189" s="360"/>
      <c r="V189" s="14"/>
      <c r="W189" s="11"/>
      <c r="X189" s="2"/>
      <c r="Y189" s="1322"/>
      <c r="Z189" s="2"/>
      <c r="AA189" s="2"/>
      <c r="AB189" s="2"/>
      <c r="AC189" s="2"/>
      <c r="AD189" s="2"/>
      <c r="AE189" s="2"/>
      <c r="AF189" s="2"/>
      <c r="AG189" s="2"/>
      <c r="AH189" s="2"/>
      <c r="AI189" s="2"/>
      <c r="AJ189" s="2"/>
    </row>
    <row r="190" ht="15.75" customHeight="1">
      <c r="A190" s="1321" t="s">
        <v>30</v>
      </c>
      <c r="B190" s="31"/>
      <c r="C190" s="31"/>
      <c r="D190" s="2"/>
      <c r="E190" s="11"/>
      <c r="F190" s="2"/>
      <c r="G190" s="2"/>
      <c r="H190" s="2"/>
      <c r="I190" s="28"/>
      <c r="J190" s="2"/>
      <c r="K190" s="2"/>
      <c r="L190" s="11"/>
      <c r="M190" s="11"/>
      <c r="N190" s="11"/>
      <c r="O190" s="11"/>
      <c r="P190" s="2"/>
      <c r="Q190" s="2"/>
      <c r="R190" s="629"/>
      <c r="S190" s="1"/>
      <c r="T190" s="1"/>
      <c r="U190" s="360"/>
      <c r="V190" s="14"/>
      <c r="W190" s="11"/>
      <c r="X190" s="2"/>
      <c r="Y190" s="1322"/>
      <c r="Z190" s="2"/>
      <c r="AA190" s="2"/>
      <c r="AB190" s="2"/>
      <c r="AC190" s="2"/>
      <c r="AD190" s="2"/>
      <c r="AE190" s="2"/>
      <c r="AF190" s="2"/>
      <c r="AG190" s="2"/>
      <c r="AH190" s="2"/>
      <c r="AI190" s="2"/>
      <c r="AJ190" s="2"/>
    </row>
    <row r="191" ht="15.75" customHeight="1">
      <c r="A191" s="1321" t="s">
        <v>30</v>
      </c>
      <c r="B191" s="31"/>
      <c r="C191" s="31"/>
      <c r="D191" s="2"/>
      <c r="E191" s="11"/>
      <c r="F191" s="2"/>
      <c r="G191" s="2"/>
      <c r="H191" s="2"/>
      <c r="I191" s="28"/>
      <c r="J191" s="2"/>
      <c r="K191" s="2"/>
      <c r="L191" s="11"/>
      <c r="M191" s="11"/>
      <c r="N191" s="11"/>
      <c r="O191" s="11"/>
      <c r="P191" s="2"/>
      <c r="Q191" s="2"/>
      <c r="R191" s="629"/>
      <c r="S191" s="1"/>
      <c r="T191" s="1"/>
      <c r="U191" s="360"/>
      <c r="V191" s="14"/>
      <c r="W191" s="11"/>
      <c r="X191" s="2"/>
      <c r="Y191" s="1322"/>
      <c r="Z191" s="2"/>
      <c r="AA191" s="2"/>
      <c r="AB191" s="2"/>
      <c r="AC191" s="2"/>
      <c r="AD191" s="2"/>
      <c r="AE191" s="2"/>
      <c r="AF191" s="2"/>
      <c r="AG191" s="2"/>
      <c r="AH191" s="2"/>
      <c r="AI191" s="2"/>
      <c r="AJ191" s="2"/>
    </row>
    <row r="192" ht="15.75" customHeight="1">
      <c r="A192" s="1321" t="s">
        <v>30</v>
      </c>
      <c r="B192" s="31"/>
      <c r="C192" s="31"/>
      <c r="D192" s="2"/>
      <c r="E192" s="11"/>
      <c r="F192" s="2"/>
      <c r="G192" s="2"/>
      <c r="H192" s="2"/>
      <c r="I192" s="28"/>
      <c r="J192" s="2"/>
      <c r="K192" s="2"/>
      <c r="L192" s="11"/>
      <c r="M192" s="11"/>
      <c r="N192" s="11"/>
      <c r="O192" s="11"/>
      <c r="P192" s="2"/>
      <c r="Q192" s="2"/>
      <c r="R192" s="629"/>
      <c r="S192" s="1"/>
      <c r="T192" s="1"/>
      <c r="U192" s="360"/>
      <c r="V192" s="14"/>
      <c r="W192" s="11"/>
      <c r="X192" s="2"/>
      <c r="Y192" s="1322"/>
      <c r="Z192" s="2"/>
      <c r="AA192" s="2"/>
      <c r="AB192" s="2"/>
      <c r="AC192" s="2"/>
      <c r="AD192" s="2"/>
      <c r="AE192" s="2"/>
      <c r="AF192" s="2"/>
      <c r="AG192" s="2"/>
      <c r="AH192" s="2"/>
      <c r="AI192" s="2"/>
      <c r="AJ192" s="2"/>
    </row>
    <row r="193" ht="15.75" customHeight="1">
      <c r="A193" s="1321" t="s">
        <v>30</v>
      </c>
      <c r="B193" s="31"/>
      <c r="C193" s="31"/>
      <c r="D193" s="2"/>
      <c r="E193" s="11"/>
      <c r="F193" s="2"/>
      <c r="G193" s="2"/>
      <c r="H193" s="2"/>
      <c r="I193" s="28"/>
      <c r="J193" s="2"/>
      <c r="K193" s="2"/>
      <c r="L193" s="11"/>
      <c r="M193" s="11"/>
      <c r="N193" s="11"/>
      <c r="O193" s="11"/>
      <c r="P193" s="2"/>
      <c r="Q193" s="2"/>
      <c r="R193" s="629"/>
      <c r="S193" s="1"/>
      <c r="T193" s="1"/>
      <c r="U193" s="360"/>
      <c r="V193" s="14"/>
      <c r="W193" s="11"/>
      <c r="X193" s="2"/>
      <c r="Y193" s="1322"/>
      <c r="Z193" s="2"/>
      <c r="AA193" s="2"/>
      <c r="AB193" s="2"/>
      <c r="AC193" s="2"/>
      <c r="AD193" s="2"/>
      <c r="AE193" s="2"/>
      <c r="AF193" s="2"/>
      <c r="AG193" s="2"/>
      <c r="AH193" s="2"/>
      <c r="AI193" s="2"/>
      <c r="AJ193" s="2"/>
    </row>
    <row r="194" ht="15.75" customHeight="1">
      <c r="A194" s="1321" t="s">
        <v>30</v>
      </c>
      <c r="B194" s="31"/>
      <c r="C194" s="31"/>
      <c r="D194" s="2"/>
      <c r="E194" s="11"/>
      <c r="F194" s="2"/>
      <c r="G194" s="2"/>
      <c r="H194" s="2"/>
      <c r="I194" s="28"/>
      <c r="J194" s="2"/>
      <c r="K194" s="2"/>
      <c r="L194" s="11"/>
      <c r="M194" s="11"/>
      <c r="N194" s="11"/>
      <c r="O194" s="11"/>
      <c r="P194" s="2"/>
      <c r="Q194" s="2"/>
      <c r="R194" s="629"/>
      <c r="S194" s="1"/>
      <c r="T194" s="1"/>
      <c r="U194" s="360"/>
      <c r="V194" s="14"/>
      <c r="W194" s="11"/>
      <c r="X194" s="2"/>
      <c r="Y194" s="1322"/>
      <c r="Z194" s="2"/>
      <c r="AA194" s="2"/>
      <c r="AB194" s="2"/>
      <c r="AC194" s="2"/>
      <c r="AD194" s="2"/>
      <c r="AE194" s="2"/>
      <c r="AF194" s="2"/>
      <c r="AG194" s="2"/>
      <c r="AH194" s="2"/>
      <c r="AI194" s="2"/>
      <c r="AJ194" s="2"/>
    </row>
    <row r="195" ht="15.75" customHeight="1">
      <c r="A195" s="1321" t="s">
        <v>30</v>
      </c>
      <c r="B195" s="31"/>
      <c r="C195" s="31"/>
      <c r="D195" s="2"/>
      <c r="E195" s="11"/>
      <c r="F195" s="2"/>
      <c r="G195" s="2"/>
      <c r="H195" s="2"/>
      <c r="I195" s="28"/>
      <c r="J195" s="2"/>
      <c r="K195" s="2"/>
      <c r="L195" s="11"/>
      <c r="M195" s="11"/>
      <c r="N195" s="11"/>
      <c r="O195" s="11"/>
      <c r="P195" s="2"/>
      <c r="Q195" s="2"/>
      <c r="R195" s="629"/>
      <c r="S195" s="1"/>
      <c r="T195" s="1"/>
      <c r="U195" s="360"/>
      <c r="V195" s="14"/>
      <c r="W195" s="11"/>
      <c r="X195" s="2"/>
      <c r="Y195" s="1322"/>
      <c r="Z195" s="2"/>
      <c r="AA195" s="2"/>
      <c r="AB195" s="2"/>
      <c r="AC195" s="2"/>
      <c r="AD195" s="2"/>
      <c r="AE195" s="2"/>
      <c r="AF195" s="2"/>
      <c r="AG195" s="2"/>
      <c r="AH195" s="2"/>
      <c r="AI195" s="2"/>
      <c r="AJ195" s="2"/>
    </row>
    <row r="196" ht="15.75" customHeight="1">
      <c r="A196" s="1321" t="s">
        <v>30</v>
      </c>
      <c r="B196" s="31"/>
      <c r="C196" s="31"/>
      <c r="D196" s="2"/>
      <c r="E196" s="11"/>
      <c r="F196" s="2"/>
      <c r="G196" s="2"/>
      <c r="H196" s="2"/>
      <c r="I196" s="28"/>
      <c r="J196" s="2"/>
      <c r="K196" s="2"/>
      <c r="L196" s="11"/>
      <c r="M196" s="11"/>
      <c r="N196" s="11"/>
      <c r="O196" s="11"/>
      <c r="P196" s="2"/>
      <c r="Q196" s="2"/>
      <c r="R196" s="629"/>
      <c r="S196" s="1"/>
      <c r="T196" s="1"/>
      <c r="U196" s="360"/>
      <c r="V196" s="14"/>
      <c r="W196" s="11"/>
      <c r="X196" s="2"/>
      <c r="Y196" s="1322"/>
      <c r="Z196" s="2"/>
      <c r="AA196" s="2"/>
      <c r="AB196" s="2"/>
      <c r="AC196" s="2"/>
      <c r="AD196" s="2"/>
      <c r="AE196" s="2"/>
      <c r="AF196" s="2"/>
      <c r="AG196" s="2"/>
      <c r="AH196" s="2"/>
      <c r="AI196" s="2"/>
      <c r="AJ196" s="2"/>
    </row>
    <row r="197" ht="15.75" customHeight="1">
      <c r="A197" s="1321" t="s">
        <v>30</v>
      </c>
      <c r="B197" s="31"/>
      <c r="C197" s="31"/>
      <c r="D197" s="2"/>
      <c r="E197" s="11"/>
      <c r="F197" s="2"/>
      <c r="G197" s="2"/>
      <c r="H197" s="2"/>
      <c r="I197" s="28"/>
      <c r="J197" s="2"/>
      <c r="K197" s="2"/>
      <c r="L197" s="11"/>
      <c r="M197" s="11"/>
      <c r="N197" s="11"/>
      <c r="O197" s="11"/>
      <c r="P197" s="2"/>
      <c r="Q197" s="2"/>
      <c r="R197" s="629"/>
      <c r="S197" s="1"/>
      <c r="T197" s="1"/>
      <c r="U197" s="360"/>
      <c r="V197" s="14"/>
      <c r="W197" s="11"/>
      <c r="X197" s="2"/>
      <c r="Y197" s="1322"/>
      <c r="Z197" s="2"/>
      <c r="AA197" s="2"/>
      <c r="AB197" s="2"/>
      <c r="AC197" s="2"/>
      <c r="AD197" s="2"/>
      <c r="AE197" s="2"/>
      <c r="AF197" s="2"/>
      <c r="AG197" s="2"/>
      <c r="AH197" s="2"/>
      <c r="AI197" s="2"/>
      <c r="AJ197" s="2"/>
    </row>
    <row r="198" ht="15.75" customHeight="1">
      <c r="A198" s="1321" t="s">
        <v>30</v>
      </c>
      <c r="B198" s="31"/>
      <c r="C198" s="31"/>
      <c r="D198" s="2"/>
      <c r="E198" s="11"/>
      <c r="F198" s="2"/>
      <c r="G198" s="2"/>
      <c r="H198" s="2"/>
      <c r="I198" s="28"/>
      <c r="J198" s="2"/>
      <c r="K198" s="2"/>
      <c r="L198" s="11"/>
      <c r="M198" s="11"/>
      <c r="N198" s="11"/>
      <c r="O198" s="11"/>
      <c r="P198" s="2"/>
      <c r="Q198" s="2"/>
      <c r="R198" s="629"/>
      <c r="S198" s="1"/>
      <c r="T198" s="1"/>
      <c r="U198" s="360"/>
      <c r="V198" s="14"/>
      <c r="W198" s="11"/>
      <c r="X198" s="2"/>
      <c r="Y198" s="1322"/>
      <c r="Z198" s="2"/>
      <c r="AA198" s="2"/>
      <c r="AB198" s="2"/>
      <c r="AC198" s="2"/>
      <c r="AD198" s="2"/>
      <c r="AE198" s="2"/>
      <c r="AF198" s="2"/>
      <c r="AG198" s="2"/>
      <c r="AH198" s="2"/>
      <c r="AI198" s="2"/>
      <c r="AJ198" s="2"/>
    </row>
    <row r="199" ht="15.75" customHeight="1">
      <c r="A199" s="1321" t="s">
        <v>30</v>
      </c>
      <c r="B199" s="31"/>
      <c r="C199" s="31"/>
      <c r="D199" s="2"/>
      <c r="E199" s="11"/>
      <c r="F199" s="2"/>
      <c r="G199" s="2"/>
      <c r="H199" s="2"/>
      <c r="I199" s="28"/>
      <c r="J199" s="2"/>
      <c r="K199" s="2"/>
      <c r="L199" s="11"/>
      <c r="M199" s="11"/>
      <c r="N199" s="11"/>
      <c r="O199" s="11"/>
      <c r="P199" s="2"/>
      <c r="Q199" s="2"/>
      <c r="R199" s="629"/>
      <c r="S199" s="1"/>
      <c r="T199" s="1"/>
      <c r="U199" s="360"/>
      <c r="V199" s="14"/>
      <c r="W199" s="11"/>
      <c r="X199" s="2"/>
      <c r="Y199" s="1322"/>
      <c r="Z199" s="2"/>
      <c r="AA199" s="2"/>
      <c r="AB199" s="2"/>
      <c r="AC199" s="2"/>
      <c r="AD199" s="2"/>
      <c r="AE199" s="2"/>
      <c r="AF199" s="2"/>
      <c r="AG199" s="2"/>
      <c r="AH199" s="2"/>
      <c r="AI199" s="2"/>
      <c r="AJ199" s="2"/>
    </row>
    <row r="200" ht="15.75" customHeight="1">
      <c r="A200" s="1321" t="s">
        <v>30</v>
      </c>
      <c r="B200" s="31"/>
      <c r="C200" s="31"/>
      <c r="D200" s="2"/>
      <c r="E200" s="11"/>
      <c r="F200" s="2"/>
      <c r="G200" s="2"/>
      <c r="H200" s="2"/>
      <c r="I200" s="28"/>
      <c r="J200" s="2"/>
      <c r="K200" s="2"/>
      <c r="L200" s="11"/>
      <c r="M200" s="11"/>
      <c r="N200" s="11"/>
      <c r="O200" s="11"/>
      <c r="P200" s="2"/>
      <c r="Q200" s="2"/>
      <c r="R200" s="629"/>
      <c r="S200" s="1"/>
      <c r="T200" s="1"/>
      <c r="U200" s="360"/>
      <c r="V200" s="14"/>
      <c r="W200" s="11"/>
      <c r="X200" s="2"/>
      <c r="Y200" s="1322"/>
      <c r="Z200" s="2"/>
      <c r="AA200" s="2"/>
      <c r="AB200" s="2"/>
      <c r="AC200" s="2"/>
      <c r="AD200" s="2"/>
      <c r="AE200" s="2"/>
      <c r="AF200" s="2"/>
      <c r="AG200" s="2"/>
      <c r="AH200" s="2"/>
      <c r="AI200" s="2"/>
      <c r="AJ200" s="2"/>
    </row>
    <row r="201" ht="15.75" customHeight="1">
      <c r="A201" s="1321" t="s">
        <v>30</v>
      </c>
      <c r="B201" s="31"/>
      <c r="C201" s="31"/>
      <c r="D201" s="2"/>
      <c r="E201" s="11"/>
      <c r="F201" s="2"/>
      <c r="G201" s="2"/>
      <c r="H201" s="2"/>
      <c r="I201" s="28"/>
      <c r="J201" s="2"/>
      <c r="K201" s="2"/>
      <c r="L201" s="11"/>
      <c r="M201" s="11"/>
      <c r="N201" s="11"/>
      <c r="O201" s="11"/>
      <c r="P201" s="2"/>
      <c r="Q201" s="2"/>
      <c r="R201" s="629"/>
      <c r="S201" s="1"/>
      <c r="T201" s="1"/>
      <c r="U201" s="360"/>
      <c r="V201" s="14"/>
      <c r="W201" s="11"/>
      <c r="X201" s="2"/>
      <c r="Y201" s="1322"/>
      <c r="Z201" s="2"/>
      <c r="AA201" s="2"/>
      <c r="AB201" s="2"/>
      <c r="AC201" s="2"/>
      <c r="AD201" s="2"/>
      <c r="AE201" s="2"/>
      <c r="AF201" s="2"/>
      <c r="AG201" s="2"/>
      <c r="AH201" s="2"/>
      <c r="AI201" s="2"/>
      <c r="AJ201" s="2"/>
    </row>
    <row r="202" ht="15.75" customHeight="1">
      <c r="A202" s="1321" t="s">
        <v>30</v>
      </c>
      <c r="B202" s="31"/>
      <c r="C202" s="31"/>
      <c r="D202" s="2"/>
      <c r="E202" s="11"/>
      <c r="F202" s="2"/>
      <c r="G202" s="2"/>
      <c r="H202" s="2"/>
      <c r="I202" s="28"/>
      <c r="J202" s="2"/>
      <c r="K202" s="2"/>
      <c r="L202" s="11"/>
      <c r="M202" s="11"/>
      <c r="N202" s="11"/>
      <c r="O202" s="11"/>
      <c r="P202" s="2"/>
      <c r="Q202" s="2"/>
      <c r="R202" s="629"/>
      <c r="S202" s="1"/>
      <c r="T202" s="1"/>
      <c r="U202" s="360"/>
      <c r="V202" s="14"/>
      <c r="W202" s="11"/>
      <c r="X202" s="2"/>
      <c r="Y202" s="1322"/>
      <c r="Z202" s="2"/>
      <c r="AA202" s="2"/>
      <c r="AB202" s="2"/>
      <c r="AC202" s="2"/>
      <c r="AD202" s="2"/>
      <c r="AE202" s="2"/>
      <c r="AF202" s="2"/>
      <c r="AG202" s="2"/>
      <c r="AH202" s="2"/>
      <c r="AI202" s="2"/>
      <c r="AJ202" s="2"/>
    </row>
    <row r="203" ht="15.75" customHeight="1">
      <c r="A203" s="1321" t="s">
        <v>30</v>
      </c>
      <c r="B203" s="31"/>
      <c r="C203" s="31"/>
      <c r="D203" s="2"/>
      <c r="E203" s="11"/>
      <c r="F203" s="2"/>
      <c r="G203" s="2"/>
      <c r="H203" s="2"/>
      <c r="I203" s="28"/>
      <c r="J203" s="2"/>
      <c r="K203" s="2"/>
      <c r="L203" s="11"/>
      <c r="M203" s="11"/>
      <c r="N203" s="11"/>
      <c r="O203" s="11"/>
      <c r="P203" s="2"/>
      <c r="Q203" s="2"/>
      <c r="R203" s="629"/>
      <c r="S203" s="1"/>
      <c r="T203" s="1"/>
      <c r="U203" s="360"/>
      <c r="V203" s="14"/>
      <c r="W203" s="11"/>
      <c r="X203" s="2"/>
      <c r="Y203" s="1322"/>
      <c r="Z203" s="2"/>
      <c r="AA203" s="2"/>
      <c r="AB203" s="2"/>
      <c r="AC203" s="2"/>
      <c r="AD203" s="2"/>
      <c r="AE203" s="2"/>
      <c r="AF203" s="2"/>
      <c r="AG203" s="2"/>
      <c r="AH203" s="2"/>
      <c r="AI203" s="2"/>
      <c r="AJ203" s="2"/>
    </row>
    <row r="204" ht="15.75" customHeight="1">
      <c r="A204" s="1321" t="s">
        <v>30</v>
      </c>
      <c r="B204" s="31"/>
      <c r="C204" s="31"/>
      <c r="D204" s="2"/>
      <c r="E204" s="11"/>
      <c r="F204" s="2"/>
      <c r="G204" s="2"/>
      <c r="H204" s="2"/>
      <c r="I204" s="28"/>
      <c r="J204" s="2"/>
      <c r="K204" s="2"/>
      <c r="L204" s="11"/>
      <c r="M204" s="11"/>
      <c r="N204" s="11"/>
      <c r="O204" s="11"/>
      <c r="P204" s="2"/>
      <c r="Q204" s="2"/>
      <c r="R204" s="629"/>
      <c r="S204" s="1"/>
      <c r="T204" s="1"/>
      <c r="U204" s="360"/>
      <c r="V204" s="14"/>
      <c r="W204" s="11"/>
      <c r="X204" s="2"/>
      <c r="Y204" s="1322"/>
      <c r="Z204" s="2"/>
      <c r="AA204" s="2"/>
      <c r="AB204" s="2"/>
      <c r="AC204" s="2"/>
      <c r="AD204" s="2"/>
      <c r="AE204" s="2"/>
      <c r="AF204" s="2"/>
      <c r="AG204" s="2"/>
      <c r="AH204" s="2"/>
      <c r="AI204" s="2"/>
      <c r="AJ204" s="2"/>
    </row>
    <row r="205" ht="15.75" customHeight="1">
      <c r="A205" s="1321" t="s">
        <v>30</v>
      </c>
      <c r="B205" s="31"/>
      <c r="C205" s="31"/>
      <c r="D205" s="2"/>
      <c r="E205" s="11"/>
      <c r="F205" s="2"/>
      <c r="G205" s="2"/>
      <c r="H205" s="2"/>
      <c r="I205" s="28"/>
      <c r="J205" s="2"/>
      <c r="K205" s="2"/>
      <c r="L205" s="11"/>
      <c r="M205" s="11"/>
      <c r="N205" s="11"/>
      <c r="O205" s="11"/>
      <c r="P205" s="2"/>
      <c r="Q205" s="2"/>
      <c r="R205" s="629"/>
      <c r="S205" s="1"/>
      <c r="T205" s="1"/>
      <c r="U205" s="360"/>
      <c r="V205" s="14"/>
      <c r="W205" s="11"/>
      <c r="X205" s="2"/>
      <c r="Y205" s="1322"/>
      <c r="Z205" s="2"/>
      <c r="AA205" s="2"/>
      <c r="AB205" s="2"/>
      <c r="AC205" s="2"/>
      <c r="AD205" s="2"/>
      <c r="AE205" s="2"/>
      <c r="AF205" s="2"/>
      <c r="AG205" s="2"/>
      <c r="AH205" s="2"/>
      <c r="AI205" s="2"/>
      <c r="AJ205" s="2"/>
    </row>
    <row r="206" ht="15.75" customHeight="1">
      <c r="A206" s="1321" t="s">
        <v>30</v>
      </c>
      <c r="B206" s="31"/>
      <c r="C206" s="31"/>
      <c r="D206" s="2"/>
      <c r="E206" s="11"/>
      <c r="F206" s="2"/>
      <c r="G206" s="2"/>
      <c r="H206" s="2"/>
      <c r="I206" s="28"/>
      <c r="J206" s="2"/>
      <c r="K206" s="2"/>
      <c r="L206" s="11"/>
      <c r="M206" s="11"/>
      <c r="N206" s="11"/>
      <c r="O206" s="11"/>
      <c r="P206" s="2"/>
      <c r="Q206" s="2"/>
      <c r="R206" s="629"/>
      <c r="S206" s="1"/>
      <c r="T206" s="1"/>
      <c r="U206" s="360"/>
      <c r="V206" s="14"/>
      <c r="W206" s="11"/>
      <c r="X206" s="2"/>
      <c r="Y206" s="1322"/>
      <c r="Z206" s="2"/>
      <c r="AA206" s="2"/>
      <c r="AB206" s="2"/>
      <c r="AC206" s="2"/>
      <c r="AD206" s="2"/>
      <c r="AE206" s="2"/>
      <c r="AF206" s="2"/>
      <c r="AG206" s="2"/>
      <c r="AH206" s="2"/>
      <c r="AI206" s="2"/>
      <c r="AJ206" s="2"/>
    </row>
    <row r="207" ht="15.75" customHeight="1">
      <c r="A207" s="1321" t="s">
        <v>30</v>
      </c>
      <c r="B207" s="31"/>
      <c r="C207" s="31"/>
      <c r="D207" s="2"/>
      <c r="E207" s="11"/>
      <c r="F207" s="2"/>
      <c r="G207" s="2"/>
      <c r="H207" s="2"/>
      <c r="I207" s="28"/>
      <c r="J207" s="2"/>
      <c r="K207" s="2"/>
      <c r="L207" s="11"/>
      <c r="M207" s="11"/>
      <c r="N207" s="11"/>
      <c r="O207" s="11"/>
      <c r="P207" s="2"/>
      <c r="Q207" s="2"/>
      <c r="R207" s="629"/>
      <c r="S207" s="1"/>
      <c r="T207" s="1"/>
      <c r="U207" s="360"/>
      <c r="V207" s="14"/>
      <c r="W207" s="11"/>
      <c r="X207" s="2"/>
      <c r="Y207" s="1322"/>
      <c r="Z207" s="2"/>
      <c r="AA207" s="2"/>
      <c r="AB207" s="2"/>
      <c r="AC207" s="2"/>
      <c r="AD207" s="2"/>
      <c r="AE207" s="2"/>
      <c r="AF207" s="2"/>
      <c r="AG207" s="2"/>
      <c r="AH207" s="2"/>
      <c r="AI207" s="2"/>
      <c r="AJ207" s="2"/>
    </row>
    <row r="208" ht="15.75" customHeight="1">
      <c r="A208" s="1321" t="s">
        <v>30</v>
      </c>
      <c r="B208" s="31"/>
      <c r="C208" s="31"/>
      <c r="D208" s="2"/>
      <c r="E208" s="11"/>
      <c r="F208" s="2"/>
      <c r="G208" s="2"/>
      <c r="H208" s="2"/>
      <c r="I208" s="28"/>
      <c r="J208" s="2"/>
      <c r="K208" s="2"/>
      <c r="L208" s="11"/>
      <c r="M208" s="11"/>
      <c r="N208" s="11"/>
      <c r="O208" s="11"/>
      <c r="P208" s="2"/>
      <c r="Q208" s="2"/>
      <c r="R208" s="629"/>
      <c r="S208" s="1"/>
      <c r="T208" s="1"/>
      <c r="U208" s="360"/>
      <c r="V208" s="14"/>
      <c r="W208" s="11"/>
      <c r="X208" s="2"/>
      <c r="Y208" s="1322"/>
      <c r="Z208" s="2"/>
      <c r="AA208" s="2"/>
      <c r="AB208" s="2"/>
      <c r="AC208" s="2"/>
      <c r="AD208" s="2"/>
      <c r="AE208" s="2"/>
      <c r="AF208" s="2"/>
      <c r="AG208" s="2"/>
      <c r="AH208" s="2"/>
      <c r="AI208" s="2"/>
      <c r="AJ208" s="2"/>
    </row>
    <row r="209" ht="15.75" customHeight="1">
      <c r="A209" s="1321" t="s">
        <v>30</v>
      </c>
      <c r="B209" s="31"/>
      <c r="C209" s="31"/>
      <c r="D209" s="2"/>
      <c r="E209" s="11"/>
      <c r="F209" s="2"/>
      <c r="G209" s="2"/>
      <c r="H209" s="2"/>
      <c r="I209" s="28"/>
      <c r="J209" s="2"/>
      <c r="K209" s="2"/>
      <c r="L209" s="11"/>
      <c r="M209" s="11"/>
      <c r="N209" s="11"/>
      <c r="O209" s="11"/>
      <c r="P209" s="2"/>
      <c r="Q209" s="2"/>
      <c r="R209" s="629"/>
      <c r="S209" s="1"/>
      <c r="T209" s="1"/>
      <c r="U209" s="360"/>
      <c r="V209" s="14"/>
      <c r="W209" s="11"/>
      <c r="X209" s="2"/>
      <c r="Y209" s="1322"/>
      <c r="Z209" s="2"/>
      <c r="AA209" s="2"/>
      <c r="AB209" s="2"/>
      <c r="AC209" s="2"/>
      <c r="AD209" s="2"/>
      <c r="AE209" s="2"/>
      <c r="AF209" s="2"/>
      <c r="AG209" s="2"/>
      <c r="AH209" s="2"/>
      <c r="AI209" s="2"/>
      <c r="AJ209" s="2"/>
    </row>
    <row r="210" ht="15.75" customHeight="1">
      <c r="A210" s="1321" t="s">
        <v>30</v>
      </c>
      <c r="B210" s="31"/>
      <c r="C210" s="31"/>
      <c r="D210" s="2"/>
      <c r="E210" s="11"/>
      <c r="F210" s="2"/>
      <c r="G210" s="2"/>
      <c r="H210" s="2"/>
      <c r="I210" s="28"/>
      <c r="J210" s="2"/>
      <c r="K210" s="2"/>
      <c r="L210" s="11"/>
      <c r="M210" s="11"/>
      <c r="N210" s="11"/>
      <c r="O210" s="11"/>
      <c r="P210" s="2"/>
      <c r="Q210" s="2"/>
      <c r="R210" s="629"/>
      <c r="S210" s="1"/>
      <c r="T210" s="1"/>
      <c r="U210" s="360"/>
      <c r="V210" s="14"/>
      <c r="W210" s="11"/>
      <c r="X210" s="2"/>
      <c r="Y210" s="1322"/>
      <c r="Z210" s="2"/>
      <c r="AA210" s="2"/>
      <c r="AB210" s="2"/>
      <c r="AC210" s="2"/>
      <c r="AD210" s="2"/>
      <c r="AE210" s="2"/>
      <c r="AF210" s="2"/>
      <c r="AG210" s="2"/>
      <c r="AH210" s="2"/>
      <c r="AI210" s="2"/>
      <c r="AJ210" s="2"/>
    </row>
    <row r="211" ht="15.75" customHeight="1">
      <c r="A211" s="1321" t="s">
        <v>30</v>
      </c>
      <c r="B211" s="31"/>
      <c r="C211" s="31"/>
      <c r="D211" s="2"/>
      <c r="E211" s="11"/>
      <c r="F211" s="2"/>
      <c r="G211" s="2"/>
      <c r="H211" s="2"/>
      <c r="I211" s="28"/>
      <c r="J211" s="2"/>
      <c r="K211" s="2"/>
      <c r="L211" s="11"/>
      <c r="M211" s="11"/>
      <c r="N211" s="11"/>
      <c r="O211" s="11"/>
      <c r="P211" s="2"/>
      <c r="Q211" s="2"/>
      <c r="R211" s="629"/>
      <c r="S211" s="1"/>
      <c r="T211" s="1"/>
      <c r="U211" s="360"/>
      <c r="V211" s="14"/>
      <c r="W211" s="11"/>
      <c r="X211" s="2"/>
      <c r="Y211" s="1322"/>
      <c r="Z211" s="2"/>
      <c r="AA211" s="2"/>
      <c r="AB211" s="2"/>
      <c r="AC211" s="2"/>
      <c r="AD211" s="2"/>
      <c r="AE211" s="2"/>
      <c r="AF211" s="2"/>
      <c r="AG211" s="2"/>
      <c r="AH211" s="2"/>
      <c r="AI211" s="2"/>
      <c r="AJ211" s="2"/>
    </row>
    <row r="212" ht="15.75" customHeight="1">
      <c r="A212" s="1321" t="s">
        <v>30</v>
      </c>
      <c r="B212" s="31"/>
      <c r="C212" s="31"/>
      <c r="D212" s="2"/>
      <c r="E212" s="11"/>
      <c r="F212" s="2"/>
      <c r="G212" s="2"/>
      <c r="H212" s="2"/>
      <c r="I212" s="28"/>
      <c r="J212" s="2"/>
      <c r="K212" s="2"/>
      <c r="L212" s="11"/>
      <c r="M212" s="11"/>
      <c r="N212" s="11"/>
      <c r="O212" s="11"/>
      <c r="P212" s="2"/>
      <c r="Q212" s="2"/>
      <c r="R212" s="629"/>
      <c r="S212" s="1"/>
      <c r="T212" s="1"/>
      <c r="U212" s="360"/>
      <c r="V212" s="14"/>
      <c r="W212" s="11"/>
      <c r="X212" s="2"/>
      <c r="Y212" s="1322"/>
      <c r="Z212" s="2"/>
      <c r="AA212" s="2"/>
      <c r="AB212" s="2"/>
      <c r="AC212" s="2"/>
      <c r="AD212" s="2"/>
      <c r="AE212" s="2"/>
      <c r="AF212" s="2"/>
      <c r="AG212" s="2"/>
      <c r="AH212" s="2"/>
      <c r="AI212" s="2"/>
      <c r="AJ212" s="2"/>
    </row>
    <row r="213" ht="15.75" customHeight="1">
      <c r="A213" s="1321" t="s">
        <v>30</v>
      </c>
      <c r="B213" s="31"/>
      <c r="C213" s="31"/>
      <c r="D213" s="2"/>
      <c r="E213" s="11"/>
      <c r="F213" s="2"/>
      <c r="G213" s="2"/>
      <c r="H213" s="2"/>
      <c r="I213" s="28"/>
      <c r="J213" s="2"/>
      <c r="K213" s="2"/>
      <c r="L213" s="11"/>
      <c r="M213" s="11"/>
      <c r="N213" s="11"/>
      <c r="O213" s="11"/>
      <c r="P213" s="2"/>
      <c r="Q213" s="2"/>
      <c r="R213" s="629"/>
      <c r="S213" s="1"/>
      <c r="T213" s="1"/>
      <c r="U213" s="360"/>
      <c r="V213" s="14"/>
      <c r="W213" s="11"/>
      <c r="X213" s="2"/>
      <c r="Y213" s="1322"/>
      <c r="Z213" s="2"/>
      <c r="AA213" s="2"/>
      <c r="AB213" s="2"/>
      <c r="AC213" s="2"/>
      <c r="AD213" s="2"/>
      <c r="AE213" s="2"/>
      <c r="AF213" s="2"/>
      <c r="AG213" s="2"/>
      <c r="AH213" s="2"/>
      <c r="AI213" s="2"/>
      <c r="AJ213" s="2"/>
    </row>
    <row r="214" ht="15.75" customHeight="1">
      <c r="A214" s="1321" t="s">
        <v>30</v>
      </c>
      <c r="B214" s="31"/>
      <c r="C214" s="31"/>
      <c r="D214" s="2"/>
      <c r="E214" s="11"/>
      <c r="F214" s="2"/>
      <c r="G214" s="2"/>
      <c r="H214" s="2"/>
      <c r="I214" s="28"/>
      <c r="J214" s="2"/>
      <c r="K214" s="2"/>
      <c r="L214" s="11"/>
      <c r="M214" s="11"/>
      <c r="N214" s="11"/>
      <c r="O214" s="11"/>
      <c r="P214" s="2"/>
      <c r="Q214" s="2"/>
      <c r="R214" s="629"/>
      <c r="S214" s="1"/>
      <c r="T214" s="1"/>
      <c r="U214" s="360"/>
      <c r="V214" s="14"/>
      <c r="W214" s="11"/>
      <c r="X214" s="2"/>
      <c r="Y214" s="1322"/>
      <c r="Z214" s="2"/>
      <c r="AA214" s="2"/>
      <c r="AB214" s="2"/>
      <c r="AC214" s="2"/>
      <c r="AD214" s="2"/>
      <c r="AE214" s="2"/>
      <c r="AF214" s="2"/>
      <c r="AG214" s="2"/>
      <c r="AH214" s="2"/>
      <c r="AI214" s="2"/>
      <c r="AJ214" s="2"/>
    </row>
    <row r="215" ht="15.75" customHeight="1">
      <c r="A215" s="1321" t="s">
        <v>30</v>
      </c>
      <c r="B215" s="31"/>
      <c r="C215" s="31"/>
      <c r="D215" s="2"/>
      <c r="E215" s="11"/>
      <c r="F215" s="2"/>
      <c r="G215" s="2"/>
      <c r="H215" s="2"/>
      <c r="I215" s="28"/>
      <c r="J215" s="2"/>
      <c r="K215" s="2"/>
      <c r="L215" s="11"/>
      <c r="M215" s="11"/>
      <c r="N215" s="11"/>
      <c r="O215" s="11"/>
      <c r="P215" s="2"/>
      <c r="Q215" s="2"/>
      <c r="R215" s="629"/>
      <c r="S215" s="1"/>
      <c r="T215" s="1"/>
      <c r="U215" s="360"/>
      <c r="V215" s="14"/>
      <c r="W215" s="11"/>
      <c r="X215" s="2"/>
      <c r="Y215" s="1322"/>
      <c r="Z215" s="2"/>
      <c r="AA215" s="2"/>
      <c r="AB215" s="2"/>
      <c r="AC215" s="2"/>
      <c r="AD215" s="2"/>
      <c r="AE215" s="2"/>
      <c r="AF215" s="2"/>
      <c r="AG215" s="2"/>
      <c r="AH215" s="2"/>
      <c r="AI215" s="2"/>
      <c r="AJ215" s="2"/>
    </row>
    <row r="216" ht="15.75" customHeight="1">
      <c r="A216" s="1321" t="s">
        <v>30</v>
      </c>
      <c r="B216" s="31"/>
      <c r="C216" s="31"/>
      <c r="D216" s="2"/>
      <c r="E216" s="11"/>
      <c r="F216" s="2"/>
      <c r="G216" s="2"/>
      <c r="H216" s="2"/>
      <c r="I216" s="28"/>
      <c r="J216" s="2"/>
      <c r="K216" s="2"/>
      <c r="L216" s="11"/>
      <c r="M216" s="11"/>
      <c r="N216" s="11"/>
      <c r="O216" s="11"/>
      <c r="P216" s="2"/>
      <c r="Q216" s="2"/>
      <c r="R216" s="629"/>
      <c r="S216" s="1"/>
      <c r="T216" s="1"/>
      <c r="U216" s="360"/>
      <c r="V216" s="14"/>
      <c r="W216" s="11"/>
      <c r="X216" s="2"/>
      <c r="Y216" s="1322"/>
      <c r="Z216" s="2"/>
      <c r="AA216" s="2"/>
      <c r="AB216" s="2"/>
      <c r="AC216" s="2"/>
      <c r="AD216" s="2"/>
      <c r="AE216" s="2"/>
      <c r="AF216" s="2"/>
      <c r="AG216" s="2"/>
      <c r="AH216" s="2"/>
      <c r="AI216" s="2"/>
      <c r="AJ216" s="2"/>
    </row>
    <row r="217" ht="15.75" customHeight="1">
      <c r="A217" s="1321" t="s">
        <v>30</v>
      </c>
      <c r="B217" s="31"/>
      <c r="C217" s="31"/>
      <c r="D217" s="2"/>
      <c r="E217" s="11"/>
      <c r="F217" s="2"/>
      <c r="G217" s="2"/>
      <c r="H217" s="2"/>
      <c r="I217" s="28"/>
      <c r="J217" s="2"/>
      <c r="K217" s="2"/>
      <c r="L217" s="11"/>
      <c r="M217" s="11"/>
      <c r="N217" s="11"/>
      <c r="O217" s="11"/>
      <c r="P217" s="2"/>
      <c r="Q217" s="2"/>
      <c r="R217" s="629"/>
      <c r="S217" s="1"/>
      <c r="T217" s="1"/>
      <c r="U217" s="360"/>
      <c r="V217" s="14"/>
      <c r="W217" s="11"/>
      <c r="X217" s="2"/>
      <c r="Y217" s="1322"/>
      <c r="Z217" s="2"/>
      <c r="AA217" s="2"/>
      <c r="AB217" s="2"/>
      <c r="AC217" s="2"/>
      <c r="AD217" s="2"/>
      <c r="AE217" s="2"/>
      <c r="AF217" s="2"/>
      <c r="AG217" s="2"/>
      <c r="AH217" s="2"/>
      <c r="AI217" s="2"/>
      <c r="AJ217" s="2"/>
    </row>
    <row r="218" ht="15.75" customHeight="1">
      <c r="A218" s="1321" t="s">
        <v>30</v>
      </c>
      <c r="B218" s="31"/>
      <c r="C218" s="31"/>
      <c r="D218" s="2"/>
      <c r="E218" s="11"/>
      <c r="F218" s="2"/>
      <c r="G218" s="2"/>
      <c r="H218" s="2"/>
      <c r="I218" s="28"/>
      <c r="J218" s="2"/>
      <c r="K218" s="2"/>
      <c r="L218" s="11"/>
      <c r="M218" s="11"/>
      <c r="N218" s="11"/>
      <c r="O218" s="11"/>
      <c r="P218" s="2"/>
      <c r="Q218" s="2"/>
      <c r="R218" s="629"/>
      <c r="S218" s="1"/>
      <c r="T218" s="1"/>
      <c r="U218" s="360"/>
      <c r="V218" s="14"/>
      <c r="W218" s="11"/>
      <c r="X218" s="2"/>
      <c r="Y218" s="1322"/>
      <c r="Z218" s="2"/>
      <c r="AA218" s="2"/>
      <c r="AB218" s="2"/>
      <c r="AC218" s="2"/>
      <c r="AD218" s="2"/>
      <c r="AE218" s="2"/>
      <c r="AF218" s="2"/>
      <c r="AG218" s="2"/>
      <c r="AH218" s="2"/>
      <c r="AI218" s="2"/>
      <c r="AJ218" s="2"/>
    </row>
    <row r="219" ht="15.75" customHeight="1">
      <c r="A219" s="1321" t="s">
        <v>30</v>
      </c>
      <c r="B219" s="31"/>
      <c r="C219" s="31"/>
      <c r="D219" s="2"/>
      <c r="E219" s="11"/>
      <c r="F219" s="2"/>
      <c r="G219" s="2"/>
      <c r="H219" s="2"/>
      <c r="I219" s="28"/>
      <c r="J219" s="2"/>
      <c r="K219" s="2"/>
      <c r="L219" s="11"/>
      <c r="M219" s="11"/>
      <c r="N219" s="11"/>
      <c r="O219" s="11"/>
      <c r="P219" s="2"/>
      <c r="Q219" s="2"/>
      <c r="R219" s="629"/>
      <c r="S219" s="1"/>
      <c r="T219" s="1"/>
      <c r="U219" s="360"/>
      <c r="V219" s="14"/>
      <c r="W219" s="11"/>
      <c r="X219" s="2"/>
      <c r="Y219" s="1322"/>
      <c r="Z219" s="2"/>
      <c r="AA219" s="2"/>
      <c r="AB219" s="2"/>
      <c r="AC219" s="2"/>
      <c r="AD219" s="2"/>
      <c r="AE219" s="2"/>
      <c r="AF219" s="2"/>
      <c r="AG219" s="2"/>
      <c r="AH219" s="2"/>
      <c r="AI219" s="2"/>
      <c r="AJ219" s="2"/>
    </row>
    <row r="220" ht="15.75" customHeight="1">
      <c r="A220" s="1321" t="s">
        <v>30</v>
      </c>
      <c r="B220" s="31"/>
      <c r="C220" s="31"/>
      <c r="D220" s="2"/>
      <c r="E220" s="11"/>
      <c r="F220" s="2"/>
      <c r="G220" s="2"/>
      <c r="H220" s="2"/>
      <c r="I220" s="28"/>
      <c r="J220" s="2"/>
      <c r="K220" s="2"/>
      <c r="L220" s="11"/>
      <c r="M220" s="11"/>
      <c r="N220" s="11"/>
      <c r="O220" s="11"/>
      <c r="P220" s="2"/>
      <c r="Q220" s="2"/>
      <c r="R220" s="629"/>
      <c r="S220" s="1"/>
      <c r="T220" s="1"/>
      <c r="U220" s="360"/>
      <c r="V220" s="14"/>
      <c r="W220" s="11"/>
      <c r="X220" s="2"/>
      <c r="Y220" s="1322"/>
      <c r="Z220" s="2"/>
      <c r="AA220" s="2"/>
      <c r="AB220" s="2"/>
      <c r="AC220" s="2"/>
      <c r="AD220" s="2"/>
      <c r="AE220" s="2"/>
      <c r="AF220" s="2"/>
      <c r="AG220" s="2"/>
      <c r="AH220" s="2"/>
      <c r="AI220" s="2"/>
      <c r="AJ220" s="2"/>
    </row>
    <row r="221" ht="15.75" customHeight="1">
      <c r="A221" s="1321" t="s">
        <v>30</v>
      </c>
      <c r="B221" s="31"/>
      <c r="C221" s="31"/>
      <c r="D221" s="2"/>
      <c r="E221" s="11"/>
      <c r="F221" s="2"/>
      <c r="G221" s="2"/>
      <c r="H221" s="2"/>
      <c r="I221" s="28"/>
      <c r="J221" s="2"/>
      <c r="K221" s="2"/>
      <c r="L221" s="11"/>
      <c r="M221" s="11"/>
      <c r="N221" s="11"/>
      <c r="O221" s="11"/>
      <c r="P221" s="2"/>
      <c r="Q221" s="2"/>
      <c r="R221" s="629"/>
      <c r="S221" s="1"/>
      <c r="T221" s="1"/>
      <c r="U221" s="360"/>
      <c r="V221" s="14"/>
      <c r="W221" s="11"/>
      <c r="X221" s="2"/>
      <c r="Y221" s="1322"/>
      <c r="Z221" s="2"/>
      <c r="AA221" s="2"/>
      <c r="AB221" s="2"/>
      <c r="AC221" s="2"/>
      <c r="AD221" s="2"/>
      <c r="AE221" s="2"/>
      <c r="AF221" s="2"/>
      <c r="AG221" s="2"/>
      <c r="AH221" s="2"/>
      <c r="AI221" s="2"/>
      <c r="AJ221" s="2"/>
    </row>
    <row r="222" ht="15.75" customHeight="1">
      <c r="A222" s="1321" t="s">
        <v>30</v>
      </c>
      <c r="B222" s="31"/>
      <c r="C222" s="31"/>
      <c r="D222" s="2"/>
      <c r="E222" s="11"/>
      <c r="F222" s="2"/>
      <c r="G222" s="2"/>
      <c r="H222" s="2"/>
      <c r="I222" s="28"/>
      <c r="J222" s="2"/>
      <c r="K222" s="2"/>
      <c r="L222" s="11"/>
      <c r="M222" s="11"/>
      <c r="N222" s="11"/>
      <c r="O222" s="11"/>
      <c r="P222" s="2"/>
      <c r="Q222" s="2"/>
      <c r="R222" s="629"/>
      <c r="S222" s="1"/>
      <c r="T222" s="1"/>
      <c r="U222" s="360"/>
      <c r="V222" s="14"/>
      <c r="W222" s="11"/>
      <c r="X222" s="2"/>
      <c r="Y222" s="1322"/>
      <c r="Z222" s="2"/>
      <c r="AA222" s="2"/>
      <c r="AB222" s="2"/>
      <c r="AC222" s="2"/>
      <c r="AD222" s="2"/>
      <c r="AE222" s="2"/>
      <c r="AF222" s="2"/>
      <c r="AG222" s="2"/>
      <c r="AH222" s="2"/>
      <c r="AI222" s="2"/>
      <c r="AJ222" s="2"/>
    </row>
    <row r="223" ht="15.75" customHeight="1">
      <c r="A223" s="1321" t="s">
        <v>30</v>
      </c>
      <c r="B223" s="31"/>
      <c r="C223" s="31"/>
      <c r="D223" s="2"/>
      <c r="E223" s="11"/>
      <c r="F223" s="2"/>
      <c r="G223" s="2"/>
      <c r="H223" s="2"/>
      <c r="I223" s="28"/>
      <c r="J223" s="2"/>
      <c r="K223" s="2"/>
      <c r="L223" s="11"/>
      <c r="M223" s="11"/>
      <c r="N223" s="11"/>
      <c r="O223" s="11"/>
      <c r="P223" s="2"/>
      <c r="Q223" s="2"/>
      <c r="R223" s="629"/>
      <c r="S223" s="1"/>
      <c r="T223" s="1"/>
      <c r="U223" s="360"/>
      <c r="V223" s="14"/>
      <c r="W223" s="11"/>
      <c r="X223" s="2"/>
      <c r="Y223" s="1322"/>
      <c r="Z223" s="2"/>
      <c r="AA223" s="2"/>
      <c r="AB223" s="2"/>
      <c r="AC223" s="2"/>
      <c r="AD223" s="2"/>
      <c r="AE223" s="2"/>
      <c r="AF223" s="2"/>
      <c r="AG223" s="2"/>
      <c r="AH223" s="2"/>
      <c r="AI223" s="2"/>
      <c r="AJ223" s="2"/>
    </row>
    <row r="224" ht="15.75" customHeight="1">
      <c r="A224" s="1321" t="s">
        <v>30</v>
      </c>
      <c r="B224" s="31"/>
      <c r="C224" s="31"/>
      <c r="D224" s="2"/>
      <c r="E224" s="11"/>
      <c r="F224" s="2"/>
      <c r="G224" s="2"/>
      <c r="H224" s="2"/>
      <c r="I224" s="28"/>
      <c r="J224" s="2"/>
      <c r="K224" s="2"/>
      <c r="L224" s="11"/>
      <c r="M224" s="11"/>
      <c r="N224" s="11"/>
      <c r="O224" s="11"/>
      <c r="P224" s="2"/>
      <c r="Q224" s="2"/>
      <c r="R224" s="629"/>
      <c r="S224" s="1"/>
      <c r="T224" s="1"/>
      <c r="U224" s="360"/>
      <c r="V224" s="14"/>
      <c r="W224" s="11"/>
      <c r="X224" s="2"/>
      <c r="Y224" s="1322"/>
      <c r="Z224" s="2"/>
      <c r="AA224" s="2"/>
      <c r="AB224" s="2"/>
      <c r="AC224" s="2"/>
      <c r="AD224" s="2"/>
      <c r="AE224" s="2"/>
      <c r="AF224" s="2"/>
      <c r="AG224" s="2"/>
      <c r="AH224" s="2"/>
      <c r="AI224" s="2"/>
      <c r="AJ224" s="2"/>
    </row>
    <row r="225" ht="15.75" customHeight="1">
      <c r="A225" s="1321" t="s">
        <v>30</v>
      </c>
      <c r="B225" s="31"/>
      <c r="C225" s="31"/>
      <c r="D225" s="2"/>
      <c r="E225" s="11"/>
      <c r="F225" s="2"/>
      <c r="G225" s="2"/>
      <c r="H225" s="2"/>
      <c r="I225" s="28"/>
      <c r="J225" s="2"/>
      <c r="K225" s="2"/>
      <c r="L225" s="11"/>
      <c r="M225" s="11"/>
      <c r="N225" s="11"/>
      <c r="O225" s="11"/>
      <c r="P225" s="2"/>
      <c r="Q225" s="2"/>
      <c r="R225" s="629"/>
      <c r="S225" s="1"/>
      <c r="T225" s="1"/>
      <c r="U225" s="360"/>
      <c r="V225" s="14"/>
      <c r="W225" s="11"/>
      <c r="X225" s="2"/>
      <c r="Y225" s="1322"/>
      <c r="Z225" s="2"/>
      <c r="AA225" s="2"/>
      <c r="AB225" s="2"/>
      <c r="AC225" s="2"/>
      <c r="AD225" s="2"/>
      <c r="AE225" s="2"/>
      <c r="AF225" s="2"/>
      <c r="AG225" s="2"/>
      <c r="AH225" s="2"/>
      <c r="AI225" s="2"/>
      <c r="AJ225" s="2"/>
    </row>
    <row r="226" ht="15.75" customHeight="1">
      <c r="A226" s="1321" t="s">
        <v>30</v>
      </c>
      <c r="B226" s="31"/>
      <c r="C226" s="31"/>
      <c r="D226" s="2"/>
      <c r="E226" s="11"/>
      <c r="F226" s="2"/>
      <c r="G226" s="2"/>
      <c r="H226" s="2"/>
      <c r="I226" s="28"/>
      <c r="J226" s="2"/>
      <c r="K226" s="2"/>
      <c r="L226" s="11"/>
      <c r="M226" s="11"/>
      <c r="N226" s="11"/>
      <c r="O226" s="11"/>
      <c r="P226" s="2"/>
      <c r="Q226" s="2"/>
      <c r="R226" s="629"/>
      <c r="S226" s="1"/>
      <c r="T226" s="1"/>
      <c r="U226" s="360"/>
      <c r="V226" s="14"/>
      <c r="W226" s="11"/>
      <c r="X226" s="2"/>
      <c r="Y226" s="1322"/>
      <c r="Z226" s="2"/>
      <c r="AA226" s="2"/>
      <c r="AB226" s="2"/>
      <c r="AC226" s="2"/>
      <c r="AD226" s="2"/>
      <c r="AE226" s="2"/>
      <c r="AF226" s="2"/>
      <c r="AG226" s="2"/>
      <c r="AH226" s="2"/>
      <c r="AI226" s="2"/>
      <c r="AJ226" s="2"/>
    </row>
    <row r="227" ht="15.75" customHeight="1">
      <c r="A227" s="1321" t="s">
        <v>30</v>
      </c>
      <c r="B227" s="31"/>
      <c r="C227" s="31"/>
      <c r="D227" s="2"/>
      <c r="E227" s="11"/>
      <c r="F227" s="2"/>
      <c r="G227" s="2"/>
      <c r="H227" s="2"/>
      <c r="I227" s="28"/>
      <c r="J227" s="2"/>
      <c r="K227" s="2"/>
      <c r="L227" s="11"/>
      <c r="M227" s="11"/>
      <c r="N227" s="11"/>
      <c r="O227" s="11"/>
      <c r="P227" s="2"/>
      <c r="Q227" s="2"/>
      <c r="R227" s="629"/>
      <c r="S227" s="1"/>
      <c r="T227" s="1"/>
      <c r="U227" s="360"/>
      <c r="V227" s="14"/>
      <c r="W227" s="11"/>
      <c r="X227" s="2"/>
      <c r="Y227" s="1322"/>
      <c r="Z227" s="2"/>
      <c r="AA227" s="2"/>
      <c r="AB227" s="2"/>
      <c r="AC227" s="2"/>
      <c r="AD227" s="2"/>
      <c r="AE227" s="2"/>
      <c r="AF227" s="2"/>
      <c r="AG227" s="2"/>
      <c r="AH227" s="2"/>
      <c r="AI227" s="2"/>
      <c r="AJ227" s="2"/>
    </row>
    <row r="228" ht="15.75" customHeight="1">
      <c r="A228" s="1321" t="s">
        <v>30</v>
      </c>
      <c r="B228" s="31"/>
      <c r="C228" s="31"/>
      <c r="D228" s="2"/>
      <c r="E228" s="11"/>
      <c r="F228" s="2"/>
      <c r="G228" s="2"/>
      <c r="H228" s="2"/>
      <c r="I228" s="28"/>
      <c r="J228" s="2"/>
      <c r="K228" s="2"/>
      <c r="L228" s="11"/>
      <c r="M228" s="11"/>
      <c r="N228" s="11"/>
      <c r="O228" s="11"/>
      <c r="P228" s="2"/>
      <c r="Q228" s="2"/>
      <c r="R228" s="629"/>
      <c r="S228" s="1"/>
      <c r="T228" s="1"/>
      <c r="U228" s="360"/>
      <c r="V228" s="14"/>
      <c r="W228" s="11"/>
      <c r="X228" s="2"/>
      <c r="Y228" s="1322"/>
      <c r="Z228" s="2"/>
      <c r="AA228" s="2"/>
      <c r="AB228" s="2"/>
      <c r="AC228" s="2"/>
      <c r="AD228" s="2"/>
      <c r="AE228" s="2"/>
      <c r="AF228" s="2"/>
      <c r="AG228" s="2"/>
      <c r="AH228" s="2"/>
      <c r="AI228" s="2"/>
      <c r="AJ228" s="2"/>
    </row>
    <row r="229" ht="15.75" customHeight="1">
      <c r="A229" s="1321" t="s">
        <v>30</v>
      </c>
      <c r="B229" s="31"/>
      <c r="C229" s="31"/>
      <c r="D229" s="2"/>
      <c r="E229" s="11"/>
      <c r="F229" s="2"/>
      <c r="G229" s="2"/>
      <c r="H229" s="2"/>
      <c r="I229" s="28"/>
      <c r="J229" s="2"/>
      <c r="K229" s="2"/>
      <c r="L229" s="11"/>
      <c r="M229" s="11"/>
      <c r="N229" s="11"/>
      <c r="O229" s="11"/>
      <c r="P229" s="2"/>
      <c r="Q229" s="2"/>
      <c r="R229" s="629"/>
      <c r="S229" s="1"/>
      <c r="T229" s="1"/>
      <c r="U229" s="360"/>
      <c r="V229" s="14"/>
      <c r="W229" s="11"/>
      <c r="X229" s="2"/>
      <c r="Y229" s="1322"/>
      <c r="Z229" s="2"/>
      <c r="AA229" s="2"/>
      <c r="AB229" s="2"/>
      <c r="AC229" s="2"/>
      <c r="AD229" s="2"/>
      <c r="AE229" s="2"/>
      <c r="AF229" s="2"/>
      <c r="AG229" s="2"/>
      <c r="AH229" s="2"/>
      <c r="AI229" s="2"/>
      <c r="AJ229" s="2"/>
    </row>
    <row r="230" ht="15.75" customHeight="1">
      <c r="A230" s="1321" t="s">
        <v>30</v>
      </c>
      <c r="B230" s="31"/>
      <c r="C230" s="31"/>
      <c r="D230" s="2"/>
      <c r="E230" s="11"/>
      <c r="F230" s="2"/>
      <c r="G230" s="2"/>
      <c r="H230" s="2"/>
      <c r="I230" s="28"/>
      <c r="J230" s="2"/>
      <c r="K230" s="2"/>
      <c r="L230" s="11"/>
      <c r="M230" s="11"/>
      <c r="N230" s="11"/>
      <c r="O230" s="11"/>
      <c r="P230" s="2"/>
      <c r="Q230" s="2"/>
      <c r="R230" s="629"/>
      <c r="S230" s="1"/>
      <c r="T230" s="1"/>
      <c r="U230" s="360"/>
      <c r="V230" s="14"/>
      <c r="W230" s="11"/>
      <c r="X230" s="2"/>
      <c r="Y230" s="1322"/>
      <c r="Z230" s="2"/>
      <c r="AA230" s="2"/>
      <c r="AB230" s="2"/>
      <c r="AC230" s="2"/>
      <c r="AD230" s="2"/>
      <c r="AE230" s="2"/>
      <c r="AF230" s="2"/>
      <c r="AG230" s="2"/>
      <c r="AH230" s="2"/>
      <c r="AI230" s="2"/>
      <c r="AJ230" s="2"/>
    </row>
    <row r="231" ht="15.75" customHeight="1">
      <c r="A231" s="1321" t="s">
        <v>30</v>
      </c>
      <c r="B231" s="31"/>
      <c r="C231" s="31"/>
      <c r="D231" s="2"/>
      <c r="E231" s="11"/>
      <c r="F231" s="2"/>
      <c r="G231" s="2"/>
      <c r="H231" s="2"/>
      <c r="I231" s="28"/>
      <c r="J231" s="2"/>
      <c r="K231" s="2"/>
      <c r="L231" s="11"/>
      <c r="M231" s="11"/>
      <c r="N231" s="11"/>
      <c r="O231" s="11"/>
      <c r="P231" s="2"/>
      <c r="Q231" s="2"/>
      <c r="R231" s="629"/>
      <c r="S231" s="1"/>
      <c r="T231" s="1"/>
      <c r="U231" s="360"/>
      <c r="V231" s="14"/>
      <c r="W231" s="11"/>
      <c r="X231" s="2"/>
      <c r="Y231" s="1322"/>
      <c r="Z231" s="2"/>
      <c r="AA231" s="2"/>
      <c r="AB231" s="2"/>
      <c r="AC231" s="2"/>
      <c r="AD231" s="2"/>
      <c r="AE231" s="2"/>
      <c r="AF231" s="2"/>
      <c r="AG231" s="2"/>
      <c r="AH231" s="2"/>
      <c r="AI231" s="2"/>
      <c r="AJ231" s="2"/>
    </row>
    <row r="232" ht="15.75" customHeight="1">
      <c r="A232" s="1321" t="s">
        <v>30</v>
      </c>
      <c r="B232" s="31"/>
      <c r="C232" s="31"/>
      <c r="D232" s="2"/>
      <c r="E232" s="11"/>
      <c r="F232" s="2"/>
      <c r="G232" s="2"/>
      <c r="H232" s="2"/>
      <c r="I232" s="28"/>
      <c r="J232" s="2"/>
      <c r="K232" s="2"/>
      <c r="L232" s="11"/>
      <c r="M232" s="11"/>
      <c r="N232" s="11"/>
      <c r="O232" s="11"/>
      <c r="P232" s="2"/>
      <c r="Q232" s="2"/>
      <c r="R232" s="629"/>
      <c r="S232" s="1"/>
      <c r="T232" s="1"/>
      <c r="U232" s="360"/>
      <c r="V232" s="14"/>
      <c r="W232" s="11"/>
      <c r="X232" s="2"/>
      <c r="Y232" s="1322"/>
      <c r="Z232" s="2"/>
      <c r="AA232" s="2"/>
      <c r="AB232" s="2"/>
      <c r="AC232" s="2"/>
      <c r="AD232" s="2"/>
      <c r="AE232" s="2"/>
      <c r="AF232" s="2"/>
      <c r="AG232" s="2"/>
      <c r="AH232" s="2"/>
      <c r="AI232" s="2"/>
      <c r="AJ232" s="2"/>
    </row>
    <row r="233" ht="15.75" customHeight="1">
      <c r="A233" s="1321" t="s">
        <v>30</v>
      </c>
      <c r="B233" s="31"/>
      <c r="C233" s="31"/>
      <c r="D233" s="2"/>
      <c r="E233" s="11"/>
      <c r="F233" s="2"/>
      <c r="G233" s="2"/>
      <c r="H233" s="2"/>
      <c r="I233" s="28"/>
      <c r="J233" s="2"/>
      <c r="K233" s="2"/>
      <c r="L233" s="11"/>
      <c r="M233" s="11"/>
      <c r="N233" s="11"/>
      <c r="O233" s="11"/>
      <c r="P233" s="2"/>
      <c r="Q233" s="2"/>
      <c r="R233" s="629"/>
      <c r="S233" s="1"/>
      <c r="T233" s="1"/>
      <c r="U233" s="360"/>
      <c r="V233" s="14"/>
      <c r="W233" s="11"/>
      <c r="X233" s="2"/>
      <c r="Y233" s="1322"/>
      <c r="Z233" s="2"/>
      <c r="AA233" s="2"/>
      <c r="AB233" s="2"/>
      <c r="AC233" s="2"/>
      <c r="AD233" s="2"/>
      <c r="AE233" s="2"/>
      <c r="AF233" s="2"/>
      <c r="AG233" s="2"/>
      <c r="AH233" s="2"/>
      <c r="AI233" s="2"/>
      <c r="AJ233" s="2"/>
    </row>
    <row r="234" ht="15.75" customHeight="1">
      <c r="A234" s="1321" t="s">
        <v>30</v>
      </c>
      <c r="B234" s="31"/>
      <c r="C234" s="31"/>
      <c r="D234" s="2"/>
      <c r="E234" s="11"/>
      <c r="F234" s="2"/>
      <c r="G234" s="2"/>
      <c r="H234" s="2"/>
      <c r="I234" s="28"/>
      <c r="J234" s="2"/>
      <c r="K234" s="2"/>
      <c r="L234" s="11"/>
      <c r="M234" s="11"/>
      <c r="N234" s="11"/>
      <c r="O234" s="11"/>
      <c r="P234" s="2"/>
      <c r="Q234" s="2"/>
      <c r="R234" s="629"/>
      <c r="S234" s="1"/>
      <c r="T234" s="1"/>
      <c r="U234" s="360"/>
      <c r="V234" s="14"/>
      <c r="W234" s="11"/>
      <c r="X234" s="2"/>
      <c r="Y234" s="1322"/>
      <c r="Z234" s="2"/>
      <c r="AA234" s="2"/>
      <c r="AB234" s="2"/>
      <c r="AC234" s="2"/>
      <c r="AD234" s="2"/>
      <c r="AE234" s="2"/>
      <c r="AF234" s="2"/>
      <c r="AG234" s="2"/>
      <c r="AH234" s="2"/>
      <c r="AI234" s="2"/>
      <c r="AJ234" s="2"/>
    </row>
    <row r="235" ht="15.75" customHeight="1">
      <c r="A235" s="1321" t="s">
        <v>30</v>
      </c>
      <c r="B235" s="31"/>
      <c r="C235" s="31"/>
      <c r="D235" s="2"/>
      <c r="E235" s="11"/>
      <c r="F235" s="2"/>
      <c r="G235" s="2"/>
      <c r="H235" s="2"/>
      <c r="I235" s="28"/>
      <c r="J235" s="2"/>
      <c r="K235" s="2"/>
      <c r="L235" s="11"/>
      <c r="M235" s="11"/>
      <c r="N235" s="11"/>
      <c r="O235" s="11"/>
      <c r="P235" s="2"/>
      <c r="Q235" s="2"/>
      <c r="R235" s="629"/>
      <c r="S235" s="1"/>
      <c r="T235" s="1"/>
      <c r="U235" s="360"/>
      <c r="V235" s="14"/>
      <c r="W235" s="11"/>
      <c r="X235" s="2"/>
      <c r="Y235" s="1322"/>
      <c r="Z235" s="2"/>
      <c r="AA235" s="2"/>
      <c r="AB235" s="2"/>
      <c r="AC235" s="2"/>
      <c r="AD235" s="2"/>
      <c r="AE235" s="2"/>
      <c r="AF235" s="2"/>
      <c r="AG235" s="2"/>
      <c r="AH235" s="2"/>
      <c r="AI235" s="2"/>
      <c r="AJ235" s="2"/>
    </row>
    <row r="236" ht="15.75" customHeight="1">
      <c r="A236" s="1321" t="s">
        <v>30</v>
      </c>
      <c r="B236" s="31"/>
      <c r="C236" s="31"/>
      <c r="D236" s="2"/>
      <c r="E236" s="11"/>
      <c r="F236" s="2"/>
      <c r="G236" s="2"/>
      <c r="H236" s="2"/>
      <c r="I236" s="28"/>
      <c r="J236" s="2"/>
      <c r="K236" s="2"/>
      <c r="L236" s="11"/>
      <c r="M236" s="11"/>
      <c r="N236" s="11"/>
      <c r="O236" s="11"/>
      <c r="P236" s="2"/>
      <c r="Q236" s="2"/>
      <c r="R236" s="629"/>
      <c r="S236" s="1"/>
      <c r="T236" s="1"/>
      <c r="U236" s="360"/>
      <c r="V236" s="14"/>
      <c r="W236" s="11"/>
      <c r="X236" s="2"/>
      <c r="Y236" s="1322"/>
      <c r="Z236" s="2"/>
      <c r="AA236" s="2"/>
      <c r="AB236" s="2"/>
      <c r="AC236" s="2"/>
      <c r="AD236" s="2"/>
      <c r="AE236" s="2"/>
      <c r="AF236" s="2"/>
      <c r="AG236" s="2"/>
      <c r="AH236" s="2"/>
      <c r="AI236" s="2"/>
      <c r="AJ236" s="2"/>
    </row>
    <row r="237" ht="15.75" customHeight="1">
      <c r="A237" s="1321" t="s">
        <v>30</v>
      </c>
      <c r="B237" s="31"/>
      <c r="C237" s="31"/>
      <c r="D237" s="2"/>
      <c r="E237" s="11"/>
      <c r="F237" s="2"/>
      <c r="G237" s="2"/>
      <c r="H237" s="2"/>
      <c r="I237" s="28"/>
      <c r="J237" s="2"/>
      <c r="K237" s="2"/>
      <c r="L237" s="11"/>
      <c r="M237" s="11"/>
      <c r="N237" s="11"/>
      <c r="O237" s="11"/>
      <c r="P237" s="2"/>
      <c r="Q237" s="2"/>
      <c r="R237" s="629"/>
      <c r="S237" s="1"/>
      <c r="T237" s="1"/>
      <c r="U237" s="360"/>
      <c r="V237" s="14"/>
      <c r="W237" s="11"/>
      <c r="X237" s="2"/>
      <c r="Y237" s="1322"/>
      <c r="Z237" s="2"/>
      <c r="AA237" s="2"/>
      <c r="AB237" s="2"/>
      <c r="AC237" s="2"/>
      <c r="AD237" s="2"/>
      <c r="AE237" s="2"/>
      <c r="AF237" s="2"/>
      <c r="AG237" s="2"/>
      <c r="AH237" s="2"/>
      <c r="AI237" s="2"/>
      <c r="AJ237" s="2"/>
    </row>
    <row r="238" ht="15.75" customHeight="1">
      <c r="A238" s="1321" t="s">
        <v>30</v>
      </c>
      <c r="B238" s="31"/>
      <c r="C238" s="31"/>
      <c r="D238" s="2"/>
      <c r="E238" s="11"/>
      <c r="F238" s="2"/>
      <c r="G238" s="2"/>
      <c r="H238" s="2"/>
      <c r="I238" s="28"/>
      <c r="J238" s="2"/>
      <c r="K238" s="2"/>
      <c r="L238" s="11"/>
      <c r="M238" s="11"/>
      <c r="N238" s="11"/>
      <c r="O238" s="11"/>
      <c r="P238" s="2"/>
      <c r="Q238" s="2"/>
      <c r="R238" s="629"/>
      <c r="S238" s="1"/>
      <c r="T238" s="1"/>
      <c r="U238" s="360"/>
      <c r="V238" s="14"/>
      <c r="W238" s="11"/>
      <c r="X238" s="2"/>
      <c r="Y238" s="1322"/>
      <c r="Z238" s="2"/>
      <c r="AA238" s="2"/>
      <c r="AB238" s="2"/>
      <c r="AC238" s="2"/>
      <c r="AD238" s="2"/>
      <c r="AE238" s="2"/>
      <c r="AF238" s="2"/>
      <c r="AG238" s="2"/>
      <c r="AH238" s="2"/>
      <c r="AI238" s="2"/>
      <c r="AJ238" s="2"/>
    </row>
    <row r="239" ht="15.75" customHeight="1">
      <c r="A239" s="1321" t="s">
        <v>30</v>
      </c>
      <c r="B239" s="31"/>
      <c r="C239" s="31"/>
      <c r="D239" s="2"/>
      <c r="E239" s="11"/>
      <c r="F239" s="2"/>
      <c r="G239" s="2"/>
      <c r="H239" s="2"/>
      <c r="I239" s="28"/>
      <c r="J239" s="2"/>
      <c r="K239" s="2"/>
      <c r="L239" s="11"/>
      <c r="M239" s="11"/>
      <c r="N239" s="11"/>
      <c r="O239" s="11"/>
      <c r="P239" s="2"/>
      <c r="Q239" s="2"/>
      <c r="R239" s="629"/>
      <c r="S239" s="1"/>
      <c r="T239" s="1"/>
      <c r="U239" s="360"/>
      <c r="V239" s="14"/>
      <c r="W239" s="11"/>
      <c r="X239" s="2"/>
      <c r="Y239" s="1322"/>
      <c r="Z239" s="2"/>
      <c r="AA239" s="2"/>
      <c r="AB239" s="2"/>
      <c r="AC239" s="2"/>
      <c r="AD239" s="2"/>
      <c r="AE239" s="2"/>
      <c r="AF239" s="2"/>
      <c r="AG239" s="2"/>
      <c r="AH239" s="2"/>
      <c r="AI239" s="2"/>
      <c r="AJ239" s="2"/>
    </row>
    <row r="240" ht="15.75" customHeight="1">
      <c r="A240" s="1321" t="s">
        <v>30</v>
      </c>
      <c r="B240" s="31"/>
      <c r="C240" s="31"/>
      <c r="D240" s="2"/>
      <c r="E240" s="11"/>
      <c r="F240" s="2"/>
      <c r="G240" s="2"/>
      <c r="H240" s="2"/>
      <c r="I240" s="28"/>
      <c r="J240" s="2"/>
      <c r="K240" s="2"/>
      <c r="L240" s="11"/>
      <c r="M240" s="11"/>
      <c r="N240" s="11"/>
      <c r="O240" s="11"/>
      <c r="P240" s="2"/>
      <c r="Q240" s="2"/>
      <c r="R240" s="629"/>
      <c r="S240" s="1"/>
      <c r="T240" s="1"/>
      <c r="U240" s="360"/>
      <c r="V240" s="14"/>
      <c r="W240" s="11"/>
      <c r="X240" s="2"/>
      <c r="Y240" s="1322"/>
      <c r="Z240" s="2"/>
      <c r="AA240" s="2"/>
      <c r="AB240" s="2"/>
      <c r="AC240" s="2"/>
      <c r="AD240" s="2"/>
      <c r="AE240" s="2"/>
      <c r="AF240" s="2"/>
      <c r="AG240" s="2"/>
      <c r="AH240" s="2"/>
      <c r="AI240" s="2"/>
      <c r="AJ240" s="2"/>
    </row>
    <row r="241" ht="15.75" customHeight="1">
      <c r="A241" s="1321" t="s">
        <v>30</v>
      </c>
      <c r="B241" s="31"/>
      <c r="C241" s="31"/>
      <c r="D241" s="2"/>
      <c r="E241" s="11"/>
      <c r="F241" s="2"/>
      <c r="G241" s="2"/>
      <c r="H241" s="2"/>
      <c r="I241" s="28"/>
      <c r="J241" s="2"/>
      <c r="K241" s="2"/>
      <c r="L241" s="11"/>
      <c r="M241" s="11"/>
      <c r="N241" s="11"/>
      <c r="O241" s="11"/>
      <c r="P241" s="2"/>
      <c r="Q241" s="2"/>
      <c r="R241" s="629"/>
      <c r="S241" s="1"/>
      <c r="T241" s="1"/>
      <c r="U241" s="360"/>
      <c r="V241" s="14"/>
      <c r="W241" s="11"/>
      <c r="X241" s="2"/>
      <c r="Y241" s="1322"/>
      <c r="Z241" s="2"/>
      <c r="AA241" s="2"/>
      <c r="AB241" s="2"/>
      <c r="AC241" s="2"/>
      <c r="AD241" s="2"/>
      <c r="AE241" s="2"/>
      <c r="AF241" s="2"/>
      <c r="AG241" s="2"/>
      <c r="AH241" s="2"/>
      <c r="AI241" s="2"/>
      <c r="AJ241" s="2"/>
    </row>
    <row r="242" ht="15.75" customHeight="1">
      <c r="A242" s="1321" t="s">
        <v>30</v>
      </c>
      <c r="B242" s="31"/>
      <c r="C242" s="31"/>
      <c r="D242" s="2"/>
      <c r="E242" s="11"/>
      <c r="F242" s="2"/>
      <c r="G242" s="2"/>
      <c r="H242" s="2"/>
      <c r="I242" s="28"/>
      <c r="J242" s="2"/>
      <c r="K242" s="2"/>
      <c r="L242" s="11"/>
      <c r="M242" s="11"/>
      <c r="N242" s="11"/>
      <c r="O242" s="11"/>
      <c r="P242" s="2"/>
      <c r="Q242" s="2"/>
      <c r="R242" s="629"/>
      <c r="S242" s="1"/>
      <c r="T242" s="1"/>
      <c r="U242" s="360"/>
      <c r="V242" s="14"/>
      <c r="W242" s="11"/>
      <c r="X242" s="2"/>
      <c r="Y242" s="1322"/>
      <c r="Z242" s="2"/>
      <c r="AA242" s="2"/>
      <c r="AB242" s="2"/>
      <c r="AC242" s="2"/>
      <c r="AD242" s="2"/>
      <c r="AE242" s="2"/>
      <c r="AF242" s="2"/>
      <c r="AG242" s="2"/>
      <c r="AH242" s="2"/>
      <c r="AI242" s="2"/>
      <c r="AJ242" s="2"/>
    </row>
    <row r="243" ht="15.75" customHeight="1">
      <c r="A243" s="1321" t="s">
        <v>30</v>
      </c>
      <c r="B243" s="31"/>
      <c r="C243" s="31"/>
      <c r="D243" s="2"/>
      <c r="E243" s="11"/>
      <c r="F243" s="2"/>
      <c r="G243" s="2"/>
      <c r="H243" s="2"/>
      <c r="I243" s="28"/>
      <c r="J243" s="2"/>
      <c r="K243" s="2"/>
      <c r="L243" s="11"/>
      <c r="M243" s="11"/>
      <c r="N243" s="11"/>
      <c r="O243" s="11"/>
      <c r="P243" s="2"/>
      <c r="Q243" s="2"/>
      <c r="R243" s="629"/>
      <c r="S243" s="1"/>
      <c r="T243" s="1"/>
      <c r="U243" s="360"/>
      <c r="V243" s="14"/>
      <c r="W243" s="11"/>
      <c r="X243" s="2"/>
      <c r="Y243" s="1322"/>
      <c r="Z243" s="2"/>
      <c r="AA243" s="2"/>
      <c r="AB243" s="2"/>
      <c r="AC243" s="2"/>
      <c r="AD243" s="2"/>
      <c r="AE243" s="2"/>
      <c r="AF243" s="2"/>
      <c r="AG243" s="2"/>
      <c r="AH243" s="2"/>
      <c r="AI243" s="2"/>
      <c r="AJ243" s="2"/>
    </row>
    <row r="244" ht="15.75" customHeight="1">
      <c r="A244" s="1321" t="s">
        <v>30</v>
      </c>
      <c r="B244" s="31"/>
      <c r="C244" s="31"/>
      <c r="D244" s="2"/>
      <c r="E244" s="11"/>
      <c r="F244" s="2"/>
      <c r="G244" s="2"/>
      <c r="H244" s="2"/>
      <c r="I244" s="28"/>
      <c r="J244" s="2"/>
      <c r="K244" s="2"/>
      <c r="L244" s="11"/>
      <c r="M244" s="11"/>
      <c r="N244" s="11"/>
      <c r="O244" s="11"/>
      <c r="P244" s="2"/>
      <c r="Q244" s="2"/>
      <c r="R244" s="629"/>
      <c r="S244" s="1"/>
      <c r="T244" s="1"/>
      <c r="U244" s="360"/>
      <c r="V244" s="14"/>
      <c r="W244" s="11"/>
      <c r="X244" s="2"/>
      <c r="Y244" s="1322"/>
      <c r="Z244" s="2"/>
      <c r="AA244" s="2"/>
      <c r="AB244" s="2"/>
      <c r="AC244" s="2"/>
      <c r="AD244" s="2"/>
      <c r="AE244" s="2"/>
      <c r="AF244" s="2"/>
      <c r="AG244" s="2"/>
      <c r="AH244" s="2"/>
      <c r="AI244" s="2"/>
      <c r="AJ244" s="2"/>
    </row>
    <row r="245" ht="15.75" customHeight="1">
      <c r="A245" s="1321" t="s">
        <v>30</v>
      </c>
      <c r="B245" s="31"/>
      <c r="C245" s="31"/>
      <c r="D245" s="2"/>
      <c r="E245" s="11"/>
      <c r="F245" s="2"/>
      <c r="G245" s="2"/>
      <c r="H245" s="2"/>
      <c r="I245" s="28"/>
      <c r="J245" s="2"/>
      <c r="K245" s="2"/>
      <c r="L245" s="11"/>
      <c r="M245" s="11"/>
      <c r="N245" s="11"/>
      <c r="O245" s="11"/>
      <c r="P245" s="2"/>
      <c r="Q245" s="2"/>
      <c r="R245" s="629"/>
      <c r="S245" s="1"/>
      <c r="T245" s="1"/>
      <c r="U245" s="360"/>
      <c r="V245" s="14"/>
      <c r="W245" s="11"/>
      <c r="X245" s="2"/>
      <c r="Y245" s="1322"/>
      <c r="Z245" s="2"/>
      <c r="AA245" s="2"/>
      <c r="AB245" s="2"/>
      <c r="AC245" s="2"/>
      <c r="AD245" s="2"/>
      <c r="AE245" s="2"/>
      <c r="AF245" s="2"/>
      <c r="AG245" s="2"/>
      <c r="AH245" s="2"/>
      <c r="AI245" s="2"/>
      <c r="AJ245" s="2"/>
    </row>
    <row r="246" ht="15.75" customHeight="1">
      <c r="A246" s="1321" t="s">
        <v>30</v>
      </c>
      <c r="B246" s="31"/>
      <c r="C246" s="31"/>
      <c r="D246" s="2"/>
      <c r="E246" s="11"/>
      <c r="F246" s="2"/>
      <c r="G246" s="2"/>
      <c r="H246" s="2"/>
      <c r="I246" s="28"/>
      <c r="J246" s="2"/>
      <c r="K246" s="2"/>
      <c r="L246" s="11"/>
      <c r="M246" s="11"/>
      <c r="N246" s="11"/>
      <c r="O246" s="11"/>
      <c r="P246" s="2"/>
      <c r="Q246" s="2"/>
      <c r="R246" s="629"/>
      <c r="S246" s="1"/>
      <c r="T246" s="1"/>
      <c r="U246" s="360"/>
      <c r="V246" s="14"/>
      <c r="W246" s="11"/>
      <c r="X246" s="2"/>
      <c r="Y246" s="1322"/>
      <c r="Z246" s="2"/>
      <c r="AA246" s="2"/>
      <c r="AB246" s="2"/>
      <c r="AC246" s="2"/>
      <c r="AD246" s="2"/>
      <c r="AE246" s="2"/>
      <c r="AF246" s="2"/>
      <c r="AG246" s="2"/>
      <c r="AH246" s="2"/>
      <c r="AI246" s="2"/>
      <c r="AJ246" s="2"/>
    </row>
    <row r="247" ht="15.75" customHeight="1">
      <c r="A247" s="1321" t="s">
        <v>30</v>
      </c>
      <c r="B247" s="31"/>
      <c r="C247" s="31"/>
      <c r="D247" s="2"/>
      <c r="E247" s="11"/>
      <c r="F247" s="2"/>
      <c r="G247" s="2"/>
      <c r="H247" s="2"/>
      <c r="I247" s="28"/>
      <c r="J247" s="2"/>
      <c r="K247" s="2"/>
      <c r="L247" s="11"/>
      <c r="M247" s="11"/>
      <c r="N247" s="11"/>
      <c r="O247" s="11"/>
      <c r="P247" s="2"/>
      <c r="Q247" s="2"/>
      <c r="R247" s="629"/>
      <c r="S247" s="1"/>
      <c r="T247" s="1"/>
      <c r="U247" s="360"/>
      <c r="V247" s="14"/>
      <c r="W247" s="11"/>
      <c r="X247" s="2"/>
      <c r="Y247" s="1322"/>
      <c r="Z247" s="2"/>
      <c r="AA247" s="2"/>
      <c r="AB247" s="2"/>
      <c r="AC247" s="2"/>
      <c r="AD247" s="2"/>
      <c r="AE247" s="2"/>
      <c r="AF247" s="2"/>
      <c r="AG247" s="2"/>
      <c r="AH247" s="2"/>
      <c r="AI247" s="2"/>
      <c r="AJ247" s="2"/>
    </row>
    <row r="248" ht="15.75" customHeight="1">
      <c r="A248" s="1321" t="s">
        <v>30</v>
      </c>
      <c r="B248" s="31"/>
      <c r="C248" s="31"/>
      <c r="D248" s="2"/>
      <c r="E248" s="11"/>
      <c r="F248" s="2"/>
      <c r="G248" s="2"/>
      <c r="H248" s="2"/>
      <c r="I248" s="28"/>
      <c r="J248" s="2"/>
      <c r="K248" s="2"/>
      <c r="L248" s="11"/>
      <c r="M248" s="11"/>
      <c r="N248" s="11"/>
      <c r="O248" s="11"/>
      <c r="P248" s="2"/>
      <c r="Q248" s="2"/>
      <c r="R248" s="629"/>
      <c r="S248" s="1"/>
      <c r="T248" s="1"/>
      <c r="U248" s="360"/>
      <c r="V248" s="14"/>
      <c r="W248" s="11"/>
      <c r="X248" s="2"/>
      <c r="Y248" s="1322"/>
      <c r="Z248" s="2"/>
      <c r="AA248" s="2"/>
      <c r="AB248" s="2"/>
      <c r="AC248" s="2"/>
      <c r="AD248" s="2"/>
      <c r="AE248" s="2"/>
      <c r="AF248" s="2"/>
      <c r="AG248" s="2"/>
      <c r="AH248" s="2"/>
      <c r="AI248" s="2"/>
      <c r="AJ248" s="2"/>
    </row>
    <row r="249" ht="15.75" customHeight="1">
      <c r="A249" s="1321" t="s">
        <v>30</v>
      </c>
      <c r="B249" s="31"/>
      <c r="C249" s="31"/>
      <c r="D249" s="2"/>
      <c r="E249" s="11"/>
      <c r="F249" s="2"/>
      <c r="G249" s="2"/>
      <c r="H249" s="2"/>
      <c r="I249" s="28"/>
      <c r="J249" s="2"/>
      <c r="K249" s="2"/>
      <c r="L249" s="11"/>
      <c r="M249" s="11"/>
      <c r="N249" s="11"/>
      <c r="O249" s="11"/>
      <c r="P249" s="2"/>
      <c r="Q249" s="2"/>
      <c r="R249" s="629"/>
      <c r="S249" s="1"/>
      <c r="T249" s="1"/>
      <c r="U249" s="360"/>
      <c r="V249" s="14"/>
      <c r="W249" s="11"/>
      <c r="X249" s="2"/>
      <c r="Y249" s="1322"/>
      <c r="Z249" s="2"/>
      <c r="AA249" s="2"/>
      <c r="AB249" s="2"/>
      <c r="AC249" s="2"/>
      <c r="AD249" s="2"/>
      <c r="AE249" s="2"/>
      <c r="AF249" s="2"/>
      <c r="AG249" s="2"/>
      <c r="AH249" s="2"/>
      <c r="AI249" s="2"/>
      <c r="AJ249" s="2"/>
    </row>
    <row r="250" ht="15.75" customHeight="1">
      <c r="A250" s="1321" t="s">
        <v>30</v>
      </c>
      <c r="B250" s="31"/>
      <c r="C250" s="31"/>
      <c r="D250" s="2"/>
      <c r="E250" s="11"/>
      <c r="F250" s="2"/>
      <c r="G250" s="2"/>
      <c r="H250" s="2"/>
      <c r="I250" s="28"/>
      <c r="J250" s="2"/>
      <c r="K250" s="2"/>
      <c r="L250" s="11"/>
      <c r="M250" s="11"/>
      <c r="N250" s="11"/>
      <c r="O250" s="11"/>
      <c r="P250" s="2"/>
      <c r="Q250" s="2"/>
      <c r="R250" s="629"/>
      <c r="S250" s="1"/>
      <c r="T250" s="1"/>
      <c r="U250" s="360"/>
      <c r="V250" s="14"/>
      <c r="W250" s="11"/>
      <c r="X250" s="2"/>
      <c r="Y250" s="1322"/>
      <c r="Z250" s="2"/>
      <c r="AA250" s="2"/>
      <c r="AB250" s="2"/>
      <c r="AC250" s="2"/>
      <c r="AD250" s="2"/>
      <c r="AE250" s="2"/>
      <c r="AF250" s="2"/>
      <c r="AG250" s="2"/>
      <c r="AH250" s="2"/>
      <c r="AI250" s="2"/>
      <c r="AJ250" s="2"/>
    </row>
    <row r="251" ht="15.75" customHeight="1">
      <c r="A251" s="1321" t="s">
        <v>30</v>
      </c>
      <c r="B251" s="31"/>
      <c r="C251" s="31"/>
      <c r="D251" s="2"/>
      <c r="E251" s="11"/>
      <c r="F251" s="2"/>
      <c r="G251" s="2"/>
      <c r="H251" s="2"/>
      <c r="I251" s="28"/>
      <c r="J251" s="2"/>
      <c r="K251" s="2"/>
      <c r="L251" s="11"/>
      <c r="M251" s="11"/>
      <c r="N251" s="11"/>
      <c r="O251" s="11"/>
      <c r="P251" s="2"/>
      <c r="Q251" s="2"/>
      <c r="R251" s="629"/>
      <c r="S251" s="1"/>
      <c r="T251" s="1"/>
      <c r="U251" s="360"/>
      <c r="V251" s="14"/>
      <c r="W251" s="11"/>
      <c r="X251" s="2"/>
      <c r="Y251" s="1322"/>
      <c r="Z251" s="2"/>
      <c r="AA251" s="2"/>
      <c r="AB251" s="2"/>
      <c r="AC251" s="2"/>
      <c r="AD251" s="2"/>
      <c r="AE251" s="2"/>
      <c r="AF251" s="2"/>
      <c r="AG251" s="2"/>
      <c r="AH251" s="2"/>
      <c r="AI251" s="2"/>
      <c r="AJ251" s="2"/>
    </row>
    <row r="252" ht="15.75" customHeight="1">
      <c r="A252" s="1321" t="s">
        <v>30</v>
      </c>
      <c r="B252" s="31"/>
      <c r="C252" s="31"/>
      <c r="D252" s="2"/>
      <c r="E252" s="11"/>
      <c r="F252" s="2"/>
      <c r="G252" s="2"/>
      <c r="H252" s="2"/>
      <c r="I252" s="28"/>
      <c r="J252" s="2"/>
      <c r="K252" s="2"/>
      <c r="L252" s="11"/>
      <c r="M252" s="11"/>
      <c r="N252" s="11"/>
      <c r="O252" s="11"/>
      <c r="P252" s="2"/>
      <c r="Q252" s="2"/>
      <c r="R252" s="629"/>
      <c r="S252" s="1"/>
      <c r="T252" s="1"/>
      <c r="U252" s="360"/>
      <c r="V252" s="14"/>
      <c r="W252" s="11"/>
      <c r="X252" s="2"/>
      <c r="Y252" s="1322"/>
      <c r="Z252" s="2"/>
      <c r="AA252" s="2"/>
      <c r="AB252" s="2"/>
      <c r="AC252" s="2"/>
      <c r="AD252" s="2"/>
      <c r="AE252" s="2"/>
      <c r="AF252" s="2"/>
      <c r="AG252" s="2"/>
      <c r="AH252" s="2"/>
      <c r="AI252" s="2"/>
      <c r="AJ252" s="2"/>
    </row>
    <row r="253" ht="15.75" customHeight="1">
      <c r="A253" s="1321" t="s">
        <v>30</v>
      </c>
      <c r="B253" s="31"/>
      <c r="C253" s="31"/>
      <c r="D253" s="2"/>
      <c r="E253" s="11"/>
      <c r="F253" s="2"/>
      <c r="G253" s="2"/>
      <c r="H253" s="2"/>
      <c r="I253" s="28"/>
      <c r="J253" s="2"/>
      <c r="K253" s="2"/>
      <c r="L253" s="11"/>
      <c r="M253" s="11"/>
      <c r="N253" s="11"/>
      <c r="O253" s="11"/>
      <c r="P253" s="2"/>
      <c r="Q253" s="2"/>
      <c r="R253" s="629"/>
      <c r="S253" s="1"/>
      <c r="T253" s="1"/>
      <c r="U253" s="360"/>
      <c r="V253" s="14"/>
      <c r="W253" s="11"/>
      <c r="X253" s="2"/>
      <c r="Y253" s="1322"/>
      <c r="Z253" s="2"/>
      <c r="AA253" s="2"/>
      <c r="AB253" s="2"/>
      <c r="AC253" s="2"/>
      <c r="AD253" s="2"/>
      <c r="AE253" s="2"/>
      <c r="AF253" s="2"/>
      <c r="AG253" s="2"/>
      <c r="AH253" s="2"/>
      <c r="AI253" s="2"/>
      <c r="AJ253" s="2"/>
    </row>
    <row r="254" ht="15.75" customHeight="1">
      <c r="A254" s="1321" t="s">
        <v>30</v>
      </c>
      <c r="B254" s="31"/>
      <c r="C254" s="31"/>
      <c r="D254" s="2"/>
      <c r="E254" s="11"/>
      <c r="F254" s="2"/>
      <c r="G254" s="2"/>
      <c r="H254" s="2"/>
      <c r="I254" s="28"/>
      <c r="J254" s="2"/>
      <c r="K254" s="2"/>
      <c r="L254" s="11"/>
      <c r="M254" s="11"/>
      <c r="N254" s="11"/>
      <c r="O254" s="11"/>
      <c r="P254" s="2"/>
      <c r="Q254" s="2"/>
      <c r="R254" s="629"/>
      <c r="S254" s="1"/>
      <c r="T254" s="1"/>
      <c r="U254" s="360"/>
      <c r="V254" s="14"/>
      <c r="W254" s="11"/>
      <c r="X254" s="2"/>
      <c r="Y254" s="1322"/>
      <c r="Z254" s="2"/>
      <c r="AA254" s="2"/>
      <c r="AB254" s="2"/>
      <c r="AC254" s="2"/>
      <c r="AD254" s="2"/>
      <c r="AE254" s="2"/>
      <c r="AF254" s="2"/>
      <c r="AG254" s="2"/>
      <c r="AH254" s="2"/>
      <c r="AI254" s="2"/>
      <c r="AJ254" s="2"/>
    </row>
    <row r="255" ht="15.75" customHeight="1">
      <c r="A255" s="1321" t="s">
        <v>30</v>
      </c>
      <c r="B255" s="31"/>
      <c r="C255" s="31"/>
      <c r="D255" s="2"/>
      <c r="E255" s="11"/>
      <c r="F255" s="2"/>
      <c r="G255" s="2"/>
      <c r="H255" s="2"/>
      <c r="I255" s="28"/>
      <c r="J255" s="2"/>
      <c r="K255" s="2"/>
      <c r="L255" s="11"/>
      <c r="M255" s="11"/>
      <c r="N255" s="11"/>
      <c r="O255" s="11"/>
      <c r="P255" s="2"/>
      <c r="Q255" s="2"/>
      <c r="R255" s="629"/>
      <c r="S255" s="1"/>
      <c r="T255" s="1"/>
      <c r="U255" s="360"/>
      <c r="V255" s="14"/>
      <c r="W255" s="11"/>
      <c r="X255" s="2"/>
      <c r="Y255" s="1322"/>
      <c r="Z255" s="2"/>
      <c r="AA255" s="2"/>
      <c r="AB255" s="2"/>
      <c r="AC255" s="2"/>
      <c r="AD255" s="2"/>
      <c r="AE255" s="2"/>
      <c r="AF255" s="2"/>
      <c r="AG255" s="2"/>
      <c r="AH255" s="2"/>
      <c r="AI255" s="2"/>
      <c r="AJ255" s="2"/>
    </row>
    <row r="256" ht="15.75" customHeight="1">
      <c r="A256" s="1321" t="s">
        <v>30</v>
      </c>
      <c r="B256" s="31"/>
      <c r="C256" s="31"/>
      <c r="D256" s="2"/>
      <c r="E256" s="11"/>
      <c r="F256" s="2"/>
      <c r="G256" s="2"/>
      <c r="H256" s="2"/>
      <c r="I256" s="28"/>
      <c r="J256" s="2"/>
      <c r="K256" s="2"/>
      <c r="L256" s="11"/>
      <c r="M256" s="11"/>
      <c r="N256" s="11"/>
      <c r="O256" s="11"/>
      <c r="P256" s="2"/>
      <c r="Q256" s="2"/>
      <c r="R256" s="629"/>
      <c r="S256" s="1"/>
      <c r="T256" s="1"/>
      <c r="U256" s="360"/>
      <c r="V256" s="14"/>
      <c r="W256" s="11"/>
      <c r="X256" s="2"/>
      <c r="Y256" s="1322"/>
      <c r="Z256" s="2"/>
      <c r="AA256" s="2"/>
      <c r="AB256" s="2"/>
      <c r="AC256" s="2"/>
      <c r="AD256" s="2"/>
      <c r="AE256" s="2"/>
      <c r="AF256" s="2"/>
      <c r="AG256" s="2"/>
      <c r="AH256" s="2"/>
      <c r="AI256" s="2"/>
      <c r="AJ256" s="2"/>
    </row>
    <row r="257" ht="15.75" customHeight="1">
      <c r="A257" s="1321" t="s">
        <v>30</v>
      </c>
      <c r="B257" s="31"/>
      <c r="C257" s="31"/>
      <c r="D257" s="2"/>
      <c r="E257" s="11"/>
      <c r="F257" s="2"/>
      <c r="G257" s="2"/>
      <c r="H257" s="2"/>
      <c r="I257" s="28"/>
      <c r="J257" s="2"/>
      <c r="K257" s="2"/>
      <c r="L257" s="11"/>
      <c r="M257" s="11"/>
      <c r="N257" s="11"/>
      <c r="O257" s="11"/>
      <c r="P257" s="2"/>
      <c r="Q257" s="2"/>
      <c r="R257" s="629"/>
      <c r="S257" s="1"/>
      <c r="T257" s="1"/>
      <c r="U257" s="360"/>
      <c r="V257" s="14"/>
      <c r="W257" s="11"/>
      <c r="X257" s="2"/>
      <c r="Y257" s="1322"/>
      <c r="Z257" s="2"/>
      <c r="AA257" s="2"/>
      <c r="AB257" s="2"/>
      <c r="AC257" s="2"/>
      <c r="AD257" s="2"/>
      <c r="AE257" s="2"/>
      <c r="AF257" s="2"/>
      <c r="AG257" s="2"/>
      <c r="AH257" s="2"/>
      <c r="AI257" s="2"/>
      <c r="AJ257" s="2"/>
    </row>
    <row r="258" ht="15.75" customHeight="1">
      <c r="A258" s="1321" t="s">
        <v>30</v>
      </c>
      <c r="B258" s="31"/>
      <c r="C258" s="31"/>
      <c r="D258" s="2"/>
      <c r="E258" s="11"/>
      <c r="F258" s="2"/>
      <c r="G258" s="2"/>
      <c r="H258" s="2"/>
      <c r="I258" s="28"/>
      <c r="J258" s="2"/>
      <c r="K258" s="2"/>
      <c r="L258" s="11"/>
      <c r="M258" s="11"/>
      <c r="N258" s="11"/>
      <c r="O258" s="11"/>
      <c r="P258" s="2"/>
      <c r="Q258" s="2"/>
      <c r="R258" s="629"/>
      <c r="S258" s="1"/>
      <c r="T258" s="1"/>
      <c r="U258" s="360"/>
      <c r="V258" s="14"/>
      <c r="W258" s="11"/>
      <c r="X258" s="2"/>
      <c r="Y258" s="1322"/>
      <c r="Z258" s="2"/>
      <c r="AA258" s="2"/>
      <c r="AB258" s="2"/>
      <c r="AC258" s="2"/>
      <c r="AD258" s="2"/>
      <c r="AE258" s="2"/>
      <c r="AF258" s="2"/>
      <c r="AG258" s="2"/>
      <c r="AH258" s="2"/>
      <c r="AI258" s="2"/>
      <c r="AJ258" s="2"/>
    </row>
    <row r="259" ht="15.75" customHeight="1">
      <c r="A259" s="1321" t="s">
        <v>30</v>
      </c>
      <c r="B259" s="31"/>
      <c r="C259" s="31"/>
      <c r="D259" s="2"/>
      <c r="E259" s="11"/>
      <c r="F259" s="2"/>
      <c r="G259" s="2"/>
      <c r="H259" s="2"/>
      <c r="I259" s="28"/>
      <c r="J259" s="2"/>
      <c r="K259" s="2"/>
      <c r="L259" s="11"/>
      <c r="M259" s="11"/>
      <c r="N259" s="11"/>
      <c r="O259" s="11"/>
      <c r="P259" s="2"/>
      <c r="Q259" s="2"/>
      <c r="R259" s="629"/>
      <c r="S259" s="1"/>
      <c r="T259" s="1"/>
      <c r="U259" s="360"/>
      <c r="V259" s="14"/>
      <c r="W259" s="11"/>
      <c r="X259" s="2"/>
      <c r="Y259" s="1322"/>
      <c r="Z259" s="2"/>
      <c r="AA259" s="2"/>
      <c r="AB259" s="2"/>
      <c r="AC259" s="2"/>
      <c r="AD259" s="2"/>
      <c r="AE259" s="2"/>
      <c r="AF259" s="2"/>
      <c r="AG259" s="2"/>
      <c r="AH259" s="2"/>
      <c r="AI259" s="2"/>
      <c r="AJ259" s="2"/>
    </row>
    <row r="260" ht="15.75" customHeight="1">
      <c r="A260" s="1321" t="s">
        <v>30</v>
      </c>
      <c r="B260" s="31"/>
      <c r="C260" s="31"/>
      <c r="D260" s="2"/>
      <c r="E260" s="11"/>
      <c r="F260" s="2"/>
      <c r="G260" s="2"/>
      <c r="H260" s="2"/>
      <c r="I260" s="28"/>
      <c r="J260" s="2"/>
      <c r="K260" s="2"/>
      <c r="L260" s="11"/>
      <c r="M260" s="11"/>
      <c r="N260" s="11"/>
      <c r="O260" s="11"/>
      <c r="P260" s="2"/>
      <c r="Q260" s="2"/>
      <c r="R260" s="629"/>
      <c r="S260" s="1"/>
      <c r="T260" s="1"/>
      <c r="U260" s="360"/>
      <c r="V260" s="14"/>
      <c r="W260" s="11"/>
      <c r="X260" s="2"/>
      <c r="Y260" s="1322"/>
      <c r="Z260" s="2"/>
      <c r="AA260" s="2"/>
      <c r="AB260" s="2"/>
      <c r="AC260" s="2"/>
      <c r="AD260" s="2"/>
      <c r="AE260" s="2"/>
      <c r="AF260" s="2"/>
      <c r="AG260" s="2"/>
      <c r="AH260" s="2"/>
      <c r="AI260" s="2"/>
      <c r="AJ260" s="2"/>
    </row>
    <row r="261" ht="15.75" customHeight="1">
      <c r="A261" s="1321" t="s">
        <v>30</v>
      </c>
      <c r="B261" s="31"/>
      <c r="C261" s="31"/>
      <c r="D261" s="2"/>
      <c r="E261" s="11"/>
      <c r="F261" s="2"/>
      <c r="G261" s="2"/>
      <c r="H261" s="2"/>
      <c r="I261" s="28"/>
      <c r="J261" s="2"/>
      <c r="K261" s="2"/>
      <c r="L261" s="11"/>
      <c r="M261" s="11"/>
      <c r="N261" s="11"/>
      <c r="O261" s="11"/>
      <c r="P261" s="2"/>
      <c r="Q261" s="2"/>
      <c r="R261" s="629"/>
      <c r="S261" s="1"/>
      <c r="T261" s="1"/>
      <c r="U261" s="360"/>
      <c r="V261" s="14"/>
      <c r="W261" s="11"/>
      <c r="X261" s="2"/>
      <c r="Y261" s="1322"/>
      <c r="Z261" s="2"/>
      <c r="AA261" s="2"/>
      <c r="AB261" s="2"/>
      <c r="AC261" s="2"/>
      <c r="AD261" s="2"/>
      <c r="AE261" s="2"/>
      <c r="AF261" s="2"/>
      <c r="AG261" s="2"/>
      <c r="AH261" s="2"/>
      <c r="AI261" s="2"/>
      <c r="AJ261" s="2"/>
    </row>
    <row r="262" ht="15.75" customHeight="1">
      <c r="A262" s="1321" t="s">
        <v>30</v>
      </c>
      <c r="B262" s="31"/>
      <c r="C262" s="31"/>
      <c r="D262" s="2"/>
      <c r="E262" s="11"/>
      <c r="F262" s="2"/>
      <c r="G262" s="2"/>
      <c r="H262" s="2"/>
      <c r="I262" s="28"/>
      <c r="J262" s="2"/>
      <c r="K262" s="2"/>
      <c r="L262" s="11"/>
      <c r="M262" s="11"/>
      <c r="N262" s="11"/>
      <c r="O262" s="11"/>
      <c r="P262" s="2"/>
      <c r="Q262" s="2"/>
      <c r="R262" s="629"/>
      <c r="S262" s="1"/>
      <c r="T262" s="1"/>
      <c r="U262" s="360"/>
      <c r="V262" s="14"/>
      <c r="W262" s="11"/>
      <c r="X262" s="2"/>
      <c r="Y262" s="1322"/>
      <c r="Z262" s="2"/>
      <c r="AA262" s="2"/>
      <c r="AB262" s="2"/>
      <c r="AC262" s="2"/>
      <c r="AD262" s="2"/>
      <c r="AE262" s="2"/>
      <c r="AF262" s="2"/>
      <c r="AG262" s="2"/>
      <c r="AH262" s="2"/>
      <c r="AI262" s="2"/>
      <c r="AJ262" s="2"/>
    </row>
    <row r="263" ht="15.75" customHeight="1">
      <c r="A263" s="1321" t="s">
        <v>30</v>
      </c>
      <c r="B263" s="31"/>
      <c r="C263" s="31"/>
      <c r="D263" s="2"/>
      <c r="E263" s="11"/>
      <c r="F263" s="2"/>
      <c r="G263" s="2"/>
      <c r="H263" s="2"/>
      <c r="I263" s="28"/>
      <c r="J263" s="2"/>
      <c r="K263" s="2"/>
      <c r="L263" s="11"/>
      <c r="M263" s="11"/>
      <c r="N263" s="11"/>
      <c r="O263" s="11"/>
      <c r="P263" s="2"/>
      <c r="Q263" s="2"/>
      <c r="R263" s="629"/>
      <c r="S263" s="1"/>
      <c r="T263" s="1"/>
      <c r="U263" s="360"/>
      <c r="V263" s="14"/>
      <c r="W263" s="11"/>
      <c r="X263" s="2"/>
      <c r="Y263" s="1322"/>
      <c r="Z263" s="2"/>
      <c r="AA263" s="2"/>
      <c r="AB263" s="2"/>
      <c r="AC263" s="2"/>
      <c r="AD263" s="2"/>
      <c r="AE263" s="2"/>
      <c r="AF263" s="2"/>
      <c r="AG263" s="2"/>
      <c r="AH263" s="2"/>
      <c r="AI263" s="2"/>
      <c r="AJ263" s="2"/>
    </row>
    <row r="264" ht="15.75" customHeight="1">
      <c r="A264" s="1321" t="s">
        <v>30</v>
      </c>
      <c r="B264" s="31"/>
      <c r="C264" s="31"/>
      <c r="D264" s="2"/>
      <c r="E264" s="11"/>
      <c r="F264" s="2"/>
      <c r="G264" s="2"/>
      <c r="H264" s="2"/>
      <c r="I264" s="28"/>
      <c r="J264" s="2"/>
      <c r="K264" s="2"/>
      <c r="L264" s="11"/>
      <c r="M264" s="11"/>
      <c r="N264" s="11"/>
      <c r="O264" s="11"/>
      <c r="P264" s="2"/>
      <c r="Q264" s="2"/>
      <c r="R264" s="629"/>
      <c r="S264" s="1"/>
      <c r="T264" s="1"/>
      <c r="U264" s="360"/>
      <c r="V264" s="14"/>
      <c r="W264" s="11"/>
      <c r="X264" s="2"/>
      <c r="Y264" s="1322"/>
      <c r="Z264" s="2"/>
      <c r="AA264" s="2"/>
      <c r="AB264" s="2"/>
      <c r="AC264" s="2"/>
      <c r="AD264" s="2"/>
      <c r="AE264" s="2"/>
      <c r="AF264" s="2"/>
      <c r="AG264" s="2"/>
      <c r="AH264" s="2"/>
      <c r="AI264" s="2"/>
      <c r="AJ264" s="2"/>
    </row>
    <row r="265" ht="15.75" customHeight="1">
      <c r="A265" s="1321" t="s">
        <v>30</v>
      </c>
      <c r="B265" s="31"/>
      <c r="C265" s="31"/>
      <c r="D265" s="2"/>
      <c r="E265" s="11"/>
      <c r="F265" s="2"/>
      <c r="G265" s="2"/>
      <c r="H265" s="2"/>
      <c r="I265" s="28"/>
      <c r="J265" s="2"/>
      <c r="K265" s="2"/>
      <c r="L265" s="11"/>
      <c r="M265" s="11"/>
      <c r="N265" s="11"/>
      <c r="O265" s="11"/>
      <c r="P265" s="2"/>
      <c r="Q265" s="2"/>
      <c r="R265" s="629"/>
      <c r="S265" s="1"/>
      <c r="T265" s="1"/>
      <c r="U265" s="360"/>
      <c r="V265" s="14"/>
      <c r="W265" s="11"/>
      <c r="X265" s="2"/>
      <c r="Y265" s="1322"/>
      <c r="Z265" s="2"/>
      <c r="AA265" s="2"/>
      <c r="AB265" s="2"/>
      <c r="AC265" s="2"/>
      <c r="AD265" s="2"/>
      <c r="AE265" s="2"/>
      <c r="AF265" s="2"/>
      <c r="AG265" s="2"/>
      <c r="AH265" s="2"/>
      <c r="AI265" s="2"/>
      <c r="AJ265" s="2"/>
    </row>
    <row r="266" ht="15.75" customHeight="1">
      <c r="A266" s="1321" t="s">
        <v>30</v>
      </c>
      <c r="B266" s="31"/>
      <c r="C266" s="31"/>
      <c r="D266" s="2"/>
      <c r="E266" s="11"/>
      <c r="F266" s="2"/>
      <c r="G266" s="2"/>
      <c r="H266" s="2"/>
      <c r="I266" s="28"/>
      <c r="J266" s="2"/>
      <c r="K266" s="2"/>
      <c r="L266" s="11"/>
      <c r="M266" s="11"/>
      <c r="N266" s="11"/>
      <c r="O266" s="11"/>
      <c r="P266" s="2"/>
      <c r="Q266" s="2"/>
      <c r="R266" s="629"/>
      <c r="S266" s="1"/>
      <c r="T266" s="1"/>
      <c r="U266" s="360"/>
      <c r="V266" s="14"/>
      <c r="W266" s="11"/>
      <c r="X266" s="2"/>
      <c r="Y266" s="1322"/>
      <c r="Z266" s="2"/>
      <c r="AA266" s="2"/>
      <c r="AB266" s="2"/>
      <c r="AC266" s="2"/>
      <c r="AD266" s="2"/>
      <c r="AE266" s="2"/>
      <c r="AF266" s="2"/>
      <c r="AG266" s="2"/>
      <c r="AH266" s="2"/>
      <c r="AI266" s="2"/>
      <c r="AJ266" s="2"/>
    </row>
    <row r="267" ht="15.75" customHeight="1">
      <c r="A267" s="1321" t="s">
        <v>30</v>
      </c>
      <c r="B267" s="31"/>
      <c r="C267" s="31"/>
      <c r="D267" s="2"/>
      <c r="E267" s="11"/>
      <c r="F267" s="2"/>
      <c r="G267" s="2"/>
      <c r="H267" s="2"/>
      <c r="I267" s="28"/>
      <c r="J267" s="2"/>
      <c r="K267" s="2"/>
      <c r="L267" s="11"/>
      <c r="M267" s="11"/>
      <c r="N267" s="11"/>
      <c r="O267" s="11"/>
      <c r="P267" s="2"/>
      <c r="Q267" s="2"/>
      <c r="R267" s="629"/>
      <c r="S267" s="1"/>
      <c r="T267" s="1"/>
      <c r="U267" s="360"/>
      <c r="V267" s="14"/>
      <c r="W267" s="11"/>
      <c r="X267" s="2"/>
      <c r="Y267" s="1322"/>
      <c r="Z267" s="2"/>
      <c r="AA267" s="2"/>
      <c r="AB267" s="2"/>
      <c r="AC267" s="2"/>
      <c r="AD267" s="2"/>
      <c r="AE267" s="2"/>
      <c r="AF267" s="2"/>
      <c r="AG267" s="2"/>
      <c r="AH267" s="2"/>
      <c r="AI267" s="2"/>
      <c r="AJ267" s="2"/>
    </row>
    <row r="268" ht="15.75" customHeight="1">
      <c r="A268" s="1321" t="s">
        <v>30</v>
      </c>
      <c r="B268" s="31"/>
      <c r="C268" s="31"/>
      <c r="D268" s="2"/>
      <c r="E268" s="11"/>
      <c r="F268" s="2"/>
      <c r="G268" s="2"/>
      <c r="H268" s="2"/>
      <c r="I268" s="28"/>
      <c r="J268" s="2"/>
      <c r="K268" s="2"/>
      <c r="L268" s="11"/>
      <c r="M268" s="11"/>
      <c r="N268" s="11"/>
      <c r="O268" s="11"/>
      <c r="P268" s="2"/>
      <c r="Q268" s="2"/>
      <c r="R268" s="629"/>
      <c r="S268" s="1"/>
      <c r="T268" s="1"/>
      <c r="U268" s="360"/>
      <c r="V268" s="14"/>
      <c r="W268" s="11"/>
      <c r="X268" s="2"/>
      <c r="Y268" s="1322"/>
      <c r="Z268" s="2"/>
      <c r="AA268" s="2"/>
      <c r="AB268" s="2"/>
      <c r="AC268" s="2"/>
      <c r="AD268" s="2"/>
      <c r="AE268" s="2"/>
      <c r="AF268" s="2"/>
      <c r="AG268" s="2"/>
      <c r="AH268" s="2"/>
      <c r="AI268" s="2"/>
      <c r="AJ268" s="2"/>
    </row>
    <row r="269" ht="15.75" customHeight="1">
      <c r="A269" s="1321" t="s">
        <v>30</v>
      </c>
      <c r="B269" s="31"/>
      <c r="C269" s="31"/>
      <c r="D269" s="2"/>
      <c r="E269" s="11"/>
      <c r="F269" s="2"/>
      <c r="G269" s="2"/>
      <c r="H269" s="2"/>
      <c r="I269" s="28"/>
      <c r="J269" s="2"/>
      <c r="K269" s="2"/>
      <c r="L269" s="11"/>
      <c r="M269" s="11"/>
      <c r="N269" s="11"/>
      <c r="O269" s="11"/>
      <c r="P269" s="2"/>
      <c r="Q269" s="2"/>
      <c r="R269" s="629"/>
      <c r="S269" s="1"/>
      <c r="T269" s="1"/>
      <c r="U269" s="360"/>
      <c r="V269" s="14"/>
      <c r="W269" s="11"/>
      <c r="X269" s="2"/>
      <c r="Y269" s="1322"/>
      <c r="Z269" s="2"/>
      <c r="AA269" s="2"/>
      <c r="AB269" s="2"/>
      <c r="AC269" s="2"/>
      <c r="AD269" s="2"/>
      <c r="AE269" s="2"/>
      <c r="AF269" s="2"/>
      <c r="AG269" s="2"/>
      <c r="AH269" s="2"/>
      <c r="AI269" s="2"/>
      <c r="AJ269" s="2"/>
    </row>
    <row r="270" ht="15.75" customHeight="1">
      <c r="A270" s="1321" t="s">
        <v>30</v>
      </c>
      <c r="B270" s="31"/>
      <c r="C270" s="31"/>
      <c r="D270" s="2"/>
      <c r="E270" s="11"/>
      <c r="F270" s="2"/>
      <c r="G270" s="2"/>
      <c r="H270" s="2"/>
      <c r="I270" s="28"/>
      <c r="J270" s="2"/>
      <c r="K270" s="2"/>
      <c r="L270" s="11"/>
      <c r="M270" s="11"/>
      <c r="N270" s="11"/>
      <c r="O270" s="11"/>
      <c r="P270" s="2"/>
      <c r="Q270" s="2"/>
      <c r="R270" s="629"/>
      <c r="S270" s="1"/>
      <c r="T270" s="1"/>
      <c r="U270" s="360"/>
      <c r="V270" s="14"/>
      <c r="W270" s="11"/>
      <c r="X270" s="2"/>
      <c r="Y270" s="1322"/>
      <c r="Z270" s="2"/>
      <c r="AA270" s="2"/>
      <c r="AB270" s="2"/>
      <c r="AC270" s="2"/>
      <c r="AD270" s="2"/>
      <c r="AE270" s="2"/>
      <c r="AF270" s="2"/>
      <c r="AG270" s="2"/>
      <c r="AH270" s="2"/>
      <c r="AI270" s="2"/>
      <c r="AJ270" s="2"/>
    </row>
    <row r="271" ht="15.75" customHeight="1">
      <c r="A271" s="1321" t="s">
        <v>30</v>
      </c>
      <c r="B271" s="31"/>
      <c r="C271" s="31"/>
      <c r="D271" s="2"/>
      <c r="E271" s="11"/>
      <c r="F271" s="2"/>
      <c r="G271" s="2"/>
      <c r="H271" s="2"/>
      <c r="I271" s="28"/>
      <c r="J271" s="2"/>
      <c r="K271" s="2"/>
      <c r="L271" s="11"/>
      <c r="M271" s="11"/>
      <c r="N271" s="11"/>
      <c r="O271" s="11"/>
      <c r="P271" s="2"/>
      <c r="Q271" s="2"/>
      <c r="R271" s="629"/>
      <c r="S271" s="1"/>
      <c r="T271" s="1"/>
      <c r="U271" s="360"/>
      <c r="V271" s="14"/>
      <c r="W271" s="11"/>
      <c r="X271" s="2"/>
      <c r="Y271" s="1322"/>
      <c r="Z271" s="2"/>
      <c r="AA271" s="2"/>
      <c r="AB271" s="2"/>
      <c r="AC271" s="2"/>
      <c r="AD271" s="2"/>
      <c r="AE271" s="2"/>
      <c r="AF271" s="2"/>
      <c r="AG271" s="2"/>
      <c r="AH271" s="2"/>
      <c r="AI271" s="2"/>
      <c r="AJ271" s="2"/>
    </row>
    <row r="272" ht="15.75" customHeight="1">
      <c r="A272" s="1321" t="s">
        <v>30</v>
      </c>
      <c r="B272" s="31"/>
      <c r="C272" s="31"/>
      <c r="D272" s="2"/>
      <c r="E272" s="11"/>
      <c r="F272" s="2"/>
      <c r="G272" s="2"/>
      <c r="H272" s="2"/>
      <c r="I272" s="28"/>
      <c r="J272" s="2"/>
      <c r="K272" s="2"/>
      <c r="L272" s="11"/>
      <c r="M272" s="11"/>
      <c r="N272" s="11"/>
      <c r="O272" s="11"/>
      <c r="P272" s="2"/>
      <c r="Q272" s="2"/>
      <c r="R272" s="629"/>
      <c r="S272" s="1"/>
      <c r="T272" s="1"/>
      <c r="U272" s="360"/>
      <c r="V272" s="14"/>
      <c r="W272" s="11"/>
      <c r="X272" s="2"/>
      <c r="Y272" s="1322"/>
      <c r="Z272" s="2"/>
      <c r="AA272" s="2"/>
      <c r="AB272" s="2"/>
      <c r="AC272" s="2"/>
      <c r="AD272" s="2"/>
      <c r="AE272" s="2"/>
      <c r="AF272" s="2"/>
      <c r="AG272" s="2"/>
      <c r="AH272" s="2"/>
      <c r="AI272" s="2"/>
      <c r="AJ272" s="2"/>
    </row>
    <row r="273" ht="15.75" customHeight="1">
      <c r="A273" s="1321" t="s">
        <v>30</v>
      </c>
      <c r="B273" s="31"/>
      <c r="C273" s="31"/>
      <c r="D273" s="2"/>
      <c r="E273" s="11"/>
      <c r="F273" s="2"/>
      <c r="G273" s="2"/>
      <c r="H273" s="2"/>
      <c r="I273" s="28"/>
      <c r="J273" s="2"/>
      <c r="K273" s="2"/>
      <c r="L273" s="11"/>
      <c r="M273" s="11"/>
      <c r="N273" s="11"/>
      <c r="O273" s="11"/>
      <c r="P273" s="2"/>
      <c r="Q273" s="2"/>
      <c r="R273" s="629"/>
      <c r="S273" s="1"/>
      <c r="T273" s="1"/>
      <c r="U273" s="360"/>
      <c r="V273" s="14"/>
      <c r="W273" s="11"/>
      <c r="X273" s="2"/>
      <c r="Y273" s="1322"/>
      <c r="Z273" s="2"/>
      <c r="AA273" s="2"/>
      <c r="AB273" s="2"/>
      <c r="AC273" s="2"/>
      <c r="AD273" s="2"/>
      <c r="AE273" s="2"/>
      <c r="AF273" s="2"/>
      <c r="AG273" s="2"/>
      <c r="AH273" s="2"/>
      <c r="AI273" s="2"/>
      <c r="AJ273" s="2"/>
    </row>
    <row r="274" ht="15.75" customHeight="1">
      <c r="A274" s="1321" t="s">
        <v>30</v>
      </c>
      <c r="B274" s="31"/>
      <c r="C274" s="31"/>
      <c r="D274" s="2"/>
      <c r="E274" s="11"/>
      <c r="F274" s="2"/>
      <c r="G274" s="2"/>
      <c r="H274" s="2"/>
      <c r="I274" s="28"/>
      <c r="J274" s="2"/>
      <c r="K274" s="2"/>
      <c r="L274" s="11"/>
      <c r="M274" s="11"/>
      <c r="N274" s="11"/>
      <c r="O274" s="11"/>
      <c r="P274" s="2"/>
      <c r="Q274" s="2"/>
      <c r="R274" s="629"/>
      <c r="S274" s="1"/>
      <c r="T274" s="1"/>
      <c r="U274" s="360"/>
      <c r="V274" s="14"/>
      <c r="W274" s="11"/>
      <c r="X274" s="2"/>
      <c r="Y274" s="1322"/>
      <c r="Z274" s="2"/>
      <c r="AA274" s="2"/>
      <c r="AB274" s="2"/>
      <c r="AC274" s="2"/>
      <c r="AD274" s="2"/>
      <c r="AE274" s="2"/>
      <c r="AF274" s="2"/>
      <c r="AG274" s="2"/>
      <c r="AH274" s="2"/>
      <c r="AI274" s="2"/>
      <c r="AJ274" s="2"/>
    </row>
    <row r="275" ht="15.75" customHeight="1">
      <c r="A275" s="1321" t="s">
        <v>30</v>
      </c>
      <c r="B275" s="31"/>
      <c r="C275" s="31"/>
      <c r="D275" s="2"/>
      <c r="E275" s="11"/>
      <c r="F275" s="2"/>
      <c r="G275" s="2"/>
      <c r="H275" s="2"/>
      <c r="I275" s="28"/>
      <c r="J275" s="2"/>
      <c r="K275" s="2"/>
      <c r="L275" s="11"/>
      <c r="M275" s="11"/>
      <c r="N275" s="11"/>
      <c r="O275" s="11"/>
      <c r="P275" s="2"/>
      <c r="Q275" s="2"/>
      <c r="R275" s="629"/>
      <c r="S275" s="1"/>
      <c r="T275" s="1"/>
      <c r="U275" s="360"/>
      <c r="V275" s="14"/>
      <c r="W275" s="11"/>
      <c r="X275" s="2"/>
      <c r="Y275" s="1322"/>
      <c r="Z275" s="2"/>
      <c r="AA275" s="2"/>
      <c r="AB275" s="2"/>
      <c r="AC275" s="2"/>
      <c r="AD275" s="2"/>
      <c r="AE275" s="2"/>
      <c r="AF275" s="2"/>
      <c r="AG275" s="2"/>
      <c r="AH275" s="2"/>
      <c r="AI275" s="2"/>
      <c r="AJ275" s="2"/>
    </row>
    <row r="276" ht="15.75" customHeight="1">
      <c r="A276" s="1321" t="s">
        <v>30</v>
      </c>
      <c r="B276" s="31"/>
      <c r="C276" s="31"/>
      <c r="D276" s="2"/>
      <c r="E276" s="11"/>
      <c r="F276" s="2"/>
      <c r="G276" s="2"/>
      <c r="H276" s="2"/>
      <c r="I276" s="28"/>
      <c r="J276" s="2"/>
      <c r="K276" s="2"/>
      <c r="L276" s="11"/>
      <c r="M276" s="11"/>
      <c r="N276" s="11"/>
      <c r="O276" s="11"/>
      <c r="P276" s="2"/>
      <c r="Q276" s="2"/>
      <c r="R276" s="629"/>
      <c r="S276" s="1"/>
      <c r="T276" s="1"/>
      <c r="U276" s="360"/>
      <c r="V276" s="14"/>
      <c r="W276" s="11"/>
      <c r="X276" s="2"/>
      <c r="Y276" s="1322"/>
      <c r="Z276" s="2"/>
      <c r="AA276" s="2"/>
      <c r="AB276" s="2"/>
      <c r="AC276" s="2"/>
      <c r="AD276" s="2"/>
      <c r="AE276" s="2"/>
      <c r="AF276" s="2"/>
      <c r="AG276" s="2"/>
      <c r="AH276" s="2"/>
      <c r="AI276" s="2"/>
      <c r="AJ276" s="2"/>
    </row>
    <row r="277" ht="15.75" customHeight="1">
      <c r="A277" s="1321" t="s">
        <v>30</v>
      </c>
      <c r="B277" s="31"/>
      <c r="C277" s="31"/>
      <c r="D277" s="2"/>
      <c r="E277" s="11"/>
      <c r="F277" s="2"/>
      <c r="G277" s="2"/>
      <c r="H277" s="2"/>
      <c r="I277" s="28"/>
      <c r="J277" s="2"/>
      <c r="K277" s="2"/>
      <c r="L277" s="11"/>
      <c r="M277" s="11"/>
      <c r="N277" s="11"/>
      <c r="O277" s="11"/>
      <c r="P277" s="2"/>
      <c r="Q277" s="2"/>
      <c r="R277" s="629"/>
      <c r="S277" s="1"/>
      <c r="T277" s="1"/>
      <c r="U277" s="360"/>
      <c r="V277" s="14"/>
      <c r="W277" s="11"/>
      <c r="X277" s="2"/>
      <c r="Y277" s="1322"/>
      <c r="Z277" s="2"/>
      <c r="AA277" s="2"/>
      <c r="AB277" s="2"/>
      <c r="AC277" s="2"/>
      <c r="AD277" s="2"/>
      <c r="AE277" s="2"/>
      <c r="AF277" s="2"/>
      <c r="AG277" s="2"/>
      <c r="AH277" s="2"/>
      <c r="AI277" s="2"/>
      <c r="AJ277" s="2"/>
    </row>
    <row r="278" ht="15.75" customHeight="1">
      <c r="A278" s="1321" t="s">
        <v>30</v>
      </c>
      <c r="B278" s="31"/>
      <c r="C278" s="31"/>
      <c r="D278" s="2"/>
      <c r="E278" s="11"/>
      <c r="F278" s="2"/>
      <c r="G278" s="2"/>
      <c r="H278" s="2"/>
      <c r="I278" s="28"/>
      <c r="J278" s="2"/>
      <c r="K278" s="2"/>
      <c r="L278" s="11"/>
      <c r="M278" s="11"/>
      <c r="N278" s="11"/>
      <c r="O278" s="11"/>
      <c r="P278" s="2"/>
      <c r="Q278" s="2"/>
      <c r="R278" s="629"/>
      <c r="S278" s="1"/>
      <c r="T278" s="1"/>
      <c r="U278" s="360"/>
      <c r="V278" s="14"/>
      <c r="W278" s="11"/>
      <c r="X278" s="2"/>
      <c r="Y278" s="1322"/>
      <c r="Z278" s="2"/>
      <c r="AA278" s="2"/>
      <c r="AB278" s="2"/>
      <c r="AC278" s="2"/>
      <c r="AD278" s="2"/>
      <c r="AE278" s="2"/>
      <c r="AF278" s="2"/>
      <c r="AG278" s="2"/>
      <c r="AH278" s="2"/>
      <c r="AI278" s="2"/>
      <c r="AJ278" s="2"/>
    </row>
    <row r="279" ht="15.75" customHeight="1">
      <c r="A279" s="1321" t="s">
        <v>30</v>
      </c>
      <c r="B279" s="31"/>
      <c r="C279" s="31"/>
      <c r="D279" s="2"/>
      <c r="E279" s="11"/>
      <c r="F279" s="2"/>
      <c r="G279" s="2"/>
      <c r="H279" s="2"/>
      <c r="I279" s="28"/>
      <c r="J279" s="2"/>
      <c r="K279" s="2"/>
      <c r="L279" s="11"/>
      <c r="M279" s="11"/>
      <c r="N279" s="11"/>
      <c r="O279" s="11"/>
      <c r="P279" s="2"/>
      <c r="Q279" s="2"/>
      <c r="R279" s="629"/>
      <c r="S279" s="1"/>
      <c r="T279" s="1"/>
      <c r="U279" s="360"/>
      <c r="V279" s="14"/>
      <c r="W279" s="11"/>
      <c r="X279" s="2"/>
      <c r="Y279" s="1322"/>
      <c r="Z279" s="2"/>
      <c r="AA279" s="2"/>
      <c r="AB279" s="2"/>
      <c r="AC279" s="2"/>
      <c r="AD279" s="2"/>
      <c r="AE279" s="2"/>
      <c r="AF279" s="2"/>
      <c r="AG279" s="2"/>
      <c r="AH279" s="2"/>
      <c r="AI279" s="2"/>
      <c r="AJ279" s="2"/>
    </row>
    <row r="280" ht="15.75" customHeight="1">
      <c r="A280" s="1321" t="s">
        <v>30</v>
      </c>
      <c r="B280" s="31"/>
      <c r="C280" s="31"/>
      <c r="D280" s="2"/>
      <c r="E280" s="11"/>
      <c r="F280" s="2"/>
      <c r="G280" s="2"/>
      <c r="H280" s="2"/>
      <c r="I280" s="28"/>
      <c r="J280" s="2"/>
      <c r="K280" s="2"/>
      <c r="L280" s="11"/>
      <c r="M280" s="11"/>
      <c r="N280" s="11"/>
      <c r="O280" s="11"/>
      <c r="P280" s="2"/>
      <c r="Q280" s="2"/>
      <c r="R280" s="629"/>
      <c r="S280" s="1"/>
      <c r="T280" s="1"/>
      <c r="U280" s="360"/>
      <c r="V280" s="14"/>
      <c r="W280" s="11"/>
      <c r="X280" s="2"/>
      <c r="Y280" s="1322"/>
      <c r="Z280" s="2"/>
      <c r="AA280" s="2"/>
      <c r="AB280" s="2"/>
      <c r="AC280" s="2"/>
      <c r="AD280" s="2"/>
      <c r="AE280" s="2"/>
      <c r="AF280" s="2"/>
      <c r="AG280" s="2"/>
      <c r="AH280" s="2"/>
      <c r="AI280" s="2"/>
      <c r="AJ280" s="2"/>
    </row>
    <row r="281" ht="15.75" customHeight="1">
      <c r="A281" s="1321" t="s">
        <v>30</v>
      </c>
      <c r="B281" s="31"/>
      <c r="C281" s="31"/>
      <c r="D281" s="2"/>
      <c r="E281" s="11"/>
      <c r="F281" s="2"/>
      <c r="G281" s="2"/>
      <c r="H281" s="2"/>
      <c r="I281" s="28"/>
      <c r="J281" s="2"/>
      <c r="K281" s="2"/>
      <c r="L281" s="11"/>
      <c r="M281" s="11"/>
      <c r="N281" s="11"/>
      <c r="O281" s="11"/>
      <c r="P281" s="2"/>
      <c r="Q281" s="2"/>
      <c r="R281" s="629"/>
      <c r="S281" s="1"/>
      <c r="T281" s="1"/>
      <c r="U281" s="360"/>
      <c r="V281" s="14"/>
      <c r="W281" s="11"/>
      <c r="X281" s="2"/>
      <c r="Y281" s="1322"/>
      <c r="Z281" s="2"/>
      <c r="AA281" s="2"/>
      <c r="AB281" s="2"/>
      <c r="AC281" s="2"/>
      <c r="AD281" s="2"/>
      <c r="AE281" s="2"/>
      <c r="AF281" s="2"/>
      <c r="AG281" s="2"/>
      <c r="AH281" s="2"/>
      <c r="AI281" s="2"/>
      <c r="AJ281" s="2"/>
    </row>
    <row r="282" ht="15.75" customHeight="1">
      <c r="A282" s="1321" t="s">
        <v>30</v>
      </c>
      <c r="B282" s="31"/>
      <c r="C282" s="31"/>
      <c r="D282" s="2"/>
      <c r="E282" s="11"/>
      <c r="F282" s="2"/>
      <c r="G282" s="2"/>
      <c r="H282" s="2"/>
      <c r="I282" s="28"/>
      <c r="J282" s="2"/>
      <c r="K282" s="2"/>
      <c r="L282" s="11"/>
      <c r="M282" s="11"/>
      <c r="N282" s="11"/>
      <c r="O282" s="11"/>
      <c r="P282" s="2"/>
      <c r="Q282" s="2"/>
      <c r="R282" s="629"/>
      <c r="S282" s="1"/>
      <c r="T282" s="1"/>
      <c r="U282" s="360"/>
      <c r="V282" s="14"/>
      <c r="W282" s="11"/>
      <c r="X282" s="2"/>
      <c r="Y282" s="1322"/>
      <c r="Z282" s="2"/>
      <c r="AA282" s="2"/>
      <c r="AB282" s="2"/>
      <c r="AC282" s="2"/>
      <c r="AD282" s="2"/>
      <c r="AE282" s="2"/>
      <c r="AF282" s="2"/>
      <c r="AG282" s="2"/>
      <c r="AH282" s="2"/>
      <c r="AI282" s="2"/>
      <c r="AJ282" s="2"/>
    </row>
    <row r="283" ht="15.75" customHeight="1">
      <c r="A283" s="1321" t="s">
        <v>30</v>
      </c>
      <c r="B283" s="31"/>
      <c r="C283" s="31"/>
      <c r="D283" s="2"/>
      <c r="E283" s="11"/>
      <c r="F283" s="2"/>
      <c r="G283" s="2"/>
      <c r="H283" s="2"/>
      <c r="I283" s="28"/>
      <c r="J283" s="2"/>
      <c r="K283" s="2"/>
      <c r="L283" s="11"/>
      <c r="M283" s="11"/>
      <c r="N283" s="11"/>
      <c r="O283" s="11"/>
      <c r="P283" s="2"/>
      <c r="Q283" s="2"/>
      <c r="R283" s="629"/>
      <c r="S283" s="1"/>
      <c r="T283" s="1"/>
      <c r="U283" s="360"/>
      <c r="V283" s="14"/>
      <c r="W283" s="11"/>
      <c r="X283" s="2"/>
      <c r="Y283" s="1322"/>
      <c r="Z283" s="2"/>
      <c r="AA283" s="2"/>
      <c r="AB283" s="2"/>
      <c r="AC283" s="2"/>
      <c r="AD283" s="2"/>
      <c r="AE283" s="2"/>
      <c r="AF283" s="2"/>
      <c r="AG283" s="2"/>
      <c r="AH283" s="2"/>
      <c r="AI283" s="2"/>
      <c r="AJ283" s="2"/>
    </row>
    <row r="284" ht="15.75" customHeight="1">
      <c r="A284" s="1321" t="s">
        <v>30</v>
      </c>
      <c r="B284" s="31"/>
      <c r="C284" s="31"/>
      <c r="D284" s="2"/>
      <c r="E284" s="11"/>
      <c r="F284" s="2"/>
      <c r="G284" s="2"/>
      <c r="H284" s="2"/>
      <c r="I284" s="28"/>
      <c r="J284" s="2"/>
      <c r="K284" s="2"/>
      <c r="L284" s="11"/>
      <c r="M284" s="11"/>
      <c r="N284" s="11"/>
      <c r="O284" s="11"/>
      <c r="P284" s="2"/>
      <c r="Q284" s="2"/>
      <c r="R284" s="629"/>
      <c r="S284" s="1"/>
      <c r="T284" s="1"/>
      <c r="U284" s="360"/>
      <c r="V284" s="14"/>
      <c r="W284" s="11"/>
      <c r="X284" s="2"/>
      <c r="Y284" s="1322"/>
      <c r="Z284" s="2"/>
      <c r="AA284" s="2"/>
      <c r="AB284" s="2"/>
      <c r="AC284" s="2"/>
      <c r="AD284" s="2"/>
      <c r="AE284" s="2"/>
      <c r="AF284" s="2"/>
      <c r="AG284" s="2"/>
      <c r="AH284" s="2"/>
      <c r="AI284" s="2"/>
      <c r="AJ284" s="2"/>
    </row>
    <row r="285" ht="15.75" customHeight="1">
      <c r="A285" s="1321" t="s">
        <v>30</v>
      </c>
      <c r="B285" s="31"/>
      <c r="C285" s="31"/>
      <c r="D285" s="2"/>
      <c r="E285" s="11"/>
      <c r="F285" s="2"/>
      <c r="G285" s="2"/>
      <c r="H285" s="2"/>
      <c r="I285" s="28"/>
      <c r="J285" s="2"/>
      <c r="K285" s="2"/>
      <c r="L285" s="11"/>
      <c r="M285" s="11"/>
      <c r="N285" s="11"/>
      <c r="O285" s="11"/>
      <c r="P285" s="2"/>
      <c r="Q285" s="2"/>
      <c r="R285" s="629"/>
      <c r="S285" s="1"/>
      <c r="T285" s="1"/>
      <c r="U285" s="360"/>
      <c r="V285" s="14"/>
      <c r="W285" s="11"/>
      <c r="X285" s="2"/>
      <c r="Y285" s="1322"/>
      <c r="Z285" s="2"/>
      <c r="AA285" s="2"/>
      <c r="AB285" s="2"/>
      <c r="AC285" s="2"/>
      <c r="AD285" s="2"/>
      <c r="AE285" s="2"/>
      <c r="AF285" s="2"/>
      <c r="AG285" s="2"/>
      <c r="AH285" s="2"/>
      <c r="AI285" s="2"/>
      <c r="AJ285" s="2"/>
    </row>
    <row r="286" ht="15.75" customHeight="1">
      <c r="A286" s="1321" t="s">
        <v>30</v>
      </c>
      <c r="B286" s="31"/>
      <c r="C286" s="31"/>
      <c r="D286" s="2"/>
      <c r="E286" s="11"/>
      <c r="F286" s="2"/>
      <c r="G286" s="2"/>
      <c r="H286" s="2"/>
      <c r="I286" s="28"/>
      <c r="J286" s="2"/>
      <c r="K286" s="2"/>
      <c r="L286" s="11"/>
      <c r="M286" s="11"/>
      <c r="N286" s="11"/>
      <c r="O286" s="11"/>
      <c r="P286" s="2"/>
      <c r="Q286" s="2"/>
      <c r="R286" s="629"/>
      <c r="S286" s="1"/>
      <c r="T286" s="1"/>
      <c r="U286" s="360"/>
      <c r="V286" s="14"/>
      <c r="W286" s="11"/>
      <c r="X286" s="2"/>
      <c r="Y286" s="1322"/>
      <c r="Z286" s="2"/>
      <c r="AA286" s="2"/>
      <c r="AB286" s="2"/>
      <c r="AC286" s="2"/>
      <c r="AD286" s="2"/>
      <c r="AE286" s="2"/>
      <c r="AF286" s="2"/>
      <c r="AG286" s="2"/>
      <c r="AH286" s="2"/>
      <c r="AI286" s="2"/>
      <c r="AJ286" s="2"/>
    </row>
    <row r="287" ht="15.75" customHeight="1">
      <c r="A287" s="1321" t="s">
        <v>30</v>
      </c>
      <c r="B287" s="31"/>
      <c r="C287" s="31"/>
      <c r="D287" s="2"/>
      <c r="E287" s="11"/>
      <c r="F287" s="2"/>
      <c r="G287" s="2"/>
      <c r="H287" s="2"/>
      <c r="I287" s="28"/>
      <c r="J287" s="2"/>
      <c r="K287" s="2"/>
      <c r="L287" s="11"/>
      <c r="M287" s="11"/>
      <c r="N287" s="11"/>
      <c r="O287" s="11"/>
      <c r="P287" s="2"/>
      <c r="Q287" s="2"/>
      <c r="R287" s="629"/>
      <c r="S287" s="1"/>
      <c r="T287" s="1"/>
      <c r="U287" s="360"/>
      <c r="V287" s="14"/>
      <c r="W287" s="11"/>
      <c r="X287" s="2"/>
      <c r="Y287" s="1322"/>
      <c r="Z287" s="2"/>
      <c r="AA287" s="2"/>
      <c r="AB287" s="2"/>
      <c r="AC287" s="2"/>
      <c r="AD287" s="2"/>
      <c r="AE287" s="2"/>
      <c r="AF287" s="2"/>
      <c r="AG287" s="2"/>
      <c r="AH287" s="2"/>
      <c r="AI287" s="2"/>
      <c r="AJ287" s="2"/>
    </row>
    <row r="288" ht="15.75" customHeight="1">
      <c r="A288" s="1321" t="s">
        <v>30</v>
      </c>
      <c r="B288" s="31"/>
      <c r="C288" s="31"/>
      <c r="D288" s="2"/>
      <c r="E288" s="11"/>
      <c r="F288" s="2"/>
      <c r="G288" s="2"/>
      <c r="H288" s="2"/>
      <c r="I288" s="28"/>
      <c r="J288" s="2"/>
      <c r="K288" s="2"/>
      <c r="L288" s="11"/>
      <c r="M288" s="11"/>
      <c r="N288" s="11"/>
      <c r="O288" s="11"/>
      <c r="P288" s="2"/>
      <c r="Q288" s="2"/>
      <c r="R288" s="629"/>
      <c r="S288" s="1"/>
      <c r="T288" s="1"/>
      <c r="U288" s="360"/>
      <c r="V288" s="14"/>
      <c r="W288" s="11"/>
      <c r="X288" s="2"/>
      <c r="Y288" s="1322"/>
      <c r="Z288" s="2"/>
      <c r="AA288" s="2"/>
      <c r="AB288" s="2"/>
      <c r="AC288" s="2"/>
      <c r="AD288" s="2"/>
      <c r="AE288" s="2"/>
      <c r="AF288" s="2"/>
      <c r="AG288" s="2"/>
      <c r="AH288" s="2"/>
      <c r="AI288" s="2"/>
      <c r="AJ288" s="2"/>
    </row>
    <row r="289" ht="15.75" customHeight="1">
      <c r="A289" s="1321" t="s">
        <v>30</v>
      </c>
      <c r="B289" s="31"/>
      <c r="C289" s="31"/>
      <c r="D289" s="2"/>
      <c r="E289" s="11"/>
      <c r="F289" s="2"/>
      <c r="G289" s="2"/>
      <c r="H289" s="2"/>
      <c r="I289" s="28"/>
      <c r="J289" s="2"/>
      <c r="K289" s="2"/>
      <c r="L289" s="11"/>
      <c r="M289" s="11"/>
      <c r="N289" s="11"/>
      <c r="O289" s="11"/>
      <c r="P289" s="2"/>
      <c r="Q289" s="2"/>
      <c r="R289" s="629"/>
      <c r="S289" s="1"/>
      <c r="T289" s="1"/>
      <c r="U289" s="360"/>
      <c r="V289" s="14"/>
      <c r="W289" s="11"/>
      <c r="X289" s="2"/>
      <c r="Y289" s="1322"/>
      <c r="Z289" s="2"/>
      <c r="AA289" s="2"/>
      <c r="AB289" s="2"/>
      <c r="AC289" s="2"/>
      <c r="AD289" s="2"/>
      <c r="AE289" s="2"/>
      <c r="AF289" s="2"/>
      <c r="AG289" s="2"/>
      <c r="AH289" s="2"/>
      <c r="AI289" s="2"/>
      <c r="AJ289" s="2"/>
    </row>
    <row r="290" ht="15.75" customHeight="1">
      <c r="A290" s="1321" t="s">
        <v>30</v>
      </c>
      <c r="B290" s="31"/>
      <c r="C290" s="31"/>
      <c r="D290" s="2"/>
      <c r="E290" s="11"/>
      <c r="F290" s="2"/>
      <c r="G290" s="2"/>
      <c r="H290" s="2"/>
      <c r="I290" s="28"/>
      <c r="J290" s="2"/>
      <c r="K290" s="2"/>
      <c r="L290" s="11"/>
      <c r="M290" s="11"/>
      <c r="N290" s="11"/>
      <c r="O290" s="11"/>
      <c r="P290" s="2"/>
      <c r="Q290" s="2"/>
      <c r="R290" s="629"/>
      <c r="S290" s="1"/>
      <c r="T290" s="1"/>
      <c r="U290" s="360"/>
      <c r="V290" s="14"/>
      <c r="W290" s="11"/>
      <c r="X290" s="2"/>
      <c r="Y290" s="1322"/>
      <c r="Z290" s="2"/>
      <c r="AA290" s="2"/>
      <c r="AB290" s="2"/>
      <c r="AC290" s="2"/>
      <c r="AD290" s="2"/>
      <c r="AE290" s="2"/>
      <c r="AF290" s="2"/>
      <c r="AG290" s="2"/>
      <c r="AH290" s="2"/>
      <c r="AI290" s="2"/>
      <c r="AJ290" s="2"/>
    </row>
    <row r="291" ht="15.75" customHeight="1">
      <c r="A291" s="1321" t="s">
        <v>30</v>
      </c>
      <c r="B291" s="31"/>
      <c r="C291" s="31"/>
      <c r="D291" s="2"/>
      <c r="E291" s="11"/>
      <c r="F291" s="2"/>
      <c r="G291" s="2"/>
      <c r="H291" s="2"/>
      <c r="I291" s="28"/>
      <c r="J291" s="2"/>
      <c r="K291" s="2"/>
      <c r="L291" s="11"/>
      <c r="M291" s="11"/>
      <c r="N291" s="11"/>
      <c r="O291" s="11"/>
      <c r="P291" s="2"/>
      <c r="Q291" s="2"/>
      <c r="R291" s="629"/>
      <c r="S291" s="1"/>
      <c r="T291" s="1"/>
      <c r="U291" s="360"/>
      <c r="V291" s="14"/>
      <c r="W291" s="11"/>
      <c r="X291" s="2"/>
      <c r="Y291" s="1322"/>
      <c r="Z291" s="2"/>
      <c r="AA291" s="2"/>
      <c r="AB291" s="2"/>
      <c r="AC291" s="2"/>
      <c r="AD291" s="2"/>
      <c r="AE291" s="2"/>
      <c r="AF291" s="2"/>
      <c r="AG291" s="2"/>
      <c r="AH291" s="2"/>
      <c r="AI291" s="2"/>
      <c r="AJ291" s="2"/>
    </row>
    <row r="292" ht="15.75" customHeight="1">
      <c r="A292" s="1321" t="s">
        <v>30</v>
      </c>
      <c r="B292" s="31"/>
      <c r="C292" s="31"/>
      <c r="D292" s="2"/>
      <c r="E292" s="11"/>
      <c r="F292" s="2"/>
      <c r="G292" s="2"/>
      <c r="H292" s="2"/>
      <c r="I292" s="28"/>
      <c r="J292" s="2"/>
      <c r="K292" s="2"/>
      <c r="L292" s="11"/>
      <c r="M292" s="11"/>
      <c r="N292" s="11"/>
      <c r="O292" s="11"/>
      <c r="P292" s="2"/>
      <c r="Q292" s="2"/>
      <c r="R292" s="629"/>
      <c r="S292" s="1"/>
      <c r="T292" s="1"/>
      <c r="U292" s="360"/>
      <c r="V292" s="14"/>
      <c r="W292" s="11"/>
      <c r="X292" s="2"/>
      <c r="Y292" s="1322"/>
      <c r="Z292" s="2"/>
      <c r="AA292" s="2"/>
      <c r="AB292" s="2"/>
      <c r="AC292" s="2"/>
      <c r="AD292" s="2"/>
      <c r="AE292" s="2"/>
      <c r="AF292" s="2"/>
      <c r="AG292" s="2"/>
      <c r="AH292" s="2"/>
      <c r="AI292" s="2"/>
      <c r="AJ292" s="2"/>
    </row>
    <row r="293" ht="15.75" customHeight="1">
      <c r="A293" s="1321" t="s">
        <v>30</v>
      </c>
      <c r="B293" s="31"/>
      <c r="C293" s="31"/>
      <c r="D293" s="2"/>
      <c r="E293" s="11"/>
      <c r="F293" s="2"/>
      <c r="G293" s="2"/>
      <c r="H293" s="2"/>
      <c r="I293" s="28"/>
      <c r="J293" s="2"/>
      <c r="K293" s="2"/>
      <c r="L293" s="11"/>
      <c r="M293" s="11"/>
      <c r="N293" s="11"/>
      <c r="O293" s="11"/>
      <c r="P293" s="2"/>
      <c r="Q293" s="2"/>
      <c r="R293" s="629"/>
      <c r="S293" s="1"/>
      <c r="T293" s="1"/>
      <c r="U293" s="360"/>
      <c r="V293" s="14"/>
      <c r="W293" s="11"/>
      <c r="X293" s="2"/>
      <c r="Y293" s="1322"/>
      <c r="Z293" s="2"/>
      <c r="AA293" s="2"/>
      <c r="AB293" s="2"/>
      <c r="AC293" s="2"/>
      <c r="AD293" s="2"/>
      <c r="AE293" s="2"/>
      <c r="AF293" s="2"/>
      <c r="AG293" s="2"/>
      <c r="AH293" s="2"/>
      <c r="AI293" s="2"/>
      <c r="AJ293" s="2"/>
    </row>
    <row r="294" ht="15.75" customHeight="1">
      <c r="A294" s="1321" t="s">
        <v>30</v>
      </c>
      <c r="B294" s="31"/>
      <c r="C294" s="31"/>
      <c r="D294" s="2"/>
      <c r="E294" s="11"/>
      <c r="F294" s="2"/>
      <c r="G294" s="2"/>
      <c r="H294" s="2"/>
      <c r="I294" s="28"/>
      <c r="J294" s="2"/>
      <c r="K294" s="2"/>
      <c r="L294" s="11"/>
      <c r="M294" s="11"/>
      <c r="N294" s="11"/>
      <c r="O294" s="11"/>
      <c r="P294" s="2"/>
      <c r="Q294" s="2"/>
      <c r="R294" s="629"/>
      <c r="S294" s="1"/>
      <c r="T294" s="1"/>
      <c r="U294" s="360"/>
      <c r="V294" s="14"/>
      <c r="W294" s="11"/>
      <c r="X294" s="2"/>
      <c r="Y294" s="1322"/>
      <c r="Z294" s="2"/>
      <c r="AA294" s="2"/>
      <c r="AB294" s="2"/>
      <c r="AC294" s="2"/>
      <c r="AD294" s="2"/>
      <c r="AE294" s="2"/>
      <c r="AF294" s="2"/>
      <c r="AG294" s="2"/>
      <c r="AH294" s="2"/>
      <c r="AI294" s="2"/>
      <c r="AJ294" s="2"/>
    </row>
    <row r="295" ht="15.75" customHeight="1">
      <c r="A295" s="1321" t="s">
        <v>30</v>
      </c>
      <c r="B295" s="31"/>
      <c r="C295" s="31"/>
      <c r="D295" s="2"/>
      <c r="E295" s="11"/>
      <c r="F295" s="2"/>
      <c r="G295" s="2"/>
      <c r="H295" s="2"/>
      <c r="I295" s="28"/>
      <c r="J295" s="2"/>
      <c r="K295" s="2"/>
      <c r="L295" s="11"/>
      <c r="M295" s="11"/>
      <c r="N295" s="11"/>
      <c r="O295" s="11"/>
      <c r="P295" s="2"/>
      <c r="Q295" s="2"/>
      <c r="R295" s="629"/>
      <c r="S295" s="1"/>
      <c r="T295" s="1"/>
      <c r="U295" s="360"/>
      <c r="V295" s="14"/>
      <c r="W295" s="11"/>
      <c r="X295" s="2"/>
      <c r="Y295" s="1322"/>
      <c r="Z295" s="2"/>
      <c r="AA295" s="2"/>
      <c r="AB295" s="2"/>
      <c r="AC295" s="2"/>
      <c r="AD295" s="2"/>
      <c r="AE295" s="2"/>
      <c r="AF295" s="2"/>
      <c r="AG295" s="2"/>
      <c r="AH295" s="2"/>
      <c r="AI295" s="2"/>
      <c r="AJ295" s="2"/>
    </row>
    <row r="296" ht="15.75" customHeight="1">
      <c r="A296" s="1321" t="s">
        <v>30</v>
      </c>
      <c r="B296" s="31"/>
      <c r="C296" s="31"/>
      <c r="D296" s="2"/>
      <c r="E296" s="11"/>
      <c r="F296" s="2"/>
      <c r="G296" s="2"/>
      <c r="H296" s="2"/>
      <c r="I296" s="28"/>
      <c r="J296" s="2"/>
      <c r="K296" s="2"/>
      <c r="L296" s="11"/>
      <c r="M296" s="11"/>
      <c r="N296" s="11"/>
      <c r="O296" s="11"/>
      <c r="P296" s="2"/>
      <c r="Q296" s="2"/>
      <c r="R296" s="629"/>
      <c r="S296" s="1"/>
      <c r="T296" s="1"/>
      <c r="U296" s="360"/>
      <c r="V296" s="14"/>
      <c r="W296" s="11"/>
      <c r="X296" s="2"/>
      <c r="Y296" s="1322"/>
      <c r="Z296" s="2"/>
      <c r="AA296" s="2"/>
      <c r="AB296" s="2"/>
      <c r="AC296" s="2"/>
      <c r="AD296" s="2"/>
      <c r="AE296" s="2"/>
      <c r="AF296" s="2"/>
      <c r="AG296" s="2"/>
      <c r="AH296" s="2"/>
      <c r="AI296" s="2"/>
      <c r="AJ296" s="2"/>
    </row>
    <row r="297" ht="15.75" customHeight="1">
      <c r="A297" s="1321" t="s">
        <v>30</v>
      </c>
      <c r="B297" s="31"/>
      <c r="C297" s="31"/>
      <c r="D297" s="2"/>
      <c r="E297" s="11"/>
      <c r="F297" s="2"/>
      <c r="G297" s="2"/>
      <c r="H297" s="2"/>
      <c r="I297" s="28"/>
      <c r="J297" s="2"/>
      <c r="K297" s="2"/>
      <c r="L297" s="11"/>
      <c r="M297" s="11"/>
      <c r="N297" s="11"/>
      <c r="O297" s="11"/>
      <c r="P297" s="2"/>
      <c r="Q297" s="2"/>
      <c r="R297" s="629"/>
      <c r="S297" s="1"/>
      <c r="T297" s="1"/>
      <c r="U297" s="360"/>
      <c r="V297" s="14"/>
      <c r="W297" s="11"/>
      <c r="X297" s="2"/>
      <c r="Y297" s="1322"/>
      <c r="Z297" s="2"/>
      <c r="AA297" s="2"/>
      <c r="AB297" s="2"/>
      <c r="AC297" s="2"/>
      <c r="AD297" s="2"/>
      <c r="AE297" s="2"/>
      <c r="AF297" s="2"/>
      <c r="AG297" s="2"/>
      <c r="AH297" s="2"/>
      <c r="AI297" s="2"/>
      <c r="AJ297" s="2"/>
    </row>
    <row r="298" ht="15.75" customHeight="1">
      <c r="A298" s="1321" t="s">
        <v>30</v>
      </c>
      <c r="B298" s="31"/>
      <c r="C298" s="31"/>
      <c r="D298" s="2"/>
      <c r="E298" s="11"/>
      <c r="F298" s="2"/>
      <c r="G298" s="2"/>
      <c r="H298" s="2"/>
      <c r="I298" s="28"/>
      <c r="J298" s="2"/>
      <c r="K298" s="2"/>
      <c r="L298" s="11"/>
      <c r="M298" s="11"/>
      <c r="N298" s="11"/>
      <c r="O298" s="11"/>
      <c r="P298" s="2"/>
      <c r="Q298" s="2"/>
      <c r="R298" s="629"/>
      <c r="S298" s="1"/>
      <c r="T298" s="1"/>
      <c r="U298" s="360"/>
      <c r="V298" s="14"/>
      <c r="W298" s="11"/>
      <c r="X298" s="2"/>
      <c r="Y298" s="1322"/>
      <c r="Z298" s="2"/>
      <c r="AA298" s="2"/>
      <c r="AB298" s="2"/>
      <c r="AC298" s="2"/>
      <c r="AD298" s="2"/>
      <c r="AE298" s="2"/>
      <c r="AF298" s="2"/>
      <c r="AG298" s="2"/>
      <c r="AH298" s="2"/>
      <c r="AI298" s="2"/>
      <c r="AJ298" s="2"/>
    </row>
    <row r="299" ht="15.75" customHeight="1">
      <c r="A299" s="1321" t="s">
        <v>30</v>
      </c>
      <c r="B299" s="31"/>
      <c r="C299" s="31"/>
      <c r="D299" s="2"/>
      <c r="E299" s="11"/>
      <c r="F299" s="2"/>
      <c r="G299" s="2"/>
      <c r="H299" s="2"/>
      <c r="I299" s="28"/>
      <c r="J299" s="2"/>
      <c r="K299" s="2"/>
      <c r="L299" s="11"/>
      <c r="M299" s="11"/>
      <c r="N299" s="11"/>
      <c r="O299" s="11"/>
      <c r="P299" s="2"/>
      <c r="Q299" s="2"/>
      <c r="R299" s="629"/>
      <c r="S299" s="1"/>
      <c r="T299" s="1"/>
      <c r="U299" s="360"/>
      <c r="V299" s="14"/>
      <c r="W299" s="11"/>
      <c r="X299" s="2"/>
      <c r="Y299" s="1322"/>
      <c r="Z299" s="2"/>
      <c r="AA299" s="2"/>
      <c r="AB299" s="2"/>
      <c r="AC299" s="2"/>
      <c r="AD299" s="2"/>
      <c r="AE299" s="2"/>
      <c r="AF299" s="2"/>
      <c r="AG299" s="2"/>
      <c r="AH299" s="2"/>
      <c r="AI299" s="2"/>
      <c r="AJ299" s="2"/>
    </row>
    <row r="300" ht="15.75" customHeight="1">
      <c r="A300" s="1321" t="s">
        <v>30</v>
      </c>
      <c r="B300" s="31"/>
      <c r="C300" s="31"/>
      <c r="D300" s="2"/>
      <c r="E300" s="11"/>
      <c r="F300" s="2"/>
      <c r="G300" s="2"/>
      <c r="H300" s="2"/>
      <c r="I300" s="28"/>
      <c r="J300" s="2"/>
      <c r="K300" s="2"/>
      <c r="L300" s="11"/>
      <c r="M300" s="11"/>
      <c r="N300" s="11"/>
      <c r="O300" s="11"/>
      <c r="P300" s="2"/>
      <c r="Q300" s="2"/>
      <c r="R300" s="629"/>
      <c r="S300" s="1"/>
      <c r="T300" s="1"/>
      <c r="U300" s="360"/>
      <c r="V300" s="14"/>
      <c r="W300" s="11"/>
      <c r="X300" s="2"/>
      <c r="Y300" s="1322"/>
      <c r="Z300" s="2"/>
      <c r="AA300" s="2"/>
      <c r="AB300" s="2"/>
      <c r="AC300" s="2"/>
      <c r="AD300" s="2"/>
      <c r="AE300" s="2"/>
      <c r="AF300" s="2"/>
      <c r="AG300" s="2"/>
      <c r="AH300" s="2"/>
      <c r="AI300" s="2"/>
      <c r="AJ300" s="2"/>
    </row>
    <row r="301" ht="15.75" customHeight="1">
      <c r="A301" s="1321" t="s">
        <v>30</v>
      </c>
      <c r="B301" s="31"/>
      <c r="C301" s="31"/>
      <c r="D301" s="2"/>
      <c r="E301" s="11"/>
      <c r="F301" s="2"/>
      <c r="G301" s="2"/>
      <c r="H301" s="2"/>
      <c r="I301" s="28"/>
      <c r="J301" s="2"/>
      <c r="K301" s="2"/>
      <c r="L301" s="11"/>
      <c r="M301" s="11"/>
      <c r="N301" s="11"/>
      <c r="O301" s="11"/>
      <c r="P301" s="2"/>
      <c r="Q301" s="2"/>
      <c r="R301" s="629"/>
      <c r="S301" s="1"/>
      <c r="T301" s="1"/>
      <c r="U301" s="360"/>
      <c r="V301" s="14"/>
      <c r="W301" s="11"/>
      <c r="X301" s="2"/>
      <c r="Y301" s="1322"/>
      <c r="Z301" s="2"/>
      <c r="AA301" s="2"/>
      <c r="AB301" s="2"/>
      <c r="AC301" s="2"/>
      <c r="AD301" s="2"/>
      <c r="AE301" s="2"/>
      <c r="AF301" s="2"/>
      <c r="AG301" s="2"/>
      <c r="AH301" s="2"/>
      <c r="AI301" s="2"/>
      <c r="AJ301" s="2"/>
    </row>
    <row r="302" ht="15.75" customHeight="1">
      <c r="A302" s="1321" t="s">
        <v>30</v>
      </c>
      <c r="B302" s="31"/>
      <c r="C302" s="31"/>
      <c r="D302" s="2"/>
      <c r="E302" s="11"/>
      <c r="F302" s="2"/>
      <c r="G302" s="2"/>
      <c r="H302" s="2"/>
      <c r="I302" s="28"/>
      <c r="J302" s="2"/>
      <c r="K302" s="2"/>
      <c r="L302" s="11"/>
      <c r="M302" s="11"/>
      <c r="N302" s="11"/>
      <c r="O302" s="11"/>
      <c r="P302" s="2"/>
      <c r="Q302" s="2"/>
      <c r="R302" s="629"/>
      <c r="S302" s="1"/>
      <c r="T302" s="1"/>
      <c r="U302" s="360"/>
      <c r="V302" s="14"/>
      <c r="W302" s="11"/>
      <c r="X302" s="2"/>
      <c r="Y302" s="1322"/>
      <c r="Z302" s="2"/>
      <c r="AA302" s="2"/>
      <c r="AB302" s="2"/>
      <c r="AC302" s="2"/>
      <c r="AD302" s="2"/>
      <c r="AE302" s="2"/>
      <c r="AF302" s="2"/>
      <c r="AG302" s="2"/>
      <c r="AH302" s="2"/>
      <c r="AI302" s="2"/>
      <c r="AJ302" s="2"/>
    </row>
    <row r="303" ht="15.75" customHeight="1">
      <c r="A303" s="1321" t="s">
        <v>30</v>
      </c>
      <c r="B303" s="31"/>
      <c r="C303" s="31"/>
      <c r="D303" s="2"/>
      <c r="E303" s="11"/>
      <c r="F303" s="2"/>
      <c r="G303" s="2"/>
      <c r="H303" s="2"/>
      <c r="I303" s="28"/>
      <c r="J303" s="2"/>
      <c r="K303" s="2"/>
      <c r="L303" s="11"/>
      <c r="M303" s="11"/>
      <c r="N303" s="11"/>
      <c r="O303" s="11"/>
      <c r="P303" s="2"/>
      <c r="Q303" s="2"/>
      <c r="R303" s="629"/>
      <c r="S303" s="1"/>
      <c r="T303" s="1"/>
      <c r="U303" s="360"/>
      <c r="V303" s="14"/>
      <c r="W303" s="11"/>
      <c r="X303" s="2"/>
      <c r="Y303" s="1322"/>
      <c r="Z303" s="2"/>
      <c r="AA303" s="2"/>
      <c r="AB303" s="2"/>
      <c r="AC303" s="2"/>
      <c r="AD303" s="2"/>
      <c r="AE303" s="2"/>
      <c r="AF303" s="2"/>
      <c r="AG303" s="2"/>
      <c r="AH303" s="2"/>
      <c r="AI303" s="2"/>
      <c r="AJ303" s="2"/>
    </row>
    <row r="304" ht="15.75" customHeight="1">
      <c r="A304" s="1321" t="s">
        <v>30</v>
      </c>
      <c r="B304" s="31"/>
      <c r="C304" s="31"/>
      <c r="D304" s="2"/>
      <c r="E304" s="11"/>
      <c r="F304" s="2"/>
      <c r="G304" s="2"/>
      <c r="H304" s="2"/>
      <c r="I304" s="28"/>
      <c r="J304" s="2"/>
      <c r="K304" s="2"/>
      <c r="L304" s="11"/>
      <c r="M304" s="11"/>
      <c r="N304" s="11"/>
      <c r="O304" s="11"/>
      <c r="P304" s="2"/>
      <c r="Q304" s="2"/>
      <c r="R304" s="629"/>
      <c r="S304" s="1"/>
      <c r="T304" s="1"/>
      <c r="U304" s="360"/>
      <c r="V304" s="14"/>
      <c r="W304" s="11"/>
      <c r="X304" s="2"/>
      <c r="Y304" s="1322"/>
      <c r="Z304" s="2"/>
      <c r="AA304" s="2"/>
      <c r="AB304" s="2"/>
      <c r="AC304" s="2"/>
      <c r="AD304" s="2"/>
      <c r="AE304" s="2"/>
      <c r="AF304" s="2"/>
      <c r="AG304" s="2"/>
      <c r="AH304" s="2"/>
      <c r="AI304" s="2"/>
      <c r="AJ304" s="2"/>
    </row>
    <row r="305" ht="15.75" customHeight="1">
      <c r="A305" s="1321" t="s">
        <v>30</v>
      </c>
      <c r="B305" s="31"/>
      <c r="C305" s="31"/>
      <c r="D305" s="2"/>
      <c r="E305" s="11"/>
      <c r="F305" s="2"/>
      <c r="G305" s="2"/>
      <c r="H305" s="2"/>
      <c r="I305" s="28"/>
      <c r="J305" s="2"/>
      <c r="K305" s="2"/>
      <c r="L305" s="11"/>
      <c r="M305" s="11"/>
      <c r="N305" s="11"/>
      <c r="O305" s="11"/>
      <c r="P305" s="2"/>
      <c r="Q305" s="2"/>
      <c r="R305" s="629"/>
      <c r="S305" s="1"/>
      <c r="T305" s="1"/>
      <c r="U305" s="360"/>
      <c r="V305" s="14"/>
      <c r="W305" s="11"/>
      <c r="X305" s="2"/>
      <c r="Y305" s="1322"/>
      <c r="Z305" s="2"/>
      <c r="AA305" s="2"/>
      <c r="AB305" s="2"/>
      <c r="AC305" s="2"/>
      <c r="AD305" s="2"/>
      <c r="AE305" s="2"/>
      <c r="AF305" s="2"/>
      <c r="AG305" s="2"/>
      <c r="AH305" s="2"/>
      <c r="AI305" s="2"/>
      <c r="AJ305" s="2"/>
    </row>
    <row r="306" ht="15.75" customHeight="1">
      <c r="A306" s="1321" t="s">
        <v>30</v>
      </c>
      <c r="B306" s="31"/>
      <c r="C306" s="31"/>
      <c r="D306" s="2"/>
      <c r="E306" s="11"/>
      <c r="F306" s="2"/>
      <c r="G306" s="2"/>
      <c r="H306" s="2"/>
      <c r="I306" s="28"/>
      <c r="J306" s="2"/>
      <c r="K306" s="2"/>
      <c r="L306" s="11"/>
      <c r="M306" s="11"/>
      <c r="N306" s="11"/>
      <c r="O306" s="11"/>
      <c r="P306" s="2"/>
      <c r="Q306" s="2"/>
      <c r="R306" s="629"/>
      <c r="S306" s="1"/>
      <c r="T306" s="1"/>
      <c r="U306" s="360"/>
      <c r="V306" s="14"/>
      <c r="W306" s="11"/>
      <c r="X306" s="2"/>
      <c r="Y306" s="1322"/>
      <c r="Z306" s="2"/>
      <c r="AA306" s="2"/>
      <c r="AB306" s="2"/>
      <c r="AC306" s="2"/>
      <c r="AD306" s="2"/>
      <c r="AE306" s="2"/>
      <c r="AF306" s="2"/>
      <c r="AG306" s="2"/>
      <c r="AH306" s="2"/>
      <c r="AI306" s="2"/>
      <c r="AJ306" s="2"/>
    </row>
    <row r="307" ht="15.75" customHeight="1">
      <c r="A307" s="1321" t="s">
        <v>30</v>
      </c>
      <c r="B307" s="31"/>
      <c r="C307" s="31"/>
      <c r="D307" s="2"/>
      <c r="E307" s="11"/>
      <c r="F307" s="2"/>
      <c r="G307" s="2"/>
      <c r="H307" s="2"/>
      <c r="I307" s="28"/>
      <c r="J307" s="2"/>
      <c r="K307" s="2"/>
      <c r="L307" s="11"/>
      <c r="M307" s="11"/>
      <c r="N307" s="11"/>
      <c r="O307" s="11"/>
      <c r="P307" s="2"/>
      <c r="Q307" s="2"/>
      <c r="R307" s="629"/>
      <c r="S307" s="1"/>
      <c r="T307" s="1"/>
      <c r="U307" s="360"/>
      <c r="V307" s="14"/>
      <c r="W307" s="11"/>
      <c r="X307" s="2"/>
      <c r="Y307" s="1322"/>
      <c r="Z307" s="2"/>
      <c r="AA307" s="2"/>
      <c r="AB307" s="2"/>
      <c r="AC307" s="2"/>
      <c r="AD307" s="2"/>
      <c r="AE307" s="2"/>
      <c r="AF307" s="2"/>
      <c r="AG307" s="2"/>
      <c r="AH307" s="2"/>
      <c r="AI307" s="2"/>
      <c r="AJ307" s="2"/>
    </row>
    <row r="308" ht="15.75" customHeight="1">
      <c r="A308" s="1321" t="s">
        <v>30</v>
      </c>
      <c r="B308" s="31"/>
      <c r="C308" s="31"/>
      <c r="D308" s="2"/>
      <c r="E308" s="11"/>
      <c r="F308" s="2"/>
      <c r="G308" s="2"/>
      <c r="H308" s="2"/>
      <c r="I308" s="28"/>
      <c r="J308" s="2"/>
      <c r="K308" s="2"/>
      <c r="L308" s="11"/>
      <c r="M308" s="11"/>
      <c r="N308" s="11"/>
      <c r="O308" s="11"/>
      <c r="P308" s="2"/>
      <c r="Q308" s="2"/>
      <c r="R308" s="629"/>
      <c r="S308" s="1"/>
      <c r="T308" s="1"/>
      <c r="U308" s="360"/>
      <c r="V308" s="14"/>
      <c r="W308" s="11"/>
      <c r="X308" s="2"/>
      <c r="Y308" s="1322"/>
      <c r="Z308" s="2"/>
      <c r="AA308" s="2"/>
      <c r="AB308" s="2"/>
      <c r="AC308" s="2"/>
      <c r="AD308" s="2"/>
      <c r="AE308" s="2"/>
      <c r="AF308" s="2"/>
      <c r="AG308" s="2"/>
      <c r="AH308" s="2"/>
      <c r="AI308" s="2"/>
      <c r="AJ308" s="2"/>
    </row>
    <row r="309" ht="15.75" customHeight="1">
      <c r="A309" s="1321" t="s">
        <v>30</v>
      </c>
      <c r="B309" s="31"/>
      <c r="C309" s="31"/>
      <c r="D309" s="2"/>
      <c r="E309" s="11"/>
      <c r="F309" s="2"/>
      <c r="G309" s="2"/>
      <c r="H309" s="2"/>
      <c r="I309" s="28"/>
      <c r="J309" s="2"/>
      <c r="K309" s="2"/>
      <c r="L309" s="11"/>
      <c r="M309" s="11"/>
      <c r="N309" s="11"/>
      <c r="O309" s="11"/>
      <c r="P309" s="2"/>
      <c r="Q309" s="2"/>
      <c r="R309" s="629"/>
      <c r="S309" s="1"/>
      <c r="T309" s="1"/>
      <c r="U309" s="360"/>
      <c r="V309" s="14"/>
      <c r="W309" s="11"/>
      <c r="X309" s="2"/>
      <c r="Y309" s="1322"/>
      <c r="Z309" s="2"/>
      <c r="AA309" s="2"/>
      <c r="AB309" s="2"/>
      <c r="AC309" s="2"/>
      <c r="AD309" s="2"/>
      <c r="AE309" s="2"/>
      <c r="AF309" s="2"/>
      <c r="AG309" s="2"/>
      <c r="AH309" s="2"/>
      <c r="AI309" s="2"/>
      <c r="AJ309" s="2"/>
    </row>
    <row r="310" ht="15.75" customHeight="1">
      <c r="A310" s="1321" t="s">
        <v>30</v>
      </c>
      <c r="B310" s="31"/>
      <c r="C310" s="31"/>
      <c r="D310" s="2"/>
      <c r="E310" s="11"/>
      <c r="F310" s="2"/>
      <c r="G310" s="2"/>
      <c r="H310" s="2"/>
      <c r="I310" s="28"/>
      <c r="J310" s="2"/>
      <c r="K310" s="2"/>
      <c r="L310" s="11"/>
      <c r="M310" s="11"/>
      <c r="N310" s="11"/>
      <c r="O310" s="11"/>
      <c r="P310" s="2"/>
      <c r="Q310" s="2"/>
      <c r="R310" s="629"/>
      <c r="S310" s="1"/>
      <c r="T310" s="1"/>
      <c r="U310" s="360"/>
      <c r="V310" s="14"/>
      <c r="W310" s="11"/>
      <c r="X310" s="2"/>
      <c r="Y310" s="1322"/>
      <c r="Z310" s="2"/>
      <c r="AA310" s="2"/>
      <c r="AB310" s="2"/>
      <c r="AC310" s="2"/>
      <c r="AD310" s="2"/>
      <c r="AE310" s="2"/>
      <c r="AF310" s="2"/>
      <c r="AG310" s="2"/>
      <c r="AH310" s="2"/>
      <c r="AI310" s="2"/>
      <c r="AJ310" s="2"/>
    </row>
    <row r="311" ht="15.75" customHeight="1">
      <c r="A311" s="1321" t="s">
        <v>30</v>
      </c>
      <c r="B311" s="31"/>
      <c r="C311" s="31"/>
      <c r="D311" s="2"/>
      <c r="E311" s="11"/>
      <c r="F311" s="2"/>
      <c r="G311" s="2"/>
      <c r="H311" s="2"/>
      <c r="I311" s="28"/>
      <c r="J311" s="2"/>
      <c r="K311" s="2"/>
      <c r="L311" s="11"/>
      <c r="M311" s="11"/>
      <c r="N311" s="11"/>
      <c r="O311" s="11"/>
      <c r="P311" s="2"/>
      <c r="Q311" s="2"/>
      <c r="R311" s="629"/>
      <c r="S311" s="1"/>
      <c r="T311" s="1"/>
      <c r="U311" s="360"/>
      <c r="V311" s="14"/>
      <c r="W311" s="11"/>
      <c r="X311" s="2"/>
      <c r="Y311" s="1322"/>
      <c r="Z311" s="2"/>
      <c r="AA311" s="2"/>
      <c r="AB311" s="2"/>
      <c r="AC311" s="2"/>
      <c r="AD311" s="2"/>
      <c r="AE311" s="2"/>
      <c r="AF311" s="2"/>
      <c r="AG311" s="2"/>
      <c r="AH311" s="2"/>
      <c r="AI311" s="2"/>
      <c r="AJ311" s="2"/>
    </row>
    <row r="312" ht="15.75" customHeight="1">
      <c r="A312" s="1321" t="s">
        <v>30</v>
      </c>
      <c r="B312" s="31"/>
      <c r="C312" s="31"/>
      <c r="D312" s="2"/>
      <c r="E312" s="11"/>
      <c r="F312" s="2"/>
      <c r="G312" s="2"/>
      <c r="H312" s="2"/>
      <c r="I312" s="28"/>
      <c r="J312" s="2"/>
      <c r="K312" s="2"/>
      <c r="L312" s="11"/>
      <c r="M312" s="11"/>
      <c r="N312" s="11"/>
      <c r="O312" s="11"/>
      <c r="P312" s="2"/>
      <c r="Q312" s="2"/>
      <c r="R312" s="629"/>
      <c r="S312" s="1"/>
      <c r="T312" s="1"/>
      <c r="U312" s="360"/>
      <c r="V312" s="14"/>
      <c r="W312" s="11"/>
      <c r="X312" s="2"/>
      <c r="Y312" s="1322"/>
      <c r="Z312" s="2"/>
      <c r="AA312" s="2"/>
      <c r="AB312" s="2"/>
      <c r="AC312" s="2"/>
      <c r="AD312" s="2"/>
      <c r="AE312" s="2"/>
      <c r="AF312" s="2"/>
      <c r="AG312" s="2"/>
      <c r="AH312" s="2"/>
      <c r="AI312" s="2"/>
      <c r="AJ312" s="2"/>
    </row>
    <row r="313" ht="15.75" customHeight="1">
      <c r="A313" s="1321" t="s">
        <v>30</v>
      </c>
      <c r="B313" s="31"/>
      <c r="C313" s="31"/>
      <c r="D313" s="2"/>
      <c r="E313" s="11"/>
      <c r="F313" s="2"/>
      <c r="G313" s="2"/>
      <c r="H313" s="2"/>
      <c r="I313" s="28"/>
      <c r="J313" s="2"/>
      <c r="K313" s="2"/>
      <c r="L313" s="11"/>
      <c r="M313" s="11"/>
      <c r="N313" s="11"/>
      <c r="O313" s="11"/>
      <c r="P313" s="2"/>
      <c r="Q313" s="2"/>
      <c r="R313" s="629"/>
      <c r="S313" s="1"/>
      <c r="T313" s="1"/>
      <c r="U313" s="360"/>
      <c r="V313" s="14"/>
      <c r="W313" s="11"/>
      <c r="X313" s="2"/>
      <c r="Y313" s="1322"/>
      <c r="Z313" s="2"/>
      <c r="AA313" s="2"/>
      <c r="AB313" s="2"/>
      <c r="AC313" s="2"/>
      <c r="AD313" s="2"/>
      <c r="AE313" s="2"/>
      <c r="AF313" s="2"/>
      <c r="AG313" s="2"/>
      <c r="AH313" s="2"/>
      <c r="AI313" s="2"/>
      <c r="AJ313" s="2"/>
    </row>
    <row r="314" ht="15.75" customHeight="1">
      <c r="A314" s="1321" t="s">
        <v>30</v>
      </c>
      <c r="B314" s="31"/>
      <c r="C314" s="31"/>
      <c r="D314" s="2"/>
      <c r="E314" s="11"/>
      <c r="F314" s="2"/>
      <c r="G314" s="2"/>
      <c r="H314" s="2"/>
      <c r="I314" s="28"/>
      <c r="J314" s="2"/>
      <c r="K314" s="2"/>
      <c r="L314" s="11"/>
      <c r="M314" s="11"/>
      <c r="N314" s="11"/>
      <c r="O314" s="11"/>
      <c r="P314" s="2"/>
      <c r="Q314" s="2"/>
      <c r="R314" s="629"/>
      <c r="S314" s="1"/>
      <c r="T314" s="1"/>
      <c r="U314" s="360"/>
      <c r="V314" s="14"/>
      <c r="W314" s="11"/>
      <c r="X314" s="2"/>
      <c r="Y314" s="1322"/>
      <c r="Z314" s="2"/>
      <c r="AA314" s="2"/>
      <c r="AB314" s="2"/>
      <c r="AC314" s="2"/>
      <c r="AD314" s="2"/>
      <c r="AE314" s="2"/>
      <c r="AF314" s="2"/>
      <c r="AG314" s="2"/>
      <c r="AH314" s="2"/>
      <c r="AI314" s="2"/>
      <c r="AJ314" s="2"/>
    </row>
    <row r="315" ht="15.75" customHeight="1">
      <c r="A315" s="1321" t="s">
        <v>30</v>
      </c>
      <c r="B315" s="31"/>
      <c r="C315" s="31"/>
      <c r="D315" s="2"/>
      <c r="E315" s="11"/>
      <c r="F315" s="2"/>
      <c r="G315" s="2"/>
      <c r="H315" s="2"/>
      <c r="I315" s="28"/>
      <c r="J315" s="2"/>
      <c r="K315" s="2"/>
      <c r="L315" s="11"/>
      <c r="M315" s="11"/>
      <c r="N315" s="11"/>
      <c r="O315" s="11"/>
      <c r="P315" s="2"/>
      <c r="Q315" s="2"/>
      <c r="R315" s="629"/>
      <c r="S315" s="1"/>
      <c r="T315" s="1"/>
      <c r="U315" s="360"/>
      <c r="V315" s="14"/>
      <c r="W315" s="11"/>
      <c r="X315" s="2"/>
      <c r="Y315" s="1322"/>
      <c r="Z315" s="2"/>
      <c r="AA315" s="2"/>
      <c r="AB315" s="2"/>
      <c r="AC315" s="2"/>
      <c r="AD315" s="2"/>
      <c r="AE315" s="2"/>
      <c r="AF315" s="2"/>
      <c r="AG315" s="2"/>
      <c r="AH315" s="2"/>
      <c r="AI315" s="2"/>
      <c r="AJ315" s="2"/>
    </row>
    <row r="316" ht="15.75" customHeight="1">
      <c r="A316" s="1321" t="s">
        <v>30</v>
      </c>
      <c r="B316" s="31"/>
      <c r="C316" s="31"/>
      <c r="D316" s="2"/>
      <c r="E316" s="11"/>
      <c r="F316" s="2"/>
      <c r="G316" s="2"/>
      <c r="H316" s="2"/>
      <c r="I316" s="28"/>
      <c r="J316" s="2"/>
      <c r="K316" s="2"/>
      <c r="L316" s="11"/>
      <c r="M316" s="11"/>
      <c r="N316" s="11"/>
      <c r="O316" s="11"/>
      <c r="P316" s="2"/>
      <c r="Q316" s="2"/>
      <c r="R316" s="629"/>
      <c r="S316" s="1"/>
      <c r="T316" s="1"/>
      <c r="U316" s="360"/>
      <c r="V316" s="14"/>
      <c r="W316" s="11"/>
      <c r="X316" s="2"/>
      <c r="Y316" s="1322"/>
      <c r="Z316" s="2"/>
      <c r="AA316" s="2"/>
      <c r="AB316" s="2"/>
      <c r="AC316" s="2"/>
      <c r="AD316" s="2"/>
      <c r="AE316" s="2"/>
      <c r="AF316" s="2"/>
      <c r="AG316" s="2"/>
      <c r="AH316" s="2"/>
      <c r="AI316" s="2"/>
      <c r="AJ316" s="2"/>
    </row>
    <row r="317" ht="15.75" customHeight="1">
      <c r="A317" s="1321" t="s">
        <v>30</v>
      </c>
      <c r="B317" s="31"/>
      <c r="C317" s="31"/>
      <c r="D317" s="2"/>
      <c r="E317" s="11"/>
      <c r="F317" s="2"/>
      <c r="G317" s="2"/>
      <c r="H317" s="2"/>
      <c r="I317" s="28"/>
      <c r="J317" s="2"/>
      <c r="K317" s="2"/>
      <c r="L317" s="11"/>
      <c r="M317" s="11"/>
      <c r="N317" s="11"/>
      <c r="O317" s="11"/>
      <c r="P317" s="2"/>
      <c r="Q317" s="2"/>
      <c r="R317" s="629"/>
      <c r="S317" s="1"/>
      <c r="T317" s="1"/>
      <c r="U317" s="360"/>
      <c r="V317" s="14"/>
      <c r="W317" s="11"/>
      <c r="X317" s="2"/>
      <c r="Y317" s="1322"/>
      <c r="Z317" s="2"/>
      <c r="AA317" s="2"/>
      <c r="AB317" s="2"/>
      <c r="AC317" s="2"/>
      <c r="AD317" s="2"/>
      <c r="AE317" s="2"/>
      <c r="AF317" s="2"/>
      <c r="AG317" s="2"/>
      <c r="AH317" s="2"/>
      <c r="AI317" s="2"/>
      <c r="AJ317" s="2"/>
    </row>
    <row r="318" ht="15.75" customHeight="1">
      <c r="A318" s="1321" t="s">
        <v>30</v>
      </c>
      <c r="B318" s="31"/>
      <c r="C318" s="31"/>
      <c r="D318" s="2"/>
      <c r="E318" s="11"/>
      <c r="F318" s="2"/>
      <c r="G318" s="2"/>
      <c r="H318" s="2"/>
      <c r="I318" s="28"/>
      <c r="J318" s="2"/>
      <c r="K318" s="2"/>
      <c r="L318" s="11"/>
      <c r="M318" s="11"/>
      <c r="N318" s="11"/>
      <c r="O318" s="11"/>
      <c r="P318" s="2"/>
      <c r="Q318" s="2"/>
      <c r="R318" s="629"/>
      <c r="S318" s="1"/>
      <c r="T318" s="1"/>
      <c r="U318" s="360"/>
      <c r="V318" s="14"/>
      <c r="W318" s="11"/>
      <c r="X318" s="2"/>
      <c r="Y318" s="1322"/>
      <c r="Z318" s="2"/>
      <c r="AA318" s="2"/>
      <c r="AB318" s="2"/>
      <c r="AC318" s="2"/>
      <c r="AD318" s="2"/>
      <c r="AE318" s="2"/>
      <c r="AF318" s="2"/>
      <c r="AG318" s="2"/>
      <c r="AH318" s="2"/>
      <c r="AI318" s="2"/>
      <c r="AJ318" s="2"/>
    </row>
    <row r="319" ht="15.75" customHeight="1">
      <c r="A319" s="1321" t="s">
        <v>30</v>
      </c>
      <c r="B319" s="31"/>
      <c r="C319" s="31"/>
      <c r="D319" s="2"/>
      <c r="E319" s="11"/>
      <c r="F319" s="2"/>
      <c r="G319" s="2"/>
      <c r="H319" s="2"/>
      <c r="I319" s="28"/>
      <c r="J319" s="2"/>
      <c r="K319" s="2"/>
      <c r="L319" s="11"/>
      <c r="M319" s="11"/>
      <c r="N319" s="11"/>
      <c r="O319" s="11"/>
      <c r="P319" s="2"/>
      <c r="Q319" s="2"/>
      <c r="R319" s="629"/>
      <c r="S319" s="1"/>
      <c r="T319" s="1"/>
      <c r="U319" s="360"/>
      <c r="V319" s="14"/>
      <c r="W319" s="11"/>
      <c r="X319" s="2"/>
      <c r="Y319" s="1322"/>
      <c r="Z319" s="2"/>
      <c r="AA319" s="2"/>
      <c r="AB319" s="2"/>
      <c r="AC319" s="2"/>
      <c r="AD319" s="2"/>
      <c r="AE319" s="2"/>
      <c r="AF319" s="2"/>
      <c r="AG319" s="2"/>
      <c r="AH319" s="2"/>
      <c r="AI319" s="2"/>
      <c r="AJ319" s="2"/>
    </row>
    <row r="320" ht="15.75" customHeight="1">
      <c r="A320" s="1321" t="s">
        <v>30</v>
      </c>
      <c r="B320" s="31"/>
      <c r="C320" s="31"/>
      <c r="D320" s="2"/>
      <c r="E320" s="11"/>
      <c r="F320" s="2"/>
      <c r="G320" s="2"/>
      <c r="H320" s="2"/>
      <c r="I320" s="28"/>
      <c r="J320" s="2"/>
      <c r="K320" s="2"/>
      <c r="L320" s="11"/>
      <c r="M320" s="11"/>
      <c r="N320" s="11"/>
      <c r="O320" s="11"/>
      <c r="P320" s="2"/>
      <c r="Q320" s="2"/>
      <c r="R320" s="629"/>
      <c r="S320" s="1"/>
      <c r="T320" s="1"/>
      <c r="U320" s="360"/>
      <c r="V320" s="14"/>
      <c r="W320" s="11"/>
      <c r="X320" s="2"/>
      <c r="Y320" s="1322"/>
      <c r="Z320" s="2"/>
      <c r="AA320" s="2"/>
      <c r="AB320" s="2"/>
      <c r="AC320" s="2"/>
      <c r="AD320" s="2"/>
      <c r="AE320" s="2"/>
      <c r="AF320" s="2"/>
      <c r="AG320" s="2"/>
      <c r="AH320" s="2"/>
      <c r="AI320" s="2"/>
      <c r="AJ320" s="2"/>
    </row>
    <row r="321" ht="15.75" customHeight="1">
      <c r="A321" s="1321" t="s">
        <v>30</v>
      </c>
      <c r="B321" s="31"/>
      <c r="C321" s="31"/>
      <c r="D321" s="2"/>
      <c r="E321" s="11"/>
      <c r="F321" s="2"/>
      <c r="G321" s="2"/>
      <c r="H321" s="2"/>
      <c r="I321" s="28"/>
      <c r="J321" s="2"/>
      <c r="K321" s="2"/>
      <c r="L321" s="11"/>
      <c r="M321" s="11"/>
      <c r="N321" s="11"/>
      <c r="O321" s="11"/>
      <c r="P321" s="2"/>
      <c r="Q321" s="2"/>
      <c r="R321" s="629"/>
      <c r="S321" s="1"/>
      <c r="T321" s="1"/>
      <c r="U321" s="360"/>
      <c r="V321" s="14"/>
      <c r="W321" s="11"/>
      <c r="X321" s="2"/>
      <c r="Y321" s="1322"/>
      <c r="Z321" s="2"/>
      <c r="AA321" s="2"/>
      <c r="AB321" s="2"/>
      <c r="AC321" s="2"/>
      <c r="AD321" s="2"/>
      <c r="AE321" s="2"/>
      <c r="AF321" s="2"/>
      <c r="AG321" s="2"/>
      <c r="AH321" s="2"/>
      <c r="AI321" s="2"/>
      <c r="AJ321" s="2"/>
    </row>
    <row r="322" ht="15.75" customHeight="1">
      <c r="A322" s="1321" t="s">
        <v>30</v>
      </c>
      <c r="B322" s="31"/>
      <c r="C322" s="31"/>
      <c r="D322" s="2"/>
      <c r="E322" s="11"/>
      <c r="F322" s="2"/>
      <c r="G322" s="2"/>
      <c r="H322" s="2"/>
      <c r="I322" s="28"/>
      <c r="J322" s="2"/>
      <c r="K322" s="2"/>
      <c r="L322" s="11"/>
      <c r="M322" s="11"/>
      <c r="N322" s="11"/>
      <c r="O322" s="11"/>
      <c r="P322" s="2"/>
      <c r="Q322" s="2"/>
      <c r="R322" s="629"/>
      <c r="S322" s="1"/>
      <c r="T322" s="1"/>
      <c r="U322" s="360"/>
      <c r="V322" s="14"/>
      <c r="W322" s="11"/>
      <c r="X322" s="2"/>
      <c r="Y322" s="1322"/>
      <c r="Z322" s="2"/>
      <c r="AA322" s="2"/>
      <c r="AB322" s="2"/>
      <c r="AC322" s="2"/>
      <c r="AD322" s="2"/>
      <c r="AE322" s="2"/>
      <c r="AF322" s="2"/>
      <c r="AG322" s="2"/>
      <c r="AH322" s="2"/>
      <c r="AI322" s="2"/>
      <c r="AJ322" s="2"/>
    </row>
    <row r="323" ht="15.75" customHeight="1">
      <c r="A323" s="1321" t="s">
        <v>30</v>
      </c>
      <c r="B323" s="31"/>
      <c r="C323" s="31"/>
      <c r="D323" s="2"/>
      <c r="E323" s="11"/>
      <c r="F323" s="2"/>
      <c r="G323" s="2"/>
      <c r="H323" s="2"/>
      <c r="I323" s="28"/>
      <c r="J323" s="2"/>
      <c r="K323" s="2"/>
      <c r="L323" s="11"/>
      <c r="M323" s="11"/>
      <c r="N323" s="11"/>
      <c r="O323" s="11"/>
      <c r="P323" s="2"/>
      <c r="Q323" s="2"/>
      <c r="R323" s="629"/>
      <c r="S323" s="1"/>
      <c r="T323" s="1"/>
      <c r="U323" s="360"/>
      <c r="V323" s="14"/>
      <c r="W323" s="11"/>
      <c r="X323" s="2"/>
      <c r="Y323" s="1322"/>
      <c r="Z323" s="2"/>
      <c r="AA323" s="2"/>
      <c r="AB323" s="2"/>
      <c r="AC323" s="2"/>
      <c r="AD323" s="2"/>
      <c r="AE323" s="2"/>
      <c r="AF323" s="2"/>
      <c r="AG323" s="2"/>
      <c r="AH323" s="2"/>
      <c r="AI323" s="2"/>
      <c r="AJ323" s="2"/>
    </row>
    <row r="324" ht="15.75" customHeight="1">
      <c r="A324" s="1321" t="s">
        <v>30</v>
      </c>
      <c r="B324" s="31"/>
      <c r="C324" s="31"/>
      <c r="D324" s="2"/>
      <c r="E324" s="11"/>
      <c r="F324" s="2"/>
      <c r="G324" s="2"/>
      <c r="H324" s="2"/>
      <c r="I324" s="28"/>
      <c r="J324" s="2"/>
      <c r="K324" s="2"/>
      <c r="L324" s="11"/>
      <c r="M324" s="11"/>
      <c r="N324" s="11"/>
      <c r="O324" s="11"/>
      <c r="P324" s="2"/>
      <c r="Q324" s="2"/>
      <c r="R324" s="629"/>
      <c r="S324" s="1"/>
      <c r="T324" s="1"/>
      <c r="U324" s="360"/>
      <c r="V324" s="14"/>
      <c r="W324" s="11"/>
      <c r="X324" s="2"/>
      <c r="Y324" s="1322"/>
      <c r="Z324" s="2"/>
      <c r="AA324" s="2"/>
      <c r="AB324" s="2"/>
      <c r="AC324" s="2"/>
      <c r="AD324" s="2"/>
      <c r="AE324" s="2"/>
      <c r="AF324" s="2"/>
      <c r="AG324" s="2"/>
      <c r="AH324" s="2"/>
      <c r="AI324" s="2"/>
      <c r="AJ324" s="2"/>
    </row>
    <row r="325" ht="15.75" customHeight="1">
      <c r="A325" s="1321" t="s">
        <v>30</v>
      </c>
      <c r="B325" s="31"/>
      <c r="C325" s="31"/>
      <c r="D325" s="2"/>
      <c r="E325" s="11"/>
      <c r="F325" s="2"/>
      <c r="G325" s="2"/>
      <c r="H325" s="2"/>
      <c r="I325" s="28"/>
      <c r="J325" s="2"/>
      <c r="K325" s="2"/>
      <c r="L325" s="11"/>
      <c r="M325" s="11"/>
      <c r="N325" s="11"/>
      <c r="O325" s="11"/>
      <c r="P325" s="2"/>
      <c r="Q325" s="2"/>
      <c r="R325" s="629"/>
      <c r="S325" s="1"/>
      <c r="T325" s="1"/>
      <c r="U325" s="360"/>
      <c r="V325" s="14"/>
      <c r="W325" s="11"/>
      <c r="X325" s="2"/>
      <c r="Y325" s="1322"/>
      <c r="Z325" s="2"/>
      <c r="AA325" s="2"/>
      <c r="AB325" s="2"/>
      <c r="AC325" s="2"/>
      <c r="AD325" s="2"/>
      <c r="AE325" s="2"/>
      <c r="AF325" s="2"/>
      <c r="AG325" s="2"/>
      <c r="AH325" s="2"/>
      <c r="AI325" s="2"/>
      <c r="AJ325" s="2"/>
    </row>
    <row r="326" ht="15.75" customHeight="1">
      <c r="A326" s="1321" t="s">
        <v>30</v>
      </c>
      <c r="B326" s="31"/>
      <c r="C326" s="31"/>
      <c r="D326" s="2"/>
      <c r="E326" s="11"/>
      <c r="F326" s="2"/>
      <c r="G326" s="2"/>
      <c r="H326" s="2"/>
      <c r="I326" s="28"/>
      <c r="J326" s="2"/>
      <c r="K326" s="2"/>
      <c r="L326" s="11"/>
      <c r="M326" s="11"/>
      <c r="N326" s="11"/>
      <c r="O326" s="11"/>
      <c r="P326" s="2"/>
      <c r="Q326" s="2"/>
      <c r="R326" s="629"/>
      <c r="S326" s="1"/>
      <c r="T326" s="1"/>
      <c r="U326" s="360"/>
      <c r="V326" s="14"/>
      <c r="W326" s="11"/>
      <c r="X326" s="2"/>
      <c r="Y326" s="1322"/>
      <c r="Z326" s="2"/>
      <c r="AA326" s="2"/>
      <c r="AB326" s="2"/>
      <c r="AC326" s="2"/>
      <c r="AD326" s="2"/>
      <c r="AE326" s="2"/>
      <c r="AF326" s="2"/>
      <c r="AG326" s="2"/>
      <c r="AH326" s="2"/>
      <c r="AI326" s="2"/>
      <c r="AJ326" s="2"/>
    </row>
    <row r="327" ht="15.75" customHeight="1">
      <c r="A327" s="1321" t="s">
        <v>30</v>
      </c>
      <c r="B327" s="31"/>
      <c r="C327" s="31"/>
      <c r="D327" s="2"/>
      <c r="E327" s="11"/>
      <c r="F327" s="2"/>
      <c r="G327" s="2"/>
      <c r="H327" s="2"/>
      <c r="I327" s="28"/>
      <c r="J327" s="2"/>
      <c r="K327" s="2"/>
      <c r="L327" s="11"/>
      <c r="M327" s="11"/>
      <c r="N327" s="11"/>
      <c r="O327" s="11"/>
      <c r="P327" s="2"/>
      <c r="Q327" s="2"/>
      <c r="R327" s="629"/>
      <c r="S327" s="1"/>
      <c r="T327" s="1"/>
      <c r="U327" s="360"/>
      <c r="V327" s="14"/>
      <c r="W327" s="11"/>
      <c r="X327" s="2"/>
      <c r="Y327" s="1322"/>
      <c r="Z327" s="2"/>
      <c r="AA327" s="2"/>
      <c r="AB327" s="2"/>
      <c r="AC327" s="2"/>
      <c r="AD327" s="2"/>
      <c r="AE327" s="2"/>
      <c r="AF327" s="2"/>
      <c r="AG327" s="2"/>
      <c r="AH327" s="2"/>
      <c r="AI327" s="2"/>
      <c r="AJ327" s="2"/>
    </row>
    <row r="328" ht="15.75" customHeight="1">
      <c r="A328" s="1321" t="s">
        <v>30</v>
      </c>
      <c r="B328" s="31"/>
      <c r="C328" s="31"/>
      <c r="D328" s="2"/>
      <c r="E328" s="11"/>
      <c r="F328" s="2"/>
      <c r="G328" s="2"/>
      <c r="H328" s="2"/>
      <c r="I328" s="28"/>
      <c r="J328" s="2"/>
      <c r="K328" s="2"/>
      <c r="L328" s="11"/>
      <c r="M328" s="11"/>
      <c r="N328" s="11"/>
      <c r="O328" s="11"/>
      <c r="P328" s="2"/>
      <c r="Q328" s="2"/>
      <c r="R328" s="629"/>
      <c r="S328" s="1"/>
      <c r="T328" s="1"/>
      <c r="U328" s="360"/>
      <c r="V328" s="14"/>
      <c r="W328" s="11"/>
      <c r="X328" s="2"/>
      <c r="Y328" s="1322"/>
      <c r="Z328" s="2"/>
      <c r="AA328" s="2"/>
      <c r="AB328" s="2"/>
      <c r="AC328" s="2"/>
      <c r="AD328" s="2"/>
      <c r="AE328" s="2"/>
      <c r="AF328" s="2"/>
      <c r="AG328" s="2"/>
      <c r="AH328" s="2"/>
      <c r="AI328" s="2"/>
      <c r="AJ328" s="2"/>
    </row>
    <row r="329" ht="15.75" customHeight="1">
      <c r="A329" s="1321" t="s">
        <v>30</v>
      </c>
      <c r="B329" s="31"/>
      <c r="C329" s="31"/>
      <c r="D329" s="2"/>
      <c r="E329" s="11"/>
      <c r="F329" s="2"/>
      <c r="G329" s="2"/>
      <c r="H329" s="2"/>
      <c r="I329" s="28"/>
      <c r="J329" s="2"/>
      <c r="K329" s="2"/>
      <c r="L329" s="11"/>
      <c r="M329" s="11"/>
      <c r="N329" s="11"/>
      <c r="O329" s="11"/>
      <c r="P329" s="2"/>
      <c r="Q329" s="2"/>
      <c r="R329" s="629"/>
      <c r="S329" s="1"/>
      <c r="T329" s="1"/>
      <c r="U329" s="360"/>
      <c r="V329" s="14"/>
      <c r="W329" s="11"/>
      <c r="X329" s="2"/>
      <c r="Y329" s="1322"/>
      <c r="Z329" s="2"/>
      <c r="AA329" s="2"/>
      <c r="AB329" s="2"/>
      <c r="AC329" s="2"/>
      <c r="AD329" s="2"/>
      <c r="AE329" s="2"/>
      <c r="AF329" s="2"/>
      <c r="AG329" s="2"/>
      <c r="AH329" s="2"/>
      <c r="AI329" s="2"/>
      <c r="AJ329" s="2"/>
    </row>
    <row r="330" ht="15.75" customHeight="1">
      <c r="A330" s="1321" t="s">
        <v>30</v>
      </c>
      <c r="B330" s="31"/>
      <c r="C330" s="31"/>
      <c r="D330" s="2"/>
      <c r="E330" s="11"/>
      <c r="F330" s="2"/>
      <c r="G330" s="2"/>
      <c r="H330" s="2"/>
      <c r="I330" s="28"/>
      <c r="J330" s="2"/>
      <c r="K330" s="2"/>
      <c r="L330" s="11"/>
      <c r="M330" s="11"/>
      <c r="N330" s="11"/>
      <c r="O330" s="11"/>
      <c r="P330" s="2"/>
      <c r="Q330" s="2"/>
      <c r="R330" s="629"/>
      <c r="S330" s="1"/>
      <c r="T330" s="1"/>
      <c r="U330" s="360"/>
      <c r="V330" s="14"/>
      <c r="W330" s="11"/>
      <c r="X330" s="2"/>
      <c r="Y330" s="1322"/>
      <c r="Z330" s="2"/>
      <c r="AA330" s="2"/>
      <c r="AB330" s="2"/>
      <c r="AC330" s="2"/>
      <c r="AD330" s="2"/>
      <c r="AE330" s="2"/>
      <c r="AF330" s="2"/>
      <c r="AG330" s="2"/>
      <c r="AH330" s="2"/>
      <c r="AI330" s="2"/>
      <c r="AJ330" s="2"/>
    </row>
    <row r="331" ht="15.75" customHeight="1">
      <c r="A331" s="1321" t="s">
        <v>30</v>
      </c>
      <c r="B331" s="31"/>
      <c r="C331" s="31"/>
      <c r="D331" s="2"/>
      <c r="E331" s="11"/>
      <c r="F331" s="2"/>
      <c r="G331" s="2"/>
      <c r="H331" s="2"/>
      <c r="I331" s="28"/>
      <c r="J331" s="2"/>
      <c r="K331" s="2"/>
      <c r="L331" s="11"/>
      <c r="M331" s="11"/>
      <c r="N331" s="11"/>
      <c r="O331" s="11"/>
      <c r="P331" s="2"/>
      <c r="Q331" s="2"/>
      <c r="R331" s="629"/>
      <c r="S331" s="1"/>
      <c r="T331" s="1"/>
      <c r="U331" s="360"/>
      <c r="V331" s="14"/>
      <c r="W331" s="11"/>
      <c r="X331" s="2"/>
      <c r="Y331" s="1322"/>
      <c r="Z331" s="2"/>
      <c r="AA331" s="2"/>
      <c r="AB331" s="2"/>
      <c r="AC331" s="2"/>
      <c r="AD331" s="2"/>
      <c r="AE331" s="2"/>
      <c r="AF331" s="2"/>
      <c r="AG331" s="2"/>
      <c r="AH331" s="2"/>
      <c r="AI331" s="2"/>
      <c r="AJ331" s="2"/>
    </row>
    <row r="332" ht="15.75" customHeight="1">
      <c r="A332" s="1321" t="s">
        <v>30</v>
      </c>
      <c r="B332" s="31"/>
      <c r="C332" s="31"/>
      <c r="D332" s="2"/>
      <c r="E332" s="11"/>
      <c r="F332" s="2"/>
      <c r="G332" s="2"/>
      <c r="H332" s="2"/>
      <c r="I332" s="28"/>
      <c r="J332" s="2"/>
      <c r="K332" s="2"/>
      <c r="L332" s="11"/>
      <c r="M332" s="11"/>
      <c r="N332" s="11"/>
      <c r="O332" s="11"/>
      <c r="P332" s="2"/>
      <c r="Q332" s="2"/>
      <c r="R332" s="629"/>
      <c r="S332" s="1"/>
      <c r="T332" s="1"/>
      <c r="U332" s="360"/>
      <c r="V332" s="14"/>
      <c r="W332" s="11"/>
      <c r="X332" s="2"/>
      <c r="Y332" s="1322"/>
      <c r="Z332" s="2"/>
      <c r="AA332" s="2"/>
      <c r="AB332" s="2"/>
      <c r="AC332" s="2"/>
      <c r="AD332" s="2"/>
      <c r="AE332" s="2"/>
      <c r="AF332" s="2"/>
      <c r="AG332" s="2"/>
      <c r="AH332" s="2"/>
      <c r="AI332" s="2"/>
      <c r="AJ332" s="2"/>
    </row>
    <row r="333" ht="15.75" customHeight="1">
      <c r="A333" s="1321" t="s">
        <v>30</v>
      </c>
      <c r="B333" s="31"/>
      <c r="C333" s="31"/>
      <c r="D333" s="2"/>
      <c r="E333" s="11"/>
      <c r="F333" s="2"/>
      <c r="G333" s="2"/>
      <c r="H333" s="2"/>
      <c r="I333" s="28"/>
      <c r="J333" s="2"/>
      <c r="K333" s="2"/>
      <c r="L333" s="11"/>
      <c r="M333" s="11"/>
      <c r="N333" s="11"/>
      <c r="O333" s="11"/>
      <c r="P333" s="2"/>
      <c r="Q333" s="2"/>
      <c r="R333" s="629"/>
      <c r="S333" s="1"/>
      <c r="T333" s="1"/>
      <c r="U333" s="360"/>
      <c r="V333" s="14"/>
      <c r="W333" s="11"/>
      <c r="X333" s="2"/>
      <c r="Y333" s="1322"/>
      <c r="Z333" s="2"/>
      <c r="AA333" s="2"/>
      <c r="AB333" s="2"/>
      <c r="AC333" s="2"/>
      <c r="AD333" s="2"/>
      <c r="AE333" s="2"/>
      <c r="AF333" s="2"/>
      <c r="AG333" s="2"/>
      <c r="AH333" s="2"/>
      <c r="AI333" s="2"/>
      <c r="AJ333" s="2"/>
    </row>
    <row r="334" ht="15.75" customHeight="1">
      <c r="A334" s="1321" t="s">
        <v>30</v>
      </c>
      <c r="B334" s="31"/>
      <c r="C334" s="31"/>
      <c r="D334" s="2"/>
      <c r="E334" s="11"/>
      <c r="F334" s="2"/>
      <c r="G334" s="2"/>
      <c r="H334" s="2"/>
      <c r="I334" s="28"/>
      <c r="J334" s="2"/>
      <c r="K334" s="2"/>
      <c r="L334" s="11"/>
      <c r="M334" s="11"/>
      <c r="N334" s="11"/>
      <c r="O334" s="11"/>
      <c r="P334" s="2"/>
      <c r="Q334" s="2"/>
      <c r="R334" s="629"/>
      <c r="S334" s="1"/>
      <c r="T334" s="1"/>
      <c r="U334" s="360"/>
      <c r="V334" s="14"/>
      <c r="W334" s="11"/>
      <c r="X334" s="2"/>
      <c r="Y334" s="1322"/>
      <c r="Z334" s="2"/>
      <c r="AA334" s="2"/>
      <c r="AB334" s="2"/>
      <c r="AC334" s="2"/>
      <c r="AD334" s="2"/>
      <c r="AE334" s="2"/>
      <c r="AF334" s="2"/>
      <c r="AG334" s="2"/>
      <c r="AH334" s="2"/>
      <c r="AI334" s="2"/>
      <c r="AJ334" s="2"/>
    </row>
    <row r="335" ht="15.75" customHeight="1">
      <c r="A335" s="1321" t="s">
        <v>30</v>
      </c>
      <c r="B335" s="31"/>
      <c r="C335" s="31"/>
      <c r="D335" s="2"/>
      <c r="E335" s="11"/>
      <c r="F335" s="2"/>
      <c r="G335" s="2"/>
      <c r="H335" s="2"/>
      <c r="I335" s="28"/>
      <c r="J335" s="2"/>
      <c r="K335" s="2"/>
      <c r="L335" s="11"/>
      <c r="M335" s="11"/>
      <c r="N335" s="11"/>
      <c r="O335" s="11"/>
      <c r="P335" s="2"/>
      <c r="Q335" s="2"/>
      <c r="R335" s="629"/>
      <c r="S335" s="1"/>
      <c r="T335" s="1"/>
      <c r="U335" s="360"/>
      <c r="V335" s="14"/>
      <c r="W335" s="11"/>
      <c r="X335" s="2"/>
      <c r="Y335" s="1322"/>
      <c r="Z335" s="2"/>
      <c r="AA335" s="2"/>
      <c r="AB335" s="2"/>
      <c r="AC335" s="2"/>
      <c r="AD335" s="2"/>
      <c r="AE335" s="2"/>
      <c r="AF335" s="2"/>
      <c r="AG335" s="2"/>
      <c r="AH335" s="2"/>
      <c r="AI335" s="2"/>
      <c r="AJ335" s="2"/>
    </row>
    <row r="336" ht="15.75" customHeight="1">
      <c r="A336" s="1321" t="s">
        <v>30</v>
      </c>
      <c r="B336" s="31"/>
      <c r="C336" s="31"/>
      <c r="D336" s="2"/>
      <c r="E336" s="11"/>
      <c r="F336" s="2"/>
      <c r="G336" s="2"/>
      <c r="H336" s="2"/>
      <c r="I336" s="28"/>
      <c r="J336" s="2"/>
      <c r="K336" s="2"/>
      <c r="L336" s="11"/>
      <c r="M336" s="11"/>
      <c r="N336" s="11"/>
      <c r="O336" s="11"/>
      <c r="P336" s="2"/>
      <c r="Q336" s="2"/>
      <c r="R336" s="629"/>
      <c r="S336" s="1"/>
      <c r="T336" s="1"/>
      <c r="U336" s="360"/>
      <c r="V336" s="14"/>
      <c r="W336" s="11"/>
      <c r="X336" s="2"/>
      <c r="Y336" s="1322"/>
      <c r="Z336" s="2"/>
      <c r="AA336" s="2"/>
      <c r="AB336" s="2"/>
      <c r="AC336" s="2"/>
      <c r="AD336" s="2"/>
      <c r="AE336" s="2"/>
      <c r="AF336" s="2"/>
      <c r="AG336" s="2"/>
      <c r="AH336" s="2"/>
      <c r="AI336" s="2"/>
      <c r="AJ336" s="2"/>
    </row>
    <row r="337" ht="15.75" customHeight="1">
      <c r="A337" s="1321" t="s">
        <v>30</v>
      </c>
      <c r="B337" s="31"/>
      <c r="C337" s="31"/>
      <c r="D337" s="2"/>
      <c r="E337" s="11"/>
      <c r="F337" s="2"/>
      <c r="G337" s="2"/>
      <c r="H337" s="2"/>
      <c r="I337" s="28"/>
      <c r="J337" s="2"/>
      <c r="K337" s="2"/>
      <c r="L337" s="11"/>
      <c r="M337" s="11"/>
      <c r="N337" s="11"/>
      <c r="O337" s="11"/>
      <c r="P337" s="2"/>
      <c r="Q337" s="2"/>
      <c r="R337" s="629"/>
      <c r="S337" s="1"/>
      <c r="T337" s="1"/>
      <c r="U337" s="360"/>
      <c r="V337" s="14"/>
      <c r="W337" s="11"/>
      <c r="X337" s="2"/>
      <c r="Y337" s="1322"/>
      <c r="Z337" s="2"/>
      <c r="AA337" s="2"/>
      <c r="AB337" s="2"/>
      <c r="AC337" s="2"/>
      <c r="AD337" s="2"/>
      <c r="AE337" s="2"/>
      <c r="AF337" s="2"/>
      <c r="AG337" s="2"/>
      <c r="AH337" s="2"/>
      <c r="AI337" s="2"/>
      <c r="AJ337" s="2"/>
    </row>
    <row r="338" ht="15.75" customHeight="1">
      <c r="A338" s="1321" t="s">
        <v>30</v>
      </c>
      <c r="B338" s="31"/>
      <c r="C338" s="31"/>
      <c r="D338" s="2"/>
      <c r="E338" s="11"/>
      <c r="F338" s="2"/>
      <c r="G338" s="2"/>
      <c r="H338" s="2"/>
      <c r="I338" s="28"/>
      <c r="J338" s="2"/>
      <c r="K338" s="2"/>
      <c r="L338" s="11"/>
      <c r="M338" s="11"/>
      <c r="N338" s="11"/>
      <c r="O338" s="11"/>
      <c r="P338" s="2"/>
      <c r="Q338" s="2"/>
      <c r="R338" s="629"/>
      <c r="S338" s="1"/>
      <c r="T338" s="1"/>
      <c r="U338" s="360"/>
      <c r="V338" s="14"/>
      <c r="W338" s="11"/>
      <c r="X338" s="2"/>
      <c r="Y338" s="1322"/>
      <c r="Z338" s="2"/>
      <c r="AA338" s="2"/>
      <c r="AB338" s="2"/>
      <c r="AC338" s="2"/>
      <c r="AD338" s="2"/>
      <c r="AE338" s="2"/>
      <c r="AF338" s="2"/>
      <c r="AG338" s="2"/>
      <c r="AH338" s="2"/>
      <c r="AI338" s="2"/>
      <c r="AJ338" s="2"/>
    </row>
    <row r="339" ht="15.75" customHeight="1">
      <c r="A339" s="1321" t="s">
        <v>30</v>
      </c>
      <c r="B339" s="31"/>
      <c r="C339" s="31"/>
      <c r="D339" s="2"/>
      <c r="E339" s="11"/>
      <c r="F339" s="2"/>
      <c r="G339" s="2"/>
      <c r="H339" s="2"/>
      <c r="I339" s="28"/>
      <c r="J339" s="2"/>
      <c r="K339" s="2"/>
      <c r="L339" s="11"/>
      <c r="M339" s="11"/>
      <c r="N339" s="11"/>
      <c r="O339" s="11"/>
      <c r="P339" s="2"/>
      <c r="Q339" s="2"/>
      <c r="R339" s="629"/>
      <c r="S339" s="1"/>
      <c r="T339" s="1"/>
      <c r="U339" s="360"/>
      <c r="V339" s="14"/>
      <c r="W339" s="11"/>
      <c r="X339" s="2"/>
      <c r="Y339" s="1322"/>
      <c r="Z339" s="2"/>
      <c r="AA339" s="2"/>
      <c r="AB339" s="2"/>
      <c r="AC339" s="2"/>
      <c r="AD339" s="2"/>
      <c r="AE339" s="2"/>
      <c r="AF339" s="2"/>
      <c r="AG339" s="2"/>
      <c r="AH339" s="2"/>
      <c r="AI339" s="2"/>
      <c r="AJ339" s="2"/>
    </row>
    <row r="340" ht="15.75" customHeight="1">
      <c r="A340" s="1321" t="s">
        <v>30</v>
      </c>
      <c r="B340" s="31"/>
      <c r="C340" s="31"/>
      <c r="D340" s="2"/>
      <c r="E340" s="11"/>
      <c r="F340" s="2"/>
      <c r="G340" s="2"/>
      <c r="H340" s="2"/>
      <c r="I340" s="28"/>
      <c r="J340" s="2"/>
      <c r="K340" s="2"/>
      <c r="L340" s="11"/>
      <c r="M340" s="11"/>
      <c r="N340" s="11"/>
      <c r="O340" s="11"/>
      <c r="P340" s="2"/>
      <c r="Q340" s="2"/>
      <c r="R340" s="629"/>
      <c r="S340" s="1"/>
      <c r="T340" s="1"/>
      <c r="U340" s="360"/>
      <c r="V340" s="14"/>
      <c r="W340" s="11"/>
      <c r="X340" s="2"/>
      <c r="Y340" s="1322"/>
      <c r="Z340" s="2"/>
      <c r="AA340" s="2"/>
      <c r="AB340" s="2"/>
      <c r="AC340" s="2"/>
      <c r="AD340" s="2"/>
      <c r="AE340" s="2"/>
      <c r="AF340" s="2"/>
      <c r="AG340" s="2"/>
      <c r="AH340" s="2"/>
      <c r="AI340" s="2"/>
      <c r="AJ340" s="2"/>
    </row>
    <row r="341" ht="15.75" customHeight="1">
      <c r="A341" s="1321" t="s">
        <v>30</v>
      </c>
      <c r="B341" s="31"/>
      <c r="C341" s="31"/>
      <c r="D341" s="2"/>
      <c r="E341" s="11"/>
      <c r="F341" s="2"/>
      <c r="G341" s="2"/>
      <c r="H341" s="2"/>
      <c r="I341" s="28"/>
      <c r="J341" s="2"/>
      <c r="K341" s="2"/>
      <c r="L341" s="11"/>
      <c r="M341" s="11"/>
      <c r="N341" s="11"/>
      <c r="O341" s="11"/>
      <c r="P341" s="2"/>
      <c r="Q341" s="2"/>
      <c r="R341" s="629"/>
      <c r="S341" s="1"/>
      <c r="T341" s="1"/>
      <c r="U341" s="360"/>
      <c r="V341" s="14"/>
      <c r="W341" s="11"/>
      <c r="X341" s="2"/>
      <c r="Y341" s="1322"/>
      <c r="Z341" s="2"/>
      <c r="AA341" s="2"/>
      <c r="AB341" s="2"/>
      <c r="AC341" s="2"/>
      <c r="AD341" s="2"/>
      <c r="AE341" s="2"/>
      <c r="AF341" s="2"/>
      <c r="AG341" s="2"/>
      <c r="AH341" s="2"/>
      <c r="AI341" s="2"/>
      <c r="AJ341" s="2"/>
    </row>
    <row r="342" ht="15.75" customHeight="1">
      <c r="A342" s="1321" t="s">
        <v>30</v>
      </c>
      <c r="B342" s="31"/>
      <c r="C342" s="31"/>
      <c r="D342" s="2"/>
      <c r="E342" s="11"/>
      <c r="F342" s="2"/>
      <c r="G342" s="2"/>
      <c r="H342" s="2"/>
      <c r="I342" s="28"/>
      <c r="J342" s="2"/>
      <c r="K342" s="2"/>
      <c r="L342" s="11"/>
      <c r="M342" s="11"/>
      <c r="N342" s="11"/>
      <c r="O342" s="11"/>
      <c r="P342" s="2"/>
      <c r="Q342" s="2"/>
      <c r="R342" s="629"/>
      <c r="S342" s="1"/>
      <c r="T342" s="1"/>
      <c r="U342" s="360"/>
      <c r="V342" s="14"/>
      <c r="W342" s="11"/>
      <c r="X342" s="2"/>
      <c r="Y342" s="1322"/>
      <c r="Z342" s="2"/>
      <c r="AA342" s="2"/>
      <c r="AB342" s="2"/>
      <c r="AC342" s="2"/>
      <c r="AD342" s="2"/>
      <c r="AE342" s="2"/>
      <c r="AF342" s="2"/>
      <c r="AG342" s="2"/>
      <c r="AH342" s="2"/>
      <c r="AI342" s="2"/>
      <c r="AJ342" s="2"/>
    </row>
    <row r="343" ht="15.75" customHeight="1">
      <c r="A343" s="1321" t="s">
        <v>30</v>
      </c>
      <c r="B343" s="31"/>
      <c r="C343" s="31"/>
      <c r="D343" s="2"/>
      <c r="E343" s="11"/>
      <c r="F343" s="2"/>
      <c r="G343" s="2"/>
      <c r="H343" s="2"/>
      <c r="I343" s="28"/>
      <c r="J343" s="2"/>
      <c r="K343" s="2"/>
      <c r="L343" s="11"/>
      <c r="M343" s="11"/>
      <c r="N343" s="11"/>
      <c r="O343" s="11"/>
      <c r="P343" s="2"/>
      <c r="Q343" s="2"/>
      <c r="R343" s="629"/>
      <c r="S343" s="1"/>
      <c r="T343" s="1"/>
      <c r="U343" s="360"/>
      <c r="V343" s="14"/>
      <c r="W343" s="11"/>
      <c r="X343" s="2"/>
      <c r="Y343" s="1322"/>
      <c r="Z343" s="2"/>
      <c r="AA343" s="2"/>
      <c r="AB343" s="2"/>
      <c r="AC343" s="2"/>
      <c r="AD343" s="2"/>
      <c r="AE343" s="2"/>
      <c r="AF343" s="2"/>
      <c r="AG343" s="2"/>
      <c r="AH343" s="2"/>
      <c r="AI343" s="2"/>
      <c r="AJ343" s="2"/>
    </row>
    <row r="344" ht="15.75" customHeight="1">
      <c r="A344" s="1321" t="s">
        <v>30</v>
      </c>
      <c r="B344" s="31"/>
      <c r="C344" s="31"/>
      <c r="D344" s="2"/>
      <c r="E344" s="11"/>
      <c r="F344" s="2"/>
      <c r="G344" s="2"/>
      <c r="H344" s="2"/>
      <c r="I344" s="28"/>
      <c r="J344" s="2"/>
      <c r="K344" s="2"/>
      <c r="L344" s="11"/>
      <c r="M344" s="11"/>
      <c r="N344" s="11"/>
      <c r="O344" s="11"/>
      <c r="P344" s="2"/>
      <c r="Q344" s="2"/>
      <c r="R344" s="629"/>
      <c r="S344" s="1"/>
      <c r="T344" s="1"/>
      <c r="U344" s="360"/>
      <c r="V344" s="14"/>
      <c r="W344" s="11"/>
      <c r="X344" s="2"/>
      <c r="Y344" s="1322"/>
      <c r="Z344" s="2"/>
      <c r="AA344" s="2"/>
      <c r="AB344" s="2"/>
      <c r="AC344" s="2"/>
      <c r="AD344" s="2"/>
      <c r="AE344" s="2"/>
      <c r="AF344" s="2"/>
      <c r="AG344" s="2"/>
      <c r="AH344" s="2"/>
      <c r="AI344" s="2"/>
      <c r="AJ344" s="2"/>
    </row>
    <row r="345" ht="15.75" customHeight="1">
      <c r="A345" s="1321" t="s">
        <v>30</v>
      </c>
      <c r="B345" s="31"/>
      <c r="C345" s="31"/>
      <c r="D345" s="2"/>
      <c r="E345" s="11"/>
      <c r="F345" s="2"/>
      <c r="G345" s="2"/>
      <c r="H345" s="2"/>
      <c r="I345" s="28"/>
      <c r="J345" s="2"/>
      <c r="K345" s="2"/>
      <c r="L345" s="11"/>
      <c r="M345" s="11"/>
      <c r="N345" s="11"/>
      <c r="O345" s="11"/>
      <c r="P345" s="2"/>
      <c r="Q345" s="2"/>
      <c r="R345" s="629"/>
      <c r="S345" s="1"/>
      <c r="T345" s="1"/>
      <c r="U345" s="360"/>
      <c r="V345" s="14"/>
      <c r="W345" s="11"/>
      <c r="X345" s="2"/>
      <c r="Y345" s="1322"/>
      <c r="Z345" s="2"/>
      <c r="AA345" s="2"/>
      <c r="AB345" s="2"/>
      <c r="AC345" s="2"/>
      <c r="AD345" s="2"/>
      <c r="AE345" s="2"/>
      <c r="AF345" s="2"/>
      <c r="AG345" s="2"/>
      <c r="AH345" s="2"/>
      <c r="AI345" s="2"/>
      <c r="AJ345" s="2"/>
    </row>
    <row r="346" ht="15.75" customHeight="1">
      <c r="A346" s="1321" t="s">
        <v>30</v>
      </c>
      <c r="B346" s="31"/>
      <c r="C346" s="31"/>
      <c r="D346" s="2"/>
      <c r="E346" s="11"/>
      <c r="F346" s="2"/>
      <c r="G346" s="2"/>
      <c r="H346" s="2"/>
      <c r="I346" s="28"/>
      <c r="J346" s="2"/>
      <c r="K346" s="2"/>
      <c r="L346" s="11"/>
      <c r="M346" s="11"/>
      <c r="N346" s="11"/>
      <c r="O346" s="11"/>
      <c r="P346" s="2"/>
      <c r="Q346" s="2"/>
      <c r="R346" s="629"/>
      <c r="S346" s="1"/>
      <c r="T346" s="1"/>
      <c r="U346" s="360"/>
      <c r="V346" s="14"/>
      <c r="W346" s="11"/>
      <c r="X346" s="2"/>
      <c r="Y346" s="1322"/>
      <c r="Z346" s="2"/>
      <c r="AA346" s="2"/>
      <c r="AB346" s="2"/>
      <c r="AC346" s="2"/>
      <c r="AD346" s="2"/>
      <c r="AE346" s="2"/>
      <c r="AF346" s="2"/>
      <c r="AG346" s="2"/>
      <c r="AH346" s="2"/>
      <c r="AI346" s="2"/>
      <c r="AJ346" s="2"/>
    </row>
    <row r="347" ht="15.75" customHeight="1">
      <c r="A347" s="1321" t="s">
        <v>30</v>
      </c>
      <c r="B347" s="31"/>
      <c r="C347" s="31"/>
      <c r="D347" s="2"/>
      <c r="E347" s="11"/>
      <c r="F347" s="2"/>
      <c r="G347" s="2"/>
      <c r="H347" s="2"/>
      <c r="I347" s="28"/>
      <c r="J347" s="2"/>
      <c r="K347" s="2"/>
      <c r="L347" s="11"/>
      <c r="M347" s="11"/>
      <c r="N347" s="11"/>
      <c r="O347" s="11"/>
      <c r="P347" s="2"/>
      <c r="Q347" s="2"/>
      <c r="R347" s="629"/>
      <c r="S347" s="1"/>
      <c r="T347" s="1"/>
      <c r="U347" s="360"/>
      <c r="V347" s="14"/>
      <c r="W347" s="11"/>
      <c r="X347" s="2"/>
      <c r="Y347" s="1322"/>
      <c r="Z347" s="2"/>
      <c r="AA347" s="2"/>
      <c r="AB347" s="2"/>
      <c r="AC347" s="2"/>
      <c r="AD347" s="2"/>
      <c r="AE347" s="2"/>
      <c r="AF347" s="2"/>
      <c r="AG347" s="2"/>
      <c r="AH347" s="2"/>
      <c r="AI347" s="2"/>
      <c r="AJ347" s="2"/>
    </row>
    <row r="348" ht="15.75" customHeight="1">
      <c r="A348" s="1321" t="s">
        <v>30</v>
      </c>
      <c r="B348" s="31"/>
      <c r="C348" s="31"/>
      <c r="D348" s="2"/>
      <c r="E348" s="11"/>
      <c r="F348" s="2"/>
      <c r="G348" s="2"/>
      <c r="H348" s="2"/>
      <c r="I348" s="28"/>
      <c r="J348" s="2"/>
      <c r="K348" s="2"/>
      <c r="L348" s="11"/>
      <c r="M348" s="11"/>
      <c r="N348" s="11"/>
      <c r="O348" s="11"/>
      <c r="P348" s="2"/>
      <c r="Q348" s="2"/>
      <c r="R348" s="629"/>
      <c r="S348" s="1"/>
      <c r="T348" s="1"/>
      <c r="U348" s="360"/>
      <c r="V348" s="14"/>
      <c r="W348" s="11"/>
      <c r="X348" s="2"/>
      <c r="Y348" s="1322"/>
      <c r="Z348" s="2"/>
      <c r="AA348" s="2"/>
      <c r="AB348" s="2"/>
      <c r="AC348" s="2"/>
      <c r="AD348" s="2"/>
      <c r="AE348" s="2"/>
      <c r="AF348" s="2"/>
      <c r="AG348" s="2"/>
      <c r="AH348" s="2"/>
      <c r="AI348" s="2"/>
      <c r="AJ348" s="2"/>
    </row>
    <row r="349" ht="15.75" customHeight="1">
      <c r="A349" s="1321" t="s">
        <v>30</v>
      </c>
      <c r="B349" s="31"/>
      <c r="C349" s="31"/>
      <c r="D349" s="2"/>
      <c r="E349" s="11"/>
      <c r="F349" s="2"/>
      <c r="G349" s="2"/>
      <c r="H349" s="2"/>
      <c r="I349" s="28"/>
      <c r="J349" s="2"/>
      <c r="K349" s="2"/>
      <c r="L349" s="11"/>
      <c r="M349" s="11"/>
      <c r="N349" s="11"/>
      <c r="O349" s="11"/>
      <c r="P349" s="2"/>
      <c r="Q349" s="2"/>
      <c r="R349" s="629"/>
      <c r="S349" s="1"/>
      <c r="T349" s="1"/>
      <c r="U349" s="360"/>
      <c r="V349" s="14"/>
      <c r="W349" s="11"/>
      <c r="X349" s="2"/>
      <c r="Y349" s="1322"/>
      <c r="Z349" s="2"/>
      <c r="AA349" s="2"/>
      <c r="AB349" s="2"/>
      <c r="AC349" s="2"/>
      <c r="AD349" s="2"/>
      <c r="AE349" s="2"/>
      <c r="AF349" s="2"/>
      <c r="AG349" s="2"/>
      <c r="AH349" s="2"/>
      <c r="AI349" s="2"/>
      <c r="AJ349" s="2"/>
    </row>
    <row r="350" ht="15.75" customHeight="1">
      <c r="A350" s="1321" t="s">
        <v>30</v>
      </c>
      <c r="B350" s="31"/>
      <c r="C350" s="31"/>
      <c r="D350" s="2"/>
      <c r="E350" s="11"/>
      <c r="F350" s="2"/>
      <c r="G350" s="2"/>
      <c r="H350" s="2"/>
      <c r="I350" s="28"/>
      <c r="J350" s="2"/>
      <c r="K350" s="2"/>
      <c r="L350" s="11"/>
      <c r="M350" s="11"/>
      <c r="N350" s="11"/>
      <c r="O350" s="11"/>
      <c r="P350" s="2"/>
      <c r="Q350" s="2"/>
      <c r="R350" s="629"/>
      <c r="S350" s="1"/>
      <c r="T350" s="1"/>
      <c r="U350" s="360"/>
      <c r="V350" s="14"/>
      <c r="W350" s="11"/>
      <c r="X350" s="2"/>
      <c r="Y350" s="1322"/>
      <c r="Z350" s="2"/>
      <c r="AA350" s="2"/>
      <c r="AB350" s="2"/>
      <c r="AC350" s="2"/>
      <c r="AD350" s="2"/>
      <c r="AE350" s="2"/>
      <c r="AF350" s="2"/>
      <c r="AG350" s="2"/>
      <c r="AH350" s="2"/>
      <c r="AI350" s="2"/>
      <c r="AJ350" s="2"/>
    </row>
    <row r="351" ht="15.75" customHeight="1">
      <c r="A351" s="1321" t="s">
        <v>30</v>
      </c>
      <c r="B351" s="31"/>
      <c r="C351" s="31"/>
      <c r="D351" s="2"/>
      <c r="E351" s="11"/>
      <c r="F351" s="2"/>
      <c r="G351" s="2"/>
      <c r="H351" s="2"/>
      <c r="I351" s="28"/>
      <c r="J351" s="2"/>
      <c r="K351" s="2"/>
      <c r="L351" s="11"/>
      <c r="M351" s="11"/>
      <c r="N351" s="11"/>
      <c r="O351" s="11"/>
      <c r="P351" s="2"/>
      <c r="Q351" s="2"/>
      <c r="R351" s="629"/>
      <c r="S351" s="1"/>
      <c r="T351" s="1"/>
      <c r="U351" s="360"/>
      <c r="V351" s="14"/>
      <c r="W351" s="11"/>
      <c r="X351" s="2"/>
      <c r="Y351" s="1322"/>
      <c r="Z351" s="2"/>
      <c r="AA351" s="2"/>
      <c r="AB351" s="2"/>
      <c r="AC351" s="2"/>
      <c r="AD351" s="2"/>
      <c r="AE351" s="2"/>
      <c r="AF351" s="2"/>
      <c r="AG351" s="2"/>
      <c r="AH351" s="2"/>
      <c r="AI351" s="2"/>
      <c r="AJ351" s="2"/>
    </row>
    <row r="352" ht="15.75" customHeight="1">
      <c r="A352" s="1321" t="s">
        <v>30</v>
      </c>
      <c r="B352" s="31"/>
      <c r="C352" s="31"/>
      <c r="D352" s="2"/>
      <c r="E352" s="11"/>
      <c r="F352" s="2"/>
      <c r="G352" s="2"/>
      <c r="H352" s="2"/>
      <c r="I352" s="28"/>
      <c r="J352" s="2"/>
      <c r="K352" s="2"/>
      <c r="L352" s="11"/>
      <c r="M352" s="11"/>
      <c r="N352" s="11"/>
      <c r="O352" s="11"/>
      <c r="P352" s="2"/>
      <c r="Q352" s="2"/>
      <c r="R352" s="629"/>
      <c r="S352" s="1"/>
      <c r="T352" s="1"/>
      <c r="U352" s="360"/>
      <c r="V352" s="14"/>
      <c r="W352" s="11"/>
      <c r="X352" s="2"/>
      <c r="Y352" s="1322"/>
      <c r="Z352" s="2"/>
      <c r="AA352" s="2"/>
      <c r="AB352" s="2"/>
      <c r="AC352" s="2"/>
      <c r="AD352" s="2"/>
      <c r="AE352" s="2"/>
      <c r="AF352" s="2"/>
      <c r="AG352" s="2"/>
      <c r="AH352" s="2"/>
      <c r="AI352" s="2"/>
      <c r="AJ352" s="2"/>
    </row>
    <row r="353" ht="15.75" customHeight="1">
      <c r="A353" s="1321" t="s">
        <v>30</v>
      </c>
      <c r="B353" s="31"/>
      <c r="C353" s="31"/>
      <c r="D353" s="2"/>
      <c r="E353" s="11"/>
      <c r="F353" s="2"/>
      <c r="G353" s="2"/>
      <c r="H353" s="2"/>
      <c r="I353" s="28"/>
      <c r="J353" s="2"/>
      <c r="K353" s="2"/>
      <c r="L353" s="11"/>
      <c r="M353" s="11"/>
      <c r="N353" s="11"/>
      <c r="O353" s="11"/>
      <c r="P353" s="2"/>
      <c r="Q353" s="2"/>
      <c r="R353" s="629"/>
      <c r="S353" s="1"/>
      <c r="T353" s="1"/>
      <c r="U353" s="360"/>
      <c r="V353" s="14"/>
      <c r="W353" s="11"/>
      <c r="X353" s="2"/>
      <c r="Y353" s="1322"/>
      <c r="Z353" s="2"/>
      <c r="AA353" s="2"/>
      <c r="AB353" s="2"/>
      <c r="AC353" s="2"/>
      <c r="AD353" s="2"/>
      <c r="AE353" s="2"/>
      <c r="AF353" s="2"/>
      <c r="AG353" s="2"/>
      <c r="AH353" s="2"/>
      <c r="AI353" s="2"/>
      <c r="AJ353" s="2"/>
    </row>
    <row r="354" ht="15.75" customHeight="1">
      <c r="A354" s="1321" t="s">
        <v>30</v>
      </c>
      <c r="B354" s="31"/>
      <c r="C354" s="31"/>
      <c r="D354" s="2"/>
      <c r="E354" s="11"/>
      <c r="F354" s="2"/>
      <c r="G354" s="2"/>
      <c r="H354" s="2"/>
      <c r="I354" s="28"/>
      <c r="J354" s="2"/>
      <c r="K354" s="2"/>
      <c r="L354" s="11"/>
      <c r="M354" s="11"/>
      <c r="N354" s="11"/>
      <c r="O354" s="11"/>
      <c r="P354" s="2"/>
      <c r="Q354" s="2"/>
      <c r="R354" s="629"/>
      <c r="S354" s="1"/>
      <c r="T354" s="1"/>
      <c r="U354" s="360"/>
      <c r="V354" s="14"/>
      <c r="W354" s="11"/>
      <c r="X354" s="2"/>
      <c r="Y354" s="1322"/>
      <c r="Z354" s="2"/>
      <c r="AA354" s="2"/>
      <c r="AB354" s="2"/>
      <c r="AC354" s="2"/>
      <c r="AD354" s="2"/>
      <c r="AE354" s="2"/>
      <c r="AF354" s="2"/>
      <c r="AG354" s="2"/>
      <c r="AH354" s="2"/>
      <c r="AI354" s="2"/>
      <c r="AJ354" s="2"/>
    </row>
    <row r="355" ht="15.75" customHeight="1">
      <c r="A355" s="1321" t="s">
        <v>30</v>
      </c>
      <c r="B355" s="31"/>
      <c r="C355" s="31"/>
      <c r="D355" s="2"/>
      <c r="E355" s="11"/>
      <c r="F355" s="2"/>
      <c r="G355" s="2"/>
      <c r="H355" s="2"/>
      <c r="I355" s="28"/>
      <c r="J355" s="2"/>
      <c r="K355" s="2"/>
      <c r="L355" s="11"/>
      <c r="M355" s="11"/>
      <c r="N355" s="11"/>
      <c r="O355" s="11"/>
      <c r="P355" s="2"/>
      <c r="Q355" s="2"/>
      <c r="R355" s="629"/>
      <c r="S355" s="1"/>
      <c r="T355" s="1"/>
      <c r="U355" s="360"/>
      <c r="V355" s="14"/>
      <c r="W355" s="11"/>
      <c r="X355" s="2"/>
      <c r="Y355" s="1322"/>
      <c r="Z355" s="2"/>
      <c r="AA355" s="2"/>
      <c r="AB355" s="2"/>
      <c r="AC355" s="2"/>
      <c r="AD355" s="2"/>
      <c r="AE355" s="2"/>
      <c r="AF355" s="2"/>
      <c r="AG355" s="2"/>
      <c r="AH355" s="2"/>
      <c r="AI355" s="2"/>
      <c r="AJ355" s="2"/>
    </row>
    <row r="356" ht="15.75" customHeight="1">
      <c r="A356" s="1321" t="s">
        <v>30</v>
      </c>
      <c r="B356" s="31"/>
      <c r="C356" s="31"/>
      <c r="D356" s="2"/>
      <c r="E356" s="11"/>
      <c r="F356" s="2"/>
      <c r="G356" s="2"/>
      <c r="H356" s="2"/>
      <c r="I356" s="28"/>
      <c r="J356" s="2"/>
      <c r="K356" s="2"/>
      <c r="L356" s="11"/>
      <c r="M356" s="11"/>
      <c r="N356" s="11"/>
      <c r="O356" s="11"/>
      <c r="P356" s="2"/>
      <c r="Q356" s="2"/>
      <c r="R356" s="629"/>
      <c r="S356" s="1"/>
      <c r="T356" s="1"/>
      <c r="U356" s="360"/>
      <c r="V356" s="14"/>
      <c r="W356" s="11"/>
      <c r="X356" s="2"/>
      <c r="Y356" s="1322"/>
      <c r="Z356" s="2"/>
      <c r="AA356" s="2"/>
      <c r="AB356" s="2"/>
      <c r="AC356" s="2"/>
      <c r="AD356" s="2"/>
      <c r="AE356" s="2"/>
      <c r="AF356" s="2"/>
      <c r="AG356" s="2"/>
      <c r="AH356" s="2"/>
      <c r="AI356" s="2"/>
      <c r="AJ356" s="2"/>
    </row>
    <row r="357" ht="15.75" customHeight="1">
      <c r="A357" s="1321" t="s">
        <v>30</v>
      </c>
      <c r="B357" s="31"/>
      <c r="C357" s="31"/>
      <c r="D357" s="2"/>
      <c r="E357" s="11"/>
      <c r="F357" s="2"/>
      <c r="G357" s="2"/>
      <c r="H357" s="2"/>
      <c r="I357" s="28"/>
      <c r="J357" s="2"/>
      <c r="K357" s="2"/>
      <c r="L357" s="11"/>
      <c r="M357" s="11"/>
      <c r="N357" s="11"/>
      <c r="O357" s="11"/>
      <c r="P357" s="2"/>
      <c r="Q357" s="2"/>
      <c r="R357" s="629"/>
      <c r="S357" s="1"/>
      <c r="T357" s="1"/>
      <c r="U357" s="360"/>
      <c r="V357" s="14"/>
      <c r="W357" s="11"/>
      <c r="X357" s="2"/>
      <c r="Y357" s="1322"/>
      <c r="Z357" s="2"/>
      <c r="AA357" s="2"/>
      <c r="AB357" s="2"/>
      <c r="AC357" s="2"/>
      <c r="AD357" s="2"/>
      <c r="AE357" s="2"/>
      <c r="AF357" s="2"/>
      <c r="AG357" s="2"/>
      <c r="AH357" s="2"/>
      <c r="AI357" s="2"/>
      <c r="AJ357" s="2"/>
    </row>
    <row r="358" ht="15.75" customHeight="1">
      <c r="A358" s="1321" t="s">
        <v>30</v>
      </c>
      <c r="B358" s="31"/>
      <c r="C358" s="31"/>
      <c r="D358" s="2"/>
      <c r="E358" s="11"/>
      <c r="F358" s="2"/>
      <c r="G358" s="2"/>
      <c r="H358" s="2"/>
      <c r="I358" s="28"/>
      <c r="J358" s="2"/>
      <c r="K358" s="2"/>
      <c r="L358" s="11"/>
      <c r="M358" s="11"/>
      <c r="N358" s="11"/>
      <c r="O358" s="11"/>
      <c r="P358" s="2"/>
      <c r="Q358" s="2"/>
      <c r="R358" s="629"/>
      <c r="S358" s="1"/>
      <c r="T358" s="1"/>
      <c r="U358" s="360"/>
      <c r="V358" s="14"/>
      <c r="W358" s="11"/>
      <c r="X358" s="2"/>
      <c r="Y358" s="1322"/>
      <c r="Z358" s="2"/>
      <c r="AA358" s="2"/>
      <c r="AB358" s="2"/>
      <c r="AC358" s="2"/>
      <c r="AD358" s="2"/>
      <c r="AE358" s="2"/>
      <c r="AF358" s="2"/>
      <c r="AG358" s="2"/>
      <c r="AH358" s="2"/>
      <c r="AI358" s="2"/>
      <c r="AJ358" s="2"/>
    </row>
    <row r="359" ht="15.75" customHeight="1">
      <c r="A359" s="1321" t="s">
        <v>30</v>
      </c>
      <c r="B359" s="31"/>
      <c r="C359" s="31"/>
      <c r="D359" s="2"/>
      <c r="E359" s="11"/>
      <c r="F359" s="2"/>
      <c r="G359" s="2"/>
      <c r="H359" s="2"/>
      <c r="I359" s="28"/>
      <c r="J359" s="2"/>
      <c r="K359" s="2"/>
      <c r="L359" s="11"/>
      <c r="M359" s="11"/>
      <c r="N359" s="11"/>
      <c r="O359" s="11"/>
      <c r="P359" s="2"/>
      <c r="Q359" s="2"/>
      <c r="R359" s="629"/>
      <c r="S359" s="1"/>
      <c r="T359" s="1"/>
      <c r="U359" s="360"/>
      <c r="V359" s="14"/>
      <c r="W359" s="11"/>
      <c r="X359" s="2"/>
      <c r="Y359" s="1322"/>
      <c r="Z359" s="2"/>
      <c r="AA359" s="2"/>
      <c r="AB359" s="2"/>
      <c r="AC359" s="2"/>
      <c r="AD359" s="2"/>
      <c r="AE359" s="2"/>
      <c r="AF359" s="2"/>
      <c r="AG359" s="2"/>
      <c r="AH359" s="2"/>
      <c r="AI359" s="2"/>
      <c r="AJ359" s="2"/>
    </row>
    <row r="360" ht="15.75" customHeight="1">
      <c r="A360" s="1321" t="s">
        <v>30</v>
      </c>
      <c r="B360" s="31"/>
      <c r="C360" s="31"/>
      <c r="D360" s="2"/>
      <c r="E360" s="11"/>
      <c r="F360" s="2"/>
      <c r="G360" s="2"/>
      <c r="H360" s="2"/>
      <c r="I360" s="28"/>
      <c r="J360" s="2"/>
      <c r="K360" s="2"/>
      <c r="L360" s="11"/>
      <c r="M360" s="11"/>
      <c r="N360" s="11"/>
      <c r="O360" s="11"/>
      <c r="P360" s="2"/>
      <c r="Q360" s="2"/>
      <c r="R360" s="629"/>
      <c r="S360" s="1"/>
      <c r="T360" s="1"/>
      <c r="U360" s="360"/>
      <c r="V360" s="14"/>
      <c r="W360" s="11"/>
      <c r="X360" s="2"/>
      <c r="Y360" s="1322"/>
      <c r="Z360" s="2"/>
      <c r="AA360" s="2"/>
      <c r="AB360" s="2"/>
      <c r="AC360" s="2"/>
      <c r="AD360" s="2"/>
      <c r="AE360" s="2"/>
      <c r="AF360" s="2"/>
      <c r="AG360" s="2"/>
      <c r="AH360" s="2"/>
      <c r="AI360" s="2"/>
      <c r="AJ360" s="2"/>
    </row>
    <row r="361" ht="15.75" customHeight="1">
      <c r="A361" s="1321" t="s">
        <v>30</v>
      </c>
      <c r="B361" s="31"/>
      <c r="C361" s="31"/>
      <c r="D361" s="2"/>
      <c r="E361" s="11"/>
      <c r="F361" s="2"/>
      <c r="G361" s="2"/>
      <c r="H361" s="2"/>
      <c r="I361" s="28"/>
      <c r="J361" s="2"/>
      <c r="K361" s="2"/>
      <c r="L361" s="11"/>
      <c r="M361" s="11"/>
      <c r="N361" s="11"/>
      <c r="O361" s="11"/>
      <c r="P361" s="2"/>
      <c r="Q361" s="2"/>
      <c r="R361" s="629"/>
      <c r="S361" s="1"/>
      <c r="T361" s="1"/>
      <c r="U361" s="360"/>
      <c r="V361" s="14"/>
      <c r="W361" s="11"/>
      <c r="X361" s="2"/>
      <c r="Y361" s="1322"/>
      <c r="Z361" s="2"/>
      <c r="AA361" s="2"/>
      <c r="AB361" s="2"/>
      <c r="AC361" s="2"/>
      <c r="AD361" s="2"/>
      <c r="AE361" s="2"/>
      <c r="AF361" s="2"/>
      <c r="AG361" s="2"/>
      <c r="AH361" s="2"/>
      <c r="AI361" s="2"/>
      <c r="AJ361" s="2"/>
    </row>
    <row r="362" ht="15.75" customHeight="1">
      <c r="A362" s="1321" t="s">
        <v>30</v>
      </c>
      <c r="B362" s="31"/>
      <c r="C362" s="31"/>
      <c r="D362" s="2"/>
      <c r="E362" s="11"/>
      <c r="F362" s="2"/>
      <c r="G362" s="2"/>
      <c r="H362" s="2"/>
      <c r="I362" s="28"/>
      <c r="J362" s="2"/>
      <c r="K362" s="2"/>
      <c r="L362" s="11"/>
      <c r="M362" s="11"/>
      <c r="N362" s="11"/>
      <c r="O362" s="11"/>
      <c r="P362" s="2"/>
      <c r="Q362" s="2"/>
      <c r="R362" s="629"/>
      <c r="S362" s="1"/>
      <c r="T362" s="1"/>
      <c r="U362" s="360"/>
      <c r="V362" s="14"/>
      <c r="W362" s="11"/>
      <c r="X362" s="2"/>
      <c r="Y362" s="1322"/>
      <c r="Z362" s="2"/>
      <c r="AA362" s="2"/>
      <c r="AB362" s="2"/>
      <c r="AC362" s="2"/>
      <c r="AD362" s="2"/>
      <c r="AE362" s="2"/>
      <c r="AF362" s="2"/>
      <c r="AG362" s="2"/>
      <c r="AH362" s="2"/>
      <c r="AI362" s="2"/>
      <c r="AJ362" s="2"/>
    </row>
    <row r="363" ht="15.75" customHeight="1">
      <c r="A363" s="1321" t="s">
        <v>30</v>
      </c>
      <c r="B363" s="31"/>
      <c r="C363" s="31"/>
      <c r="D363" s="2"/>
      <c r="E363" s="11"/>
      <c r="F363" s="2"/>
      <c r="G363" s="2"/>
      <c r="H363" s="2"/>
      <c r="I363" s="28"/>
      <c r="J363" s="2"/>
      <c r="K363" s="2"/>
      <c r="L363" s="11"/>
      <c r="M363" s="11"/>
      <c r="N363" s="11"/>
      <c r="O363" s="11"/>
      <c r="P363" s="2"/>
      <c r="Q363" s="2"/>
      <c r="R363" s="629"/>
      <c r="S363" s="1"/>
      <c r="T363" s="1"/>
      <c r="U363" s="360"/>
      <c r="V363" s="14"/>
      <c r="W363" s="11"/>
      <c r="X363" s="2"/>
      <c r="Y363" s="1322"/>
      <c r="Z363" s="2"/>
      <c r="AA363" s="2"/>
      <c r="AB363" s="2"/>
      <c r="AC363" s="2"/>
      <c r="AD363" s="2"/>
      <c r="AE363" s="2"/>
      <c r="AF363" s="2"/>
      <c r="AG363" s="2"/>
      <c r="AH363" s="2"/>
      <c r="AI363" s="2"/>
      <c r="AJ363" s="2"/>
    </row>
    <row r="364" ht="15.75" customHeight="1">
      <c r="A364" s="1321" t="s">
        <v>30</v>
      </c>
      <c r="B364" s="31"/>
      <c r="C364" s="31"/>
      <c r="D364" s="2"/>
      <c r="E364" s="11"/>
      <c r="F364" s="2"/>
      <c r="G364" s="2"/>
      <c r="H364" s="2"/>
      <c r="I364" s="28"/>
      <c r="J364" s="2"/>
      <c r="K364" s="2"/>
      <c r="L364" s="11"/>
      <c r="M364" s="11"/>
      <c r="N364" s="11"/>
      <c r="O364" s="11"/>
      <c r="P364" s="2"/>
      <c r="Q364" s="2"/>
      <c r="R364" s="629"/>
      <c r="S364" s="1"/>
      <c r="T364" s="1"/>
      <c r="U364" s="360"/>
      <c r="V364" s="14"/>
      <c r="W364" s="11"/>
      <c r="X364" s="2"/>
      <c r="Y364" s="1322"/>
      <c r="Z364" s="2"/>
      <c r="AA364" s="2"/>
      <c r="AB364" s="2"/>
      <c r="AC364" s="2"/>
      <c r="AD364" s="2"/>
      <c r="AE364" s="2"/>
      <c r="AF364" s="2"/>
      <c r="AG364" s="2"/>
      <c r="AH364" s="2"/>
      <c r="AI364" s="2"/>
      <c r="AJ364" s="2"/>
    </row>
    <row r="365" ht="15.75" customHeight="1">
      <c r="A365" s="1321" t="s">
        <v>30</v>
      </c>
      <c r="B365" s="31"/>
      <c r="C365" s="31"/>
      <c r="D365" s="2"/>
      <c r="E365" s="11"/>
      <c r="F365" s="2"/>
      <c r="G365" s="2"/>
      <c r="H365" s="2"/>
      <c r="I365" s="28"/>
      <c r="J365" s="2"/>
      <c r="K365" s="2"/>
      <c r="L365" s="11"/>
      <c r="M365" s="11"/>
      <c r="N365" s="11"/>
      <c r="O365" s="11"/>
      <c r="P365" s="2"/>
      <c r="Q365" s="2"/>
      <c r="R365" s="629"/>
      <c r="S365" s="1"/>
      <c r="T365" s="1"/>
      <c r="U365" s="360"/>
      <c r="V365" s="14"/>
      <c r="W365" s="11"/>
      <c r="X365" s="2"/>
      <c r="Y365" s="1322"/>
      <c r="Z365" s="2"/>
      <c r="AA365" s="2"/>
      <c r="AB365" s="2"/>
      <c r="AC365" s="2"/>
      <c r="AD365" s="2"/>
      <c r="AE365" s="2"/>
      <c r="AF365" s="2"/>
      <c r="AG365" s="2"/>
      <c r="AH365" s="2"/>
      <c r="AI365" s="2"/>
      <c r="AJ365" s="2"/>
    </row>
    <row r="366" ht="15.75" customHeight="1">
      <c r="A366" s="1321" t="s">
        <v>30</v>
      </c>
      <c r="B366" s="31"/>
      <c r="C366" s="31"/>
      <c r="D366" s="2"/>
      <c r="E366" s="11"/>
      <c r="F366" s="2"/>
      <c r="G366" s="2"/>
      <c r="H366" s="2"/>
      <c r="I366" s="28"/>
      <c r="J366" s="2"/>
      <c r="K366" s="2"/>
      <c r="L366" s="11"/>
      <c r="M366" s="11"/>
      <c r="N366" s="11"/>
      <c r="O366" s="11"/>
      <c r="P366" s="2"/>
      <c r="Q366" s="2"/>
      <c r="R366" s="629"/>
      <c r="S366" s="1"/>
      <c r="T366" s="1"/>
      <c r="U366" s="360"/>
      <c r="V366" s="14"/>
      <c r="W366" s="11"/>
      <c r="X366" s="2"/>
      <c r="Y366" s="1322"/>
      <c r="Z366" s="2"/>
      <c r="AA366" s="2"/>
      <c r="AB366" s="2"/>
      <c r="AC366" s="2"/>
      <c r="AD366" s="2"/>
      <c r="AE366" s="2"/>
      <c r="AF366" s="2"/>
      <c r="AG366" s="2"/>
      <c r="AH366" s="2"/>
      <c r="AI366" s="2"/>
      <c r="AJ366" s="2"/>
    </row>
    <row r="367" ht="15.75" customHeight="1">
      <c r="A367" s="1321" t="s">
        <v>30</v>
      </c>
      <c r="B367" s="31"/>
      <c r="C367" s="31"/>
      <c r="D367" s="2"/>
      <c r="E367" s="11"/>
      <c r="F367" s="2"/>
      <c r="G367" s="2"/>
      <c r="H367" s="2"/>
      <c r="I367" s="28"/>
      <c r="J367" s="2"/>
      <c r="K367" s="2"/>
      <c r="L367" s="11"/>
      <c r="M367" s="11"/>
      <c r="N367" s="11"/>
      <c r="O367" s="11"/>
      <c r="P367" s="2"/>
      <c r="Q367" s="2"/>
      <c r="R367" s="629"/>
      <c r="S367" s="1"/>
      <c r="T367" s="1"/>
      <c r="U367" s="360"/>
      <c r="V367" s="14"/>
      <c r="W367" s="11"/>
      <c r="X367" s="2"/>
      <c r="Y367" s="1322"/>
      <c r="Z367" s="2"/>
      <c r="AA367" s="2"/>
      <c r="AB367" s="2"/>
      <c r="AC367" s="2"/>
      <c r="AD367" s="2"/>
      <c r="AE367" s="2"/>
      <c r="AF367" s="2"/>
      <c r="AG367" s="2"/>
      <c r="AH367" s="2"/>
      <c r="AI367" s="2"/>
      <c r="AJ367" s="2"/>
    </row>
    <row r="368" ht="15.75" customHeight="1">
      <c r="A368" s="1321" t="s">
        <v>30</v>
      </c>
      <c r="B368" s="31"/>
      <c r="C368" s="31"/>
      <c r="D368" s="2"/>
      <c r="E368" s="11"/>
      <c r="F368" s="2"/>
      <c r="G368" s="2"/>
      <c r="H368" s="2"/>
      <c r="I368" s="28"/>
      <c r="J368" s="2"/>
      <c r="K368" s="2"/>
      <c r="L368" s="11"/>
      <c r="M368" s="11"/>
      <c r="N368" s="11"/>
      <c r="O368" s="11"/>
      <c r="P368" s="2"/>
      <c r="Q368" s="2"/>
      <c r="R368" s="629"/>
      <c r="S368" s="1"/>
      <c r="T368" s="1"/>
      <c r="U368" s="360"/>
      <c r="V368" s="14"/>
      <c r="W368" s="11"/>
      <c r="X368" s="2"/>
      <c r="Y368" s="1322"/>
      <c r="Z368" s="2"/>
      <c r="AA368" s="2"/>
      <c r="AB368" s="2"/>
      <c r="AC368" s="2"/>
      <c r="AD368" s="2"/>
      <c r="AE368" s="2"/>
      <c r="AF368" s="2"/>
      <c r="AG368" s="2"/>
      <c r="AH368" s="2"/>
      <c r="AI368" s="2"/>
      <c r="AJ368" s="2"/>
    </row>
    <row r="369" ht="15.75" customHeight="1">
      <c r="A369" s="1321" t="s">
        <v>30</v>
      </c>
      <c r="B369" s="31"/>
      <c r="C369" s="31"/>
      <c r="D369" s="2"/>
      <c r="E369" s="11"/>
      <c r="F369" s="2"/>
      <c r="G369" s="2"/>
      <c r="H369" s="2"/>
      <c r="I369" s="28"/>
      <c r="J369" s="2"/>
      <c r="K369" s="2"/>
      <c r="L369" s="11"/>
      <c r="M369" s="11"/>
      <c r="N369" s="11"/>
      <c r="O369" s="11"/>
      <c r="P369" s="2"/>
      <c r="Q369" s="2"/>
      <c r="R369" s="629"/>
      <c r="S369" s="1"/>
      <c r="T369" s="1"/>
      <c r="U369" s="360"/>
      <c r="V369" s="14"/>
      <c r="W369" s="11"/>
      <c r="X369" s="2"/>
      <c r="Y369" s="1322"/>
      <c r="Z369" s="2"/>
      <c r="AA369" s="2"/>
      <c r="AB369" s="2"/>
      <c r="AC369" s="2"/>
      <c r="AD369" s="2"/>
      <c r="AE369" s="2"/>
      <c r="AF369" s="2"/>
      <c r="AG369" s="2"/>
      <c r="AH369" s="2"/>
      <c r="AI369" s="2"/>
      <c r="AJ369" s="2"/>
    </row>
    <row r="370" ht="15.75" customHeight="1">
      <c r="A370" s="1321" t="s">
        <v>30</v>
      </c>
      <c r="B370" s="31"/>
      <c r="C370" s="31"/>
      <c r="D370" s="2"/>
      <c r="E370" s="11"/>
      <c r="F370" s="2"/>
      <c r="G370" s="2"/>
      <c r="H370" s="2"/>
      <c r="I370" s="28"/>
      <c r="J370" s="2"/>
      <c r="K370" s="2"/>
      <c r="L370" s="11"/>
      <c r="M370" s="11"/>
      <c r="N370" s="11"/>
      <c r="O370" s="11"/>
      <c r="P370" s="2"/>
      <c r="Q370" s="2"/>
      <c r="R370" s="629"/>
      <c r="S370" s="1"/>
      <c r="T370" s="1"/>
      <c r="U370" s="360"/>
      <c r="V370" s="14"/>
      <c r="W370" s="11"/>
      <c r="X370" s="2"/>
      <c r="Y370" s="1322"/>
      <c r="Z370" s="2"/>
      <c r="AA370" s="2"/>
      <c r="AB370" s="2"/>
      <c r="AC370" s="2"/>
      <c r="AD370" s="2"/>
      <c r="AE370" s="2"/>
      <c r="AF370" s="2"/>
      <c r="AG370" s="2"/>
      <c r="AH370" s="2"/>
      <c r="AI370" s="2"/>
      <c r="AJ370" s="2"/>
    </row>
    <row r="371" ht="15.75" customHeight="1">
      <c r="A371" s="1321" t="s">
        <v>30</v>
      </c>
      <c r="B371" s="31"/>
      <c r="C371" s="31"/>
      <c r="D371" s="2"/>
      <c r="E371" s="11"/>
      <c r="F371" s="2"/>
      <c r="G371" s="2"/>
      <c r="H371" s="2"/>
      <c r="I371" s="28"/>
      <c r="J371" s="2"/>
      <c r="K371" s="2"/>
      <c r="L371" s="11"/>
      <c r="M371" s="11"/>
      <c r="N371" s="11"/>
      <c r="O371" s="11"/>
      <c r="P371" s="2"/>
      <c r="Q371" s="2"/>
      <c r="R371" s="629"/>
      <c r="S371" s="1"/>
      <c r="T371" s="1"/>
      <c r="U371" s="360"/>
      <c r="V371" s="14"/>
      <c r="W371" s="11"/>
      <c r="X371" s="2"/>
      <c r="Y371" s="1322"/>
      <c r="Z371" s="2"/>
      <c r="AA371" s="2"/>
      <c r="AB371" s="2"/>
      <c r="AC371" s="2"/>
      <c r="AD371" s="2"/>
      <c r="AE371" s="2"/>
      <c r="AF371" s="2"/>
      <c r="AG371" s="2"/>
      <c r="AH371" s="2"/>
      <c r="AI371" s="2"/>
      <c r="AJ371" s="2"/>
    </row>
    <row r="372" ht="15.75" customHeight="1">
      <c r="A372" s="1321" t="s">
        <v>30</v>
      </c>
      <c r="B372" s="31"/>
      <c r="C372" s="31"/>
      <c r="D372" s="2"/>
      <c r="E372" s="11"/>
      <c r="F372" s="2"/>
      <c r="G372" s="2"/>
      <c r="H372" s="2"/>
      <c r="I372" s="28"/>
      <c r="J372" s="2"/>
      <c r="K372" s="2"/>
      <c r="L372" s="11"/>
      <c r="M372" s="11"/>
      <c r="N372" s="11"/>
      <c r="O372" s="11"/>
      <c r="P372" s="2"/>
      <c r="Q372" s="2"/>
      <c r="R372" s="629"/>
      <c r="S372" s="1"/>
      <c r="T372" s="1"/>
      <c r="U372" s="360"/>
      <c r="V372" s="14"/>
      <c r="W372" s="11"/>
      <c r="X372" s="2"/>
      <c r="Y372" s="1322"/>
      <c r="Z372" s="2"/>
      <c r="AA372" s="2"/>
      <c r="AB372" s="2"/>
      <c r="AC372" s="2"/>
      <c r="AD372" s="2"/>
      <c r="AE372" s="2"/>
      <c r="AF372" s="2"/>
      <c r="AG372" s="2"/>
      <c r="AH372" s="2"/>
      <c r="AI372" s="2"/>
      <c r="AJ372" s="2"/>
    </row>
    <row r="373" ht="15.75" customHeight="1">
      <c r="A373" s="1321" t="s">
        <v>30</v>
      </c>
      <c r="B373" s="31"/>
      <c r="C373" s="31"/>
      <c r="D373" s="2"/>
      <c r="E373" s="11"/>
      <c r="F373" s="2"/>
      <c r="G373" s="2"/>
      <c r="H373" s="2"/>
      <c r="I373" s="28"/>
      <c r="J373" s="2"/>
      <c r="K373" s="2"/>
      <c r="L373" s="11"/>
      <c r="M373" s="11"/>
      <c r="N373" s="11"/>
      <c r="O373" s="11"/>
      <c r="P373" s="2"/>
      <c r="Q373" s="2"/>
      <c r="R373" s="629"/>
      <c r="S373" s="1"/>
      <c r="T373" s="1"/>
      <c r="U373" s="360"/>
      <c r="V373" s="14"/>
      <c r="W373" s="11"/>
      <c r="X373" s="2"/>
      <c r="Y373" s="1322"/>
      <c r="Z373" s="2"/>
      <c r="AA373" s="2"/>
      <c r="AB373" s="2"/>
      <c r="AC373" s="2"/>
      <c r="AD373" s="2"/>
      <c r="AE373" s="2"/>
      <c r="AF373" s="2"/>
      <c r="AG373" s="2"/>
      <c r="AH373" s="2"/>
      <c r="AI373" s="2"/>
      <c r="AJ373" s="2"/>
    </row>
    <row r="374" ht="15.75" customHeight="1">
      <c r="A374" s="1321" t="s">
        <v>30</v>
      </c>
      <c r="B374" s="31"/>
      <c r="C374" s="31"/>
      <c r="D374" s="2"/>
      <c r="E374" s="11"/>
      <c r="F374" s="2"/>
      <c r="G374" s="2"/>
      <c r="H374" s="2"/>
      <c r="I374" s="28"/>
      <c r="J374" s="2"/>
      <c r="K374" s="2"/>
      <c r="L374" s="11"/>
      <c r="M374" s="11"/>
      <c r="N374" s="11"/>
      <c r="O374" s="11"/>
      <c r="P374" s="2"/>
      <c r="Q374" s="2"/>
      <c r="R374" s="629"/>
      <c r="S374" s="1"/>
      <c r="T374" s="1"/>
      <c r="U374" s="360"/>
      <c r="V374" s="14"/>
      <c r="W374" s="11"/>
      <c r="X374" s="2"/>
      <c r="Y374" s="1322"/>
      <c r="Z374" s="2"/>
      <c r="AA374" s="2"/>
      <c r="AB374" s="2"/>
      <c r="AC374" s="2"/>
      <c r="AD374" s="2"/>
      <c r="AE374" s="2"/>
      <c r="AF374" s="2"/>
      <c r="AG374" s="2"/>
      <c r="AH374" s="2"/>
      <c r="AI374" s="2"/>
      <c r="AJ374" s="2"/>
    </row>
    <row r="375" ht="15.75" customHeight="1">
      <c r="A375" s="1321" t="s">
        <v>30</v>
      </c>
      <c r="B375" s="31"/>
      <c r="C375" s="31"/>
      <c r="D375" s="2"/>
      <c r="E375" s="11"/>
      <c r="F375" s="2"/>
      <c r="G375" s="2"/>
      <c r="H375" s="2"/>
      <c r="I375" s="28"/>
      <c r="J375" s="2"/>
      <c r="K375" s="2"/>
      <c r="L375" s="11"/>
      <c r="M375" s="11"/>
      <c r="N375" s="11"/>
      <c r="O375" s="11"/>
      <c r="P375" s="2"/>
      <c r="Q375" s="2"/>
      <c r="R375" s="629"/>
      <c r="S375" s="1"/>
      <c r="T375" s="1"/>
      <c r="U375" s="360"/>
      <c r="V375" s="14"/>
      <c r="W375" s="11"/>
      <c r="X375" s="2"/>
      <c r="Y375" s="1322"/>
      <c r="Z375" s="2"/>
      <c r="AA375" s="2"/>
      <c r="AB375" s="2"/>
      <c r="AC375" s="2"/>
      <c r="AD375" s="2"/>
      <c r="AE375" s="2"/>
      <c r="AF375" s="2"/>
      <c r="AG375" s="2"/>
      <c r="AH375" s="2"/>
      <c r="AI375" s="2"/>
      <c r="AJ375" s="2"/>
    </row>
    <row r="376" ht="15.75" customHeight="1">
      <c r="A376" s="1321" t="s">
        <v>30</v>
      </c>
      <c r="B376" s="31"/>
      <c r="C376" s="31"/>
      <c r="D376" s="2"/>
      <c r="E376" s="11"/>
      <c r="F376" s="2"/>
      <c r="G376" s="2"/>
      <c r="H376" s="2"/>
      <c r="I376" s="28"/>
      <c r="J376" s="2"/>
      <c r="K376" s="2"/>
      <c r="L376" s="11"/>
      <c r="M376" s="11"/>
      <c r="N376" s="11"/>
      <c r="O376" s="11"/>
      <c r="P376" s="2"/>
      <c r="Q376" s="2"/>
      <c r="R376" s="629"/>
      <c r="S376" s="1"/>
      <c r="T376" s="1"/>
      <c r="U376" s="360"/>
      <c r="V376" s="14"/>
      <c r="W376" s="11"/>
      <c r="X376" s="2"/>
      <c r="Y376" s="1322"/>
      <c r="Z376" s="2"/>
      <c r="AA376" s="2"/>
      <c r="AB376" s="2"/>
      <c r="AC376" s="2"/>
      <c r="AD376" s="2"/>
      <c r="AE376" s="2"/>
      <c r="AF376" s="2"/>
      <c r="AG376" s="2"/>
      <c r="AH376" s="2"/>
      <c r="AI376" s="2"/>
      <c r="AJ376" s="2"/>
    </row>
    <row r="377" ht="15.75" customHeight="1">
      <c r="A377" s="1321" t="s">
        <v>30</v>
      </c>
      <c r="B377" s="31"/>
      <c r="C377" s="31"/>
      <c r="D377" s="2"/>
      <c r="E377" s="11"/>
      <c r="F377" s="2"/>
      <c r="G377" s="2"/>
      <c r="H377" s="2"/>
      <c r="I377" s="28"/>
      <c r="J377" s="2"/>
      <c r="K377" s="2"/>
      <c r="L377" s="11"/>
      <c r="M377" s="11"/>
      <c r="N377" s="11"/>
      <c r="O377" s="11"/>
      <c r="P377" s="2"/>
      <c r="Q377" s="2"/>
      <c r="R377" s="629"/>
      <c r="S377" s="1"/>
      <c r="T377" s="1"/>
      <c r="U377" s="360"/>
      <c r="V377" s="14"/>
      <c r="W377" s="11"/>
      <c r="X377" s="2"/>
      <c r="Y377" s="1322"/>
      <c r="Z377" s="2"/>
      <c r="AA377" s="2"/>
      <c r="AB377" s="2"/>
      <c r="AC377" s="2"/>
      <c r="AD377" s="2"/>
      <c r="AE377" s="2"/>
      <c r="AF377" s="2"/>
      <c r="AG377" s="2"/>
      <c r="AH377" s="2"/>
      <c r="AI377" s="2"/>
      <c r="AJ377" s="2"/>
    </row>
    <row r="378" ht="15.75" customHeight="1">
      <c r="A378" s="1321" t="s">
        <v>30</v>
      </c>
      <c r="B378" s="31"/>
      <c r="C378" s="31"/>
      <c r="D378" s="2"/>
      <c r="E378" s="11"/>
      <c r="F378" s="2"/>
      <c r="G378" s="2"/>
      <c r="H378" s="2"/>
      <c r="I378" s="28"/>
      <c r="J378" s="2"/>
      <c r="K378" s="2"/>
      <c r="L378" s="11"/>
      <c r="M378" s="11"/>
      <c r="N378" s="11"/>
      <c r="O378" s="11"/>
      <c r="P378" s="2"/>
      <c r="Q378" s="2"/>
      <c r="R378" s="629"/>
      <c r="S378" s="1"/>
      <c r="T378" s="1"/>
      <c r="U378" s="360"/>
      <c r="V378" s="14"/>
      <c r="W378" s="11"/>
      <c r="X378" s="2"/>
      <c r="Y378" s="1322"/>
      <c r="Z378" s="2"/>
      <c r="AA378" s="2"/>
      <c r="AB378" s="2"/>
      <c r="AC378" s="2"/>
      <c r="AD378" s="2"/>
      <c r="AE378" s="2"/>
      <c r="AF378" s="2"/>
      <c r="AG378" s="2"/>
      <c r="AH378" s="2"/>
      <c r="AI378" s="2"/>
      <c r="AJ378" s="2"/>
    </row>
    <row r="379" ht="15.75" customHeight="1">
      <c r="A379" s="1321" t="s">
        <v>30</v>
      </c>
      <c r="B379" s="31"/>
      <c r="C379" s="31"/>
      <c r="D379" s="2"/>
      <c r="E379" s="11"/>
      <c r="F379" s="2"/>
      <c r="G379" s="2"/>
      <c r="H379" s="2"/>
      <c r="I379" s="28"/>
      <c r="J379" s="2"/>
      <c r="K379" s="2"/>
      <c r="L379" s="11"/>
      <c r="M379" s="11"/>
      <c r="N379" s="11"/>
      <c r="O379" s="11"/>
      <c r="P379" s="2"/>
      <c r="Q379" s="2"/>
      <c r="R379" s="629"/>
      <c r="S379" s="1"/>
      <c r="T379" s="1"/>
      <c r="U379" s="360"/>
      <c r="V379" s="14"/>
      <c r="W379" s="11"/>
      <c r="X379" s="2"/>
      <c r="Y379" s="1322"/>
      <c r="Z379" s="2"/>
      <c r="AA379" s="2"/>
      <c r="AB379" s="2"/>
      <c r="AC379" s="2"/>
      <c r="AD379" s="2"/>
      <c r="AE379" s="2"/>
      <c r="AF379" s="2"/>
      <c r="AG379" s="2"/>
      <c r="AH379" s="2"/>
      <c r="AI379" s="2"/>
      <c r="AJ379" s="2"/>
    </row>
    <row r="380" ht="15.75" customHeight="1">
      <c r="A380" s="1321" t="s">
        <v>30</v>
      </c>
      <c r="B380" s="31"/>
      <c r="C380" s="31"/>
      <c r="D380" s="2"/>
      <c r="E380" s="11"/>
      <c r="F380" s="2"/>
      <c r="G380" s="2"/>
      <c r="H380" s="2"/>
      <c r="I380" s="28"/>
      <c r="J380" s="2"/>
      <c r="K380" s="2"/>
      <c r="L380" s="11"/>
      <c r="M380" s="11"/>
      <c r="N380" s="11"/>
      <c r="O380" s="11"/>
      <c r="P380" s="2"/>
      <c r="Q380" s="2"/>
      <c r="R380" s="629"/>
      <c r="S380" s="1"/>
      <c r="T380" s="1"/>
      <c r="U380" s="360"/>
      <c r="V380" s="14"/>
      <c r="W380" s="11"/>
      <c r="X380" s="2"/>
      <c r="Y380" s="1322"/>
      <c r="Z380" s="2"/>
      <c r="AA380" s="2"/>
      <c r="AB380" s="2"/>
      <c r="AC380" s="2"/>
      <c r="AD380" s="2"/>
      <c r="AE380" s="2"/>
      <c r="AF380" s="2"/>
      <c r="AG380" s="2"/>
      <c r="AH380" s="2"/>
      <c r="AI380" s="2"/>
      <c r="AJ380" s="2"/>
    </row>
    <row r="381" ht="15.75" customHeight="1">
      <c r="A381" s="1321" t="s">
        <v>30</v>
      </c>
      <c r="B381" s="31"/>
      <c r="C381" s="31"/>
      <c r="D381" s="2"/>
      <c r="E381" s="11"/>
      <c r="F381" s="2"/>
      <c r="G381" s="2"/>
      <c r="H381" s="2"/>
      <c r="I381" s="28"/>
      <c r="J381" s="2"/>
      <c r="K381" s="2"/>
      <c r="L381" s="11"/>
      <c r="M381" s="11"/>
      <c r="N381" s="11"/>
      <c r="O381" s="11"/>
      <c r="P381" s="2"/>
      <c r="Q381" s="2"/>
      <c r="R381" s="629"/>
      <c r="S381" s="1"/>
      <c r="T381" s="1"/>
      <c r="U381" s="360"/>
      <c r="V381" s="14"/>
      <c r="W381" s="11"/>
      <c r="X381" s="2"/>
      <c r="Y381" s="1322"/>
      <c r="Z381" s="2"/>
      <c r="AA381" s="2"/>
      <c r="AB381" s="2"/>
      <c r="AC381" s="2"/>
      <c r="AD381" s="2"/>
      <c r="AE381" s="2"/>
      <c r="AF381" s="2"/>
      <c r="AG381" s="2"/>
      <c r="AH381" s="2"/>
      <c r="AI381" s="2"/>
      <c r="AJ381" s="2"/>
    </row>
    <row r="382" ht="15.75" customHeight="1">
      <c r="A382" s="1321" t="s">
        <v>30</v>
      </c>
      <c r="B382" s="31"/>
      <c r="C382" s="31"/>
      <c r="D382" s="2"/>
      <c r="E382" s="11"/>
      <c r="F382" s="2"/>
      <c r="G382" s="2"/>
      <c r="H382" s="2"/>
      <c r="I382" s="28"/>
      <c r="J382" s="2"/>
      <c r="K382" s="2"/>
      <c r="L382" s="11"/>
      <c r="M382" s="11"/>
      <c r="N382" s="11"/>
      <c r="O382" s="11"/>
      <c r="P382" s="2"/>
      <c r="Q382" s="2"/>
      <c r="R382" s="629"/>
      <c r="S382" s="1"/>
      <c r="T382" s="1"/>
      <c r="U382" s="360"/>
      <c r="V382" s="14"/>
      <c r="W382" s="11"/>
      <c r="X382" s="2"/>
      <c r="Y382" s="1322"/>
      <c r="Z382" s="2"/>
      <c r="AA382" s="2"/>
      <c r="AB382" s="2"/>
      <c r="AC382" s="2"/>
      <c r="AD382" s="2"/>
      <c r="AE382" s="2"/>
      <c r="AF382" s="2"/>
      <c r="AG382" s="2"/>
      <c r="AH382" s="2"/>
      <c r="AI382" s="2"/>
      <c r="AJ382" s="2"/>
    </row>
    <row r="383" ht="15.75" customHeight="1">
      <c r="A383" s="1321" t="s">
        <v>30</v>
      </c>
      <c r="B383" s="31"/>
      <c r="C383" s="31"/>
      <c r="D383" s="2"/>
      <c r="E383" s="11"/>
      <c r="F383" s="2"/>
      <c r="G383" s="2"/>
      <c r="H383" s="2"/>
      <c r="I383" s="28"/>
      <c r="J383" s="2"/>
      <c r="K383" s="2"/>
      <c r="L383" s="11"/>
      <c r="M383" s="11"/>
      <c r="N383" s="11"/>
      <c r="O383" s="11"/>
      <c r="P383" s="2"/>
      <c r="Q383" s="2"/>
      <c r="R383" s="629"/>
      <c r="S383" s="1"/>
      <c r="T383" s="1"/>
      <c r="U383" s="360"/>
      <c r="V383" s="14"/>
      <c r="W383" s="11"/>
      <c r="X383" s="2"/>
      <c r="Y383" s="1322"/>
      <c r="Z383" s="2"/>
      <c r="AA383" s="2"/>
      <c r="AB383" s="2"/>
      <c r="AC383" s="2"/>
      <c r="AD383" s="2"/>
      <c r="AE383" s="2"/>
      <c r="AF383" s="2"/>
      <c r="AG383" s="2"/>
      <c r="AH383" s="2"/>
      <c r="AI383" s="2"/>
      <c r="AJ383" s="2"/>
    </row>
    <row r="384" ht="15.75" customHeight="1">
      <c r="A384" s="1321" t="s">
        <v>30</v>
      </c>
      <c r="B384" s="31"/>
      <c r="C384" s="31"/>
      <c r="D384" s="2"/>
      <c r="E384" s="11"/>
      <c r="F384" s="2"/>
      <c r="G384" s="2"/>
      <c r="H384" s="2"/>
      <c r="I384" s="28"/>
      <c r="J384" s="2"/>
      <c r="K384" s="2"/>
      <c r="L384" s="11"/>
      <c r="M384" s="11"/>
      <c r="N384" s="11"/>
      <c r="O384" s="11"/>
      <c r="P384" s="2"/>
      <c r="Q384" s="2"/>
      <c r="R384" s="629"/>
      <c r="S384" s="1"/>
      <c r="T384" s="1"/>
      <c r="U384" s="360"/>
      <c r="V384" s="14"/>
      <c r="W384" s="11"/>
      <c r="X384" s="2"/>
      <c r="Y384" s="1322"/>
      <c r="Z384" s="2"/>
      <c r="AA384" s="2"/>
      <c r="AB384" s="2"/>
      <c r="AC384" s="2"/>
      <c r="AD384" s="2"/>
      <c r="AE384" s="2"/>
      <c r="AF384" s="2"/>
      <c r="AG384" s="2"/>
      <c r="AH384" s="2"/>
      <c r="AI384" s="2"/>
      <c r="AJ384" s="2"/>
    </row>
    <row r="385" ht="15.75" customHeight="1">
      <c r="A385" s="1321" t="s">
        <v>30</v>
      </c>
      <c r="B385" s="31"/>
      <c r="C385" s="31"/>
      <c r="D385" s="2"/>
      <c r="E385" s="11"/>
      <c r="F385" s="2"/>
      <c r="G385" s="2"/>
      <c r="H385" s="2"/>
      <c r="I385" s="28"/>
      <c r="J385" s="2"/>
      <c r="K385" s="2"/>
      <c r="L385" s="11"/>
      <c r="M385" s="11"/>
      <c r="N385" s="11"/>
      <c r="O385" s="11"/>
      <c r="P385" s="2"/>
      <c r="Q385" s="2"/>
      <c r="R385" s="629"/>
      <c r="S385" s="1"/>
      <c r="T385" s="1"/>
      <c r="U385" s="360"/>
      <c r="V385" s="14"/>
      <c r="W385" s="11"/>
      <c r="X385" s="2"/>
      <c r="Y385" s="1322"/>
      <c r="Z385" s="2"/>
      <c r="AA385" s="2"/>
      <c r="AB385" s="2"/>
      <c r="AC385" s="2"/>
      <c r="AD385" s="2"/>
      <c r="AE385" s="2"/>
      <c r="AF385" s="2"/>
      <c r="AG385" s="2"/>
      <c r="AH385" s="2"/>
      <c r="AI385" s="2"/>
      <c r="AJ385" s="2"/>
    </row>
    <row r="386" ht="15.75" customHeight="1">
      <c r="A386" s="1321" t="s">
        <v>30</v>
      </c>
      <c r="B386" s="31"/>
      <c r="C386" s="31"/>
      <c r="D386" s="2"/>
      <c r="E386" s="11"/>
      <c r="F386" s="2"/>
      <c r="G386" s="2"/>
      <c r="H386" s="2"/>
      <c r="I386" s="28"/>
      <c r="J386" s="2"/>
      <c r="K386" s="2"/>
      <c r="L386" s="11"/>
      <c r="M386" s="11"/>
      <c r="N386" s="11"/>
      <c r="O386" s="11"/>
      <c r="P386" s="2"/>
      <c r="Q386" s="2"/>
      <c r="R386" s="629"/>
      <c r="S386" s="1"/>
      <c r="T386" s="1"/>
      <c r="U386" s="360"/>
      <c r="V386" s="14"/>
      <c r="W386" s="11"/>
      <c r="X386" s="2"/>
      <c r="Y386" s="1322"/>
      <c r="Z386" s="2"/>
      <c r="AA386" s="2"/>
      <c r="AB386" s="2"/>
      <c r="AC386" s="2"/>
      <c r="AD386" s="2"/>
      <c r="AE386" s="2"/>
      <c r="AF386" s="2"/>
      <c r="AG386" s="2"/>
      <c r="AH386" s="2"/>
      <c r="AI386" s="2"/>
      <c r="AJ386" s="2"/>
    </row>
    <row r="387" ht="15.75" customHeight="1">
      <c r="A387" s="1321" t="s">
        <v>30</v>
      </c>
      <c r="B387" s="31"/>
      <c r="C387" s="31"/>
      <c r="D387" s="2"/>
      <c r="E387" s="11"/>
      <c r="F387" s="2"/>
      <c r="G387" s="2"/>
      <c r="H387" s="2"/>
      <c r="I387" s="28"/>
      <c r="J387" s="2"/>
      <c r="K387" s="2"/>
      <c r="L387" s="11"/>
      <c r="M387" s="11"/>
      <c r="N387" s="11"/>
      <c r="O387" s="11"/>
      <c r="P387" s="2"/>
      <c r="Q387" s="2"/>
      <c r="R387" s="629"/>
      <c r="S387" s="1"/>
      <c r="T387" s="1"/>
      <c r="U387" s="360"/>
      <c r="V387" s="14"/>
      <c r="W387" s="11"/>
      <c r="X387" s="2"/>
      <c r="Y387" s="1322"/>
      <c r="Z387" s="2"/>
      <c r="AA387" s="2"/>
      <c r="AB387" s="2"/>
      <c r="AC387" s="2"/>
      <c r="AD387" s="2"/>
      <c r="AE387" s="2"/>
      <c r="AF387" s="2"/>
      <c r="AG387" s="2"/>
      <c r="AH387" s="2"/>
      <c r="AI387" s="2"/>
      <c r="AJ387" s="2"/>
    </row>
    <row r="388" ht="15.75" customHeight="1">
      <c r="A388" s="1321" t="s">
        <v>30</v>
      </c>
      <c r="B388" s="31"/>
      <c r="C388" s="31"/>
      <c r="D388" s="2"/>
      <c r="E388" s="11"/>
      <c r="F388" s="2"/>
      <c r="G388" s="2"/>
      <c r="H388" s="2"/>
      <c r="I388" s="28"/>
      <c r="J388" s="2"/>
      <c r="K388" s="2"/>
      <c r="L388" s="11"/>
      <c r="M388" s="11"/>
      <c r="N388" s="11"/>
      <c r="O388" s="11"/>
      <c r="P388" s="2"/>
      <c r="Q388" s="2"/>
      <c r="R388" s="629"/>
      <c r="S388" s="1"/>
      <c r="T388" s="1"/>
      <c r="U388" s="360"/>
      <c r="V388" s="14"/>
      <c r="W388" s="11"/>
      <c r="X388" s="2"/>
      <c r="Y388" s="1322"/>
      <c r="Z388" s="2"/>
      <c r="AA388" s="2"/>
      <c r="AB388" s="2"/>
      <c r="AC388" s="2"/>
      <c r="AD388" s="2"/>
      <c r="AE388" s="2"/>
      <c r="AF388" s="2"/>
      <c r="AG388" s="2"/>
      <c r="AH388" s="2"/>
      <c r="AI388" s="2"/>
      <c r="AJ388" s="2"/>
    </row>
    <row r="389" ht="15.75" customHeight="1">
      <c r="A389" s="1321" t="s">
        <v>30</v>
      </c>
      <c r="B389" s="31"/>
      <c r="C389" s="31"/>
      <c r="D389" s="2"/>
      <c r="E389" s="11"/>
      <c r="F389" s="2"/>
      <c r="G389" s="2"/>
      <c r="H389" s="2"/>
      <c r="I389" s="28"/>
      <c r="J389" s="2"/>
      <c r="K389" s="2"/>
      <c r="L389" s="11"/>
      <c r="M389" s="11"/>
      <c r="N389" s="11"/>
      <c r="O389" s="11"/>
      <c r="P389" s="2"/>
      <c r="Q389" s="2"/>
      <c r="R389" s="629"/>
      <c r="S389" s="1"/>
      <c r="T389" s="1"/>
      <c r="U389" s="360"/>
      <c r="V389" s="14"/>
      <c r="W389" s="11"/>
      <c r="X389" s="2"/>
      <c r="Y389" s="1322"/>
      <c r="Z389" s="2"/>
      <c r="AA389" s="2"/>
      <c r="AB389" s="2"/>
      <c r="AC389" s="2"/>
      <c r="AD389" s="2"/>
      <c r="AE389" s="2"/>
      <c r="AF389" s="2"/>
      <c r="AG389" s="2"/>
      <c r="AH389" s="2"/>
      <c r="AI389" s="2"/>
      <c r="AJ389" s="2"/>
    </row>
    <row r="390" ht="15.75" customHeight="1">
      <c r="A390" s="1321" t="s">
        <v>30</v>
      </c>
      <c r="B390" s="31"/>
      <c r="C390" s="31"/>
      <c r="D390" s="2"/>
      <c r="E390" s="11"/>
      <c r="F390" s="2"/>
      <c r="G390" s="2"/>
      <c r="H390" s="2"/>
      <c r="I390" s="28"/>
      <c r="J390" s="2"/>
      <c r="K390" s="2"/>
      <c r="L390" s="11"/>
      <c r="M390" s="11"/>
      <c r="N390" s="11"/>
      <c r="O390" s="11"/>
      <c r="P390" s="2"/>
      <c r="Q390" s="2"/>
      <c r="R390" s="629"/>
      <c r="S390" s="1"/>
      <c r="T390" s="1"/>
      <c r="U390" s="360"/>
      <c r="V390" s="14"/>
      <c r="W390" s="11"/>
      <c r="X390" s="2"/>
      <c r="Y390" s="1322"/>
      <c r="Z390" s="2"/>
      <c r="AA390" s="2"/>
      <c r="AB390" s="2"/>
      <c r="AC390" s="2"/>
      <c r="AD390" s="2"/>
      <c r="AE390" s="2"/>
      <c r="AF390" s="2"/>
      <c r="AG390" s="2"/>
      <c r="AH390" s="2"/>
      <c r="AI390" s="2"/>
      <c r="AJ390" s="2"/>
    </row>
    <row r="391" ht="15.75" customHeight="1">
      <c r="A391" s="1321" t="s">
        <v>30</v>
      </c>
      <c r="B391" s="31"/>
      <c r="C391" s="31"/>
      <c r="D391" s="2"/>
      <c r="E391" s="11"/>
      <c r="F391" s="2"/>
      <c r="G391" s="2"/>
      <c r="H391" s="2"/>
      <c r="I391" s="28"/>
      <c r="J391" s="2"/>
      <c r="K391" s="2"/>
      <c r="L391" s="11"/>
      <c r="M391" s="11"/>
      <c r="N391" s="11"/>
      <c r="O391" s="11"/>
      <c r="P391" s="2"/>
      <c r="Q391" s="2"/>
      <c r="R391" s="629"/>
      <c r="S391" s="1"/>
      <c r="T391" s="1"/>
      <c r="U391" s="360"/>
      <c r="V391" s="14"/>
      <c r="W391" s="11"/>
      <c r="X391" s="2"/>
      <c r="Y391" s="1322"/>
      <c r="Z391" s="2"/>
      <c r="AA391" s="2"/>
      <c r="AB391" s="2"/>
      <c r="AC391" s="2"/>
      <c r="AD391" s="2"/>
      <c r="AE391" s="2"/>
      <c r="AF391" s="2"/>
      <c r="AG391" s="2"/>
      <c r="AH391" s="2"/>
      <c r="AI391" s="2"/>
      <c r="AJ391" s="2"/>
    </row>
    <row r="392" ht="15.75" customHeight="1">
      <c r="A392" s="1321" t="s">
        <v>30</v>
      </c>
      <c r="B392" s="31"/>
      <c r="C392" s="31"/>
      <c r="D392" s="2"/>
      <c r="E392" s="11"/>
      <c r="F392" s="2"/>
      <c r="G392" s="2"/>
      <c r="H392" s="2"/>
      <c r="I392" s="28"/>
      <c r="J392" s="2"/>
      <c r="K392" s="2"/>
      <c r="L392" s="11"/>
      <c r="M392" s="11"/>
      <c r="N392" s="11"/>
      <c r="O392" s="11"/>
      <c r="P392" s="2"/>
      <c r="Q392" s="2"/>
      <c r="R392" s="629"/>
      <c r="S392" s="1"/>
      <c r="T392" s="1"/>
      <c r="U392" s="360"/>
      <c r="V392" s="14"/>
      <c r="W392" s="11"/>
      <c r="X392" s="2"/>
      <c r="Y392" s="1322"/>
      <c r="Z392" s="2"/>
      <c r="AA392" s="2"/>
      <c r="AB392" s="2"/>
      <c r="AC392" s="2"/>
      <c r="AD392" s="2"/>
      <c r="AE392" s="2"/>
      <c r="AF392" s="2"/>
      <c r="AG392" s="2"/>
      <c r="AH392" s="2"/>
      <c r="AI392" s="2"/>
      <c r="AJ392" s="2"/>
    </row>
    <row r="393" ht="15.75" customHeight="1">
      <c r="A393" s="1321" t="s">
        <v>30</v>
      </c>
      <c r="B393" s="31"/>
      <c r="C393" s="31"/>
      <c r="D393" s="2"/>
      <c r="E393" s="11"/>
      <c r="F393" s="2"/>
      <c r="G393" s="2"/>
      <c r="H393" s="2"/>
      <c r="I393" s="28"/>
      <c r="J393" s="2"/>
      <c r="K393" s="2"/>
      <c r="L393" s="11"/>
      <c r="M393" s="11"/>
      <c r="N393" s="11"/>
      <c r="O393" s="11"/>
      <c r="P393" s="2"/>
      <c r="Q393" s="2"/>
      <c r="R393" s="629"/>
      <c r="S393" s="1"/>
      <c r="T393" s="1"/>
      <c r="U393" s="360"/>
      <c r="V393" s="14"/>
      <c r="W393" s="11"/>
      <c r="X393" s="2"/>
      <c r="Y393" s="1322"/>
      <c r="Z393" s="2"/>
      <c r="AA393" s="2"/>
      <c r="AB393" s="2"/>
      <c r="AC393" s="2"/>
      <c r="AD393" s="2"/>
      <c r="AE393" s="2"/>
      <c r="AF393" s="2"/>
      <c r="AG393" s="2"/>
      <c r="AH393" s="2"/>
      <c r="AI393" s="2"/>
      <c r="AJ393" s="2"/>
    </row>
    <row r="394" ht="15.75" customHeight="1">
      <c r="A394" s="1321" t="s">
        <v>30</v>
      </c>
      <c r="B394" s="31"/>
      <c r="C394" s="31"/>
      <c r="D394" s="2"/>
      <c r="E394" s="11"/>
      <c r="F394" s="2"/>
      <c r="G394" s="2"/>
      <c r="H394" s="2"/>
      <c r="I394" s="28"/>
      <c r="J394" s="2"/>
      <c r="K394" s="2"/>
      <c r="L394" s="11"/>
      <c r="M394" s="11"/>
      <c r="N394" s="11"/>
      <c r="O394" s="11"/>
      <c r="P394" s="2"/>
      <c r="Q394" s="2"/>
      <c r="R394" s="629"/>
      <c r="S394" s="1"/>
      <c r="T394" s="1"/>
      <c r="U394" s="360"/>
      <c r="V394" s="14"/>
      <c r="W394" s="11"/>
      <c r="X394" s="2"/>
      <c r="Y394" s="1322"/>
      <c r="Z394" s="2"/>
      <c r="AA394" s="2"/>
      <c r="AB394" s="2"/>
      <c r="AC394" s="2"/>
      <c r="AD394" s="2"/>
      <c r="AE394" s="2"/>
      <c r="AF394" s="2"/>
      <c r="AG394" s="2"/>
      <c r="AH394" s="2"/>
      <c r="AI394" s="2"/>
      <c r="AJ394" s="2"/>
    </row>
    <row r="395" ht="15.75" customHeight="1">
      <c r="A395" s="1321" t="s">
        <v>30</v>
      </c>
      <c r="B395" s="31"/>
      <c r="C395" s="31"/>
      <c r="D395" s="2"/>
      <c r="E395" s="11"/>
      <c r="F395" s="2"/>
      <c r="G395" s="2"/>
      <c r="H395" s="2"/>
      <c r="I395" s="28"/>
      <c r="J395" s="2"/>
      <c r="K395" s="2"/>
      <c r="L395" s="11"/>
      <c r="M395" s="11"/>
      <c r="N395" s="11"/>
      <c r="O395" s="11"/>
      <c r="P395" s="2"/>
      <c r="Q395" s="2"/>
      <c r="R395" s="629"/>
      <c r="S395" s="1"/>
      <c r="T395" s="1"/>
      <c r="U395" s="360"/>
      <c r="V395" s="14"/>
      <c r="W395" s="11"/>
      <c r="X395" s="2"/>
      <c r="Y395" s="1322"/>
      <c r="Z395" s="2"/>
      <c r="AA395" s="2"/>
      <c r="AB395" s="2"/>
      <c r="AC395" s="2"/>
      <c r="AD395" s="2"/>
      <c r="AE395" s="2"/>
      <c r="AF395" s="2"/>
      <c r="AG395" s="2"/>
      <c r="AH395" s="2"/>
      <c r="AI395" s="2"/>
      <c r="AJ395" s="2"/>
    </row>
    <row r="396" ht="15.75" customHeight="1">
      <c r="A396" s="1321" t="s">
        <v>30</v>
      </c>
      <c r="B396" s="31"/>
      <c r="C396" s="31"/>
      <c r="D396" s="2"/>
      <c r="E396" s="11"/>
      <c r="F396" s="2"/>
      <c r="G396" s="2"/>
      <c r="H396" s="2"/>
      <c r="I396" s="28"/>
      <c r="J396" s="2"/>
      <c r="K396" s="2"/>
      <c r="L396" s="11"/>
      <c r="M396" s="11"/>
      <c r="N396" s="11"/>
      <c r="O396" s="11"/>
      <c r="P396" s="2"/>
      <c r="Q396" s="2"/>
      <c r="R396" s="629"/>
      <c r="S396" s="1"/>
      <c r="T396" s="1"/>
      <c r="U396" s="360"/>
      <c r="V396" s="14"/>
      <c r="W396" s="11"/>
      <c r="X396" s="2"/>
      <c r="Y396" s="1322"/>
      <c r="Z396" s="2"/>
      <c r="AA396" s="2"/>
      <c r="AB396" s="2"/>
      <c r="AC396" s="2"/>
      <c r="AD396" s="2"/>
      <c r="AE396" s="2"/>
      <c r="AF396" s="2"/>
      <c r="AG396" s="2"/>
      <c r="AH396" s="2"/>
      <c r="AI396" s="2"/>
      <c r="AJ396" s="2"/>
    </row>
    <row r="397" ht="15.75" customHeight="1">
      <c r="A397" s="1321" t="s">
        <v>30</v>
      </c>
      <c r="B397" s="31"/>
      <c r="C397" s="31"/>
      <c r="D397" s="2"/>
      <c r="E397" s="11"/>
      <c r="F397" s="2"/>
      <c r="G397" s="2"/>
      <c r="H397" s="2"/>
      <c r="I397" s="28"/>
      <c r="J397" s="2"/>
      <c r="K397" s="2"/>
      <c r="L397" s="11"/>
      <c r="M397" s="11"/>
      <c r="N397" s="11"/>
      <c r="O397" s="11"/>
      <c r="P397" s="2"/>
      <c r="Q397" s="2"/>
      <c r="R397" s="629"/>
      <c r="S397" s="1"/>
      <c r="T397" s="1"/>
      <c r="U397" s="360"/>
      <c r="V397" s="14"/>
      <c r="W397" s="11"/>
      <c r="X397" s="2"/>
      <c r="Y397" s="1322"/>
      <c r="Z397" s="2"/>
      <c r="AA397" s="2"/>
      <c r="AB397" s="2"/>
      <c r="AC397" s="2"/>
      <c r="AD397" s="2"/>
      <c r="AE397" s="2"/>
      <c r="AF397" s="2"/>
      <c r="AG397" s="2"/>
      <c r="AH397" s="2"/>
      <c r="AI397" s="2"/>
      <c r="AJ397" s="2"/>
    </row>
    <row r="398" ht="15.75" customHeight="1">
      <c r="A398" s="1321" t="s">
        <v>30</v>
      </c>
      <c r="B398" s="31"/>
      <c r="C398" s="31"/>
      <c r="D398" s="2"/>
      <c r="E398" s="11"/>
      <c r="F398" s="2"/>
      <c r="G398" s="2"/>
      <c r="H398" s="2"/>
      <c r="I398" s="28"/>
      <c r="J398" s="2"/>
      <c r="K398" s="2"/>
      <c r="L398" s="11"/>
      <c r="M398" s="11"/>
      <c r="N398" s="11"/>
      <c r="O398" s="11"/>
      <c r="P398" s="2"/>
      <c r="Q398" s="2"/>
      <c r="R398" s="629"/>
      <c r="S398" s="1"/>
      <c r="T398" s="1"/>
      <c r="U398" s="360"/>
      <c r="V398" s="14"/>
      <c r="W398" s="11"/>
      <c r="X398" s="2"/>
      <c r="Y398" s="1322"/>
      <c r="Z398" s="2"/>
      <c r="AA398" s="2"/>
      <c r="AB398" s="2"/>
      <c r="AC398" s="2"/>
      <c r="AD398" s="2"/>
      <c r="AE398" s="2"/>
      <c r="AF398" s="2"/>
      <c r="AG398" s="2"/>
      <c r="AH398" s="2"/>
      <c r="AI398" s="2"/>
      <c r="AJ398" s="2"/>
    </row>
    <row r="399" ht="15.75" customHeight="1">
      <c r="A399" s="1321" t="s">
        <v>30</v>
      </c>
      <c r="B399" s="31"/>
      <c r="C399" s="31"/>
      <c r="D399" s="2"/>
      <c r="E399" s="11"/>
      <c r="F399" s="2"/>
      <c r="G399" s="2"/>
      <c r="H399" s="2"/>
      <c r="I399" s="28"/>
      <c r="J399" s="2"/>
      <c r="K399" s="2"/>
      <c r="L399" s="11"/>
      <c r="M399" s="11"/>
      <c r="N399" s="11"/>
      <c r="O399" s="11"/>
      <c r="P399" s="2"/>
      <c r="Q399" s="2"/>
      <c r="R399" s="629"/>
      <c r="S399" s="1"/>
      <c r="T399" s="1"/>
      <c r="U399" s="360"/>
      <c r="V399" s="14"/>
      <c r="W399" s="11"/>
      <c r="X399" s="2"/>
      <c r="Y399" s="1322"/>
      <c r="Z399" s="2"/>
      <c r="AA399" s="2"/>
      <c r="AB399" s="2"/>
      <c r="AC399" s="2"/>
      <c r="AD399" s="2"/>
      <c r="AE399" s="2"/>
      <c r="AF399" s="2"/>
      <c r="AG399" s="2"/>
      <c r="AH399" s="2"/>
      <c r="AI399" s="2"/>
      <c r="AJ399" s="2"/>
    </row>
    <row r="400" ht="15.75" customHeight="1">
      <c r="A400" s="1321" t="s">
        <v>30</v>
      </c>
      <c r="B400" s="31"/>
      <c r="C400" s="31"/>
      <c r="D400" s="2"/>
      <c r="E400" s="11"/>
      <c r="F400" s="2"/>
      <c r="G400" s="2"/>
      <c r="H400" s="2"/>
      <c r="I400" s="28"/>
      <c r="J400" s="2"/>
      <c r="K400" s="2"/>
      <c r="L400" s="11"/>
      <c r="M400" s="11"/>
      <c r="N400" s="11"/>
      <c r="O400" s="11"/>
      <c r="P400" s="2"/>
      <c r="Q400" s="2"/>
      <c r="R400" s="629"/>
      <c r="S400" s="1"/>
      <c r="T400" s="1"/>
      <c r="U400" s="360"/>
      <c r="V400" s="14"/>
      <c r="W400" s="11"/>
      <c r="X400" s="2"/>
      <c r="Y400" s="1322"/>
      <c r="Z400" s="2"/>
      <c r="AA400" s="2"/>
      <c r="AB400" s="2"/>
      <c r="AC400" s="2"/>
      <c r="AD400" s="2"/>
      <c r="AE400" s="2"/>
      <c r="AF400" s="2"/>
      <c r="AG400" s="2"/>
      <c r="AH400" s="2"/>
      <c r="AI400" s="2"/>
      <c r="AJ400" s="2"/>
    </row>
    <row r="401" ht="15.75" customHeight="1">
      <c r="A401" s="1321" t="s">
        <v>30</v>
      </c>
      <c r="B401" s="31"/>
      <c r="C401" s="31"/>
      <c r="D401" s="2"/>
      <c r="E401" s="11"/>
      <c r="F401" s="2"/>
      <c r="G401" s="2"/>
      <c r="H401" s="2"/>
      <c r="I401" s="28"/>
      <c r="J401" s="2"/>
      <c r="K401" s="2"/>
      <c r="L401" s="11"/>
      <c r="M401" s="11"/>
      <c r="N401" s="11"/>
      <c r="O401" s="11"/>
      <c r="P401" s="2"/>
      <c r="Q401" s="2"/>
      <c r="R401" s="629"/>
      <c r="S401" s="1"/>
      <c r="T401" s="1"/>
      <c r="U401" s="360"/>
      <c r="V401" s="14"/>
      <c r="W401" s="11"/>
      <c r="X401" s="2"/>
      <c r="Y401" s="1322"/>
      <c r="Z401" s="2"/>
      <c r="AA401" s="2"/>
      <c r="AB401" s="2"/>
      <c r="AC401" s="2"/>
      <c r="AD401" s="2"/>
      <c r="AE401" s="2"/>
      <c r="AF401" s="2"/>
      <c r="AG401" s="2"/>
      <c r="AH401" s="2"/>
      <c r="AI401" s="2"/>
      <c r="AJ401" s="2"/>
    </row>
    <row r="402" ht="15.75" customHeight="1">
      <c r="A402" s="1321" t="s">
        <v>30</v>
      </c>
      <c r="B402" s="31"/>
      <c r="C402" s="31"/>
      <c r="D402" s="2"/>
      <c r="E402" s="11"/>
      <c r="F402" s="2"/>
      <c r="G402" s="2"/>
      <c r="H402" s="2"/>
      <c r="I402" s="28"/>
      <c r="J402" s="2"/>
      <c r="K402" s="2"/>
      <c r="L402" s="11"/>
      <c r="M402" s="11"/>
      <c r="N402" s="11"/>
      <c r="O402" s="11"/>
      <c r="P402" s="2"/>
      <c r="Q402" s="2"/>
      <c r="R402" s="629"/>
      <c r="S402" s="1"/>
      <c r="T402" s="1"/>
      <c r="U402" s="360"/>
      <c r="V402" s="14"/>
      <c r="W402" s="11"/>
      <c r="X402" s="2"/>
      <c r="Y402" s="1322"/>
      <c r="Z402" s="2"/>
      <c r="AA402" s="2"/>
      <c r="AB402" s="2"/>
      <c r="AC402" s="2"/>
      <c r="AD402" s="2"/>
      <c r="AE402" s="2"/>
      <c r="AF402" s="2"/>
      <c r="AG402" s="2"/>
      <c r="AH402" s="2"/>
      <c r="AI402" s="2"/>
      <c r="AJ402" s="2"/>
    </row>
    <row r="403" ht="15.75" customHeight="1">
      <c r="A403" s="1321" t="s">
        <v>30</v>
      </c>
      <c r="B403" s="31"/>
      <c r="C403" s="31"/>
      <c r="D403" s="2"/>
      <c r="E403" s="11"/>
      <c r="F403" s="2"/>
      <c r="G403" s="2"/>
      <c r="H403" s="2"/>
      <c r="I403" s="28"/>
      <c r="J403" s="2"/>
      <c r="K403" s="2"/>
      <c r="L403" s="11"/>
      <c r="M403" s="11"/>
      <c r="N403" s="11"/>
      <c r="O403" s="11"/>
      <c r="P403" s="2"/>
      <c r="Q403" s="2"/>
      <c r="R403" s="629"/>
      <c r="S403" s="1"/>
      <c r="T403" s="1"/>
      <c r="U403" s="360"/>
      <c r="V403" s="14"/>
      <c r="W403" s="11"/>
      <c r="X403" s="2"/>
      <c r="Y403" s="1322"/>
      <c r="Z403" s="2"/>
      <c r="AA403" s="2"/>
      <c r="AB403" s="2"/>
      <c r="AC403" s="2"/>
      <c r="AD403" s="2"/>
      <c r="AE403" s="2"/>
      <c r="AF403" s="2"/>
      <c r="AG403" s="2"/>
      <c r="AH403" s="2"/>
      <c r="AI403" s="2"/>
      <c r="AJ403" s="2"/>
    </row>
    <row r="404" ht="15.75" customHeight="1">
      <c r="A404" s="1321" t="s">
        <v>30</v>
      </c>
      <c r="B404" s="31"/>
      <c r="C404" s="31"/>
      <c r="D404" s="2"/>
      <c r="E404" s="11"/>
      <c r="F404" s="2"/>
      <c r="G404" s="2"/>
      <c r="H404" s="2"/>
      <c r="I404" s="28"/>
      <c r="J404" s="2"/>
      <c r="K404" s="2"/>
      <c r="L404" s="11"/>
      <c r="M404" s="11"/>
      <c r="N404" s="11"/>
      <c r="O404" s="11"/>
      <c r="P404" s="2"/>
      <c r="Q404" s="2"/>
      <c r="R404" s="629"/>
      <c r="S404" s="1"/>
      <c r="T404" s="1"/>
      <c r="U404" s="360"/>
      <c r="V404" s="14"/>
      <c r="W404" s="11"/>
      <c r="X404" s="2"/>
      <c r="Y404" s="1322"/>
      <c r="Z404" s="2"/>
      <c r="AA404" s="2"/>
      <c r="AB404" s="2"/>
      <c r="AC404" s="2"/>
      <c r="AD404" s="2"/>
      <c r="AE404" s="2"/>
      <c r="AF404" s="2"/>
      <c r="AG404" s="2"/>
      <c r="AH404" s="2"/>
      <c r="AI404" s="2"/>
      <c r="AJ404" s="2"/>
    </row>
    <row r="405" ht="15.75" customHeight="1">
      <c r="A405" s="1321" t="s">
        <v>30</v>
      </c>
      <c r="B405" s="31"/>
      <c r="C405" s="31"/>
      <c r="D405" s="2"/>
      <c r="E405" s="11"/>
      <c r="F405" s="2"/>
      <c r="G405" s="2"/>
      <c r="H405" s="2"/>
      <c r="I405" s="28"/>
      <c r="J405" s="2"/>
      <c r="K405" s="2"/>
      <c r="L405" s="11"/>
      <c r="M405" s="11"/>
      <c r="N405" s="11"/>
      <c r="O405" s="11"/>
      <c r="P405" s="2"/>
      <c r="Q405" s="2"/>
      <c r="R405" s="629"/>
      <c r="S405" s="1"/>
      <c r="T405" s="1"/>
      <c r="U405" s="360"/>
      <c r="V405" s="14"/>
      <c r="W405" s="11"/>
      <c r="X405" s="2"/>
      <c r="Y405" s="1322"/>
      <c r="Z405" s="2"/>
      <c r="AA405" s="2"/>
      <c r="AB405" s="2"/>
      <c r="AC405" s="2"/>
      <c r="AD405" s="2"/>
      <c r="AE405" s="2"/>
      <c r="AF405" s="2"/>
      <c r="AG405" s="2"/>
      <c r="AH405" s="2"/>
      <c r="AI405" s="2"/>
      <c r="AJ405" s="2"/>
    </row>
    <row r="406" ht="15.75" customHeight="1">
      <c r="A406" s="1321" t="s">
        <v>30</v>
      </c>
      <c r="B406" s="31"/>
      <c r="C406" s="31"/>
      <c r="D406" s="2"/>
      <c r="E406" s="11"/>
      <c r="F406" s="2"/>
      <c r="G406" s="2"/>
      <c r="H406" s="2"/>
      <c r="I406" s="28"/>
      <c r="J406" s="2"/>
      <c r="K406" s="2"/>
      <c r="L406" s="11"/>
      <c r="M406" s="11"/>
      <c r="N406" s="11"/>
      <c r="O406" s="11"/>
      <c r="P406" s="2"/>
      <c r="Q406" s="2"/>
      <c r="R406" s="629"/>
      <c r="S406" s="1"/>
      <c r="T406" s="1"/>
      <c r="U406" s="360"/>
      <c r="V406" s="14"/>
      <c r="W406" s="11"/>
      <c r="X406" s="2"/>
      <c r="Y406" s="1322"/>
      <c r="Z406" s="2"/>
      <c r="AA406" s="2"/>
      <c r="AB406" s="2"/>
      <c r="AC406" s="2"/>
      <c r="AD406" s="2"/>
      <c r="AE406" s="2"/>
      <c r="AF406" s="2"/>
      <c r="AG406" s="2"/>
      <c r="AH406" s="2"/>
      <c r="AI406" s="2"/>
      <c r="AJ406" s="2"/>
    </row>
    <row r="407" ht="15.75" customHeight="1">
      <c r="A407" s="1321" t="s">
        <v>30</v>
      </c>
      <c r="B407" s="31"/>
      <c r="C407" s="31"/>
      <c r="D407" s="2"/>
      <c r="E407" s="11"/>
      <c r="F407" s="2"/>
      <c r="G407" s="2"/>
      <c r="H407" s="2"/>
      <c r="I407" s="28"/>
      <c r="J407" s="2"/>
      <c r="K407" s="2"/>
      <c r="L407" s="11"/>
      <c r="M407" s="11"/>
      <c r="N407" s="11"/>
      <c r="O407" s="11"/>
      <c r="P407" s="2"/>
      <c r="Q407" s="2"/>
      <c r="R407" s="629"/>
      <c r="S407" s="1"/>
      <c r="T407" s="1"/>
      <c r="U407" s="360"/>
      <c r="V407" s="14"/>
      <c r="W407" s="11"/>
      <c r="X407" s="2"/>
      <c r="Y407" s="1322"/>
      <c r="Z407" s="2"/>
      <c r="AA407" s="2"/>
      <c r="AB407" s="2"/>
      <c r="AC407" s="2"/>
      <c r="AD407" s="2"/>
      <c r="AE407" s="2"/>
      <c r="AF407" s="2"/>
      <c r="AG407" s="2"/>
      <c r="AH407" s="2"/>
      <c r="AI407" s="2"/>
      <c r="AJ407" s="2"/>
    </row>
    <row r="408" ht="15.75" customHeight="1">
      <c r="A408" s="1321" t="s">
        <v>30</v>
      </c>
      <c r="B408" s="31"/>
      <c r="C408" s="31"/>
      <c r="D408" s="2"/>
      <c r="E408" s="11"/>
      <c r="F408" s="2"/>
      <c r="G408" s="2"/>
      <c r="H408" s="2"/>
      <c r="I408" s="28"/>
      <c r="J408" s="2"/>
      <c r="K408" s="2"/>
      <c r="L408" s="11"/>
      <c r="M408" s="11"/>
      <c r="N408" s="11"/>
      <c r="O408" s="11"/>
      <c r="P408" s="2"/>
      <c r="Q408" s="2"/>
      <c r="R408" s="629"/>
      <c r="S408" s="1"/>
      <c r="T408" s="1"/>
      <c r="U408" s="360"/>
      <c r="V408" s="14"/>
      <c r="W408" s="11"/>
      <c r="X408" s="2"/>
      <c r="Y408" s="1322"/>
      <c r="Z408" s="2"/>
      <c r="AA408" s="2"/>
      <c r="AB408" s="2"/>
      <c r="AC408" s="2"/>
      <c r="AD408" s="2"/>
      <c r="AE408" s="2"/>
      <c r="AF408" s="2"/>
      <c r="AG408" s="2"/>
      <c r="AH408" s="2"/>
      <c r="AI408" s="2"/>
      <c r="AJ408" s="2"/>
    </row>
    <row r="409" ht="15.75" customHeight="1">
      <c r="A409" s="1321" t="s">
        <v>30</v>
      </c>
      <c r="B409" s="31"/>
      <c r="C409" s="31"/>
      <c r="D409" s="2"/>
      <c r="E409" s="11"/>
      <c r="F409" s="2"/>
      <c r="G409" s="2"/>
      <c r="H409" s="2"/>
      <c r="I409" s="28"/>
      <c r="J409" s="2"/>
      <c r="K409" s="2"/>
      <c r="L409" s="11"/>
      <c r="M409" s="11"/>
      <c r="N409" s="11"/>
      <c r="O409" s="11"/>
      <c r="P409" s="2"/>
      <c r="Q409" s="2"/>
      <c r="R409" s="629"/>
      <c r="S409" s="1"/>
      <c r="T409" s="1"/>
      <c r="U409" s="360"/>
      <c r="V409" s="14"/>
      <c r="W409" s="11"/>
      <c r="X409" s="2"/>
      <c r="Y409" s="1322"/>
      <c r="Z409" s="2"/>
      <c r="AA409" s="2"/>
      <c r="AB409" s="2"/>
      <c r="AC409" s="2"/>
      <c r="AD409" s="2"/>
      <c r="AE409" s="2"/>
      <c r="AF409" s="2"/>
      <c r="AG409" s="2"/>
      <c r="AH409" s="2"/>
      <c r="AI409" s="2"/>
      <c r="AJ409" s="2"/>
    </row>
    <row r="410" ht="15.75" customHeight="1">
      <c r="A410" s="1321" t="s">
        <v>30</v>
      </c>
      <c r="B410" s="31"/>
      <c r="C410" s="31"/>
      <c r="D410" s="2"/>
      <c r="E410" s="11"/>
      <c r="F410" s="2"/>
      <c r="G410" s="2"/>
      <c r="H410" s="2"/>
      <c r="I410" s="28"/>
      <c r="J410" s="2"/>
      <c r="K410" s="2"/>
      <c r="L410" s="11"/>
      <c r="M410" s="11"/>
      <c r="N410" s="11"/>
      <c r="O410" s="11"/>
      <c r="P410" s="2"/>
      <c r="Q410" s="2"/>
      <c r="R410" s="629"/>
      <c r="S410" s="1"/>
      <c r="T410" s="1"/>
      <c r="U410" s="360"/>
      <c r="V410" s="14"/>
      <c r="W410" s="11"/>
      <c r="X410" s="2"/>
      <c r="Y410" s="1322"/>
      <c r="Z410" s="2"/>
      <c r="AA410" s="2"/>
      <c r="AB410" s="2"/>
      <c r="AC410" s="2"/>
      <c r="AD410" s="2"/>
      <c r="AE410" s="2"/>
      <c r="AF410" s="2"/>
      <c r="AG410" s="2"/>
      <c r="AH410" s="2"/>
      <c r="AI410" s="2"/>
      <c r="AJ410" s="2"/>
    </row>
    <row r="411" ht="15.75" customHeight="1">
      <c r="A411" s="1321" t="s">
        <v>30</v>
      </c>
      <c r="B411" s="31"/>
      <c r="C411" s="31"/>
      <c r="D411" s="2"/>
      <c r="E411" s="11"/>
      <c r="F411" s="2"/>
      <c r="G411" s="2"/>
      <c r="H411" s="2"/>
      <c r="I411" s="28"/>
      <c r="J411" s="2"/>
      <c r="K411" s="2"/>
      <c r="L411" s="11"/>
      <c r="M411" s="11"/>
      <c r="N411" s="11"/>
      <c r="O411" s="11"/>
      <c r="P411" s="2"/>
      <c r="Q411" s="2"/>
      <c r="R411" s="629"/>
      <c r="S411" s="1"/>
      <c r="T411" s="1"/>
      <c r="U411" s="360"/>
      <c r="V411" s="14"/>
      <c r="W411" s="11"/>
      <c r="X411" s="2"/>
      <c r="Y411" s="1322"/>
      <c r="Z411" s="2"/>
      <c r="AA411" s="2"/>
      <c r="AB411" s="2"/>
      <c r="AC411" s="2"/>
      <c r="AD411" s="2"/>
      <c r="AE411" s="2"/>
      <c r="AF411" s="2"/>
      <c r="AG411" s="2"/>
      <c r="AH411" s="2"/>
      <c r="AI411" s="2"/>
      <c r="AJ411" s="2"/>
    </row>
    <row r="412" ht="15.75" customHeight="1">
      <c r="A412" s="1321" t="s">
        <v>30</v>
      </c>
      <c r="B412" s="31"/>
      <c r="C412" s="31"/>
      <c r="D412" s="2"/>
      <c r="E412" s="11"/>
      <c r="F412" s="2"/>
      <c r="G412" s="2"/>
      <c r="H412" s="2"/>
      <c r="I412" s="28"/>
      <c r="J412" s="2"/>
      <c r="K412" s="2"/>
      <c r="L412" s="11"/>
      <c r="M412" s="11"/>
      <c r="N412" s="11"/>
      <c r="O412" s="11"/>
      <c r="P412" s="2"/>
      <c r="Q412" s="2"/>
      <c r="R412" s="629"/>
      <c r="S412" s="1"/>
      <c r="T412" s="1"/>
      <c r="U412" s="360"/>
      <c r="V412" s="14"/>
      <c r="W412" s="11"/>
      <c r="X412" s="2"/>
      <c r="Y412" s="1322"/>
      <c r="Z412" s="2"/>
      <c r="AA412" s="2"/>
      <c r="AB412" s="2"/>
      <c r="AC412" s="2"/>
      <c r="AD412" s="2"/>
      <c r="AE412" s="2"/>
      <c r="AF412" s="2"/>
      <c r="AG412" s="2"/>
      <c r="AH412" s="2"/>
      <c r="AI412" s="2"/>
      <c r="AJ412" s="2"/>
    </row>
    <row r="413" ht="15.75" customHeight="1">
      <c r="A413" s="1321" t="s">
        <v>30</v>
      </c>
      <c r="B413" s="31"/>
      <c r="C413" s="31"/>
      <c r="D413" s="2"/>
      <c r="E413" s="11"/>
      <c r="F413" s="2"/>
      <c r="G413" s="2"/>
      <c r="H413" s="2"/>
      <c r="I413" s="28"/>
      <c r="J413" s="2"/>
      <c r="K413" s="2"/>
      <c r="L413" s="11"/>
      <c r="M413" s="11"/>
      <c r="N413" s="11"/>
      <c r="O413" s="11"/>
      <c r="P413" s="2"/>
      <c r="Q413" s="2"/>
      <c r="R413" s="629"/>
      <c r="S413" s="1"/>
      <c r="T413" s="1"/>
      <c r="U413" s="360"/>
      <c r="V413" s="14"/>
      <c r="W413" s="11"/>
      <c r="X413" s="2"/>
      <c r="Y413" s="1322"/>
      <c r="Z413" s="2"/>
      <c r="AA413" s="2"/>
      <c r="AB413" s="2"/>
      <c r="AC413" s="2"/>
      <c r="AD413" s="2"/>
      <c r="AE413" s="2"/>
      <c r="AF413" s="2"/>
      <c r="AG413" s="2"/>
      <c r="AH413" s="2"/>
      <c r="AI413" s="2"/>
      <c r="AJ413" s="2"/>
    </row>
    <row r="414" ht="15.75" customHeight="1">
      <c r="A414" s="1321" t="s">
        <v>30</v>
      </c>
      <c r="B414" s="31"/>
      <c r="C414" s="31"/>
      <c r="D414" s="2"/>
      <c r="E414" s="11"/>
      <c r="F414" s="2"/>
      <c r="G414" s="2"/>
      <c r="H414" s="2"/>
      <c r="I414" s="28"/>
      <c r="J414" s="2"/>
      <c r="K414" s="2"/>
      <c r="L414" s="11"/>
      <c r="M414" s="11"/>
      <c r="N414" s="11"/>
      <c r="O414" s="11"/>
      <c r="P414" s="2"/>
      <c r="Q414" s="2"/>
      <c r="R414" s="629"/>
      <c r="S414" s="1"/>
      <c r="T414" s="1"/>
      <c r="U414" s="360"/>
      <c r="V414" s="14"/>
      <c r="W414" s="11"/>
      <c r="X414" s="2"/>
      <c r="Y414" s="1322"/>
      <c r="Z414" s="2"/>
      <c r="AA414" s="2"/>
      <c r="AB414" s="2"/>
      <c r="AC414" s="2"/>
      <c r="AD414" s="2"/>
      <c r="AE414" s="2"/>
      <c r="AF414" s="2"/>
      <c r="AG414" s="2"/>
      <c r="AH414" s="2"/>
      <c r="AI414" s="2"/>
      <c r="AJ414" s="2"/>
    </row>
    <row r="415" ht="15.75" customHeight="1">
      <c r="A415" s="1321" t="s">
        <v>30</v>
      </c>
      <c r="B415" s="31"/>
      <c r="C415" s="31"/>
      <c r="D415" s="2"/>
      <c r="E415" s="11"/>
      <c r="F415" s="2"/>
      <c r="G415" s="2"/>
      <c r="H415" s="2"/>
      <c r="I415" s="28"/>
      <c r="J415" s="2"/>
      <c r="K415" s="2"/>
      <c r="L415" s="11"/>
      <c r="M415" s="11"/>
      <c r="N415" s="11"/>
      <c r="O415" s="11"/>
      <c r="P415" s="2"/>
      <c r="Q415" s="2"/>
      <c r="R415" s="629"/>
      <c r="S415" s="1"/>
      <c r="T415" s="1"/>
      <c r="U415" s="360"/>
      <c r="V415" s="14"/>
      <c r="W415" s="11"/>
      <c r="X415" s="2"/>
      <c r="Y415" s="1322"/>
      <c r="Z415" s="2"/>
      <c r="AA415" s="2"/>
      <c r="AB415" s="2"/>
      <c r="AC415" s="2"/>
      <c r="AD415" s="2"/>
      <c r="AE415" s="2"/>
      <c r="AF415" s="2"/>
      <c r="AG415" s="2"/>
      <c r="AH415" s="2"/>
      <c r="AI415" s="2"/>
      <c r="AJ415" s="2"/>
    </row>
    <row r="416" ht="15.75" customHeight="1">
      <c r="A416" s="1321" t="s">
        <v>30</v>
      </c>
      <c r="B416" s="31"/>
      <c r="C416" s="31"/>
      <c r="D416" s="2"/>
      <c r="E416" s="11"/>
      <c r="F416" s="2"/>
      <c r="G416" s="2"/>
      <c r="H416" s="2"/>
      <c r="I416" s="28"/>
      <c r="J416" s="2"/>
      <c r="K416" s="2"/>
      <c r="L416" s="11"/>
      <c r="M416" s="11"/>
      <c r="N416" s="11"/>
      <c r="O416" s="11"/>
      <c r="P416" s="2"/>
      <c r="Q416" s="2"/>
      <c r="R416" s="629"/>
      <c r="S416" s="1"/>
      <c r="T416" s="1"/>
      <c r="U416" s="360"/>
      <c r="V416" s="14"/>
      <c r="W416" s="11"/>
      <c r="X416" s="2"/>
      <c r="Y416" s="1322"/>
      <c r="Z416" s="2"/>
      <c r="AA416" s="2"/>
      <c r="AB416" s="2"/>
      <c r="AC416" s="2"/>
      <c r="AD416" s="2"/>
      <c r="AE416" s="2"/>
      <c r="AF416" s="2"/>
      <c r="AG416" s="2"/>
      <c r="AH416" s="2"/>
      <c r="AI416" s="2"/>
      <c r="AJ416" s="2"/>
    </row>
    <row r="417" ht="15.75" customHeight="1">
      <c r="A417" s="1321" t="s">
        <v>30</v>
      </c>
      <c r="B417" s="31"/>
      <c r="C417" s="31"/>
      <c r="D417" s="2"/>
      <c r="E417" s="11"/>
      <c r="F417" s="2"/>
      <c r="G417" s="2"/>
      <c r="H417" s="2"/>
      <c r="I417" s="28"/>
      <c r="J417" s="2"/>
      <c r="K417" s="2"/>
      <c r="L417" s="11"/>
      <c r="M417" s="11"/>
      <c r="N417" s="11"/>
      <c r="O417" s="11"/>
      <c r="P417" s="2"/>
      <c r="Q417" s="2"/>
      <c r="R417" s="629"/>
      <c r="S417" s="1"/>
      <c r="T417" s="1"/>
      <c r="U417" s="360"/>
      <c r="V417" s="14"/>
      <c r="W417" s="11"/>
      <c r="X417" s="2"/>
      <c r="Y417" s="1322"/>
      <c r="Z417" s="2"/>
      <c r="AA417" s="2"/>
      <c r="AB417" s="2"/>
      <c r="AC417" s="2"/>
      <c r="AD417" s="2"/>
      <c r="AE417" s="2"/>
      <c r="AF417" s="2"/>
      <c r="AG417" s="2"/>
      <c r="AH417" s="2"/>
      <c r="AI417" s="2"/>
      <c r="AJ417" s="2"/>
    </row>
    <row r="418" ht="15.75" customHeight="1">
      <c r="A418" s="1321" t="s">
        <v>30</v>
      </c>
      <c r="B418" s="31"/>
      <c r="C418" s="31"/>
      <c r="D418" s="2"/>
      <c r="E418" s="11"/>
      <c r="F418" s="2"/>
      <c r="G418" s="2"/>
      <c r="H418" s="2"/>
      <c r="I418" s="28"/>
      <c r="J418" s="2"/>
      <c r="K418" s="2"/>
      <c r="L418" s="11"/>
      <c r="M418" s="11"/>
      <c r="N418" s="11"/>
      <c r="O418" s="11"/>
      <c r="P418" s="2"/>
      <c r="Q418" s="2"/>
      <c r="R418" s="629"/>
      <c r="S418" s="1"/>
      <c r="T418" s="1"/>
      <c r="U418" s="360"/>
      <c r="V418" s="14"/>
      <c r="W418" s="11"/>
      <c r="X418" s="2"/>
      <c r="Y418" s="1322"/>
      <c r="Z418" s="2"/>
      <c r="AA418" s="2"/>
      <c r="AB418" s="2"/>
      <c r="AC418" s="2"/>
      <c r="AD418" s="2"/>
      <c r="AE418" s="2"/>
      <c r="AF418" s="2"/>
      <c r="AG418" s="2"/>
      <c r="AH418" s="2"/>
      <c r="AI418" s="2"/>
      <c r="AJ418" s="2"/>
    </row>
    <row r="419" ht="15.75" customHeight="1">
      <c r="A419" s="1321" t="s">
        <v>30</v>
      </c>
      <c r="B419" s="31"/>
      <c r="C419" s="31"/>
      <c r="D419" s="2"/>
      <c r="E419" s="11"/>
      <c r="F419" s="2"/>
      <c r="G419" s="2"/>
      <c r="H419" s="2"/>
      <c r="I419" s="28"/>
      <c r="J419" s="2"/>
      <c r="K419" s="2"/>
      <c r="L419" s="11"/>
      <c r="M419" s="11"/>
      <c r="N419" s="11"/>
      <c r="O419" s="11"/>
      <c r="P419" s="2"/>
      <c r="Q419" s="2"/>
      <c r="R419" s="629"/>
      <c r="S419" s="1"/>
      <c r="T419" s="1"/>
      <c r="U419" s="360"/>
      <c r="V419" s="14"/>
      <c r="W419" s="11"/>
      <c r="X419" s="2"/>
      <c r="Y419" s="1322"/>
      <c r="Z419" s="2"/>
      <c r="AA419" s="2"/>
      <c r="AB419" s="2"/>
      <c r="AC419" s="2"/>
      <c r="AD419" s="2"/>
      <c r="AE419" s="2"/>
      <c r="AF419" s="2"/>
      <c r="AG419" s="2"/>
      <c r="AH419" s="2"/>
      <c r="AI419" s="2"/>
      <c r="AJ419" s="2"/>
    </row>
    <row r="420" ht="15.75" customHeight="1">
      <c r="A420" s="1321" t="s">
        <v>30</v>
      </c>
      <c r="B420" s="31"/>
      <c r="C420" s="31"/>
      <c r="D420" s="2"/>
      <c r="E420" s="11"/>
      <c r="F420" s="2"/>
      <c r="G420" s="2"/>
      <c r="H420" s="2"/>
      <c r="I420" s="28"/>
      <c r="J420" s="2"/>
      <c r="K420" s="2"/>
      <c r="L420" s="11"/>
      <c r="M420" s="11"/>
      <c r="N420" s="11"/>
      <c r="O420" s="11"/>
      <c r="P420" s="2"/>
      <c r="Q420" s="2"/>
      <c r="R420" s="629"/>
      <c r="S420" s="1"/>
      <c r="T420" s="1"/>
      <c r="U420" s="360"/>
      <c r="V420" s="14"/>
      <c r="W420" s="11"/>
      <c r="X420" s="2"/>
      <c r="Y420" s="1322"/>
      <c r="Z420" s="2"/>
      <c r="AA420" s="2"/>
      <c r="AB420" s="2"/>
      <c r="AC420" s="2"/>
      <c r="AD420" s="2"/>
      <c r="AE420" s="2"/>
      <c r="AF420" s="2"/>
      <c r="AG420" s="2"/>
      <c r="AH420" s="2"/>
      <c r="AI420" s="2"/>
      <c r="AJ420" s="2"/>
    </row>
    <row r="421" ht="15.75" customHeight="1">
      <c r="A421" s="1321" t="s">
        <v>30</v>
      </c>
      <c r="B421" s="31"/>
      <c r="C421" s="31"/>
      <c r="D421" s="2"/>
      <c r="E421" s="11"/>
      <c r="F421" s="2"/>
      <c r="G421" s="2"/>
      <c r="H421" s="2"/>
      <c r="I421" s="28"/>
      <c r="J421" s="2"/>
      <c r="K421" s="2"/>
      <c r="L421" s="11"/>
      <c r="M421" s="11"/>
      <c r="N421" s="11"/>
      <c r="O421" s="11"/>
      <c r="P421" s="2"/>
      <c r="Q421" s="2"/>
      <c r="R421" s="629"/>
      <c r="S421" s="1"/>
      <c r="T421" s="1"/>
      <c r="U421" s="360"/>
      <c r="V421" s="14"/>
      <c r="W421" s="11"/>
      <c r="X421" s="2"/>
      <c r="Y421" s="1322"/>
      <c r="Z421" s="2"/>
      <c r="AA421" s="2"/>
      <c r="AB421" s="2"/>
      <c r="AC421" s="2"/>
      <c r="AD421" s="2"/>
      <c r="AE421" s="2"/>
      <c r="AF421" s="2"/>
      <c r="AG421" s="2"/>
      <c r="AH421" s="2"/>
      <c r="AI421" s="2"/>
      <c r="AJ421" s="2"/>
    </row>
    <row r="422" ht="15.75" customHeight="1">
      <c r="A422" s="1321" t="s">
        <v>30</v>
      </c>
      <c r="B422" s="31"/>
      <c r="C422" s="31"/>
      <c r="D422" s="2"/>
      <c r="E422" s="11"/>
      <c r="F422" s="2"/>
      <c r="G422" s="2"/>
      <c r="H422" s="2"/>
      <c r="I422" s="28"/>
      <c r="J422" s="2"/>
      <c r="K422" s="2"/>
      <c r="L422" s="11"/>
      <c r="M422" s="11"/>
      <c r="N422" s="11"/>
      <c r="O422" s="11"/>
      <c r="P422" s="2"/>
      <c r="Q422" s="2"/>
      <c r="R422" s="629"/>
      <c r="S422" s="1"/>
      <c r="T422" s="1"/>
      <c r="U422" s="360"/>
      <c r="V422" s="14"/>
      <c r="W422" s="11"/>
      <c r="X422" s="2"/>
      <c r="Y422" s="1322"/>
      <c r="Z422" s="2"/>
      <c r="AA422" s="2"/>
      <c r="AB422" s="2"/>
      <c r="AC422" s="2"/>
      <c r="AD422" s="2"/>
      <c r="AE422" s="2"/>
      <c r="AF422" s="2"/>
      <c r="AG422" s="2"/>
      <c r="AH422" s="2"/>
      <c r="AI422" s="2"/>
      <c r="AJ422" s="2"/>
    </row>
    <row r="423" ht="15.75" customHeight="1">
      <c r="A423" s="1321" t="s">
        <v>30</v>
      </c>
      <c r="B423" s="31"/>
      <c r="C423" s="31"/>
      <c r="D423" s="2"/>
      <c r="E423" s="11"/>
      <c r="F423" s="2"/>
      <c r="G423" s="2"/>
      <c r="H423" s="2"/>
      <c r="I423" s="28"/>
      <c r="J423" s="2"/>
      <c r="K423" s="2"/>
      <c r="L423" s="11"/>
      <c r="M423" s="11"/>
      <c r="N423" s="11"/>
      <c r="O423" s="11"/>
      <c r="P423" s="2"/>
      <c r="Q423" s="2"/>
      <c r="R423" s="629"/>
      <c r="S423" s="1"/>
      <c r="T423" s="1"/>
      <c r="U423" s="360"/>
      <c r="V423" s="14"/>
      <c r="W423" s="11"/>
      <c r="X423" s="2"/>
      <c r="Y423" s="1322"/>
      <c r="Z423" s="2"/>
      <c r="AA423" s="2"/>
      <c r="AB423" s="2"/>
      <c r="AC423" s="2"/>
      <c r="AD423" s="2"/>
      <c r="AE423" s="2"/>
      <c r="AF423" s="2"/>
      <c r="AG423" s="2"/>
      <c r="AH423" s="2"/>
      <c r="AI423" s="2"/>
      <c r="AJ423" s="2"/>
    </row>
    <row r="424" ht="15.75" customHeight="1">
      <c r="A424" s="1321" t="s">
        <v>30</v>
      </c>
      <c r="B424" s="31"/>
      <c r="C424" s="31"/>
      <c r="D424" s="2"/>
      <c r="E424" s="11"/>
      <c r="F424" s="2"/>
      <c r="G424" s="2"/>
      <c r="H424" s="2"/>
      <c r="I424" s="28"/>
      <c r="J424" s="2"/>
      <c r="K424" s="2"/>
      <c r="L424" s="11"/>
      <c r="M424" s="11"/>
      <c r="N424" s="11"/>
      <c r="O424" s="11"/>
      <c r="P424" s="2"/>
      <c r="Q424" s="2"/>
      <c r="R424" s="629"/>
      <c r="S424" s="1"/>
      <c r="T424" s="1"/>
      <c r="U424" s="360"/>
      <c r="V424" s="14"/>
      <c r="W424" s="11"/>
      <c r="X424" s="2"/>
      <c r="Y424" s="1322"/>
      <c r="Z424" s="2"/>
      <c r="AA424" s="2"/>
      <c r="AB424" s="2"/>
      <c r="AC424" s="2"/>
      <c r="AD424" s="2"/>
      <c r="AE424" s="2"/>
      <c r="AF424" s="2"/>
      <c r="AG424" s="2"/>
      <c r="AH424" s="2"/>
      <c r="AI424" s="2"/>
      <c r="AJ424" s="2"/>
    </row>
    <row r="425" ht="15.75" customHeight="1">
      <c r="A425" s="1321" t="s">
        <v>30</v>
      </c>
      <c r="B425" s="31"/>
      <c r="C425" s="31"/>
      <c r="D425" s="2"/>
      <c r="E425" s="11"/>
      <c r="F425" s="2"/>
      <c r="G425" s="2"/>
      <c r="H425" s="2"/>
      <c r="I425" s="28"/>
      <c r="J425" s="2"/>
      <c r="K425" s="2"/>
      <c r="L425" s="11"/>
      <c r="M425" s="11"/>
      <c r="N425" s="11"/>
      <c r="O425" s="11"/>
      <c r="P425" s="2"/>
      <c r="Q425" s="2"/>
      <c r="R425" s="629"/>
      <c r="S425" s="1"/>
      <c r="T425" s="1"/>
      <c r="U425" s="360"/>
      <c r="V425" s="14"/>
      <c r="W425" s="11"/>
      <c r="X425" s="2"/>
      <c r="Y425" s="1322"/>
      <c r="Z425" s="2"/>
      <c r="AA425" s="2"/>
      <c r="AB425" s="2"/>
      <c r="AC425" s="2"/>
      <c r="AD425" s="2"/>
      <c r="AE425" s="2"/>
      <c r="AF425" s="2"/>
      <c r="AG425" s="2"/>
      <c r="AH425" s="2"/>
      <c r="AI425" s="2"/>
      <c r="AJ425" s="2"/>
    </row>
    <row r="426" ht="15.75" customHeight="1">
      <c r="A426" s="1321" t="s">
        <v>30</v>
      </c>
      <c r="B426" s="31"/>
      <c r="C426" s="31"/>
      <c r="D426" s="2"/>
      <c r="E426" s="11"/>
      <c r="F426" s="2"/>
      <c r="G426" s="2"/>
      <c r="H426" s="2"/>
      <c r="I426" s="28"/>
      <c r="J426" s="2"/>
      <c r="K426" s="2"/>
      <c r="L426" s="11"/>
      <c r="M426" s="11"/>
      <c r="N426" s="11"/>
      <c r="O426" s="11"/>
      <c r="P426" s="2"/>
      <c r="Q426" s="2"/>
      <c r="R426" s="629"/>
      <c r="S426" s="1"/>
      <c r="T426" s="1"/>
      <c r="U426" s="360"/>
      <c r="V426" s="14"/>
      <c r="W426" s="11"/>
      <c r="X426" s="2"/>
      <c r="Y426" s="1322"/>
      <c r="Z426" s="2"/>
      <c r="AA426" s="2"/>
      <c r="AB426" s="2"/>
      <c r="AC426" s="2"/>
      <c r="AD426" s="2"/>
      <c r="AE426" s="2"/>
      <c r="AF426" s="2"/>
      <c r="AG426" s="2"/>
      <c r="AH426" s="2"/>
      <c r="AI426" s="2"/>
      <c r="AJ426" s="2"/>
    </row>
    <row r="427" ht="15.75" customHeight="1">
      <c r="A427" s="1321" t="s">
        <v>30</v>
      </c>
      <c r="B427" s="31"/>
      <c r="C427" s="31"/>
      <c r="D427" s="2"/>
      <c r="E427" s="11"/>
      <c r="F427" s="2"/>
      <c r="G427" s="2"/>
      <c r="H427" s="2"/>
      <c r="I427" s="28"/>
      <c r="J427" s="2"/>
      <c r="K427" s="2"/>
      <c r="L427" s="11"/>
      <c r="M427" s="11"/>
      <c r="N427" s="11"/>
      <c r="O427" s="11"/>
      <c r="P427" s="2"/>
      <c r="Q427" s="2"/>
      <c r="R427" s="629"/>
      <c r="S427" s="1"/>
      <c r="T427" s="1"/>
      <c r="U427" s="360"/>
      <c r="V427" s="14"/>
      <c r="W427" s="11"/>
      <c r="X427" s="2"/>
      <c r="Y427" s="1322"/>
      <c r="Z427" s="2"/>
      <c r="AA427" s="2"/>
      <c r="AB427" s="2"/>
      <c r="AC427" s="2"/>
      <c r="AD427" s="2"/>
      <c r="AE427" s="2"/>
      <c r="AF427" s="2"/>
      <c r="AG427" s="2"/>
      <c r="AH427" s="2"/>
      <c r="AI427" s="2"/>
      <c r="AJ427" s="2"/>
    </row>
    <row r="428" ht="15.75" customHeight="1">
      <c r="A428" s="1321" t="s">
        <v>30</v>
      </c>
      <c r="B428" s="31"/>
      <c r="C428" s="31"/>
      <c r="D428" s="2"/>
      <c r="E428" s="11"/>
      <c r="F428" s="2"/>
      <c r="G428" s="2"/>
      <c r="H428" s="2"/>
      <c r="I428" s="28"/>
      <c r="J428" s="2"/>
      <c r="K428" s="2"/>
      <c r="L428" s="11"/>
      <c r="M428" s="11"/>
      <c r="N428" s="11"/>
      <c r="O428" s="11"/>
      <c r="P428" s="2"/>
      <c r="Q428" s="2"/>
      <c r="R428" s="629"/>
      <c r="S428" s="1"/>
      <c r="T428" s="1"/>
      <c r="U428" s="360"/>
      <c r="V428" s="14"/>
      <c r="W428" s="11"/>
      <c r="X428" s="2"/>
      <c r="Y428" s="1322"/>
      <c r="Z428" s="2"/>
      <c r="AA428" s="2"/>
      <c r="AB428" s="2"/>
      <c r="AC428" s="2"/>
      <c r="AD428" s="2"/>
      <c r="AE428" s="2"/>
      <c r="AF428" s="2"/>
      <c r="AG428" s="2"/>
      <c r="AH428" s="2"/>
      <c r="AI428" s="2"/>
      <c r="AJ428" s="2"/>
    </row>
    <row r="429" ht="15.75" customHeight="1">
      <c r="A429" s="1321" t="s">
        <v>30</v>
      </c>
      <c r="B429" s="31"/>
      <c r="C429" s="31"/>
      <c r="D429" s="2"/>
      <c r="E429" s="11"/>
      <c r="F429" s="2"/>
      <c r="G429" s="2"/>
      <c r="H429" s="2"/>
      <c r="I429" s="28"/>
      <c r="J429" s="2"/>
      <c r="K429" s="2"/>
      <c r="L429" s="11"/>
      <c r="M429" s="11"/>
      <c r="N429" s="11"/>
      <c r="O429" s="11"/>
      <c r="P429" s="2"/>
      <c r="Q429" s="2"/>
      <c r="R429" s="629"/>
      <c r="S429" s="1"/>
      <c r="T429" s="1"/>
      <c r="U429" s="360"/>
      <c r="V429" s="14"/>
      <c r="W429" s="11"/>
      <c r="X429" s="2"/>
      <c r="Y429" s="1322"/>
      <c r="Z429" s="2"/>
      <c r="AA429" s="2"/>
      <c r="AB429" s="2"/>
      <c r="AC429" s="2"/>
      <c r="AD429" s="2"/>
      <c r="AE429" s="2"/>
      <c r="AF429" s="2"/>
      <c r="AG429" s="2"/>
      <c r="AH429" s="2"/>
      <c r="AI429" s="2"/>
      <c r="AJ429" s="2"/>
    </row>
    <row r="430" ht="15.75" customHeight="1">
      <c r="A430" s="1321" t="s">
        <v>30</v>
      </c>
      <c r="B430" s="31"/>
      <c r="C430" s="31"/>
      <c r="D430" s="2"/>
      <c r="E430" s="11"/>
      <c r="F430" s="2"/>
      <c r="G430" s="2"/>
      <c r="H430" s="2"/>
      <c r="I430" s="28"/>
      <c r="J430" s="2"/>
      <c r="K430" s="2"/>
      <c r="L430" s="11"/>
      <c r="M430" s="11"/>
      <c r="N430" s="11"/>
      <c r="O430" s="11"/>
      <c r="P430" s="2"/>
      <c r="Q430" s="2"/>
      <c r="R430" s="629"/>
      <c r="S430" s="1"/>
      <c r="T430" s="1"/>
      <c r="U430" s="360"/>
      <c r="V430" s="14"/>
      <c r="W430" s="11"/>
      <c r="X430" s="2"/>
      <c r="Y430" s="1322"/>
      <c r="Z430" s="2"/>
      <c r="AA430" s="2"/>
      <c r="AB430" s="2"/>
      <c r="AC430" s="2"/>
      <c r="AD430" s="2"/>
      <c r="AE430" s="2"/>
      <c r="AF430" s="2"/>
      <c r="AG430" s="2"/>
      <c r="AH430" s="2"/>
      <c r="AI430" s="2"/>
      <c r="AJ430" s="2"/>
    </row>
    <row r="431" ht="15.75" customHeight="1">
      <c r="A431" s="1321" t="s">
        <v>30</v>
      </c>
      <c r="B431" s="31"/>
      <c r="C431" s="31"/>
      <c r="D431" s="2"/>
      <c r="E431" s="11"/>
      <c r="F431" s="2"/>
      <c r="G431" s="2"/>
      <c r="H431" s="2"/>
      <c r="I431" s="28"/>
      <c r="J431" s="2"/>
      <c r="K431" s="2"/>
      <c r="L431" s="11"/>
      <c r="M431" s="11"/>
      <c r="N431" s="11"/>
      <c r="O431" s="11"/>
      <c r="P431" s="2"/>
      <c r="Q431" s="2"/>
      <c r="R431" s="629"/>
      <c r="S431" s="1"/>
      <c r="T431" s="1"/>
      <c r="U431" s="360"/>
      <c r="V431" s="14"/>
      <c r="W431" s="11"/>
      <c r="X431" s="2"/>
      <c r="Y431" s="1322"/>
      <c r="Z431" s="2"/>
      <c r="AA431" s="2"/>
      <c r="AB431" s="2"/>
      <c r="AC431" s="2"/>
      <c r="AD431" s="2"/>
      <c r="AE431" s="2"/>
      <c r="AF431" s="2"/>
      <c r="AG431" s="2"/>
      <c r="AH431" s="2"/>
      <c r="AI431" s="2"/>
      <c r="AJ431" s="2"/>
    </row>
    <row r="432" ht="15.75" customHeight="1">
      <c r="A432" s="1321" t="s">
        <v>30</v>
      </c>
      <c r="B432" s="31"/>
      <c r="C432" s="31"/>
      <c r="D432" s="2"/>
      <c r="E432" s="11"/>
      <c r="F432" s="2"/>
      <c r="G432" s="2"/>
      <c r="H432" s="2"/>
      <c r="I432" s="28"/>
      <c r="J432" s="2"/>
      <c r="K432" s="2"/>
      <c r="L432" s="11"/>
      <c r="M432" s="11"/>
      <c r="N432" s="11"/>
      <c r="O432" s="11"/>
      <c r="P432" s="2"/>
      <c r="Q432" s="2"/>
      <c r="R432" s="629"/>
      <c r="S432" s="1"/>
      <c r="T432" s="1"/>
      <c r="U432" s="360"/>
      <c r="V432" s="14"/>
      <c r="W432" s="11"/>
      <c r="X432" s="2"/>
      <c r="Y432" s="1322"/>
      <c r="Z432" s="2"/>
      <c r="AA432" s="2"/>
      <c r="AB432" s="2"/>
      <c r="AC432" s="2"/>
      <c r="AD432" s="2"/>
      <c r="AE432" s="2"/>
      <c r="AF432" s="2"/>
      <c r="AG432" s="2"/>
      <c r="AH432" s="2"/>
      <c r="AI432" s="2"/>
      <c r="AJ432" s="2"/>
    </row>
    <row r="433" ht="15.75" customHeight="1">
      <c r="A433" s="1321" t="s">
        <v>30</v>
      </c>
      <c r="B433" s="31"/>
      <c r="C433" s="31"/>
      <c r="D433" s="2"/>
      <c r="E433" s="11"/>
      <c r="F433" s="2"/>
      <c r="G433" s="2"/>
      <c r="H433" s="2"/>
      <c r="I433" s="28"/>
      <c r="J433" s="2"/>
      <c r="K433" s="2"/>
      <c r="L433" s="11"/>
      <c r="M433" s="11"/>
      <c r="N433" s="11"/>
      <c r="O433" s="11"/>
      <c r="P433" s="2"/>
      <c r="Q433" s="2"/>
      <c r="R433" s="629"/>
      <c r="S433" s="1"/>
      <c r="T433" s="1"/>
      <c r="U433" s="360"/>
      <c r="V433" s="14"/>
      <c r="W433" s="11"/>
      <c r="X433" s="2"/>
      <c r="Y433" s="1322"/>
      <c r="Z433" s="2"/>
      <c r="AA433" s="2"/>
      <c r="AB433" s="2"/>
      <c r="AC433" s="2"/>
      <c r="AD433" s="2"/>
      <c r="AE433" s="2"/>
      <c r="AF433" s="2"/>
      <c r="AG433" s="2"/>
      <c r="AH433" s="2"/>
      <c r="AI433" s="2"/>
      <c r="AJ433" s="2"/>
    </row>
    <row r="434" ht="15.75" customHeight="1">
      <c r="A434" s="1321" t="s">
        <v>30</v>
      </c>
      <c r="B434" s="31"/>
      <c r="C434" s="31"/>
      <c r="D434" s="2"/>
      <c r="E434" s="11"/>
      <c r="F434" s="2"/>
      <c r="G434" s="2"/>
      <c r="H434" s="2"/>
      <c r="I434" s="28"/>
      <c r="J434" s="2"/>
      <c r="K434" s="2"/>
      <c r="L434" s="11"/>
      <c r="M434" s="11"/>
      <c r="N434" s="11"/>
      <c r="O434" s="11"/>
      <c r="P434" s="2"/>
      <c r="Q434" s="2"/>
      <c r="R434" s="629"/>
      <c r="S434" s="1"/>
      <c r="T434" s="1"/>
      <c r="U434" s="360"/>
      <c r="V434" s="14"/>
      <c r="W434" s="11"/>
      <c r="X434" s="2"/>
      <c r="Y434" s="1322"/>
      <c r="Z434" s="2"/>
      <c r="AA434" s="2"/>
      <c r="AB434" s="2"/>
      <c r="AC434" s="2"/>
      <c r="AD434" s="2"/>
      <c r="AE434" s="2"/>
      <c r="AF434" s="2"/>
      <c r="AG434" s="2"/>
      <c r="AH434" s="2"/>
      <c r="AI434" s="2"/>
      <c r="AJ434" s="2"/>
    </row>
    <row r="435" ht="15.75" customHeight="1">
      <c r="A435" s="1321" t="s">
        <v>30</v>
      </c>
      <c r="B435" s="31"/>
      <c r="C435" s="31"/>
      <c r="D435" s="2"/>
      <c r="E435" s="11"/>
      <c r="F435" s="2"/>
      <c r="G435" s="2"/>
      <c r="H435" s="2"/>
      <c r="I435" s="28"/>
      <c r="J435" s="2"/>
      <c r="K435" s="2"/>
      <c r="L435" s="11"/>
      <c r="M435" s="11"/>
      <c r="N435" s="11"/>
      <c r="O435" s="11"/>
      <c r="P435" s="2"/>
      <c r="Q435" s="2"/>
      <c r="R435" s="629"/>
      <c r="S435" s="1"/>
      <c r="T435" s="1"/>
      <c r="U435" s="360"/>
      <c r="V435" s="14"/>
      <c r="W435" s="11"/>
      <c r="X435" s="2"/>
      <c r="Y435" s="1322"/>
      <c r="Z435" s="2"/>
      <c r="AA435" s="2"/>
      <c r="AB435" s="2"/>
      <c r="AC435" s="2"/>
      <c r="AD435" s="2"/>
      <c r="AE435" s="2"/>
      <c r="AF435" s="2"/>
      <c r="AG435" s="2"/>
      <c r="AH435" s="2"/>
      <c r="AI435" s="2"/>
      <c r="AJ435" s="2"/>
    </row>
    <row r="436" ht="15.75" customHeight="1">
      <c r="A436" s="1321" t="s">
        <v>30</v>
      </c>
      <c r="B436" s="31"/>
      <c r="C436" s="31"/>
      <c r="D436" s="2"/>
      <c r="E436" s="11"/>
      <c r="F436" s="2"/>
      <c r="G436" s="2"/>
      <c r="H436" s="2"/>
      <c r="I436" s="28"/>
      <c r="J436" s="2"/>
      <c r="K436" s="2"/>
      <c r="L436" s="11"/>
      <c r="M436" s="11"/>
      <c r="N436" s="11"/>
      <c r="O436" s="11"/>
      <c r="P436" s="2"/>
      <c r="Q436" s="2"/>
      <c r="R436" s="629"/>
      <c r="S436" s="1"/>
      <c r="T436" s="1"/>
      <c r="U436" s="360"/>
      <c r="V436" s="14"/>
      <c r="W436" s="11"/>
      <c r="X436" s="2"/>
      <c r="Y436" s="1322"/>
      <c r="Z436" s="2"/>
      <c r="AA436" s="2"/>
      <c r="AB436" s="2"/>
      <c r="AC436" s="2"/>
      <c r="AD436" s="2"/>
      <c r="AE436" s="2"/>
      <c r="AF436" s="2"/>
      <c r="AG436" s="2"/>
      <c r="AH436" s="2"/>
      <c r="AI436" s="2"/>
      <c r="AJ436" s="2"/>
    </row>
    <row r="437" ht="15.75" customHeight="1">
      <c r="A437" s="1321" t="s">
        <v>30</v>
      </c>
      <c r="B437" s="31"/>
      <c r="C437" s="31"/>
      <c r="D437" s="2"/>
      <c r="E437" s="11"/>
      <c r="F437" s="2"/>
      <c r="G437" s="2"/>
      <c r="H437" s="2"/>
      <c r="I437" s="28"/>
      <c r="J437" s="2"/>
      <c r="K437" s="2"/>
      <c r="L437" s="11"/>
      <c r="M437" s="11"/>
      <c r="N437" s="11"/>
      <c r="O437" s="11"/>
      <c r="P437" s="2"/>
      <c r="Q437" s="2"/>
      <c r="R437" s="629"/>
      <c r="S437" s="1"/>
      <c r="T437" s="1"/>
      <c r="U437" s="360"/>
      <c r="V437" s="14"/>
      <c r="W437" s="11"/>
      <c r="X437" s="2"/>
      <c r="Y437" s="1322"/>
      <c r="Z437" s="2"/>
      <c r="AA437" s="2"/>
      <c r="AB437" s="2"/>
      <c r="AC437" s="2"/>
      <c r="AD437" s="2"/>
      <c r="AE437" s="2"/>
      <c r="AF437" s="2"/>
      <c r="AG437" s="2"/>
      <c r="AH437" s="2"/>
      <c r="AI437" s="2"/>
      <c r="AJ437" s="2"/>
    </row>
    <row r="438" ht="15.75" customHeight="1">
      <c r="A438" s="1321" t="s">
        <v>30</v>
      </c>
      <c r="B438" s="31"/>
      <c r="C438" s="31"/>
      <c r="D438" s="2"/>
      <c r="E438" s="11"/>
      <c r="F438" s="2"/>
      <c r="G438" s="2"/>
      <c r="H438" s="2"/>
      <c r="I438" s="28"/>
      <c r="J438" s="2"/>
      <c r="K438" s="2"/>
      <c r="L438" s="11"/>
      <c r="M438" s="11"/>
      <c r="N438" s="11"/>
      <c r="O438" s="11"/>
      <c r="P438" s="2"/>
      <c r="Q438" s="2"/>
      <c r="R438" s="629"/>
      <c r="S438" s="1"/>
      <c r="T438" s="1"/>
      <c r="U438" s="360"/>
      <c r="V438" s="14"/>
      <c r="W438" s="11"/>
      <c r="X438" s="2"/>
      <c r="Y438" s="1322"/>
      <c r="Z438" s="2"/>
      <c r="AA438" s="2"/>
      <c r="AB438" s="2"/>
      <c r="AC438" s="2"/>
      <c r="AD438" s="2"/>
      <c r="AE438" s="2"/>
      <c r="AF438" s="2"/>
      <c r="AG438" s="2"/>
      <c r="AH438" s="2"/>
      <c r="AI438" s="2"/>
      <c r="AJ438" s="2"/>
    </row>
    <row r="439" ht="15.75" customHeight="1">
      <c r="A439" s="1321" t="s">
        <v>30</v>
      </c>
      <c r="B439" s="31"/>
      <c r="C439" s="31"/>
      <c r="D439" s="2"/>
      <c r="E439" s="11"/>
      <c r="F439" s="2"/>
      <c r="G439" s="2"/>
      <c r="H439" s="2"/>
      <c r="I439" s="28"/>
      <c r="J439" s="2"/>
      <c r="K439" s="2"/>
      <c r="L439" s="11"/>
      <c r="M439" s="11"/>
      <c r="N439" s="11"/>
      <c r="O439" s="11"/>
      <c r="P439" s="2"/>
      <c r="Q439" s="2"/>
      <c r="R439" s="629"/>
      <c r="S439" s="1"/>
      <c r="T439" s="1"/>
      <c r="U439" s="360"/>
      <c r="V439" s="14"/>
      <c r="W439" s="11"/>
      <c r="X439" s="2"/>
      <c r="Y439" s="1322"/>
      <c r="Z439" s="2"/>
      <c r="AA439" s="2"/>
      <c r="AB439" s="2"/>
      <c r="AC439" s="2"/>
      <c r="AD439" s="2"/>
      <c r="AE439" s="2"/>
      <c r="AF439" s="2"/>
      <c r="AG439" s="2"/>
      <c r="AH439" s="2"/>
      <c r="AI439" s="2"/>
      <c r="AJ439" s="2"/>
    </row>
    <row r="440" ht="15.75" customHeight="1">
      <c r="A440" s="1321" t="s">
        <v>30</v>
      </c>
      <c r="B440" s="31"/>
      <c r="C440" s="31"/>
      <c r="D440" s="2"/>
      <c r="E440" s="11"/>
      <c r="F440" s="2"/>
      <c r="G440" s="2"/>
      <c r="H440" s="2"/>
      <c r="I440" s="28"/>
      <c r="J440" s="2"/>
      <c r="K440" s="2"/>
      <c r="L440" s="11"/>
      <c r="M440" s="11"/>
      <c r="N440" s="11"/>
      <c r="O440" s="11"/>
      <c r="P440" s="2"/>
      <c r="Q440" s="2"/>
      <c r="R440" s="629"/>
      <c r="S440" s="1"/>
      <c r="T440" s="1"/>
      <c r="U440" s="360"/>
      <c r="V440" s="14"/>
      <c r="W440" s="11"/>
      <c r="X440" s="2"/>
      <c r="Y440" s="1322"/>
      <c r="Z440" s="2"/>
      <c r="AA440" s="2"/>
      <c r="AB440" s="2"/>
      <c r="AC440" s="2"/>
      <c r="AD440" s="2"/>
      <c r="AE440" s="2"/>
      <c r="AF440" s="2"/>
      <c r="AG440" s="2"/>
      <c r="AH440" s="2"/>
      <c r="AI440" s="2"/>
      <c r="AJ440" s="2"/>
    </row>
    <row r="441" ht="15.75" customHeight="1">
      <c r="A441" s="1321" t="s">
        <v>30</v>
      </c>
      <c r="B441" s="31"/>
      <c r="C441" s="31"/>
      <c r="D441" s="2"/>
      <c r="E441" s="11"/>
      <c r="F441" s="2"/>
      <c r="G441" s="2"/>
      <c r="H441" s="2"/>
      <c r="I441" s="28"/>
      <c r="J441" s="2"/>
      <c r="K441" s="2"/>
      <c r="L441" s="11"/>
      <c r="M441" s="11"/>
      <c r="N441" s="11"/>
      <c r="O441" s="11"/>
      <c r="P441" s="2"/>
      <c r="Q441" s="2"/>
      <c r="R441" s="629"/>
      <c r="S441" s="1"/>
      <c r="T441" s="1"/>
      <c r="U441" s="360"/>
      <c r="V441" s="14"/>
      <c r="W441" s="11"/>
      <c r="X441" s="2"/>
      <c r="Y441" s="1322"/>
      <c r="Z441" s="2"/>
      <c r="AA441" s="2"/>
      <c r="AB441" s="2"/>
      <c r="AC441" s="2"/>
      <c r="AD441" s="2"/>
      <c r="AE441" s="2"/>
      <c r="AF441" s="2"/>
      <c r="AG441" s="2"/>
      <c r="AH441" s="2"/>
      <c r="AI441" s="2"/>
      <c r="AJ441" s="2"/>
    </row>
    <row r="442" ht="15.75" customHeight="1">
      <c r="A442" s="1321" t="s">
        <v>30</v>
      </c>
      <c r="B442" s="31"/>
      <c r="C442" s="31"/>
      <c r="D442" s="2"/>
      <c r="E442" s="11"/>
      <c r="F442" s="2"/>
      <c r="G442" s="2"/>
      <c r="H442" s="2"/>
      <c r="I442" s="28"/>
      <c r="J442" s="2"/>
      <c r="K442" s="2"/>
      <c r="L442" s="11"/>
      <c r="M442" s="11"/>
      <c r="N442" s="11"/>
      <c r="O442" s="11"/>
      <c r="P442" s="2"/>
      <c r="Q442" s="2"/>
      <c r="R442" s="629"/>
      <c r="S442" s="1"/>
      <c r="T442" s="1"/>
      <c r="U442" s="360"/>
      <c r="V442" s="14"/>
      <c r="W442" s="11"/>
      <c r="X442" s="2"/>
      <c r="Y442" s="1322"/>
      <c r="Z442" s="2"/>
      <c r="AA442" s="2"/>
      <c r="AB442" s="2"/>
      <c r="AC442" s="2"/>
      <c r="AD442" s="2"/>
      <c r="AE442" s="2"/>
      <c r="AF442" s="2"/>
      <c r="AG442" s="2"/>
      <c r="AH442" s="2"/>
      <c r="AI442" s="2"/>
      <c r="AJ442" s="2"/>
    </row>
    <row r="443" ht="15.75" customHeight="1">
      <c r="A443" s="1321" t="s">
        <v>30</v>
      </c>
      <c r="B443" s="31"/>
      <c r="C443" s="31"/>
      <c r="D443" s="2"/>
      <c r="E443" s="11"/>
      <c r="F443" s="2"/>
      <c r="G443" s="2"/>
      <c r="H443" s="2"/>
      <c r="I443" s="28"/>
      <c r="J443" s="2"/>
      <c r="K443" s="2"/>
      <c r="L443" s="11"/>
      <c r="M443" s="11"/>
      <c r="N443" s="11"/>
      <c r="O443" s="11"/>
      <c r="P443" s="2"/>
      <c r="Q443" s="2"/>
      <c r="R443" s="629"/>
      <c r="S443" s="1"/>
      <c r="T443" s="1"/>
      <c r="U443" s="360"/>
      <c r="V443" s="14"/>
      <c r="W443" s="11"/>
      <c r="X443" s="2"/>
      <c r="Y443" s="1322"/>
      <c r="Z443" s="2"/>
      <c r="AA443" s="2"/>
      <c r="AB443" s="2"/>
      <c r="AC443" s="2"/>
      <c r="AD443" s="2"/>
      <c r="AE443" s="2"/>
      <c r="AF443" s="2"/>
      <c r="AG443" s="2"/>
      <c r="AH443" s="2"/>
      <c r="AI443" s="2"/>
      <c r="AJ443" s="2"/>
    </row>
    <row r="444" ht="15.75" customHeight="1">
      <c r="A444" s="1321" t="s">
        <v>30</v>
      </c>
      <c r="B444" s="31"/>
      <c r="C444" s="31"/>
      <c r="D444" s="2"/>
      <c r="E444" s="11"/>
      <c r="F444" s="2"/>
      <c r="G444" s="2"/>
      <c r="H444" s="2"/>
      <c r="I444" s="28"/>
      <c r="J444" s="2"/>
      <c r="K444" s="2"/>
      <c r="L444" s="11"/>
      <c r="M444" s="11"/>
      <c r="N444" s="11"/>
      <c r="O444" s="11"/>
      <c r="P444" s="2"/>
      <c r="Q444" s="2"/>
      <c r="R444" s="629"/>
      <c r="S444" s="1"/>
      <c r="T444" s="1"/>
      <c r="U444" s="360"/>
      <c r="V444" s="14"/>
      <c r="W444" s="11"/>
      <c r="X444" s="2"/>
      <c r="Y444" s="1322"/>
      <c r="Z444" s="2"/>
      <c r="AA444" s="2"/>
      <c r="AB444" s="2"/>
      <c r="AC444" s="2"/>
      <c r="AD444" s="2"/>
      <c r="AE444" s="2"/>
      <c r="AF444" s="2"/>
      <c r="AG444" s="2"/>
      <c r="AH444" s="2"/>
      <c r="AI444" s="2"/>
      <c r="AJ444" s="2"/>
    </row>
    <row r="445" ht="15.75" customHeight="1">
      <c r="A445" s="1321" t="s">
        <v>30</v>
      </c>
      <c r="B445" s="31"/>
      <c r="C445" s="31"/>
      <c r="D445" s="2"/>
      <c r="E445" s="11"/>
      <c r="F445" s="2"/>
      <c r="G445" s="2"/>
      <c r="H445" s="2"/>
      <c r="I445" s="28"/>
      <c r="J445" s="2"/>
      <c r="K445" s="2"/>
      <c r="L445" s="11"/>
      <c r="M445" s="11"/>
      <c r="N445" s="11"/>
      <c r="O445" s="11"/>
      <c r="P445" s="2"/>
      <c r="Q445" s="2"/>
      <c r="R445" s="629"/>
      <c r="S445" s="1"/>
      <c r="T445" s="1"/>
      <c r="U445" s="360"/>
      <c r="V445" s="14"/>
      <c r="W445" s="11"/>
      <c r="X445" s="2"/>
      <c r="Y445" s="1322"/>
      <c r="Z445" s="2"/>
      <c r="AA445" s="2"/>
      <c r="AB445" s="2"/>
      <c r="AC445" s="2"/>
      <c r="AD445" s="2"/>
      <c r="AE445" s="2"/>
      <c r="AF445" s="2"/>
      <c r="AG445" s="2"/>
      <c r="AH445" s="2"/>
      <c r="AI445" s="2"/>
      <c r="AJ445" s="2"/>
    </row>
    <row r="446" ht="15.75" customHeight="1">
      <c r="A446" s="1321" t="s">
        <v>30</v>
      </c>
      <c r="B446" s="31"/>
      <c r="C446" s="31"/>
      <c r="D446" s="2"/>
      <c r="E446" s="11"/>
      <c r="F446" s="2"/>
      <c r="G446" s="2"/>
      <c r="H446" s="2"/>
      <c r="I446" s="28"/>
      <c r="J446" s="2"/>
      <c r="K446" s="2"/>
      <c r="L446" s="11"/>
      <c r="M446" s="11"/>
      <c r="N446" s="11"/>
      <c r="O446" s="11"/>
      <c r="P446" s="2"/>
      <c r="Q446" s="2"/>
      <c r="R446" s="629"/>
      <c r="S446" s="1"/>
      <c r="T446" s="1"/>
      <c r="U446" s="360"/>
      <c r="V446" s="14"/>
      <c r="W446" s="11"/>
      <c r="X446" s="2"/>
      <c r="Y446" s="1322"/>
      <c r="Z446" s="2"/>
      <c r="AA446" s="2"/>
      <c r="AB446" s="2"/>
      <c r="AC446" s="2"/>
      <c r="AD446" s="2"/>
      <c r="AE446" s="2"/>
      <c r="AF446" s="2"/>
      <c r="AG446" s="2"/>
      <c r="AH446" s="2"/>
      <c r="AI446" s="2"/>
      <c r="AJ446" s="2"/>
    </row>
    <row r="447" ht="15.75" customHeight="1">
      <c r="A447" s="1321" t="s">
        <v>30</v>
      </c>
      <c r="B447" s="31"/>
      <c r="C447" s="31"/>
      <c r="D447" s="2"/>
      <c r="E447" s="11"/>
      <c r="F447" s="2"/>
      <c r="G447" s="2"/>
      <c r="H447" s="2"/>
      <c r="I447" s="28"/>
      <c r="J447" s="2"/>
      <c r="K447" s="2"/>
      <c r="L447" s="11"/>
      <c r="M447" s="11"/>
      <c r="N447" s="11"/>
      <c r="O447" s="11"/>
      <c r="P447" s="2"/>
      <c r="Q447" s="2"/>
      <c r="R447" s="629"/>
      <c r="S447" s="1"/>
      <c r="T447" s="1"/>
      <c r="U447" s="360"/>
      <c r="V447" s="14"/>
      <c r="W447" s="11"/>
      <c r="X447" s="2"/>
      <c r="Y447" s="1322"/>
      <c r="Z447" s="2"/>
      <c r="AA447" s="2"/>
      <c r="AB447" s="2"/>
      <c r="AC447" s="2"/>
      <c r="AD447" s="2"/>
      <c r="AE447" s="2"/>
      <c r="AF447" s="2"/>
      <c r="AG447" s="2"/>
      <c r="AH447" s="2"/>
      <c r="AI447" s="2"/>
      <c r="AJ447" s="2"/>
    </row>
    <row r="448" ht="15.75" customHeight="1">
      <c r="A448" s="1321" t="s">
        <v>30</v>
      </c>
      <c r="B448" s="31"/>
      <c r="C448" s="31"/>
      <c r="D448" s="2"/>
      <c r="E448" s="11"/>
      <c r="F448" s="2"/>
      <c r="G448" s="2"/>
      <c r="H448" s="2"/>
      <c r="I448" s="28"/>
      <c r="J448" s="2"/>
      <c r="K448" s="2"/>
      <c r="L448" s="11"/>
      <c r="M448" s="11"/>
      <c r="N448" s="11"/>
      <c r="O448" s="11"/>
      <c r="P448" s="2"/>
      <c r="Q448" s="2"/>
      <c r="R448" s="629"/>
      <c r="S448" s="1"/>
      <c r="T448" s="1"/>
      <c r="U448" s="360"/>
      <c r="V448" s="14"/>
      <c r="W448" s="11"/>
      <c r="X448" s="2"/>
      <c r="Y448" s="1322"/>
      <c r="Z448" s="2"/>
      <c r="AA448" s="2"/>
      <c r="AB448" s="2"/>
      <c r="AC448" s="2"/>
      <c r="AD448" s="2"/>
      <c r="AE448" s="2"/>
      <c r="AF448" s="2"/>
      <c r="AG448" s="2"/>
      <c r="AH448" s="2"/>
      <c r="AI448" s="2"/>
      <c r="AJ448" s="2"/>
    </row>
    <row r="449" ht="15.75" customHeight="1">
      <c r="A449" s="1321" t="s">
        <v>30</v>
      </c>
      <c r="B449" s="31"/>
      <c r="C449" s="31"/>
      <c r="D449" s="2"/>
      <c r="E449" s="11"/>
      <c r="F449" s="2"/>
      <c r="G449" s="2"/>
      <c r="H449" s="2"/>
      <c r="I449" s="28"/>
      <c r="J449" s="2"/>
      <c r="K449" s="2"/>
      <c r="L449" s="11"/>
      <c r="M449" s="11"/>
      <c r="N449" s="11"/>
      <c r="O449" s="11"/>
      <c r="P449" s="2"/>
      <c r="Q449" s="2"/>
      <c r="R449" s="629"/>
      <c r="S449" s="1"/>
      <c r="T449" s="1"/>
      <c r="U449" s="360"/>
      <c r="V449" s="14"/>
      <c r="W449" s="11"/>
      <c r="X449" s="2"/>
      <c r="Y449" s="1322"/>
      <c r="Z449" s="2"/>
      <c r="AA449" s="2"/>
      <c r="AB449" s="2"/>
      <c r="AC449" s="2"/>
      <c r="AD449" s="2"/>
      <c r="AE449" s="2"/>
      <c r="AF449" s="2"/>
      <c r="AG449" s="2"/>
      <c r="AH449" s="2"/>
      <c r="AI449" s="2"/>
      <c r="AJ449" s="2"/>
    </row>
    <row r="450" ht="15.75" customHeight="1">
      <c r="A450" s="1321" t="s">
        <v>30</v>
      </c>
      <c r="B450" s="31"/>
      <c r="C450" s="31"/>
      <c r="D450" s="2"/>
      <c r="E450" s="11"/>
      <c r="F450" s="2"/>
      <c r="G450" s="2"/>
      <c r="H450" s="2"/>
      <c r="I450" s="28"/>
      <c r="J450" s="2"/>
      <c r="K450" s="2"/>
      <c r="L450" s="11"/>
      <c r="M450" s="11"/>
      <c r="N450" s="11"/>
      <c r="O450" s="11"/>
      <c r="P450" s="2"/>
      <c r="Q450" s="2"/>
      <c r="R450" s="629"/>
      <c r="S450" s="1"/>
      <c r="T450" s="1"/>
      <c r="U450" s="360"/>
      <c r="V450" s="14"/>
      <c r="W450" s="11"/>
      <c r="X450" s="2"/>
      <c r="Y450" s="1322"/>
      <c r="Z450" s="2"/>
      <c r="AA450" s="2"/>
      <c r="AB450" s="2"/>
      <c r="AC450" s="2"/>
      <c r="AD450" s="2"/>
      <c r="AE450" s="2"/>
      <c r="AF450" s="2"/>
      <c r="AG450" s="2"/>
      <c r="AH450" s="2"/>
      <c r="AI450" s="2"/>
      <c r="AJ450" s="2"/>
    </row>
    <row r="451" ht="15.75" customHeight="1">
      <c r="A451" s="1321" t="s">
        <v>30</v>
      </c>
      <c r="B451" s="31"/>
      <c r="C451" s="31"/>
      <c r="D451" s="2"/>
      <c r="E451" s="11"/>
      <c r="F451" s="2"/>
      <c r="G451" s="2"/>
      <c r="H451" s="2"/>
      <c r="I451" s="28"/>
      <c r="J451" s="2"/>
      <c r="K451" s="2"/>
      <c r="L451" s="11"/>
      <c r="M451" s="11"/>
      <c r="N451" s="11"/>
      <c r="O451" s="11"/>
      <c r="P451" s="2"/>
      <c r="Q451" s="2"/>
      <c r="R451" s="629"/>
      <c r="S451" s="1"/>
      <c r="T451" s="1"/>
      <c r="U451" s="360"/>
      <c r="V451" s="14"/>
      <c r="W451" s="11"/>
      <c r="X451" s="2"/>
      <c r="Y451" s="1322"/>
      <c r="Z451" s="2"/>
      <c r="AA451" s="2"/>
      <c r="AB451" s="2"/>
      <c r="AC451" s="2"/>
      <c r="AD451" s="2"/>
      <c r="AE451" s="2"/>
      <c r="AF451" s="2"/>
      <c r="AG451" s="2"/>
      <c r="AH451" s="2"/>
      <c r="AI451" s="2"/>
      <c r="AJ451" s="2"/>
    </row>
    <row r="452" ht="15.75" customHeight="1">
      <c r="A452" s="1321" t="s">
        <v>30</v>
      </c>
      <c r="B452" s="31"/>
      <c r="C452" s="31"/>
      <c r="D452" s="2"/>
      <c r="E452" s="11"/>
      <c r="F452" s="2"/>
      <c r="G452" s="2"/>
      <c r="H452" s="2"/>
      <c r="I452" s="28"/>
      <c r="J452" s="2"/>
      <c r="K452" s="2"/>
      <c r="L452" s="11"/>
      <c r="M452" s="11"/>
      <c r="N452" s="11"/>
      <c r="O452" s="11"/>
      <c r="P452" s="2"/>
      <c r="Q452" s="2"/>
      <c r="R452" s="629"/>
      <c r="S452" s="1"/>
      <c r="T452" s="1"/>
      <c r="U452" s="360"/>
      <c r="V452" s="14"/>
      <c r="W452" s="11"/>
      <c r="X452" s="2"/>
      <c r="Y452" s="1322"/>
      <c r="Z452" s="2"/>
      <c r="AA452" s="2"/>
      <c r="AB452" s="2"/>
      <c r="AC452" s="2"/>
      <c r="AD452" s="2"/>
      <c r="AE452" s="2"/>
      <c r="AF452" s="2"/>
      <c r="AG452" s="2"/>
      <c r="AH452" s="2"/>
      <c r="AI452" s="2"/>
      <c r="AJ452" s="2"/>
    </row>
    <row r="453" ht="15.75" customHeight="1">
      <c r="A453" s="1321" t="s">
        <v>30</v>
      </c>
      <c r="B453" s="31"/>
      <c r="C453" s="31"/>
      <c r="D453" s="2"/>
      <c r="E453" s="11"/>
      <c r="F453" s="2"/>
      <c r="G453" s="2"/>
      <c r="H453" s="2"/>
      <c r="I453" s="28"/>
      <c r="J453" s="2"/>
      <c r="K453" s="2"/>
      <c r="L453" s="11"/>
      <c r="M453" s="11"/>
      <c r="N453" s="11"/>
      <c r="O453" s="11"/>
      <c r="P453" s="2"/>
      <c r="Q453" s="2"/>
      <c r="R453" s="629"/>
      <c r="S453" s="1"/>
      <c r="T453" s="1"/>
      <c r="U453" s="360"/>
      <c r="V453" s="14"/>
      <c r="W453" s="11"/>
      <c r="X453" s="2"/>
      <c r="Y453" s="1322"/>
      <c r="Z453" s="2"/>
      <c r="AA453" s="2"/>
      <c r="AB453" s="2"/>
      <c r="AC453" s="2"/>
      <c r="AD453" s="2"/>
      <c r="AE453" s="2"/>
      <c r="AF453" s="2"/>
      <c r="AG453" s="2"/>
      <c r="AH453" s="2"/>
      <c r="AI453" s="2"/>
      <c r="AJ453" s="2"/>
    </row>
    <row r="454" ht="15.75" customHeight="1">
      <c r="A454" s="1321" t="s">
        <v>30</v>
      </c>
      <c r="B454" s="31"/>
      <c r="C454" s="31"/>
      <c r="D454" s="2"/>
      <c r="E454" s="11"/>
      <c r="F454" s="2"/>
      <c r="G454" s="2"/>
      <c r="H454" s="2"/>
      <c r="I454" s="28"/>
      <c r="J454" s="2"/>
      <c r="K454" s="2"/>
      <c r="L454" s="11"/>
      <c r="M454" s="11"/>
      <c r="N454" s="11"/>
      <c r="O454" s="11"/>
      <c r="P454" s="2"/>
      <c r="Q454" s="2"/>
      <c r="R454" s="629"/>
      <c r="S454" s="1"/>
      <c r="T454" s="1"/>
      <c r="U454" s="360"/>
      <c r="V454" s="14"/>
      <c r="W454" s="11"/>
      <c r="X454" s="2"/>
      <c r="Y454" s="1322"/>
      <c r="Z454" s="2"/>
      <c r="AA454" s="2"/>
      <c r="AB454" s="2"/>
      <c r="AC454" s="2"/>
      <c r="AD454" s="2"/>
      <c r="AE454" s="2"/>
      <c r="AF454" s="2"/>
      <c r="AG454" s="2"/>
      <c r="AH454" s="2"/>
      <c r="AI454" s="2"/>
      <c r="AJ454" s="2"/>
    </row>
    <row r="455" ht="15.75" customHeight="1">
      <c r="A455" s="1321" t="s">
        <v>30</v>
      </c>
      <c r="B455" s="31"/>
      <c r="C455" s="31"/>
      <c r="D455" s="2"/>
      <c r="E455" s="11"/>
      <c r="F455" s="2"/>
      <c r="G455" s="2"/>
      <c r="H455" s="2"/>
      <c r="I455" s="28"/>
      <c r="J455" s="2"/>
      <c r="K455" s="2"/>
      <c r="L455" s="11"/>
      <c r="M455" s="11"/>
      <c r="N455" s="11"/>
      <c r="O455" s="11"/>
      <c r="P455" s="2"/>
      <c r="Q455" s="2"/>
      <c r="R455" s="629"/>
      <c r="S455" s="1"/>
      <c r="T455" s="1"/>
      <c r="U455" s="360"/>
      <c r="V455" s="14"/>
      <c r="W455" s="11"/>
      <c r="X455" s="2"/>
      <c r="Y455" s="1322"/>
      <c r="Z455" s="2"/>
      <c r="AA455" s="2"/>
      <c r="AB455" s="2"/>
      <c r="AC455" s="2"/>
      <c r="AD455" s="2"/>
      <c r="AE455" s="2"/>
      <c r="AF455" s="2"/>
      <c r="AG455" s="2"/>
      <c r="AH455" s="2"/>
      <c r="AI455" s="2"/>
      <c r="AJ455" s="2"/>
    </row>
    <row r="456" ht="15.75" customHeight="1">
      <c r="A456" s="1321" t="s">
        <v>30</v>
      </c>
      <c r="B456" s="31"/>
      <c r="C456" s="31"/>
      <c r="D456" s="2"/>
      <c r="E456" s="11"/>
      <c r="F456" s="2"/>
      <c r="G456" s="2"/>
      <c r="H456" s="2"/>
      <c r="I456" s="28"/>
      <c r="J456" s="2"/>
      <c r="K456" s="2"/>
      <c r="L456" s="11"/>
      <c r="M456" s="11"/>
      <c r="N456" s="11"/>
      <c r="O456" s="11"/>
      <c r="P456" s="2"/>
      <c r="Q456" s="2"/>
      <c r="R456" s="629"/>
      <c r="S456" s="1"/>
      <c r="T456" s="1"/>
      <c r="U456" s="360"/>
      <c r="V456" s="14"/>
      <c r="W456" s="11"/>
      <c r="X456" s="2"/>
      <c r="Y456" s="1322"/>
      <c r="Z456" s="2"/>
      <c r="AA456" s="2"/>
      <c r="AB456" s="2"/>
      <c r="AC456" s="2"/>
      <c r="AD456" s="2"/>
      <c r="AE456" s="2"/>
      <c r="AF456" s="2"/>
      <c r="AG456" s="2"/>
      <c r="AH456" s="2"/>
      <c r="AI456" s="2"/>
      <c r="AJ456" s="2"/>
    </row>
    <row r="457" ht="15.75" customHeight="1">
      <c r="A457" s="1321" t="s">
        <v>30</v>
      </c>
      <c r="B457" s="31"/>
      <c r="C457" s="31"/>
      <c r="D457" s="2"/>
      <c r="E457" s="11"/>
      <c r="F457" s="2"/>
      <c r="G457" s="2"/>
      <c r="H457" s="2"/>
      <c r="I457" s="28"/>
      <c r="J457" s="2"/>
      <c r="K457" s="2"/>
      <c r="L457" s="11"/>
      <c r="M457" s="11"/>
      <c r="N457" s="11"/>
      <c r="O457" s="11"/>
      <c r="P457" s="2"/>
      <c r="Q457" s="2"/>
      <c r="R457" s="629"/>
      <c r="S457" s="1"/>
      <c r="T457" s="1"/>
      <c r="U457" s="360"/>
      <c r="V457" s="14"/>
      <c r="W457" s="11"/>
      <c r="X457" s="2"/>
      <c r="Y457" s="1322"/>
      <c r="Z457" s="2"/>
      <c r="AA457" s="2"/>
      <c r="AB457" s="2"/>
      <c r="AC457" s="2"/>
      <c r="AD457" s="2"/>
      <c r="AE457" s="2"/>
      <c r="AF457" s="2"/>
      <c r="AG457" s="2"/>
      <c r="AH457" s="2"/>
      <c r="AI457" s="2"/>
      <c r="AJ457" s="2"/>
    </row>
    <row r="458" ht="15.75" customHeight="1">
      <c r="A458" s="1321" t="s">
        <v>30</v>
      </c>
      <c r="B458" s="31"/>
      <c r="C458" s="31"/>
      <c r="D458" s="2"/>
      <c r="E458" s="11"/>
      <c r="F458" s="2"/>
      <c r="G458" s="2"/>
      <c r="H458" s="2"/>
      <c r="I458" s="28"/>
      <c r="J458" s="2"/>
      <c r="K458" s="2"/>
      <c r="L458" s="11"/>
      <c r="M458" s="11"/>
      <c r="N458" s="11"/>
      <c r="O458" s="11"/>
      <c r="P458" s="2"/>
      <c r="Q458" s="2"/>
      <c r="R458" s="629"/>
      <c r="S458" s="1"/>
      <c r="T458" s="1"/>
      <c r="U458" s="360"/>
      <c r="V458" s="14"/>
      <c r="W458" s="11"/>
      <c r="X458" s="2"/>
      <c r="Y458" s="1322"/>
      <c r="Z458" s="2"/>
      <c r="AA458" s="2"/>
      <c r="AB458" s="2"/>
      <c r="AC458" s="2"/>
      <c r="AD458" s="2"/>
      <c r="AE458" s="2"/>
      <c r="AF458" s="2"/>
      <c r="AG458" s="2"/>
      <c r="AH458" s="2"/>
      <c r="AI458" s="2"/>
      <c r="AJ458" s="2"/>
    </row>
    <row r="459" ht="15.75" customHeight="1">
      <c r="A459" s="1321" t="s">
        <v>30</v>
      </c>
      <c r="B459" s="31"/>
      <c r="C459" s="31"/>
      <c r="D459" s="2"/>
      <c r="E459" s="11"/>
      <c r="F459" s="2"/>
      <c r="G459" s="2"/>
      <c r="H459" s="2"/>
      <c r="I459" s="28"/>
      <c r="J459" s="2"/>
      <c r="K459" s="2"/>
      <c r="L459" s="11"/>
      <c r="M459" s="11"/>
      <c r="N459" s="11"/>
      <c r="O459" s="11"/>
      <c r="P459" s="2"/>
      <c r="Q459" s="2"/>
      <c r="R459" s="629"/>
      <c r="S459" s="1"/>
      <c r="T459" s="1"/>
      <c r="U459" s="360"/>
      <c r="V459" s="14"/>
      <c r="W459" s="11"/>
      <c r="X459" s="2"/>
      <c r="Y459" s="1322"/>
      <c r="Z459" s="2"/>
      <c r="AA459" s="2"/>
      <c r="AB459" s="2"/>
      <c r="AC459" s="2"/>
      <c r="AD459" s="2"/>
      <c r="AE459" s="2"/>
      <c r="AF459" s="2"/>
      <c r="AG459" s="2"/>
      <c r="AH459" s="2"/>
      <c r="AI459" s="2"/>
      <c r="AJ459" s="2"/>
    </row>
    <row r="460" ht="15.75" customHeight="1">
      <c r="A460" s="1321" t="s">
        <v>30</v>
      </c>
      <c r="B460" s="31"/>
      <c r="C460" s="31"/>
      <c r="D460" s="2"/>
      <c r="E460" s="11"/>
      <c r="F460" s="2"/>
      <c r="G460" s="2"/>
      <c r="H460" s="2"/>
      <c r="I460" s="28"/>
      <c r="J460" s="2"/>
      <c r="K460" s="2"/>
      <c r="L460" s="11"/>
      <c r="M460" s="11"/>
      <c r="N460" s="11"/>
      <c r="O460" s="11"/>
      <c r="P460" s="2"/>
      <c r="Q460" s="2"/>
      <c r="R460" s="629"/>
      <c r="S460" s="1"/>
      <c r="T460" s="1"/>
      <c r="U460" s="360"/>
      <c r="V460" s="14"/>
      <c r="W460" s="11"/>
      <c r="X460" s="2"/>
      <c r="Y460" s="1322"/>
      <c r="Z460" s="2"/>
      <c r="AA460" s="2"/>
      <c r="AB460" s="2"/>
      <c r="AC460" s="2"/>
      <c r="AD460" s="2"/>
      <c r="AE460" s="2"/>
      <c r="AF460" s="2"/>
      <c r="AG460" s="2"/>
      <c r="AH460" s="2"/>
      <c r="AI460" s="2"/>
      <c r="AJ460" s="2"/>
    </row>
    <row r="461" ht="15.75" customHeight="1">
      <c r="A461" s="1321" t="s">
        <v>30</v>
      </c>
      <c r="B461" s="31"/>
      <c r="C461" s="31"/>
      <c r="D461" s="2"/>
      <c r="E461" s="11"/>
      <c r="F461" s="2"/>
      <c r="G461" s="2"/>
      <c r="H461" s="2"/>
      <c r="I461" s="28"/>
      <c r="J461" s="2"/>
      <c r="K461" s="2"/>
      <c r="L461" s="11"/>
      <c r="M461" s="11"/>
      <c r="N461" s="11"/>
      <c r="O461" s="11"/>
      <c r="P461" s="2"/>
      <c r="Q461" s="2"/>
      <c r="R461" s="629"/>
      <c r="S461" s="1"/>
      <c r="T461" s="1"/>
      <c r="U461" s="360"/>
      <c r="V461" s="14"/>
      <c r="W461" s="11"/>
      <c r="X461" s="2"/>
      <c r="Y461" s="1322"/>
      <c r="Z461" s="2"/>
      <c r="AA461" s="2"/>
      <c r="AB461" s="2"/>
      <c r="AC461" s="2"/>
      <c r="AD461" s="2"/>
      <c r="AE461" s="2"/>
      <c r="AF461" s="2"/>
      <c r="AG461" s="2"/>
      <c r="AH461" s="2"/>
      <c r="AI461" s="2"/>
      <c r="AJ461" s="2"/>
    </row>
    <row r="462" ht="15.75" customHeight="1">
      <c r="A462" s="1321" t="s">
        <v>30</v>
      </c>
      <c r="B462" s="31"/>
      <c r="C462" s="31"/>
      <c r="D462" s="2"/>
      <c r="E462" s="11"/>
      <c r="F462" s="2"/>
      <c r="G462" s="2"/>
      <c r="H462" s="2"/>
      <c r="I462" s="28"/>
      <c r="J462" s="2"/>
      <c r="K462" s="2"/>
      <c r="L462" s="11"/>
      <c r="M462" s="11"/>
      <c r="N462" s="11"/>
      <c r="O462" s="11"/>
      <c r="P462" s="2"/>
      <c r="Q462" s="2"/>
      <c r="R462" s="629"/>
      <c r="S462" s="1"/>
      <c r="T462" s="1"/>
      <c r="U462" s="360"/>
      <c r="V462" s="14"/>
      <c r="W462" s="11"/>
      <c r="X462" s="2"/>
      <c r="Y462" s="1322"/>
      <c r="Z462" s="2"/>
      <c r="AA462" s="2"/>
      <c r="AB462" s="2"/>
      <c r="AC462" s="2"/>
      <c r="AD462" s="2"/>
      <c r="AE462" s="2"/>
      <c r="AF462" s="2"/>
      <c r="AG462" s="2"/>
      <c r="AH462" s="2"/>
      <c r="AI462" s="2"/>
      <c r="AJ462" s="2"/>
    </row>
    <row r="463" ht="15.75" customHeight="1">
      <c r="A463" s="1321" t="s">
        <v>30</v>
      </c>
      <c r="B463" s="31"/>
      <c r="C463" s="31"/>
      <c r="D463" s="2"/>
      <c r="E463" s="11"/>
      <c r="F463" s="2"/>
      <c r="G463" s="2"/>
      <c r="H463" s="2"/>
      <c r="I463" s="28"/>
      <c r="J463" s="2"/>
      <c r="K463" s="2"/>
      <c r="L463" s="11"/>
      <c r="M463" s="11"/>
      <c r="N463" s="11"/>
      <c r="O463" s="11"/>
      <c r="P463" s="2"/>
      <c r="Q463" s="2"/>
      <c r="R463" s="629"/>
      <c r="S463" s="1"/>
      <c r="T463" s="1"/>
      <c r="U463" s="360"/>
      <c r="V463" s="14"/>
      <c r="W463" s="11"/>
      <c r="X463" s="2"/>
      <c r="Y463" s="1322"/>
      <c r="Z463" s="2"/>
      <c r="AA463" s="2"/>
      <c r="AB463" s="2"/>
      <c r="AC463" s="2"/>
      <c r="AD463" s="2"/>
      <c r="AE463" s="2"/>
      <c r="AF463" s="2"/>
      <c r="AG463" s="2"/>
      <c r="AH463" s="2"/>
      <c r="AI463" s="2"/>
      <c r="AJ463" s="2"/>
    </row>
    <row r="464" ht="15.75" customHeight="1">
      <c r="A464" s="1321" t="s">
        <v>30</v>
      </c>
      <c r="B464" s="31"/>
      <c r="C464" s="31"/>
      <c r="D464" s="2"/>
      <c r="E464" s="11"/>
      <c r="F464" s="2"/>
      <c r="G464" s="2"/>
      <c r="H464" s="2"/>
      <c r="I464" s="28"/>
      <c r="J464" s="2"/>
      <c r="K464" s="2"/>
      <c r="L464" s="11"/>
      <c r="M464" s="11"/>
      <c r="N464" s="11"/>
      <c r="O464" s="11"/>
      <c r="P464" s="2"/>
      <c r="Q464" s="2"/>
      <c r="R464" s="629"/>
      <c r="S464" s="1"/>
      <c r="T464" s="1"/>
      <c r="U464" s="360"/>
      <c r="V464" s="14"/>
      <c r="W464" s="11"/>
      <c r="X464" s="2"/>
      <c r="Y464" s="1322"/>
      <c r="Z464" s="2"/>
      <c r="AA464" s="2"/>
      <c r="AB464" s="2"/>
      <c r="AC464" s="2"/>
      <c r="AD464" s="2"/>
      <c r="AE464" s="2"/>
      <c r="AF464" s="2"/>
      <c r="AG464" s="2"/>
      <c r="AH464" s="2"/>
      <c r="AI464" s="2"/>
      <c r="AJ464" s="2"/>
    </row>
    <row r="465" ht="15.75" customHeight="1">
      <c r="A465" s="1321" t="s">
        <v>30</v>
      </c>
      <c r="B465" s="31"/>
      <c r="C465" s="31"/>
      <c r="D465" s="2"/>
      <c r="E465" s="11"/>
      <c r="F465" s="2"/>
      <c r="G465" s="2"/>
      <c r="H465" s="2"/>
      <c r="I465" s="28"/>
      <c r="J465" s="2"/>
      <c r="K465" s="2"/>
      <c r="L465" s="11"/>
      <c r="M465" s="11"/>
      <c r="N465" s="11"/>
      <c r="O465" s="11"/>
      <c r="P465" s="2"/>
      <c r="Q465" s="2"/>
      <c r="R465" s="629"/>
      <c r="S465" s="1"/>
      <c r="T465" s="1"/>
      <c r="U465" s="360"/>
      <c r="V465" s="14"/>
      <c r="W465" s="11"/>
      <c r="X465" s="2"/>
      <c r="Y465" s="1322"/>
      <c r="Z465" s="2"/>
      <c r="AA465" s="2"/>
      <c r="AB465" s="2"/>
      <c r="AC465" s="2"/>
      <c r="AD465" s="2"/>
      <c r="AE465" s="2"/>
      <c r="AF465" s="2"/>
      <c r="AG465" s="2"/>
      <c r="AH465" s="2"/>
      <c r="AI465" s="2"/>
      <c r="AJ465" s="2"/>
    </row>
    <row r="466" ht="15.75" customHeight="1">
      <c r="A466" s="1321" t="s">
        <v>30</v>
      </c>
      <c r="B466" s="31"/>
      <c r="C466" s="31"/>
      <c r="D466" s="2"/>
      <c r="E466" s="11"/>
      <c r="F466" s="2"/>
      <c r="G466" s="2"/>
      <c r="H466" s="2"/>
      <c r="I466" s="28"/>
      <c r="J466" s="2"/>
      <c r="K466" s="2"/>
      <c r="L466" s="11"/>
      <c r="M466" s="11"/>
      <c r="N466" s="11"/>
      <c r="O466" s="11"/>
      <c r="P466" s="2"/>
      <c r="Q466" s="2"/>
      <c r="R466" s="629"/>
      <c r="S466" s="1"/>
      <c r="T466" s="1"/>
      <c r="U466" s="360"/>
      <c r="V466" s="14"/>
      <c r="W466" s="11"/>
      <c r="X466" s="2"/>
      <c r="Y466" s="1322"/>
      <c r="Z466" s="2"/>
      <c r="AA466" s="2"/>
      <c r="AB466" s="2"/>
      <c r="AC466" s="2"/>
      <c r="AD466" s="2"/>
      <c r="AE466" s="2"/>
      <c r="AF466" s="2"/>
      <c r="AG466" s="2"/>
      <c r="AH466" s="2"/>
      <c r="AI466" s="2"/>
      <c r="AJ466" s="2"/>
    </row>
    <row r="467" ht="15.75" customHeight="1">
      <c r="A467" s="1321" t="s">
        <v>30</v>
      </c>
      <c r="B467" s="31"/>
      <c r="C467" s="31"/>
      <c r="D467" s="2"/>
      <c r="E467" s="11"/>
      <c r="F467" s="2"/>
      <c r="G467" s="2"/>
      <c r="H467" s="2"/>
      <c r="I467" s="28"/>
      <c r="J467" s="2"/>
      <c r="K467" s="2"/>
      <c r="L467" s="11"/>
      <c r="M467" s="11"/>
      <c r="N467" s="11"/>
      <c r="O467" s="11"/>
      <c r="P467" s="2"/>
      <c r="Q467" s="2"/>
      <c r="R467" s="629"/>
      <c r="S467" s="1"/>
      <c r="T467" s="1"/>
      <c r="U467" s="360"/>
      <c r="V467" s="14"/>
      <c r="W467" s="11"/>
      <c r="X467" s="2"/>
      <c r="Y467" s="1322"/>
      <c r="Z467" s="2"/>
      <c r="AA467" s="2"/>
      <c r="AB467" s="2"/>
      <c r="AC467" s="2"/>
      <c r="AD467" s="2"/>
      <c r="AE467" s="2"/>
      <c r="AF467" s="2"/>
      <c r="AG467" s="2"/>
      <c r="AH467" s="2"/>
      <c r="AI467" s="2"/>
      <c r="AJ467" s="2"/>
    </row>
    <row r="468" ht="15.75" customHeight="1">
      <c r="A468" s="1321" t="s">
        <v>30</v>
      </c>
      <c r="B468" s="31"/>
      <c r="C468" s="31"/>
      <c r="D468" s="2"/>
      <c r="E468" s="11"/>
      <c r="F468" s="2"/>
      <c r="G468" s="2"/>
      <c r="H468" s="2"/>
      <c r="I468" s="28"/>
      <c r="J468" s="2"/>
      <c r="K468" s="2"/>
      <c r="L468" s="11"/>
      <c r="M468" s="11"/>
      <c r="N468" s="11"/>
      <c r="O468" s="11"/>
      <c r="P468" s="2"/>
      <c r="Q468" s="2"/>
      <c r="R468" s="629"/>
      <c r="S468" s="1"/>
      <c r="T468" s="1"/>
      <c r="U468" s="360"/>
      <c r="V468" s="14"/>
      <c r="W468" s="11"/>
      <c r="X468" s="2"/>
      <c r="Y468" s="1322"/>
      <c r="Z468" s="2"/>
      <c r="AA468" s="2"/>
      <c r="AB468" s="2"/>
      <c r="AC468" s="2"/>
      <c r="AD468" s="2"/>
      <c r="AE468" s="2"/>
      <c r="AF468" s="2"/>
      <c r="AG468" s="2"/>
      <c r="AH468" s="2"/>
      <c r="AI468" s="2"/>
      <c r="AJ468" s="2"/>
    </row>
    <row r="469" ht="15.75" customHeight="1">
      <c r="A469" s="1321" t="s">
        <v>30</v>
      </c>
      <c r="B469" s="31"/>
      <c r="C469" s="31"/>
      <c r="D469" s="2"/>
      <c r="E469" s="11"/>
      <c r="F469" s="2"/>
      <c r="G469" s="2"/>
      <c r="H469" s="2"/>
      <c r="I469" s="28"/>
      <c r="J469" s="2"/>
      <c r="K469" s="2"/>
      <c r="L469" s="11"/>
      <c r="M469" s="11"/>
      <c r="N469" s="11"/>
      <c r="O469" s="11"/>
      <c r="P469" s="2"/>
      <c r="Q469" s="2"/>
      <c r="R469" s="629"/>
      <c r="S469" s="1"/>
      <c r="T469" s="1"/>
      <c r="U469" s="360"/>
      <c r="V469" s="14"/>
      <c r="W469" s="11"/>
      <c r="X469" s="2"/>
      <c r="Y469" s="1322"/>
      <c r="Z469" s="2"/>
      <c r="AA469" s="2"/>
      <c r="AB469" s="2"/>
      <c r="AC469" s="2"/>
      <c r="AD469" s="2"/>
      <c r="AE469" s="2"/>
      <c r="AF469" s="2"/>
      <c r="AG469" s="2"/>
      <c r="AH469" s="2"/>
      <c r="AI469" s="2"/>
      <c r="AJ469" s="2"/>
    </row>
    <row r="470" ht="15.75" customHeight="1">
      <c r="A470" s="1321" t="s">
        <v>30</v>
      </c>
      <c r="B470" s="31"/>
      <c r="C470" s="31"/>
      <c r="D470" s="2"/>
      <c r="E470" s="11"/>
      <c r="F470" s="2"/>
      <c r="G470" s="2"/>
      <c r="H470" s="2"/>
      <c r="I470" s="28"/>
      <c r="J470" s="2"/>
      <c r="K470" s="2"/>
      <c r="L470" s="11"/>
      <c r="M470" s="11"/>
      <c r="N470" s="11"/>
      <c r="O470" s="11"/>
      <c r="P470" s="2"/>
      <c r="Q470" s="2"/>
      <c r="R470" s="629"/>
      <c r="S470" s="1"/>
      <c r="T470" s="1"/>
      <c r="U470" s="360"/>
      <c r="V470" s="14"/>
      <c r="W470" s="11"/>
      <c r="X470" s="2"/>
      <c r="Y470" s="1322"/>
      <c r="Z470" s="2"/>
      <c r="AA470" s="2"/>
      <c r="AB470" s="2"/>
      <c r="AC470" s="2"/>
      <c r="AD470" s="2"/>
      <c r="AE470" s="2"/>
      <c r="AF470" s="2"/>
      <c r="AG470" s="2"/>
      <c r="AH470" s="2"/>
      <c r="AI470" s="2"/>
      <c r="AJ470" s="2"/>
    </row>
    <row r="471" ht="15.75" customHeight="1">
      <c r="A471" s="1321" t="s">
        <v>30</v>
      </c>
      <c r="B471" s="31"/>
      <c r="C471" s="31"/>
      <c r="D471" s="2"/>
      <c r="E471" s="11"/>
      <c r="F471" s="2"/>
      <c r="G471" s="2"/>
      <c r="H471" s="2"/>
      <c r="I471" s="28"/>
      <c r="J471" s="2"/>
      <c r="K471" s="2"/>
      <c r="L471" s="11"/>
      <c r="M471" s="11"/>
      <c r="N471" s="11"/>
      <c r="O471" s="11"/>
      <c r="P471" s="2"/>
      <c r="Q471" s="2"/>
      <c r="R471" s="629"/>
      <c r="S471" s="1"/>
      <c r="T471" s="1"/>
      <c r="U471" s="360"/>
      <c r="V471" s="14"/>
      <c r="W471" s="11"/>
      <c r="X471" s="2"/>
      <c r="Y471" s="1322"/>
      <c r="Z471" s="2"/>
      <c r="AA471" s="2"/>
      <c r="AB471" s="2"/>
      <c r="AC471" s="2"/>
      <c r="AD471" s="2"/>
      <c r="AE471" s="2"/>
      <c r="AF471" s="2"/>
      <c r="AG471" s="2"/>
      <c r="AH471" s="2"/>
      <c r="AI471" s="2"/>
      <c r="AJ471" s="2"/>
    </row>
    <row r="472" ht="15.75" customHeight="1">
      <c r="A472" s="1321" t="s">
        <v>30</v>
      </c>
      <c r="B472" s="31"/>
      <c r="C472" s="31"/>
      <c r="D472" s="2"/>
      <c r="E472" s="11"/>
      <c r="F472" s="2"/>
      <c r="G472" s="2"/>
      <c r="H472" s="2"/>
      <c r="I472" s="28"/>
      <c r="J472" s="2"/>
      <c r="K472" s="2"/>
      <c r="L472" s="11"/>
      <c r="M472" s="11"/>
      <c r="N472" s="11"/>
      <c r="O472" s="11"/>
      <c r="P472" s="2"/>
      <c r="Q472" s="2"/>
      <c r="R472" s="629"/>
      <c r="S472" s="1"/>
      <c r="T472" s="1"/>
      <c r="U472" s="360"/>
      <c r="V472" s="14"/>
      <c r="W472" s="11"/>
      <c r="X472" s="2"/>
      <c r="Y472" s="1322"/>
      <c r="Z472" s="2"/>
      <c r="AA472" s="2"/>
      <c r="AB472" s="2"/>
      <c r="AC472" s="2"/>
      <c r="AD472" s="2"/>
      <c r="AE472" s="2"/>
      <c r="AF472" s="2"/>
      <c r="AG472" s="2"/>
      <c r="AH472" s="2"/>
      <c r="AI472" s="2"/>
      <c r="AJ472" s="2"/>
    </row>
    <row r="473" ht="15.75" customHeight="1">
      <c r="A473" s="1321" t="s">
        <v>30</v>
      </c>
      <c r="B473" s="31"/>
      <c r="C473" s="31"/>
      <c r="D473" s="2"/>
      <c r="E473" s="11"/>
      <c r="F473" s="2"/>
      <c r="G473" s="2"/>
      <c r="H473" s="2"/>
      <c r="I473" s="28"/>
      <c r="J473" s="2"/>
      <c r="K473" s="2"/>
      <c r="L473" s="11"/>
      <c r="M473" s="11"/>
      <c r="N473" s="11"/>
      <c r="O473" s="11"/>
      <c r="P473" s="2"/>
      <c r="Q473" s="2"/>
      <c r="R473" s="629"/>
      <c r="S473" s="1"/>
      <c r="T473" s="1"/>
      <c r="U473" s="360"/>
      <c r="V473" s="14"/>
      <c r="W473" s="11"/>
      <c r="X473" s="2"/>
      <c r="Y473" s="1322"/>
      <c r="Z473" s="2"/>
      <c r="AA473" s="2"/>
      <c r="AB473" s="2"/>
      <c r="AC473" s="2"/>
      <c r="AD473" s="2"/>
      <c r="AE473" s="2"/>
      <c r="AF473" s="2"/>
      <c r="AG473" s="2"/>
      <c r="AH473" s="2"/>
      <c r="AI473" s="2"/>
      <c r="AJ473" s="2"/>
    </row>
    <row r="474" ht="15.75" customHeight="1">
      <c r="A474" s="1321" t="s">
        <v>30</v>
      </c>
      <c r="B474" s="31"/>
      <c r="C474" s="31"/>
      <c r="D474" s="2"/>
      <c r="E474" s="11"/>
      <c r="F474" s="2"/>
      <c r="G474" s="2"/>
      <c r="H474" s="2"/>
      <c r="I474" s="28"/>
      <c r="J474" s="2"/>
      <c r="K474" s="2"/>
      <c r="L474" s="11"/>
      <c r="M474" s="11"/>
      <c r="N474" s="11"/>
      <c r="O474" s="11"/>
      <c r="P474" s="2"/>
      <c r="Q474" s="2"/>
      <c r="R474" s="629"/>
      <c r="S474" s="1"/>
      <c r="T474" s="1"/>
      <c r="U474" s="360"/>
      <c r="V474" s="14"/>
      <c r="W474" s="11"/>
      <c r="X474" s="2"/>
      <c r="Y474" s="1322"/>
      <c r="Z474" s="2"/>
      <c r="AA474" s="2"/>
      <c r="AB474" s="2"/>
      <c r="AC474" s="2"/>
      <c r="AD474" s="2"/>
      <c r="AE474" s="2"/>
      <c r="AF474" s="2"/>
      <c r="AG474" s="2"/>
      <c r="AH474" s="2"/>
      <c r="AI474" s="2"/>
      <c r="AJ474" s="2"/>
    </row>
    <row r="475" ht="15.75" customHeight="1">
      <c r="A475" s="1321" t="s">
        <v>30</v>
      </c>
      <c r="B475" s="31"/>
      <c r="C475" s="31"/>
      <c r="D475" s="2"/>
      <c r="E475" s="11"/>
      <c r="F475" s="2"/>
      <c r="G475" s="2"/>
      <c r="H475" s="2"/>
      <c r="I475" s="28"/>
      <c r="J475" s="2"/>
      <c r="K475" s="2"/>
      <c r="L475" s="11"/>
      <c r="M475" s="11"/>
      <c r="N475" s="11"/>
      <c r="O475" s="11"/>
      <c r="P475" s="2"/>
      <c r="Q475" s="2"/>
      <c r="R475" s="629"/>
      <c r="S475" s="1"/>
      <c r="T475" s="1"/>
      <c r="U475" s="360"/>
      <c r="V475" s="14"/>
      <c r="W475" s="11"/>
      <c r="X475" s="2"/>
      <c r="Y475" s="1322"/>
      <c r="Z475" s="2"/>
      <c r="AA475" s="2"/>
      <c r="AB475" s="2"/>
      <c r="AC475" s="2"/>
      <c r="AD475" s="2"/>
      <c r="AE475" s="2"/>
      <c r="AF475" s="2"/>
      <c r="AG475" s="2"/>
      <c r="AH475" s="2"/>
      <c r="AI475" s="2"/>
      <c r="AJ475" s="2"/>
    </row>
    <row r="476" ht="15.75" customHeight="1">
      <c r="A476" s="1321" t="s">
        <v>30</v>
      </c>
      <c r="B476" s="31"/>
      <c r="C476" s="31"/>
      <c r="D476" s="2"/>
      <c r="E476" s="11"/>
      <c r="F476" s="2"/>
      <c r="G476" s="2"/>
      <c r="H476" s="2"/>
      <c r="I476" s="28"/>
      <c r="J476" s="2"/>
      <c r="K476" s="2"/>
      <c r="L476" s="11"/>
      <c r="M476" s="11"/>
      <c r="N476" s="11"/>
      <c r="O476" s="11"/>
      <c r="P476" s="2"/>
      <c r="Q476" s="2"/>
      <c r="R476" s="629"/>
      <c r="S476" s="1"/>
      <c r="T476" s="1"/>
      <c r="U476" s="360"/>
      <c r="V476" s="14"/>
      <c r="W476" s="11"/>
      <c r="X476" s="2"/>
      <c r="Y476" s="1322"/>
      <c r="Z476" s="2"/>
      <c r="AA476" s="2"/>
      <c r="AB476" s="2"/>
      <c r="AC476" s="2"/>
      <c r="AD476" s="2"/>
      <c r="AE476" s="2"/>
      <c r="AF476" s="2"/>
      <c r="AG476" s="2"/>
      <c r="AH476" s="2"/>
      <c r="AI476" s="2"/>
      <c r="AJ476" s="2"/>
    </row>
    <row r="477" ht="15.75" customHeight="1">
      <c r="A477" s="1321" t="s">
        <v>30</v>
      </c>
      <c r="B477" s="31"/>
      <c r="C477" s="31"/>
      <c r="D477" s="2"/>
      <c r="E477" s="11"/>
      <c r="F477" s="2"/>
      <c r="G477" s="2"/>
      <c r="H477" s="2"/>
      <c r="I477" s="28"/>
      <c r="J477" s="2"/>
      <c r="K477" s="2"/>
      <c r="L477" s="11"/>
      <c r="M477" s="11"/>
      <c r="N477" s="11"/>
      <c r="O477" s="11"/>
      <c r="P477" s="2"/>
      <c r="Q477" s="2"/>
      <c r="R477" s="629"/>
      <c r="S477" s="1"/>
      <c r="T477" s="1"/>
      <c r="U477" s="360"/>
      <c r="V477" s="14"/>
      <c r="W477" s="11"/>
      <c r="X477" s="2"/>
      <c r="Y477" s="1322"/>
      <c r="Z477" s="2"/>
      <c r="AA477" s="2"/>
      <c r="AB477" s="2"/>
      <c r="AC477" s="2"/>
      <c r="AD477" s="2"/>
      <c r="AE477" s="2"/>
      <c r="AF477" s="2"/>
      <c r="AG477" s="2"/>
      <c r="AH477" s="2"/>
      <c r="AI477" s="2"/>
      <c r="AJ477" s="2"/>
    </row>
    <row r="478" ht="15.75" customHeight="1">
      <c r="A478" s="1321" t="s">
        <v>30</v>
      </c>
      <c r="B478" s="31"/>
      <c r="C478" s="31"/>
      <c r="D478" s="2"/>
      <c r="E478" s="11"/>
      <c r="F478" s="2"/>
      <c r="G478" s="2"/>
      <c r="H478" s="2"/>
      <c r="I478" s="28"/>
      <c r="J478" s="2"/>
      <c r="K478" s="2"/>
      <c r="L478" s="11"/>
      <c r="M478" s="11"/>
      <c r="N478" s="11"/>
      <c r="O478" s="11"/>
      <c r="P478" s="2"/>
      <c r="Q478" s="2"/>
      <c r="R478" s="629"/>
      <c r="S478" s="1"/>
      <c r="T478" s="1"/>
      <c r="U478" s="360"/>
      <c r="V478" s="14"/>
      <c r="W478" s="11"/>
      <c r="X478" s="2"/>
      <c r="Y478" s="1322"/>
      <c r="Z478" s="2"/>
      <c r="AA478" s="2"/>
      <c r="AB478" s="2"/>
      <c r="AC478" s="2"/>
      <c r="AD478" s="2"/>
      <c r="AE478" s="2"/>
      <c r="AF478" s="2"/>
      <c r="AG478" s="2"/>
      <c r="AH478" s="2"/>
      <c r="AI478" s="2"/>
      <c r="AJ478" s="2"/>
    </row>
    <row r="479" ht="15.75" customHeight="1">
      <c r="A479" s="1321" t="s">
        <v>30</v>
      </c>
      <c r="B479" s="31"/>
      <c r="C479" s="31"/>
      <c r="D479" s="2"/>
      <c r="E479" s="11"/>
      <c r="F479" s="2"/>
      <c r="G479" s="2"/>
      <c r="H479" s="2"/>
      <c r="I479" s="28"/>
      <c r="J479" s="2"/>
      <c r="K479" s="2"/>
      <c r="L479" s="11"/>
      <c r="M479" s="11"/>
      <c r="N479" s="11"/>
      <c r="O479" s="11"/>
      <c r="P479" s="2"/>
      <c r="Q479" s="2"/>
      <c r="R479" s="629"/>
      <c r="S479" s="1"/>
      <c r="T479" s="1"/>
      <c r="U479" s="360"/>
      <c r="V479" s="14"/>
      <c r="W479" s="11"/>
      <c r="X479" s="2"/>
      <c r="Y479" s="1322"/>
      <c r="Z479" s="2"/>
      <c r="AA479" s="2"/>
      <c r="AB479" s="2"/>
      <c r="AC479" s="2"/>
      <c r="AD479" s="2"/>
      <c r="AE479" s="2"/>
      <c r="AF479" s="2"/>
      <c r="AG479" s="2"/>
      <c r="AH479" s="2"/>
      <c r="AI479" s="2"/>
      <c r="AJ479" s="2"/>
    </row>
    <row r="480" ht="15.75" customHeight="1">
      <c r="A480" s="1321" t="s">
        <v>30</v>
      </c>
      <c r="B480" s="31"/>
      <c r="C480" s="31"/>
      <c r="D480" s="2"/>
      <c r="E480" s="11"/>
      <c r="F480" s="2"/>
      <c r="G480" s="2"/>
      <c r="H480" s="2"/>
      <c r="I480" s="28"/>
      <c r="J480" s="2"/>
      <c r="K480" s="2"/>
      <c r="L480" s="11"/>
      <c r="M480" s="11"/>
      <c r="N480" s="11"/>
      <c r="O480" s="11"/>
      <c r="P480" s="2"/>
      <c r="Q480" s="2"/>
      <c r="R480" s="629"/>
      <c r="S480" s="1"/>
      <c r="T480" s="1"/>
      <c r="U480" s="360"/>
      <c r="V480" s="14"/>
      <c r="W480" s="11"/>
      <c r="X480" s="2"/>
      <c r="Y480" s="1322"/>
      <c r="Z480" s="2"/>
      <c r="AA480" s="2"/>
      <c r="AB480" s="2"/>
      <c r="AC480" s="2"/>
      <c r="AD480" s="2"/>
      <c r="AE480" s="2"/>
      <c r="AF480" s="2"/>
      <c r="AG480" s="2"/>
      <c r="AH480" s="2"/>
      <c r="AI480" s="2"/>
      <c r="AJ480" s="2"/>
    </row>
    <row r="481" ht="15.75" customHeight="1">
      <c r="A481" s="1321" t="s">
        <v>30</v>
      </c>
      <c r="B481" s="31"/>
      <c r="C481" s="31"/>
      <c r="D481" s="2"/>
      <c r="E481" s="11"/>
      <c r="F481" s="2"/>
      <c r="G481" s="2"/>
      <c r="H481" s="2"/>
      <c r="I481" s="28"/>
      <c r="J481" s="2"/>
      <c r="K481" s="2"/>
      <c r="L481" s="11"/>
      <c r="M481" s="11"/>
      <c r="N481" s="11"/>
      <c r="O481" s="11"/>
      <c r="P481" s="2"/>
      <c r="Q481" s="2"/>
      <c r="R481" s="629"/>
      <c r="S481" s="1"/>
      <c r="T481" s="1"/>
      <c r="U481" s="360"/>
      <c r="V481" s="14"/>
      <c r="W481" s="11"/>
      <c r="X481" s="2"/>
      <c r="Y481" s="1322"/>
      <c r="Z481" s="2"/>
      <c r="AA481" s="2"/>
      <c r="AB481" s="2"/>
      <c r="AC481" s="2"/>
      <c r="AD481" s="2"/>
      <c r="AE481" s="2"/>
      <c r="AF481" s="2"/>
      <c r="AG481" s="2"/>
      <c r="AH481" s="2"/>
      <c r="AI481" s="2"/>
      <c r="AJ481" s="2"/>
    </row>
    <row r="482" ht="15.75" customHeight="1">
      <c r="A482" s="1321" t="s">
        <v>30</v>
      </c>
      <c r="B482" s="31"/>
      <c r="C482" s="31"/>
      <c r="D482" s="2"/>
      <c r="E482" s="11"/>
      <c r="F482" s="2"/>
      <c r="G482" s="2"/>
      <c r="H482" s="2"/>
      <c r="I482" s="28"/>
      <c r="J482" s="2"/>
      <c r="K482" s="2"/>
      <c r="L482" s="11"/>
      <c r="M482" s="11"/>
      <c r="N482" s="11"/>
      <c r="O482" s="11"/>
      <c r="P482" s="2"/>
      <c r="Q482" s="2"/>
      <c r="R482" s="629"/>
      <c r="S482" s="1"/>
      <c r="T482" s="1"/>
      <c r="U482" s="360"/>
      <c r="V482" s="14"/>
      <c r="W482" s="11"/>
      <c r="X482" s="2"/>
      <c r="Y482" s="1322"/>
      <c r="Z482" s="2"/>
      <c r="AA482" s="2"/>
      <c r="AB482" s="2"/>
      <c r="AC482" s="2"/>
      <c r="AD482" s="2"/>
      <c r="AE482" s="2"/>
      <c r="AF482" s="2"/>
      <c r="AG482" s="2"/>
      <c r="AH482" s="2"/>
      <c r="AI482" s="2"/>
      <c r="AJ482" s="2"/>
    </row>
    <row r="483" ht="15.75" customHeight="1">
      <c r="A483" s="1321" t="s">
        <v>30</v>
      </c>
      <c r="B483" s="31"/>
      <c r="C483" s="31"/>
      <c r="D483" s="2"/>
      <c r="E483" s="11"/>
      <c r="F483" s="2"/>
      <c r="G483" s="2"/>
      <c r="H483" s="2"/>
      <c r="I483" s="28"/>
      <c r="J483" s="2"/>
      <c r="K483" s="2"/>
      <c r="L483" s="11"/>
      <c r="M483" s="11"/>
      <c r="N483" s="11"/>
      <c r="O483" s="11"/>
      <c r="P483" s="2"/>
      <c r="Q483" s="2"/>
      <c r="R483" s="629"/>
      <c r="S483" s="1"/>
      <c r="T483" s="1"/>
      <c r="U483" s="360"/>
      <c r="V483" s="14"/>
      <c r="W483" s="11"/>
      <c r="X483" s="2"/>
      <c r="Y483" s="1322"/>
      <c r="Z483" s="2"/>
      <c r="AA483" s="2"/>
      <c r="AB483" s="2"/>
      <c r="AC483" s="2"/>
      <c r="AD483" s="2"/>
      <c r="AE483" s="2"/>
      <c r="AF483" s="2"/>
      <c r="AG483" s="2"/>
      <c r="AH483" s="2"/>
      <c r="AI483" s="2"/>
      <c r="AJ483" s="2"/>
    </row>
    <row r="484" ht="15.75" customHeight="1">
      <c r="A484" s="1321" t="s">
        <v>30</v>
      </c>
      <c r="B484" s="31"/>
      <c r="C484" s="31"/>
      <c r="D484" s="2"/>
      <c r="E484" s="11"/>
      <c r="F484" s="2"/>
      <c r="G484" s="2"/>
      <c r="H484" s="2"/>
      <c r="I484" s="28"/>
      <c r="J484" s="2"/>
      <c r="K484" s="2"/>
      <c r="L484" s="11"/>
      <c r="M484" s="11"/>
      <c r="N484" s="11"/>
      <c r="O484" s="11"/>
      <c r="P484" s="2"/>
      <c r="Q484" s="2"/>
      <c r="R484" s="629"/>
      <c r="S484" s="1"/>
      <c r="T484" s="1"/>
      <c r="U484" s="360"/>
      <c r="V484" s="14"/>
      <c r="W484" s="11"/>
      <c r="X484" s="2"/>
      <c r="Y484" s="1322"/>
      <c r="Z484" s="2"/>
      <c r="AA484" s="2"/>
      <c r="AB484" s="2"/>
      <c r="AC484" s="2"/>
      <c r="AD484" s="2"/>
      <c r="AE484" s="2"/>
      <c r="AF484" s="2"/>
      <c r="AG484" s="2"/>
      <c r="AH484" s="2"/>
      <c r="AI484" s="2"/>
      <c r="AJ484" s="2"/>
    </row>
    <row r="485" ht="15.75" customHeight="1">
      <c r="A485" s="1321" t="s">
        <v>30</v>
      </c>
      <c r="B485" s="31"/>
      <c r="C485" s="31"/>
      <c r="D485" s="2"/>
      <c r="E485" s="11"/>
      <c r="F485" s="2"/>
      <c r="G485" s="2"/>
      <c r="H485" s="2"/>
      <c r="I485" s="28"/>
      <c r="J485" s="2"/>
      <c r="K485" s="2"/>
      <c r="L485" s="11"/>
      <c r="M485" s="11"/>
      <c r="N485" s="11"/>
      <c r="O485" s="11"/>
      <c r="P485" s="2"/>
      <c r="Q485" s="2"/>
      <c r="R485" s="629"/>
      <c r="S485" s="1"/>
      <c r="T485" s="1"/>
      <c r="U485" s="360"/>
      <c r="V485" s="14"/>
      <c r="W485" s="11"/>
      <c r="X485" s="2"/>
      <c r="Y485" s="1322"/>
      <c r="Z485" s="2"/>
      <c r="AA485" s="2"/>
      <c r="AB485" s="2"/>
      <c r="AC485" s="2"/>
      <c r="AD485" s="2"/>
      <c r="AE485" s="2"/>
      <c r="AF485" s="2"/>
      <c r="AG485" s="2"/>
      <c r="AH485" s="2"/>
      <c r="AI485" s="2"/>
      <c r="AJ485" s="2"/>
    </row>
    <row r="486" ht="15.75" customHeight="1">
      <c r="A486" s="1321" t="s">
        <v>30</v>
      </c>
      <c r="B486" s="31"/>
      <c r="C486" s="31"/>
      <c r="D486" s="2"/>
      <c r="E486" s="11"/>
      <c r="F486" s="2"/>
      <c r="G486" s="2"/>
      <c r="H486" s="2"/>
      <c r="I486" s="28"/>
      <c r="J486" s="2"/>
      <c r="K486" s="2"/>
      <c r="L486" s="11"/>
      <c r="M486" s="11"/>
      <c r="N486" s="11"/>
      <c r="O486" s="11"/>
      <c r="P486" s="2"/>
      <c r="Q486" s="2"/>
      <c r="R486" s="629"/>
      <c r="S486" s="1"/>
      <c r="T486" s="1"/>
      <c r="U486" s="360"/>
      <c r="V486" s="14"/>
      <c r="W486" s="11"/>
      <c r="X486" s="2"/>
      <c r="Y486" s="1322"/>
      <c r="Z486" s="2"/>
      <c r="AA486" s="2"/>
      <c r="AB486" s="2"/>
      <c r="AC486" s="2"/>
      <c r="AD486" s="2"/>
      <c r="AE486" s="2"/>
      <c r="AF486" s="2"/>
      <c r="AG486" s="2"/>
      <c r="AH486" s="2"/>
      <c r="AI486" s="2"/>
      <c r="AJ486" s="2"/>
    </row>
    <row r="487" ht="15.75" customHeight="1">
      <c r="A487" s="1321" t="s">
        <v>30</v>
      </c>
      <c r="B487" s="31"/>
      <c r="C487" s="31"/>
      <c r="D487" s="2"/>
      <c r="E487" s="11"/>
      <c r="F487" s="2"/>
      <c r="G487" s="2"/>
      <c r="H487" s="2"/>
      <c r="I487" s="28"/>
      <c r="J487" s="2"/>
      <c r="K487" s="2"/>
      <c r="L487" s="11"/>
      <c r="M487" s="11"/>
      <c r="N487" s="11"/>
      <c r="O487" s="11"/>
      <c r="P487" s="2"/>
      <c r="Q487" s="2"/>
      <c r="R487" s="629"/>
      <c r="S487" s="1"/>
      <c r="T487" s="1"/>
      <c r="U487" s="360"/>
      <c r="V487" s="14"/>
      <c r="W487" s="11"/>
      <c r="X487" s="2"/>
      <c r="Y487" s="1322"/>
      <c r="Z487" s="2"/>
      <c r="AA487" s="2"/>
      <c r="AB487" s="2"/>
      <c r="AC487" s="2"/>
      <c r="AD487" s="2"/>
      <c r="AE487" s="2"/>
      <c r="AF487" s="2"/>
      <c r="AG487" s="2"/>
      <c r="AH487" s="2"/>
      <c r="AI487" s="2"/>
      <c r="AJ487" s="2"/>
    </row>
    <row r="488" ht="15.75" customHeight="1">
      <c r="A488" s="1321" t="s">
        <v>30</v>
      </c>
      <c r="B488" s="31"/>
      <c r="C488" s="31"/>
      <c r="D488" s="2"/>
      <c r="E488" s="11"/>
      <c r="F488" s="2"/>
      <c r="G488" s="2"/>
      <c r="H488" s="2"/>
      <c r="I488" s="28"/>
      <c r="J488" s="2"/>
      <c r="K488" s="2"/>
      <c r="L488" s="11"/>
      <c r="M488" s="11"/>
      <c r="N488" s="11"/>
      <c r="O488" s="11"/>
      <c r="P488" s="2"/>
      <c r="Q488" s="2"/>
      <c r="R488" s="629"/>
      <c r="S488" s="1"/>
      <c r="T488" s="1"/>
      <c r="U488" s="360"/>
      <c r="V488" s="14"/>
      <c r="W488" s="11"/>
      <c r="X488" s="2"/>
      <c r="Y488" s="1322"/>
      <c r="Z488" s="2"/>
      <c r="AA488" s="2"/>
      <c r="AB488" s="2"/>
      <c r="AC488" s="2"/>
      <c r="AD488" s="2"/>
      <c r="AE488" s="2"/>
      <c r="AF488" s="2"/>
      <c r="AG488" s="2"/>
      <c r="AH488" s="2"/>
      <c r="AI488" s="2"/>
      <c r="AJ488" s="2"/>
    </row>
    <row r="489" ht="15.75" customHeight="1">
      <c r="A489" s="1321" t="s">
        <v>30</v>
      </c>
      <c r="B489" s="31"/>
      <c r="C489" s="31"/>
      <c r="D489" s="2"/>
      <c r="E489" s="11"/>
      <c r="F489" s="2"/>
      <c r="G489" s="2"/>
      <c r="H489" s="2"/>
      <c r="I489" s="28"/>
      <c r="J489" s="2"/>
      <c r="K489" s="2"/>
      <c r="L489" s="11"/>
      <c r="M489" s="11"/>
      <c r="N489" s="11"/>
      <c r="O489" s="11"/>
      <c r="P489" s="2"/>
      <c r="Q489" s="2"/>
      <c r="R489" s="629"/>
      <c r="S489" s="1"/>
      <c r="T489" s="1"/>
      <c r="U489" s="360"/>
      <c r="V489" s="14"/>
      <c r="W489" s="11"/>
      <c r="X489" s="2"/>
      <c r="Y489" s="1322"/>
      <c r="Z489" s="2"/>
      <c r="AA489" s="2"/>
      <c r="AB489" s="2"/>
      <c r="AC489" s="2"/>
      <c r="AD489" s="2"/>
      <c r="AE489" s="2"/>
      <c r="AF489" s="2"/>
      <c r="AG489" s="2"/>
      <c r="AH489" s="2"/>
      <c r="AI489" s="2"/>
      <c r="AJ489" s="2"/>
    </row>
    <row r="490" ht="15.75" customHeight="1">
      <c r="A490" s="1321" t="s">
        <v>30</v>
      </c>
      <c r="B490" s="31"/>
      <c r="C490" s="31"/>
      <c r="D490" s="2"/>
      <c r="E490" s="11"/>
      <c r="F490" s="2"/>
      <c r="G490" s="2"/>
      <c r="H490" s="2"/>
      <c r="I490" s="28"/>
      <c r="J490" s="2"/>
      <c r="K490" s="2"/>
      <c r="L490" s="11"/>
      <c r="M490" s="11"/>
      <c r="N490" s="11"/>
      <c r="O490" s="11"/>
      <c r="P490" s="2"/>
      <c r="Q490" s="2"/>
      <c r="R490" s="629"/>
      <c r="S490" s="1"/>
      <c r="T490" s="1"/>
      <c r="U490" s="360"/>
      <c r="V490" s="14"/>
      <c r="W490" s="11"/>
      <c r="X490" s="2"/>
      <c r="Y490" s="1322"/>
      <c r="Z490" s="2"/>
      <c r="AA490" s="2"/>
      <c r="AB490" s="2"/>
      <c r="AC490" s="2"/>
      <c r="AD490" s="2"/>
      <c r="AE490" s="2"/>
      <c r="AF490" s="2"/>
      <c r="AG490" s="2"/>
      <c r="AH490" s="2"/>
      <c r="AI490" s="2"/>
      <c r="AJ490" s="2"/>
    </row>
    <row r="491" ht="15.75" customHeight="1">
      <c r="A491" s="1321" t="s">
        <v>30</v>
      </c>
      <c r="B491" s="31"/>
      <c r="C491" s="31"/>
      <c r="D491" s="2"/>
      <c r="E491" s="11"/>
      <c r="F491" s="2"/>
      <c r="G491" s="2"/>
      <c r="H491" s="2"/>
      <c r="I491" s="28"/>
      <c r="J491" s="2"/>
      <c r="K491" s="2"/>
      <c r="L491" s="11"/>
      <c r="M491" s="11"/>
      <c r="N491" s="11"/>
      <c r="O491" s="11"/>
      <c r="P491" s="2"/>
      <c r="Q491" s="2"/>
      <c r="R491" s="629"/>
      <c r="S491" s="1"/>
      <c r="T491" s="1"/>
      <c r="U491" s="360"/>
      <c r="V491" s="14"/>
      <c r="W491" s="11"/>
      <c r="X491" s="2"/>
      <c r="Y491" s="1322"/>
      <c r="Z491" s="2"/>
      <c r="AA491" s="2"/>
      <c r="AB491" s="2"/>
      <c r="AC491" s="2"/>
      <c r="AD491" s="2"/>
      <c r="AE491" s="2"/>
      <c r="AF491" s="2"/>
      <c r="AG491" s="2"/>
      <c r="AH491" s="2"/>
      <c r="AI491" s="2"/>
      <c r="AJ491" s="2"/>
    </row>
    <row r="492" ht="15.75" customHeight="1">
      <c r="A492" s="1321" t="s">
        <v>30</v>
      </c>
      <c r="B492" s="31"/>
      <c r="C492" s="31"/>
      <c r="D492" s="2"/>
      <c r="E492" s="11"/>
      <c r="F492" s="2"/>
      <c r="G492" s="2"/>
      <c r="H492" s="2"/>
      <c r="I492" s="28"/>
      <c r="J492" s="2"/>
      <c r="K492" s="2"/>
      <c r="L492" s="11"/>
      <c r="M492" s="11"/>
      <c r="N492" s="11"/>
      <c r="O492" s="11"/>
      <c r="P492" s="2"/>
      <c r="Q492" s="2"/>
      <c r="R492" s="629"/>
      <c r="S492" s="1"/>
      <c r="T492" s="1"/>
      <c r="U492" s="360"/>
      <c r="V492" s="14"/>
      <c r="W492" s="11"/>
      <c r="X492" s="2"/>
      <c r="Y492" s="1322"/>
      <c r="Z492" s="2"/>
      <c r="AA492" s="2"/>
      <c r="AB492" s="2"/>
      <c r="AC492" s="2"/>
      <c r="AD492" s="2"/>
      <c r="AE492" s="2"/>
      <c r="AF492" s="2"/>
      <c r="AG492" s="2"/>
      <c r="AH492" s="2"/>
      <c r="AI492" s="2"/>
      <c r="AJ492" s="2"/>
    </row>
    <row r="493" ht="15.75" customHeight="1">
      <c r="A493" s="1321" t="s">
        <v>30</v>
      </c>
      <c r="B493" s="31"/>
      <c r="C493" s="31"/>
      <c r="D493" s="2"/>
      <c r="E493" s="11"/>
      <c r="F493" s="2"/>
      <c r="G493" s="2"/>
      <c r="H493" s="2"/>
      <c r="I493" s="28"/>
      <c r="J493" s="2"/>
      <c r="K493" s="2"/>
      <c r="L493" s="11"/>
      <c r="M493" s="11"/>
      <c r="N493" s="11"/>
      <c r="O493" s="11"/>
      <c r="P493" s="2"/>
      <c r="Q493" s="2"/>
      <c r="R493" s="629"/>
      <c r="S493" s="1"/>
      <c r="T493" s="1"/>
      <c r="U493" s="360"/>
      <c r="V493" s="14"/>
      <c r="W493" s="11"/>
      <c r="X493" s="2"/>
      <c r="Y493" s="1322"/>
      <c r="Z493" s="2"/>
      <c r="AA493" s="2"/>
      <c r="AB493" s="2"/>
      <c r="AC493" s="2"/>
      <c r="AD493" s="2"/>
      <c r="AE493" s="2"/>
      <c r="AF493" s="2"/>
      <c r="AG493" s="2"/>
      <c r="AH493" s="2"/>
      <c r="AI493" s="2"/>
      <c r="AJ493" s="2"/>
    </row>
    <row r="494" ht="15.75" customHeight="1">
      <c r="A494" s="1321" t="s">
        <v>30</v>
      </c>
      <c r="B494" s="31"/>
      <c r="C494" s="31"/>
      <c r="D494" s="2"/>
      <c r="E494" s="11"/>
      <c r="F494" s="2"/>
      <c r="G494" s="2"/>
      <c r="H494" s="2"/>
      <c r="I494" s="28"/>
      <c r="J494" s="2"/>
      <c r="K494" s="2"/>
      <c r="L494" s="11"/>
      <c r="M494" s="11"/>
      <c r="N494" s="11"/>
      <c r="O494" s="11"/>
      <c r="P494" s="2"/>
      <c r="Q494" s="2"/>
      <c r="R494" s="629"/>
      <c r="S494" s="1"/>
      <c r="T494" s="1"/>
      <c r="U494" s="360"/>
      <c r="V494" s="14"/>
      <c r="W494" s="11"/>
      <c r="X494" s="2"/>
      <c r="Y494" s="1322"/>
      <c r="Z494" s="2"/>
      <c r="AA494" s="2"/>
      <c r="AB494" s="2"/>
      <c r="AC494" s="2"/>
      <c r="AD494" s="2"/>
      <c r="AE494" s="2"/>
      <c r="AF494" s="2"/>
      <c r="AG494" s="2"/>
      <c r="AH494" s="2"/>
      <c r="AI494" s="2"/>
      <c r="AJ494" s="2"/>
    </row>
    <row r="495" ht="15.75" customHeight="1">
      <c r="A495" s="1321" t="s">
        <v>30</v>
      </c>
      <c r="B495" s="31"/>
      <c r="C495" s="31"/>
      <c r="D495" s="2"/>
      <c r="E495" s="11"/>
      <c r="F495" s="2"/>
      <c r="G495" s="2"/>
      <c r="H495" s="2"/>
      <c r="I495" s="28"/>
      <c r="J495" s="2"/>
      <c r="K495" s="2"/>
      <c r="L495" s="11"/>
      <c r="M495" s="11"/>
      <c r="N495" s="11"/>
      <c r="O495" s="11"/>
      <c r="P495" s="2"/>
      <c r="Q495" s="2"/>
      <c r="R495" s="629"/>
      <c r="S495" s="1"/>
      <c r="T495" s="1"/>
      <c r="U495" s="360"/>
      <c r="V495" s="14"/>
      <c r="W495" s="11"/>
      <c r="X495" s="2"/>
      <c r="Y495" s="1322"/>
      <c r="Z495" s="2"/>
      <c r="AA495" s="2"/>
      <c r="AB495" s="2"/>
      <c r="AC495" s="2"/>
      <c r="AD495" s="2"/>
      <c r="AE495" s="2"/>
      <c r="AF495" s="2"/>
      <c r="AG495" s="2"/>
      <c r="AH495" s="2"/>
      <c r="AI495" s="2"/>
      <c r="AJ495" s="2"/>
    </row>
    <row r="496" ht="15.75" customHeight="1">
      <c r="A496" s="1321" t="s">
        <v>30</v>
      </c>
      <c r="B496" s="31"/>
      <c r="C496" s="31"/>
      <c r="D496" s="2"/>
      <c r="E496" s="11"/>
      <c r="F496" s="2"/>
      <c r="G496" s="2"/>
      <c r="H496" s="2"/>
      <c r="I496" s="28"/>
      <c r="J496" s="2"/>
      <c r="K496" s="2"/>
      <c r="L496" s="11"/>
      <c r="M496" s="11"/>
      <c r="N496" s="11"/>
      <c r="O496" s="11"/>
      <c r="P496" s="2"/>
      <c r="Q496" s="2"/>
      <c r="R496" s="629"/>
      <c r="S496" s="1"/>
      <c r="T496" s="1"/>
      <c r="U496" s="360"/>
      <c r="V496" s="14"/>
      <c r="W496" s="11"/>
      <c r="X496" s="2"/>
      <c r="Y496" s="1322"/>
      <c r="Z496" s="2"/>
      <c r="AA496" s="2"/>
      <c r="AB496" s="2"/>
      <c r="AC496" s="2"/>
      <c r="AD496" s="2"/>
      <c r="AE496" s="2"/>
      <c r="AF496" s="2"/>
      <c r="AG496" s="2"/>
      <c r="AH496" s="2"/>
      <c r="AI496" s="2"/>
      <c r="AJ496" s="2"/>
    </row>
    <row r="497" ht="15.75" customHeight="1">
      <c r="A497" s="1321" t="s">
        <v>30</v>
      </c>
      <c r="B497" s="31"/>
      <c r="C497" s="31"/>
      <c r="D497" s="2"/>
      <c r="E497" s="11"/>
      <c r="F497" s="2"/>
      <c r="G497" s="2"/>
      <c r="H497" s="2"/>
      <c r="I497" s="28"/>
      <c r="J497" s="2"/>
      <c r="K497" s="2"/>
      <c r="L497" s="11"/>
      <c r="M497" s="11"/>
      <c r="N497" s="11"/>
      <c r="O497" s="11"/>
      <c r="P497" s="2"/>
      <c r="Q497" s="2"/>
      <c r="R497" s="629"/>
      <c r="S497" s="1"/>
      <c r="T497" s="1"/>
      <c r="U497" s="360"/>
      <c r="V497" s="14"/>
      <c r="W497" s="11"/>
      <c r="X497" s="2"/>
      <c r="Y497" s="1322"/>
      <c r="Z497" s="2"/>
      <c r="AA497" s="2"/>
      <c r="AB497" s="2"/>
      <c r="AC497" s="2"/>
      <c r="AD497" s="2"/>
      <c r="AE497" s="2"/>
      <c r="AF497" s="2"/>
      <c r="AG497" s="2"/>
      <c r="AH497" s="2"/>
      <c r="AI497" s="2"/>
      <c r="AJ497" s="2"/>
    </row>
    <row r="498" ht="15.75" customHeight="1">
      <c r="A498" s="1321" t="s">
        <v>30</v>
      </c>
      <c r="B498" s="31"/>
      <c r="C498" s="31"/>
      <c r="D498" s="2"/>
      <c r="E498" s="11"/>
      <c r="F498" s="2"/>
      <c r="G498" s="2"/>
      <c r="H498" s="2"/>
      <c r="I498" s="28"/>
      <c r="J498" s="2"/>
      <c r="K498" s="2"/>
      <c r="L498" s="11"/>
      <c r="M498" s="11"/>
      <c r="N498" s="11"/>
      <c r="O498" s="11"/>
      <c r="P498" s="2"/>
      <c r="Q498" s="2"/>
      <c r="R498" s="629"/>
      <c r="S498" s="1"/>
      <c r="T498" s="1"/>
      <c r="U498" s="360"/>
      <c r="V498" s="14"/>
      <c r="W498" s="11"/>
      <c r="X498" s="2"/>
      <c r="Y498" s="1322"/>
      <c r="Z498" s="2"/>
      <c r="AA498" s="2"/>
      <c r="AB498" s="2"/>
      <c r="AC498" s="2"/>
      <c r="AD498" s="2"/>
      <c r="AE498" s="2"/>
      <c r="AF498" s="2"/>
      <c r="AG498" s="2"/>
      <c r="AH498" s="2"/>
      <c r="AI498" s="2"/>
      <c r="AJ498" s="2"/>
    </row>
    <row r="499" ht="15.75" customHeight="1">
      <c r="A499" s="1321" t="s">
        <v>30</v>
      </c>
      <c r="B499" s="31"/>
      <c r="C499" s="31"/>
      <c r="D499" s="2"/>
      <c r="E499" s="11"/>
      <c r="F499" s="2"/>
      <c r="G499" s="2"/>
      <c r="H499" s="2"/>
      <c r="I499" s="28"/>
      <c r="J499" s="2"/>
      <c r="K499" s="2"/>
      <c r="L499" s="11"/>
      <c r="M499" s="11"/>
      <c r="N499" s="11"/>
      <c r="O499" s="11"/>
      <c r="P499" s="2"/>
      <c r="Q499" s="2"/>
      <c r="R499" s="629"/>
      <c r="S499" s="1"/>
      <c r="T499" s="1"/>
      <c r="U499" s="360"/>
      <c r="V499" s="14"/>
      <c r="W499" s="11"/>
      <c r="X499" s="2"/>
      <c r="Y499" s="1322"/>
      <c r="Z499" s="2"/>
      <c r="AA499" s="2"/>
      <c r="AB499" s="2"/>
      <c r="AC499" s="2"/>
      <c r="AD499" s="2"/>
      <c r="AE499" s="2"/>
      <c r="AF499" s="2"/>
      <c r="AG499" s="2"/>
      <c r="AH499" s="2"/>
      <c r="AI499" s="2"/>
      <c r="AJ499" s="2"/>
    </row>
    <row r="500" ht="15.75" customHeight="1">
      <c r="A500" s="1321" t="s">
        <v>30</v>
      </c>
      <c r="B500" s="31"/>
      <c r="C500" s="31"/>
      <c r="D500" s="2"/>
      <c r="E500" s="11"/>
      <c r="F500" s="2"/>
      <c r="G500" s="2"/>
      <c r="H500" s="2"/>
      <c r="I500" s="28"/>
      <c r="J500" s="2"/>
      <c r="K500" s="2"/>
      <c r="L500" s="11"/>
      <c r="M500" s="11"/>
      <c r="N500" s="11"/>
      <c r="O500" s="11"/>
      <c r="P500" s="2"/>
      <c r="Q500" s="2"/>
      <c r="R500" s="629"/>
      <c r="S500" s="1"/>
      <c r="T500" s="1"/>
      <c r="U500" s="360"/>
      <c r="V500" s="14"/>
      <c r="W500" s="11"/>
      <c r="X500" s="2"/>
      <c r="Y500" s="1322"/>
      <c r="Z500" s="2"/>
      <c r="AA500" s="2"/>
      <c r="AB500" s="2"/>
      <c r="AC500" s="2"/>
      <c r="AD500" s="2"/>
      <c r="AE500" s="2"/>
      <c r="AF500" s="2"/>
      <c r="AG500" s="2"/>
      <c r="AH500" s="2"/>
      <c r="AI500" s="2"/>
      <c r="AJ500" s="2"/>
    </row>
    <row r="501" ht="15.75" customHeight="1">
      <c r="A501" s="1321" t="s">
        <v>30</v>
      </c>
      <c r="B501" s="31"/>
      <c r="C501" s="31"/>
      <c r="D501" s="2"/>
      <c r="E501" s="11"/>
      <c r="F501" s="2"/>
      <c r="G501" s="2"/>
      <c r="H501" s="2"/>
      <c r="I501" s="28"/>
      <c r="J501" s="2"/>
      <c r="K501" s="2"/>
      <c r="L501" s="11"/>
      <c r="M501" s="11"/>
      <c r="N501" s="11"/>
      <c r="O501" s="11"/>
      <c r="P501" s="2"/>
      <c r="Q501" s="2"/>
      <c r="R501" s="629"/>
      <c r="S501" s="1"/>
      <c r="T501" s="1"/>
      <c r="U501" s="360"/>
      <c r="V501" s="14"/>
      <c r="W501" s="11"/>
      <c r="X501" s="2"/>
      <c r="Y501" s="1322"/>
      <c r="Z501" s="2"/>
      <c r="AA501" s="2"/>
      <c r="AB501" s="2"/>
      <c r="AC501" s="2"/>
      <c r="AD501" s="2"/>
      <c r="AE501" s="2"/>
      <c r="AF501" s="2"/>
      <c r="AG501" s="2"/>
      <c r="AH501" s="2"/>
      <c r="AI501" s="2"/>
      <c r="AJ501" s="2"/>
    </row>
    <row r="502" ht="15.75" customHeight="1">
      <c r="A502" s="1321" t="s">
        <v>30</v>
      </c>
      <c r="B502" s="31"/>
      <c r="C502" s="31"/>
      <c r="D502" s="2"/>
      <c r="E502" s="11"/>
      <c r="F502" s="2"/>
      <c r="G502" s="2"/>
      <c r="H502" s="2"/>
      <c r="I502" s="28"/>
      <c r="J502" s="2"/>
      <c r="K502" s="2"/>
      <c r="L502" s="11"/>
      <c r="M502" s="11"/>
      <c r="N502" s="11"/>
      <c r="O502" s="11"/>
      <c r="P502" s="2"/>
      <c r="Q502" s="2"/>
      <c r="R502" s="629"/>
      <c r="S502" s="1"/>
      <c r="T502" s="1"/>
      <c r="U502" s="360"/>
      <c r="V502" s="14"/>
      <c r="W502" s="11"/>
      <c r="X502" s="2"/>
      <c r="Y502" s="1322"/>
      <c r="Z502" s="2"/>
      <c r="AA502" s="2"/>
      <c r="AB502" s="2"/>
      <c r="AC502" s="2"/>
      <c r="AD502" s="2"/>
      <c r="AE502" s="2"/>
      <c r="AF502" s="2"/>
      <c r="AG502" s="2"/>
      <c r="AH502" s="2"/>
      <c r="AI502" s="2"/>
      <c r="AJ502" s="2"/>
    </row>
    <row r="503" ht="15.75" customHeight="1">
      <c r="A503" s="1321" t="s">
        <v>30</v>
      </c>
      <c r="B503" s="31"/>
      <c r="C503" s="31"/>
      <c r="D503" s="2"/>
      <c r="E503" s="11"/>
      <c r="F503" s="2"/>
      <c r="G503" s="2"/>
      <c r="H503" s="2"/>
      <c r="I503" s="28"/>
      <c r="J503" s="2"/>
      <c r="K503" s="2"/>
      <c r="L503" s="11"/>
      <c r="M503" s="11"/>
      <c r="N503" s="11"/>
      <c r="O503" s="11"/>
      <c r="P503" s="2"/>
      <c r="Q503" s="2"/>
      <c r="R503" s="629"/>
      <c r="S503" s="1"/>
      <c r="T503" s="1"/>
      <c r="U503" s="360"/>
      <c r="V503" s="14"/>
      <c r="W503" s="11"/>
      <c r="X503" s="2"/>
      <c r="Y503" s="1322"/>
      <c r="Z503" s="2"/>
      <c r="AA503" s="2"/>
      <c r="AB503" s="2"/>
      <c r="AC503" s="2"/>
      <c r="AD503" s="2"/>
      <c r="AE503" s="2"/>
      <c r="AF503" s="2"/>
      <c r="AG503" s="2"/>
      <c r="AH503" s="2"/>
      <c r="AI503" s="2"/>
      <c r="AJ503" s="2"/>
    </row>
    <row r="504" ht="15.75" customHeight="1">
      <c r="A504" s="1321" t="s">
        <v>30</v>
      </c>
      <c r="B504" s="31"/>
      <c r="C504" s="31"/>
      <c r="D504" s="2"/>
      <c r="E504" s="11"/>
      <c r="F504" s="2"/>
      <c r="G504" s="2"/>
      <c r="H504" s="2"/>
      <c r="I504" s="28"/>
      <c r="J504" s="2"/>
      <c r="K504" s="2"/>
      <c r="L504" s="11"/>
      <c r="M504" s="11"/>
      <c r="N504" s="11"/>
      <c r="O504" s="11"/>
      <c r="P504" s="2"/>
      <c r="Q504" s="2"/>
      <c r="R504" s="629"/>
      <c r="S504" s="1"/>
      <c r="T504" s="1"/>
      <c r="U504" s="360"/>
      <c r="V504" s="14"/>
      <c r="W504" s="11"/>
      <c r="X504" s="2"/>
      <c r="Y504" s="1322"/>
      <c r="Z504" s="2"/>
      <c r="AA504" s="2"/>
      <c r="AB504" s="2"/>
      <c r="AC504" s="2"/>
      <c r="AD504" s="2"/>
      <c r="AE504" s="2"/>
      <c r="AF504" s="2"/>
      <c r="AG504" s="2"/>
      <c r="AH504" s="2"/>
      <c r="AI504" s="2"/>
      <c r="AJ504" s="2"/>
    </row>
    <row r="505" ht="15.75" customHeight="1">
      <c r="A505" s="1321" t="s">
        <v>30</v>
      </c>
      <c r="B505" s="31"/>
      <c r="C505" s="31"/>
      <c r="D505" s="2"/>
      <c r="E505" s="11"/>
      <c r="F505" s="2"/>
      <c r="G505" s="2"/>
      <c r="H505" s="2"/>
      <c r="I505" s="28"/>
      <c r="J505" s="2"/>
      <c r="K505" s="2"/>
      <c r="L505" s="11"/>
      <c r="M505" s="11"/>
      <c r="N505" s="11"/>
      <c r="O505" s="11"/>
      <c r="P505" s="2"/>
      <c r="Q505" s="2"/>
      <c r="R505" s="629"/>
      <c r="S505" s="1"/>
      <c r="T505" s="1"/>
      <c r="U505" s="360"/>
      <c r="V505" s="14"/>
      <c r="W505" s="11"/>
      <c r="X505" s="2"/>
      <c r="Y505" s="1322"/>
      <c r="Z505" s="2"/>
      <c r="AA505" s="2"/>
      <c r="AB505" s="2"/>
      <c r="AC505" s="2"/>
      <c r="AD505" s="2"/>
      <c r="AE505" s="2"/>
      <c r="AF505" s="2"/>
      <c r="AG505" s="2"/>
      <c r="AH505" s="2"/>
      <c r="AI505" s="2"/>
      <c r="AJ505" s="2"/>
    </row>
    <row r="506" ht="15.75" customHeight="1">
      <c r="A506" s="1321" t="s">
        <v>30</v>
      </c>
      <c r="B506" s="31"/>
      <c r="C506" s="31"/>
      <c r="D506" s="2"/>
      <c r="E506" s="11"/>
      <c r="F506" s="2"/>
      <c r="G506" s="2"/>
      <c r="H506" s="2"/>
      <c r="I506" s="28"/>
      <c r="J506" s="2"/>
      <c r="K506" s="2"/>
      <c r="L506" s="11"/>
      <c r="M506" s="11"/>
      <c r="N506" s="11"/>
      <c r="O506" s="11"/>
      <c r="P506" s="2"/>
      <c r="Q506" s="2"/>
      <c r="R506" s="629"/>
      <c r="S506" s="1"/>
      <c r="T506" s="1"/>
      <c r="U506" s="360"/>
      <c r="V506" s="14"/>
      <c r="W506" s="11"/>
      <c r="X506" s="2"/>
      <c r="Y506" s="1322"/>
      <c r="Z506" s="2"/>
      <c r="AA506" s="2"/>
      <c r="AB506" s="2"/>
      <c r="AC506" s="2"/>
      <c r="AD506" s="2"/>
      <c r="AE506" s="2"/>
      <c r="AF506" s="2"/>
      <c r="AG506" s="2"/>
      <c r="AH506" s="2"/>
      <c r="AI506" s="2"/>
      <c r="AJ506" s="2"/>
    </row>
    <row r="507" ht="15.75" customHeight="1">
      <c r="A507" s="1321" t="s">
        <v>30</v>
      </c>
      <c r="B507" s="31"/>
      <c r="C507" s="31"/>
      <c r="D507" s="2"/>
      <c r="E507" s="11"/>
      <c r="F507" s="2"/>
      <c r="G507" s="2"/>
      <c r="H507" s="2"/>
      <c r="I507" s="28"/>
      <c r="J507" s="2"/>
      <c r="K507" s="2"/>
      <c r="L507" s="11"/>
      <c r="M507" s="11"/>
      <c r="N507" s="11"/>
      <c r="O507" s="11"/>
      <c r="P507" s="2"/>
      <c r="Q507" s="2"/>
      <c r="R507" s="629"/>
      <c r="S507" s="1"/>
      <c r="T507" s="1"/>
      <c r="U507" s="360"/>
      <c r="V507" s="14"/>
      <c r="W507" s="11"/>
      <c r="X507" s="2"/>
      <c r="Y507" s="1322"/>
      <c r="Z507" s="2"/>
      <c r="AA507" s="2"/>
      <c r="AB507" s="2"/>
      <c r="AC507" s="2"/>
      <c r="AD507" s="2"/>
      <c r="AE507" s="2"/>
      <c r="AF507" s="2"/>
      <c r="AG507" s="2"/>
      <c r="AH507" s="2"/>
      <c r="AI507" s="2"/>
      <c r="AJ507" s="2"/>
    </row>
    <row r="508" ht="15.75" customHeight="1">
      <c r="A508" s="1321" t="s">
        <v>30</v>
      </c>
      <c r="B508" s="31"/>
      <c r="C508" s="31"/>
      <c r="D508" s="2"/>
      <c r="E508" s="11"/>
      <c r="F508" s="2"/>
      <c r="G508" s="2"/>
      <c r="H508" s="2"/>
      <c r="I508" s="28"/>
      <c r="J508" s="2"/>
      <c r="K508" s="2"/>
      <c r="L508" s="11"/>
      <c r="M508" s="11"/>
      <c r="N508" s="11"/>
      <c r="O508" s="11"/>
      <c r="P508" s="2"/>
      <c r="Q508" s="2"/>
      <c r="R508" s="629"/>
      <c r="S508" s="1"/>
      <c r="T508" s="1"/>
      <c r="U508" s="360"/>
      <c r="V508" s="14"/>
      <c r="W508" s="11"/>
      <c r="X508" s="2"/>
      <c r="Y508" s="1322"/>
      <c r="Z508" s="2"/>
      <c r="AA508" s="2"/>
      <c r="AB508" s="2"/>
      <c r="AC508" s="2"/>
      <c r="AD508" s="2"/>
      <c r="AE508" s="2"/>
      <c r="AF508" s="2"/>
      <c r="AG508" s="2"/>
      <c r="AH508" s="2"/>
      <c r="AI508" s="2"/>
      <c r="AJ508" s="2"/>
    </row>
    <row r="509" ht="15.75" customHeight="1">
      <c r="A509" s="1321" t="s">
        <v>30</v>
      </c>
      <c r="B509" s="31"/>
      <c r="C509" s="31"/>
      <c r="D509" s="2"/>
      <c r="E509" s="11"/>
      <c r="F509" s="2"/>
      <c r="G509" s="2"/>
      <c r="H509" s="2"/>
      <c r="I509" s="28"/>
      <c r="J509" s="2"/>
      <c r="K509" s="2"/>
      <c r="L509" s="11"/>
      <c r="M509" s="11"/>
      <c r="N509" s="11"/>
      <c r="O509" s="11"/>
      <c r="P509" s="2"/>
      <c r="Q509" s="2"/>
      <c r="R509" s="629"/>
      <c r="S509" s="1"/>
      <c r="T509" s="1"/>
      <c r="U509" s="360"/>
      <c r="V509" s="14"/>
      <c r="W509" s="11"/>
      <c r="X509" s="2"/>
      <c r="Y509" s="1322"/>
      <c r="Z509" s="2"/>
      <c r="AA509" s="2"/>
      <c r="AB509" s="2"/>
      <c r="AC509" s="2"/>
      <c r="AD509" s="2"/>
      <c r="AE509" s="2"/>
      <c r="AF509" s="2"/>
      <c r="AG509" s="2"/>
      <c r="AH509" s="2"/>
      <c r="AI509" s="2"/>
      <c r="AJ509" s="2"/>
    </row>
    <row r="510" ht="15.75" customHeight="1">
      <c r="A510" s="1321" t="s">
        <v>30</v>
      </c>
      <c r="B510" s="31"/>
      <c r="C510" s="31"/>
      <c r="D510" s="2"/>
      <c r="E510" s="11"/>
      <c r="F510" s="2"/>
      <c r="G510" s="2"/>
      <c r="H510" s="2"/>
      <c r="I510" s="28"/>
      <c r="J510" s="2"/>
      <c r="K510" s="2"/>
      <c r="L510" s="11"/>
      <c r="M510" s="11"/>
      <c r="N510" s="11"/>
      <c r="O510" s="11"/>
      <c r="P510" s="2"/>
      <c r="Q510" s="2"/>
      <c r="R510" s="629"/>
      <c r="S510" s="1"/>
      <c r="T510" s="1"/>
      <c r="U510" s="360"/>
      <c r="V510" s="14"/>
      <c r="W510" s="11"/>
      <c r="X510" s="2"/>
      <c r="Y510" s="1322"/>
      <c r="Z510" s="2"/>
      <c r="AA510" s="2"/>
      <c r="AB510" s="2"/>
      <c r="AC510" s="2"/>
      <c r="AD510" s="2"/>
      <c r="AE510" s="2"/>
      <c r="AF510" s="2"/>
      <c r="AG510" s="2"/>
      <c r="AH510" s="2"/>
      <c r="AI510" s="2"/>
      <c r="AJ510" s="2"/>
    </row>
    <row r="511" ht="15.75" customHeight="1">
      <c r="A511" s="1321" t="s">
        <v>30</v>
      </c>
      <c r="B511" s="31"/>
      <c r="C511" s="31"/>
      <c r="D511" s="2"/>
      <c r="E511" s="11"/>
      <c r="F511" s="2"/>
      <c r="G511" s="2"/>
      <c r="H511" s="2"/>
      <c r="I511" s="28"/>
      <c r="J511" s="2"/>
      <c r="K511" s="2"/>
      <c r="L511" s="11"/>
      <c r="M511" s="11"/>
      <c r="N511" s="11"/>
      <c r="O511" s="11"/>
      <c r="P511" s="2"/>
      <c r="Q511" s="2"/>
      <c r="R511" s="629"/>
      <c r="S511" s="1"/>
      <c r="T511" s="1"/>
      <c r="U511" s="360"/>
      <c r="V511" s="14"/>
      <c r="W511" s="11"/>
      <c r="X511" s="2"/>
      <c r="Y511" s="1322"/>
      <c r="Z511" s="2"/>
      <c r="AA511" s="2"/>
      <c r="AB511" s="2"/>
      <c r="AC511" s="2"/>
      <c r="AD511" s="2"/>
      <c r="AE511" s="2"/>
      <c r="AF511" s="2"/>
      <c r="AG511" s="2"/>
      <c r="AH511" s="2"/>
      <c r="AI511" s="2"/>
      <c r="AJ511" s="2"/>
    </row>
    <row r="512" ht="15.75" customHeight="1">
      <c r="A512" s="1321" t="s">
        <v>30</v>
      </c>
      <c r="B512" s="31"/>
      <c r="C512" s="31"/>
      <c r="D512" s="2"/>
      <c r="E512" s="11"/>
      <c r="F512" s="2"/>
      <c r="G512" s="2"/>
      <c r="H512" s="2"/>
      <c r="I512" s="28"/>
      <c r="J512" s="2"/>
      <c r="K512" s="2"/>
      <c r="L512" s="11"/>
      <c r="M512" s="11"/>
      <c r="N512" s="11"/>
      <c r="O512" s="11"/>
      <c r="P512" s="2"/>
      <c r="Q512" s="2"/>
      <c r="R512" s="629"/>
      <c r="S512" s="1"/>
      <c r="T512" s="1"/>
      <c r="U512" s="360"/>
      <c r="V512" s="14"/>
      <c r="W512" s="11"/>
      <c r="X512" s="2"/>
      <c r="Y512" s="1322"/>
      <c r="Z512" s="2"/>
      <c r="AA512" s="2"/>
      <c r="AB512" s="2"/>
      <c r="AC512" s="2"/>
      <c r="AD512" s="2"/>
      <c r="AE512" s="2"/>
      <c r="AF512" s="2"/>
      <c r="AG512" s="2"/>
      <c r="AH512" s="2"/>
      <c r="AI512" s="2"/>
      <c r="AJ512" s="2"/>
    </row>
    <row r="513" ht="15.75" customHeight="1">
      <c r="A513" s="1321" t="s">
        <v>30</v>
      </c>
      <c r="B513" s="31"/>
      <c r="C513" s="31"/>
      <c r="D513" s="2"/>
      <c r="E513" s="11"/>
      <c r="F513" s="2"/>
      <c r="G513" s="2"/>
      <c r="H513" s="2"/>
      <c r="I513" s="28"/>
      <c r="J513" s="2"/>
      <c r="K513" s="2"/>
      <c r="L513" s="11"/>
      <c r="M513" s="11"/>
      <c r="N513" s="11"/>
      <c r="O513" s="11"/>
      <c r="P513" s="2"/>
      <c r="Q513" s="2"/>
      <c r="R513" s="629"/>
      <c r="S513" s="1"/>
      <c r="T513" s="1"/>
      <c r="U513" s="360"/>
      <c r="V513" s="14"/>
      <c r="W513" s="11"/>
      <c r="X513" s="2"/>
      <c r="Y513" s="1322"/>
      <c r="Z513" s="2"/>
      <c r="AA513" s="2"/>
      <c r="AB513" s="2"/>
      <c r="AC513" s="2"/>
      <c r="AD513" s="2"/>
      <c r="AE513" s="2"/>
      <c r="AF513" s="2"/>
      <c r="AG513" s="2"/>
      <c r="AH513" s="2"/>
      <c r="AI513" s="2"/>
      <c r="AJ513" s="2"/>
    </row>
    <row r="514" ht="15.75" customHeight="1">
      <c r="A514" s="1321" t="s">
        <v>30</v>
      </c>
      <c r="B514" s="31"/>
      <c r="C514" s="31"/>
      <c r="D514" s="2"/>
      <c r="E514" s="11"/>
      <c r="F514" s="2"/>
      <c r="G514" s="2"/>
      <c r="H514" s="2"/>
      <c r="I514" s="28"/>
      <c r="J514" s="2"/>
      <c r="K514" s="2"/>
      <c r="L514" s="11"/>
      <c r="M514" s="11"/>
      <c r="N514" s="11"/>
      <c r="O514" s="11"/>
      <c r="P514" s="2"/>
      <c r="Q514" s="2"/>
      <c r="R514" s="629"/>
      <c r="S514" s="1"/>
      <c r="T514" s="1"/>
      <c r="U514" s="360"/>
      <c r="V514" s="14"/>
      <c r="W514" s="11"/>
      <c r="X514" s="2"/>
      <c r="Y514" s="1322"/>
      <c r="Z514" s="2"/>
      <c r="AA514" s="2"/>
      <c r="AB514" s="2"/>
      <c r="AC514" s="2"/>
      <c r="AD514" s="2"/>
      <c r="AE514" s="2"/>
      <c r="AF514" s="2"/>
      <c r="AG514" s="2"/>
      <c r="AH514" s="2"/>
      <c r="AI514" s="2"/>
      <c r="AJ514" s="2"/>
    </row>
    <row r="515" ht="15.75" customHeight="1">
      <c r="A515" s="1321" t="s">
        <v>30</v>
      </c>
      <c r="B515" s="31"/>
      <c r="C515" s="31"/>
      <c r="D515" s="2"/>
      <c r="E515" s="11"/>
      <c r="F515" s="2"/>
      <c r="G515" s="2"/>
      <c r="H515" s="2"/>
      <c r="I515" s="28"/>
      <c r="J515" s="2"/>
      <c r="K515" s="2"/>
      <c r="L515" s="11"/>
      <c r="M515" s="11"/>
      <c r="N515" s="11"/>
      <c r="O515" s="11"/>
      <c r="P515" s="2"/>
      <c r="Q515" s="2"/>
      <c r="R515" s="629"/>
      <c r="S515" s="1"/>
      <c r="T515" s="1"/>
      <c r="U515" s="360"/>
      <c r="V515" s="14"/>
      <c r="W515" s="11"/>
      <c r="X515" s="2"/>
      <c r="Y515" s="1322"/>
      <c r="Z515" s="2"/>
      <c r="AA515" s="2"/>
      <c r="AB515" s="2"/>
      <c r="AC515" s="2"/>
      <c r="AD515" s="2"/>
      <c r="AE515" s="2"/>
      <c r="AF515" s="2"/>
      <c r="AG515" s="2"/>
      <c r="AH515" s="2"/>
      <c r="AI515" s="2"/>
      <c r="AJ515" s="2"/>
    </row>
    <row r="516" ht="15.75" customHeight="1">
      <c r="A516" s="1321" t="s">
        <v>30</v>
      </c>
      <c r="B516" s="31"/>
      <c r="C516" s="31"/>
      <c r="D516" s="2"/>
      <c r="E516" s="11"/>
      <c r="F516" s="2"/>
      <c r="G516" s="2"/>
      <c r="H516" s="2"/>
      <c r="I516" s="28"/>
      <c r="J516" s="2"/>
      <c r="K516" s="2"/>
      <c r="L516" s="11"/>
      <c r="M516" s="11"/>
      <c r="N516" s="11"/>
      <c r="O516" s="11"/>
      <c r="P516" s="2"/>
      <c r="Q516" s="2"/>
      <c r="R516" s="629"/>
      <c r="S516" s="1"/>
      <c r="T516" s="1"/>
      <c r="U516" s="360"/>
      <c r="V516" s="14"/>
      <c r="W516" s="11"/>
      <c r="X516" s="2"/>
      <c r="Y516" s="1322"/>
      <c r="Z516" s="2"/>
      <c r="AA516" s="2"/>
      <c r="AB516" s="2"/>
      <c r="AC516" s="2"/>
      <c r="AD516" s="2"/>
      <c r="AE516" s="2"/>
      <c r="AF516" s="2"/>
      <c r="AG516" s="2"/>
      <c r="AH516" s="2"/>
      <c r="AI516" s="2"/>
      <c r="AJ516" s="2"/>
    </row>
    <row r="517" ht="15.75" customHeight="1">
      <c r="A517" s="1321" t="s">
        <v>30</v>
      </c>
      <c r="B517" s="31"/>
      <c r="C517" s="31"/>
      <c r="D517" s="2"/>
      <c r="E517" s="11"/>
      <c r="F517" s="2"/>
      <c r="G517" s="2"/>
      <c r="H517" s="2"/>
      <c r="I517" s="28"/>
      <c r="J517" s="2"/>
      <c r="K517" s="2"/>
      <c r="L517" s="11"/>
      <c r="M517" s="11"/>
      <c r="N517" s="11"/>
      <c r="O517" s="11"/>
      <c r="P517" s="2"/>
      <c r="Q517" s="2"/>
      <c r="R517" s="629"/>
      <c r="S517" s="1"/>
      <c r="T517" s="1"/>
      <c r="U517" s="360"/>
      <c r="V517" s="14"/>
      <c r="W517" s="11"/>
      <c r="X517" s="2"/>
      <c r="Y517" s="1322"/>
      <c r="Z517" s="2"/>
      <c r="AA517" s="2"/>
      <c r="AB517" s="2"/>
      <c r="AC517" s="2"/>
      <c r="AD517" s="2"/>
      <c r="AE517" s="2"/>
      <c r="AF517" s="2"/>
      <c r="AG517" s="2"/>
      <c r="AH517" s="2"/>
      <c r="AI517" s="2"/>
      <c r="AJ517" s="2"/>
    </row>
    <row r="518" ht="15.75" customHeight="1">
      <c r="A518" s="1321" t="s">
        <v>30</v>
      </c>
      <c r="B518" s="31"/>
      <c r="C518" s="31"/>
      <c r="D518" s="2"/>
      <c r="E518" s="11"/>
      <c r="F518" s="2"/>
      <c r="G518" s="2"/>
      <c r="H518" s="2"/>
      <c r="I518" s="28"/>
      <c r="J518" s="2"/>
      <c r="K518" s="2"/>
      <c r="L518" s="11"/>
      <c r="M518" s="11"/>
      <c r="N518" s="11"/>
      <c r="O518" s="11"/>
      <c r="P518" s="2"/>
      <c r="Q518" s="2"/>
      <c r="R518" s="629"/>
      <c r="S518" s="1"/>
      <c r="T518" s="1"/>
      <c r="U518" s="360"/>
      <c r="V518" s="14"/>
      <c r="W518" s="11"/>
      <c r="X518" s="2"/>
      <c r="Y518" s="1322"/>
      <c r="Z518" s="2"/>
      <c r="AA518" s="2"/>
      <c r="AB518" s="2"/>
      <c r="AC518" s="2"/>
      <c r="AD518" s="2"/>
      <c r="AE518" s="2"/>
      <c r="AF518" s="2"/>
      <c r="AG518" s="2"/>
      <c r="AH518" s="2"/>
      <c r="AI518" s="2"/>
      <c r="AJ518" s="2"/>
    </row>
    <row r="519" ht="15.75" customHeight="1">
      <c r="A519" s="1321" t="s">
        <v>30</v>
      </c>
      <c r="B519" s="31"/>
      <c r="C519" s="31"/>
      <c r="D519" s="2"/>
      <c r="E519" s="11"/>
      <c r="F519" s="2"/>
      <c r="G519" s="2"/>
      <c r="H519" s="2"/>
      <c r="I519" s="28"/>
      <c r="J519" s="2"/>
      <c r="K519" s="2"/>
      <c r="L519" s="11"/>
      <c r="M519" s="11"/>
      <c r="N519" s="11"/>
      <c r="O519" s="11"/>
      <c r="P519" s="2"/>
      <c r="Q519" s="2"/>
      <c r="R519" s="629"/>
      <c r="S519" s="1"/>
      <c r="T519" s="1"/>
      <c r="U519" s="360"/>
      <c r="V519" s="14"/>
      <c r="W519" s="11"/>
      <c r="X519" s="2"/>
      <c r="Y519" s="1322"/>
      <c r="Z519" s="2"/>
      <c r="AA519" s="2"/>
      <c r="AB519" s="2"/>
      <c r="AC519" s="2"/>
      <c r="AD519" s="2"/>
      <c r="AE519" s="2"/>
      <c r="AF519" s="2"/>
      <c r="AG519" s="2"/>
      <c r="AH519" s="2"/>
      <c r="AI519" s="2"/>
      <c r="AJ519" s="2"/>
    </row>
    <row r="520" ht="15.75" customHeight="1">
      <c r="A520" s="1321" t="s">
        <v>30</v>
      </c>
      <c r="B520" s="31"/>
      <c r="C520" s="31"/>
      <c r="D520" s="2"/>
      <c r="E520" s="11"/>
      <c r="F520" s="2"/>
      <c r="G520" s="2"/>
      <c r="H520" s="2"/>
      <c r="I520" s="28"/>
      <c r="J520" s="2"/>
      <c r="K520" s="2"/>
      <c r="L520" s="11"/>
      <c r="M520" s="11"/>
      <c r="N520" s="11"/>
      <c r="O520" s="11"/>
      <c r="P520" s="2"/>
      <c r="Q520" s="2"/>
      <c r="R520" s="629"/>
      <c r="S520" s="1"/>
      <c r="T520" s="1"/>
      <c r="U520" s="360"/>
      <c r="V520" s="14"/>
      <c r="W520" s="11"/>
      <c r="X520" s="2"/>
      <c r="Y520" s="1322"/>
      <c r="Z520" s="2"/>
      <c r="AA520" s="2"/>
      <c r="AB520" s="2"/>
      <c r="AC520" s="2"/>
      <c r="AD520" s="2"/>
      <c r="AE520" s="2"/>
      <c r="AF520" s="2"/>
      <c r="AG520" s="2"/>
      <c r="AH520" s="2"/>
      <c r="AI520" s="2"/>
      <c r="AJ520" s="2"/>
    </row>
    <row r="521" ht="15.75" customHeight="1">
      <c r="A521" s="1321" t="s">
        <v>30</v>
      </c>
      <c r="B521" s="31"/>
      <c r="C521" s="31"/>
      <c r="D521" s="2"/>
      <c r="E521" s="11"/>
      <c r="F521" s="2"/>
      <c r="G521" s="2"/>
      <c r="H521" s="2"/>
      <c r="I521" s="28"/>
      <c r="J521" s="2"/>
      <c r="K521" s="2"/>
      <c r="L521" s="11"/>
      <c r="M521" s="11"/>
      <c r="N521" s="11"/>
      <c r="O521" s="11"/>
      <c r="P521" s="2"/>
      <c r="Q521" s="2"/>
      <c r="R521" s="629"/>
      <c r="S521" s="1"/>
      <c r="T521" s="1"/>
      <c r="U521" s="360"/>
      <c r="V521" s="14"/>
      <c r="W521" s="11"/>
      <c r="X521" s="2"/>
      <c r="Y521" s="1322"/>
      <c r="Z521" s="2"/>
      <c r="AA521" s="2"/>
      <c r="AB521" s="2"/>
      <c r="AC521" s="2"/>
      <c r="AD521" s="2"/>
      <c r="AE521" s="2"/>
      <c r="AF521" s="2"/>
      <c r="AG521" s="2"/>
      <c r="AH521" s="2"/>
      <c r="AI521" s="2"/>
      <c r="AJ521" s="2"/>
    </row>
    <row r="522" ht="15.75" customHeight="1">
      <c r="A522" s="1321" t="s">
        <v>30</v>
      </c>
      <c r="B522" s="31"/>
      <c r="C522" s="31"/>
      <c r="D522" s="2"/>
      <c r="E522" s="11"/>
      <c r="F522" s="2"/>
      <c r="G522" s="2"/>
      <c r="H522" s="2"/>
      <c r="I522" s="28"/>
      <c r="J522" s="2"/>
      <c r="K522" s="2"/>
      <c r="L522" s="11"/>
      <c r="M522" s="11"/>
      <c r="N522" s="11"/>
      <c r="O522" s="11"/>
      <c r="P522" s="2"/>
      <c r="Q522" s="2"/>
      <c r="R522" s="629"/>
      <c r="S522" s="1"/>
      <c r="T522" s="1"/>
      <c r="U522" s="360"/>
      <c r="V522" s="14"/>
      <c r="W522" s="11"/>
      <c r="X522" s="2"/>
      <c r="Y522" s="1322"/>
      <c r="Z522" s="2"/>
      <c r="AA522" s="2"/>
      <c r="AB522" s="2"/>
      <c r="AC522" s="2"/>
      <c r="AD522" s="2"/>
      <c r="AE522" s="2"/>
      <c r="AF522" s="2"/>
      <c r="AG522" s="2"/>
      <c r="AH522" s="2"/>
      <c r="AI522" s="2"/>
      <c r="AJ522" s="2"/>
    </row>
    <row r="523" ht="15.75" customHeight="1">
      <c r="A523" s="1321" t="s">
        <v>30</v>
      </c>
      <c r="B523" s="31"/>
      <c r="C523" s="31"/>
      <c r="D523" s="2"/>
      <c r="E523" s="11"/>
      <c r="F523" s="2"/>
      <c r="G523" s="2"/>
      <c r="H523" s="2"/>
      <c r="I523" s="28"/>
      <c r="J523" s="2"/>
      <c r="K523" s="2"/>
      <c r="L523" s="11"/>
      <c r="M523" s="11"/>
      <c r="N523" s="11"/>
      <c r="O523" s="11"/>
      <c r="P523" s="2"/>
      <c r="Q523" s="2"/>
      <c r="R523" s="629"/>
      <c r="S523" s="1"/>
      <c r="T523" s="1"/>
      <c r="U523" s="360"/>
      <c r="V523" s="14"/>
      <c r="W523" s="11"/>
      <c r="X523" s="2"/>
      <c r="Y523" s="1322"/>
      <c r="Z523" s="2"/>
      <c r="AA523" s="2"/>
      <c r="AB523" s="2"/>
      <c r="AC523" s="2"/>
      <c r="AD523" s="2"/>
      <c r="AE523" s="2"/>
      <c r="AF523" s="2"/>
      <c r="AG523" s="2"/>
      <c r="AH523" s="2"/>
      <c r="AI523" s="2"/>
      <c r="AJ523" s="2"/>
    </row>
    <row r="524" ht="15.75" customHeight="1">
      <c r="A524" s="1321" t="s">
        <v>30</v>
      </c>
      <c r="B524" s="31"/>
      <c r="C524" s="31"/>
      <c r="D524" s="2"/>
      <c r="E524" s="11"/>
      <c r="F524" s="2"/>
      <c r="G524" s="2"/>
      <c r="H524" s="2"/>
      <c r="I524" s="28"/>
      <c r="J524" s="2"/>
      <c r="K524" s="2"/>
      <c r="L524" s="11"/>
      <c r="M524" s="11"/>
      <c r="N524" s="11"/>
      <c r="O524" s="11"/>
      <c r="P524" s="2"/>
      <c r="Q524" s="2"/>
      <c r="R524" s="629"/>
      <c r="S524" s="1"/>
      <c r="T524" s="1"/>
      <c r="U524" s="360"/>
      <c r="V524" s="14"/>
      <c r="W524" s="11"/>
      <c r="X524" s="2"/>
      <c r="Y524" s="1322"/>
      <c r="Z524" s="2"/>
      <c r="AA524" s="2"/>
      <c r="AB524" s="2"/>
      <c r="AC524" s="2"/>
      <c r="AD524" s="2"/>
      <c r="AE524" s="2"/>
      <c r="AF524" s="2"/>
      <c r="AG524" s="2"/>
      <c r="AH524" s="2"/>
      <c r="AI524" s="2"/>
      <c r="AJ524" s="2"/>
    </row>
    <row r="525" ht="15.75" customHeight="1">
      <c r="A525" s="1321" t="s">
        <v>30</v>
      </c>
      <c r="B525" s="31"/>
      <c r="C525" s="31"/>
      <c r="D525" s="2"/>
      <c r="E525" s="11"/>
      <c r="F525" s="2"/>
      <c r="G525" s="2"/>
      <c r="H525" s="2"/>
      <c r="I525" s="28"/>
      <c r="J525" s="2"/>
      <c r="K525" s="2"/>
      <c r="L525" s="11"/>
      <c r="M525" s="11"/>
      <c r="N525" s="11"/>
      <c r="O525" s="11"/>
      <c r="P525" s="2"/>
      <c r="Q525" s="2"/>
      <c r="R525" s="629"/>
      <c r="S525" s="1"/>
      <c r="T525" s="1"/>
      <c r="U525" s="360"/>
      <c r="V525" s="14"/>
      <c r="W525" s="11"/>
      <c r="X525" s="2"/>
      <c r="Y525" s="1322"/>
      <c r="Z525" s="2"/>
      <c r="AA525" s="2"/>
      <c r="AB525" s="2"/>
      <c r="AC525" s="2"/>
      <c r="AD525" s="2"/>
      <c r="AE525" s="2"/>
      <c r="AF525" s="2"/>
      <c r="AG525" s="2"/>
      <c r="AH525" s="2"/>
      <c r="AI525" s="2"/>
      <c r="AJ525" s="2"/>
    </row>
    <row r="526" ht="15.75" customHeight="1">
      <c r="A526" s="1321" t="s">
        <v>30</v>
      </c>
      <c r="B526" s="31"/>
      <c r="C526" s="31"/>
      <c r="D526" s="2"/>
      <c r="E526" s="11"/>
      <c r="F526" s="2"/>
      <c r="G526" s="2"/>
      <c r="H526" s="2"/>
      <c r="I526" s="28"/>
      <c r="J526" s="2"/>
      <c r="K526" s="2"/>
      <c r="L526" s="11"/>
      <c r="M526" s="11"/>
      <c r="N526" s="11"/>
      <c r="O526" s="11"/>
      <c r="P526" s="2"/>
      <c r="Q526" s="2"/>
      <c r="R526" s="629"/>
      <c r="S526" s="1"/>
      <c r="T526" s="1"/>
      <c r="U526" s="360"/>
      <c r="V526" s="14"/>
      <c r="W526" s="11"/>
      <c r="X526" s="2"/>
      <c r="Y526" s="1322"/>
      <c r="Z526" s="2"/>
      <c r="AA526" s="2"/>
      <c r="AB526" s="2"/>
      <c r="AC526" s="2"/>
      <c r="AD526" s="2"/>
      <c r="AE526" s="2"/>
      <c r="AF526" s="2"/>
      <c r="AG526" s="2"/>
      <c r="AH526" s="2"/>
      <c r="AI526" s="2"/>
      <c r="AJ526" s="2"/>
    </row>
    <row r="527" ht="15.75" customHeight="1">
      <c r="A527" s="1321" t="s">
        <v>30</v>
      </c>
      <c r="B527" s="31"/>
      <c r="C527" s="31"/>
      <c r="D527" s="2"/>
      <c r="E527" s="11"/>
      <c r="F527" s="2"/>
      <c r="G527" s="2"/>
      <c r="H527" s="2"/>
      <c r="I527" s="28"/>
      <c r="J527" s="2"/>
      <c r="K527" s="2"/>
      <c r="L527" s="11"/>
      <c r="M527" s="11"/>
      <c r="N527" s="11"/>
      <c r="O527" s="11"/>
      <c r="P527" s="2"/>
      <c r="Q527" s="2"/>
      <c r="R527" s="629"/>
      <c r="S527" s="1"/>
      <c r="T527" s="1"/>
      <c r="U527" s="360"/>
      <c r="V527" s="14"/>
      <c r="W527" s="11"/>
      <c r="X527" s="2"/>
      <c r="Y527" s="1322"/>
      <c r="Z527" s="2"/>
      <c r="AA527" s="2"/>
      <c r="AB527" s="2"/>
      <c r="AC527" s="2"/>
      <c r="AD527" s="2"/>
      <c r="AE527" s="2"/>
      <c r="AF527" s="2"/>
      <c r="AG527" s="2"/>
      <c r="AH527" s="2"/>
      <c r="AI527" s="2"/>
      <c r="AJ527" s="2"/>
    </row>
    <row r="528" ht="15.75" customHeight="1">
      <c r="A528" s="1321" t="s">
        <v>30</v>
      </c>
      <c r="B528" s="31"/>
      <c r="C528" s="31"/>
      <c r="D528" s="2"/>
      <c r="E528" s="11"/>
      <c r="F528" s="2"/>
      <c r="G528" s="2"/>
      <c r="H528" s="2"/>
      <c r="I528" s="28"/>
      <c r="J528" s="2"/>
      <c r="K528" s="2"/>
      <c r="L528" s="11"/>
      <c r="M528" s="11"/>
      <c r="N528" s="11"/>
      <c r="O528" s="11"/>
      <c r="P528" s="2"/>
      <c r="Q528" s="2"/>
      <c r="R528" s="629"/>
      <c r="S528" s="1"/>
      <c r="T528" s="1"/>
      <c r="U528" s="360"/>
      <c r="V528" s="14"/>
      <c r="W528" s="11"/>
      <c r="X528" s="2"/>
      <c r="Y528" s="1322"/>
      <c r="Z528" s="2"/>
      <c r="AA528" s="2"/>
      <c r="AB528" s="2"/>
      <c r="AC528" s="2"/>
      <c r="AD528" s="2"/>
      <c r="AE528" s="2"/>
      <c r="AF528" s="2"/>
      <c r="AG528" s="2"/>
      <c r="AH528" s="2"/>
      <c r="AI528" s="2"/>
      <c r="AJ528" s="2"/>
    </row>
    <row r="529" ht="15.75" customHeight="1">
      <c r="A529" s="1321" t="s">
        <v>30</v>
      </c>
      <c r="B529" s="31"/>
      <c r="C529" s="31"/>
      <c r="D529" s="2"/>
      <c r="E529" s="11"/>
      <c r="F529" s="2"/>
      <c r="G529" s="2"/>
      <c r="H529" s="2"/>
      <c r="I529" s="28"/>
      <c r="J529" s="2"/>
      <c r="K529" s="2"/>
      <c r="L529" s="11"/>
      <c r="M529" s="11"/>
      <c r="N529" s="11"/>
      <c r="O529" s="11"/>
      <c r="P529" s="2"/>
      <c r="Q529" s="2"/>
      <c r="R529" s="629"/>
      <c r="S529" s="1"/>
      <c r="T529" s="1"/>
      <c r="U529" s="360"/>
      <c r="V529" s="14"/>
      <c r="W529" s="11"/>
      <c r="X529" s="2"/>
      <c r="Y529" s="1322"/>
      <c r="Z529" s="2"/>
      <c r="AA529" s="2"/>
      <c r="AB529" s="2"/>
      <c r="AC529" s="2"/>
      <c r="AD529" s="2"/>
      <c r="AE529" s="2"/>
      <c r="AF529" s="2"/>
      <c r="AG529" s="2"/>
      <c r="AH529" s="2"/>
      <c r="AI529" s="2"/>
      <c r="AJ529" s="2"/>
    </row>
    <row r="530" ht="15.75" customHeight="1">
      <c r="A530" s="1321" t="s">
        <v>30</v>
      </c>
      <c r="B530" s="31"/>
      <c r="C530" s="31"/>
      <c r="D530" s="2"/>
      <c r="E530" s="11"/>
      <c r="F530" s="2"/>
      <c r="G530" s="2"/>
      <c r="H530" s="2"/>
      <c r="I530" s="28"/>
      <c r="J530" s="2"/>
      <c r="K530" s="2"/>
      <c r="L530" s="11"/>
      <c r="M530" s="11"/>
      <c r="N530" s="11"/>
      <c r="O530" s="11"/>
      <c r="P530" s="2"/>
      <c r="Q530" s="2"/>
      <c r="R530" s="629"/>
      <c r="S530" s="1"/>
      <c r="T530" s="1"/>
      <c r="U530" s="360"/>
      <c r="V530" s="14"/>
      <c r="W530" s="11"/>
      <c r="X530" s="2"/>
      <c r="Y530" s="1322"/>
      <c r="Z530" s="2"/>
      <c r="AA530" s="2"/>
      <c r="AB530" s="2"/>
      <c r="AC530" s="2"/>
      <c r="AD530" s="2"/>
      <c r="AE530" s="2"/>
      <c r="AF530" s="2"/>
      <c r="AG530" s="2"/>
      <c r="AH530" s="2"/>
      <c r="AI530" s="2"/>
      <c r="AJ530" s="2"/>
    </row>
    <row r="531" ht="15.75" customHeight="1">
      <c r="A531" s="1321" t="s">
        <v>30</v>
      </c>
      <c r="B531" s="31"/>
      <c r="C531" s="31"/>
      <c r="D531" s="2"/>
      <c r="E531" s="11"/>
      <c r="F531" s="2"/>
      <c r="G531" s="2"/>
      <c r="H531" s="2"/>
      <c r="I531" s="28"/>
      <c r="J531" s="2"/>
      <c r="K531" s="2"/>
      <c r="L531" s="11"/>
      <c r="M531" s="11"/>
      <c r="N531" s="11"/>
      <c r="O531" s="11"/>
      <c r="P531" s="2"/>
      <c r="Q531" s="2"/>
      <c r="R531" s="629"/>
      <c r="S531" s="1"/>
      <c r="T531" s="1"/>
      <c r="U531" s="360"/>
      <c r="V531" s="14"/>
      <c r="W531" s="11"/>
      <c r="X531" s="2"/>
      <c r="Y531" s="1322"/>
      <c r="Z531" s="2"/>
      <c r="AA531" s="2"/>
      <c r="AB531" s="2"/>
      <c r="AC531" s="2"/>
      <c r="AD531" s="2"/>
      <c r="AE531" s="2"/>
      <c r="AF531" s="2"/>
      <c r="AG531" s="2"/>
      <c r="AH531" s="2"/>
      <c r="AI531" s="2"/>
      <c r="AJ531" s="2"/>
    </row>
    <row r="532" ht="15.75" customHeight="1">
      <c r="A532" s="1321" t="s">
        <v>30</v>
      </c>
      <c r="B532" s="31"/>
      <c r="C532" s="31"/>
      <c r="D532" s="2"/>
      <c r="E532" s="11"/>
      <c r="F532" s="2"/>
      <c r="G532" s="2"/>
      <c r="H532" s="2"/>
      <c r="I532" s="28"/>
      <c r="J532" s="2"/>
      <c r="K532" s="2"/>
      <c r="L532" s="11"/>
      <c r="M532" s="11"/>
      <c r="N532" s="11"/>
      <c r="O532" s="11"/>
      <c r="P532" s="2"/>
      <c r="Q532" s="2"/>
      <c r="R532" s="629"/>
      <c r="S532" s="1"/>
      <c r="T532" s="1"/>
      <c r="U532" s="360"/>
      <c r="V532" s="14"/>
      <c r="W532" s="11"/>
      <c r="X532" s="2"/>
      <c r="Y532" s="1322"/>
      <c r="Z532" s="2"/>
      <c r="AA532" s="2"/>
      <c r="AB532" s="2"/>
      <c r="AC532" s="2"/>
      <c r="AD532" s="2"/>
      <c r="AE532" s="2"/>
      <c r="AF532" s="2"/>
      <c r="AG532" s="2"/>
      <c r="AH532" s="2"/>
      <c r="AI532" s="2"/>
      <c r="AJ532" s="2"/>
    </row>
    <row r="533" ht="15.75" customHeight="1">
      <c r="A533" s="1321" t="s">
        <v>30</v>
      </c>
      <c r="B533" s="31"/>
      <c r="C533" s="31"/>
      <c r="D533" s="2"/>
      <c r="E533" s="11"/>
      <c r="F533" s="2"/>
      <c r="G533" s="2"/>
      <c r="H533" s="2"/>
      <c r="I533" s="28"/>
      <c r="J533" s="2"/>
      <c r="K533" s="2"/>
      <c r="L533" s="11"/>
      <c r="M533" s="11"/>
      <c r="N533" s="11"/>
      <c r="O533" s="11"/>
      <c r="P533" s="2"/>
      <c r="Q533" s="2"/>
      <c r="R533" s="629"/>
      <c r="S533" s="1"/>
      <c r="T533" s="1"/>
      <c r="U533" s="360"/>
      <c r="V533" s="14"/>
      <c r="W533" s="11"/>
      <c r="X533" s="2"/>
      <c r="Y533" s="1322"/>
      <c r="Z533" s="2"/>
      <c r="AA533" s="2"/>
      <c r="AB533" s="2"/>
      <c r="AC533" s="2"/>
      <c r="AD533" s="2"/>
      <c r="AE533" s="2"/>
      <c r="AF533" s="2"/>
      <c r="AG533" s="2"/>
      <c r="AH533" s="2"/>
      <c r="AI533" s="2"/>
      <c r="AJ533" s="2"/>
    </row>
    <row r="534" ht="15.75" customHeight="1">
      <c r="A534" s="1321" t="s">
        <v>30</v>
      </c>
      <c r="B534" s="31"/>
      <c r="C534" s="31"/>
      <c r="D534" s="2"/>
      <c r="E534" s="11"/>
      <c r="F534" s="2"/>
      <c r="G534" s="2"/>
      <c r="H534" s="2"/>
      <c r="I534" s="28"/>
      <c r="J534" s="2"/>
      <c r="K534" s="2"/>
      <c r="L534" s="11"/>
      <c r="M534" s="11"/>
      <c r="N534" s="11"/>
      <c r="O534" s="11"/>
      <c r="P534" s="2"/>
      <c r="Q534" s="2"/>
      <c r="R534" s="629"/>
      <c r="S534" s="1"/>
      <c r="T534" s="1"/>
      <c r="U534" s="360"/>
      <c r="V534" s="14"/>
      <c r="W534" s="11"/>
      <c r="X534" s="2"/>
      <c r="Y534" s="1322"/>
      <c r="Z534" s="2"/>
      <c r="AA534" s="2"/>
      <c r="AB534" s="2"/>
      <c r="AC534" s="2"/>
      <c r="AD534" s="2"/>
      <c r="AE534" s="2"/>
      <c r="AF534" s="2"/>
      <c r="AG534" s="2"/>
      <c r="AH534" s="2"/>
      <c r="AI534" s="2"/>
      <c r="AJ534" s="2"/>
    </row>
    <row r="535" ht="15.75" customHeight="1">
      <c r="A535" s="1321" t="s">
        <v>30</v>
      </c>
      <c r="B535" s="31"/>
      <c r="C535" s="31"/>
      <c r="D535" s="2"/>
      <c r="E535" s="11"/>
      <c r="F535" s="2"/>
      <c r="G535" s="2"/>
      <c r="H535" s="2"/>
      <c r="I535" s="28"/>
      <c r="J535" s="2"/>
      <c r="K535" s="2"/>
      <c r="L535" s="11"/>
      <c r="M535" s="11"/>
      <c r="N535" s="11"/>
      <c r="O535" s="11"/>
      <c r="P535" s="2"/>
      <c r="Q535" s="2"/>
      <c r="R535" s="629"/>
      <c r="S535" s="1"/>
      <c r="T535" s="1"/>
      <c r="U535" s="360"/>
      <c r="V535" s="14"/>
      <c r="W535" s="11"/>
      <c r="X535" s="2"/>
      <c r="Y535" s="1322"/>
      <c r="Z535" s="2"/>
      <c r="AA535" s="2"/>
      <c r="AB535" s="2"/>
      <c r="AC535" s="2"/>
      <c r="AD535" s="2"/>
      <c r="AE535" s="2"/>
      <c r="AF535" s="2"/>
      <c r="AG535" s="2"/>
      <c r="AH535" s="2"/>
      <c r="AI535" s="2"/>
      <c r="AJ535" s="2"/>
    </row>
    <row r="536" ht="15.75" customHeight="1">
      <c r="A536" s="1321" t="s">
        <v>30</v>
      </c>
      <c r="B536" s="31"/>
      <c r="C536" s="31"/>
      <c r="D536" s="2"/>
      <c r="E536" s="11"/>
      <c r="F536" s="2"/>
      <c r="G536" s="2"/>
      <c r="H536" s="2"/>
      <c r="I536" s="28"/>
      <c r="J536" s="2"/>
      <c r="K536" s="2"/>
      <c r="L536" s="11"/>
      <c r="M536" s="11"/>
      <c r="N536" s="11"/>
      <c r="O536" s="11"/>
      <c r="P536" s="2"/>
      <c r="Q536" s="2"/>
      <c r="R536" s="629"/>
      <c r="S536" s="1"/>
      <c r="T536" s="1"/>
      <c r="U536" s="360"/>
      <c r="V536" s="14"/>
      <c r="W536" s="11"/>
      <c r="X536" s="2"/>
      <c r="Y536" s="1322"/>
      <c r="Z536" s="2"/>
      <c r="AA536" s="2"/>
      <c r="AB536" s="2"/>
      <c r="AC536" s="2"/>
      <c r="AD536" s="2"/>
      <c r="AE536" s="2"/>
      <c r="AF536" s="2"/>
      <c r="AG536" s="2"/>
      <c r="AH536" s="2"/>
      <c r="AI536" s="2"/>
      <c r="AJ536" s="2"/>
    </row>
    <row r="537" ht="15.75" customHeight="1">
      <c r="A537" s="1321" t="s">
        <v>30</v>
      </c>
      <c r="B537" s="31"/>
      <c r="C537" s="31"/>
      <c r="D537" s="2"/>
      <c r="E537" s="11"/>
      <c r="F537" s="2"/>
      <c r="G537" s="2"/>
      <c r="H537" s="2"/>
      <c r="I537" s="28"/>
      <c r="J537" s="2"/>
      <c r="K537" s="2"/>
      <c r="L537" s="11"/>
      <c r="M537" s="11"/>
      <c r="N537" s="11"/>
      <c r="O537" s="11"/>
      <c r="P537" s="2"/>
      <c r="Q537" s="2"/>
      <c r="R537" s="629"/>
      <c r="S537" s="1"/>
      <c r="T537" s="1"/>
      <c r="U537" s="360"/>
      <c r="V537" s="14"/>
      <c r="W537" s="11"/>
      <c r="X537" s="2"/>
      <c r="Y537" s="1322"/>
      <c r="Z537" s="2"/>
      <c r="AA537" s="2"/>
      <c r="AB537" s="2"/>
      <c r="AC537" s="2"/>
      <c r="AD537" s="2"/>
      <c r="AE537" s="2"/>
      <c r="AF537" s="2"/>
      <c r="AG537" s="2"/>
      <c r="AH537" s="2"/>
      <c r="AI537" s="2"/>
      <c r="AJ537" s="2"/>
    </row>
    <row r="538" ht="15.75" customHeight="1">
      <c r="A538" s="1321" t="s">
        <v>30</v>
      </c>
      <c r="B538" s="31"/>
      <c r="C538" s="31"/>
      <c r="D538" s="2"/>
      <c r="E538" s="11"/>
      <c r="F538" s="2"/>
      <c r="G538" s="2"/>
      <c r="H538" s="2"/>
      <c r="I538" s="28"/>
      <c r="J538" s="2"/>
      <c r="K538" s="2"/>
      <c r="L538" s="11"/>
      <c r="M538" s="11"/>
      <c r="N538" s="11"/>
      <c r="O538" s="11"/>
      <c r="P538" s="2"/>
      <c r="Q538" s="2"/>
      <c r="R538" s="629"/>
      <c r="S538" s="1"/>
      <c r="T538" s="1"/>
      <c r="U538" s="360"/>
      <c r="V538" s="14"/>
      <c r="W538" s="11"/>
      <c r="X538" s="2"/>
      <c r="Y538" s="1322"/>
      <c r="Z538" s="2"/>
      <c r="AA538" s="2"/>
      <c r="AB538" s="2"/>
      <c r="AC538" s="2"/>
      <c r="AD538" s="2"/>
      <c r="AE538" s="2"/>
      <c r="AF538" s="2"/>
      <c r="AG538" s="2"/>
      <c r="AH538" s="2"/>
      <c r="AI538" s="2"/>
      <c r="AJ538" s="2"/>
    </row>
    <row r="539" ht="15.75" customHeight="1">
      <c r="A539" s="1321" t="s">
        <v>30</v>
      </c>
      <c r="B539" s="31"/>
      <c r="C539" s="31"/>
      <c r="D539" s="2"/>
      <c r="E539" s="11"/>
      <c r="F539" s="2"/>
      <c r="G539" s="2"/>
      <c r="H539" s="2"/>
      <c r="I539" s="28"/>
      <c r="J539" s="2"/>
      <c r="K539" s="2"/>
      <c r="L539" s="11"/>
      <c r="M539" s="11"/>
      <c r="N539" s="11"/>
      <c r="O539" s="11"/>
      <c r="P539" s="2"/>
      <c r="Q539" s="2"/>
      <c r="R539" s="629"/>
      <c r="S539" s="1"/>
      <c r="T539" s="1"/>
      <c r="U539" s="360"/>
      <c r="V539" s="14"/>
      <c r="W539" s="11"/>
      <c r="X539" s="2"/>
      <c r="Y539" s="1322"/>
      <c r="Z539" s="2"/>
      <c r="AA539" s="2"/>
      <c r="AB539" s="2"/>
      <c r="AC539" s="2"/>
      <c r="AD539" s="2"/>
      <c r="AE539" s="2"/>
      <c r="AF539" s="2"/>
      <c r="AG539" s="2"/>
      <c r="AH539" s="2"/>
      <c r="AI539" s="2"/>
      <c r="AJ539" s="2"/>
    </row>
    <row r="540" ht="15.75" customHeight="1">
      <c r="A540" s="1321" t="s">
        <v>30</v>
      </c>
      <c r="B540" s="31"/>
      <c r="C540" s="31"/>
      <c r="D540" s="2"/>
      <c r="E540" s="11"/>
      <c r="F540" s="2"/>
      <c r="G540" s="2"/>
      <c r="H540" s="2"/>
      <c r="I540" s="28"/>
      <c r="J540" s="2"/>
      <c r="K540" s="2"/>
      <c r="L540" s="11"/>
      <c r="M540" s="11"/>
      <c r="N540" s="11"/>
      <c r="O540" s="11"/>
      <c r="P540" s="2"/>
      <c r="Q540" s="2"/>
      <c r="R540" s="629"/>
      <c r="S540" s="1"/>
      <c r="T540" s="1"/>
      <c r="U540" s="360"/>
      <c r="V540" s="14"/>
      <c r="W540" s="11"/>
      <c r="X540" s="2"/>
      <c r="Y540" s="1322"/>
      <c r="Z540" s="2"/>
      <c r="AA540" s="2"/>
      <c r="AB540" s="2"/>
      <c r="AC540" s="2"/>
      <c r="AD540" s="2"/>
      <c r="AE540" s="2"/>
      <c r="AF540" s="2"/>
      <c r="AG540" s="2"/>
      <c r="AH540" s="2"/>
      <c r="AI540" s="2"/>
      <c r="AJ540" s="2"/>
    </row>
    <row r="541" ht="15.75" customHeight="1">
      <c r="A541" s="241"/>
      <c r="B541" s="11"/>
      <c r="C541" s="11"/>
      <c r="D541" s="2"/>
      <c r="E541" s="11"/>
      <c r="F541" s="2"/>
      <c r="G541" s="2"/>
      <c r="H541" s="2"/>
      <c r="I541" s="28"/>
      <c r="J541" s="2"/>
      <c r="K541" s="2"/>
      <c r="L541" s="11"/>
      <c r="M541" s="11"/>
      <c r="N541" s="11"/>
      <c r="O541" s="11"/>
      <c r="P541" s="2"/>
      <c r="Q541" s="2"/>
      <c r="R541" s="629"/>
      <c r="S541" s="1"/>
      <c r="T541" s="1"/>
      <c r="U541" s="360"/>
      <c r="V541" s="14"/>
      <c r="W541" s="11"/>
      <c r="X541" s="2"/>
      <c r="Y541" s="1322"/>
      <c r="Z541" s="2"/>
      <c r="AA541" s="2"/>
      <c r="AB541" s="2"/>
      <c r="AC541" s="2"/>
      <c r="AD541" s="2"/>
      <c r="AE541" s="2"/>
      <c r="AF541" s="2"/>
      <c r="AG541" s="2"/>
      <c r="AH541" s="2"/>
      <c r="AI541" s="2"/>
      <c r="AJ541" s="2"/>
    </row>
    <row r="542" ht="15.75" customHeight="1">
      <c r="A542" s="241"/>
      <c r="B542" s="11"/>
      <c r="C542" s="11"/>
      <c r="D542" s="2"/>
      <c r="E542" s="11"/>
      <c r="F542" s="2"/>
      <c r="G542" s="2"/>
      <c r="H542" s="2"/>
      <c r="I542" s="28"/>
      <c r="J542" s="2"/>
      <c r="K542" s="2"/>
      <c r="L542" s="11"/>
      <c r="M542" s="11"/>
      <c r="N542" s="11"/>
      <c r="O542" s="11"/>
      <c r="P542" s="2"/>
      <c r="Q542" s="2"/>
      <c r="R542" s="629"/>
      <c r="S542" s="1"/>
      <c r="T542" s="1"/>
      <c r="U542" s="360"/>
      <c r="V542" s="14"/>
      <c r="W542" s="11"/>
      <c r="X542" s="2"/>
      <c r="Y542" s="1322"/>
      <c r="Z542" s="2"/>
      <c r="AA542" s="2"/>
      <c r="AB542" s="2"/>
      <c r="AC542" s="2"/>
      <c r="AD542" s="2"/>
      <c r="AE542" s="2"/>
      <c r="AF542" s="2"/>
      <c r="AG542" s="2"/>
      <c r="AH542" s="2"/>
      <c r="AI542" s="2"/>
      <c r="AJ542" s="2"/>
    </row>
    <row r="543" ht="15.75" customHeight="1">
      <c r="A543" s="241"/>
      <c r="B543" s="11"/>
      <c r="C543" s="11"/>
      <c r="D543" s="2"/>
      <c r="E543" s="11"/>
      <c r="F543" s="2"/>
      <c r="G543" s="2"/>
      <c r="H543" s="2"/>
      <c r="I543" s="28"/>
      <c r="J543" s="2"/>
      <c r="K543" s="2"/>
      <c r="L543" s="11"/>
      <c r="M543" s="11"/>
      <c r="N543" s="11"/>
      <c r="O543" s="11"/>
      <c r="P543" s="2"/>
      <c r="Q543" s="2"/>
      <c r="R543" s="629"/>
      <c r="S543" s="1"/>
      <c r="T543" s="1"/>
      <c r="U543" s="360"/>
      <c r="V543" s="14"/>
      <c r="W543" s="11"/>
      <c r="X543" s="2"/>
      <c r="Y543" s="1322"/>
      <c r="Z543" s="2"/>
      <c r="AA543" s="2"/>
      <c r="AB543" s="2"/>
      <c r="AC543" s="2"/>
      <c r="AD543" s="2"/>
      <c r="AE543" s="2"/>
      <c r="AF543" s="2"/>
      <c r="AG543" s="2"/>
      <c r="AH543" s="2"/>
      <c r="AI543" s="2"/>
      <c r="AJ543" s="2"/>
    </row>
    <row r="544" ht="15.75" customHeight="1">
      <c r="A544" s="241"/>
      <c r="B544" s="11"/>
      <c r="C544" s="11"/>
      <c r="D544" s="2"/>
      <c r="E544" s="11"/>
      <c r="F544" s="2"/>
      <c r="G544" s="2"/>
      <c r="H544" s="2"/>
      <c r="I544" s="28"/>
      <c r="J544" s="2"/>
      <c r="K544" s="2"/>
      <c r="L544" s="11"/>
      <c r="M544" s="11"/>
      <c r="N544" s="11"/>
      <c r="O544" s="11"/>
      <c r="P544" s="2"/>
      <c r="Q544" s="2"/>
      <c r="R544" s="629"/>
      <c r="S544" s="1"/>
      <c r="T544" s="1"/>
      <c r="U544" s="360"/>
      <c r="V544" s="14"/>
      <c r="W544" s="11"/>
      <c r="X544" s="2"/>
      <c r="Y544" s="1322"/>
      <c r="Z544" s="2"/>
      <c r="AA544" s="2"/>
      <c r="AB544" s="2"/>
      <c r="AC544" s="2"/>
      <c r="AD544" s="2"/>
      <c r="AE544" s="2"/>
      <c r="AF544" s="2"/>
      <c r="AG544" s="2"/>
      <c r="AH544" s="2"/>
      <c r="AI544" s="2"/>
      <c r="AJ544" s="2"/>
    </row>
    <row r="545" ht="15.75" customHeight="1">
      <c r="A545" s="241"/>
      <c r="B545" s="11"/>
      <c r="C545" s="11"/>
      <c r="D545" s="2"/>
      <c r="E545" s="11"/>
      <c r="F545" s="2"/>
      <c r="G545" s="2"/>
      <c r="H545" s="2"/>
      <c r="I545" s="28"/>
      <c r="J545" s="2"/>
      <c r="K545" s="2"/>
      <c r="L545" s="11"/>
      <c r="M545" s="11"/>
      <c r="N545" s="11"/>
      <c r="O545" s="11"/>
      <c r="P545" s="2"/>
      <c r="Q545" s="2"/>
      <c r="R545" s="629"/>
      <c r="S545" s="1"/>
      <c r="T545" s="1"/>
      <c r="U545" s="360"/>
      <c r="V545" s="14"/>
      <c r="W545" s="11"/>
      <c r="X545" s="2"/>
      <c r="Y545" s="1322"/>
      <c r="Z545" s="2"/>
      <c r="AA545" s="2"/>
      <c r="AB545" s="2"/>
      <c r="AC545" s="2"/>
      <c r="AD545" s="2"/>
      <c r="AE545" s="2"/>
      <c r="AF545" s="2"/>
      <c r="AG545" s="2"/>
      <c r="AH545" s="2"/>
      <c r="AI545" s="2"/>
      <c r="AJ545" s="2"/>
    </row>
    <row r="546" ht="15.75" customHeight="1">
      <c r="A546" s="241"/>
      <c r="B546" s="11"/>
      <c r="C546" s="11"/>
      <c r="D546" s="2"/>
      <c r="E546" s="11"/>
      <c r="F546" s="2"/>
      <c r="G546" s="2"/>
      <c r="H546" s="2"/>
      <c r="I546" s="28"/>
      <c r="J546" s="2"/>
      <c r="K546" s="2"/>
      <c r="L546" s="11"/>
      <c r="M546" s="11"/>
      <c r="N546" s="11"/>
      <c r="O546" s="11"/>
      <c r="P546" s="2"/>
      <c r="Q546" s="2"/>
      <c r="R546" s="629"/>
      <c r="S546" s="1"/>
      <c r="T546" s="1"/>
      <c r="U546" s="360"/>
      <c r="V546" s="14"/>
      <c r="W546" s="11"/>
      <c r="X546" s="2"/>
      <c r="Y546" s="1322"/>
      <c r="Z546" s="2"/>
      <c r="AA546" s="2"/>
      <c r="AB546" s="2"/>
      <c r="AC546" s="2"/>
      <c r="AD546" s="2"/>
      <c r="AE546" s="2"/>
      <c r="AF546" s="2"/>
      <c r="AG546" s="2"/>
      <c r="AH546" s="2"/>
      <c r="AI546" s="2"/>
      <c r="AJ546" s="2"/>
    </row>
    <row r="547" ht="15.75" customHeight="1">
      <c r="A547" s="241"/>
      <c r="B547" s="11"/>
      <c r="C547" s="11"/>
      <c r="D547" s="2"/>
      <c r="E547" s="11"/>
      <c r="F547" s="2"/>
      <c r="G547" s="2"/>
      <c r="H547" s="2"/>
      <c r="I547" s="28"/>
      <c r="J547" s="2"/>
      <c r="K547" s="2"/>
      <c r="L547" s="11"/>
      <c r="M547" s="11"/>
      <c r="N547" s="11"/>
      <c r="O547" s="11"/>
      <c r="P547" s="2"/>
      <c r="Q547" s="2"/>
      <c r="R547" s="629"/>
      <c r="S547" s="1"/>
      <c r="T547" s="1"/>
      <c r="U547" s="360"/>
      <c r="V547" s="14"/>
      <c r="W547" s="11"/>
      <c r="X547" s="2"/>
      <c r="Y547" s="1322"/>
      <c r="Z547" s="2"/>
      <c r="AA547" s="2"/>
      <c r="AB547" s="2"/>
      <c r="AC547" s="2"/>
      <c r="AD547" s="2"/>
      <c r="AE547" s="2"/>
      <c r="AF547" s="2"/>
      <c r="AG547" s="2"/>
      <c r="AH547" s="2"/>
      <c r="AI547" s="2"/>
      <c r="AJ547" s="2"/>
    </row>
    <row r="548" ht="15.75" customHeight="1">
      <c r="A548" s="241"/>
      <c r="B548" s="11"/>
      <c r="C548" s="11"/>
      <c r="D548" s="2"/>
      <c r="E548" s="11"/>
      <c r="F548" s="2"/>
      <c r="G548" s="2"/>
      <c r="H548" s="2"/>
      <c r="I548" s="28"/>
      <c r="J548" s="2"/>
      <c r="K548" s="2"/>
      <c r="L548" s="11"/>
      <c r="M548" s="11"/>
      <c r="N548" s="11"/>
      <c r="O548" s="11"/>
      <c r="P548" s="2"/>
      <c r="Q548" s="2"/>
      <c r="R548" s="629"/>
      <c r="S548" s="1"/>
      <c r="T548" s="1"/>
      <c r="U548" s="360"/>
      <c r="V548" s="14"/>
      <c r="W548" s="11"/>
      <c r="X548" s="2"/>
      <c r="Y548" s="1322"/>
      <c r="Z548" s="2"/>
      <c r="AA548" s="2"/>
      <c r="AB548" s="2"/>
      <c r="AC548" s="2"/>
      <c r="AD548" s="2"/>
      <c r="AE548" s="2"/>
      <c r="AF548" s="2"/>
      <c r="AG548" s="2"/>
      <c r="AH548" s="2"/>
      <c r="AI548" s="2"/>
      <c r="AJ548" s="2"/>
    </row>
    <row r="549" ht="15.75" customHeight="1">
      <c r="A549" s="241"/>
      <c r="B549" s="11"/>
      <c r="C549" s="11"/>
      <c r="D549" s="2"/>
      <c r="E549" s="11"/>
      <c r="F549" s="2"/>
      <c r="G549" s="2"/>
      <c r="H549" s="2"/>
      <c r="I549" s="28"/>
      <c r="J549" s="2"/>
      <c r="K549" s="2"/>
      <c r="L549" s="11"/>
      <c r="M549" s="11"/>
      <c r="N549" s="11"/>
      <c r="O549" s="11"/>
      <c r="P549" s="2"/>
      <c r="Q549" s="2"/>
      <c r="R549" s="629"/>
      <c r="S549" s="1"/>
      <c r="T549" s="1"/>
      <c r="U549" s="360"/>
      <c r="V549" s="14"/>
      <c r="W549" s="11"/>
      <c r="X549" s="2"/>
      <c r="Y549" s="1322"/>
      <c r="Z549" s="2"/>
      <c r="AA549" s="2"/>
      <c r="AB549" s="2"/>
      <c r="AC549" s="2"/>
      <c r="AD549" s="2"/>
      <c r="AE549" s="2"/>
      <c r="AF549" s="2"/>
      <c r="AG549" s="2"/>
      <c r="AH549" s="2"/>
      <c r="AI549" s="2"/>
      <c r="AJ549" s="2"/>
    </row>
    <row r="550" ht="15.75" customHeight="1">
      <c r="A550" s="241"/>
      <c r="B550" s="11"/>
      <c r="C550" s="11"/>
      <c r="D550" s="2"/>
      <c r="E550" s="11"/>
      <c r="F550" s="2"/>
      <c r="G550" s="2"/>
      <c r="H550" s="2"/>
      <c r="I550" s="28"/>
      <c r="J550" s="2"/>
      <c r="K550" s="2"/>
      <c r="L550" s="11"/>
      <c r="M550" s="11"/>
      <c r="N550" s="11"/>
      <c r="O550" s="11"/>
      <c r="P550" s="2"/>
      <c r="Q550" s="2"/>
      <c r="R550" s="629"/>
      <c r="S550" s="1"/>
      <c r="T550" s="1"/>
      <c r="U550" s="360"/>
      <c r="V550" s="14"/>
      <c r="W550" s="11"/>
      <c r="X550" s="2"/>
      <c r="Y550" s="1322"/>
      <c r="Z550" s="2"/>
      <c r="AA550" s="2"/>
      <c r="AB550" s="2"/>
      <c r="AC550" s="2"/>
      <c r="AD550" s="2"/>
      <c r="AE550" s="2"/>
      <c r="AF550" s="2"/>
      <c r="AG550" s="2"/>
      <c r="AH550" s="2"/>
      <c r="AI550" s="2"/>
      <c r="AJ550" s="2"/>
    </row>
    <row r="551" ht="15.75" customHeight="1">
      <c r="A551" s="241"/>
      <c r="B551" s="11"/>
      <c r="C551" s="11"/>
      <c r="D551" s="2"/>
      <c r="E551" s="11"/>
      <c r="F551" s="2"/>
      <c r="G551" s="2"/>
      <c r="H551" s="2"/>
      <c r="I551" s="28"/>
      <c r="J551" s="2"/>
      <c r="K551" s="2"/>
      <c r="L551" s="11"/>
      <c r="M551" s="11"/>
      <c r="N551" s="11"/>
      <c r="O551" s="11"/>
      <c r="P551" s="2"/>
      <c r="Q551" s="2"/>
      <c r="R551" s="629"/>
      <c r="S551" s="1"/>
      <c r="T551" s="1"/>
      <c r="U551" s="360"/>
      <c r="V551" s="14"/>
      <c r="W551" s="11"/>
      <c r="X551" s="2"/>
      <c r="Y551" s="1322"/>
      <c r="Z551" s="2"/>
      <c r="AA551" s="2"/>
      <c r="AB551" s="2"/>
      <c r="AC551" s="2"/>
      <c r="AD551" s="2"/>
      <c r="AE551" s="2"/>
      <c r="AF551" s="2"/>
      <c r="AG551" s="2"/>
      <c r="AH551" s="2"/>
      <c r="AI551" s="2"/>
      <c r="AJ551" s="2"/>
    </row>
    <row r="552" ht="15.75" customHeight="1">
      <c r="A552" s="241"/>
      <c r="B552" s="11"/>
      <c r="C552" s="11"/>
      <c r="D552" s="2"/>
      <c r="E552" s="11"/>
      <c r="F552" s="2"/>
      <c r="G552" s="2"/>
      <c r="H552" s="2"/>
      <c r="I552" s="28"/>
      <c r="J552" s="2"/>
      <c r="K552" s="2"/>
      <c r="L552" s="11"/>
      <c r="M552" s="11"/>
      <c r="N552" s="11"/>
      <c r="O552" s="11"/>
      <c r="P552" s="2"/>
      <c r="Q552" s="2"/>
      <c r="R552" s="629"/>
      <c r="S552" s="1"/>
      <c r="T552" s="1"/>
      <c r="U552" s="360"/>
      <c r="V552" s="14"/>
      <c r="W552" s="11"/>
      <c r="X552" s="2"/>
      <c r="Y552" s="1322"/>
      <c r="Z552" s="2"/>
      <c r="AA552" s="2"/>
      <c r="AB552" s="2"/>
      <c r="AC552" s="2"/>
      <c r="AD552" s="2"/>
      <c r="AE552" s="2"/>
      <c r="AF552" s="2"/>
      <c r="AG552" s="2"/>
      <c r="AH552" s="2"/>
      <c r="AI552" s="2"/>
      <c r="AJ552" s="2"/>
    </row>
    <row r="553" ht="15.75" customHeight="1">
      <c r="A553" s="241"/>
      <c r="B553" s="11"/>
      <c r="C553" s="11"/>
      <c r="D553" s="2"/>
      <c r="E553" s="11"/>
      <c r="F553" s="2"/>
      <c r="G553" s="2"/>
      <c r="H553" s="2"/>
      <c r="I553" s="28"/>
      <c r="J553" s="2"/>
      <c r="K553" s="2"/>
      <c r="L553" s="11"/>
      <c r="M553" s="11"/>
      <c r="N553" s="11"/>
      <c r="O553" s="11"/>
      <c r="P553" s="2"/>
      <c r="Q553" s="2"/>
      <c r="R553" s="629"/>
      <c r="S553" s="1"/>
      <c r="T553" s="1"/>
      <c r="U553" s="360"/>
      <c r="V553" s="14"/>
      <c r="W553" s="11"/>
      <c r="X553" s="2"/>
      <c r="Y553" s="1322"/>
      <c r="Z553" s="2"/>
      <c r="AA553" s="2"/>
      <c r="AB553" s="2"/>
      <c r="AC553" s="2"/>
      <c r="AD553" s="2"/>
      <c r="AE553" s="2"/>
      <c r="AF553" s="2"/>
      <c r="AG553" s="2"/>
      <c r="AH553" s="2"/>
      <c r="AI553" s="2"/>
      <c r="AJ553" s="2"/>
    </row>
    <row r="554" ht="15.75" customHeight="1">
      <c r="A554" s="241"/>
      <c r="B554" s="11"/>
      <c r="C554" s="11"/>
      <c r="D554" s="2"/>
      <c r="E554" s="11"/>
      <c r="F554" s="2"/>
      <c r="G554" s="2"/>
      <c r="H554" s="2"/>
      <c r="I554" s="28"/>
      <c r="J554" s="2"/>
      <c r="K554" s="2"/>
      <c r="L554" s="11"/>
      <c r="M554" s="11"/>
      <c r="N554" s="11"/>
      <c r="O554" s="11"/>
      <c r="P554" s="2"/>
      <c r="Q554" s="2"/>
      <c r="R554" s="629"/>
      <c r="S554" s="1"/>
      <c r="T554" s="1"/>
      <c r="U554" s="360"/>
      <c r="V554" s="14"/>
      <c r="W554" s="11"/>
      <c r="X554" s="2"/>
      <c r="Y554" s="1322"/>
      <c r="Z554" s="2"/>
      <c r="AA554" s="2"/>
      <c r="AB554" s="2"/>
      <c r="AC554" s="2"/>
      <c r="AD554" s="2"/>
      <c r="AE554" s="2"/>
      <c r="AF554" s="2"/>
      <c r="AG554" s="2"/>
      <c r="AH554" s="2"/>
      <c r="AI554" s="2"/>
      <c r="AJ554" s="2"/>
    </row>
    <row r="555" ht="15.75" customHeight="1">
      <c r="A555" s="241"/>
      <c r="B555" s="11"/>
      <c r="C555" s="11"/>
      <c r="D555" s="2"/>
      <c r="E555" s="11"/>
      <c r="F555" s="2"/>
      <c r="G555" s="2"/>
      <c r="H555" s="2"/>
      <c r="I555" s="28"/>
      <c r="J555" s="2"/>
      <c r="K555" s="2"/>
      <c r="L555" s="11"/>
      <c r="M555" s="11"/>
      <c r="N555" s="11"/>
      <c r="O555" s="11"/>
      <c r="P555" s="2"/>
      <c r="Q555" s="2"/>
      <c r="R555" s="629"/>
      <c r="S555" s="1"/>
      <c r="T555" s="1"/>
      <c r="U555" s="360"/>
      <c r="V555" s="14"/>
      <c r="W555" s="11"/>
      <c r="X555" s="2"/>
      <c r="Y555" s="1322"/>
      <c r="Z555" s="2"/>
      <c r="AA555" s="2"/>
      <c r="AB555" s="2"/>
      <c r="AC555" s="2"/>
      <c r="AD555" s="2"/>
      <c r="AE555" s="2"/>
      <c r="AF555" s="2"/>
      <c r="AG555" s="2"/>
      <c r="AH555" s="2"/>
      <c r="AI555" s="2"/>
      <c r="AJ555" s="2"/>
    </row>
    <row r="556" ht="15.75" customHeight="1">
      <c r="A556" s="241"/>
      <c r="B556" s="11"/>
      <c r="C556" s="11"/>
      <c r="D556" s="2"/>
      <c r="E556" s="11"/>
      <c r="F556" s="2"/>
      <c r="G556" s="2"/>
      <c r="H556" s="2"/>
      <c r="I556" s="28"/>
      <c r="J556" s="2"/>
      <c r="K556" s="2"/>
      <c r="L556" s="11"/>
      <c r="M556" s="11"/>
      <c r="N556" s="11"/>
      <c r="O556" s="11"/>
      <c r="P556" s="2"/>
      <c r="Q556" s="2"/>
      <c r="R556" s="629"/>
      <c r="S556" s="1"/>
      <c r="T556" s="1"/>
      <c r="U556" s="360"/>
      <c r="V556" s="14"/>
      <c r="W556" s="11"/>
      <c r="X556" s="2"/>
      <c r="Y556" s="1322"/>
      <c r="Z556" s="2"/>
      <c r="AA556" s="2"/>
      <c r="AB556" s="2"/>
      <c r="AC556" s="2"/>
      <c r="AD556" s="2"/>
      <c r="AE556" s="2"/>
      <c r="AF556" s="2"/>
      <c r="AG556" s="2"/>
      <c r="AH556" s="2"/>
      <c r="AI556" s="2"/>
      <c r="AJ556" s="2"/>
    </row>
    <row r="557" ht="15.75" customHeight="1">
      <c r="A557" s="241"/>
      <c r="B557" s="11"/>
      <c r="C557" s="11"/>
      <c r="D557" s="2"/>
      <c r="E557" s="11"/>
      <c r="F557" s="2"/>
      <c r="G557" s="2"/>
      <c r="H557" s="2"/>
      <c r="I557" s="28"/>
      <c r="J557" s="2"/>
      <c r="K557" s="2"/>
      <c r="L557" s="11"/>
      <c r="M557" s="11"/>
      <c r="N557" s="11"/>
      <c r="O557" s="11"/>
      <c r="P557" s="2"/>
      <c r="Q557" s="2"/>
      <c r="R557" s="629"/>
      <c r="S557" s="1"/>
      <c r="T557" s="1"/>
      <c r="U557" s="360"/>
      <c r="V557" s="14"/>
      <c r="W557" s="11"/>
      <c r="X557" s="2"/>
      <c r="Y557" s="1322"/>
      <c r="Z557" s="2"/>
      <c r="AA557" s="2"/>
      <c r="AB557" s="2"/>
      <c r="AC557" s="2"/>
      <c r="AD557" s="2"/>
      <c r="AE557" s="2"/>
      <c r="AF557" s="2"/>
      <c r="AG557" s="2"/>
      <c r="AH557" s="2"/>
      <c r="AI557" s="2"/>
      <c r="AJ557" s="2"/>
    </row>
    <row r="558" ht="15.75" customHeight="1">
      <c r="A558" s="241"/>
      <c r="B558" s="11"/>
      <c r="C558" s="11"/>
      <c r="D558" s="2"/>
      <c r="E558" s="11"/>
      <c r="F558" s="2"/>
      <c r="G558" s="2"/>
      <c r="H558" s="2"/>
      <c r="I558" s="28"/>
      <c r="J558" s="2"/>
      <c r="K558" s="2"/>
      <c r="L558" s="11"/>
      <c r="M558" s="11"/>
      <c r="N558" s="11"/>
      <c r="O558" s="11"/>
      <c r="P558" s="2"/>
      <c r="Q558" s="2"/>
      <c r="R558" s="629"/>
      <c r="S558" s="1"/>
      <c r="T558" s="1"/>
      <c r="U558" s="360"/>
      <c r="V558" s="14"/>
      <c r="W558" s="11"/>
      <c r="X558" s="2"/>
      <c r="Y558" s="1322"/>
      <c r="Z558" s="2"/>
      <c r="AA558" s="2"/>
      <c r="AB558" s="2"/>
      <c r="AC558" s="2"/>
      <c r="AD558" s="2"/>
      <c r="AE558" s="2"/>
      <c r="AF558" s="2"/>
      <c r="AG558" s="2"/>
      <c r="AH558" s="2"/>
      <c r="AI558" s="2"/>
      <c r="AJ558" s="2"/>
    </row>
    <row r="559" ht="15.75" customHeight="1">
      <c r="A559" s="241"/>
      <c r="B559" s="11"/>
      <c r="C559" s="11"/>
      <c r="D559" s="2"/>
      <c r="E559" s="11"/>
      <c r="F559" s="2"/>
      <c r="G559" s="2"/>
      <c r="H559" s="2"/>
      <c r="I559" s="28"/>
      <c r="J559" s="2"/>
      <c r="K559" s="2"/>
      <c r="L559" s="11"/>
      <c r="M559" s="11"/>
      <c r="N559" s="11"/>
      <c r="O559" s="11"/>
      <c r="P559" s="2"/>
      <c r="Q559" s="2"/>
      <c r="R559" s="629"/>
      <c r="S559" s="1"/>
      <c r="T559" s="1"/>
      <c r="U559" s="360"/>
      <c r="V559" s="14"/>
      <c r="W559" s="11"/>
      <c r="X559" s="2"/>
      <c r="Y559" s="1322"/>
      <c r="Z559" s="2"/>
      <c r="AA559" s="2"/>
      <c r="AB559" s="2"/>
      <c r="AC559" s="2"/>
      <c r="AD559" s="2"/>
      <c r="AE559" s="2"/>
      <c r="AF559" s="2"/>
      <c r="AG559" s="2"/>
      <c r="AH559" s="2"/>
      <c r="AI559" s="2"/>
      <c r="AJ559" s="2"/>
    </row>
    <row r="560" ht="15.75" customHeight="1">
      <c r="A560" s="241"/>
      <c r="B560" s="11"/>
      <c r="C560" s="11"/>
      <c r="D560" s="2"/>
      <c r="E560" s="11"/>
      <c r="F560" s="2"/>
      <c r="G560" s="2"/>
      <c r="H560" s="2"/>
      <c r="I560" s="28"/>
      <c r="J560" s="2"/>
      <c r="K560" s="2"/>
      <c r="L560" s="11"/>
      <c r="M560" s="11"/>
      <c r="N560" s="11"/>
      <c r="O560" s="11"/>
      <c r="P560" s="2"/>
      <c r="Q560" s="2"/>
      <c r="R560" s="629"/>
      <c r="S560" s="1"/>
      <c r="T560" s="1"/>
      <c r="U560" s="360"/>
      <c r="V560" s="14"/>
      <c r="W560" s="11"/>
      <c r="X560" s="2"/>
      <c r="Y560" s="1322"/>
      <c r="Z560" s="2"/>
      <c r="AA560" s="2"/>
      <c r="AB560" s="2"/>
      <c r="AC560" s="2"/>
      <c r="AD560" s="2"/>
      <c r="AE560" s="2"/>
      <c r="AF560" s="2"/>
      <c r="AG560" s="2"/>
      <c r="AH560" s="2"/>
      <c r="AI560" s="2"/>
      <c r="AJ560" s="2"/>
    </row>
    <row r="561" ht="15.75" customHeight="1">
      <c r="A561" s="241"/>
      <c r="B561" s="11"/>
      <c r="C561" s="11"/>
      <c r="D561" s="2"/>
      <c r="E561" s="11"/>
      <c r="F561" s="2"/>
      <c r="G561" s="2"/>
      <c r="H561" s="2"/>
      <c r="I561" s="28"/>
      <c r="J561" s="2"/>
      <c r="K561" s="2"/>
      <c r="L561" s="11"/>
      <c r="M561" s="11"/>
      <c r="N561" s="11"/>
      <c r="O561" s="11"/>
      <c r="P561" s="2"/>
      <c r="Q561" s="2"/>
      <c r="R561" s="629"/>
      <c r="S561" s="1"/>
      <c r="T561" s="1"/>
      <c r="U561" s="360"/>
      <c r="V561" s="14"/>
      <c r="W561" s="11"/>
      <c r="X561" s="2"/>
      <c r="Y561" s="1322"/>
      <c r="Z561" s="2"/>
      <c r="AA561" s="2"/>
      <c r="AB561" s="2"/>
      <c r="AC561" s="2"/>
      <c r="AD561" s="2"/>
      <c r="AE561" s="2"/>
      <c r="AF561" s="2"/>
      <c r="AG561" s="2"/>
      <c r="AH561" s="2"/>
      <c r="AI561" s="2"/>
      <c r="AJ561" s="2"/>
    </row>
    <row r="562" ht="15.75" customHeight="1">
      <c r="A562" s="241"/>
      <c r="B562" s="11"/>
      <c r="C562" s="11"/>
      <c r="D562" s="2"/>
      <c r="E562" s="11"/>
      <c r="F562" s="2"/>
      <c r="G562" s="2"/>
      <c r="H562" s="2"/>
      <c r="I562" s="28"/>
      <c r="J562" s="2"/>
      <c r="K562" s="2"/>
      <c r="L562" s="11"/>
      <c r="M562" s="11"/>
      <c r="N562" s="11"/>
      <c r="O562" s="11"/>
      <c r="P562" s="2"/>
      <c r="Q562" s="2"/>
      <c r="R562" s="629"/>
      <c r="S562" s="1"/>
      <c r="T562" s="1"/>
      <c r="U562" s="360"/>
      <c r="V562" s="14"/>
      <c r="W562" s="11"/>
      <c r="X562" s="2"/>
      <c r="Y562" s="1322"/>
      <c r="Z562" s="2"/>
      <c r="AA562" s="2"/>
      <c r="AB562" s="2"/>
      <c r="AC562" s="2"/>
      <c r="AD562" s="2"/>
      <c r="AE562" s="2"/>
      <c r="AF562" s="2"/>
      <c r="AG562" s="2"/>
      <c r="AH562" s="2"/>
      <c r="AI562" s="2"/>
      <c r="AJ562" s="2"/>
    </row>
    <row r="563" ht="15.75" customHeight="1">
      <c r="A563" s="241"/>
      <c r="B563" s="11"/>
      <c r="C563" s="11"/>
      <c r="D563" s="2"/>
      <c r="E563" s="11"/>
      <c r="F563" s="2"/>
      <c r="G563" s="2"/>
      <c r="H563" s="2"/>
      <c r="I563" s="28"/>
      <c r="J563" s="2"/>
      <c r="K563" s="2"/>
      <c r="L563" s="11"/>
      <c r="M563" s="11"/>
      <c r="N563" s="11"/>
      <c r="O563" s="11"/>
      <c r="P563" s="2"/>
      <c r="Q563" s="2"/>
      <c r="R563" s="629"/>
      <c r="S563" s="1"/>
      <c r="T563" s="1"/>
      <c r="U563" s="360"/>
      <c r="V563" s="14"/>
      <c r="W563" s="11"/>
      <c r="X563" s="2"/>
      <c r="Y563" s="1322"/>
      <c r="Z563" s="2"/>
      <c r="AA563" s="2"/>
      <c r="AB563" s="2"/>
      <c r="AC563" s="2"/>
      <c r="AD563" s="2"/>
      <c r="AE563" s="2"/>
      <c r="AF563" s="2"/>
      <c r="AG563" s="2"/>
      <c r="AH563" s="2"/>
      <c r="AI563" s="2"/>
      <c r="AJ563" s="2"/>
    </row>
    <row r="564" ht="15.75" customHeight="1">
      <c r="A564" s="241"/>
      <c r="B564" s="11"/>
      <c r="C564" s="11"/>
      <c r="D564" s="2"/>
      <c r="E564" s="11"/>
      <c r="F564" s="2"/>
      <c r="G564" s="2"/>
      <c r="H564" s="2"/>
      <c r="I564" s="28"/>
      <c r="J564" s="2"/>
      <c r="K564" s="2"/>
      <c r="L564" s="11"/>
      <c r="M564" s="11"/>
      <c r="N564" s="11"/>
      <c r="O564" s="11"/>
      <c r="P564" s="2"/>
      <c r="Q564" s="2"/>
      <c r="R564" s="629"/>
      <c r="S564" s="1"/>
      <c r="T564" s="1"/>
      <c r="U564" s="360"/>
      <c r="V564" s="14"/>
      <c r="W564" s="11"/>
      <c r="X564" s="2"/>
      <c r="Y564" s="1322"/>
      <c r="Z564" s="2"/>
      <c r="AA564" s="2"/>
      <c r="AB564" s="2"/>
      <c r="AC564" s="2"/>
      <c r="AD564" s="2"/>
      <c r="AE564" s="2"/>
      <c r="AF564" s="2"/>
      <c r="AG564" s="2"/>
      <c r="AH564" s="2"/>
      <c r="AI564" s="2"/>
      <c r="AJ564" s="2"/>
    </row>
    <row r="565" ht="15.75" customHeight="1">
      <c r="A565" s="241"/>
      <c r="B565" s="11"/>
      <c r="C565" s="11"/>
      <c r="D565" s="2"/>
      <c r="E565" s="11"/>
      <c r="F565" s="2"/>
      <c r="G565" s="2"/>
      <c r="H565" s="2"/>
      <c r="I565" s="28"/>
      <c r="J565" s="2"/>
      <c r="K565" s="2"/>
      <c r="L565" s="11"/>
      <c r="M565" s="11"/>
      <c r="N565" s="11"/>
      <c r="O565" s="11"/>
      <c r="P565" s="2"/>
      <c r="Q565" s="2"/>
      <c r="R565" s="629"/>
      <c r="S565" s="1"/>
      <c r="T565" s="1"/>
      <c r="U565" s="360"/>
      <c r="V565" s="14"/>
      <c r="W565" s="11"/>
      <c r="X565" s="2"/>
      <c r="Y565" s="1322"/>
      <c r="Z565" s="2"/>
      <c r="AA565" s="2"/>
      <c r="AB565" s="2"/>
      <c r="AC565" s="2"/>
      <c r="AD565" s="2"/>
      <c r="AE565" s="2"/>
      <c r="AF565" s="2"/>
      <c r="AG565" s="2"/>
      <c r="AH565" s="2"/>
      <c r="AI565" s="2"/>
      <c r="AJ565" s="2"/>
    </row>
    <row r="566" ht="15.75" customHeight="1">
      <c r="A566" s="241"/>
      <c r="B566" s="11"/>
      <c r="C566" s="11"/>
      <c r="D566" s="2"/>
      <c r="E566" s="11"/>
      <c r="F566" s="2"/>
      <c r="G566" s="2"/>
      <c r="H566" s="2"/>
      <c r="I566" s="28"/>
      <c r="J566" s="2"/>
      <c r="K566" s="2"/>
      <c r="L566" s="11"/>
      <c r="M566" s="11"/>
      <c r="N566" s="11"/>
      <c r="O566" s="11"/>
      <c r="P566" s="2"/>
      <c r="Q566" s="2"/>
      <c r="R566" s="629"/>
      <c r="S566" s="1"/>
      <c r="T566" s="1"/>
      <c r="U566" s="360"/>
      <c r="V566" s="14"/>
      <c r="W566" s="11"/>
      <c r="X566" s="2"/>
      <c r="Y566" s="1322"/>
      <c r="Z566" s="2"/>
      <c r="AA566" s="2"/>
      <c r="AB566" s="2"/>
      <c r="AC566" s="2"/>
      <c r="AD566" s="2"/>
      <c r="AE566" s="2"/>
      <c r="AF566" s="2"/>
      <c r="AG566" s="2"/>
      <c r="AH566" s="2"/>
      <c r="AI566" s="2"/>
      <c r="AJ566" s="2"/>
    </row>
    <row r="567" ht="15.75" customHeight="1">
      <c r="A567" s="241"/>
      <c r="B567" s="11"/>
      <c r="C567" s="11"/>
      <c r="D567" s="2"/>
      <c r="E567" s="11"/>
      <c r="F567" s="2"/>
      <c r="G567" s="2"/>
      <c r="H567" s="2"/>
      <c r="I567" s="28"/>
      <c r="J567" s="2"/>
      <c r="K567" s="2"/>
      <c r="L567" s="11"/>
      <c r="M567" s="11"/>
      <c r="N567" s="11"/>
      <c r="O567" s="11"/>
      <c r="P567" s="2"/>
      <c r="Q567" s="2"/>
      <c r="R567" s="629"/>
      <c r="S567" s="1"/>
      <c r="T567" s="1"/>
      <c r="U567" s="360"/>
      <c r="V567" s="14"/>
      <c r="W567" s="11"/>
      <c r="X567" s="2"/>
      <c r="Y567" s="1322"/>
      <c r="Z567" s="2"/>
      <c r="AA567" s="2"/>
      <c r="AB567" s="2"/>
      <c r="AC567" s="2"/>
      <c r="AD567" s="2"/>
      <c r="AE567" s="2"/>
      <c r="AF567" s="2"/>
      <c r="AG567" s="2"/>
      <c r="AH567" s="2"/>
      <c r="AI567" s="2"/>
      <c r="AJ567" s="2"/>
    </row>
    <row r="568" ht="15.75" customHeight="1">
      <c r="A568" s="241"/>
      <c r="B568" s="11"/>
      <c r="C568" s="11"/>
      <c r="D568" s="2"/>
      <c r="E568" s="11"/>
      <c r="F568" s="2"/>
      <c r="G568" s="2"/>
      <c r="H568" s="2"/>
      <c r="I568" s="28"/>
      <c r="J568" s="2"/>
      <c r="K568" s="2"/>
      <c r="L568" s="11"/>
      <c r="M568" s="11"/>
      <c r="N568" s="11"/>
      <c r="O568" s="11"/>
      <c r="P568" s="2"/>
      <c r="Q568" s="2"/>
      <c r="R568" s="629"/>
      <c r="S568" s="1"/>
      <c r="T568" s="1"/>
      <c r="U568" s="360"/>
      <c r="V568" s="14"/>
      <c r="W568" s="11"/>
      <c r="X568" s="2"/>
      <c r="Y568" s="1322"/>
      <c r="Z568" s="2"/>
      <c r="AA568" s="2"/>
      <c r="AB568" s="2"/>
      <c r="AC568" s="2"/>
      <c r="AD568" s="2"/>
      <c r="AE568" s="2"/>
      <c r="AF568" s="2"/>
      <c r="AG568" s="2"/>
      <c r="AH568" s="2"/>
      <c r="AI568" s="2"/>
      <c r="AJ568" s="2"/>
    </row>
    <row r="569" ht="15.75" customHeight="1">
      <c r="A569" s="241"/>
      <c r="B569" s="11"/>
      <c r="C569" s="11"/>
      <c r="D569" s="2"/>
      <c r="E569" s="11"/>
      <c r="F569" s="2"/>
      <c r="G569" s="2"/>
      <c r="H569" s="2"/>
      <c r="I569" s="28"/>
      <c r="J569" s="2"/>
      <c r="K569" s="2"/>
      <c r="L569" s="11"/>
      <c r="M569" s="11"/>
      <c r="N569" s="11"/>
      <c r="O569" s="11"/>
      <c r="P569" s="2"/>
      <c r="Q569" s="2"/>
      <c r="R569" s="629"/>
      <c r="S569" s="1"/>
      <c r="T569" s="1"/>
      <c r="U569" s="360"/>
      <c r="V569" s="14"/>
      <c r="W569" s="11"/>
      <c r="X569" s="2"/>
      <c r="Y569" s="1322"/>
      <c r="Z569" s="2"/>
      <c r="AA569" s="2"/>
      <c r="AB569" s="2"/>
      <c r="AC569" s="2"/>
      <c r="AD569" s="2"/>
      <c r="AE569" s="2"/>
      <c r="AF569" s="2"/>
      <c r="AG569" s="2"/>
      <c r="AH569" s="2"/>
      <c r="AI569" s="2"/>
      <c r="AJ569" s="2"/>
    </row>
    <row r="570" ht="15.75" customHeight="1">
      <c r="A570" s="241"/>
      <c r="B570" s="11"/>
      <c r="C570" s="11"/>
      <c r="D570" s="2"/>
      <c r="E570" s="11"/>
      <c r="F570" s="2"/>
      <c r="G570" s="2"/>
      <c r="H570" s="2"/>
      <c r="I570" s="28"/>
      <c r="J570" s="2"/>
      <c r="K570" s="2"/>
      <c r="L570" s="11"/>
      <c r="M570" s="11"/>
      <c r="N570" s="11"/>
      <c r="O570" s="11"/>
      <c r="P570" s="2"/>
      <c r="Q570" s="2"/>
      <c r="R570" s="629"/>
      <c r="S570" s="1"/>
      <c r="T570" s="1"/>
      <c r="U570" s="360"/>
      <c r="V570" s="14"/>
      <c r="W570" s="11"/>
      <c r="X570" s="2"/>
      <c r="Y570" s="1322"/>
      <c r="Z570" s="2"/>
      <c r="AA570" s="2"/>
      <c r="AB570" s="2"/>
      <c r="AC570" s="2"/>
      <c r="AD570" s="2"/>
      <c r="AE570" s="2"/>
      <c r="AF570" s="2"/>
      <c r="AG570" s="2"/>
      <c r="AH570" s="2"/>
      <c r="AI570" s="2"/>
      <c r="AJ570" s="2"/>
    </row>
    <row r="571" ht="15.75" customHeight="1">
      <c r="A571" s="241"/>
      <c r="B571" s="11"/>
      <c r="C571" s="11"/>
      <c r="D571" s="2"/>
      <c r="E571" s="11"/>
      <c r="F571" s="2"/>
      <c r="G571" s="2"/>
      <c r="H571" s="2"/>
      <c r="I571" s="28"/>
      <c r="J571" s="2"/>
      <c r="K571" s="2"/>
      <c r="L571" s="11"/>
      <c r="M571" s="11"/>
      <c r="N571" s="11"/>
      <c r="O571" s="11"/>
      <c r="P571" s="2"/>
      <c r="Q571" s="2"/>
      <c r="R571" s="629"/>
      <c r="S571" s="1"/>
      <c r="T571" s="1"/>
      <c r="U571" s="360"/>
      <c r="V571" s="14"/>
      <c r="W571" s="11"/>
      <c r="X571" s="2"/>
      <c r="Y571" s="1322"/>
      <c r="Z571" s="2"/>
      <c r="AA571" s="2"/>
      <c r="AB571" s="2"/>
      <c r="AC571" s="2"/>
      <c r="AD571" s="2"/>
      <c r="AE571" s="2"/>
      <c r="AF571" s="2"/>
      <c r="AG571" s="2"/>
      <c r="AH571" s="2"/>
      <c r="AI571" s="2"/>
      <c r="AJ571" s="2"/>
    </row>
    <row r="572" ht="15.75" customHeight="1">
      <c r="A572" s="241"/>
      <c r="B572" s="11"/>
      <c r="C572" s="11"/>
      <c r="D572" s="2"/>
      <c r="E572" s="11"/>
      <c r="F572" s="2"/>
      <c r="G572" s="2"/>
      <c r="H572" s="2"/>
      <c r="I572" s="28"/>
      <c r="J572" s="2"/>
      <c r="K572" s="2"/>
      <c r="L572" s="11"/>
      <c r="M572" s="11"/>
      <c r="N572" s="11"/>
      <c r="O572" s="11"/>
      <c r="P572" s="2"/>
      <c r="Q572" s="2"/>
      <c r="R572" s="629"/>
      <c r="S572" s="1"/>
      <c r="T572" s="1"/>
      <c r="U572" s="360"/>
      <c r="V572" s="14"/>
      <c r="W572" s="11"/>
      <c r="X572" s="2"/>
      <c r="Y572" s="1322"/>
      <c r="Z572" s="2"/>
      <c r="AA572" s="2"/>
      <c r="AB572" s="2"/>
      <c r="AC572" s="2"/>
      <c r="AD572" s="2"/>
      <c r="AE572" s="2"/>
      <c r="AF572" s="2"/>
      <c r="AG572" s="2"/>
      <c r="AH572" s="2"/>
      <c r="AI572" s="2"/>
      <c r="AJ572" s="2"/>
    </row>
    <row r="573" ht="15.75" customHeight="1">
      <c r="A573" s="241"/>
      <c r="B573" s="11"/>
      <c r="C573" s="11"/>
      <c r="D573" s="2"/>
      <c r="E573" s="11"/>
      <c r="F573" s="2"/>
      <c r="G573" s="2"/>
      <c r="H573" s="2"/>
      <c r="I573" s="28"/>
      <c r="J573" s="2"/>
      <c r="K573" s="2"/>
      <c r="L573" s="11"/>
      <c r="M573" s="11"/>
      <c r="N573" s="11"/>
      <c r="O573" s="11"/>
      <c r="P573" s="2"/>
      <c r="Q573" s="2"/>
      <c r="R573" s="629"/>
      <c r="S573" s="1"/>
      <c r="T573" s="1"/>
      <c r="U573" s="360"/>
      <c r="V573" s="14"/>
      <c r="W573" s="11"/>
      <c r="X573" s="2"/>
      <c r="Y573" s="1322"/>
      <c r="Z573" s="2"/>
      <c r="AA573" s="2"/>
      <c r="AB573" s="2"/>
      <c r="AC573" s="2"/>
      <c r="AD573" s="2"/>
      <c r="AE573" s="2"/>
      <c r="AF573" s="2"/>
      <c r="AG573" s="2"/>
      <c r="AH573" s="2"/>
      <c r="AI573" s="2"/>
      <c r="AJ573" s="2"/>
    </row>
    <row r="574" ht="15.75" customHeight="1">
      <c r="A574" s="241"/>
      <c r="B574" s="11"/>
      <c r="C574" s="11"/>
      <c r="D574" s="2"/>
      <c r="E574" s="11"/>
      <c r="F574" s="2"/>
      <c r="G574" s="2"/>
      <c r="H574" s="2"/>
      <c r="I574" s="28"/>
      <c r="J574" s="2"/>
      <c r="K574" s="2"/>
      <c r="L574" s="11"/>
      <c r="M574" s="11"/>
      <c r="N574" s="11"/>
      <c r="O574" s="11"/>
      <c r="P574" s="2"/>
      <c r="Q574" s="2"/>
      <c r="R574" s="629"/>
      <c r="S574" s="1"/>
      <c r="T574" s="1"/>
      <c r="U574" s="360"/>
      <c r="V574" s="14"/>
      <c r="W574" s="11"/>
      <c r="X574" s="2"/>
      <c r="Y574" s="1322"/>
      <c r="Z574" s="2"/>
      <c r="AA574" s="2"/>
      <c r="AB574" s="2"/>
      <c r="AC574" s="2"/>
      <c r="AD574" s="2"/>
      <c r="AE574" s="2"/>
      <c r="AF574" s="2"/>
      <c r="AG574" s="2"/>
      <c r="AH574" s="2"/>
      <c r="AI574" s="2"/>
      <c r="AJ574" s="2"/>
    </row>
    <row r="575" ht="15.75" customHeight="1">
      <c r="A575" s="241"/>
      <c r="B575" s="11"/>
      <c r="C575" s="11"/>
      <c r="D575" s="2"/>
      <c r="E575" s="11"/>
      <c r="F575" s="2"/>
      <c r="G575" s="2"/>
      <c r="H575" s="2"/>
      <c r="I575" s="28"/>
      <c r="J575" s="2"/>
      <c r="K575" s="2"/>
      <c r="L575" s="11"/>
      <c r="M575" s="11"/>
      <c r="N575" s="11"/>
      <c r="O575" s="11"/>
      <c r="P575" s="2"/>
      <c r="Q575" s="2"/>
      <c r="R575" s="629"/>
      <c r="S575" s="1"/>
      <c r="T575" s="1"/>
      <c r="U575" s="360"/>
      <c r="V575" s="14"/>
      <c r="W575" s="11"/>
      <c r="X575" s="2"/>
      <c r="Y575" s="1322"/>
      <c r="Z575" s="2"/>
      <c r="AA575" s="2"/>
      <c r="AB575" s="2"/>
      <c r="AC575" s="2"/>
      <c r="AD575" s="2"/>
      <c r="AE575" s="2"/>
      <c r="AF575" s="2"/>
      <c r="AG575" s="2"/>
      <c r="AH575" s="2"/>
      <c r="AI575" s="2"/>
      <c r="AJ575" s="2"/>
    </row>
    <row r="576" ht="15.75" customHeight="1">
      <c r="A576" s="241"/>
      <c r="B576" s="11"/>
      <c r="C576" s="11"/>
      <c r="D576" s="2"/>
      <c r="E576" s="11"/>
      <c r="F576" s="2"/>
      <c r="G576" s="2"/>
      <c r="H576" s="2"/>
      <c r="I576" s="28"/>
      <c r="J576" s="2"/>
      <c r="K576" s="2"/>
      <c r="L576" s="11"/>
      <c r="M576" s="11"/>
      <c r="N576" s="11"/>
      <c r="O576" s="11"/>
      <c r="P576" s="2"/>
      <c r="Q576" s="2"/>
      <c r="R576" s="629"/>
      <c r="S576" s="1"/>
      <c r="T576" s="1"/>
      <c r="U576" s="360"/>
      <c r="V576" s="14"/>
      <c r="W576" s="11"/>
      <c r="X576" s="2"/>
      <c r="Y576" s="1322"/>
      <c r="Z576" s="2"/>
      <c r="AA576" s="2"/>
      <c r="AB576" s="2"/>
      <c r="AC576" s="2"/>
      <c r="AD576" s="2"/>
      <c r="AE576" s="2"/>
      <c r="AF576" s="2"/>
      <c r="AG576" s="2"/>
      <c r="AH576" s="2"/>
      <c r="AI576" s="2"/>
      <c r="AJ576" s="2"/>
    </row>
    <row r="577" ht="15.75" customHeight="1">
      <c r="A577" s="241"/>
      <c r="B577" s="11"/>
      <c r="C577" s="11"/>
      <c r="D577" s="2"/>
      <c r="E577" s="11"/>
      <c r="F577" s="2"/>
      <c r="G577" s="2"/>
      <c r="H577" s="2"/>
      <c r="I577" s="28"/>
      <c r="J577" s="2"/>
      <c r="K577" s="2"/>
      <c r="L577" s="11"/>
      <c r="M577" s="11"/>
      <c r="N577" s="11"/>
      <c r="O577" s="11"/>
      <c r="P577" s="2"/>
      <c r="Q577" s="2"/>
      <c r="R577" s="629"/>
      <c r="S577" s="1"/>
      <c r="T577" s="1"/>
      <c r="U577" s="360"/>
      <c r="V577" s="14"/>
      <c r="W577" s="11"/>
      <c r="X577" s="2"/>
      <c r="Y577" s="1322"/>
      <c r="Z577" s="2"/>
      <c r="AA577" s="2"/>
      <c r="AB577" s="2"/>
      <c r="AC577" s="2"/>
      <c r="AD577" s="2"/>
      <c r="AE577" s="2"/>
      <c r="AF577" s="2"/>
      <c r="AG577" s="2"/>
      <c r="AH577" s="2"/>
      <c r="AI577" s="2"/>
      <c r="AJ577" s="2"/>
    </row>
    <row r="578" ht="15.75" customHeight="1">
      <c r="A578" s="241"/>
      <c r="B578" s="11"/>
      <c r="C578" s="11"/>
      <c r="D578" s="2"/>
      <c r="E578" s="11"/>
      <c r="F578" s="2"/>
      <c r="G578" s="2"/>
      <c r="H578" s="2"/>
      <c r="I578" s="28"/>
      <c r="J578" s="2"/>
      <c r="K578" s="2"/>
      <c r="L578" s="11"/>
      <c r="M578" s="11"/>
      <c r="N578" s="11"/>
      <c r="O578" s="11"/>
      <c r="P578" s="2"/>
      <c r="Q578" s="2"/>
      <c r="R578" s="629"/>
      <c r="S578" s="1"/>
      <c r="T578" s="1"/>
      <c r="U578" s="360"/>
      <c r="V578" s="14"/>
      <c r="W578" s="11"/>
      <c r="X578" s="2"/>
      <c r="Y578" s="1322"/>
      <c r="Z578" s="2"/>
      <c r="AA578" s="2"/>
      <c r="AB578" s="2"/>
      <c r="AC578" s="2"/>
      <c r="AD578" s="2"/>
      <c r="AE578" s="2"/>
      <c r="AF578" s="2"/>
      <c r="AG578" s="2"/>
      <c r="AH578" s="2"/>
      <c r="AI578" s="2"/>
      <c r="AJ578" s="2"/>
    </row>
    <row r="579" ht="15.75" customHeight="1">
      <c r="A579" s="241"/>
      <c r="B579" s="11"/>
      <c r="C579" s="11"/>
      <c r="D579" s="2"/>
      <c r="E579" s="11"/>
      <c r="F579" s="2"/>
      <c r="G579" s="2"/>
      <c r="H579" s="2"/>
      <c r="I579" s="28"/>
      <c r="J579" s="2"/>
      <c r="K579" s="2"/>
      <c r="L579" s="11"/>
      <c r="M579" s="11"/>
      <c r="N579" s="11"/>
      <c r="O579" s="11"/>
      <c r="P579" s="2"/>
      <c r="Q579" s="2"/>
      <c r="R579" s="629"/>
      <c r="S579" s="1"/>
      <c r="T579" s="1"/>
      <c r="U579" s="360"/>
      <c r="V579" s="14"/>
      <c r="W579" s="11"/>
      <c r="X579" s="2"/>
      <c r="Y579" s="1322"/>
      <c r="Z579" s="2"/>
      <c r="AA579" s="2"/>
      <c r="AB579" s="2"/>
      <c r="AC579" s="2"/>
      <c r="AD579" s="2"/>
      <c r="AE579" s="2"/>
      <c r="AF579" s="2"/>
      <c r="AG579" s="2"/>
      <c r="AH579" s="2"/>
      <c r="AI579" s="2"/>
      <c r="AJ579" s="2"/>
    </row>
    <row r="580" ht="15.75" customHeight="1">
      <c r="A580" s="241"/>
      <c r="B580" s="11"/>
      <c r="C580" s="11"/>
      <c r="D580" s="2"/>
      <c r="E580" s="11"/>
      <c r="F580" s="2"/>
      <c r="G580" s="2"/>
      <c r="H580" s="2"/>
      <c r="I580" s="28"/>
      <c r="J580" s="2"/>
      <c r="K580" s="2"/>
      <c r="L580" s="11"/>
      <c r="M580" s="11"/>
      <c r="N580" s="11"/>
      <c r="O580" s="11"/>
      <c r="P580" s="2"/>
      <c r="Q580" s="2"/>
      <c r="R580" s="629"/>
      <c r="S580" s="1"/>
      <c r="T580" s="1"/>
      <c r="U580" s="360"/>
      <c r="V580" s="14"/>
      <c r="W580" s="11"/>
      <c r="X580" s="2"/>
      <c r="Y580" s="1322"/>
      <c r="Z580" s="2"/>
      <c r="AA580" s="2"/>
      <c r="AB580" s="2"/>
      <c r="AC580" s="2"/>
      <c r="AD580" s="2"/>
      <c r="AE580" s="2"/>
      <c r="AF580" s="2"/>
      <c r="AG580" s="2"/>
      <c r="AH580" s="2"/>
      <c r="AI580" s="2"/>
      <c r="AJ580" s="2"/>
    </row>
    <row r="581" ht="15.75" customHeight="1">
      <c r="A581" s="241"/>
      <c r="B581" s="11"/>
      <c r="C581" s="11"/>
      <c r="D581" s="2"/>
      <c r="E581" s="11"/>
      <c r="F581" s="2"/>
      <c r="G581" s="2"/>
      <c r="H581" s="2"/>
      <c r="I581" s="28"/>
      <c r="J581" s="2"/>
      <c r="K581" s="2"/>
      <c r="L581" s="11"/>
      <c r="M581" s="11"/>
      <c r="N581" s="11"/>
      <c r="O581" s="11"/>
      <c r="P581" s="2"/>
      <c r="Q581" s="2"/>
      <c r="R581" s="629"/>
      <c r="S581" s="1"/>
      <c r="T581" s="1"/>
      <c r="U581" s="360"/>
      <c r="V581" s="14"/>
      <c r="W581" s="11"/>
      <c r="X581" s="2"/>
      <c r="Y581" s="1322"/>
      <c r="Z581" s="2"/>
      <c r="AA581" s="2"/>
      <c r="AB581" s="2"/>
      <c r="AC581" s="2"/>
      <c r="AD581" s="2"/>
      <c r="AE581" s="2"/>
      <c r="AF581" s="2"/>
      <c r="AG581" s="2"/>
      <c r="AH581" s="2"/>
      <c r="AI581" s="2"/>
      <c r="AJ581" s="2"/>
    </row>
    <row r="582" ht="15.75" customHeight="1">
      <c r="A582" s="241"/>
      <c r="B582" s="11"/>
      <c r="C582" s="11"/>
      <c r="D582" s="2"/>
      <c r="E582" s="11"/>
      <c r="F582" s="2"/>
      <c r="G582" s="2"/>
      <c r="H582" s="2"/>
      <c r="I582" s="28"/>
      <c r="J582" s="2"/>
      <c r="K582" s="2"/>
      <c r="L582" s="11"/>
      <c r="M582" s="11"/>
      <c r="N582" s="11"/>
      <c r="O582" s="11"/>
      <c r="P582" s="2"/>
      <c r="Q582" s="2"/>
      <c r="R582" s="629"/>
      <c r="S582" s="1"/>
      <c r="T582" s="1"/>
      <c r="U582" s="360"/>
      <c r="V582" s="14"/>
      <c r="W582" s="11"/>
      <c r="X582" s="2"/>
      <c r="Y582" s="1322"/>
      <c r="Z582" s="2"/>
      <c r="AA582" s="2"/>
      <c r="AB582" s="2"/>
      <c r="AC582" s="2"/>
      <c r="AD582" s="2"/>
      <c r="AE582" s="2"/>
      <c r="AF582" s="2"/>
      <c r="AG582" s="2"/>
      <c r="AH582" s="2"/>
      <c r="AI582" s="2"/>
      <c r="AJ582" s="2"/>
    </row>
    <row r="583" ht="15.75" customHeight="1">
      <c r="A583" s="241"/>
      <c r="B583" s="11"/>
      <c r="C583" s="11"/>
      <c r="D583" s="2"/>
      <c r="E583" s="11"/>
      <c r="F583" s="2"/>
      <c r="G583" s="2"/>
      <c r="H583" s="2"/>
      <c r="I583" s="28"/>
      <c r="J583" s="2"/>
      <c r="K583" s="2"/>
      <c r="L583" s="11"/>
      <c r="M583" s="11"/>
      <c r="N583" s="11"/>
      <c r="O583" s="11"/>
      <c r="P583" s="2"/>
      <c r="Q583" s="2"/>
      <c r="R583" s="629"/>
      <c r="S583" s="1"/>
      <c r="T583" s="1"/>
      <c r="U583" s="360"/>
      <c r="V583" s="14"/>
      <c r="W583" s="11"/>
      <c r="X583" s="2"/>
      <c r="Y583" s="1322"/>
      <c r="Z583" s="2"/>
      <c r="AA583" s="2"/>
      <c r="AB583" s="2"/>
      <c r="AC583" s="2"/>
      <c r="AD583" s="2"/>
      <c r="AE583" s="2"/>
      <c r="AF583" s="2"/>
      <c r="AG583" s="2"/>
      <c r="AH583" s="2"/>
      <c r="AI583" s="2"/>
      <c r="AJ583" s="2"/>
    </row>
    <row r="584" ht="15.75" customHeight="1">
      <c r="A584" s="241"/>
      <c r="B584" s="11"/>
      <c r="C584" s="11"/>
      <c r="D584" s="2"/>
      <c r="E584" s="11"/>
      <c r="F584" s="2"/>
      <c r="G584" s="2"/>
      <c r="H584" s="2"/>
      <c r="I584" s="28"/>
      <c r="J584" s="2"/>
      <c r="K584" s="2"/>
      <c r="L584" s="11"/>
      <c r="M584" s="11"/>
      <c r="N584" s="11"/>
      <c r="O584" s="11"/>
      <c r="P584" s="2"/>
      <c r="Q584" s="2"/>
      <c r="R584" s="629"/>
      <c r="S584" s="1"/>
      <c r="T584" s="1"/>
      <c r="U584" s="360"/>
      <c r="V584" s="14"/>
      <c r="W584" s="11"/>
      <c r="X584" s="2"/>
      <c r="Y584" s="1322"/>
      <c r="Z584" s="2"/>
      <c r="AA584" s="2"/>
      <c r="AB584" s="2"/>
      <c r="AC584" s="2"/>
      <c r="AD584" s="2"/>
      <c r="AE584" s="2"/>
      <c r="AF584" s="2"/>
      <c r="AG584" s="2"/>
      <c r="AH584" s="2"/>
      <c r="AI584" s="2"/>
      <c r="AJ584" s="2"/>
    </row>
    <row r="585" ht="15.75" customHeight="1">
      <c r="A585" s="241"/>
      <c r="B585" s="11"/>
      <c r="C585" s="11"/>
      <c r="D585" s="2"/>
      <c r="E585" s="11"/>
      <c r="F585" s="2"/>
      <c r="G585" s="2"/>
      <c r="H585" s="2"/>
      <c r="I585" s="28"/>
      <c r="J585" s="2"/>
      <c r="K585" s="2"/>
      <c r="L585" s="11"/>
      <c r="M585" s="11"/>
      <c r="N585" s="11"/>
      <c r="O585" s="11"/>
      <c r="P585" s="2"/>
      <c r="Q585" s="2"/>
      <c r="R585" s="629"/>
      <c r="S585" s="1"/>
      <c r="T585" s="1"/>
      <c r="U585" s="360"/>
      <c r="V585" s="14"/>
      <c r="W585" s="11"/>
      <c r="X585" s="2"/>
      <c r="Y585" s="1322"/>
      <c r="Z585" s="2"/>
      <c r="AA585" s="2"/>
      <c r="AB585" s="2"/>
      <c r="AC585" s="2"/>
      <c r="AD585" s="2"/>
      <c r="AE585" s="2"/>
      <c r="AF585" s="2"/>
      <c r="AG585" s="2"/>
      <c r="AH585" s="2"/>
      <c r="AI585" s="2"/>
      <c r="AJ585" s="2"/>
    </row>
    <row r="586" ht="15.75" customHeight="1">
      <c r="A586" s="241"/>
      <c r="B586" s="11"/>
      <c r="C586" s="11"/>
      <c r="D586" s="2"/>
      <c r="E586" s="11"/>
      <c r="F586" s="2"/>
      <c r="G586" s="2"/>
      <c r="H586" s="2"/>
      <c r="I586" s="28"/>
      <c r="J586" s="2"/>
      <c r="K586" s="2"/>
      <c r="L586" s="11"/>
      <c r="M586" s="11"/>
      <c r="N586" s="11"/>
      <c r="O586" s="11"/>
      <c r="P586" s="2"/>
      <c r="Q586" s="2"/>
      <c r="R586" s="629"/>
      <c r="S586" s="1"/>
      <c r="T586" s="1"/>
      <c r="U586" s="360"/>
      <c r="V586" s="14"/>
      <c r="W586" s="11"/>
      <c r="X586" s="2"/>
      <c r="Y586" s="1322"/>
      <c r="Z586" s="2"/>
      <c r="AA586" s="2"/>
      <c r="AB586" s="2"/>
      <c r="AC586" s="2"/>
      <c r="AD586" s="2"/>
      <c r="AE586" s="2"/>
      <c r="AF586" s="2"/>
      <c r="AG586" s="2"/>
      <c r="AH586" s="2"/>
      <c r="AI586" s="2"/>
      <c r="AJ586" s="2"/>
    </row>
    <row r="587" ht="15.75" customHeight="1">
      <c r="A587" s="241"/>
      <c r="B587" s="11"/>
      <c r="C587" s="11"/>
      <c r="D587" s="2"/>
      <c r="E587" s="11"/>
      <c r="F587" s="2"/>
      <c r="G587" s="2"/>
      <c r="H587" s="2"/>
      <c r="I587" s="28"/>
      <c r="J587" s="2"/>
      <c r="K587" s="2"/>
      <c r="L587" s="11"/>
      <c r="M587" s="11"/>
      <c r="N587" s="11"/>
      <c r="O587" s="11"/>
      <c r="P587" s="2"/>
      <c r="Q587" s="2"/>
      <c r="R587" s="629"/>
      <c r="S587" s="1"/>
      <c r="T587" s="1"/>
      <c r="U587" s="360"/>
      <c r="V587" s="14"/>
      <c r="W587" s="11"/>
      <c r="X587" s="2"/>
      <c r="Y587" s="1322"/>
      <c r="Z587" s="2"/>
      <c r="AA587" s="2"/>
      <c r="AB587" s="2"/>
      <c r="AC587" s="2"/>
      <c r="AD587" s="2"/>
      <c r="AE587" s="2"/>
      <c r="AF587" s="2"/>
      <c r="AG587" s="2"/>
      <c r="AH587" s="2"/>
      <c r="AI587" s="2"/>
      <c r="AJ587" s="2"/>
    </row>
    <row r="588" ht="15.75" customHeight="1">
      <c r="A588" s="241"/>
      <c r="B588" s="11"/>
      <c r="C588" s="11"/>
      <c r="D588" s="2"/>
      <c r="E588" s="11"/>
      <c r="F588" s="2"/>
      <c r="G588" s="2"/>
      <c r="H588" s="2"/>
      <c r="I588" s="28"/>
      <c r="J588" s="2"/>
      <c r="K588" s="2"/>
      <c r="L588" s="11"/>
      <c r="M588" s="11"/>
      <c r="N588" s="11"/>
      <c r="O588" s="11"/>
      <c r="P588" s="2"/>
      <c r="Q588" s="2"/>
      <c r="R588" s="629"/>
      <c r="S588" s="1"/>
      <c r="T588" s="1"/>
      <c r="U588" s="360"/>
      <c r="V588" s="14"/>
      <c r="W588" s="11"/>
      <c r="X588" s="2"/>
      <c r="Y588" s="1322"/>
      <c r="Z588" s="2"/>
      <c r="AA588" s="2"/>
      <c r="AB588" s="2"/>
      <c r="AC588" s="2"/>
      <c r="AD588" s="2"/>
      <c r="AE588" s="2"/>
      <c r="AF588" s="2"/>
      <c r="AG588" s="2"/>
      <c r="AH588" s="2"/>
      <c r="AI588" s="2"/>
      <c r="AJ588" s="2"/>
    </row>
    <row r="589" ht="15.75" customHeight="1">
      <c r="A589" s="241"/>
      <c r="B589" s="11"/>
      <c r="C589" s="11"/>
      <c r="D589" s="2"/>
      <c r="E589" s="11"/>
      <c r="F589" s="2"/>
      <c r="G589" s="2"/>
      <c r="H589" s="2"/>
      <c r="I589" s="28"/>
      <c r="J589" s="2"/>
      <c r="K589" s="2"/>
      <c r="L589" s="11"/>
      <c r="M589" s="11"/>
      <c r="N589" s="11"/>
      <c r="O589" s="11"/>
      <c r="P589" s="2"/>
      <c r="Q589" s="2"/>
      <c r="R589" s="629"/>
      <c r="S589" s="1"/>
      <c r="T589" s="1"/>
      <c r="U589" s="360"/>
      <c r="V589" s="14"/>
      <c r="W589" s="11"/>
      <c r="X589" s="2"/>
      <c r="Y589" s="1322"/>
      <c r="Z589" s="2"/>
      <c r="AA589" s="2"/>
      <c r="AB589" s="2"/>
      <c r="AC589" s="2"/>
      <c r="AD589" s="2"/>
      <c r="AE589" s="2"/>
      <c r="AF589" s="2"/>
      <c r="AG589" s="2"/>
      <c r="AH589" s="2"/>
      <c r="AI589" s="2"/>
      <c r="AJ589" s="2"/>
    </row>
    <row r="590" ht="15.75" customHeight="1">
      <c r="A590" s="241"/>
      <c r="B590" s="11"/>
      <c r="C590" s="11"/>
      <c r="D590" s="2"/>
      <c r="E590" s="11"/>
      <c r="F590" s="2"/>
      <c r="G590" s="2"/>
      <c r="H590" s="2"/>
      <c r="I590" s="28"/>
      <c r="J590" s="2"/>
      <c r="K590" s="2"/>
      <c r="L590" s="11"/>
      <c r="M590" s="11"/>
      <c r="N590" s="11"/>
      <c r="O590" s="11"/>
      <c r="P590" s="2"/>
      <c r="Q590" s="2"/>
      <c r="R590" s="629"/>
      <c r="S590" s="1"/>
      <c r="T590" s="1"/>
      <c r="U590" s="360"/>
      <c r="V590" s="14"/>
      <c r="W590" s="11"/>
      <c r="X590" s="2"/>
      <c r="Y590" s="1322"/>
      <c r="Z590" s="2"/>
      <c r="AA590" s="2"/>
      <c r="AB590" s="2"/>
      <c r="AC590" s="2"/>
      <c r="AD590" s="2"/>
      <c r="AE590" s="2"/>
      <c r="AF590" s="2"/>
      <c r="AG590" s="2"/>
      <c r="AH590" s="2"/>
      <c r="AI590" s="2"/>
      <c r="AJ590" s="2"/>
    </row>
    <row r="591" ht="15.75" customHeight="1">
      <c r="A591" s="241"/>
      <c r="B591" s="11"/>
      <c r="C591" s="11"/>
      <c r="D591" s="2"/>
      <c r="E591" s="11"/>
      <c r="F591" s="2"/>
      <c r="G591" s="2"/>
      <c r="H591" s="2"/>
      <c r="I591" s="28"/>
      <c r="J591" s="2"/>
      <c r="K591" s="2"/>
      <c r="L591" s="11"/>
      <c r="M591" s="11"/>
      <c r="N591" s="11"/>
      <c r="O591" s="11"/>
      <c r="P591" s="2"/>
      <c r="Q591" s="2"/>
      <c r="R591" s="629"/>
      <c r="S591" s="1"/>
      <c r="T591" s="1"/>
      <c r="U591" s="360"/>
      <c r="V591" s="14"/>
      <c r="W591" s="11"/>
      <c r="X591" s="2"/>
      <c r="Y591" s="1322"/>
      <c r="Z591" s="2"/>
      <c r="AA591" s="2"/>
      <c r="AB591" s="2"/>
      <c r="AC591" s="2"/>
      <c r="AD591" s="2"/>
      <c r="AE591" s="2"/>
      <c r="AF591" s="2"/>
      <c r="AG591" s="2"/>
      <c r="AH591" s="2"/>
      <c r="AI591" s="2"/>
      <c r="AJ591" s="2"/>
    </row>
    <row r="592" ht="15.75" customHeight="1">
      <c r="A592" s="241"/>
      <c r="B592" s="11"/>
      <c r="C592" s="11"/>
      <c r="D592" s="2"/>
      <c r="E592" s="11"/>
      <c r="F592" s="2"/>
      <c r="G592" s="2"/>
      <c r="H592" s="2"/>
      <c r="I592" s="28"/>
      <c r="J592" s="2"/>
      <c r="K592" s="2"/>
      <c r="L592" s="11"/>
      <c r="M592" s="11"/>
      <c r="N592" s="11"/>
      <c r="O592" s="11"/>
      <c r="P592" s="2"/>
      <c r="Q592" s="2"/>
      <c r="R592" s="629"/>
      <c r="S592" s="1"/>
      <c r="T592" s="1"/>
      <c r="U592" s="360"/>
      <c r="V592" s="14"/>
      <c r="W592" s="11"/>
      <c r="X592" s="2"/>
      <c r="Y592" s="1322"/>
      <c r="Z592" s="2"/>
      <c r="AA592" s="2"/>
      <c r="AB592" s="2"/>
      <c r="AC592" s="2"/>
      <c r="AD592" s="2"/>
      <c r="AE592" s="2"/>
      <c r="AF592" s="2"/>
      <c r="AG592" s="2"/>
      <c r="AH592" s="2"/>
      <c r="AI592" s="2"/>
      <c r="AJ592" s="2"/>
    </row>
    <row r="593" ht="15.75" customHeight="1">
      <c r="A593" s="241"/>
      <c r="B593" s="11"/>
      <c r="C593" s="11"/>
      <c r="D593" s="2"/>
      <c r="E593" s="11"/>
      <c r="F593" s="2"/>
      <c r="G593" s="2"/>
      <c r="H593" s="2"/>
      <c r="I593" s="28"/>
      <c r="J593" s="2"/>
      <c r="K593" s="2"/>
      <c r="L593" s="11"/>
      <c r="M593" s="11"/>
      <c r="N593" s="11"/>
      <c r="O593" s="11"/>
      <c r="P593" s="2"/>
      <c r="Q593" s="2"/>
      <c r="R593" s="629"/>
      <c r="S593" s="1"/>
      <c r="T593" s="1"/>
      <c r="U593" s="360"/>
      <c r="V593" s="14"/>
      <c r="W593" s="11"/>
      <c r="X593" s="2"/>
      <c r="Y593" s="1322"/>
      <c r="Z593" s="2"/>
      <c r="AA593" s="2"/>
      <c r="AB593" s="2"/>
      <c r="AC593" s="2"/>
      <c r="AD593" s="2"/>
      <c r="AE593" s="2"/>
      <c r="AF593" s="2"/>
      <c r="AG593" s="2"/>
      <c r="AH593" s="2"/>
      <c r="AI593" s="2"/>
      <c r="AJ593" s="2"/>
    </row>
    <row r="594" ht="15.75" customHeight="1">
      <c r="A594" s="241"/>
      <c r="B594" s="11"/>
      <c r="C594" s="11"/>
      <c r="D594" s="2"/>
      <c r="E594" s="11"/>
      <c r="F594" s="2"/>
      <c r="G594" s="2"/>
      <c r="H594" s="2"/>
      <c r="I594" s="28"/>
      <c r="J594" s="2"/>
      <c r="K594" s="2"/>
      <c r="L594" s="11"/>
      <c r="M594" s="11"/>
      <c r="N594" s="11"/>
      <c r="O594" s="11"/>
      <c r="P594" s="2"/>
      <c r="Q594" s="2"/>
      <c r="R594" s="629"/>
      <c r="S594" s="1"/>
      <c r="T594" s="1"/>
      <c r="U594" s="360"/>
      <c r="V594" s="14"/>
      <c r="W594" s="11"/>
      <c r="X594" s="2"/>
      <c r="Y594" s="1322"/>
      <c r="Z594" s="2"/>
      <c r="AA594" s="2"/>
      <c r="AB594" s="2"/>
      <c r="AC594" s="2"/>
      <c r="AD594" s="2"/>
      <c r="AE594" s="2"/>
      <c r="AF594" s="2"/>
      <c r="AG594" s="2"/>
      <c r="AH594" s="2"/>
      <c r="AI594" s="2"/>
      <c r="AJ594" s="2"/>
    </row>
    <row r="595" ht="15.75" customHeight="1">
      <c r="A595" s="241"/>
      <c r="B595" s="11"/>
      <c r="C595" s="11"/>
      <c r="D595" s="2"/>
      <c r="E595" s="11"/>
      <c r="F595" s="2"/>
      <c r="G595" s="2"/>
      <c r="H595" s="2"/>
      <c r="I595" s="28"/>
      <c r="J595" s="2"/>
      <c r="K595" s="2"/>
      <c r="L595" s="11"/>
      <c r="M595" s="11"/>
      <c r="N595" s="11"/>
      <c r="O595" s="11"/>
      <c r="P595" s="2"/>
      <c r="Q595" s="2"/>
      <c r="R595" s="629"/>
      <c r="S595" s="1"/>
      <c r="T595" s="1"/>
      <c r="U595" s="360"/>
      <c r="V595" s="14"/>
      <c r="W595" s="11"/>
      <c r="X595" s="2"/>
      <c r="Y595" s="1322"/>
      <c r="Z595" s="2"/>
      <c r="AA595" s="2"/>
      <c r="AB595" s="2"/>
      <c r="AC595" s="2"/>
      <c r="AD595" s="2"/>
      <c r="AE595" s="2"/>
      <c r="AF595" s="2"/>
      <c r="AG595" s="2"/>
      <c r="AH595" s="2"/>
      <c r="AI595" s="2"/>
      <c r="AJ595" s="2"/>
    </row>
    <row r="596" ht="15.75" customHeight="1">
      <c r="A596" s="241"/>
      <c r="B596" s="11"/>
      <c r="C596" s="11"/>
      <c r="D596" s="2"/>
      <c r="E596" s="11"/>
      <c r="F596" s="2"/>
      <c r="G596" s="2"/>
      <c r="H596" s="2"/>
      <c r="I596" s="28"/>
      <c r="J596" s="2"/>
      <c r="K596" s="2"/>
      <c r="L596" s="11"/>
      <c r="M596" s="11"/>
      <c r="N596" s="11"/>
      <c r="O596" s="11"/>
      <c r="P596" s="2"/>
      <c r="Q596" s="2"/>
      <c r="R596" s="629"/>
      <c r="S596" s="1"/>
      <c r="T596" s="1"/>
      <c r="U596" s="360"/>
      <c r="V596" s="14"/>
      <c r="W596" s="11"/>
      <c r="X596" s="2"/>
      <c r="Y596" s="1322"/>
      <c r="Z596" s="2"/>
      <c r="AA596" s="2"/>
      <c r="AB596" s="2"/>
      <c r="AC596" s="2"/>
      <c r="AD596" s="2"/>
      <c r="AE596" s="2"/>
      <c r="AF596" s="2"/>
      <c r="AG596" s="2"/>
      <c r="AH596" s="2"/>
      <c r="AI596" s="2"/>
      <c r="AJ596" s="2"/>
    </row>
    <row r="597" ht="15.75" customHeight="1">
      <c r="A597" s="241"/>
      <c r="B597" s="11"/>
      <c r="C597" s="11"/>
      <c r="D597" s="2"/>
      <c r="E597" s="11"/>
      <c r="F597" s="2"/>
      <c r="G597" s="2"/>
      <c r="H597" s="2"/>
      <c r="I597" s="28"/>
      <c r="J597" s="2"/>
      <c r="K597" s="2"/>
      <c r="L597" s="11"/>
      <c r="M597" s="11"/>
      <c r="N597" s="11"/>
      <c r="O597" s="11"/>
      <c r="P597" s="2"/>
      <c r="Q597" s="2"/>
      <c r="R597" s="629"/>
      <c r="S597" s="1"/>
      <c r="T597" s="1"/>
      <c r="U597" s="360"/>
      <c r="V597" s="14"/>
      <c r="W597" s="11"/>
      <c r="X597" s="2"/>
      <c r="Y597" s="1322"/>
      <c r="Z597" s="2"/>
      <c r="AA597" s="2"/>
      <c r="AB597" s="2"/>
      <c r="AC597" s="2"/>
      <c r="AD597" s="2"/>
      <c r="AE597" s="2"/>
      <c r="AF597" s="2"/>
      <c r="AG597" s="2"/>
      <c r="AH597" s="2"/>
      <c r="AI597" s="2"/>
      <c r="AJ597" s="2"/>
    </row>
    <row r="598" ht="15.75" customHeight="1">
      <c r="A598" s="241"/>
      <c r="B598" s="11"/>
      <c r="C598" s="11"/>
      <c r="D598" s="2"/>
      <c r="E598" s="11"/>
      <c r="F598" s="2"/>
      <c r="G598" s="2"/>
      <c r="H598" s="2"/>
      <c r="I598" s="28"/>
      <c r="J598" s="2"/>
      <c r="K598" s="2"/>
      <c r="L598" s="11"/>
      <c r="M598" s="11"/>
      <c r="N598" s="11"/>
      <c r="O598" s="11"/>
      <c r="P598" s="2"/>
      <c r="Q598" s="2"/>
      <c r="R598" s="629"/>
      <c r="S598" s="1"/>
      <c r="T598" s="1"/>
      <c r="U598" s="360"/>
      <c r="V598" s="14"/>
      <c r="W598" s="11"/>
      <c r="X598" s="2"/>
      <c r="Y598" s="1322"/>
      <c r="Z598" s="2"/>
      <c r="AA598" s="2"/>
      <c r="AB598" s="2"/>
      <c r="AC598" s="2"/>
      <c r="AD598" s="2"/>
      <c r="AE598" s="2"/>
      <c r="AF598" s="2"/>
      <c r="AG598" s="2"/>
      <c r="AH598" s="2"/>
      <c r="AI598" s="2"/>
      <c r="AJ598" s="2"/>
    </row>
    <row r="599" ht="15.75" customHeight="1">
      <c r="A599" s="241"/>
      <c r="B599" s="11"/>
      <c r="C599" s="11"/>
      <c r="D599" s="2"/>
      <c r="E599" s="11"/>
      <c r="F599" s="2"/>
      <c r="G599" s="2"/>
      <c r="H599" s="2"/>
      <c r="I599" s="28"/>
      <c r="J599" s="2"/>
      <c r="K599" s="2"/>
      <c r="L599" s="11"/>
      <c r="M599" s="11"/>
      <c r="N599" s="11"/>
      <c r="O599" s="11"/>
      <c r="P599" s="2"/>
      <c r="Q599" s="2"/>
      <c r="R599" s="629"/>
      <c r="S599" s="1"/>
      <c r="T599" s="1"/>
      <c r="U599" s="360"/>
      <c r="V599" s="14"/>
      <c r="W599" s="11"/>
      <c r="X599" s="2"/>
      <c r="Y599" s="1322"/>
      <c r="Z599" s="2"/>
      <c r="AA599" s="2"/>
      <c r="AB599" s="2"/>
      <c r="AC599" s="2"/>
      <c r="AD599" s="2"/>
      <c r="AE599" s="2"/>
      <c r="AF599" s="2"/>
      <c r="AG599" s="2"/>
      <c r="AH599" s="2"/>
      <c r="AI599" s="2"/>
      <c r="AJ599" s="2"/>
    </row>
    <row r="600" ht="15.75" customHeight="1">
      <c r="A600" s="241"/>
      <c r="B600" s="11"/>
      <c r="C600" s="11"/>
      <c r="D600" s="2"/>
      <c r="E600" s="11"/>
      <c r="F600" s="2"/>
      <c r="G600" s="2"/>
      <c r="H600" s="2"/>
      <c r="I600" s="28"/>
      <c r="J600" s="2"/>
      <c r="K600" s="2"/>
      <c r="L600" s="11"/>
      <c r="M600" s="11"/>
      <c r="N600" s="11"/>
      <c r="O600" s="11"/>
      <c r="P600" s="2"/>
      <c r="Q600" s="2"/>
      <c r="R600" s="629"/>
      <c r="S600" s="1"/>
      <c r="T600" s="1"/>
      <c r="U600" s="360"/>
      <c r="V600" s="14"/>
      <c r="W600" s="11"/>
      <c r="X600" s="2"/>
      <c r="Y600" s="1322"/>
      <c r="Z600" s="2"/>
      <c r="AA600" s="2"/>
      <c r="AB600" s="2"/>
      <c r="AC600" s="2"/>
      <c r="AD600" s="2"/>
      <c r="AE600" s="2"/>
      <c r="AF600" s="2"/>
      <c r="AG600" s="2"/>
      <c r="AH600" s="2"/>
      <c r="AI600" s="2"/>
      <c r="AJ600" s="2"/>
    </row>
    <row r="601" ht="15.75" customHeight="1">
      <c r="A601" s="241"/>
      <c r="B601" s="11"/>
      <c r="C601" s="11"/>
      <c r="D601" s="2"/>
      <c r="E601" s="11"/>
      <c r="F601" s="2"/>
      <c r="G601" s="2"/>
      <c r="H601" s="2"/>
      <c r="I601" s="28"/>
      <c r="J601" s="2"/>
      <c r="K601" s="2"/>
      <c r="L601" s="11"/>
      <c r="M601" s="11"/>
      <c r="N601" s="11"/>
      <c r="O601" s="11"/>
      <c r="P601" s="2"/>
      <c r="Q601" s="2"/>
      <c r="R601" s="629"/>
      <c r="S601" s="1"/>
      <c r="T601" s="1"/>
      <c r="U601" s="360"/>
      <c r="V601" s="14"/>
      <c r="W601" s="11"/>
      <c r="X601" s="2"/>
      <c r="Y601" s="1322"/>
      <c r="Z601" s="2"/>
      <c r="AA601" s="2"/>
      <c r="AB601" s="2"/>
      <c r="AC601" s="2"/>
      <c r="AD601" s="2"/>
      <c r="AE601" s="2"/>
      <c r="AF601" s="2"/>
      <c r="AG601" s="2"/>
      <c r="AH601" s="2"/>
      <c r="AI601" s="2"/>
      <c r="AJ601" s="2"/>
    </row>
    <row r="602" ht="15.75" customHeight="1">
      <c r="A602" s="241"/>
      <c r="B602" s="11"/>
      <c r="C602" s="11"/>
      <c r="D602" s="2"/>
      <c r="E602" s="11"/>
      <c r="F602" s="2"/>
      <c r="G602" s="2"/>
      <c r="H602" s="2"/>
      <c r="I602" s="28"/>
      <c r="J602" s="2"/>
      <c r="K602" s="2"/>
      <c r="L602" s="11"/>
      <c r="M602" s="11"/>
      <c r="N602" s="11"/>
      <c r="O602" s="11"/>
      <c r="P602" s="2"/>
      <c r="Q602" s="2"/>
      <c r="R602" s="629"/>
      <c r="S602" s="1"/>
      <c r="T602" s="1"/>
      <c r="U602" s="360"/>
      <c r="V602" s="14"/>
      <c r="W602" s="11"/>
      <c r="X602" s="2"/>
      <c r="Y602" s="1322"/>
      <c r="Z602" s="2"/>
      <c r="AA602" s="2"/>
      <c r="AB602" s="2"/>
      <c r="AC602" s="2"/>
      <c r="AD602" s="2"/>
      <c r="AE602" s="2"/>
      <c r="AF602" s="2"/>
      <c r="AG602" s="2"/>
      <c r="AH602" s="2"/>
      <c r="AI602" s="2"/>
      <c r="AJ602" s="2"/>
    </row>
    <row r="603" ht="15.75" customHeight="1">
      <c r="A603" s="241"/>
      <c r="B603" s="11"/>
      <c r="C603" s="11"/>
      <c r="D603" s="2"/>
      <c r="E603" s="11"/>
      <c r="F603" s="2"/>
      <c r="G603" s="2"/>
      <c r="H603" s="2"/>
      <c r="I603" s="28"/>
      <c r="J603" s="2"/>
      <c r="K603" s="2"/>
      <c r="L603" s="11"/>
      <c r="M603" s="11"/>
      <c r="N603" s="11"/>
      <c r="O603" s="11"/>
      <c r="P603" s="2"/>
      <c r="Q603" s="2"/>
      <c r="R603" s="629"/>
      <c r="S603" s="1"/>
      <c r="T603" s="1"/>
      <c r="U603" s="360"/>
      <c r="V603" s="14"/>
      <c r="W603" s="11"/>
      <c r="X603" s="2"/>
      <c r="Y603" s="1322"/>
      <c r="Z603" s="2"/>
      <c r="AA603" s="2"/>
      <c r="AB603" s="2"/>
      <c r="AC603" s="2"/>
      <c r="AD603" s="2"/>
      <c r="AE603" s="2"/>
      <c r="AF603" s="2"/>
      <c r="AG603" s="2"/>
      <c r="AH603" s="2"/>
      <c r="AI603" s="2"/>
      <c r="AJ603" s="2"/>
    </row>
    <row r="604" ht="15.75" customHeight="1">
      <c r="A604" s="241"/>
      <c r="B604" s="11"/>
      <c r="C604" s="11"/>
      <c r="D604" s="2"/>
      <c r="E604" s="11"/>
      <c r="F604" s="2"/>
      <c r="G604" s="2"/>
      <c r="H604" s="2"/>
      <c r="I604" s="28"/>
      <c r="J604" s="2"/>
      <c r="K604" s="2"/>
      <c r="L604" s="11"/>
      <c r="M604" s="11"/>
      <c r="N604" s="11"/>
      <c r="O604" s="11"/>
      <c r="P604" s="2"/>
      <c r="Q604" s="2"/>
      <c r="R604" s="629"/>
      <c r="S604" s="1"/>
      <c r="T604" s="1"/>
      <c r="U604" s="360"/>
      <c r="V604" s="14"/>
      <c r="W604" s="11"/>
      <c r="X604" s="2"/>
      <c r="Y604" s="1322"/>
      <c r="Z604" s="2"/>
      <c r="AA604" s="2"/>
      <c r="AB604" s="2"/>
      <c r="AC604" s="2"/>
      <c r="AD604" s="2"/>
      <c r="AE604" s="2"/>
      <c r="AF604" s="2"/>
      <c r="AG604" s="2"/>
      <c r="AH604" s="2"/>
      <c r="AI604" s="2"/>
      <c r="AJ604" s="2"/>
    </row>
    <row r="605" ht="15.75" customHeight="1">
      <c r="A605" s="241"/>
      <c r="B605" s="11"/>
      <c r="C605" s="11"/>
      <c r="D605" s="2"/>
      <c r="E605" s="11"/>
      <c r="F605" s="2"/>
      <c r="G605" s="2"/>
      <c r="H605" s="2"/>
      <c r="I605" s="28"/>
      <c r="J605" s="2"/>
      <c r="K605" s="2"/>
      <c r="L605" s="11"/>
      <c r="M605" s="11"/>
      <c r="N605" s="11"/>
      <c r="O605" s="11"/>
      <c r="P605" s="2"/>
      <c r="Q605" s="2"/>
      <c r="R605" s="629"/>
      <c r="S605" s="1"/>
      <c r="T605" s="1"/>
      <c r="U605" s="360"/>
      <c r="V605" s="14"/>
      <c r="W605" s="11"/>
      <c r="X605" s="2"/>
      <c r="Y605" s="1322"/>
      <c r="Z605" s="2"/>
      <c r="AA605" s="2"/>
      <c r="AB605" s="2"/>
      <c r="AC605" s="2"/>
      <c r="AD605" s="2"/>
      <c r="AE605" s="2"/>
      <c r="AF605" s="2"/>
      <c r="AG605" s="2"/>
      <c r="AH605" s="2"/>
      <c r="AI605" s="2"/>
      <c r="AJ605" s="2"/>
    </row>
    <row r="606" ht="15.75" customHeight="1">
      <c r="A606" s="241"/>
      <c r="B606" s="11"/>
      <c r="C606" s="11"/>
      <c r="D606" s="2"/>
      <c r="E606" s="11"/>
      <c r="F606" s="2"/>
      <c r="G606" s="2"/>
      <c r="H606" s="2"/>
      <c r="I606" s="28"/>
      <c r="J606" s="2"/>
      <c r="K606" s="2"/>
      <c r="L606" s="11"/>
      <c r="M606" s="11"/>
      <c r="N606" s="11"/>
      <c r="O606" s="11"/>
      <c r="P606" s="2"/>
      <c r="Q606" s="2"/>
      <c r="R606" s="629"/>
      <c r="S606" s="1"/>
      <c r="T606" s="1"/>
      <c r="U606" s="360"/>
      <c r="V606" s="14"/>
      <c r="W606" s="11"/>
      <c r="X606" s="2"/>
      <c r="Y606" s="1322"/>
      <c r="Z606" s="2"/>
      <c r="AA606" s="2"/>
      <c r="AB606" s="2"/>
      <c r="AC606" s="2"/>
      <c r="AD606" s="2"/>
      <c r="AE606" s="2"/>
      <c r="AF606" s="2"/>
      <c r="AG606" s="2"/>
      <c r="AH606" s="2"/>
      <c r="AI606" s="2"/>
      <c r="AJ606" s="2"/>
    </row>
    <row r="607" ht="15.75" customHeight="1">
      <c r="A607" s="241"/>
      <c r="B607" s="11"/>
      <c r="C607" s="11"/>
      <c r="D607" s="2"/>
      <c r="E607" s="11"/>
      <c r="F607" s="2"/>
      <c r="G607" s="2"/>
      <c r="H607" s="2"/>
      <c r="I607" s="28"/>
      <c r="J607" s="2"/>
      <c r="K607" s="2"/>
      <c r="L607" s="11"/>
      <c r="M607" s="11"/>
      <c r="N607" s="11"/>
      <c r="O607" s="11"/>
      <c r="P607" s="2"/>
      <c r="Q607" s="2"/>
      <c r="R607" s="629"/>
      <c r="S607" s="1"/>
      <c r="T607" s="1"/>
      <c r="U607" s="360"/>
      <c r="V607" s="14"/>
      <c r="W607" s="11"/>
      <c r="X607" s="2"/>
      <c r="Y607" s="1322"/>
      <c r="Z607" s="2"/>
      <c r="AA607" s="2"/>
      <c r="AB607" s="2"/>
      <c r="AC607" s="2"/>
      <c r="AD607" s="2"/>
      <c r="AE607" s="2"/>
      <c r="AF607" s="2"/>
      <c r="AG607" s="2"/>
      <c r="AH607" s="2"/>
      <c r="AI607" s="2"/>
      <c r="AJ607" s="2"/>
    </row>
    <row r="608" ht="15.75" customHeight="1">
      <c r="A608" s="241"/>
      <c r="B608" s="11"/>
      <c r="C608" s="11"/>
      <c r="D608" s="2"/>
      <c r="E608" s="11"/>
      <c r="F608" s="2"/>
      <c r="G608" s="2"/>
      <c r="H608" s="2"/>
      <c r="I608" s="28"/>
      <c r="J608" s="2"/>
      <c r="K608" s="2"/>
      <c r="L608" s="11"/>
      <c r="M608" s="11"/>
      <c r="N608" s="11"/>
      <c r="O608" s="11"/>
      <c r="P608" s="2"/>
      <c r="Q608" s="2"/>
      <c r="R608" s="629"/>
      <c r="S608" s="1"/>
      <c r="T608" s="1"/>
      <c r="U608" s="360"/>
      <c r="V608" s="14"/>
      <c r="W608" s="11"/>
      <c r="X608" s="2"/>
      <c r="Y608" s="1322"/>
      <c r="Z608" s="2"/>
      <c r="AA608" s="2"/>
      <c r="AB608" s="2"/>
      <c r="AC608" s="2"/>
      <c r="AD608" s="2"/>
      <c r="AE608" s="2"/>
      <c r="AF608" s="2"/>
      <c r="AG608" s="2"/>
      <c r="AH608" s="2"/>
      <c r="AI608" s="2"/>
      <c r="AJ608" s="2"/>
    </row>
    <row r="609" ht="15.75" customHeight="1">
      <c r="A609" s="241"/>
      <c r="B609" s="11"/>
      <c r="C609" s="11"/>
      <c r="D609" s="2"/>
      <c r="E609" s="11"/>
      <c r="F609" s="2"/>
      <c r="G609" s="2"/>
      <c r="H609" s="2"/>
      <c r="I609" s="28"/>
      <c r="J609" s="2"/>
      <c r="K609" s="2"/>
      <c r="L609" s="11"/>
      <c r="M609" s="11"/>
      <c r="N609" s="11"/>
      <c r="O609" s="11"/>
      <c r="P609" s="2"/>
      <c r="Q609" s="2"/>
      <c r="R609" s="629"/>
      <c r="S609" s="1"/>
      <c r="T609" s="1"/>
      <c r="U609" s="360"/>
      <c r="V609" s="14"/>
      <c r="W609" s="11"/>
      <c r="X609" s="2"/>
      <c r="Y609" s="1322"/>
      <c r="Z609" s="2"/>
      <c r="AA609" s="2"/>
      <c r="AB609" s="2"/>
      <c r="AC609" s="2"/>
      <c r="AD609" s="2"/>
      <c r="AE609" s="2"/>
      <c r="AF609" s="2"/>
      <c r="AG609" s="2"/>
      <c r="AH609" s="2"/>
      <c r="AI609" s="2"/>
      <c r="AJ609" s="2"/>
    </row>
    <row r="610" ht="15.75" customHeight="1">
      <c r="A610" s="241"/>
      <c r="B610" s="11"/>
      <c r="C610" s="11"/>
      <c r="D610" s="2"/>
      <c r="E610" s="11"/>
      <c r="F610" s="2"/>
      <c r="G610" s="2"/>
      <c r="H610" s="2"/>
      <c r="I610" s="28"/>
      <c r="J610" s="2"/>
      <c r="K610" s="2"/>
      <c r="L610" s="11"/>
      <c r="M610" s="11"/>
      <c r="N610" s="11"/>
      <c r="O610" s="11"/>
      <c r="P610" s="2"/>
      <c r="Q610" s="2"/>
      <c r="R610" s="629"/>
      <c r="S610" s="1"/>
      <c r="T610" s="1"/>
      <c r="U610" s="360"/>
      <c r="V610" s="14"/>
      <c r="W610" s="11"/>
      <c r="X610" s="2"/>
      <c r="Y610" s="1322"/>
      <c r="Z610" s="2"/>
      <c r="AA610" s="2"/>
      <c r="AB610" s="2"/>
      <c r="AC610" s="2"/>
      <c r="AD610" s="2"/>
      <c r="AE610" s="2"/>
      <c r="AF610" s="2"/>
      <c r="AG610" s="2"/>
      <c r="AH610" s="2"/>
      <c r="AI610" s="2"/>
      <c r="AJ610" s="2"/>
    </row>
    <row r="611" ht="15.75" customHeight="1">
      <c r="A611" s="241"/>
      <c r="B611" s="11"/>
      <c r="C611" s="11"/>
      <c r="D611" s="2"/>
      <c r="E611" s="11"/>
      <c r="F611" s="2"/>
      <c r="G611" s="2"/>
      <c r="H611" s="2"/>
      <c r="I611" s="28"/>
      <c r="J611" s="2"/>
      <c r="K611" s="2"/>
      <c r="L611" s="11"/>
      <c r="M611" s="11"/>
      <c r="N611" s="11"/>
      <c r="O611" s="11"/>
      <c r="P611" s="2"/>
      <c r="Q611" s="2"/>
      <c r="R611" s="629"/>
      <c r="S611" s="1"/>
      <c r="T611" s="1"/>
      <c r="U611" s="360"/>
      <c r="V611" s="14"/>
      <c r="W611" s="11"/>
      <c r="X611" s="2"/>
      <c r="Y611" s="1322"/>
      <c r="Z611" s="2"/>
      <c r="AA611" s="2"/>
      <c r="AB611" s="2"/>
      <c r="AC611" s="2"/>
      <c r="AD611" s="2"/>
      <c r="AE611" s="2"/>
      <c r="AF611" s="2"/>
      <c r="AG611" s="2"/>
      <c r="AH611" s="2"/>
      <c r="AI611" s="2"/>
      <c r="AJ611" s="2"/>
    </row>
    <row r="612" ht="15.75" customHeight="1">
      <c r="A612" s="241"/>
      <c r="B612" s="11"/>
      <c r="C612" s="11"/>
      <c r="D612" s="2"/>
      <c r="E612" s="11"/>
      <c r="F612" s="2"/>
      <c r="G612" s="2"/>
      <c r="H612" s="2"/>
      <c r="I612" s="28"/>
      <c r="J612" s="2"/>
      <c r="K612" s="2"/>
      <c r="L612" s="11"/>
      <c r="M612" s="11"/>
      <c r="N612" s="11"/>
      <c r="O612" s="11"/>
      <c r="P612" s="2"/>
      <c r="Q612" s="2"/>
      <c r="R612" s="629"/>
      <c r="S612" s="1"/>
      <c r="T612" s="1"/>
      <c r="U612" s="360"/>
      <c r="V612" s="14"/>
      <c r="W612" s="11"/>
      <c r="X612" s="2"/>
      <c r="Y612" s="1322"/>
      <c r="Z612" s="2"/>
      <c r="AA612" s="2"/>
      <c r="AB612" s="2"/>
      <c r="AC612" s="2"/>
      <c r="AD612" s="2"/>
      <c r="AE612" s="2"/>
      <c r="AF612" s="2"/>
      <c r="AG612" s="2"/>
      <c r="AH612" s="2"/>
      <c r="AI612" s="2"/>
      <c r="AJ612" s="2"/>
    </row>
    <row r="613" ht="15.75" customHeight="1">
      <c r="A613" s="241"/>
      <c r="B613" s="11"/>
      <c r="C613" s="11"/>
      <c r="D613" s="2"/>
      <c r="E613" s="11"/>
      <c r="F613" s="2"/>
      <c r="G613" s="2"/>
      <c r="H613" s="2"/>
      <c r="I613" s="28"/>
      <c r="J613" s="2"/>
      <c r="K613" s="2"/>
      <c r="L613" s="11"/>
      <c r="M613" s="11"/>
      <c r="N613" s="11"/>
      <c r="O613" s="11"/>
      <c r="P613" s="2"/>
      <c r="Q613" s="2"/>
      <c r="R613" s="629"/>
      <c r="S613" s="1"/>
      <c r="T613" s="1"/>
      <c r="U613" s="360"/>
      <c r="V613" s="14"/>
      <c r="W613" s="11"/>
      <c r="X613" s="2"/>
      <c r="Y613" s="1322"/>
      <c r="Z613" s="2"/>
      <c r="AA613" s="2"/>
      <c r="AB613" s="2"/>
      <c r="AC613" s="2"/>
      <c r="AD613" s="2"/>
      <c r="AE613" s="2"/>
      <c r="AF613" s="2"/>
      <c r="AG613" s="2"/>
      <c r="AH613" s="2"/>
      <c r="AI613" s="2"/>
      <c r="AJ613" s="2"/>
    </row>
    <row r="614" ht="15.75" customHeight="1">
      <c r="A614" s="241"/>
      <c r="B614" s="11"/>
      <c r="C614" s="11"/>
      <c r="D614" s="2"/>
      <c r="E614" s="11"/>
      <c r="F614" s="2"/>
      <c r="G614" s="2"/>
      <c r="H614" s="2"/>
      <c r="I614" s="28"/>
      <c r="J614" s="2"/>
      <c r="K614" s="2"/>
      <c r="L614" s="11"/>
      <c r="M614" s="11"/>
      <c r="N614" s="11"/>
      <c r="O614" s="11"/>
      <c r="P614" s="2"/>
      <c r="Q614" s="2"/>
      <c r="R614" s="629"/>
      <c r="S614" s="1"/>
      <c r="T614" s="1"/>
      <c r="U614" s="360"/>
      <c r="V614" s="14"/>
      <c r="W614" s="11"/>
      <c r="X614" s="2"/>
      <c r="Y614" s="1322"/>
      <c r="Z614" s="2"/>
      <c r="AA614" s="2"/>
      <c r="AB614" s="2"/>
      <c r="AC614" s="2"/>
      <c r="AD614" s="2"/>
      <c r="AE614" s="2"/>
      <c r="AF614" s="2"/>
      <c r="AG614" s="2"/>
      <c r="AH614" s="2"/>
      <c r="AI614" s="2"/>
      <c r="AJ614" s="2"/>
    </row>
    <row r="615" ht="15.75" customHeight="1">
      <c r="A615" s="241"/>
      <c r="B615" s="11"/>
      <c r="C615" s="11"/>
      <c r="D615" s="2"/>
      <c r="E615" s="11"/>
      <c r="F615" s="2"/>
      <c r="G615" s="2"/>
      <c r="H615" s="2"/>
      <c r="I615" s="28"/>
      <c r="J615" s="2"/>
      <c r="K615" s="2"/>
      <c r="L615" s="11"/>
      <c r="M615" s="11"/>
      <c r="N615" s="11"/>
      <c r="O615" s="11"/>
      <c r="P615" s="2"/>
      <c r="Q615" s="2"/>
      <c r="R615" s="629"/>
      <c r="S615" s="1"/>
      <c r="T615" s="1"/>
      <c r="U615" s="360"/>
      <c r="V615" s="14"/>
      <c r="W615" s="11"/>
      <c r="X615" s="2"/>
      <c r="Y615" s="1322"/>
      <c r="Z615" s="2"/>
      <c r="AA615" s="2"/>
      <c r="AB615" s="2"/>
      <c r="AC615" s="2"/>
      <c r="AD615" s="2"/>
      <c r="AE615" s="2"/>
      <c r="AF615" s="2"/>
      <c r="AG615" s="2"/>
      <c r="AH615" s="2"/>
      <c r="AI615" s="2"/>
      <c r="AJ615" s="2"/>
    </row>
    <row r="616" ht="15.75" customHeight="1">
      <c r="A616" s="241"/>
      <c r="B616" s="11"/>
      <c r="C616" s="11"/>
      <c r="D616" s="2"/>
      <c r="E616" s="11"/>
      <c r="F616" s="2"/>
      <c r="G616" s="2"/>
      <c r="H616" s="2"/>
      <c r="I616" s="28"/>
      <c r="J616" s="2"/>
      <c r="K616" s="2"/>
      <c r="L616" s="11"/>
      <c r="M616" s="11"/>
      <c r="N616" s="11"/>
      <c r="O616" s="11"/>
      <c r="P616" s="2"/>
      <c r="Q616" s="2"/>
      <c r="R616" s="629"/>
      <c r="S616" s="1"/>
      <c r="T616" s="1"/>
      <c r="U616" s="360"/>
      <c r="V616" s="14"/>
      <c r="W616" s="11"/>
      <c r="X616" s="2"/>
      <c r="Y616" s="1322"/>
      <c r="Z616" s="2"/>
      <c r="AA616" s="2"/>
      <c r="AB616" s="2"/>
      <c r="AC616" s="2"/>
      <c r="AD616" s="2"/>
      <c r="AE616" s="2"/>
      <c r="AF616" s="2"/>
      <c r="AG616" s="2"/>
      <c r="AH616" s="2"/>
      <c r="AI616" s="2"/>
      <c r="AJ616" s="2"/>
    </row>
    <row r="617" ht="15.75" customHeight="1">
      <c r="A617" s="241"/>
      <c r="B617" s="11"/>
      <c r="C617" s="11"/>
      <c r="D617" s="2"/>
      <c r="E617" s="11"/>
      <c r="F617" s="2"/>
      <c r="G617" s="2"/>
      <c r="H617" s="2"/>
      <c r="I617" s="28"/>
      <c r="J617" s="2"/>
      <c r="K617" s="2"/>
      <c r="L617" s="11"/>
      <c r="M617" s="11"/>
      <c r="N617" s="11"/>
      <c r="O617" s="11"/>
      <c r="P617" s="2"/>
      <c r="Q617" s="2"/>
      <c r="R617" s="629"/>
      <c r="S617" s="1"/>
      <c r="T617" s="1"/>
      <c r="U617" s="360"/>
      <c r="V617" s="14"/>
      <c r="W617" s="11"/>
      <c r="X617" s="2"/>
      <c r="Y617" s="1322"/>
      <c r="Z617" s="2"/>
      <c r="AA617" s="2"/>
      <c r="AB617" s="2"/>
      <c r="AC617" s="2"/>
      <c r="AD617" s="2"/>
      <c r="AE617" s="2"/>
      <c r="AF617" s="2"/>
      <c r="AG617" s="2"/>
      <c r="AH617" s="2"/>
      <c r="AI617" s="2"/>
      <c r="AJ617" s="2"/>
    </row>
    <row r="618" ht="15.75" customHeight="1">
      <c r="A618" s="241"/>
      <c r="B618" s="11"/>
      <c r="C618" s="11"/>
      <c r="D618" s="2"/>
      <c r="E618" s="11"/>
      <c r="F618" s="2"/>
      <c r="G618" s="2"/>
      <c r="H618" s="2"/>
      <c r="I618" s="28"/>
      <c r="J618" s="2"/>
      <c r="K618" s="2"/>
      <c r="L618" s="11"/>
      <c r="M618" s="11"/>
      <c r="N618" s="11"/>
      <c r="O618" s="11"/>
      <c r="P618" s="2"/>
      <c r="Q618" s="2"/>
      <c r="R618" s="629"/>
      <c r="S618" s="1"/>
      <c r="T618" s="1"/>
      <c r="U618" s="360"/>
      <c r="V618" s="14"/>
      <c r="W618" s="11"/>
      <c r="X618" s="2"/>
      <c r="Y618" s="1322"/>
      <c r="Z618" s="2"/>
      <c r="AA618" s="2"/>
      <c r="AB618" s="2"/>
      <c r="AC618" s="2"/>
      <c r="AD618" s="2"/>
      <c r="AE618" s="2"/>
      <c r="AF618" s="2"/>
      <c r="AG618" s="2"/>
      <c r="AH618" s="2"/>
      <c r="AI618" s="2"/>
      <c r="AJ618" s="2"/>
    </row>
    <row r="619" ht="15.75" customHeight="1">
      <c r="A619" s="241"/>
      <c r="B619" s="11"/>
      <c r="C619" s="11"/>
      <c r="D619" s="2"/>
      <c r="E619" s="11"/>
      <c r="F619" s="2"/>
      <c r="G619" s="2"/>
      <c r="H619" s="2"/>
      <c r="I619" s="28"/>
      <c r="J619" s="2"/>
      <c r="K619" s="2"/>
      <c r="L619" s="11"/>
      <c r="M619" s="11"/>
      <c r="N619" s="11"/>
      <c r="O619" s="11"/>
      <c r="P619" s="2"/>
      <c r="Q619" s="2"/>
      <c r="R619" s="629"/>
      <c r="S619" s="1"/>
      <c r="T619" s="1"/>
      <c r="U619" s="360"/>
      <c r="V619" s="14"/>
      <c r="W619" s="11"/>
      <c r="X619" s="2"/>
      <c r="Y619" s="1322"/>
      <c r="Z619" s="2"/>
      <c r="AA619" s="2"/>
      <c r="AB619" s="2"/>
      <c r="AC619" s="2"/>
      <c r="AD619" s="2"/>
      <c r="AE619" s="2"/>
      <c r="AF619" s="2"/>
      <c r="AG619" s="2"/>
      <c r="AH619" s="2"/>
      <c r="AI619" s="2"/>
      <c r="AJ619" s="2"/>
    </row>
    <row r="620" ht="15.75" customHeight="1">
      <c r="A620" s="241"/>
      <c r="B620" s="11"/>
      <c r="C620" s="11"/>
      <c r="D620" s="2"/>
      <c r="E620" s="11"/>
      <c r="F620" s="2"/>
      <c r="G620" s="2"/>
      <c r="H620" s="2"/>
      <c r="I620" s="28"/>
      <c r="J620" s="2"/>
      <c r="K620" s="2"/>
      <c r="L620" s="11"/>
      <c r="M620" s="11"/>
      <c r="N620" s="11"/>
      <c r="O620" s="11"/>
      <c r="P620" s="2"/>
      <c r="Q620" s="2"/>
      <c r="R620" s="629"/>
      <c r="S620" s="1"/>
      <c r="T620" s="1"/>
      <c r="U620" s="360"/>
      <c r="V620" s="14"/>
      <c r="W620" s="11"/>
      <c r="X620" s="2"/>
      <c r="Y620" s="1322"/>
      <c r="Z620" s="2"/>
      <c r="AA620" s="2"/>
      <c r="AB620" s="2"/>
      <c r="AC620" s="2"/>
      <c r="AD620" s="2"/>
      <c r="AE620" s="2"/>
      <c r="AF620" s="2"/>
      <c r="AG620" s="2"/>
      <c r="AH620" s="2"/>
      <c r="AI620" s="2"/>
      <c r="AJ620" s="2"/>
    </row>
    <row r="621" ht="15.75" customHeight="1">
      <c r="A621" s="241"/>
      <c r="B621" s="11"/>
      <c r="C621" s="11"/>
      <c r="D621" s="2"/>
      <c r="E621" s="11"/>
      <c r="F621" s="2"/>
      <c r="G621" s="2"/>
      <c r="H621" s="2"/>
      <c r="I621" s="28"/>
      <c r="J621" s="2"/>
      <c r="K621" s="2"/>
      <c r="L621" s="11"/>
      <c r="M621" s="11"/>
      <c r="N621" s="11"/>
      <c r="O621" s="11"/>
      <c r="P621" s="2"/>
      <c r="Q621" s="2"/>
      <c r="R621" s="629"/>
      <c r="S621" s="1"/>
      <c r="T621" s="1"/>
      <c r="U621" s="360"/>
      <c r="V621" s="14"/>
      <c r="W621" s="11"/>
      <c r="X621" s="2"/>
      <c r="Y621" s="1322"/>
      <c r="Z621" s="2"/>
      <c r="AA621" s="2"/>
      <c r="AB621" s="2"/>
      <c r="AC621" s="2"/>
      <c r="AD621" s="2"/>
      <c r="AE621" s="2"/>
      <c r="AF621" s="2"/>
      <c r="AG621" s="2"/>
      <c r="AH621" s="2"/>
      <c r="AI621" s="2"/>
      <c r="AJ621" s="2"/>
    </row>
    <row r="622" ht="15.75" customHeight="1">
      <c r="A622" s="241"/>
      <c r="B622" s="11"/>
      <c r="C622" s="11"/>
      <c r="D622" s="2"/>
      <c r="E622" s="11"/>
      <c r="F622" s="2"/>
      <c r="G622" s="2"/>
      <c r="H622" s="2"/>
      <c r="I622" s="28"/>
      <c r="J622" s="2"/>
      <c r="K622" s="2"/>
      <c r="L622" s="11"/>
      <c r="M622" s="11"/>
      <c r="N622" s="11"/>
      <c r="O622" s="11"/>
      <c r="P622" s="2"/>
      <c r="Q622" s="2"/>
      <c r="R622" s="629"/>
      <c r="S622" s="1"/>
      <c r="T622" s="1"/>
      <c r="U622" s="360"/>
      <c r="V622" s="14"/>
      <c r="W622" s="11"/>
      <c r="X622" s="2"/>
      <c r="Y622" s="1322"/>
      <c r="Z622" s="2"/>
      <c r="AA622" s="2"/>
      <c r="AB622" s="2"/>
      <c r="AC622" s="2"/>
      <c r="AD622" s="2"/>
      <c r="AE622" s="2"/>
      <c r="AF622" s="2"/>
      <c r="AG622" s="2"/>
      <c r="AH622" s="2"/>
      <c r="AI622" s="2"/>
      <c r="AJ622" s="2"/>
    </row>
    <row r="623" ht="15.75" customHeight="1">
      <c r="A623" s="241"/>
      <c r="B623" s="11"/>
      <c r="C623" s="11"/>
      <c r="D623" s="2"/>
      <c r="E623" s="11"/>
      <c r="F623" s="2"/>
      <c r="G623" s="2"/>
      <c r="H623" s="2"/>
      <c r="I623" s="28"/>
      <c r="J623" s="2"/>
      <c r="K623" s="2"/>
      <c r="L623" s="11"/>
      <c r="M623" s="11"/>
      <c r="N623" s="11"/>
      <c r="O623" s="11"/>
      <c r="P623" s="2"/>
      <c r="Q623" s="2"/>
      <c r="R623" s="629"/>
      <c r="S623" s="1"/>
      <c r="T623" s="1"/>
      <c r="U623" s="360"/>
      <c r="V623" s="14"/>
      <c r="W623" s="11"/>
      <c r="X623" s="2"/>
      <c r="Y623" s="1322"/>
      <c r="Z623" s="2"/>
      <c r="AA623" s="2"/>
      <c r="AB623" s="2"/>
      <c r="AC623" s="2"/>
      <c r="AD623" s="2"/>
      <c r="AE623" s="2"/>
      <c r="AF623" s="2"/>
      <c r="AG623" s="2"/>
      <c r="AH623" s="2"/>
      <c r="AI623" s="2"/>
      <c r="AJ623" s="2"/>
    </row>
    <row r="624" ht="15.75" customHeight="1">
      <c r="A624" s="241"/>
      <c r="B624" s="11"/>
      <c r="C624" s="11"/>
      <c r="D624" s="2"/>
      <c r="E624" s="11"/>
      <c r="F624" s="2"/>
      <c r="G624" s="2"/>
      <c r="H624" s="2"/>
      <c r="I624" s="28"/>
      <c r="J624" s="2"/>
      <c r="K624" s="2"/>
      <c r="L624" s="11"/>
      <c r="M624" s="11"/>
      <c r="N624" s="11"/>
      <c r="O624" s="11"/>
      <c r="P624" s="2"/>
      <c r="Q624" s="2"/>
      <c r="R624" s="629"/>
      <c r="S624" s="1"/>
      <c r="T624" s="1"/>
      <c r="U624" s="360"/>
      <c r="V624" s="14"/>
      <c r="W624" s="11"/>
      <c r="X624" s="2"/>
      <c r="Y624" s="1322"/>
      <c r="Z624" s="2"/>
      <c r="AA624" s="2"/>
      <c r="AB624" s="2"/>
      <c r="AC624" s="2"/>
      <c r="AD624" s="2"/>
      <c r="AE624" s="2"/>
      <c r="AF624" s="2"/>
      <c r="AG624" s="2"/>
      <c r="AH624" s="2"/>
      <c r="AI624" s="2"/>
      <c r="AJ624" s="2"/>
    </row>
    <row r="625" ht="15.75" customHeight="1">
      <c r="A625" s="241"/>
      <c r="B625" s="11"/>
      <c r="C625" s="11"/>
      <c r="D625" s="2"/>
      <c r="E625" s="11"/>
      <c r="F625" s="2"/>
      <c r="G625" s="2"/>
      <c r="H625" s="2"/>
      <c r="I625" s="28"/>
      <c r="J625" s="2"/>
      <c r="K625" s="2"/>
      <c r="L625" s="11"/>
      <c r="M625" s="11"/>
      <c r="N625" s="11"/>
      <c r="O625" s="11"/>
      <c r="P625" s="2"/>
      <c r="Q625" s="2"/>
      <c r="R625" s="629"/>
      <c r="S625" s="1"/>
      <c r="T625" s="1"/>
      <c r="U625" s="360"/>
      <c r="V625" s="14"/>
      <c r="W625" s="11"/>
      <c r="X625" s="2"/>
      <c r="Y625" s="1322"/>
      <c r="Z625" s="2"/>
      <c r="AA625" s="2"/>
      <c r="AB625" s="2"/>
      <c r="AC625" s="2"/>
      <c r="AD625" s="2"/>
      <c r="AE625" s="2"/>
      <c r="AF625" s="2"/>
      <c r="AG625" s="2"/>
      <c r="AH625" s="2"/>
      <c r="AI625" s="2"/>
      <c r="AJ625" s="2"/>
    </row>
    <row r="626" ht="15.75" customHeight="1">
      <c r="A626" s="241"/>
      <c r="B626" s="11"/>
      <c r="C626" s="11"/>
      <c r="D626" s="2"/>
      <c r="E626" s="11"/>
      <c r="F626" s="2"/>
      <c r="G626" s="2"/>
      <c r="H626" s="2"/>
      <c r="I626" s="28"/>
      <c r="J626" s="2"/>
      <c r="K626" s="2"/>
      <c r="L626" s="11"/>
      <c r="M626" s="11"/>
      <c r="N626" s="11"/>
      <c r="O626" s="11"/>
      <c r="P626" s="2"/>
      <c r="Q626" s="2"/>
      <c r="R626" s="629"/>
      <c r="S626" s="1"/>
      <c r="T626" s="1"/>
      <c r="U626" s="360"/>
      <c r="V626" s="14"/>
      <c r="W626" s="11"/>
      <c r="X626" s="2"/>
      <c r="Y626" s="1322"/>
      <c r="Z626" s="2"/>
      <c r="AA626" s="2"/>
      <c r="AB626" s="2"/>
      <c r="AC626" s="2"/>
      <c r="AD626" s="2"/>
      <c r="AE626" s="2"/>
      <c r="AF626" s="2"/>
      <c r="AG626" s="2"/>
      <c r="AH626" s="2"/>
      <c r="AI626" s="2"/>
      <c r="AJ626" s="2"/>
    </row>
    <row r="627" ht="15.75" customHeight="1">
      <c r="A627" s="241"/>
      <c r="B627" s="11"/>
      <c r="C627" s="11"/>
      <c r="D627" s="2"/>
      <c r="E627" s="11"/>
      <c r="F627" s="2"/>
      <c r="G627" s="2"/>
      <c r="H627" s="2"/>
      <c r="I627" s="28"/>
      <c r="J627" s="2"/>
      <c r="K627" s="2"/>
      <c r="L627" s="11"/>
      <c r="M627" s="11"/>
      <c r="N627" s="11"/>
      <c r="O627" s="11"/>
      <c r="P627" s="2"/>
      <c r="Q627" s="2"/>
      <c r="R627" s="629"/>
      <c r="S627" s="1"/>
      <c r="T627" s="1"/>
      <c r="U627" s="360"/>
      <c r="V627" s="14"/>
      <c r="W627" s="11"/>
      <c r="X627" s="2"/>
      <c r="Y627" s="1322"/>
      <c r="Z627" s="2"/>
      <c r="AA627" s="2"/>
      <c r="AB627" s="2"/>
      <c r="AC627" s="2"/>
      <c r="AD627" s="2"/>
      <c r="AE627" s="2"/>
      <c r="AF627" s="2"/>
      <c r="AG627" s="2"/>
      <c r="AH627" s="2"/>
      <c r="AI627" s="2"/>
      <c r="AJ627" s="2"/>
    </row>
    <row r="628" ht="15.75" customHeight="1">
      <c r="A628" s="241"/>
      <c r="B628" s="11"/>
      <c r="C628" s="11"/>
      <c r="D628" s="2"/>
      <c r="E628" s="11"/>
      <c r="F628" s="2"/>
      <c r="G628" s="2"/>
      <c r="H628" s="2"/>
      <c r="I628" s="28"/>
      <c r="J628" s="2"/>
      <c r="K628" s="2"/>
      <c r="L628" s="11"/>
      <c r="M628" s="11"/>
      <c r="N628" s="11"/>
      <c r="O628" s="11"/>
      <c r="P628" s="2"/>
      <c r="Q628" s="2"/>
      <c r="R628" s="629"/>
      <c r="S628" s="1"/>
      <c r="T628" s="1"/>
      <c r="U628" s="360"/>
      <c r="V628" s="14"/>
      <c r="W628" s="11"/>
      <c r="X628" s="2"/>
      <c r="Y628" s="1322"/>
      <c r="Z628" s="2"/>
      <c r="AA628" s="2"/>
      <c r="AB628" s="2"/>
      <c r="AC628" s="2"/>
      <c r="AD628" s="2"/>
      <c r="AE628" s="2"/>
      <c r="AF628" s="2"/>
      <c r="AG628" s="2"/>
      <c r="AH628" s="2"/>
      <c r="AI628" s="2"/>
      <c r="AJ628" s="2"/>
    </row>
    <row r="629" ht="15.75" customHeight="1">
      <c r="A629" s="241"/>
      <c r="B629" s="11"/>
      <c r="C629" s="11"/>
      <c r="D629" s="2"/>
      <c r="E629" s="11"/>
      <c r="F629" s="2"/>
      <c r="G629" s="2"/>
      <c r="H629" s="2"/>
      <c r="I629" s="28"/>
      <c r="J629" s="2"/>
      <c r="K629" s="2"/>
      <c r="L629" s="11"/>
      <c r="M629" s="11"/>
      <c r="N629" s="11"/>
      <c r="O629" s="11"/>
      <c r="P629" s="2"/>
      <c r="Q629" s="2"/>
      <c r="R629" s="629"/>
      <c r="S629" s="1"/>
      <c r="T629" s="1"/>
      <c r="U629" s="360"/>
      <c r="V629" s="14"/>
      <c r="W629" s="11"/>
      <c r="X629" s="2"/>
      <c r="Y629" s="1322"/>
      <c r="Z629" s="2"/>
      <c r="AA629" s="2"/>
      <c r="AB629" s="2"/>
      <c r="AC629" s="2"/>
      <c r="AD629" s="2"/>
      <c r="AE629" s="2"/>
      <c r="AF629" s="2"/>
      <c r="AG629" s="2"/>
      <c r="AH629" s="2"/>
      <c r="AI629" s="2"/>
      <c r="AJ629" s="2"/>
    </row>
    <row r="630" ht="15.75" customHeight="1">
      <c r="A630" s="241"/>
      <c r="B630" s="11"/>
      <c r="C630" s="11"/>
      <c r="D630" s="2"/>
      <c r="E630" s="11"/>
      <c r="F630" s="2"/>
      <c r="G630" s="2"/>
      <c r="H630" s="2"/>
      <c r="I630" s="28"/>
      <c r="J630" s="2"/>
      <c r="K630" s="2"/>
      <c r="L630" s="11"/>
      <c r="M630" s="11"/>
      <c r="N630" s="11"/>
      <c r="O630" s="11"/>
      <c r="P630" s="2"/>
      <c r="Q630" s="2"/>
      <c r="R630" s="629"/>
      <c r="S630" s="1"/>
      <c r="T630" s="1"/>
      <c r="U630" s="360"/>
      <c r="V630" s="14"/>
      <c r="W630" s="11"/>
      <c r="X630" s="2"/>
      <c r="Y630" s="1322"/>
      <c r="Z630" s="2"/>
      <c r="AA630" s="2"/>
      <c r="AB630" s="2"/>
      <c r="AC630" s="2"/>
      <c r="AD630" s="2"/>
      <c r="AE630" s="2"/>
      <c r="AF630" s="2"/>
      <c r="AG630" s="2"/>
      <c r="AH630" s="2"/>
      <c r="AI630" s="2"/>
      <c r="AJ630" s="2"/>
    </row>
    <row r="631" ht="15.75" customHeight="1">
      <c r="A631" s="241"/>
      <c r="B631" s="11"/>
      <c r="C631" s="11"/>
      <c r="D631" s="2"/>
      <c r="E631" s="11"/>
      <c r="F631" s="2"/>
      <c r="G631" s="2"/>
      <c r="H631" s="2"/>
      <c r="I631" s="28"/>
      <c r="J631" s="2"/>
      <c r="K631" s="2"/>
      <c r="L631" s="11"/>
      <c r="M631" s="11"/>
      <c r="N631" s="11"/>
      <c r="O631" s="11"/>
      <c r="P631" s="2"/>
      <c r="Q631" s="2"/>
      <c r="R631" s="629"/>
      <c r="S631" s="1"/>
      <c r="T631" s="1"/>
      <c r="U631" s="360"/>
      <c r="V631" s="14"/>
      <c r="W631" s="11"/>
      <c r="X631" s="2"/>
      <c r="Y631" s="1322"/>
      <c r="Z631" s="2"/>
      <c r="AA631" s="2"/>
      <c r="AB631" s="2"/>
      <c r="AC631" s="2"/>
      <c r="AD631" s="2"/>
      <c r="AE631" s="2"/>
      <c r="AF631" s="2"/>
      <c r="AG631" s="2"/>
      <c r="AH631" s="2"/>
      <c r="AI631" s="2"/>
      <c r="AJ631" s="2"/>
    </row>
    <row r="632" ht="15.75" customHeight="1">
      <c r="A632" s="241"/>
      <c r="B632" s="11"/>
      <c r="C632" s="11"/>
      <c r="D632" s="2"/>
      <c r="E632" s="11"/>
      <c r="F632" s="2"/>
      <c r="G632" s="2"/>
      <c r="H632" s="2"/>
      <c r="I632" s="28"/>
      <c r="J632" s="2"/>
      <c r="K632" s="2"/>
      <c r="L632" s="11"/>
      <c r="M632" s="11"/>
      <c r="N632" s="11"/>
      <c r="O632" s="11"/>
      <c r="P632" s="2"/>
      <c r="Q632" s="2"/>
      <c r="R632" s="629"/>
      <c r="S632" s="1"/>
      <c r="T632" s="1"/>
      <c r="U632" s="360"/>
      <c r="V632" s="14"/>
      <c r="W632" s="11"/>
      <c r="X632" s="2"/>
      <c r="Y632" s="1322"/>
      <c r="Z632" s="2"/>
      <c r="AA632" s="2"/>
      <c r="AB632" s="2"/>
      <c r="AC632" s="2"/>
      <c r="AD632" s="2"/>
      <c r="AE632" s="2"/>
      <c r="AF632" s="2"/>
      <c r="AG632" s="2"/>
      <c r="AH632" s="2"/>
      <c r="AI632" s="2"/>
      <c r="AJ632" s="2"/>
    </row>
    <row r="633" ht="15.75" customHeight="1">
      <c r="A633" s="241"/>
      <c r="B633" s="11"/>
      <c r="C633" s="11"/>
      <c r="D633" s="2"/>
      <c r="E633" s="11"/>
      <c r="F633" s="2"/>
      <c r="G633" s="2"/>
      <c r="H633" s="2"/>
      <c r="I633" s="28"/>
      <c r="J633" s="2"/>
      <c r="K633" s="2"/>
      <c r="L633" s="11"/>
      <c r="M633" s="11"/>
      <c r="N633" s="11"/>
      <c r="O633" s="11"/>
      <c r="P633" s="2"/>
      <c r="Q633" s="2"/>
      <c r="R633" s="629"/>
      <c r="S633" s="1"/>
      <c r="T633" s="1"/>
      <c r="U633" s="360"/>
      <c r="V633" s="14"/>
      <c r="W633" s="11"/>
      <c r="X633" s="2"/>
      <c r="Y633" s="1322"/>
      <c r="Z633" s="2"/>
      <c r="AA633" s="2"/>
      <c r="AB633" s="2"/>
      <c r="AC633" s="2"/>
      <c r="AD633" s="2"/>
      <c r="AE633" s="2"/>
      <c r="AF633" s="2"/>
      <c r="AG633" s="2"/>
      <c r="AH633" s="2"/>
      <c r="AI633" s="2"/>
      <c r="AJ633" s="2"/>
    </row>
    <row r="634" ht="15.75" customHeight="1">
      <c r="A634" s="241"/>
      <c r="B634" s="11"/>
      <c r="C634" s="11"/>
      <c r="D634" s="2"/>
      <c r="E634" s="11"/>
      <c r="F634" s="2"/>
      <c r="G634" s="2"/>
      <c r="H634" s="2"/>
      <c r="I634" s="28"/>
      <c r="J634" s="2"/>
      <c r="K634" s="2"/>
      <c r="L634" s="11"/>
      <c r="M634" s="11"/>
      <c r="N634" s="11"/>
      <c r="O634" s="11"/>
      <c r="P634" s="2"/>
      <c r="Q634" s="2"/>
      <c r="R634" s="629"/>
      <c r="S634" s="1"/>
      <c r="T634" s="1"/>
      <c r="U634" s="360"/>
      <c r="V634" s="14"/>
      <c r="W634" s="11"/>
      <c r="X634" s="2"/>
      <c r="Y634" s="1322"/>
      <c r="Z634" s="2"/>
      <c r="AA634" s="2"/>
      <c r="AB634" s="2"/>
      <c r="AC634" s="2"/>
      <c r="AD634" s="2"/>
      <c r="AE634" s="2"/>
      <c r="AF634" s="2"/>
      <c r="AG634" s="2"/>
      <c r="AH634" s="2"/>
      <c r="AI634" s="2"/>
      <c r="AJ634" s="2"/>
    </row>
    <row r="635" ht="15.75" customHeight="1">
      <c r="A635" s="241"/>
      <c r="B635" s="11"/>
      <c r="C635" s="11"/>
      <c r="D635" s="2"/>
      <c r="E635" s="11"/>
      <c r="F635" s="2"/>
      <c r="G635" s="2"/>
      <c r="H635" s="2"/>
      <c r="I635" s="28"/>
      <c r="J635" s="2"/>
      <c r="K635" s="2"/>
      <c r="L635" s="11"/>
      <c r="M635" s="11"/>
      <c r="N635" s="11"/>
      <c r="O635" s="11"/>
      <c r="P635" s="2"/>
      <c r="Q635" s="2"/>
      <c r="R635" s="629"/>
      <c r="S635" s="1"/>
      <c r="T635" s="1"/>
      <c r="U635" s="360"/>
      <c r="V635" s="14"/>
      <c r="W635" s="11"/>
      <c r="X635" s="2"/>
      <c r="Y635" s="1322"/>
      <c r="Z635" s="2"/>
      <c r="AA635" s="2"/>
      <c r="AB635" s="2"/>
      <c r="AC635" s="2"/>
      <c r="AD635" s="2"/>
      <c r="AE635" s="2"/>
      <c r="AF635" s="2"/>
      <c r="AG635" s="2"/>
      <c r="AH635" s="2"/>
      <c r="AI635" s="2"/>
      <c r="AJ635" s="2"/>
    </row>
    <row r="636" ht="15.75" customHeight="1">
      <c r="A636" s="241"/>
      <c r="B636" s="11"/>
      <c r="C636" s="11"/>
      <c r="D636" s="2"/>
      <c r="E636" s="11"/>
      <c r="F636" s="2"/>
      <c r="G636" s="2"/>
      <c r="H636" s="2"/>
      <c r="I636" s="28"/>
      <c r="J636" s="2"/>
      <c r="K636" s="2"/>
      <c r="L636" s="11"/>
      <c r="M636" s="11"/>
      <c r="N636" s="11"/>
      <c r="O636" s="11"/>
      <c r="P636" s="2"/>
      <c r="Q636" s="2"/>
      <c r="R636" s="629"/>
      <c r="S636" s="1"/>
      <c r="T636" s="1"/>
      <c r="U636" s="360"/>
      <c r="V636" s="14"/>
      <c r="W636" s="11"/>
      <c r="X636" s="2"/>
      <c r="Y636" s="1322"/>
      <c r="Z636" s="2"/>
      <c r="AA636" s="2"/>
      <c r="AB636" s="2"/>
      <c r="AC636" s="2"/>
      <c r="AD636" s="2"/>
      <c r="AE636" s="2"/>
      <c r="AF636" s="2"/>
      <c r="AG636" s="2"/>
      <c r="AH636" s="2"/>
      <c r="AI636" s="2"/>
      <c r="AJ636" s="2"/>
    </row>
    <row r="637" ht="15.75" customHeight="1">
      <c r="A637" s="241"/>
      <c r="B637" s="11"/>
      <c r="C637" s="11"/>
      <c r="D637" s="2"/>
      <c r="E637" s="11"/>
      <c r="F637" s="2"/>
      <c r="G637" s="2"/>
      <c r="H637" s="2"/>
      <c r="I637" s="28"/>
      <c r="J637" s="2"/>
      <c r="K637" s="2"/>
      <c r="L637" s="11"/>
      <c r="M637" s="11"/>
      <c r="N637" s="11"/>
      <c r="O637" s="11"/>
      <c r="P637" s="2"/>
      <c r="Q637" s="2"/>
      <c r="R637" s="629"/>
      <c r="S637" s="1"/>
      <c r="T637" s="1"/>
      <c r="U637" s="360"/>
      <c r="V637" s="14"/>
      <c r="W637" s="11"/>
      <c r="X637" s="2"/>
      <c r="Y637" s="1322"/>
      <c r="Z637" s="2"/>
      <c r="AA637" s="2"/>
      <c r="AB637" s="2"/>
      <c r="AC637" s="2"/>
      <c r="AD637" s="2"/>
      <c r="AE637" s="2"/>
      <c r="AF637" s="2"/>
      <c r="AG637" s="2"/>
      <c r="AH637" s="2"/>
      <c r="AI637" s="2"/>
      <c r="AJ637" s="2"/>
    </row>
    <row r="638" ht="15.75" customHeight="1">
      <c r="A638" s="241"/>
      <c r="B638" s="11"/>
      <c r="C638" s="11"/>
      <c r="D638" s="2"/>
      <c r="E638" s="11"/>
      <c r="F638" s="2"/>
      <c r="G638" s="2"/>
      <c r="H638" s="2"/>
      <c r="I638" s="28"/>
      <c r="J638" s="2"/>
      <c r="K638" s="2"/>
      <c r="L638" s="11"/>
      <c r="M638" s="11"/>
      <c r="N638" s="11"/>
      <c r="O638" s="11"/>
      <c r="P638" s="2"/>
      <c r="Q638" s="2"/>
      <c r="R638" s="629"/>
      <c r="S638" s="1"/>
      <c r="T638" s="1"/>
      <c r="U638" s="360"/>
      <c r="V638" s="14"/>
      <c r="W638" s="11"/>
      <c r="X638" s="2"/>
      <c r="Y638" s="1322"/>
      <c r="Z638" s="2"/>
      <c r="AA638" s="2"/>
      <c r="AB638" s="2"/>
      <c r="AC638" s="2"/>
      <c r="AD638" s="2"/>
      <c r="AE638" s="2"/>
      <c r="AF638" s="2"/>
      <c r="AG638" s="2"/>
      <c r="AH638" s="2"/>
      <c r="AI638" s="2"/>
      <c r="AJ638" s="2"/>
    </row>
    <row r="639" ht="15.75" customHeight="1">
      <c r="A639" s="241"/>
      <c r="B639" s="11"/>
      <c r="C639" s="11"/>
      <c r="D639" s="2"/>
      <c r="E639" s="11"/>
      <c r="F639" s="2"/>
      <c r="G639" s="2"/>
      <c r="H639" s="2"/>
      <c r="I639" s="28"/>
      <c r="J639" s="2"/>
      <c r="K639" s="2"/>
      <c r="L639" s="11"/>
      <c r="M639" s="11"/>
      <c r="N639" s="11"/>
      <c r="O639" s="11"/>
      <c r="P639" s="2"/>
      <c r="Q639" s="2"/>
      <c r="R639" s="629"/>
      <c r="S639" s="1"/>
      <c r="T639" s="1"/>
      <c r="U639" s="360"/>
      <c r="V639" s="14"/>
      <c r="W639" s="11"/>
      <c r="X639" s="2"/>
      <c r="Y639" s="1322"/>
      <c r="Z639" s="2"/>
      <c r="AA639" s="2"/>
      <c r="AB639" s="2"/>
      <c r="AC639" s="2"/>
      <c r="AD639" s="2"/>
      <c r="AE639" s="2"/>
      <c r="AF639" s="2"/>
      <c r="AG639" s="2"/>
      <c r="AH639" s="2"/>
      <c r="AI639" s="2"/>
      <c r="AJ639" s="2"/>
    </row>
    <row r="640" ht="15.75" customHeight="1">
      <c r="A640" s="241"/>
      <c r="B640" s="11"/>
      <c r="C640" s="11"/>
      <c r="D640" s="2"/>
      <c r="E640" s="11"/>
      <c r="F640" s="2"/>
      <c r="G640" s="2"/>
      <c r="H640" s="2"/>
      <c r="I640" s="28"/>
      <c r="J640" s="2"/>
      <c r="K640" s="2"/>
      <c r="L640" s="11"/>
      <c r="M640" s="11"/>
      <c r="N640" s="11"/>
      <c r="O640" s="11"/>
      <c r="P640" s="2"/>
      <c r="Q640" s="2"/>
      <c r="R640" s="629"/>
      <c r="S640" s="1"/>
      <c r="T640" s="1"/>
      <c r="U640" s="360"/>
      <c r="V640" s="14"/>
      <c r="W640" s="11"/>
      <c r="X640" s="2"/>
      <c r="Y640" s="1322"/>
      <c r="Z640" s="2"/>
      <c r="AA640" s="2"/>
      <c r="AB640" s="2"/>
      <c r="AC640" s="2"/>
      <c r="AD640" s="2"/>
      <c r="AE640" s="2"/>
      <c r="AF640" s="2"/>
      <c r="AG640" s="2"/>
      <c r="AH640" s="2"/>
      <c r="AI640" s="2"/>
      <c r="AJ640" s="2"/>
    </row>
    <row r="641" ht="15.75" customHeight="1">
      <c r="A641" s="241"/>
      <c r="B641" s="11"/>
      <c r="C641" s="11"/>
      <c r="D641" s="2"/>
      <c r="E641" s="11"/>
      <c r="F641" s="2"/>
      <c r="G641" s="2"/>
      <c r="H641" s="2"/>
      <c r="I641" s="28"/>
      <c r="J641" s="2"/>
      <c r="K641" s="2"/>
      <c r="L641" s="11"/>
      <c r="M641" s="11"/>
      <c r="N641" s="11"/>
      <c r="O641" s="11"/>
      <c r="P641" s="2"/>
      <c r="Q641" s="2"/>
      <c r="R641" s="629"/>
      <c r="S641" s="1"/>
      <c r="T641" s="1"/>
      <c r="U641" s="360"/>
      <c r="V641" s="14"/>
      <c r="W641" s="11"/>
      <c r="X641" s="2"/>
      <c r="Y641" s="1322"/>
      <c r="Z641" s="2"/>
      <c r="AA641" s="2"/>
      <c r="AB641" s="2"/>
      <c r="AC641" s="2"/>
      <c r="AD641" s="2"/>
      <c r="AE641" s="2"/>
      <c r="AF641" s="2"/>
      <c r="AG641" s="2"/>
      <c r="AH641" s="2"/>
      <c r="AI641" s="2"/>
      <c r="AJ641" s="2"/>
    </row>
    <row r="642" ht="15.75" customHeight="1">
      <c r="A642" s="241"/>
      <c r="B642" s="11"/>
      <c r="C642" s="11"/>
      <c r="D642" s="2"/>
      <c r="E642" s="11"/>
      <c r="F642" s="2"/>
      <c r="G642" s="2"/>
      <c r="H642" s="2"/>
      <c r="I642" s="28"/>
      <c r="J642" s="2"/>
      <c r="K642" s="2"/>
      <c r="L642" s="11"/>
      <c r="M642" s="11"/>
      <c r="N642" s="11"/>
      <c r="O642" s="11"/>
      <c r="P642" s="2"/>
      <c r="Q642" s="2"/>
      <c r="R642" s="629"/>
      <c r="S642" s="1"/>
      <c r="T642" s="1"/>
      <c r="U642" s="360"/>
      <c r="V642" s="14"/>
      <c r="W642" s="11"/>
      <c r="X642" s="2"/>
      <c r="Y642" s="1322"/>
      <c r="Z642" s="2"/>
      <c r="AA642" s="2"/>
      <c r="AB642" s="2"/>
      <c r="AC642" s="2"/>
      <c r="AD642" s="2"/>
      <c r="AE642" s="2"/>
      <c r="AF642" s="2"/>
      <c r="AG642" s="2"/>
      <c r="AH642" s="2"/>
      <c r="AI642" s="2"/>
      <c r="AJ642" s="2"/>
    </row>
    <row r="643" ht="15.75" customHeight="1">
      <c r="A643" s="241"/>
      <c r="B643" s="11"/>
      <c r="C643" s="11"/>
      <c r="D643" s="2"/>
      <c r="E643" s="11"/>
      <c r="F643" s="2"/>
      <c r="G643" s="2"/>
      <c r="H643" s="2"/>
      <c r="I643" s="28"/>
      <c r="J643" s="2"/>
      <c r="K643" s="2"/>
      <c r="L643" s="11"/>
      <c r="M643" s="11"/>
      <c r="N643" s="11"/>
      <c r="O643" s="11"/>
      <c r="P643" s="2"/>
      <c r="Q643" s="2"/>
      <c r="R643" s="629"/>
      <c r="S643" s="1"/>
      <c r="T643" s="1"/>
      <c r="U643" s="360"/>
      <c r="V643" s="14"/>
      <c r="W643" s="11"/>
      <c r="X643" s="2"/>
      <c r="Y643" s="1322"/>
      <c r="Z643" s="2"/>
      <c r="AA643" s="2"/>
      <c r="AB643" s="2"/>
      <c r="AC643" s="2"/>
      <c r="AD643" s="2"/>
      <c r="AE643" s="2"/>
      <c r="AF643" s="2"/>
      <c r="AG643" s="2"/>
      <c r="AH643" s="2"/>
      <c r="AI643" s="2"/>
      <c r="AJ643" s="2"/>
    </row>
    <row r="644" ht="15.75" customHeight="1">
      <c r="A644" s="241"/>
      <c r="B644" s="11"/>
      <c r="C644" s="11"/>
      <c r="D644" s="2"/>
      <c r="E644" s="11"/>
      <c r="F644" s="2"/>
      <c r="G644" s="2"/>
      <c r="H644" s="2"/>
      <c r="I644" s="28"/>
      <c r="J644" s="2"/>
      <c r="K644" s="2"/>
      <c r="L644" s="11"/>
      <c r="M644" s="11"/>
      <c r="N644" s="11"/>
      <c r="O644" s="11"/>
      <c r="P644" s="2"/>
      <c r="Q644" s="2"/>
      <c r="R644" s="629"/>
      <c r="S644" s="1"/>
      <c r="T644" s="1"/>
      <c r="U644" s="360"/>
      <c r="V644" s="14"/>
      <c r="W644" s="11"/>
      <c r="X644" s="2"/>
      <c r="Y644" s="1322"/>
      <c r="Z644" s="2"/>
      <c r="AA644" s="2"/>
      <c r="AB644" s="2"/>
      <c r="AC644" s="2"/>
      <c r="AD644" s="2"/>
      <c r="AE644" s="2"/>
      <c r="AF644" s="2"/>
      <c r="AG644" s="2"/>
      <c r="AH644" s="2"/>
      <c r="AI644" s="2"/>
      <c r="AJ644" s="2"/>
    </row>
    <row r="645" ht="15.75" customHeight="1">
      <c r="A645" s="241"/>
      <c r="B645" s="11"/>
      <c r="C645" s="11"/>
      <c r="D645" s="2"/>
      <c r="E645" s="11"/>
      <c r="F645" s="2"/>
      <c r="G645" s="2"/>
      <c r="H645" s="2"/>
      <c r="I645" s="28"/>
      <c r="J645" s="2"/>
      <c r="K645" s="2"/>
      <c r="L645" s="11"/>
      <c r="M645" s="11"/>
      <c r="N645" s="11"/>
      <c r="O645" s="11"/>
      <c r="P645" s="2"/>
      <c r="Q645" s="2"/>
      <c r="R645" s="629"/>
      <c r="S645" s="1"/>
      <c r="T645" s="1"/>
      <c r="U645" s="360"/>
      <c r="V645" s="14"/>
      <c r="W645" s="11"/>
      <c r="X645" s="2"/>
      <c r="Y645" s="1322"/>
      <c r="Z645" s="2"/>
      <c r="AA645" s="2"/>
      <c r="AB645" s="2"/>
      <c r="AC645" s="2"/>
      <c r="AD645" s="2"/>
      <c r="AE645" s="2"/>
      <c r="AF645" s="2"/>
      <c r="AG645" s="2"/>
      <c r="AH645" s="2"/>
      <c r="AI645" s="2"/>
      <c r="AJ645" s="2"/>
    </row>
    <row r="646" ht="15.75" customHeight="1">
      <c r="A646" s="241"/>
      <c r="B646" s="11"/>
      <c r="C646" s="11"/>
      <c r="D646" s="2"/>
      <c r="E646" s="11"/>
      <c r="F646" s="2"/>
      <c r="G646" s="2"/>
      <c r="H646" s="2"/>
      <c r="I646" s="28"/>
      <c r="J646" s="2"/>
      <c r="K646" s="2"/>
      <c r="L646" s="11"/>
      <c r="M646" s="11"/>
      <c r="N646" s="11"/>
      <c r="O646" s="11"/>
      <c r="P646" s="2"/>
      <c r="Q646" s="2"/>
      <c r="R646" s="629"/>
      <c r="S646" s="1"/>
      <c r="T646" s="1"/>
      <c r="U646" s="360"/>
      <c r="V646" s="14"/>
      <c r="W646" s="11"/>
      <c r="X646" s="2"/>
      <c r="Y646" s="1322"/>
      <c r="Z646" s="2"/>
      <c r="AA646" s="2"/>
      <c r="AB646" s="2"/>
      <c r="AC646" s="2"/>
      <c r="AD646" s="2"/>
      <c r="AE646" s="2"/>
      <c r="AF646" s="2"/>
      <c r="AG646" s="2"/>
      <c r="AH646" s="2"/>
      <c r="AI646" s="2"/>
      <c r="AJ646" s="2"/>
    </row>
    <row r="647" ht="15.75" customHeight="1">
      <c r="A647" s="241"/>
      <c r="B647" s="11"/>
      <c r="C647" s="11"/>
      <c r="D647" s="2"/>
      <c r="E647" s="11"/>
      <c r="F647" s="2"/>
      <c r="G647" s="2"/>
      <c r="H647" s="2"/>
      <c r="I647" s="28"/>
      <c r="J647" s="2"/>
      <c r="K647" s="2"/>
      <c r="L647" s="11"/>
      <c r="M647" s="11"/>
      <c r="N647" s="11"/>
      <c r="O647" s="11"/>
      <c r="P647" s="2"/>
      <c r="Q647" s="2"/>
      <c r="R647" s="629"/>
      <c r="S647" s="1"/>
      <c r="T647" s="1"/>
      <c r="U647" s="360"/>
      <c r="V647" s="14"/>
      <c r="W647" s="11"/>
      <c r="X647" s="2"/>
      <c r="Y647" s="1322"/>
      <c r="Z647" s="2"/>
      <c r="AA647" s="2"/>
      <c r="AB647" s="2"/>
      <c r="AC647" s="2"/>
      <c r="AD647" s="2"/>
      <c r="AE647" s="2"/>
      <c r="AF647" s="2"/>
      <c r="AG647" s="2"/>
      <c r="AH647" s="2"/>
      <c r="AI647" s="2"/>
      <c r="AJ647" s="2"/>
    </row>
    <row r="648" ht="15.75" customHeight="1">
      <c r="A648" s="241"/>
      <c r="B648" s="11"/>
      <c r="C648" s="11"/>
      <c r="D648" s="2"/>
      <c r="E648" s="11"/>
      <c r="F648" s="2"/>
      <c r="G648" s="2"/>
      <c r="H648" s="2"/>
      <c r="I648" s="28"/>
      <c r="J648" s="2"/>
      <c r="K648" s="2"/>
      <c r="L648" s="11"/>
      <c r="M648" s="11"/>
      <c r="N648" s="11"/>
      <c r="O648" s="11"/>
      <c r="P648" s="2"/>
      <c r="Q648" s="2"/>
      <c r="R648" s="629"/>
      <c r="S648" s="1"/>
      <c r="T648" s="1"/>
      <c r="U648" s="360"/>
      <c r="V648" s="14"/>
      <c r="W648" s="11"/>
      <c r="X648" s="2"/>
      <c r="Y648" s="1322"/>
      <c r="Z648" s="2"/>
      <c r="AA648" s="2"/>
      <c r="AB648" s="2"/>
      <c r="AC648" s="2"/>
      <c r="AD648" s="2"/>
      <c r="AE648" s="2"/>
      <c r="AF648" s="2"/>
      <c r="AG648" s="2"/>
      <c r="AH648" s="2"/>
      <c r="AI648" s="2"/>
      <c r="AJ648" s="2"/>
    </row>
    <row r="649" ht="15.75" customHeight="1">
      <c r="A649" s="241"/>
      <c r="B649" s="11"/>
      <c r="C649" s="11"/>
      <c r="D649" s="2"/>
      <c r="E649" s="11"/>
      <c r="F649" s="2"/>
      <c r="G649" s="2"/>
      <c r="H649" s="2"/>
      <c r="I649" s="28"/>
      <c r="J649" s="2"/>
      <c r="K649" s="2"/>
      <c r="L649" s="11"/>
      <c r="M649" s="11"/>
      <c r="N649" s="11"/>
      <c r="O649" s="11"/>
      <c r="P649" s="2"/>
      <c r="Q649" s="2"/>
      <c r="R649" s="629"/>
      <c r="S649" s="1"/>
      <c r="T649" s="1"/>
      <c r="U649" s="360"/>
      <c r="V649" s="14"/>
      <c r="W649" s="11"/>
      <c r="X649" s="2"/>
      <c r="Y649" s="1322"/>
      <c r="Z649" s="2"/>
      <c r="AA649" s="2"/>
      <c r="AB649" s="2"/>
      <c r="AC649" s="2"/>
      <c r="AD649" s="2"/>
      <c r="AE649" s="2"/>
      <c r="AF649" s="2"/>
      <c r="AG649" s="2"/>
      <c r="AH649" s="2"/>
      <c r="AI649" s="2"/>
      <c r="AJ649" s="2"/>
    </row>
    <row r="650" ht="15.75" customHeight="1">
      <c r="A650" s="241"/>
      <c r="B650" s="11"/>
      <c r="C650" s="11"/>
      <c r="D650" s="2"/>
      <c r="E650" s="11"/>
      <c r="F650" s="2"/>
      <c r="G650" s="2"/>
      <c r="H650" s="2"/>
      <c r="I650" s="28"/>
      <c r="J650" s="2"/>
      <c r="K650" s="2"/>
      <c r="L650" s="11"/>
      <c r="M650" s="11"/>
      <c r="N650" s="11"/>
      <c r="O650" s="11"/>
      <c r="P650" s="2"/>
      <c r="Q650" s="2"/>
      <c r="R650" s="629"/>
      <c r="S650" s="1"/>
      <c r="T650" s="1"/>
      <c r="U650" s="360"/>
      <c r="V650" s="14"/>
      <c r="W650" s="11"/>
      <c r="X650" s="2"/>
      <c r="Y650" s="1322"/>
      <c r="Z650" s="2"/>
      <c r="AA650" s="2"/>
      <c r="AB650" s="2"/>
      <c r="AC650" s="2"/>
      <c r="AD650" s="2"/>
      <c r="AE650" s="2"/>
      <c r="AF650" s="2"/>
      <c r="AG650" s="2"/>
      <c r="AH650" s="2"/>
      <c r="AI650" s="2"/>
      <c r="AJ650" s="2"/>
    </row>
    <row r="651" ht="15.75" customHeight="1">
      <c r="A651" s="241"/>
      <c r="B651" s="11"/>
      <c r="C651" s="11"/>
      <c r="D651" s="2"/>
      <c r="E651" s="11"/>
      <c r="F651" s="2"/>
      <c r="G651" s="2"/>
      <c r="H651" s="2"/>
      <c r="I651" s="28"/>
      <c r="J651" s="2"/>
      <c r="K651" s="2"/>
      <c r="L651" s="11"/>
      <c r="M651" s="11"/>
      <c r="N651" s="11"/>
      <c r="O651" s="11"/>
      <c r="P651" s="2"/>
      <c r="Q651" s="2"/>
      <c r="R651" s="629"/>
      <c r="S651" s="1"/>
      <c r="T651" s="1"/>
      <c r="U651" s="360"/>
      <c r="V651" s="14"/>
      <c r="W651" s="11"/>
      <c r="X651" s="2"/>
      <c r="Y651" s="1322"/>
      <c r="Z651" s="2"/>
      <c r="AA651" s="2"/>
      <c r="AB651" s="2"/>
      <c r="AC651" s="2"/>
      <c r="AD651" s="2"/>
      <c r="AE651" s="2"/>
      <c r="AF651" s="2"/>
      <c r="AG651" s="2"/>
      <c r="AH651" s="2"/>
      <c r="AI651" s="2"/>
      <c r="AJ651" s="2"/>
    </row>
    <row r="652" ht="15.75" customHeight="1">
      <c r="A652" s="241"/>
      <c r="B652" s="11"/>
      <c r="C652" s="11"/>
      <c r="D652" s="2"/>
      <c r="E652" s="11"/>
      <c r="F652" s="2"/>
      <c r="G652" s="2"/>
      <c r="H652" s="2"/>
      <c r="I652" s="28"/>
      <c r="J652" s="2"/>
      <c r="K652" s="2"/>
      <c r="L652" s="11"/>
      <c r="M652" s="11"/>
      <c r="N652" s="11"/>
      <c r="O652" s="11"/>
      <c r="P652" s="2"/>
      <c r="Q652" s="2"/>
      <c r="R652" s="629"/>
      <c r="S652" s="1"/>
      <c r="T652" s="1"/>
      <c r="U652" s="360"/>
      <c r="V652" s="14"/>
      <c r="W652" s="11"/>
      <c r="X652" s="2"/>
      <c r="Y652" s="1322"/>
      <c r="Z652" s="2"/>
      <c r="AA652" s="2"/>
      <c r="AB652" s="2"/>
      <c r="AC652" s="2"/>
      <c r="AD652" s="2"/>
      <c r="AE652" s="2"/>
      <c r="AF652" s="2"/>
      <c r="AG652" s="2"/>
      <c r="AH652" s="2"/>
      <c r="AI652" s="2"/>
      <c r="AJ652" s="2"/>
    </row>
    <row r="653" ht="15.75" customHeight="1">
      <c r="A653" s="241"/>
      <c r="B653" s="11"/>
      <c r="C653" s="11"/>
      <c r="D653" s="2"/>
      <c r="E653" s="11"/>
      <c r="F653" s="2"/>
      <c r="G653" s="2"/>
      <c r="H653" s="2"/>
      <c r="I653" s="28"/>
      <c r="J653" s="2"/>
      <c r="K653" s="2"/>
      <c r="L653" s="11"/>
      <c r="M653" s="11"/>
      <c r="N653" s="11"/>
      <c r="O653" s="11"/>
      <c r="P653" s="2"/>
      <c r="Q653" s="2"/>
      <c r="R653" s="629"/>
      <c r="S653" s="1"/>
      <c r="T653" s="1"/>
      <c r="U653" s="360"/>
      <c r="V653" s="14"/>
      <c r="W653" s="11"/>
      <c r="X653" s="2"/>
      <c r="Y653" s="1322"/>
      <c r="Z653" s="2"/>
      <c r="AA653" s="2"/>
      <c r="AB653" s="2"/>
      <c r="AC653" s="2"/>
      <c r="AD653" s="2"/>
      <c r="AE653" s="2"/>
      <c r="AF653" s="2"/>
      <c r="AG653" s="2"/>
      <c r="AH653" s="2"/>
      <c r="AI653" s="2"/>
      <c r="AJ653" s="2"/>
    </row>
    <row r="654" ht="15.75" customHeight="1">
      <c r="A654" s="241"/>
      <c r="B654" s="11"/>
      <c r="C654" s="11"/>
      <c r="D654" s="2"/>
      <c r="E654" s="11"/>
      <c r="F654" s="2"/>
      <c r="G654" s="2"/>
      <c r="H654" s="2"/>
      <c r="I654" s="28"/>
      <c r="J654" s="2"/>
      <c r="K654" s="2"/>
      <c r="L654" s="11"/>
      <c r="M654" s="11"/>
      <c r="N654" s="11"/>
      <c r="O654" s="11"/>
      <c r="P654" s="2"/>
      <c r="Q654" s="2"/>
      <c r="R654" s="629"/>
      <c r="S654" s="1"/>
      <c r="T654" s="1"/>
      <c r="U654" s="360"/>
      <c r="V654" s="14"/>
      <c r="W654" s="11"/>
      <c r="X654" s="2"/>
      <c r="Y654" s="1322"/>
      <c r="Z654" s="2"/>
      <c r="AA654" s="2"/>
      <c r="AB654" s="2"/>
      <c r="AC654" s="2"/>
      <c r="AD654" s="2"/>
      <c r="AE654" s="2"/>
      <c r="AF654" s="2"/>
      <c r="AG654" s="2"/>
      <c r="AH654" s="2"/>
      <c r="AI654" s="2"/>
      <c r="AJ654" s="2"/>
    </row>
    <row r="655" ht="15.75" customHeight="1">
      <c r="A655" s="241"/>
      <c r="B655" s="11"/>
      <c r="C655" s="11"/>
      <c r="D655" s="2"/>
      <c r="E655" s="11"/>
      <c r="F655" s="2"/>
      <c r="G655" s="2"/>
      <c r="H655" s="2"/>
      <c r="I655" s="28"/>
      <c r="J655" s="2"/>
      <c r="K655" s="2"/>
      <c r="L655" s="11"/>
      <c r="M655" s="11"/>
      <c r="N655" s="11"/>
      <c r="O655" s="11"/>
      <c r="P655" s="2"/>
      <c r="Q655" s="2"/>
      <c r="R655" s="629"/>
      <c r="S655" s="1"/>
      <c r="T655" s="1"/>
      <c r="U655" s="360"/>
      <c r="V655" s="14"/>
      <c r="W655" s="11"/>
      <c r="X655" s="2"/>
      <c r="Y655" s="1322"/>
      <c r="Z655" s="2"/>
      <c r="AA655" s="2"/>
      <c r="AB655" s="2"/>
      <c r="AC655" s="2"/>
      <c r="AD655" s="2"/>
      <c r="AE655" s="2"/>
      <c r="AF655" s="2"/>
      <c r="AG655" s="2"/>
      <c r="AH655" s="2"/>
      <c r="AI655" s="2"/>
      <c r="AJ655" s="2"/>
    </row>
    <row r="656" ht="15.75" customHeight="1">
      <c r="A656" s="241"/>
      <c r="B656" s="11"/>
      <c r="C656" s="11"/>
      <c r="D656" s="2"/>
      <c r="E656" s="11"/>
      <c r="F656" s="2"/>
      <c r="G656" s="2"/>
      <c r="H656" s="2"/>
      <c r="I656" s="28"/>
      <c r="J656" s="2"/>
      <c r="K656" s="2"/>
      <c r="L656" s="11"/>
      <c r="M656" s="11"/>
      <c r="N656" s="11"/>
      <c r="O656" s="11"/>
      <c r="P656" s="2"/>
      <c r="Q656" s="2"/>
      <c r="R656" s="629"/>
      <c r="S656" s="1"/>
      <c r="T656" s="1"/>
      <c r="U656" s="360"/>
      <c r="V656" s="14"/>
      <c r="W656" s="11"/>
      <c r="X656" s="2"/>
      <c r="Y656" s="1322"/>
      <c r="Z656" s="2"/>
      <c r="AA656" s="2"/>
      <c r="AB656" s="2"/>
      <c r="AC656" s="2"/>
      <c r="AD656" s="2"/>
      <c r="AE656" s="2"/>
      <c r="AF656" s="2"/>
      <c r="AG656" s="2"/>
      <c r="AH656" s="2"/>
      <c r="AI656" s="2"/>
      <c r="AJ656" s="2"/>
    </row>
    <row r="657" ht="15.75" customHeight="1">
      <c r="A657" s="241"/>
      <c r="B657" s="11"/>
      <c r="C657" s="11"/>
      <c r="D657" s="2"/>
      <c r="E657" s="11"/>
      <c r="F657" s="2"/>
      <c r="G657" s="2"/>
      <c r="H657" s="2"/>
      <c r="I657" s="28"/>
      <c r="J657" s="2"/>
      <c r="K657" s="2"/>
      <c r="L657" s="11"/>
      <c r="M657" s="11"/>
      <c r="N657" s="11"/>
      <c r="O657" s="11"/>
      <c r="P657" s="2"/>
      <c r="Q657" s="2"/>
      <c r="R657" s="629"/>
      <c r="S657" s="1"/>
      <c r="T657" s="1"/>
      <c r="U657" s="360"/>
      <c r="V657" s="14"/>
      <c r="W657" s="11"/>
      <c r="X657" s="2"/>
      <c r="Y657" s="1322"/>
      <c r="Z657" s="2"/>
      <c r="AA657" s="2"/>
      <c r="AB657" s="2"/>
      <c r="AC657" s="2"/>
      <c r="AD657" s="2"/>
      <c r="AE657" s="2"/>
      <c r="AF657" s="2"/>
      <c r="AG657" s="2"/>
      <c r="AH657" s="2"/>
      <c r="AI657" s="2"/>
      <c r="AJ657" s="2"/>
    </row>
    <row r="658" ht="15.75" customHeight="1">
      <c r="A658" s="241"/>
      <c r="B658" s="11"/>
      <c r="C658" s="11"/>
      <c r="D658" s="2"/>
      <c r="E658" s="11"/>
      <c r="F658" s="2"/>
      <c r="G658" s="2"/>
      <c r="H658" s="2"/>
      <c r="I658" s="28"/>
      <c r="J658" s="2"/>
      <c r="K658" s="2"/>
      <c r="L658" s="11"/>
      <c r="M658" s="11"/>
      <c r="N658" s="11"/>
      <c r="O658" s="11"/>
      <c r="P658" s="2"/>
      <c r="Q658" s="2"/>
      <c r="R658" s="629"/>
      <c r="S658" s="1"/>
      <c r="T658" s="1"/>
      <c r="U658" s="360"/>
      <c r="V658" s="14"/>
      <c r="W658" s="11"/>
      <c r="X658" s="2"/>
      <c r="Y658" s="1322"/>
      <c r="Z658" s="2"/>
      <c r="AA658" s="2"/>
      <c r="AB658" s="2"/>
      <c r="AC658" s="2"/>
      <c r="AD658" s="2"/>
      <c r="AE658" s="2"/>
      <c r="AF658" s="2"/>
      <c r="AG658" s="2"/>
      <c r="AH658" s="2"/>
      <c r="AI658" s="2"/>
      <c r="AJ658" s="2"/>
    </row>
    <row r="659" ht="15.75" customHeight="1">
      <c r="A659" s="241"/>
      <c r="B659" s="11"/>
      <c r="C659" s="11"/>
      <c r="D659" s="2"/>
      <c r="E659" s="11"/>
      <c r="F659" s="2"/>
      <c r="G659" s="2"/>
      <c r="H659" s="2"/>
      <c r="I659" s="28"/>
      <c r="J659" s="2"/>
      <c r="K659" s="2"/>
      <c r="L659" s="11"/>
      <c r="M659" s="11"/>
      <c r="N659" s="11"/>
      <c r="O659" s="11"/>
      <c r="P659" s="2"/>
      <c r="Q659" s="2"/>
      <c r="R659" s="629"/>
      <c r="S659" s="1"/>
      <c r="T659" s="1"/>
      <c r="U659" s="360"/>
      <c r="V659" s="14"/>
      <c r="W659" s="11"/>
      <c r="X659" s="2"/>
      <c r="Y659" s="1322"/>
      <c r="Z659" s="2"/>
      <c r="AA659" s="2"/>
      <c r="AB659" s="2"/>
      <c r="AC659" s="2"/>
      <c r="AD659" s="2"/>
      <c r="AE659" s="2"/>
      <c r="AF659" s="2"/>
      <c r="AG659" s="2"/>
      <c r="AH659" s="2"/>
      <c r="AI659" s="2"/>
      <c r="AJ659" s="2"/>
    </row>
    <row r="660" ht="15.75" customHeight="1">
      <c r="A660" s="241"/>
      <c r="B660" s="11"/>
      <c r="C660" s="11"/>
      <c r="D660" s="2"/>
      <c r="E660" s="11"/>
      <c r="F660" s="2"/>
      <c r="G660" s="2"/>
      <c r="H660" s="2"/>
      <c r="I660" s="28"/>
      <c r="J660" s="2"/>
      <c r="K660" s="2"/>
      <c r="L660" s="11"/>
      <c r="M660" s="11"/>
      <c r="N660" s="11"/>
      <c r="O660" s="11"/>
      <c r="P660" s="2"/>
      <c r="Q660" s="2"/>
      <c r="R660" s="629"/>
      <c r="S660" s="1"/>
      <c r="T660" s="1"/>
      <c r="U660" s="360"/>
      <c r="V660" s="14"/>
      <c r="W660" s="11"/>
      <c r="X660" s="2"/>
      <c r="Y660" s="1322"/>
      <c r="Z660" s="2"/>
      <c r="AA660" s="2"/>
      <c r="AB660" s="2"/>
      <c r="AC660" s="2"/>
      <c r="AD660" s="2"/>
      <c r="AE660" s="2"/>
      <c r="AF660" s="2"/>
      <c r="AG660" s="2"/>
      <c r="AH660" s="2"/>
      <c r="AI660" s="2"/>
      <c r="AJ660" s="2"/>
    </row>
    <row r="661" ht="15.75" customHeight="1">
      <c r="A661" s="241"/>
      <c r="B661" s="11"/>
      <c r="C661" s="11"/>
      <c r="D661" s="2"/>
      <c r="E661" s="11"/>
      <c r="F661" s="2"/>
      <c r="G661" s="2"/>
      <c r="H661" s="2"/>
      <c r="I661" s="28"/>
      <c r="J661" s="2"/>
      <c r="K661" s="2"/>
      <c r="L661" s="11"/>
      <c r="M661" s="11"/>
      <c r="N661" s="11"/>
      <c r="O661" s="11"/>
      <c r="P661" s="2"/>
      <c r="Q661" s="2"/>
      <c r="R661" s="629"/>
      <c r="S661" s="1"/>
      <c r="T661" s="1"/>
      <c r="U661" s="360"/>
      <c r="V661" s="14"/>
      <c r="W661" s="11"/>
      <c r="X661" s="2"/>
      <c r="Y661" s="1322"/>
      <c r="Z661" s="2"/>
      <c r="AA661" s="2"/>
      <c r="AB661" s="2"/>
      <c r="AC661" s="2"/>
      <c r="AD661" s="2"/>
      <c r="AE661" s="2"/>
      <c r="AF661" s="2"/>
      <c r="AG661" s="2"/>
      <c r="AH661" s="2"/>
      <c r="AI661" s="2"/>
      <c r="AJ661" s="2"/>
    </row>
    <row r="662" ht="15.75" customHeight="1">
      <c r="A662" s="241"/>
      <c r="B662" s="11"/>
      <c r="C662" s="11"/>
      <c r="D662" s="2"/>
      <c r="E662" s="11"/>
      <c r="F662" s="2"/>
      <c r="G662" s="2"/>
      <c r="H662" s="2"/>
      <c r="I662" s="28"/>
      <c r="J662" s="2"/>
      <c r="K662" s="2"/>
      <c r="L662" s="11"/>
      <c r="M662" s="11"/>
      <c r="N662" s="11"/>
      <c r="O662" s="11"/>
      <c r="P662" s="2"/>
      <c r="Q662" s="2"/>
      <c r="R662" s="629"/>
      <c r="S662" s="1"/>
      <c r="T662" s="1"/>
      <c r="U662" s="360"/>
      <c r="V662" s="14"/>
      <c r="W662" s="11"/>
      <c r="X662" s="2"/>
      <c r="Y662" s="1322"/>
      <c r="Z662" s="2"/>
      <c r="AA662" s="2"/>
      <c r="AB662" s="2"/>
      <c r="AC662" s="2"/>
      <c r="AD662" s="2"/>
      <c r="AE662" s="2"/>
      <c r="AF662" s="2"/>
      <c r="AG662" s="2"/>
      <c r="AH662" s="2"/>
      <c r="AI662" s="2"/>
      <c r="AJ662" s="2"/>
    </row>
    <row r="663" ht="15.75" customHeight="1">
      <c r="A663" s="241"/>
      <c r="B663" s="11"/>
      <c r="C663" s="11"/>
      <c r="D663" s="2"/>
      <c r="E663" s="11"/>
      <c r="F663" s="2"/>
      <c r="G663" s="2"/>
      <c r="H663" s="2"/>
      <c r="I663" s="28"/>
      <c r="J663" s="2"/>
      <c r="K663" s="2"/>
      <c r="L663" s="11"/>
      <c r="M663" s="11"/>
      <c r="N663" s="11"/>
      <c r="O663" s="11"/>
      <c r="P663" s="2"/>
      <c r="Q663" s="2"/>
      <c r="R663" s="629"/>
      <c r="S663" s="1"/>
      <c r="T663" s="1"/>
      <c r="U663" s="360"/>
      <c r="V663" s="14"/>
      <c r="W663" s="11"/>
      <c r="X663" s="2"/>
      <c r="Y663" s="1322"/>
      <c r="Z663" s="2"/>
      <c r="AA663" s="2"/>
      <c r="AB663" s="2"/>
      <c r="AC663" s="2"/>
      <c r="AD663" s="2"/>
      <c r="AE663" s="2"/>
      <c r="AF663" s="2"/>
      <c r="AG663" s="2"/>
      <c r="AH663" s="2"/>
      <c r="AI663" s="2"/>
      <c r="AJ663" s="2"/>
    </row>
    <row r="664" ht="15.75" customHeight="1">
      <c r="A664" s="241"/>
      <c r="B664" s="11"/>
      <c r="C664" s="11"/>
      <c r="D664" s="2"/>
      <c r="E664" s="11"/>
      <c r="F664" s="2"/>
      <c r="G664" s="2"/>
      <c r="H664" s="2"/>
      <c r="I664" s="28"/>
      <c r="J664" s="2"/>
      <c r="K664" s="2"/>
      <c r="L664" s="11"/>
      <c r="M664" s="11"/>
      <c r="N664" s="11"/>
      <c r="O664" s="11"/>
      <c r="P664" s="2"/>
      <c r="Q664" s="2"/>
      <c r="R664" s="629"/>
      <c r="S664" s="1"/>
      <c r="T664" s="1"/>
      <c r="U664" s="360"/>
      <c r="V664" s="14"/>
      <c r="W664" s="11"/>
      <c r="X664" s="2"/>
      <c r="Y664" s="1322"/>
      <c r="Z664" s="2"/>
      <c r="AA664" s="2"/>
      <c r="AB664" s="2"/>
      <c r="AC664" s="2"/>
      <c r="AD664" s="2"/>
      <c r="AE664" s="2"/>
      <c r="AF664" s="2"/>
      <c r="AG664" s="2"/>
      <c r="AH664" s="2"/>
      <c r="AI664" s="2"/>
      <c r="AJ664" s="2"/>
    </row>
    <row r="665" ht="15.75" customHeight="1">
      <c r="A665" s="241"/>
      <c r="B665" s="11"/>
      <c r="C665" s="11"/>
      <c r="D665" s="2"/>
      <c r="E665" s="11"/>
      <c r="F665" s="2"/>
      <c r="G665" s="2"/>
      <c r="H665" s="2"/>
      <c r="I665" s="28"/>
      <c r="J665" s="2"/>
      <c r="K665" s="2"/>
      <c r="L665" s="11"/>
      <c r="M665" s="11"/>
      <c r="N665" s="11"/>
      <c r="O665" s="11"/>
      <c r="P665" s="2"/>
      <c r="Q665" s="2"/>
      <c r="R665" s="629"/>
      <c r="S665" s="1"/>
      <c r="T665" s="1"/>
      <c r="U665" s="360"/>
      <c r="V665" s="14"/>
      <c r="W665" s="11"/>
      <c r="X665" s="2"/>
      <c r="Y665" s="1322"/>
      <c r="Z665" s="2"/>
      <c r="AA665" s="2"/>
      <c r="AB665" s="2"/>
      <c r="AC665" s="2"/>
      <c r="AD665" s="2"/>
      <c r="AE665" s="2"/>
      <c r="AF665" s="2"/>
      <c r="AG665" s="2"/>
      <c r="AH665" s="2"/>
      <c r="AI665" s="2"/>
      <c r="AJ665" s="2"/>
    </row>
    <row r="666" ht="15.75" customHeight="1">
      <c r="A666" s="241"/>
      <c r="B666" s="11"/>
      <c r="C666" s="11"/>
      <c r="D666" s="2"/>
      <c r="E666" s="11"/>
      <c r="F666" s="2"/>
      <c r="G666" s="2"/>
      <c r="H666" s="2"/>
      <c r="I666" s="28"/>
      <c r="J666" s="2"/>
      <c r="K666" s="2"/>
      <c r="L666" s="11"/>
      <c r="M666" s="11"/>
      <c r="N666" s="11"/>
      <c r="O666" s="11"/>
      <c r="P666" s="2"/>
      <c r="Q666" s="2"/>
      <c r="R666" s="629"/>
      <c r="S666" s="1"/>
      <c r="T666" s="1"/>
      <c r="U666" s="360"/>
      <c r="V666" s="14"/>
      <c r="W666" s="11"/>
      <c r="X666" s="2"/>
      <c r="Y666" s="1322"/>
      <c r="Z666" s="2"/>
      <c r="AA666" s="2"/>
      <c r="AB666" s="2"/>
      <c r="AC666" s="2"/>
      <c r="AD666" s="2"/>
      <c r="AE666" s="2"/>
      <c r="AF666" s="2"/>
      <c r="AG666" s="2"/>
      <c r="AH666" s="2"/>
      <c r="AI666" s="2"/>
      <c r="AJ666" s="2"/>
    </row>
    <row r="667" ht="15.75" customHeight="1">
      <c r="A667" s="241"/>
      <c r="B667" s="11"/>
      <c r="C667" s="11"/>
      <c r="D667" s="2"/>
      <c r="E667" s="11"/>
      <c r="F667" s="2"/>
      <c r="G667" s="2"/>
      <c r="H667" s="2"/>
      <c r="I667" s="28"/>
      <c r="J667" s="2"/>
      <c r="K667" s="2"/>
      <c r="L667" s="11"/>
      <c r="M667" s="11"/>
      <c r="N667" s="11"/>
      <c r="O667" s="11"/>
      <c r="P667" s="2"/>
      <c r="Q667" s="2"/>
      <c r="R667" s="629"/>
      <c r="S667" s="1"/>
      <c r="T667" s="1"/>
      <c r="U667" s="360"/>
      <c r="V667" s="14"/>
      <c r="W667" s="11"/>
      <c r="X667" s="2"/>
      <c r="Y667" s="1322"/>
      <c r="Z667" s="2"/>
      <c r="AA667" s="2"/>
      <c r="AB667" s="2"/>
      <c r="AC667" s="2"/>
      <c r="AD667" s="2"/>
      <c r="AE667" s="2"/>
      <c r="AF667" s="2"/>
      <c r="AG667" s="2"/>
      <c r="AH667" s="2"/>
      <c r="AI667" s="2"/>
      <c r="AJ667" s="2"/>
    </row>
    <row r="668" ht="15.75" customHeight="1">
      <c r="A668" s="241"/>
      <c r="B668" s="11"/>
      <c r="C668" s="11"/>
      <c r="D668" s="2"/>
      <c r="E668" s="11"/>
      <c r="F668" s="2"/>
      <c r="G668" s="2"/>
      <c r="H668" s="2"/>
      <c r="I668" s="28"/>
      <c r="J668" s="2"/>
      <c r="K668" s="2"/>
      <c r="L668" s="11"/>
      <c r="M668" s="11"/>
      <c r="N668" s="11"/>
      <c r="O668" s="11"/>
      <c r="P668" s="2"/>
      <c r="Q668" s="2"/>
      <c r="R668" s="629"/>
      <c r="S668" s="1"/>
      <c r="T668" s="1"/>
      <c r="U668" s="360"/>
      <c r="V668" s="14"/>
      <c r="W668" s="11"/>
      <c r="X668" s="2"/>
      <c r="Y668" s="1322"/>
      <c r="Z668" s="2"/>
      <c r="AA668" s="2"/>
      <c r="AB668" s="2"/>
      <c r="AC668" s="2"/>
      <c r="AD668" s="2"/>
      <c r="AE668" s="2"/>
      <c r="AF668" s="2"/>
      <c r="AG668" s="2"/>
      <c r="AH668" s="2"/>
      <c r="AI668" s="2"/>
      <c r="AJ668" s="2"/>
    </row>
    <row r="669" ht="15.75" customHeight="1">
      <c r="A669" s="241"/>
      <c r="B669" s="11"/>
      <c r="C669" s="11"/>
      <c r="D669" s="2"/>
      <c r="E669" s="11"/>
      <c r="F669" s="2"/>
      <c r="G669" s="2"/>
      <c r="H669" s="2"/>
      <c r="I669" s="28"/>
      <c r="J669" s="2"/>
      <c r="K669" s="2"/>
      <c r="L669" s="11"/>
      <c r="M669" s="11"/>
      <c r="N669" s="11"/>
      <c r="O669" s="11"/>
      <c r="P669" s="2"/>
      <c r="Q669" s="2"/>
      <c r="R669" s="629"/>
      <c r="S669" s="1"/>
      <c r="T669" s="1"/>
      <c r="U669" s="360"/>
      <c r="V669" s="14"/>
      <c r="W669" s="11"/>
      <c r="X669" s="2"/>
      <c r="Y669" s="1322"/>
      <c r="Z669" s="2"/>
      <c r="AA669" s="2"/>
      <c r="AB669" s="2"/>
      <c r="AC669" s="2"/>
      <c r="AD669" s="2"/>
      <c r="AE669" s="2"/>
      <c r="AF669" s="2"/>
      <c r="AG669" s="2"/>
      <c r="AH669" s="2"/>
      <c r="AI669" s="2"/>
      <c r="AJ669" s="2"/>
    </row>
    <row r="670" ht="15.75" customHeight="1">
      <c r="A670" s="241"/>
      <c r="B670" s="11"/>
      <c r="C670" s="11"/>
      <c r="D670" s="2"/>
      <c r="E670" s="11"/>
      <c r="F670" s="2"/>
      <c r="G670" s="2"/>
      <c r="H670" s="2"/>
      <c r="I670" s="28"/>
      <c r="J670" s="2"/>
      <c r="K670" s="2"/>
      <c r="L670" s="11"/>
      <c r="M670" s="11"/>
      <c r="N670" s="11"/>
      <c r="O670" s="11"/>
      <c r="P670" s="2"/>
      <c r="Q670" s="2"/>
      <c r="R670" s="629"/>
      <c r="S670" s="1"/>
      <c r="T670" s="1"/>
      <c r="U670" s="360"/>
      <c r="V670" s="14"/>
      <c r="W670" s="11"/>
      <c r="X670" s="2"/>
      <c r="Y670" s="1322"/>
      <c r="Z670" s="2"/>
      <c r="AA670" s="2"/>
      <c r="AB670" s="2"/>
      <c r="AC670" s="2"/>
      <c r="AD670" s="2"/>
      <c r="AE670" s="2"/>
      <c r="AF670" s="2"/>
      <c r="AG670" s="2"/>
      <c r="AH670" s="2"/>
      <c r="AI670" s="2"/>
      <c r="AJ670" s="2"/>
    </row>
    <row r="671" ht="15.75" customHeight="1">
      <c r="A671" s="241"/>
      <c r="B671" s="11"/>
      <c r="C671" s="11"/>
      <c r="D671" s="2"/>
      <c r="E671" s="11"/>
      <c r="F671" s="2"/>
      <c r="G671" s="2"/>
      <c r="H671" s="2"/>
      <c r="I671" s="28"/>
      <c r="J671" s="2"/>
      <c r="K671" s="2"/>
      <c r="L671" s="11"/>
      <c r="M671" s="11"/>
      <c r="N671" s="11"/>
      <c r="O671" s="11"/>
      <c r="P671" s="2"/>
      <c r="Q671" s="2"/>
      <c r="R671" s="629"/>
      <c r="S671" s="1"/>
      <c r="T671" s="1"/>
      <c r="U671" s="360"/>
      <c r="V671" s="14"/>
      <c r="W671" s="11"/>
      <c r="X671" s="2"/>
      <c r="Y671" s="1322"/>
      <c r="Z671" s="2"/>
      <c r="AA671" s="2"/>
      <c r="AB671" s="2"/>
      <c r="AC671" s="2"/>
      <c r="AD671" s="2"/>
      <c r="AE671" s="2"/>
      <c r="AF671" s="2"/>
      <c r="AG671" s="2"/>
      <c r="AH671" s="2"/>
      <c r="AI671" s="2"/>
      <c r="AJ671" s="2"/>
    </row>
    <row r="672" ht="15.75" customHeight="1">
      <c r="A672" s="241"/>
      <c r="B672" s="11"/>
      <c r="C672" s="11"/>
      <c r="D672" s="2"/>
      <c r="E672" s="11"/>
      <c r="F672" s="2"/>
      <c r="G672" s="2"/>
      <c r="H672" s="2"/>
      <c r="I672" s="28"/>
      <c r="J672" s="2"/>
      <c r="K672" s="2"/>
      <c r="L672" s="11"/>
      <c r="M672" s="11"/>
      <c r="N672" s="11"/>
      <c r="O672" s="11"/>
      <c r="P672" s="2"/>
      <c r="Q672" s="2"/>
      <c r="R672" s="629"/>
      <c r="S672" s="1"/>
      <c r="T672" s="1"/>
      <c r="U672" s="360"/>
      <c r="V672" s="14"/>
      <c r="W672" s="11"/>
      <c r="X672" s="2"/>
      <c r="Y672" s="1322"/>
      <c r="Z672" s="2"/>
      <c r="AA672" s="2"/>
      <c r="AB672" s="2"/>
      <c r="AC672" s="2"/>
      <c r="AD672" s="2"/>
      <c r="AE672" s="2"/>
      <c r="AF672" s="2"/>
      <c r="AG672" s="2"/>
      <c r="AH672" s="2"/>
      <c r="AI672" s="2"/>
      <c r="AJ672" s="2"/>
    </row>
    <row r="673" ht="15.75" customHeight="1">
      <c r="A673" s="241"/>
      <c r="B673" s="11"/>
      <c r="C673" s="11"/>
      <c r="D673" s="2"/>
      <c r="E673" s="11"/>
      <c r="F673" s="2"/>
      <c r="G673" s="2"/>
      <c r="H673" s="2"/>
      <c r="I673" s="28"/>
      <c r="J673" s="2"/>
      <c r="K673" s="2"/>
      <c r="L673" s="11"/>
      <c r="M673" s="11"/>
      <c r="N673" s="11"/>
      <c r="O673" s="11"/>
      <c r="P673" s="2"/>
      <c r="Q673" s="2"/>
      <c r="R673" s="629"/>
      <c r="S673" s="1"/>
      <c r="T673" s="1"/>
      <c r="U673" s="360"/>
      <c r="V673" s="14"/>
      <c r="W673" s="11"/>
      <c r="X673" s="2"/>
      <c r="Y673" s="1322"/>
      <c r="Z673" s="2"/>
      <c r="AA673" s="2"/>
      <c r="AB673" s="2"/>
      <c r="AC673" s="2"/>
      <c r="AD673" s="2"/>
      <c r="AE673" s="2"/>
      <c r="AF673" s="2"/>
      <c r="AG673" s="2"/>
      <c r="AH673" s="2"/>
      <c r="AI673" s="2"/>
      <c r="AJ673" s="2"/>
    </row>
    <row r="674" ht="15.75" customHeight="1">
      <c r="A674" s="241"/>
      <c r="B674" s="11"/>
      <c r="C674" s="11"/>
      <c r="D674" s="2"/>
      <c r="E674" s="11"/>
      <c r="F674" s="2"/>
      <c r="G674" s="2"/>
      <c r="H674" s="2"/>
      <c r="I674" s="28"/>
      <c r="J674" s="2"/>
      <c r="K674" s="2"/>
      <c r="L674" s="11"/>
      <c r="M674" s="11"/>
      <c r="N674" s="11"/>
      <c r="O674" s="11"/>
      <c r="P674" s="2"/>
      <c r="Q674" s="2"/>
      <c r="R674" s="629"/>
      <c r="S674" s="1"/>
      <c r="T674" s="1"/>
      <c r="U674" s="360"/>
      <c r="V674" s="14"/>
      <c r="W674" s="11"/>
      <c r="X674" s="2"/>
      <c r="Y674" s="1322"/>
      <c r="Z674" s="2"/>
      <c r="AA674" s="2"/>
      <c r="AB674" s="2"/>
      <c r="AC674" s="2"/>
      <c r="AD674" s="2"/>
      <c r="AE674" s="2"/>
      <c r="AF674" s="2"/>
      <c r="AG674" s="2"/>
      <c r="AH674" s="2"/>
      <c r="AI674" s="2"/>
      <c r="AJ674" s="2"/>
    </row>
    <row r="675" ht="15.75" customHeight="1">
      <c r="A675" s="241"/>
      <c r="B675" s="11"/>
      <c r="C675" s="11"/>
      <c r="D675" s="2"/>
      <c r="E675" s="11"/>
      <c r="F675" s="2"/>
      <c r="G675" s="2"/>
      <c r="H675" s="2"/>
      <c r="I675" s="28"/>
      <c r="J675" s="2"/>
      <c r="K675" s="2"/>
      <c r="L675" s="11"/>
      <c r="M675" s="11"/>
      <c r="N675" s="11"/>
      <c r="O675" s="11"/>
      <c r="P675" s="2"/>
      <c r="Q675" s="2"/>
      <c r="R675" s="629"/>
      <c r="S675" s="1"/>
      <c r="T675" s="1"/>
      <c r="U675" s="360"/>
      <c r="V675" s="14"/>
      <c r="W675" s="11"/>
      <c r="X675" s="2"/>
      <c r="Y675" s="1322"/>
      <c r="Z675" s="2"/>
      <c r="AA675" s="2"/>
      <c r="AB675" s="2"/>
      <c r="AC675" s="2"/>
      <c r="AD675" s="2"/>
      <c r="AE675" s="2"/>
      <c r="AF675" s="2"/>
      <c r="AG675" s="2"/>
      <c r="AH675" s="2"/>
      <c r="AI675" s="2"/>
      <c r="AJ675" s="2"/>
    </row>
    <row r="676" ht="15.75" customHeight="1">
      <c r="A676" s="241"/>
      <c r="B676" s="11"/>
      <c r="C676" s="11"/>
      <c r="D676" s="2"/>
      <c r="E676" s="11"/>
      <c r="F676" s="2"/>
      <c r="G676" s="2"/>
      <c r="H676" s="2"/>
      <c r="I676" s="28"/>
      <c r="J676" s="2"/>
      <c r="K676" s="2"/>
      <c r="L676" s="11"/>
      <c r="M676" s="11"/>
      <c r="N676" s="11"/>
      <c r="O676" s="11"/>
      <c r="P676" s="2"/>
      <c r="Q676" s="2"/>
      <c r="R676" s="629"/>
      <c r="S676" s="1"/>
      <c r="T676" s="1"/>
      <c r="U676" s="360"/>
      <c r="V676" s="14"/>
      <c r="W676" s="11"/>
      <c r="X676" s="2"/>
      <c r="Y676" s="1322"/>
      <c r="Z676" s="2"/>
      <c r="AA676" s="2"/>
      <c r="AB676" s="2"/>
      <c r="AC676" s="2"/>
      <c r="AD676" s="2"/>
      <c r="AE676" s="2"/>
      <c r="AF676" s="2"/>
      <c r="AG676" s="2"/>
      <c r="AH676" s="2"/>
      <c r="AI676" s="2"/>
      <c r="AJ676" s="2"/>
    </row>
    <row r="677" ht="15.75" customHeight="1">
      <c r="A677" s="241"/>
      <c r="B677" s="11"/>
      <c r="C677" s="11"/>
      <c r="D677" s="2"/>
      <c r="E677" s="11"/>
      <c r="F677" s="2"/>
      <c r="G677" s="2"/>
      <c r="H677" s="2"/>
      <c r="I677" s="28"/>
      <c r="J677" s="2"/>
      <c r="K677" s="2"/>
      <c r="L677" s="11"/>
      <c r="M677" s="11"/>
      <c r="N677" s="11"/>
      <c r="O677" s="11"/>
      <c r="P677" s="2"/>
      <c r="Q677" s="2"/>
      <c r="R677" s="629"/>
      <c r="S677" s="1"/>
      <c r="T677" s="1"/>
      <c r="U677" s="360"/>
      <c r="V677" s="14"/>
      <c r="W677" s="11"/>
      <c r="X677" s="2"/>
      <c r="Y677" s="1322"/>
      <c r="Z677" s="2"/>
      <c r="AA677" s="2"/>
      <c r="AB677" s="2"/>
      <c r="AC677" s="2"/>
      <c r="AD677" s="2"/>
      <c r="AE677" s="2"/>
      <c r="AF677" s="2"/>
      <c r="AG677" s="2"/>
      <c r="AH677" s="2"/>
      <c r="AI677" s="2"/>
      <c r="AJ677" s="2"/>
    </row>
    <row r="678" ht="15.75" customHeight="1">
      <c r="A678" s="241"/>
      <c r="B678" s="11"/>
      <c r="C678" s="11"/>
      <c r="D678" s="2"/>
      <c r="E678" s="11"/>
      <c r="F678" s="2"/>
      <c r="G678" s="2"/>
      <c r="H678" s="2"/>
      <c r="I678" s="28"/>
      <c r="J678" s="2"/>
      <c r="K678" s="2"/>
      <c r="L678" s="11"/>
      <c r="M678" s="11"/>
      <c r="N678" s="11"/>
      <c r="O678" s="11"/>
      <c r="P678" s="2"/>
      <c r="Q678" s="2"/>
      <c r="R678" s="629"/>
      <c r="S678" s="1"/>
      <c r="T678" s="1"/>
      <c r="U678" s="360"/>
      <c r="V678" s="14"/>
      <c r="W678" s="11"/>
      <c r="X678" s="2"/>
      <c r="Y678" s="1322"/>
      <c r="Z678" s="2"/>
      <c r="AA678" s="2"/>
      <c r="AB678" s="2"/>
      <c r="AC678" s="2"/>
      <c r="AD678" s="2"/>
      <c r="AE678" s="2"/>
      <c r="AF678" s="2"/>
      <c r="AG678" s="2"/>
      <c r="AH678" s="2"/>
      <c r="AI678" s="2"/>
      <c r="AJ678" s="2"/>
    </row>
    <row r="679" ht="15.75" customHeight="1">
      <c r="A679" s="241"/>
      <c r="B679" s="11"/>
      <c r="C679" s="11"/>
      <c r="D679" s="2"/>
      <c r="E679" s="11"/>
      <c r="F679" s="2"/>
      <c r="G679" s="2"/>
      <c r="H679" s="2"/>
      <c r="I679" s="28"/>
      <c r="J679" s="2"/>
      <c r="K679" s="2"/>
      <c r="L679" s="11"/>
      <c r="M679" s="11"/>
      <c r="N679" s="11"/>
      <c r="O679" s="11"/>
      <c r="P679" s="2"/>
      <c r="Q679" s="2"/>
      <c r="R679" s="629"/>
      <c r="S679" s="1"/>
      <c r="T679" s="1"/>
      <c r="U679" s="360"/>
      <c r="V679" s="14"/>
      <c r="W679" s="11"/>
      <c r="X679" s="2"/>
      <c r="Y679" s="1322"/>
      <c r="Z679" s="2"/>
      <c r="AA679" s="2"/>
      <c r="AB679" s="2"/>
      <c r="AC679" s="2"/>
      <c r="AD679" s="2"/>
      <c r="AE679" s="2"/>
      <c r="AF679" s="2"/>
      <c r="AG679" s="2"/>
      <c r="AH679" s="2"/>
      <c r="AI679" s="2"/>
      <c r="AJ679" s="2"/>
    </row>
    <row r="680" ht="15.75" customHeight="1">
      <c r="A680" s="241"/>
      <c r="B680" s="11"/>
      <c r="C680" s="11"/>
      <c r="D680" s="2"/>
      <c r="E680" s="11"/>
      <c r="F680" s="2"/>
      <c r="G680" s="2"/>
      <c r="H680" s="2"/>
      <c r="I680" s="28"/>
      <c r="J680" s="2"/>
      <c r="K680" s="2"/>
      <c r="L680" s="11"/>
      <c r="M680" s="11"/>
      <c r="N680" s="11"/>
      <c r="O680" s="11"/>
      <c r="P680" s="2"/>
      <c r="Q680" s="2"/>
      <c r="R680" s="629"/>
      <c r="S680" s="1"/>
      <c r="T680" s="1"/>
      <c r="U680" s="360"/>
      <c r="V680" s="14"/>
      <c r="W680" s="11"/>
      <c r="X680" s="2"/>
      <c r="Y680" s="1322"/>
      <c r="Z680" s="2"/>
      <c r="AA680" s="2"/>
      <c r="AB680" s="2"/>
      <c r="AC680" s="2"/>
      <c r="AD680" s="2"/>
      <c r="AE680" s="2"/>
      <c r="AF680" s="2"/>
      <c r="AG680" s="2"/>
      <c r="AH680" s="2"/>
      <c r="AI680" s="2"/>
      <c r="AJ680" s="2"/>
    </row>
    <row r="681" ht="15.75" customHeight="1">
      <c r="A681" s="241"/>
      <c r="B681" s="11"/>
      <c r="C681" s="11"/>
      <c r="D681" s="2"/>
      <c r="E681" s="11"/>
      <c r="F681" s="2"/>
      <c r="G681" s="2"/>
      <c r="H681" s="2"/>
      <c r="I681" s="28"/>
      <c r="J681" s="2"/>
      <c r="K681" s="2"/>
      <c r="L681" s="11"/>
      <c r="M681" s="11"/>
      <c r="N681" s="11"/>
      <c r="O681" s="11"/>
      <c r="P681" s="2"/>
      <c r="Q681" s="2"/>
      <c r="R681" s="629"/>
      <c r="S681" s="1"/>
      <c r="T681" s="1"/>
      <c r="U681" s="360"/>
      <c r="V681" s="14"/>
      <c r="W681" s="11"/>
      <c r="X681" s="2"/>
      <c r="Y681" s="1322"/>
      <c r="Z681" s="2"/>
      <c r="AA681" s="2"/>
      <c r="AB681" s="2"/>
      <c r="AC681" s="2"/>
      <c r="AD681" s="2"/>
      <c r="AE681" s="2"/>
      <c r="AF681" s="2"/>
      <c r="AG681" s="2"/>
      <c r="AH681" s="2"/>
      <c r="AI681" s="2"/>
      <c r="AJ681" s="2"/>
    </row>
    <row r="682" ht="15.75" customHeight="1">
      <c r="A682" s="241"/>
      <c r="B682" s="11"/>
      <c r="C682" s="11"/>
      <c r="D682" s="2"/>
      <c r="E682" s="11"/>
      <c r="F682" s="2"/>
      <c r="G682" s="2"/>
      <c r="H682" s="2"/>
      <c r="I682" s="28"/>
      <c r="J682" s="2"/>
      <c r="K682" s="2"/>
      <c r="L682" s="11"/>
      <c r="M682" s="11"/>
      <c r="N682" s="11"/>
      <c r="O682" s="11"/>
      <c r="P682" s="2"/>
      <c r="Q682" s="2"/>
      <c r="R682" s="629"/>
      <c r="S682" s="1"/>
      <c r="T682" s="1"/>
      <c r="U682" s="360"/>
      <c r="V682" s="14"/>
      <c r="W682" s="11"/>
      <c r="X682" s="2"/>
      <c r="Y682" s="1322"/>
      <c r="Z682" s="2"/>
      <c r="AA682" s="2"/>
      <c r="AB682" s="2"/>
      <c r="AC682" s="2"/>
      <c r="AD682" s="2"/>
      <c r="AE682" s="2"/>
      <c r="AF682" s="2"/>
      <c r="AG682" s="2"/>
      <c r="AH682" s="2"/>
      <c r="AI682" s="2"/>
      <c r="AJ682" s="2"/>
    </row>
    <row r="683" ht="15.75" customHeight="1">
      <c r="A683" s="241"/>
      <c r="B683" s="11"/>
      <c r="C683" s="11"/>
      <c r="D683" s="2"/>
      <c r="E683" s="11"/>
      <c r="F683" s="2"/>
      <c r="G683" s="2"/>
      <c r="H683" s="2"/>
      <c r="I683" s="28"/>
      <c r="J683" s="2"/>
      <c r="K683" s="2"/>
      <c r="L683" s="11"/>
      <c r="M683" s="11"/>
      <c r="N683" s="11"/>
      <c r="O683" s="11"/>
      <c r="P683" s="2"/>
      <c r="Q683" s="2"/>
      <c r="R683" s="629"/>
      <c r="S683" s="1"/>
      <c r="T683" s="1"/>
      <c r="U683" s="360"/>
      <c r="V683" s="14"/>
      <c r="W683" s="11"/>
      <c r="X683" s="2"/>
      <c r="Y683" s="1322"/>
      <c r="Z683" s="2"/>
      <c r="AA683" s="2"/>
      <c r="AB683" s="2"/>
      <c r="AC683" s="2"/>
      <c r="AD683" s="2"/>
      <c r="AE683" s="2"/>
      <c r="AF683" s="2"/>
      <c r="AG683" s="2"/>
      <c r="AH683" s="2"/>
      <c r="AI683" s="2"/>
      <c r="AJ683" s="2"/>
    </row>
    <row r="684" ht="15.75" customHeight="1">
      <c r="A684" s="241"/>
      <c r="B684" s="11"/>
      <c r="C684" s="11"/>
      <c r="D684" s="2"/>
      <c r="E684" s="11"/>
      <c r="F684" s="2"/>
      <c r="G684" s="2"/>
      <c r="H684" s="2"/>
      <c r="I684" s="28"/>
      <c r="J684" s="2"/>
      <c r="K684" s="2"/>
      <c r="L684" s="11"/>
      <c r="M684" s="11"/>
      <c r="N684" s="11"/>
      <c r="O684" s="11"/>
      <c r="P684" s="2"/>
      <c r="Q684" s="2"/>
      <c r="R684" s="629"/>
      <c r="S684" s="1"/>
      <c r="T684" s="1"/>
      <c r="U684" s="360"/>
      <c r="V684" s="14"/>
      <c r="W684" s="11"/>
      <c r="X684" s="2"/>
      <c r="Y684" s="1322"/>
      <c r="Z684" s="2"/>
      <c r="AA684" s="2"/>
      <c r="AB684" s="2"/>
      <c r="AC684" s="2"/>
      <c r="AD684" s="2"/>
      <c r="AE684" s="2"/>
      <c r="AF684" s="2"/>
      <c r="AG684" s="2"/>
      <c r="AH684" s="2"/>
      <c r="AI684" s="2"/>
      <c r="AJ684" s="2"/>
    </row>
    <row r="685" ht="15.75" customHeight="1">
      <c r="A685" s="241"/>
      <c r="B685" s="11"/>
      <c r="C685" s="11"/>
      <c r="D685" s="2"/>
      <c r="E685" s="11"/>
      <c r="F685" s="2"/>
      <c r="G685" s="2"/>
      <c r="H685" s="2"/>
      <c r="I685" s="28"/>
      <c r="J685" s="2"/>
      <c r="K685" s="2"/>
      <c r="L685" s="11"/>
      <c r="M685" s="11"/>
      <c r="N685" s="11"/>
      <c r="O685" s="11"/>
      <c r="P685" s="2"/>
      <c r="Q685" s="2"/>
      <c r="R685" s="629"/>
      <c r="S685" s="1"/>
      <c r="T685" s="1"/>
      <c r="U685" s="360"/>
      <c r="V685" s="14"/>
      <c r="W685" s="11"/>
      <c r="X685" s="2"/>
      <c r="Y685" s="1322"/>
      <c r="Z685" s="2"/>
      <c r="AA685" s="2"/>
      <c r="AB685" s="2"/>
      <c r="AC685" s="2"/>
      <c r="AD685" s="2"/>
      <c r="AE685" s="2"/>
      <c r="AF685" s="2"/>
      <c r="AG685" s="2"/>
      <c r="AH685" s="2"/>
      <c r="AI685" s="2"/>
      <c r="AJ685" s="2"/>
    </row>
    <row r="686" ht="15.75" customHeight="1">
      <c r="A686" s="241"/>
      <c r="B686" s="11"/>
      <c r="C686" s="11"/>
      <c r="D686" s="2"/>
      <c r="E686" s="11"/>
      <c r="F686" s="2"/>
      <c r="G686" s="2"/>
      <c r="H686" s="2"/>
      <c r="I686" s="28"/>
      <c r="J686" s="2"/>
      <c r="K686" s="2"/>
      <c r="L686" s="11"/>
      <c r="M686" s="11"/>
      <c r="N686" s="11"/>
      <c r="O686" s="11"/>
      <c r="P686" s="2"/>
      <c r="Q686" s="2"/>
      <c r="R686" s="629"/>
      <c r="S686" s="1"/>
      <c r="T686" s="1"/>
      <c r="U686" s="360"/>
      <c r="V686" s="14"/>
      <c r="W686" s="11"/>
      <c r="X686" s="2"/>
      <c r="Y686" s="1322"/>
      <c r="Z686" s="2"/>
      <c r="AA686" s="2"/>
      <c r="AB686" s="2"/>
      <c r="AC686" s="2"/>
      <c r="AD686" s="2"/>
      <c r="AE686" s="2"/>
      <c r="AF686" s="2"/>
      <c r="AG686" s="2"/>
      <c r="AH686" s="2"/>
      <c r="AI686" s="2"/>
      <c r="AJ686" s="2"/>
    </row>
    <row r="687" ht="15.75" customHeight="1">
      <c r="A687" s="241"/>
      <c r="B687" s="11"/>
      <c r="C687" s="11"/>
      <c r="D687" s="2"/>
      <c r="E687" s="11"/>
      <c r="F687" s="2"/>
      <c r="G687" s="2"/>
      <c r="H687" s="2"/>
      <c r="I687" s="28"/>
      <c r="J687" s="2"/>
      <c r="K687" s="2"/>
      <c r="L687" s="11"/>
      <c r="M687" s="11"/>
      <c r="N687" s="11"/>
      <c r="O687" s="11"/>
      <c r="P687" s="2"/>
      <c r="Q687" s="2"/>
      <c r="R687" s="629"/>
      <c r="S687" s="1"/>
      <c r="T687" s="1"/>
      <c r="U687" s="360"/>
      <c r="V687" s="14"/>
      <c r="W687" s="11"/>
      <c r="X687" s="2"/>
      <c r="Y687" s="1322"/>
      <c r="Z687" s="2"/>
      <c r="AA687" s="2"/>
      <c r="AB687" s="2"/>
      <c r="AC687" s="2"/>
      <c r="AD687" s="2"/>
      <c r="AE687" s="2"/>
      <c r="AF687" s="2"/>
      <c r="AG687" s="2"/>
      <c r="AH687" s="2"/>
      <c r="AI687" s="2"/>
      <c r="AJ687" s="2"/>
    </row>
    <row r="688" ht="15.75" customHeight="1">
      <c r="A688" s="241"/>
      <c r="B688" s="11"/>
      <c r="C688" s="11"/>
      <c r="D688" s="2"/>
      <c r="E688" s="11"/>
      <c r="F688" s="2"/>
      <c r="G688" s="2"/>
      <c r="H688" s="2"/>
      <c r="I688" s="28"/>
      <c r="J688" s="2"/>
      <c r="K688" s="2"/>
      <c r="L688" s="11"/>
      <c r="M688" s="11"/>
      <c r="N688" s="11"/>
      <c r="O688" s="11"/>
      <c r="P688" s="2"/>
      <c r="Q688" s="2"/>
      <c r="R688" s="629"/>
      <c r="S688" s="1"/>
      <c r="T688" s="1"/>
      <c r="U688" s="360"/>
      <c r="V688" s="14"/>
      <c r="W688" s="11"/>
      <c r="X688" s="2"/>
      <c r="Y688" s="1322"/>
      <c r="Z688" s="2"/>
      <c r="AA688" s="2"/>
      <c r="AB688" s="2"/>
      <c r="AC688" s="2"/>
      <c r="AD688" s="2"/>
      <c r="AE688" s="2"/>
      <c r="AF688" s="2"/>
      <c r="AG688" s="2"/>
      <c r="AH688" s="2"/>
      <c r="AI688" s="2"/>
      <c r="AJ688" s="2"/>
    </row>
    <row r="689" ht="15.75" customHeight="1">
      <c r="A689" s="241"/>
      <c r="B689" s="11"/>
      <c r="C689" s="11"/>
      <c r="D689" s="2"/>
      <c r="E689" s="11"/>
      <c r="F689" s="2"/>
      <c r="G689" s="2"/>
      <c r="H689" s="2"/>
      <c r="I689" s="28"/>
      <c r="J689" s="2"/>
      <c r="K689" s="2"/>
      <c r="L689" s="11"/>
      <c r="M689" s="11"/>
      <c r="N689" s="11"/>
      <c r="O689" s="11"/>
      <c r="P689" s="2"/>
      <c r="Q689" s="2"/>
      <c r="R689" s="629"/>
      <c r="S689" s="1"/>
      <c r="T689" s="1"/>
      <c r="U689" s="360"/>
      <c r="V689" s="14"/>
      <c r="W689" s="11"/>
      <c r="X689" s="2"/>
      <c r="Y689" s="1322"/>
      <c r="Z689" s="2"/>
      <c r="AA689" s="2"/>
      <c r="AB689" s="2"/>
      <c r="AC689" s="2"/>
      <c r="AD689" s="2"/>
      <c r="AE689" s="2"/>
      <c r="AF689" s="2"/>
      <c r="AG689" s="2"/>
      <c r="AH689" s="2"/>
      <c r="AI689" s="2"/>
      <c r="AJ689" s="2"/>
    </row>
    <row r="690" ht="15.75" customHeight="1">
      <c r="A690" s="241"/>
      <c r="B690" s="11"/>
      <c r="C690" s="11"/>
      <c r="D690" s="2"/>
      <c r="E690" s="11"/>
      <c r="F690" s="2"/>
      <c r="G690" s="2"/>
      <c r="H690" s="2"/>
      <c r="I690" s="28"/>
      <c r="J690" s="2"/>
      <c r="K690" s="2"/>
      <c r="L690" s="11"/>
      <c r="M690" s="11"/>
      <c r="N690" s="11"/>
      <c r="O690" s="11"/>
      <c r="P690" s="2"/>
      <c r="Q690" s="2"/>
      <c r="R690" s="629"/>
      <c r="S690" s="1"/>
      <c r="T690" s="1"/>
      <c r="U690" s="360"/>
      <c r="V690" s="14"/>
      <c r="W690" s="11"/>
      <c r="X690" s="2"/>
      <c r="Y690" s="1322"/>
      <c r="Z690" s="2"/>
      <c r="AA690" s="2"/>
      <c r="AB690" s="2"/>
      <c r="AC690" s="2"/>
      <c r="AD690" s="2"/>
      <c r="AE690" s="2"/>
      <c r="AF690" s="2"/>
      <c r="AG690" s="2"/>
      <c r="AH690" s="2"/>
      <c r="AI690" s="2"/>
      <c r="AJ690" s="2"/>
    </row>
    <row r="691" ht="15.75" customHeight="1">
      <c r="A691" s="241"/>
      <c r="B691" s="11"/>
      <c r="C691" s="11"/>
      <c r="D691" s="2"/>
      <c r="E691" s="11"/>
      <c r="F691" s="2"/>
      <c r="G691" s="2"/>
      <c r="H691" s="2"/>
      <c r="I691" s="28"/>
      <c r="J691" s="2"/>
      <c r="K691" s="2"/>
      <c r="L691" s="11"/>
      <c r="M691" s="11"/>
      <c r="N691" s="11"/>
      <c r="O691" s="11"/>
      <c r="P691" s="2"/>
      <c r="Q691" s="2"/>
      <c r="R691" s="629"/>
      <c r="S691" s="1"/>
      <c r="T691" s="1"/>
      <c r="U691" s="360"/>
      <c r="V691" s="14"/>
      <c r="W691" s="11"/>
      <c r="X691" s="2"/>
      <c r="Y691" s="1322"/>
      <c r="Z691" s="2"/>
      <c r="AA691" s="2"/>
      <c r="AB691" s="2"/>
      <c r="AC691" s="2"/>
      <c r="AD691" s="2"/>
      <c r="AE691" s="2"/>
      <c r="AF691" s="2"/>
      <c r="AG691" s="2"/>
      <c r="AH691" s="2"/>
      <c r="AI691" s="2"/>
      <c r="AJ691" s="2"/>
    </row>
    <row r="692" ht="15.75" customHeight="1">
      <c r="A692" s="241"/>
      <c r="B692" s="11"/>
      <c r="C692" s="11"/>
      <c r="D692" s="2"/>
      <c r="E692" s="11"/>
      <c r="F692" s="2"/>
      <c r="G692" s="2"/>
      <c r="H692" s="2"/>
      <c r="I692" s="28"/>
      <c r="J692" s="2"/>
      <c r="K692" s="2"/>
      <c r="L692" s="11"/>
      <c r="M692" s="11"/>
      <c r="N692" s="11"/>
      <c r="O692" s="11"/>
      <c r="P692" s="2"/>
      <c r="Q692" s="2"/>
      <c r="R692" s="629"/>
      <c r="S692" s="1"/>
      <c r="T692" s="1"/>
      <c r="U692" s="360"/>
      <c r="V692" s="14"/>
      <c r="W692" s="11"/>
      <c r="X692" s="2"/>
      <c r="Y692" s="1322"/>
      <c r="Z692" s="2"/>
      <c r="AA692" s="2"/>
      <c r="AB692" s="2"/>
      <c r="AC692" s="2"/>
      <c r="AD692" s="2"/>
      <c r="AE692" s="2"/>
      <c r="AF692" s="2"/>
      <c r="AG692" s="2"/>
      <c r="AH692" s="2"/>
      <c r="AI692" s="2"/>
      <c r="AJ692" s="2"/>
    </row>
    <row r="693" ht="15.75" customHeight="1">
      <c r="A693" s="241"/>
      <c r="B693" s="11"/>
      <c r="C693" s="11"/>
      <c r="D693" s="2"/>
      <c r="E693" s="11"/>
      <c r="F693" s="2"/>
      <c r="G693" s="2"/>
      <c r="H693" s="2"/>
      <c r="I693" s="28"/>
      <c r="J693" s="2"/>
      <c r="K693" s="2"/>
      <c r="L693" s="11"/>
      <c r="M693" s="11"/>
      <c r="N693" s="11"/>
      <c r="O693" s="11"/>
      <c r="P693" s="2"/>
      <c r="Q693" s="2"/>
      <c r="R693" s="629"/>
      <c r="S693" s="1"/>
      <c r="T693" s="1"/>
      <c r="U693" s="360"/>
      <c r="V693" s="14"/>
      <c r="W693" s="11"/>
      <c r="X693" s="2"/>
      <c r="Y693" s="1322"/>
      <c r="Z693" s="2"/>
      <c r="AA693" s="2"/>
      <c r="AB693" s="2"/>
      <c r="AC693" s="2"/>
      <c r="AD693" s="2"/>
      <c r="AE693" s="2"/>
      <c r="AF693" s="2"/>
      <c r="AG693" s="2"/>
      <c r="AH693" s="2"/>
      <c r="AI693" s="2"/>
      <c r="AJ693" s="2"/>
    </row>
    <row r="694" ht="15.75" customHeight="1">
      <c r="A694" s="241"/>
      <c r="B694" s="11"/>
      <c r="C694" s="11"/>
      <c r="D694" s="2"/>
      <c r="E694" s="11"/>
      <c r="F694" s="2"/>
      <c r="G694" s="2"/>
      <c r="H694" s="2"/>
      <c r="I694" s="28"/>
      <c r="J694" s="2"/>
      <c r="K694" s="2"/>
      <c r="L694" s="11"/>
      <c r="M694" s="11"/>
      <c r="N694" s="11"/>
      <c r="O694" s="11"/>
      <c r="P694" s="2"/>
      <c r="Q694" s="2"/>
      <c r="R694" s="629"/>
      <c r="S694" s="1"/>
      <c r="T694" s="1"/>
      <c r="U694" s="360"/>
      <c r="V694" s="14"/>
      <c r="W694" s="11"/>
      <c r="X694" s="2"/>
      <c r="Y694" s="1322"/>
      <c r="Z694" s="2"/>
      <c r="AA694" s="2"/>
      <c r="AB694" s="2"/>
      <c r="AC694" s="2"/>
      <c r="AD694" s="2"/>
      <c r="AE694" s="2"/>
      <c r="AF694" s="2"/>
      <c r="AG694" s="2"/>
      <c r="AH694" s="2"/>
      <c r="AI694" s="2"/>
      <c r="AJ694" s="2"/>
    </row>
    <row r="695" ht="15.75" customHeight="1">
      <c r="A695" s="241"/>
      <c r="B695" s="11"/>
      <c r="C695" s="11"/>
      <c r="D695" s="2"/>
      <c r="E695" s="11"/>
      <c r="F695" s="2"/>
      <c r="G695" s="2"/>
      <c r="H695" s="2"/>
      <c r="I695" s="28"/>
      <c r="J695" s="2"/>
      <c r="K695" s="2"/>
      <c r="L695" s="11"/>
      <c r="M695" s="11"/>
      <c r="N695" s="11"/>
      <c r="O695" s="11"/>
      <c r="P695" s="2"/>
      <c r="Q695" s="2"/>
      <c r="R695" s="629"/>
      <c r="S695" s="1"/>
      <c r="T695" s="1"/>
      <c r="U695" s="360"/>
      <c r="V695" s="14"/>
      <c r="W695" s="11"/>
      <c r="X695" s="2"/>
      <c r="Y695" s="1322"/>
      <c r="Z695" s="2"/>
      <c r="AA695" s="2"/>
      <c r="AB695" s="2"/>
      <c r="AC695" s="2"/>
      <c r="AD695" s="2"/>
      <c r="AE695" s="2"/>
      <c r="AF695" s="2"/>
      <c r="AG695" s="2"/>
      <c r="AH695" s="2"/>
      <c r="AI695" s="2"/>
      <c r="AJ695" s="2"/>
    </row>
    <row r="696" ht="15.75" customHeight="1">
      <c r="A696" s="241"/>
      <c r="B696" s="11"/>
      <c r="C696" s="11"/>
      <c r="D696" s="2"/>
      <c r="E696" s="11"/>
      <c r="F696" s="2"/>
      <c r="G696" s="2"/>
      <c r="H696" s="2"/>
      <c r="I696" s="28"/>
      <c r="J696" s="2"/>
      <c r="K696" s="2"/>
      <c r="L696" s="11"/>
      <c r="M696" s="11"/>
      <c r="N696" s="11"/>
      <c r="O696" s="11"/>
      <c r="P696" s="2"/>
      <c r="Q696" s="2"/>
      <c r="R696" s="629"/>
      <c r="S696" s="1"/>
      <c r="T696" s="1"/>
      <c r="U696" s="360"/>
      <c r="V696" s="14"/>
      <c r="W696" s="11"/>
      <c r="X696" s="2"/>
      <c r="Y696" s="1322"/>
      <c r="Z696" s="2"/>
      <c r="AA696" s="2"/>
      <c r="AB696" s="2"/>
      <c r="AC696" s="2"/>
      <c r="AD696" s="2"/>
      <c r="AE696" s="2"/>
      <c r="AF696" s="2"/>
      <c r="AG696" s="2"/>
      <c r="AH696" s="2"/>
      <c r="AI696" s="2"/>
      <c r="AJ696" s="2"/>
    </row>
    <row r="697" ht="15.75" customHeight="1">
      <c r="A697" s="241"/>
      <c r="B697" s="11"/>
      <c r="C697" s="11"/>
      <c r="D697" s="2"/>
      <c r="E697" s="11"/>
      <c r="F697" s="2"/>
      <c r="G697" s="2"/>
      <c r="H697" s="2"/>
      <c r="I697" s="28"/>
      <c r="J697" s="2"/>
      <c r="K697" s="2"/>
      <c r="L697" s="11"/>
      <c r="M697" s="11"/>
      <c r="N697" s="11"/>
      <c r="O697" s="11"/>
      <c r="P697" s="2"/>
      <c r="Q697" s="2"/>
      <c r="R697" s="629"/>
      <c r="S697" s="1"/>
      <c r="T697" s="1"/>
      <c r="U697" s="360"/>
      <c r="V697" s="14"/>
      <c r="W697" s="11"/>
      <c r="X697" s="2"/>
      <c r="Y697" s="1322"/>
      <c r="Z697" s="2"/>
      <c r="AA697" s="2"/>
      <c r="AB697" s="2"/>
      <c r="AC697" s="2"/>
      <c r="AD697" s="2"/>
      <c r="AE697" s="2"/>
      <c r="AF697" s="2"/>
      <c r="AG697" s="2"/>
      <c r="AH697" s="2"/>
      <c r="AI697" s="2"/>
      <c r="AJ697" s="2"/>
    </row>
    <row r="698" ht="15.75" customHeight="1">
      <c r="A698" s="241"/>
      <c r="B698" s="11"/>
      <c r="C698" s="11"/>
      <c r="D698" s="2"/>
      <c r="E698" s="11"/>
      <c r="F698" s="2"/>
      <c r="G698" s="2"/>
      <c r="H698" s="2"/>
      <c r="I698" s="28"/>
      <c r="J698" s="2"/>
      <c r="K698" s="2"/>
      <c r="L698" s="11"/>
      <c r="M698" s="11"/>
      <c r="N698" s="11"/>
      <c r="O698" s="11"/>
      <c r="P698" s="2"/>
      <c r="Q698" s="2"/>
      <c r="R698" s="629"/>
      <c r="S698" s="1"/>
      <c r="T698" s="1"/>
      <c r="U698" s="360"/>
      <c r="V698" s="14"/>
      <c r="W698" s="11"/>
      <c r="X698" s="2"/>
      <c r="Y698" s="1322"/>
      <c r="Z698" s="2"/>
      <c r="AA698" s="2"/>
      <c r="AB698" s="2"/>
      <c r="AC698" s="2"/>
      <c r="AD698" s="2"/>
      <c r="AE698" s="2"/>
      <c r="AF698" s="2"/>
      <c r="AG698" s="2"/>
      <c r="AH698" s="2"/>
      <c r="AI698" s="2"/>
      <c r="AJ698" s="2"/>
    </row>
    <row r="699" ht="15.75" customHeight="1">
      <c r="A699" s="241"/>
      <c r="B699" s="11"/>
      <c r="C699" s="11"/>
      <c r="D699" s="2"/>
      <c r="E699" s="11"/>
      <c r="F699" s="2"/>
      <c r="G699" s="2"/>
      <c r="H699" s="2"/>
      <c r="I699" s="28"/>
      <c r="J699" s="2"/>
      <c r="K699" s="2"/>
      <c r="L699" s="11"/>
      <c r="M699" s="11"/>
      <c r="N699" s="11"/>
      <c r="O699" s="11"/>
      <c r="P699" s="2"/>
      <c r="Q699" s="2"/>
      <c r="R699" s="629"/>
      <c r="S699" s="1"/>
      <c r="T699" s="1"/>
      <c r="U699" s="360"/>
      <c r="V699" s="14"/>
      <c r="W699" s="11"/>
      <c r="X699" s="2"/>
      <c r="Y699" s="1322"/>
      <c r="Z699" s="2"/>
      <c r="AA699" s="2"/>
      <c r="AB699" s="2"/>
      <c r="AC699" s="2"/>
      <c r="AD699" s="2"/>
      <c r="AE699" s="2"/>
      <c r="AF699" s="2"/>
      <c r="AG699" s="2"/>
      <c r="AH699" s="2"/>
      <c r="AI699" s="2"/>
      <c r="AJ699" s="2"/>
    </row>
    <row r="700" ht="15.75" customHeight="1">
      <c r="A700" s="241"/>
      <c r="B700" s="11"/>
      <c r="C700" s="11"/>
      <c r="D700" s="2"/>
      <c r="E700" s="11"/>
      <c r="F700" s="2"/>
      <c r="G700" s="2"/>
      <c r="H700" s="2"/>
      <c r="I700" s="28"/>
      <c r="J700" s="2"/>
      <c r="K700" s="2"/>
      <c r="L700" s="11"/>
      <c r="M700" s="11"/>
      <c r="N700" s="11"/>
      <c r="O700" s="11"/>
      <c r="P700" s="2"/>
      <c r="Q700" s="2"/>
      <c r="R700" s="629"/>
      <c r="S700" s="1"/>
      <c r="T700" s="1"/>
      <c r="U700" s="360"/>
      <c r="V700" s="14"/>
      <c r="W700" s="11"/>
      <c r="X700" s="2"/>
      <c r="Y700" s="1322"/>
      <c r="Z700" s="2"/>
      <c r="AA700" s="2"/>
      <c r="AB700" s="2"/>
      <c r="AC700" s="2"/>
      <c r="AD700" s="2"/>
      <c r="AE700" s="2"/>
      <c r="AF700" s="2"/>
      <c r="AG700" s="2"/>
      <c r="AH700" s="2"/>
      <c r="AI700" s="2"/>
      <c r="AJ700" s="2"/>
    </row>
    <row r="701" ht="15.75" customHeight="1">
      <c r="A701" s="241"/>
      <c r="B701" s="11"/>
      <c r="C701" s="11"/>
      <c r="D701" s="2"/>
      <c r="E701" s="11"/>
      <c r="F701" s="2"/>
      <c r="G701" s="2"/>
      <c r="H701" s="2"/>
      <c r="I701" s="28"/>
      <c r="J701" s="2"/>
      <c r="K701" s="2"/>
      <c r="L701" s="11"/>
      <c r="M701" s="11"/>
      <c r="N701" s="11"/>
      <c r="O701" s="11"/>
      <c r="P701" s="2"/>
      <c r="Q701" s="2"/>
      <c r="R701" s="629"/>
      <c r="S701" s="1"/>
      <c r="T701" s="1"/>
      <c r="U701" s="360"/>
      <c r="V701" s="14"/>
      <c r="W701" s="11"/>
      <c r="X701" s="2"/>
      <c r="Y701" s="1322"/>
      <c r="Z701" s="2"/>
      <c r="AA701" s="2"/>
      <c r="AB701" s="2"/>
      <c r="AC701" s="2"/>
      <c r="AD701" s="2"/>
      <c r="AE701" s="2"/>
      <c r="AF701" s="2"/>
      <c r="AG701" s="2"/>
      <c r="AH701" s="2"/>
      <c r="AI701" s="2"/>
      <c r="AJ701" s="2"/>
    </row>
    <row r="702" ht="15.75" customHeight="1">
      <c r="A702" s="241"/>
      <c r="B702" s="11"/>
      <c r="C702" s="11"/>
      <c r="D702" s="2"/>
      <c r="E702" s="11"/>
      <c r="F702" s="2"/>
      <c r="G702" s="2"/>
      <c r="H702" s="2"/>
      <c r="I702" s="28"/>
      <c r="J702" s="2"/>
      <c r="K702" s="2"/>
      <c r="L702" s="11"/>
      <c r="M702" s="11"/>
      <c r="N702" s="11"/>
      <c r="O702" s="11"/>
      <c r="P702" s="2"/>
      <c r="Q702" s="2"/>
      <c r="R702" s="629"/>
      <c r="S702" s="1"/>
      <c r="T702" s="1"/>
      <c r="U702" s="360"/>
      <c r="V702" s="14"/>
      <c r="W702" s="11"/>
      <c r="X702" s="2"/>
      <c r="Y702" s="1322"/>
      <c r="Z702" s="2"/>
      <c r="AA702" s="2"/>
      <c r="AB702" s="2"/>
      <c r="AC702" s="2"/>
      <c r="AD702" s="2"/>
      <c r="AE702" s="2"/>
      <c r="AF702" s="2"/>
      <c r="AG702" s="2"/>
      <c r="AH702" s="2"/>
      <c r="AI702" s="2"/>
      <c r="AJ702" s="2"/>
    </row>
    <row r="703" ht="15.75" customHeight="1">
      <c r="A703" s="241"/>
      <c r="B703" s="11"/>
      <c r="C703" s="11"/>
      <c r="D703" s="2"/>
      <c r="E703" s="11"/>
      <c r="F703" s="2"/>
      <c r="G703" s="2"/>
      <c r="H703" s="2"/>
      <c r="I703" s="28"/>
      <c r="J703" s="2"/>
      <c r="K703" s="2"/>
      <c r="L703" s="11"/>
      <c r="M703" s="11"/>
      <c r="N703" s="11"/>
      <c r="O703" s="11"/>
      <c r="P703" s="2"/>
      <c r="Q703" s="2"/>
      <c r="R703" s="629"/>
      <c r="S703" s="1"/>
      <c r="T703" s="1"/>
      <c r="U703" s="360"/>
      <c r="V703" s="14"/>
      <c r="W703" s="11"/>
      <c r="X703" s="2"/>
      <c r="Y703" s="1322"/>
      <c r="Z703" s="2"/>
      <c r="AA703" s="2"/>
      <c r="AB703" s="2"/>
      <c r="AC703" s="2"/>
      <c r="AD703" s="2"/>
      <c r="AE703" s="2"/>
      <c r="AF703" s="2"/>
      <c r="AG703" s="2"/>
      <c r="AH703" s="2"/>
      <c r="AI703" s="2"/>
      <c r="AJ703" s="2"/>
    </row>
    <row r="704" ht="15.75" customHeight="1">
      <c r="A704" s="241"/>
      <c r="B704" s="11"/>
      <c r="C704" s="11"/>
      <c r="D704" s="2"/>
      <c r="E704" s="11"/>
      <c r="F704" s="2"/>
      <c r="G704" s="2"/>
      <c r="H704" s="2"/>
      <c r="I704" s="28"/>
      <c r="J704" s="2"/>
      <c r="K704" s="2"/>
      <c r="L704" s="11"/>
      <c r="M704" s="11"/>
      <c r="N704" s="11"/>
      <c r="O704" s="11"/>
      <c r="P704" s="2"/>
      <c r="Q704" s="2"/>
      <c r="R704" s="629"/>
      <c r="S704" s="1"/>
      <c r="T704" s="1"/>
      <c r="U704" s="360"/>
      <c r="V704" s="14"/>
      <c r="W704" s="11"/>
      <c r="X704" s="2"/>
      <c r="Y704" s="1322"/>
      <c r="Z704" s="2"/>
      <c r="AA704" s="2"/>
      <c r="AB704" s="2"/>
      <c r="AC704" s="2"/>
      <c r="AD704" s="2"/>
      <c r="AE704" s="2"/>
      <c r="AF704" s="2"/>
      <c r="AG704" s="2"/>
      <c r="AH704" s="2"/>
      <c r="AI704" s="2"/>
      <c r="AJ704" s="2"/>
    </row>
    <row r="705" ht="15.75" customHeight="1">
      <c r="A705" s="241"/>
      <c r="B705" s="11"/>
      <c r="C705" s="11"/>
      <c r="D705" s="2"/>
      <c r="E705" s="11"/>
      <c r="F705" s="2"/>
      <c r="G705" s="2"/>
      <c r="H705" s="2"/>
      <c r="I705" s="28"/>
      <c r="J705" s="2"/>
      <c r="K705" s="2"/>
      <c r="L705" s="11"/>
      <c r="M705" s="11"/>
      <c r="N705" s="11"/>
      <c r="O705" s="11"/>
      <c r="P705" s="2"/>
      <c r="Q705" s="2"/>
      <c r="R705" s="629"/>
      <c r="S705" s="1"/>
      <c r="T705" s="1"/>
      <c r="U705" s="360"/>
      <c r="V705" s="14"/>
      <c r="W705" s="11"/>
      <c r="X705" s="2"/>
      <c r="Y705" s="1322"/>
      <c r="Z705" s="2"/>
      <c r="AA705" s="2"/>
      <c r="AB705" s="2"/>
      <c r="AC705" s="2"/>
      <c r="AD705" s="2"/>
      <c r="AE705" s="2"/>
      <c r="AF705" s="2"/>
      <c r="AG705" s="2"/>
      <c r="AH705" s="2"/>
      <c r="AI705" s="2"/>
      <c r="AJ705" s="2"/>
    </row>
    <row r="706" ht="15.75" customHeight="1">
      <c r="A706" s="241"/>
      <c r="B706" s="11"/>
      <c r="C706" s="11"/>
      <c r="D706" s="2"/>
      <c r="E706" s="11"/>
      <c r="F706" s="2"/>
      <c r="G706" s="2"/>
      <c r="H706" s="2"/>
      <c r="I706" s="28"/>
      <c r="J706" s="2"/>
      <c r="K706" s="2"/>
      <c r="L706" s="11"/>
      <c r="M706" s="11"/>
      <c r="N706" s="11"/>
      <c r="O706" s="11"/>
      <c r="P706" s="2"/>
      <c r="Q706" s="2"/>
      <c r="R706" s="629"/>
      <c r="S706" s="1"/>
      <c r="T706" s="1"/>
      <c r="U706" s="360"/>
      <c r="V706" s="14"/>
      <c r="W706" s="11"/>
      <c r="X706" s="2"/>
      <c r="Y706" s="1322"/>
      <c r="Z706" s="2"/>
      <c r="AA706" s="2"/>
      <c r="AB706" s="2"/>
      <c r="AC706" s="2"/>
      <c r="AD706" s="2"/>
      <c r="AE706" s="2"/>
      <c r="AF706" s="2"/>
      <c r="AG706" s="2"/>
      <c r="AH706" s="2"/>
      <c r="AI706" s="2"/>
      <c r="AJ706" s="2"/>
    </row>
    <row r="707" ht="15.75" customHeight="1">
      <c r="A707" s="241"/>
      <c r="B707" s="11"/>
      <c r="C707" s="11"/>
      <c r="D707" s="2"/>
      <c r="E707" s="11"/>
      <c r="F707" s="2"/>
      <c r="G707" s="2"/>
      <c r="H707" s="2"/>
      <c r="I707" s="28"/>
      <c r="J707" s="2"/>
      <c r="K707" s="2"/>
      <c r="L707" s="11"/>
      <c r="M707" s="11"/>
      <c r="N707" s="11"/>
      <c r="O707" s="11"/>
      <c r="P707" s="2"/>
      <c r="Q707" s="2"/>
      <c r="R707" s="629"/>
      <c r="S707" s="1"/>
      <c r="T707" s="1"/>
      <c r="U707" s="360"/>
      <c r="V707" s="14"/>
      <c r="W707" s="11"/>
      <c r="X707" s="2"/>
      <c r="Y707" s="1322"/>
      <c r="Z707" s="2"/>
      <c r="AA707" s="2"/>
      <c r="AB707" s="2"/>
      <c r="AC707" s="2"/>
      <c r="AD707" s="2"/>
      <c r="AE707" s="2"/>
      <c r="AF707" s="2"/>
      <c r="AG707" s="2"/>
      <c r="AH707" s="2"/>
      <c r="AI707" s="2"/>
      <c r="AJ707" s="2"/>
    </row>
    <row r="708" ht="15.75" customHeight="1">
      <c r="A708" s="241"/>
      <c r="B708" s="11"/>
      <c r="C708" s="11"/>
      <c r="D708" s="2"/>
      <c r="E708" s="11"/>
      <c r="F708" s="2"/>
      <c r="G708" s="2"/>
      <c r="H708" s="2"/>
      <c r="I708" s="28"/>
      <c r="J708" s="2"/>
      <c r="K708" s="2"/>
      <c r="L708" s="11"/>
      <c r="M708" s="11"/>
      <c r="N708" s="11"/>
      <c r="O708" s="11"/>
      <c r="P708" s="2"/>
      <c r="Q708" s="2"/>
      <c r="R708" s="629"/>
      <c r="S708" s="1"/>
      <c r="T708" s="1"/>
      <c r="U708" s="360"/>
      <c r="V708" s="14"/>
      <c r="W708" s="11"/>
      <c r="X708" s="2"/>
      <c r="Y708" s="1322"/>
      <c r="Z708" s="2"/>
      <c r="AA708" s="2"/>
      <c r="AB708" s="2"/>
      <c r="AC708" s="2"/>
      <c r="AD708" s="2"/>
      <c r="AE708" s="2"/>
      <c r="AF708" s="2"/>
      <c r="AG708" s="2"/>
      <c r="AH708" s="2"/>
      <c r="AI708" s="2"/>
      <c r="AJ708" s="2"/>
    </row>
    <row r="709" ht="15.75" customHeight="1">
      <c r="A709" s="241"/>
      <c r="B709" s="11"/>
      <c r="C709" s="11"/>
      <c r="D709" s="2"/>
      <c r="E709" s="11"/>
      <c r="F709" s="2"/>
      <c r="G709" s="2"/>
      <c r="H709" s="2"/>
      <c r="I709" s="28"/>
      <c r="J709" s="2"/>
      <c r="K709" s="2"/>
      <c r="L709" s="11"/>
      <c r="M709" s="11"/>
      <c r="N709" s="11"/>
      <c r="O709" s="11"/>
      <c r="P709" s="2"/>
      <c r="Q709" s="2"/>
      <c r="R709" s="629"/>
      <c r="S709" s="1"/>
      <c r="T709" s="1"/>
      <c r="U709" s="360"/>
      <c r="V709" s="14"/>
      <c r="W709" s="11"/>
      <c r="X709" s="2"/>
      <c r="Y709" s="1322"/>
      <c r="Z709" s="2"/>
      <c r="AA709" s="2"/>
      <c r="AB709" s="2"/>
      <c r="AC709" s="2"/>
      <c r="AD709" s="2"/>
      <c r="AE709" s="2"/>
      <c r="AF709" s="2"/>
      <c r="AG709" s="2"/>
      <c r="AH709" s="2"/>
      <c r="AI709" s="2"/>
      <c r="AJ709" s="2"/>
    </row>
    <row r="710" ht="15.75" customHeight="1">
      <c r="A710" s="241"/>
      <c r="B710" s="11"/>
      <c r="C710" s="11"/>
      <c r="D710" s="2"/>
      <c r="E710" s="11"/>
      <c r="F710" s="2"/>
      <c r="G710" s="2"/>
      <c r="H710" s="2"/>
      <c r="I710" s="28"/>
      <c r="J710" s="2"/>
      <c r="K710" s="2"/>
      <c r="L710" s="11"/>
      <c r="M710" s="11"/>
      <c r="N710" s="11"/>
      <c r="O710" s="11"/>
      <c r="P710" s="2"/>
      <c r="Q710" s="2"/>
      <c r="R710" s="629"/>
      <c r="S710" s="1"/>
      <c r="T710" s="1"/>
      <c r="U710" s="360"/>
      <c r="V710" s="14"/>
      <c r="W710" s="11"/>
      <c r="X710" s="2"/>
      <c r="Y710" s="1322"/>
      <c r="Z710" s="2"/>
      <c r="AA710" s="2"/>
      <c r="AB710" s="2"/>
      <c r="AC710" s="2"/>
      <c r="AD710" s="2"/>
      <c r="AE710" s="2"/>
      <c r="AF710" s="2"/>
      <c r="AG710" s="2"/>
      <c r="AH710" s="2"/>
      <c r="AI710" s="2"/>
      <c r="AJ710" s="2"/>
    </row>
    <row r="711" ht="15.75" customHeight="1">
      <c r="A711" s="241"/>
      <c r="B711" s="11"/>
      <c r="C711" s="11"/>
      <c r="D711" s="2"/>
      <c r="E711" s="11"/>
      <c r="F711" s="2"/>
      <c r="G711" s="2"/>
      <c r="H711" s="2"/>
      <c r="I711" s="28"/>
      <c r="J711" s="2"/>
      <c r="K711" s="2"/>
      <c r="L711" s="11"/>
      <c r="M711" s="11"/>
      <c r="N711" s="11"/>
      <c r="O711" s="11"/>
      <c r="P711" s="2"/>
      <c r="Q711" s="2"/>
      <c r="R711" s="629"/>
      <c r="S711" s="1"/>
      <c r="T711" s="1"/>
      <c r="U711" s="360"/>
      <c r="V711" s="14"/>
      <c r="W711" s="11"/>
      <c r="X711" s="2"/>
      <c r="Y711" s="1322"/>
      <c r="Z711" s="2"/>
      <c r="AA711" s="2"/>
      <c r="AB711" s="2"/>
      <c r="AC711" s="2"/>
      <c r="AD711" s="2"/>
      <c r="AE711" s="2"/>
      <c r="AF711" s="2"/>
      <c r="AG711" s="2"/>
      <c r="AH711" s="2"/>
      <c r="AI711" s="2"/>
      <c r="AJ711" s="2"/>
    </row>
    <row r="712" ht="15.75" customHeight="1">
      <c r="A712" s="241"/>
      <c r="B712" s="11"/>
      <c r="C712" s="11"/>
      <c r="D712" s="2"/>
      <c r="E712" s="11"/>
      <c r="F712" s="2"/>
      <c r="G712" s="2"/>
      <c r="H712" s="2"/>
      <c r="I712" s="28"/>
      <c r="J712" s="2"/>
      <c r="K712" s="2"/>
      <c r="L712" s="11"/>
      <c r="M712" s="11"/>
      <c r="N712" s="11"/>
      <c r="O712" s="11"/>
      <c r="P712" s="2"/>
      <c r="Q712" s="2"/>
      <c r="R712" s="629"/>
      <c r="S712" s="1"/>
      <c r="T712" s="1"/>
      <c r="U712" s="360"/>
      <c r="V712" s="14"/>
      <c r="W712" s="11"/>
      <c r="X712" s="2"/>
      <c r="Y712" s="1322"/>
      <c r="Z712" s="2"/>
      <c r="AA712" s="2"/>
      <c r="AB712" s="2"/>
      <c r="AC712" s="2"/>
      <c r="AD712" s="2"/>
      <c r="AE712" s="2"/>
      <c r="AF712" s="2"/>
      <c r="AG712" s="2"/>
      <c r="AH712" s="2"/>
      <c r="AI712" s="2"/>
      <c r="AJ712" s="2"/>
    </row>
    <row r="713" ht="15.75" customHeight="1">
      <c r="A713" s="241"/>
      <c r="B713" s="11"/>
      <c r="C713" s="11"/>
      <c r="D713" s="2"/>
      <c r="E713" s="11"/>
      <c r="F713" s="2"/>
      <c r="G713" s="2"/>
      <c r="H713" s="2"/>
      <c r="I713" s="28"/>
      <c r="J713" s="2"/>
      <c r="K713" s="2"/>
      <c r="L713" s="11"/>
      <c r="M713" s="11"/>
      <c r="N713" s="11"/>
      <c r="O713" s="11"/>
      <c r="P713" s="2"/>
      <c r="Q713" s="2"/>
      <c r="R713" s="629"/>
      <c r="S713" s="1"/>
      <c r="T713" s="1"/>
      <c r="U713" s="360"/>
      <c r="V713" s="14"/>
      <c r="W713" s="11"/>
      <c r="X713" s="2"/>
      <c r="Y713" s="1322"/>
      <c r="Z713" s="2"/>
      <c r="AA713" s="2"/>
      <c r="AB713" s="2"/>
      <c r="AC713" s="2"/>
      <c r="AD713" s="2"/>
      <c r="AE713" s="2"/>
      <c r="AF713" s="2"/>
      <c r="AG713" s="2"/>
      <c r="AH713" s="2"/>
      <c r="AI713" s="2"/>
      <c r="AJ713" s="2"/>
    </row>
    <row r="714" ht="15.75" customHeight="1">
      <c r="A714" s="241"/>
      <c r="B714" s="11"/>
      <c r="C714" s="11"/>
      <c r="D714" s="2"/>
      <c r="E714" s="11"/>
      <c r="F714" s="2"/>
      <c r="G714" s="2"/>
      <c r="H714" s="2"/>
      <c r="I714" s="28"/>
      <c r="J714" s="2"/>
      <c r="K714" s="2"/>
      <c r="L714" s="11"/>
      <c r="M714" s="11"/>
      <c r="N714" s="11"/>
      <c r="O714" s="11"/>
      <c r="P714" s="2"/>
      <c r="Q714" s="2"/>
      <c r="R714" s="629"/>
      <c r="S714" s="1"/>
      <c r="T714" s="1"/>
      <c r="U714" s="360"/>
      <c r="V714" s="14"/>
      <c r="W714" s="11"/>
      <c r="X714" s="2"/>
      <c r="Y714" s="1322"/>
      <c r="Z714" s="2"/>
      <c r="AA714" s="2"/>
      <c r="AB714" s="2"/>
      <c r="AC714" s="2"/>
      <c r="AD714" s="2"/>
      <c r="AE714" s="2"/>
      <c r="AF714" s="2"/>
      <c r="AG714" s="2"/>
      <c r="AH714" s="2"/>
      <c r="AI714" s="2"/>
      <c r="AJ714" s="2"/>
    </row>
    <row r="715" ht="15.75" customHeight="1">
      <c r="A715" s="241"/>
      <c r="B715" s="11"/>
      <c r="C715" s="11"/>
      <c r="D715" s="2"/>
      <c r="E715" s="11"/>
      <c r="F715" s="2"/>
      <c r="G715" s="2"/>
      <c r="H715" s="2"/>
      <c r="I715" s="28"/>
      <c r="J715" s="2"/>
      <c r="K715" s="2"/>
      <c r="L715" s="11"/>
      <c r="M715" s="11"/>
      <c r="N715" s="11"/>
      <c r="O715" s="11"/>
      <c r="P715" s="2"/>
      <c r="Q715" s="2"/>
      <c r="R715" s="629"/>
      <c r="S715" s="1"/>
      <c r="T715" s="1"/>
      <c r="U715" s="360"/>
      <c r="V715" s="14"/>
      <c r="W715" s="11"/>
      <c r="X715" s="2"/>
      <c r="Y715" s="1322"/>
      <c r="Z715" s="2"/>
      <c r="AA715" s="2"/>
      <c r="AB715" s="2"/>
      <c r="AC715" s="2"/>
      <c r="AD715" s="2"/>
      <c r="AE715" s="2"/>
      <c r="AF715" s="2"/>
      <c r="AG715" s="2"/>
      <c r="AH715" s="2"/>
      <c r="AI715" s="2"/>
      <c r="AJ715" s="2"/>
    </row>
    <row r="716" ht="15.75" customHeight="1">
      <c r="A716" s="241"/>
      <c r="B716" s="11"/>
      <c r="C716" s="11"/>
      <c r="D716" s="2"/>
      <c r="E716" s="11"/>
      <c r="F716" s="2"/>
      <c r="G716" s="2"/>
      <c r="H716" s="2"/>
      <c r="I716" s="28"/>
      <c r="J716" s="2"/>
      <c r="K716" s="2"/>
      <c r="L716" s="11"/>
      <c r="M716" s="11"/>
      <c r="N716" s="11"/>
      <c r="O716" s="11"/>
      <c r="P716" s="2"/>
      <c r="Q716" s="2"/>
      <c r="R716" s="629"/>
      <c r="S716" s="1"/>
      <c r="T716" s="1"/>
      <c r="U716" s="360"/>
      <c r="V716" s="14"/>
      <c r="W716" s="11"/>
      <c r="X716" s="2"/>
      <c r="Y716" s="1322"/>
      <c r="Z716" s="2"/>
      <c r="AA716" s="2"/>
      <c r="AB716" s="2"/>
      <c r="AC716" s="2"/>
      <c r="AD716" s="2"/>
      <c r="AE716" s="2"/>
      <c r="AF716" s="2"/>
      <c r="AG716" s="2"/>
      <c r="AH716" s="2"/>
      <c r="AI716" s="2"/>
      <c r="AJ716" s="2"/>
    </row>
    <row r="717" ht="15.75" customHeight="1">
      <c r="A717" s="241"/>
      <c r="B717" s="11"/>
      <c r="C717" s="11"/>
      <c r="D717" s="2"/>
      <c r="E717" s="11"/>
      <c r="F717" s="2"/>
      <c r="G717" s="2"/>
      <c r="H717" s="2"/>
      <c r="I717" s="28"/>
      <c r="J717" s="2"/>
      <c r="K717" s="2"/>
      <c r="L717" s="11"/>
      <c r="M717" s="11"/>
      <c r="N717" s="11"/>
      <c r="O717" s="11"/>
      <c r="P717" s="2"/>
      <c r="Q717" s="2"/>
      <c r="R717" s="629"/>
      <c r="S717" s="1"/>
      <c r="T717" s="1"/>
      <c r="U717" s="360"/>
      <c r="V717" s="14"/>
      <c r="W717" s="11"/>
      <c r="X717" s="2"/>
      <c r="Y717" s="1322"/>
      <c r="Z717" s="2"/>
      <c r="AA717" s="2"/>
      <c r="AB717" s="2"/>
      <c r="AC717" s="2"/>
      <c r="AD717" s="2"/>
      <c r="AE717" s="2"/>
      <c r="AF717" s="2"/>
      <c r="AG717" s="2"/>
      <c r="AH717" s="2"/>
      <c r="AI717" s="2"/>
      <c r="AJ717" s="2"/>
    </row>
    <row r="718" ht="15.75" customHeight="1">
      <c r="A718" s="241"/>
      <c r="B718" s="11"/>
      <c r="C718" s="11"/>
      <c r="D718" s="2"/>
      <c r="E718" s="11"/>
      <c r="F718" s="2"/>
      <c r="G718" s="2"/>
      <c r="H718" s="2"/>
      <c r="I718" s="28"/>
      <c r="J718" s="2"/>
      <c r="K718" s="2"/>
      <c r="L718" s="11"/>
      <c r="M718" s="11"/>
      <c r="N718" s="11"/>
      <c r="O718" s="11"/>
      <c r="P718" s="2"/>
      <c r="Q718" s="2"/>
      <c r="R718" s="629"/>
      <c r="S718" s="1"/>
      <c r="T718" s="1"/>
      <c r="U718" s="360"/>
      <c r="V718" s="14"/>
      <c r="W718" s="11"/>
      <c r="X718" s="2"/>
      <c r="Y718" s="1322"/>
      <c r="Z718" s="2"/>
      <c r="AA718" s="2"/>
      <c r="AB718" s="2"/>
      <c r="AC718" s="2"/>
      <c r="AD718" s="2"/>
      <c r="AE718" s="2"/>
      <c r="AF718" s="2"/>
      <c r="AG718" s="2"/>
      <c r="AH718" s="2"/>
      <c r="AI718" s="2"/>
      <c r="AJ718" s="2"/>
    </row>
    <row r="719" ht="15.75" customHeight="1">
      <c r="A719" s="241"/>
      <c r="B719" s="11"/>
      <c r="C719" s="11"/>
      <c r="D719" s="2"/>
      <c r="E719" s="11"/>
      <c r="F719" s="2"/>
      <c r="G719" s="2"/>
      <c r="H719" s="2"/>
      <c r="I719" s="28"/>
      <c r="J719" s="2"/>
      <c r="K719" s="2"/>
      <c r="L719" s="11"/>
      <c r="M719" s="11"/>
      <c r="N719" s="11"/>
      <c r="O719" s="11"/>
      <c r="P719" s="2"/>
      <c r="Q719" s="2"/>
      <c r="R719" s="629"/>
      <c r="S719" s="1"/>
      <c r="T719" s="1"/>
      <c r="U719" s="360"/>
      <c r="V719" s="14"/>
      <c r="W719" s="11"/>
      <c r="X719" s="2"/>
      <c r="Y719" s="1322"/>
      <c r="Z719" s="2"/>
      <c r="AA719" s="2"/>
      <c r="AB719" s="2"/>
      <c r="AC719" s="2"/>
      <c r="AD719" s="2"/>
      <c r="AE719" s="2"/>
      <c r="AF719" s="2"/>
      <c r="AG719" s="2"/>
      <c r="AH719" s="2"/>
      <c r="AI719" s="2"/>
      <c r="AJ719" s="2"/>
    </row>
    <row r="720" ht="15.75" customHeight="1">
      <c r="A720" s="241"/>
      <c r="B720" s="11"/>
      <c r="C720" s="11"/>
      <c r="D720" s="2"/>
      <c r="E720" s="11"/>
      <c r="F720" s="2"/>
      <c r="G720" s="2"/>
      <c r="H720" s="2"/>
      <c r="I720" s="28"/>
      <c r="J720" s="2"/>
      <c r="K720" s="2"/>
      <c r="L720" s="11"/>
      <c r="M720" s="11"/>
      <c r="N720" s="11"/>
      <c r="O720" s="11"/>
      <c r="P720" s="2"/>
      <c r="Q720" s="2"/>
      <c r="R720" s="629"/>
      <c r="S720" s="1"/>
      <c r="T720" s="1"/>
      <c r="U720" s="360"/>
      <c r="V720" s="14"/>
      <c r="W720" s="11"/>
      <c r="X720" s="2"/>
      <c r="Y720" s="1322"/>
      <c r="Z720" s="2"/>
      <c r="AA720" s="2"/>
      <c r="AB720" s="2"/>
      <c r="AC720" s="2"/>
      <c r="AD720" s="2"/>
      <c r="AE720" s="2"/>
      <c r="AF720" s="2"/>
      <c r="AG720" s="2"/>
      <c r="AH720" s="2"/>
      <c r="AI720" s="2"/>
      <c r="AJ720" s="2"/>
    </row>
    <row r="721" ht="15.75" customHeight="1">
      <c r="A721" s="241"/>
      <c r="B721" s="11"/>
      <c r="C721" s="11"/>
      <c r="D721" s="2"/>
      <c r="E721" s="11"/>
      <c r="F721" s="2"/>
      <c r="G721" s="2"/>
      <c r="H721" s="2"/>
      <c r="I721" s="28"/>
      <c r="J721" s="2"/>
      <c r="K721" s="2"/>
      <c r="L721" s="11"/>
      <c r="M721" s="11"/>
      <c r="N721" s="11"/>
      <c r="O721" s="11"/>
      <c r="P721" s="2"/>
      <c r="Q721" s="2"/>
      <c r="R721" s="629"/>
      <c r="S721" s="1"/>
      <c r="T721" s="1"/>
      <c r="U721" s="360"/>
      <c r="V721" s="14"/>
      <c r="W721" s="11"/>
      <c r="X721" s="2"/>
      <c r="Y721" s="1322"/>
      <c r="Z721" s="2"/>
      <c r="AA721" s="2"/>
      <c r="AB721" s="2"/>
      <c r="AC721" s="2"/>
      <c r="AD721" s="2"/>
      <c r="AE721" s="2"/>
      <c r="AF721" s="2"/>
      <c r="AG721" s="2"/>
      <c r="AH721" s="2"/>
      <c r="AI721" s="2"/>
      <c r="AJ721" s="2"/>
    </row>
    <row r="722" ht="15.75" customHeight="1">
      <c r="A722" s="241"/>
      <c r="B722" s="11"/>
      <c r="C722" s="11"/>
      <c r="D722" s="2"/>
      <c r="E722" s="11"/>
      <c r="F722" s="2"/>
      <c r="G722" s="2"/>
      <c r="H722" s="2"/>
      <c r="I722" s="28"/>
      <c r="J722" s="2"/>
      <c r="K722" s="2"/>
      <c r="L722" s="11"/>
      <c r="M722" s="11"/>
      <c r="N722" s="11"/>
      <c r="O722" s="11"/>
      <c r="P722" s="2"/>
      <c r="Q722" s="2"/>
      <c r="R722" s="629"/>
      <c r="S722" s="1"/>
      <c r="T722" s="1"/>
      <c r="U722" s="360"/>
      <c r="V722" s="14"/>
      <c r="W722" s="11"/>
      <c r="X722" s="2"/>
      <c r="Y722" s="1322"/>
      <c r="Z722" s="2"/>
      <c r="AA722" s="2"/>
      <c r="AB722" s="2"/>
      <c r="AC722" s="2"/>
      <c r="AD722" s="2"/>
      <c r="AE722" s="2"/>
      <c r="AF722" s="2"/>
      <c r="AG722" s="2"/>
      <c r="AH722" s="2"/>
      <c r="AI722" s="2"/>
      <c r="AJ722" s="2"/>
    </row>
    <row r="723" ht="15.75" customHeight="1">
      <c r="A723" s="241"/>
      <c r="B723" s="11"/>
      <c r="C723" s="11"/>
      <c r="D723" s="2"/>
      <c r="E723" s="11"/>
      <c r="F723" s="2"/>
      <c r="G723" s="2"/>
      <c r="H723" s="2"/>
      <c r="I723" s="28"/>
      <c r="J723" s="2"/>
      <c r="K723" s="2"/>
      <c r="L723" s="11"/>
      <c r="M723" s="11"/>
      <c r="N723" s="11"/>
      <c r="O723" s="11"/>
      <c r="P723" s="2"/>
      <c r="Q723" s="2"/>
      <c r="R723" s="629"/>
      <c r="S723" s="1"/>
      <c r="T723" s="1"/>
      <c r="U723" s="360"/>
      <c r="V723" s="14"/>
      <c r="W723" s="11"/>
      <c r="X723" s="2"/>
      <c r="Y723" s="1322"/>
      <c r="Z723" s="2"/>
      <c r="AA723" s="2"/>
      <c r="AB723" s="2"/>
      <c r="AC723" s="2"/>
      <c r="AD723" s="2"/>
      <c r="AE723" s="2"/>
      <c r="AF723" s="2"/>
      <c r="AG723" s="2"/>
      <c r="AH723" s="2"/>
      <c r="AI723" s="2"/>
      <c r="AJ723" s="2"/>
    </row>
    <row r="724" ht="15.75" customHeight="1">
      <c r="A724" s="241"/>
      <c r="B724" s="11"/>
      <c r="C724" s="11"/>
      <c r="D724" s="2"/>
      <c r="E724" s="11"/>
      <c r="F724" s="2"/>
      <c r="G724" s="2"/>
      <c r="H724" s="2"/>
      <c r="I724" s="28"/>
      <c r="J724" s="2"/>
      <c r="K724" s="2"/>
      <c r="L724" s="11"/>
      <c r="M724" s="11"/>
      <c r="N724" s="11"/>
      <c r="O724" s="11"/>
      <c r="P724" s="2"/>
      <c r="Q724" s="2"/>
      <c r="R724" s="629"/>
      <c r="S724" s="1"/>
      <c r="T724" s="1"/>
      <c r="U724" s="360"/>
      <c r="V724" s="14"/>
      <c r="W724" s="11"/>
      <c r="X724" s="2"/>
      <c r="Y724" s="1322"/>
      <c r="Z724" s="2"/>
      <c r="AA724" s="2"/>
      <c r="AB724" s="2"/>
      <c r="AC724" s="2"/>
      <c r="AD724" s="2"/>
      <c r="AE724" s="2"/>
      <c r="AF724" s="2"/>
      <c r="AG724" s="2"/>
      <c r="AH724" s="2"/>
      <c r="AI724" s="2"/>
      <c r="AJ724" s="2"/>
    </row>
    <row r="725" ht="15.75" customHeight="1">
      <c r="A725" s="241"/>
      <c r="B725" s="11"/>
      <c r="C725" s="11"/>
      <c r="D725" s="2"/>
      <c r="E725" s="11"/>
      <c r="F725" s="2"/>
      <c r="G725" s="2"/>
      <c r="H725" s="2"/>
      <c r="I725" s="28"/>
      <c r="J725" s="2"/>
      <c r="K725" s="2"/>
      <c r="L725" s="11"/>
      <c r="M725" s="11"/>
      <c r="N725" s="11"/>
      <c r="O725" s="11"/>
      <c r="P725" s="2"/>
      <c r="Q725" s="2"/>
      <c r="R725" s="629"/>
      <c r="S725" s="1"/>
      <c r="T725" s="1"/>
      <c r="U725" s="360"/>
      <c r="V725" s="14"/>
      <c r="W725" s="11"/>
      <c r="X725" s="2"/>
      <c r="Y725" s="1322"/>
      <c r="Z725" s="2"/>
      <c r="AA725" s="2"/>
      <c r="AB725" s="2"/>
      <c r="AC725" s="2"/>
      <c r="AD725" s="2"/>
      <c r="AE725" s="2"/>
      <c r="AF725" s="2"/>
      <c r="AG725" s="2"/>
      <c r="AH725" s="2"/>
      <c r="AI725" s="2"/>
      <c r="AJ725" s="2"/>
    </row>
    <row r="726" ht="15.75" customHeight="1">
      <c r="A726" s="241"/>
      <c r="B726" s="11"/>
      <c r="C726" s="11"/>
      <c r="D726" s="2"/>
      <c r="E726" s="11"/>
      <c r="F726" s="2"/>
      <c r="G726" s="2"/>
      <c r="H726" s="2"/>
      <c r="I726" s="28"/>
      <c r="J726" s="2"/>
      <c r="K726" s="2"/>
      <c r="L726" s="11"/>
      <c r="M726" s="11"/>
      <c r="N726" s="11"/>
      <c r="O726" s="11"/>
      <c r="P726" s="2"/>
      <c r="Q726" s="2"/>
      <c r="R726" s="629"/>
      <c r="S726" s="1"/>
      <c r="T726" s="1"/>
      <c r="U726" s="360"/>
      <c r="V726" s="14"/>
      <c r="W726" s="11"/>
      <c r="X726" s="2"/>
      <c r="Y726" s="1322"/>
      <c r="Z726" s="2"/>
      <c r="AA726" s="2"/>
      <c r="AB726" s="2"/>
      <c r="AC726" s="2"/>
      <c r="AD726" s="2"/>
      <c r="AE726" s="2"/>
      <c r="AF726" s="2"/>
      <c r="AG726" s="2"/>
      <c r="AH726" s="2"/>
      <c r="AI726" s="2"/>
      <c r="AJ726" s="2"/>
    </row>
    <row r="727" ht="15.75" customHeight="1">
      <c r="A727" s="241"/>
      <c r="B727" s="11"/>
      <c r="C727" s="11"/>
      <c r="D727" s="2"/>
      <c r="E727" s="11"/>
      <c r="F727" s="2"/>
      <c r="G727" s="2"/>
      <c r="H727" s="2"/>
      <c r="I727" s="28"/>
      <c r="J727" s="2"/>
      <c r="K727" s="2"/>
      <c r="L727" s="11"/>
      <c r="M727" s="11"/>
      <c r="N727" s="11"/>
      <c r="O727" s="11"/>
      <c r="P727" s="2"/>
      <c r="Q727" s="2"/>
      <c r="R727" s="629"/>
      <c r="S727" s="1"/>
      <c r="T727" s="1"/>
      <c r="U727" s="360"/>
      <c r="V727" s="14"/>
      <c r="W727" s="11"/>
      <c r="X727" s="2"/>
      <c r="Y727" s="1322"/>
      <c r="Z727" s="2"/>
      <c r="AA727" s="2"/>
      <c r="AB727" s="2"/>
      <c r="AC727" s="2"/>
      <c r="AD727" s="2"/>
      <c r="AE727" s="2"/>
      <c r="AF727" s="2"/>
      <c r="AG727" s="2"/>
      <c r="AH727" s="2"/>
      <c r="AI727" s="2"/>
      <c r="AJ727" s="2"/>
    </row>
    <row r="728" ht="15.75" customHeight="1">
      <c r="A728" s="241"/>
      <c r="B728" s="11"/>
      <c r="C728" s="11"/>
      <c r="D728" s="2"/>
      <c r="E728" s="11"/>
      <c r="F728" s="2"/>
      <c r="G728" s="2"/>
      <c r="H728" s="2"/>
      <c r="I728" s="28"/>
      <c r="J728" s="2"/>
      <c r="K728" s="2"/>
      <c r="L728" s="11"/>
      <c r="M728" s="11"/>
      <c r="N728" s="11"/>
      <c r="O728" s="11"/>
      <c r="P728" s="2"/>
      <c r="Q728" s="2"/>
      <c r="R728" s="629"/>
      <c r="S728" s="1"/>
      <c r="T728" s="1"/>
      <c r="U728" s="360"/>
      <c r="V728" s="14"/>
      <c r="W728" s="11"/>
      <c r="X728" s="2"/>
      <c r="Y728" s="1322"/>
      <c r="Z728" s="2"/>
      <c r="AA728" s="2"/>
      <c r="AB728" s="2"/>
      <c r="AC728" s="2"/>
      <c r="AD728" s="2"/>
      <c r="AE728" s="2"/>
      <c r="AF728" s="2"/>
      <c r="AG728" s="2"/>
      <c r="AH728" s="2"/>
      <c r="AI728" s="2"/>
      <c r="AJ728" s="2"/>
    </row>
    <row r="729" ht="15.75" customHeight="1">
      <c r="A729" s="241"/>
      <c r="B729" s="11"/>
      <c r="C729" s="11"/>
      <c r="D729" s="2"/>
      <c r="E729" s="11"/>
      <c r="F729" s="2"/>
      <c r="G729" s="2"/>
      <c r="H729" s="2"/>
      <c r="I729" s="28"/>
      <c r="J729" s="2"/>
      <c r="K729" s="2"/>
      <c r="L729" s="11"/>
      <c r="M729" s="11"/>
      <c r="N729" s="11"/>
      <c r="O729" s="11"/>
      <c r="P729" s="2"/>
      <c r="Q729" s="2"/>
      <c r="R729" s="629"/>
      <c r="S729" s="1"/>
      <c r="T729" s="1"/>
      <c r="U729" s="360"/>
      <c r="V729" s="14"/>
      <c r="W729" s="11"/>
      <c r="X729" s="2"/>
      <c r="Y729" s="1322"/>
      <c r="Z729" s="2"/>
      <c r="AA729" s="2"/>
      <c r="AB729" s="2"/>
      <c r="AC729" s="2"/>
      <c r="AD729" s="2"/>
      <c r="AE729" s="2"/>
      <c r="AF729" s="2"/>
      <c r="AG729" s="2"/>
      <c r="AH729" s="2"/>
      <c r="AI729" s="2"/>
      <c r="AJ729" s="2"/>
    </row>
    <row r="730" ht="15.75" customHeight="1">
      <c r="A730" s="241"/>
      <c r="B730" s="11"/>
      <c r="C730" s="11"/>
      <c r="D730" s="2"/>
      <c r="E730" s="11"/>
      <c r="F730" s="2"/>
      <c r="G730" s="2"/>
      <c r="H730" s="2"/>
      <c r="I730" s="28"/>
      <c r="J730" s="2"/>
      <c r="K730" s="2"/>
      <c r="L730" s="11"/>
      <c r="M730" s="11"/>
      <c r="N730" s="11"/>
      <c r="O730" s="11"/>
      <c r="P730" s="2"/>
      <c r="Q730" s="2"/>
      <c r="R730" s="629"/>
      <c r="S730" s="1"/>
      <c r="T730" s="1"/>
      <c r="U730" s="360"/>
      <c r="V730" s="14"/>
      <c r="W730" s="11"/>
      <c r="X730" s="2"/>
      <c r="Y730" s="1322"/>
      <c r="Z730" s="2"/>
      <c r="AA730" s="2"/>
      <c r="AB730" s="2"/>
      <c r="AC730" s="2"/>
      <c r="AD730" s="2"/>
      <c r="AE730" s="2"/>
      <c r="AF730" s="2"/>
      <c r="AG730" s="2"/>
      <c r="AH730" s="2"/>
      <c r="AI730" s="2"/>
      <c r="AJ730" s="2"/>
    </row>
    <row r="731" ht="15.75" customHeight="1">
      <c r="A731" s="241"/>
      <c r="B731" s="11"/>
      <c r="C731" s="11"/>
      <c r="D731" s="2"/>
      <c r="E731" s="11"/>
      <c r="F731" s="2"/>
      <c r="G731" s="2"/>
      <c r="H731" s="2"/>
      <c r="I731" s="28"/>
      <c r="J731" s="2"/>
      <c r="K731" s="2"/>
      <c r="L731" s="11"/>
      <c r="M731" s="11"/>
      <c r="N731" s="11"/>
      <c r="O731" s="11"/>
      <c r="P731" s="2"/>
      <c r="Q731" s="2"/>
      <c r="R731" s="629"/>
      <c r="S731" s="1"/>
      <c r="T731" s="1"/>
      <c r="U731" s="360"/>
      <c r="V731" s="14"/>
      <c r="W731" s="11"/>
      <c r="X731" s="2"/>
      <c r="Y731" s="1322"/>
      <c r="Z731" s="2"/>
      <c r="AA731" s="2"/>
      <c r="AB731" s="2"/>
      <c r="AC731" s="2"/>
      <c r="AD731" s="2"/>
      <c r="AE731" s="2"/>
      <c r="AF731" s="2"/>
      <c r="AG731" s="2"/>
      <c r="AH731" s="2"/>
      <c r="AI731" s="2"/>
      <c r="AJ731" s="2"/>
    </row>
    <row r="732" ht="15.75" customHeight="1">
      <c r="A732" s="241"/>
      <c r="B732" s="11"/>
      <c r="C732" s="11"/>
      <c r="D732" s="2"/>
      <c r="E732" s="11"/>
      <c r="F732" s="2"/>
      <c r="G732" s="2"/>
      <c r="H732" s="2"/>
      <c r="I732" s="28"/>
      <c r="J732" s="2"/>
      <c r="K732" s="2"/>
      <c r="L732" s="11"/>
      <c r="M732" s="11"/>
      <c r="N732" s="11"/>
      <c r="O732" s="11"/>
      <c r="P732" s="2"/>
      <c r="Q732" s="2"/>
      <c r="R732" s="629"/>
      <c r="S732" s="1"/>
      <c r="T732" s="1"/>
      <c r="U732" s="360"/>
      <c r="V732" s="14"/>
      <c r="W732" s="11"/>
      <c r="X732" s="2"/>
      <c r="Y732" s="1322"/>
      <c r="Z732" s="2"/>
      <c r="AA732" s="2"/>
      <c r="AB732" s="2"/>
      <c r="AC732" s="2"/>
      <c r="AD732" s="2"/>
      <c r="AE732" s="2"/>
      <c r="AF732" s="2"/>
      <c r="AG732" s="2"/>
      <c r="AH732" s="2"/>
      <c r="AI732" s="2"/>
      <c r="AJ732" s="2"/>
    </row>
    <row r="733" ht="15.75" customHeight="1">
      <c r="A733" s="241"/>
      <c r="B733" s="11"/>
      <c r="C733" s="11"/>
      <c r="D733" s="2"/>
      <c r="E733" s="11"/>
      <c r="F733" s="2"/>
      <c r="G733" s="2"/>
      <c r="H733" s="2"/>
      <c r="I733" s="28"/>
      <c r="J733" s="2"/>
      <c r="K733" s="2"/>
      <c r="L733" s="11"/>
      <c r="M733" s="11"/>
      <c r="N733" s="11"/>
      <c r="O733" s="11"/>
      <c r="P733" s="2"/>
      <c r="Q733" s="2"/>
      <c r="R733" s="629"/>
      <c r="S733" s="1"/>
      <c r="T733" s="1"/>
      <c r="U733" s="360"/>
      <c r="V733" s="14"/>
      <c r="W733" s="11"/>
      <c r="X733" s="2"/>
      <c r="Y733" s="1322"/>
      <c r="Z733" s="2"/>
      <c r="AA733" s="2"/>
      <c r="AB733" s="2"/>
      <c r="AC733" s="2"/>
      <c r="AD733" s="2"/>
      <c r="AE733" s="2"/>
      <c r="AF733" s="2"/>
      <c r="AG733" s="2"/>
      <c r="AH733" s="2"/>
      <c r="AI733" s="2"/>
      <c r="AJ733" s="2"/>
    </row>
    <row r="734" ht="15.75" customHeight="1">
      <c r="A734" s="241"/>
      <c r="B734" s="11"/>
      <c r="C734" s="11"/>
      <c r="D734" s="2"/>
      <c r="E734" s="11"/>
      <c r="F734" s="2"/>
      <c r="G734" s="2"/>
      <c r="H734" s="2"/>
      <c r="I734" s="28"/>
      <c r="J734" s="2"/>
      <c r="K734" s="2"/>
      <c r="L734" s="11"/>
      <c r="M734" s="11"/>
      <c r="N734" s="11"/>
      <c r="O734" s="11"/>
      <c r="P734" s="2"/>
      <c r="Q734" s="2"/>
      <c r="R734" s="629"/>
      <c r="S734" s="1"/>
      <c r="T734" s="1"/>
      <c r="U734" s="360"/>
      <c r="V734" s="14"/>
      <c r="W734" s="11"/>
      <c r="X734" s="2"/>
      <c r="Y734" s="1322"/>
      <c r="Z734" s="2"/>
      <c r="AA734" s="2"/>
      <c r="AB734" s="2"/>
      <c r="AC734" s="2"/>
      <c r="AD734" s="2"/>
      <c r="AE734" s="2"/>
      <c r="AF734" s="2"/>
      <c r="AG734" s="2"/>
      <c r="AH734" s="2"/>
      <c r="AI734" s="2"/>
      <c r="AJ734" s="2"/>
    </row>
    <row r="735" ht="15.75" customHeight="1">
      <c r="A735" s="241"/>
      <c r="B735" s="11"/>
      <c r="C735" s="11"/>
      <c r="D735" s="2"/>
      <c r="E735" s="11"/>
      <c r="F735" s="2"/>
      <c r="G735" s="2"/>
      <c r="H735" s="2"/>
      <c r="I735" s="28"/>
      <c r="J735" s="2"/>
      <c r="K735" s="2"/>
      <c r="L735" s="11"/>
      <c r="M735" s="11"/>
      <c r="N735" s="11"/>
      <c r="O735" s="11"/>
      <c r="P735" s="2"/>
      <c r="Q735" s="2"/>
      <c r="R735" s="629"/>
      <c r="S735" s="1"/>
      <c r="T735" s="1"/>
      <c r="U735" s="360"/>
      <c r="V735" s="14"/>
      <c r="W735" s="11"/>
      <c r="X735" s="2"/>
      <c r="Y735" s="1322"/>
      <c r="Z735" s="2"/>
      <c r="AA735" s="2"/>
      <c r="AB735" s="2"/>
      <c r="AC735" s="2"/>
      <c r="AD735" s="2"/>
      <c r="AE735" s="2"/>
      <c r="AF735" s="2"/>
      <c r="AG735" s="2"/>
      <c r="AH735" s="2"/>
      <c r="AI735" s="2"/>
      <c r="AJ735" s="2"/>
    </row>
    <row r="736" ht="15.75" customHeight="1">
      <c r="A736" s="241"/>
      <c r="B736" s="11"/>
      <c r="C736" s="11"/>
      <c r="D736" s="2"/>
      <c r="E736" s="11"/>
      <c r="F736" s="2"/>
      <c r="G736" s="2"/>
      <c r="H736" s="2"/>
      <c r="I736" s="28"/>
      <c r="J736" s="2"/>
      <c r="K736" s="2"/>
      <c r="L736" s="11"/>
      <c r="M736" s="11"/>
      <c r="N736" s="11"/>
      <c r="O736" s="11"/>
      <c r="P736" s="2"/>
      <c r="Q736" s="2"/>
      <c r="R736" s="629"/>
      <c r="S736" s="1"/>
      <c r="T736" s="1"/>
      <c r="U736" s="360"/>
      <c r="V736" s="14"/>
      <c r="W736" s="11"/>
      <c r="X736" s="2"/>
      <c r="Y736" s="1322"/>
      <c r="Z736" s="2"/>
      <c r="AA736" s="2"/>
      <c r="AB736" s="2"/>
      <c r="AC736" s="2"/>
      <c r="AD736" s="2"/>
      <c r="AE736" s="2"/>
      <c r="AF736" s="2"/>
      <c r="AG736" s="2"/>
      <c r="AH736" s="2"/>
      <c r="AI736" s="2"/>
      <c r="AJ736" s="2"/>
    </row>
    <row r="737" ht="15.75" customHeight="1">
      <c r="A737" s="241"/>
      <c r="B737" s="11"/>
      <c r="C737" s="11"/>
      <c r="D737" s="2"/>
      <c r="E737" s="11"/>
      <c r="F737" s="2"/>
      <c r="G737" s="2"/>
      <c r="H737" s="2"/>
      <c r="I737" s="28"/>
      <c r="J737" s="2"/>
      <c r="K737" s="2"/>
      <c r="L737" s="11"/>
      <c r="M737" s="11"/>
      <c r="N737" s="11"/>
      <c r="O737" s="11"/>
      <c r="P737" s="2"/>
      <c r="Q737" s="2"/>
      <c r="R737" s="629"/>
      <c r="S737" s="1"/>
      <c r="T737" s="1"/>
      <c r="U737" s="360"/>
      <c r="V737" s="14"/>
      <c r="W737" s="11"/>
      <c r="X737" s="2"/>
      <c r="Y737" s="1322"/>
      <c r="Z737" s="2"/>
      <c r="AA737" s="2"/>
      <c r="AB737" s="2"/>
      <c r="AC737" s="2"/>
      <c r="AD737" s="2"/>
      <c r="AE737" s="2"/>
      <c r="AF737" s="2"/>
      <c r="AG737" s="2"/>
      <c r="AH737" s="2"/>
      <c r="AI737" s="2"/>
      <c r="AJ737" s="2"/>
    </row>
    <row r="738" ht="15.75" customHeight="1">
      <c r="A738" s="241"/>
      <c r="B738" s="11"/>
      <c r="C738" s="11"/>
      <c r="D738" s="2"/>
      <c r="E738" s="11"/>
      <c r="F738" s="2"/>
      <c r="G738" s="2"/>
      <c r="H738" s="2"/>
      <c r="I738" s="28"/>
      <c r="J738" s="2"/>
      <c r="K738" s="2"/>
      <c r="L738" s="11"/>
      <c r="M738" s="11"/>
      <c r="N738" s="11"/>
      <c r="O738" s="11"/>
      <c r="P738" s="2"/>
      <c r="Q738" s="2"/>
      <c r="R738" s="629"/>
      <c r="S738" s="1"/>
      <c r="T738" s="1"/>
      <c r="U738" s="360"/>
      <c r="V738" s="14"/>
      <c r="W738" s="11"/>
      <c r="X738" s="2"/>
      <c r="Y738" s="1322"/>
      <c r="Z738" s="2"/>
      <c r="AA738" s="2"/>
      <c r="AB738" s="2"/>
      <c r="AC738" s="2"/>
      <c r="AD738" s="2"/>
      <c r="AE738" s="2"/>
      <c r="AF738" s="2"/>
      <c r="AG738" s="2"/>
      <c r="AH738" s="2"/>
      <c r="AI738" s="2"/>
      <c r="AJ738" s="2"/>
    </row>
    <row r="739" ht="15.75" customHeight="1">
      <c r="A739" s="241"/>
      <c r="B739" s="11"/>
      <c r="C739" s="11"/>
      <c r="D739" s="2"/>
      <c r="E739" s="11"/>
      <c r="F739" s="2"/>
      <c r="G739" s="2"/>
      <c r="H739" s="2"/>
      <c r="I739" s="28"/>
      <c r="J739" s="2"/>
      <c r="K739" s="2"/>
      <c r="L739" s="11"/>
      <c r="M739" s="11"/>
      <c r="N739" s="11"/>
      <c r="O739" s="11"/>
      <c r="P739" s="2"/>
      <c r="Q739" s="2"/>
      <c r="R739" s="629"/>
      <c r="S739" s="1"/>
      <c r="T739" s="1"/>
      <c r="U739" s="360"/>
      <c r="V739" s="14"/>
      <c r="W739" s="11"/>
      <c r="X739" s="2"/>
      <c r="Y739" s="1322"/>
      <c r="Z739" s="2"/>
      <c r="AA739" s="2"/>
      <c r="AB739" s="2"/>
      <c r="AC739" s="2"/>
      <c r="AD739" s="2"/>
      <c r="AE739" s="2"/>
      <c r="AF739" s="2"/>
      <c r="AG739" s="2"/>
      <c r="AH739" s="2"/>
      <c r="AI739" s="2"/>
      <c r="AJ739" s="2"/>
    </row>
    <row r="740" ht="15.75" customHeight="1">
      <c r="A740" s="241"/>
      <c r="B740" s="11"/>
      <c r="C740" s="11"/>
      <c r="D740" s="2"/>
      <c r="E740" s="11"/>
      <c r="F740" s="2"/>
      <c r="G740" s="2"/>
      <c r="H740" s="2"/>
      <c r="I740" s="28"/>
      <c r="J740" s="2"/>
      <c r="K740" s="2"/>
      <c r="L740" s="11"/>
      <c r="M740" s="11"/>
      <c r="N740" s="11"/>
      <c r="O740" s="11"/>
      <c r="P740" s="2"/>
      <c r="Q740" s="2"/>
      <c r="R740" s="629"/>
      <c r="S740" s="1"/>
      <c r="T740" s="1"/>
      <c r="U740" s="360"/>
      <c r="V740" s="14"/>
      <c r="W740" s="11"/>
      <c r="X740" s="2"/>
      <c r="Y740" s="1322"/>
      <c r="Z740" s="2"/>
      <c r="AA740" s="2"/>
      <c r="AB740" s="2"/>
      <c r="AC740" s="2"/>
      <c r="AD740" s="2"/>
      <c r="AE740" s="2"/>
      <c r="AF740" s="2"/>
      <c r="AG740" s="2"/>
      <c r="AH740" s="2"/>
      <c r="AI740" s="2"/>
      <c r="AJ740" s="2"/>
    </row>
    <row r="741" ht="15.75" customHeight="1">
      <c r="A741" s="241"/>
      <c r="B741" s="11"/>
      <c r="C741" s="11"/>
      <c r="D741" s="2"/>
      <c r="E741" s="11"/>
      <c r="F741" s="2"/>
      <c r="G741" s="2"/>
      <c r="H741" s="2"/>
      <c r="I741" s="28"/>
      <c r="J741" s="2"/>
      <c r="K741" s="2"/>
      <c r="L741" s="11"/>
      <c r="M741" s="11"/>
      <c r="N741" s="11"/>
      <c r="O741" s="11"/>
      <c r="P741" s="2"/>
      <c r="Q741" s="2"/>
      <c r="R741" s="629"/>
      <c r="S741" s="1"/>
      <c r="T741" s="1"/>
      <c r="U741" s="360"/>
      <c r="V741" s="14"/>
      <c r="W741" s="11"/>
      <c r="X741" s="2"/>
      <c r="Y741" s="1322"/>
      <c r="Z741" s="2"/>
      <c r="AA741" s="2"/>
      <c r="AB741" s="2"/>
      <c r="AC741" s="2"/>
      <c r="AD741" s="2"/>
      <c r="AE741" s="2"/>
      <c r="AF741" s="2"/>
      <c r="AG741" s="2"/>
      <c r="AH741" s="2"/>
      <c r="AI741" s="2"/>
      <c r="AJ741" s="2"/>
    </row>
    <row r="742" ht="15.75" customHeight="1">
      <c r="A742" s="241"/>
      <c r="B742" s="11"/>
      <c r="C742" s="11"/>
      <c r="D742" s="2"/>
      <c r="E742" s="11"/>
      <c r="F742" s="2"/>
      <c r="G742" s="2"/>
      <c r="H742" s="2"/>
      <c r="I742" s="28"/>
      <c r="J742" s="2"/>
      <c r="K742" s="2"/>
      <c r="L742" s="11"/>
      <c r="M742" s="11"/>
      <c r="N742" s="11"/>
      <c r="O742" s="11"/>
      <c r="P742" s="2"/>
      <c r="Q742" s="2"/>
      <c r="R742" s="629"/>
      <c r="S742" s="1"/>
      <c r="T742" s="1"/>
      <c r="U742" s="360"/>
      <c r="V742" s="14"/>
      <c r="W742" s="11"/>
      <c r="X742" s="2"/>
      <c r="Y742" s="1322"/>
      <c r="Z742" s="2"/>
      <c r="AA742" s="2"/>
      <c r="AB742" s="2"/>
      <c r="AC742" s="2"/>
      <c r="AD742" s="2"/>
      <c r="AE742" s="2"/>
      <c r="AF742" s="2"/>
      <c r="AG742" s="2"/>
      <c r="AH742" s="2"/>
      <c r="AI742" s="2"/>
      <c r="AJ742" s="2"/>
    </row>
    <row r="743" ht="15.75" customHeight="1">
      <c r="A743" s="241"/>
      <c r="B743" s="11"/>
      <c r="C743" s="11"/>
      <c r="D743" s="2"/>
      <c r="E743" s="11"/>
      <c r="F743" s="2"/>
      <c r="G743" s="2"/>
      <c r="H743" s="2"/>
      <c r="I743" s="28"/>
      <c r="J743" s="2"/>
      <c r="K743" s="2"/>
      <c r="L743" s="11"/>
      <c r="M743" s="11"/>
      <c r="N743" s="11"/>
      <c r="O743" s="11"/>
      <c r="P743" s="2"/>
      <c r="Q743" s="2"/>
      <c r="R743" s="629"/>
      <c r="S743" s="1"/>
      <c r="T743" s="1"/>
      <c r="U743" s="360"/>
      <c r="V743" s="14"/>
      <c r="W743" s="11"/>
      <c r="X743" s="2"/>
      <c r="Y743" s="1322"/>
      <c r="Z743" s="2"/>
      <c r="AA743" s="2"/>
      <c r="AB743" s="2"/>
      <c r="AC743" s="2"/>
      <c r="AD743" s="2"/>
      <c r="AE743" s="2"/>
      <c r="AF743" s="2"/>
      <c r="AG743" s="2"/>
      <c r="AH743" s="2"/>
      <c r="AI743" s="2"/>
      <c r="AJ743" s="2"/>
    </row>
    <row r="744" ht="15.75" customHeight="1">
      <c r="A744" s="241"/>
      <c r="B744" s="11"/>
      <c r="C744" s="11"/>
      <c r="D744" s="2"/>
      <c r="E744" s="11"/>
      <c r="F744" s="2"/>
      <c r="G744" s="2"/>
      <c r="H744" s="2"/>
      <c r="I744" s="28"/>
      <c r="J744" s="2"/>
      <c r="K744" s="2"/>
      <c r="L744" s="11"/>
      <c r="M744" s="11"/>
      <c r="N744" s="11"/>
      <c r="O744" s="11"/>
      <c r="P744" s="2"/>
      <c r="Q744" s="2"/>
      <c r="R744" s="629"/>
      <c r="S744" s="1"/>
      <c r="T744" s="1"/>
      <c r="U744" s="360"/>
      <c r="V744" s="14"/>
      <c r="W744" s="11"/>
      <c r="X744" s="2"/>
      <c r="Y744" s="1322"/>
      <c r="Z744" s="2"/>
      <c r="AA744" s="2"/>
      <c r="AB744" s="2"/>
      <c r="AC744" s="2"/>
      <c r="AD744" s="2"/>
      <c r="AE744" s="2"/>
      <c r="AF744" s="2"/>
      <c r="AG744" s="2"/>
      <c r="AH744" s="2"/>
      <c r="AI744" s="2"/>
      <c r="AJ744" s="2"/>
    </row>
    <row r="745" ht="15.75" customHeight="1">
      <c r="A745" s="241"/>
      <c r="B745" s="11"/>
      <c r="C745" s="11"/>
      <c r="D745" s="2"/>
      <c r="E745" s="11"/>
      <c r="F745" s="2"/>
      <c r="G745" s="2"/>
      <c r="H745" s="2"/>
      <c r="I745" s="28"/>
      <c r="J745" s="2"/>
      <c r="K745" s="2"/>
      <c r="L745" s="11"/>
      <c r="M745" s="11"/>
      <c r="N745" s="11"/>
      <c r="O745" s="11"/>
      <c r="P745" s="2"/>
      <c r="Q745" s="2"/>
      <c r="R745" s="629"/>
      <c r="S745" s="1"/>
      <c r="T745" s="1"/>
      <c r="U745" s="360"/>
      <c r="V745" s="14"/>
      <c r="W745" s="11"/>
      <c r="X745" s="2"/>
      <c r="Y745" s="1322"/>
      <c r="Z745" s="2"/>
      <c r="AA745" s="2"/>
      <c r="AB745" s="2"/>
      <c r="AC745" s="2"/>
      <c r="AD745" s="2"/>
      <c r="AE745" s="2"/>
      <c r="AF745" s="2"/>
      <c r="AG745" s="2"/>
      <c r="AH745" s="2"/>
      <c r="AI745" s="2"/>
      <c r="AJ745" s="2"/>
    </row>
    <row r="746" ht="15.75" customHeight="1">
      <c r="A746" s="241"/>
      <c r="B746" s="11"/>
      <c r="C746" s="11"/>
      <c r="D746" s="2"/>
      <c r="E746" s="11"/>
      <c r="F746" s="2"/>
      <c r="G746" s="2"/>
      <c r="H746" s="2"/>
      <c r="I746" s="28"/>
      <c r="J746" s="2"/>
      <c r="K746" s="2"/>
      <c r="L746" s="11"/>
      <c r="M746" s="11"/>
      <c r="N746" s="11"/>
      <c r="O746" s="11"/>
      <c r="P746" s="2"/>
      <c r="Q746" s="2"/>
      <c r="R746" s="629"/>
      <c r="S746" s="1"/>
      <c r="T746" s="1"/>
      <c r="U746" s="360"/>
      <c r="V746" s="14"/>
      <c r="W746" s="11"/>
      <c r="X746" s="2"/>
      <c r="Y746" s="1322"/>
      <c r="Z746" s="2"/>
      <c r="AA746" s="2"/>
      <c r="AB746" s="2"/>
      <c r="AC746" s="2"/>
      <c r="AD746" s="2"/>
      <c r="AE746" s="2"/>
      <c r="AF746" s="2"/>
      <c r="AG746" s="2"/>
      <c r="AH746" s="2"/>
      <c r="AI746" s="2"/>
      <c r="AJ746" s="2"/>
    </row>
    <row r="747" ht="15.75" customHeight="1">
      <c r="A747" s="241"/>
      <c r="B747" s="11"/>
      <c r="C747" s="11"/>
      <c r="D747" s="2"/>
      <c r="E747" s="11"/>
      <c r="F747" s="2"/>
      <c r="G747" s="2"/>
      <c r="H747" s="2"/>
      <c r="I747" s="28"/>
      <c r="J747" s="2"/>
      <c r="K747" s="2"/>
      <c r="L747" s="11"/>
      <c r="M747" s="11"/>
      <c r="N747" s="11"/>
      <c r="O747" s="11"/>
      <c r="P747" s="2"/>
      <c r="Q747" s="2"/>
      <c r="R747" s="629"/>
      <c r="S747" s="1"/>
      <c r="T747" s="1"/>
      <c r="U747" s="360"/>
      <c r="V747" s="14"/>
      <c r="W747" s="11"/>
      <c r="X747" s="2"/>
      <c r="Y747" s="1322"/>
      <c r="Z747" s="2"/>
      <c r="AA747" s="2"/>
      <c r="AB747" s="2"/>
      <c r="AC747" s="2"/>
      <c r="AD747" s="2"/>
      <c r="AE747" s="2"/>
      <c r="AF747" s="2"/>
      <c r="AG747" s="2"/>
      <c r="AH747" s="2"/>
      <c r="AI747" s="2"/>
      <c r="AJ747" s="2"/>
    </row>
    <row r="748" ht="15.75" customHeight="1">
      <c r="A748" s="241"/>
      <c r="B748" s="11"/>
      <c r="C748" s="11"/>
      <c r="D748" s="2"/>
      <c r="E748" s="11"/>
      <c r="F748" s="2"/>
      <c r="G748" s="2"/>
      <c r="H748" s="2"/>
      <c r="I748" s="28"/>
      <c r="J748" s="2"/>
      <c r="K748" s="2"/>
      <c r="L748" s="11"/>
      <c r="M748" s="11"/>
      <c r="N748" s="11"/>
      <c r="O748" s="11"/>
      <c r="P748" s="2"/>
      <c r="Q748" s="2"/>
      <c r="R748" s="629"/>
      <c r="S748" s="1"/>
      <c r="T748" s="1"/>
      <c r="U748" s="360"/>
      <c r="V748" s="14"/>
      <c r="W748" s="11"/>
      <c r="X748" s="2"/>
      <c r="Y748" s="1322"/>
      <c r="Z748" s="2"/>
      <c r="AA748" s="2"/>
      <c r="AB748" s="2"/>
      <c r="AC748" s="2"/>
      <c r="AD748" s="2"/>
      <c r="AE748" s="2"/>
      <c r="AF748" s="2"/>
      <c r="AG748" s="2"/>
      <c r="AH748" s="2"/>
      <c r="AI748" s="2"/>
      <c r="AJ748" s="2"/>
    </row>
    <row r="749" ht="15.75" customHeight="1">
      <c r="A749" s="241"/>
      <c r="B749" s="11"/>
      <c r="C749" s="11"/>
      <c r="D749" s="2"/>
      <c r="E749" s="11"/>
      <c r="F749" s="2"/>
      <c r="G749" s="2"/>
      <c r="H749" s="2"/>
      <c r="I749" s="28"/>
      <c r="J749" s="2"/>
      <c r="K749" s="2"/>
      <c r="L749" s="11"/>
      <c r="M749" s="11"/>
      <c r="N749" s="11"/>
      <c r="O749" s="11"/>
      <c r="P749" s="2"/>
      <c r="Q749" s="2"/>
      <c r="R749" s="629"/>
      <c r="S749" s="1"/>
      <c r="T749" s="1"/>
      <c r="U749" s="360"/>
      <c r="V749" s="14"/>
      <c r="W749" s="11"/>
      <c r="X749" s="2"/>
      <c r="Y749" s="1322"/>
      <c r="Z749" s="2"/>
      <c r="AA749" s="2"/>
      <c r="AB749" s="2"/>
      <c r="AC749" s="2"/>
      <c r="AD749" s="2"/>
      <c r="AE749" s="2"/>
      <c r="AF749" s="2"/>
      <c r="AG749" s="2"/>
      <c r="AH749" s="2"/>
      <c r="AI749" s="2"/>
      <c r="AJ749" s="2"/>
    </row>
    <row r="750" ht="15.75" customHeight="1">
      <c r="A750" s="241"/>
      <c r="B750" s="11"/>
      <c r="C750" s="11"/>
      <c r="D750" s="2"/>
      <c r="E750" s="11"/>
      <c r="F750" s="2"/>
      <c r="G750" s="2"/>
      <c r="H750" s="2"/>
      <c r="I750" s="28"/>
      <c r="J750" s="2"/>
      <c r="K750" s="2"/>
      <c r="L750" s="11"/>
      <c r="M750" s="11"/>
      <c r="N750" s="11"/>
      <c r="O750" s="11"/>
      <c r="P750" s="2"/>
      <c r="Q750" s="2"/>
      <c r="R750" s="629"/>
      <c r="S750" s="1"/>
      <c r="T750" s="1"/>
      <c r="U750" s="360"/>
      <c r="V750" s="14"/>
      <c r="W750" s="11"/>
      <c r="X750" s="2"/>
      <c r="Y750" s="1322"/>
      <c r="Z750" s="2"/>
      <c r="AA750" s="2"/>
      <c r="AB750" s="2"/>
      <c r="AC750" s="2"/>
      <c r="AD750" s="2"/>
      <c r="AE750" s="2"/>
      <c r="AF750" s="2"/>
      <c r="AG750" s="2"/>
      <c r="AH750" s="2"/>
      <c r="AI750" s="2"/>
      <c r="AJ750" s="2"/>
    </row>
    <row r="751" ht="15.75" customHeight="1">
      <c r="A751" s="241"/>
      <c r="B751" s="11"/>
      <c r="C751" s="11"/>
      <c r="D751" s="2"/>
      <c r="E751" s="11"/>
      <c r="F751" s="2"/>
      <c r="G751" s="2"/>
      <c r="H751" s="2"/>
      <c r="I751" s="28"/>
      <c r="J751" s="2"/>
      <c r="K751" s="2"/>
      <c r="L751" s="11"/>
      <c r="M751" s="11"/>
      <c r="N751" s="11"/>
      <c r="O751" s="11"/>
      <c r="P751" s="2"/>
      <c r="Q751" s="2"/>
      <c r="R751" s="629"/>
      <c r="S751" s="1"/>
      <c r="T751" s="1"/>
      <c r="U751" s="360"/>
      <c r="V751" s="14"/>
      <c r="W751" s="11"/>
      <c r="X751" s="2"/>
      <c r="Y751" s="1322"/>
      <c r="Z751" s="2"/>
      <c r="AA751" s="2"/>
      <c r="AB751" s="2"/>
      <c r="AC751" s="2"/>
      <c r="AD751" s="2"/>
      <c r="AE751" s="2"/>
      <c r="AF751" s="2"/>
      <c r="AG751" s="2"/>
      <c r="AH751" s="2"/>
      <c r="AI751" s="2"/>
      <c r="AJ751" s="2"/>
    </row>
    <row r="752" ht="15.75" customHeight="1">
      <c r="A752" s="241"/>
      <c r="B752" s="11"/>
      <c r="C752" s="11"/>
      <c r="D752" s="2"/>
      <c r="E752" s="11"/>
      <c r="F752" s="2"/>
      <c r="G752" s="2"/>
      <c r="H752" s="2"/>
      <c r="I752" s="28"/>
      <c r="J752" s="2"/>
      <c r="K752" s="2"/>
      <c r="L752" s="11"/>
      <c r="M752" s="11"/>
      <c r="N752" s="11"/>
      <c r="O752" s="11"/>
      <c r="P752" s="2"/>
      <c r="Q752" s="2"/>
      <c r="R752" s="629"/>
      <c r="S752" s="1"/>
      <c r="T752" s="1"/>
      <c r="U752" s="360"/>
      <c r="V752" s="14"/>
      <c r="W752" s="11"/>
      <c r="X752" s="2"/>
      <c r="Y752" s="1322"/>
      <c r="Z752" s="2"/>
      <c r="AA752" s="2"/>
      <c r="AB752" s="2"/>
      <c r="AC752" s="2"/>
      <c r="AD752" s="2"/>
      <c r="AE752" s="2"/>
      <c r="AF752" s="2"/>
      <c r="AG752" s="2"/>
      <c r="AH752" s="2"/>
      <c r="AI752" s="2"/>
      <c r="AJ752" s="2"/>
    </row>
    <row r="753" ht="15.75" customHeight="1">
      <c r="A753" s="241"/>
      <c r="B753" s="11"/>
      <c r="C753" s="11"/>
      <c r="D753" s="2"/>
      <c r="E753" s="11"/>
      <c r="F753" s="2"/>
      <c r="G753" s="2"/>
      <c r="H753" s="2"/>
      <c r="I753" s="28"/>
      <c r="J753" s="2"/>
      <c r="K753" s="2"/>
      <c r="L753" s="11"/>
      <c r="M753" s="11"/>
      <c r="N753" s="11"/>
      <c r="O753" s="11"/>
      <c r="P753" s="2"/>
      <c r="Q753" s="2"/>
      <c r="R753" s="629"/>
      <c r="S753" s="1"/>
      <c r="T753" s="1"/>
      <c r="U753" s="360"/>
      <c r="V753" s="14"/>
      <c r="W753" s="11"/>
      <c r="X753" s="2"/>
      <c r="Y753" s="1322"/>
      <c r="Z753" s="2"/>
      <c r="AA753" s="2"/>
      <c r="AB753" s="2"/>
      <c r="AC753" s="2"/>
      <c r="AD753" s="2"/>
      <c r="AE753" s="2"/>
      <c r="AF753" s="2"/>
      <c r="AG753" s="2"/>
      <c r="AH753" s="2"/>
      <c r="AI753" s="2"/>
      <c r="AJ753" s="2"/>
    </row>
    <row r="754" ht="15.75" customHeight="1">
      <c r="A754" s="241"/>
      <c r="B754" s="11"/>
      <c r="C754" s="11"/>
      <c r="D754" s="2"/>
      <c r="E754" s="11"/>
      <c r="F754" s="2"/>
      <c r="G754" s="2"/>
      <c r="H754" s="2"/>
      <c r="I754" s="28"/>
      <c r="J754" s="2"/>
      <c r="K754" s="2"/>
      <c r="L754" s="11"/>
      <c r="M754" s="11"/>
      <c r="N754" s="11"/>
      <c r="O754" s="11"/>
      <c r="P754" s="2"/>
      <c r="Q754" s="2"/>
      <c r="R754" s="629"/>
      <c r="S754" s="1"/>
      <c r="T754" s="1"/>
      <c r="U754" s="360"/>
      <c r="V754" s="14"/>
      <c r="W754" s="11"/>
      <c r="X754" s="2"/>
      <c r="Y754" s="1322"/>
      <c r="Z754" s="2"/>
      <c r="AA754" s="2"/>
      <c r="AB754" s="2"/>
      <c r="AC754" s="2"/>
      <c r="AD754" s="2"/>
      <c r="AE754" s="2"/>
      <c r="AF754" s="2"/>
      <c r="AG754" s="2"/>
      <c r="AH754" s="2"/>
      <c r="AI754" s="2"/>
      <c r="AJ754" s="2"/>
    </row>
    <row r="755" ht="15.75" customHeight="1">
      <c r="A755" s="241"/>
      <c r="B755" s="11"/>
      <c r="C755" s="11"/>
      <c r="D755" s="2"/>
      <c r="E755" s="11"/>
      <c r="F755" s="2"/>
      <c r="G755" s="2"/>
      <c r="H755" s="2"/>
      <c r="I755" s="28"/>
      <c r="J755" s="2"/>
      <c r="K755" s="2"/>
      <c r="L755" s="11"/>
      <c r="M755" s="11"/>
      <c r="N755" s="11"/>
      <c r="O755" s="11"/>
      <c r="P755" s="2"/>
      <c r="Q755" s="2"/>
      <c r="R755" s="629"/>
      <c r="S755" s="1"/>
      <c r="T755" s="1"/>
      <c r="U755" s="360"/>
      <c r="V755" s="14"/>
      <c r="W755" s="11"/>
      <c r="X755" s="2"/>
      <c r="Y755" s="1322"/>
      <c r="Z755" s="2"/>
      <c r="AA755" s="2"/>
      <c r="AB755" s="2"/>
      <c r="AC755" s="2"/>
      <c r="AD755" s="2"/>
      <c r="AE755" s="2"/>
      <c r="AF755" s="2"/>
      <c r="AG755" s="2"/>
      <c r="AH755" s="2"/>
      <c r="AI755" s="2"/>
      <c r="AJ755" s="2"/>
    </row>
    <row r="756" ht="15.75" customHeight="1">
      <c r="A756" s="241"/>
      <c r="B756" s="11"/>
      <c r="C756" s="11"/>
      <c r="D756" s="2"/>
      <c r="E756" s="11"/>
      <c r="F756" s="2"/>
      <c r="G756" s="2"/>
      <c r="H756" s="2"/>
      <c r="I756" s="28"/>
      <c r="J756" s="2"/>
      <c r="K756" s="2"/>
      <c r="L756" s="11"/>
      <c r="M756" s="11"/>
      <c r="N756" s="11"/>
      <c r="O756" s="11"/>
      <c r="P756" s="2"/>
      <c r="Q756" s="2"/>
      <c r="R756" s="629"/>
      <c r="S756" s="1"/>
      <c r="T756" s="1"/>
      <c r="U756" s="360"/>
      <c r="V756" s="14"/>
      <c r="W756" s="11"/>
      <c r="X756" s="2"/>
      <c r="Y756" s="1322"/>
      <c r="Z756" s="2"/>
      <c r="AA756" s="2"/>
      <c r="AB756" s="2"/>
      <c r="AC756" s="2"/>
      <c r="AD756" s="2"/>
      <c r="AE756" s="2"/>
      <c r="AF756" s="2"/>
      <c r="AG756" s="2"/>
      <c r="AH756" s="2"/>
      <c r="AI756" s="2"/>
      <c r="AJ756" s="2"/>
    </row>
    <row r="757" ht="15.75" customHeight="1">
      <c r="A757" s="241"/>
      <c r="B757" s="11"/>
      <c r="C757" s="11"/>
      <c r="D757" s="2"/>
      <c r="E757" s="11"/>
      <c r="F757" s="2"/>
      <c r="G757" s="2"/>
      <c r="H757" s="2"/>
      <c r="I757" s="28"/>
      <c r="J757" s="2"/>
      <c r="K757" s="2"/>
      <c r="L757" s="11"/>
      <c r="M757" s="11"/>
      <c r="N757" s="11"/>
      <c r="O757" s="11"/>
      <c r="P757" s="2"/>
      <c r="Q757" s="2"/>
      <c r="R757" s="629"/>
      <c r="S757" s="1"/>
      <c r="T757" s="1"/>
      <c r="U757" s="360"/>
      <c r="V757" s="14"/>
      <c r="W757" s="11"/>
      <c r="X757" s="2"/>
      <c r="Y757" s="1322"/>
      <c r="Z757" s="2"/>
      <c r="AA757" s="2"/>
      <c r="AB757" s="2"/>
      <c r="AC757" s="2"/>
      <c r="AD757" s="2"/>
      <c r="AE757" s="2"/>
      <c r="AF757" s="2"/>
      <c r="AG757" s="2"/>
      <c r="AH757" s="2"/>
      <c r="AI757" s="2"/>
      <c r="AJ757" s="2"/>
    </row>
    <row r="758" ht="15.75" customHeight="1">
      <c r="A758" s="241"/>
      <c r="B758" s="11"/>
      <c r="C758" s="11"/>
      <c r="D758" s="2"/>
      <c r="E758" s="11"/>
      <c r="F758" s="2"/>
      <c r="G758" s="2"/>
      <c r="H758" s="2"/>
      <c r="I758" s="28"/>
      <c r="J758" s="2"/>
      <c r="K758" s="2"/>
      <c r="L758" s="11"/>
      <c r="M758" s="11"/>
      <c r="N758" s="11"/>
      <c r="O758" s="11"/>
      <c r="P758" s="2"/>
      <c r="Q758" s="2"/>
      <c r="R758" s="629"/>
      <c r="S758" s="1"/>
      <c r="T758" s="1"/>
      <c r="U758" s="360"/>
      <c r="V758" s="14"/>
      <c r="W758" s="11"/>
      <c r="X758" s="2"/>
      <c r="Y758" s="1322"/>
      <c r="Z758" s="2"/>
      <c r="AA758" s="2"/>
      <c r="AB758" s="2"/>
      <c r="AC758" s="2"/>
      <c r="AD758" s="2"/>
      <c r="AE758" s="2"/>
      <c r="AF758" s="2"/>
      <c r="AG758" s="2"/>
      <c r="AH758" s="2"/>
      <c r="AI758" s="2"/>
      <c r="AJ758" s="2"/>
    </row>
    <row r="759" ht="15.75" customHeight="1">
      <c r="A759" s="241"/>
      <c r="B759" s="11"/>
      <c r="C759" s="11"/>
      <c r="D759" s="2"/>
      <c r="E759" s="11"/>
      <c r="F759" s="2"/>
      <c r="G759" s="2"/>
      <c r="H759" s="2"/>
      <c r="I759" s="28"/>
      <c r="J759" s="2"/>
      <c r="K759" s="2"/>
      <c r="L759" s="11"/>
      <c r="M759" s="11"/>
      <c r="N759" s="11"/>
      <c r="O759" s="11"/>
      <c r="P759" s="2"/>
      <c r="Q759" s="2"/>
      <c r="R759" s="629"/>
      <c r="S759" s="1"/>
      <c r="T759" s="1"/>
      <c r="U759" s="360"/>
      <c r="V759" s="14"/>
      <c r="W759" s="11"/>
      <c r="X759" s="2"/>
      <c r="Y759" s="1322"/>
      <c r="Z759" s="2"/>
      <c r="AA759" s="2"/>
      <c r="AB759" s="2"/>
      <c r="AC759" s="2"/>
      <c r="AD759" s="2"/>
      <c r="AE759" s="2"/>
      <c r="AF759" s="2"/>
      <c r="AG759" s="2"/>
      <c r="AH759" s="2"/>
      <c r="AI759" s="2"/>
      <c r="AJ759" s="2"/>
    </row>
    <row r="760" ht="15.75" customHeight="1">
      <c r="A760" s="241"/>
      <c r="B760" s="11"/>
      <c r="C760" s="11"/>
      <c r="D760" s="2"/>
      <c r="E760" s="11"/>
      <c r="F760" s="2"/>
      <c r="G760" s="2"/>
      <c r="H760" s="2"/>
      <c r="I760" s="28"/>
      <c r="J760" s="2"/>
      <c r="K760" s="2"/>
      <c r="L760" s="11"/>
      <c r="M760" s="11"/>
      <c r="N760" s="11"/>
      <c r="O760" s="11"/>
      <c r="P760" s="2"/>
      <c r="Q760" s="2"/>
      <c r="R760" s="629"/>
      <c r="S760" s="1"/>
      <c r="T760" s="1"/>
      <c r="U760" s="360"/>
      <c r="V760" s="14"/>
      <c r="W760" s="11"/>
      <c r="X760" s="2"/>
      <c r="Y760" s="1322"/>
      <c r="Z760" s="2"/>
      <c r="AA760" s="2"/>
      <c r="AB760" s="2"/>
      <c r="AC760" s="2"/>
      <c r="AD760" s="2"/>
      <c r="AE760" s="2"/>
      <c r="AF760" s="2"/>
      <c r="AG760" s="2"/>
      <c r="AH760" s="2"/>
      <c r="AI760" s="2"/>
      <c r="AJ760" s="2"/>
    </row>
    <row r="761" ht="15.75" customHeight="1">
      <c r="A761" s="241"/>
      <c r="B761" s="11"/>
      <c r="C761" s="11"/>
      <c r="D761" s="2"/>
      <c r="E761" s="11"/>
      <c r="F761" s="2"/>
      <c r="G761" s="2"/>
      <c r="H761" s="2"/>
      <c r="I761" s="28"/>
      <c r="J761" s="2"/>
      <c r="K761" s="2"/>
      <c r="L761" s="11"/>
      <c r="M761" s="11"/>
      <c r="N761" s="11"/>
      <c r="O761" s="11"/>
      <c r="P761" s="2"/>
      <c r="Q761" s="2"/>
      <c r="R761" s="629"/>
      <c r="S761" s="1"/>
      <c r="T761" s="1"/>
      <c r="U761" s="360"/>
      <c r="V761" s="14"/>
      <c r="W761" s="11"/>
      <c r="X761" s="2"/>
      <c r="Y761" s="1322"/>
      <c r="Z761" s="2"/>
      <c r="AA761" s="2"/>
      <c r="AB761" s="2"/>
      <c r="AC761" s="2"/>
      <c r="AD761" s="2"/>
      <c r="AE761" s="2"/>
      <c r="AF761" s="2"/>
      <c r="AG761" s="2"/>
      <c r="AH761" s="2"/>
      <c r="AI761" s="2"/>
      <c r="AJ761" s="2"/>
    </row>
    <row r="762" ht="15.75" customHeight="1">
      <c r="A762" s="241"/>
      <c r="B762" s="11"/>
      <c r="C762" s="11"/>
      <c r="D762" s="2"/>
      <c r="E762" s="11"/>
      <c r="F762" s="2"/>
      <c r="G762" s="2"/>
      <c r="H762" s="2"/>
      <c r="I762" s="28"/>
      <c r="J762" s="2"/>
      <c r="K762" s="2"/>
      <c r="L762" s="11"/>
      <c r="M762" s="11"/>
      <c r="N762" s="11"/>
      <c r="O762" s="11"/>
      <c r="P762" s="2"/>
      <c r="Q762" s="2"/>
      <c r="R762" s="629"/>
      <c r="S762" s="1"/>
      <c r="T762" s="1"/>
      <c r="U762" s="360"/>
      <c r="V762" s="14"/>
      <c r="W762" s="11"/>
      <c r="X762" s="2"/>
      <c r="Y762" s="1322"/>
      <c r="Z762" s="2"/>
      <c r="AA762" s="2"/>
      <c r="AB762" s="2"/>
      <c r="AC762" s="2"/>
      <c r="AD762" s="2"/>
      <c r="AE762" s="2"/>
      <c r="AF762" s="2"/>
      <c r="AG762" s="2"/>
      <c r="AH762" s="2"/>
      <c r="AI762" s="2"/>
      <c r="AJ762" s="2"/>
    </row>
    <row r="763" ht="15.75" customHeight="1">
      <c r="A763" s="241"/>
      <c r="B763" s="11"/>
      <c r="C763" s="11"/>
      <c r="D763" s="2"/>
      <c r="E763" s="11"/>
      <c r="F763" s="2"/>
      <c r="G763" s="2"/>
      <c r="H763" s="2"/>
      <c r="I763" s="28"/>
      <c r="J763" s="2"/>
      <c r="K763" s="2"/>
      <c r="L763" s="11"/>
      <c r="M763" s="11"/>
      <c r="N763" s="11"/>
      <c r="O763" s="11"/>
      <c r="P763" s="2"/>
      <c r="Q763" s="2"/>
      <c r="R763" s="629"/>
      <c r="S763" s="1"/>
      <c r="T763" s="1"/>
      <c r="U763" s="360"/>
      <c r="V763" s="14"/>
      <c r="W763" s="11"/>
      <c r="X763" s="2"/>
      <c r="Y763" s="1322"/>
      <c r="Z763" s="2"/>
      <c r="AA763" s="2"/>
      <c r="AB763" s="2"/>
      <c r="AC763" s="2"/>
      <c r="AD763" s="2"/>
      <c r="AE763" s="2"/>
      <c r="AF763" s="2"/>
      <c r="AG763" s="2"/>
      <c r="AH763" s="2"/>
      <c r="AI763" s="2"/>
      <c r="AJ763" s="2"/>
    </row>
    <row r="764" ht="15.75" customHeight="1">
      <c r="A764" s="241"/>
      <c r="B764" s="11"/>
      <c r="C764" s="11"/>
      <c r="D764" s="2"/>
      <c r="E764" s="11"/>
      <c r="F764" s="2"/>
      <c r="G764" s="2"/>
      <c r="H764" s="2"/>
      <c r="I764" s="28"/>
      <c r="J764" s="2"/>
      <c r="K764" s="2"/>
      <c r="L764" s="11"/>
      <c r="M764" s="11"/>
      <c r="N764" s="11"/>
      <c r="O764" s="11"/>
      <c r="P764" s="2"/>
      <c r="Q764" s="2"/>
      <c r="R764" s="629"/>
      <c r="S764" s="1"/>
      <c r="T764" s="1"/>
      <c r="U764" s="360"/>
      <c r="V764" s="14"/>
      <c r="W764" s="11"/>
      <c r="X764" s="2"/>
      <c r="Y764" s="1322"/>
      <c r="Z764" s="2"/>
      <c r="AA764" s="2"/>
      <c r="AB764" s="2"/>
      <c r="AC764" s="2"/>
      <c r="AD764" s="2"/>
      <c r="AE764" s="2"/>
      <c r="AF764" s="2"/>
      <c r="AG764" s="2"/>
      <c r="AH764" s="2"/>
      <c r="AI764" s="2"/>
      <c r="AJ764" s="2"/>
    </row>
    <row r="765" ht="15.75" customHeight="1">
      <c r="A765" s="241"/>
      <c r="B765" s="11"/>
      <c r="C765" s="11"/>
      <c r="D765" s="2"/>
      <c r="E765" s="11"/>
      <c r="F765" s="2"/>
      <c r="G765" s="2"/>
      <c r="H765" s="2"/>
      <c r="I765" s="28"/>
      <c r="J765" s="2"/>
      <c r="K765" s="2"/>
      <c r="L765" s="11"/>
      <c r="M765" s="11"/>
      <c r="N765" s="11"/>
      <c r="O765" s="11"/>
      <c r="P765" s="2"/>
      <c r="Q765" s="2"/>
      <c r="R765" s="629"/>
      <c r="S765" s="1"/>
      <c r="T765" s="1"/>
      <c r="U765" s="360"/>
      <c r="V765" s="14"/>
      <c r="W765" s="11"/>
      <c r="X765" s="2"/>
      <c r="Y765" s="1322"/>
      <c r="Z765" s="2"/>
      <c r="AA765" s="2"/>
      <c r="AB765" s="2"/>
      <c r="AC765" s="2"/>
      <c r="AD765" s="2"/>
      <c r="AE765" s="2"/>
      <c r="AF765" s="2"/>
      <c r="AG765" s="2"/>
      <c r="AH765" s="2"/>
      <c r="AI765" s="2"/>
      <c r="AJ765" s="2"/>
    </row>
    <row r="766" ht="15.75" customHeight="1">
      <c r="A766" s="241"/>
      <c r="B766" s="11"/>
      <c r="C766" s="11"/>
      <c r="D766" s="2"/>
      <c r="E766" s="11"/>
      <c r="F766" s="2"/>
      <c r="G766" s="2"/>
      <c r="H766" s="2"/>
      <c r="I766" s="28"/>
      <c r="J766" s="2"/>
      <c r="K766" s="2"/>
      <c r="L766" s="11"/>
      <c r="M766" s="11"/>
      <c r="N766" s="11"/>
      <c r="O766" s="11"/>
      <c r="P766" s="2"/>
      <c r="Q766" s="2"/>
      <c r="R766" s="629"/>
      <c r="S766" s="1"/>
      <c r="T766" s="1"/>
      <c r="U766" s="360"/>
      <c r="V766" s="14"/>
      <c r="W766" s="11"/>
      <c r="X766" s="2"/>
      <c r="Y766" s="1322"/>
      <c r="Z766" s="2"/>
      <c r="AA766" s="2"/>
      <c r="AB766" s="2"/>
      <c r="AC766" s="2"/>
      <c r="AD766" s="2"/>
      <c r="AE766" s="2"/>
      <c r="AF766" s="2"/>
      <c r="AG766" s="2"/>
      <c r="AH766" s="2"/>
      <c r="AI766" s="2"/>
      <c r="AJ766" s="2"/>
    </row>
    <row r="767" ht="15.75" customHeight="1">
      <c r="A767" s="241"/>
      <c r="B767" s="11"/>
      <c r="C767" s="11"/>
      <c r="D767" s="2"/>
      <c r="E767" s="11"/>
      <c r="F767" s="2"/>
      <c r="G767" s="2"/>
      <c r="H767" s="2"/>
      <c r="I767" s="28"/>
      <c r="J767" s="2"/>
      <c r="K767" s="2"/>
      <c r="L767" s="11"/>
      <c r="M767" s="11"/>
      <c r="N767" s="11"/>
      <c r="O767" s="11"/>
      <c r="P767" s="2"/>
      <c r="Q767" s="2"/>
      <c r="R767" s="629"/>
      <c r="S767" s="1"/>
      <c r="T767" s="1"/>
      <c r="U767" s="360"/>
      <c r="V767" s="14"/>
      <c r="W767" s="11"/>
      <c r="X767" s="2"/>
      <c r="Y767" s="1322"/>
      <c r="Z767" s="2"/>
      <c r="AA767" s="2"/>
      <c r="AB767" s="2"/>
      <c r="AC767" s="2"/>
      <c r="AD767" s="2"/>
      <c r="AE767" s="2"/>
      <c r="AF767" s="2"/>
      <c r="AG767" s="2"/>
      <c r="AH767" s="2"/>
      <c r="AI767" s="2"/>
      <c r="AJ767" s="2"/>
    </row>
    <row r="768" ht="15.75" customHeight="1">
      <c r="A768" s="241"/>
      <c r="B768" s="11"/>
      <c r="C768" s="11"/>
      <c r="D768" s="2"/>
      <c r="E768" s="11"/>
      <c r="F768" s="2"/>
      <c r="G768" s="2"/>
      <c r="H768" s="2"/>
      <c r="I768" s="28"/>
      <c r="J768" s="2"/>
      <c r="K768" s="2"/>
      <c r="L768" s="11"/>
      <c r="M768" s="11"/>
      <c r="N768" s="11"/>
      <c r="O768" s="11"/>
      <c r="P768" s="2"/>
      <c r="Q768" s="2"/>
      <c r="R768" s="629"/>
      <c r="S768" s="1"/>
      <c r="T768" s="1"/>
      <c r="U768" s="360"/>
      <c r="V768" s="14"/>
      <c r="W768" s="11"/>
      <c r="X768" s="2"/>
      <c r="Y768" s="1322"/>
      <c r="Z768" s="2"/>
      <c r="AA768" s="2"/>
      <c r="AB768" s="2"/>
      <c r="AC768" s="2"/>
      <c r="AD768" s="2"/>
      <c r="AE768" s="2"/>
      <c r="AF768" s="2"/>
      <c r="AG768" s="2"/>
      <c r="AH768" s="2"/>
      <c r="AI768" s="2"/>
      <c r="AJ768" s="2"/>
    </row>
    <row r="769" ht="15.75" customHeight="1">
      <c r="A769" s="241"/>
      <c r="B769" s="11"/>
      <c r="C769" s="11"/>
      <c r="D769" s="2"/>
      <c r="E769" s="11"/>
      <c r="F769" s="2"/>
      <c r="G769" s="2"/>
      <c r="H769" s="2"/>
      <c r="I769" s="28"/>
      <c r="J769" s="2"/>
      <c r="K769" s="2"/>
      <c r="L769" s="11"/>
      <c r="M769" s="11"/>
      <c r="N769" s="11"/>
      <c r="O769" s="11"/>
      <c r="P769" s="2"/>
      <c r="Q769" s="2"/>
      <c r="R769" s="629"/>
      <c r="S769" s="1"/>
      <c r="T769" s="1"/>
      <c r="U769" s="360"/>
      <c r="V769" s="14"/>
      <c r="W769" s="11"/>
      <c r="X769" s="2"/>
      <c r="Y769" s="1322"/>
      <c r="Z769" s="2"/>
      <c r="AA769" s="2"/>
      <c r="AB769" s="2"/>
      <c r="AC769" s="2"/>
      <c r="AD769" s="2"/>
      <c r="AE769" s="2"/>
      <c r="AF769" s="2"/>
      <c r="AG769" s="2"/>
      <c r="AH769" s="2"/>
      <c r="AI769" s="2"/>
      <c r="AJ769" s="2"/>
    </row>
    <row r="770" ht="15.75" customHeight="1">
      <c r="A770" s="241"/>
      <c r="B770" s="11"/>
      <c r="C770" s="11"/>
      <c r="D770" s="2"/>
      <c r="E770" s="11"/>
      <c r="F770" s="2"/>
      <c r="G770" s="2"/>
      <c r="H770" s="2"/>
      <c r="I770" s="28"/>
      <c r="J770" s="2"/>
      <c r="K770" s="2"/>
      <c r="L770" s="11"/>
      <c r="M770" s="11"/>
      <c r="N770" s="11"/>
      <c r="O770" s="11"/>
      <c r="P770" s="2"/>
      <c r="Q770" s="2"/>
      <c r="R770" s="629"/>
      <c r="S770" s="1"/>
      <c r="T770" s="1"/>
      <c r="U770" s="360"/>
      <c r="V770" s="14"/>
      <c r="W770" s="11"/>
      <c r="X770" s="2"/>
      <c r="Y770" s="1322"/>
      <c r="Z770" s="2"/>
      <c r="AA770" s="2"/>
      <c r="AB770" s="2"/>
      <c r="AC770" s="2"/>
      <c r="AD770" s="2"/>
      <c r="AE770" s="2"/>
      <c r="AF770" s="2"/>
      <c r="AG770" s="2"/>
      <c r="AH770" s="2"/>
      <c r="AI770" s="2"/>
      <c r="AJ770" s="2"/>
    </row>
    <row r="771" ht="15.75" customHeight="1">
      <c r="A771" s="241"/>
      <c r="B771" s="11"/>
      <c r="C771" s="11"/>
      <c r="D771" s="2"/>
      <c r="E771" s="11"/>
      <c r="F771" s="2"/>
      <c r="G771" s="2"/>
      <c r="H771" s="2"/>
      <c r="I771" s="28"/>
      <c r="J771" s="2"/>
      <c r="K771" s="2"/>
      <c r="L771" s="11"/>
      <c r="M771" s="11"/>
      <c r="N771" s="11"/>
      <c r="O771" s="11"/>
      <c r="P771" s="2"/>
      <c r="Q771" s="2"/>
      <c r="R771" s="629"/>
      <c r="S771" s="1"/>
      <c r="T771" s="1"/>
      <c r="U771" s="360"/>
      <c r="V771" s="14"/>
      <c r="W771" s="11"/>
      <c r="X771" s="2"/>
      <c r="Y771" s="1322"/>
      <c r="Z771" s="2"/>
      <c r="AA771" s="2"/>
      <c r="AB771" s="2"/>
      <c r="AC771" s="2"/>
      <c r="AD771" s="2"/>
      <c r="AE771" s="2"/>
      <c r="AF771" s="2"/>
      <c r="AG771" s="2"/>
      <c r="AH771" s="2"/>
      <c r="AI771" s="2"/>
      <c r="AJ771" s="2"/>
    </row>
    <row r="772" ht="15.75" customHeight="1">
      <c r="A772" s="241"/>
      <c r="B772" s="11"/>
      <c r="C772" s="11"/>
      <c r="D772" s="2"/>
      <c r="E772" s="11"/>
      <c r="F772" s="2"/>
      <c r="G772" s="2"/>
      <c r="H772" s="2"/>
      <c r="I772" s="28"/>
      <c r="J772" s="2"/>
      <c r="K772" s="2"/>
      <c r="L772" s="11"/>
      <c r="M772" s="11"/>
      <c r="N772" s="11"/>
      <c r="O772" s="11"/>
      <c r="P772" s="2"/>
      <c r="Q772" s="2"/>
      <c r="R772" s="629"/>
      <c r="S772" s="1"/>
      <c r="T772" s="1"/>
      <c r="U772" s="360"/>
      <c r="V772" s="14"/>
      <c r="W772" s="11"/>
      <c r="X772" s="2"/>
      <c r="Y772" s="1322"/>
      <c r="Z772" s="2"/>
      <c r="AA772" s="2"/>
      <c r="AB772" s="2"/>
      <c r="AC772" s="2"/>
      <c r="AD772" s="2"/>
      <c r="AE772" s="2"/>
      <c r="AF772" s="2"/>
      <c r="AG772" s="2"/>
      <c r="AH772" s="2"/>
      <c r="AI772" s="2"/>
      <c r="AJ772" s="2"/>
    </row>
    <row r="773" ht="15.75" customHeight="1">
      <c r="A773" s="241"/>
      <c r="B773" s="11"/>
      <c r="C773" s="11"/>
      <c r="D773" s="2"/>
      <c r="E773" s="11"/>
      <c r="F773" s="2"/>
      <c r="G773" s="2"/>
      <c r="H773" s="2"/>
      <c r="I773" s="28"/>
      <c r="J773" s="2"/>
      <c r="K773" s="2"/>
      <c r="L773" s="11"/>
      <c r="M773" s="11"/>
      <c r="N773" s="11"/>
      <c r="O773" s="11"/>
      <c r="P773" s="2"/>
      <c r="Q773" s="2"/>
      <c r="R773" s="629"/>
      <c r="S773" s="1"/>
      <c r="T773" s="1"/>
      <c r="U773" s="360"/>
      <c r="V773" s="14"/>
      <c r="W773" s="11"/>
      <c r="X773" s="2"/>
      <c r="Y773" s="1322"/>
      <c r="Z773" s="2"/>
      <c r="AA773" s="2"/>
      <c r="AB773" s="2"/>
      <c r="AC773" s="2"/>
      <c r="AD773" s="2"/>
      <c r="AE773" s="2"/>
      <c r="AF773" s="2"/>
      <c r="AG773" s="2"/>
      <c r="AH773" s="2"/>
      <c r="AI773" s="2"/>
      <c r="AJ773" s="2"/>
    </row>
    <row r="774" ht="15.75" customHeight="1">
      <c r="A774" s="241"/>
      <c r="B774" s="11"/>
      <c r="C774" s="11"/>
      <c r="D774" s="2"/>
      <c r="E774" s="11"/>
      <c r="F774" s="2"/>
      <c r="G774" s="2"/>
      <c r="H774" s="2"/>
      <c r="I774" s="28"/>
      <c r="J774" s="2"/>
      <c r="K774" s="2"/>
      <c r="L774" s="11"/>
      <c r="M774" s="11"/>
      <c r="N774" s="11"/>
      <c r="O774" s="11"/>
      <c r="P774" s="2"/>
      <c r="Q774" s="2"/>
      <c r="R774" s="629"/>
      <c r="S774" s="1"/>
      <c r="T774" s="1"/>
      <c r="U774" s="360"/>
      <c r="V774" s="14"/>
      <c r="W774" s="11"/>
      <c r="X774" s="2"/>
      <c r="Y774" s="1322"/>
      <c r="Z774" s="2"/>
      <c r="AA774" s="2"/>
      <c r="AB774" s="2"/>
      <c r="AC774" s="2"/>
      <c r="AD774" s="2"/>
      <c r="AE774" s="2"/>
      <c r="AF774" s="2"/>
      <c r="AG774" s="2"/>
      <c r="AH774" s="2"/>
      <c r="AI774" s="2"/>
      <c r="AJ774" s="2"/>
    </row>
    <row r="775" ht="15.75" customHeight="1">
      <c r="A775" s="241"/>
      <c r="B775" s="11"/>
      <c r="C775" s="11"/>
      <c r="D775" s="2"/>
      <c r="E775" s="11"/>
      <c r="F775" s="2"/>
      <c r="G775" s="2"/>
      <c r="H775" s="2"/>
      <c r="I775" s="28"/>
      <c r="J775" s="2"/>
      <c r="K775" s="2"/>
      <c r="L775" s="11"/>
      <c r="M775" s="11"/>
      <c r="N775" s="11"/>
      <c r="O775" s="11"/>
      <c r="P775" s="2"/>
      <c r="Q775" s="2"/>
      <c r="R775" s="629"/>
      <c r="S775" s="1"/>
      <c r="T775" s="1"/>
      <c r="U775" s="360"/>
      <c r="V775" s="14"/>
      <c r="W775" s="11"/>
      <c r="X775" s="2"/>
      <c r="Y775" s="1322"/>
      <c r="Z775" s="2"/>
      <c r="AA775" s="2"/>
      <c r="AB775" s="2"/>
      <c r="AC775" s="2"/>
      <c r="AD775" s="2"/>
      <c r="AE775" s="2"/>
      <c r="AF775" s="2"/>
      <c r="AG775" s="2"/>
      <c r="AH775" s="2"/>
      <c r="AI775" s="2"/>
      <c r="AJ775" s="2"/>
    </row>
    <row r="776" ht="15.75" customHeight="1">
      <c r="A776" s="241"/>
      <c r="B776" s="11"/>
      <c r="C776" s="11"/>
      <c r="D776" s="2"/>
      <c r="E776" s="11"/>
      <c r="F776" s="2"/>
      <c r="G776" s="2"/>
      <c r="H776" s="2"/>
      <c r="I776" s="28"/>
      <c r="J776" s="2"/>
      <c r="K776" s="2"/>
      <c r="L776" s="11"/>
      <c r="M776" s="11"/>
      <c r="N776" s="11"/>
      <c r="O776" s="11"/>
      <c r="P776" s="2"/>
      <c r="Q776" s="2"/>
      <c r="R776" s="629"/>
      <c r="S776" s="1"/>
      <c r="T776" s="1"/>
      <c r="U776" s="360"/>
      <c r="V776" s="14"/>
      <c r="W776" s="11"/>
      <c r="X776" s="2"/>
      <c r="Y776" s="1322"/>
      <c r="Z776" s="2"/>
      <c r="AA776" s="2"/>
      <c r="AB776" s="2"/>
      <c r="AC776" s="2"/>
      <c r="AD776" s="2"/>
      <c r="AE776" s="2"/>
      <c r="AF776" s="2"/>
      <c r="AG776" s="2"/>
      <c r="AH776" s="2"/>
      <c r="AI776" s="2"/>
      <c r="AJ776" s="2"/>
    </row>
    <row r="777" ht="15.75" customHeight="1">
      <c r="A777" s="241"/>
      <c r="B777" s="11"/>
      <c r="C777" s="11"/>
      <c r="D777" s="2"/>
      <c r="E777" s="11"/>
      <c r="F777" s="2"/>
      <c r="G777" s="2"/>
      <c r="H777" s="2"/>
      <c r="I777" s="28"/>
      <c r="J777" s="2"/>
      <c r="K777" s="2"/>
      <c r="L777" s="11"/>
      <c r="M777" s="11"/>
      <c r="N777" s="11"/>
      <c r="O777" s="11"/>
      <c r="P777" s="2"/>
      <c r="Q777" s="2"/>
      <c r="R777" s="629"/>
      <c r="S777" s="1"/>
      <c r="T777" s="1"/>
      <c r="U777" s="360"/>
      <c r="V777" s="14"/>
      <c r="W777" s="11"/>
      <c r="X777" s="2"/>
      <c r="Y777" s="1322"/>
      <c r="Z777" s="2"/>
      <c r="AA777" s="2"/>
      <c r="AB777" s="2"/>
      <c r="AC777" s="2"/>
      <c r="AD777" s="2"/>
      <c r="AE777" s="2"/>
      <c r="AF777" s="2"/>
      <c r="AG777" s="2"/>
      <c r="AH777" s="2"/>
      <c r="AI777" s="2"/>
      <c r="AJ777" s="2"/>
    </row>
    <row r="778" ht="15.75" customHeight="1">
      <c r="A778" s="241"/>
      <c r="B778" s="11"/>
      <c r="C778" s="11"/>
      <c r="D778" s="2"/>
      <c r="E778" s="11"/>
      <c r="F778" s="2"/>
      <c r="G778" s="2"/>
      <c r="H778" s="2"/>
      <c r="I778" s="28"/>
      <c r="J778" s="2"/>
      <c r="K778" s="2"/>
      <c r="L778" s="11"/>
      <c r="M778" s="11"/>
      <c r="N778" s="11"/>
      <c r="O778" s="11"/>
      <c r="P778" s="2"/>
      <c r="Q778" s="2"/>
      <c r="R778" s="629"/>
      <c r="S778" s="1"/>
      <c r="T778" s="1"/>
      <c r="U778" s="360"/>
      <c r="V778" s="14"/>
      <c r="W778" s="11"/>
      <c r="X778" s="2"/>
      <c r="Y778" s="1322"/>
      <c r="Z778" s="2"/>
      <c r="AA778" s="2"/>
      <c r="AB778" s="2"/>
      <c r="AC778" s="2"/>
      <c r="AD778" s="2"/>
      <c r="AE778" s="2"/>
      <c r="AF778" s="2"/>
      <c r="AG778" s="2"/>
      <c r="AH778" s="2"/>
      <c r="AI778" s="2"/>
      <c r="AJ778" s="2"/>
    </row>
    <row r="779" ht="15.75" customHeight="1">
      <c r="A779" s="241"/>
      <c r="B779" s="11"/>
      <c r="C779" s="11"/>
      <c r="D779" s="2"/>
      <c r="E779" s="11"/>
      <c r="F779" s="2"/>
      <c r="G779" s="2"/>
      <c r="H779" s="2"/>
      <c r="I779" s="28"/>
      <c r="J779" s="2"/>
      <c r="K779" s="2"/>
      <c r="L779" s="11"/>
      <c r="M779" s="11"/>
      <c r="N779" s="11"/>
      <c r="O779" s="11"/>
      <c r="P779" s="2"/>
      <c r="Q779" s="2"/>
      <c r="R779" s="629"/>
      <c r="S779" s="1"/>
      <c r="T779" s="1"/>
      <c r="U779" s="360"/>
      <c r="V779" s="14"/>
      <c r="W779" s="11"/>
      <c r="X779" s="2"/>
      <c r="Y779" s="1322"/>
      <c r="Z779" s="2"/>
      <c r="AA779" s="2"/>
      <c r="AB779" s="2"/>
      <c r="AC779" s="2"/>
      <c r="AD779" s="2"/>
      <c r="AE779" s="2"/>
      <c r="AF779" s="2"/>
      <c r="AG779" s="2"/>
      <c r="AH779" s="2"/>
      <c r="AI779" s="2"/>
      <c r="AJ779" s="2"/>
    </row>
    <row r="780" ht="15.75" customHeight="1">
      <c r="A780" s="241"/>
      <c r="B780" s="11"/>
      <c r="C780" s="11"/>
      <c r="D780" s="2"/>
      <c r="E780" s="11"/>
      <c r="F780" s="2"/>
      <c r="G780" s="2"/>
      <c r="H780" s="2"/>
      <c r="I780" s="28"/>
      <c r="J780" s="2"/>
      <c r="K780" s="2"/>
      <c r="L780" s="11"/>
      <c r="M780" s="11"/>
      <c r="N780" s="11"/>
      <c r="O780" s="11"/>
      <c r="P780" s="2"/>
      <c r="Q780" s="2"/>
      <c r="R780" s="629"/>
      <c r="S780" s="1"/>
      <c r="T780" s="1"/>
      <c r="U780" s="360"/>
      <c r="V780" s="14"/>
      <c r="W780" s="11"/>
      <c r="X780" s="2"/>
      <c r="Y780" s="1322"/>
      <c r="Z780" s="2"/>
      <c r="AA780" s="2"/>
      <c r="AB780" s="2"/>
      <c r="AC780" s="2"/>
      <c r="AD780" s="2"/>
      <c r="AE780" s="2"/>
      <c r="AF780" s="2"/>
      <c r="AG780" s="2"/>
      <c r="AH780" s="2"/>
      <c r="AI780" s="2"/>
      <c r="AJ780" s="2"/>
    </row>
    <row r="781" ht="15.75" customHeight="1">
      <c r="A781" s="241"/>
      <c r="B781" s="11"/>
      <c r="C781" s="11"/>
      <c r="D781" s="2"/>
      <c r="E781" s="11"/>
      <c r="F781" s="2"/>
      <c r="G781" s="2"/>
      <c r="H781" s="2"/>
      <c r="I781" s="28"/>
      <c r="J781" s="2"/>
      <c r="K781" s="2"/>
      <c r="L781" s="11"/>
      <c r="M781" s="11"/>
      <c r="N781" s="11"/>
      <c r="O781" s="11"/>
      <c r="P781" s="2"/>
      <c r="Q781" s="2"/>
      <c r="R781" s="629"/>
      <c r="S781" s="1"/>
      <c r="T781" s="1"/>
      <c r="U781" s="360"/>
      <c r="V781" s="14"/>
      <c r="W781" s="11"/>
      <c r="X781" s="2"/>
      <c r="Y781" s="1322"/>
      <c r="Z781" s="2"/>
      <c r="AA781" s="2"/>
      <c r="AB781" s="2"/>
      <c r="AC781" s="2"/>
      <c r="AD781" s="2"/>
      <c r="AE781" s="2"/>
      <c r="AF781" s="2"/>
      <c r="AG781" s="2"/>
      <c r="AH781" s="2"/>
      <c r="AI781" s="2"/>
      <c r="AJ781" s="2"/>
    </row>
    <row r="782" ht="15.75" customHeight="1">
      <c r="A782" s="241"/>
      <c r="B782" s="11"/>
      <c r="C782" s="11"/>
      <c r="D782" s="2"/>
      <c r="E782" s="11"/>
      <c r="F782" s="2"/>
      <c r="G782" s="2"/>
      <c r="H782" s="2"/>
      <c r="I782" s="28"/>
      <c r="J782" s="2"/>
      <c r="K782" s="2"/>
      <c r="L782" s="11"/>
      <c r="M782" s="11"/>
      <c r="N782" s="11"/>
      <c r="O782" s="11"/>
      <c r="P782" s="2"/>
      <c r="Q782" s="2"/>
      <c r="R782" s="629"/>
      <c r="S782" s="1"/>
      <c r="T782" s="1"/>
      <c r="U782" s="360"/>
      <c r="V782" s="14"/>
      <c r="W782" s="11"/>
      <c r="X782" s="2"/>
      <c r="Y782" s="1322"/>
      <c r="Z782" s="2"/>
      <c r="AA782" s="2"/>
      <c r="AB782" s="2"/>
      <c r="AC782" s="2"/>
      <c r="AD782" s="2"/>
      <c r="AE782" s="2"/>
      <c r="AF782" s="2"/>
      <c r="AG782" s="2"/>
      <c r="AH782" s="2"/>
      <c r="AI782" s="2"/>
      <c r="AJ782" s="2"/>
    </row>
    <row r="783" ht="15.75" customHeight="1">
      <c r="A783" s="241"/>
      <c r="B783" s="11"/>
      <c r="C783" s="11"/>
      <c r="D783" s="2"/>
      <c r="E783" s="11"/>
      <c r="F783" s="2"/>
      <c r="G783" s="2"/>
      <c r="H783" s="2"/>
      <c r="I783" s="28"/>
      <c r="J783" s="2"/>
      <c r="K783" s="2"/>
      <c r="L783" s="11"/>
      <c r="M783" s="11"/>
      <c r="N783" s="11"/>
      <c r="O783" s="11"/>
      <c r="P783" s="2"/>
      <c r="Q783" s="2"/>
      <c r="R783" s="629"/>
      <c r="S783" s="1"/>
      <c r="T783" s="1"/>
      <c r="U783" s="360"/>
      <c r="V783" s="14"/>
      <c r="W783" s="11"/>
      <c r="X783" s="2"/>
      <c r="Y783" s="1322"/>
      <c r="Z783" s="2"/>
      <c r="AA783" s="2"/>
      <c r="AB783" s="2"/>
      <c r="AC783" s="2"/>
      <c r="AD783" s="2"/>
      <c r="AE783" s="2"/>
      <c r="AF783" s="2"/>
      <c r="AG783" s="2"/>
      <c r="AH783" s="2"/>
      <c r="AI783" s="2"/>
      <c r="AJ783" s="2"/>
    </row>
    <row r="784" ht="15.75" customHeight="1">
      <c r="A784" s="241"/>
      <c r="B784" s="11"/>
      <c r="C784" s="11"/>
      <c r="D784" s="2"/>
      <c r="E784" s="11"/>
      <c r="F784" s="2"/>
      <c r="G784" s="2"/>
      <c r="H784" s="2"/>
      <c r="I784" s="28"/>
      <c r="J784" s="2"/>
      <c r="K784" s="2"/>
      <c r="L784" s="11"/>
      <c r="M784" s="11"/>
      <c r="N784" s="11"/>
      <c r="O784" s="11"/>
      <c r="P784" s="2"/>
      <c r="Q784" s="2"/>
      <c r="R784" s="629"/>
      <c r="S784" s="1"/>
      <c r="T784" s="1"/>
      <c r="U784" s="360"/>
      <c r="V784" s="14"/>
      <c r="W784" s="11"/>
      <c r="X784" s="2"/>
      <c r="Y784" s="1322"/>
      <c r="Z784" s="2"/>
      <c r="AA784" s="2"/>
      <c r="AB784" s="2"/>
      <c r="AC784" s="2"/>
      <c r="AD784" s="2"/>
      <c r="AE784" s="2"/>
      <c r="AF784" s="2"/>
      <c r="AG784" s="2"/>
      <c r="AH784" s="2"/>
      <c r="AI784" s="2"/>
      <c r="AJ784" s="2"/>
    </row>
    <row r="785" ht="15.75" customHeight="1">
      <c r="A785" s="241"/>
      <c r="B785" s="11"/>
      <c r="C785" s="11"/>
      <c r="D785" s="2"/>
      <c r="E785" s="11"/>
      <c r="F785" s="2"/>
      <c r="G785" s="2"/>
      <c r="H785" s="2"/>
      <c r="I785" s="28"/>
      <c r="J785" s="2"/>
      <c r="K785" s="2"/>
      <c r="L785" s="11"/>
      <c r="M785" s="11"/>
      <c r="N785" s="11"/>
      <c r="O785" s="11"/>
      <c r="P785" s="2"/>
      <c r="Q785" s="2"/>
      <c r="R785" s="629"/>
      <c r="S785" s="1"/>
      <c r="T785" s="1"/>
      <c r="U785" s="360"/>
      <c r="V785" s="14"/>
      <c r="W785" s="11"/>
      <c r="X785" s="2"/>
      <c r="Y785" s="1322"/>
      <c r="Z785" s="2"/>
      <c r="AA785" s="2"/>
      <c r="AB785" s="2"/>
      <c r="AC785" s="2"/>
      <c r="AD785" s="2"/>
      <c r="AE785" s="2"/>
      <c r="AF785" s="2"/>
      <c r="AG785" s="2"/>
      <c r="AH785" s="2"/>
      <c r="AI785" s="2"/>
      <c r="AJ785" s="2"/>
    </row>
    <row r="786" ht="15.75" customHeight="1">
      <c r="A786" s="241"/>
      <c r="B786" s="11"/>
      <c r="C786" s="11"/>
      <c r="D786" s="2"/>
      <c r="E786" s="11"/>
      <c r="F786" s="2"/>
      <c r="G786" s="2"/>
      <c r="H786" s="2"/>
      <c r="I786" s="28"/>
      <c r="J786" s="2"/>
      <c r="K786" s="2"/>
      <c r="L786" s="11"/>
      <c r="M786" s="11"/>
      <c r="N786" s="11"/>
      <c r="O786" s="11"/>
      <c r="P786" s="2"/>
      <c r="Q786" s="2"/>
      <c r="R786" s="629"/>
      <c r="S786" s="1"/>
      <c r="T786" s="1"/>
      <c r="U786" s="360"/>
      <c r="V786" s="14"/>
      <c r="W786" s="11"/>
      <c r="X786" s="2"/>
      <c r="Y786" s="1322"/>
      <c r="Z786" s="2"/>
      <c r="AA786" s="2"/>
      <c r="AB786" s="2"/>
      <c r="AC786" s="2"/>
      <c r="AD786" s="2"/>
      <c r="AE786" s="2"/>
      <c r="AF786" s="2"/>
      <c r="AG786" s="2"/>
      <c r="AH786" s="2"/>
      <c r="AI786" s="2"/>
      <c r="AJ786" s="2"/>
    </row>
    <row r="787" ht="15.75" customHeight="1">
      <c r="A787" s="241"/>
      <c r="B787" s="11"/>
      <c r="C787" s="11"/>
      <c r="D787" s="2"/>
      <c r="E787" s="11"/>
      <c r="F787" s="2"/>
      <c r="G787" s="2"/>
      <c r="H787" s="2"/>
      <c r="I787" s="28"/>
      <c r="J787" s="2"/>
      <c r="K787" s="2"/>
      <c r="L787" s="11"/>
      <c r="M787" s="11"/>
      <c r="N787" s="11"/>
      <c r="O787" s="11"/>
      <c r="P787" s="2"/>
      <c r="Q787" s="2"/>
      <c r="R787" s="629"/>
      <c r="S787" s="1"/>
      <c r="T787" s="1"/>
      <c r="U787" s="360"/>
      <c r="V787" s="14"/>
      <c r="W787" s="11"/>
      <c r="X787" s="2"/>
      <c r="Y787" s="1322"/>
      <c r="Z787" s="2"/>
      <c r="AA787" s="2"/>
      <c r="AB787" s="2"/>
      <c r="AC787" s="2"/>
      <c r="AD787" s="2"/>
      <c r="AE787" s="2"/>
      <c r="AF787" s="2"/>
      <c r="AG787" s="2"/>
      <c r="AH787" s="2"/>
      <c r="AI787" s="2"/>
      <c r="AJ787" s="2"/>
    </row>
    <row r="788" ht="15.75" customHeight="1">
      <c r="A788" s="241"/>
      <c r="B788" s="11"/>
      <c r="C788" s="11"/>
      <c r="D788" s="2"/>
      <c r="E788" s="11"/>
      <c r="F788" s="2"/>
      <c r="G788" s="2"/>
      <c r="H788" s="2"/>
      <c r="I788" s="28"/>
      <c r="J788" s="2"/>
      <c r="K788" s="2"/>
      <c r="L788" s="11"/>
      <c r="M788" s="11"/>
      <c r="N788" s="11"/>
      <c r="O788" s="11"/>
      <c r="P788" s="2"/>
      <c r="Q788" s="2"/>
      <c r="R788" s="629"/>
      <c r="S788" s="1"/>
      <c r="T788" s="1"/>
      <c r="U788" s="360"/>
      <c r="V788" s="14"/>
      <c r="W788" s="11"/>
      <c r="X788" s="2"/>
      <c r="Y788" s="1322"/>
      <c r="Z788" s="2"/>
      <c r="AA788" s="2"/>
      <c r="AB788" s="2"/>
      <c r="AC788" s="2"/>
      <c r="AD788" s="2"/>
      <c r="AE788" s="2"/>
      <c r="AF788" s="2"/>
      <c r="AG788" s="2"/>
      <c r="AH788" s="2"/>
      <c r="AI788" s="2"/>
      <c r="AJ788" s="2"/>
    </row>
    <row r="789" ht="15.75" customHeight="1">
      <c r="A789" s="241"/>
      <c r="B789" s="11"/>
      <c r="C789" s="11"/>
      <c r="D789" s="2"/>
      <c r="E789" s="11"/>
      <c r="F789" s="2"/>
      <c r="G789" s="2"/>
      <c r="H789" s="2"/>
      <c r="I789" s="28"/>
      <c r="J789" s="2"/>
      <c r="K789" s="2"/>
      <c r="L789" s="11"/>
      <c r="M789" s="11"/>
      <c r="N789" s="11"/>
      <c r="O789" s="11"/>
      <c r="P789" s="2"/>
      <c r="Q789" s="2"/>
      <c r="R789" s="629"/>
      <c r="S789" s="1"/>
      <c r="T789" s="1"/>
      <c r="U789" s="360"/>
      <c r="V789" s="14"/>
      <c r="W789" s="11"/>
      <c r="X789" s="2"/>
      <c r="Y789" s="1322"/>
      <c r="Z789" s="2"/>
      <c r="AA789" s="2"/>
      <c r="AB789" s="2"/>
      <c r="AC789" s="2"/>
      <c r="AD789" s="2"/>
      <c r="AE789" s="2"/>
      <c r="AF789" s="2"/>
      <c r="AG789" s="2"/>
      <c r="AH789" s="2"/>
      <c r="AI789" s="2"/>
      <c r="AJ789" s="2"/>
    </row>
    <row r="790" ht="15.75" customHeight="1">
      <c r="A790" s="241"/>
      <c r="B790" s="11"/>
      <c r="C790" s="11"/>
      <c r="D790" s="2"/>
      <c r="E790" s="11"/>
      <c r="F790" s="2"/>
      <c r="G790" s="2"/>
      <c r="H790" s="2"/>
      <c r="I790" s="28"/>
      <c r="J790" s="2"/>
      <c r="K790" s="2"/>
      <c r="L790" s="11"/>
      <c r="M790" s="11"/>
      <c r="N790" s="11"/>
      <c r="O790" s="11"/>
      <c r="P790" s="2"/>
      <c r="Q790" s="2"/>
      <c r="R790" s="629"/>
      <c r="S790" s="1"/>
      <c r="T790" s="1"/>
      <c r="U790" s="360"/>
      <c r="V790" s="14"/>
      <c r="W790" s="11"/>
      <c r="X790" s="2"/>
      <c r="Y790" s="1322"/>
      <c r="Z790" s="2"/>
      <c r="AA790" s="2"/>
      <c r="AB790" s="2"/>
      <c r="AC790" s="2"/>
      <c r="AD790" s="2"/>
      <c r="AE790" s="2"/>
      <c r="AF790" s="2"/>
      <c r="AG790" s="2"/>
      <c r="AH790" s="2"/>
      <c r="AI790" s="2"/>
      <c r="AJ790" s="2"/>
    </row>
    <row r="791" ht="15.75" customHeight="1">
      <c r="A791" s="241"/>
      <c r="B791" s="11"/>
      <c r="C791" s="11"/>
      <c r="D791" s="2"/>
      <c r="E791" s="11"/>
      <c r="F791" s="2"/>
      <c r="G791" s="2"/>
      <c r="H791" s="2"/>
      <c r="I791" s="28"/>
      <c r="J791" s="2"/>
      <c r="K791" s="2"/>
      <c r="L791" s="11"/>
      <c r="M791" s="11"/>
      <c r="N791" s="11"/>
      <c r="O791" s="11"/>
      <c r="P791" s="2"/>
      <c r="Q791" s="2"/>
      <c r="R791" s="629"/>
      <c r="S791" s="1"/>
      <c r="T791" s="1"/>
      <c r="U791" s="360"/>
      <c r="V791" s="14"/>
      <c r="W791" s="11"/>
      <c r="X791" s="2"/>
      <c r="Y791" s="1322"/>
      <c r="Z791" s="2"/>
      <c r="AA791" s="2"/>
      <c r="AB791" s="2"/>
      <c r="AC791" s="2"/>
      <c r="AD791" s="2"/>
      <c r="AE791" s="2"/>
      <c r="AF791" s="2"/>
      <c r="AG791" s="2"/>
      <c r="AH791" s="2"/>
      <c r="AI791" s="2"/>
      <c r="AJ791" s="2"/>
    </row>
    <row r="792" ht="15.75" customHeight="1">
      <c r="A792" s="241"/>
      <c r="B792" s="11"/>
      <c r="C792" s="11"/>
      <c r="D792" s="2"/>
      <c r="E792" s="11"/>
      <c r="F792" s="2"/>
      <c r="G792" s="2"/>
      <c r="H792" s="2"/>
      <c r="I792" s="28"/>
      <c r="J792" s="2"/>
      <c r="K792" s="2"/>
      <c r="L792" s="11"/>
      <c r="M792" s="11"/>
      <c r="N792" s="11"/>
      <c r="O792" s="11"/>
      <c r="P792" s="2"/>
      <c r="Q792" s="2"/>
      <c r="R792" s="629"/>
      <c r="S792" s="1"/>
      <c r="T792" s="1"/>
      <c r="U792" s="360"/>
      <c r="V792" s="14"/>
      <c r="W792" s="11"/>
      <c r="X792" s="2"/>
      <c r="Y792" s="1322"/>
      <c r="Z792" s="2"/>
      <c r="AA792" s="2"/>
      <c r="AB792" s="2"/>
      <c r="AC792" s="2"/>
      <c r="AD792" s="2"/>
      <c r="AE792" s="2"/>
      <c r="AF792" s="2"/>
      <c r="AG792" s="2"/>
      <c r="AH792" s="2"/>
      <c r="AI792" s="2"/>
      <c r="AJ792" s="2"/>
    </row>
    <row r="793" ht="15.75" customHeight="1">
      <c r="A793" s="241"/>
      <c r="B793" s="11"/>
      <c r="C793" s="11"/>
      <c r="D793" s="2"/>
      <c r="E793" s="11"/>
      <c r="F793" s="2"/>
      <c r="G793" s="2"/>
      <c r="H793" s="2"/>
      <c r="I793" s="28"/>
      <c r="J793" s="2"/>
      <c r="K793" s="2"/>
      <c r="L793" s="11"/>
      <c r="M793" s="11"/>
      <c r="N793" s="11"/>
      <c r="O793" s="11"/>
      <c r="P793" s="2"/>
      <c r="Q793" s="2"/>
      <c r="R793" s="629"/>
      <c r="S793" s="1"/>
      <c r="T793" s="1"/>
      <c r="U793" s="360"/>
      <c r="V793" s="14"/>
      <c r="W793" s="11"/>
      <c r="X793" s="2"/>
      <c r="Y793" s="1322"/>
      <c r="Z793" s="2"/>
      <c r="AA793" s="2"/>
      <c r="AB793" s="2"/>
      <c r="AC793" s="2"/>
      <c r="AD793" s="2"/>
      <c r="AE793" s="2"/>
      <c r="AF793" s="2"/>
      <c r="AG793" s="2"/>
      <c r="AH793" s="2"/>
      <c r="AI793" s="2"/>
      <c r="AJ793" s="2"/>
    </row>
    <row r="794" ht="15.75" customHeight="1">
      <c r="A794" s="241"/>
      <c r="B794" s="11"/>
      <c r="C794" s="11"/>
      <c r="D794" s="2"/>
      <c r="E794" s="11"/>
      <c r="F794" s="2"/>
      <c r="G794" s="2"/>
      <c r="H794" s="2"/>
      <c r="I794" s="28"/>
      <c r="J794" s="2"/>
      <c r="K794" s="2"/>
      <c r="L794" s="11"/>
      <c r="M794" s="11"/>
      <c r="N794" s="11"/>
      <c r="O794" s="11"/>
      <c r="P794" s="2"/>
      <c r="Q794" s="2"/>
      <c r="R794" s="629"/>
      <c r="S794" s="1"/>
      <c r="T794" s="1"/>
      <c r="U794" s="360"/>
      <c r="V794" s="14"/>
      <c r="W794" s="11"/>
      <c r="X794" s="2"/>
      <c r="Y794" s="1322"/>
      <c r="Z794" s="2"/>
      <c r="AA794" s="2"/>
      <c r="AB794" s="2"/>
      <c r="AC794" s="2"/>
      <c r="AD794" s="2"/>
      <c r="AE794" s="2"/>
      <c r="AF794" s="2"/>
      <c r="AG794" s="2"/>
      <c r="AH794" s="2"/>
      <c r="AI794" s="2"/>
      <c r="AJ794" s="2"/>
    </row>
    <row r="795" ht="15.75" customHeight="1">
      <c r="A795" s="241"/>
      <c r="B795" s="11"/>
      <c r="C795" s="11"/>
      <c r="D795" s="2"/>
      <c r="E795" s="11"/>
      <c r="F795" s="2"/>
      <c r="G795" s="2"/>
      <c r="H795" s="2"/>
      <c r="I795" s="28"/>
      <c r="J795" s="2"/>
      <c r="K795" s="2"/>
      <c r="L795" s="11"/>
      <c r="M795" s="11"/>
      <c r="N795" s="11"/>
      <c r="O795" s="11"/>
      <c r="P795" s="2"/>
      <c r="Q795" s="2"/>
      <c r="R795" s="629"/>
      <c r="S795" s="1"/>
      <c r="T795" s="1"/>
      <c r="U795" s="360"/>
      <c r="V795" s="14"/>
      <c r="W795" s="11"/>
      <c r="X795" s="2"/>
      <c r="Y795" s="1322"/>
      <c r="Z795" s="2"/>
      <c r="AA795" s="2"/>
      <c r="AB795" s="2"/>
      <c r="AC795" s="2"/>
      <c r="AD795" s="2"/>
      <c r="AE795" s="2"/>
      <c r="AF795" s="2"/>
      <c r="AG795" s="2"/>
      <c r="AH795" s="2"/>
      <c r="AI795" s="2"/>
      <c r="AJ795" s="2"/>
    </row>
    <row r="796" ht="15.75" customHeight="1">
      <c r="A796" s="241"/>
      <c r="B796" s="11"/>
      <c r="C796" s="11"/>
      <c r="D796" s="2"/>
      <c r="E796" s="11"/>
      <c r="F796" s="2"/>
      <c r="G796" s="2"/>
      <c r="H796" s="2"/>
      <c r="I796" s="28"/>
      <c r="J796" s="2"/>
      <c r="K796" s="2"/>
      <c r="L796" s="11"/>
      <c r="M796" s="11"/>
      <c r="N796" s="11"/>
      <c r="O796" s="11"/>
      <c r="P796" s="2"/>
      <c r="Q796" s="2"/>
      <c r="R796" s="629"/>
      <c r="S796" s="1"/>
      <c r="T796" s="1"/>
      <c r="U796" s="360"/>
      <c r="V796" s="14"/>
      <c r="W796" s="11"/>
      <c r="X796" s="2"/>
      <c r="Y796" s="1322"/>
      <c r="Z796" s="2"/>
      <c r="AA796" s="2"/>
      <c r="AB796" s="2"/>
      <c r="AC796" s="2"/>
      <c r="AD796" s="2"/>
      <c r="AE796" s="2"/>
      <c r="AF796" s="2"/>
      <c r="AG796" s="2"/>
      <c r="AH796" s="2"/>
      <c r="AI796" s="2"/>
      <c r="AJ796" s="2"/>
    </row>
    <row r="797" ht="15.75" customHeight="1">
      <c r="A797" s="241"/>
      <c r="B797" s="11"/>
      <c r="C797" s="11"/>
      <c r="D797" s="2"/>
      <c r="E797" s="11"/>
      <c r="F797" s="2"/>
      <c r="G797" s="2"/>
      <c r="H797" s="2"/>
      <c r="I797" s="28"/>
      <c r="J797" s="2"/>
      <c r="K797" s="2"/>
      <c r="L797" s="11"/>
      <c r="M797" s="11"/>
      <c r="N797" s="11"/>
      <c r="O797" s="11"/>
      <c r="P797" s="2"/>
      <c r="Q797" s="2"/>
      <c r="R797" s="629"/>
      <c r="S797" s="1"/>
      <c r="T797" s="1"/>
      <c r="U797" s="360"/>
      <c r="V797" s="14"/>
      <c r="W797" s="11"/>
      <c r="X797" s="2"/>
      <c r="Y797" s="1322"/>
      <c r="Z797" s="2"/>
      <c r="AA797" s="2"/>
      <c r="AB797" s="2"/>
      <c r="AC797" s="2"/>
      <c r="AD797" s="2"/>
      <c r="AE797" s="2"/>
      <c r="AF797" s="2"/>
      <c r="AG797" s="2"/>
      <c r="AH797" s="2"/>
      <c r="AI797" s="2"/>
      <c r="AJ797" s="2"/>
    </row>
    <row r="798" ht="15.75" customHeight="1">
      <c r="A798" s="241"/>
      <c r="B798" s="11"/>
      <c r="C798" s="11"/>
      <c r="D798" s="2"/>
      <c r="E798" s="11"/>
      <c r="F798" s="2"/>
      <c r="G798" s="2"/>
      <c r="H798" s="2"/>
      <c r="I798" s="28"/>
      <c r="J798" s="2"/>
      <c r="K798" s="2"/>
      <c r="L798" s="11"/>
      <c r="M798" s="11"/>
      <c r="N798" s="11"/>
      <c r="O798" s="11"/>
      <c r="P798" s="2"/>
      <c r="Q798" s="2"/>
      <c r="R798" s="629"/>
      <c r="S798" s="1"/>
      <c r="T798" s="1"/>
      <c r="U798" s="360"/>
      <c r="V798" s="14"/>
      <c r="W798" s="11"/>
      <c r="X798" s="2"/>
      <c r="Y798" s="1322"/>
      <c r="Z798" s="2"/>
      <c r="AA798" s="2"/>
      <c r="AB798" s="2"/>
      <c r="AC798" s="2"/>
      <c r="AD798" s="2"/>
      <c r="AE798" s="2"/>
      <c r="AF798" s="2"/>
      <c r="AG798" s="2"/>
      <c r="AH798" s="2"/>
      <c r="AI798" s="2"/>
      <c r="AJ798" s="2"/>
    </row>
    <row r="799" ht="15.75" customHeight="1">
      <c r="A799" s="241"/>
      <c r="B799" s="11"/>
      <c r="C799" s="11"/>
      <c r="D799" s="2"/>
      <c r="E799" s="11"/>
      <c r="F799" s="2"/>
      <c r="G799" s="2"/>
      <c r="H799" s="2"/>
      <c r="I799" s="28"/>
      <c r="J799" s="2"/>
      <c r="K799" s="2"/>
      <c r="L799" s="11"/>
      <c r="M799" s="11"/>
      <c r="N799" s="11"/>
      <c r="O799" s="11"/>
      <c r="P799" s="2"/>
      <c r="Q799" s="2"/>
      <c r="R799" s="629"/>
      <c r="S799" s="1"/>
      <c r="T799" s="1"/>
      <c r="U799" s="360"/>
      <c r="V799" s="14"/>
      <c r="W799" s="11"/>
      <c r="X799" s="2"/>
      <c r="Y799" s="1322"/>
      <c r="Z799" s="2"/>
      <c r="AA799" s="2"/>
      <c r="AB799" s="2"/>
      <c r="AC799" s="2"/>
      <c r="AD799" s="2"/>
      <c r="AE799" s="2"/>
      <c r="AF799" s="2"/>
      <c r="AG799" s="2"/>
      <c r="AH799" s="2"/>
      <c r="AI799" s="2"/>
      <c r="AJ799" s="2"/>
    </row>
    <row r="800" ht="15.75" customHeight="1">
      <c r="A800" s="241"/>
      <c r="B800" s="11"/>
      <c r="C800" s="11"/>
      <c r="D800" s="2"/>
      <c r="E800" s="11"/>
      <c r="F800" s="2"/>
      <c r="G800" s="2"/>
      <c r="H800" s="2"/>
      <c r="I800" s="28"/>
      <c r="J800" s="2"/>
      <c r="K800" s="2"/>
      <c r="L800" s="11"/>
      <c r="M800" s="11"/>
      <c r="N800" s="11"/>
      <c r="O800" s="11"/>
      <c r="P800" s="2"/>
      <c r="Q800" s="2"/>
      <c r="R800" s="629"/>
      <c r="S800" s="1"/>
      <c r="T800" s="1"/>
      <c r="U800" s="360"/>
      <c r="V800" s="14"/>
      <c r="W800" s="11"/>
      <c r="X800" s="2"/>
      <c r="Y800" s="1322"/>
      <c r="Z800" s="2"/>
      <c r="AA800" s="2"/>
      <c r="AB800" s="2"/>
      <c r="AC800" s="2"/>
      <c r="AD800" s="2"/>
      <c r="AE800" s="2"/>
      <c r="AF800" s="2"/>
      <c r="AG800" s="2"/>
      <c r="AH800" s="2"/>
      <c r="AI800" s="2"/>
      <c r="AJ800" s="2"/>
    </row>
    <row r="801" ht="15.75" customHeight="1">
      <c r="A801" s="241"/>
      <c r="B801" s="11"/>
      <c r="C801" s="11"/>
      <c r="D801" s="2"/>
      <c r="E801" s="11"/>
      <c r="F801" s="2"/>
      <c r="G801" s="2"/>
      <c r="H801" s="2"/>
      <c r="I801" s="28"/>
      <c r="J801" s="2"/>
      <c r="K801" s="2"/>
      <c r="L801" s="11"/>
      <c r="M801" s="11"/>
      <c r="N801" s="11"/>
      <c r="O801" s="11"/>
      <c r="P801" s="2"/>
      <c r="Q801" s="2"/>
      <c r="R801" s="629"/>
      <c r="S801" s="1"/>
      <c r="T801" s="1"/>
      <c r="U801" s="360"/>
      <c r="V801" s="14"/>
      <c r="W801" s="11"/>
      <c r="X801" s="2"/>
      <c r="Y801" s="1322"/>
      <c r="Z801" s="2"/>
      <c r="AA801" s="2"/>
      <c r="AB801" s="2"/>
      <c r="AC801" s="2"/>
      <c r="AD801" s="2"/>
      <c r="AE801" s="2"/>
      <c r="AF801" s="2"/>
      <c r="AG801" s="2"/>
      <c r="AH801" s="2"/>
      <c r="AI801" s="2"/>
      <c r="AJ801" s="2"/>
    </row>
    <row r="802" ht="15.75" customHeight="1">
      <c r="A802" s="241"/>
      <c r="B802" s="11"/>
      <c r="C802" s="11"/>
      <c r="D802" s="2"/>
      <c r="E802" s="11"/>
      <c r="F802" s="2"/>
      <c r="G802" s="2"/>
      <c r="H802" s="2"/>
      <c r="I802" s="28"/>
      <c r="J802" s="2"/>
      <c r="K802" s="2"/>
      <c r="L802" s="11"/>
      <c r="M802" s="11"/>
      <c r="N802" s="11"/>
      <c r="O802" s="11"/>
      <c r="P802" s="2"/>
      <c r="Q802" s="2"/>
      <c r="R802" s="629"/>
      <c r="S802" s="1"/>
      <c r="T802" s="1"/>
      <c r="U802" s="360"/>
      <c r="V802" s="14"/>
      <c r="W802" s="11"/>
      <c r="X802" s="2"/>
      <c r="Y802" s="1322"/>
      <c r="Z802" s="2"/>
      <c r="AA802" s="2"/>
      <c r="AB802" s="2"/>
      <c r="AC802" s="2"/>
      <c r="AD802" s="2"/>
      <c r="AE802" s="2"/>
      <c r="AF802" s="2"/>
      <c r="AG802" s="2"/>
      <c r="AH802" s="2"/>
      <c r="AI802" s="2"/>
      <c r="AJ802" s="2"/>
    </row>
    <row r="803" ht="15.75" customHeight="1">
      <c r="A803" s="241"/>
      <c r="B803" s="11"/>
      <c r="C803" s="11"/>
      <c r="D803" s="2"/>
      <c r="E803" s="11"/>
      <c r="F803" s="2"/>
      <c r="G803" s="2"/>
      <c r="H803" s="2"/>
      <c r="I803" s="28"/>
      <c r="J803" s="2"/>
      <c r="K803" s="2"/>
      <c r="L803" s="11"/>
      <c r="M803" s="11"/>
      <c r="N803" s="11"/>
      <c r="O803" s="11"/>
      <c r="P803" s="2"/>
      <c r="Q803" s="2"/>
      <c r="R803" s="629"/>
      <c r="S803" s="1"/>
      <c r="T803" s="1"/>
      <c r="U803" s="360"/>
      <c r="V803" s="14"/>
      <c r="W803" s="11"/>
      <c r="X803" s="2"/>
      <c r="Y803" s="1322"/>
      <c r="Z803" s="2"/>
      <c r="AA803" s="2"/>
      <c r="AB803" s="2"/>
      <c r="AC803" s="2"/>
      <c r="AD803" s="2"/>
      <c r="AE803" s="2"/>
      <c r="AF803" s="2"/>
      <c r="AG803" s="2"/>
      <c r="AH803" s="2"/>
      <c r="AI803" s="2"/>
      <c r="AJ803" s="2"/>
    </row>
    <row r="804" ht="15.75" customHeight="1">
      <c r="A804" s="241"/>
      <c r="B804" s="11"/>
      <c r="C804" s="11"/>
      <c r="D804" s="2"/>
      <c r="E804" s="11"/>
      <c r="F804" s="2"/>
      <c r="G804" s="2"/>
      <c r="H804" s="2"/>
      <c r="I804" s="28"/>
      <c r="J804" s="2"/>
      <c r="K804" s="2"/>
      <c r="L804" s="11"/>
      <c r="M804" s="11"/>
      <c r="N804" s="11"/>
      <c r="O804" s="11"/>
      <c r="P804" s="2"/>
      <c r="Q804" s="2"/>
      <c r="R804" s="629"/>
      <c r="S804" s="1"/>
      <c r="T804" s="1"/>
      <c r="U804" s="360"/>
      <c r="V804" s="14"/>
      <c r="W804" s="11"/>
      <c r="X804" s="2"/>
      <c r="Y804" s="1322"/>
      <c r="Z804" s="2"/>
      <c r="AA804" s="2"/>
      <c r="AB804" s="2"/>
      <c r="AC804" s="2"/>
      <c r="AD804" s="2"/>
      <c r="AE804" s="2"/>
      <c r="AF804" s="2"/>
      <c r="AG804" s="2"/>
      <c r="AH804" s="2"/>
      <c r="AI804" s="2"/>
      <c r="AJ804" s="2"/>
    </row>
    <row r="805" ht="15.75" customHeight="1">
      <c r="A805" s="241"/>
      <c r="B805" s="11"/>
      <c r="C805" s="11"/>
      <c r="D805" s="2"/>
      <c r="E805" s="11"/>
      <c r="F805" s="2"/>
      <c r="G805" s="2"/>
      <c r="H805" s="2"/>
      <c r="I805" s="28"/>
      <c r="J805" s="2"/>
      <c r="K805" s="2"/>
      <c r="L805" s="11"/>
      <c r="M805" s="11"/>
      <c r="N805" s="11"/>
      <c r="O805" s="11"/>
      <c r="P805" s="2"/>
      <c r="Q805" s="2"/>
      <c r="R805" s="629"/>
      <c r="S805" s="1"/>
      <c r="T805" s="1"/>
      <c r="U805" s="360"/>
      <c r="V805" s="14"/>
      <c r="W805" s="11"/>
      <c r="X805" s="2"/>
      <c r="Y805" s="1322"/>
      <c r="Z805" s="2"/>
      <c r="AA805" s="2"/>
      <c r="AB805" s="2"/>
      <c r="AC805" s="2"/>
      <c r="AD805" s="2"/>
      <c r="AE805" s="2"/>
      <c r="AF805" s="2"/>
      <c r="AG805" s="2"/>
      <c r="AH805" s="2"/>
      <c r="AI805" s="2"/>
      <c r="AJ805" s="2"/>
    </row>
    <row r="806" ht="15.75" customHeight="1">
      <c r="A806" s="241"/>
      <c r="B806" s="11"/>
      <c r="C806" s="11"/>
      <c r="D806" s="2"/>
      <c r="E806" s="11"/>
      <c r="F806" s="2"/>
      <c r="G806" s="2"/>
      <c r="H806" s="2"/>
      <c r="I806" s="28"/>
      <c r="J806" s="2"/>
      <c r="K806" s="2"/>
      <c r="L806" s="11"/>
      <c r="M806" s="11"/>
      <c r="N806" s="11"/>
      <c r="O806" s="11"/>
      <c r="P806" s="2"/>
      <c r="Q806" s="2"/>
      <c r="R806" s="629"/>
      <c r="S806" s="1"/>
      <c r="T806" s="1"/>
      <c r="U806" s="360"/>
      <c r="V806" s="14"/>
      <c r="W806" s="11"/>
      <c r="X806" s="2"/>
      <c r="Y806" s="1322"/>
      <c r="Z806" s="2"/>
      <c r="AA806" s="2"/>
      <c r="AB806" s="2"/>
      <c r="AC806" s="2"/>
      <c r="AD806" s="2"/>
      <c r="AE806" s="2"/>
      <c r="AF806" s="2"/>
      <c r="AG806" s="2"/>
      <c r="AH806" s="2"/>
      <c r="AI806" s="2"/>
      <c r="AJ806" s="2"/>
    </row>
    <row r="807" ht="15.75" customHeight="1">
      <c r="A807" s="241"/>
      <c r="B807" s="11"/>
      <c r="C807" s="11"/>
      <c r="D807" s="2"/>
      <c r="E807" s="11"/>
      <c r="F807" s="2"/>
      <c r="G807" s="2"/>
      <c r="H807" s="2"/>
      <c r="I807" s="28"/>
      <c r="J807" s="2"/>
      <c r="K807" s="2"/>
      <c r="L807" s="11"/>
      <c r="M807" s="11"/>
      <c r="N807" s="11"/>
      <c r="O807" s="11"/>
      <c r="P807" s="2"/>
      <c r="Q807" s="2"/>
      <c r="R807" s="629"/>
      <c r="S807" s="1"/>
      <c r="T807" s="1"/>
      <c r="U807" s="360"/>
      <c r="V807" s="14"/>
      <c r="W807" s="11"/>
      <c r="X807" s="2"/>
      <c r="Y807" s="1322"/>
      <c r="Z807" s="2"/>
      <c r="AA807" s="2"/>
      <c r="AB807" s="2"/>
      <c r="AC807" s="2"/>
      <c r="AD807" s="2"/>
      <c r="AE807" s="2"/>
      <c r="AF807" s="2"/>
      <c r="AG807" s="2"/>
      <c r="AH807" s="2"/>
      <c r="AI807" s="2"/>
      <c r="AJ807" s="2"/>
    </row>
    <row r="808" ht="15.75" customHeight="1">
      <c r="A808" s="241"/>
      <c r="B808" s="11"/>
      <c r="C808" s="11"/>
      <c r="D808" s="2"/>
      <c r="E808" s="11"/>
      <c r="F808" s="2"/>
      <c r="G808" s="2"/>
      <c r="H808" s="2"/>
      <c r="I808" s="28"/>
      <c r="J808" s="2"/>
      <c r="K808" s="2"/>
      <c r="L808" s="11"/>
      <c r="M808" s="11"/>
      <c r="N808" s="11"/>
      <c r="O808" s="11"/>
      <c r="P808" s="2"/>
      <c r="Q808" s="2"/>
      <c r="R808" s="629"/>
      <c r="S808" s="1"/>
      <c r="T808" s="1"/>
      <c r="U808" s="360"/>
      <c r="V808" s="14"/>
      <c r="W808" s="11"/>
      <c r="X808" s="2"/>
      <c r="Y808" s="1322"/>
      <c r="Z808" s="2"/>
      <c r="AA808" s="2"/>
      <c r="AB808" s="2"/>
      <c r="AC808" s="2"/>
      <c r="AD808" s="2"/>
      <c r="AE808" s="2"/>
      <c r="AF808" s="2"/>
      <c r="AG808" s="2"/>
      <c r="AH808" s="2"/>
      <c r="AI808" s="2"/>
      <c r="AJ808" s="2"/>
    </row>
    <row r="809" ht="15.75" customHeight="1">
      <c r="A809" s="241"/>
      <c r="B809" s="11"/>
      <c r="C809" s="11"/>
      <c r="D809" s="2"/>
      <c r="E809" s="11"/>
      <c r="F809" s="2"/>
      <c r="G809" s="2"/>
      <c r="H809" s="2"/>
      <c r="I809" s="28"/>
      <c r="J809" s="2"/>
      <c r="K809" s="2"/>
      <c r="L809" s="11"/>
      <c r="M809" s="11"/>
      <c r="N809" s="11"/>
      <c r="O809" s="11"/>
      <c r="P809" s="2"/>
      <c r="Q809" s="2"/>
      <c r="R809" s="629"/>
      <c r="S809" s="1"/>
      <c r="T809" s="1"/>
      <c r="U809" s="360"/>
      <c r="V809" s="14"/>
      <c r="W809" s="11"/>
      <c r="X809" s="2"/>
      <c r="Y809" s="1322"/>
      <c r="Z809" s="2"/>
      <c r="AA809" s="2"/>
      <c r="AB809" s="2"/>
      <c r="AC809" s="2"/>
      <c r="AD809" s="2"/>
      <c r="AE809" s="2"/>
      <c r="AF809" s="2"/>
      <c r="AG809" s="2"/>
      <c r="AH809" s="2"/>
      <c r="AI809" s="2"/>
      <c r="AJ809" s="2"/>
    </row>
    <row r="810" ht="15.75" customHeight="1">
      <c r="A810" s="241"/>
      <c r="B810" s="11"/>
      <c r="C810" s="11"/>
      <c r="D810" s="2"/>
      <c r="E810" s="11"/>
      <c r="F810" s="2"/>
      <c r="G810" s="2"/>
      <c r="H810" s="2"/>
      <c r="I810" s="28"/>
      <c r="J810" s="2"/>
      <c r="K810" s="2"/>
      <c r="L810" s="11"/>
      <c r="M810" s="11"/>
      <c r="N810" s="11"/>
      <c r="O810" s="11"/>
      <c r="P810" s="2"/>
      <c r="Q810" s="2"/>
      <c r="R810" s="629"/>
      <c r="S810" s="1"/>
      <c r="T810" s="1"/>
      <c r="U810" s="360"/>
      <c r="V810" s="14"/>
      <c r="W810" s="11"/>
      <c r="X810" s="2"/>
      <c r="Y810" s="1322"/>
      <c r="Z810" s="2"/>
      <c r="AA810" s="2"/>
      <c r="AB810" s="2"/>
      <c r="AC810" s="2"/>
      <c r="AD810" s="2"/>
      <c r="AE810" s="2"/>
      <c r="AF810" s="2"/>
      <c r="AG810" s="2"/>
      <c r="AH810" s="2"/>
      <c r="AI810" s="2"/>
      <c r="AJ810" s="2"/>
    </row>
    <row r="811" ht="15.75" customHeight="1">
      <c r="A811" s="241"/>
      <c r="B811" s="11"/>
      <c r="C811" s="11"/>
      <c r="D811" s="2"/>
      <c r="E811" s="11"/>
      <c r="F811" s="2"/>
      <c r="G811" s="2"/>
      <c r="H811" s="2"/>
      <c r="I811" s="28"/>
      <c r="J811" s="2"/>
      <c r="K811" s="2"/>
      <c r="L811" s="11"/>
      <c r="M811" s="11"/>
      <c r="N811" s="11"/>
      <c r="O811" s="11"/>
      <c r="P811" s="2"/>
      <c r="Q811" s="2"/>
      <c r="R811" s="629"/>
      <c r="S811" s="1"/>
      <c r="T811" s="1"/>
      <c r="U811" s="360"/>
      <c r="V811" s="14"/>
      <c r="W811" s="11"/>
      <c r="X811" s="2"/>
      <c r="Y811" s="1322"/>
      <c r="Z811" s="2"/>
      <c r="AA811" s="2"/>
      <c r="AB811" s="2"/>
      <c r="AC811" s="2"/>
      <c r="AD811" s="2"/>
      <c r="AE811" s="2"/>
      <c r="AF811" s="2"/>
      <c r="AG811" s="2"/>
      <c r="AH811" s="2"/>
      <c r="AI811" s="2"/>
      <c r="AJ811" s="2"/>
    </row>
    <row r="812" ht="15.75" customHeight="1">
      <c r="A812" s="241"/>
      <c r="B812" s="11"/>
      <c r="C812" s="11"/>
      <c r="D812" s="2"/>
      <c r="E812" s="11"/>
      <c r="F812" s="2"/>
      <c r="G812" s="2"/>
      <c r="H812" s="2"/>
      <c r="I812" s="28"/>
      <c r="J812" s="2"/>
      <c r="K812" s="2"/>
      <c r="L812" s="11"/>
      <c r="M812" s="11"/>
      <c r="N812" s="11"/>
      <c r="O812" s="11"/>
      <c r="P812" s="2"/>
      <c r="Q812" s="2"/>
      <c r="R812" s="629"/>
      <c r="S812" s="1"/>
      <c r="T812" s="1"/>
      <c r="U812" s="360"/>
      <c r="V812" s="14"/>
      <c r="W812" s="11"/>
      <c r="X812" s="2"/>
      <c r="Y812" s="1322"/>
      <c r="Z812" s="2"/>
      <c r="AA812" s="2"/>
      <c r="AB812" s="2"/>
      <c r="AC812" s="2"/>
      <c r="AD812" s="2"/>
      <c r="AE812" s="2"/>
      <c r="AF812" s="2"/>
      <c r="AG812" s="2"/>
      <c r="AH812" s="2"/>
      <c r="AI812" s="2"/>
      <c r="AJ812" s="2"/>
    </row>
    <row r="813" ht="15.75" customHeight="1">
      <c r="A813" s="241"/>
      <c r="B813" s="11"/>
      <c r="C813" s="11"/>
      <c r="D813" s="2"/>
      <c r="E813" s="11"/>
      <c r="F813" s="2"/>
      <c r="G813" s="2"/>
      <c r="H813" s="2"/>
      <c r="I813" s="28"/>
      <c r="J813" s="2"/>
      <c r="K813" s="2"/>
      <c r="L813" s="11"/>
      <c r="M813" s="11"/>
      <c r="N813" s="11"/>
      <c r="O813" s="11"/>
      <c r="P813" s="2"/>
      <c r="Q813" s="2"/>
      <c r="R813" s="629"/>
      <c r="S813" s="1"/>
      <c r="T813" s="1"/>
      <c r="U813" s="360"/>
      <c r="V813" s="14"/>
      <c r="W813" s="11"/>
      <c r="X813" s="2"/>
      <c r="Y813" s="1322"/>
      <c r="Z813" s="2"/>
      <c r="AA813" s="2"/>
      <c r="AB813" s="2"/>
      <c r="AC813" s="2"/>
      <c r="AD813" s="2"/>
      <c r="AE813" s="2"/>
      <c r="AF813" s="2"/>
      <c r="AG813" s="2"/>
      <c r="AH813" s="2"/>
      <c r="AI813" s="2"/>
      <c r="AJ813" s="2"/>
    </row>
    <row r="814" ht="15.75" customHeight="1">
      <c r="A814" s="241"/>
      <c r="B814" s="11"/>
      <c r="C814" s="11"/>
      <c r="D814" s="2"/>
      <c r="E814" s="11"/>
      <c r="F814" s="2"/>
      <c r="G814" s="2"/>
      <c r="H814" s="2"/>
      <c r="I814" s="28"/>
      <c r="J814" s="2"/>
      <c r="K814" s="2"/>
      <c r="L814" s="11"/>
      <c r="M814" s="11"/>
      <c r="N814" s="11"/>
      <c r="O814" s="11"/>
      <c r="P814" s="2"/>
      <c r="Q814" s="2"/>
      <c r="R814" s="629"/>
      <c r="S814" s="1"/>
      <c r="T814" s="1"/>
      <c r="U814" s="360"/>
      <c r="V814" s="14"/>
      <c r="W814" s="11"/>
      <c r="X814" s="2"/>
      <c r="Y814" s="1322"/>
      <c r="Z814" s="2"/>
      <c r="AA814" s="2"/>
      <c r="AB814" s="2"/>
      <c r="AC814" s="2"/>
      <c r="AD814" s="2"/>
      <c r="AE814" s="2"/>
      <c r="AF814" s="2"/>
      <c r="AG814" s="2"/>
      <c r="AH814" s="2"/>
      <c r="AI814" s="2"/>
      <c r="AJ814" s="2"/>
    </row>
    <row r="815" ht="15.75" customHeight="1">
      <c r="A815" s="241"/>
      <c r="B815" s="11"/>
      <c r="C815" s="11"/>
      <c r="D815" s="2"/>
      <c r="E815" s="11"/>
      <c r="F815" s="2"/>
      <c r="G815" s="2"/>
      <c r="H815" s="2"/>
      <c r="I815" s="28"/>
      <c r="J815" s="2"/>
      <c r="K815" s="2"/>
      <c r="L815" s="11"/>
      <c r="M815" s="11"/>
      <c r="N815" s="11"/>
      <c r="O815" s="11"/>
      <c r="P815" s="2"/>
      <c r="Q815" s="2"/>
      <c r="R815" s="629"/>
      <c r="S815" s="1"/>
      <c r="T815" s="1"/>
      <c r="U815" s="360"/>
      <c r="V815" s="14"/>
      <c r="W815" s="11"/>
      <c r="X815" s="2"/>
      <c r="Y815" s="1322"/>
      <c r="Z815" s="2"/>
      <c r="AA815" s="2"/>
      <c r="AB815" s="2"/>
      <c r="AC815" s="2"/>
      <c r="AD815" s="2"/>
      <c r="AE815" s="2"/>
      <c r="AF815" s="2"/>
      <c r="AG815" s="2"/>
      <c r="AH815" s="2"/>
      <c r="AI815" s="2"/>
      <c r="AJ815" s="2"/>
    </row>
    <row r="816" ht="15.75" customHeight="1">
      <c r="A816" s="241"/>
      <c r="B816" s="11"/>
      <c r="C816" s="11"/>
      <c r="D816" s="2"/>
      <c r="E816" s="11"/>
      <c r="F816" s="2"/>
      <c r="G816" s="2"/>
      <c r="H816" s="2"/>
      <c r="I816" s="28"/>
      <c r="J816" s="2"/>
      <c r="K816" s="2"/>
      <c r="L816" s="11"/>
      <c r="M816" s="11"/>
      <c r="N816" s="11"/>
      <c r="O816" s="11"/>
      <c r="P816" s="2"/>
      <c r="Q816" s="2"/>
      <c r="R816" s="629"/>
      <c r="S816" s="1"/>
      <c r="T816" s="1"/>
      <c r="U816" s="360"/>
      <c r="V816" s="14"/>
      <c r="W816" s="11"/>
      <c r="X816" s="2"/>
      <c r="Y816" s="1322"/>
      <c r="Z816" s="2"/>
      <c r="AA816" s="2"/>
      <c r="AB816" s="2"/>
      <c r="AC816" s="2"/>
      <c r="AD816" s="2"/>
      <c r="AE816" s="2"/>
      <c r="AF816" s="2"/>
      <c r="AG816" s="2"/>
      <c r="AH816" s="2"/>
      <c r="AI816" s="2"/>
      <c r="AJ816" s="2"/>
    </row>
    <row r="817" ht="15.75" customHeight="1">
      <c r="A817" s="241"/>
      <c r="B817" s="11"/>
      <c r="C817" s="11"/>
      <c r="D817" s="2"/>
      <c r="E817" s="11"/>
      <c r="F817" s="2"/>
      <c r="G817" s="2"/>
      <c r="H817" s="2"/>
      <c r="I817" s="28"/>
      <c r="J817" s="2"/>
      <c r="K817" s="2"/>
      <c r="L817" s="11"/>
      <c r="M817" s="11"/>
      <c r="N817" s="11"/>
      <c r="O817" s="11"/>
      <c r="P817" s="2"/>
      <c r="Q817" s="2"/>
      <c r="R817" s="629"/>
      <c r="S817" s="1"/>
      <c r="T817" s="1"/>
      <c r="U817" s="360"/>
      <c r="V817" s="14"/>
      <c r="W817" s="11"/>
      <c r="X817" s="2"/>
      <c r="Y817" s="1322"/>
      <c r="Z817" s="2"/>
      <c r="AA817" s="2"/>
      <c r="AB817" s="2"/>
      <c r="AC817" s="2"/>
      <c r="AD817" s="2"/>
      <c r="AE817" s="2"/>
      <c r="AF817" s="2"/>
      <c r="AG817" s="2"/>
      <c r="AH817" s="2"/>
      <c r="AI817" s="2"/>
      <c r="AJ817" s="2"/>
    </row>
    <row r="818" ht="15.75" customHeight="1">
      <c r="A818" s="241"/>
      <c r="B818" s="11"/>
      <c r="C818" s="11"/>
      <c r="D818" s="2"/>
      <c r="E818" s="11"/>
      <c r="F818" s="2"/>
      <c r="G818" s="2"/>
      <c r="H818" s="2"/>
      <c r="I818" s="28"/>
      <c r="J818" s="2"/>
      <c r="K818" s="2"/>
      <c r="L818" s="11"/>
      <c r="M818" s="11"/>
      <c r="N818" s="11"/>
      <c r="O818" s="11"/>
      <c r="P818" s="2"/>
      <c r="Q818" s="2"/>
      <c r="R818" s="629"/>
      <c r="S818" s="1"/>
      <c r="T818" s="1"/>
      <c r="U818" s="360"/>
      <c r="V818" s="14"/>
      <c r="W818" s="11"/>
      <c r="X818" s="2"/>
      <c r="Y818" s="1322"/>
      <c r="Z818" s="2"/>
      <c r="AA818" s="2"/>
      <c r="AB818" s="2"/>
      <c r="AC818" s="2"/>
      <c r="AD818" s="2"/>
      <c r="AE818" s="2"/>
      <c r="AF818" s="2"/>
      <c r="AG818" s="2"/>
      <c r="AH818" s="2"/>
      <c r="AI818" s="2"/>
      <c r="AJ818" s="2"/>
    </row>
    <row r="819" ht="15.75" customHeight="1">
      <c r="A819" s="241"/>
      <c r="B819" s="11"/>
      <c r="C819" s="11"/>
      <c r="D819" s="2"/>
      <c r="E819" s="11"/>
      <c r="F819" s="2"/>
      <c r="G819" s="2"/>
      <c r="H819" s="2"/>
      <c r="I819" s="28"/>
      <c r="J819" s="2"/>
      <c r="K819" s="2"/>
      <c r="L819" s="11"/>
      <c r="M819" s="11"/>
      <c r="N819" s="11"/>
      <c r="O819" s="11"/>
      <c r="P819" s="2"/>
      <c r="Q819" s="2"/>
      <c r="R819" s="629"/>
      <c r="S819" s="1"/>
      <c r="T819" s="1"/>
      <c r="U819" s="360"/>
      <c r="V819" s="14"/>
      <c r="W819" s="11"/>
      <c r="X819" s="2"/>
      <c r="Y819" s="1322"/>
      <c r="Z819" s="2"/>
      <c r="AA819" s="2"/>
      <c r="AB819" s="2"/>
      <c r="AC819" s="2"/>
      <c r="AD819" s="2"/>
      <c r="AE819" s="2"/>
      <c r="AF819" s="2"/>
      <c r="AG819" s="2"/>
      <c r="AH819" s="2"/>
      <c r="AI819" s="2"/>
      <c r="AJ819" s="2"/>
    </row>
    <row r="820" ht="15.75" customHeight="1">
      <c r="A820" s="241"/>
      <c r="B820" s="11"/>
      <c r="C820" s="11"/>
      <c r="D820" s="2"/>
      <c r="E820" s="11"/>
      <c r="F820" s="2"/>
      <c r="G820" s="2"/>
      <c r="H820" s="2"/>
      <c r="I820" s="28"/>
      <c r="J820" s="2"/>
      <c r="K820" s="2"/>
      <c r="L820" s="11"/>
      <c r="M820" s="11"/>
      <c r="N820" s="11"/>
      <c r="O820" s="11"/>
      <c r="P820" s="2"/>
      <c r="Q820" s="2"/>
      <c r="R820" s="629"/>
      <c r="S820" s="1"/>
      <c r="T820" s="1"/>
      <c r="U820" s="360"/>
      <c r="V820" s="14"/>
      <c r="W820" s="11"/>
      <c r="X820" s="2"/>
      <c r="Y820" s="1322"/>
      <c r="Z820" s="2"/>
      <c r="AA820" s="2"/>
      <c r="AB820" s="2"/>
      <c r="AC820" s="2"/>
      <c r="AD820" s="2"/>
      <c r="AE820" s="2"/>
      <c r="AF820" s="2"/>
      <c r="AG820" s="2"/>
      <c r="AH820" s="2"/>
      <c r="AI820" s="2"/>
      <c r="AJ820" s="2"/>
    </row>
    <row r="821" ht="15.75" customHeight="1">
      <c r="A821" s="241"/>
      <c r="B821" s="11"/>
      <c r="C821" s="11"/>
      <c r="D821" s="2"/>
      <c r="E821" s="11"/>
      <c r="F821" s="2"/>
      <c r="G821" s="2"/>
      <c r="H821" s="2"/>
      <c r="I821" s="28"/>
      <c r="J821" s="2"/>
      <c r="K821" s="2"/>
      <c r="L821" s="11"/>
      <c r="M821" s="11"/>
      <c r="N821" s="11"/>
      <c r="O821" s="11"/>
      <c r="P821" s="2"/>
      <c r="Q821" s="2"/>
      <c r="R821" s="629"/>
      <c r="S821" s="1"/>
      <c r="T821" s="1"/>
      <c r="U821" s="360"/>
      <c r="V821" s="14"/>
      <c r="W821" s="11"/>
      <c r="X821" s="2"/>
      <c r="Y821" s="1322"/>
      <c r="Z821" s="2"/>
      <c r="AA821" s="2"/>
      <c r="AB821" s="2"/>
      <c r="AC821" s="2"/>
      <c r="AD821" s="2"/>
      <c r="AE821" s="2"/>
      <c r="AF821" s="2"/>
      <c r="AG821" s="2"/>
      <c r="AH821" s="2"/>
      <c r="AI821" s="2"/>
      <c r="AJ821" s="2"/>
    </row>
    <row r="822" ht="15.75" customHeight="1">
      <c r="A822" s="241"/>
      <c r="B822" s="11"/>
      <c r="C822" s="11"/>
      <c r="D822" s="2"/>
      <c r="E822" s="11"/>
      <c r="F822" s="2"/>
      <c r="G822" s="2"/>
      <c r="H822" s="2"/>
      <c r="I822" s="28"/>
      <c r="J822" s="2"/>
      <c r="K822" s="2"/>
      <c r="L822" s="11"/>
      <c r="M822" s="11"/>
      <c r="N822" s="11"/>
      <c r="O822" s="11"/>
      <c r="P822" s="2"/>
      <c r="Q822" s="2"/>
      <c r="R822" s="629"/>
      <c r="S822" s="1"/>
      <c r="T822" s="1"/>
      <c r="U822" s="360"/>
      <c r="V822" s="14"/>
      <c r="W822" s="11"/>
      <c r="X822" s="2"/>
      <c r="Y822" s="1322"/>
      <c r="Z822" s="2"/>
      <c r="AA822" s="2"/>
      <c r="AB822" s="2"/>
      <c r="AC822" s="2"/>
      <c r="AD822" s="2"/>
      <c r="AE822" s="2"/>
      <c r="AF822" s="2"/>
      <c r="AG822" s="2"/>
      <c r="AH822" s="2"/>
      <c r="AI822" s="2"/>
      <c r="AJ822" s="2"/>
    </row>
    <row r="823" ht="15.75" customHeight="1">
      <c r="A823" s="241"/>
      <c r="B823" s="11"/>
      <c r="C823" s="11"/>
      <c r="D823" s="2"/>
      <c r="E823" s="11"/>
      <c r="F823" s="2"/>
      <c r="G823" s="2"/>
      <c r="H823" s="2"/>
      <c r="I823" s="28"/>
      <c r="J823" s="2"/>
      <c r="K823" s="2"/>
      <c r="L823" s="11"/>
      <c r="M823" s="11"/>
      <c r="N823" s="11"/>
      <c r="O823" s="11"/>
      <c r="P823" s="2"/>
      <c r="Q823" s="2"/>
      <c r="R823" s="629"/>
      <c r="S823" s="1"/>
      <c r="T823" s="1"/>
      <c r="U823" s="360"/>
      <c r="V823" s="14"/>
      <c r="W823" s="11"/>
      <c r="X823" s="2"/>
      <c r="Y823" s="1322"/>
      <c r="Z823" s="2"/>
      <c r="AA823" s="2"/>
      <c r="AB823" s="2"/>
      <c r="AC823" s="2"/>
      <c r="AD823" s="2"/>
      <c r="AE823" s="2"/>
      <c r="AF823" s="2"/>
      <c r="AG823" s="2"/>
      <c r="AH823" s="2"/>
      <c r="AI823" s="2"/>
      <c r="AJ823" s="2"/>
    </row>
    <row r="824" ht="15.75" customHeight="1">
      <c r="A824" s="241"/>
      <c r="B824" s="11"/>
      <c r="C824" s="11"/>
      <c r="D824" s="2"/>
      <c r="E824" s="11"/>
      <c r="F824" s="2"/>
      <c r="G824" s="2"/>
      <c r="H824" s="2"/>
      <c r="I824" s="28"/>
      <c r="J824" s="2"/>
      <c r="K824" s="2"/>
      <c r="L824" s="11"/>
      <c r="M824" s="11"/>
      <c r="N824" s="11"/>
      <c r="O824" s="11"/>
      <c r="P824" s="2"/>
      <c r="Q824" s="2"/>
      <c r="R824" s="629"/>
      <c r="S824" s="1"/>
      <c r="T824" s="1"/>
      <c r="U824" s="360"/>
      <c r="V824" s="14"/>
      <c r="W824" s="11"/>
      <c r="X824" s="2"/>
      <c r="Y824" s="1322"/>
      <c r="Z824" s="2"/>
      <c r="AA824" s="2"/>
      <c r="AB824" s="2"/>
      <c r="AC824" s="2"/>
      <c r="AD824" s="2"/>
      <c r="AE824" s="2"/>
      <c r="AF824" s="2"/>
      <c r="AG824" s="2"/>
      <c r="AH824" s="2"/>
      <c r="AI824" s="2"/>
      <c r="AJ824" s="2"/>
    </row>
    <row r="825" ht="15.75" customHeight="1">
      <c r="A825" s="241"/>
      <c r="B825" s="11"/>
      <c r="C825" s="11"/>
      <c r="D825" s="2"/>
      <c r="E825" s="11"/>
      <c r="F825" s="2"/>
      <c r="G825" s="2"/>
      <c r="H825" s="2"/>
      <c r="I825" s="28"/>
      <c r="J825" s="2"/>
      <c r="K825" s="2"/>
      <c r="L825" s="11"/>
      <c r="M825" s="11"/>
      <c r="N825" s="11"/>
      <c r="O825" s="11"/>
      <c r="P825" s="2"/>
      <c r="Q825" s="2"/>
      <c r="R825" s="629"/>
      <c r="S825" s="1"/>
      <c r="T825" s="1"/>
      <c r="U825" s="360"/>
      <c r="V825" s="14"/>
      <c r="W825" s="11"/>
      <c r="X825" s="2"/>
      <c r="Y825" s="1322"/>
      <c r="Z825" s="2"/>
      <c r="AA825" s="2"/>
      <c r="AB825" s="2"/>
      <c r="AC825" s="2"/>
      <c r="AD825" s="2"/>
      <c r="AE825" s="2"/>
      <c r="AF825" s="2"/>
      <c r="AG825" s="2"/>
      <c r="AH825" s="2"/>
      <c r="AI825" s="2"/>
      <c r="AJ825" s="2"/>
    </row>
    <row r="826" ht="15.75" customHeight="1">
      <c r="A826" s="241"/>
      <c r="B826" s="11"/>
      <c r="C826" s="11"/>
      <c r="D826" s="2"/>
      <c r="E826" s="11"/>
      <c r="F826" s="2"/>
      <c r="G826" s="2"/>
      <c r="H826" s="2"/>
      <c r="I826" s="28"/>
      <c r="J826" s="2"/>
      <c r="K826" s="2"/>
      <c r="L826" s="11"/>
      <c r="M826" s="11"/>
      <c r="N826" s="11"/>
      <c r="O826" s="11"/>
      <c r="P826" s="2"/>
      <c r="Q826" s="2"/>
      <c r="R826" s="629"/>
      <c r="S826" s="1"/>
      <c r="T826" s="1"/>
      <c r="U826" s="360"/>
      <c r="V826" s="14"/>
      <c r="W826" s="11"/>
      <c r="X826" s="2"/>
      <c r="Y826" s="1322"/>
      <c r="Z826" s="2"/>
      <c r="AA826" s="2"/>
      <c r="AB826" s="2"/>
      <c r="AC826" s="2"/>
      <c r="AD826" s="2"/>
      <c r="AE826" s="2"/>
      <c r="AF826" s="2"/>
      <c r="AG826" s="2"/>
      <c r="AH826" s="2"/>
      <c r="AI826" s="2"/>
      <c r="AJ826" s="2"/>
    </row>
    <row r="827" ht="15.75" customHeight="1">
      <c r="A827" s="241"/>
      <c r="B827" s="11"/>
      <c r="C827" s="11"/>
      <c r="D827" s="2"/>
      <c r="E827" s="11"/>
      <c r="F827" s="2"/>
      <c r="G827" s="2"/>
      <c r="H827" s="2"/>
      <c r="I827" s="28"/>
      <c r="J827" s="2"/>
      <c r="K827" s="2"/>
      <c r="L827" s="11"/>
      <c r="M827" s="11"/>
      <c r="N827" s="11"/>
      <c r="O827" s="11"/>
      <c r="P827" s="2"/>
      <c r="Q827" s="2"/>
      <c r="R827" s="629"/>
      <c r="S827" s="1"/>
      <c r="T827" s="1"/>
      <c r="U827" s="360"/>
      <c r="V827" s="14"/>
      <c r="W827" s="11"/>
      <c r="X827" s="2"/>
      <c r="Y827" s="1322"/>
      <c r="Z827" s="2"/>
      <c r="AA827" s="2"/>
      <c r="AB827" s="2"/>
      <c r="AC827" s="2"/>
      <c r="AD827" s="2"/>
      <c r="AE827" s="2"/>
      <c r="AF827" s="2"/>
      <c r="AG827" s="2"/>
      <c r="AH827" s="2"/>
      <c r="AI827" s="2"/>
      <c r="AJ827" s="2"/>
    </row>
    <row r="828" ht="15.75" customHeight="1">
      <c r="A828" s="241"/>
      <c r="B828" s="11"/>
      <c r="C828" s="11"/>
      <c r="D828" s="2"/>
      <c r="E828" s="11"/>
      <c r="F828" s="2"/>
      <c r="G828" s="2"/>
      <c r="H828" s="2"/>
      <c r="I828" s="28"/>
      <c r="J828" s="2"/>
      <c r="K828" s="2"/>
      <c r="L828" s="11"/>
      <c r="M828" s="11"/>
      <c r="N828" s="11"/>
      <c r="O828" s="11"/>
      <c r="P828" s="2"/>
      <c r="Q828" s="2"/>
      <c r="R828" s="629"/>
      <c r="S828" s="1"/>
      <c r="T828" s="1"/>
      <c r="U828" s="360"/>
      <c r="V828" s="14"/>
      <c r="W828" s="11"/>
      <c r="X828" s="2"/>
      <c r="Y828" s="1322"/>
      <c r="Z828" s="2"/>
      <c r="AA828" s="2"/>
      <c r="AB828" s="2"/>
      <c r="AC828" s="2"/>
      <c r="AD828" s="2"/>
      <c r="AE828" s="2"/>
      <c r="AF828" s="2"/>
      <c r="AG828" s="2"/>
      <c r="AH828" s="2"/>
      <c r="AI828" s="2"/>
      <c r="AJ828" s="2"/>
    </row>
    <row r="829" ht="15.75" customHeight="1">
      <c r="A829" s="241"/>
      <c r="B829" s="11"/>
      <c r="C829" s="11"/>
      <c r="D829" s="2"/>
      <c r="E829" s="11"/>
      <c r="F829" s="2"/>
      <c r="G829" s="2"/>
      <c r="H829" s="2"/>
      <c r="I829" s="28"/>
      <c r="J829" s="2"/>
      <c r="K829" s="2"/>
      <c r="L829" s="11"/>
      <c r="M829" s="11"/>
      <c r="N829" s="11"/>
      <c r="O829" s="11"/>
      <c r="P829" s="2"/>
      <c r="Q829" s="2"/>
      <c r="R829" s="629"/>
      <c r="S829" s="1"/>
      <c r="T829" s="1"/>
      <c r="U829" s="360"/>
      <c r="V829" s="14"/>
      <c r="W829" s="11"/>
      <c r="X829" s="2"/>
      <c r="Y829" s="1322"/>
      <c r="Z829" s="2"/>
      <c r="AA829" s="2"/>
      <c r="AB829" s="2"/>
      <c r="AC829" s="2"/>
      <c r="AD829" s="2"/>
      <c r="AE829" s="2"/>
      <c r="AF829" s="2"/>
      <c r="AG829" s="2"/>
      <c r="AH829" s="2"/>
      <c r="AI829" s="2"/>
      <c r="AJ829" s="2"/>
    </row>
    <row r="830" ht="15.75" customHeight="1">
      <c r="A830" s="241"/>
      <c r="B830" s="11"/>
      <c r="C830" s="11"/>
      <c r="D830" s="2"/>
      <c r="E830" s="11"/>
      <c r="F830" s="2"/>
      <c r="G830" s="2"/>
      <c r="H830" s="2"/>
      <c r="I830" s="28"/>
      <c r="J830" s="2"/>
      <c r="K830" s="2"/>
      <c r="L830" s="11"/>
      <c r="M830" s="11"/>
      <c r="N830" s="11"/>
      <c r="O830" s="11"/>
      <c r="P830" s="2"/>
      <c r="Q830" s="2"/>
      <c r="R830" s="629"/>
      <c r="S830" s="1"/>
      <c r="T830" s="1"/>
      <c r="U830" s="360"/>
      <c r="V830" s="14"/>
      <c r="W830" s="11"/>
      <c r="X830" s="2"/>
      <c r="Y830" s="1322"/>
      <c r="Z830" s="2"/>
      <c r="AA830" s="2"/>
      <c r="AB830" s="2"/>
      <c r="AC830" s="2"/>
      <c r="AD830" s="2"/>
      <c r="AE830" s="2"/>
      <c r="AF830" s="2"/>
      <c r="AG830" s="2"/>
      <c r="AH830" s="2"/>
      <c r="AI830" s="2"/>
      <c r="AJ830" s="2"/>
    </row>
    <row r="831" ht="15.75" customHeight="1">
      <c r="A831" s="241"/>
      <c r="B831" s="11"/>
      <c r="C831" s="11"/>
      <c r="D831" s="2"/>
      <c r="E831" s="11"/>
      <c r="F831" s="2"/>
      <c r="G831" s="2"/>
      <c r="H831" s="2"/>
      <c r="I831" s="28"/>
      <c r="J831" s="2"/>
      <c r="K831" s="2"/>
      <c r="L831" s="11"/>
      <c r="M831" s="11"/>
      <c r="N831" s="11"/>
      <c r="O831" s="11"/>
      <c r="P831" s="2"/>
      <c r="Q831" s="2"/>
      <c r="R831" s="629"/>
      <c r="S831" s="1"/>
      <c r="T831" s="1"/>
      <c r="U831" s="360"/>
      <c r="V831" s="14"/>
      <c r="W831" s="11"/>
      <c r="X831" s="2"/>
      <c r="Y831" s="1322"/>
      <c r="Z831" s="2"/>
      <c r="AA831" s="2"/>
      <c r="AB831" s="2"/>
      <c r="AC831" s="2"/>
      <c r="AD831" s="2"/>
      <c r="AE831" s="2"/>
      <c r="AF831" s="2"/>
      <c r="AG831" s="2"/>
      <c r="AH831" s="2"/>
      <c r="AI831" s="2"/>
      <c r="AJ831" s="2"/>
    </row>
    <row r="832" ht="15.75" customHeight="1">
      <c r="A832" s="241"/>
      <c r="B832" s="11"/>
      <c r="C832" s="11"/>
      <c r="D832" s="2"/>
      <c r="E832" s="11"/>
      <c r="F832" s="2"/>
      <c r="G832" s="2"/>
      <c r="H832" s="2"/>
      <c r="I832" s="28"/>
      <c r="J832" s="2"/>
      <c r="K832" s="2"/>
      <c r="L832" s="11"/>
      <c r="M832" s="11"/>
      <c r="N832" s="11"/>
      <c r="O832" s="11"/>
      <c r="P832" s="2"/>
      <c r="Q832" s="2"/>
      <c r="R832" s="629"/>
      <c r="S832" s="1"/>
      <c r="T832" s="1"/>
      <c r="U832" s="360"/>
      <c r="V832" s="14"/>
      <c r="W832" s="11"/>
      <c r="X832" s="2"/>
      <c r="Y832" s="1322"/>
      <c r="Z832" s="2"/>
      <c r="AA832" s="2"/>
      <c r="AB832" s="2"/>
      <c r="AC832" s="2"/>
      <c r="AD832" s="2"/>
      <c r="AE832" s="2"/>
      <c r="AF832" s="2"/>
      <c r="AG832" s="2"/>
      <c r="AH832" s="2"/>
      <c r="AI832" s="2"/>
      <c r="AJ832" s="2"/>
    </row>
    <row r="833" ht="15.75" customHeight="1">
      <c r="A833" s="241"/>
      <c r="B833" s="11"/>
      <c r="C833" s="11"/>
      <c r="D833" s="2"/>
      <c r="E833" s="11"/>
      <c r="F833" s="2"/>
      <c r="G833" s="2"/>
      <c r="H833" s="2"/>
      <c r="I833" s="28"/>
      <c r="J833" s="2"/>
      <c r="K833" s="2"/>
      <c r="L833" s="11"/>
      <c r="M833" s="11"/>
      <c r="N833" s="11"/>
      <c r="O833" s="11"/>
      <c r="P833" s="2"/>
      <c r="Q833" s="2"/>
      <c r="R833" s="629"/>
      <c r="S833" s="1"/>
      <c r="T833" s="1"/>
      <c r="U833" s="360"/>
      <c r="V833" s="14"/>
      <c r="W833" s="11"/>
      <c r="X833" s="2"/>
      <c r="Y833" s="1322"/>
      <c r="Z833" s="2"/>
      <c r="AA833" s="2"/>
      <c r="AB833" s="2"/>
      <c r="AC833" s="2"/>
      <c r="AD833" s="2"/>
      <c r="AE833" s="2"/>
      <c r="AF833" s="2"/>
      <c r="AG833" s="2"/>
      <c r="AH833" s="2"/>
      <c r="AI833" s="2"/>
      <c r="AJ833" s="2"/>
    </row>
    <row r="834" ht="15.75" customHeight="1">
      <c r="A834" s="241"/>
      <c r="B834" s="11"/>
      <c r="C834" s="11"/>
      <c r="D834" s="2"/>
      <c r="E834" s="11"/>
      <c r="F834" s="2"/>
      <c r="G834" s="2"/>
      <c r="H834" s="2"/>
      <c r="I834" s="28"/>
      <c r="J834" s="2"/>
      <c r="K834" s="2"/>
      <c r="L834" s="11"/>
      <c r="M834" s="11"/>
      <c r="N834" s="11"/>
      <c r="O834" s="11"/>
      <c r="P834" s="2"/>
      <c r="Q834" s="2"/>
      <c r="R834" s="629"/>
      <c r="S834" s="1"/>
      <c r="T834" s="1"/>
      <c r="U834" s="360"/>
      <c r="V834" s="14"/>
      <c r="W834" s="11"/>
      <c r="X834" s="2"/>
      <c r="Y834" s="1322"/>
      <c r="Z834" s="2"/>
      <c r="AA834" s="2"/>
      <c r="AB834" s="2"/>
      <c r="AC834" s="2"/>
      <c r="AD834" s="2"/>
      <c r="AE834" s="2"/>
      <c r="AF834" s="2"/>
      <c r="AG834" s="2"/>
      <c r="AH834" s="2"/>
      <c r="AI834" s="2"/>
      <c r="AJ834" s="2"/>
    </row>
    <row r="835" ht="15.75" customHeight="1">
      <c r="A835" s="241"/>
      <c r="B835" s="11"/>
      <c r="C835" s="11"/>
      <c r="D835" s="2"/>
      <c r="E835" s="11"/>
      <c r="F835" s="2"/>
      <c r="G835" s="2"/>
      <c r="H835" s="2"/>
      <c r="I835" s="28"/>
      <c r="J835" s="2"/>
      <c r="K835" s="2"/>
      <c r="L835" s="11"/>
      <c r="M835" s="11"/>
      <c r="N835" s="11"/>
      <c r="O835" s="11"/>
      <c r="P835" s="2"/>
      <c r="Q835" s="2"/>
      <c r="R835" s="629"/>
      <c r="S835" s="1"/>
      <c r="T835" s="1"/>
      <c r="U835" s="360"/>
      <c r="V835" s="14"/>
      <c r="W835" s="11"/>
      <c r="X835" s="2"/>
      <c r="Y835" s="1322"/>
      <c r="Z835" s="2"/>
      <c r="AA835" s="2"/>
      <c r="AB835" s="2"/>
      <c r="AC835" s="2"/>
      <c r="AD835" s="2"/>
      <c r="AE835" s="2"/>
      <c r="AF835" s="2"/>
      <c r="AG835" s="2"/>
      <c r="AH835" s="2"/>
      <c r="AI835" s="2"/>
      <c r="AJ835" s="2"/>
    </row>
    <row r="836" ht="15.75" customHeight="1">
      <c r="A836" s="241"/>
      <c r="B836" s="11"/>
      <c r="C836" s="11"/>
      <c r="D836" s="2"/>
      <c r="E836" s="11"/>
      <c r="F836" s="2"/>
      <c r="G836" s="2"/>
      <c r="H836" s="2"/>
      <c r="I836" s="28"/>
      <c r="J836" s="2"/>
      <c r="K836" s="2"/>
      <c r="L836" s="11"/>
      <c r="M836" s="11"/>
      <c r="N836" s="11"/>
      <c r="O836" s="11"/>
      <c r="P836" s="2"/>
      <c r="Q836" s="2"/>
      <c r="R836" s="629"/>
      <c r="S836" s="1"/>
      <c r="T836" s="1"/>
      <c r="U836" s="360"/>
      <c r="V836" s="14"/>
      <c r="W836" s="11"/>
      <c r="X836" s="2"/>
      <c r="Y836" s="1322"/>
      <c r="Z836" s="2"/>
      <c r="AA836" s="2"/>
      <c r="AB836" s="2"/>
      <c r="AC836" s="2"/>
      <c r="AD836" s="2"/>
      <c r="AE836" s="2"/>
      <c r="AF836" s="2"/>
      <c r="AG836" s="2"/>
      <c r="AH836" s="2"/>
      <c r="AI836" s="2"/>
      <c r="AJ836" s="2"/>
    </row>
    <row r="837" ht="15.75" customHeight="1">
      <c r="A837" s="241"/>
      <c r="B837" s="11"/>
      <c r="C837" s="11"/>
      <c r="D837" s="2"/>
      <c r="E837" s="11"/>
      <c r="F837" s="2"/>
      <c r="G837" s="2"/>
      <c r="H837" s="2"/>
      <c r="I837" s="28"/>
      <c r="J837" s="2"/>
      <c r="K837" s="2"/>
      <c r="L837" s="11"/>
      <c r="M837" s="11"/>
      <c r="N837" s="11"/>
      <c r="O837" s="11"/>
      <c r="P837" s="2"/>
      <c r="Q837" s="2"/>
      <c r="R837" s="629"/>
      <c r="S837" s="1"/>
      <c r="T837" s="1"/>
      <c r="U837" s="360"/>
      <c r="V837" s="14"/>
      <c r="W837" s="11"/>
      <c r="X837" s="2"/>
      <c r="Y837" s="1322"/>
      <c r="Z837" s="2"/>
      <c r="AA837" s="2"/>
      <c r="AB837" s="2"/>
      <c r="AC837" s="2"/>
      <c r="AD837" s="2"/>
      <c r="AE837" s="2"/>
      <c r="AF837" s="2"/>
      <c r="AG837" s="2"/>
      <c r="AH837" s="2"/>
      <c r="AI837" s="2"/>
      <c r="AJ837" s="2"/>
    </row>
    <row r="838" ht="15.75" customHeight="1">
      <c r="A838" s="241"/>
      <c r="B838" s="11"/>
      <c r="C838" s="11"/>
      <c r="D838" s="2"/>
      <c r="E838" s="11"/>
      <c r="F838" s="2"/>
      <c r="G838" s="2"/>
      <c r="H838" s="2"/>
      <c r="I838" s="28"/>
      <c r="J838" s="2"/>
      <c r="K838" s="2"/>
      <c r="L838" s="11"/>
      <c r="M838" s="11"/>
      <c r="N838" s="11"/>
      <c r="O838" s="11"/>
      <c r="P838" s="2"/>
      <c r="Q838" s="2"/>
      <c r="R838" s="629"/>
      <c r="S838" s="1"/>
      <c r="T838" s="1"/>
      <c r="U838" s="360"/>
      <c r="V838" s="14"/>
      <c r="W838" s="11"/>
      <c r="X838" s="2"/>
      <c r="Y838" s="1322"/>
      <c r="Z838" s="2"/>
      <c r="AA838" s="2"/>
      <c r="AB838" s="2"/>
      <c r="AC838" s="2"/>
      <c r="AD838" s="2"/>
      <c r="AE838" s="2"/>
      <c r="AF838" s="2"/>
      <c r="AG838" s="2"/>
      <c r="AH838" s="2"/>
      <c r="AI838" s="2"/>
      <c r="AJ838" s="2"/>
    </row>
    <row r="839" ht="15.75" customHeight="1">
      <c r="A839" s="241"/>
      <c r="B839" s="11"/>
      <c r="C839" s="11"/>
      <c r="D839" s="2"/>
      <c r="E839" s="11"/>
      <c r="F839" s="2"/>
      <c r="G839" s="2"/>
      <c r="H839" s="2"/>
      <c r="I839" s="28"/>
      <c r="J839" s="2"/>
      <c r="K839" s="2"/>
      <c r="L839" s="11"/>
      <c r="M839" s="11"/>
      <c r="N839" s="11"/>
      <c r="O839" s="11"/>
      <c r="P839" s="2"/>
      <c r="Q839" s="2"/>
      <c r="R839" s="629"/>
      <c r="S839" s="1"/>
      <c r="T839" s="1"/>
      <c r="U839" s="360"/>
      <c r="V839" s="14"/>
      <c r="W839" s="11"/>
      <c r="X839" s="2"/>
      <c r="Y839" s="1322"/>
      <c r="Z839" s="2"/>
      <c r="AA839" s="2"/>
      <c r="AB839" s="2"/>
      <c r="AC839" s="2"/>
      <c r="AD839" s="2"/>
      <c r="AE839" s="2"/>
      <c r="AF839" s="2"/>
      <c r="AG839" s="2"/>
      <c r="AH839" s="2"/>
      <c r="AI839" s="2"/>
      <c r="AJ839" s="2"/>
    </row>
    <row r="840" ht="15.75" customHeight="1">
      <c r="A840" s="241"/>
      <c r="B840" s="11"/>
      <c r="C840" s="11"/>
      <c r="D840" s="2"/>
      <c r="E840" s="11"/>
      <c r="F840" s="2"/>
      <c r="G840" s="2"/>
      <c r="H840" s="2"/>
      <c r="I840" s="28"/>
      <c r="J840" s="2"/>
      <c r="K840" s="2"/>
      <c r="L840" s="11"/>
      <c r="M840" s="11"/>
      <c r="N840" s="11"/>
      <c r="O840" s="11"/>
      <c r="P840" s="2"/>
      <c r="Q840" s="2"/>
      <c r="R840" s="629"/>
      <c r="S840" s="1"/>
      <c r="T840" s="1"/>
      <c r="U840" s="360"/>
      <c r="V840" s="14"/>
      <c r="W840" s="11"/>
      <c r="X840" s="2"/>
      <c r="Y840" s="1322"/>
      <c r="Z840" s="2"/>
      <c r="AA840" s="2"/>
      <c r="AB840" s="2"/>
      <c r="AC840" s="2"/>
      <c r="AD840" s="2"/>
      <c r="AE840" s="2"/>
      <c r="AF840" s="2"/>
      <c r="AG840" s="2"/>
      <c r="AH840" s="2"/>
      <c r="AI840" s="2"/>
      <c r="AJ840" s="2"/>
    </row>
    <row r="841" ht="15.75" customHeight="1">
      <c r="A841" s="241"/>
      <c r="B841" s="11"/>
      <c r="C841" s="11"/>
      <c r="D841" s="2"/>
      <c r="E841" s="11"/>
      <c r="F841" s="2"/>
      <c r="G841" s="2"/>
      <c r="H841" s="2"/>
      <c r="I841" s="28"/>
      <c r="J841" s="2"/>
      <c r="K841" s="2"/>
      <c r="L841" s="11"/>
      <c r="M841" s="11"/>
      <c r="N841" s="11"/>
      <c r="O841" s="11"/>
      <c r="P841" s="2"/>
      <c r="Q841" s="2"/>
      <c r="R841" s="629"/>
      <c r="S841" s="1"/>
      <c r="T841" s="1"/>
      <c r="U841" s="360"/>
      <c r="V841" s="14"/>
      <c r="W841" s="11"/>
      <c r="X841" s="2"/>
      <c r="Y841" s="1322"/>
      <c r="Z841" s="2"/>
      <c r="AA841" s="2"/>
      <c r="AB841" s="2"/>
      <c r="AC841" s="2"/>
      <c r="AD841" s="2"/>
      <c r="AE841" s="2"/>
      <c r="AF841" s="2"/>
      <c r="AG841" s="2"/>
      <c r="AH841" s="2"/>
      <c r="AI841" s="2"/>
      <c r="AJ841" s="2"/>
    </row>
    <row r="842" ht="15.75" customHeight="1">
      <c r="A842" s="241"/>
      <c r="B842" s="11"/>
      <c r="C842" s="11"/>
      <c r="D842" s="2"/>
      <c r="E842" s="11"/>
      <c r="F842" s="2"/>
      <c r="G842" s="2"/>
      <c r="H842" s="2"/>
      <c r="I842" s="28"/>
      <c r="J842" s="2"/>
      <c r="K842" s="2"/>
      <c r="L842" s="11"/>
      <c r="M842" s="11"/>
      <c r="N842" s="11"/>
      <c r="O842" s="11"/>
      <c r="P842" s="2"/>
      <c r="Q842" s="2"/>
      <c r="R842" s="629"/>
      <c r="S842" s="1"/>
      <c r="T842" s="1"/>
      <c r="U842" s="360"/>
      <c r="V842" s="14"/>
      <c r="W842" s="11"/>
      <c r="X842" s="2"/>
      <c r="Y842" s="1322"/>
      <c r="Z842" s="2"/>
      <c r="AA842" s="2"/>
      <c r="AB842" s="2"/>
      <c r="AC842" s="2"/>
      <c r="AD842" s="2"/>
      <c r="AE842" s="2"/>
      <c r="AF842" s="2"/>
      <c r="AG842" s="2"/>
      <c r="AH842" s="2"/>
      <c r="AI842" s="2"/>
      <c r="AJ842" s="2"/>
    </row>
    <row r="843" ht="15.75" customHeight="1">
      <c r="A843" s="241"/>
      <c r="B843" s="11"/>
      <c r="C843" s="11"/>
      <c r="D843" s="2"/>
      <c r="E843" s="11"/>
      <c r="F843" s="2"/>
      <c r="G843" s="2"/>
      <c r="H843" s="2"/>
      <c r="I843" s="28"/>
      <c r="J843" s="2"/>
      <c r="K843" s="2"/>
      <c r="L843" s="11"/>
      <c r="M843" s="11"/>
      <c r="N843" s="11"/>
      <c r="O843" s="11"/>
      <c r="P843" s="2"/>
      <c r="Q843" s="2"/>
      <c r="R843" s="629"/>
      <c r="S843" s="1"/>
      <c r="T843" s="1"/>
      <c r="U843" s="360"/>
      <c r="V843" s="14"/>
      <c r="W843" s="11"/>
      <c r="X843" s="2"/>
      <c r="Y843" s="1322"/>
      <c r="Z843" s="2"/>
      <c r="AA843" s="2"/>
      <c r="AB843" s="2"/>
      <c r="AC843" s="2"/>
      <c r="AD843" s="2"/>
      <c r="AE843" s="2"/>
      <c r="AF843" s="2"/>
      <c r="AG843" s="2"/>
      <c r="AH843" s="2"/>
      <c r="AI843" s="2"/>
      <c r="AJ843" s="2"/>
    </row>
    <row r="844" ht="15.75" customHeight="1">
      <c r="A844" s="241"/>
      <c r="B844" s="11"/>
      <c r="C844" s="11"/>
      <c r="D844" s="2"/>
      <c r="E844" s="11"/>
      <c r="F844" s="2"/>
      <c r="G844" s="2"/>
      <c r="H844" s="2"/>
      <c r="I844" s="28"/>
      <c r="J844" s="2"/>
      <c r="K844" s="2"/>
      <c r="L844" s="11"/>
      <c r="M844" s="11"/>
      <c r="N844" s="11"/>
      <c r="O844" s="11"/>
      <c r="P844" s="2"/>
      <c r="Q844" s="2"/>
      <c r="R844" s="629"/>
      <c r="S844" s="1"/>
      <c r="T844" s="1"/>
      <c r="U844" s="360"/>
      <c r="V844" s="14"/>
      <c r="W844" s="11"/>
      <c r="X844" s="2"/>
      <c r="Y844" s="1322"/>
      <c r="Z844" s="2"/>
      <c r="AA844" s="2"/>
      <c r="AB844" s="2"/>
      <c r="AC844" s="2"/>
      <c r="AD844" s="2"/>
      <c r="AE844" s="2"/>
      <c r="AF844" s="2"/>
      <c r="AG844" s="2"/>
      <c r="AH844" s="2"/>
      <c r="AI844" s="2"/>
      <c r="AJ844" s="2"/>
    </row>
    <row r="845" ht="15.75" customHeight="1">
      <c r="A845" s="241"/>
      <c r="B845" s="11"/>
      <c r="C845" s="11"/>
      <c r="D845" s="2"/>
      <c r="E845" s="11"/>
      <c r="F845" s="2"/>
      <c r="G845" s="2"/>
      <c r="H845" s="2"/>
      <c r="I845" s="28"/>
      <c r="J845" s="2"/>
      <c r="K845" s="2"/>
      <c r="L845" s="11"/>
      <c r="M845" s="11"/>
      <c r="N845" s="11"/>
      <c r="O845" s="11"/>
      <c r="P845" s="2"/>
      <c r="Q845" s="2"/>
      <c r="R845" s="629"/>
      <c r="S845" s="1"/>
      <c r="T845" s="1"/>
      <c r="U845" s="360"/>
      <c r="V845" s="14"/>
      <c r="W845" s="11"/>
      <c r="X845" s="2"/>
      <c r="Y845" s="1322"/>
      <c r="Z845" s="2"/>
      <c r="AA845" s="2"/>
      <c r="AB845" s="2"/>
      <c r="AC845" s="2"/>
      <c r="AD845" s="2"/>
      <c r="AE845" s="2"/>
      <c r="AF845" s="2"/>
      <c r="AG845" s="2"/>
      <c r="AH845" s="2"/>
      <c r="AI845" s="2"/>
      <c r="AJ845" s="2"/>
    </row>
    <row r="846" ht="15.75" customHeight="1">
      <c r="A846" s="241"/>
      <c r="B846" s="11"/>
      <c r="C846" s="11"/>
      <c r="D846" s="2"/>
      <c r="E846" s="11"/>
      <c r="F846" s="2"/>
      <c r="G846" s="2"/>
      <c r="H846" s="2"/>
      <c r="I846" s="28"/>
      <c r="J846" s="2"/>
      <c r="K846" s="2"/>
      <c r="L846" s="11"/>
      <c r="M846" s="11"/>
      <c r="N846" s="11"/>
      <c r="O846" s="11"/>
      <c r="P846" s="2"/>
      <c r="Q846" s="2"/>
      <c r="R846" s="629"/>
      <c r="S846" s="1"/>
      <c r="T846" s="1"/>
      <c r="U846" s="360"/>
      <c r="V846" s="14"/>
      <c r="W846" s="11"/>
      <c r="X846" s="2"/>
      <c r="Y846" s="1322"/>
      <c r="Z846" s="2"/>
      <c r="AA846" s="2"/>
      <c r="AB846" s="2"/>
      <c r="AC846" s="2"/>
      <c r="AD846" s="2"/>
      <c r="AE846" s="2"/>
      <c r="AF846" s="2"/>
      <c r="AG846" s="2"/>
      <c r="AH846" s="2"/>
      <c r="AI846" s="2"/>
      <c r="AJ846" s="2"/>
    </row>
    <row r="847" ht="15.75" customHeight="1">
      <c r="A847" s="241"/>
      <c r="B847" s="11"/>
      <c r="C847" s="11"/>
      <c r="D847" s="2"/>
      <c r="E847" s="11"/>
      <c r="F847" s="2"/>
      <c r="G847" s="2"/>
      <c r="H847" s="2"/>
      <c r="I847" s="28"/>
      <c r="J847" s="2"/>
      <c r="K847" s="2"/>
      <c r="L847" s="11"/>
      <c r="M847" s="11"/>
      <c r="N847" s="11"/>
      <c r="O847" s="11"/>
      <c r="P847" s="2"/>
      <c r="Q847" s="2"/>
      <c r="R847" s="629"/>
      <c r="S847" s="1"/>
      <c r="T847" s="1"/>
      <c r="U847" s="360"/>
      <c r="V847" s="14"/>
      <c r="W847" s="11"/>
      <c r="X847" s="2"/>
      <c r="Y847" s="1322"/>
      <c r="Z847" s="2"/>
      <c r="AA847" s="2"/>
      <c r="AB847" s="2"/>
      <c r="AC847" s="2"/>
      <c r="AD847" s="2"/>
      <c r="AE847" s="2"/>
      <c r="AF847" s="2"/>
      <c r="AG847" s="2"/>
      <c r="AH847" s="2"/>
      <c r="AI847" s="2"/>
      <c r="AJ847" s="2"/>
    </row>
    <row r="848" ht="15.75" customHeight="1">
      <c r="A848" s="241"/>
      <c r="B848" s="11"/>
      <c r="C848" s="11"/>
      <c r="D848" s="2"/>
      <c r="E848" s="11"/>
      <c r="F848" s="2"/>
      <c r="G848" s="2"/>
      <c r="H848" s="2"/>
      <c r="I848" s="28"/>
      <c r="J848" s="2"/>
      <c r="K848" s="2"/>
      <c r="L848" s="11"/>
      <c r="M848" s="11"/>
      <c r="N848" s="11"/>
      <c r="O848" s="11"/>
      <c r="P848" s="2"/>
      <c r="Q848" s="2"/>
      <c r="R848" s="629"/>
      <c r="S848" s="1"/>
      <c r="T848" s="1"/>
      <c r="U848" s="360"/>
      <c r="V848" s="14"/>
      <c r="W848" s="11"/>
      <c r="X848" s="2"/>
      <c r="Y848" s="1322"/>
      <c r="Z848" s="2"/>
      <c r="AA848" s="2"/>
      <c r="AB848" s="2"/>
      <c r="AC848" s="2"/>
      <c r="AD848" s="2"/>
      <c r="AE848" s="2"/>
      <c r="AF848" s="2"/>
      <c r="AG848" s="2"/>
      <c r="AH848" s="2"/>
      <c r="AI848" s="2"/>
      <c r="AJ848" s="2"/>
    </row>
    <row r="849" ht="15.75" customHeight="1">
      <c r="A849" s="241"/>
      <c r="B849" s="11"/>
      <c r="C849" s="11"/>
      <c r="D849" s="2"/>
      <c r="E849" s="11"/>
      <c r="F849" s="2"/>
      <c r="G849" s="2"/>
      <c r="H849" s="2"/>
      <c r="I849" s="28"/>
      <c r="J849" s="2"/>
      <c r="K849" s="2"/>
      <c r="L849" s="11"/>
      <c r="M849" s="11"/>
      <c r="N849" s="11"/>
      <c r="O849" s="11"/>
      <c r="P849" s="2"/>
      <c r="Q849" s="2"/>
      <c r="R849" s="629"/>
      <c r="S849" s="1"/>
      <c r="T849" s="1"/>
      <c r="U849" s="360"/>
      <c r="V849" s="14"/>
      <c r="W849" s="11"/>
      <c r="X849" s="2"/>
      <c r="Y849" s="1322"/>
      <c r="Z849" s="2"/>
      <c r="AA849" s="2"/>
      <c r="AB849" s="2"/>
      <c r="AC849" s="2"/>
      <c r="AD849" s="2"/>
      <c r="AE849" s="2"/>
      <c r="AF849" s="2"/>
      <c r="AG849" s="2"/>
      <c r="AH849" s="2"/>
      <c r="AI849" s="2"/>
      <c r="AJ849" s="2"/>
    </row>
    <row r="850" ht="15.75" customHeight="1">
      <c r="A850" s="241"/>
      <c r="B850" s="11"/>
      <c r="C850" s="11"/>
      <c r="D850" s="2"/>
      <c r="E850" s="11"/>
      <c r="F850" s="2"/>
      <c r="G850" s="2"/>
      <c r="H850" s="2"/>
      <c r="I850" s="28"/>
      <c r="J850" s="2"/>
      <c r="K850" s="2"/>
      <c r="L850" s="11"/>
      <c r="M850" s="11"/>
      <c r="N850" s="11"/>
      <c r="O850" s="11"/>
      <c r="P850" s="2"/>
      <c r="Q850" s="2"/>
      <c r="R850" s="629"/>
      <c r="S850" s="1"/>
      <c r="T850" s="1"/>
      <c r="U850" s="360"/>
      <c r="V850" s="14"/>
      <c r="W850" s="11"/>
      <c r="X850" s="2"/>
      <c r="Y850" s="1322"/>
      <c r="Z850" s="2"/>
      <c r="AA850" s="2"/>
      <c r="AB850" s="2"/>
      <c r="AC850" s="2"/>
      <c r="AD850" s="2"/>
      <c r="AE850" s="2"/>
      <c r="AF850" s="2"/>
      <c r="AG850" s="2"/>
      <c r="AH850" s="2"/>
      <c r="AI850" s="2"/>
      <c r="AJ850" s="2"/>
    </row>
    <row r="851" ht="15.75" customHeight="1">
      <c r="A851" s="241"/>
      <c r="B851" s="11"/>
      <c r="C851" s="11"/>
      <c r="D851" s="2"/>
      <c r="E851" s="11"/>
      <c r="F851" s="2"/>
      <c r="G851" s="2"/>
      <c r="H851" s="2"/>
      <c r="I851" s="28"/>
      <c r="J851" s="2"/>
      <c r="K851" s="2"/>
      <c r="L851" s="11"/>
      <c r="M851" s="11"/>
      <c r="N851" s="11"/>
      <c r="O851" s="11"/>
      <c r="P851" s="2"/>
      <c r="Q851" s="2"/>
      <c r="R851" s="629"/>
      <c r="S851" s="1"/>
      <c r="T851" s="1"/>
      <c r="U851" s="360"/>
      <c r="V851" s="14"/>
      <c r="W851" s="11"/>
      <c r="X851" s="2"/>
      <c r="Y851" s="1322"/>
      <c r="Z851" s="2"/>
      <c r="AA851" s="2"/>
      <c r="AB851" s="2"/>
      <c r="AC851" s="2"/>
      <c r="AD851" s="2"/>
      <c r="AE851" s="2"/>
      <c r="AF851" s="2"/>
      <c r="AG851" s="2"/>
      <c r="AH851" s="2"/>
      <c r="AI851" s="2"/>
      <c r="AJ851" s="2"/>
    </row>
    <row r="852" ht="15.75" customHeight="1">
      <c r="A852" s="241"/>
      <c r="B852" s="11"/>
      <c r="C852" s="11"/>
      <c r="D852" s="2"/>
      <c r="E852" s="11"/>
      <c r="F852" s="2"/>
      <c r="G852" s="2"/>
      <c r="H852" s="2"/>
      <c r="I852" s="28"/>
      <c r="J852" s="2"/>
      <c r="K852" s="2"/>
      <c r="L852" s="11"/>
      <c r="M852" s="11"/>
      <c r="N852" s="11"/>
      <c r="O852" s="11"/>
      <c r="P852" s="2"/>
      <c r="Q852" s="2"/>
      <c r="R852" s="629"/>
      <c r="S852" s="1"/>
      <c r="T852" s="1"/>
      <c r="U852" s="360"/>
      <c r="V852" s="14"/>
      <c r="W852" s="11"/>
      <c r="X852" s="2"/>
      <c r="Y852" s="1322"/>
      <c r="Z852" s="2"/>
      <c r="AA852" s="2"/>
      <c r="AB852" s="2"/>
      <c r="AC852" s="2"/>
      <c r="AD852" s="2"/>
      <c r="AE852" s="2"/>
      <c r="AF852" s="2"/>
      <c r="AG852" s="2"/>
      <c r="AH852" s="2"/>
      <c r="AI852" s="2"/>
      <c r="AJ852" s="2"/>
    </row>
    <row r="853" ht="15.75" customHeight="1">
      <c r="A853" s="241"/>
      <c r="B853" s="11"/>
      <c r="C853" s="11"/>
      <c r="D853" s="2"/>
      <c r="E853" s="11"/>
      <c r="F853" s="2"/>
      <c r="G853" s="2"/>
      <c r="H853" s="2"/>
      <c r="I853" s="28"/>
      <c r="J853" s="2"/>
      <c r="K853" s="2"/>
      <c r="L853" s="11"/>
      <c r="M853" s="11"/>
      <c r="N853" s="11"/>
      <c r="O853" s="11"/>
      <c r="P853" s="2"/>
      <c r="Q853" s="2"/>
      <c r="R853" s="629"/>
      <c r="S853" s="1"/>
      <c r="T853" s="1"/>
      <c r="U853" s="360"/>
      <c r="V853" s="14"/>
      <c r="W853" s="11"/>
      <c r="X853" s="2"/>
      <c r="Y853" s="1322"/>
      <c r="Z853" s="2"/>
      <c r="AA853" s="2"/>
      <c r="AB853" s="2"/>
      <c r="AC853" s="2"/>
      <c r="AD853" s="2"/>
      <c r="AE853" s="2"/>
      <c r="AF853" s="2"/>
      <c r="AG853" s="2"/>
      <c r="AH853" s="2"/>
      <c r="AI853" s="2"/>
      <c r="AJ853" s="2"/>
    </row>
    <row r="854" ht="15.75" customHeight="1">
      <c r="A854" s="241"/>
      <c r="B854" s="11"/>
      <c r="C854" s="11"/>
      <c r="D854" s="2"/>
      <c r="E854" s="11"/>
      <c r="F854" s="2"/>
      <c r="G854" s="2"/>
      <c r="H854" s="2"/>
      <c r="I854" s="28"/>
      <c r="J854" s="2"/>
      <c r="K854" s="2"/>
      <c r="L854" s="11"/>
      <c r="M854" s="11"/>
      <c r="N854" s="11"/>
      <c r="O854" s="11"/>
      <c r="P854" s="2"/>
      <c r="Q854" s="2"/>
      <c r="R854" s="629"/>
      <c r="S854" s="1"/>
      <c r="T854" s="1"/>
      <c r="U854" s="360"/>
      <c r="V854" s="14"/>
      <c r="W854" s="11"/>
      <c r="X854" s="2"/>
      <c r="Y854" s="1322"/>
      <c r="Z854" s="2"/>
      <c r="AA854" s="2"/>
      <c r="AB854" s="2"/>
      <c r="AC854" s="2"/>
      <c r="AD854" s="2"/>
      <c r="AE854" s="2"/>
      <c r="AF854" s="2"/>
      <c r="AG854" s="2"/>
      <c r="AH854" s="2"/>
      <c r="AI854" s="2"/>
      <c r="AJ854" s="2"/>
    </row>
    <row r="855" ht="15.75" customHeight="1">
      <c r="A855" s="241"/>
      <c r="B855" s="11"/>
      <c r="C855" s="11"/>
      <c r="D855" s="2"/>
      <c r="E855" s="11"/>
      <c r="F855" s="2"/>
      <c r="G855" s="2"/>
      <c r="H855" s="2"/>
      <c r="I855" s="28"/>
      <c r="J855" s="2"/>
      <c r="K855" s="2"/>
      <c r="L855" s="11"/>
      <c r="M855" s="11"/>
      <c r="N855" s="11"/>
      <c r="O855" s="11"/>
      <c r="P855" s="2"/>
      <c r="Q855" s="2"/>
      <c r="R855" s="629"/>
      <c r="S855" s="1"/>
      <c r="T855" s="1"/>
      <c r="U855" s="360"/>
      <c r="V855" s="14"/>
      <c r="W855" s="11"/>
      <c r="X855" s="2"/>
      <c r="Y855" s="1322"/>
      <c r="Z855" s="2"/>
      <c r="AA855" s="2"/>
      <c r="AB855" s="2"/>
      <c r="AC855" s="2"/>
      <c r="AD855" s="2"/>
      <c r="AE855" s="2"/>
      <c r="AF855" s="2"/>
      <c r="AG855" s="2"/>
      <c r="AH855" s="2"/>
      <c r="AI855" s="2"/>
      <c r="AJ855" s="2"/>
    </row>
    <row r="856" ht="15.75" customHeight="1">
      <c r="A856" s="241"/>
      <c r="B856" s="11"/>
      <c r="C856" s="11"/>
      <c r="D856" s="2"/>
      <c r="E856" s="11"/>
      <c r="F856" s="2"/>
      <c r="G856" s="2"/>
      <c r="H856" s="2"/>
      <c r="I856" s="28"/>
      <c r="J856" s="2"/>
      <c r="K856" s="2"/>
      <c r="L856" s="11"/>
      <c r="M856" s="11"/>
      <c r="N856" s="11"/>
      <c r="O856" s="11"/>
      <c r="P856" s="2"/>
      <c r="Q856" s="2"/>
      <c r="R856" s="629"/>
      <c r="S856" s="1"/>
      <c r="T856" s="1"/>
      <c r="U856" s="360"/>
      <c r="V856" s="14"/>
      <c r="W856" s="11"/>
      <c r="X856" s="2"/>
      <c r="Y856" s="1322"/>
      <c r="Z856" s="2"/>
      <c r="AA856" s="2"/>
      <c r="AB856" s="2"/>
      <c r="AC856" s="2"/>
      <c r="AD856" s="2"/>
      <c r="AE856" s="2"/>
      <c r="AF856" s="2"/>
      <c r="AG856" s="2"/>
      <c r="AH856" s="2"/>
      <c r="AI856" s="2"/>
      <c r="AJ856" s="2"/>
    </row>
    <row r="857" ht="15.75" customHeight="1">
      <c r="A857" s="241"/>
      <c r="B857" s="11"/>
      <c r="C857" s="11"/>
      <c r="D857" s="2"/>
      <c r="E857" s="11"/>
      <c r="F857" s="2"/>
      <c r="G857" s="2"/>
      <c r="H857" s="2"/>
      <c r="I857" s="28"/>
      <c r="J857" s="2"/>
      <c r="K857" s="2"/>
      <c r="L857" s="11"/>
      <c r="M857" s="11"/>
      <c r="N857" s="11"/>
      <c r="O857" s="11"/>
      <c r="P857" s="2"/>
      <c r="Q857" s="2"/>
      <c r="R857" s="629"/>
      <c r="S857" s="1"/>
      <c r="T857" s="1"/>
      <c r="U857" s="360"/>
      <c r="V857" s="14"/>
      <c r="W857" s="11"/>
      <c r="X857" s="2"/>
      <c r="Y857" s="1322"/>
      <c r="Z857" s="2"/>
      <c r="AA857" s="2"/>
      <c r="AB857" s="2"/>
      <c r="AC857" s="2"/>
      <c r="AD857" s="2"/>
      <c r="AE857" s="2"/>
      <c r="AF857" s="2"/>
      <c r="AG857" s="2"/>
      <c r="AH857" s="2"/>
      <c r="AI857" s="2"/>
      <c r="AJ857" s="2"/>
    </row>
    <row r="858" ht="15.75" customHeight="1">
      <c r="A858" s="241"/>
      <c r="B858" s="11"/>
      <c r="C858" s="11"/>
      <c r="D858" s="2"/>
      <c r="E858" s="11"/>
      <c r="F858" s="2"/>
      <c r="G858" s="2"/>
      <c r="H858" s="2"/>
      <c r="I858" s="28"/>
      <c r="J858" s="2"/>
      <c r="K858" s="2"/>
      <c r="L858" s="11"/>
      <c r="M858" s="11"/>
      <c r="N858" s="11"/>
      <c r="O858" s="11"/>
      <c r="P858" s="2"/>
      <c r="Q858" s="2"/>
      <c r="R858" s="629"/>
      <c r="S858" s="1"/>
      <c r="T858" s="1"/>
      <c r="U858" s="360"/>
      <c r="V858" s="14"/>
      <c r="W858" s="11"/>
      <c r="X858" s="2"/>
      <c r="Y858" s="1322"/>
      <c r="Z858" s="2"/>
      <c r="AA858" s="2"/>
      <c r="AB858" s="2"/>
      <c r="AC858" s="2"/>
      <c r="AD858" s="2"/>
      <c r="AE858" s="2"/>
      <c r="AF858" s="2"/>
      <c r="AG858" s="2"/>
      <c r="AH858" s="2"/>
      <c r="AI858" s="2"/>
      <c r="AJ858" s="2"/>
    </row>
    <row r="859" ht="15.75" customHeight="1">
      <c r="A859" s="241"/>
      <c r="B859" s="11"/>
      <c r="C859" s="11"/>
      <c r="D859" s="2"/>
      <c r="E859" s="11"/>
      <c r="F859" s="2"/>
      <c r="G859" s="2"/>
      <c r="H859" s="2"/>
      <c r="I859" s="28"/>
      <c r="J859" s="2"/>
      <c r="K859" s="2"/>
      <c r="L859" s="11"/>
      <c r="M859" s="11"/>
      <c r="N859" s="11"/>
      <c r="O859" s="11"/>
      <c r="P859" s="2"/>
      <c r="Q859" s="2"/>
      <c r="R859" s="629"/>
      <c r="S859" s="1"/>
      <c r="T859" s="1"/>
      <c r="U859" s="360"/>
      <c r="V859" s="14"/>
      <c r="W859" s="11"/>
      <c r="X859" s="2"/>
      <c r="Y859" s="1322"/>
      <c r="Z859" s="2"/>
      <c r="AA859" s="2"/>
      <c r="AB859" s="2"/>
      <c r="AC859" s="2"/>
      <c r="AD859" s="2"/>
      <c r="AE859" s="2"/>
      <c r="AF859" s="2"/>
      <c r="AG859" s="2"/>
      <c r="AH859" s="2"/>
      <c r="AI859" s="2"/>
      <c r="AJ859" s="2"/>
    </row>
    <row r="860" ht="15.75" customHeight="1">
      <c r="A860" s="241"/>
      <c r="B860" s="11"/>
      <c r="C860" s="11"/>
      <c r="D860" s="2"/>
      <c r="E860" s="11"/>
      <c r="F860" s="2"/>
      <c r="G860" s="2"/>
      <c r="H860" s="2"/>
      <c r="I860" s="28"/>
      <c r="J860" s="2"/>
      <c r="K860" s="2"/>
      <c r="L860" s="11"/>
      <c r="M860" s="11"/>
      <c r="N860" s="11"/>
      <c r="O860" s="11"/>
      <c r="P860" s="2"/>
      <c r="Q860" s="2"/>
      <c r="R860" s="629"/>
      <c r="S860" s="1"/>
      <c r="T860" s="1"/>
      <c r="U860" s="360"/>
      <c r="V860" s="14"/>
      <c r="W860" s="11"/>
      <c r="X860" s="2"/>
      <c r="Y860" s="1322"/>
      <c r="Z860" s="2"/>
      <c r="AA860" s="2"/>
      <c r="AB860" s="2"/>
      <c r="AC860" s="2"/>
      <c r="AD860" s="2"/>
      <c r="AE860" s="2"/>
      <c r="AF860" s="2"/>
      <c r="AG860" s="2"/>
      <c r="AH860" s="2"/>
      <c r="AI860" s="2"/>
      <c r="AJ860" s="2"/>
    </row>
    <row r="861" ht="15.75" customHeight="1">
      <c r="A861" s="241"/>
      <c r="B861" s="11"/>
      <c r="C861" s="11"/>
      <c r="D861" s="2"/>
      <c r="E861" s="11"/>
      <c r="F861" s="2"/>
      <c r="G861" s="2"/>
      <c r="H861" s="2"/>
      <c r="I861" s="28"/>
      <c r="J861" s="2"/>
      <c r="K861" s="2"/>
      <c r="L861" s="11"/>
      <c r="M861" s="11"/>
      <c r="N861" s="11"/>
      <c r="O861" s="11"/>
      <c r="P861" s="2"/>
      <c r="Q861" s="2"/>
      <c r="R861" s="629"/>
      <c r="S861" s="1"/>
      <c r="T861" s="1"/>
      <c r="U861" s="360"/>
      <c r="V861" s="14"/>
      <c r="W861" s="11"/>
      <c r="X861" s="2"/>
      <c r="Y861" s="1322"/>
      <c r="Z861" s="2"/>
      <c r="AA861" s="2"/>
      <c r="AB861" s="2"/>
      <c r="AC861" s="2"/>
      <c r="AD861" s="2"/>
      <c r="AE861" s="2"/>
      <c r="AF861" s="2"/>
      <c r="AG861" s="2"/>
      <c r="AH861" s="2"/>
      <c r="AI861" s="2"/>
      <c r="AJ861" s="2"/>
    </row>
    <row r="862" ht="15.75" customHeight="1">
      <c r="A862" s="241"/>
      <c r="B862" s="11"/>
      <c r="C862" s="11"/>
      <c r="D862" s="2"/>
      <c r="E862" s="11"/>
      <c r="F862" s="2"/>
      <c r="G862" s="2"/>
      <c r="H862" s="2"/>
      <c r="I862" s="28"/>
      <c r="J862" s="2"/>
      <c r="K862" s="2"/>
      <c r="L862" s="11"/>
      <c r="M862" s="11"/>
      <c r="N862" s="11"/>
      <c r="O862" s="11"/>
      <c r="P862" s="2"/>
      <c r="Q862" s="2"/>
      <c r="R862" s="629"/>
      <c r="S862" s="1"/>
      <c r="T862" s="1"/>
      <c r="U862" s="360"/>
      <c r="V862" s="14"/>
      <c r="W862" s="11"/>
      <c r="X862" s="2"/>
      <c r="Y862" s="1322"/>
      <c r="Z862" s="2"/>
      <c r="AA862" s="2"/>
      <c r="AB862" s="2"/>
      <c r="AC862" s="2"/>
      <c r="AD862" s="2"/>
      <c r="AE862" s="2"/>
      <c r="AF862" s="2"/>
      <c r="AG862" s="2"/>
      <c r="AH862" s="2"/>
      <c r="AI862" s="2"/>
      <c r="AJ862" s="2"/>
    </row>
    <row r="863" ht="15.75" customHeight="1">
      <c r="A863" s="241"/>
      <c r="B863" s="11"/>
      <c r="C863" s="11"/>
      <c r="D863" s="2"/>
      <c r="E863" s="11"/>
      <c r="F863" s="2"/>
      <c r="G863" s="2"/>
      <c r="H863" s="2"/>
      <c r="I863" s="28"/>
      <c r="J863" s="2"/>
      <c r="K863" s="2"/>
      <c r="L863" s="11"/>
      <c r="M863" s="11"/>
      <c r="N863" s="11"/>
      <c r="O863" s="11"/>
      <c r="P863" s="2"/>
      <c r="Q863" s="2"/>
      <c r="R863" s="629"/>
      <c r="S863" s="1"/>
      <c r="T863" s="1"/>
      <c r="U863" s="360"/>
      <c r="V863" s="14"/>
      <c r="W863" s="11"/>
      <c r="X863" s="2"/>
      <c r="Y863" s="1322"/>
      <c r="Z863" s="2"/>
      <c r="AA863" s="2"/>
      <c r="AB863" s="2"/>
      <c r="AC863" s="2"/>
      <c r="AD863" s="2"/>
      <c r="AE863" s="2"/>
      <c r="AF863" s="2"/>
      <c r="AG863" s="2"/>
      <c r="AH863" s="2"/>
      <c r="AI863" s="2"/>
      <c r="AJ863" s="2"/>
    </row>
    <row r="864" ht="15.75" customHeight="1">
      <c r="A864" s="241"/>
      <c r="B864" s="11"/>
      <c r="C864" s="11"/>
      <c r="D864" s="2"/>
      <c r="E864" s="11"/>
      <c r="F864" s="2"/>
      <c r="G864" s="2"/>
      <c r="H864" s="2"/>
      <c r="I864" s="28"/>
      <c r="J864" s="2"/>
      <c r="K864" s="2"/>
      <c r="L864" s="11"/>
      <c r="M864" s="11"/>
      <c r="N864" s="11"/>
      <c r="O864" s="11"/>
      <c r="P864" s="2"/>
      <c r="Q864" s="2"/>
      <c r="R864" s="629"/>
      <c r="S864" s="1"/>
      <c r="T864" s="1"/>
      <c r="U864" s="360"/>
      <c r="V864" s="14"/>
      <c r="W864" s="11"/>
      <c r="X864" s="2"/>
      <c r="Y864" s="1322"/>
      <c r="Z864" s="2"/>
      <c r="AA864" s="2"/>
      <c r="AB864" s="2"/>
      <c r="AC864" s="2"/>
      <c r="AD864" s="2"/>
      <c r="AE864" s="2"/>
      <c r="AF864" s="2"/>
      <c r="AG864" s="2"/>
      <c r="AH864" s="2"/>
      <c r="AI864" s="2"/>
      <c r="AJ864" s="2"/>
    </row>
    <row r="865" ht="15.75" customHeight="1">
      <c r="A865" s="241"/>
      <c r="B865" s="11"/>
      <c r="C865" s="11"/>
      <c r="D865" s="2"/>
      <c r="E865" s="11"/>
      <c r="F865" s="2"/>
      <c r="G865" s="2"/>
      <c r="H865" s="2"/>
      <c r="I865" s="28"/>
      <c r="J865" s="2"/>
      <c r="K865" s="2"/>
      <c r="L865" s="11"/>
      <c r="M865" s="11"/>
      <c r="N865" s="11"/>
      <c r="O865" s="11"/>
      <c r="P865" s="2"/>
      <c r="Q865" s="2"/>
      <c r="R865" s="629"/>
      <c r="S865" s="1"/>
      <c r="T865" s="1"/>
      <c r="U865" s="360"/>
      <c r="V865" s="14"/>
      <c r="W865" s="11"/>
      <c r="X865" s="2"/>
      <c r="Y865" s="1322"/>
      <c r="Z865" s="2"/>
      <c r="AA865" s="2"/>
      <c r="AB865" s="2"/>
      <c r="AC865" s="2"/>
      <c r="AD865" s="2"/>
      <c r="AE865" s="2"/>
      <c r="AF865" s="2"/>
      <c r="AG865" s="2"/>
      <c r="AH865" s="2"/>
      <c r="AI865" s="2"/>
      <c r="AJ865" s="2"/>
    </row>
    <row r="866" ht="15.75" customHeight="1">
      <c r="A866" s="241"/>
      <c r="B866" s="11"/>
      <c r="C866" s="11"/>
      <c r="D866" s="2"/>
      <c r="E866" s="11"/>
      <c r="F866" s="2"/>
      <c r="G866" s="2"/>
      <c r="H866" s="2"/>
      <c r="I866" s="28"/>
      <c r="J866" s="2"/>
      <c r="K866" s="2"/>
      <c r="L866" s="11"/>
      <c r="M866" s="11"/>
      <c r="N866" s="11"/>
      <c r="O866" s="11"/>
      <c r="P866" s="2"/>
      <c r="Q866" s="2"/>
      <c r="R866" s="629"/>
      <c r="S866" s="1"/>
      <c r="T866" s="1"/>
      <c r="U866" s="360"/>
      <c r="V866" s="14"/>
      <c r="W866" s="11"/>
      <c r="X866" s="2"/>
      <c r="Y866" s="1322"/>
      <c r="Z866" s="2"/>
      <c r="AA866" s="2"/>
      <c r="AB866" s="2"/>
      <c r="AC866" s="2"/>
      <c r="AD866" s="2"/>
      <c r="AE866" s="2"/>
      <c r="AF866" s="2"/>
      <c r="AG866" s="2"/>
      <c r="AH866" s="2"/>
      <c r="AI866" s="2"/>
      <c r="AJ866" s="2"/>
    </row>
    <row r="867" ht="15.75" customHeight="1">
      <c r="A867" s="241"/>
      <c r="B867" s="11"/>
      <c r="C867" s="11"/>
      <c r="D867" s="2"/>
      <c r="E867" s="11"/>
      <c r="F867" s="2"/>
      <c r="G867" s="2"/>
      <c r="H867" s="2"/>
      <c r="I867" s="28"/>
      <c r="J867" s="2"/>
      <c r="K867" s="2"/>
      <c r="L867" s="11"/>
      <c r="M867" s="11"/>
      <c r="N867" s="11"/>
      <c r="O867" s="11"/>
      <c r="P867" s="2"/>
      <c r="Q867" s="2"/>
      <c r="R867" s="629"/>
      <c r="S867" s="1"/>
      <c r="T867" s="1"/>
      <c r="U867" s="360"/>
      <c r="V867" s="14"/>
      <c r="W867" s="11"/>
      <c r="X867" s="2"/>
      <c r="Y867" s="1322"/>
      <c r="Z867" s="2"/>
      <c r="AA867" s="2"/>
      <c r="AB867" s="2"/>
      <c r="AC867" s="2"/>
      <c r="AD867" s="2"/>
      <c r="AE867" s="2"/>
      <c r="AF867" s="2"/>
      <c r="AG867" s="2"/>
      <c r="AH867" s="2"/>
      <c r="AI867" s="2"/>
      <c r="AJ867" s="2"/>
    </row>
    <row r="868" ht="15.75" customHeight="1">
      <c r="A868" s="241"/>
      <c r="B868" s="11"/>
      <c r="C868" s="11"/>
      <c r="D868" s="2"/>
      <c r="E868" s="11"/>
      <c r="F868" s="2"/>
      <c r="G868" s="2"/>
      <c r="H868" s="2"/>
      <c r="I868" s="28"/>
      <c r="J868" s="2"/>
      <c r="K868" s="2"/>
      <c r="L868" s="11"/>
      <c r="M868" s="11"/>
      <c r="N868" s="11"/>
      <c r="O868" s="11"/>
      <c r="P868" s="2"/>
      <c r="Q868" s="2"/>
      <c r="R868" s="629"/>
      <c r="S868" s="1"/>
      <c r="T868" s="1"/>
      <c r="U868" s="360"/>
      <c r="V868" s="14"/>
      <c r="W868" s="11"/>
      <c r="X868" s="2"/>
      <c r="Y868" s="1322"/>
      <c r="Z868" s="2"/>
      <c r="AA868" s="2"/>
      <c r="AB868" s="2"/>
      <c r="AC868" s="2"/>
      <c r="AD868" s="2"/>
      <c r="AE868" s="2"/>
      <c r="AF868" s="2"/>
      <c r="AG868" s="2"/>
      <c r="AH868" s="2"/>
      <c r="AI868" s="2"/>
      <c r="AJ868" s="2"/>
    </row>
    <row r="869" ht="15.75" customHeight="1">
      <c r="A869" s="241"/>
      <c r="B869" s="11"/>
      <c r="C869" s="11"/>
      <c r="D869" s="2"/>
      <c r="E869" s="11"/>
      <c r="F869" s="2"/>
      <c r="G869" s="2"/>
      <c r="H869" s="2"/>
      <c r="I869" s="28"/>
      <c r="J869" s="2"/>
      <c r="K869" s="2"/>
      <c r="L869" s="11"/>
      <c r="M869" s="11"/>
      <c r="N869" s="11"/>
      <c r="O869" s="11"/>
      <c r="P869" s="2"/>
      <c r="Q869" s="2"/>
      <c r="R869" s="629"/>
      <c r="S869" s="1"/>
      <c r="T869" s="1"/>
      <c r="U869" s="360"/>
      <c r="V869" s="14"/>
      <c r="W869" s="11"/>
      <c r="X869" s="2"/>
      <c r="Y869" s="1322"/>
      <c r="Z869" s="2"/>
      <c r="AA869" s="2"/>
      <c r="AB869" s="2"/>
      <c r="AC869" s="2"/>
      <c r="AD869" s="2"/>
      <c r="AE869" s="2"/>
      <c r="AF869" s="2"/>
      <c r="AG869" s="2"/>
      <c r="AH869" s="2"/>
      <c r="AI869" s="2"/>
      <c r="AJ869" s="2"/>
    </row>
    <row r="870" ht="15.75" customHeight="1">
      <c r="A870" s="241"/>
      <c r="B870" s="11"/>
      <c r="C870" s="11"/>
      <c r="D870" s="2"/>
      <c r="E870" s="11"/>
      <c r="F870" s="2"/>
      <c r="G870" s="2"/>
      <c r="H870" s="2"/>
      <c r="I870" s="28"/>
      <c r="J870" s="2"/>
      <c r="K870" s="2"/>
      <c r="L870" s="11"/>
      <c r="M870" s="11"/>
      <c r="N870" s="11"/>
      <c r="O870" s="11"/>
      <c r="P870" s="2"/>
      <c r="Q870" s="2"/>
      <c r="R870" s="629"/>
      <c r="S870" s="1"/>
      <c r="T870" s="1"/>
      <c r="U870" s="360"/>
      <c r="V870" s="14"/>
      <c r="W870" s="11"/>
      <c r="X870" s="2"/>
      <c r="Y870" s="1322"/>
      <c r="Z870" s="2"/>
      <c r="AA870" s="2"/>
      <c r="AB870" s="2"/>
      <c r="AC870" s="2"/>
      <c r="AD870" s="2"/>
      <c r="AE870" s="2"/>
      <c r="AF870" s="2"/>
      <c r="AG870" s="2"/>
      <c r="AH870" s="2"/>
      <c r="AI870" s="2"/>
      <c r="AJ870" s="2"/>
    </row>
    <row r="871" ht="15.75" customHeight="1">
      <c r="A871" s="241"/>
      <c r="B871" s="11"/>
      <c r="C871" s="11"/>
      <c r="D871" s="2"/>
      <c r="E871" s="11"/>
      <c r="F871" s="2"/>
      <c r="G871" s="2"/>
      <c r="H871" s="2"/>
      <c r="I871" s="28"/>
      <c r="J871" s="2"/>
      <c r="K871" s="2"/>
      <c r="L871" s="11"/>
      <c r="M871" s="11"/>
      <c r="N871" s="11"/>
      <c r="O871" s="11"/>
      <c r="P871" s="2"/>
      <c r="Q871" s="2"/>
      <c r="R871" s="629"/>
      <c r="S871" s="1"/>
      <c r="T871" s="1"/>
      <c r="U871" s="360"/>
      <c r="V871" s="14"/>
      <c r="W871" s="11"/>
      <c r="X871" s="2"/>
      <c r="Y871" s="1322"/>
      <c r="Z871" s="2"/>
      <c r="AA871" s="2"/>
      <c r="AB871" s="2"/>
      <c r="AC871" s="2"/>
      <c r="AD871" s="2"/>
      <c r="AE871" s="2"/>
      <c r="AF871" s="2"/>
      <c r="AG871" s="2"/>
      <c r="AH871" s="2"/>
      <c r="AI871" s="2"/>
      <c r="AJ871" s="2"/>
    </row>
    <row r="872" ht="15.75" customHeight="1">
      <c r="A872" s="241"/>
      <c r="B872" s="11"/>
      <c r="C872" s="11"/>
      <c r="D872" s="2"/>
      <c r="E872" s="11"/>
      <c r="F872" s="2"/>
      <c r="G872" s="2"/>
      <c r="H872" s="2"/>
      <c r="I872" s="28"/>
      <c r="J872" s="2"/>
      <c r="K872" s="2"/>
      <c r="L872" s="11"/>
      <c r="M872" s="11"/>
      <c r="N872" s="11"/>
      <c r="O872" s="11"/>
      <c r="P872" s="2"/>
      <c r="Q872" s="2"/>
      <c r="R872" s="629"/>
      <c r="S872" s="1"/>
      <c r="T872" s="1"/>
      <c r="U872" s="360"/>
      <c r="V872" s="14"/>
      <c r="W872" s="11"/>
      <c r="X872" s="2"/>
      <c r="Y872" s="1322"/>
      <c r="Z872" s="2"/>
      <c r="AA872" s="2"/>
      <c r="AB872" s="2"/>
      <c r="AC872" s="2"/>
      <c r="AD872" s="2"/>
      <c r="AE872" s="2"/>
      <c r="AF872" s="2"/>
      <c r="AG872" s="2"/>
      <c r="AH872" s="2"/>
      <c r="AI872" s="2"/>
      <c r="AJ872" s="2"/>
    </row>
    <row r="873" ht="15.75" customHeight="1">
      <c r="A873" s="241"/>
      <c r="B873" s="11"/>
      <c r="C873" s="11"/>
      <c r="D873" s="2"/>
      <c r="E873" s="11"/>
      <c r="F873" s="2"/>
      <c r="G873" s="2"/>
      <c r="H873" s="2"/>
      <c r="I873" s="28"/>
      <c r="J873" s="2"/>
      <c r="K873" s="2"/>
      <c r="L873" s="11"/>
      <c r="M873" s="11"/>
      <c r="N873" s="11"/>
      <c r="O873" s="11"/>
      <c r="P873" s="2"/>
      <c r="Q873" s="2"/>
      <c r="R873" s="629"/>
      <c r="S873" s="1"/>
      <c r="T873" s="1"/>
      <c r="U873" s="360"/>
      <c r="V873" s="14"/>
      <c r="W873" s="11"/>
      <c r="X873" s="2"/>
      <c r="Y873" s="1322"/>
      <c r="Z873" s="2"/>
      <c r="AA873" s="2"/>
      <c r="AB873" s="2"/>
      <c r="AC873" s="2"/>
      <c r="AD873" s="2"/>
      <c r="AE873" s="2"/>
      <c r="AF873" s="2"/>
      <c r="AG873" s="2"/>
      <c r="AH873" s="2"/>
      <c r="AI873" s="2"/>
      <c r="AJ873" s="2"/>
    </row>
    <row r="874" ht="15.75" customHeight="1">
      <c r="A874" s="241"/>
      <c r="B874" s="11"/>
      <c r="C874" s="11"/>
      <c r="D874" s="2"/>
      <c r="E874" s="11"/>
      <c r="F874" s="2"/>
      <c r="G874" s="2"/>
      <c r="H874" s="2"/>
      <c r="I874" s="28"/>
      <c r="J874" s="2"/>
      <c r="K874" s="2"/>
      <c r="L874" s="11"/>
      <c r="M874" s="11"/>
      <c r="N874" s="11"/>
      <c r="O874" s="11"/>
      <c r="P874" s="2"/>
      <c r="Q874" s="2"/>
      <c r="R874" s="629"/>
      <c r="S874" s="1"/>
      <c r="T874" s="1"/>
      <c r="U874" s="360"/>
      <c r="V874" s="14"/>
      <c r="W874" s="11"/>
      <c r="X874" s="2"/>
      <c r="Y874" s="1322"/>
      <c r="Z874" s="2"/>
      <c r="AA874" s="2"/>
      <c r="AB874" s="2"/>
      <c r="AC874" s="2"/>
      <c r="AD874" s="2"/>
      <c r="AE874" s="2"/>
      <c r="AF874" s="2"/>
      <c r="AG874" s="2"/>
      <c r="AH874" s="2"/>
      <c r="AI874" s="2"/>
      <c r="AJ874" s="2"/>
    </row>
    <row r="875" ht="15.75" customHeight="1">
      <c r="A875" s="241"/>
      <c r="B875" s="11"/>
      <c r="C875" s="11"/>
      <c r="D875" s="2"/>
      <c r="E875" s="11"/>
      <c r="F875" s="2"/>
      <c r="G875" s="2"/>
      <c r="H875" s="2"/>
      <c r="I875" s="28"/>
      <c r="J875" s="2"/>
      <c r="K875" s="2"/>
      <c r="L875" s="11"/>
      <c r="M875" s="11"/>
      <c r="N875" s="11"/>
      <c r="O875" s="11"/>
      <c r="P875" s="2"/>
      <c r="Q875" s="2"/>
      <c r="R875" s="629"/>
      <c r="S875" s="1"/>
      <c r="T875" s="1"/>
      <c r="U875" s="360"/>
      <c r="V875" s="14"/>
      <c r="W875" s="11"/>
      <c r="X875" s="2"/>
      <c r="Y875" s="1322"/>
      <c r="Z875" s="2"/>
      <c r="AA875" s="2"/>
      <c r="AB875" s="2"/>
      <c r="AC875" s="2"/>
      <c r="AD875" s="2"/>
      <c r="AE875" s="2"/>
      <c r="AF875" s="2"/>
      <c r="AG875" s="2"/>
      <c r="AH875" s="2"/>
      <c r="AI875" s="2"/>
      <c r="AJ875" s="2"/>
    </row>
    <row r="876" ht="15.75" customHeight="1">
      <c r="A876" s="241"/>
      <c r="B876" s="11"/>
      <c r="C876" s="11"/>
      <c r="D876" s="2"/>
      <c r="E876" s="11"/>
      <c r="F876" s="2"/>
      <c r="G876" s="2"/>
      <c r="H876" s="2"/>
      <c r="I876" s="28"/>
      <c r="J876" s="2"/>
      <c r="K876" s="2"/>
      <c r="L876" s="11"/>
      <c r="M876" s="11"/>
      <c r="N876" s="11"/>
      <c r="O876" s="11"/>
      <c r="P876" s="2"/>
      <c r="Q876" s="2"/>
      <c r="R876" s="629"/>
      <c r="S876" s="1"/>
      <c r="T876" s="1"/>
      <c r="U876" s="360"/>
      <c r="V876" s="14"/>
      <c r="W876" s="11"/>
      <c r="X876" s="2"/>
      <c r="Y876" s="1322"/>
      <c r="Z876" s="2"/>
      <c r="AA876" s="2"/>
      <c r="AB876" s="2"/>
      <c r="AC876" s="2"/>
      <c r="AD876" s="2"/>
      <c r="AE876" s="2"/>
      <c r="AF876" s="2"/>
      <c r="AG876" s="2"/>
      <c r="AH876" s="2"/>
      <c r="AI876" s="2"/>
      <c r="AJ876" s="2"/>
    </row>
    <row r="877" ht="15.75" customHeight="1">
      <c r="A877" s="241"/>
      <c r="B877" s="11"/>
      <c r="C877" s="11"/>
      <c r="D877" s="2"/>
      <c r="E877" s="11"/>
      <c r="F877" s="2"/>
      <c r="G877" s="2"/>
      <c r="H877" s="2"/>
      <c r="I877" s="28"/>
      <c r="J877" s="2"/>
      <c r="K877" s="2"/>
      <c r="L877" s="11"/>
      <c r="M877" s="11"/>
      <c r="N877" s="11"/>
      <c r="O877" s="11"/>
      <c r="P877" s="2"/>
      <c r="Q877" s="2"/>
      <c r="R877" s="629"/>
      <c r="S877" s="1"/>
      <c r="T877" s="1"/>
      <c r="U877" s="360"/>
      <c r="V877" s="14"/>
      <c r="W877" s="11"/>
      <c r="X877" s="2"/>
      <c r="Y877" s="1322"/>
      <c r="Z877" s="2"/>
      <c r="AA877" s="2"/>
      <c r="AB877" s="2"/>
      <c r="AC877" s="2"/>
      <c r="AD877" s="2"/>
      <c r="AE877" s="2"/>
      <c r="AF877" s="2"/>
      <c r="AG877" s="2"/>
      <c r="AH877" s="2"/>
      <c r="AI877" s="2"/>
      <c r="AJ877" s="2"/>
    </row>
    <row r="878" ht="15.75" customHeight="1">
      <c r="A878" s="241"/>
      <c r="B878" s="11"/>
      <c r="C878" s="11"/>
      <c r="D878" s="2"/>
      <c r="E878" s="11"/>
      <c r="F878" s="2"/>
      <c r="G878" s="2"/>
      <c r="H878" s="2"/>
      <c r="I878" s="28"/>
      <c r="J878" s="2"/>
      <c r="K878" s="2"/>
      <c r="L878" s="11"/>
      <c r="M878" s="11"/>
      <c r="N878" s="11"/>
      <c r="O878" s="11"/>
      <c r="P878" s="2"/>
      <c r="Q878" s="2"/>
      <c r="R878" s="629"/>
      <c r="S878" s="1"/>
      <c r="T878" s="1"/>
      <c r="U878" s="360"/>
      <c r="V878" s="14"/>
      <c r="W878" s="11"/>
      <c r="X878" s="2"/>
      <c r="Y878" s="1322"/>
      <c r="Z878" s="2"/>
      <c r="AA878" s="2"/>
      <c r="AB878" s="2"/>
      <c r="AC878" s="2"/>
      <c r="AD878" s="2"/>
      <c r="AE878" s="2"/>
      <c r="AF878" s="2"/>
      <c r="AG878" s="2"/>
      <c r="AH878" s="2"/>
      <c r="AI878" s="2"/>
      <c r="AJ878" s="2"/>
    </row>
    <row r="879" ht="15.75" customHeight="1">
      <c r="A879" s="241"/>
      <c r="B879" s="11"/>
      <c r="C879" s="11"/>
      <c r="D879" s="2"/>
      <c r="E879" s="11"/>
      <c r="F879" s="2"/>
      <c r="G879" s="2"/>
      <c r="H879" s="2"/>
      <c r="I879" s="28"/>
      <c r="J879" s="2"/>
      <c r="K879" s="2"/>
      <c r="L879" s="11"/>
      <c r="M879" s="11"/>
      <c r="N879" s="11"/>
      <c r="O879" s="11"/>
      <c r="P879" s="2"/>
      <c r="Q879" s="2"/>
      <c r="R879" s="629"/>
      <c r="S879" s="1"/>
      <c r="T879" s="1"/>
      <c r="U879" s="360"/>
      <c r="V879" s="14"/>
      <c r="W879" s="11"/>
      <c r="X879" s="2"/>
      <c r="Y879" s="1322"/>
      <c r="Z879" s="2"/>
      <c r="AA879" s="2"/>
      <c r="AB879" s="2"/>
      <c r="AC879" s="2"/>
      <c r="AD879" s="2"/>
      <c r="AE879" s="2"/>
      <c r="AF879" s="2"/>
      <c r="AG879" s="2"/>
      <c r="AH879" s="2"/>
      <c r="AI879" s="2"/>
      <c r="AJ879" s="2"/>
    </row>
    <row r="880" ht="15.75" customHeight="1">
      <c r="A880" s="241"/>
      <c r="B880" s="11"/>
      <c r="C880" s="11"/>
      <c r="D880" s="2"/>
      <c r="E880" s="11"/>
      <c r="F880" s="2"/>
      <c r="G880" s="2"/>
      <c r="H880" s="2"/>
      <c r="I880" s="28"/>
      <c r="J880" s="2"/>
      <c r="K880" s="2"/>
      <c r="L880" s="11"/>
      <c r="M880" s="11"/>
      <c r="N880" s="11"/>
      <c r="O880" s="11"/>
      <c r="P880" s="2"/>
      <c r="Q880" s="2"/>
      <c r="R880" s="629"/>
      <c r="S880" s="1"/>
      <c r="T880" s="1"/>
      <c r="U880" s="360"/>
      <c r="V880" s="14"/>
      <c r="W880" s="11"/>
      <c r="X880" s="2"/>
      <c r="Y880" s="1322"/>
      <c r="Z880" s="2"/>
      <c r="AA880" s="2"/>
      <c r="AB880" s="2"/>
      <c r="AC880" s="2"/>
      <c r="AD880" s="2"/>
      <c r="AE880" s="2"/>
      <c r="AF880" s="2"/>
      <c r="AG880" s="2"/>
      <c r="AH880" s="2"/>
      <c r="AI880" s="2"/>
      <c r="AJ880" s="2"/>
    </row>
    <row r="881" ht="15.75" customHeight="1">
      <c r="A881" s="241"/>
      <c r="B881" s="11"/>
      <c r="C881" s="11"/>
      <c r="D881" s="2"/>
      <c r="E881" s="11"/>
      <c r="F881" s="2"/>
      <c r="G881" s="2"/>
      <c r="H881" s="2"/>
      <c r="I881" s="28"/>
      <c r="J881" s="2"/>
      <c r="K881" s="2"/>
      <c r="L881" s="11"/>
      <c r="M881" s="11"/>
      <c r="N881" s="11"/>
      <c r="O881" s="11"/>
      <c r="P881" s="2"/>
      <c r="Q881" s="2"/>
      <c r="R881" s="629"/>
      <c r="S881" s="1"/>
      <c r="T881" s="1"/>
      <c r="U881" s="360"/>
      <c r="V881" s="14"/>
      <c r="W881" s="11"/>
      <c r="X881" s="2"/>
      <c r="Y881" s="1322"/>
      <c r="Z881" s="2"/>
      <c r="AA881" s="2"/>
      <c r="AB881" s="2"/>
      <c r="AC881" s="2"/>
      <c r="AD881" s="2"/>
      <c r="AE881" s="2"/>
      <c r="AF881" s="2"/>
      <c r="AG881" s="2"/>
      <c r="AH881" s="2"/>
      <c r="AI881" s="2"/>
      <c r="AJ881" s="2"/>
    </row>
    <row r="882" ht="15.75" customHeight="1">
      <c r="A882" s="241"/>
      <c r="B882" s="11"/>
      <c r="C882" s="11"/>
      <c r="D882" s="2"/>
      <c r="E882" s="11"/>
      <c r="F882" s="2"/>
      <c r="G882" s="2"/>
      <c r="H882" s="2"/>
      <c r="I882" s="28"/>
      <c r="J882" s="2"/>
      <c r="K882" s="2"/>
      <c r="L882" s="11"/>
      <c r="M882" s="11"/>
      <c r="N882" s="11"/>
      <c r="O882" s="11"/>
      <c r="P882" s="2"/>
      <c r="Q882" s="2"/>
      <c r="R882" s="629"/>
      <c r="S882" s="1"/>
      <c r="T882" s="1"/>
      <c r="U882" s="360"/>
      <c r="V882" s="14"/>
      <c r="W882" s="11"/>
      <c r="X882" s="2"/>
      <c r="Y882" s="1322"/>
      <c r="Z882" s="2"/>
      <c r="AA882" s="2"/>
      <c r="AB882" s="2"/>
      <c r="AC882" s="2"/>
      <c r="AD882" s="2"/>
      <c r="AE882" s="2"/>
      <c r="AF882" s="2"/>
      <c r="AG882" s="2"/>
      <c r="AH882" s="2"/>
      <c r="AI882" s="2"/>
      <c r="AJ882" s="2"/>
    </row>
    <row r="883" ht="15.75" customHeight="1">
      <c r="A883" s="241"/>
      <c r="B883" s="11"/>
      <c r="C883" s="11"/>
      <c r="D883" s="2"/>
      <c r="E883" s="11"/>
      <c r="F883" s="2"/>
      <c r="G883" s="2"/>
      <c r="H883" s="2"/>
      <c r="I883" s="28"/>
      <c r="J883" s="2"/>
      <c r="K883" s="2"/>
      <c r="L883" s="11"/>
      <c r="M883" s="11"/>
      <c r="N883" s="11"/>
      <c r="O883" s="11"/>
      <c r="P883" s="2"/>
      <c r="Q883" s="2"/>
      <c r="R883" s="629"/>
      <c r="S883" s="1"/>
      <c r="T883" s="1"/>
      <c r="U883" s="360"/>
      <c r="V883" s="14"/>
      <c r="W883" s="11"/>
      <c r="X883" s="2"/>
      <c r="Y883" s="1322"/>
      <c r="Z883" s="2"/>
      <c r="AA883" s="2"/>
      <c r="AB883" s="2"/>
      <c r="AC883" s="2"/>
      <c r="AD883" s="2"/>
      <c r="AE883" s="2"/>
      <c r="AF883" s="2"/>
      <c r="AG883" s="2"/>
      <c r="AH883" s="2"/>
      <c r="AI883" s="2"/>
      <c r="AJ883" s="2"/>
    </row>
    <row r="884" ht="15.75" customHeight="1">
      <c r="A884" s="241"/>
      <c r="B884" s="11"/>
      <c r="C884" s="11"/>
      <c r="D884" s="2"/>
      <c r="E884" s="11"/>
      <c r="F884" s="2"/>
      <c r="G884" s="2"/>
      <c r="H884" s="2"/>
      <c r="I884" s="28"/>
      <c r="J884" s="2"/>
      <c r="K884" s="2"/>
      <c r="L884" s="11"/>
      <c r="M884" s="11"/>
      <c r="N884" s="11"/>
      <c r="O884" s="11"/>
      <c r="P884" s="2"/>
      <c r="Q884" s="2"/>
      <c r="R884" s="629"/>
      <c r="S884" s="1"/>
      <c r="T884" s="1"/>
      <c r="U884" s="360"/>
      <c r="V884" s="14"/>
      <c r="W884" s="11"/>
      <c r="X884" s="2"/>
      <c r="Y884" s="1322"/>
      <c r="Z884" s="2"/>
      <c r="AA884" s="2"/>
      <c r="AB884" s="2"/>
      <c r="AC884" s="2"/>
      <c r="AD884" s="2"/>
      <c r="AE884" s="2"/>
      <c r="AF884" s="2"/>
      <c r="AG884" s="2"/>
      <c r="AH884" s="2"/>
      <c r="AI884" s="2"/>
      <c r="AJ884" s="2"/>
    </row>
    <row r="885" ht="15.75" customHeight="1">
      <c r="A885" s="241"/>
      <c r="B885" s="11"/>
      <c r="C885" s="11"/>
      <c r="D885" s="2"/>
      <c r="E885" s="11"/>
      <c r="F885" s="2"/>
      <c r="G885" s="2"/>
      <c r="H885" s="2"/>
      <c r="I885" s="28"/>
      <c r="J885" s="2"/>
      <c r="K885" s="2"/>
      <c r="L885" s="11"/>
      <c r="M885" s="11"/>
      <c r="N885" s="11"/>
      <c r="O885" s="11"/>
      <c r="P885" s="2"/>
      <c r="Q885" s="2"/>
      <c r="R885" s="629"/>
      <c r="S885" s="1"/>
      <c r="T885" s="1"/>
      <c r="U885" s="360"/>
      <c r="V885" s="14"/>
      <c r="W885" s="11"/>
      <c r="X885" s="2"/>
      <c r="Y885" s="1322"/>
      <c r="Z885" s="2"/>
      <c r="AA885" s="2"/>
      <c r="AB885" s="2"/>
      <c r="AC885" s="2"/>
      <c r="AD885" s="2"/>
      <c r="AE885" s="2"/>
      <c r="AF885" s="2"/>
      <c r="AG885" s="2"/>
      <c r="AH885" s="2"/>
      <c r="AI885" s="2"/>
      <c r="AJ885" s="2"/>
    </row>
    <row r="886" ht="15.75" customHeight="1">
      <c r="A886" s="241"/>
      <c r="B886" s="11"/>
      <c r="C886" s="11"/>
      <c r="D886" s="2"/>
      <c r="E886" s="11"/>
      <c r="F886" s="2"/>
      <c r="G886" s="2"/>
      <c r="H886" s="2"/>
      <c r="I886" s="28"/>
      <c r="J886" s="2"/>
      <c r="K886" s="2"/>
      <c r="L886" s="11"/>
      <c r="M886" s="11"/>
      <c r="N886" s="11"/>
      <c r="O886" s="11"/>
      <c r="P886" s="2"/>
      <c r="Q886" s="2"/>
      <c r="R886" s="629"/>
      <c r="S886" s="1"/>
      <c r="T886" s="1"/>
      <c r="U886" s="360"/>
      <c r="V886" s="14"/>
      <c r="W886" s="11"/>
      <c r="X886" s="2"/>
      <c r="Y886" s="1322"/>
      <c r="Z886" s="2"/>
      <c r="AA886" s="2"/>
      <c r="AB886" s="2"/>
      <c r="AC886" s="2"/>
      <c r="AD886" s="2"/>
      <c r="AE886" s="2"/>
      <c r="AF886" s="2"/>
      <c r="AG886" s="2"/>
      <c r="AH886" s="2"/>
      <c r="AI886" s="2"/>
      <c r="AJ886" s="2"/>
    </row>
    <row r="887" ht="15.75" customHeight="1">
      <c r="A887" s="241"/>
      <c r="B887" s="11"/>
      <c r="C887" s="11"/>
      <c r="D887" s="2"/>
      <c r="E887" s="11"/>
      <c r="F887" s="2"/>
      <c r="G887" s="2"/>
      <c r="H887" s="2"/>
      <c r="I887" s="28"/>
      <c r="J887" s="2"/>
      <c r="K887" s="2"/>
      <c r="L887" s="11"/>
      <c r="M887" s="11"/>
      <c r="N887" s="11"/>
      <c r="O887" s="11"/>
      <c r="P887" s="2"/>
      <c r="Q887" s="2"/>
      <c r="R887" s="629"/>
      <c r="S887" s="1"/>
      <c r="T887" s="1"/>
      <c r="U887" s="360"/>
      <c r="V887" s="14"/>
      <c r="W887" s="11"/>
      <c r="X887" s="2"/>
      <c r="Y887" s="1322"/>
      <c r="Z887" s="2"/>
      <c r="AA887" s="2"/>
      <c r="AB887" s="2"/>
      <c r="AC887" s="2"/>
      <c r="AD887" s="2"/>
      <c r="AE887" s="2"/>
      <c r="AF887" s="2"/>
      <c r="AG887" s="2"/>
      <c r="AH887" s="2"/>
      <c r="AI887" s="2"/>
      <c r="AJ887" s="2"/>
    </row>
    <row r="888" ht="15.75" customHeight="1">
      <c r="A888" s="241"/>
      <c r="B888" s="11"/>
      <c r="C888" s="11"/>
      <c r="D888" s="2"/>
      <c r="E888" s="11"/>
      <c r="F888" s="2"/>
      <c r="G888" s="2"/>
      <c r="H888" s="2"/>
      <c r="I888" s="28"/>
      <c r="J888" s="2"/>
      <c r="K888" s="2"/>
      <c r="L888" s="11"/>
      <c r="M888" s="11"/>
      <c r="N888" s="11"/>
      <c r="O888" s="11"/>
      <c r="P888" s="2"/>
      <c r="Q888" s="2"/>
      <c r="R888" s="629"/>
      <c r="S888" s="1"/>
      <c r="T888" s="1"/>
      <c r="U888" s="360"/>
      <c r="V888" s="14"/>
      <c r="W888" s="11"/>
      <c r="X888" s="2"/>
      <c r="Y888" s="1322"/>
      <c r="Z888" s="2"/>
      <c r="AA888" s="2"/>
      <c r="AB888" s="2"/>
      <c r="AC888" s="2"/>
      <c r="AD888" s="2"/>
      <c r="AE888" s="2"/>
      <c r="AF888" s="2"/>
      <c r="AG888" s="2"/>
      <c r="AH888" s="2"/>
      <c r="AI888" s="2"/>
      <c r="AJ888" s="2"/>
    </row>
    <row r="889" ht="15.75" customHeight="1">
      <c r="A889" s="241"/>
      <c r="B889" s="11"/>
      <c r="C889" s="11"/>
      <c r="D889" s="2"/>
      <c r="E889" s="11"/>
      <c r="F889" s="2"/>
      <c r="G889" s="2"/>
      <c r="H889" s="2"/>
      <c r="I889" s="28"/>
      <c r="J889" s="2"/>
      <c r="K889" s="2"/>
      <c r="L889" s="11"/>
      <c r="M889" s="11"/>
      <c r="N889" s="11"/>
      <c r="O889" s="11"/>
      <c r="P889" s="2"/>
      <c r="Q889" s="2"/>
      <c r="R889" s="629"/>
      <c r="S889" s="1"/>
      <c r="T889" s="1"/>
      <c r="U889" s="360"/>
      <c r="V889" s="14"/>
      <c r="W889" s="11"/>
      <c r="X889" s="2"/>
      <c r="Y889" s="1322"/>
      <c r="Z889" s="2"/>
      <c r="AA889" s="2"/>
      <c r="AB889" s="2"/>
      <c r="AC889" s="2"/>
      <c r="AD889" s="2"/>
      <c r="AE889" s="2"/>
      <c r="AF889" s="2"/>
      <c r="AG889" s="2"/>
      <c r="AH889" s="2"/>
      <c r="AI889" s="2"/>
      <c r="AJ889" s="2"/>
    </row>
    <row r="890" ht="15.75" customHeight="1">
      <c r="A890" s="241"/>
      <c r="B890" s="11"/>
      <c r="C890" s="11"/>
      <c r="D890" s="2"/>
      <c r="E890" s="11"/>
      <c r="F890" s="2"/>
      <c r="G890" s="2"/>
      <c r="H890" s="2"/>
      <c r="I890" s="28"/>
      <c r="J890" s="2"/>
      <c r="K890" s="2"/>
      <c r="L890" s="11"/>
      <c r="M890" s="11"/>
      <c r="N890" s="11"/>
      <c r="O890" s="11"/>
      <c r="P890" s="2"/>
      <c r="Q890" s="2"/>
      <c r="R890" s="629"/>
      <c r="S890" s="1"/>
      <c r="T890" s="1"/>
      <c r="U890" s="360"/>
      <c r="V890" s="14"/>
      <c r="W890" s="11"/>
      <c r="X890" s="2"/>
      <c r="Y890" s="1322"/>
      <c r="Z890" s="2"/>
      <c r="AA890" s="2"/>
      <c r="AB890" s="2"/>
      <c r="AC890" s="2"/>
      <c r="AD890" s="2"/>
      <c r="AE890" s="2"/>
      <c r="AF890" s="2"/>
      <c r="AG890" s="2"/>
      <c r="AH890" s="2"/>
      <c r="AI890" s="2"/>
      <c r="AJ890" s="2"/>
    </row>
    <row r="891" ht="15.75" customHeight="1">
      <c r="A891" s="241"/>
      <c r="B891" s="11"/>
      <c r="C891" s="11"/>
      <c r="D891" s="2"/>
      <c r="E891" s="11"/>
      <c r="F891" s="2"/>
      <c r="G891" s="2"/>
      <c r="H891" s="2"/>
      <c r="I891" s="28"/>
      <c r="J891" s="2"/>
      <c r="K891" s="2"/>
      <c r="L891" s="11"/>
      <c r="M891" s="11"/>
      <c r="N891" s="11"/>
      <c r="O891" s="11"/>
      <c r="P891" s="2"/>
      <c r="Q891" s="2"/>
      <c r="R891" s="629"/>
      <c r="S891" s="1"/>
      <c r="T891" s="1"/>
      <c r="U891" s="360"/>
      <c r="V891" s="14"/>
      <c r="W891" s="11"/>
      <c r="X891" s="2"/>
      <c r="Y891" s="1322"/>
      <c r="Z891" s="2"/>
      <c r="AA891" s="2"/>
      <c r="AB891" s="2"/>
      <c r="AC891" s="2"/>
      <c r="AD891" s="2"/>
      <c r="AE891" s="2"/>
      <c r="AF891" s="2"/>
      <c r="AG891" s="2"/>
      <c r="AH891" s="2"/>
      <c r="AI891" s="2"/>
      <c r="AJ891" s="2"/>
    </row>
    <row r="892" ht="15.75" customHeight="1">
      <c r="A892" s="241"/>
      <c r="B892" s="11"/>
      <c r="C892" s="11"/>
      <c r="D892" s="2"/>
      <c r="E892" s="11"/>
      <c r="F892" s="2"/>
      <c r="G892" s="2"/>
      <c r="H892" s="2"/>
      <c r="I892" s="28"/>
      <c r="J892" s="2"/>
      <c r="K892" s="2"/>
      <c r="L892" s="11"/>
      <c r="M892" s="11"/>
      <c r="N892" s="11"/>
      <c r="O892" s="11"/>
      <c r="P892" s="2"/>
      <c r="Q892" s="2"/>
      <c r="R892" s="629"/>
      <c r="S892" s="1"/>
      <c r="T892" s="1"/>
      <c r="U892" s="360"/>
      <c r="V892" s="14"/>
      <c r="W892" s="11"/>
      <c r="X892" s="2"/>
      <c r="Y892" s="1322"/>
      <c r="Z892" s="2"/>
      <c r="AA892" s="2"/>
      <c r="AB892" s="2"/>
      <c r="AC892" s="2"/>
      <c r="AD892" s="2"/>
      <c r="AE892" s="2"/>
      <c r="AF892" s="2"/>
      <c r="AG892" s="2"/>
      <c r="AH892" s="2"/>
      <c r="AI892" s="2"/>
      <c r="AJ892" s="2"/>
    </row>
    <row r="893" ht="15.75" customHeight="1">
      <c r="A893" s="241"/>
      <c r="B893" s="11"/>
      <c r="C893" s="11"/>
      <c r="D893" s="2"/>
      <c r="E893" s="11"/>
      <c r="F893" s="2"/>
      <c r="G893" s="2"/>
      <c r="H893" s="2"/>
      <c r="I893" s="28"/>
      <c r="J893" s="2"/>
      <c r="K893" s="2"/>
      <c r="L893" s="11"/>
      <c r="M893" s="11"/>
      <c r="N893" s="11"/>
      <c r="O893" s="11"/>
      <c r="P893" s="2"/>
      <c r="Q893" s="2"/>
      <c r="R893" s="629"/>
      <c r="S893" s="1"/>
      <c r="T893" s="1"/>
      <c r="U893" s="360"/>
      <c r="V893" s="14"/>
      <c r="W893" s="11"/>
      <c r="X893" s="2"/>
      <c r="Y893" s="1322"/>
      <c r="Z893" s="2"/>
      <c r="AA893" s="2"/>
      <c r="AB893" s="2"/>
      <c r="AC893" s="2"/>
      <c r="AD893" s="2"/>
      <c r="AE893" s="2"/>
      <c r="AF893" s="2"/>
      <c r="AG893" s="2"/>
      <c r="AH893" s="2"/>
      <c r="AI893" s="2"/>
      <c r="AJ893" s="2"/>
    </row>
    <row r="894" ht="15.75" customHeight="1">
      <c r="A894" s="241"/>
      <c r="B894" s="11"/>
      <c r="C894" s="11"/>
      <c r="D894" s="2"/>
      <c r="E894" s="11"/>
      <c r="F894" s="2"/>
      <c r="G894" s="2"/>
      <c r="H894" s="2"/>
      <c r="I894" s="28"/>
      <c r="J894" s="2"/>
      <c r="K894" s="2"/>
      <c r="L894" s="11"/>
      <c r="M894" s="11"/>
      <c r="N894" s="11"/>
      <c r="O894" s="11"/>
      <c r="P894" s="2"/>
      <c r="Q894" s="2"/>
      <c r="R894" s="629"/>
      <c r="S894" s="1"/>
      <c r="T894" s="1"/>
      <c r="U894" s="360"/>
      <c r="V894" s="14"/>
      <c r="W894" s="11"/>
      <c r="X894" s="2"/>
      <c r="Y894" s="1322"/>
      <c r="Z894" s="2"/>
      <c r="AA894" s="2"/>
      <c r="AB894" s="2"/>
      <c r="AC894" s="2"/>
      <c r="AD894" s="2"/>
      <c r="AE894" s="2"/>
      <c r="AF894" s="2"/>
      <c r="AG894" s="2"/>
      <c r="AH894" s="2"/>
      <c r="AI894" s="2"/>
      <c r="AJ894" s="2"/>
    </row>
    <row r="895" ht="15.75" customHeight="1">
      <c r="A895" s="241"/>
      <c r="B895" s="11"/>
      <c r="C895" s="11"/>
      <c r="D895" s="2"/>
      <c r="E895" s="11"/>
      <c r="F895" s="2"/>
      <c r="G895" s="2"/>
      <c r="H895" s="2"/>
      <c r="I895" s="28"/>
      <c r="J895" s="2"/>
      <c r="K895" s="2"/>
      <c r="L895" s="11"/>
      <c r="M895" s="11"/>
      <c r="N895" s="11"/>
      <c r="O895" s="11"/>
      <c r="P895" s="2"/>
      <c r="Q895" s="2"/>
      <c r="R895" s="629"/>
      <c r="S895" s="1"/>
      <c r="T895" s="1"/>
      <c r="U895" s="360"/>
      <c r="V895" s="14"/>
      <c r="W895" s="11"/>
      <c r="X895" s="2"/>
      <c r="Y895" s="1322"/>
      <c r="Z895" s="2"/>
      <c r="AA895" s="2"/>
      <c r="AB895" s="2"/>
      <c r="AC895" s="2"/>
      <c r="AD895" s="2"/>
      <c r="AE895" s="2"/>
      <c r="AF895" s="2"/>
      <c r="AG895" s="2"/>
      <c r="AH895" s="2"/>
      <c r="AI895" s="2"/>
      <c r="AJ895" s="2"/>
    </row>
    <row r="896" ht="15.75" customHeight="1">
      <c r="A896" s="241"/>
      <c r="B896" s="11"/>
      <c r="C896" s="11"/>
      <c r="D896" s="2"/>
      <c r="E896" s="11"/>
      <c r="F896" s="2"/>
      <c r="G896" s="2"/>
      <c r="H896" s="2"/>
      <c r="I896" s="28"/>
      <c r="J896" s="2"/>
      <c r="K896" s="2"/>
      <c r="L896" s="11"/>
      <c r="M896" s="11"/>
      <c r="N896" s="11"/>
      <c r="O896" s="11"/>
      <c r="P896" s="2"/>
      <c r="Q896" s="2"/>
      <c r="R896" s="629"/>
      <c r="S896" s="1"/>
      <c r="T896" s="1"/>
      <c r="U896" s="360"/>
      <c r="V896" s="14"/>
      <c r="W896" s="11"/>
      <c r="X896" s="2"/>
      <c r="Y896" s="1322"/>
      <c r="Z896" s="2"/>
      <c r="AA896" s="2"/>
      <c r="AB896" s="2"/>
      <c r="AC896" s="2"/>
      <c r="AD896" s="2"/>
      <c r="AE896" s="2"/>
      <c r="AF896" s="2"/>
      <c r="AG896" s="2"/>
      <c r="AH896" s="2"/>
      <c r="AI896" s="2"/>
      <c r="AJ896" s="2"/>
    </row>
    <row r="897" ht="15.75" customHeight="1">
      <c r="A897" s="241"/>
      <c r="B897" s="11"/>
      <c r="C897" s="11"/>
      <c r="D897" s="2"/>
      <c r="E897" s="11"/>
      <c r="F897" s="2"/>
      <c r="G897" s="2"/>
      <c r="H897" s="2"/>
      <c r="I897" s="28"/>
      <c r="J897" s="2"/>
      <c r="K897" s="2"/>
      <c r="L897" s="11"/>
      <c r="M897" s="11"/>
      <c r="N897" s="11"/>
      <c r="O897" s="11"/>
      <c r="P897" s="2"/>
      <c r="Q897" s="2"/>
      <c r="R897" s="629"/>
      <c r="S897" s="1"/>
      <c r="T897" s="1"/>
      <c r="U897" s="360"/>
      <c r="V897" s="14"/>
      <c r="W897" s="11"/>
      <c r="X897" s="2"/>
      <c r="Y897" s="1322"/>
      <c r="Z897" s="2"/>
      <c r="AA897" s="2"/>
      <c r="AB897" s="2"/>
      <c r="AC897" s="2"/>
      <c r="AD897" s="2"/>
      <c r="AE897" s="2"/>
      <c r="AF897" s="2"/>
      <c r="AG897" s="2"/>
      <c r="AH897" s="2"/>
      <c r="AI897" s="2"/>
      <c r="AJ897" s="2"/>
    </row>
    <row r="898" ht="15.75" customHeight="1">
      <c r="A898" s="241"/>
      <c r="B898" s="11"/>
      <c r="C898" s="11"/>
      <c r="D898" s="2"/>
      <c r="E898" s="11"/>
      <c r="F898" s="2"/>
      <c r="G898" s="2"/>
      <c r="H898" s="2"/>
      <c r="I898" s="28"/>
      <c r="J898" s="2"/>
      <c r="K898" s="2"/>
      <c r="L898" s="11"/>
      <c r="M898" s="11"/>
      <c r="N898" s="11"/>
      <c r="O898" s="11"/>
      <c r="P898" s="2"/>
      <c r="Q898" s="2"/>
      <c r="R898" s="629"/>
      <c r="S898" s="1"/>
      <c r="T898" s="1"/>
      <c r="U898" s="360"/>
      <c r="V898" s="14"/>
      <c r="W898" s="11"/>
      <c r="X898" s="2"/>
      <c r="Y898" s="1322"/>
      <c r="Z898" s="2"/>
      <c r="AA898" s="2"/>
      <c r="AB898" s="2"/>
      <c r="AC898" s="2"/>
      <c r="AD898" s="2"/>
      <c r="AE898" s="2"/>
      <c r="AF898" s="2"/>
      <c r="AG898" s="2"/>
      <c r="AH898" s="2"/>
      <c r="AI898" s="2"/>
      <c r="AJ898" s="2"/>
    </row>
    <row r="899" ht="15.75" customHeight="1">
      <c r="A899" s="241"/>
      <c r="B899" s="11"/>
      <c r="C899" s="11"/>
      <c r="D899" s="2"/>
      <c r="E899" s="11"/>
      <c r="F899" s="2"/>
      <c r="G899" s="2"/>
      <c r="H899" s="2"/>
      <c r="I899" s="28"/>
      <c r="J899" s="2"/>
      <c r="K899" s="2"/>
      <c r="L899" s="11"/>
      <c r="M899" s="11"/>
      <c r="N899" s="11"/>
      <c r="O899" s="11"/>
      <c r="P899" s="2"/>
      <c r="Q899" s="2"/>
      <c r="R899" s="629"/>
      <c r="S899" s="1"/>
      <c r="T899" s="1"/>
      <c r="U899" s="360"/>
      <c r="V899" s="14"/>
      <c r="W899" s="11"/>
      <c r="X899" s="2"/>
      <c r="Y899" s="1322"/>
      <c r="Z899" s="2"/>
      <c r="AA899" s="2"/>
      <c r="AB899" s="2"/>
      <c r="AC899" s="2"/>
      <c r="AD899" s="2"/>
      <c r="AE899" s="2"/>
      <c r="AF899" s="2"/>
      <c r="AG899" s="2"/>
      <c r="AH899" s="2"/>
      <c r="AI899" s="2"/>
      <c r="AJ899" s="2"/>
    </row>
    <row r="900" ht="15.75" customHeight="1">
      <c r="A900" s="241"/>
      <c r="B900" s="11"/>
      <c r="C900" s="11"/>
      <c r="D900" s="2"/>
      <c r="E900" s="11"/>
      <c r="F900" s="2"/>
      <c r="G900" s="2"/>
      <c r="H900" s="2"/>
      <c r="I900" s="28"/>
      <c r="J900" s="2"/>
      <c r="K900" s="2"/>
      <c r="L900" s="11"/>
      <c r="M900" s="11"/>
      <c r="N900" s="11"/>
      <c r="O900" s="11"/>
      <c r="P900" s="2"/>
      <c r="Q900" s="2"/>
      <c r="R900" s="629"/>
      <c r="S900" s="1"/>
      <c r="T900" s="1"/>
      <c r="U900" s="360"/>
      <c r="V900" s="14"/>
      <c r="W900" s="11"/>
      <c r="X900" s="2"/>
      <c r="Y900" s="1322"/>
      <c r="Z900" s="2"/>
      <c r="AA900" s="2"/>
      <c r="AB900" s="2"/>
      <c r="AC900" s="2"/>
      <c r="AD900" s="2"/>
      <c r="AE900" s="2"/>
      <c r="AF900" s="2"/>
      <c r="AG900" s="2"/>
      <c r="AH900" s="2"/>
      <c r="AI900" s="2"/>
      <c r="AJ900" s="2"/>
    </row>
    <row r="901" ht="15.75" customHeight="1">
      <c r="A901" s="241"/>
      <c r="B901" s="11"/>
      <c r="C901" s="11"/>
      <c r="D901" s="2"/>
      <c r="E901" s="11"/>
      <c r="F901" s="2"/>
      <c r="G901" s="2"/>
      <c r="H901" s="2"/>
      <c r="I901" s="28"/>
      <c r="J901" s="2"/>
      <c r="K901" s="2"/>
      <c r="L901" s="11"/>
      <c r="M901" s="11"/>
      <c r="N901" s="11"/>
      <c r="O901" s="11"/>
      <c r="P901" s="2"/>
      <c r="Q901" s="2"/>
      <c r="R901" s="629"/>
      <c r="S901" s="1"/>
      <c r="T901" s="1"/>
      <c r="U901" s="360"/>
      <c r="V901" s="14"/>
      <c r="W901" s="11"/>
      <c r="X901" s="2"/>
      <c r="Y901" s="1322"/>
      <c r="Z901" s="2"/>
      <c r="AA901" s="2"/>
      <c r="AB901" s="2"/>
      <c r="AC901" s="2"/>
      <c r="AD901" s="2"/>
      <c r="AE901" s="2"/>
      <c r="AF901" s="2"/>
      <c r="AG901" s="2"/>
      <c r="AH901" s="2"/>
      <c r="AI901" s="2"/>
      <c r="AJ901" s="2"/>
    </row>
    <row r="902" ht="15.75" customHeight="1">
      <c r="A902" s="241"/>
      <c r="B902" s="11"/>
      <c r="C902" s="11"/>
      <c r="D902" s="2"/>
      <c r="E902" s="11"/>
      <c r="F902" s="2"/>
      <c r="G902" s="2"/>
      <c r="H902" s="2"/>
      <c r="I902" s="28"/>
      <c r="J902" s="2"/>
      <c r="K902" s="2"/>
      <c r="L902" s="11"/>
      <c r="M902" s="11"/>
      <c r="N902" s="11"/>
      <c r="O902" s="11"/>
      <c r="P902" s="2"/>
      <c r="Q902" s="2"/>
      <c r="R902" s="629"/>
      <c r="S902" s="1"/>
      <c r="T902" s="1"/>
      <c r="U902" s="360"/>
      <c r="V902" s="14"/>
      <c r="W902" s="11"/>
      <c r="X902" s="2"/>
      <c r="Y902" s="1322"/>
      <c r="Z902" s="2"/>
      <c r="AA902" s="2"/>
      <c r="AB902" s="2"/>
      <c r="AC902" s="2"/>
      <c r="AD902" s="2"/>
      <c r="AE902" s="2"/>
      <c r="AF902" s="2"/>
      <c r="AG902" s="2"/>
      <c r="AH902" s="2"/>
      <c r="AI902" s="2"/>
      <c r="AJ902" s="2"/>
    </row>
    <row r="903" ht="15.75" customHeight="1">
      <c r="A903" s="241"/>
      <c r="B903" s="11"/>
      <c r="C903" s="11"/>
      <c r="D903" s="2"/>
      <c r="E903" s="11"/>
      <c r="F903" s="2"/>
      <c r="G903" s="2"/>
      <c r="H903" s="2"/>
      <c r="I903" s="28"/>
      <c r="J903" s="2"/>
      <c r="K903" s="2"/>
      <c r="L903" s="11"/>
      <c r="M903" s="11"/>
      <c r="N903" s="11"/>
      <c r="O903" s="11"/>
      <c r="P903" s="2"/>
      <c r="Q903" s="2"/>
      <c r="R903" s="629"/>
      <c r="S903" s="1"/>
      <c r="T903" s="1"/>
      <c r="U903" s="360"/>
      <c r="V903" s="14"/>
      <c r="W903" s="11"/>
      <c r="X903" s="2"/>
      <c r="Y903" s="1322"/>
      <c r="Z903" s="2"/>
      <c r="AA903" s="2"/>
      <c r="AB903" s="2"/>
      <c r="AC903" s="2"/>
      <c r="AD903" s="2"/>
      <c r="AE903" s="2"/>
      <c r="AF903" s="2"/>
      <c r="AG903" s="2"/>
      <c r="AH903" s="2"/>
      <c r="AI903" s="2"/>
      <c r="AJ903" s="2"/>
    </row>
    <row r="904" ht="15.75" customHeight="1">
      <c r="A904" s="241"/>
      <c r="B904" s="11"/>
      <c r="C904" s="11"/>
      <c r="D904" s="2"/>
      <c r="E904" s="11"/>
      <c r="F904" s="2"/>
      <c r="G904" s="2"/>
      <c r="H904" s="2"/>
      <c r="I904" s="28"/>
      <c r="J904" s="2"/>
      <c r="K904" s="2"/>
      <c r="L904" s="11"/>
      <c r="M904" s="11"/>
      <c r="N904" s="11"/>
      <c r="O904" s="11"/>
      <c r="P904" s="2"/>
      <c r="Q904" s="2"/>
      <c r="R904" s="629"/>
      <c r="S904" s="1"/>
      <c r="T904" s="1"/>
      <c r="U904" s="360"/>
      <c r="V904" s="14"/>
      <c r="W904" s="11"/>
      <c r="X904" s="2"/>
      <c r="Y904" s="1322"/>
      <c r="Z904" s="2"/>
      <c r="AA904" s="2"/>
      <c r="AB904" s="2"/>
      <c r="AC904" s="2"/>
      <c r="AD904" s="2"/>
      <c r="AE904" s="2"/>
      <c r="AF904" s="2"/>
      <c r="AG904" s="2"/>
      <c r="AH904" s="2"/>
      <c r="AI904" s="2"/>
      <c r="AJ904" s="2"/>
    </row>
    <row r="905" ht="15.75" customHeight="1">
      <c r="A905" s="241"/>
      <c r="B905" s="11"/>
      <c r="C905" s="11"/>
      <c r="D905" s="2"/>
      <c r="E905" s="11"/>
      <c r="F905" s="2"/>
      <c r="G905" s="2"/>
      <c r="H905" s="2"/>
      <c r="I905" s="28"/>
      <c r="J905" s="2"/>
      <c r="K905" s="2"/>
      <c r="L905" s="11"/>
      <c r="M905" s="11"/>
      <c r="N905" s="11"/>
      <c r="O905" s="11"/>
      <c r="P905" s="2"/>
      <c r="Q905" s="2"/>
      <c r="R905" s="629"/>
      <c r="S905" s="1"/>
      <c r="T905" s="1"/>
      <c r="U905" s="360"/>
      <c r="V905" s="14"/>
      <c r="W905" s="11"/>
      <c r="X905" s="2"/>
      <c r="Y905" s="1322"/>
      <c r="Z905" s="2"/>
      <c r="AA905" s="2"/>
      <c r="AB905" s="2"/>
      <c r="AC905" s="2"/>
      <c r="AD905" s="2"/>
      <c r="AE905" s="2"/>
      <c r="AF905" s="2"/>
      <c r="AG905" s="2"/>
      <c r="AH905" s="2"/>
      <c r="AI905" s="2"/>
      <c r="AJ905" s="2"/>
    </row>
    <row r="906" ht="15.75" customHeight="1">
      <c r="A906" s="241"/>
      <c r="B906" s="11"/>
      <c r="C906" s="11"/>
      <c r="D906" s="2"/>
      <c r="E906" s="11"/>
      <c r="F906" s="2"/>
      <c r="G906" s="2"/>
      <c r="H906" s="2"/>
      <c r="I906" s="28"/>
      <c r="J906" s="2"/>
      <c r="K906" s="2"/>
      <c r="L906" s="11"/>
      <c r="M906" s="11"/>
      <c r="N906" s="11"/>
      <c r="O906" s="11"/>
      <c r="P906" s="2"/>
      <c r="Q906" s="2"/>
      <c r="R906" s="629"/>
      <c r="S906" s="1"/>
      <c r="T906" s="1"/>
      <c r="U906" s="360"/>
      <c r="V906" s="14"/>
      <c r="W906" s="11"/>
      <c r="X906" s="2"/>
      <c r="Y906" s="1322"/>
      <c r="Z906" s="2"/>
      <c r="AA906" s="2"/>
      <c r="AB906" s="2"/>
      <c r="AC906" s="2"/>
      <c r="AD906" s="2"/>
      <c r="AE906" s="2"/>
      <c r="AF906" s="2"/>
      <c r="AG906" s="2"/>
      <c r="AH906" s="2"/>
      <c r="AI906" s="2"/>
      <c r="AJ906" s="2"/>
    </row>
    <row r="907" ht="15.75" customHeight="1">
      <c r="A907" s="241"/>
      <c r="B907" s="11"/>
      <c r="C907" s="11"/>
      <c r="D907" s="2"/>
      <c r="E907" s="11"/>
      <c r="F907" s="2"/>
      <c r="G907" s="2"/>
      <c r="H907" s="2"/>
      <c r="I907" s="28"/>
      <c r="J907" s="2"/>
      <c r="K907" s="2"/>
      <c r="L907" s="11"/>
      <c r="M907" s="11"/>
      <c r="N907" s="11"/>
      <c r="O907" s="11"/>
      <c r="P907" s="2"/>
      <c r="Q907" s="2"/>
      <c r="R907" s="629"/>
      <c r="S907" s="1"/>
      <c r="T907" s="1"/>
      <c r="U907" s="360"/>
      <c r="V907" s="14"/>
      <c r="W907" s="11"/>
      <c r="X907" s="2"/>
      <c r="Y907" s="1322"/>
      <c r="Z907" s="2"/>
      <c r="AA907" s="2"/>
      <c r="AB907" s="2"/>
      <c r="AC907" s="2"/>
      <c r="AD907" s="2"/>
      <c r="AE907" s="2"/>
      <c r="AF907" s="2"/>
      <c r="AG907" s="2"/>
      <c r="AH907" s="2"/>
      <c r="AI907" s="2"/>
      <c r="AJ907" s="2"/>
    </row>
    <row r="908" ht="15.75" customHeight="1">
      <c r="A908" s="241"/>
      <c r="B908" s="11"/>
      <c r="C908" s="11"/>
      <c r="D908" s="2"/>
      <c r="E908" s="11"/>
      <c r="F908" s="2"/>
      <c r="G908" s="2"/>
      <c r="H908" s="2"/>
      <c r="I908" s="28"/>
      <c r="J908" s="2"/>
      <c r="K908" s="2"/>
      <c r="L908" s="11"/>
      <c r="M908" s="11"/>
      <c r="N908" s="11"/>
      <c r="O908" s="11"/>
      <c r="P908" s="2"/>
      <c r="Q908" s="2"/>
      <c r="R908" s="629"/>
      <c r="S908" s="1"/>
      <c r="T908" s="1"/>
      <c r="U908" s="360"/>
      <c r="V908" s="14"/>
      <c r="W908" s="11"/>
      <c r="X908" s="2"/>
      <c r="Y908" s="1322"/>
      <c r="Z908" s="2"/>
      <c r="AA908" s="2"/>
      <c r="AB908" s="2"/>
      <c r="AC908" s="2"/>
      <c r="AD908" s="2"/>
      <c r="AE908" s="2"/>
      <c r="AF908" s="2"/>
      <c r="AG908" s="2"/>
      <c r="AH908" s="2"/>
      <c r="AI908" s="2"/>
      <c r="AJ908" s="2"/>
    </row>
    <row r="909" ht="15.75" customHeight="1">
      <c r="A909" s="241"/>
      <c r="B909" s="11"/>
      <c r="C909" s="11"/>
      <c r="D909" s="2"/>
      <c r="E909" s="11"/>
      <c r="F909" s="2"/>
      <c r="G909" s="2"/>
      <c r="H909" s="2"/>
      <c r="I909" s="28"/>
      <c r="J909" s="2"/>
      <c r="K909" s="2"/>
      <c r="L909" s="11"/>
      <c r="M909" s="11"/>
      <c r="N909" s="11"/>
      <c r="O909" s="11"/>
      <c r="P909" s="2"/>
      <c r="Q909" s="2"/>
      <c r="R909" s="629"/>
      <c r="S909" s="1"/>
      <c r="T909" s="1"/>
      <c r="U909" s="360"/>
      <c r="V909" s="14"/>
      <c r="W909" s="11"/>
      <c r="X909" s="2"/>
      <c r="Y909" s="1322"/>
      <c r="Z909" s="2"/>
      <c r="AA909" s="2"/>
      <c r="AB909" s="2"/>
      <c r="AC909" s="2"/>
      <c r="AD909" s="2"/>
      <c r="AE909" s="2"/>
      <c r="AF909" s="2"/>
      <c r="AG909" s="2"/>
      <c r="AH909" s="2"/>
      <c r="AI909" s="2"/>
      <c r="AJ909" s="2"/>
    </row>
    <row r="910" ht="15.75" customHeight="1">
      <c r="A910" s="241"/>
      <c r="B910" s="11"/>
      <c r="C910" s="11"/>
      <c r="D910" s="2"/>
      <c r="E910" s="11"/>
      <c r="F910" s="2"/>
      <c r="G910" s="2"/>
      <c r="H910" s="2"/>
      <c r="I910" s="28"/>
      <c r="J910" s="2"/>
      <c r="K910" s="2"/>
      <c r="L910" s="11"/>
      <c r="M910" s="11"/>
      <c r="N910" s="11"/>
      <c r="O910" s="11"/>
      <c r="P910" s="2"/>
      <c r="Q910" s="2"/>
      <c r="R910" s="629"/>
      <c r="S910" s="1"/>
      <c r="T910" s="1"/>
      <c r="U910" s="360"/>
      <c r="V910" s="14"/>
      <c r="W910" s="11"/>
      <c r="X910" s="2"/>
      <c r="Y910" s="1322"/>
      <c r="Z910" s="2"/>
      <c r="AA910" s="2"/>
      <c r="AB910" s="2"/>
      <c r="AC910" s="2"/>
      <c r="AD910" s="2"/>
      <c r="AE910" s="2"/>
      <c r="AF910" s="2"/>
      <c r="AG910" s="2"/>
      <c r="AH910" s="2"/>
      <c r="AI910" s="2"/>
      <c r="AJ910" s="2"/>
    </row>
    <row r="911" ht="15.75" customHeight="1">
      <c r="A911" s="241"/>
      <c r="B911" s="11"/>
      <c r="C911" s="11"/>
      <c r="D911" s="2"/>
      <c r="E911" s="11"/>
      <c r="F911" s="2"/>
      <c r="G911" s="2"/>
      <c r="H911" s="2"/>
      <c r="I911" s="28"/>
      <c r="J911" s="2"/>
      <c r="K911" s="2"/>
      <c r="L911" s="11"/>
      <c r="M911" s="11"/>
      <c r="N911" s="11"/>
      <c r="O911" s="11"/>
      <c r="P911" s="2"/>
      <c r="Q911" s="2"/>
      <c r="R911" s="629"/>
      <c r="S911" s="1"/>
      <c r="T911" s="1"/>
      <c r="U911" s="360"/>
      <c r="V911" s="14"/>
      <c r="W911" s="11"/>
      <c r="X911" s="2"/>
      <c r="Y911" s="1322"/>
      <c r="Z911" s="2"/>
      <c r="AA911" s="2"/>
      <c r="AB911" s="2"/>
      <c r="AC911" s="2"/>
      <c r="AD911" s="2"/>
      <c r="AE911" s="2"/>
      <c r="AF911" s="2"/>
      <c r="AG911" s="2"/>
      <c r="AH911" s="2"/>
      <c r="AI911" s="2"/>
      <c r="AJ911" s="2"/>
    </row>
    <row r="912" ht="15.75" customHeight="1">
      <c r="A912" s="241"/>
      <c r="B912" s="11"/>
      <c r="C912" s="11"/>
      <c r="D912" s="2"/>
      <c r="E912" s="11"/>
      <c r="F912" s="2"/>
      <c r="G912" s="2"/>
      <c r="H912" s="2"/>
      <c r="I912" s="28"/>
      <c r="J912" s="2"/>
      <c r="K912" s="2"/>
      <c r="L912" s="11"/>
      <c r="M912" s="11"/>
      <c r="N912" s="11"/>
      <c r="O912" s="11"/>
      <c r="P912" s="2"/>
      <c r="Q912" s="2"/>
      <c r="R912" s="629"/>
      <c r="S912" s="1"/>
      <c r="T912" s="1"/>
      <c r="U912" s="360"/>
      <c r="V912" s="14"/>
      <c r="W912" s="11"/>
      <c r="X912" s="2"/>
      <c r="Y912" s="1322"/>
      <c r="Z912" s="2"/>
      <c r="AA912" s="2"/>
      <c r="AB912" s="2"/>
      <c r="AC912" s="2"/>
      <c r="AD912" s="2"/>
      <c r="AE912" s="2"/>
      <c r="AF912" s="2"/>
      <c r="AG912" s="2"/>
      <c r="AH912" s="2"/>
      <c r="AI912" s="2"/>
      <c r="AJ912" s="2"/>
    </row>
    <row r="913" ht="15.75" customHeight="1">
      <c r="A913" s="241"/>
      <c r="B913" s="11"/>
      <c r="C913" s="11"/>
      <c r="D913" s="2"/>
      <c r="E913" s="11"/>
      <c r="F913" s="2"/>
      <c r="G913" s="2"/>
      <c r="H913" s="2"/>
      <c r="I913" s="28"/>
      <c r="J913" s="2"/>
      <c r="K913" s="2"/>
      <c r="L913" s="11"/>
      <c r="M913" s="11"/>
      <c r="N913" s="11"/>
      <c r="O913" s="11"/>
      <c r="P913" s="2"/>
      <c r="Q913" s="2"/>
      <c r="R913" s="629"/>
      <c r="S913" s="1"/>
      <c r="T913" s="1"/>
      <c r="U913" s="360"/>
      <c r="V913" s="14"/>
      <c r="W913" s="11"/>
      <c r="X913" s="2"/>
      <c r="Y913" s="1322"/>
      <c r="Z913" s="2"/>
      <c r="AA913" s="2"/>
      <c r="AB913" s="2"/>
      <c r="AC913" s="2"/>
      <c r="AD913" s="2"/>
      <c r="AE913" s="2"/>
      <c r="AF913" s="2"/>
      <c r="AG913" s="2"/>
      <c r="AH913" s="2"/>
      <c r="AI913" s="2"/>
      <c r="AJ913" s="2"/>
    </row>
    <row r="914" ht="15.75" customHeight="1">
      <c r="A914" s="241"/>
      <c r="B914" s="11"/>
      <c r="C914" s="11"/>
      <c r="D914" s="2"/>
      <c r="E914" s="11"/>
      <c r="F914" s="2"/>
      <c r="G914" s="2"/>
      <c r="H914" s="2"/>
      <c r="I914" s="28"/>
      <c r="J914" s="2"/>
      <c r="K914" s="2"/>
      <c r="L914" s="11"/>
      <c r="M914" s="11"/>
      <c r="N914" s="11"/>
      <c r="O914" s="11"/>
      <c r="P914" s="2"/>
      <c r="Q914" s="2"/>
      <c r="R914" s="629"/>
      <c r="S914" s="1"/>
      <c r="T914" s="1"/>
      <c r="U914" s="360"/>
      <c r="V914" s="14"/>
      <c r="W914" s="11"/>
      <c r="X914" s="2"/>
      <c r="Y914" s="1322"/>
      <c r="Z914" s="2"/>
      <c r="AA914" s="2"/>
      <c r="AB914" s="2"/>
      <c r="AC914" s="2"/>
      <c r="AD914" s="2"/>
      <c r="AE914" s="2"/>
      <c r="AF914" s="2"/>
      <c r="AG914" s="2"/>
      <c r="AH914" s="2"/>
      <c r="AI914" s="2"/>
      <c r="AJ914" s="2"/>
    </row>
    <row r="915" ht="15.75" customHeight="1">
      <c r="A915" s="241"/>
      <c r="B915" s="11"/>
      <c r="C915" s="11"/>
      <c r="D915" s="2"/>
      <c r="E915" s="11"/>
      <c r="F915" s="2"/>
      <c r="G915" s="2"/>
      <c r="H915" s="2"/>
      <c r="I915" s="28"/>
      <c r="J915" s="2"/>
      <c r="K915" s="2"/>
      <c r="L915" s="11"/>
      <c r="M915" s="11"/>
      <c r="N915" s="11"/>
      <c r="O915" s="11"/>
      <c r="P915" s="2"/>
      <c r="Q915" s="2"/>
      <c r="R915" s="629"/>
      <c r="S915" s="1"/>
      <c r="T915" s="1"/>
      <c r="U915" s="360"/>
      <c r="V915" s="14"/>
      <c r="W915" s="11"/>
      <c r="X915" s="2"/>
      <c r="Y915" s="1322"/>
      <c r="Z915" s="2"/>
      <c r="AA915" s="2"/>
      <c r="AB915" s="2"/>
      <c r="AC915" s="2"/>
      <c r="AD915" s="2"/>
      <c r="AE915" s="2"/>
      <c r="AF915" s="2"/>
      <c r="AG915" s="2"/>
      <c r="AH915" s="2"/>
      <c r="AI915" s="2"/>
      <c r="AJ915" s="2"/>
    </row>
    <row r="916" ht="15.75" customHeight="1">
      <c r="A916" s="241"/>
      <c r="B916" s="11"/>
      <c r="C916" s="11"/>
      <c r="D916" s="2"/>
      <c r="E916" s="11"/>
      <c r="F916" s="2"/>
      <c r="G916" s="2"/>
      <c r="H916" s="2"/>
      <c r="I916" s="28"/>
      <c r="J916" s="2"/>
      <c r="K916" s="2"/>
      <c r="L916" s="11"/>
      <c r="M916" s="11"/>
      <c r="N916" s="11"/>
      <c r="O916" s="11"/>
      <c r="P916" s="2"/>
      <c r="Q916" s="2"/>
      <c r="R916" s="629"/>
      <c r="S916" s="1"/>
      <c r="T916" s="1"/>
      <c r="U916" s="360"/>
      <c r="V916" s="14"/>
      <c r="W916" s="11"/>
      <c r="X916" s="2"/>
      <c r="Y916" s="1322"/>
      <c r="Z916" s="2"/>
      <c r="AA916" s="2"/>
      <c r="AB916" s="2"/>
      <c r="AC916" s="2"/>
      <c r="AD916" s="2"/>
      <c r="AE916" s="2"/>
      <c r="AF916" s="2"/>
      <c r="AG916" s="2"/>
      <c r="AH916" s="2"/>
      <c r="AI916" s="2"/>
      <c r="AJ916" s="2"/>
    </row>
    <row r="917" ht="15.75" customHeight="1">
      <c r="A917" s="241"/>
      <c r="B917" s="11"/>
      <c r="C917" s="11"/>
      <c r="D917" s="2"/>
      <c r="E917" s="11"/>
      <c r="F917" s="2"/>
      <c r="G917" s="2"/>
      <c r="H917" s="2"/>
      <c r="I917" s="28"/>
      <c r="J917" s="2"/>
      <c r="K917" s="2"/>
      <c r="L917" s="11"/>
      <c r="M917" s="11"/>
      <c r="N917" s="11"/>
      <c r="O917" s="11"/>
      <c r="P917" s="2"/>
      <c r="Q917" s="2"/>
      <c r="R917" s="629"/>
      <c r="S917" s="1"/>
      <c r="T917" s="1"/>
      <c r="U917" s="360"/>
      <c r="V917" s="14"/>
      <c r="W917" s="11"/>
      <c r="X917" s="2"/>
      <c r="Y917" s="1322"/>
      <c r="Z917" s="2"/>
      <c r="AA917" s="2"/>
      <c r="AB917" s="2"/>
      <c r="AC917" s="2"/>
      <c r="AD917" s="2"/>
      <c r="AE917" s="2"/>
      <c r="AF917" s="2"/>
      <c r="AG917" s="2"/>
      <c r="AH917" s="2"/>
      <c r="AI917" s="2"/>
      <c r="AJ917" s="2"/>
    </row>
    <row r="918" ht="15.75" customHeight="1">
      <c r="A918" s="241"/>
      <c r="B918" s="11"/>
      <c r="C918" s="11"/>
      <c r="D918" s="2"/>
      <c r="E918" s="11"/>
      <c r="F918" s="2"/>
      <c r="G918" s="2"/>
      <c r="H918" s="2"/>
      <c r="I918" s="28"/>
      <c r="J918" s="2"/>
      <c r="K918" s="2"/>
      <c r="L918" s="11"/>
      <c r="M918" s="11"/>
      <c r="N918" s="11"/>
      <c r="O918" s="11"/>
      <c r="P918" s="2"/>
      <c r="Q918" s="2"/>
      <c r="R918" s="629"/>
      <c r="S918" s="1"/>
      <c r="T918" s="1"/>
      <c r="U918" s="360"/>
      <c r="V918" s="14"/>
      <c r="W918" s="11"/>
      <c r="X918" s="2"/>
      <c r="Y918" s="1322"/>
      <c r="Z918" s="2"/>
      <c r="AA918" s="2"/>
      <c r="AB918" s="2"/>
      <c r="AC918" s="2"/>
      <c r="AD918" s="2"/>
      <c r="AE918" s="2"/>
      <c r="AF918" s="2"/>
      <c r="AG918" s="2"/>
      <c r="AH918" s="2"/>
      <c r="AI918" s="2"/>
      <c r="AJ918" s="2"/>
    </row>
    <row r="919" ht="15.75" customHeight="1">
      <c r="A919" s="241"/>
      <c r="B919" s="11"/>
      <c r="C919" s="11"/>
      <c r="D919" s="2"/>
      <c r="E919" s="11"/>
      <c r="F919" s="2"/>
      <c r="G919" s="2"/>
      <c r="H919" s="2"/>
      <c r="I919" s="28"/>
      <c r="J919" s="2"/>
      <c r="K919" s="2"/>
      <c r="L919" s="11"/>
      <c r="M919" s="11"/>
      <c r="N919" s="11"/>
      <c r="O919" s="11"/>
      <c r="P919" s="2"/>
      <c r="Q919" s="2"/>
      <c r="R919" s="629"/>
      <c r="S919" s="1"/>
      <c r="T919" s="1"/>
      <c r="U919" s="360"/>
      <c r="V919" s="14"/>
      <c r="W919" s="11"/>
      <c r="X919" s="2"/>
      <c r="Y919" s="1322"/>
      <c r="Z919" s="2"/>
      <c r="AA919" s="2"/>
      <c r="AB919" s="2"/>
      <c r="AC919" s="2"/>
      <c r="AD919" s="2"/>
      <c r="AE919" s="2"/>
      <c r="AF919" s="2"/>
      <c r="AG919" s="2"/>
      <c r="AH919" s="2"/>
      <c r="AI919" s="2"/>
      <c r="AJ919" s="2"/>
    </row>
    <row r="920" ht="15.75" customHeight="1">
      <c r="A920" s="241"/>
      <c r="B920" s="11"/>
      <c r="C920" s="11"/>
      <c r="D920" s="2"/>
      <c r="E920" s="11"/>
      <c r="F920" s="2"/>
      <c r="G920" s="2"/>
      <c r="H920" s="2"/>
      <c r="I920" s="28"/>
      <c r="J920" s="2"/>
      <c r="K920" s="2"/>
      <c r="L920" s="11"/>
      <c r="M920" s="11"/>
      <c r="N920" s="11"/>
      <c r="O920" s="11"/>
      <c r="P920" s="2"/>
      <c r="Q920" s="2"/>
      <c r="R920" s="629"/>
      <c r="S920" s="1"/>
      <c r="T920" s="1"/>
      <c r="U920" s="360"/>
      <c r="V920" s="14"/>
      <c r="W920" s="11"/>
      <c r="X920" s="2"/>
      <c r="Y920" s="1322"/>
      <c r="Z920" s="2"/>
      <c r="AA920" s="2"/>
      <c r="AB920" s="2"/>
      <c r="AC920" s="2"/>
      <c r="AD920" s="2"/>
      <c r="AE920" s="2"/>
      <c r="AF920" s="2"/>
      <c r="AG920" s="2"/>
      <c r="AH920" s="2"/>
      <c r="AI920" s="2"/>
      <c r="AJ920" s="2"/>
    </row>
    <row r="921" ht="15.75" customHeight="1">
      <c r="A921" s="241"/>
      <c r="B921" s="11"/>
      <c r="C921" s="11"/>
      <c r="D921" s="2"/>
      <c r="E921" s="11"/>
      <c r="F921" s="2"/>
      <c r="G921" s="2"/>
      <c r="H921" s="2"/>
      <c r="I921" s="28"/>
      <c r="J921" s="2"/>
      <c r="K921" s="2"/>
      <c r="L921" s="11"/>
      <c r="M921" s="11"/>
      <c r="N921" s="11"/>
      <c r="O921" s="11"/>
      <c r="P921" s="2"/>
      <c r="Q921" s="2"/>
      <c r="R921" s="629"/>
      <c r="S921" s="1"/>
      <c r="T921" s="1"/>
      <c r="U921" s="360"/>
      <c r="V921" s="14"/>
      <c r="W921" s="11"/>
      <c r="X921" s="2"/>
      <c r="Y921" s="1322"/>
      <c r="Z921" s="2"/>
      <c r="AA921" s="2"/>
      <c r="AB921" s="2"/>
      <c r="AC921" s="2"/>
      <c r="AD921" s="2"/>
      <c r="AE921" s="2"/>
      <c r="AF921" s="2"/>
      <c r="AG921" s="2"/>
      <c r="AH921" s="2"/>
      <c r="AI921" s="2"/>
      <c r="AJ921" s="2"/>
    </row>
    <row r="922" ht="15.75" customHeight="1">
      <c r="A922" s="241"/>
      <c r="B922" s="11"/>
      <c r="C922" s="11"/>
      <c r="D922" s="2"/>
      <c r="E922" s="11"/>
      <c r="F922" s="2"/>
      <c r="G922" s="2"/>
      <c r="H922" s="2"/>
      <c r="I922" s="28"/>
      <c r="J922" s="2"/>
      <c r="K922" s="2"/>
      <c r="L922" s="11"/>
      <c r="M922" s="11"/>
      <c r="N922" s="11"/>
      <c r="O922" s="11"/>
      <c r="P922" s="2"/>
      <c r="Q922" s="2"/>
      <c r="R922" s="629"/>
      <c r="S922" s="1"/>
      <c r="T922" s="1"/>
      <c r="U922" s="360"/>
      <c r="V922" s="14"/>
      <c r="W922" s="11"/>
      <c r="X922" s="2"/>
      <c r="Y922" s="1322"/>
      <c r="Z922" s="2"/>
      <c r="AA922" s="2"/>
      <c r="AB922" s="2"/>
      <c r="AC922" s="2"/>
      <c r="AD922" s="2"/>
      <c r="AE922" s="2"/>
      <c r="AF922" s="2"/>
      <c r="AG922" s="2"/>
      <c r="AH922" s="2"/>
      <c r="AI922" s="2"/>
      <c r="AJ922" s="2"/>
    </row>
    <row r="923" ht="15.75" customHeight="1">
      <c r="A923" s="241"/>
      <c r="B923" s="11"/>
      <c r="C923" s="11"/>
      <c r="D923" s="2"/>
      <c r="E923" s="11"/>
      <c r="F923" s="2"/>
      <c r="G923" s="2"/>
      <c r="H923" s="2"/>
      <c r="I923" s="28"/>
      <c r="J923" s="2"/>
      <c r="K923" s="2"/>
      <c r="L923" s="11"/>
      <c r="M923" s="11"/>
      <c r="N923" s="11"/>
      <c r="O923" s="11"/>
      <c r="P923" s="2"/>
      <c r="Q923" s="2"/>
      <c r="R923" s="629"/>
      <c r="S923" s="1"/>
      <c r="T923" s="1"/>
      <c r="U923" s="360"/>
      <c r="V923" s="14"/>
      <c r="W923" s="11"/>
      <c r="X923" s="2"/>
      <c r="Y923" s="1322"/>
      <c r="Z923" s="2"/>
      <c r="AA923" s="2"/>
      <c r="AB923" s="2"/>
      <c r="AC923" s="2"/>
      <c r="AD923" s="2"/>
      <c r="AE923" s="2"/>
      <c r="AF923" s="2"/>
      <c r="AG923" s="2"/>
      <c r="AH923" s="2"/>
      <c r="AI923" s="2"/>
      <c r="AJ923" s="2"/>
    </row>
    <row r="924" ht="15.75" customHeight="1">
      <c r="A924" s="241"/>
      <c r="B924" s="11"/>
      <c r="C924" s="11"/>
      <c r="D924" s="2"/>
      <c r="E924" s="11"/>
      <c r="F924" s="2"/>
      <c r="G924" s="2"/>
      <c r="H924" s="2"/>
      <c r="I924" s="28"/>
      <c r="J924" s="2"/>
      <c r="K924" s="2"/>
      <c r="L924" s="11"/>
      <c r="M924" s="11"/>
      <c r="N924" s="11"/>
      <c r="O924" s="11"/>
      <c r="P924" s="2"/>
      <c r="Q924" s="2"/>
      <c r="R924" s="629"/>
      <c r="S924" s="1"/>
      <c r="T924" s="1"/>
      <c r="U924" s="360"/>
      <c r="V924" s="14"/>
      <c r="W924" s="11"/>
      <c r="X924" s="2"/>
      <c r="Y924" s="1322"/>
      <c r="Z924" s="2"/>
      <c r="AA924" s="2"/>
      <c r="AB924" s="2"/>
      <c r="AC924" s="2"/>
      <c r="AD924" s="2"/>
      <c r="AE924" s="2"/>
      <c r="AF924" s="2"/>
      <c r="AG924" s="2"/>
      <c r="AH924" s="2"/>
      <c r="AI924" s="2"/>
      <c r="AJ924" s="2"/>
    </row>
    <row r="925" ht="15.75" customHeight="1">
      <c r="A925" s="241"/>
      <c r="B925" s="11"/>
      <c r="C925" s="11"/>
      <c r="D925" s="2"/>
      <c r="E925" s="11"/>
      <c r="F925" s="2"/>
      <c r="G925" s="2"/>
      <c r="H925" s="2"/>
      <c r="I925" s="28"/>
      <c r="J925" s="2"/>
      <c r="K925" s="2"/>
      <c r="L925" s="11"/>
      <c r="M925" s="11"/>
      <c r="N925" s="11"/>
      <c r="O925" s="11"/>
      <c r="P925" s="2"/>
      <c r="Q925" s="2"/>
      <c r="R925" s="629"/>
      <c r="S925" s="1"/>
      <c r="T925" s="1"/>
      <c r="U925" s="360"/>
      <c r="V925" s="14"/>
      <c r="W925" s="11"/>
      <c r="X925" s="2"/>
      <c r="Y925" s="1322"/>
      <c r="Z925" s="2"/>
      <c r="AA925" s="2"/>
      <c r="AB925" s="2"/>
      <c r="AC925" s="2"/>
      <c r="AD925" s="2"/>
      <c r="AE925" s="2"/>
      <c r="AF925" s="2"/>
      <c r="AG925" s="2"/>
      <c r="AH925" s="2"/>
      <c r="AI925" s="2"/>
      <c r="AJ925" s="2"/>
    </row>
    <row r="926" ht="15.75" customHeight="1">
      <c r="A926" s="241"/>
      <c r="B926" s="11"/>
      <c r="C926" s="11"/>
      <c r="D926" s="2"/>
      <c r="E926" s="11"/>
      <c r="F926" s="2"/>
      <c r="G926" s="2"/>
      <c r="H926" s="2"/>
      <c r="I926" s="28"/>
      <c r="J926" s="2"/>
      <c r="K926" s="2"/>
      <c r="L926" s="11"/>
      <c r="M926" s="11"/>
      <c r="N926" s="11"/>
      <c r="O926" s="11"/>
      <c r="P926" s="2"/>
      <c r="Q926" s="2"/>
      <c r="R926" s="629"/>
      <c r="S926" s="1"/>
      <c r="T926" s="1"/>
      <c r="U926" s="360"/>
      <c r="V926" s="14"/>
      <c r="W926" s="11"/>
      <c r="X926" s="2"/>
      <c r="Y926" s="1322"/>
      <c r="Z926" s="2"/>
      <c r="AA926" s="2"/>
      <c r="AB926" s="2"/>
      <c r="AC926" s="2"/>
      <c r="AD926" s="2"/>
      <c r="AE926" s="2"/>
      <c r="AF926" s="2"/>
      <c r="AG926" s="2"/>
      <c r="AH926" s="2"/>
      <c r="AI926" s="2"/>
      <c r="AJ926" s="2"/>
    </row>
    <row r="927" ht="15.75" customHeight="1">
      <c r="A927" s="241"/>
      <c r="B927" s="11"/>
      <c r="C927" s="11"/>
      <c r="D927" s="2"/>
      <c r="E927" s="11"/>
      <c r="F927" s="2"/>
      <c r="G927" s="2"/>
      <c r="H927" s="2"/>
      <c r="I927" s="28"/>
      <c r="J927" s="2"/>
      <c r="K927" s="2"/>
      <c r="L927" s="11"/>
      <c r="M927" s="11"/>
      <c r="N927" s="11"/>
      <c r="O927" s="11"/>
      <c r="P927" s="2"/>
      <c r="Q927" s="2"/>
      <c r="R927" s="629"/>
      <c r="S927" s="1"/>
      <c r="T927" s="1"/>
      <c r="U927" s="360"/>
      <c r="V927" s="14"/>
      <c r="W927" s="11"/>
      <c r="X927" s="2"/>
      <c r="Y927" s="1322"/>
      <c r="Z927" s="2"/>
      <c r="AA927" s="2"/>
      <c r="AB927" s="2"/>
      <c r="AC927" s="2"/>
      <c r="AD927" s="2"/>
      <c r="AE927" s="2"/>
      <c r="AF927" s="2"/>
      <c r="AG927" s="2"/>
      <c r="AH927" s="2"/>
      <c r="AI927" s="2"/>
      <c r="AJ927" s="2"/>
    </row>
    <row r="928" ht="15.75" customHeight="1">
      <c r="A928" s="241"/>
      <c r="B928" s="11"/>
      <c r="C928" s="11"/>
      <c r="D928" s="2"/>
      <c r="E928" s="11"/>
      <c r="F928" s="2"/>
      <c r="G928" s="2"/>
      <c r="H928" s="2"/>
      <c r="I928" s="28"/>
      <c r="J928" s="2"/>
      <c r="K928" s="2"/>
      <c r="L928" s="11"/>
      <c r="M928" s="11"/>
      <c r="N928" s="11"/>
      <c r="O928" s="11"/>
      <c r="P928" s="2"/>
      <c r="Q928" s="2"/>
      <c r="R928" s="629"/>
      <c r="S928" s="1"/>
      <c r="T928" s="1"/>
      <c r="U928" s="360"/>
      <c r="V928" s="14"/>
      <c r="W928" s="11"/>
      <c r="X928" s="2"/>
      <c r="Y928" s="1322"/>
      <c r="Z928" s="2"/>
      <c r="AA928" s="2"/>
      <c r="AB928" s="2"/>
      <c r="AC928" s="2"/>
      <c r="AD928" s="2"/>
      <c r="AE928" s="2"/>
      <c r="AF928" s="2"/>
      <c r="AG928" s="2"/>
      <c r="AH928" s="2"/>
      <c r="AI928" s="2"/>
      <c r="AJ928" s="2"/>
    </row>
    <row r="929" ht="15.75" customHeight="1">
      <c r="A929" s="241"/>
      <c r="B929" s="11"/>
      <c r="C929" s="11"/>
      <c r="D929" s="2"/>
      <c r="E929" s="11"/>
      <c r="F929" s="2"/>
      <c r="G929" s="2"/>
      <c r="H929" s="2"/>
      <c r="I929" s="28"/>
      <c r="J929" s="2"/>
      <c r="K929" s="2"/>
      <c r="L929" s="11"/>
      <c r="M929" s="11"/>
      <c r="N929" s="11"/>
      <c r="O929" s="11"/>
      <c r="P929" s="2"/>
      <c r="Q929" s="2"/>
      <c r="R929" s="629"/>
      <c r="S929" s="1"/>
      <c r="T929" s="1"/>
      <c r="U929" s="360"/>
      <c r="V929" s="14"/>
      <c r="W929" s="11"/>
      <c r="X929" s="2"/>
      <c r="Y929" s="1322"/>
      <c r="Z929" s="2"/>
      <c r="AA929" s="2"/>
      <c r="AB929" s="2"/>
      <c r="AC929" s="2"/>
      <c r="AD929" s="2"/>
      <c r="AE929" s="2"/>
      <c r="AF929" s="2"/>
      <c r="AG929" s="2"/>
      <c r="AH929" s="2"/>
      <c r="AI929" s="2"/>
      <c r="AJ929" s="2"/>
    </row>
    <row r="930" ht="15.75" customHeight="1">
      <c r="A930" s="241"/>
      <c r="B930" s="11"/>
      <c r="C930" s="11"/>
      <c r="D930" s="2"/>
      <c r="E930" s="11"/>
      <c r="F930" s="2"/>
      <c r="G930" s="2"/>
      <c r="H930" s="2"/>
      <c r="I930" s="28"/>
      <c r="J930" s="2"/>
      <c r="K930" s="2"/>
      <c r="L930" s="11"/>
      <c r="M930" s="11"/>
      <c r="N930" s="11"/>
      <c r="O930" s="11"/>
      <c r="P930" s="2"/>
      <c r="Q930" s="2"/>
      <c r="R930" s="629"/>
      <c r="S930" s="1"/>
      <c r="T930" s="1"/>
      <c r="U930" s="360"/>
      <c r="V930" s="14"/>
      <c r="W930" s="11"/>
      <c r="X930" s="2"/>
      <c r="Y930" s="1322"/>
      <c r="Z930" s="2"/>
      <c r="AA930" s="2"/>
      <c r="AB930" s="2"/>
      <c r="AC930" s="2"/>
      <c r="AD930" s="2"/>
      <c r="AE930" s="2"/>
      <c r="AF930" s="2"/>
      <c r="AG930" s="2"/>
      <c r="AH930" s="2"/>
      <c r="AI930" s="2"/>
      <c r="AJ930" s="2"/>
    </row>
    <row r="931" ht="15.75" customHeight="1">
      <c r="A931" s="241"/>
      <c r="B931" s="11"/>
      <c r="C931" s="11"/>
      <c r="D931" s="2"/>
      <c r="E931" s="11"/>
      <c r="F931" s="2"/>
      <c r="G931" s="2"/>
      <c r="H931" s="2"/>
      <c r="I931" s="28"/>
      <c r="J931" s="2"/>
      <c r="K931" s="2"/>
      <c r="L931" s="11"/>
      <c r="M931" s="11"/>
      <c r="N931" s="11"/>
      <c r="O931" s="11"/>
      <c r="P931" s="2"/>
      <c r="Q931" s="2"/>
      <c r="R931" s="629"/>
      <c r="S931" s="1"/>
      <c r="T931" s="1"/>
      <c r="U931" s="360"/>
      <c r="V931" s="14"/>
      <c r="W931" s="11"/>
      <c r="X931" s="2"/>
      <c r="Y931" s="1322"/>
      <c r="Z931" s="2"/>
      <c r="AA931" s="2"/>
      <c r="AB931" s="2"/>
      <c r="AC931" s="2"/>
      <c r="AD931" s="2"/>
      <c r="AE931" s="2"/>
      <c r="AF931" s="2"/>
      <c r="AG931" s="2"/>
      <c r="AH931" s="2"/>
      <c r="AI931" s="2"/>
      <c r="AJ931" s="2"/>
    </row>
    <row r="932" ht="15.75" customHeight="1">
      <c r="A932" s="241"/>
      <c r="B932" s="11"/>
      <c r="C932" s="11"/>
      <c r="D932" s="2"/>
      <c r="E932" s="11"/>
      <c r="F932" s="2"/>
      <c r="G932" s="2"/>
      <c r="H932" s="2"/>
      <c r="I932" s="28"/>
      <c r="J932" s="2"/>
      <c r="K932" s="2"/>
      <c r="L932" s="11"/>
      <c r="M932" s="11"/>
      <c r="N932" s="11"/>
      <c r="O932" s="11"/>
      <c r="P932" s="2"/>
      <c r="Q932" s="2"/>
      <c r="R932" s="629"/>
      <c r="S932" s="1"/>
      <c r="T932" s="1"/>
      <c r="U932" s="360"/>
      <c r="V932" s="14"/>
      <c r="W932" s="11"/>
      <c r="X932" s="2"/>
      <c r="Y932" s="1322"/>
      <c r="Z932" s="2"/>
      <c r="AA932" s="2"/>
      <c r="AB932" s="2"/>
      <c r="AC932" s="2"/>
      <c r="AD932" s="2"/>
      <c r="AE932" s="2"/>
      <c r="AF932" s="2"/>
      <c r="AG932" s="2"/>
      <c r="AH932" s="2"/>
      <c r="AI932" s="2"/>
      <c r="AJ932" s="2"/>
    </row>
    <row r="933" ht="15.75" customHeight="1">
      <c r="A933" s="241"/>
      <c r="B933" s="11"/>
      <c r="C933" s="11"/>
      <c r="D933" s="2"/>
      <c r="E933" s="11"/>
      <c r="F933" s="2"/>
      <c r="G933" s="2"/>
      <c r="H933" s="2"/>
      <c r="I933" s="28"/>
      <c r="J933" s="2"/>
      <c r="K933" s="2"/>
      <c r="L933" s="11"/>
      <c r="M933" s="11"/>
      <c r="N933" s="11"/>
      <c r="O933" s="11"/>
      <c r="P933" s="2"/>
      <c r="Q933" s="2"/>
      <c r="R933" s="629"/>
      <c r="S933" s="1"/>
      <c r="T933" s="1"/>
      <c r="U933" s="360"/>
      <c r="V933" s="14"/>
      <c r="W933" s="11"/>
      <c r="X933" s="2"/>
      <c r="Y933" s="1322"/>
      <c r="Z933" s="2"/>
      <c r="AA933" s="2"/>
      <c r="AB933" s="2"/>
      <c r="AC933" s="2"/>
      <c r="AD933" s="2"/>
      <c r="AE933" s="2"/>
      <c r="AF933" s="2"/>
      <c r="AG933" s="2"/>
      <c r="AH933" s="2"/>
      <c r="AI933" s="2"/>
      <c r="AJ933" s="2"/>
    </row>
    <row r="934" ht="15.75" customHeight="1">
      <c r="A934" s="241"/>
      <c r="B934" s="11"/>
      <c r="C934" s="11"/>
      <c r="D934" s="2"/>
      <c r="E934" s="11"/>
      <c r="F934" s="2"/>
      <c r="G934" s="2"/>
      <c r="H934" s="2"/>
      <c r="I934" s="28"/>
      <c r="J934" s="2"/>
      <c r="K934" s="2"/>
      <c r="L934" s="11"/>
      <c r="M934" s="11"/>
      <c r="N934" s="11"/>
      <c r="O934" s="11"/>
      <c r="P934" s="2"/>
      <c r="Q934" s="2"/>
      <c r="R934" s="629"/>
      <c r="S934" s="1"/>
      <c r="T934" s="1"/>
      <c r="U934" s="360"/>
      <c r="V934" s="14"/>
      <c r="W934" s="11"/>
      <c r="X934" s="2"/>
      <c r="Y934" s="1322"/>
      <c r="Z934" s="2"/>
      <c r="AA934" s="2"/>
      <c r="AB934" s="2"/>
      <c r="AC934" s="2"/>
      <c r="AD934" s="2"/>
      <c r="AE934" s="2"/>
      <c r="AF934" s="2"/>
      <c r="AG934" s="2"/>
      <c r="AH934" s="2"/>
      <c r="AI934" s="2"/>
      <c r="AJ934" s="2"/>
    </row>
    <row r="935" ht="15.75" customHeight="1">
      <c r="A935" s="241"/>
      <c r="B935" s="11"/>
      <c r="C935" s="11"/>
      <c r="D935" s="2"/>
      <c r="E935" s="11"/>
      <c r="F935" s="2"/>
      <c r="G935" s="2"/>
      <c r="H935" s="2"/>
      <c r="I935" s="28"/>
      <c r="J935" s="2"/>
      <c r="K935" s="2"/>
      <c r="L935" s="11"/>
      <c r="M935" s="11"/>
      <c r="N935" s="11"/>
      <c r="O935" s="11"/>
      <c r="P935" s="2"/>
      <c r="Q935" s="2"/>
      <c r="R935" s="629"/>
      <c r="S935" s="1"/>
      <c r="T935" s="1"/>
      <c r="U935" s="360"/>
      <c r="V935" s="14"/>
      <c r="W935" s="11"/>
      <c r="X935" s="2"/>
      <c r="Y935" s="1322"/>
      <c r="Z935" s="2"/>
      <c r="AA935" s="2"/>
      <c r="AB935" s="2"/>
      <c r="AC935" s="2"/>
      <c r="AD935" s="2"/>
      <c r="AE935" s="2"/>
      <c r="AF935" s="2"/>
      <c r="AG935" s="2"/>
      <c r="AH935" s="2"/>
      <c r="AI935" s="2"/>
      <c r="AJ935" s="2"/>
    </row>
    <row r="936" ht="15.75" customHeight="1">
      <c r="A936" s="241"/>
      <c r="B936" s="11"/>
      <c r="C936" s="11"/>
      <c r="D936" s="2"/>
      <c r="E936" s="11"/>
      <c r="F936" s="2"/>
      <c r="G936" s="2"/>
      <c r="H936" s="2"/>
      <c r="I936" s="28"/>
      <c r="J936" s="2"/>
      <c r="K936" s="2"/>
      <c r="L936" s="11"/>
      <c r="M936" s="11"/>
      <c r="N936" s="11"/>
      <c r="O936" s="11"/>
      <c r="P936" s="2"/>
      <c r="Q936" s="2"/>
      <c r="R936" s="629"/>
      <c r="S936" s="1"/>
      <c r="T936" s="1"/>
      <c r="U936" s="360"/>
      <c r="V936" s="14"/>
      <c r="W936" s="11"/>
      <c r="X936" s="2"/>
      <c r="Y936" s="1322"/>
      <c r="Z936" s="2"/>
      <c r="AA936" s="2"/>
      <c r="AB936" s="2"/>
      <c r="AC936" s="2"/>
      <c r="AD936" s="2"/>
      <c r="AE936" s="2"/>
      <c r="AF936" s="2"/>
      <c r="AG936" s="2"/>
      <c r="AH936" s="2"/>
      <c r="AI936" s="2"/>
      <c r="AJ936" s="2"/>
    </row>
    <row r="937" ht="15.75" customHeight="1">
      <c r="A937" s="241"/>
      <c r="B937" s="11"/>
      <c r="C937" s="11"/>
      <c r="D937" s="2"/>
      <c r="E937" s="11"/>
      <c r="F937" s="2"/>
      <c r="G937" s="2"/>
      <c r="H937" s="2"/>
      <c r="I937" s="28"/>
      <c r="J937" s="2"/>
      <c r="K937" s="2"/>
      <c r="L937" s="11"/>
      <c r="M937" s="11"/>
      <c r="N937" s="11"/>
      <c r="O937" s="11"/>
      <c r="P937" s="2"/>
      <c r="Q937" s="2"/>
      <c r="R937" s="629"/>
      <c r="S937" s="1"/>
      <c r="T937" s="1"/>
      <c r="U937" s="360"/>
      <c r="V937" s="14"/>
      <c r="W937" s="11"/>
      <c r="X937" s="2"/>
      <c r="Y937" s="1322"/>
      <c r="Z937" s="2"/>
      <c r="AA937" s="2"/>
      <c r="AB937" s="2"/>
      <c r="AC937" s="2"/>
      <c r="AD937" s="2"/>
      <c r="AE937" s="2"/>
      <c r="AF937" s="2"/>
      <c r="AG937" s="2"/>
      <c r="AH937" s="2"/>
      <c r="AI937" s="2"/>
      <c r="AJ937" s="2"/>
    </row>
    <row r="938" ht="15.75" customHeight="1">
      <c r="A938" s="241"/>
      <c r="B938" s="11"/>
      <c r="C938" s="11"/>
      <c r="D938" s="2"/>
      <c r="E938" s="11"/>
      <c r="F938" s="2"/>
      <c r="G938" s="2"/>
      <c r="H938" s="2"/>
      <c r="I938" s="28"/>
      <c r="J938" s="2"/>
      <c r="K938" s="2"/>
      <c r="L938" s="11"/>
      <c r="M938" s="11"/>
      <c r="N938" s="11"/>
      <c r="O938" s="11"/>
      <c r="P938" s="2"/>
      <c r="Q938" s="2"/>
      <c r="R938" s="629"/>
      <c r="S938" s="1"/>
      <c r="T938" s="1"/>
      <c r="U938" s="360"/>
      <c r="V938" s="14"/>
      <c r="W938" s="11"/>
      <c r="X938" s="2"/>
      <c r="Y938" s="1322"/>
      <c r="Z938" s="2"/>
      <c r="AA938" s="2"/>
      <c r="AB938" s="2"/>
      <c r="AC938" s="2"/>
      <c r="AD938" s="2"/>
      <c r="AE938" s="2"/>
      <c r="AF938" s="2"/>
      <c r="AG938" s="2"/>
      <c r="AH938" s="2"/>
      <c r="AI938" s="2"/>
      <c r="AJ938" s="2"/>
    </row>
    <row r="939" ht="15.75" customHeight="1">
      <c r="A939" s="241"/>
      <c r="B939" s="11"/>
      <c r="C939" s="11"/>
      <c r="D939" s="2"/>
      <c r="E939" s="11"/>
      <c r="F939" s="2"/>
      <c r="G939" s="2"/>
      <c r="H939" s="2"/>
      <c r="I939" s="28"/>
      <c r="J939" s="2"/>
      <c r="K939" s="2"/>
      <c r="L939" s="11"/>
      <c r="M939" s="11"/>
      <c r="N939" s="11"/>
      <c r="O939" s="11"/>
      <c r="P939" s="2"/>
      <c r="Q939" s="2"/>
      <c r="R939" s="629"/>
      <c r="S939" s="1"/>
      <c r="T939" s="1"/>
      <c r="U939" s="360"/>
      <c r="V939" s="14"/>
      <c r="W939" s="11"/>
      <c r="X939" s="2"/>
      <c r="Y939" s="1322"/>
      <c r="Z939" s="2"/>
      <c r="AA939" s="2"/>
      <c r="AB939" s="2"/>
      <c r="AC939" s="2"/>
      <c r="AD939" s="2"/>
      <c r="AE939" s="2"/>
      <c r="AF939" s="2"/>
      <c r="AG939" s="2"/>
      <c r="AH939" s="2"/>
      <c r="AI939" s="2"/>
      <c r="AJ939" s="2"/>
    </row>
    <row r="940" ht="15.75" customHeight="1">
      <c r="A940" s="241"/>
      <c r="B940" s="11"/>
      <c r="C940" s="11"/>
      <c r="D940" s="2"/>
      <c r="E940" s="11"/>
      <c r="F940" s="2"/>
      <c r="G940" s="2"/>
      <c r="H940" s="2"/>
      <c r="I940" s="28"/>
      <c r="J940" s="2"/>
      <c r="K940" s="2"/>
      <c r="L940" s="11"/>
      <c r="M940" s="11"/>
      <c r="N940" s="11"/>
      <c r="O940" s="11"/>
      <c r="P940" s="2"/>
      <c r="Q940" s="2"/>
      <c r="R940" s="629"/>
      <c r="S940" s="1"/>
      <c r="T940" s="1"/>
      <c r="U940" s="360"/>
      <c r="V940" s="14"/>
      <c r="W940" s="11"/>
      <c r="X940" s="2"/>
      <c r="Y940" s="1322"/>
      <c r="Z940" s="2"/>
      <c r="AA940" s="2"/>
      <c r="AB940" s="2"/>
      <c r="AC940" s="2"/>
      <c r="AD940" s="2"/>
      <c r="AE940" s="2"/>
      <c r="AF940" s="2"/>
      <c r="AG940" s="2"/>
      <c r="AH940" s="2"/>
      <c r="AI940" s="2"/>
      <c r="AJ940" s="2"/>
    </row>
    <row r="941" ht="15.75" customHeight="1">
      <c r="A941" s="241"/>
      <c r="B941" s="11"/>
      <c r="C941" s="11"/>
      <c r="D941" s="2"/>
      <c r="E941" s="11"/>
      <c r="F941" s="2"/>
      <c r="G941" s="2"/>
      <c r="H941" s="2"/>
      <c r="I941" s="28"/>
      <c r="J941" s="2"/>
      <c r="K941" s="2"/>
      <c r="L941" s="11"/>
      <c r="M941" s="11"/>
      <c r="N941" s="11"/>
      <c r="O941" s="11"/>
      <c r="P941" s="2"/>
      <c r="Q941" s="2"/>
      <c r="R941" s="629"/>
      <c r="S941" s="1"/>
      <c r="T941" s="1"/>
      <c r="U941" s="360"/>
      <c r="V941" s="14"/>
      <c r="W941" s="11"/>
      <c r="X941" s="2"/>
      <c r="Y941" s="1322"/>
      <c r="Z941" s="2"/>
      <c r="AA941" s="2"/>
      <c r="AB941" s="2"/>
      <c r="AC941" s="2"/>
      <c r="AD941" s="2"/>
      <c r="AE941" s="2"/>
      <c r="AF941" s="2"/>
      <c r="AG941" s="2"/>
      <c r="AH941" s="2"/>
      <c r="AI941" s="2"/>
      <c r="AJ941" s="2"/>
    </row>
    <row r="942" ht="15.75" customHeight="1">
      <c r="A942" s="241"/>
      <c r="B942" s="11"/>
      <c r="C942" s="11"/>
      <c r="D942" s="2"/>
      <c r="E942" s="11"/>
      <c r="F942" s="2"/>
      <c r="G942" s="2"/>
      <c r="H942" s="2"/>
      <c r="I942" s="28"/>
      <c r="J942" s="2"/>
      <c r="K942" s="2"/>
      <c r="L942" s="11"/>
      <c r="M942" s="11"/>
      <c r="N942" s="11"/>
      <c r="O942" s="11"/>
      <c r="P942" s="2"/>
      <c r="Q942" s="2"/>
      <c r="R942" s="629"/>
      <c r="S942" s="1"/>
      <c r="T942" s="1"/>
      <c r="U942" s="360"/>
      <c r="V942" s="14"/>
      <c r="W942" s="11"/>
      <c r="X942" s="2"/>
      <c r="Y942" s="1322"/>
      <c r="Z942" s="2"/>
      <c r="AA942" s="2"/>
      <c r="AB942" s="2"/>
      <c r="AC942" s="2"/>
      <c r="AD942" s="2"/>
      <c r="AE942" s="2"/>
      <c r="AF942" s="2"/>
      <c r="AG942" s="2"/>
      <c r="AH942" s="2"/>
      <c r="AI942" s="2"/>
      <c r="AJ942" s="2"/>
    </row>
    <row r="943" ht="15.75" customHeight="1">
      <c r="A943" s="241"/>
      <c r="B943" s="11"/>
      <c r="C943" s="11"/>
      <c r="D943" s="2"/>
      <c r="E943" s="11"/>
      <c r="F943" s="2"/>
      <c r="G943" s="2"/>
      <c r="H943" s="2"/>
      <c r="I943" s="28"/>
      <c r="J943" s="2"/>
      <c r="K943" s="2"/>
      <c r="L943" s="11"/>
      <c r="M943" s="11"/>
      <c r="N943" s="11"/>
      <c r="O943" s="11"/>
      <c r="P943" s="2"/>
      <c r="Q943" s="2"/>
      <c r="R943" s="629"/>
      <c r="S943" s="1"/>
      <c r="T943" s="1"/>
      <c r="U943" s="360"/>
      <c r="V943" s="14"/>
      <c r="W943" s="11"/>
      <c r="X943" s="2"/>
      <c r="Y943" s="1322"/>
      <c r="Z943" s="2"/>
      <c r="AA943" s="2"/>
      <c r="AB943" s="2"/>
      <c r="AC943" s="2"/>
      <c r="AD943" s="2"/>
      <c r="AE943" s="2"/>
      <c r="AF943" s="2"/>
      <c r="AG943" s="2"/>
      <c r="AH943" s="2"/>
      <c r="AI943" s="2"/>
      <c r="AJ943" s="2"/>
    </row>
    <row r="944" ht="15.75" customHeight="1">
      <c r="A944" s="241"/>
      <c r="B944" s="11"/>
      <c r="C944" s="11"/>
      <c r="D944" s="2"/>
      <c r="E944" s="11"/>
      <c r="F944" s="2"/>
      <c r="G944" s="2"/>
      <c r="H944" s="2"/>
      <c r="I944" s="28"/>
      <c r="J944" s="2"/>
      <c r="K944" s="2"/>
      <c r="L944" s="11"/>
      <c r="M944" s="11"/>
      <c r="N944" s="11"/>
      <c r="O944" s="11"/>
      <c r="P944" s="2"/>
      <c r="Q944" s="2"/>
      <c r="R944" s="629"/>
      <c r="S944" s="1"/>
      <c r="T944" s="1"/>
      <c r="U944" s="360"/>
      <c r="V944" s="14"/>
      <c r="W944" s="11"/>
      <c r="X944" s="2"/>
      <c r="Y944" s="1322"/>
      <c r="Z944" s="2"/>
      <c r="AA944" s="2"/>
      <c r="AB944" s="2"/>
      <c r="AC944" s="2"/>
      <c r="AD944" s="2"/>
      <c r="AE944" s="2"/>
      <c r="AF944" s="2"/>
      <c r="AG944" s="2"/>
      <c r="AH944" s="2"/>
      <c r="AI944" s="2"/>
      <c r="AJ944" s="2"/>
    </row>
    <row r="945" ht="15.75" customHeight="1">
      <c r="A945" s="241"/>
      <c r="B945" s="11"/>
      <c r="C945" s="11"/>
      <c r="D945" s="2"/>
      <c r="E945" s="11"/>
      <c r="F945" s="2"/>
      <c r="G945" s="2"/>
      <c r="H945" s="2"/>
      <c r="I945" s="28"/>
      <c r="J945" s="2"/>
      <c r="K945" s="2"/>
      <c r="L945" s="11"/>
      <c r="M945" s="11"/>
      <c r="N945" s="11"/>
      <c r="O945" s="11"/>
      <c r="P945" s="2"/>
      <c r="Q945" s="2"/>
      <c r="R945" s="629"/>
      <c r="S945" s="1"/>
      <c r="T945" s="1"/>
      <c r="U945" s="360"/>
      <c r="V945" s="14"/>
      <c r="W945" s="11"/>
      <c r="X945" s="2"/>
      <c r="Y945" s="1322"/>
      <c r="Z945" s="2"/>
      <c r="AA945" s="2"/>
      <c r="AB945" s="2"/>
      <c r="AC945" s="2"/>
      <c r="AD945" s="2"/>
      <c r="AE945" s="2"/>
      <c r="AF945" s="2"/>
      <c r="AG945" s="2"/>
      <c r="AH945" s="2"/>
      <c r="AI945" s="2"/>
      <c r="AJ945" s="2"/>
    </row>
    <row r="946" ht="15.75" customHeight="1">
      <c r="A946" s="241"/>
      <c r="B946" s="11"/>
      <c r="C946" s="11"/>
      <c r="D946" s="2"/>
      <c r="E946" s="11"/>
      <c r="F946" s="2"/>
      <c r="G946" s="2"/>
      <c r="H946" s="2"/>
      <c r="I946" s="28"/>
      <c r="J946" s="2"/>
      <c r="K946" s="2"/>
      <c r="L946" s="11"/>
      <c r="M946" s="11"/>
      <c r="N946" s="11"/>
      <c r="O946" s="11"/>
      <c r="P946" s="2"/>
      <c r="Q946" s="2"/>
      <c r="R946" s="629"/>
      <c r="S946" s="1"/>
      <c r="T946" s="1"/>
      <c r="U946" s="360"/>
      <c r="V946" s="14"/>
      <c r="W946" s="11"/>
      <c r="X946" s="2"/>
      <c r="Y946" s="1322"/>
      <c r="Z946" s="2"/>
      <c r="AA946" s="2"/>
      <c r="AB946" s="2"/>
      <c r="AC946" s="2"/>
      <c r="AD946" s="2"/>
      <c r="AE946" s="2"/>
      <c r="AF946" s="2"/>
      <c r="AG946" s="2"/>
      <c r="AH946" s="2"/>
      <c r="AI946" s="2"/>
      <c r="AJ946" s="2"/>
    </row>
    <row r="947" ht="15.75" customHeight="1">
      <c r="A947" s="241"/>
      <c r="B947" s="11"/>
      <c r="C947" s="11"/>
      <c r="D947" s="2"/>
      <c r="E947" s="11"/>
      <c r="F947" s="2"/>
      <c r="G947" s="2"/>
      <c r="H947" s="2"/>
      <c r="I947" s="28"/>
      <c r="J947" s="2"/>
      <c r="K947" s="2"/>
      <c r="L947" s="11"/>
      <c r="M947" s="11"/>
      <c r="N947" s="11"/>
      <c r="O947" s="11"/>
      <c r="P947" s="2"/>
      <c r="Q947" s="2"/>
      <c r="R947" s="629"/>
      <c r="S947" s="1"/>
      <c r="T947" s="1"/>
      <c r="U947" s="360"/>
      <c r="V947" s="14"/>
      <c r="W947" s="11"/>
      <c r="X947" s="2"/>
      <c r="Y947" s="1322"/>
      <c r="Z947" s="2"/>
      <c r="AA947" s="2"/>
      <c r="AB947" s="2"/>
      <c r="AC947" s="2"/>
      <c r="AD947" s="2"/>
      <c r="AE947" s="2"/>
      <c r="AF947" s="2"/>
      <c r="AG947" s="2"/>
      <c r="AH947" s="2"/>
      <c r="AI947" s="2"/>
      <c r="AJ947" s="2"/>
    </row>
    <row r="948" ht="15.75" customHeight="1">
      <c r="A948" s="241"/>
      <c r="B948" s="11"/>
      <c r="C948" s="11"/>
      <c r="D948" s="2"/>
      <c r="E948" s="11"/>
      <c r="F948" s="2"/>
      <c r="G948" s="2"/>
      <c r="H948" s="2"/>
      <c r="I948" s="28"/>
      <c r="J948" s="2"/>
      <c r="K948" s="2"/>
      <c r="L948" s="11"/>
      <c r="M948" s="11"/>
      <c r="N948" s="11"/>
      <c r="O948" s="11"/>
      <c r="P948" s="2"/>
      <c r="Q948" s="2"/>
      <c r="R948" s="629"/>
      <c r="S948" s="1"/>
      <c r="T948" s="1"/>
      <c r="U948" s="360"/>
      <c r="V948" s="14"/>
      <c r="W948" s="11"/>
      <c r="X948" s="2"/>
      <c r="Y948" s="1322"/>
      <c r="Z948" s="2"/>
      <c r="AA948" s="2"/>
      <c r="AB948" s="2"/>
      <c r="AC948" s="2"/>
      <c r="AD948" s="2"/>
      <c r="AE948" s="2"/>
      <c r="AF948" s="2"/>
      <c r="AG948" s="2"/>
      <c r="AH948" s="2"/>
      <c r="AI948" s="2"/>
      <c r="AJ948" s="2"/>
    </row>
    <row r="949" ht="15.75" customHeight="1">
      <c r="A949" s="241"/>
      <c r="B949" s="11"/>
      <c r="C949" s="11"/>
      <c r="D949" s="2"/>
      <c r="E949" s="11"/>
      <c r="F949" s="2"/>
      <c r="G949" s="2"/>
      <c r="H949" s="2"/>
      <c r="I949" s="28"/>
      <c r="J949" s="2"/>
      <c r="K949" s="2"/>
      <c r="L949" s="11"/>
      <c r="M949" s="11"/>
      <c r="N949" s="11"/>
      <c r="O949" s="11"/>
      <c r="P949" s="2"/>
      <c r="Q949" s="2"/>
      <c r="R949" s="629"/>
      <c r="S949" s="1"/>
      <c r="T949" s="1"/>
      <c r="U949" s="360"/>
      <c r="V949" s="14"/>
      <c r="W949" s="11"/>
      <c r="X949" s="2"/>
      <c r="Y949" s="1322"/>
      <c r="Z949" s="2"/>
      <c r="AA949" s="2"/>
      <c r="AB949" s="2"/>
      <c r="AC949" s="2"/>
      <c r="AD949" s="2"/>
      <c r="AE949" s="2"/>
      <c r="AF949" s="2"/>
      <c r="AG949" s="2"/>
      <c r="AH949" s="2"/>
      <c r="AI949" s="2"/>
      <c r="AJ949" s="2"/>
    </row>
    <row r="950" ht="15.75" customHeight="1">
      <c r="A950" s="241"/>
      <c r="B950" s="11"/>
      <c r="C950" s="11"/>
      <c r="D950" s="2"/>
      <c r="E950" s="11"/>
      <c r="F950" s="2"/>
      <c r="G950" s="2"/>
      <c r="H950" s="2"/>
      <c r="I950" s="28"/>
      <c r="J950" s="2"/>
      <c r="K950" s="2"/>
      <c r="L950" s="11"/>
      <c r="M950" s="11"/>
      <c r="N950" s="11"/>
      <c r="O950" s="11"/>
      <c r="P950" s="2"/>
      <c r="Q950" s="2"/>
      <c r="R950" s="629"/>
      <c r="S950" s="1"/>
      <c r="T950" s="1"/>
      <c r="U950" s="360"/>
      <c r="V950" s="14"/>
      <c r="W950" s="11"/>
      <c r="X950" s="2"/>
      <c r="Y950" s="1322"/>
      <c r="Z950" s="2"/>
      <c r="AA950" s="2"/>
      <c r="AB950" s="2"/>
      <c r="AC950" s="2"/>
      <c r="AD950" s="2"/>
      <c r="AE950" s="2"/>
      <c r="AF950" s="2"/>
      <c r="AG950" s="2"/>
      <c r="AH950" s="2"/>
      <c r="AI950" s="2"/>
      <c r="AJ950" s="2"/>
    </row>
    <row r="951" ht="15.75" customHeight="1">
      <c r="A951" s="241"/>
      <c r="B951" s="11"/>
      <c r="C951" s="11"/>
      <c r="D951" s="2"/>
      <c r="E951" s="11"/>
      <c r="F951" s="2"/>
      <c r="G951" s="2"/>
      <c r="H951" s="2"/>
      <c r="I951" s="28"/>
      <c r="J951" s="2"/>
      <c r="K951" s="2"/>
      <c r="L951" s="11"/>
      <c r="M951" s="11"/>
      <c r="N951" s="11"/>
      <c r="O951" s="11"/>
      <c r="P951" s="2"/>
      <c r="Q951" s="2"/>
      <c r="R951" s="629"/>
      <c r="S951" s="1"/>
      <c r="T951" s="1"/>
      <c r="U951" s="360"/>
      <c r="V951" s="14"/>
      <c r="W951" s="11"/>
      <c r="X951" s="2"/>
      <c r="Y951" s="1322"/>
      <c r="Z951" s="2"/>
      <c r="AA951" s="2"/>
      <c r="AB951" s="2"/>
      <c r="AC951" s="2"/>
      <c r="AD951" s="2"/>
      <c r="AE951" s="2"/>
      <c r="AF951" s="2"/>
      <c r="AG951" s="2"/>
      <c r="AH951" s="2"/>
      <c r="AI951" s="2"/>
      <c r="AJ951" s="2"/>
    </row>
    <row r="952" ht="15.75" customHeight="1">
      <c r="A952" s="241"/>
      <c r="B952" s="11"/>
      <c r="C952" s="11"/>
      <c r="D952" s="2"/>
      <c r="E952" s="11"/>
      <c r="F952" s="2"/>
      <c r="G952" s="2"/>
      <c r="H952" s="2"/>
      <c r="I952" s="28"/>
      <c r="J952" s="2"/>
      <c r="K952" s="2"/>
      <c r="L952" s="11"/>
      <c r="M952" s="11"/>
      <c r="N952" s="11"/>
      <c r="O952" s="11"/>
      <c r="P952" s="2"/>
      <c r="Q952" s="2"/>
      <c r="R952" s="629"/>
      <c r="S952" s="1"/>
      <c r="T952" s="1"/>
      <c r="U952" s="360"/>
      <c r="V952" s="14"/>
      <c r="W952" s="11"/>
      <c r="X952" s="2"/>
      <c r="Y952" s="1322"/>
      <c r="Z952" s="2"/>
      <c r="AA952" s="2"/>
      <c r="AB952" s="2"/>
      <c r="AC952" s="2"/>
      <c r="AD952" s="2"/>
      <c r="AE952" s="2"/>
      <c r="AF952" s="2"/>
      <c r="AG952" s="2"/>
      <c r="AH952" s="2"/>
      <c r="AI952" s="2"/>
      <c r="AJ952" s="2"/>
    </row>
    <row r="953" ht="15.75" customHeight="1">
      <c r="A953" s="241"/>
      <c r="B953" s="11"/>
      <c r="C953" s="11"/>
      <c r="D953" s="2"/>
      <c r="E953" s="11"/>
      <c r="F953" s="2"/>
      <c r="G953" s="2"/>
      <c r="H953" s="2"/>
      <c r="I953" s="28"/>
      <c r="J953" s="2"/>
      <c r="K953" s="2"/>
      <c r="L953" s="11"/>
      <c r="M953" s="11"/>
      <c r="N953" s="11"/>
      <c r="O953" s="11"/>
      <c r="P953" s="2"/>
      <c r="Q953" s="2"/>
      <c r="R953" s="629"/>
      <c r="S953" s="1"/>
      <c r="T953" s="1"/>
      <c r="U953" s="360"/>
      <c r="V953" s="14"/>
      <c r="W953" s="11"/>
      <c r="X953" s="2"/>
      <c r="Y953" s="1322"/>
      <c r="Z953" s="2"/>
      <c r="AA953" s="2"/>
      <c r="AB953" s="2"/>
      <c r="AC953" s="2"/>
      <c r="AD953" s="2"/>
      <c r="AE953" s="2"/>
      <c r="AF953" s="2"/>
      <c r="AG953" s="2"/>
      <c r="AH953" s="2"/>
      <c r="AI953" s="2"/>
      <c r="AJ953" s="2"/>
    </row>
    <row r="954" ht="15.75" customHeight="1">
      <c r="A954" s="241"/>
      <c r="B954" s="11"/>
      <c r="C954" s="11"/>
      <c r="D954" s="2"/>
      <c r="E954" s="11"/>
      <c r="F954" s="2"/>
      <c r="G954" s="2"/>
      <c r="H954" s="2"/>
      <c r="I954" s="28"/>
      <c r="J954" s="2"/>
      <c r="K954" s="2"/>
      <c r="L954" s="11"/>
      <c r="M954" s="11"/>
      <c r="N954" s="11"/>
      <c r="O954" s="11"/>
      <c r="P954" s="2"/>
      <c r="Q954" s="2"/>
      <c r="R954" s="629"/>
      <c r="S954" s="1"/>
      <c r="T954" s="1"/>
      <c r="U954" s="360"/>
      <c r="V954" s="14"/>
      <c r="W954" s="11"/>
      <c r="X954" s="2"/>
      <c r="Y954" s="1322"/>
      <c r="Z954" s="2"/>
      <c r="AA954" s="2"/>
      <c r="AB954" s="2"/>
      <c r="AC954" s="2"/>
      <c r="AD954" s="2"/>
      <c r="AE954" s="2"/>
      <c r="AF954" s="2"/>
      <c r="AG954" s="2"/>
      <c r="AH954" s="2"/>
      <c r="AI954" s="2"/>
      <c r="AJ954" s="2"/>
    </row>
    <row r="955" ht="15.75" customHeight="1">
      <c r="A955" s="241"/>
      <c r="B955" s="11"/>
      <c r="C955" s="11"/>
      <c r="D955" s="2"/>
      <c r="E955" s="11"/>
      <c r="F955" s="2"/>
      <c r="G955" s="2"/>
      <c r="H955" s="2"/>
      <c r="I955" s="28"/>
      <c r="J955" s="2"/>
      <c r="K955" s="2"/>
      <c r="L955" s="11"/>
      <c r="M955" s="11"/>
      <c r="N955" s="11"/>
      <c r="O955" s="11"/>
      <c r="P955" s="2"/>
      <c r="Q955" s="2"/>
      <c r="R955" s="629"/>
      <c r="S955" s="1"/>
      <c r="T955" s="1"/>
      <c r="U955" s="360"/>
      <c r="V955" s="14"/>
      <c r="W955" s="11"/>
      <c r="X955" s="2"/>
      <c r="Y955" s="1322"/>
      <c r="Z955" s="2"/>
      <c r="AA955" s="2"/>
      <c r="AB955" s="2"/>
      <c r="AC955" s="2"/>
      <c r="AD955" s="2"/>
      <c r="AE955" s="2"/>
      <c r="AF955" s="2"/>
      <c r="AG955" s="2"/>
      <c r="AH955" s="2"/>
      <c r="AI955" s="2"/>
      <c r="AJ955" s="2"/>
    </row>
    <row r="956" ht="15.75" customHeight="1">
      <c r="A956" s="241"/>
      <c r="B956" s="11"/>
      <c r="C956" s="11"/>
      <c r="D956" s="2"/>
      <c r="E956" s="11"/>
      <c r="F956" s="2"/>
      <c r="G956" s="2"/>
      <c r="H956" s="2"/>
      <c r="I956" s="28"/>
      <c r="J956" s="2"/>
      <c r="K956" s="2"/>
      <c r="L956" s="11"/>
      <c r="M956" s="11"/>
      <c r="N956" s="11"/>
      <c r="O956" s="11"/>
      <c r="P956" s="2"/>
      <c r="Q956" s="2"/>
      <c r="R956" s="629"/>
      <c r="S956" s="1"/>
      <c r="T956" s="1"/>
      <c r="U956" s="360"/>
      <c r="V956" s="14"/>
      <c r="W956" s="11"/>
      <c r="X956" s="2"/>
      <c r="Y956" s="1322"/>
      <c r="Z956" s="2"/>
      <c r="AA956" s="2"/>
      <c r="AB956" s="2"/>
      <c r="AC956" s="2"/>
      <c r="AD956" s="2"/>
      <c r="AE956" s="2"/>
      <c r="AF956" s="2"/>
      <c r="AG956" s="2"/>
      <c r="AH956" s="2"/>
      <c r="AI956" s="2"/>
      <c r="AJ956" s="2"/>
    </row>
    <row r="957" ht="15.75" customHeight="1">
      <c r="A957" s="241"/>
      <c r="B957" s="11"/>
      <c r="C957" s="11"/>
      <c r="D957" s="2"/>
      <c r="E957" s="11"/>
      <c r="F957" s="2"/>
      <c r="G957" s="2"/>
      <c r="H957" s="2"/>
      <c r="I957" s="28"/>
      <c r="J957" s="2"/>
      <c r="K957" s="2"/>
      <c r="L957" s="11"/>
      <c r="M957" s="11"/>
      <c r="N957" s="11"/>
      <c r="O957" s="11"/>
      <c r="P957" s="2"/>
      <c r="Q957" s="2"/>
      <c r="R957" s="629"/>
      <c r="S957" s="1"/>
      <c r="T957" s="1"/>
      <c r="U957" s="360"/>
      <c r="V957" s="14"/>
      <c r="W957" s="11"/>
      <c r="X957" s="2"/>
      <c r="Y957" s="1322"/>
      <c r="Z957" s="2"/>
      <c r="AA957" s="2"/>
      <c r="AB957" s="2"/>
      <c r="AC957" s="2"/>
      <c r="AD957" s="2"/>
      <c r="AE957" s="2"/>
      <c r="AF957" s="2"/>
      <c r="AG957" s="2"/>
      <c r="AH957" s="2"/>
      <c r="AI957" s="2"/>
      <c r="AJ957" s="2"/>
    </row>
    <row r="958" ht="15.75" customHeight="1">
      <c r="A958" s="241"/>
      <c r="B958" s="11"/>
      <c r="C958" s="11"/>
      <c r="D958" s="2"/>
      <c r="E958" s="11"/>
      <c r="F958" s="2"/>
      <c r="G958" s="2"/>
      <c r="H958" s="2"/>
      <c r="I958" s="28"/>
      <c r="J958" s="2"/>
      <c r="K958" s="2"/>
      <c r="L958" s="11"/>
      <c r="M958" s="11"/>
      <c r="N958" s="11"/>
      <c r="O958" s="11"/>
      <c r="P958" s="2"/>
      <c r="Q958" s="2"/>
      <c r="R958" s="629"/>
      <c r="S958" s="1"/>
      <c r="T958" s="1"/>
      <c r="U958" s="360"/>
      <c r="V958" s="14"/>
      <c r="W958" s="11"/>
      <c r="X958" s="2"/>
      <c r="Y958" s="1322"/>
      <c r="Z958" s="2"/>
      <c r="AA958" s="2"/>
      <c r="AB958" s="2"/>
      <c r="AC958" s="2"/>
      <c r="AD958" s="2"/>
      <c r="AE958" s="2"/>
      <c r="AF958" s="2"/>
      <c r="AG958" s="2"/>
      <c r="AH958" s="2"/>
      <c r="AI958" s="2"/>
      <c r="AJ958" s="2"/>
    </row>
    <row r="959" ht="15.75" customHeight="1">
      <c r="A959" s="241"/>
      <c r="B959" s="11"/>
      <c r="C959" s="11"/>
      <c r="D959" s="2"/>
      <c r="E959" s="11"/>
      <c r="F959" s="2"/>
      <c r="G959" s="2"/>
      <c r="H959" s="2"/>
      <c r="I959" s="28"/>
      <c r="J959" s="2"/>
      <c r="K959" s="2"/>
      <c r="L959" s="11"/>
      <c r="M959" s="11"/>
      <c r="N959" s="11"/>
      <c r="O959" s="11"/>
      <c r="P959" s="2"/>
      <c r="Q959" s="2"/>
      <c r="R959" s="629"/>
      <c r="S959" s="1"/>
      <c r="T959" s="1"/>
      <c r="U959" s="360"/>
      <c r="V959" s="14"/>
      <c r="W959" s="11"/>
      <c r="X959" s="2"/>
      <c r="Y959" s="1322"/>
      <c r="Z959" s="2"/>
      <c r="AA959" s="2"/>
      <c r="AB959" s="2"/>
      <c r="AC959" s="2"/>
      <c r="AD959" s="2"/>
      <c r="AE959" s="2"/>
      <c r="AF959" s="2"/>
      <c r="AG959" s="2"/>
      <c r="AH959" s="2"/>
      <c r="AI959" s="2"/>
      <c r="AJ959" s="2"/>
    </row>
    <row r="960" ht="15.75" customHeight="1">
      <c r="A960" s="241"/>
      <c r="B960" s="11"/>
      <c r="C960" s="11"/>
      <c r="D960" s="2"/>
      <c r="E960" s="11"/>
      <c r="F960" s="2"/>
      <c r="G960" s="2"/>
      <c r="H960" s="2"/>
      <c r="I960" s="28"/>
      <c r="J960" s="2"/>
      <c r="K960" s="2"/>
      <c r="L960" s="11"/>
      <c r="M960" s="11"/>
      <c r="N960" s="11"/>
      <c r="O960" s="11"/>
      <c r="P960" s="2"/>
      <c r="Q960" s="2"/>
      <c r="R960" s="629"/>
      <c r="S960" s="1"/>
      <c r="T960" s="1"/>
      <c r="U960" s="360"/>
      <c r="V960" s="14"/>
      <c r="W960" s="11"/>
      <c r="X960" s="2"/>
      <c r="Y960" s="1322"/>
      <c r="Z960" s="2"/>
      <c r="AA960" s="2"/>
      <c r="AB960" s="2"/>
      <c r="AC960" s="2"/>
      <c r="AD960" s="2"/>
      <c r="AE960" s="2"/>
      <c r="AF960" s="2"/>
      <c r="AG960" s="2"/>
      <c r="AH960" s="2"/>
      <c r="AI960" s="2"/>
      <c r="AJ960" s="2"/>
    </row>
    <row r="961" ht="15.75" customHeight="1">
      <c r="A961" s="241"/>
      <c r="B961" s="11"/>
      <c r="C961" s="11"/>
      <c r="D961" s="2"/>
      <c r="E961" s="11"/>
      <c r="F961" s="2"/>
      <c r="G961" s="2"/>
      <c r="H961" s="2"/>
      <c r="I961" s="28"/>
      <c r="J961" s="2"/>
      <c r="K961" s="2"/>
      <c r="L961" s="11"/>
      <c r="M961" s="11"/>
      <c r="N961" s="11"/>
      <c r="O961" s="11"/>
      <c r="P961" s="2"/>
      <c r="Q961" s="2"/>
      <c r="R961" s="629"/>
      <c r="S961" s="1"/>
      <c r="T961" s="1"/>
      <c r="U961" s="360"/>
      <c r="V961" s="14"/>
      <c r="W961" s="11"/>
      <c r="X961" s="2"/>
      <c r="Y961" s="1322"/>
      <c r="Z961" s="2"/>
      <c r="AA961" s="2"/>
      <c r="AB961" s="2"/>
      <c r="AC961" s="2"/>
      <c r="AD961" s="2"/>
      <c r="AE961" s="2"/>
      <c r="AF961" s="2"/>
      <c r="AG961" s="2"/>
      <c r="AH961" s="2"/>
      <c r="AI961" s="2"/>
      <c r="AJ961" s="2"/>
    </row>
    <row r="962" ht="15.75" customHeight="1">
      <c r="A962" s="241"/>
      <c r="B962" s="11"/>
      <c r="C962" s="11"/>
      <c r="D962" s="2"/>
      <c r="E962" s="11"/>
      <c r="F962" s="2"/>
      <c r="G962" s="2"/>
      <c r="H962" s="2"/>
      <c r="I962" s="28"/>
      <c r="J962" s="2"/>
      <c r="K962" s="2"/>
      <c r="L962" s="11"/>
      <c r="M962" s="11"/>
      <c r="N962" s="11"/>
      <c r="O962" s="11"/>
      <c r="P962" s="2"/>
      <c r="Q962" s="2"/>
      <c r="R962" s="629"/>
      <c r="S962" s="1"/>
      <c r="T962" s="1"/>
      <c r="U962" s="360"/>
      <c r="V962" s="14"/>
      <c r="W962" s="11"/>
      <c r="X962" s="2"/>
      <c r="Y962" s="1322"/>
      <c r="Z962" s="2"/>
      <c r="AA962" s="2"/>
      <c r="AB962" s="2"/>
      <c r="AC962" s="2"/>
      <c r="AD962" s="2"/>
      <c r="AE962" s="2"/>
      <c r="AF962" s="2"/>
      <c r="AG962" s="2"/>
      <c r="AH962" s="2"/>
      <c r="AI962" s="2"/>
      <c r="AJ962" s="2"/>
    </row>
    <row r="963" ht="15.75" customHeight="1">
      <c r="A963" s="241"/>
      <c r="B963" s="11"/>
      <c r="C963" s="11"/>
      <c r="D963" s="2"/>
      <c r="E963" s="11"/>
      <c r="F963" s="2"/>
      <c r="G963" s="2"/>
      <c r="H963" s="2"/>
      <c r="I963" s="28"/>
      <c r="J963" s="2"/>
      <c r="K963" s="2"/>
      <c r="L963" s="11"/>
      <c r="M963" s="11"/>
      <c r="N963" s="11"/>
      <c r="O963" s="11"/>
      <c r="P963" s="2"/>
      <c r="Q963" s="2"/>
      <c r="R963" s="629"/>
      <c r="S963" s="1"/>
      <c r="T963" s="1"/>
      <c r="U963" s="360"/>
      <c r="V963" s="14"/>
      <c r="W963" s="11"/>
      <c r="X963" s="2"/>
      <c r="Y963" s="1322"/>
      <c r="Z963" s="2"/>
      <c r="AA963" s="2"/>
      <c r="AB963" s="2"/>
      <c r="AC963" s="2"/>
      <c r="AD963" s="2"/>
      <c r="AE963" s="2"/>
      <c r="AF963" s="2"/>
      <c r="AG963" s="2"/>
      <c r="AH963" s="2"/>
      <c r="AI963" s="2"/>
      <c r="AJ963" s="2"/>
    </row>
    <row r="964" ht="15.75" customHeight="1">
      <c r="A964" s="241"/>
      <c r="B964" s="11"/>
      <c r="C964" s="11"/>
      <c r="D964" s="2"/>
      <c r="E964" s="11"/>
      <c r="F964" s="2"/>
      <c r="G964" s="2"/>
      <c r="H964" s="2"/>
      <c r="I964" s="28"/>
      <c r="J964" s="2"/>
      <c r="K964" s="2"/>
      <c r="L964" s="11"/>
      <c r="M964" s="11"/>
      <c r="N964" s="11"/>
      <c r="O964" s="11"/>
      <c r="P964" s="2"/>
      <c r="Q964" s="2"/>
      <c r="R964" s="629"/>
      <c r="S964" s="1"/>
      <c r="T964" s="1"/>
      <c r="U964" s="360"/>
      <c r="V964" s="14"/>
      <c r="W964" s="11"/>
      <c r="X964" s="2"/>
      <c r="Y964" s="1322"/>
      <c r="Z964" s="2"/>
      <c r="AA964" s="2"/>
      <c r="AB964" s="2"/>
      <c r="AC964" s="2"/>
      <c r="AD964" s="2"/>
      <c r="AE964" s="2"/>
      <c r="AF964" s="2"/>
      <c r="AG964" s="2"/>
      <c r="AH964" s="2"/>
      <c r="AI964" s="2"/>
      <c r="AJ964" s="2"/>
    </row>
    <row r="965" ht="15.75" customHeight="1">
      <c r="A965" s="241"/>
      <c r="B965" s="11"/>
      <c r="C965" s="11"/>
      <c r="D965" s="2"/>
      <c r="E965" s="11"/>
      <c r="F965" s="2"/>
      <c r="G965" s="2"/>
      <c r="H965" s="2"/>
      <c r="I965" s="28"/>
      <c r="J965" s="2"/>
      <c r="K965" s="2"/>
      <c r="L965" s="11"/>
      <c r="M965" s="11"/>
      <c r="N965" s="11"/>
      <c r="O965" s="11"/>
      <c r="P965" s="2"/>
      <c r="Q965" s="2"/>
      <c r="R965" s="629"/>
      <c r="S965" s="1"/>
      <c r="T965" s="1"/>
      <c r="U965" s="360"/>
      <c r="V965" s="14"/>
      <c r="W965" s="11"/>
      <c r="X965" s="2"/>
      <c r="Y965" s="1322"/>
      <c r="Z965" s="2"/>
      <c r="AA965" s="2"/>
      <c r="AB965" s="2"/>
      <c r="AC965" s="2"/>
      <c r="AD965" s="2"/>
      <c r="AE965" s="2"/>
      <c r="AF965" s="2"/>
      <c r="AG965" s="2"/>
      <c r="AH965" s="2"/>
      <c r="AI965" s="2"/>
      <c r="AJ965" s="2"/>
    </row>
    <row r="966" ht="15.75" customHeight="1">
      <c r="A966" s="241"/>
      <c r="B966" s="11"/>
      <c r="C966" s="11"/>
      <c r="D966" s="2"/>
      <c r="E966" s="11"/>
      <c r="F966" s="2"/>
      <c r="G966" s="2"/>
      <c r="H966" s="2"/>
      <c r="I966" s="28"/>
      <c r="J966" s="2"/>
      <c r="K966" s="2"/>
      <c r="L966" s="11"/>
      <c r="M966" s="11"/>
      <c r="N966" s="11"/>
      <c r="O966" s="11"/>
      <c r="P966" s="2"/>
      <c r="Q966" s="2"/>
      <c r="R966" s="629"/>
      <c r="S966" s="1"/>
      <c r="T966" s="1"/>
      <c r="U966" s="360"/>
      <c r="V966" s="14"/>
      <c r="W966" s="11"/>
      <c r="X966" s="2"/>
      <c r="Y966" s="1322"/>
      <c r="Z966" s="2"/>
      <c r="AA966" s="2"/>
      <c r="AB966" s="2"/>
      <c r="AC966" s="2"/>
      <c r="AD966" s="2"/>
      <c r="AE966" s="2"/>
      <c r="AF966" s="2"/>
      <c r="AG966" s="2"/>
      <c r="AH966" s="2"/>
      <c r="AI966" s="2"/>
      <c r="AJ966" s="2"/>
    </row>
    <row r="967" ht="15.75" customHeight="1">
      <c r="A967" s="241"/>
      <c r="B967" s="11"/>
      <c r="C967" s="11"/>
      <c r="D967" s="2"/>
      <c r="E967" s="11"/>
      <c r="F967" s="2"/>
      <c r="G967" s="2"/>
      <c r="H967" s="2"/>
      <c r="I967" s="28"/>
      <c r="J967" s="2"/>
      <c r="K967" s="2"/>
      <c r="L967" s="11"/>
      <c r="M967" s="11"/>
      <c r="N967" s="11"/>
      <c r="O967" s="11"/>
      <c r="P967" s="2"/>
      <c r="Q967" s="2"/>
      <c r="R967" s="629"/>
      <c r="S967" s="1"/>
      <c r="T967" s="1"/>
      <c r="U967" s="360"/>
      <c r="V967" s="14"/>
      <c r="W967" s="11"/>
      <c r="X967" s="2"/>
      <c r="Y967" s="1322"/>
      <c r="Z967" s="2"/>
      <c r="AA967" s="2"/>
      <c r="AB967" s="2"/>
      <c r="AC967" s="2"/>
      <c r="AD967" s="2"/>
      <c r="AE967" s="2"/>
      <c r="AF967" s="2"/>
      <c r="AG967" s="2"/>
      <c r="AH967" s="2"/>
      <c r="AI967" s="2"/>
      <c r="AJ967" s="2"/>
    </row>
    <row r="968" ht="15.75" customHeight="1">
      <c r="A968" s="241"/>
      <c r="B968" s="11"/>
      <c r="C968" s="11"/>
      <c r="D968" s="2"/>
      <c r="E968" s="11"/>
      <c r="F968" s="2"/>
      <c r="G968" s="2"/>
      <c r="H968" s="2"/>
      <c r="I968" s="28"/>
      <c r="J968" s="2"/>
      <c r="K968" s="2"/>
      <c r="L968" s="11"/>
      <c r="M968" s="11"/>
      <c r="N968" s="11"/>
      <c r="O968" s="11"/>
      <c r="P968" s="2"/>
      <c r="Q968" s="2"/>
      <c r="R968" s="629"/>
      <c r="S968" s="1"/>
      <c r="T968" s="1"/>
      <c r="U968" s="360"/>
      <c r="V968" s="14"/>
      <c r="W968" s="11"/>
      <c r="X968" s="2"/>
      <c r="Y968" s="1322"/>
      <c r="Z968" s="2"/>
      <c r="AA968" s="2"/>
      <c r="AB968" s="2"/>
      <c r="AC968" s="2"/>
      <c r="AD968" s="2"/>
      <c r="AE968" s="2"/>
      <c r="AF968" s="2"/>
      <c r="AG968" s="2"/>
      <c r="AH968" s="2"/>
      <c r="AI968" s="2"/>
      <c r="AJ968" s="2"/>
    </row>
    <row r="969" ht="15.75" customHeight="1">
      <c r="A969" s="241"/>
      <c r="B969" s="11"/>
      <c r="C969" s="11"/>
      <c r="D969" s="2"/>
      <c r="E969" s="11"/>
      <c r="F969" s="2"/>
      <c r="G969" s="2"/>
      <c r="H969" s="2"/>
      <c r="I969" s="28"/>
      <c r="J969" s="2"/>
      <c r="K969" s="2"/>
      <c r="L969" s="11"/>
      <c r="M969" s="11"/>
      <c r="N969" s="11"/>
      <c r="O969" s="11"/>
      <c r="P969" s="2"/>
      <c r="Q969" s="2"/>
      <c r="R969" s="629"/>
      <c r="S969" s="1"/>
      <c r="T969" s="1"/>
      <c r="U969" s="360"/>
      <c r="V969" s="14"/>
      <c r="W969" s="11"/>
      <c r="X969" s="2"/>
      <c r="Y969" s="1322"/>
      <c r="Z969" s="2"/>
      <c r="AA969" s="2"/>
      <c r="AB969" s="2"/>
      <c r="AC969" s="2"/>
      <c r="AD969" s="2"/>
      <c r="AE969" s="2"/>
      <c r="AF969" s="2"/>
      <c r="AG969" s="2"/>
      <c r="AH969" s="2"/>
      <c r="AI969" s="2"/>
      <c r="AJ969" s="2"/>
    </row>
    <row r="970" ht="15.75" customHeight="1">
      <c r="A970" s="241"/>
      <c r="B970" s="11"/>
      <c r="C970" s="11"/>
      <c r="D970" s="2"/>
      <c r="E970" s="11"/>
      <c r="F970" s="2"/>
      <c r="G970" s="2"/>
      <c r="H970" s="2"/>
      <c r="I970" s="28"/>
      <c r="J970" s="2"/>
      <c r="K970" s="2"/>
      <c r="L970" s="11"/>
      <c r="M970" s="11"/>
      <c r="N970" s="11"/>
      <c r="O970" s="11"/>
      <c r="P970" s="2"/>
      <c r="Q970" s="2"/>
      <c r="R970" s="629"/>
      <c r="S970" s="1"/>
      <c r="T970" s="1"/>
      <c r="U970" s="360"/>
      <c r="V970" s="14"/>
      <c r="W970" s="11"/>
      <c r="X970" s="2"/>
      <c r="Y970" s="1322"/>
      <c r="Z970" s="2"/>
      <c r="AA970" s="2"/>
      <c r="AB970" s="2"/>
      <c r="AC970" s="2"/>
      <c r="AD970" s="2"/>
      <c r="AE970" s="2"/>
      <c r="AF970" s="2"/>
      <c r="AG970" s="2"/>
      <c r="AH970" s="2"/>
      <c r="AI970" s="2"/>
      <c r="AJ970" s="2"/>
    </row>
    <row r="971" ht="15.75" customHeight="1">
      <c r="A971" s="241"/>
      <c r="B971" s="11"/>
      <c r="C971" s="11"/>
      <c r="D971" s="2"/>
      <c r="E971" s="11"/>
      <c r="F971" s="2"/>
      <c r="G971" s="2"/>
      <c r="H971" s="2"/>
      <c r="I971" s="28"/>
      <c r="J971" s="2"/>
      <c r="K971" s="2"/>
      <c r="L971" s="11"/>
      <c r="M971" s="11"/>
      <c r="N971" s="11"/>
      <c r="O971" s="11"/>
      <c r="P971" s="2"/>
      <c r="Q971" s="2"/>
      <c r="R971" s="629"/>
      <c r="S971" s="1"/>
      <c r="T971" s="1"/>
      <c r="U971" s="360"/>
      <c r="V971" s="14"/>
      <c r="W971" s="11"/>
      <c r="X971" s="2"/>
      <c r="Y971" s="1322"/>
      <c r="Z971" s="2"/>
      <c r="AA971" s="2"/>
      <c r="AB971" s="2"/>
      <c r="AC971" s="2"/>
      <c r="AD971" s="2"/>
      <c r="AE971" s="2"/>
      <c r="AF971" s="2"/>
      <c r="AG971" s="2"/>
      <c r="AH971" s="2"/>
      <c r="AI971" s="2"/>
      <c r="AJ971" s="2"/>
    </row>
    <row r="972" ht="15.75" customHeight="1">
      <c r="A972" s="241"/>
      <c r="B972" s="11"/>
      <c r="C972" s="11"/>
      <c r="D972" s="2"/>
      <c r="E972" s="11"/>
      <c r="F972" s="2"/>
      <c r="G972" s="2"/>
      <c r="H972" s="2"/>
      <c r="I972" s="28"/>
      <c r="J972" s="2"/>
      <c r="K972" s="2"/>
      <c r="L972" s="11"/>
      <c r="M972" s="11"/>
      <c r="N972" s="11"/>
      <c r="O972" s="11"/>
      <c r="P972" s="2"/>
      <c r="Q972" s="2"/>
      <c r="R972" s="629"/>
      <c r="S972" s="1"/>
      <c r="T972" s="1"/>
      <c r="U972" s="360"/>
      <c r="V972" s="14"/>
      <c r="W972" s="11"/>
      <c r="X972" s="2"/>
      <c r="Y972" s="1322"/>
      <c r="Z972" s="2"/>
      <c r="AA972" s="2"/>
      <c r="AB972" s="2"/>
      <c r="AC972" s="2"/>
      <c r="AD972" s="2"/>
      <c r="AE972" s="2"/>
      <c r="AF972" s="2"/>
      <c r="AG972" s="2"/>
      <c r="AH972" s="2"/>
      <c r="AI972" s="2"/>
      <c r="AJ972" s="2"/>
    </row>
    <row r="973" ht="15.75" customHeight="1">
      <c r="A973" s="241"/>
      <c r="B973" s="11"/>
      <c r="C973" s="11"/>
      <c r="D973" s="2"/>
      <c r="E973" s="11"/>
      <c r="F973" s="2"/>
      <c r="G973" s="2"/>
      <c r="H973" s="2"/>
      <c r="I973" s="28"/>
      <c r="J973" s="2"/>
      <c r="K973" s="2"/>
      <c r="L973" s="11"/>
      <c r="M973" s="11"/>
      <c r="N973" s="11"/>
      <c r="O973" s="11"/>
      <c r="P973" s="2"/>
      <c r="Q973" s="2"/>
      <c r="R973" s="629"/>
      <c r="S973" s="1"/>
      <c r="T973" s="1"/>
      <c r="U973" s="360"/>
      <c r="V973" s="14"/>
      <c r="W973" s="11"/>
      <c r="X973" s="2"/>
      <c r="Y973" s="1322"/>
      <c r="Z973" s="2"/>
      <c r="AA973" s="2"/>
      <c r="AB973" s="2"/>
      <c r="AC973" s="2"/>
      <c r="AD973" s="2"/>
      <c r="AE973" s="2"/>
      <c r="AF973" s="2"/>
      <c r="AG973" s="2"/>
      <c r="AH973" s="2"/>
      <c r="AI973" s="2"/>
      <c r="AJ973" s="2"/>
    </row>
    <row r="974" ht="15.75" customHeight="1">
      <c r="A974" s="241"/>
      <c r="B974" s="11"/>
      <c r="C974" s="11"/>
      <c r="D974" s="2"/>
      <c r="E974" s="11"/>
      <c r="F974" s="2"/>
      <c r="G974" s="2"/>
      <c r="H974" s="2"/>
      <c r="I974" s="28"/>
      <c r="J974" s="2"/>
      <c r="K974" s="2"/>
      <c r="L974" s="11"/>
      <c r="M974" s="11"/>
      <c r="N974" s="11"/>
      <c r="O974" s="11"/>
      <c r="P974" s="2"/>
      <c r="Q974" s="2"/>
      <c r="R974" s="629"/>
      <c r="S974" s="1"/>
      <c r="T974" s="1"/>
      <c r="U974" s="360"/>
      <c r="V974" s="14"/>
      <c r="W974" s="11"/>
      <c r="X974" s="2"/>
      <c r="Y974" s="1322"/>
      <c r="Z974" s="2"/>
      <c r="AA974" s="2"/>
      <c r="AB974" s="2"/>
      <c r="AC974" s="2"/>
      <c r="AD974" s="2"/>
      <c r="AE974" s="2"/>
      <c r="AF974" s="2"/>
      <c r="AG974" s="2"/>
      <c r="AH974" s="2"/>
      <c r="AI974" s="2"/>
      <c r="AJ974" s="2"/>
    </row>
    <row r="975" ht="15.75" customHeight="1">
      <c r="A975" s="241"/>
      <c r="B975" s="11"/>
      <c r="C975" s="11"/>
      <c r="D975" s="2"/>
      <c r="E975" s="11"/>
      <c r="F975" s="2"/>
      <c r="G975" s="2"/>
      <c r="H975" s="2"/>
      <c r="I975" s="28"/>
      <c r="J975" s="2"/>
      <c r="K975" s="2"/>
      <c r="L975" s="11"/>
      <c r="M975" s="11"/>
      <c r="N975" s="11"/>
      <c r="O975" s="11"/>
      <c r="P975" s="2"/>
      <c r="Q975" s="2"/>
      <c r="R975" s="629"/>
      <c r="S975" s="1"/>
      <c r="T975" s="1"/>
      <c r="U975" s="360"/>
      <c r="V975" s="14"/>
      <c r="W975" s="11"/>
      <c r="X975" s="2"/>
      <c r="Y975" s="1322"/>
      <c r="Z975" s="2"/>
      <c r="AA975" s="2"/>
      <c r="AB975" s="2"/>
      <c r="AC975" s="2"/>
      <c r="AD975" s="2"/>
      <c r="AE975" s="2"/>
      <c r="AF975" s="2"/>
      <c r="AG975" s="2"/>
      <c r="AH975" s="2"/>
      <c r="AI975" s="2"/>
      <c r="AJ975" s="2"/>
    </row>
    <row r="976" ht="15.75" customHeight="1">
      <c r="A976" s="241"/>
      <c r="B976" s="11"/>
      <c r="C976" s="11"/>
      <c r="D976" s="2"/>
      <c r="E976" s="11"/>
      <c r="F976" s="2"/>
      <c r="G976" s="2"/>
      <c r="H976" s="2"/>
      <c r="I976" s="28"/>
      <c r="J976" s="2"/>
      <c r="K976" s="2"/>
      <c r="L976" s="11"/>
      <c r="M976" s="11"/>
      <c r="N976" s="11"/>
      <c r="O976" s="11"/>
      <c r="P976" s="2"/>
      <c r="Q976" s="2"/>
      <c r="R976" s="629"/>
      <c r="S976" s="1"/>
      <c r="T976" s="1"/>
      <c r="U976" s="360"/>
      <c r="V976" s="14"/>
      <c r="W976" s="11"/>
      <c r="X976" s="2"/>
      <c r="Y976" s="1322"/>
      <c r="Z976" s="2"/>
      <c r="AA976" s="2"/>
      <c r="AB976" s="2"/>
      <c r="AC976" s="2"/>
      <c r="AD976" s="2"/>
      <c r="AE976" s="2"/>
      <c r="AF976" s="2"/>
      <c r="AG976" s="2"/>
      <c r="AH976" s="2"/>
      <c r="AI976" s="2"/>
      <c r="AJ976" s="2"/>
    </row>
    <row r="977" ht="15.75" customHeight="1">
      <c r="A977" s="241"/>
      <c r="B977" s="11"/>
      <c r="C977" s="11"/>
      <c r="D977" s="2"/>
      <c r="E977" s="11"/>
      <c r="F977" s="2"/>
      <c r="G977" s="2"/>
      <c r="H977" s="2"/>
      <c r="I977" s="28"/>
      <c r="J977" s="2"/>
      <c r="K977" s="2"/>
      <c r="L977" s="11"/>
      <c r="M977" s="11"/>
      <c r="N977" s="11"/>
      <c r="O977" s="11"/>
      <c r="P977" s="2"/>
      <c r="Q977" s="2"/>
      <c r="R977" s="629"/>
      <c r="S977" s="1"/>
      <c r="T977" s="1"/>
      <c r="U977" s="360"/>
      <c r="V977" s="14"/>
      <c r="W977" s="11"/>
      <c r="X977" s="2"/>
      <c r="Y977" s="1322"/>
      <c r="Z977" s="2"/>
      <c r="AA977" s="2"/>
      <c r="AB977" s="2"/>
      <c r="AC977" s="2"/>
      <c r="AD977" s="2"/>
      <c r="AE977" s="2"/>
      <c r="AF977" s="2"/>
      <c r="AG977" s="2"/>
      <c r="AH977" s="2"/>
      <c r="AI977" s="2"/>
      <c r="AJ977" s="2"/>
    </row>
    <row r="978" ht="15.75" customHeight="1">
      <c r="A978" s="241"/>
      <c r="B978" s="11"/>
      <c r="C978" s="11"/>
      <c r="D978" s="2"/>
      <c r="E978" s="11"/>
      <c r="F978" s="2"/>
      <c r="G978" s="2"/>
      <c r="H978" s="2"/>
      <c r="I978" s="28"/>
      <c r="J978" s="2"/>
      <c r="K978" s="2"/>
      <c r="L978" s="11"/>
      <c r="M978" s="11"/>
      <c r="N978" s="11"/>
      <c r="O978" s="11"/>
      <c r="P978" s="2"/>
      <c r="Q978" s="2"/>
      <c r="R978" s="629"/>
      <c r="S978" s="1"/>
      <c r="T978" s="1"/>
      <c r="U978" s="360"/>
      <c r="V978" s="14"/>
      <c r="W978" s="11"/>
      <c r="X978" s="2"/>
      <c r="Y978" s="1322"/>
      <c r="Z978" s="2"/>
      <c r="AA978" s="2"/>
      <c r="AB978" s="2"/>
      <c r="AC978" s="2"/>
      <c r="AD978" s="2"/>
      <c r="AE978" s="2"/>
      <c r="AF978" s="2"/>
      <c r="AG978" s="2"/>
      <c r="AH978" s="2"/>
      <c r="AI978" s="2"/>
      <c r="AJ978" s="2"/>
    </row>
    <row r="979" ht="15.75" customHeight="1">
      <c r="A979" s="241"/>
      <c r="B979" s="11"/>
      <c r="C979" s="11"/>
      <c r="D979" s="2"/>
      <c r="E979" s="11"/>
      <c r="F979" s="2"/>
      <c r="G979" s="2"/>
      <c r="H979" s="2"/>
      <c r="I979" s="28"/>
      <c r="J979" s="2"/>
      <c r="K979" s="2"/>
      <c r="L979" s="11"/>
      <c r="M979" s="11"/>
      <c r="N979" s="11"/>
      <c r="O979" s="11"/>
      <c r="P979" s="2"/>
      <c r="Q979" s="2"/>
      <c r="R979" s="629"/>
      <c r="S979" s="1"/>
      <c r="T979" s="1"/>
      <c r="U979" s="360"/>
      <c r="V979" s="14"/>
      <c r="W979" s="11"/>
      <c r="X979" s="2"/>
      <c r="Y979" s="1322"/>
      <c r="Z979" s="2"/>
      <c r="AA979" s="2"/>
      <c r="AB979" s="2"/>
      <c r="AC979" s="2"/>
      <c r="AD979" s="2"/>
      <c r="AE979" s="2"/>
      <c r="AF979" s="2"/>
      <c r="AG979" s="2"/>
      <c r="AH979" s="2"/>
      <c r="AI979" s="2"/>
      <c r="AJ979" s="2"/>
    </row>
    <row r="980" ht="15.75" customHeight="1">
      <c r="A980" s="241"/>
      <c r="B980" s="11"/>
      <c r="C980" s="11"/>
      <c r="D980" s="2"/>
      <c r="E980" s="11"/>
      <c r="F980" s="2"/>
      <c r="G980" s="2"/>
      <c r="H980" s="2"/>
      <c r="I980" s="28"/>
      <c r="J980" s="2"/>
      <c r="K980" s="2"/>
      <c r="L980" s="11"/>
      <c r="M980" s="11"/>
      <c r="N980" s="11"/>
      <c r="O980" s="11"/>
      <c r="P980" s="2"/>
      <c r="Q980" s="2"/>
      <c r="R980" s="629"/>
      <c r="S980" s="1"/>
      <c r="T980" s="1"/>
      <c r="U980" s="360"/>
      <c r="V980" s="14"/>
      <c r="W980" s="11"/>
      <c r="X980" s="2"/>
      <c r="Y980" s="1322"/>
      <c r="Z980" s="2"/>
      <c r="AA980" s="2"/>
      <c r="AB980" s="2"/>
      <c r="AC980" s="2"/>
      <c r="AD980" s="2"/>
      <c r="AE980" s="2"/>
      <c r="AF980" s="2"/>
      <c r="AG980" s="2"/>
      <c r="AH980" s="2"/>
      <c r="AI980" s="2"/>
      <c r="AJ980" s="2"/>
    </row>
    <row r="981" ht="15.75" customHeight="1">
      <c r="A981" s="241"/>
      <c r="B981" s="11"/>
      <c r="C981" s="11"/>
      <c r="D981" s="2"/>
      <c r="E981" s="11"/>
      <c r="F981" s="2"/>
      <c r="G981" s="2"/>
      <c r="H981" s="2"/>
      <c r="I981" s="28"/>
      <c r="J981" s="2"/>
      <c r="K981" s="2"/>
      <c r="L981" s="11"/>
      <c r="M981" s="11"/>
      <c r="N981" s="11"/>
      <c r="O981" s="11"/>
      <c r="P981" s="2"/>
      <c r="Q981" s="2"/>
      <c r="R981" s="629"/>
      <c r="S981" s="1"/>
      <c r="T981" s="1"/>
      <c r="U981" s="360"/>
      <c r="V981" s="14"/>
      <c r="W981" s="11"/>
      <c r="X981" s="2"/>
      <c r="Y981" s="1322"/>
      <c r="Z981" s="2"/>
      <c r="AA981" s="2"/>
      <c r="AB981" s="2"/>
      <c r="AC981" s="2"/>
      <c r="AD981" s="2"/>
      <c r="AE981" s="2"/>
      <c r="AF981" s="2"/>
      <c r="AG981" s="2"/>
      <c r="AH981" s="2"/>
      <c r="AI981" s="2"/>
      <c r="AJ981" s="2"/>
    </row>
    <row r="982" ht="15.75" customHeight="1">
      <c r="A982" s="241"/>
      <c r="B982" s="11"/>
      <c r="C982" s="11"/>
      <c r="D982" s="2"/>
      <c r="E982" s="11"/>
      <c r="F982" s="2"/>
      <c r="G982" s="2"/>
      <c r="H982" s="2"/>
      <c r="I982" s="28"/>
      <c r="J982" s="2"/>
      <c r="K982" s="2"/>
      <c r="L982" s="11"/>
      <c r="M982" s="11"/>
      <c r="N982" s="11"/>
      <c r="O982" s="11"/>
      <c r="P982" s="2"/>
      <c r="Q982" s="2"/>
      <c r="R982" s="629"/>
      <c r="S982" s="1"/>
      <c r="T982" s="1"/>
      <c r="U982" s="360"/>
      <c r="V982" s="14"/>
      <c r="W982" s="11"/>
      <c r="X982" s="2"/>
      <c r="Y982" s="1322"/>
      <c r="Z982" s="2"/>
      <c r="AA982" s="2"/>
      <c r="AB982" s="2"/>
      <c r="AC982" s="2"/>
      <c r="AD982" s="2"/>
      <c r="AE982" s="2"/>
      <c r="AF982" s="2"/>
      <c r="AG982" s="2"/>
      <c r="AH982" s="2"/>
      <c r="AI982" s="2"/>
      <c r="AJ982" s="2"/>
    </row>
    <row r="983" ht="15.75" customHeight="1">
      <c r="A983" s="241"/>
      <c r="B983" s="11"/>
      <c r="C983" s="11"/>
      <c r="D983" s="2"/>
      <c r="E983" s="11"/>
      <c r="F983" s="2"/>
      <c r="G983" s="2"/>
      <c r="H983" s="2"/>
      <c r="I983" s="28"/>
      <c r="J983" s="2"/>
      <c r="K983" s="2"/>
      <c r="L983" s="11"/>
      <c r="M983" s="11"/>
      <c r="N983" s="11"/>
      <c r="O983" s="11"/>
      <c r="P983" s="2"/>
      <c r="Q983" s="2"/>
      <c r="R983" s="629"/>
      <c r="S983" s="1"/>
      <c r="T983" s="1"/>
      <c r="U983" s="360"/>
      <c r="V983" s="14"/>
      <c r="W983" s="11"/>
      <c r="X983" s="2"/>
      <c r="Y983" s="1322"/>
      <c r="Z983" s="2"/>
      <c r="AA983" s="2"/>
      <c r="AB983" s="2"/>
      <c r="AC983" s="2"/>
      <c r="AD983" s="2"/>
      <c r="AE983" s="2"/>
      <c r="AF983" s="2"/>
      <c r="AG983" s="2"/>
      <c r="AH983" s="2"/>
      <c r="AI983" s="2"/>
      <c r="AJ983" s="2"/>
    </row>
    <row r="984" ht="15.75" customHeight="1">
      <c r="A984" s="241"/>
      <c r="B984" s="11"/>
      <c r="C984" s="11"/>
      <c r="D984" s="2"/>
      <c r="E984" s="11"/>
      <c r="F984" s="2"/>
      <c r="G984" s="2"/>
      <c r="H984" s="2"/>
      <c r="I984" s="28"/>
      <c r="J984" s="2"/>
      <c r="K984" s="2"/>
      <c r="L984" s="11"/>
      <c r="M984" s="11"/>
      <c r="N984" s="11"/>
      <c r="O984" s="11"/>
      <c r="P984" s="2"/>
      <c r="Q984" s="2"/>
      <c r="R984" s="629"/>
      <c r="S984" s="1"/>
      <c r="T984" s="1"/>
      <c r="U984" s="360"/>
      <c r="V984" s="14"/>
      <c r="W984" s="11"/>
      <c r="X984" s="2"/>
      <c r="Y984" s="1322"/>
      <c r="Z984" s="2"/>
      <c r="AA984" s="2"/>
      <c r="AB984" s="2"/>
      <c r="AC984" s="2"/>
      <c r="AD984" s="2"/>
      <c r="AE984" s="2"/>
      <c r="AF984" s="2"/>
      <c r="AG984" s="2"/>
      <c r="AH984" s="2"/>
      <c r="AI984" s="2"/>
      <c r="AJ984" s="2"/>
    </row>
    <row r="985" ht="15.75" customHeight="1">
      <c r="A985" s="241"/>
      <c r="B985" s="11"/>
      <c r="C985" s="11"/>
      <c r="D985" s="2"/>
      <c r="E985" s="11"/>
      <c r="F985" s="2"/>
      <c r="G985" s="2"/>
      <c r="H985" s="2"/>
      <c r="I985" s="28"/>
      <c r="J985" s="2"/>
      <c r="K985" s="2"/>
      <c r="L985" s="11"/>
      <c r="M985" s="11"/>
      <c r="N985" s="11"/>
      <c r="O985" s="11"/>
      <c r="P985" s="2"/>
      <c r="Q985" s="2"/>
      <c r="R985" s="629"/>
      <c r="S985" s="1"/>
      <c r="T985" s="1"/>
      <c r="U985" s="360"/>
      <c r="V985" s="14"/>
      <c r="W985" s="11"/>
      <c r="X985" s="2"/>
      <c r="Y985" s="1322"/>
      <c r="Z985" s="2"/>
      <c r="AA985" s="2"/>
      <c r="AB985" s="2"/>
      <c r="AC985" s="2"/>
      <c r="AD985" s="2"/>
      <c r="AE985" s="2"/>
      <c r="AF985" s="2"/>
      <c r="AG985" s="2"/>
      <c r="AH985" s="2"/>
      <c r="AI985" s="2"/>
      <c r="AJ985" s="2"/>
    </row>
    <row r="986" ht="15.75" customHeight="1">
      <c r="A986" s="241"/>
      <c r="B986" s="11"/>
      <c r="C986" s="11"/>
      <c r="D986" s="2"/>
      <c r="E986" s="11"/>
      <c r="F986" s="2"/>
      <c r="G986" s="2"/>
      <c r="H986" s="2"/>
      <c r="I986" s="28"/>
      <c r="J986" s="2"/>
      <c r="K986" s="2"/>
      <c r="L986" s="11"/>
      <c r="M986" s="11"/>
      <c r="N986" s="11"/>
      <c r="O986" s="11"/>
      <c r="P986" s="2"/>
      <c r="Q986" s="2"/>
      <c r="R986" s="629"/>
      <c r="S986" s="1"/>
      <c r="T986" s="1"/>
      <c r="U986" s="360"/>
      <c r="V986" s="14"/>
      <c r="W986" s="11"/>
      <c r="X986" s="2"/>
      <c r="Y986" s="1322"/>
      <c r="Z986" s="2"/>
      <c r="AA986" s="2"/>
      <c r="AB986" s="2"/>
      <c r="AC986" s="2"/>
      <c r="AD986" s="2"/>
      <c r="AE986" s="2"/>
      <c r="AF986" s="2"/>
      <c r="AG986" s="2"/>
      <c r="AH986" s="2"/>
      <c r="AI986" s="2"/>
      <c r="AJ986" s="2"/>
    </row>
    <row r="987" ht="15.75" customHeight="1">
      <c r="A987" s="241"/>
      <c r="B987" s="11"/>
      <c r="C987" s="11"/>
      <c r="D987" s="2"/>
      <c r="E987" s="11"/>
      <c r="F987" s="2"/>
      <c r="G987" s="2"/>
      <c r="H987" s="2"/>
      <c r="I987" s="28"/>
      <c r="J987" s="2"/>
      <c r="K987" s="2"/>
      <c r="L987" s="11"/>
      <c r="M987" s="11"/>
      <c r="N987" s="11"/>
      <c r="O987" s="11"/>
      <c r="P987" s="2"/>
      <c r="Q987" s="2"/>
      <c r="R987" s="629"/>
      <c r="S987" s="1"/>
      <c r="T987" s="1"/>
      <c r="U987" s="360"/>
      <c r="V987" s="14"/>
      <c r="W987" s="11"/>
      <c r="X987" s="2"/>
      <c r="Y987" s="1322"/>
      <c r="Z987" s="2"/>
      <c r="AA987" s="2"/>
      <c r="AB987" s="2"/>
      <c r="AC987" s="2"/>
      <c r="AD987" s="2"/>
      <c r="AE987" s="2"/>
      <c r="AF987" s="2"/>
      <c r="AG987" s="2"/>
      <c r="AH987" s="2"/>
      <c r="AI987" s="2"/>
      <c r="AJ987" s="2"/>
    </row>
    <row r="988" ht="15.75" customHeight="1">
      <c r="A988" s="241"/>
      <c r="B988" s="11"/>
      <c r="C988" s="11"/>
      <c r="D988" s="2"/>
      <c r="E988" s="11"/>
      <c r="F988" s="2"/>
      <c r="G988" s="2"/>
      <c r="H988" s="2"/>
      <c r="I988" s="28"/>
      <c r="J988" s="2"/>
      <c r="K988" s="2"/>
      <c r="L988" s="11"/>
      <c r="M988" s="11"/>
      <c r="N988" s="11"/>
      <c r="O988" s="11"/>
      <c r="P988" s="2"/>
      <c r="Q988" s="2"/>
      <c r="R988" s="629"/>
      <c r="S988" s="1"/>
      <c r="T988" s="1"/>
      <c r="U988" s="360"/>
      <c r="V988" s="14"/>
      <c r="W988" s="11"/>
      <c r="X988" s="2"/>
      <c r="Y988" s="1322"/>
      <c r="Z988" s="2"/>
      <c r="AA988" s="2"/>
      <c r="AB988" s="2"/>
      <c r="AC988" s="2"/>
      <c r="AD988" s="2"/>
      <c r="AE988" s="2"/>
      <c r="AF988" s="2"/>
      <c r="AG988" s="2"/>
      <c r="AH988" s="2"/>
      <c r="AI988" s="2"/>
      <c r="AJ988" s="2"/>
    </row>
    <row r="989" ht="15.75" customHeight="1">
      <c r="A989" s="241"/>
      <c r="B989" s="11"/>
      <c r="C989" s="11"/>
      <c r="D989" s="2"/>
      <c r="E989" s="11"/>
      <c r="F989" s="2"/>
      <c r="G989" s="2"/>
      <c r="H989" s="2"/>
      <c r="I989" s="28"/>
      <c r="J989" s="2"/>
      <c r="K989" s="2"/>
      <c r="L989" s="11"/>
      <c r="M989" s="11"/>
      <c r="N989" s="11"/>
      <c r="O989" s="11"/>
      <c r="P989" s="2"/>
      <c r="Q989" s="2"/>
      <c r="R989" s="629"/>
      <c r="S989" s="1"/>
      <c r="T989" s="1"/>
      <c r="U989" s="360"/>
      <c r="V989" s="14"/>
      <c r="W989" s="11"/>
      <c r="X989" s="2"/>
      <c r="Y989" s="1322"/>
      <c r="Z989" s="2"/>
      <c r="AA989" s="2"/>
      <c r="AB989" s="2"/>
      <c r="AC989" s="2"/>
      <c r="AD989" s="2"/>
      <c r="AE989" s="2"/>
      <c r="AF989" s="2"/>
      <c r="AG989" s="2"/>
      <c r="AH989" s="2"/>
      <c r="AI989" s="2"/>
      <c r="AJ989" s="2"/>
    </row>
    <row r="990" ht="15.75" customHeight="1">
      <c r="A990" s="241"/>
      <c r="B990" s="11"/>
      <c r="C990" s="11"/>
      <c r="D990" s="2"/>
      <c r="E990" s="11"/>
      <c r="F990" s="2"/>
      <c r="G990" s="2"/>
      <c r="H990" s="2"/>
      <c r="I990" s="28"/>
      <c r="J990" s="2"/>
      <c r="K990" s="2"/>
      <c r="L990" s="11"/>
      <c r="M990" s="11"/>
      <c r="N990" s="11"/>
      <c r="O990" s="11"/>
      <c r="P990" s="2"/>
      <c r="Q990" s="2"/>
      <c r="R990" s="629"/>
      <c r="S990" s="1"/>
      <c r="T990" s="1"/>
      <c r="U990" s="360"/>
      <c r="V990" s="14"/>
      <c r="W990" s="11"/>
      <c r="X990" s="2"/>
      <c r="Y990" s="1322"/>
      <c r="Z990" s="2"/>
      <c r="AA990" s="2"/>
      <c r="AB990" s="2"/>
      <c r="AC990" s="2"/>
      <c r="AD990" s="2"/>
      <c r="AE990" s="2"/>
      <c r="AF990" s="2"/>
      <c r="AG990" s="2"/>
      <c r="AH990" s="2"/>
      <c r="AI990" s="2"/>
      <c r="AJ990" s="2"/>
    </row>
    <row r="991" ht="15.75" customHeight="1">
      <c r="A991" s="241"/>
      <c r="B991" s="11"/>
      <c r="C991" s="11"/>
      <c r="D991" s="2"/>
      <c r="E991" s="11"/>
      <c r="F991" s="2"/>
      <c r="G991" s="2"/>
      <c r="H991" s="2"/>
      <c r="I991" s="28"/>
      <c r="J991" s="2"/>
      <c r="K991" s="2"/>
      <c r="L991" s="11"/>
      <c r="M991" s="11"/>
      <c r="N991" s="11"/>
      <c r="O991" s="11"/>
      <c r="P991" s="2"/>
      <c r="Q991" s="2"/>
      <c r="R991" s="629"/>
      <c r="S991" s="1"/>
      <c r="T991" s="1"/>
      <c r="U991" s="360"/>
      <c r="V991" s="14"/>
      <c r="W991" s="11"/>
      <c r="X991" s="2"/>
      <c r="Y991" s="1322"/>
      <c r="Z991" s="2"/>
      <c r="AA991" s="2"/>
      <c r="AB991" s="2"/>
      <c r="AC991" s="2"/>
      <c r="AD991" s="2"/>
      <c r="AE991" s="2"/>
      <c r="AF991" s="2"/>
      <c r="AG991" s="2"/>
      <c r="AH991" s="2"/>
      <c r="AI991" s="2"/>
      <c r="AJ991" s="2"/>
    </row>
    <row r="992" ht="15.75" customHeight="1">
      <c r="A992" s="241"/>
      <c r="B992" s="11"/>
      <c r="C992" s="11"/>
      <c r="D992" s="2"/>
      <c r="E992" s="11"/>
      <c r="F992" s="2"/>
      <c r="G992" s="2"/>
      <c r="H992" s="2"/>
      <c r="I992" s="28"/>
      <c r="J992" s="2"/>
      <c r="K992" s="2"/>
      <c r="L992" s="11"/>
      <c r="M992" s="11"/>
      <c r="N992" s="11"/>
      <c r="O992" s="11"/>
      <c r="P992" s="2"/>
      <c r="Q992" s="2"/>
      <c r="R992" s="629"/>
      <c r="S992" s="1"/>
      <c r="T992" s="1"/>
      <c r="U992" s="360"/>
      <c r="V992" s="14"/>
      <c r="W992" s="11"/>
      <c r="X992" s="2"/>
      <c r="Y992" s="1322"/>
      <c r="Z992" s="2"/>
      <c r="AA992" s="2"/>
      <c r="AB992" s="2"/>
      <c r="AC992" s="2"/>
      <c r="AD992" s="2"/>
      <c r="AE992" s="2"/>
      <c r="AF992" s="2"/>
      <c r="AG992" s="2"/>
      <c r="AH992" s="2"/>
      <c r="AI992" s="2"/>
      <c r="AJ992" s="2"/>
    </row>
    <row r="993" ht="15.75" customHeight="1">
      <c r="A993" s="241"/>
      <c r="B993" s="11"/>
      <c r="C993" s="11"/>
      <c r="D993" s="2"/>
      <c r="E993" s="11"/>
      <c r="F993" s="2"/>
      <c r="G993" s="2"/>
      <c r="H993" s="2"/>
      <c r="I993" s="28"/>
      <c r="J993" s="2"/>
      <c r="K993" s="2"/>
      <c r="L993" s="11"/>
      <c r="M993" s="11"/>
      <c r="N993" s="11"/>
      <c r="O993" s="11"/>
      <c r="P993" s="2"/>
      <c r="Q993" s="2"/>
      <c r="R993" s="629"/>
      <c r="S993" s="1"/>
      <c r="T993" s="1"/>
      <c r="U993" s="360"/>
      <c r="V993" s="14"/>
      <c r="W993" s="11"/>
      <c r="X993" s="2"/>
      <c r="Y993" s="1322"/>
      <c r="Z993" s="2"/>
      <c r="AA993" s="2"/>
      <c r="AB993" s="2"/>
      <c r="AC993" s="2"/>
      <c r="AD993" s="2"/>
      <c r="AE993" s="2"/>
      <c r="AF993" s="2"/>
      <c r="AG993" s="2"/>
      <c r="AH993" s="2"/>
      <c r="AI993" s="2"/>
      <c r="AJ993" s="2"/>
    </row>
    <row r="994" ht="15.75" customHeight="1">
      <c r="A994" s="241"/>
      <c r="B994" s="11"/>
      <c r="C994" s="11"/>
      <c r="D994" s="2"/>
      <c r="E994" s="11"/>
      <c r="F994" s="2"/>
      <c r="G994" s="2"/>
      <c r="H994" s="2"/>
      <c r="I994" s="28"/>
      <c r="J994" s="2"/>
      <c r="K994" s="2"/>
      <c r="L994" s="11"/>
      <c r="M994" s="11"/>
      <c r="N994" s="11"/>
      <c r="O994" s="11"/>
      <c r="P994" s="2"/>
      <c r="Q994" s="2"/>
      <c r="R994" s="629"/>
      <c r="S994" s="1"/>
      <c r="T994" s="1"/>
      <c r="U994" s="360"/>
      <c r="V994" s="14"/>
      <c r="W994" s="11"/>
      <c r="X994" s="2"/>
      <c r="Y994" s="1322"/>
      <c r="Z994" s="2"/>
      <c r="AA994" s="2"/>
      <c r="AB994" s="2"/>
      <c r="AC994" s="2"/>
      <c r="AD994" s="2"/>
      <c r="AE994" s="2"/>
      <c r="AF994" s="2"/>
      <c r="AG994" s="2"/>
      <c r="AH994" s="2"/>
      <c r="AI994" s="2"/>
      <c r="AJ994" s="2"/>
    </row>
    <row r="995" ht="15.75" customHeight="1">
      <c r="A995" s="241"/>
      <c r="B995" s="11"/>
      <c r="C995" s="11"/>
      <c r="D995" s="2"/>
      <c r="E995" s="11"/>
      <c r="F995" s="2"/>
      <c r="G995" s="2"/>
      <c r="H995" s="2"/>
      <c r="I995" s="28"/>
      <c r="J995" s="2"/>
      <c r="K995" s="2"/>
      <c r="L995" s="11"/>
      <c r="M995" s="11"/>
      <c r="N995" s="11"/>
      <c r="O995" s="11"/>
      <c r="P995" s="2"/>
      <c r="Q995" s="2"/>
      <c r="R995" s="629"/>
      <c r="S995" s="1"/>
      <c r="T995" s="1"/>
      <c r="U995" s="360"/>
      <c r="V995" s="14"/>
      <c r="W995" s="11"/>
      <c r="X995" s="2"/>
      <c r="Y995" s="1322"/>
      <c r="Z995" s="2"/>
      <c r="AA995" s="2"/>
      <c r="AB995" s="2"/>
      <c r="AC995" s="2"/>
      <c r="AD995" s="2"/>
      <c r="AE995" s="2"/>
      <c r="AF995" s="2"/>
      <c r="AG995" s="2"/>
      <c r="AH995" s="2"/>
      <c r="AI995" s="2"/>
      <c r="AJ995" s="2"/>
    </row>
    <row r="996" ht="15.75" customHeight="1">
      <c r="A996" s="241"/>
      <c r="B996" s="11"/>
      <c r="C996" s="11"/>
      <c r="D996" s="2"/>
      <c r="E996" s="11"/>
      <c r="F996" s="2"/>
      <c r="G996" s="2"/>
      <c r="H996" s="2"/>
      <c r="I996" s="28"/>
      <c r="J996" s="2"/>
      <c r="K996" s="2"/>
      <c r="L996" s="11"/>
      <c r="M996" s="11"/>
      <c r="N996" s="11"/>
      <c r="O996" s="11"/>
      <c r="P996" s="2"/>
      <c r="Q996" s="2"/>
      <c r="R996" s="629"/>
      <c r="S996" s="1"/>
      <c r="T996" s="1"/>
      <c r="U996" s="360"/>
      <c r="V996" s="14"/>
      <c r="W996" s="11"/>
      <c r="X996" s="2"/>
      <c r="Y996" s="1322"/>
      <c r="Z996" s="2"/>
      <c r="AA996" s="2"/>
      <c r="AB996" s="2"/>
      <c r="AC996" s="2"/>
      <c r="AD996" s="2"/>
      <c r="AE996" s="2"/>
      <c r="AF996" s="2"/>
      <c r="AG996" s="2"/>
      <c r="AH996" s="2"/>
      <c r="AI996" s="2"/>
      <c r="AJ996" s="2"/>
    </row>
    <row r="997" ht="15.75" customHeight="1">
      <c r="A997" s="241"/>
      <c r="B997" s="11"/>
      <c r="C997" s="11"/>
      <c r="D997" s="2"/>
      <c r="E997" s="11"/>
      <c r="F997" s="2"/>
      <c r="G997" s="2"/>
      <c r="H997" s="2"/>
      <c r="I997" s="28"/>
      <c r="J997" s="2"/>
      <c r="K997" s="2"/>
      <c r="L997" s="11"/>
      <c r="M997" s="11"/>
      <c r="N997" s="11"/>
      <c r="O997" s="11"/>
      <c r="P997" s="2"/>
      <c r="Q997" s="2"/>
      <c r="R997" s="629"/>
      <c r="S997" s="1"/>
      <c r="T997" s="1"/>
      <c r="U997" s="360"/>
      <c r="V997" s="14"/>
      <c r="W997" s="11"/>
      <c r="X997" s="2"/>
      <c r="Y997" s="1322"/>
      <c r="Z997" s="2"/>
      <c r="AA997" s="2"/>
      <c r="AB997" s="2"/>
      <c r="AC997" s="2"/>
      <c r="AD997" s="2"/>
      <c r="AE997" s="2"/>
      <c r="AF997" s="2"/>
      <c r="AG997" s="2"/>
      <c r="AH997" s="2"/>
      <c r="AI997" s="2"/>
      <c r="AJ997" s="2"/>
    </row>
    <row r="998" ht="15.75" customHeight="1">
      <c r="A998" s="241"/>
      <c r="B998" s="11"/>
      <c r="C998" s="11"/>
      <c r="D998" s="2"/>
      <c r="E998" s="11"/>
      <c r="F998" s="2"/>
      <c r="G998" s="2"/>
      <c r="H998" s="2"/>
      <c r="I998" s="28"/>
      <c r="J998" s="2"/>
      <c r="K998" s="2"/>
      <c r="L998" s="11"/>
      <c r="M998" s="11"/>
      <c r="N998" s="11"/>
      <c r="O998" s="11"/>
      <c r="P998" s="2"/>
      <c r="Q998" s="2"/>
      <c r="R998" s="629"/>
      <c r="S998" s="1"/>
      <c r="T998" s="1"/>
      <c r="U998" s="360"/>
      <c r="V998" s="14"/>
      <c r="W998" s="11"/>
      <c r="X998" s="2"/>
      <c r="Y998" s="1322"/>
      <c r="Z998" s="2"/>
      <c r="AA998" s="2"/>
      <c r="AB998" s="2"/>
      <c r="AC998" s="2"/>
      <c r="AD998" s="2"/>
      <c r="AE998" s="2"/>
      <c r="AF998" s="2"/>
      <c r="AG998" s="2"/>
      <c r="AH998" s="2"/>
      <c r="AI998" s="2"/>
      <c r="AJ998" s="2"/>
    </row>
    <row r="999" ht="15.75" customHeight="1">
      <c r="A999" s="241"/>
      <c r="B999" s="11"/>
      <c r="C999" s="11"/>
      <c r="D999" s="2"/>
      <c r="E999" s="11"/>
      <c r="F999" s="2"/>
      <c r="G999" s="2"/>
      <c r="H999" s="2"/>
      <c r="I999" s="28"/>
      <c r="J999" s="2"/>
      <c r="K999" s="2"/>
      <c r="L999" s="11"/>
      <c r="M999" s="11"/>
      <c r="N999" s="11"/>
      <c r="O999" s="11"/>
      <c r="P999" s="2"/>
      <c r="Q999" s="2"/>
      <c r="R999" s="629"/>
      <c r="S999" s="1"/>
      <c r="T999" s="1"/>
      <c r="U999" s="360"/>
      <c r="V999" s="14"/>
      <c r="W999" s="11"/>
      <c r="X999" s="2"/>
      <c r="Y999" s="1322"/>
      <c r="Z999" s="2"/>
      <c r="AA999" s="2"/>
      <c r="AB999" s="2"/>
      <c r="AC999" s="2"/>
      <c r="AD999" s="2"/>
      <c r="AE999" s="2"/>
      <c r="AF999" s="2"/>
      <c r="AG999" s="2"/>
      <c r="AH999" s="2"/>
      <c r="AI999" s="2"/>
      <c r="AJ999" s="2"/>
    </row>
    <row r="1000" ht="15.75" customHeight="1">
      <c r="A1000" s="241"/>
      <c r="B1000" s="11"/>
      <c r="C1000" s="11"/>
      <c r="D1000" s="2"/>
      <c r="E1000" s="11"/>
      <c r="F1000" s="2"/>
      <c r="G1000" s="2"/>
      <c r="H1000" s="2"/>
      <c r="I1000" s="28"/>
      <c r="J1000" s="2"/>
      <c r="K1000" s="2"/>
      <c r="L1000" s="11"/>
      <c r="M1000" s="11"/>
      <c r="N1000" s="11"/>
      <c r="O1000" s="11"/>
      <c r="P1000" s="2"/>
      <c r="Q1000" s="2"/>
      <c r="R1000" s="629"/>
      <c r="S1000" s="1"/>
      <c r="T1000" s="1"/>
      <c r="U1000" s="360"/>
      <c r="V1000" s="14"/>
      <c r="W1000" s="11"/>
      <c r="X1000" s="2"/>
      <c r="Y1000" s="1322"/>
      <c r="Z1000" s="2"/>
      <c r="AA1000" s="2"/>
      <c r="AB1000" s="2"/>
      <c r="AC1000" s="2"/>
      <c r="AD1000" s="2"/>
      <c r="AE1000" s="2"/>
      <c r="AF1000" s="2"/>
      <c r="AG1000" s="2"/>
      <c r="AH1000" s="2"/>
      <c r="AI1000" s="2"/>
      <c r="AJ1000" s="2"/>
    </row>
  </sheetData>
  <customSheetViews>
    <customSheetView guid="{4218E45D-5D81-4135-9327-D1DC7A87BA11}" filter="1" showAutoFilter="1">
      <autoFilter ref="$A$1:$AH$132"/>
      <extLst>
        <ext uri="GoogleSheetsCustomDataVersion1">
          <go:sheetsCustomData xmlns:go="http://customooxmlschemas.google.com/" filterViewId="1000289870"/>
        </ext>
      </extLst>
    </customSheetView>
  </customSheetViews>
  <conditionalFormatting sqref="Q2:Q132">
    <cfRule type="cellIs" dxfId="0" priority="1" operator="greaterThan">
      <formula>1</formula>
    </cfRule>
  </conditionalFormatting>
  <conditionalFormatting sqref="Q133:Q1000">
    <cfRule type="cellIs" dxfId="0" priority="2" operator="greaterThan">
      <formula>1</formula>
    </cfRule>
  </conditionalFormatting>
  <dataValidations>
    <dataValidation type="list" allowBlank="1" showErrorMessage="1" sqref="I31 H64 H67">
      <formula1>IF(G31="Testing Equipment",Test_Equip,IF(G31="Service Equipment",Service_Equip,IF(G31="Manufacturing Equipment",Manuf_Equip,"")))</formula1>
    </dataValidation>
    <dataValidation type="list" allowBlank="1" showErrorMessage="1" sqref="G31:H31 G64 G66:G67">
      <formula1>Equip_Type</formula1>
    </dataValidation>
  </dataValidations>
  <hyperlinks>
    <hyperlink r:id="rId2" ref="AF32"/>
    <hyperlink r:id="rId3" ref="I34"/>
    <hyperlink r:id="rId4" ref="T34"/>
    <hyperlink r:id="rId5" ref="AF35"/>
    <hyperlink r:id="rId6" ref="I40"/>
    <hyperlink r:id="rId7" ref="T40"/>
    <hyperlink r:id="rId8" ref="I57"/>
    <hyperlink r:id="rId9" ref="T57"/>
    <hyperlink r:id="rId10" ref="I59"/>
    <hyperlink r:id="rId11" ref="T59"/>
    <hyperlink r:id="rId12" ref="I82"/>
    <hyperlink r:id="rId13" ref="T82"/>
    <hyperlink r:id="rId14" ref="AC91"/>
    <hyperlink r:id="rId15" ref="I93"/>
    <hyperlink r:id="rId16" ref="T93"/>
    <hyperlink r:id="rId17" ref="Z93"/>
    <hyperlink r:id="rId18" ref="AC93"/>
    <hyperlink r:id="rId19" ref="I94"/>
    <hyperlink r:id="rId20" ref="T94"/>
    <hyperlink r:id="rId21" location="about, " ref="Z94"/>
    <hyperlink r:id="rId22" ref="I95"/>
    <hyperlink r:id="rId23" ref="T95"/>
    <hyperlink r:id="rId24" ref="T97"/>
    <hyperlink r:id="rId25" ref="I98"/>
    <hyperlink r:id="rId26" ref="T98"/>
    <hyperlink r:id="rId27" ref="I101"/>
    <hyperlink r:id="rId28" ref="T101"/>
    <hyperlink r:id="rId29" ref="Z101"/>
    <hyperlink r:id="rId30" ref="I102"/>
    <hyperlink r:id="rId31" ref="T102"/>
    <hyperlink r:id="rId32" ref="Z102"/>
    <hyperlink r:id="rId33" ref="I104"/>
    <hyperlink r:id="rId34" ref="T104"/>
    <hyperlink r:id="rId35" ref="Z104"/>
    <hyperlink r:id="rId36" ref="I106"/>
    <hyperlink r:id="rId37" ref="T106"/>
    <hyperlink r:id="rId38" ref="AF106"/>
    <hyperlink r:id="rId39" ref="I114"/>
    <hyperlink r:id="rId40" ref="Z114"/>
    <hyperlink r:id="rId41" ref="T120"/>
    <hyperlink r:id="rId42" ref="T121"/>
    <hyperlink r:id="rId43" ref="T123"/>
    <hyperlink r:id="rId44" ref="Z128"/>
    <hyperlink r:id="rId45" ref="Z129"/>
    <hyperlink r:id="rId46" ref="I130"/>
    <hyperlink r:id="rId47" ref="Z130"/>
  </hyperlinks>
  <printOptions/>
  <pageMargins bottom="0.75" footer="0.0" header="0.0" left="0.7" right="0.7" top="0.75"/>
  <pageSetup orientation="portrait"/>
  <drawing r:id="rId48"/>
  <legacyDrawing r:id="rId49"/>
  <tableParts count="1">
    <tablePart r:id="rId51"/>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8.57"/>
    <col customWidth="1" min="2" max="2" width="13.57"/>
    <col customWidth="1" min="3" max="3" width="12.0"/>
    <col customWidth="1" min="4" max="4" width="20.43"/>
    <col customWidth="1" min="5" max="5" width="11.57"/>
    <col customWidth="1" min="6" max="6" width="19.43"/>
    <col customWidth="1" min="7" max="7" width="26.14"/>
    <col customWidth="1" min="8" max="8" width="24.86"/>
    <col customWidth="1" min="9" max="9" width="21.0"/>
    <col customWidth="1" min="10" max="10" width="13.57"/>
    <col customWidth="1" min="11" max="11" width="12.43"/>
    <col customWidth="1" min="12" max="12" width="9.14"/>
    <col customWidth="1" min="13" max="13" width="10.14"/>
    <col customWidth="1" min="14" max="14" width="13.43"/>
    <col customWidth="1" min="15" max="15" width="14.43"/>
    <col customWidth="1" min="16" max="16" width="12.43"/>
    <col customWidth="1" min="17" max="17" width="11.0"/>
    <col customWidth="1" min="18" max="18" width="17.14"/>
    <col customWidth="1" min="19" max="19" width="20.43"/>
    <col customWidth="1" min="20" max="20" width="15.14"/>
    <col customWidth="1" min="21" max="21" width="9.57"/>
    <col customWidth="1" min="22" max="22" width="12.0"/>
    <col customWidth="1" min="23" max="23" width="9.57"/>
    <col customWidth="1" min="24" max="24" width="15.0"/>
    <col customWidth="1" min="25" max="25" width="44.43"/>
    <col customWidth="1" min="26" max="26" width="35.57"/>
    <col customWidth="1" min="27" max="27" width="44.43"/>
    <col customWidth="1" min="28" max="28" width="15.0"/>
    <col customWidth="1" min="29" max="29" width="16.43"/>
    <col customWidth="1" min="30" max="31" width="14.43"/>
    <col customWidth="1" min="32" max="32" width="15.57"/>
    <col customWidth="1" min="33" max="33" width="34.43"/>
  </cols>
  <sheetData>
    <row r="1">
      <c r="A1" s="319" t="s">
        <v>1338</v>
      </c>
      <c r="B1" s="319" t="s">
        <v>7</v>
      </c>
      <c r="C1" s="319" t="s">
        <v>8</v>
      </c>
      <c r="D1" s="319" t="s">
        <v>9</v>
      </c>
      <c r="E1" s="319" t="s">
        <v>1936</v>
      </c>
      <c r="F1" s="319" t="s">
        <v>10</v>
      </c>
      <c r="G1" s="319" t="s">
        <v>11</v>
      </c>
      <c r="H1" s="319" t="s">
        <v>392</v>
      </c>
      <c r="I1" s="319" t="s">
        <v>393</v>
      </c>
      <c r="J1" s="319" t="s">
        <v>394</v>
      </c>
      <c r="K1" s="319" t="s">
        <v>13</v>
      </c>
      <c r="L1" s="319" t="s">
        <v>395</v>
      </c>
      <c r="M1" s="319" t="s">
        <v>396</v>
      </c>
      <c r="N1" s="319" t="s">
        <v>397</v>
      </c>
      <c r="O1" s="319" t="s">
        <v>398</v>
      </c>
      <c r="P1" s="319" t="s">
        <v>399</v>
      </c>
      <c r="Q1" s="321" t="s">
        <v>400</v>
      </c>
      <c r="R1" s="319" t="s">
        <v>401</v>
      </c>
      <c r="S1" s="319" t="s">
        <v>402</v>
      </c>
      <c r="T1" s="319" t="s">
        <v>403</v>
      </c>
      <c r="U1" s="319" t="s">
        <v>404</v>
      </c>
      <c r="V1" s="319" t="s">
        <v>405</v>
      </c>
      <c r="W1" s="319" t="s">
        <v>22</v>
      </c>
      <c r="X1" s="787" t="s">
        <v>406</v>
      </c>
      <c r="Y1" s="319" t="s">
        <v>407</v>
      </c>
      <c r="Z1" s="319" t="s">
        <v>408</v>
      </c>
      <c r="AA1" s="1183" t="s">
        <v>409</v>
      </c>
      <c r="AB1" s="1183" t="s">
        <v>410</v>
      </c>
      <c r="AC1" s="1183" t="s">
        <v>411</v>
      </c>
      <c r="AD1" s="318" t="s">
        <v>412</v>
      </c>
      <c r="AE1" s="318" t="s">
        <v>413</v>
      </c>
      <c r="AF1" s="318" t="s">
        <v>414</v>
      </c>
      <c r="AG1" s="319" t="s">
        <v>2874</v>
      </c>
    </row>
    <row r="2">
      <c r="A2" s="1136">
        <v>8001.0</v>
      </c>
      <c r="B2" s="1136" t="s">
        <v>36</v>
      </c>
      <c r="C2" s="1136" t="s">
        <v>6147</v>
      </c>
      <c r="D2" s="1136" t="s">
        <v>216</v>
      </c>
      <c r="E2" s="1136" t="s">
        <v>812</v>
      </c>
      <c r="F2" s="1014" t="s">
        <v>6148</v>
      </c>
      <c r="G2" s="1014" t="s">
        <v>6149</v>
      </c>
      <c r="H2" s="1190" t="s">
        <v>6150</v>
      </c>
      <c r="I2" s="1014" t="s">
        <v>429</v>
      </c>
      <c r="J2" s="1014" t="s">
        <v>430</v>
      </c>
      <c r="K2" s="1136" t="s">
        <v>26</v>
      </c>
      <c r="L2" s="1136" t="s">
        <v>420</v>
      </c>
      <c r="M2" s="1136">
        <v>94804.0</v>
      </c>
      <c r="N2" s="1136" t="s">
        <v>431</v>
      </c>
      <c r="O2" s="1186">
        <v>37.9208482060344</v>
      </c>
      <c r="P2" s="1186">
        <v>-122.352250245024</v>
      </c>
      <c r="Q2" s="1184">
        <v>30.0</v>
      </c>
      <c r="R2" s="1014" t="s">
        <v>216</v>
      </c>
      <c r="S2" s="1014" t="s">
        <v>6151</v>
      </c>
      <c r="T2" s="1014" t="s">
        <v>430</v>
      </c>
      <c r="U2" s="1136" t="s">
        <v>26</v>
      </c>
      <c r="V2" s="1136" t="s">
        <v>420</v>
      </c>
      <c r="W2" s="1014" t="s">
        <v>498</v>
      </c>
      <c r="X2" s="1189">
        <v>44773.0</v>
      </c>
      <c r="Y2" s="1014" t="s">
        <v>433</v>
      </c>
      <c r="Z2" s="1014" t="s">
        <v>6153</v>
      </c>
      <c r="AA2" s="1014" t="s">
        <v>6152</v>
      </c>
      <c r="AB2" s="1014"/>
      <c r="AC2" s="1188">
        <f t="shared" ref="AC2:AC145" si="1">IF(LEN(TRIM(AA2))=0,0,LEN(TRIM(AA2))-LEN(SUBSTITUTE(AA2," ",""))+1)</f>
        <v>27</v>
      </c>
      <c r="AD2" s="1014"/>
      <c r="AE2" s="1014"/>
      <c r="AF2" s="1014"/>
      <c r="AG2" s="1323"/>
    </row>
    <row r="3" ht="128.25" customHeight="1">
      <c r="A3" s="1184">
        <v>8002.0</v>
      </c>
      <c r="B3" s="1136" t="s">
        <v>36</v>
      </c>
      <c r="C3" s="1136" t="s">
        <v>6147</v>
      </c>
      <c r="D3" s="1014" t="s">
        <v>6154</v>
      </c>
      <c r="E3" s="1136" t="s">
        <v>1209</v>
      </c>
      <c r="F3" s="1014" t="s">
        <v>6155</v>
      </c>
      <c r="G3" s="1014" t="s">
        <v>6156</v>
      </c>
      <c r="H3" s="1014" t="s">
        <v>6157</v>
      </c>
      <c r="I3" s="1014" t="s">
        <v>6158</v>
      </c>
      <c r="J3" s="1014" t="s">
        <v>5773</v>
      </c>
      <c r="K3" s="1136" t="s">
        <v>179</v>
      </c>
      <c r="L3" s="1136" t="s">
        <v>420</v>
      </c>
      <c r="M3" s="1324" t="s">
        <v>6159</v>
      </c>
      <c r="N3" s="1136" t="s">
        <v>6160</v>
      </c>
      <c r="O3" s="1186">
        <v>40.5600524929362</v>
      </c>
      <c r="P3" s="1186">
        <v>-75.5797966025607</v>
      </c>
      <c r="Q3" s="1283"/>
      <c r="R3" s="1014" t="s">
        <v>6154</v>
      </c>
      <c r="S3" s="1014" t="s">
        <v>6157</v>
      </c>
      <c r="T3" s="1014" t="s">
        <v>5773</v>
      </c>
      <c r="U3" s="1136" t="s">
        <v>179</v>
      </c>
      <c r="V3" s="1136" t="s">
        <v>420</v>
      </c>
      <c r="W3" s="1014" t="s">
        <v>498</v>
      </c>
      <c r="X3" s="1189">
        <v>44801.0</v>
      </c>
      <c r="Y3" s="1014" t="s">
        <v>6161</v>
      </c>
      <c r="Z3" s="1014" t="s">
        <v>6163</v>
      </c>
      <c r="AA3" s="510" t="s">
        <v>6162</v>
      </c>
      <c r="AB3" s="1014"/>
      <c r="AC3" s="1188">
        <f t="shared" si="1"/>
        <v>23</v>
      </c>
      <c r="AD3" s="1014"/>
      <c r="AE3" s="1014"/>
      <c r="AF3" s="1014">
        <f>IF(LEN(TRIM(AD3))=0,0,LEN(TRIM(AD3))-LEN(SUBSTITUTE(AD3," ",""))+1)</f>
        <v>0</v>
      </c>
      <c r="AG3" s="1014"/>
    </row>
    <row r="4" ht="141.0" customHeight="1">
      <c r="A4" s="1136">
        <v>8003.0</v>
      </c>
      <c r="B4" s="1136" t="s">
        <v>36</v>
      </c>
      <c r="C4" s="1136" t="s">
        <v>6147</v>
      </c>
      <c r="D4" s="1014" t="s">
        <v>6164</v>
      </c>
      <c r="E4" s="1136" t="s">
        <v>1209</v>
      </c>
      <c r="F4" s="1014" t="s">
        <v>6155</v>
      </c>
      <c r="G4" s="1014" t="s">
        <v>6156</v>
      </c>
      <c r="H4" s="1014" t="s">
        <v>6165</v>
      </c>
      <c r="I4" s="1014" t="s">
        <v>6166</v>
      </c>
      <c r="J4" s="1014" t="s">
        <v>6167</v>
      </c>
      <c r="K4" s="1136" t="s">
        <v>179</v>
      </c>
      <c r="L4" s="1136" t="s">
        <v>420</v>
      </c>
      <c r="M4" s="1324" t="s">
        <v>6168</v>
      </c>
      <c r="N4" s="1136" t="s">
        <v>6169</v>
      </c>
      <c r="O4" s="1186">
        <v>40.0419988835124</v>
      </c>
      <c r="P4" s="1186">
        <v>-75.3607170522942</v>
      </c>
      <c r="Q4" s="1283"/>
      <c r="R4" s="1014" t="s">
        <v>6170</v>
      </c>
      <c r="S4" s="1014" t="s">
        <v>6171</v>
      </c>
      <c r="T4" s="1014" t="s">
        <v>6172</v>
      </c>
      <c r="U4" s="1136" t="s">
        <v>6173</v>
      </c>
      <c r="V4" s="1136" t="s">
        <v>1077</v>
      </c>
      <c r="W4" s="1191" t="s">
        <v>498</v>
      </c>
      <c r="X4" s="1229">
        <v>44773.0</v>
      </c>
      <c r="Y4" s="1014" t="s">
        <v>6174</v>
      </c>
      <c r="Z4" s="480" t="s">
        <v>6176</v>
      </c>
      <c r="AA4" s="1014" t="s">
        <v>6175</v>
      </c>
      <c r="AB4" s="1014"/>
      <c r="AC4" s="1188">
        <f t="shared" si="1"/>
        <v>24</v>
      </c>
      <c r="AD4" s="1014"/>
      <c r="AE4" s="1014"/>
      <c r="AF4" s="1014"/>
      <c r="AG4" s="1014"/>
    </row>
    <row r="5">
      <c r="A5" s="1184">
        <v>8004.0</v>
      </c>
      <c r="B5" s="1325" t="s">
        <v>36</v>
      </c>
      <c r="C5" s="1325" t="s">
        <v>6147</v>
      </c>
      <c r="D5" s="783" t="s">
        <v>6177</v>
      </c>
      <c r="E5" s="1325" t="s">
        <v>1209</v>
      </c>
      <c r="F5" s="783" t="s">
        <v>6178</v>
      </c>
      <c r="G5" s="783" t="s">
        <v>6179</v>
      </c>
      <c r="H5" s="1326" t="s">
        <v>6180</v>
      </c>
      <c r="I5" s="783" t="s">
        <v>6181</v>
      </c>
      <c r="J5" s="783" t="s">
        <v>6182</v>
      </c>
      <c r="K5" s="1325" t="s">
        <v>179</v>
      </c>
      <c r="L5" s="1325" t="s">
        <v>420</v>
      </c>
      <c r="M5" s="1325">
        <v>19032.0</v>
      </c>
      <c r="N5" s="1327" t="s">
        <v>6183</v>
      </c>
      <c r="O5" s="1328">
        <v>39.8897901005718</v>
      </c>
      <c r="P5" s="1328">
        <v>-75.2776020023457</v>
      </c>
      <c r="Q5" s="1329">
        <v>2.0</v>
      </c>
      <c r="R5" s="783" t="s">
        <v>6177</v>
      </c>
      <c r="S5" s="783" t="s">
        <v>6180</v>
      </c>
      <c r="T5" s="783" t="s">
        <v>4994</v>
      </c>
      <c r="U5" s="1325" t="s">
        <v>179</v>
      </c>
      <c r="V5" s="1325" t="s">
        <v>420</v>
      </c>
      <c r="W5" s="1330" t="s">
        <v>445</v>
      </c>
      <c r="X5" s="1331">
        <v>45324.0</v>
      </c>
      <c r="Y5" s="783" t="s">
        <v>6184</v>
      </c>
      <c r="Z5" s="783"/>
      <c r="AA5" s="783" t="s">
        <v>6185</v>
      </c>
      <c r="AB5" s="783"/>
      <c r="AC5" s="1332">
        <f t="shared" si="1"/>
        <v>25</v>
      </c>
      <c r="AD5" s="783" t="s">
        <v>6186</v>
      </c>
      <c r="AE5" s="1326" t="s">
        <v>6187</v>
      </c>
      <c r="AF5" s="783" t="s">
        <v>6183</v>
      </c>
      <c r="AG5" s="783"/>
    </row>
    <row r="6">
      <c r="A6" s="1136">
        <v>8005.0</v>
      </c>
      <c r="B6" s="1136" t="s">
        <v>36</v>
      </c>
      <c r="C6" s="1136" t="s">
        <v>2757</v>
      </c>
      <c r="D6" s="1014" t="s">
        <v>6188</v>
      </c>
      <c r="E6" s="1136" t="s">
        <v>1209</v>
      </c>
      <c r="F6" s="1136" t="s">
        <v>6189</v>
      </c>
      <c r="G6" s="1014" t="s">
        <v>6190</v>
      </c>
      <c r="H6" s="1333" t="s">
        <v>6191</v>
      </c>
      <c r="I6" s="1014" t="s">
        <v>6192</v>
      </c>
      <c r="J6" s="1014" t="s">
        <v>6193</v>
      </c>
      <c r="K6" s="1136" t="s">
        <v>95</v>
      </c>
      <c r="L6" s="1136" t="s">
        <v>420</v>
      </c>
      <c r="M6" s="1136">
        <v>75165.0</v>
      </c>
      <c r="N6" s="1136" t="s">
        <v>6194</v>
      </c>
      <c r="O6" s="1186">
        <v>32.4680875257093</v>
      </c>
      <c r="P6" s="1186">
        <v>-96.8378104613622</v>
      </c>
      <c r="Q6" s="1283">
        <v>200.0</v>
      </c>
      <c r="R6" s="1014" t="s">
        <v>6188</v>
      </c>
      <c r="S6" s="1333" t="s">
        <v>6191</v>
      </c>
      <c r="T6" s="1014" t="s">
        <v>6193</v>
      </c>
      <c r="U6" s="1136" t="s">
        <v>95</v>
      </c>
      <c r="V6" s="1136" t="s">
        <v>420</v>
      </c>
      <c r="W6" s="1014" t="s">
        <v>3464</v>
      </c>
      <c r="X6" s="1189" t="s">
        <v>6195</v>
      </c>
      <c r="Y6" s="1333" t="s">
        <v>6191</v>
      </c>
      <c r="Z6" s="1014"/>
      <c r="AA6" s="1014" t="s">
        <v>6196</v>
      </c>
      <c r="AB6" s="1014"/>
      <c r="AC6" s="1188">
        <f t="shared" si="1"/>
        <v>25</v>
      </c>
      <c r="AD6" s="1014"/>
      <c r="AE6" s="1014"/>
      <c r="AF6" s="1014">
        <f>IF(LEN(TRIM(AD6))=0,0,LEN(TRIM(AD6))-LEN(SUBSTITUTE(AD6," ",""))+1)</f>
        <v>0</v>
      </c>
      <c r="AG6" s="1014"/>
    </row>
    <row r="7" ht="220.5" customHeight="1">
      <c r="A7" s="1184">
        <v>8006.0</v>
      </c>
      <c r="B7" s="1136" t="s">
        <v>36</v>
      </c>
      <c r="C7" s="1136" t="s">
        <v>6147</v>
      </c>
      <c r="D7" s="1014" t="s">
        <v>6197</v>
      </c>
      <c r="E7" s="1136" t="s">
        <v>1209</v>
      </c>
      <c r="F7" s="1014" t="s">
        <v>6148</v>
      </c>
      <c r="G7" s="1014" t="s">
        <v>6198</v>
      </c>
      <c r="H7" s="1277" t="s">
        <v>6199</v>
      </c>
      <c r="I7" s="1014" t="s">
        <v>6200</v>
      </c>
      <c r="J7" s="1014" t="s">
        <v>908</v>
      </c>
      <c r="K7" s="1136" t="s">
        <v>42</v>
      </c>
      <c r="L7" s="1136" t="s">
        <v>420</v>
      </c>
      <c r="M7" s="1136">
        <v>48108.0</v>
      </c>
      <c r="N7" s="1136" t="s">
        <v>6201</v>
      </c>
      <c r="O7" s="1186">
        <v>44.31</v>
      </c>
      <c r="P7" s="1186">
        <v>-85.6</v>
      </c>
      <c r="Q7" s="1283">
        <v>200.0</v>
      </c>
      <c r="R7" s="1014" t="s">
        <v>6202</v>
      </c>
      <c r="S7" s="1014" t="s">
        <v>6199</v>
      </c>
      <c r="T7" s="1014" t="s">
        <v>908</v>
      </c>
      <c r="U7" s="1136" t="s">
        <v>42</v>
      </c>
      <c r="V7" s="1136" t="s">
        <v>420</v>
      </c>
      <c r="W7" s="1014" t="s">
        <v>445</v>
      </c>
      <c r="X7" s="1189">
        <v>45299.0</v>
      </c>
      <c r="Y7" s="1014" t="s">
        <v>6203</v>
      </c>
      <c r="Z7" s="1014"/>
      <c r="AA7" s="1014" t="s">
        <v>6204</v>
      </c>
      <c r="AB7" s="1014"/>
      <c r="AC7" s="1188">
        <f t="shared" si="1"/>
        <v>23</v>
      </c>
      <c r="AD7" s="1014"/>
      <c r="AE7" s="1014"/>
      <c r="AF7" s="1014"/>
      <c r="AG7" s="1014"/>
    </row>
    <row r="8">
      <c r="A8" s="1136">
        <v>8007.0</v>
      </c>
      <c r="B8" s="1136" t="s">
        <v>36</v>
      </c>
      <c r="C8" s="1136" t="s">
        <v>6147</v>
      </c>
      <c r="D8" s="1014" t="s">
        <v>4684</v>
      </c>
      <c r="E8" s="1136" t="s">
        <v>1209</v>
      </c>
      <c r="F8" s="1136" t="s">
        <v>6205</v>
      </c>
      <c r="G8" s="1014" t="s">
        <v>6206</v>
      </c>
      <c r="H8" s="1220" t="s">
        <v>4686</v>
      </c>
      <c r="I8" s="1014" t="s">
        <v>6207</v>
      </c>
      <c r="J8" s="1014" t="s">
        <v>719</v>
      </c>
      <c r="K8" s="1136" t="s">
        <v>42</v>
      </c>
      <c r="L8" s="1136" t="s">
        <v>420</v>
      </c>
      <c r="M8" s="1136">
        <v>49423.0</v>
      </c>
      <c r="N8" s="1136" t="s">
        <v>4688</v>
      </c>
      <c r="O8" s="1186">
        <v>42.77548416</v>
      </c>
      <c r="P8" s="1186">
        <v>-86.13</v>
      </c>
      <c r="Q8" s="1283">
        <v>1080.0</v>
      </c>
      <c r="R8" s="1014" t="s">
        <v>4684</v>
      </c>
      <c r="S8" s="1223" t="s">
        <v>6208</v>
      </c>
      <c r="T8" s="1014" t="s">
        <v>6209</v>
      </c>
      <c r="U8" s="1136" t="s">
        <v>42</v>
      </c>
      <c r="V8" s="1136" t="s">
        <v>420</v>
      </c>
      <c r="W8" s="1014" t="s">
        <v>3365</v>
      </c>
      <c r="X8" s="1189">
        <v>45148.0</v>
      </c>
      <c r="Y8" s="1014" t="s">
        <v>6210</v>
      </c>
      <c r="Z8" s="1014" t="s">
        <v>6212</v>
      </c>
      <c r="AA8" s="1014" t="s">
        <v>6211</v>
      </c>
      <c r="AB8" s="1014"/>
      <c r="AC8" s="1188">
        <f t="shared" si="1"/>
        <v>22</v>
      </c>
      <c r="AD8" s="1014"/>
      <c r="AE8" s="1014"/>
      <c r="AF8" s="1014">
        <f>IF(LEN(TRIM(AD8))=0,0,LEN(TRIM(AD8))-LEN(SUBSTITUTE(AD8," ",""))+1)</f>
        <v>0</v>
      </c>
      <c r="AG8" s="1014"/>
    </row>
    <row r="9">
      <c r="A9" s="1184">
        <v>8008.0</v>
      </c>
      <c r="B9" s="1136" t="s">
        <v>36</v>
      </c>
      <c r="C9" s="1136" t="s">
        <v>6147</v>
      </c>
      <c r="D9" s="1014" t="s">
        <v>6213</v>
      </c>
      <c r="E9" s="1136" t="s">
        <v>812</v>
      </c>
      <c r="F9" s="1014" t="s">
        <v>6214</v>
      </c>
      <c r="G9" s="1014" t="s">
        <v>6215</v>
      </c>
      <c r="H9" s="1190" t="s">
        <v>6216</v>
      </c>
      <c r="I9" s="1014" t="s">
        <v>1402</v>
      </c>
      <c r="J9" s="1014" t="s">
        <v>1403</v>
      </c>
      <c r="K9" s="1136" t="s">
        <v>248</v>
      </c>
      <c r="L9" s="1136" t="s">
        <v>420</v>
      </c>
      <c r="M9" s="1324" t="s">
        <v>6217</v>
      </c>
      <c r="N9" s="1136" t="s">
        <v>6218</v>
      </c>
      <c r="O9" s="1186">
        <v>42.6034605288663</v>
      </c>
      <c r="P9" s="1186">
        <v>-71.2827850152931</v>
      </c>
      <c r="Q9" s="1283">
        <v>151.0</v>
      </c>
      <c r="R9" s="1014" t="s">
        <v>1389</v>
      </c>
      <c r="S9" s="1190" t="s">
        <v>1390</v>
      </c>
      <c r="T9" s="1014" t="s">
        <v>1392</v>
      </c>
      <c r="U9" s="1136" t="s">
        <v>49</v>
      </c>
      <c r="V9" s="1136" t="s">
        <v>420</v>
      </c>
      <c r="W9" s="1136" t="s">
        <v>498</v>
      </c>
      <c r="X9" s="1189">
        <v>44773.0</v>
      </c>
      <c r="Y9" s="1014" t="s">
        <v>6219</v>
      </c>
      <c r="Z9" s="1014"/>
      <c r="AA9" s="1014" t="s">
        <v>6220</v>
      </c>
      <c r="AB9" s="1014"/>
      <c r="AC9" s="1188">
        <f t="shared" si="1"/>
        <v>24</v>
      </c>
      <c r="AD9" s="1014"/>
      <c r="AE9" s="1014"/>
      <c r="AF9" s="1014"/>
      <c r="AG9" s="1014"/>
    </row>
    <row r="10">
      <c r="A10" s="1136">
        <v>8009.0</v>
      </c>
      <c r="B10" s="1136" t="s">
        <v>36</v>
      </c>
      <c r="C10" s="1136" t="s">
        <v>6147</v>
      </c>
      <c r="D10" s="1014" t="s">
        <v>6221</v>
      </c>
      <c r="E10" s="1136" t="s">
        <v>812</v>
      </c>
      <c r="F10" s="1136" t="s">
        <v>6222</v>
      </c>
      <c r="G10" s="1014" t="s">
        <v>6223</v>
      </c>
      <c r="H10" s="1277" t="s">
        <v>6224</v>
      </c>
      <c r="I10" s="1014" t="s">
        <v>6225</v>
      </c>
      <c r="J10" s="1014" t="s">
        <v>551</v>
      </c>
      <c r="K10" s="1136" t="s">
        <v>26</v>
      </c>
      <c r="L10" s="1136" t="s">
        <v>420</v>
      </c>
      <c r="M10" s="1136">
        <v>95129.0</v>
      </c>
      <c r="N10" s="1136" t="s">
        <v>6226</v>
      </c>
      <c r="O10" s="1186">
        <v>37.3031681806029</v>
      </c>
      <c r="P10" s="1186">
        <v>-121.97923555767</v>
      </c>
      <c r="Q10" s="1283">
        <v>12.0</v>
      </c>
      <c r="R10" s="1014" t="s">
        <v>6221</v>
      </c>
      <c r="S10" s="1277" t="s">
        <v>6224</v>
      </c>
      <c r="T10" s="1014" t="s">
        <v>551</v>
      </c>
      <c r="U10" s="1136" t="s">
        <v>26</v>
      </c>
      <c r="V10" s="1136" t="s">
        <v>420</v>
      </c>
      <c r="W10" s="1014" t="s">
        <v>453</v>
      </c>
      <c r="X10" s="1189">
        <v>45432.0</v>
      </c>
      <c r="Y10" s="1014" t="s">
        <v>6227</v>
      </c>
      <c r="Z10" s="1014"/>
      <c r="AA10" s="1014" t="s">
        <v>6228</v>
      </c>
      <c r="AB10" s="1014" t="s">
        <v>454</v>
      </c>
      <c r="AC10" s="1188">
        <f t="shared" si="1"/>
        <v>30</v>
      </c>
      <c r="AD10" s="1014" t="s">
        <v>6229</v>
      </c>
      <c r="AE10" s="1014" t="s">
        <v>6231</v>
      </c>
      <c r="AF10" s="1014" t="s">
        <v>6230</v>
      </c>
      <c r="AG10" s="1014"/>
    </row>
    <row r="11" ht="141.0" customHeight="1">
      <c r="A11" s="1184">
        <v>8010.0</v>
      </c>
      <c r="B11" s="1136" t="s">
        <v>36</v>
      </c>
      <c r="C11" s="1136" t="s">
        <v>6147</v>
      </c>
      <c r="D11" s="1014" t="s">
        <v>6232</v>
      </c>
      <c r="E11" s="1136" t="s">
        <v>812</v>
      </c>
      <c r="F11" s="1014" t="s">
        <v>6178</v>
      </c>
      <c r="G11" s="1014" t="s">
        <v>6233</v>
      </c>
      <c r="H11" s="1135" t="s">
        <v>6234</v>
      </c>
      <c r="I11" s="1014" t="s">
        <v>6235</v>
      </c>
      <c r="J11" s="1014" t="s">
        <v>6236</v>
      </c>
      <c r="K11" s="1136" t="s">
        <v>26</v>
      </c>
      <c r="L11" s="1136" t="s">
        <v>420</v>
      </c>
      <c r="M11" s="1136">
        <v>94588.0</v>
      </c>
      <c r="N11" s="1136" t="s">
        <v>6237</v>
      </c>
      <c r="O11" s="1186">
        <v>37.6862348611562</v>
      </c>
      <c r="P11" s="1186">
        <v>-121.871676944964</v>
      </c>
      <c r="Q11" s="1283">
        <v>23.0</v>
      </c>
      <c r="R11" s="1014" t="s">
        <v>6232</v>
      </c>
      <c r="S11" s="1190" t="s">
        <v>6234</v>
      </c>
      <c r="T11" s="1014" t="s">
        <v>6236</v>
      </c>
      <c r="U11" s="1136" t="s">
        <v>26</v>
      </c>
      <c r="V11" s="1136" t="s">
        <v>420</v>
      </c>
      <c r="W11" s="1136" t="s">
        <v>498</v>
      </c>
      <c r="X11" s="1189">
        <v>44773.0</v>
      </c>
      <c r="Y11" s="1014" t="s">
        <v>6238</v>
      </c>
      <c r="Z11" s="1014"/>
      <c r="AA11" s="1014" t="s">
        <v>6239</v>
      </c>
      <c r="AB11" s="1014"/>
      <c r="AC11" s="1188">
        <f t="shared" si="1"/>
        <v>22</v>
      </c>
      <c r="AD11" s="1014"/>
      <c r="AE11" s="1014"/>
      <c r="AF11" s="1014"/>
      <c r="AG11" s="1014"/>
    </row>
    <row r="12" ht="141.0" customHeight="1">
      <c r="A12" s="1136">
        <v>8011.0</v>
      </c>
      <c r="B12" s="1136" t="s">
        <v>36</v>
      </c>
      <c r="C12" s="1136" t="s">
        <v>6147</v>
      </c>
      <c r="D12" s="1014" t="s">
        <v>6240</v>
      </c>
      <c r="E12" s="1136" t="s">
        <v>1209</v>
      </c>
      <c r="F12" s="1014" t="s">
        <v>6178</v>
      </c>
      <c r="G12" s="1014" t="s">
        <v>6241</v>
      </c>
      <c r="H12" s="1190" t="s">
        <v>6242</v>
      </c>
      <c r="I12" s="1014" t="s">
        <v>6243</v>
      </c>
      <c r="J12" s="1014" t="s">
        <v>1265</v>
      </c>
      <c r="K12" s="1136" t="s">
        <v>64</v>
      </c>
      <c r="L12" s="1136" t="s">
        <v>420</v>
      </c>
      <c r="M12" s="1136">
        <v>47449.0</v>
      </c>
      <c r="N12" s="1136" t="s">
        <v>6244</v>
      </c>
      <c r="O12" s="1186">
        <v>38.904496165527</v>
      </c>
      <c r="P12" s="1186">
        <v>-86.9192733152321</v>
      </c>
      <c r="Q12" s="1283">
        <v>12.0</v>
      </c>
      <c r="R12" s="1014" t="s">
        <v>6240</v>
      </c>
      <c r="S12" s="1014" t="s">
        <v>6242</v>
      </c>
      <c r="T12" s="1014" t="s">
        <v>1265</v>
      </c>
      <c r="U12" s="1136" t="s">
        <v>64</v>
      </c>
      <c r="V12" s="1136" t="s">
        <v>420</v>
      </c>
      <c r="W12" s="1136" t="s">
        <v>498</v>
      </c>
      <c r="X12" s="1189">
        <v>44773.0</v>
      </c>
      <c r="Y12" s="1014" t="s">
        <v>6245</v>
      </c>
      <c r="Z12" s="1014"/>
      <c r="AA12" s="1014" t="s">
        <v>6246</v>
      </c>
      <c r="AB12" s="1014"/>
      <c r="AC12" s="1188">
        <f t="shared" si="1"/>
        <v>28</v>
      </c>
      <c r="AD12" s="1014"/>
      <c r="AE12" s="1014"/>
      <c r="AF12" s="1014"/>
      <c r="AG12" s="1014"/>
    </row>
    <row r="13">
      <c r="A13" s="1184">
        <v>8012.0</v>
      </c>
      <c r="B13" s="1136" t="s">
        <v>36</v>
      </c>
      <c r="C13" s="1136" t="s">
        <v>6147</v>
      </c>
      <c r="D13" s="1014" t="s">
        <v>6247</v>
      </c>
      <c r="E13" s="1136" t="s">
        <v>812</v>
      </c>
      <c r="F13" s="1014" t="s">
        <v>6148</v>
      </c>
      <c r="G13" s="1014" t="s">
        <v>6248</v>
      </c>
      <c r="H13" s="1190" t="s">
        <v>6249</v>
      </c>
      <c r="I13" s="480" t="s">
        <v>6250</v>
      </c>
      <c r="J13" s="1014" t="s">
        <v>6251</v>
      </c>
      <c r="K13" s="1136" t="s">
        <v>26</v>
      </c>
      <c r="L13" s="1136" t="s">
        <v>420</v>
      </c>
      <c r="M13" s="1136">
        <v>95662.0</v>
      </c>
      <c r="N13" s="1136" t="s">
        <v>6252</v>
      </c>
      <c r="O13" s="1186">
        <v>38.6724683773982</v>
      </c>
      <c r="P13" s="1186">
        <v>-121.41509570033</v>
      </c>
      <c r="Q13" s="1184">
        <v>30.0</v>
      </c>
      <c r="R13" s="1014" t="s">
        <v>6247</v>
      </c>
      <c r="S13" s="1136" t="s">
        <v>6249</v>
      </c>
      <c r="T13" s="480" t="s">
        <v>6253</v>
      </c>
      <c r="U13" s="1136" t="s">
        <v>26</v>
      </c>
      <c r="V13" s="1136" t="s">
        <v>420</v>
      </c>
      <c r="W13" s="1136" t="s">
        <v>498</v>
      </c>
      <c r="X13" s="1189">
        <v>44437.0</v>
      </c>
      <c r="Y13" s="1014" t="s">
        <v>6254</v>
      </c>
      <c r="Z13" s="1014" t="s">
        <v>6256</v>
      </c>
      <c r="AA13" s="1014" t="s">
        <v>6255</v>
      </c>
      <c r="AB13" s="1014" t="s">
        <v>6257</v>
      </c>
      <c r="AC13" s="1188">
        <f t="shared" si="1"/>
        <v>19</v>
      </c>
      <c r="AD13" s="1014"/>
      <c r="AE13" s="1014"/>
      <c r="AF13" s="1014"/>
      <c r="AG13" s="1014"/>
    </row>
    <row r="14">
      <c r="A14" s="1136">
        <v>8013.0</v>
      </c>
      <c r="B14" s="1136" t="s">
        <v>149</v>
      </c>
      <c r="C14" s="1136" t="s">
        <v>6147</v>
      </c>
      <c r="D14" s="1014" t="s">
        <v>6258</v>
      </c>
      <c r="E14" s="1136" t="s">
        <v>1209</v>
      </c>
      <c r="F14" s="1136" t="s">
        <v>6259</v>
      </c>
      <c r="G14" s="1014" t="s">
        <v>6260</v>
      </c>
      <c r="H14" s="1014" t="s">
        <v>6261</v>
      </c>
      <c r="I14" s="1014" t="s">
        <v>6262</v>
      </c>
      <c r="J14" s="1014" t="s">
        <v>6263</v>
      </c>
      <c r="K14" s="1136" t="s">
        <v>80</v>
      </c>
      <c r="L14" s="1136" t="s">
        <v>420</v>
      </c>
      <c r="M14" s="1136">
        <v>20190.0</v>
      </c>
      <c r="N14" s="1136" t="s">
        <v>6264</v>
      </c>
      <c r="O14" s="1186">
        <v>38.9545956201196</v>
      </c>
      <c r="P14" s="1186">
        <v>-77.3574773903999</v>
      </c>
      <c r="Q14" s="1283"/>
      <c r="R14" s="1014" t="s">
        <v>6258</v>
      </c>
      <c r="S14" s="1190" t="s">
        <v>6261</v>
      </c>
      <c r="T14" s="1014" t="s">
        <v>6263</v>
      </c>
      <c r="U14" s="1136" t="s">
        <v>80</v>
      </c>
      <c r="V14" s="1136" t="s">
        <v>420</v>
      </c>
      <c r="W14" s="1014" t="s">
        <v>498</v>
      </c>
      <c r="X14" s="1189">
        <v>45289.0</v>
      </c>
      <c r="Y14" s="1014" t="s">
        <v>6265</v>
      </c>
      <c r="Z14" s="1014" t="s">
        <v>6267</v>
      </c>
      <c r="AA14" s="1014" t="s">
        <v>6266</v>
      </c>
      <c r="AB14" s="1014"/>
      <c r="AC14" s="1188">
        <f t="shared" si="1"/>
        <v>24</v>
      </c>
      <c r="AD14" s="1014"/>
      <c r="AE14" s="1014"/>
      <c r="AF14" s="1014"/>
      <c r="AG14" s="1014"/>
    </row>
    <row r="15">
      <c r="A15" s="1184">
        <v>8014.0</v>
      </c>
      <c r="B15" s="1136" t="s">
        <v>36</v>
      </c>
      <c r="C15" s="1136" t="s">
        <v>6147</v>
      </c>
      <c r="D15" s="1014" t="s">
        <v>6268</v>
      </c>
      <c r="E15" s="1136" t="s">
        <v>812</v>
      </c>
      <c r="F15" s="1014" t="s">
        <v>6148</v>
      </c>
      <c r="G15" s="1014" t="s">
        <v>6269</v>
      </c>
      <c r="H15" s="1190" t="s">
        <v>6270</v>
      </c>
      <c r="I15" s="1014" t="s">
        <v>6271</v>
      </c>
      <c r="J15" s="1014" t="s">
        <v>6272</v>
      </c>
      <c r="K15" s="1136" t="s">
        <v>248</v>
      </c>
      <c r="L15" s="1136" t="s">
        <v>420</v>
      </c>
      <c r="M15" s="1324" t="s">
        <v>6273</v>
      </c>
      <c r="N15" s="1136" t="s">
        <v>6274</v>
      </c>
      <c r="O15" s="1186">
        <v>42.6245266777294</v>
      </c>
      <c r="P15" s="1186">
        <v>-71.3512877449076</v>
      </c>
      <c r="Q15" s="1283">
        <v>6.0</v>
      </c>
      <c r="R15" s="1014" t="s">
        <v>6268</v>
      </c>
      <c r="S15" s="1014" t="s">
        <v>6275</v>
      </c>
      <c r="T15" s="1014" t="s">
        <v>6272</v>
      </c>
      <c r="U15" s="1136" t="s">
        <v>248</v>
      </c>
      <c r="V15" s="1136" t="s">
        <v>420</v>
      </c>
      <c r="W15" s="1136" t="s">
        <v>498</v>
      </c>
      <c r="X15" s="1189">
        <v>44773.0</v>
      </c>
      <c r="Y15" s="1014" t="s">
        <v>6276</v>
      </c>
      <c r="Z15" s="1014" t="s">
        <v>6278</v>
      </c>
      <c r="AA15" s="1014" t="s">
        <v>6277</v>
      </c>
      <c r="AB15" s="1190" t="s">
        <v>6279</v>
      </c>
      <c r="AC15" s="1188">
        <f t="shared" si="1"/>
        <v>19</v>
      </c>
      <c r="AD15" s="1014"/>
      <c r="AE15" s="1014"/>
      <c r="AF15" s="1014"/>
      <c r="AG15" s="1014"/>
    </row>
    <row r="16">
      <c r="A16" s="1136">
        <v>8015.0</v>
      </c>
      <c r="B16" s="1136" t="s">
        <v>36</v>
      </c>
      <c r="C16" s="1136" t="s">
        <v>6147</v>
      </c>
      <c r="D16" s="1014" t="s">
        <v>5209</v>
      </c>
      <c r="E16" s="1136" t="s">
        <v>1209</v>
      </c>
      <c r="F16" s="1014" t="s">
        <v>6280</v>
      </c>
      <c r="G16" s="1014" t="s">
        <v>6281</v>
      </c>
      <c r="H16" s="1014" t="s">
        <v>5210</v>
      </c>
      <c r="I16" s="1014" t="s">
        <v>5211</v>
      </c>
      <c r="J16" s="1014" t="s">
        <v>826</v>
      </c>
      <c r="K16" s="1136" t="s">
        <v>130</v>
      </c>
      <c r="L16" s="1136" t="s">
        <v>420</v>
      </c>
      <c r="M16" s="1136">
        <v>63123.0</v>
      </c>
      <c r="N16" s="1136" t="s">
        <v>5212</v>
      </c>
      <c r="O16" s="1186">
        <v>38.5251907956961</v>
      </c>
      <c r="P16" s="1186">
        <v>-90.3328943154947</v>
      </c>
      <c r="Q16" s="1283">
        <v>92.0</v>
      </c>
      <c r="R16" s="1014" t="s">
        <v>5213</v>
      </c>
      <c r="S16" s="1014" t="s">
        <v>5214</v>
      </c>
      <c r="T16" s="1014" t="s">
        <v>5215</v>
      </c>
      <c r="U16" s="1136" t="s">
        <v>5105</v>
      </c>
      <c r="V16" s="1136" t="s">
        <v>5216</v>
      </c>
      <c r="W16" s="1136" t="s">
        <v>498</v>
      </c>
      <c r="X16" s="1189">
        <v>44773.0</v>
      </c>
      <c r="Y16" s="1014" t="s">
        <v>5217</v>
      </c>
      <c r="Z16" s="1014" t="s">
        <v>6282</v>
      </c>
      <c r="AA16" s="1014" t="s">
        <v>5218</v>
      </c>
      <c r="AB16" s="1190" t="s">
        <v>5219</v>
      </c>
      <c r="AC16" s="1188">
        <f t="shared" si="1"/>
        <v>24</v>
      </c>
      <c r="AD16" s="1014"/>
      <c r="AE16" s="1014"/>
      <c r="AF16" s="1014"/>
      <c r="AG16" s="1014"/>
    </row>
    <row r="17">
      <c r="A17" s="1184">
        <v>8016.0</v>
      </c>
      <c r="B17" s="1136" t="s">
        <v>36</v>
      </c>
      <c r="C17" s="1136" t="s">
        <v>6147</v>
      </c>
      <c r="D17" s="1014" t="s">
        <v>6283</v>
      </c>
      <c r="E17" s="1136" t="s">
        <v>812</v>
      </c>
      <c r="F17" s="1014" t="s">
        <v>6259</v>
      </c>
      <c r="G17" s="1014" t="s">
        <v>6284</v>
      </c>
      <c r="H17" s="1014" t="s">
        <v>6285</v>
      </c>
      <c r="I17" s="1014" t="s">
        <v>6286</v>
      </c>
      <c r="J17" s="1014" t="s">
        <v>2987</v>
      </c>
      <c r="K17" s="1136" t="s">
        <v>101</v>
      </c>
      <c r="L17" s="1136" t="s">
        <v>420</v>
      </c>
      <c r="M17" s="1136">
        <v>66211.0</v>
      </c>
      <c r="N17" s="1136" t="s">
        <v>6287</v>
      </c>
      <c r="O17" s="1186">
        <v>38.9247503481698</v>
      </c>
      <c r="P17" s="1186">
        <v>-94.6556028720377</v>
      </c>
      <c r="Q17" s="1283"/>
      <c r="R17" s="1014"/>
      <c r="S17" s="1014" t="s">
        <v>6285</v>
      </c>
      <c r="T17" s="1014" t="s">
        <v>2987</v>
      </c>
      <c r="U17" s="1136" t="s">
        <v>101</v>
      </c>
      <c r="V17" s="1136" t="s">
        <v>420</v>
      </c>
      <c r="W17" s="1136" t="s">
        <v>498</v>
      </c>
      <c r="X17" s="1189">
        <v>44434.0</v>
      </c>
      <c r="Y17" s="1014" t="s">
        <v>6288</v>
      </c>
      <c r="Z17" s="1014"/>
      <c r="AA17" s="1014" t="s">
        <v>6289</v>
      </c>
      <c r="AB17" s="1014" t="s">
        <v>6290</v>
      </c>
      <c r="AC17" s="1188">
        <f t="shared" si="1"/>
        <v>20</v>
      </c>
      <c r="AD17" s="1014"/>
      <c r="AE17" s="1014"/>
      <c r="AF17" s="1014"/>
      <c r="AG17" s="1014"/>
    </row>
    <row r="18">
      <c r="A18" s="1136">
        <v>8017.0</v>
      </c>
      <c r="B18" s="1136" t="s">
        <v>36</v>
      </c>
      <c r="C18" s="1136" t="s">
        <v>6147</v>
      </c>
      <c r="D18" s="1014" t="s">
        <v>6291</v>
      </c>
      <c r="E18" s="1136" t="s">
        <v>1209</v>
      </c>
      <c r="F18" s="1014" t="s">
        <v>6178</v>
      </c>
      <c r="G18" s="1014" t="s">
        <v>6292</v>
      </c>
      <c r="H18" s="1014" t="s">
        <v>6293</v>
      </c>
      <c r="I18" s="480" t="s">
        <v>6294</v>
      </c>
      <c r="J18" s="1014" t="s">
        <v>6295</v>
      </c>
      <c r="K18" s="1136" t="s">
        <v>6296</v>
      </c>
      <c r="L18" s="1136" t="s">
        <v>420</v>
      </c>
      <c r="M18" s="1324" t="s">
        <v>6297</v>
      </c>
      <c r="N18" s="1136" t="s">
        <v>6298</v>
      </c>
      <c r="O18" s="1186">
        <v>38.9029777126128</v>
      </c>
      <c r="P18" s="1186">
        <v>-77.0378260035949</v>
      </c>
      <c r="Q18" s="1283">
        <v>5.0</v>
      </c>
      <c r="R18" s="480" t="s">
        <v>6299</v>
      </c>
      <c r="S18" s="480" t="s">
        <v>6293</v>
      </c>
      <c r="T18" s="480" t="s">
        <v>5789</v>
      </c>
      <c r="U18" s="1136" t="s">
        <v>106</v>
      </c>
      <c r="V18" s="1136" t="s">
        <v>5789</v>
      </c>
      <c r="W18" s="1136" t="s">
        <v>498</v>
      </c>
      <c r="X18" s="1189">
        <v>44781.0</v>
      </c>
      <c r="Y18" s="480" t="s">
        <v>6300</v>
      </c>
      <c r="Z18" s="480" t="s">
        <v>6302</v>
      </c>
      <c r="AA18" s="1014" t="s">
        <v>6301</v>
      </c>
      <c r="AB18" s="1014" t="s">
        <v>6293</v>
      </c>
      <c r="AC18" s="1188">
        <f t="shared" si="1"/>
        <v>26</v>
      </c>
      <c r="AD18" s="1014"/>
      <c r="AE18" s="1014"/>
      <c r="AF18" s="1014"/>
      <c r="AG18" s="1014"/>
    </row>
    <row r="19">
      <c r="A19" s="1184">
        <v>8018.0</v>
      </c>
      <c r="B19" s="1191" t="s">
        <v>36</v>
      </c>
      <c r="C19" s="1191" t="s">
        <v>2757</v>
      </c>
      <c r="D19" s="1274" t="s">
        <v>6303</v>
      </c>
      <c r="E19" s="1191" t="s">
        <v>812</v>
      </c>
      <c r="F19" s="1136" t="s">
        <v>6304</v>
      </c>
      <c r="G19" s="1136" t="s">
        <v>6305</v>
      </c>
      <c r="H19" s="1334" t="s">
        <v>6306</v>
      </c>
      <c r="I19" s="1191" t="s">
        <v>6307</v>
      </c>
      <c r="J19" s="1191" t="s">
        <v>936</v>
      </c>
      <c r="K19" s="1191" t="s">
        <v>32</v>
      </c>
      <c r="L19" s="1191" t="s">
        <v>420</v>
      </c>
      <c r="M19" s="1335">
        <v>44481.0</v>
      </c>
      <c r="N19" s="1191" t="s">
        <v>6308</v>
      </c>
      <c r="O19" s="1191">
        <v>41.2360302</v>
      </c>
      <c r="P19" s="1191">
        <v>-80.8185412</v>
      </c>
      <c r="Q19" s="1191">
        <v>10.0</v>
      </c>
      <c r="R19" s="1136" t="s">
        <v>6309</v>
      </c>
      <c r="S19" s="1334" t="s">
        <v>6306</v>
      </c>
      <c r="T19" s="1191" t="s">
        <v>6310</v>
      </c>
      <c r="U19" s="1191" t="s">
        <v>32</v>
      </c>
      <c r="V19" s="1191" t="s">
        <v>6311</v>
      </c>
      <c r="W19" s="1191" t="s">
        <v>486</v>
      </c>
      <c r="X19" s="1229">
        <v>45597.0</v>
      </c>
      <c r="Y19" s="1334" t="s">
        <v>6306</v>
      </c>
      <c r="Z19" s="1191"/>
      <c r="AA19" s="1274" t="s">
        <v>6312</v>
      </c>
      <c r="AB19" s="1191"/>
      <c r="AC19" s="1191">
        <f t="shared" si="1"/>
        <v>18</v>
      </c>
      <c r="AD19" s="1220"/>
      <c r="AE19" s="1136" t="s">
        <v>6313</v>
      </c>
      <c r="AF19" s="1220"/>
      <c r="AG19" s="1220"/>
    </row>
    <row r="20">
      <c r="A20" s="1136">
        <v>8019.0</v>
      </c>
      <c r="B20" s="1136" t="s">
        <v>36</v>
      </c>
      <c r="C20" s="1136" t="s">
        <v>6147</v>
      </c>
      <c r="D20" s="1014" t="s">
        <v>6314</v>
      </c>
      <c r="E20" s="1136" t="s">
        <v>1209</v>
      </c>
      <c r="F20" s="1014" t="s">
        <v>6280</v>
      </c>
      <c r="G20" s="1014" t="s">
        <v>6315</v>
      </c>
      <c r="H20" s="1014" t="s">
        <v>6316</v>
      </c>
      <c r="I20" s="1014" t="s">
        <v>6317</v>
      </c>
      <c r="J20" s="1014" t="s">
        <v>1109</v>
      </c>
      <c r="K20" s="1136" t="s">
        <v>266</v>
      </c>
      <c r="L20" s="1136" t="s">
        <v>420</v>
      </c>
      <c r="M20" s="1336" t="s">
        <v>6318</v>
      </c>
      <c r="N20" s="1136" t="s">
        <v>6319</v>
      </c>
      <c r="O20" s="1186">
        <v>43.0764634258551</v>
      </c>
      <c r="P20" s="1186">
        <v>-70.8010818872176</v>
      </c>
      <c r="Q20" s="1283">
        <v>98.0</v>
      </c>
      <c r="R20" s="1014" t="s">
        <v>6320</v>
      </c>
      <c r="S20" s="1014" t="s">
        <v>6321</v>
      </c>
      <c r="T20" s="1014" t="s">
        <v>6322</v>
      </c>
      <c r="U20" s="1136" t="s">
        <v>658</v>
      </c>
      <c r="V20" s="1136" t="s">
        <v>659</v>
      </c>
      <c r="W20" s="1136" t="s">
        <v>498</v>
      </c>
      <c r="X20" s="1189">
        <v>44773.0</v>
      </c>
      <c r="Y20" s="1014" t="s">
        <v>6323</v>
      </c>
      <c r="Z20" s="1014"/>
      <c r="AA20" s="1014" t="s">
        <v>6324</v>
      </c>
      <c r="AB20" s="1014" t="s">
        <v>6325</v>
      </c>
      <c r="AC20" s="1188">
        <f t="shared" si="1"/>
        <v>25</v>
      </c>
      <c r="AD20" s="1014"/>
      <c r="AE20" s="1014"/>
      <c r="AF20" s="1014"/>
      <c r="AG20" s="1014"/>
    </row>
    <row r="21" ht="15.75" customHeight="1">
      <c r="A21" s="1184">
        <v>8020.0</v>
      </c>
      <c r="B21" s="1136" t="s">
        <v>36</v>
      </c>
      <c r="C21" s="1136" t="s">
        <v>6147</v>
      </c>
      <c r="D21" s="1014" t="s">
        <v>5239</v>
      </c>
      <c r="E21" s="1136" t="s">
        <v>1209</v>
      </c>
      <c r="F21" s="1014" t="s">
        <v>6280</v>
      </c>
      <c r="G21" s="1014" t="s">
        <v>6326</v>
      </c>
      <c r="H21" s="1014" t="s">
        <v>5242</v>
      </c>
      <c r="I21" s="1014" t="s">
        <v>5243</v>
      </c>
      <c r="J21" s="1014" t="s">
        <v>677</v>
      </c>
      <c r="K21" s="1136" t="s">
        <v>80</v>
      </c>
      <c r="L21" s="1136" t="s">
        <v>420</v>
      </c>
      <c r="M21" s="1191">
        <v>23452.0</v>
      </c>
      <c r="N21" s="1136" t="s">
        <v>5244</v>
      </c>
      <c r="O21" s="1186">
        <v>36.8271094345011</v>
      </c>
      <c r="P21" s="1186">
        <v>-76.0642429891693</v>
      </c>
      <c r="Q21" s="1324" t="s">
        <v>6327</v>
      </c>
      <c r="R21" s="1014" t="s">
        <v>5239</v>
      </c>
      <c r="S21" s="1014" t="s">
        <v>5242</v>
      </c>
      <c r="T21" s="1014" t="s">
        <v>5245</v>
      </c>
      <c r="U21" s="1136" t="s">
        <v>5246</v>
      </c>
      <c r="V21" s="1136" t="s">
        <v>659</v>
      </c>
      <c r="W21" s="1136" t="s">
        <v>498</v>
      </c>
      <c r="X21" s="1189">
        <v>44426.0</v>
      </c>
      <c r="Y21" s="1014" t="s">
        <v>454</v>
      </c>
      <c r="Z21" s="1014"/>
      <c r="AA21" s="1014" t="s">
        <v>5248</v>
      </c>
      <c r="AB21" s="1014" t="s">
        <v>5249</v>
      </c>
      <c r="AC21" s="1188">
        <f t="shared" si="1"/>
        <v>21</v>
      </c>
      <c r="AD21" s="1014"/>
      <c r="AE21" s="1014"/>
      <c r="AF21" s="1014"/>
      <c r="AG21" s="1014"/>
    </row>
    <row r="22" ht="15.75" customHeight="1">
      <c r="A22" s="1136">
        <v>8021.0</v>
      </c>
      <c r="B22" s="1136" t="s">
        <v>36</v>
      </c>
      <c r="C22" s="1136" t="s">
        <v>6147</v>
      </c>
      <c r="D22" s="1014" t="s">
        <v>5239</v>
      </c>
      <c r="E22" s="1136" t="s">
        <v>1209</v>
      </c>
      <c r="F22" s="1014" t="s">
        <v>6280</v>
      </c>
      <c r="G22" s="1014" t="s">
        <v>6326</v>
      </c>
      <c r="H22" s="1014" t="s">
        <v>5242</v>
      </c>
      <c r="I22" s="1014" t="s">
        <v>5250</v>
      </c>
      <c r="J22" s="1014" t="s">
        <v>1377</v>
      </c>
      <c r="K22" s="1136" t="s">
        <v>95</v>
      </c>
      <c r="L22" s="1136" t="s">
        <v>420</v>
      </c>
      <c r="M22" s="1191">
        <v>78753.0</v>
      </c>
      <c r="N22" s="1136" t="s">
        <v>5251</v>
      </c>
      <c r="O22" s="1186">
        <v>30.4125137913643</v>
      </c>
      <c r="P22" s="1186">
        <v>-97.645902029821</v>
      </c>
      <c r="Q22" s="1283">
        <v>150.0</v>
      </c>
      <c r="R22" s="1014" t="s">
        <v>5239</v>
      </c>
      <c r="S22" s="1014" t="s">
        <v>5242</v>
      </c>
      <c r="T22" s="1014" t="s">
        <v>5245</v>
      </c>
      <c r="U22" s="1136" t="s">
        <v>5246</v>
      </c>
      <c r="V22" s="1136" t="s">
        <v>659</v>
      </c>
      <c r="W22" s="1136" t="s">
        <v>498</v>
      </c>
      <c r="X22" s="1189">
        <v>44430.0</v>
      </c>
      <c r="Y22" s="1014" t="s">
        <v>454</v>
      </c>
      <c r="Z22" s="1217"/>
      <c r="AA22" s="1014" t="s">
        <v>5248</v>
      </c>
      <c r="AB22" s="1014" t="s">
        <v>5249</v>
      </c>
      <c r="AC22" s="1188">
        <f t="shared" si="1"/>
        <v>21</v>
      </c>
      <c r="AD22" s="1014"/>
      <c r="AE22" s="1014"/>
      <c r="AF22" s="1014"/>
      <c r="AG22" s="1014"/>
    </row>
    <row r="23" ht="15.75" customHeight="1">
      <c r="A23" s="1184">
        <v>8022.0</v>
      </c>
      <c r="B23" s="1136" t="s">
        <v>36</v>
      </c>
      <c r="C23" s="1136" t="s">
        <v>6147</v>
      </c>
      <c r="D23" s="1014" t="s">
        <v>5239</v>
      </c>
      <c r="E23" s="1136" t="s">
        <v>1209</v>
      </c>
      <c r="F23" s="1014" t="s">
        <v>6280</v>
      </c>
      <c r="G23" s="1014" t="s">
        <v>6326</v>
      </c>
      <c r="H23" s="1014" t="s">
        <v>5242</v>
      </c>
      <c r="I23" s="1014" t="s">
        <v>5252</v>
      </c>
      <c r="J23" s="1014" t="s">
        <v>794</v>
      </c>
      <c r="K23" s="1136" t="s">
        <v>243</v>
      </c>
      <c r="L23" s="1136" t="s">
        <v>420</v>
      </c>
      <c r="M23" s="1191">
        <v>97230.0</v>
      </c>
      <c r="N23" s="1136" t="s">
        <v>5253</v>
      </c>
      <c r="O23" s="1186">
        <v>45.5603216574161</v>
      </c>
      <c r="P23" s="1186">
        <v>-122.526539758192</v>
      </c>
      <c r="Q23" s="1283">
        <v>150.0</v>
      </c>
      <c r="R23" s="1014" t="s">
        <v>5239</v>
      </c>
      <c r="S23" s="1014" t="s">
        <v>5242</v>
      </c>
      <c r="T23" s="1014" t="s">
        <v>5245</v>
      </c>
      <c r="U23" s="1136" t="s">
        <v>5246</v>
      </c>
      <c r="V23" s="1136" t="s">
        <v>659</v>
      </c>
      <c r="W23" s="1136" t="s">
        <v>498</v>
      </c>
      <c r="X23" s="1189">
        <v>44430.0</v>
      </c>
      <c r="Y23" s="1014" t="s">
        <v>454</v>
      </c>
      <c r="Z23" s="1217"/>
      <c r="AA23" s="1014" t="s">
        <v>5248</v>
      </c>
      <c r="AB23" s="1014" t="s">
        <v>5249</v>
      </c>
      <c r="AC23" s="1188">
        <f t="shared" si="1"/>
        <v>21</v>
      </c>
      <c r="AD23" s="1014"/>
      <c r="AE23" s="1014"/>
      <c r="AF23" s="1014"/>
      <c r="AG23" s="1014"/>
    </row>
    <row r="24" ht="15.75" customHeight="1">
      <c r="A24" s="1136">
        <v>8023.0</v>
      </c>
      <c r="B24" s="1136" t="s">
        <v>158</v>
      </c>
      <c r="C24" s="1136" t="s">
        <v>6147</v>
      </c>
      <c r="D24" s="1014" t="s">
        <v>6328</v>
      </c>
      <c r="E24" s="1136" t="s">
        <v>812</v>
      </c>
      <c r="F24" s="1014" t="s">
        <v>6329</v>
      </c>
      <c r="G24" s="1014" t="s">
        <v>6330</v>
      </c>
      <c r="H24" s="1190" t="s">
        <v>6331</v>
      </c>
      <c r="I24" s="1014" t="s">
        <v>6332</v>
      </c>
      <c r="J24" s="1014" t="s">
        <v>6333</v>
      </c>
      <c r="K24" s="1136" t="s">
        <v>106</v>
      </c>
      <c r="L24" s="1136" t="s">
        <v>420</v>
      </c>
      <c r="M24" s="1136">
        <v>13850.0</v>
      </c>
      <c r="N24" s="1136" t="s">
        <v>6334</v>
      </c>
      <c r="O24" s="1186">
        <v>42.0947451543331</v>
      </c>
      <c r="P24" s="1186">
        <v>-75.9600228734428</v>
      </c>
      <c r="Q24" s="1283">
        <v>22.0</v>
      </c>
      <c r="R24" s="1014" t="s">
        <v>6328</v>
      </c>
      <c r="S24" s="1014" t="s">
        <v>6331</v>
      </c>
      <c r="T24" s="1014" t="s">
        <v>6333</v>
      </c>
      <c r="U24" s="1136" t="s">
        <v>106</v>
      </c>
      <c r="V24" s="1136" t="s">
        <v>420</v>
      </c>
      <c r="W24" s="1136" t="s">
        <v>498</v>
      </c>
      <c r="X24" s="1189">
        <v>44773.0</v>
      </c>
      <c r="Y24" s="1014" t="s">
        <v>6335</v>
      </c>
      <c r="Z24" s="1014" t="s">
        <v>6337</v>
      </c>
      <c r="AA24" s="1014" t="s">
        <v>6336</v>
      </c>
      <c r="AB24" s="1190" t="s">
        <v>6331</v>
      </c>
      <c r="AC24" s="1188">
        <f t="shared" si="1"/>
        <v>18</v>
      </c>
      <c r="AD24" s="1014"/>
      <c r="AE24" s="1014"/>
      <c r="AF24" s="1014"/>
      <c r="AG24" s="1014"/>
    </row>
    <row r="25" ht="15.75" customHeight="1">
      <c r="A25" s="1184">
        <v>8024.0</v>
      </c>
      <c r="B25" s="1136" t="s">
        <v>36</v>
      </c>
      <c r="C25" s="1136" t="s">
        <v>6147</v>
      </c>
      <c r="D25" s="1014" t="s">
        <v>6338</v>
      </c>
      <c r="E25" s="1136" t="s">
        <v>812</v>
      </c>
      <c r="F25" s="1014" t="s">
        <v>6339</v>
      </c>
      <c r="G25" s="1014" t="s">
        <v>6340</v>
      </c>
      <c r="H25" s="1190" t="s">
        <v>6341</v>
      </c>
      <c r="I25" s="1014" t="s">
        <v>6342</v>
      </c>
      <c r="J25" s="1014" t="s">
        <v>6343</v>
      </c>
      <c r="K25" s="1136" t="s">
        <v>22</v>
      </c>
      <c r="L25" s="1136" t="s">
        <v>618</v>
      </c>
      <c r="M25" s="1136" t="s">
        <v>6344</v>
      </c>
      <c r="N25" s="1136" t="s">
        <v>6345</v>
      </c>
      <c r="O25" s="1186">
        <v>45.3960647510696</v>
      </c>
      <c r="P25" s="1186">
        <v>-71.9742607312135</v>
      </c>
      <c r="Q25" s="1267">
        <v>22.0</v>
      </c>
      <c r="R25" s="1014" t="s">
        <v>6338</v>
      </c>
      <c r="S25" s="1014" t="s">
        <v>6341</v>
      </c>
      <c r="T25" s="1014" t="s">
        <v>6343</v>
      </c>
      <c r="U25" s="1136" t="s">
        <v>22</v>
      </c>
      <c r="V25" s="1136" t="s">
        <v>618</v>
      </c>
      <c r="W25" s="1136" t="s">
        <v>498</v>
      </c>
      <c r="X25" s="1189">
        <v>44773.0</v>
      </c>
      <c r="Y25" s="1014" t="s">
        <v>6346</v>
      </c>
      <c r="Z25" s="1014" t="s">
        <v>6337</v>
      </c>
      <c r="AA25" s="1014" t="s">
        <v>6347</v>
      </c>
      <c r="AB25" s="1190" t="s">
        <v>6348</v>
      </c>
      <c r="AC25" s="1188">
        <f t="shared" si="1"/>
        <v>13</v>
      </c>
      <c r="AD25" s="1014"/>
      <c r="AE25" s="1014"/>
      <c r="AF25" s="1014"/>
      <c r="AG25" s="1014"/>
    </row>
    <row r="26" ht="15.75" customHeight="1">
      <c r="A26" s="1136">
        <v>8025.0</v>
      </c>
      <c r="B26" s="1136" t="s">
        <v>36</v>
      </c>
      <c r="C26" s="1136" t="s">
        <v>2757</v>
      </c>
      <c r="D26" s="1014" t="s">
        <v>6349</v>
      </c>
      <c r="E26" s="1136" t="s">
        <v>1209</v>
      </c>
      <c r="F26" s="1136" t="s">
        <v>6189</v>
      </c>
      <c r="G26" s="1014" t="s">
        <v>6350</v>
      </c>
      <c r="H26" s="1190" t="s">
        <v>6351</v>
      </c>
      <c r="I26" s="1014" t="s">
        <v>6352</v>
      </c>
      <c r="J26" s="1014" t="s">
        <v>6353</v>
      </c>
      <c r="K26" s="1136" t="s">
        <v>80</v>
      </c>
      <c r="L26" s="1136" t="s">
        <v>420</v>
      </c>
      <c r="M26" s="1136">
        <v>22042.0</v>
      </c>
      <c r="N26" s="1136" t="s">
        <v>6354</v>
      </c>
      <c r="O26" s="1186">
        <v>38.8732854347342</v>
      </c>
      <c r="P26" s="1186">
        <v>-77.2182409999999</v>
      </c>
      <c r="Q26" s="1283">
        <v>200.0</v>
      </c>
      <c r="R26" s="1014" t="s">
        <v>6349</v>
      </c>
      <c r="S26" s="1190" t="s">
        <v>6355</v>
      </c>
      <c r="T26" s="1014" t="s">
        <v>6353</v>
      </c>
      <c r="U26" s="1136" t="s">
        <v>6356</v>
      </c>
      <c r="V26" s="1136" t="s">
        <v>420</v>
      </c>
      <c r="W26" s="1014" t="s">
        <v>6357</v>
      </c>
      <c r="X26" s="1189">
        <v>45475.0</v>
      </c>
      <c r="Y26" s="1014" t="s">
        <v>6358</v>
      </c>
      <c r="Z26" s="1014"/>
      <c r="AA26" s="1014" t="s">
        <v>6359</v>
      </c>
      <c r="AB26" s="1014"/>
      <c r="AC26" s="1188">
        <f t="shared" si="1"/>
        <v>29</v>
      </c>
      <c r="AD26" s="1014"/>
      <c r="AE26" s="1014"/>
      <c r="AF26" s="1014">
        <f>IF(LEN(TRIM(AD26))=0,0,LEN(TRIM(AD26))-LEN(SUBSTITUTE(AD26," ",""))+1)</f>
        <v>0</v>
      </c>
      <c r="AG26" s="1014"/>
    </row>
    <row r="27" ht="15.75" customHeight="1">
      <c r="A27" s="1184">
        <v>8026.0</v>
      </c>
      <c r="B27" s="1136" t="s">
        <v>36</v>
      </c>
      <c r="C27" s="1136" t="s">
        <v>6147</v>
      </c>
      <c r="D27" s="1014" t="s">
        <v>6360</v>
      </c>
      <c r="E27" s="1136" t="s">
        <v>1209</v>
      </c>
      <c r="F27" s="1014" t="s">
        <v>6178</v>
      </c>
      <c r="G27" s="1014" t="s">
        <v>6361</v>
      </c>
      <c r="H27" s="1190" t="s">
        <v>6362</v>
      </c>
      <c r="I27" s="1014" t="s">
        <v>6363</v>
      </c>
      <c r="J27" s="1014" t="s">
        <v>5779</v>
      </c>
      <c r="K27" s="1136" t="s">
        <v>95</v>
      </c>
      <c r="L27" s="1136" t="s">
        <v>420</v>
      </c>
      <c r="M27" s="1136">
        <v>75006.0</v>
      </c>
      <c r="N27" s="1136" t="s">
        <v>6364</v>
      </c>
      <c r="O27" s="1186">
        <v>32.9447506601141</v>
      </c>
      <c r="P27" s="1186">
        <v>-96.9218895469828</v>
      </c>
      <c r="Q27" s="1283">
        <v>750.0</v>
      </c>
      <c r="R27" s="1014" t="s">
        <v>6360</v>
      </c>
      <c r="S27" s="1014" t="s">
        <v>6362</v>
      </c>
      <c r="T27" s="1014" t="s">
        <v>5779</v>
      </c>
      <c r="U27" s="1136" t="s">
        <v>95</v>
      </c>
      <c r="V27" s="1136" t="s">
        <v>420</v>
      </c>
      <c r="W27" s="1014" t="s">
        <v>498</v>
      </c>
      <c r="X27" s="1189">
        <v>44801.0</v>
      </c>
      <c r="Y27" s="1014" t="s">
        <v>6365</v>
      </c>
      <c r="Z27" s="1014" t="s">
        <v>6367</v>
      </c>
      <c r="AA27" s="1014" t="s">
        <v>6366</v>
      </c>
      <c r="AB27" s="1190" t="s">
        <v>6368</v>
      </c>
      <c r="AC27" s="1188">
        <f t="shared" si="1"/>
        <v>19</v>
      </c>
      <c r="AD27" s="1014"/>
      <c r="AE27" s="1014"/>
      <c r="AF27" s="1014"/>
      <c r="AG27" s="1014"/>
    </row>
    <row r="28" ht="15.75" customHeight="1">
      <c r="A28" s="1136">
        <v>8027.0</v>
      </c>
      <c r="B28" s="1136" t="s">
        <v>36</v>
      </c>
      <c r="C28" s="1136" t="s">
        <v>6147</v>
      </c>
      <c r="D28" s="1014" t="s">
        <v>6369</v>
      </c>
      <c r="E28" s="1136" t="s">
        <v>812</v>
      </c>
      <c r="F28" s="1014" t="s">
        <v>6178</v>
      </c>
      <c r="G28" s="1014" t="s">
        <v>6370</v>
      </c>
      <c r="H28" s="1190" t="s">
        <v>6371</v>
      </c>
      <c r="I28" s="1014" t="s">
        <v>6372</v>
      </c>
      <c r="J28" s="1014" t="s">
        <v>6373</v>
      </c>
      <c r="K28" s="1136" t="s">
        <v>60</v>
      </c>
      <c r="L28" s="1136" t="s">
        <v>420</v>
      </c>
      <c r="M28" s="1136">
        <v>37404.0</v>
      </c>
      <c r="N28" s="1136" t="s">
        <v>6374</v>
      </c>
      <c r="O28" s="1186">
        <v>35.039288782713</v>
      </c>
      <c r="P28" s="1186">
        <v>-85.286898760536</v>
      </c>
      <c r="Q28" s="1283">
        <v>8.0</v>
      </c>
      <c r="R28" s="1014" t="s">
        <v>6369</v>
      </c>
      <c r="S28" s="1014" t="s">
        <v>6371</v>
      </c>
      <c r="T28" s="1014" t="s">
        <v>6373</v>
      </c>
      <c r="U28" s="1136" t="s">
        <v>60</v>
      </c>
      <c r="V28" s="1136" t="s">
        <v>420</v>
      </c>
      <c r="W28" s="1136" t="s">
        <v>498</v>
      </c>
      <c r="X28" s="1189">
        <v>44773.0</v>
      </c>
      <c r="Y28" s="1014" t="s">
        <v>6375</v>
      </c>
      <c r="Z28" s="1014" t="s">
        <v>6377</v>
      </c>
      <c r="AA28" s="1014" t="s">
        <v>6376</v>
      </c>
      <c r="AB28" s="1190" t="s">
        <v>6371</v>
      </c>
      <c r="AC28" s="1188">
        <f t="shared" si="1"/>
        <v>14</v>
      </c>
      <c r="AD28" s="1014"/>
      <c r="AE28" s="1014"/>
      <c r="AF28" s="1014"/>
      <c r="AG28" s="1014"/>
    </row>
    <row r="29" ht="15.75" customHeight="1">
      <c r="A29" s="1184">
        <v>8028.0</v>
      </c>
      <c r="B29" s="1136" t="s">
        <v>36</v>
      </c>
      <c r="C29" s="1136" t="s">
        <v>6147</v>
      </c>
      <c r="D29" s="1014" t="s">
        <v>6378</v>
      </c>
      <c r="E29" s="1136" t="s">
        <v>1209</v>
      </c>
      <c r="F29" s="1014" t="s">
        <v>6148</v>
      </c>
      <c r="G29" s="1014" t="s">
        <v>6379</v>
      </c>
      <c r="H29" s="1014" t="s">
        <v>6380</v>
      </c>
      <c r="I29" s="1014" t="s">
        <v>6381</v>
      </c>
      <c r="J29" s="1014" t="s">
        <v>2664</v>
      </c>
      <c r="K29" s="1136" t="s">
        <v>103</v>
      </c>
      <c r="L29" s="1136" t="s">
        <v>618</v>
      </c>
      <c r="M29" s="1136" t="s">
        <v>6382</v>
      </c>
      <c r="N29" s="1136" t="s">
        <v>6383</v>
      </c>
      <c r="O29" s="1186">
        <v>43.712429869161</v>
      </c>
      <c r="P29" s="1186">
        <v>-79.5722054613343</v>
      </c>
      <c r="Q29" s="1283">
        <v>1778.0</v>
      </c>
      <c r="R29" s="1014" t="s">
        <v>6378</v>
      </c>
      <c r="S29" s="1014" t="s">
        <v>6380</v>
      </c>
      <c r="T29" s="1014" t="s">
        <v>2664</v>
      </c>
      <c r="U29" s="1136" t="s">
        <v>103</v>
      </c>
      <c r="V29" s="1136" t="s">
        <v>618</v>
      </c>
      <c r="W29" s="1136" t="s">
        <v>498</v>
      </c>
      <c r="X29" s="1189">
        <v>44773.0</v>
      </c>
      <c r="Y29" s="1014" t="s">
        <v>6384</v>
      </c>
      <c r="Z29" s="1014" t="s">
        <v>6386</v>
      </c>
      <c r="AA29" s="1014" t="s">
        <v>6385</v>
      </c>
      <c r="AB29" s="1190" t="s">
        <v>6387</v>
      </c>
      <c r="AC29" s="1188">
        <f t="shared" si="1"/>
        <v>14</v>
      </c>
      <c r="AD29" s="1014"/>
      <c r="AE29" s="1014"/>
      <c r="AF29" s="1014"/>
      <c r="AG29" s="1014"/>
    </row>
    <row r="30" ht="15.75" customHeight="1">
      <c r="A30" s="1136">
        <v>8029.0</v>
      </c>
      <c r="B30" s="1136" t="s">
        <v>36</v>
      </c>
      <c r="C30" s="1136" t="s">
        <v>6147</v>
      </c>
      <c r="D30" s="1014" t="s">
        <v>6388</v>
      </c>
      <c r="E30" s="1136" t="s">
        <v>1209</v>
      </c>
      <c r="F30" s="1014" t="s">
        <v>6189</v>
      </c>
      <c r="G30" s="1014" t="s">
        <v>6189</v>
      </c>
      <c r="H30" s="1014" t="s">
        <v>6389</v>
      </c>
      <c r="I30" s="1014" t="s">
        <v>6390</v>
      </c>
      <c r="J30" s="1014" t="s">
        <v>4994</v>
      </c>
      <c r="K30" s="1136" t="s">
        <v>179</v>
      </c>
      <c r="L30" s="1136" t="s">
        <v>420</v>
      </c>
      <c r="M30" s="1136">
        <v>19102.0</v>
      </c>
      <c r="N30" s="1136" t="s">
        <v>6391</v>
      </c>
      <c r="O30" s="1186">
        <v>39.9496823753476</v>
      </c>
      <c r="P30" s="1186">
        <v>-75.1672770008344</v>
      </c>
      <c r="Q30" s="1283">
        <v>327.0</v>
      </c>
      <c r="R30" s="1014" t="s">
        <v>6388</v>
      </c>
      <c r="S30" s="1014" t="s">
        <v>6389</v>
      </c>
      <c r="T30" s="1014" t="s">
        <v>4994</v>
      </c>
      <c r="U30" s="1136" t="s">
        <v>179</v>
      </c>
      <c r="V30" s="1136" t="s">
        <v>420</v>
      </c>
      <c r="W30" s="1136" t="s">
        <v>498</v>
      </c>
      <c r="X30" s="1189">
        <v>44773.0</v>
      </c>
      <c r="Y30" s="1014" t="s">
        <v>6392</v>
      </c>
      <c r="Z30" s="1014"/>
      <c r="AA30" s="1014" t="s">
        <v>6393</v>
      </c>
      <c r="AB30" s="1190" t="s">
        <v>6394</v>
      </c>
      <c r="AC30" s="1188">
        <f t="shared" si="1"/>
        <v>20</v>
      </c>
      <c r="AD30" s="1014"/>
      <c r="AE30" s="1014"/>
      <c r="AF30" s="1014"/>
      <c r="AG30" s="1014"/>
    </row>
    <row r="31" ht="15.75" customHeight="1">
      <c r="A31" s="1184">
        <v>8030.0</v>
      </c>
      <c r="B31" s="1136" t="s">
        <v>36</v>
      </c>
      <c r="C31" s="1136" t="s">
        <v>6147</v>
      </c>
      <c r="D31" s="1014" t="s">
        <v>5304</v>
      </c>
      <c r="E31" s="1136" t="s">
        <v>1209</v>
      </c>
      <c r="F31" s="1014" t="s">
        <v>6148</v>
      </c>
      <c r="G31" s="1014" t="s">
        <v>6395</v>
      </c>
      <c r="H31" s="1014" t="s">
        <v>5305</v>
      </c>
      <c r="I31" s="1014" t="s">
        <v>6396</v>
      </c>
      <c r="J31" s="1014" t="s">
        <v>5307</v>
      </c>
      <c r="K31" s="1136" t="s">
        <v>2472</v>
      </c>
      <c r="L31" s="1136" t="s">
        <v>420</v>
      </c>
      <c r="M31" s="1324" t="s">
        <v>6397</v>
      </c>
      <c r="N31" s="1136" t="s">
        <v>5308</v>
      </c>
      <c r="O31" s="1186">
        <v>41.2948285793742</v>
      </c>
      <c r="P31" s="1186">
        <v>-73.0801605325651</v>
      </c>
      <c r="Q31" s="1283">
        <v>86.0</v>
      </c>
      <c r="R31" s="1014" t="s">
        <v>6398</v>
      </c>
      <c r="S31" s="1014" t="s">
        <v>5305</v>
      </c>
      <c r="T31" s="1014" t="s">
        <v>5310</v>
      </c>
      <c r="U31" s="1136" t="s">
        <v>4745</v>
      </c>
      <c r="V31" s="1136" t="s">
        <v>659</v>
      </c>
      <c r="W31" s="1136" t="s">
        <v>498</v>
      </c>
      <c r="X31" s="1189">
        <v>44773.0</v>
      </c>
      <c r="Y31" s="1014" t="s">
        <v>5314</v>
      </c>
      <c r="Z31" s="1014"/>
      <c r="AA31" s="1014" t="s">
        <v>5315</v>
      </c>
      <c r="AB31" s="1190" t="s">
        <v>5312</v>
      </c>
      <c r="AC31" s="1188">
        <f t="shared" si="1"/>
        <v>26</v>
      </c>
      <c r="AD31" s="1014"/>
      <c r="AE31" s="1014"/>
      <c r="AF31" s="1014"/>
      <c r="AG31" s="1014"/>
    </row>
    <row r="32" ht="15.75" customHeight="1">
      <c r="A32" s="1136">
        <v>8031.0</v>
      </c>
      <c r="B32" s="1136" t="s">
        <v>36</v>
      </c>
      <c r="C32" s="1136" t="s">
        <v>2757</v>
      </c>
      <c r="D32" s="1014" t="s">
        <v>6399</v>
      </c>
      <c r="E32" s="1136" t="s">
        <v>1209</v>
      </c>
      <c r="F32" s="1136" t="s">
        <v>6189</v>
      </c>
      <c r="G32" s="1014" t="s">
        <v>6400</v>
      </c>
      <c r="H32" s="1014" t="s">
        <v>6401</v>
      </c>
      <c r="I32" s="1014" t="s">
        <v>6402</v>
      </c>
      <c r="J32" s="1014" t="s">
        <v>4742</v>
      </c>
      <c r="K32" s="1136" t="s">
        <v>42</v>
      </c>
      <c r="L32" s="1136" t="s">
        <v>420</v>
      </c>
      <c r="M32" s="1136">
        <v>49512.0</v>
      </c>
      <c r="N32" s="1136" t="s">
        <v>6403</v>
      </c>
      <c r="O32" s="1186">
        <v>42.896253575896</v>
      </c>
      <c r="P32" s="1186">
        <v>-85.5351296730108</v>
      </c>
      <c r="Q32" s="1283">
        <v>100.0</v>
      </c>
      <c r="R32" s="1014" t="s">
        <v>6404</v>
      </c>
      <c r="S32" s="1014" t="s">
        <v>6401</v>
      </c>
      <c r="T32" s="1014" t="s">
        <v>6405</v>
      </c>
      <c r="U32" s="1136" t="s">
        <v>6406</v>
      </c>
      <c r="V32" s="1136" t="s">
        <v>4076</v>
      </c>
      <c r="W32" s="1014" t="s">
        <v>6407</v>
      </c>
      <c r="X32" s="1189" t="s">
        <v>6408</v>
      </c>
      <c r="Y32" s="1014" t="s">
        <v>6401</v>
      </c>
      <c r="Z32" s="1014" t="s">
        <v>6410</v>
      </c>
      <c r="AA32" s="1014" t="s">
        <v>6409</v>
      </c>
      <c r="AB32" s="1014" t="s">
        <v>454</v>
      </c>
      <c r="AC32" s="1188">
        <f t="shared" si="1"/>
        <v>21</v>
      </c>
      <c r="AD32" s="1014" t="s">
        <v>6411</v>
      </c>
      <c r="AE32" s="1014" t="s">
        <v>6413</v>
      </c>
      <c r="AF32" s="1220" t="s">
        <v>6412</v>
      </c>
      <c r="AG32" s="1014"/>
    </row>
    <row r="33" ht="15.75" customHeight="1">
      <c r="A33" s="1184">
        <v>8032.0</v>
      </c>
      <c r="B33" s="1136" t="s">
        <v>36</v>
      </c>
      <c r="C33" s="1136" t="s">
        <v>6147</v>
      </c>
      <c r="D33" s="1014" t="s">
        <v>849</v>
      </c>
      <c r="E33" s="1136" t="s">
        <v>812</v>
      </c>
      <c r="F33" s="1014" t="s">
        <v>6414</v>
      </c>
      <c r="G33" s="1014" t="s">
        <v>6415</v>
      </c>
      <c r="H33" s="1014" t="s">
        <v>6416</v>
      </c>
      <c r="I33" s="1014" t="s">
        <v>2167</v>
      </c>
      <c r="J33" s="1014" t="s">
        <v>2168</v>
      </c>
      <c r="K33" s="1136" t="s">
        <v>179</v>
      </c>
      <c r="L33" s="1136" t="s">
        <v>420</v>
      </c>
      <c r="M33" s="1014">
        <v>16803.0</v>
      </c>
      <c r="N33" s="1186" t="s">
        <v>2169</v>
      </c>
      <c r="O33" s="1186">
        <v>40.778839494848</v>
      </c>
      <c r="P33" s="1186">
        <v>-77.8949966581389</v>
      </c>
      <c r="Q33" s="1136">
        <v>18.0</v>
      </c>
      <c r="R33" s="1014" t="s">
        <v>849</v>
      </c>
      <c r="S33" s="1014" t="s">
        <v>6416</v>
      </c>
      <c r="T33" s="1014" t="s">
        <v>2168</v>
      </c>
      <c r="U33" s="1136" t="s">
        <v>179</v>
      </c>
      <c r="V33" s="1189" t="s">
        <v>420</v>
      </c>
      <c r="W33" s="1136" t="s">
        <v>498</v>
      </c>
      <c r="X33" s="1189">
        <v>44773.0</v>
      </c>
      <c r="Y33" s="1014" t="s">
        <v>6417</v>
      </c>
      <c r="Z33" s="1014"/>
      <c r="AA33" s="1014" t="s">
        <v>6418</v>
      </c>
      <c r="AB33" s="1014" t="s">
        <v>2174</v>
      </c>
      <c r="AC33" s="1188">
        <f t="shared" si="1"/>
        <v>22</v>
      </c>
      <c r="AD33" s="1014"/>
      <c r="AE33" s="1014"/>
      <c r="AF33" s="1014"/>
      <c r="AG33" s="1014"/>
    </row>
    <row r="34" ht="15.75" customHeight="1">
      <c r="A34" s="1136">
        <v>8033.0</v>
      </c>
      <c r="B34" s="1136" t="s">
        <v>36</v>
      </c>
      <c r="C34" s="1136" t="s">
        <v>6147</v>
      </c>
      <c r="D34" s="1014" t="s">
        <v>6419</v>
      </c>
      <c r="E34" s="1136" t="s">
        <v>1209</v>
      </c>
      <c r="F34" s="1014" t="s">
        <v>6420</v>
      </c>
      <c r="G34" s="1014" t="s">
        <v>6421</v>
      </c>
      <c r="H34" s="1190" t="s">
        <v>6422</v>
      </c>
      <c r="I34" s="1014" t="s">
        <v>6423</v>
      </c>
      <c r="J34" s="1014" t="s">
        <v>6424</v>
      </c>
      <c r="K34" s="1136" t="s">
        <v>64</v>
      </c>
      <c r="L34" s="1136" t="s">
        <v>420</v>
      </c>
      <c r="M34" s="1136">
        <v>46140.0</v>
      </c>
      <c r="N34" s="1136" t="s">
        <v>6425</v>
      </c>
      <c r="O34" s="1186">
        <v>39.8091899048488</v>
      </c>
      <c r="P34" s="1186">
        <v>-85.7743271467485</v>
      </c>
      <c r="Q34" s="1283">
        <v>4.0</v>
      </c>
      <c r="R34" s="1014" t="s">
        <v>6419</v>
      </c>
      <c r="S34" s="1014" t="s">
        <v>6422</v>
      </c>
      <c r="T34" s="1014" t="s">
        <v>6426</v>
      </c>
      <c r="U34" s="1136" t="s">
        <v>64</v>
      </c>
      <c r="V34" s="1136" t="s">
        <v>420</v>
      </c>
      <c r="W34" s="1136" t="s">
        <v>498</v>
      </c>
      <c r="X34" s="1189">
        <v>44773.0</v>
      </c>
      <c r="Y34" s="1014" t="s">
        <v>6427</v>
      </c>
      <c r="Z34" s="1014"/>
      <c r="AA34" s="1014" t="s">
        <v>6428</v>
      </c>
      <c r="AB34" s="1190" t="s">
        <v>6429</v>
      </c>
      <c r="AC34" s="1188">
        <f t="shared" si="1"/>
        <v>27</v>
      </c>
      <c r="AD34" s="1014"/>
      <c r="AE34" s="1014"/>
      <c r="AF34" s="1014"/>
      <c r="AG34" s="1014"/>
    </row>
    <row r="35" ht="15.75" customHeight="1">
      <c r="A35" s="1184">
        <v>8034.0</v>
      </c>
      <c r="B35" s="1136" t="s">
        <v>36</v>
      </c>
      <c r="C35" s="1136" t="s">
        <v>6147</v>
      </c>
      <c r="D35" s="1014" t="s">
        <v>6430</v>
      </c>
      <c r="E35" s="1136" t="s">
        <v>1209</v>
      </c>
      <c r="F35" s="1014" t="s">
        <v>6148</v>
      </c>
      <c r="G35" s="1014" t="s">
        <v>6421</v>
      </c>
      <c r="H35" s="1190" t="s">
        <v>6431</v>
      </c>
      <c r="I35" s="1014" t="s">
        <v>6432</v>
      </c>
      <c r="J35" s="1014" t="s">
        <v>3679</v>
      </c>
      <c r="K35" s="1136" t="s">
        <v>95</v>
      </c>
      <c r="L35" s="1136" t="s">
        <v>420</v>
      </c>
      <c r="M35" s="1136">
        <v>75247.0</v>
      </c>
      <c r="N35" s="1136" t="s">
        <v>6433</v>
      </c>
      <c r="O35" s="1186">
        <v>32.8050824766596</v>
      </c>
      <c r="P35" s="1186">
        <v>-96.8683789127304</v>
      </c>
      <c r="Q35" s="1283">
        <v>32.0</v>
      </c>
      <c r="R35" s="1014" t="s">
        <v>6430</v>
      </c>
      <c r="S35" s="1014" t="s">
        <v>6434</v>
      </c>
      <c r="T35" s="1014" t="s">
        <v>3679</v>
      </c>
      <c r="U35" s="1136" t="s">
        <v>95</v>
      </c>
      <c r="V35" s="1136" t="s">
        <v>420</v>
      </c>
      <c r="W35" s="1136" t="s">
        <v>498</v>
      </c>
      <c r="X35" s="1189">
        <v>44773.0</v>
      </c>
      <c r="Y35" s="1014" t="s">
        <v>6435</v>
      </c>
      <c r="Z35" s="1014" t="s">
        <v>6437</v>
      </c>
      <c r="AA35" s="1014" t="s">
        <v>6436</v>
      </c>
      <c r="AB35" s="1190" t="s">
        <v>6438</v>
      </c>
      <c r="AC35" s="1188">
        <f t="shared" si="1"/>
        <v>25</v>
      </c>
      <c r="AD35" s="1014"/>
      <c r="AE35" s="1014"/>
      <c r="AF35" s="1014"/>
      <c r="AG35" s="1014"/>
    </row>
    <row r="36" ht="158.25" customHeight="1">
      <c r="A36" s="1136">
        <v>8035.0</v>
      </c>
      <c r="B36" s="1191" t="s">
        <v>36</v>
      </c>
      <c r="C36" s="1191" t="s">
        <v>2757</v>
      </c>
      <c r="D36" s="1337" t="s">
        <v>6439</v>
      </c>
      <c r="E36" s="1191" t="s">
        <v>812</v>
      </c>
      <c r="F36" s="1136" t="s">
        <v>6440</v>
      </c>
      <c r="G36" s="1136" t="s">
        <v>6441</v>
      </c>
      <c r="H36" s="1191" t="s">
        <v>6442</v>
      </c>
      <c r="I36" s="1136" t="s">
        <v>6443</v>
      </c>
      <c r="J36" s="1191" t="s">
        <v>841</v>
      </c>
      <c r="K36" s="1191" t="s">
        <v>127</v>
      </c>
      <c r="L36" s="1191" t="s">
        <v>420</v>
      </c>
      <c r="M36" s="1227">
        <v>27601.0</v>
      </c>
      <c r="N36" s="1191" t="s">
        <v>6444</v>
      </c>
      <c r="O36" s="1191">
        <v>35.7786679</v>
      </c>
      <c r="P36" s="1191">
        <v>-78.6396987</v>
      </c>
      <c r="Q36" s="1191"/>
      <c r="R36" s="1337" t="s">
        <v>6439</v>
      </c>
      <c r="S36" s="1338" t="s">
        <v>6445</v>
      </c>
      <c r="T36" s="1191" t="s">
        <v>841</v>
      </c>
      <c r="U36" s="1191" t="s">
        <v>127</v>
      </c>
      <c r="V36" s="1191" t="s">
        <v>420</v>
      </c>
      <c r="W36" s="1191" t="s">
        <v>486</v>
      </c>
      <c r="X36" s="1229">
        <v>45597.0</v>
      </c>
      <c r="Y36" s="1338" t="s">
        <v>6446</v>
      </c>
      <c r="Z36" s="1191"/>
      <c r="AA36" s="1136" t="s">
        <v>6447</v>
      </c>
      <c r="AB36" s="1191"/>
      <c r="AC36" s="1191">
        <f t="shared" si="1"/>
        <v>32</v>
      </c>
      <c r="AD36" s="1220"/>
      <c r="AE36" s="1136"/>
      <c r="AF36" s="1220"/>
      <c r="AG36" s="1220"/>
    </row>
    <row r="37" ht="212.25" customHeight="1">
      <c r="A37" s="1184">
        <v>8036.0</v>
      </c>
      <c r="B37" s="1136" t="s">
        <v>36</v>
      </c>
      <c r="C37" s="1136" t="s">
        <v>6147</v>
      </c>
      <c r="D37" s="1014" t="s">
        <v>6448</v>
      </c>
      <c r="E37" s="1136" t="s">
        <v>1209</v>
      </c>
      <c r="F37" s="1136" t="s">
        <v>6189</v>
      </c>
      <c r="G37" s="1014" t="s">
        <v>6449</v>
      </c>
      <c r="H37" s="1014" t="s">
        <v>6450</v>
      </c>
      <c r="I37" s="1014" t="s">
        <v>6451</v>
      </c>
      <c r="J37" s="1014" t="s">
        <v>4370</v>
      </c>
      <c r="K37" s="1136" t="s">
        <v>32</v>
      </c>
      <c r="L37" s="1136" t="s">
        <v>420</v>
      </c>
      <c r="M37" s="1136">
        <v>45202.0</v>
      </c>
      <c r="N37" s="1136" t="s">
        <v>6452</v>
      </c>
      <c r="O37" s="1186">
        <v>39.1080170086905</v>
      </c>
      <c r="P37" s="1186">
        <v>-84.5191065423297</v>
      </c>
      <c r="Q37" s="1283">
        <v>50.0</v>
      </c>
      <c r="R37" s="1014" t="s">
        <v>6448</v>
      </c>
      <c r="S37" s="1014" t="s">
        <v>6453</v>
      </c>
      <c r="T37" s="1014" t="s">
        <v>6448</v>
      </c>
      <c r="U37" s="1136" t="s">
        <v>32</v>
      </c>
      <c r="V37" s="1136" t="s">
        <v>420</v>
      </c>
      <c r="W37" s="1014" t="s">
        <v>453</v>
      </c>
      <c r="X37" s="1189">
        <v>45491.0</v>
      </c>
      <c r="Y37" s="1014" t="s">
        <v>6453</v>
      </c>
      <c r="Z37" s="1014"/>
      <c r="AA37" s="1014" t="s">
        <v>6454</v>
      </c>
      <c r="AB37" s="1014"/>
      <c r="AC37" s="1188">
        <f t="shared" si="1"/>
        <v>27</v>
      </c>
      <c r="AD37" s="1014"/>
      <c r="AE37" s="1014"/>
      <c r="AF37" s="1014">
        <f>IF(LEN(TRIM(AD37))=0,0,LEN(TRIM(AD37))-LEN(SUBSTITUTE(AD37," ",""))+1)</f>
        <v>0</v>
      </c>
      <c r="AG37" s="1014"/>
    </row>
    <row r="38" ht="15.75" customHeight="1">
      <c r="A38" s="1136">
        <v>8037.0</v>
      </c>
      <c r="B38" s="1136" t="s">
        <v>36</v>
      </c>
      <c r="C38" s="1136" t="s">
        <v>6147</v>
      </c>
      <c r="D38" s="1014" t="s">
        <v>6455</v>
      </c>
      <c r="E38" s="1136" t="s">
        <v>1209</v>
      </c>
      <c r="F38" s="1014" t="s">
        <v>6148</v>
      </c>
      <c r="G38" s="1014" t="s">
        <v>6456</v>
      </c>
      <c r="H38" s="1014" t="s">
        <v>6457</v>
      </c>
      <c r="I38" s="1014" t="s">
        <v>6458</v>
      </c>
      <c r="J38" s="1014" t="s">
        <v>1509</v>
      </c>
      <c r="K38" s="1136" t="s">
        <v>70</v>
      </c>
      <c r="L38" s="1136" t="s">
        <v>420</v>
      </c>
      <c r="M38" s="1136">
        <v>85034.0</v>
      </c>
      <c r="N38" s="1136" t="s">
        <v>6459</v>
      </c>
      <c r="O38" s="1186">
        <v>33.4481599285233</v>
      </c>
      <c r="P38" s="1186">
        <v>-112.052661675537</v>
      </c>
      <c r="Q38" s="1136">
        <v>9.0</v>
      </c>
      <c r="R38" s="1014" t="s">
        <v>6460</v>
      </c>
      <c r="S38" s="1014" t="s">
        <v>6457</v>
      </c>
      <c r="T38" s="1014" t="s">
        <v>1509</v>
      </c>
      <c r="U38" s="1136" t="s">
        <v>70</v>
      </c>
      <c r="V38" s="1136" t="s">
        <v>420</v>
      </c>
      <c r="W38" s="1136" t="s">
        <v>498</v>
      </c>
      <c r="X38" s="1189">
        <v>44773.0</v>
      </c>
      <c r="Y38" s="1014" t="s">
        <v>6461</v>
      </c>
      <c r="Z38" s="1014"/>
      <c r="AA38" s="1014" t="s">
        <v>6462</v>
      </c>
      <c r="AB38" s="1190" t="s">
        <v>6463</v>
      </c>
      <c r="AC38" s="1188">
        <f t="shared" si="1"/>
        <v>20</v>
      </c>
      <c r="AD38" s="1014"/>
      <c r="AE38" s="1014"/>
      <c r="AF38" s="1014"/>
      <c r="AG38" s="1014"/>
    </row>
    <row r="39" ht="15.75" customHeight="1">
      <c r="A39" s="1184">
        <v>8038.0</v>
      </c>
      <c r="B39" s="1136" t="s">
        <v>36</v>
      </c>
      <c r="C39" s="1136" t="s">
        <v>6147</v>
      </c>
      <c r="D39" s="1014" t="s">
        <v>6464</v>
      </c>
      <c r="E39" s="1136" t="s">
        <v>812</v>
      </c>
      <c r="F39" s="1136" t="s">
        <v>6178</v>
      </c>
      <c r="G39" s="1014" t="s">
        <v>6395</v>
      </c>
      <c r="H39" s="1014" t="s">
        <v>6465</v>
      </c>
      <c r="I39" s="1014" t="s">
        <v>6466</v>
      </c>
      <c r="J39" s="1014" t="s">
        <v>1848</v>
      </c>
      <c r="K39" s="1136" t="s">
        <v>26</v>
      </c>
      <c r="L39" s="1136" t="s">
        <v>420</v>
      </c>
      <c r="M39" s="1136">
        <v>90245.0</v>
      </c>
      <c r="N39" s="1136" t="s">
        <v>6467</v>
      </c>
      <c r="O39" s="1186">
        <v>33.9172931189338</v>
      </c>
      <c r="P39" s="1186">
        <v>-118.403524535679</v>
      </c>
      <c r="Q39" s="1283"/>
      <c r="R39" s="1014" t="s">
        <v>6464</v>
      </c>
      <c r="S39" s="1014" t="s">
        <v>6465</v>
      </c>
      <c r="T39" s="1014" t="s">
        <v>1848</v>
      </c>
      <c r="U39" s="1136" t="s">
        <v>26</v>
      </c>
      <c r="V39" s="1136" t="s">
        <v>420</v>
      </c>
      <c r="W39" s="1014" t="s">
        <v>486</v>
      </c>
      <c r="X39" s="1189">
        <v>45601.0</v>
      </c>
      <c r="Y39" s="1014" t="s">
        <v>6468</v>
      </c>
      <c r="Z39" s="1014" t="s">
        <v>6470</v>
      </c>
      <c r="AA39" s="1014" t="s">
        <v>6469</v>
      </c>
      <c r="AB39" s="1014"/>
      <c r="AC39" s="1188">
        <f t="shared" si="1"/>
        <v>14</v>
      </c>
      <c r="AD39" s="1014"/>
      <c r="AE39" s="1014" t="s">
        <v>6471</v>
      </c>
      <c r="AF39" s="1014"/>
      <c r="AG39" s="1014"/>
    </row>
    <row r="40" ht="15.75" customHeight="1">
      <c r="A40" s="1136">
        <v>8039.0</v>
      </c>
      <c r="B40" s="1136" t="s">
        <v>36</v>
      </c>
      <c r="C40" s="1136" t="s">
        <v>2757</v>
      </c>
      <c r="D40" s="1014" t="s">
        <v>6472</v>
      </c>
      <c r="E40" s="1136" t="s">
        <v>1209</v>
      </c>
      <c r="F40" s="1136" t="s">
        <v>6178</v>
      </c>
      <c r="G40" s="1014" t="s">
        <v>6473</v>
      </c>
      <c r="H40" s="1339" t="s">
        <v>6474</v>
      </c>
      <c r="I40" s="1014" t="s">
        <v>6475</v>
      </c>
      <c r="J40" s="1014" t="s">
        <v>6476</v>
      </c>
      <c r="K40" s="1136" t="s">
        <v>26</v>
      </c>
      <c r="L40" s="1136" t="s">
        <v>420</v>
      </c>
      <c r="M40" s="1184">
        <v>94304.0</v>
      </c>
      <c r="N40" s="1136" t="s">
        <v>6477</v>
      </c>
      <c r="O40" s="1286">
        <v>37.39718</v>
      </c>
      <c r="P40" s="1286">
        <v>-122.14459</v>
      </c>
      <c r="Q40" s="1283" t="s">
        <v>6478</v>
      </c>
      <c r="R40" s="1014" t="s">
        <v>6472</v>
      </c>
      <c r="S40" s="1339" t="s">
        <v>6474</v>
      </c>
      <c r="T40" s="1014" t="s">
        <v>6479</v>
      </c>
      <c r="U40" s="1136" t="s">
        <v>26</v>
      </c>
      <c r="V40" s="1136" t="s">
        <v>420</v>
      </c>
      <c r="W40" s="1014" t="s">
        <v>752</v>
      </c>
      <c r="X40" s="1189">
        <v>45497.0</v>
      </c>
      <c r="Y40" s="1339" t="s">
        <v>6474</v>
      </c>
      <c r="Z40" s="1014"/>
      <c r="AA40" s="1014" t="s">
        <v>6480</v>
      </c>
      <c r="AB40" s="1339" t="s">
        <v>6482</v>
      </c>
      <c r="AC40" s="1188">
        <f t="shared" si="1"/>
        <v>17</v>
      </c>
      <c r="AD40" s="1014"/>
      <c r="AE40" s="1014"/>
      <c r="AF40" s="1014">
        <f>IF(LEN(TRIM(AD40))=0,0,LEN(TRIM(AD40))-LEN(SUBSTITUTE(AD40," ",""))+1)</f>
        <v>0</v>
      </c>
      <c r="AG40" s="1014" t="s">
        <v>6481</v>
      </c>
    </row>
    <row r="41" ht="15.75" customHeight="1">
      <c r="A41" s="1184">
        <v>8040.0</v>
      </c>
      <c r="B41" s="1136" t="s">
        <v>36</v>
      </c>
      <c r="C41" s="1136" t="s">
        <v>6147</v>
      </c>
      <c r="D41" s="1014" t="s">
        <v>247</v>
      </c>
      <c r="E41" s="1136" t="s">
        <v>812</v>
      </c>
      <c r="F41" s="1014" t="s">
        <v>6178</v>
      </c>
      <c r="G41" s="1014" t="s">
        <v>6483</v>
      </c>
      <c r="H41" s="1190" t="s">
        <v>6484</v>
      </c>
      <c r="I41" s="1014" t="s">
        <v>6485</v>
      </c>
      <c r="J41" s="1014" t="s">
        <v>862</v>
      </c>
      <c r="K41" s="1191" t="s">
        <v>248</v>
      </c>
      <c r="L41" s="1136" t="s">
        <v>420</v>
      </c>
      <c r="M41" s="1298" t="s">
        <v>863</v>
      </c>
      <c r="N41" s="1136" t="s">
        <v>6486</v>
      </c>
      <c r="O41" s="1186">
        <v>41.9043793460572</v>
      </c>
      <c r="P41" s="1186">
        <v>-71.0245526022847</v>
      </c>
      <c r="Q41" s="1283">
        <v>120.0</v>
      </c>
      <c r="R41" s="1014" t="s">
        <v>865</v>
      </c>
      <c r="S41" s="1014" t="s">
        <v>6487</v>
      </c>
      <c r="T41" s="1014" t="s">
        <v>867</v>
      </c>
      <c r="U41" s="1136" t="s">
        <v>95</v>
      </c>
      <c r="V41" s="1136" t="s">
        <v>420</v>
      </c>
      <c r="W41" s="1136" t="s">
        <v>498</v>
      </c>
      <c r="X41" s="1189">
        <v>44773.0</v>
      </c>
      <c r="Y41" s="1014" t="s">
        <v>6488</v>
      </c>
      <c r="Z41" s="1014" t="s">
        <v>6490</v>
      </c>
      <c r="AA41" s="1014" t="s">
        <v>6489</v>
      </c>
      <c r="AB41" s="1190" t="s">
        <v>6491</v>
      </c>
      <c r="AC41" s="1188">
        <f t="shared" si="1"/>
        <v>22</v>
      </c>
      <c r="AD41" s="1014"/>
      <c r="AE41" s="1014"/>
      <c r="AF41" s="1014"/>
      <c r="AG41" s="1014"/>
    </row>
    <row r="42" ht="15.75" customHeight="1">
      <c r="A42" s="1136">
        <v>8041.0</v>
      </c>
      <c r="B42" s="1136" t="s">
        <v>36</v>
      </c>
      <c r="C42" s="1136" t="s">
        <v>6147</v>
      </c>
      <c r="D42" s="1014" t="s">
        <v>247</v>
      </c>
      <c r="E42" s="1136" t="s">
        <v>812</v>
      </c>
      <c r="F42" s="1014" t="s">
        <v>6259</v>
      </c>
      <c r="G42" s="1014" t="s">
        <v>6492</v>
      </c>
      <c r="H42" s="1014" t="s">
        <v>6487</v>
      </c>
      <c r="I42" s="1014" t="s">
        <v>6485</v>
      </c>
      <c r="J42" s="1014" t="s">
        <v>862</v>
      </c>
      <c r="K42" s="1191" t="s">
        <v>248</v>
      </c>
      <c r="L42" s="1136" t="s">
        <v>420</v>
      </c>
      <c r="M42" s="1298" t="s">
        <v>863</v>
      </c>
      <c r="N42" s="1136" t="s">
        <v>6486</v>
      </c>
      <c r="O42" s="1186">
        <v>41.9043793460572</v>
      </c>
      <c r="P42" s="1186">
        <v>-71.0245526022847</v>
      </c>
      <c r="Q42" s="1283">
        <v>120.0</v>
      </c>
      <c r="R42" s="1014" t="s">
        <v>865</v>
      </c>
      <c r="S42" s="1014" t="s">
        <v>6487</v>
      </c>
      <c r="T42" s="1014" t="s">
        <v>867</v>
      </c>
      <c r="U42" s="1136" t="s">
        <v>95</v>
      </c>
      <c r="V42" s="1136" t="s">
        <v>420</v>
      </c>
      <c r="W42" s="1136" t="s">
        <v>498</v>
      </c>
      <c r="X42" s="1189">
        <v>44773.0</v>
      </c>
      <c r="Y42" s="1014" t="s">
        <v>6488</v>
      </c>
      <c r="Z42" s="1014" t="s">
        <v>6490</v>
      </c>
      <c r="AA42" s="1014" t="s">
        <v>6489</v>
      </c>
      <c r="AB42" s="1190" t="s">
        <v>6491</v>
      </c>
      <c r="AC42" s="1188">
        <f t="shared" si="1"/>
        <v>22</v>
      </c>
      <c r="AD42" s="1014"/>
      <c r="AE42" s="1014"/>
      <c r="AF42" s="1014"/>
      <c r="AG42" s="1014"/>
    </row>
    <row r="43" ht="15.75" customHeight="1">
      <c r="A43" s="1184">
        <v>8042.0</v>
      </c>
      <c r="B43" s="1136" t="s">
        <v>36</v>
      </c>
      <c r="C43" s="1136" t="s">
        <v>2757</v>
      </c>
      <c r="D43" s="1014" t="s">
        <v>6493</v>
      </c>
      <c r="E43" s="1136" t="s">
        <v>1209</v>
      </c>
      <c r="F43" s="1136" t="s">
        <v>6189</v>
      </c>
      <c r="G43" s="1014" t="s">
        <v>6494</v>
      </c>
      <c r="H43" s="1014" t="s">
        <v>6495</v>
      </c>
      <c r="I43" s="1014" t="s">
        <v>6496</v>
      </c>
      <c r="J43" s="1014" t="s">
        <v>576</v>
      </c>
      <c r="K43" s="1136" t="s">
        <v>26</v>
      </c>
      <c r="L43" s="1136" t="s">
        <v>420</v>
      </c>
      <c r="M43" s="1136">
        <v>92626.0</v>
      </c>
      <c r="N43" s="1136" t="s">
        <v>6497</v>
      </c>
      <c r="O43" s="1186">
        <v>33.6990913933498</v>
      </c>
      <c r="P43" s="1186">
        <v>-117.928577744663</v>
      </c>
      <c r="Q43" s="1283">
        <v>50.0</v>
      </c>
      <c r="R43" s="1014" t="s">
        <v>6493</v>
      </c>
      <c r="S43" s="1014" t="s">
        <v>6495</v>
      </c>
      <c r="T43" s="1014" t="s">
        <v>576</v>
      </c>
      <c r="U43" s="1136" t="s">
        <v>26</v>
      </c>
      <c r="V43" s="1136" t="s">
        <v>420</v>
      </c>
      <c r="W43" s="1014" t="s">
        <v>453</v>
      </c>
      <c r="X43" s="1189">
        <v>45491.0</v>
      </c>
      <c r="Y43" s="1014" t="s">
        <v>6495</v>
      </c>
      <c r="Z43" s="1014"/>
      <c r="AA43" s="1014" t="s">
        <v>6498</v>
      </c>
      <c r="AB43" s="1014"/>
      <c r="AC43" s="1188">
        <f t="shared" si="1"/>
        <v>23</v>
      </c>
      <c r="AD43" s="1014"/>
      <c r="AE43" s="1014"/>
      <c r="AF43" s="1014">
        <f>IF(LEN(TRIM(AD43))=0,0,LEN(TRIM(AD43))-LEN(SUBSTITUTE(AD43," ",""))+1)</f>
        <v>0</v>
      </c>
      <c r="AG43" s="1014"/>
    </row>
    <row r="44" ht="15.75" customHeight="1">
      <c r="A44" s="1136">
        <v>8043.0</v>
      </c>
      <c r="B44" s="1136" t="s">
        <v>36</v>
      </c>
      <c r="C44" s="1136" t="s">
        <v>6147</v>
      </c>
      <c r="D44" s="1014" t="s">
        <v>6499</v>
      </c>
      <c r="E44" s="1136" t="s">
        <v>812</v>
      </c>
      <c r="F44" s="1014" t="s">
        <v>6148</v>
      </c>
      <c r="G44" s="1014" t="s">
        <v>6421</v>
      </c>
      <c r="H44" s="1014" t="s">
        <v>6500</v>
      </c>
      <c r="I44" s="1217" t="s">
        <v>6501</v>
      </c>
      <c r="J44" s="1217" t="s">
        <v>6502</v>
      </c>
      <c r="K44" s="1191" t="s">
        <v>141</v>
      </c>
      <c r="L44" s="1136" t="s">
        <v>420</v>
      </c>
      <c r="M44" s="1298" t="s">
        <v>6503</v>
      </c>
      <c r="N44" s="1191" t="s">
        <v>6504</v>
      </c>
      <c r="O44" s="1186">
        <v>34.2602968204765</v>
      </c>
      <c r="P44" s="1186">
        <v>-83.867918216228</v>
      </c>
      <c r="Q44" s="1267">
        <v>26.0</v>
      </c>
      <c r="R44" s="1014" t="s">
        <v>6499</v>
      </c>
      <c r="S44" s="1014" t="s">
        <v>6500</v>
      </c>
      <c r="T44" s="1014" t="s">
        <v>6502</v>
      </c>
      <c r="U44" s="1136" t="s">
        <v>141</v>
      </c>
      <c r="V44" s="1136" t="s">
        <v>420</v>
      </c>
      <c r="W44" s="1136" t="s">
        <v>498</v>
      </c>
      <c r="X44" s="1189">
        <v>44773.0</v>
      </c>
      <c r="Y44" s="1014" t="s">
        <v>6505</v>
      </c>
      <c r="Z44" s="1014"/>
      <c r="AA44" s="1014" t="s">
        <v>6506</v>
      </c>
      <c r="AB44" s="1190" t="s">
        <v>6507</v>
      </c>
      <c r="AC44" s="1188">
        <f t="shared" si="1"/>
        <v>14</v>
      </c>
      <c r="AD44" s="1014"/>
      <c r="AE44" s="1014"/>
      <c r="AF44" s="1014"/>
      <c r="AG44" s="1014"/>
    </row>
    <row r="45" ht="15.75" customHeight="1">
      <c r="A45" s="1184">
        <v>8044.0</v>
      </c>
      <c r="B45" s="1136" t="s">
        <v>36</v>
      </c>
      <c r="C45" s="1136" t="s">
        <v>6147</v>
      </c>
      <c r="D45" s="1014" t="s">
        <v>6508</v>
      </c>
      <c r="E45" s="1136" t="s">
        <v>1209</v>
      </c>
      <c r="F45" s="1014" t="s">
        <v>6148</v>
      </c>
      <c r="G45" s="1014" t="s">
        <v>6509</v>
      </c>
      <c r="H45" s="1014" t="s">
        <v>6510</v>
      </c>
      <c r="I45" s="1014" t="s">
        <v>6511</v>
      </c>
      <c r="J45" s="1014" t="s">
        <v>6512</v>
      </c>
      <c r="K45" s="1136" t="s">
        <v>32</v>
      </c>
      <c r="L45" s="1136" t="s">
        <v>420</v>
      </c>
      <c r="M45" s="1324" t="s">
        <v>6513</v>
      </c>
      <c r="N45" s="1136" t="s">
        <v>6514</v>
      </c>
      <c r="O45" s="1186">
        <v>40.3275380260448</v>
      </c>
      <c r="P45" s="1186">
        <v>-83.0719780313882</v>
      </c>
      <c r="Q45" s="1283">
        <v>30.0</v>
      </c>
      <c r="R45" s="1014" t="s">
        <v>6515</v>
      </c>
      <c r="S45" s="1014" t="s">
        <v>6510</v>
      </c>
      <c r="T45" s="1014" t="s">
        <v>6512</v>
      </c>
      <c r="U45" s="1136" t="s">
        <v>32</v>
      </c>
      <c r="V45" s="1136" t="s">
        <v>420</v>
      </c>
      <c r="W45" s="1136" t="s">
        <v>498</v>
      </c>
      <c r="X45" s="1189">
        <v>44773.0</v>
      </c>
      <c r="Y45" s="1014" t="s">
        <v>6516</v>
      </c>
      <c r="Z45" s="1014" t="s">
        <v>6518</v>
      </c>
      <c r="AA45" s="1014" t="s">
        <v>6517</v>
      </c>
      <c r="AB45" s="1190" t="s">
        <v>6519</v>
      </c>
      <c r="AC45" s="1188">
        <f t="shared" si="1"/>
        <v>26</v>
      </c>
      <c r="AD45" s="1014"/>
      <c r="AE45" s="1014"/>
      <c r="AF45" s="1014"/>
      <c r="AG45" s="1014"/>
    </row>
    <row r="46" ht="15.75" customHeight="1">
      <c r="A46" s="1136">
        <v>8045.0</v>
      </c>
      <c r="B46" s="1136" t="s">
        <v>36</v>
      </c>
      <c r="C46" s="1136" t="s">
        <v>6147</v>
      </c>
      <c r="D46" s="1014" t="s">
        <v>2198</v>
      </c>
      <c r="E46" s="1136" t="s">
        <v>1209</v>
      </c>
      <c r="F46" s="1014" t="s">
        <v>6520</v>
      </c>
      <c r="G46" s="1014" t="s">
        <v>6520</v>
      </c>
      <c r="H46" s="1014" t="s">
        <v>6521</v>
      </c>
      <c r="I46" s="1014" t="s">
        <v>6522</v>
      </c>
      <c r="J46" s="1014" t="s">
        <v>497</v>
      </c>
      <c r="K46" s="1136" t="s">
        <v>179</v>
      </c>
      <c r="L46" s="1136" t="s">
        <v>420</v>
      </c>
      <c r="M46" s="1324" t="s">
        <v>6523</v>
      </c>
      <c r="N46" s="1136" t="s">
        <v>6524</v>
      </c>
      <c r="O46" s="1221">
        <v>40.3701514119056</v>
      </c>
      <c r="P46" s="1186">
        <v>-75.9656866342066</v>
      </c>
      <c r="Q46" s="1283"/>
      <c r="R46" s="1014" t="s">
        <v>2198</v>
      </c>
      <c r="S46" s="1014" t="s">
        <v>6521</v>
      </c>
      <c r="T46" s="1014" t="s">
        <v>497</v>
      </c>
      <c r="U46" s="1136" t="s">
        <v>179</v>
      </c>
      <c r="V46" s="1136" t="s">
        <v>420</v>
      </c>
      <c r="W46" s="1136" t="s">
        <v>498</v>
      </c>
      <c r="X46" s="1189">
        <v>44773.0</v>
      </c>
      <c r="Y46" s="1014" t="s">
        <v>6525</v>
      </c>
      <c r="Z46" s="1014"/>
      <c r="AA46" s="1014" t="s">
        <v>6526</v>
      </c>
      <c r="AB46" s="1190" t="s">
        <v>6527</v>
      </c>
      <c r="AC46" s="1188">
        <f t="shared" si="1"/>
        <v>19</v>
      </c>
      <c r="AD46" s="1014"/>
      <c r="AE46" s="1014"/>
      <c r="AF46" s="1014"/>
      <c r="AG46" s="1014"/>
    </row>
    <row r="47" ht="15.75" customHeight="1">
      <c r="A47" s="1184">
        <v>8046.0</v>
      </c>
      <c r="B47" s="1136" t="s">
        <v>36</v>
      </c>
      <c r="C47" s="1136" t="s">
        <v>6147</v>
      </c>
      <c r="D47" s="1014" t="s">
        <v>6528</v>
      </c>
      <c r="E47" s="1136" t="s">
        <v>812</v>
      </c>
      <c r="F47" s="1014" t="s">
        <v>6529</v>
      </c>
      <c r="G47" s="1014" t="s">
        <v>6530</v>
      </c>
      <c r="H47" s="1190" t="s">
        <v>6531</v>
      </c>
      <c r="I47" s="1014" t="s">
        <v>6532</v>
      </c>
      <c r="J47" s="1014" t="s">
        <v>6533</v>
      </c>
      <c r="K47" s="1136" t="s">
        <v>248</v>
      </c>
      <c r="L47" s="1136" t="s">
        <v>420</v>
      </c>
      <c r="M47" s="1324" t="s">
        <v>6534</v>
      </c>
      <c r="N47" s="1136" t="s">
        <v>6535</v>
      </c>
      <c r="O47" s="1186">
        <v>41.71962</v>
      </c>
      <c r="P47" s="1186">
        <v>-70.9653508025789</v>
      </c>
      <c r="Q47" s="1184">
        <v>120.0</v>
      </c>
      <c r="R47" s="1014" t="s">
        <v>6528</v>
      </c>
      <c r="S47" s="1014" t="s">
        <v>6531</v>
      </c>
      <c r="T47" s="1014" t="s">
        <v>6533</v>
      </c>
      <c r="U47" s="1136" t="s">
        <v>248</v>
      </c>
      <c r="V47" s="1136" t="s">
        <v>420</v>
      </c>
      <c r="W47" s="1136" t="s">
        <v>498</v>
      </c>
      <c r="X47" s="1189">
        <v>44773.0</v>
      </c>
      <c r="Y47" s="1014" t="s">
        <v>6536</v>
      </c>
      <c r="Z47" s="1014"/>
      <c r="AA47" s="1014" t="s">
        <v>6537</v>
      </c>
      <c r="AB47" s="1190" t="s">
        <v>6538</v>
      </c>
      <c r="AC47" s="1188">
        <f t="shared" si="1"/>
        <v>22</v>
      </c>
      <c r="AD47" s="1014"/>
      <c r="AE47" s="1014"/>
      <c r="AF47" s="1014"/>
      <c r="AG47" s="1014"/>
    </row>
    <row r="48" ht="15.75" customHeight="1">
      <c r="A48" s="1136">
        <v>8047.0</v>
      </c>
      <c r="B48" s="1136" t="s">
        <v>36</v>
      </c>
      <c r="C48" s="1136" t="s">
        <v>6147</v>
      </c>
      <c r="D48" s="1014" t="s">
        <v>6539</v>
      </c>
      <c r="E48" s="1136" t="s">
        <v>1209</v>
      </c>
      <c r="F48" s="1014" t="s">
        <v>6178</v>
      </c>
      <c r="G48" s="1014" t="s">
        <v>6540</v>
      </c>
      <c r="H48" s="1190" t="s">
        <v>6541</v>
      </c>
      <c r="I48" s="1014" t="s">
        <v>6542</v>
      </c>
      <c r="J48" s="1014" t="s">
        <v>4712</v>
      </c>
      <c r="K48" s="1136" t="s">
        <v>26</v>
      </c>
      <c r="L48" s="1136" t="s">
        <v>420</v>
      </c>
      <c r="M48" s="1136">
        <v>94025.0</v>
      </c>
      <c r="N48" s="1136" t="s">
        <v>6543</v>
      </c>
      <c r="O48" s="1186">
        <v>37.481239</v>
      </c>
      <c r="P48" s="1186">
        <v>-122.173807</v>
      </c>
      <c r="Q48" s="1283">
        <v>1200.0</v>
      </c>
      <c r="R48" s="1014" t="s">
        <v>6544</v>
      </c>
      <c r="S48" s="1014" t="s">
        <v>6541</v>
      </c>
      <c r="T48" s="1014" t="s">
        <v>4712</v>
      </c>
      <c r="U48" s="1136" t="s">
        <v>26</v>
      </c>
      <c r="V48" s="1136" t="s">
        <v>420</v>
      </c>
      <c r="W48" s="1014" t="s">
        <v>498</v>
      </c>
      <c r="X48" s="1189">
        <v>44773.0</v>
      </c>
      <c r="Y48" s="1014" t="s">
        <v>6545</v>
      </c>
      <c r="Z48" s="1014" t="s">
        <v>6547</v>
      </c>
      <c r="AA48" s="1014" t="s">
        <v>6546</v>
      </c>
      <c r="AB48" s="1190" t="s">
        <v>6548</v>
      </c>
      <c r="AC48" s="1188">
        <f t="shared" si="1"/>
        <v>22</v>
      </c>
      <c r="AD48" s="1014"/>
      <c r="AE48" s="1014"/>
      <c r="AF48" s="1014"/>
      <c r="AG48" s="1014"/>
    </row>
    <row r="49" ht="15.75" customHeight="1">
      <c r="A49" s="1184">
        <v>8048.0</v>
      </c>
      <c r="B49" s="1136" t="s">
        <v>36</v>
      </c>
      <c r="C49" s="1136" t="s">
        <v>6147</v>
      </c>
      <c r="D49" s="1014" t="s">
        <v>181</v>
      </c>
      <c r="E49" s="1136" t="s">
        <v>1209</v>
      </c>
      <c r="F49" s="1014" t="s">
        <v>6529</v>
      </c>
      <c r="G49" s="1014" t="s">
        <v>6549</v>
      </c>
      <c r="H49" s="1014" t="s">
        <v>2270</v>
      </c>
      <c r="I49" s="1014" t="s">
        <v>6550</v>
      </c>
      <c r="J49" s="1014" t="s">
        <v>2272</v>
      </c>
      <c r="K49" s="1136" t="s">
        <v>114</v>
      </c>
      <c r="L49" s="1136" t="s">
        <v>420</v>
      </c>
      <c r="M49" s="1136">
        <v>80241.0</v>
      </c>
      <c r="N49" s="1136" t="s">
        <v>2273</v>
      </c>
      <c r="O49" s="1186">
        <v>39.9205234177517</v>
      </c>
      <c r="P49" s="1186">
        <v>-104.983330033033</v>
      </c>
      <c r="Q49" s="1283">
        <v>54.0</v>
      </c>
      <c r="R49" s="1014" t="s">
        <v>181</v>
      </c>
      <c r="S49" s="1014" t="s">
        <v>2270</v>
      </c>
      <c r="T49" s="1014" t="s">
        <v>2272</v>
      </c>
      <c r="U49" s="1136" t="s">
        <v>114</v>
      </c>
      <c r="V49" s="1136" t="s">
        <v>420</v>
      </c>
      <c r="W49" s="1136" t="s">
        <v>498</v>
      </c>
      <c r="X49" s="1189">
        <v>44773.0</v>
      </c>
      <c r="Y49" s="1014" t="s">
        <v>6551</v>
      </c>
      <c r="Z49" s="480"/>
      <c r="AA49" s="1014" t="s">
        <v>6552</v>
      </c>
      <c r="AB49" s="1190" t="s">
        <v>2270</v>
      </c>
      <c r="AC49" s="1188">
        <f t="shared" si="1"/>
        <v>20</v>
      </c>
      <c r="AD49" s="1014"/>
      <c r="AE49" s="1014"/>
      <c r="AF49" s="1014"/>
      <c r="AG49" s="1014"/>
    </row>
    <row r="50" ht="15.75" customHeight="1">
      <c r="A50" s="1136">
        <v>8049.0</v>
      </c>
      <c r="B50" s="1232" t="s">
        <v>36</v>
      </c>
      <c r="C50" s="1232" t="s">
        <v>2757</v>
      </c>
      <c r="D50" s="1340" t="s">
        <v>6553</v>
      </c>
      <c r="E50" s="1232" t="s">
        <v>812</v>
      </c>
      <c r="F50" s="1206" t="s">
        <v>6554</v>
      </c>
      <c r="G50" s="1206" t="s">
        <v>6305</v>
      </c>
      <c r="H50" s="1207" t="s">
        <v>6555</v>
      </c>
      <c r="I50" s="1340" t="s">
        <v>6556</v>
      </c>
      <c r="J50" s="1231" t="s">
        <v>6142</v>
      </c>
      <c r="K50" s="1231" t="s">
        <v>6557</v>
      </c>
      <c r="L50" s="1231" t="s">
        <v>420</v>
      </c>
      <c r="M50" s="1341">
        <v>46060.0</v>
      </c>
      <c r="N50" s="1231"/>
      <c r="O50" s="1231">
        <v>40.0247023369769</v>
      </c>
      <c r="P50" s="1231">
        <v>-85.9825823576702</v>
      </c>
      <c r="Q50" s="1231"/>
      <c r="R50" s="1340" t="s">
        <v>6553</v>
      </c>
      <c r="S50" s="1207" t="s">
        <v>6555</v>
      </c>
      <c r="T50" s="1231" t="s">
        <v>6142</v>
      </c>
      <c r="U50" s="1232" t="s">
        <v>6557</v>
      </c>
      <c r="V50" s="1231" t="s">
        <v>420</v>
      </c>
      <c r="W50" s="1231" t="s">
        <v>3464</v>
      </c>
      <c r="X50" s="1342" t="s">
        <v>6558</v>
      </c>
      <c r="Y50" s="1207" t="s">
        <v>6555</v>
      </c>
      <c r="Z50" s="1231"/>
      <c r="AA50" s="1215" t="s">
        <v>6559</v>
      </c>
      <c r="AB50" s="1231"/>
      <c r="AC50" s="1232">
        <f t="shared" si="1"/>
        <v>28</v>
      </c>
      <c r="AD50" s="1231" t="s">
        <v>6560</v>
      </c>
      <c r="AE50" s="1215" t="s">
        <v>6562</v>
      </c>
      <c r="AF50" s="1231" t="s">
        <v>6561</v>
      </c>
      <c r="AG50" s="1231"/>
    </row>
    <row r="51" ht="15.75" customHeight="1">
      <c r="A51" s="1184">
        <v>8050.0</v>
      </c>
      <c r="B51" s="1136" t="s">
        <v>36</v>
      </c>
      <c r="C51" s="1136" t="s">
        <v>2757</v>
      </c>
      <c r="D51" s="1014" t="s">
        <v>6563</v>
      </c>
      <c r="E51" s="1136" t="s">
        <v>812</v>
      </c>
      <c r="F51" s="1136" t="s">
        <v>6189</v>
      </c>
      <c r="G51" s="1014" t="s">
        <v>6564</v>
      </c>
      <c r="H51" s="1339" t="s">
        <v>6565</v>
      </c>
      <c r="I51" s="1014" t="s">
        <v>6566</v>
      </c>
      <c r="J51" s="1014" t="s">
        <v>1575</v>
      </c>
      <c r="K51" s="1136" t="s">
        <v>26</v>
      </c>
      <c r="L51" s="1136" t="s">
        <v>420</v>
      </c>
      <c r="M51" s="1184">
        <v>91745.0</v>
      </c>
      <c r="N51" s="1136" t="s">
        <v>6567</v>
      </c>
      <c r="O51" s="1286">
        <v>34.02045</v>
      </c>
      <c r="P51" s="1286">
        <v>-117.97798</v>
      </c>
      <c r="Q51" s="1283" t="s">
        <v>6568</v>
      </c>
      <c r="R51" s="1014" t="s">
        <v>6563</v>
      </c>
      <c r="S51" s="1339" t="s">
        <v>6565</v>
      </c>
      <c r="T51" s="1014" t="s">
        <v>1575</v>
      </c>
      <c r="U51" s="1136" t="s">
        <v>26</v>
      </c>
      <c r="V51" s="1136" t="s">
        <v>420</v>
      </c>
      <c r="W51" s="1014" t="s">
        <v>752</v>
      </c>
      <c r="X51" s="1189">
        <v>45497.0</v>
      </c>
      <c r="Y51" s="1339" t="s">
        <v>6565</v>
      </c>
      <c r="Z51" s="1014"/>
      <c r="AA51" s="1014" t="s">
        <v>6569</v>
      </c>
      <c r="AB51" s="1339" t="s">
        <v>6571</v>
      </c>
      <c r="AC51" s="1188">
        <f t="shared" si="1"/>
        <v>29</v>
      </c>
      <c r="AD51" s="1014"/>
      <c r="AE51" s="1014"/>
      <c r="AF51" s="1014">
        <f>IF(LEN(TRIM(AD51))=0,0,LEN(TRIM(AD51))-LEN(SUBSTITUTE(AD51," ",""))+1)</f>
        <v>0</v>
      </c>
      <c r="AG51" s="1014" t="s">
        <v>6570</v>
      </c>
    </row>
    <row r="52" ht="15.75" customHeight="1">
      <c r="A52" s="1136">
        <v>8051.0</v>
      </c>
      <c r="B52" s="1136" t="s">
        <v>36</v>
      </c>
      <c r="C52" s="1136" t="s">
        <v>6147</v>
      </c>
      <c r="D52" s="1014" t="s">
        <v>1169</v>
      </c>
      <c r="E52" s="1136" t="s">
        <v>812</v>
      </c>
      <c r="F52" s="1014" t="s">
        <v>6259</v>
      </c>
      <c r="G52" s="1014" t="s">
        <v>6572</v>
      </c>
      <c r="H52" s="1014" t="s">
        <v>6573</v>
      </c>
      <c r="I52" s="1014" t="s">
        <v>1171</v>
      </c>
      <c r="J52" s="1014" t="s">
        <v>1172</v>
      </c>
      <c r="K52" s="1136" t="s">
        <v>141</v>
      </c>
      <c r="L52" s="1136" t="s">
        <v>420</v>
      </c>
      <c r="M52" s="1136">
        <v>30076.0</v>
      </c>
      <c r="N52" s="1136" t="s">
        <v>1173</v>
      </c>
      <c r="O52" s="1186">
        <v>34.0625855775804</v>
      </c>
      <c r="P52" s="1186">
        <v>-84.315704417357</v>
      </c>
      <c r="Q52" s="1184">
        <v>33.0</v>
      </c>
      <c r="R52" s="1014" t="s">
        <v>1174</v>
      </c>
      <c r="S52" s="1014" t="s">
        <v>6574</v>
      </c>
      <c r="T52" s="1014" t="s">
        <v>1175</v>
      </c>
      <c r="U52" s="1136" t="s">
        <v>1175</v>
      </c>
      <c r="V52" s="1136" t="s">
        <v>467</v>
      </c>
      <c r="W52" s="1136" t="s">
        <v>498</v>
      </c>
      <c r="X52" s="1189">
        <v>44773.0</v>
      </c>
      <c r="Y52" s="1014" t="s">
        <v>6575</v>
      </c>
      <c r="Z52" s="1014"/>
      <c r="AA52" s="1014" t="s">
        <v>6576</v>
      </c>
      <c r="AB52" s="1190" t="s">
        <v>6573</v>
      </c>
      <c r="AC52" s="1188">
        <f t="shared" si="1"/>
        <v>19</v>
      </c>
      <c r="AD52" s="1014"/>
      <c r="AE52" s="1014"/>
      <c r="AF52" s="1014"/>
      <c r="AG52" s="1014"/>
    </row>
    <row r="53" ht="126.75" customHeight="1">
      <c r="A53" s="1184">
        <v>8052.0</v>
      </c>
      <c r="B53" s="1136" t="s">
        <v>36</v>
      </c>
      <c r="C53" s="1136" t="s">
        <v>6147</v>
      </c>
      <c r="D53" s="1014" t="s">
        <v>6577</v>
      </c>
      <c r="E53" s="1136" t="s">
        <v>812</v>
      </c>
      <c r="F53" s="1014" t="s">
        <v>6178</v>
      </c>
      <c r="G53" s="1014" t="s">
        <v>6578</v>
      </c>
      <c r="H53" s="1014" t="s">
        <v>6579</v>
      </c>
      <c r="I53" s="1014" t="s">
        <v>6580</v>
      </c>
      <c r="J53" s="1014" t="s">
        <v>6581</v>
      </c>
      <c r="K53" s="1136" t="s">
        <v>114</v>
      </c>
      <c r="L53" s="1136" t="s">
        <v>420</v>
      </c>
      <c r="M53" s="1136">
        <v>80302.0</v>
      </c>
      <c r="N53" s="1136" t="s">
        <v>6582</v>
      </c>
      <c r="O53" s="1186">
        <v>40.0177348123312</v>
      </c>
      <c r="P53" s="1186">
        <v>-105.277602404533</v>
      </c>
      <c r="Q53" s="1283">
        <v>164.0</v>
      </c>
      <c r="R53" s="1014" t="s">
        <v>6577</v>
      </c>
      <c r="S53" s="1014" t="s">
        <v>6579</v>
      </c>
      <c r="T53" s="1014" t="s">
        <v>6583</v>
      </c>
      <c r="U53" s="1136" t="s">
        <v>114</v>
      </c>
      <c r="V53" s="1136" t="s">
        <v>420</v>
      </c>
      <c r="W53" s="1136" t="s">
        <v>498</v>
      </c>
      <c r="X53" s="1189">
        <v>44773.0</v>
      </c>
      <c r="Y53" s="1014" t="s">
        <v>6584</v>
      </c>
      <c r="Z53" s="1014"/>
      <c r="AA53" s="1014" t="s">
        <v>6585</v>
      </c>
      <c r="AB53" s="1190" t="s">
        <v>6586</v>
      </c>
      <c r="AC53" s="1188">
        <f t="shared" si="1"/>
        <v>24</v>
      </c>
      <c r="AD53" s="1014"/>
      <c r="AE53" s="1014"/>
      <c r="AF53" s="1014"/>
      <c r="AG53" s="1014"/>
    </row>
    <row r="54" ht="15.75" customHeight="1">
      <c r="A54" s="1136">
        <v>8053.0</v>
      </c>
      <c r="B54" s="1136" t="s">
        <v>36</v>
      </c>
      <c r="C54" s="1136" t="s">
        <v>6147</v>
      </c>
      <c r="D54" s="1014" t="s">
        <v>6587</v>
      </c>
      <c r="E54" s="1136" t="s">
        <v>812</v>
      </c>
      <c r="F54" s="1136" t="s">
        <v>6588</v>
      </c>
      <c r="G54" s="1014" t="s">
        <v>6589</v>
      </c>
      <c r="H54" s="1190" t="s">
        <v>6590</v>
      </c>
      <c r="I54" s="1014" t="s">
        <v>6591</v>
      </c>
      <c r="J54" s="1014" t="s">
        <v>6592</v>
      </c>
      <c r="K54" s="1136" t="s">
        <v>26</v>
      </c>
      <c r="L54" s="1136" t="s">
        <v>420</v>
      </c>
      <c r="M54" s="1136">
        <v>90630.0</v>
      </c>
      <c r="N54" s="1136" t="s">
        <v>6593</v>
      </c>
      <c r="O54" s="1186">
        <v>33.8010482965866</v>
      </c>
      <c r="P54" s="1186">
        <v>-118.027727288786</v>
      </c>
      <c r="Q54" s="1283">
        <v>6.0</v>
      </c>
      <c r="R54" s="1014" t="s">
        <v>6594</v>
      </c>
      <c r="S54" s="1190" t="s">
        <v>6590</v>
      </c>
      <c r="T54" s="1014" t="s">
        <v>631</v>
      </c>
      <c r="U54" s="1136"/>
      <c r="V54" s="1136" t="s">
        <v>5033</v>
      </c>
      <c r="W54" s="1014" t="s">
        <v>6595</v>
      </c>
      <c r="X54" s="1189" t="s">
        <v>6596</v>
      </c>
      <c r="Y54" s="1014" t="s">
        <v>6597</v>
      </c>
      <c r="Z54" s="1014"/>
      <c r="AA54" s="1014" t="s">
        <v>6598</v>
      </c>
      <c r="AB54" s="1190" t="s">
        <v>6599</v>
      </c>
      <c r="AC54" s="1188">
        <f t="shared" si="1"/>
        <v>23</v>
      </c>
      <c r="AD54" s="1014"/>
      <c r="AE54" s="480" t="s">
        <v>6600</v>
      </c>
      <c r="AF54" s="1014">
        <f>IF(LEN(TRIM(AD54))=0,0,LEN(TRIM(AD54))-LEN(SUBSTITUTE(AD54," ",""))+1)</f>
        <v>0</v>
      </c>
      <c r="AG54" s="1014"/>
    </row>
    <row r="55" ht="15.75" customHeight="1">
      <c r="A55" s="1184">
        <v>8054.0</v>
      </c>
      <c r="B55" s="1191" t="s">
        <v>36</v>
      </c>
      <c r="C55" s="1191" t="s">
        <v>2757</v>
      </c>
      <c r="D55" s="1191" t="s">
        <v>6601</v>
      </c>
      <c r="E55" s="1191" t="s">
        <v>812</v>
      </c>
      <c r="F55" s="1191" t="s">
        <v>6602</v>
      </c>
      <c r="G55" s="1191" t="s">
        <v>6603</v>
      </c>
      <c r="H55" s="1191" t="s">
        <v>6604</v>
      </c>
      <c r="I55" s="1191" t="s">
        <v>6605</v>
      </c>
      <c r="J55" s="1191" t="s">
        <v>6606</v>
      </c>
      <c r="K55" s="1191" t="s">
        <v>248</v>
      </c>
      <c r="L55" s="1191" t="s">
        <v>420</v>
      </c>
      <c r="M55" s="1227">
        <v>2143.0</v>
      </c>
      <c r="N55" s="1191" t="s">
        <v>6607</v>
      </c>
      <c r="O55" s="1191">
        <v>42.3818847761887</v>
      </c>
      <c r="P55" s="1191">
        <v>-71.1028152865054</v>
      </c>
      <c r="Q55" s="1191"/>
      <c r="R55" s="1191" t="s">
        <v>6608</v>
      </c>
      <c r="S55" s="1191" t="s">
        <v>6604</v>
      </c>
      <c r="T55" s="1191" t="s">
        <v>2474</v>
      </c>
      <c r="U55" s="1191" t="s">
        <v>248</v>
      </c>
      <c r="V55" s="1191" t="s">
        <v>420</v>
      </c>
      <c r="W55" s="1191" t="s">
        <v>453</v>
      </c>
      <c r="X55" s="1229">
        <v>45440.0</v>
      </c>
      <c r="Y55" s="1191" t="s">
        <v>454</v>
      </c>
      <c r="Z55" s="1191" t="s">
        <v>4164</v>
      </c>
      <c r="AA55" s="1136" t="s">
        <v>6609</v>
      </c>
      <c r="AB55" s="1191" t="s">
        <v>454</v>
      </c>
      <c r="AC55" s="1191">
        <f t="shared" si="1"/>
        <v>28</v>
      </c>
      <c r="AD55" s="1191" t="s">
        <v>6610</v>
      </c>
      <c r="AE55" s="1191" t="s">
        <v>6612</v>
      </c>
      <c r="AF55" s="1191" t="s">
        <v>6611</v>
      </c>
      <c r="AG55" s="1191"/>
    </row>
    <row r="56" ht="15.75" customHeight="1">
      <c r="A56" s="1136">
        <v>8055.0</v>
      </c>
      <c r="B56" s="1136" t="s">
        <v>36</v>
      </c>
      <c r="C56" s="1136" t="s">
        <v>6147</v>
      </c>
      <c r="D56" s="1014" t="s">
        <v>6613</v>
      </c>
      <c r="E56" s="1136" t="s">
        <v>812</v>
      </c>
      <c r="F56" s="1014" t="s">
        <v>6529</v>
      </c>
      <c r="G56" s="1014" t="s">
        <v>6614</v>
      </c>
      <c r="H56" s="1014" t="s">
        <v>6615</v>
      </c>
      <c r="I56" s="1014" t="s">
        <v>6616</v>
      </c>
      <c r="J56" s="1014" t="s">
        <v>6617</v>
      </c>
      <c r="K56" s="1136" t="s">
        <v>195</v>
      </c>
      <c r="L56" s="1136" t="s">
        <v>420</v>
      </c>
      <c r="M56" s="1136">
        <v>33702.0</v>
      </c>
      <c r="N56" s="1136" t="s">
        <v>6618</v>
      </c>
      <c r="O56" s="1186">
        <v>27.8591842436183</v>
      </c>
      <c r="P56" s="1186">
        <v>-82.6459873452243</v>
      </c>
      <c r="Q56" s="1283">
        <v>400.0</v>
      </c>
      <c r="R56" s="1014" t="s">
        <v>6619</v>
      </c>
      <c r="S56" s="1014" t="s">
        <v>6615</v>
      </c>
      <c r="T56" s="1014" t="s">
        <v>6617</v>
      </c>
      <c r="U56" s="1136" t="s">
        <v>195</v>
      </c>
      <c r="V56" s="1136" t="s">
        <v>420</v>
      </c>
      <c r="W56" s="1136" t="s">
        <v>498</v>
      </c>
      <c r="X56" s="1189">
        <v>44443.0</v>
      </c>
      <c r="Y56" s="1014" t="s">
        <v>6620</v>
      </c>
      <c r="Z56" s="1014" t="s">
        <v>6622</v>
      </c>
      <c r="AA56" s="1014" t="s">
        <v>6621</v>
      </c>
      <c r="AB56" s="1190" t="s">
        <v>6623</v>
      </c>
      <c r="AC56" s="1188">
        <f t="shared" si="1"/>
        <v>26</v>
      </c>
      <c r="AD56" s="1014"/>
      <c r="AE56" s="1014"/>
      <c r="AF56" s="1014"/>
      <c r="AG56" s="1014"/>
    </row>
    <row r="57" ht="15.75" customHeight="1">
      <c r="A57" s="1184">
        <v>8056.0</v>
      </c>
      <c r="B57" s="1136" t="s">
        <v>36</v>
      </c>
      <c r="C57" s="1136" t="s">
        <v>6147</v>
      </c>
      <c r="D57" s="1014" t="s">
        <v>6624</v>
      </c>
      <c r="E57" s="1136" t="s">
        <v>812</v>
      </c>
      <c r="F57" s="1014" t="s">
        <v>6520</v>
      </c>
      <c r="G57" s="1014" t="s">
        <v>6520</v>
      </c>
      <c r="H57" s="1190" t="s">
        <v>6625</v>
      </c>
      <c r="I57" s="1014"/>
      <c r="J57" s="1014" t="s">
        <v>1990</v>
      </c>
      <c r="K57" s="1136" t="s">
        <v>93</v>
      </c>
      <c r="L57" s="1136" t="s">
        <v>420</v>
      </c>
      <c r="M57" s="1136"/>
      <c r="N57" s="1136"/>
      <c r="O57" s="1186">
        <v>34.1951896405759</v>
      </c>
      <c r="P57" s="1186">
        <v>-79.7667950770181</v>
      </c>
      <c r="Q57" s="1283">
        <v>200.0</v>
      </c>
      <c r="R57" s="1014" t="s">
        <v>6624</v>
      </c>
      <c r="S57" s="1014" t="s">
        <v>6625</v>
      </c>
      <c r="T57" s="1014" t="s">
        <v>6626</v>
      </c>
      <c r="U57" s="1136" t="s">
        <v>6627</v>
      </c>
      <c r="V57" s="1136" t="s">
        <v>844</v>
      </c>
      <c r="W57" s="1136" t="s">
        <v>498</v>
      </c>
      <c r="X57" s="1189">
        <v>44773.0</v>
      </c>
      <c r="Y57" s="1014" t="s">
        <v>6628</v>
      </c>
      <c r="Z57" s="1014" t="s">
        <v>6630</v>
      </c>
      <c r="AA57" s="1014" t="s">
        <v>6629</v>
      </c>
      <c r="AB57" s="1190" t="s">
        <v>6631</v>
      </c>
      <c r="AC57" s="1188">
        <f t="shared" si="1"/>
        <v>21</v>
      </c>
      <c r="AD57" s="1014"/>
      <c r="AE57" s="1014"/>
      <c r="AF57" s="1014"/>
      <c r="AG57" s="1014"/>
    </row>
    <row r="58" ht="15.75" customHeight="1">
      <c r="A58" s="1136">
        <v>8057.0</v>
      </c>
      <c r="B58" s="1136" t="s">
        <v>36</v>
      </c>
      <c r="C58" s="1136" t="s">
        <v>6147</v>
      </c>
      <c r="D58" s="1014" t="s">
        <v>6632</v>
      </c>
      <c r="E58" s="1136" t="s">
        <v>812</v>
      </c>
      <c r="F58" s="1014" t="s">
        <v>6529</v>
      </c>
      <c r="G58" s="1014" t="s">
        <v>6633</v>
      </c>
      <c r="H58" s="1217" t="s">
        <v>6634</v>
      </c>
      <c r="I58" s="1014" t="s">
        <v>6635</v>
      </c>
      <c r="J58" s="1014" t="s">
        <v>6636</v>
      </c>
      <c r="K58" s="1191" t="s">
        <v>3695</v>
      </c>
      <c r="L58" s="1136" t="s">
        <v>420</v>
      </c>
      <c r="M58" s="1191">
        <v>70776.0</v>
      </c>
      <c r="N58" s="1136" t="s">
        <v>6637</v>
      </c>
      <c r="O58" s="1186">
        <v>30.2354258845347</v>
      </c>
      <c r="P58" s="1186">
        <v>-91.0988245467769</v>
      </c>
      <c r="Q58" s="1283">
        <v>227.0</v>
      </c>
      <c r="R58" s="1217" t="s">
        <v>6632</v>
      </c>
      <c r="S58" s="1217" t="s">
        <v>6634</v>
      </c>
      <c r="T58" s="1217" t="s">
        <v>6638</v>
      </c>
      <c r="U58" s="1191" t="s">
        <v>248</v>
      </c>
      <c r="V58" s="1191" t="s">
        <v>420</v>
      </c>
      <c r="W58" s="1136" t="s">
        <v>498</v>
      </c>
      <c r="X58" s="1189">
        <v>44773.0</v>
      </c>
      <c r="Y58" s="1014" t="s">
        <v>6639</v>
      </c>
      <c r="Z58" s="1014"/>
      <c r="AA58" s="1014" t="s">
        <v>6640</v>
      </c>
      <c r="AB58" s="1190" t="s">
        <v>6634</v>
      </c>
      <c r="AC58" s="1188">
        <f t="shared" si="1"/>
        <v>23</v>
      </c>
      <c r="AD58" s="1014"/>
      <c r="AE58" s="1014"/>
      <c r="AF58" s="1014"/>
      <c r="AG58" s="1014"/>
    </row>
    <row r="59" ht="15.75" customHeight="1">
      <c r="A59" s="1184">
        <v>8058.0</v>
      </c>
      <c r="B59" s="1136" t="s">
        <v>36</v>
      </c>
      <c r="C59" s="1136" t="s">
        <v>6147</v>
      </c>
      <c r="D59" s="1014" t="s">
        <v>6641</v>
      </c>
      <c r="E59" s="1136" t="s">
        <v>812</v>
      </c>
      <c r="F59" s="1014" t="s">
        <v>6259</v>
      </c>
      <c r="G59" s="1014" t="s">
        <v>6642</v>
      </c>
      <c r="H59" s="1014" t="s">
        <v>6643</v>
      </c>
      <c r="I59" s="1014" t="s">
        <v>6644</v>
      </c>
      <c r="J59" s="1014" t="s">
        <v>1398</v>
      </c>
      <c r="K59" s="1136" t="s">
        <v>95</v>
      </c>
      <c r="L59" s="1136" t="s">
        <v>420</v>
      </c>
      <c r="M59" s="1136">
        <v>78665.0</v>
      </c>
      <c r="N59" s="1136" t="s">
        <v>1399</v>
      </c>
      <c r="O59" s="1186">
        <v>30.5532440009543</v>
      </c>
      <c r="P59" s="1186">
        <v>-97.683485175848</v>
      </c>
      <c r="Q59" s="1283">
        <v>375.0</v>
      </c>
      <c r="R59" s="1014" t="s">
        <v>6641</v>
      </c>
      <c r="S59" s="1014" t="s">
        <v>6643</v>
      </c>
      <c r="T59" s="1014" t="s">
        <v>6645</v>
      </c>
      <c r="U59" s="1136" t="s">
        <v>6646</v>
      </c>
      <c r="V59" s="1136" t="s">
        <v>6647</v>
      </c>
      <c r="W59" s="1136" t="s">
        <v>498</v>
      </c>
      <c r="X59" s="1189">
        <v>44773.0</v>
      </c>
      <c r="Y59" s="1014" t="s">
        <v>6648</v>
      </c>
      <c r="Z59" s="1014" t="s">
        <v>6650</v>
      </c>
      <c r="AA59" s="1014" t="s">
        <v>6649</v>
      </c>
      <c r="AB59" s="1190" t="s">
        <v>6643</v>
      </c>
      <c r="AC59" s="1188">
        <f t="shared" si="1"/>
        <v>28</v>
      </c>
      <c r="AD59" s="1014"/>
      <c r="AE59" s="1014"/>
      <c r="AF59" s="1014"/>
      <c r="AG59" s="1014"/>
    </row>
    <row r="60" ht="15.75" customHeight="1">
      <c r="A60" s="1136">
        <v>8059.0</v>
      </c>
      <c r="B60" s="1136" t="s">
        <v>36</v>
      </c>
      <c r="C60" s="1136" t="s">
        <v>6147</v>
      </c>
      <c r="D60" s="1014" t="s">
        <v>6651</v>
      </c>
      <c r="E60" s="1136" t="s">
        <v>812</v>
      </c>
      <c r="F60" s="1014" t="s">
        <v>6178</v>
      </c>
      <c r="G60" s="1014" t="s">
        <v>6652</v>
      </c>
      <c r="H60" s="1014" t="s">
        <v>6653</v>
      </c>
      <c r="I60" s="1014" t="s">
        <v>6654</v>
      </c>
      <c r="J60" s="1014" t="s">
        <v>2474</v>
      </c>
      <c r="K60" s="1136" t="s">
        <v>248</v>
      </c>
      <c r="L60" s="1136" t="s">
        <v>420</v>
      </c>
      <c r="M60" s="1324" t="s">
        <v>6655</v>
      </c>
      <c r="N60" s="1136" t="s">
        <v>6656</v>
      </c>
      <c r="O60" s="1186">
        <v>42.3556293196541</v>
      </c>
      <c r="P60" s="1186">
        <v>-71.0575910449185</v>
      </c>
      <c r="Q60" s="1283">
        <v>133.0</v>
      </c>
      <c r="R60" s="1014" t="s">
        <v>6651</v>
      </c>
      <c r="S60" s="1014" t="s">
        <v>6653</v>
      </c>
      <c r="T60" s="1014" t="s">
        <v>2474</v>
      </c>
      <c r="U60" s="1136" t="s">
        <v>248</v>
      </c>
      <c r="V60" s="1136" t="s">
        <v>420</v>
      </c>
      <c r="W60" s="1136" t="s">
        <v>498</v>
      </c>
      <c r="X60" s="1189">
        <v>44773.0</v>
      </c>
      <c r="Y60" s="1014" t="s">
        <v>6657</v>
      </c>
      <c r="Z60" s="1014"/>
      <c r="AA60" s="1014" t="s">
        <v>6658</v>
      </c>
      <c r="AB60" s="1190" t="s">
        <v>6653</v>
      </c>
      <c r="AC60" s="1188">
        <f t="shared" si="1"/>
        <v>15</v>
      </c>
      <c r="AD60" s="1014"/>
      <c r="AE60" s="1014"/>
      <c r="AF60" s="1014"/>
      <c r="AG60" s="1014"/>
    </row>
    <row r="61" ht="15.75" customHeight="1">
      <c r="A61" s="1184">
        <v>8060.0</v>
      </c>
      <c r="B61" s="1136" t="s">
        <v>36</v>
      </c>
      <c r="C61" s="1136" t="s">
        <v>6147</v>
      </c>
      <c r="D61" s="1014" t="s">
        <v>6651</v>
      </c>
      <c r="E61" s="1136" t="s">
        <v>812</v>
      </c>
      <c r="F61" s="1014" t="s">
        <v>6178</v>
      </c>
      <c r="G61" s="1014" t="s">
        <v>6652</v>
      </c>
      <c r="H61" s="1014" t="s">
        <v>6653</v>
      </c>
      <c r="I61" s="1014" t="s">
        <v>6659</v>
      </c>
      <c r="J61" s="1014" t="s">
        <v>5789</v>
      </c>
      <c r="K61" s="1136" t="s">
        <v>106</v>
      </c>
      <c r="L61" s="1136" t="s">
        <v>420</v>
      </c>
      <c r="M61" s="1136">
        <v>10022.0</v>
      </c>
      <c r="N61" s="1136" t="s">
        <v>6660</v>
      </c>
      <c r="O61" s="1186">
        <v>40.7614027017966</v>
      </c>
      <c r="P61" s="1186">
        <v>-73.9694633314894</v>
      </c>
      <c r="Q61" s="1283">
        <v>133.0</v>
      </c>
      <c r="R61" s="1014" t="s">
        <v>6651</v>
      </c>
      <c r="S61" s="1014" t="s">
        <v>6653</v>
      </c>
      <c r="T61" s="1014" t="s">
        <v>2474</v>
      </c>
      <c r="U61" s="1136" t="s">
        <v>248</v>
      </c>
      <c r="V61" s="1136" t="s">
        <v>420</v>
      </c>
      <c r="W61" s="1136" t="s">
        <v>498</v>
      </c>
      <c r="X61" s="1189">
        <v>44773.0</v>
      </c>
      <c r="Y61" s="1014" t="s">
        <v>6661</v>
      </c>
      <c r="Z61" s="1014"/>
      <c r="AA61" s="1014" t="s">
        <v>6658</v>
      </c>
      <c r="AB61" s="1190" t="s">
        <v>6653</v>
      </c>
      <c r="AC61" s="1188">
        <f t="shared" si="1"/>
        <v>15</v>
      </c>
      <c r="AD61" s="1014"/>
      <c r="AE61" s="1014"/>
      <c r="AF61" s="1014"/>
      <c r="AG61" s="1014"/>
    </row>
    <row r="62" ht="15.75" customHeight="1">
      <c r="A62" s="1136">
        <v>8061.0</v>
      </c>
      <c r="B62" s="1136" t="s">
        <v>36</v>
      </c>
      <c r="C62" s="1136" t="s">
        <v>6147</v>
      </c>
      <c r="D62" s="1014" t="s">
        <v>6662</v>
      </c>
      <c r="E62" s="1136" t="s">
        <v>1209</v>
      </c>
      <c r="F62" s="1014" t="s">
        <v>6280</v>
      </c>
      <c r="G62" s="1014" t="s">
        <v>6663</v>
      </c>
      <c r="H62" s="1014" t="s">
        <v>6664</v>
      </c>
      <c r="I62" s="1014" t="s">
        <v>6665</v>
      </c>
      <c r="J62" s="1014" t="s">
        <v>6666</v>
      </c>
      <c r="K62" s="1136" t="s">
        <v>6667</v>
      </c>
      <c r="L62" s="1136" t="s">
        <v>420</v>
      </c>
      <c r="M62" s="1185" t="s">
        <v>6668</v>
      </c>
      <c r="N62" s="1136" t="s">
        <v>6669</v>
      </c>
      <c r="O62" s="1186">
        <v>41.5510538447439</v>
      </c>
      <c r="P62" s="1186">
        <v>-71.5114829043629</v>
      </c>
      <c r="Q62" s="1283">
        <v>12.0</v>
      </c>
      <c r="R62" s="1014" t="s">
        <v>6670</v>
      </c>
      <c r="S62" s="1014" t="s">
        <v>6664</v>
      </c>
      <c r="T62" s="1014" t="s">
        <v>6671</v>
      </c>
      <c r="U62" s="1136" t="s">
        <v>786</v>
      </c>
      <c r="V62" s="1136" t="s">
        <v>659</v>
      </c>
      <c r="W62" s="1136" t="s">
        <v>498</v>
      </c>
      <c r="X62" s="1189">
        <v>44773.0</v>
      </c>
      <c r="Y62" s="1014" t="s">
        <v>6672</v>
      </c>
      <c r="Z62" s="1014"/>
      <c r="AA62" s="1014" t="s">
        <v>6673</v>
      </c>
      <c r="AB62" s="1014" t="s">
        <v>6674</v>
      </c>
      <c r="AC62" s="1188">
        <f t="shared" si="1"/>
        <v>24</v>
      </c>
      <c r="AD62" s="1014"/>
      <c r="AE62" s="1014"/>
      <c r="AF62" s="1014"/>
      <c r="AG62" s="1014"/>
    </row>
    <row r="63" ht="15.75" customHeight="1">
      <c r="A63" s="1184">
        <v>8062.0</v>
      </c>
      <c r="B63" s="1136" t="s">
        <v>36</v>
      </c>
      <c r="C63" s="1136" t="s">
        <v>6147</v>
      </c>
      <c r="D63" s="1014" t="s">
        <v>6675</v>
      </c>
      <c r="E63" s="1136" t="s">
        <v>812</v>
      </c>
      <c r="F63" s="1014" t="s">
        <v>6148</v>
      </c>
      <c r="G63" s="1014" t="s">
        <v>6421</v>
      </c>
      <c r="H63" s="1014" t="s">
        <v>6676</v>
      </c>
      <c r="I63" s="1217" t="s">
        <v>6677</v>
      </c>
      <c r="J63" s="1014" t="s">
        <v>6678</v>
      </c>
      <c r="K63" s="1136" t="s">
        <v>179</v>
      </c>
      <c r="L63" s="1136" t="s">
        <v>420</v>
      </c>
      <c r="M63" s="1136">
        <v>19438.0</v>
      </c>
      <c r="N63" s="1136" t="s">
        <v>6679</v>
      </c>
      <c r="O63" s="1186">
        <v>40.2675709495136</v>
      </c>
      <c r="P63" s="1186">
        <v>-75.3641592888427</v>
      </c>
      <c r="Q63" s="1283">
        <v>25.0</v>
      </c>
      <c r="R63" s="1014" t="s">
        <v>6675</v>
      </c>
      <c r="S63" s="1014" t="s">
        <v>6676</v>
      </c>
      <c r="T63" s="1014" t="s">
        <v>6678</v>
      </c>
      <c r="U63" s="1136" t="s">
        <v>179</v>
      </c>
      <c r="V63" s="1136" t="s">
        <v>420</v>
      </c>
      <c r="W63" s="1136" t="s">
        <v>498</v>
      </c>
      <c r="X63" s="1189">
        <v>44773.0</v>
      </c>
      <c r="Y63" s="1014" t="s">
        <v>6680</v>
      </c>
      <c r="Z63" s="1014" t="s">
        <v>6682</v>
      </c>
      <c r="AA63" s="1014" t="s">
        <v>6681</v>
      </c>
      <c r="AB63" s="1190" t="s">
        <v>6683</v>
      </c>
      <c r="AC63" s="1188">
        <f t="shared" si="1"/>
        <v>24</v>
      </c>
      <c r="AD63" s="1014"/>
      <c r="AE63" s="1014"/>
      <c r="AF63" s="1014"/>
      <c r="AG63" s="1014"/>
    </row>
    <row r="64" ht="15.75" customHeight="1">
      <c r="A64" s="1136">
        <v>8063.0</v>
      </c>
      <c r="B64" s="1136" t="s">
        <v>36</v>
      </c>
      <c r="C64" s="1136" t="s">
        <v>2757</v>
      </c>
      <c r="D64" s="1014" t="s">
        <v>6684</v>
      </c>
      <c r="E64" s="1136" t="s">
        <v>1209</v>
      </c>
      <c r="F64" s="1136" t="s">
        <v>6178</v>
      </c>
      <c r="G64" s="1014" t="s">
        <v>6685</v>
      </c>
      <c r="H64" s="1339" t="s">
        <v>6686</v>
      </c>
      <c r="I64" s="1014" t="s">
        <v>6687</v>
      </c>
      <c r="J64" s="1014" t="s">
        <v>4813</v>
      </c>
      <c r="K64" s="1136" t="s">
        <v>114</v>
      </c>
      <c r="L64" s="1136" t="s">
        <v>420</v>
      </c>
      <c r="M64" s="1184">
        <v>80401.0</v>
      </c>
      <c r="N64" s="1136"/>
      <c r="O64" s="1286">
        <v>39.71154</v>
      </c>
      <c r="P64" s="1286">
        <v>-105.25036</v>
      </c>
      <c r="Q64" s="1283">
        <v>1.0</v>
      </c>
      <c r="R64" s="1014" t="s">
        <v>6684</v>
      </c>
      <c r="S64" s="1339" t="s">
        <v>6686</v>
      </c>
      <c r="T64" s="1014" t="s">
        <v>4813</v>
      </c>
      <c r="U64" s="1136" t="s">
        <v>114</v>
      </c>
      <c r="V64" s="1136" t="s">
        <v>420</v>
      </c>
      <c r="W64" s="1014" t="s">
        <v>752</v>
      </c>
      <c r="X64" s="1189">
        <v>45497.0</v>
      </c>
      <c r="Y64" s="1339" t="s">
        <v>6686</v>
      </c>
      <c r="Z64" s="1014"/>
      <c r="AA64" s="1014" t="s">
        <v>6688</v>
      </c>
      <c r="AB64" s="1339" t="s">
        <v>6690</v>
      </c>
      <c r="AC64" s="1188">
        <f t="shared" si="1"/>
        <v>32</v>
      </c>
      <c r="AD64" s="1014"/>
      <c r="AE64" s="1014"/>
      <c r="AF64" s="1014">
        <f>IF(LEN(TRIM(AD64))=0,0,LEN(TRIM(AD64))-LEN(SUBSTITUTE(AD64," ",""))+1)</f>
        <v>0</v>
      </c>
      <c r="AG64" s="1014" t="s">
        <v>6689</v>
      </c>
    </row>
    <row r="65" ht="15.75" customHeight="1">
      <c r="A65" s="1184">
        <v>8064.0</v>
      </c>
      <c r="B65" s="1136" t="s">
        <v>36</v>
      </c>
      <c r="C65" s="1136" t="s">
        <v>6147</v>
      </c>
      <c r="D65" s="1014" t="s">
        <v>6691</v>
      </c>
      <c r="E65" s="1136" t="s">
        <v>812</v>
      </c>
      <c r="F65" s="1014" t="s">
        <v>6148</v>
      </c>
      <c r="G65" s="1014" t="s">
        <v>6692</v>
      </c>
      <c r="H65" s="1014" t="s">
        <v>6693</v>
      </c>
      <c r="I65" s="1217" t="s">
        <v>6694</v>
      </c>
      <c r="J65" s="1217" t="s">
        <v>6695</v>
      </c>
      <c r="K65" s="1191" t="s">
        <v>243</v>
      </c>
      <c r="L65" s="1136" t="s">
        <v>420</v>
      </c>
      <c r="M65" s="1298" t="s">
        <v>6696</v>
      </c>
      <c r="N65" s="1191" t="s">
        <v>6697</v>
      </c>
      <c r="O65" s="1186">
        <v>45.4747298424386</v>
      </c>
      <c r="P65" s="1186">
        <v>-122.777659602374</v>
      </c>
      <c r="Q65" s="1267">
        <v>25.0</v>
      </c>
      <c r="R65" s="1014" t="s">
        <v>6691</v>
      </c>
      <c r="S65" s="1014" t="s">
        <v>6693</v>
      </c>
      <c r="T65" s="1014" t="s">
        <v>6695</v>
      </c>
      <c r="U65" s="1136" t="s">
        <v>243</v>
      </c>
      <c r="V65" s="1136" t="s">
        <v>420</v>
      </c>
      <c r="W65" s="1136" t="s">
        <v>498</v>
      </c>
      <c r="X65" s="1189">
        <v>44773.0</v>
      </c>
      <c r="Y65" s="1014" t="s">
        <v>6698</v>
      </c>
      <c r="Z65" s="1014"/>
      <c r="AA65" s="1014" t="s">
        <v>6699</v>
      </c>
      <c r="AB65" s="1190" t="s">
        <v>6693</v>
      </c>
      <c r="AC65" s="1188">
        <f t="shared" si="1"/>
        <v>20</v>
      </c>
      <c r="AD65" s="1014"/>
      <c r="AE65" s="1014"/>
      <c r="AF65" s="1014"/>
      <c r="AG65" s="1014"/>
    </row>
    <row r="66" ht="15.75" customHeight="1">
      <c r="A66" s="1136">
        <v>8065.0</v>
      </c>
      <c r="B66" s="1136" t="s">
        <v>36</v>
      </c>
      <c r="C66" s="1136" t="s">
        <v>6147</v>
      </c>
      <c r="D66" s="1014" t="s">
        <v>6700</v>
      </c>
      <c r="E66" s="1136" t="s">
        <v>812</v>
      </c>
      <c r="F66" s="1014" t="s">
        <v>6529</v>
      </c>
      <c r="G66" s="1014" t="s">
        <v>6701</v>
      </c>
      <c r="H66" s="1014" t="s">
        <v>6702</v>
      </c>
      <c r="I66" s="1014" t="s">
        <v>6703</v>
      </c>
      <c r="J66" s="1014" t="s">
        <v>3760</v>
      </c>
      <c r="K66" s="1136" t="s">
        <v>86</v>
      </c>
      <c r="L66" s="1136" t="s">
        <v>420</v>
      </c>
      <c r="M66" s="1136">
        <v>60641.0</v>
      </c>
      <c r="N66" s="1136" t="s">
        <v>6704</v>
      </c>
      <c r="O66" s="1186">
        <v>41.9394193472731</v>
      </c>
      <c r="P66" s="1186">
        <v>-87.7358074737369</v>
      </c>
      <c r="Q66" s="1283">
        <v>675.0</v>
      </c>
      <c r="R66" s="1014" t="s">
        <v>6700</v>
      </c>
      <c r="S66" s="1014" t="s">
        <v>6702</v>
      </c>
      <c r="T66" s="1014" t="s">
        <v>3760</v>
      </c>
      <c r="U66" s="1136" t="s">
        <v>86</v>
      </c>
      <c r="V66" s="1136" t="s">
        <v>420</v>
      </c>
      <c r="W66" s="1136" t="s">
        <v>498</v>
      </c>
      <c r="X66" s="1189">
        <v>44773.0</v>
      </c>
      <c r="Y66" s="1014" t="s">
        <v>6705</v>
      </c>
      <c r="Z66" s="1014"/>
      <c r="AA66" s="1014" t="s">
        <v>6706</v>
      </c>
      <c r="AB66" s="1190" t="s">
        <v>6707</v>
      </c>
      <c r="AC66" s="1188">
        <f t="shared" si="1"/>
        <v>30</v>
      </c>
      <c r="AD66" s="1014"/>
      <c r="AE66" s="1014"/>
      <c r="AF66" s="1014"/>
      <c r="AG66" s="1014"/>
    </row>
    <row r="67" ht="15.75" customHeight="1">
      <c r="A67" s="1184">
        <v>8066.0</v>
      </c>
      <c r="B67" s="1136" t="s">
        <v>36</v>
      </c>
      <c r="C67" s="1136" t="s">
        <v>6147</v>
      </c>
      <c r="D67" s="1014" t="s">
        <v>5657</v>
      </c>
      <c r="E67" s="1136" t="s">
        <v>812</v>
      </c>
      <c r="F67" s="1014" t="s">
        <v>6205</v>
      </c>
      <c r="G67" s="1217" t="s">
        <v>6708</v>
      </c>
      <c r="H67" s="1014" t="s">
        <v>6709</v>
      </c>
      <c r="I67" s="1014" t="s">
        <v>5652</v>
      </c>
      <c r="J67" s="1014" t="s">
        <v>1231</v>
      </c>
      <c r="K67" s="1136" t="s">
        <v>127</v>
      </c>
      <c r="L67" s="1136" t="s">
        <v>420</v>
      </c>
      <c r="M67" s="1136">
        <v>28216.0</v>
      </c>
      <c r="N67" s="1136" t="s">
        <v>5660</v>
      </c>
      <c r="O67" s="1186">
        <v>35.2799428404358</v>
      </c>
      <c r="P67" s="1186">
        <v>-80.8772882598853</v>
      </c>
      <c r="Q67" s="1283">
        <v>153.0</v>
      </c>
      <c r="R67" s="1217" t="s">
        <v>5654</v>
      </c>
      <c r="S67" s="1014" t="s">
        <v>5655</v>
      </c>
      <c r="T67" s="1217" t="s">
        <v>1231</v>
      </c>
      <c r="U67" s="1136" t="s">
        <v>127</v>
      </c>
      <c r="V67" s="1191" t="s">
        <v>420</v>
      </c>
      <c r="W67" s="1136" t="s">
        <v>498</v>
      </c>
      <c r="X67" s="1189">
        <v>45289.0</v>
      </c>
      <c r="Y67" s="1014" t="s">
        <v>454</v>
      </c>
      <c r="Z67" s="1014"/>
      <c r="AA67" s="1014" t="s">
        <v>6710</v>
      </c>
      <c r="AB67" s="1014"/>
      <c r="AC67" s="1188">
        <f t="shared" si="1"/>
        <v>24</v>
      </c>
      <c r="AD67" s="1014"/>
      <c r="AE67" s="1014"/>
      <c r="AF67" s="1014"/>
      <c r="AG67" s="1014"/>
    </row>
    <row r="68" ht="15.75" customHeight="1">
      <c r="A68" s="1136">
        <v>8067.0</v>
      </c>
      <c r="B68" s="1136" t="s">
        <v>36</v>
      </c>
      <c r="C68" s="1136" t="s">
        <v>6147</v>
      </c>
      <c r="D68" s="1014" t="s">
        <v>6711</v>
      </c>
      <c r="E68" s="1136" t="s">
        <v>812</v>
      </c>
      <c r="F68" s="1014" t="s">
        <v>6529</v>
      </c>
      <c r="G68" s="1014" t="s">
        <v>6712</v>
      </c>
      <c r="H68" s="1014" t="s">
        <v>6713</v>
      </c>
      <c r="I68" s="1217" t="s">
        <v>6714</v>
      </c>
      <c r="J68" s="1217" t="s">
        <v>6715</v>
      </c>
      <c r="K68" s="1191" t="s">
        <v>250</v>
      </c>
      <c r="L68" s="1136" t="s">
        <v>420</v>
      </c>
      <c r="M68" s="1298" t="s">
        <v>6716</v>
      </c>
      <c r="N68" s="1191" t="s">
        <v>6717</v>
      </c>
      <c r="O68" s="1186">
        <v>40.5429457108711</v>
      </c>
      <c r="P68" s="1186">
        <v>-74.5515411422707</v>
      </c>
      <c r="Q68" s="1267">
        <v>20.0</v>
      </c>
      <c r="R68" s="1014" t="s">
        <v>6711</v>
      </c>
      <c r="S68" s="1014" t="s">
        <v>6713</v>
      </c>
      <c r="T68" s="1014" t="s">
        <v>6715</v>
      </c>
      <c r="U68" s="1136" t="s">
        <v>250</v>
      </c>
      <c r="V68" s="1136" t="s">
        <v>420</v>
      </c>
      <c r="W68" s="1136" t="s">
        <v>498</v>
      </c>
      <c r="X68" s="1189">
        <v>44773.0</v>
      </c>
      <c r="Y68" s="1014" t="s">
        <v>6718</v>
      </c>
      <c r="Z68" s="1014" t="s">
        <v>6720</v>
      </c>
      <c r="AA68" s="1014" t="s">
        <v>6719</v>
      </c>
      <c r="AB68" s="1190" t="s">
        <v>6721</v>
      </c>
      <c r="AC68" s="1188">
        <f t="shared" si="1"/>
        <v>29</v>
      </c>
      <c r="AD68" s="1014"/>
      <c r="AE68" s="1014"/>
      <c r="AF68" s="1014"/>
      <c r="AG68" s="1014"/>
    </row>
    <row r="69" ht="183.75" customHeight="1">
      <c r="A69" s="1184">
        <v>8068.0</v>
      </c>
      <c r="B69" s="1136" t="s">
        <v>36</v>
      </c>
      <c r="C69" s="1136" t="s">
        <v>6147</v>
      </c>
      <c r="D69" s="1014" t="s">
        <v>6711</v>
      </c>
      <c r="E69" s="1136" t="s">
        <v>812</v>
      </c>
      <c r="F69" s="1014" t="s">
        <v>6148</v>
      </c>
      <c r="G69" s="1014" t="s">
        <v>6722</v>
      </c>
      <c r="H69" s="1014" t="s">
        <v>6713</v>
      </c>
      <c r="I69" s="1014" t="s">
        <v>6714</v>
      </c>
      <c r="J69" s="1014" t="s">
        <v>6715</v>
      </c>
      <c r="K69" s="1136" t="s">
        <v>250</v>
      </c>
      <c r="L69" s="1136" t="s">
        <v>420</v>
      </c>
      <c r="M69" s="1324" t="s">
        <v>6716</v>
      </c>
      <c r="N69" s="1136" t="s">
        <v>6717</v>
      </c>
      <c r="O69" s="1186">
        <v>40.5429334813027</v>
      </c>
      <c r="P69" s="1186">
        <v>-74.5515626006942</v>
      </c>
      <c r="Q69" s="1283">
        <v>20.0</v>
      </c>
      <c r="R69" s="1014" t="s">
        <v>6711</v>
      </c>
      <c r="S69" s="1014" t="s">
        <v>6713</v>
      </c>
      <c r="T69" s="1014" t="s">
        <v>6715</v>
      </c>
      <c r="U69" s="1136" t="s">
        <v>250</v>
      </c>
      <c r="V69" s="1136" t="s">
        <v>420</v>
      </c>
      <c r="W69" s="1136" t="s">
        <v>498</v>
      </c>
      <c r="X69" s="1189">
        <v>44773.0</v>
      </c>
      <c r="Y69" s="1014" t="s">
        <v>6718</v>
      </c>
      <c r="Z69" s="1014"/>
      <c r="AA69" s="1014" t="s">
        <v>6719</v>
      </c>
      <c r="AB69" s="1190" t="s">
        <v>6721</v>
      </c>
      <c r="AC69" s="1188">
        <f t="shared" si="1"/>
        <v>29</v>
      </c>
      <c r="AD69" s="1014"/>
      <c r="AE69" s="1014"/>
      <c r="AF69" s="1014"/>
      <c r="AG69" s="1014"/>
    </row>
    <row r="70" ht="15.75" customHeight="1">
      <c r="A70" s="1136">
        <v>8069.0</v>
      </c>
      <c r="B70" s="1136" t="s">
        <v>36</v>
      </c>
      <c r="C70" s="1136" t="s">
        <v>6147</v>
      </c>
      <c r="D70" s="1014" t="s">
        <v>5672</v>
      </c>
      <c r="E70" s="1136" t="s">
        <v>1209</v>
      </c>
      <c r="F70" s="1136" t="s">
        <v>6205</v>
      </c>
      <c r="G70" s="1014" t="s">
        <v>6723</v>
      </c>
      <c r="H70" s="1220" t="s">
        <v>6724</v>
      </c>
      <c r="I70" s="1014" t="s">
        <v>5676</v>
      </c>
      <c r="J70" s="1014" t="s">
        <v>711</v>
      </c>
      <c r="K70" s="1217" t="s">
        <v>179</v>
      </c>
      <c r="L70" s="1014" t="s">
        <v>420</v>
      </c>
      <c r="M70" s="1269" t="s">
        <v>6725</v>
      </c>
      <c r="N70" s="1014" t="s">
        <v>5667</v>
      </c>
      <c r="O70" s="1186">
        <v>40.0596416265453</v>
      </c>
      <c r="P70" s="1186">
        <v>-75.6428865450936</v>
      </c>
      <c r="Q70" s="1267">
        <v>72.0</v>
      </c>
      <c r="R70" s="1014" t="s">
        <v>5668</v>
      </c>
      <c r="S70" s="480" t="s">
        <v>6726</v>
      </c>
      <c r="T70" s="1217" t="s">
        <v>5669</v>
      </c>
      <c r="U70" s="1191" t="s">
        <v>658</v>
      </c>
      <c r="V70" s="1136" t="s">
        <v>659</v>
      </c>
      <c r="W70" s="1136" t="s">
        <v>498</v>
      </c>
      <c r="X70" s="1189">
        <v>45084.0</v>
      </c>
      <c r="Y70" s="1014" t="s">
        <v>5670</v>
      </c>
      <c r="Z70" s="1189"/>
      <c r="AA70" s="1014" t="s">
        <v>5677</v>
      </c>
      <c r="AB70" s="1190" t="s">
        <v>6727</v>
      </c>
      <c r="AC70" s="1188">
        <f t="shared" si="1"/>
        <v>16</v>
      </c>
      <c r="AD70" s="1014"/>
      <c r="AE70" s="1014"/>
      <c r="AF70" s="1014"/>
      <c r="AG70" s="1014"/>
    </row>
    <row r="71" ht="15.75" customHeight="1">
      <c r="A71" s="1184">
        <v>8070.0</v>
      </c>
      <c r="B71" s="1136" t="s">
        <v>36</v>
      </c>
      <c r="C71" s="1136" t="s">
        <v>6147</v>
      </c>
      <c r="D71" s="480" t="s">
        <v>6728</v>
      </c>
      <c r="E71" s="1136" t="s">
        <v>1209</v>
      </c>
      <c r="F71" s="1136" t="s">
        <v>6178</v>
      </c>
      <c r="G71" s="480" t="s">
        <v>6729</v>
      </c>
      <c r="H71" s="1220" t="s">
        <v>6730</v>
      </c>
      <c r="I71" s="1014" t="s">
        <v>6731</v>
      </c>
      <c r="J71" s="1014" t="s">
        <v>6076</v>
      </c>
      <c r="K71" s="1136" t="s">
        <v>248</v>
      </c>
      <c r="L71" s="1136" t="s">
        <v>420</v>
      </c>
      <c r="M71" s="1185" t="s">
        <v>6732</v>
      </c>
      <c r="N71" s="1136"/>
      <c r="O71" s="1186">
        <v>42.4878225812522</v>
      </c>
      <c r="P71" s="1186">
        <v>-71.2211441048997</v>
      </c>
      <c r="Q71" s="1283">
        <v>42.0</v>
      </c>
      <c r="R71" s="1014" t="s">
        <v>5668</v>
      </c>
      <c r="S71" s="1014" t="s">
        <v>6726</v>
      </c>
      <c r="T71" s="1014" t="s">
        <v>5669</v>
      </c>
      <c r="U71" s="1136" t="s">
        <v>658</v>
      </c>
      <c r="V71" s="1136" t="s">
        <v>659</v>
      </c>
      <c r="W71" s="1014" t="s">
        <v>498</v>
      </c>
      <c r="X71" s="1189">
        <v>45084.0</v>
      </c>
      <c r="Y71" s="1014" t="s">
        <v>5670</v>
      </c>
      <c r="Z71" s="1014"/>
      <c r="AA71" s="1014" t="s">
        <v>6733</v>
      </c>
      <c r="AB71" s="1190" t="s">
        <v>6727</v>
      </c>
      <c r="AC71" s="1188">
        <f t="shared" si="1"/>
        <v>27</v>
      </c>
      <c r="AD71" s="1014"/>
      <c r="AE71" s="1014"/>
      <c r="AF71" s="1014"/>
      <c r="AG71" s="1014"/>
    </row>
    <row r="72" ht="15.75" customHeight="1">
      <c r="A72" s="1136">
        <v>8071.0</v>
      </c>
      <c r="B72" s="1191" t="s">
        <v>36</v>
      </c>
      <c r="C72" s="1191" t="s">
        <v>2757</v>
      </c>
      <c r="D72" s="1191" t="s">
        <v>6734</v>
      </c>
      <c r="E72" s="1191" t="s">
        <v>812</v>
      </c>
      <c r="F72" s="1191" t="s">
        <v>6735</v>
      </c>
      <c r="G72" s="1191" t="s">
        <v>6736</v>
      </c>
      <c r="H72" s="1343" t="s">
        <v>6737</v>
      </c>
      <c r="I72" s="1191" t="s">
        <v>6738</v>
      </c>
      <c r="J72" s="1191" t="s">
        <v>1548</v>
      </c>
      <c r="K72" s="1191" t="s">
        <v>26</v>
      </c>
      <c r="L72" s="1191" t="s">
        <v>420</v>
      </c>
      <c r="M72" s="1227">
        <v>94704.0</v>
      </c>
      <c r="N72" s="1191" t="s">
        <v>6739</v>
      </c>
      <c r="O72" s="1191">
        <v>37.869597876584</v>
      </c>
      <c r="P72" s="1191">
        <v>-122.266301</v>
      </c>
      <c r="Q72" s="1191" t="s">
        <v>6568</v>
      </c>
      <c r="R72" s="1191" t="s">
        <v>6740</v>
      </c>
      <c r="S72" s="1343" t="s">
        <v>6741</v>
      </c>
      <c r="T72" s="1191" t="s">
        <v>1548</v>
      </c>
      <c r="U72" s="1191" t="s">
        <v>26</v>
      </c>
      <c r="V72" s="1191" t="s">
        <v>6311</v>
      </c>
      <c r="W72" s="1191" t="s">
        <v>752</v>
      </c>
      <c r="X72" s="1229">
        <v>45496.0</v>
      </c>
      <c r="Y72" s="1344" t="s">
        <v>6742</v>
      </c>
      <c r="Z72" s="1191"/>
      <c r="AA72" s="1136" t="s">
        <v>6743</v>
      </c>
      <c r="AB72" s="1343" t="s">
        <v>6745</v>
      </c>
      <c r="AC72" s="1191">
        <f t="shared" si="1"/>
        <v>27</v>
      </c>
      <c r="AD72" s="1191"/>
      <c r="AE72" s="1136"/>
      <c r="AF72" s="1191"/>
      <c r="AG72" s="480" t="s">
        <v>6744</v>
      </c>
    </row>
    <row r="73" ht="15.75" customHeight="1">
      <c r="A73" s="1184">
        <v>8072.0</v>
      </c>
      <c r="B73" s="1136" t="s">
        <v>36</v>
      </c>
      <c r="C73" s="1136" t="s">
        <v>2757</v>
      </c>
      <c r="D73" s="1014" t="s">
        <v>6746</v>
      </c>
      <c r="E73" s="1136" t="s">
        <v>1209</v>
      </c>
      <c r="F73" s="1136" t="s">
        <v>6747</v>
      </c>
      <c r="G73" s="1014" t="s">
        <v>2952</v>
      </c>
      <c r="H73" s="1339" t="s">
        <v>6748</v>
      </c>
      <c r="I73" s="1014" t="s">
        <v>6749</v>
      </c>
      <c r="J73" s="1014" t="s">
        <v>2664</v>
      </c>
      <c r="K73" s="1136" t="s">
        <v>103</v>
      </c>
      <c r="L73" s="1136" t="s">
        <v>618</v>
      </c>
      <c r="M73" s="1184" t="s">
        <v>6750</v>
      </c>
      <c r="N73" s="1136" t="s">
        <v>6751</v>
      </c>
      <c r="O73" s="1286">
        <v>43.64679</v>
      </c>
      <c r="P73" s="1286">
        <v>-79.37874</v>
      </c>
      <c r="Q73" s="1283" t="s">
        <v>6752</v>
      </c>
      <c r="R73" s="1014" t="s">
        <v>6746</v>
      </c>
      <c r="S73" s="1339" t="s">
        <v>6748</v>
      </c>
      <c r="T73" s="1014" t="s">
        <v>2664</v>
      </c>
      <c r="U73" s="1136" t="s">
        <v>103</v>
      </c>
      <c r="V73" s="1136" t="s">
        <v>618</v>
      </c>
      <c r="W73" s="1014" t="s">
        <v>752</v>
      </c>
      <c r="X73" s="1189">
        <v>45497.0</v>
      </c>
      <c r="Y73" s="1339" t="s">
        <v>6748</v>
      </c>
      <c r="Z73" s="1014"/>
      <c r="AA73" s="1014" t="s">
        <v>6753</v>
      </c>
      <c r="AB73" s="1339" t="s">
        <v>6755</v>
      </c>
      <c r="AC73" s="1188">
        <f t="shared" si="1"/>
        <v>21</v>
      </c>
      <c r="AD73" s="1014"/>
      <c r="AE73" s="1014"/>
      <c r="AF73" s="1014">
        <f>IF(LEN(TRIM(AD73))=0,0,LEN(TRIM(AD73))-LEN(SUBSTITUTE(AD73," ",""))+1)</f>
        <v>0</v>
      </c>
      <c r="AG73" s="1014" t="s">
        <v>6754</v>
      </c>
    </row>
    <row r="74" ht="15.75" customHeight="1">
      <c r="A74" s="1136">
        <v>8073.0</v>
      </c>
      <c r="B74" s="1136" t="s">
        <v>36</v>
      </c>
      <c r="C74" s="1136" t="s">
        <v>2757</v>
      </c>
      <c r="D74" s="1014" t="s">
        <v>6756</v>
      </c>
      <c r="E74" s="1136" t="s">
        <v>1209</v>
      </c>
      <c r="F74" s="1014" t="s">
        <v>6329</v>
      </c>
      <c r="G74" s="1014" t="s">
        <v>6757</v>
      </c>
      <c r="H74" s="1014" t="s">
        <v>6758</v>
      </c>
      <c r="I74" s="1014" t="s">
        <v>6759</v>
      </c>
      <c r="J74" s="1014" t="s">
        <v>5789</v>
      </c>
      <c r="K74" s="1136" t="s">
        <v>106</v>
      </c>
      <c r="L74" s="1136" t="s">
        <v>420</v>
      </c>
      <c r="M74" s="1136">
        <v>10019.0</v>
      </c>
      <c r="N74" s="1136"/>
      <c r="O74" s="1186">
        <v>40.7631145167164</v>
      </c>
      <c r="P74" s="1186">
        <v>-73.9824932592327</v>
      </c>
      <c r="Q74" s="1187">
        <v>200.0</v>
      </c>
      <c r="R74" s="1014" t="s">
        <v>6756</v>
      </c>
      <c r="S74" s="1014" t="s">
        <v>6758</v>
      </c>
      <c r="T74" s="1014" t="s">
        <v>5789</v>
      </c>
      <c r="U74" s="1136" t="s">
        <v>106</v>
      </c>
      <c r="V74" s="1136" t="s">
        <v>420</v>
      </c>
      <c r="W74" s="1136" t="s">
        <v>6357</v>
      </c>
      <c r="X74" s="1189" t="s">
        <v>6760</v>
      </c>
      <c r="Y74" s="1014" t="s">
        <v>6758</v>
      </c>
      <c r="Z74" s="1014" t="s">
        <v>6762</v>
      </c>
      <c r="AA74" s="1014" t="s">
        <v>6761</v>
      </c>
      <c r="AB74" s="1014"/>
      <c r="AC74" s="1014">
        <f t="shared" si="1"/>
        <v>20</v>
      </c>
      <c r="AD74" s="1014"/>
      <c r="AE74" s="1014"/>
      <c r="AF74" s="1014"/>
      <c r="AG74" s="1014" t="s">
        <v>6763</v>
      </c>
    </row>
    <row r="75" ht="15.75" customHeight="1">
      <c r="A75" s="1184">
        <v>8074.0</v>
      </c>
      <c r="B75" s="1136" t="s">
        <v>36</v>
      </c>
      <c r="C75" s="1136" t="s">
        <v>6147</v>
      </c>
      <c r="D75" s="1014" t="s">
        <v>6764</v>
      </c>
      <c r="E75" s="1136" t="s">
        <v>1209</v>
      </c>
      <c r="F75" s="1014" t="s">
        <v>6148</v>
      </c>
      <c r="G75" s="1014" t="s">
        <v>6765</v>
      </c>
      <c r="H75" s="1014" t="s">
        <v>6766</v>
      </c>
      <c r="I75" s="1014" t="s">
        <v>6767</v>
      </c>
      <c r="J75" s="1014" t="s">
        <v>6768</v>
      </c>
      <c r="K75" s="1136" t="s">
        <v>32</v>
      </c>
      <c r="L75" s="1136" t="s">
        <v>420</v>
      </c>
      <c r="M75" s="1136">
        <v>44128.0</v>
      </c>
      <c r="N75" s="1136" t="s">
        <v>6769</v>
      </c>
      <c r="O75" s="1186">
        <v>41.4369157144802</v>
      </c>
      <c r="P75" s="1186">
        <v>-81.491966916366</v>
      </c>
      <c r="Q75" s="1283">
        <v>60.0</v>
      </c>
      <c r="R75" s="1014" t="s">
        <v>6764</v>
      </c>
      <c r="S75" s="1014" t="s">
        <v>6766</v>
      </c>
      <c r="T75" s="1014" t="s">
        <v>6768</v>
      </c>
      <c r="U75" s="1136" t="s">
        <v>32</v>
      </c>
      <c r="V75" s="1136" t="s">
        <v>420</v>
      </c>
      <c r="W75" s="1136" t="s">
        <v>498</v>
      </c>
      <c r="X75" s="1189">
        <v>44773.0</v>
      </c>
      <c r="Y75" s="1014" t="s">
        <v>6770</v>
      </c>
      <c r="Z75" s="480" t="s">
        <v>6772</v>
      </c>
      <c r="AA75" s="1014" t="s">
        <v>6771</v>
      </c>
      <c r="AB75" s="1190" t="s">
        <v>6773</v>
      </c>
      <c r="AC75" s="1188">
        <f t="shared" si="1"/>
        <v>27</v>
      </c>
      <c r="AD75" s="1014"/>
      <c r="AE75" s="1014"/>
      <c r="AF75" s="1014"/>
      <c r="AG75" s="1014"/>
    </row>
    <row r="76" ht="15.75" customHeight="1">
      <c r="A76" s="1136">
        <v>8075.0</v>
      </c>
      <c r="B76" s="1136" t="s">
        <v>36</v>
      </c>
      <c r="C76" s="1136" t="s">
        <v>6147</v>
      </c>
      <c r="D76" s="1014" t="s">
        <v>4875</v>
      </c>
      <c r="E76" s="1136" t="s">
        <v>1209</v>
      </c>
      <c r="F76" s="1014" t="s">
        <v>6259</v>
      </c>
      <c r="G76" s="1014" t="s">
        <v>6774</v>
      </c>
      <c r="H76" s="1014" t="s">
        <v>6775</v>
      </c>
      <c r="I76" s="1014" t="s">
        <v>4877</v>
      </c>
      <c r="J76" s="1014" t="s">
        <v>4878</v>
      </c>
      <c r="K76" s="1136" t="s">
        <v>103</v>
      </c>
      <c r="L76" s="1136" t="s">
        <v>618</v>
      </c>
      <c r="M76" s="1136" t="s">
        <v>4879</v>
      </c>
      <c r="N76" s="1136" t="s">
        <v>4880</v>
      </c>
      <c r="O76" s="1014" t="s">
        <v>6776</v>
      </c>
      <c r="P76" s="1186">
        <v>-80.5377642776282</v>
      </c>
      <c r="Q76" s="1184">
        <v>60.0</v>
      </c>
      <c r="R76" s="1014" t="s">
        <v>4881</v>
      </c>
      <c r="S76" s="1014" t="s">
        <v>6775</v>
      </c>
      <c r="T76" s="1014" t="s">
        <v>3980</v>
      </c>
      <c r="U76" s="1136" t="s">
        <v>26</v>
      </c>
      <c r="V76" s="1136" t="s">
        <v>420</v>
      </c>
      <c r="W76" s="1136" t="s">
        <v>498</v>
      </c>
      <c r="X76" s="1189">
        <v>44773.0</v>
      </c>
      <c r="Y76" s="1014" t="s">
        <v>6777</v>
      </c>
      <c r="Z76" s="1014" t="s">
        <v>6779</v>
      </c>
      <c r="AA76" s="1014" t="s">
        <v>6778</v>
      </c>
      <c r="AB76" s="1190" t="s">
        <v>6780</v>
      </c>
      <c r="AC76" s="1188">
        <f t="shared" si="1"/>
        <v>21</v>
      </c>
      <c r="AD76" s="1014"/>
      <c r="AE76" s="1014"/>
      <c r="AF76" s="1014"/>
      <c r="AG76" s="1014"/>
    </row>
    <row r="77" ht="15.75" customHeight="1">
      <c r="A77" s="1184">
        <v>8076.0</v>
      </c>
      <c r="B77" s="1136" t="s">
        <v>36</v>
      </c>
      <c r="C77" s="1136" t="s">
        <v>6147</v>
      </c>
      <c r="D77" s="1014" t="s">
        <v>4875</v>
      </c>
      <c r="E77" s="1136" t="s">
        <v>1209</v>
      </c>
      <c r="F77" s="1014" t="s">
        <v>6259</v>
      </c>
      <c r="G77" s="1014" t="s">
        <v>6774</v>
      </c>
      <c r="H77" s="1014" t="s">
        <v>6775</v>
      </c>
      <c r="I77" s="1014" t="s">
        <v>6781</v>
      </c>
      <c r="J77" s="1014" t="s">
        <v>3980</v>
      </c>
      <c r="K77" s="1136" t="s">
        <v>26</v>
      </c>
      <c r="L77" s="1136" t="s">
        <v>420</v>
      </c>
      <c r="M77" s="1136">
        <v>94089.0</v>
      </c>
      <c r="N77" s="1136" t="s">
        <v>6782</v>
      </c>
      <c r="O77" s="1014" t="s">
        <v>6776</v>
      </c>
      <c r="P77" s="1186">
        <v>-121.991784381747</v>
      </c>
      <c r="Q77" s="1184">
        <v>60.0</v>
      </c>
      <c r="R77" s="1014" t="s">
        <v>4881</v>
      </c>
      <c r="S77" s="1014" t="s">
        <v>6775</v>
      </c>
      <c r="T77" s="1014" t="s">
        <v>3980</v>
      </c>
      <c r="U77" s="1136" t="s">
        <v>26</v>
      </c>
      <c r="V77" s="1136" t="s">
        <v>420</v>
      </c>
      <c r="W77" s="1136" t="s">
        <v>498</v>
      </c>
      <c r="X77" s="1189">
        <v>44773.0</v>
      </c>
      <c r="Y77" s="1014" t="s">
        <v>6777</v>
      </c>
      <c r="Z77" s="1014" t="s">
        <v>6779</v>
      </c>
      <c r="AA77" s="1014" t="s">
        <v>6778</v>
      </c>
      <c r="AB77" s="1190" t="s">
        <v>6780</v>
      </c>
      <c r="AC77" s="1188">
        <f t="shared" si="1"/>
        <v>21</v>
      </c>
      <c r="AD77" s="1014"/>
      <c r="AE77" s="1014"/>
      <c r="AF77" s="1014"/>
      <c r="AG77" s="1014"/>
    </row>
    <row r="78" ht="224.25" customHeight="1">
      <c r="A78" s="1136">
        <v>8077.0</v>
      </c>
      <c r="B78" s="1136" t="s">
        <v>36</v>
      </c>
      <c r="C78" s="1136" t="s">
        <v>2757</v>
      </c>
      <c r="D78" s="1014" t="s">
        <v>6783</v>
      </c>
      <c r="E78" s="1136" t="s">
        <v>1209</v>
      </c>
      <c r="F78" s="1136" t="s">
        <v>6784</v>
      </c>
      <c r="G78" s="1014" t="s">
        <v>6785</v>
      </c>
      <c r="H78" s="1277" t="s">
        <v>6786</v>
      </c>
      <c r="I78" s="1014" t="s">
        <v>6787</v>
      </c>
      <c r="J78" s="1014" t="s">
        <v>4572</v>
      </c>
      <c r="K78" s="1136" t="s">
        <v>248</v>
      </c>
      <c r="L78" s="1136" t="s">
        <v>420</v>
      </c>
      <c r="M78" s="1345">
        <v>1887.0</v>
      </c>
      <c r="N78" s="1136" t="s">
        <v>6788</v>
      </c>
      <c r="O78" s="1286">
        <v>42.59572</v>
      </c>
      <c r="P78" s="1286">
        <v>-71.15097</v>
      </c>
      <c r="Q78" s="1283" t="s">
        <v>6789</v>
      </c>
      <c r="R78" s="1014" t="s">
        <v>6783</v>
      </c>
      <c r="S78" s="1277" t="s">
        <v>6786</v>
      </c>
      <c r="T78" s="1014" t="s">
        <v>4572</v>
      </c>
      <c r="U78" s="1136" t="s">
        <v>248</v>
      </c>
      <c r="V78" s="1136" t="s">
        <v>420</v>
      </c>
      <c r="W78" s="1014" t="s">
        <v>1840</v>
      </c>
      <c r="X78" s="1189" t="s">
        <v>6790</v>
      </c>
      <c r="Y78" s="1190" t="s">
        <v>6791</v>
      </c>
      <c r="Z78" s="1014" t="s">
        <v>6793</v>
      </c>
      <c r="AA78" s="1014" t="s">
        <v>6792</v>
      </c>
      <c r="AB78" s="1014" t="s">
        <v>6795</v>
      </c>
      <c r="AC78" s="1188">
        <f t="shared" si="1"/>
        <v>27</v>
      </c>
      <c r="AD78" s="1014"/>
      <c r="AE78" s="1014"/>
      <c r="AF78" s="1014">
        <f t="shared" ref="AF78:AF79" si="2">IF(LEN(TRIM(AD78))=0,0,LEN(TRIM(AD78))-LEN(SUBSTITUTE(AD78," ",""))+1)</f>
        <v>0</v>
      </c>
      <c r="AG78" s="1014" t="s">
        <v>6794</v>
      </c>
    </row>
    <row r="79" ht="147.75" customHeight="1">
      <c r="A79" s="1184">
        <v>8078.0</v>
      </c>
      <c r="B79" s="1136" t="s">
        <v>36</v>
      </c>
      <c r="C79" s="1136" t="s">
        <v>2757</v>
      </c>
      <c r="D79" s="1014" t="s">
        <v>6796</v>
      </c>
      <c r="E79" s="1136" t="s">
        <v>1209</v>
      </c>
      <c r="F79" s="1136" t="s">
        <v>6797</v>
      </c>
      <c r="G79" s="1014" t="s">
        <v>6798</v>
      </c>
      <c r="H79" s="1277" t="s">
        <v>6799</v>
      </c>
      <c r="I79" s="1014" t="s">
        <v>6800</v>
      </c>
      <c r="J79" s="1014" t="s">
        <v>1160</v>
      </c>
      <c r="K79" s="1136" t="s">
        <v>26</v>
      </c>
      <c r="L79" s="1136" t="s">
        <v>420</v>
      </c>
      <c r="M79" s="1184">
        <v>94538.0</v>
      </c>
      <c r="N79" s="1136" t="s">
        <v>6801</v>
      </c>
      <c r="O79" s="1286">
        <v>37.47575</v>
      </c>
      <c r="P79" s="1286">
        <v>-121.94483</v>
      </c>
      <c r="Q79" s="1283">
        <v>83.0</v>
      </c>
      <c r="R79" s="1014" t="s">
        <v>6796</v>
      </c>
      <c r="S79" s="1277" t="s">
        <v>6799</v>
      </c>
      <c r="T79" s="1014" t="s">
        <v>1160</v>
      </c>
      <c r="U79" s="1136" t="s">
        <v>26</v>
      </c>
      <c r="V79" s="1136" t="s">
        <v>420</v>
      </c>
      <c r="W79" s="1014" t="s">
        <v>752</v>
      </c>
      <c r="X79" s="1189">
        <v>45505.0</v>
      </c>
      <c r="Y79" s="1277" t="s">
        <v>6799</v>
      </c>
      <c r="Z79" s="1014" t="s">
        <v>6803</v>
      </c>
      <c r="AA79" s="1014" t="s">
        <v>6802</v>
      </c>
      <c r="AB79" s="1014" t="s">
        <v>6805</v>
      </c>
      <c r="AC79" s="1188">
        <f t="shared" si="1"/>
        <v>28</v>
      </c>
      <c r="AD79" s="1014"/>
      <c r="AE79" s="1014"/>
      <c r="AF79" s="1014">
        <f t="shared" si="2"/>
        <v>0</v>
      </c>
      <c r="AG79" s="1014" t="s">
        <v>6804</v>
      </c>
    </row>
    <row r="80" ht="15.75" customHeight="1">
      <c r="A80" s="1136">
        <v>8079.0</v>
      </c>
      <c r="B80" s="1136" t="s">
        <v>36</v>
      </c>
      <c r="C80" s="1136" t="s">
        <v>2757</v>
      </c>
      <c r="D80" s="1014" t="s">
        <v>6806</v>
      </c>
      <c r="E80" s="1136" t="s">
        <v>1209</v>
      </c>
      <c r="F80" s="1136" t="s">
        <v>6807</v>
      </c>
      <c r="G80" s="1014" t="s">
        <v>6808</v>
      </c>
      <c r="H80" s="1014" t="s">
        <v>6809</v>
      </c>
      <c r="I80" s="1014" t="s">
        <v>6810</v>
      </c>
      <c r="J80" s="1014" t="s">
        <v>888</v>
      </c>
      <c r="K80" s="1136" t="s">
        <v>453</v>
      </c>
      <c r="L80" s="1136" t="s">
        <v>420</v>
      </c>
      <c r="M80" s="1184">
        <v>29601.0</v>
      </c>
      <c r="N80" s="1136" t="s">
        <v>6811</v>
      </c>
      <c r="O80" s="1186">
        <v>34.8512048449836</v>
      </c>
      <c r="P80" s="1186">
        <v>-82.3992534785347</v>
      </c>
      <c r="Q80" s="1283">
        <v>60.0</v>
      </c>
      <c r="R80" s="1014" t="s">
        <v>6812</v>
      </c>
      <c r="S80" s="1190" t="s">
        <v>6813</v>
      </c>
      <c r="T80" s="1014" t="s">
        <v>785</v>
      </c>
      <c r="U80" s="1136"/>
      <c r="V80" s="1136" t="s">
        <v>659</v>
      </c>
      <c r="W80" s="1014" t="s">
        <v>453</v>
      </c>
      <c r="X80" s="1189">
        <v>45504.0</v>
      </c>
      <c r="Y80" s="1014"/>
      <c r="Z80" s="1014"/>
      <c r="AA80" s="1014" t="s">
        <v>6814</v>
      </c>
      <c r="AB80" s="1014" t="s">
        <v>454</v>
      </c>
      <c r="AC80" s="1188">
        <f t="shared" si="1"/>
        <v>29</v>
      </c>
      <c r="AD80" s="1014" t="s">
        <v>6815</v>
      </c>
      <c r="AE80" s="1190" t="s">
        <v>6816</v>
      </c>
      <c r="AF80" s="1014" t="s">
        <v>6811</v>
      </c>
      <c r="AG80" s="480"/>
    </row>
    <row r="81" ht="15.75" customHeight="1">
      <c r="A81" s="1184">
        <v>8080.0</v>
      </c>
      <c r="B81" s="1136" t="s">
        <v>36</v>
      </c>
      <c r="C81" s="1136" t="s">
        <v>6147</v>
      </c>
      <c r="D81" s="1014" t="s">
        <v>5735</v>
      </c>
      <c r="E81" s="1136" t="s">
        <v>1209</v>
      </c>
      <c r="F81" s="1136" t="s">
        <v>6817</v>
      </c>
      <c r="G81" s="1014" t="s">
        <v>6818</v>
      </c>
      <c r="H81" s="1014" t="s">
        <v>5738</v>
      </c>
      <c r="I81" s="1014" t="s">
        <v>5739</v>
      </c>
      <c r="J81" s="1014" t="s">
        <v>5740</v>
      </c>
      <c r="K81" s="1136" t="s">
        <v>195</v>
      </c>
      <c r="L81" s="1136" t="s">
        <v>420</v>
      </c>
      <c r="M81" s="1136">
        <v>33431.0</v>
      </c>
      <c r="N81" s="1136" t="s">
        <v>5741</v>
      </c>
      <c r="O81" s="1186">
        <v>26.3699445762137</v>
      </c>
      <c r="P81" s="1186">
        <v>-80.1286399044167</v>
      </c>
      <c r="Q81" s="1283">
        <v>10.0</v>
      </c>
      <c r="R81" s="1014" t="s">
        <v>5743</v>
      </c>
      <c r="S81" s="1014" t="s">
        <v>5744</v>
      </c>
      <c r="T81" s="1014" t="s">
        <v>5745</v>
      </c>
      <c r="U81" s="1136"/>
      <c r="V81" s="1136" t="s">
        <v>2301</v>
      </c>
      <c r="W81" s="1014" t="s">
        <v>498</v>
      </c>
      <c r="X81" s="1189">
        <v>45340.0</v>
      </c>
      <c r="Y81" s="1014" t="s">
        <v>454</v>
      </c>
      <c r="Z81" s="1014"/>
      <c r="AA81" s="480" t="s">
        <v>6819</v>
      </c>
      <c r="AB81" s="1014"/>
      <c r="AC81" s="1188">
        <f t="shared" si="1"/>
        <v>11</v>
      </c>
      <c r="AD81" s="1220" t="s">
        <v>5747</v>
      </c>
      <c r="AE81" s="1220" t="s">
        <v>5748</v>
      </c>
      <c r="AF81" s="1014">
        <f t="shared" ref="AF81:AF82" si="3">IF(LEN(TRIM(AD81))=0,0,LEN(TRIM(AD81))-LEN(SUBSTITUTE(AD81," ",""))+1)</f>
        <v>2</v>
      </c>
      <c r="AG81" s="1014"/>
    </row>
    <row r="82" ht="90.75" customHeight="1">
      <c r="A82" s="1136">
        <v>8081.0</v>
      </c>
      <c r="B82" s="1136" t="s">
        <v>36</v>
      </c>
      <c r="C82" s="1136" t="s">
        <v>2757</v>
      </c>
      <c r="D82" s="1014" t="s">
        <v>6820</v>
      </c>
      <c r="E82" s="1136" t="s">
        <v>812</v>
      </c>
      <c r="F82" s="1136" t="s">
        <v>6821</v>
      </c>
      <c r="G82" s="1014" t="s">
        <v>6822</v>
      </c>
      <c r="H82" s="1277" t="s">
        <v>6823</v>
      </c>
      <c r="I82" s="1014" t="s">
        <v>6824</v>
      </c>
      <c r="J82" s="1014" t="s">
        <v>602</v>
      </c>
      <c r="K82" s="1136" t="s">
        <v>26</v>
      </c>
      <c r="L82" s="1136" t="s">
        <v>420</v>
      </c>
      <c r="M82" s="1184">
        <v>95814.0</v>
      </c>
      <c r="N82" s="1136" t="s">
        <v>6825</v>
      </c>
      <c r="O82" s="1286">
        <v>38.57836</v>
      </c>
      <c r="P82" s="1286">
        <v>-121.50265</v>
      </c>
      <c r="Q82" s="1283" t="s">
        <v>6826</v>
      </c>
      <c r="R82" s="1014" t="s">
        <v>6820</v>
      </c>
      <c r="S82" s="1277" t="s">
        <v>6823</v>
      </c>
      <c r="T82" s="1014" t="s">
        <v>5310</v>
      </c>
      <c r="U82" s="1136"/>
      <c r="V82" s="1136" t="s">
        <v>659</v>
      </c>
      <c r="W82" s="1014" t="s">
        <v>752</v>
      </c>
      <c r="X82" s="1189">
        <v>45505.0</v>
      </c>
      <c r="Y82" s="1277" t="s">
        <v>6823</v>
      </c>
      <c r="Z82" s="1014"/>
      <c r="AA82" s="1014" t="s">
        <v>6827</v>
      </c>
      <c r="AB82" s="1277" t="s">
        <v>6823</v>
      </c>
      <c r="AC82" s="1188">
        <f t="shared" si="1"/>
        <v>24</v>
      </c>
      <c r="AD82" s="1014"/>
      <c r="AE82" s="1014"/>
      <c r="AF82" s="1014">
        <f t="shared" si="3"/>
        <v>0</v>
      </c>
      <c r="AG82" s="1014"/>
    </row>
    <row r="83" ht="201.75" customHeight="1">
      <c r="A83" s="1184">
        <v>8082.0</v>
      </c>
      <c r="B83" s="1136" t="s">
        <v>149</v>
      </c>
      <c r="C83" s="1136" t="s">
        <v>6147</v>
      </c>
      <c r="D83" s="1014" t="s">
        <v>6828</v>
      </c>
      <c r="E83" s="1136" t="s">
        <v>812</v>
      </c>
      <c r="F83" s="1014" t="s">
        <v>6178</v>
      </c>
      <c r="G83" s="1014" t="s">
        <v>6829</v>
      </c>
      <c r="H83" s="1014" t="s">
        <v>6830</v>
      </c>
      <c r="I83" s="1014" t="s">
        <v>6831</v>
      </c>
      <c r="J83" s="1014" t="s">
        <v>6832</v>
      </c>
      <c r="K83" s="1136" t="s">
        <v>127</v>
      </c>
      <c r="L83" s="1136" t="s">
        <v>420</v>
      </c>
      <c r="M83" s="1136" t="s">
        <v>6833</v>
      </c>
      <c r="N83" s="1136" t="s">
        <v>6834</v>
      </c>
      <c r="O83" s="1186">
        <v>35.1227220567453</v>
      </c>
      <c r="P83" s="1186">
        <v>-80.7508335482529</v>
      </c>
      <c r="Q83" s="1283"/>
      <c r="R83" s="1014" t="s">
        <v>6828</v>
      </c>
      <c r="S83" s="1014" t="s">
        <v>6830</v>
      </c>
      <c r="T83" s="1014" t="s">
        <v>6832</v>
      </c>
      <c r="U83" s="1136" t="s">
        <v>127</v>
      </c>
      <c r="V83" s="1136" t="s">
        <v>420</v>
      </c>
      <c r="W83" s="1014" t="s">
        <v>445</v>
      </c>
      <c r="X83" s="1189">
        <v>45336.0</v>
      </c>
      <c r="Y83" s="1014" t="s">
        <v>454</v>
      </c>
      <c r="Z83" s="1014"/>
      <c r="AA83" s="1014" t="s">
        <v>6835</v>
      </c>
      <c r="AB83" s="1014"/>
      <c r="AC83" s="1188">
        <f t="shared" si="1"/>
        <v>28</v>
      </c>
      <c r="AD83" s="1014" t="s">
        <v>6836</v>
      </c>
      <c r="AE83" s="1014" t="s">
        <v>6837</v>
      </c>
      <c r="AF83" s="1014" t="s">
        <v>6834</v>
      </c>
      <c r="AG83" s="1014"/>
    </row>
    <row r="84" ht="87.0" customHeight="1">
      <c r="A84" s="1136">
        <v>8083.0</v>
      </c>
      <c r="B84" s="1136" t="s">
        <v>36</v>
      </c>
      <c r="C84" s="1136" t="s">
        <v>6147</v>
      </c>
      <c r="D84" s="1014" t="s">
        <v>6838</v>
      </c>
      <c r="E84" s="1136" t="s">
        <v>812</v>
      </c>
      <c r="F84" s="1014" t="s">
        <v>6529</v>
      </c>
      <c r="G84" s="1014" t="s">
        <v>6839</v>
      </c>
      <c r="H84" s="1014" t="s">
        <v>6840</v>
      </c>
      <c r="I84" s="1014" t="s">
        <v>6841</v>
      </c>
      <c r="J84" s="1014" t="s">
        <v>444</v>
      </c>
      <c r="K84" s="1191" t="s">
        <v>32</v>
      </c>
      <c r="L84" s="1136" t="s">
        <v>420</v>
      </c>
      <c r="M84" s="1191">
        <v>43229.0</v>
      </c>
      <c r="N84" s="1136" t="s">
        <v>6842</v>
      </c>
      <c r="O84" s="1186">
        <v>40.1010885782903</v>
      </c>
      <c r="P84" s="1186">
        <v>-82.9918327728795</v>
      </c>
      <c r="Q84" s="1283">
        <v>5.0</v>
      </c>
      <c r="R84" s="1014" t="s">
        <v>6838</v>
      </c>
      <c r="S84" s="1014" t="s">
        <v>6840</v>
      </c>
      <c r="T84" s="1014" t="s">
        <v>444</v>
      </c>
      <c r="U84" s="1136" t="s">
        <v>32</v>
      </c>
      <c r="V84" s="1136" t="s">
        <v>420</v>
      </c>
      <c r="W84" s="1136" t="s">
        <v>498</v>
      </c>
      <c r="X84" s="1189">
        <v>44773.0</v>
      </c>
      <c r="Y84" s="1014" t="s">
        <v>6843</v>
      </c>
      <c r="Z84" s="1014"/>
      <c r="AA84" s="1014" t="s">
        <v>6844</v>
      </c>
      <c r="AB84" s="1190" t="s">
        <v>6845</v>
      </c>
      <c r="AC84" s="1188">
        <f t="shared" si="1"/>
        <v>26</v>
      </c>
      <c r="AD84" s="1014"/>
      <c r="AE84" s="1014"/>
      <c r="AF84" s="1014"/>
      <c r="AG84" s="1014"/>
    </row>
    <row r="85" ht="87.0" customHeight="1">
      <c r="A85" s="1184">
        <v>8084.0</v>
      </c>
      <c r="B85" s="1136" t="s">
        <v>36</v>
      </c>
      <c r="C85" s="1136" t="s">
        <v>2757</v>
      </c>
      <c r="D85" s="1014" t="s">
        <v>6846</v>
      </c>
      <c r="E85" s="1136" t="s">
        <v>1209</v>
      </c>
      <c r="F85" s="1136" t="s">
        <v>6847</v>
      </c>
      <c r="G85" s="1014" t="s">
        <v>6848</v>
      </c>
      <c r="H85" s="1277" t="s">
        <v>6849</v>
      </c>
      <c r="I85" s="1014" t="s">
        <v>6850</v>
      </c>
      <c r="J85" s="1014" t="s">
        <v>6424</v>
      </c>
      <c r="K85" s="1136" t="s">
        <v>64</v>
      </c>
      <c r="L85" s="1136" t="s">
        <v>420</v>
      </c>
      <c r="M85" s="1184">
        <v>46140.0</v>
      </c>
      <c r="N85" s="1136" t="s">
        <v>6851</v>
      </c>
      <c r="O85" s="1286">
        <v>39.81292</v>
      </c>
      <c r="P85" s="1286">
        <v>-85.77756</v>
      </c>
      <c r="Q85" s="1283" t="s">
        <v>6568</v>
      </c>
      <c r="R85" s="1014" t="s">
        <v>6846</v>
      </c>
      <c r="S85" s="1277" t="s">
        <v>6849</v>
      </c>
      <c r="T85" s="1014" t="s">
        <v>6426</v>
      </c>
      <c r="U85" s="1136" t="s">
        <v>64</v>
      </c>
      <c r="V85" s="1136" t="s">
        <v>420</v>
      </c>
      <c r="W85" s="1014" t="s">
        <v>1840</v>
      </c>
      <c r="X85" s="1189" t="s">
        <v>6852</v>
      </c>
      <c r="Y85" s="1190" t="s">
        <v>6849</v>
      </c>
      <c r="Z85" s="1014"/>
      <c r="AA85" s="1014" t="s">
        <v>6853</v>
      </c>
      <c r="AB85" s="1277" t="s">
        <v>6849</v>
      </c>
      <c r="AC85" s="1188">
        <f t="shared" si="1"/>
        <v>35</v>
      </c>
      <c r="AD85" s="1014"/>
      <c r="AE85" s="1014"/>
      <c r="AF85" s="1014">
        <f>IF(LEN(TRIM(AD85))=0,0,LEN(TRIM(AD85))-LEN(SUBSTITUTE(AD85," ",""))+1)</f>
        <v>0</v>
      </c>
      <c r="AG85" s="1014" t="s">
        <v>6854</v>
      </c>
    </row>
    <row r="86" ht="15.75" customHeight="1">
      <c r="A86" s="1136">
        <v>8085.0</v>
      </c>
      <c r="B86" s="1136" t="s">
        <v>36</v>
      </c>
      <c r="C86" s="1136" t="s">
        <v>6147</v>
      </c>
      <c r="D86" s="1220" t="s">
        <v>6855</v>
      </c>
      <c r="E86" s="1136" t="s">
        <v>1209</v>
      </c>
      <c r="F86" s="1014" t="s">
        <v>6856</v>
      </c>
      <c r="G86" s="1220" t="s">
        <v>6857</v>
      </c>
      <c r="H86" s="1014" t="s">
        <v>6858</v>
      </c>
      <c r="I86" s="1220" t="s">
        <v>6859</v>
      </c>
      <c r="J86" s="1220" t="s">
        <v>6860</v>
      </c>
      <c r="K86" s="1136" t="s">
        <v>42</v>
      </c>
      <c r="L86" s="1136" t="s">
        <v>420</v>
      </c>
      <c r="M86" s="1220">
        <v>48075.0</v>
      </c>
      <c r="N86" s="1225" t="s">
        <v>6861</v>
      </c>
      <c r="O86" s="1186">
        <v>42.4775356505224</v>
      </c>
      <c r="P86" s="1186">
        <v>-83.2448132423297</v>
      </c>
      <c r="Q86" s="1283"/>
      <c r="R86" s="1220" t="s">
        <v>6862</v>
      </c>
      <c r="S86" s="1014" t="s">
        <v>6858</v>
      </c>
      <c r="T86" s="1220" t="s">
        <v>6863</v>
      </c>
      <c r="U86" s="1136" t="s">
        <v>42</v>
      </c>
      <c r="V86" s="1136" t="s">
        <v>420</v>
      </c>
      <c r="W86" s="1014" t="s">
        <v>6357</v>
      </c>
      <c r="X86" s="1189" t="s">
        <v>6864</v>
      </c>
      <c r="Y86" s="1014" t="s">
        <v>454</v>
      </c>
      <c r="Z86" s="1014"/>
      <c r="AA86" s="480" t="s">
        <v>6865</v>
      </c>
      <c r="AB86" s="1014"/>
      <c r="AC86" s="1188">
        <f t="shared" si="1"/>
        <v>30</v>
      </c>
      <c r="AD86" s="1220" t="s">
        <v>6866</v>
      </c>
      <c r="AE86" s="1220" t="s">
        <v>6867</v>
      </c>
      <c r="AF86" s="1225" t="s">
        <v>6861</v>
      </c>
      <c r="AG86" s="1014"/>
    </row>
    <row r="87" ht="94.5" customHeight="1">
      <c r="A87" s="1184">
        <v>8086.0</v>
      </c>
      <c r="B87" s="1136" t="s">
        <v>36</v>
      </c>
      <c r="C87" s="1136" t="s">
        <v>6147</v>
      </c>
      <c r="D87" s="1014" t="s">
        <v>6868</v>
      </c>
      <c r="E87" s="1136" t="s">
        <v>1209</v>
      </c>
      <c r="F87" s="1014" t="s">
        <v>6148</v>
      </c>
      <c r="G87" s="1014" t="s">
        <v>6869</v>
      </c>
      <c r="H87" s="1014" t="s">
        <v>6870</v>
      </c>
      <c r="I87" s="1014" t="s">
        <v>6871</v>
      </c>
      <c r="J87" s="1014" t="s">
        <v>6695</v>
      </c>
      <c r="K87" s="1136" t="s">
        <v>243</v>
      </c>
      <c r="L87" s="1136" t="s">
        <v>420</v>
      </c>
      <c r="M87" s="1136">
        <v>97008.0</v>
      </c>
      <c r="N87" s="1136" t="s">
        <v>6872</v>
      </c>
      <c r="O87" s="1186">
        <v>45.4607085562118</v>
      </c>
      <c r="P87" s="1186">
        <v>-122.788447915953</v>
      </c>
      <c r="Q87" s="1283">
        <v>11.0</v>
      </c>
      <c r="R87" s="1014" t="s">
        <v>6873</v>
      </c>
      <c r="S87" s="1014" t="s">
        <v>6870</v>
      </c>
      <c r="T87" s="1014" t="s">
        <v>6695</v>
      </c>
      <c r="U87" s="1136" t="s">
        <v>243</v>
      </c>
      <c r="V87" s="1136" t="s">
        <v>420</v>
      </c>
      <c r="W87" s="1136" t="s">
        <v>498</v>
      </c>
      <c r="X87" s="1189">
        <v>44773.0</v>
      </c>
      <c r="Y87" s="1014" t="s">
        <v>6874</v>
      </c>
      <c r="Z87" s="1014"/>
      <c r="AA87" s="1271" t="s">
        <v>6875</v>
      </c>
      <c r="AB87" s="1190" t="s">
        <v>6870</v>
      </c>
      <c r="AC87" s="1188">
        <f t="shared" si="1"/>
        <v>26</v>
      </c>
      <c r="AD87" s="1014"/>
      <c r="AE87" s="1014"/>
      <c r="AF87" s="1014"/>
      <c r="AG87" s="1014"/>
    </row>
    <row r="88" ht="15.75" customHeight="1">
      <c r="A88" s="1136">
        <v>8087.0</v>
      </c>
      <c r="B88" s="1136" t="s">
        <v>36</v>
      </c>
      <c r="C88" s="1136" t="s">
        <v>6147</v>
      </c>
      <c r="D88" s="1014" t="s">
        <v>6868</v>
      </c>
      <c r="E88" s="1136" t="s">
        <v>1209</v>
      </c>
      <c r="F88" s="1014" t="s">
        <v>6178</v>
      </c>
      <c r="G88" s="1014" t="s">
        <v>6876</v>
      </c>
      <c r="H88" s="1014" t="s">
        <v>6870</v>
      </c>
      <c r="I88" s="1014" t="s">
        <v>6871</v>
      </c>
      <c r="J88" s="1014" t="s">
        <v>6695</v>
      </c>
      <c r="K88" s="1136" t="s">
        <v>243</v>
      </c>
      <c r="L88" s="1136" t="s">
        <v>420</v>
      </c>
      <c r="M88" s="1136">
        <v>97008.0</v>
      </c>
      <c r="N88" s="1136" t="s">
        <v>6872</v>
      </c>
      <c r="O88" s="1186">
        <v>45.460753707316</v>
      </c>
      <c r="P88" s="1186">
        <v>-122.788480102375</v>
      </c>
      <c r="Q88" s="1283">
        <v>11.0</v>
      </c>
      <c r="R88" s="1014" t="s">
        <v>6873</v>
      </c>
      <c r="S88" s="1014" t="s">
        <v>6870</v>
      </c>
      <c r="T88" s="1014" t="s">
        <v>6695</v>
      </c>
      <c r="U88" s="1136" t="s">
        <v>243</v>
      </c>
      <c r="V88" s="1136" t="s">
        <v>420</v>
      </c>
      <c r="W88" s="1136" t="s">
        <v>498</v>
      </c>
      <c r="X88" s="1189">
        <v>44773.0</v>
      </c>
      <c r="Y88" s="1014" t="s">
        <v>6874</v>
      </c>
      <c r="Z88" s="1014"/>
      <c r="AA88" s="1271" t="s">
        <v>6875</v>
      </c>
      <c r="AB88" s="1190" t="s">
        <v>6870</v>
      </c>
      <c r="AC88" s="1188">
        <f t="shared" si="1"/>
        <v>26</v>
      </c>
      <c r="AD88" s="1014"/>
      <c r="AE88" s="1014"/>
      <c r="AF88" s="510"/>
      <c r="AG88" s="1014"/>
    </row>
    <row r="89" ht="15.75" customHeight="1">
      <c r="A89" s="1184">
        <v>8088.0</v>
      </c>
      <c r="B89" s="1136" t="s">
        <v>36</v>
      </c>
      <c r="C89" s="1136" t="s">
        <v>6147</v>
      </c>
      <c r="D89" s="1014" t="s">
        <v>6877</v>
      </c>
      <c r="E89" s="1136" t="s">
        <v>812</v>
      </c>
      <c r="F89" s="1014" t="s">
        <v>6189</v>
      </c>
      <c r="G89" s="1014" t="s">
        <v>6189</v>
      </c>
      <c r="H89" s="1014" t="s">
        <v>6878</v>
      </c>
      <c r="I89" s="1217" t="s">
        <v>6879</v>
      </c>
      <c r="J89" s="1217" t="s">
        <v>6880</v>
      </c>
      <c r="K89" s="1191" t="s">
        <v>195</v>
      </c>
      <c r="L89" s="1136" t="s">
        <v>420</v>
      </c>
      <c r="M89" s="1298" t="s">
        <v>6881</v>
      </c>
      <c r="N89" s="1191"/>
      <c r="O89" s="1186">
        <v>25.7613819840229</v>
      </c>
      <c r="P89" s="1186">
        <v>-80.1910379875975</v>
      </c>
      <c r="Q89" s="1267">
        <v>18.0</v>
      </c>
      <c r="R89" s="1014" t="s">
        <v>6877</v>
      </c>
      <c r="S89" s="1014" t="s">
        <v>6878</v>
      </c>
      <c r="T89" s="1014" t="s">
        <v>6880</v>
      </c>
      <c r="U89" s="1136" t="s">
        <v>195</v>
      </c>
      <c r="V89" s="1136" t="s">
        <v>420</v>
      </c>
      <c r="W89" s="1136" t="s">
        <v>498</v>
      </c>
      <c r="X89" s="1189">
        <v>44773.0</v>
      </c>
      <c r="Y89" s="1014" t="s">
        <v>6882</v>
      </c>
      <c r="Z89" s="1014"/>
      <c r="AA89" s="1014" t="s">
        <v>6883</v>
      </c>
      <c r="AB89" s="1190" t="s">
        <v>6878</v>
      </c>
      <c r="AC89" s="1188">
        <f t="shared" si="1"/>
        <v>30</v>
      </c>
      <c r="AD89" s="1014"/>
      <c r="AE89" s="1014"/>
      <c r="AF89" s="1014"/>
      <c r="AG89" s="1014"/>
    </row>
    <row r="90" ht="15.75" customHeight="1">
      <c r="A90" s="1136">
        <v>8089.0</v>
      </c>
      <c r="B90" s="1136" t="s">
        <v>36</v>
      </c>
      <c r="C90" s="1136" t="s">
        <v>6147</v>
      </c>
      <c r="D90" s="1220" t="s">
        <v>6884</v>
      </c>
      <c r="E90" s="1136" t="s">
        <v>812</v>
      </c>
      <c r="F90" s="1220" t="s">
        <v>6885</v>
      </c>
      <c r="G90" s="1014" t="s">
        <v>6886</v>
      </c>
      <c r="H90" s="1014" t="s">
        <v>6887</v>
      </c>
      <c r="I90" s="1220" t="s">
        <v>6888</v>
      </c>
      <c r="J90" s="1014" t="s">
        <v>6889</v>
      </c>
      <c r="K90" s="1136" t="s">
        <v>6890</v>
      </c>
      <c r="L90" s="1136" t="s">
        <v>420</v>
      </c>
      <c r="M90" s="1136">
        <v>82930.0</v>
      </c>
      <c r="N90" s="1220" t="s">
        <v>6891</v>
      </c>
      <c r="O90" s="1186">
        <v>41.2832344896866</v>
      </c>
      <c r="P90" s="1186">
        <v>-110.97371385767</v>
      </c>
      <c r="Q90" s="1283">
        <v>500.0</v>
      </c>
      <c r="R90" s="1014" t="s">
        <v>6892</v>
      </c>
      <c r="S90" s="1014" t="s">
        <v>6893</v>
      </c>
      <c r="T90" s="1014" t="s">
        <v>6894</v>
      </c>
      <c r="U90" s="1136" t="s">
        <v>6890</v>
      </c>
      <c r="V90" s="1136" t="s">
        <v>420</v>
      </c>
      <c r="W90" s="1014" t="s">
        <v>453</v>
      </c>
      <c r="X90" s="1189">
        <v>45440.0</v>
      </c>
      <c r="Y90" s="1014" t="s">
        <v>454</v>
      </c>
      <c r="Z90" s="1014"/>
      <c r="AA90" s="1014" t="s">
        <v>6895</v>
      </c>
      <c r="AB90" s="1014" t="s">
        <v>454</v>
      </c>
      <c r="AC90" s="1188">
        <f t="shared" si="1"/>
        <v>15</v>
      </c>
      <c r="AD90" s="1220" t="s">
        <v>6896</v>
      </c>
      <c r="AE90" s="1220" t="s">
        <v>6898</v>
      </c>
      <c r="AF90" s="1225" t="s">
        <v>6897</v>
      </c>
      <c r="AG90" s="1014"/>
    </row>
    <row r="91" ht="15.75" customHeight="1">
      <c r="A91" s="1184">
        <v>8090.0</v>
      </c>
      <c r="B91" s="1136" t="s">
        <v>36</v>
      </c>
      <c r="C91" s="1136" t="s">
        <v>6147</v>
      </c>
      <c r="D91" s="1014" t="s">
        <v>6899</v>
      </c>
      <c r="E91" s="1136" t="s">
        <v>1209</v>
      </c>
      <c r="F91" s="1014" t="s">
        <v>6189</v>
      </c>
      <c r="G91" s="1014" t="s">
        <v>6900</v>
      </c>
      <c r="H91" s="1014" t="s">
        <v>6901</v>
      </c>
      <c r="I91" s="1014" t="s">
        <v>6902</v>
      </c>
      <c r="J91" s="1014" t="s">
        <v>5462</v>
      </c>
      <c r="K91" s="1136" t="s">
        <v>86</v>
      </c>
      <c r="L91" s="1136" t="s">
        <v>420</v>
      </c>
      <c r="M91" s="1136">
        <v>60173.0</v>
      </c>
      <c r="N91" s="1136" t="s">
        <v>6903</v>
      </c>
      <c r="O91" s="1186">
        <v>42.0520610776124</v>
      </c>
      <c r="P91" s="1186">
        <v>-88.0321578583157</v>
      </c>
      <c r="Q91" s="1283">
        <v>10.0</v>
      </c>
      <c r="R91" s="1014" t="s">
        <v>6899</v>
      </c>
      <c r="S91" s="1014" t="s">
        <v>6901</v>
      </c>
      <c r="T91" s="1014" t="s">
        <v>5462</v>
      </c>
      <c r="U91" s="1136" t="s">
        <v>86</v>
      </c>
      <c r="V91" s="1136" t="s">
        <v>420</v>
      </c>
      <c r="W91" s="1136" t="s">
        <v>498</v>
      </c>
      <c r="X91" s="1189">
        <v>44773.0</v>
      </c>
      <c r="Y91" s="1014" t="s">
        <v>6904</v>
      </c>
      <c r="Z91" s="1014"/>
      <c r="AA91" s="1014" t="s">
        <v>6905</v>
      </c>
      <c r="AB91" s="1190" t="s">
        <v>6906</v>
      </c>
      <c r="AC91" s="1188">
        <f t="shared" si="1"/>
        <v>28</v>
      </c>
      <c r="AD91" s="1014"/>
      <c r="AE91" s="1014"/>
      <c r="AF91" s="1014"/>
      <c r="AG91" s="1014"/>
    </row>
    <row r="92" ht="15.75" customHeight="1">
      <c r="A92" s="1136">
        <v>8091.0</v>
      </c>
      <c r="B92" s="1191" t="s">
        <v>36</v>
      </c>
      <c r="C92" s="1191" t="s">
        <v>2757</v>
      </c>
      <c r="D92" s="1136" t="s">
        <v>6907</v>
      </c>
      <c r="E92" s="1191" t="s">
        <v>812</v>
      </c>
      <c r="F92" s="1136" t="s">
        <v>6440</v>
      </c>
      <c r="G92" s="1136" t="s">
        <v>6441</v>
      </c>
      <c r="H92" s="1191" t="s">
        <v>6908</v>
      </c>
      <c r="I92" s="1191" t="s">
        <v>6909</v>
      </c>
      <c r="J92" s="1191" t="s">
        <v>884</v>
      </c>
      <c r="K92" s="1346" t="s">
        <v>32</v>
      </c>
      <c r="L92" s="1191" t="s">
        <v>420</v>
      </c>
      <c r="M92" s="1227">
        <v>43604.0</v>
      </c>
      <c r="N92" s="1191" t="s">
        <v>6910</v>
      </c>
      <c r="O92" s="1191">
        <v>41.634436</v>
      </c>
      <c r="P92" s="1191">
        <v>-83.551385</v>
      </c>
      <c r="Q92" s="1191">
        <v>30.0</v>
      </c>
      <c r="R92" s="1136" t="s">
        <v>6907</v>
      </c>
      <c r="S92" s="1191" t="s">
        <v>6908</v>
      </c>
      <c r="T92" s="1191" t="s">
        <v>884</v>
      </c>
      <c r="U92" s="1346" t="s">
        <v>32</v>
      </c>
      <c r="V92" s="1191" t="s">
        <v>6311</v>
      </c>
      <c r="W92" s="1191" t="s">
        <v>486</v>
      </c>
      <c r="X92" s="1229">
        <v>45597.0</v>
      </c>
      <c r="Y92" s="1191" t="s">
        <v>6908</v>
      </c>
      <c r="Z92" s="1191"/>
      <c r="AA92" s="1136" t="s">
        <v>6911</v>
      </c>
      <c r="AB92" s="1191"/>
      <c r="AC92" s="1191">
        <f t="shared" si="1"/>
        <v>25</v>
      </c>
      <c r="AD92" s="1220"/>
      <c r="AE92" s="1136"/>
      <c r="AF92" s="1220"/>
      <c r="AG92" s="1220"/>
    </row>
    <row r="93" ht="15.75" customHeight="1">
      <c r="A93" s="1184">
        <v>8092.0</v>
      </c>
      <c r="B93" s="1136" t="s">
        <v>36</v>
      </c>
      <c r="C93" s="1136" t="s">
        <v>6147</v>
      </c>
      <c r="D93" s="1014" t="s">
        <v>6912</v>
      </c>
      <c r="E93" s="1136" t="s">
        <v>1209</v>
      </c>
      <c r="F93" s="1014" t="s">
        <v>6178</v>
      </c>
      <c r="G93" s="1014" t="s">
        <v>6913</v>
      </c>
      <c r="H93" s="1014" t="s">
        <v>6914</v>
      </c>
      <c r="I93" s="1014" t="s">
        <v>6915</v>
      </c>
      <c r="J93" s="1014" t="s">
        <v>6916</v>
      </c>
      <c r="K93" s="1136" t="s">
        <v>42</v>
      </c>
      <c r="L93" s="1136" t="s">
        <v>420</v>
      </c>
      <c r="M93" s="1136">
        <v>48111.0</v>
      </c>
      <c r="N93" s="1136" t="s">
        <v>6917</v>
      </c>
      <c r="O93" s="1186">
        <v>42.2359891701217</v>
      </c>
      <c r="P93" s="1186">
        <v>-83.4403195144847</v>
      </c>
      <c r="Q93" s="1283">
        <v>220.0</v>
      </c>
      <c r="R93" s="1014" t="s">
        <v>6912</v>
      </c>
      <c r="S93" s="1014" t="s">
        <v>6914</v>
      </c>
      <c r="T93" s="1014" t="s">
        <v>6918</v>
      </c>
      <c r="U93" s="1136" t="s">
        <v>6919</v>
      </c>
      <c r="V93" s="1136" t="s">
        <v>2098</v>
      </c>
      <c r="W93" s="1136" t="s">
        <v>498</v>
      </c>
      <c r="X93" s="1189">
        <v>44773.0</v>
      </c>
      <c r="Y93" s="1014" t="s">
        <v>6920</v>
      </c>
      <c r="Z93" s="1014"/>
      <c r="AA93" s="1014" t="s">
        <v>6921</v>
      </c>
      <c r="AB93" s="1190" t="s">
        <v>6922</v>
      </c>
      <c r="AC93" s="1188">
        <f t="shared" si="1"/>
        <v>32</v>
      </c>
      <c r="AD93" s="1014"/>
      <c r="AE93" s="1014"/>
      <c r="AF93" s="1014"/>
      <c r="AG93" s="1014"/>
    </row>
    <row r="94" ht="15.75" customHeight="1">
      <c r="A94" s="1136">
        <v>8093.0</v>
      </c>
      <c r="B94" s="1136" t="s">
        <v>36</v>
      </c>
      <c r="C94" s="1136" t="s">
        <v>2757</v>
      </c>
      <c r="D94" s="1014" t="s">
        <v>5820</v>
      </c>
      <c r="E94" s="1136" t="s">
        <v>1209</v>
      </c>
      <c r="F94" s="1136" t="s">
        <v>6807</v>
      </c>
      <c r="G94" s="1014" t="s">
        <v>6923</v>
      </c>
      <c r="H94" s="1277" t="s">
        <v>5824</v>
      </c>
      <c r="I94" s="1014" t="s">
        <v>5825</v>
      </c>
      <c r="J94" s="1014" t="s">
        <v>5826</v>
      </c>
      <c r="K94" s="1136" t="s">
        <v>70</v>
      </c>
      <c r="L94" s="1136" t="s">
        <v>420</v>
      </c>
      <c r="M94" s="1184">
        <v>85224.0</v>
      </c>
      <c r="N94" s="1136" t="s">
        <v>5827</v>
      </c>
      <c r="O94" s="1286">
        <v>33.30372</v>
      </c>
      <c r="P94" s="1186">
        <v>-111.8796</v>
      </c>
      <c r="Q94" s="1283">
        <v>1000.0</v>
      </c>
      <c r="R94" s="1014" t="s">
        <v>5820</v>
      </c>
      <c r="S94" s="1277" t="s">
        <v>5824</v>
      </c>
      <c r="T94" s="1014" t="s">
        <v>5826</v>
      </c>
      <c r="U94" s="1136" t="s">
        <v>95</v>
      </c>
      <c r="V94" s="1136" t="s">
        <v>420</v>
      </c>
      <c r="W94" s="1014" t="s">
        <v>1840</v>
      </c>
      <c r="X94" s="1189" t="s">
        <v>6924</v>
      </c>
      <c r="Y94" s="1277" t="s">
        <v>5824</v>
      </c>
      <c r="Z94" s="1014"/>
      <c r="AA94" s="1014" t="s">
        <v>6925</v>
      </c>
      <c r="AB94" s="1277" t="s">
        <v>5830</v>
      </c>
      <c r="AC94" s="1188">
        <f t="shared" si="1"/>
        <v>24</v>
      </c>
      <c r="AD94" s="1014"/>
      <c r="AE94" s="1014"/>
      <c r="AF94" s="1014">
        <f>IF(LEN(TRIM(AD94))=0,0,LEN(TRIM(AD94))-LEN(SUBSTITUTE(AD94," ",""))+1)</f>
        <v>0</v>
      </c>
      <c r="AG94" s="1014" t="s">
        <v>5831</v>
      </c>
    </row>
    <row r="95" ht="15.75" customHeight="1">
      <c r="A95" s="1184">
        <v>8094.0</v>
      </c>
      <c r="B95" s="1136" t="s">
        <v>36</v>
      </c>
      <c r="C95" s="1136" t="s">
        <v>6147</v>
      </c>
      <c r="D95" s="1014" t="s">
        <v>6926</v>
      </c>
      <c r="E95" s="1136" t="s">
        <v>812</v>
      </c>
      <c r="F95" s="1014" t="s">
        <v>6520</v>
      </c>
      <c r="G95" s="1014" t="s">
        <v>6520</v>
      </c>
      <c r="H95" s="1014" t="s">
        <v>1609</v>
      </c>
      <c r="I95" s="1014" t="s">
        <v>1610</v>
      </c>
      <c r="J95" s="1014" t="s">
        <v>1611</v>
      </c>
      <c r="K95" s="1136" t="s">
        <v>141</v>
      </c>
      <c r="L95" s="1136" t="s">
        <v>420</v>
      </c>
      <c r="M95" s="1136">
        <v>31601.0</v>
      </c>
      <c r="N95" s="1136" t="s">
        <v>1612</v>
      </c>
      <c r="O95" s="1186">
        <v>30.8018188375497</v>
      </c>
      <c r="P95" s="1186">
        <v>-83.2868567164952</v>
      </c>
      <c r="Q95" s="1283">
        <v>44.0</v>
      </c>
      <c r="R95" s="1014" t="s">
        <v>1613</v>
      </c>
      <c r="S95" s="1014" t="s">
        <v>1609</v>
      </c>
      <c r="T95" s="1014" t="s">
        <v>1614</v>
      </c>
      <c r="U95" s="1136" t="s">
        <v>1615</v>
      </c>
      <c r="V95" s="1136" t="s">
        <v>1077</v>
      </c>
      <c r="W95" s="1136" t="s">
        <v>498</v>
      </c>
      <c r="X95" s="1189">
        <v>44773.0</v>
      </c>
      <c r="Y95" s="1014" t="s">
        <v>6927</v>
      </c>
      <c r="Z95" s="1014" t="s">
        <v>6928</v>
      </c>
      <c r="AA95" s="1014" t="s">
        <v>1618</v>
      </c>
      <c r="AB95" s="1014" t="s">
        <v>1619</v>
      </c>
      <c r="AC95" s="1188">
        <f t="shared" si="1"/>
        <v>27</v>
      </c>
      <c r="AD95" s="1014"/>
      <c r="AE95" s="1014"/>
      <c r="AF95" s="1014"/>
      <c r="AG95" s="1014"/>
    </row>
    <row r="96" ht="15.75" customHeight="1">
      <c r="A96" s="1136">
        <v>8095.0</v>
      </c>
      <c r="B96" s="1136" t="s">
        <v>36</v>
      </c>
      <c r="C96" s="1136" t="s">
        <v>2757</v>
      </c>
      <c r="D96" s="1014" t="s">
        <v>6929</v>
      </c>
      <c r="E96" s="1136" t="s">
        <v>1209</v>
      </c>
      <c r="F96" s="1136" t="s">
        <v>6807</v>
      </c>
      <c r="G96" s="1014" t="s">
        <v>6930</v>
      </c>
      <c r="H96" s="1277" t="s">
        <v>6931</v>
      </c>
      <c r="I96" s="1014" t="s">
        <v>6932</v>
      </c>
      <c r="J96" s="1014" t="s">
        <v>940</v>
      </c>
      <c r="K96" s="1136" t="s">
        <v>26</v>
      </c>
      <c r="L96" s="1136" t="s">
        <v>420</v>
      </c>
      <c r="M96" s="1184">
        <v>94115.0</v>
      </c>
      <c r="N96" s="1136" t="s">
        <v>6933</v>
      </c>
      <c r="O96" s="1186">
        <v>38.0923691816194</v>
      </c>
      <c r="P96" s="1186">
        <v>-122.419101939763</v>
      </c>
      <c r="Q96" s="1283">
        <v>5.0</v>
      </c>
      <c r="R96" s="1014" t="s">
        <v>6929</v>
      </c>
      <c r="S96" s="1277" t="s">
        <v>6931</v>
      </c>
      <c r="T96" s="1014" t="s">
        <v>940</v>
      </c>
      <c r="U96" s="1136" t="s">
        <v>26</v>
      </c>
      <c r="V96" s="1136" t="s">
        <v>420</v>
      </c>
      <c r="W96" s="1014" t="s">
        <v>1840</v>
      </c>
      <c r="X96" s="1189" t="s">
        <v>6934</v>
      </c>
      <c r="Y96" s="1277" t="s">
        <v>6931</v>
      </c>
      <c r="Z96" s="1014" t="s">
        <v>6936</v>
      </c>
      <c r="AA96" s="1014" t="s">
        <v>6935</v>
      </c>
      <c r="AB96" s="1277" t="s">
        <v>6931</v>
      </c>
      <c r="AC96" s="1188">
        <f t="shared" si="1"/>
        <v>23</v>
      </c>
      <c r="AD96" s="1014"/>
      <c r="AE96" s="1014"/>
      <c r="AF96" s="1014">
        <f>IF(LEN(TRIM(AD96))=0,0,LEN(TRIM(AD96))-LEN(SUBSTITUTE(AD96," ",""))+1)</f>
        <v>0</v>
      </c>
      <c r="AG96" s="1014" t="s">
        <v>6937</v>
      </c>
    </row>
    <row r="97" ht="15.75" customHeight="1">
      <c r="A97" s="1184">
        <v>8096.0</v>
      </c>
      <c r="B97" s="1136" t="s">
        <v>36</v>
      </c>
      <c r="C97" s="1136" t="s">
        <v>6147</v>
      </c>
      <c r="D97" s="1014" t="s">
        <v>6938</v>
      </c>
      <c r="E97" s="1136" t="s">
        <v>812</v>
      </c>
      <c r="F97" s="1136" t="s">
        <v>6939</v>
      </c>
      <c r="G97" s="1014" t="s">
        <v>6421</v>
      </c>
      <c r="H97" s="1014" t="s">
        <v>6940</v>
      </c>
      <c r="I97" s="1014" t="s">
        <v>6941</v>
      </c>
      <c r="J97" s="1014" t="s">
        <v>6942</v>
      </c>
      <c r="K97" s="1136" t="s">
        <v>250</v>
      </c>
      <c r="L97" s="1136" t="s">
        <v>420</v>
      </c>
      <c r="M97" s="1185" t="s">
        <v>6943</v>
      </c>
      <c r="N97" s="1136" t="s">
        <v>6944</v>
      </c>
      <c r="O97" s="1186">
        <v>40.8172334258352</v>
      </c>
      <c r="P97" s="1186">
        <v>-74.1015528037973</v>
      </c>
      <c r="Q97" s="1283">
        <v>100.0</v>
      </c>
      <c r="R97" s="1014" t="s">
        <v>6945</v>
      </c>
      <c r="S97" s="1014" t="s">
        <v>6946</v>
      </c>
      <c r="T97" s="1014" t="s">
        <v>6947</v>
      </c>
      <c r="U97" s="1136" t="s">
        <v>86</v>
      </c>
      <c r="V97" s="1136" t="s">
        <v>420</v>
      </c>
      <c r="W97" s="1014" t="s">
        <v>498</v>
      </c>
      <c r="X97" s="1189">
        <v>45289.0</v>
      </c>
      <c r="Y97" s="1014" t="s">
        <v>6948</v>
      </c>
      <c r="Z97" s="1014"/>
      <c r="AA97" s="1014" t="s">
        <v>6949</v>
      </c>
      <c r="AB97" s="1277"/>
      <c r="AC97" s="1188">
        <f t="shared" si="1"/>
        <v>30</v>
      </c>
      <c r="AD97" s="1014"/>
      <c r="AE97" s="1014"/>
      <c r="AF97" s="1014"/>
      <c r="AG97" s="1014"/>
    </row>
    <row r="98" ht="15.75" customHeight="1">
      <c r="A98" s="1136">
        <v>8097.0</v>
      </c>
      <c r="B98" s="1136" t="s">
        <v>36</v>
      </c>
      <c r="C98" s="1136" t="s">
        <v>6147</v>
      </c>
      <c r="D98" s="1014" t="s">
        <v>2605</v>
      </c>
      <c r="E98" s="1136" t="s">
        <v>1209</v>
      </c>
      <c r="F98" s="1014" t="s">
        <v>6148</v>
      </c>
      <c r="G98" s="1014" t="s">
        <v>6421</v>
      </c>
      <c r="H98" s="1014" t="s">
        <v>6950</v>
      </c>
      <c r="I98" s="1014" t="s">
        <v>2608</v>
      </c>
      <c r="J98" s="1014" t="s">
        <v>2015</v>
      </c>
      <c r="K98" s="1136" t="s">
        <v>70</v>
      </c>
      <c r="L98" s="1136" t="s">
        <v>420</v>
      </c>
      <c r="M98" s="1136">
        <v>85756.0</v>
      </c>
      <c r="N98" s="1136" t="s">
        <v>2609</v>
      </c>
      <c r="O98" s="1186">
        <v>32.1254550894354</v>
      </c>
      <c r="P98" s="1186">
        <v>-110.929678675975</v>
      </c>
      <c r="Q98" s="1283">
        <v>82.0</v>
      </c>
      <c r="R98" s="1014" t="s">
        <v>2605</v>
      </c>
      <c r="S98" s="1014" t="s">
        <v>6950</v>
      </c>
      <c r="T98" s="1014" t="s">
        <v>2015</v>
      </c>
      <c r="U98" s="1136" t="s">
        <v>70</v>
      </c>
      <c r="V98" s="1136" t="s">
        <v>420</v>
      </c>
      <c r="W98" s="1136" t="s">
        <v>498</v>
      </c>
      <c r="X98" s="1189">
        <v>44773.0</v>
      </c>
      <c r="Y98" s="1014" t="s">
        <v>6951</v>
      </c>
      <c r="Z98" s="1014" t="s">
        <v>6953</v>
      </c>
      <c r="AA98" s="1014" t="s">
        <v>6952</v>
      </c>
      <c r="AB98" s="1190" t="s">
        <v>6950</v>
      </c>
      <c r="AC98" s="1188">
        <f t="shared" si="1"/>
        <v>23</v>
      </c>
      <c r="AD98" s="1014"/>
      <c r="AE98" s="1014"/>
      <c r="AF98" s="1014"/>
      <c r="AG98" s="1014"/>
    </row>
    <row r="99" ht="15.75" customHeight="1">
      <c r="A99" s="1184">
        <v>8098.0</v>
      </c>
      <c r="B99" s="1136" t="s">
        <v>36</v>
      </c>
      <c r="C99" s="1136" t="s">
        <v>6147</v>
      </c>
      <c r="D99" s="1014" t="s">
        <v>6954</v>
      </c>
      <c r="E99" s="1136" t="s">
        <v>812</v>
      </c>
      <c r="F99" s="1014" t="s">
        <v>6178</v>
      </c>
      <c r="G99" s="1014" t="s">
        <v>6955</v>
      </c>
      <c r="H99" s="1014" t="s">
        <v>6956</v>
      </c>
      <c r="I99" s="1014" t="s">
        <v>6957</v>
      </c>
      <c r="J99" s="1014" t="s">
        <v>1114</v>
      </c>
      <c r="K99" s="1136" t="s">
        <v>22</v>
      </c>
      <c r="L99" s="1136" t="s">
        <v>618</v>
      </c>
      <c r="M99" s="1136" t="s">
        <v>6958</v>
      </c>
      <c r="N99" s="1136" t="s">
        <v>6959</v>
      </c>
      <c r="O99" s="1186">
        <v>45.5571238420848</v>
      </c>
      <c r="P99" s="1186">
        <v>-73.5863731170312</v>
      </c>
      <c r="Q99" s="1283" t="s">
        <v>420</v>
      </c>
      <c r="R99" s="1014" t="s">
        <v>6954</v>
      </c>
      <c r="S99" s="1014" t="s">
        <v>6956</v>
      </c>
      <c r="T99" s="1014" t="s">
        <v>1114</v>
      </c>
      <c r="U99" s="1136" t="s">
        <v>22</v>
      </c>
      <c r="V99" s="1136" t="s">
        <v>618</v>
      </c>
      <c r="W99" s="1014" t="s">
        <v>445</v>
      </c>
      <c r="X99" s="1189">
        <v>45336.0</v>
      </c>
      <c r="Y99" s="1014" t="s">
        <v>454</v>
      </c>
      <c r="Z99" s="1014"/>
      <c r="AA99" s="1014" t="s">
        <v>6960</v>
      </c>
      <c r="AB99" s="1014"/>
      <c r="AC99" s="1188">
        <f t="shared" si="1"/>
        <v>30</v>
      </c>
      <c r="AD99" s="1014" t="s">
        <v>6961</v>
      </c>
      <c r="AE99" s="1014" t="s">
        <v>6963</v>
      </c>
      <c r="AF99" s="1014" t="s">
        <v>6962</v>
      </c>
      <c r="AG99" s="1014"/>
    </row>
    <row r="100" ht="15.75" customHeight="1">
      <c r="A100" s="1136">
        <v>8099.0</v>
      </c>
      <c r="B100" s="1136" t="s">
        <v>36</v>
      </c>
      <c r="C100" s="1136" t="s">
        <v>6147</v>
      </c>
      <c r="D100" s="1014" t="s">
        <v>6964</v>
      </c>
      <c r="E100" s="1136" t="s">
        <v>1209</v>
      </c>
      <c r="F100" s="1014" t="s">
        <v>6148</v>
      </c>
      <c r="G100" s="1014" t="s">
        <v>6421</v>
      </c>
      <c r="H100" s="1014" t="s">
        <v>6965</v>
      </c>
      <c r="I100" s="1014" t="s">
        <v>6966</v>
      </c>
      <c r="J100" s="1014" t="s">
        <v>908</v>
      </c>
      <c r="K100" s="1136" t="s">
        <v>42</v>
      </c>
      <c r="L100" s="1136" t="s">
        <v>420</v>
      </c>
      <c r="M100" s="1136">
        <v>48108.0</v>
      </c>
      <c r="N100" s="1136" t="s">
        <v>6967</v>
      </c>
      <c r="O100" s="1186">
        <v>42.2194652442965</v>
      </c>
      <c r="P100" s="1186">
        <v>-83.7323223872524</v>
      </c>
      <c r="Q100" s="1283"/>
      <c r="R100" s="1014" t="s">
        <v>6964</v>
      </c>
      <c r="S100" s="1014" t="s">
        <v>6965</v>
      </c>
      <c r="T100" s="1014" t="s">
        <v>6968</v>
      </c>
      <c r="U100" s="1136" t="s">
        <v>95</v>
      </c>
      <c r="V100" s="1136" t="s">
        <v>420</v>
      </c>
      <c r="W100" s="1136" t="s">
        <v>498</v>
      </c>
      <c r="X100" s="1189">
        <v>44773.0</v>
      </c>
      <c r="Y100" s="1014" t="s">
        <v>6969</v>
      </c>
      <c r="Z100" s="1014" t="s">
        <v>6971</v>
      </c>
      <c r="AA100" s="1014" t="s">
        <v>6970</v>
      </c>
      <c r="AB100" s="1190" t="s">
        <v>6972</v>
      </c>
      <c r="AC100" s="1188">
        <f t="shared" si="1"/>
        <v>27</v>
      </c>
      <c r="AD100" s="1014"/>
      <c r="AE100" s="1014"/>
      <c r="AF100" s="1014"/>
      <c r="AG100" s="1014"/>
    </row>
    <row r="101" ht="15.75" customHeight="1">
      <c r="A101" s="1184">
        <v>8100.0</v>
      </c>
      <c r="B101" s="1136" t="s">
        <v>36</v>
      </c>
      <c r="C101" s="1136" t="s">
        <v>6147</v>
      </c>
      <c r="D101" s="1014" t="s">
        <v>6973</v>
      </c>
      <c r="E101" s="1136" t="s">
        <v>1209</v>
      </c>
      <c r="F101" s="1014" t="s">
        <v>6529</v>
      </c>
      <c r="G101" s="1014" t="s">
        <v>6974</v>
      </c>
      <c r="H101" s="1014" t="s">
        <v>6975</v>
      </c>
      <c r="I101" s="480" t="s">
        <v>6976</v>
      </c>
      <c r="J101" s="1014" t="s">
        <v>5600</v>
      </c>
      <c r="K101" s="1136" t="s">
        <v>4566</v>
      </c>
      <c r="L101" s="1136" t="s">
        <v>420</v>
      </c>
      <c r="M101" s="1136">
        <v>73105.0</v>
      </c>
      <c r="N101" s="1136" t="s">
        <v>6977</v>
      </c>
      <c r="O101" s="1186">
        <v>35.3769275632952</v>
      </c>
      <c r="P101" s="1186">
        <v>-97.5427243623545</v>
      </c>
      <c r="Q101" s="1283">
        <v>70.0</v>
      </c>
      <c r="R101" s="480" t="s">
        <v>6978</v>
      </c>
      <c r="S101" s="1014" t="s">
        <v>6975</v>
      </c>
      <c r="T101" s="480" t="s">
        <v>5600</v>
      </c>
      <c r="U101" s="1136" t="s">
        <v>4566</v>
      </c>
      <c r="V101" s="1136" t="s">
        <v>420</v>
      </c>
      <c r="W101" s="1136" t="s">
        <v>498</v>
      </c>
      <c r="X101" s="1189">
        <v>44773.0</v>
      </c>
      <c r="Y101" s="480" t="s">
        <v>6979</v>
      </c>
      <c r="Z101" s="1014"/>
      <c r="AA101" s="1014" t="s">
        <v>6980</v>
      </c>
      <c r="AB101" s="1190" t="s">
        <v>6975</v>
      </c>
      <c r="AC101" s="1188">
        <f t="shared" si="1"/>
        <v>22</v>
      </c>
      <c r="AD101" s="1014"/>
      <c r="AE101" s="1014"/>
      <c r="AF101" s="1014"/>
      <c r="AG101" s="1014"/>
    </row>
    <row r="102" ht="15.75" customHeight="1">
      <c r="A102" s="1136">
        <v>8101.0</v>
      </c>
      <c r="B102" s="1136" t="s">
        <v>36</v>
      </c>
      <c r="C102" s="1136" t="s">
        <v>6147</v>
      </c>
      <c r="D102" s="1014" t="s">
        <v>6981</v>
      </c>
      <c r="E102" s="1136" t="s">
        <v>812</v>
      </c>
      <c r="F102" s="1014" t="s">
        <v>6329</v>
      </c>
      <c r="G102" s="1014" t="s">
        <v>6982</v>
      </c>
      <c r="H102" s="1014" t="s">
        <v>6983</v>
      </c>
      <c r="I102" s="1014" t="s">
        <v>6984</v>
      </c>
      <c r="J102" s="1014" t="s">
        <v>6985</v>
      </c>
      <c r="K102" s="1136" t="s">
        <v>22</v>
      </c>
      <c r="L102" s="1136" t="s">
        <v>618</v>
      </c>
      <c r="M102" s="1136" t="s">
        <v>6986</v>
      </c>
      <c r="N102" s="1136" t="s">
        <v>6987</v>
      </c>
      <c r="O102" s="1186">
        <v>45.5715096893633</v>
      </c>
      <c r="P102" s="1186">
        <v>-73.7763737458665</v>
      </c>
      <c r="Q102" s="1283" t="s">
        <v>618</v>
      </c>
      <c r="R102" s="1014" t="s">
        <v>6981</v>
      </c>
      <c r="S102" s="1014" t="s">
        <v>6983</v>
      </c>
      <c r="T102" s="1014" t="s">
        <v>1114</v>
      </c>
      <c r="U102" s="1136" t="s">
        <v>22</v>
      </c>
      <c r="V102" s="1136" t="s">
        <v>618</v>
      </c>
      <c r="W102" s="1014" t="s">
        <v>445</v>
      </c>
      <c r="X102" s="1189">
        <v>45336.0</v>
      </c>
      <c r="Y102" s="1014" t="s">
        <v>454</v>
      </c>
      <c r="Z102" s="1014"/>
      <c r="AA102" s="1014" t="s">
        <v>6988</v>
      </c>
      <c r="AB102" s="1014"/>
      <c r="AC102" s="1188">
        <f t="shared" si="1"/>
        <v>21</v>
      </c>
      <c r="AD102" s="1014" t="s">
        <v>6989</v>
      </c>
      <c r="AE102" s="1014" t="s">
        <v>6990</v>
      </c>
      <c r="AF102" s="1014" t="s">
        <v>6987</v>
      </c>
      <c r="AG102" s="1014"/>
    </row>
    <row r="103" ht="149.25" customHeight="1">
      <c r="A103" s="1184">
        <v>8102.0</v>
      </c>
      <c r="B103" s="1136" t="s">
        <v>36</v>
      </c>
      <c r="C103" s="1136" t="s">
        <v>2757</v>
      </c>
      <c r="D103" s="1014" t="s">
        <v>5906</v>
      </c>
      <c r="E103" s="1136" t="s">
        <v>1209</v>
      </c>
      <c r="F103" s="1136" t="s">
        <v>6991</v>
      </c>
      <c r="G103" s="1014" t="s">
        <v>6992</v>
      </c>
      <c r="H103" s="1277" t="s">
        <v>5909</v>
      </c>
      <c r="I103" s="1014" t="s">
        <v>5910</v>
      </c>
      <c r="J103" s="1014" t="s">
        <v>5911</v>
      </c>
      <c r="K103" s="1136" t="s">
        <v>179</v>
      </c>
      <c r="L103" s="1136" t="s">
        <v>420</v>
      </c>
      <c r="M103" s="1184">
        <v>15108.0</v>
      </c>
      <c r="N103" s="1136" t="s">
        <v>6993</v>
      </c>
      <c r="O103" s="1286">
        <v>40.45638</v>
      </c>
      <c r="P103" s="1286">
        <v>-80.17638</v>
      </c>
      <c r="Q103" s="1283">
        <v>51.0</v>
      </c>
      <c r="R103" s="1014" t="s">
        <v>5906</v>
      </c>
      <c r="S103" s="1277" t="s">
        <v>5909</v>
      </c>
      <c r="T103" s="1014" t="s">
        <v>5911</v>
      </c>
      <c r="U103" s="1136" t="s">
        <v>179</v>
      </c>
      <c r="V103" s="1136" t="s">
        <v>420</v>
      </c>
      <c r="W103" s="1014" t="s">
        <v>752</v>
      </c>
      <c r="X103" s="1189">
        <v>45503.0</v>
      </c>
      <c r="Y103" s="1277" t="s">
        <v>5909</v>
      </c>
      <c r="Z103" s="1014"/>
      <c r="AA103" s="1014" t="s">
        <v>6994</v>
      </c>
      <c r="AB103" s="1277" t="s">
        <v>6996</v>
      </c>
      <c r="AC103" s="1188">
        <f t="shared" si="1"/>
        <v>23</v>
      </c>
      <c r="AD103" s="1014"/>
      <c r="AE103" s="1014"/>
      <c r="AF103" s="1014">
        <f t="shared" ref="AF103:AF104" si="4">IF(LEN(TRIM(AD103))=0,0,LEN(TRIM(AD103))-LEN(SUBSTITUTE(AD103," ",""))+1)</f>
        <v>0</v>
      </c>
      <c r="AG103" s="1014" t="s">
        <v>6995</v>
      </c>
    </row>
    <row r="104" ht="15.75" customHeight="1">
      <c r="A104" s="1136">
        <v>8103.0</v>
      </c>
      <c r="B104" s="1136" t="s">
        <v>36</v>
      </c>
      <c r="C104" s="1136" t="s">
        <v>2757</v>
      </c>
      <c r="D104" s="1014" t="s">
        <v>6997</v>
      </c>
      <c r="E104" s="1136" t="s">
        <v>812</v>
      </c>
      <c r="F104" s="1136" t="s">
        <v>6998</v>
      </c>
      <c r="G104" s="1136" t="s">
        <v>6999</v>
      </c>
      <c r="H104" s="1014" t="s">
        <v>7000</v>
      </c>
      <c r="I104" s="1014" t="s">
        <v>7001</v>
      </c>
      <c r="J104" s="1014" t="s">
        <v>5070</v>
      </c>
      <c r="K104" s="1136" t="s">
        <v>248</v>
      </c>
      <c r="L104" s="1136" t="s">
        <v>420</v>
      </c>
      <c r="M104" s="1324" t="s">
        <v>7002</v>
      </c>
      <c r="N104" s="1136" t="s">
        <v>7003</v>
      </c>
      <c r="O104" s="1186">
        <v>42.398342484915</v>
      </c>
      <c r="P104" s="1186">
        <v>-71.1500697463413</v>
      </c>
      <c r="Q104" s="1283">
        <v>5000.0</v>
      </c>
      <c r="R104" s="1014" t="s">
        <v>6997</v>
      </c>
      <c r="S104" s="1014" t="s">
        <v>7000</v>
      </c>
      <c r="T104" s="1014" t="s">
        <v>4467</v>
      </c>
      <c r="U104" s="1136"/>
      <c r="V104" s="1136" t="s">
        <v>2301</v>
      </c>
      <c r="W104" s="1014" t="s">
        <v>486</v>
      </c>
      <c r="X104" s="1189">
        <v>45689.0</v>
      </c>
      <c r="Y104" s="1014" t="s">
        <v>7004</v>
      </c>
      <c r="Z104" s="1014"/>
      <c r="AA104" s="1014" t="s">
        <v>7005</v>
      </c>
      <c r="AB104" s="1014"/>
      <c r="AC104" s="1188">
        <f t="shared" si="1"/>
        <v>18</v>
      </c>
      <c r="AD104" s="1014"/>
      <c r="AE104" s="1014"/>
      <c r="AF104" s="1014">
        <f t="shared" si="4"/>
        <v>0</v>
      </c>
      <c r="AG104" s="1014"/>
    </row>
    <row r="105" ht="15.75" customHeight="1">
      <c r="A105" s="1184">
        <v>8104.0</v>
      </c>
      <c r="B105" s="1136" t="s">
        <v>36</v>
      </c>
      <c r="C105" s="1136" t="s">
        <v>6147</v>
      </c>
      <c r="D105" s="1014" t="s">
        <v>7006</v>
      </c>
      <c r="E105" s="1136" t="s">
        <v>812</v>
      </c>
      <c r="F105" s="1014" t="s">
        <v>7007</v>
      </c>
      <c r="G105" s="1014" t="s">
        <v>7008</v>
      </c>
      <c r="H105" s="1014" t="s">
        <v>7009</v>
      </c>
      <c r="I105" s="1014" t="s">
        <v>7010</v>
      </c>
      <c r="J105" s="1014" t="s">
        <v>7011</v>
      </c>
      <c r="K105" s="1191" t="s">
        <v>114</v>
      </c>
      <c r="L105" s="1136" t="s">
        <v>420</v>
      </c>
      <c r="M105" s="1191">
        <v>80020.0</v>
      </c>
      <c r="N105" s="1136" t="s">
        <v>7012</v>
      </c>
      <c r="O105" s="1186">
        <v>39.9258598272046</v>
      </c>
      <c r="P105" s="1186">
        <v>-105.09475563118</v>
      </c>
      <c r="Q105" s="1283">
        <v>5.0</v>
      </c>
      <c r="R105" s="1217" t="s">
        <v>7006</v>
      </c>
      <c r="S105" s="1217" t="s">
        <v>7009</v>
      </c>
      <c r="T105" s="1217" t="s">
        <v>7011</v>
      </c>
      <c r="U105" s="1191" t="s">
        <v>114</v>
      </c>
      <c r="V105" s="1191" t="s">
        <v>420</v>
      </c>
      <c r="W105" s="1136" t="s">
        <v>498</v>
      </c>
      <c r="X105" s="1189">
        <v>44773.0</v>
      </c>
      <c r="Y105" s="1217" t="s">
        <v>7013</v>
      </c>
      <c r="Z105" s="1014" t="s">
        <v>7015</v>
      </c>
      <c r="AA105" s="1014" t="s">
        <v>7014</v>
      </c>
      <c r="AB105" s="1190" t="s">
        <v>7016</v>
      </c>
      <c r="AC105" s="1188">
        <f t="shared" si="1"/>
        <v>29</v>
      </c>
      <c r="AD105" s="1014"/>
      <c r="AE105" s="1014"/>
      <c r="AF105" s="1014"/>
      <c r="AG105" s="1014"/>
    </row>
    <row r="106" ht="95.25" customHeight="1">
      <c r="A106" s="1136">
        <v>8105.0</v>
      </c>
      <c r="B106" s="1191" t="s">
        <v>158</v>
      </c>
      <c r="C106" s="1136" t="s">
        <v>6147</v>
      </c>
      <c r="D106" s="1191" t="s">
        <v>7017</v>
      </c>
      <c r="E106" s="1136" t="s">
        <v>812</v>
      </c>
      <c r="F106" s="1014" t="s">
        <v>6178</v>
      </c>
      <c r="G106" s="1136" t="s">
        <v>7018</v>
      </c>
      <c r="H106" s="1191" t="s">
        <v>7019</v>
      </c>
      <c r="I106" s="1191" t="s">
        <v>7020</v>
      </c>
      <c r="J106" s="1191" t="s">
        <v>908</v>
      </c>
      <c r="K106" s="1191" t="s">
        <v>42</v>
      </c>
      <c r="L106" s="1191" t="s">
        <v>420</v>
      </c>
      <c r="M106" s="1251" t="s">
        <v>7021</v>
      </c>
      <c r="N106" s="1191" t="s">
        <v>7022</v>
      </c>
      <c r="O106" s="1191">
        <v>42.2260208730191</v>
      </c>
      <c r="P106" s="1191">
        <v>-83.7203236134945</v>
      </c>
      <c r="Q106" s="1283">
        <v>5.0</v>
      </c>
      <c r="R106" s="1191" t="s">
        <v>7017</v>
      </c>
      <c r="S106" s="1191" t="s">
        <v>7019</v>
      </c>
      <c r="T106" s="1191" t="s">
        <v>908</v>
      </c>
      <c r="U106" s="1191" t="s">
        <v>42</v>
      </c>
      <c r="V106" s="1191" t="s">
        <v>420</v>
      </c>
      <c r="W106" s="1191" t="s">
        <v>453</v>
      </c>
      <c r="X106" s="1229">
        <v>45412.0</v>
      </c>
      <c r="Y106" s="1191" t="s">
        <v>454</v>
      </c>
      <c r="Z106" s="1014"/>
      <c r="AA106" s="480" t="s">
        <v>7023</v>
      </c>
      <c r="AB106" s="1014"/>
      <c r="AC106" s="1188">
        <f t="shared" si="1"/>
        <v>26</v>
      </c>
      <c r="AD106" s="1220" t="s">
        <v>7024</v>
      </c>
      <c r="AE106" s="1220" t="s">
        <v>7026</v>
      </c>
      <c r="AF106" s="1220" t="s">
        <v>7025</v>
      </c>
      <c r="AG106" s="1014"/>
    </row>
    <row r="107" ht="15.75" customHeight="1">
      <c r="A107" s="1184">
        <v>8106.0</v>
      </c>
      <c r="B107" s="1136" t="s">
        <v>36</v>
      </c>
      <c r="C107" s="1136" t="s">
        <v>6147</v>
      </c>
      <c r="D107" s="1220" t="s">
        <v>7027</v>
      </c>
      <c r="E107" s="1136" t="s">
        <v>812</v>
      </c>
      <c r="F107" s="1136" t="s">
        <v>6529</v>
      </c>
      <c r="G107" s="1014" t="s">
        <v>7028</v>
      </c>
      <c r="H107" s="480" t="s">
        <v>7029</v>
      </c>
      <c r="I107" s="1220" t="s">
        <v>7030</v>
      </c>
      <c r="J107" s="1014" t="s">
        <v>3780</v>
      </c>
      <c r="K107" s="1136" t="s">
        <v>26</v>
      </c>
      <c r="L107" s="1136" t="s">
        <v>420</v>
      </c>
      <c r="M107" s="1136">
        <v>95054.0</v>
      </c>
      <c r="N107" s="1225" t="s">
        <v>7031</v>
      </c>
      <c r="O107" s="1186">
        <v>37.3899900093318</v>
      </c>
      <c r="P107" s="1186">
        <v>-121.961028306132</v>
      </c>
      <c r="Q107" s="1283">
        <v>12.0</v>
      </c>
      <c r="R107" s="1014" t="s">
        <v>5945</v>
      </c>
      <c r="S107" s="1220" t="s">
        <v>7032</v>
      </c>
      <c r="T107" s="1014" t="s">
        <v>7033</v>
      </c>
      <c r="U107" s="1220" t="s">
        <v>786</v>
      </c>
      <c r="V107" s="1136" t="s">
        <v>659</v>
      </c>
      <c r="W107" s="1014" t="s">
        <v>486</v>
      </c>
      <c r="X107" s="1189">
        <v>45580.0</v>
      </c>
      <c r="Y107" s="1014" t="s">
        <v>454</v>
      </c>
      <c r="Z107" s="1014"/>
      <c r="AA107" s="480" t="s">
        <v>7034</v>
      </c>
      <c r="AB107" s="1014"/>
      <c r="AC107" s="1188">
        <f t="shared" si="1"/>
        <v>16</v>
      </c>
      <c r="AD107" s="1220" t="s">
        <v>7035</v>
      </c>
      <c r="AE107" s="1220" t="s">
        <v>7037</v>
      </c>
      <c r="AF107" s="1225" t="s">
        <v>7036</v>
      </c>
      <c r="AG107" s="1014"/>
    </row>
    <row r="108" ht="182.25" customHeight="1">
      <c r="A108" s="1136">
        <v>8107.0</v>
      </c>
      <c r="B108" s="1136" t="s">
        <v>36</v>
      </c>
      <c r="C108" s="1136" t="s">
        <v>6147</v>
      </c>
      <c r="D108" s="1014" t="s">
        <v>7038</v>
      </c>
      <c r="E108" s="1136" t="s">
        <v>1209</v>
      </c>
      <c r="F108" s="1014" t="s">
        <v>6148</v>
      </c>
      <c r="G108" s="1014" t="s">
        <v>6421</v>
      </c>
      <c r="H108" s="1014" t="s">
        <v>7039</v>
      </c>
      <c r="I108" s="1014" t="s">
        <v>7040</v>
      </c>
      <c r="J108" s="1014" t="s">
        <v>7041</v>
      </c>
      <c r="K108" s="1136" t="s">
        <v>86</v>
      </c>
      <c r="L108" s="1136" t="s">
        <v>420</v>
      </c>
      <c r="M108" s="1136">
        <v>60062.0</v>
      </c>
      <c r="N108" s="1136" t="s">
        <v>7042</v>
      </c>
      <c r="O108" s="1186">
        <v>42.1463253463234</v>
      </c>
      <c r="P108" s="1186">
        <v>-87.8464252379354</v>
      </c>
      <c r="Q108" s="1283"/>
      <c r="R108" s="1014" t="s">
        <v>7043</v>
      </c>
      <c r="S108" s="1014" t="s">
        <v>7039</v>
      </c>
      <c r="T108" s="1014" t="s">
        <v>7041</v>
      </c>
      <c r="U108" s="1136" t="s">
        <v>86</v>
      </c>
      <c r="V108" s="1136" t="s">
        <v>420</v>
      </c>
      <c r="W108" s="1136" t="s">
        <v>498</v>
      </c>
      <c r="X108" s="1189">
        <v>45289.0</v>
      </c>
      <c r="Y108" s="1014" t="s">
        <v>7044</v>
      </c>
      <c r="Z108" s="1014" t="s">
        <v>7046</v>
      </c>
      <c r="AA108" s="1014" t="s">
        <v>7045</v>
      </c>
      <c r="AB108" s="1014"/>
      <c r="AC108" s="1188">
        <f t="shared" si="1"/>
        <v>30</v>
      </c>
      <c r="AD108" s="1014"/>
      <c r="AE108" s="1014"/>
      <c r="AF108" s="1014"/>
      <c r="AG108" s="1014"/>
    </row>
    <row r="109" ht="59.25" customHeight="1">
      <c r="A109" s="1184">
        <v>8108.0</v>
      </c>
      <c r="B109" s="1136" t="s">
        <v>55</v>
      </c>
      <c r="C109" s="1136" t="s">
        <v>6147</v>
      </c>
      <c r="D109" s="510" t="s">
        <v>7047</v>
      </c>
      <c r="E109" s="1136" t="s">
        <v>1209</v>
      </c>
      <c r="F109" s="1014" t="s">
        <v>6148</v>
      </c>
      <c r="G109" s="1014" t="s">
        <v>6421</v>
      </c>
      <c r="H109" s="542" t="s">
        <v>1853</v>
      </c>
      <c r="I109" s="510" t="s">
        <v>7048</v>
      </c>
      <c r="J109" s="1014" t="s">
        <v>1855</v>
      </c>
      <c r="K109" s="1136" t="s">
        <v>60</v>
      </c>
      <c r="L109" s="1136" t="s">
        <v>420</v>
      </c>
      <c r="M109" s="1136">
        <v>37416.0</v>
      </c>
      <c r="N109" s="535" t="s">
        <v>7049</v>
      </c>
      <c r="O109" s="1186">
        <v>35.0771</v>
      </c>
      <c r="P109" s="1186">
        <v>-85.13056</v>
      </c>
      <c r="Q109" s="1283">
        <v>5500.0</v>
      </c>
      <c r="R109" s="1014" t="s">
        <v>7050</v>
      </c>
      <c r="S109" s="510" t="s">
        <v>2713</v>
      </c>
      <c r="T109" s="1014" t="s">
        <v>2714</v>
      </c>
      <c r="U109" s="535"/>
      <c r="V109" s="1136" t="s">
        <v>659</v>
      </c>
      <c r="W109" s="1014" t="s">
        <v>486</v>
      </c>
      <c r="X109" s="1189">
        <v>45627.0</v>
      </c>
      <c r="Y109" s="1014" t="s">
        <v>7051</v>
      </c>
      <c r="Z109" s="1014"/>
      <c r="AA109" s="510" t="s">
        <v>7052</v>
      </c>
      <c r="AB109" s="1014"/>
      <c r="AC109" s="1188">
        <f t="shared" si="1"/>
        <v>17</v>
      </c>
      <c r="AD109" s="510"/>
      <c r="AE109" s="510"/>
      <c r="AF109" s="510"/>
      <c r="AG109" s="1014"/>
    </row>
    <row r="110" ht="15.75" customHeight="1">
      <c r="A110" s="1136">
        <v>8109.0</v>
      </c>
      <c r="B110" s="1136" t="s">
        <v>36</v>
      </c>
      <c r="C110" s="1136" t="s">
        <v>2757</v>
      </c>
      <c r="D110" s="1014" t="s">
        <v>7053</v>
      </c>
      <c r="E110" s="1136" t="s">
        <v>1209</v>
      </c>
      <c r="F110" s="1136" t="s">
        <v>6178</v>
      </c>
      <c r="G110" s="1014" t="s">
        <v>7054</v>
      </c>
      <c r="H110" s="1277" t="s">
        <v>7055</v>
      </c>
      <c r="I110" s="1014" t="s">
        <v>7056</v>
      </c>
      <c r="J110" s="1014" t="s">
        <v>1486</v>
      </c>
      <c r="K110" s="1136" t="s">
        <v>26</v>
      </c>
      <c r="L110" s="1136" t="s">
        <v>420</v>
      </c>
      <c r="M110" s="1184">
        <v>90025.0</v>
      </c>
      <c r="N110" s="1136"/>
      <c r="O110" s="1347">
        <v>34.047885</v>
      </c>
      <c r="P110" s="1347">
        <v>-118.461418</v>
      </c>
      <c r="Q110" s="1283">
        <v>60.0</v>
      </c>
      <c r="R110" s="1014" t="s">
        <v>7053</v>
      </c>
      <c r="S110" s="1277" t="s">
        <v>7055</v>
      </c>
      <c r="T110" s="1014" t="s">
        <v>1486</v>
      </c>
      <c r="U110" s="1136" t="s">
        <v>26</v>
      </c>
      <c r="V110" s="1136" t="s">
        <v>6311</v>
      </c>
      <c r="W110" s="1014" t="s">
        <v>752</v>
      </c>
      <c r="X110" s="1189">
        <v>45497.0</v>
      </c>
      <c r="Y110" s="1277" t="s">
        <v>7055</v>
      </c>
      <c r="Z110" s="1014"/>
      <c r="AA110" s="1014" t="s">
        <v>7057</v>
      </c>
      <c r="AB110" s="1277" t="s">
        <v>7059</v>
      </c>
      <c r="AC110" s="1188">
        <f t="shared" si="1"/>
        <v>26</v>
      </c>
      <c r="AD110" s="1014"/>
      <c r="AE110" s="1014"/>
      <c r="AF110" s="1014">
        <f>IF(LEN(TRIM(AD110))=0,0,LEN(TRIM(AD110))-LEN(SUBSTITUTE(AD110," ",""))+1)</f>
        <v>0</v>
      </c>
      <c r="AG110" s="1014" t="s">
        <v>7058</v>
      </c>
    </row>
    <row r="111" ht="15.75" customHeight="1">
      <c r="A111" s="1184">
        <v>8110.0</v>
      </c>
      <c r="B111" s="1136" t="s">
        <v>36</v>
      </c>
      <c r="C111" s="1136" t="s">
        <v>6147</v>
      </c>
      <c r="D111" s="1014" t="s">
        <v>7060</v>
      </c>
      <c r="E111" s="1136" t="s">
        <v>812</v>
      </c>
      <c r="F111" s="1014" t="s">
        <v>6178</v>
      </c>
      <c r="G111" s="1014" t="s">
        <v>6578</v>
      </c>
      <c r="H111" s="1014" t="s">
        <v>7061</v>
      </c>
      <c r="I111" s="1217" t="s">
        <v>7062</v>
      </c>
      <c r="J111" s="1217" t="s">
        <v>7063</v>
      </c>
      <c r="K111" s="1191" t="s">
        <v>194</v>
      </c>
      <c r="L111" s="1136" t="s">
        <v>420</v>
      </c>
      <c r="M111" s="1298" t="s">
        <v>7064</v>
      </c>
      <c r="N111" s="1191" t="s">
        <v>7065</v>
      </c>
      <c r="O111" s="1186">
        <v>38.976862502653</v>
      </c>
      <c r="P111" s="1186">
        <v>-76.5030287473098</v>
      </c>
      <c r="Q111" s="1267">
        <v>380.0</v>
      </c>
      <c r="R111" s="1014" t="s">
        <v>7066</v>
      </c>
      <c r="S111" s="1190" t="s">
        <v>7067</v>
      </c>
      <c r="T111" s="1014" t="s">
        <v>7068</v>
      </c>
      <c r="U111" s="1136" t="s">
        <v>250</v>
      </c>
      <c r="V111" s="1136" t="s">
        <v>420</v>
      </c>
      <c r="W111" s="1014" t="s">
        <v>445</v>
      </c>
      <c r="X111" s="1189">
        <v>45336.0</v>
      </c>
      <c r="Y111" s="1014" t="s">
        <v>7067</v>
      </c>
      <c r="Z111" s="1014"/>
      <c r="AA111" s="1014" t="s">
        <v>7069</v>
      </c>
      <c r="AB111" s="1014"/>
      <c r="AC111" s="1188">
        <f t="shared" si="1"/>
        <v>30</v>
      </c>
      <c r="AD111" s="1014"/>
      <c r="AE111" s="1014"/>
      <c r="AF111" s="1014"/>
      <c r="AG111" s="1014"/>
    </row>
    <row r="112" ht="15.75" customHeight="1">
      <c r="A112" s="1136">
        <v>8111.0</v>
      </c>
      <c r="B112" s="1136" t="s">
        <v>36</v>
      </c>
      <c r="C112" s="1136" t="s">
        <v>6147</v>
      </c>
      <c r="D112" s="1014" t="s">
        <v>7060</v>
      </c>
      <c r="E112" s="1136" t="s">
        <v>812</v>
      </c>
      <c r="F112" s="1014" t="s">
        <v>6178</v>
      </c>
      <c r="G112" s="1014" t="s">
        <v>6578</v>
      </c>
      <c r="H112" s="1014" t="s">
        <v>7061</v>
      </c>
      <c r="I112" s="1217" t="s">
        <v>7070</v>
      </c>
      <c r="J112" s="1217" t="s">
        <v>2474</v>
      </c>
      <c r="K112" s="1191" t="s">
        <v>248</v>
      </c>
      <c r="L112" s="1136" t="s">
        <v>420</v>
      </c>
      <c r="M112" s="1298" t="s">
        <v>7071</v>
      </c>
      <c r="N112" s="1191" t="s">
        <v>7072</v>
      </c>
      <c r="O112" s="1186">
        <v>42.3542563501806</v>
      </c>
      <c r="P112" s="1186">
        <v>-71.0618417889925</v>
      </c>
      <c r="Q112" s="1267">
        <v>380.0</v>
      </c>
      <c r="R112" s="1014" t="s">
        <v>7066</v>
      </c>
      <c r="S112" s="1014" t="s">
        <v>7067</v>
      </c>
      <c r="T112" s="1014" t="s">
        <v>7068</v>
      </c>
      <c r="U112" s="1136" t="s">
        <v>250</v>
      </c>
      <c r="V112" s="1136" t="s">
        <v>420</v>
      </c>
      <c r="W112" s="1014" t="s">
        <v>445</v>
      </c>
      <c r="X112" s="1189">
        <v>45336.0</v>
      </c>
      <c r="Y112" s="1014" t="s">
        <v>7067</v>
      </c>
      <c r="Z112" s="1014"/>
      <c r="AA112" s="1014" t="s">
        <v>7069</v>
      </c>
      <c r="AB112" s="1014"/>
      <c r="AC112" s="1188">
        <f t="shared" si="1"/>
        <v>30</v>
      </c>
      <c r="AD112" s="1014"/>
      <c r="AE112" s="1014"/>
      <c r="AF112" s="1014"/>
      <c r="AG112" s="1014"/>
    </row>
    <row r="113" ht="15.75" customHeight="1">
      <c r="A113" s="1184">
        <v>8112.0</v>
      </c>
      <c r="B113" s="1136" t="s">
        <v>36</v>
      </c>
      <c r="C113" s="1136" t="s">
        <v>6147</v>
      </c>
      <c r="D113" s="1014" t="s">
        <v>7060</v>
      </c>
      <c r="E113" s="1136" t="s">
        <v>812</v>
      </c>
      <c r="F113" s="1014" t="s">
        <v>6178</v>
      </c>
      <c r="G113" s="1014" t="s">
        <v>6578</v>
      </c>
      <c r="H113" s="1190" t="s">
        <v>7061</v>
      </c>
      <c r="I113" s="1014" t="s">
        <v>7073</v>
      </c>
      <c r="J113" s="1014" t="s">
        <v>2433</v>
      </c>
      <c r="K113" s="1136" t="s">
        <v>90</v>
      </c>
      <c r="L113" s="1136" t="s">
        <v>618</v>
      </c>
      <c r="M113" s="1136" t="s">
        <v>7074</v>
      </c>
      <c r="N113" s="1136" t="s">
        <v>7075</v>
      </c>
      <c r="O113" s="1186">
        <v>51.0457253484286</v>
      </c>
      <c r="P113" s="1186">
        <v>-114.069791630997</v>
      </c>
      <c r="Q113" s="1283">
        <v>380.0</v>
      </c>
      <c r="R113" s="1014" t="s">
        <v>7066</v>
      </c>
      <c r="S113" s="1014" t="s">
        <v>7067</v>
      </c>
      <c r="T113" s="1014" t="s">
        <v>7068</v>
      </c>
      <c r="U113" s="1136" t="s">
        <v>250</v>
      </c>
      <c r="V113" s="1136" t="s">
        <v>420</v>
      </c>
      <c r="W113" s="1014" t="s">
        <v>445</v>
      </c>
      <c r="X113" s="1189">
        <v>45336.0</v>
      </c>
      <c r="Y113" s="1014" t="s">
        <v>7067</v>
      </c>
      <c r="Z113" s="1014"/>
      <c r="AA113" s="1014" t="s">
        <v>7069</v>
      </c>
      <c r="AB113" s="1014"/>
      <c r="AC113" s="1188">
        <f t="shared" si="1"/>
        <v>30</v>
      </c>
      <c r="AD113" s="1014"/>
      <c r="AE113" s="1014"/>
      <c r="AF113" s="1014"/>
      <c r="AG113" s="1014"/>
    </row>
    <row r="114" ht="15.75" customHeight="1">
      <c r="A114" s="1136">
        <v>8113.0</v>
      </c>
      <c r="B114" s="1136" t="s">
        <v>36</v>
      </c>
      <c r="C114" s="1136" t="s">
        <v>6147</v>
      </c>
      <c r="D114" s="1014" t="s">
        <v>7060</v>
      </c>
      <c r="E114" s="1136" t="s">
        <v>812</v>
      </c>
      <c r="F114" s="1014" t="s">
        <v>6178</v>
      </c>
      <c r="G114" s="1014" t="s">
        <v>6578</v>
      </c>
      <c r="H114" s="1014" t="s">
        <v>7061</v>
      </c>
      <c r="I114" s="1014" t="s">
        <v>7076</v>
      </c>
      <c r="J114" s="1014" t="s">
        <v>1229</v>
      </c>
      <c r="K114" s="1136" t="s">
        <v>95</v>
      </c>
      <c r="L114" s="1136" t="s">
        <v>420</v>
      </c>
      <c r="M114" s="1136">
        <v>77057.0</v>
      </c>
      <c r="N114" s="1136" t="s">
        <v>7077</v>
      </c>
      <c r="O114" s="1186">
        <v>29.7497735814693</v>
      </c>
      <c r="P114" s="1186">
        <v>-95.4819162875088</v>
      </c>
      <c r="Q114" s="1283">
        <v>380.0</v>
      </c>
      <c r="R114" s="1014" t="s">
        <v>7066</v>
      </c>
      <c r="S114" s="1014" t="s">
        <v>7067</v>
      </c>
      <c r="T114" s="1014" t="s">
        <v>7068</v>
      </c>
      <c r="U114" s="1136" t="s">
        <v>250</v>
      </c>
      <c r="V114" s="1136" t="s">
        <v>420</v>
      </c>
      <c r="W114" s="1014" t="s">
        <v>445</v>
      </c>
      <c r="X114" s="1189">
        <v>45336.0</v>
      </c>
      <c r="Y114" s="1014" t="s">
        <v>7067</v>
      </c>
      <c r="Z114" s="1014"/>
      <c r="AA114" s="1014" t="s">
        <v>7069</v>
      </c>
      <c r="AB114" s="1014"/>
      <c r="AC114" s="1188">
        <f t="shared" si="1"/>
        <v>30</v>
      </c>
      <c r="AD114" s="1014"/>
      <c r="AE114" s="1014"/>
      <c r="AF114" s="1014"/>
      <c r="AG114" s="1014"/>
    </row>
    <row r="115" ht="15.75" customHeight="1">
      <c r="A115" s="1184">
        <v>8114.0</v>
      </c>
      <c r="B115" s="1136" t="s">
        <v>36</v>
      </c>
      <c r="C115" s="1136" t="s">
        <v>6147</v>
      </c>
      <c r="D115" s="1014" t="s">
        <v>7060</v>
      </c>
      <c r="E115" s="1136" t="s">
        <v>812</v>
      </c>
      <c r="F115" s="1014" t="s">
        <v>6178</v>
      </c>
      <c r="G115" s="1014" t="s">
        <v>6578</v>
      </c>
      <c r="H115" s="1014" t="s">
        <v>7061</v>
      </c>
      <c r="I115" s="1014" t="s">
        <v>7078</v>
      </c>
      <c r="J115" s="1014" t="s">
        <v>5789</v>
      </c>
      <c r="K115" s="1136" t="s">
        <v>106</v>
      </c>
      <c r="L115" s="1136" t="s">
        <v>420</v>
      </c>
      <c r="M115" s="1136">
        <v>10018.0</v>
      </c>
      <c r="N115" s="1136" t="s">
        <v>7079</v>
      </c>
      <c r="O115" s="1186">
        <v>40.7522411197221</v>
      </c>
      <c r="P115" s="1186">
        <v>-73.9823523890461</v>
      </c>
      <c r="Q115" s="1283">
        <v>380.0</v>
      </c>
      <c r="R115" s="1014" t="s">
        <v>7066</v>
      </c>
      <c r="S115" s="1014" t="s">
        <v>7067</v>
      </c>
      <c r="T115" s="1014" t="s">
        <v>7068</v>
      </c>
      <c r="U115" s="1136" t="s">
        <v>250</v>
      </c>
      <c r="V115" s="1136" t="s">
        <v>420</v>
      </c>
      <c r="W115" s="1014" t="s">
        <v>445</v>
      </c>
      <c r="X115" s="1189">
        <v>45336.0</v>
      </c>
      <c r="Y115" s="1014" t="s">
        <v>7067</v>
      </c>
      <c r="Z115" s="1014"/>
      <c r="AA115" s="1014" t="s">
        <v>7069</v>
      </c>
      <c r="AB115" s="1014"/>
      <c r="AC115" s="1188">
        <f t="shared" si="1"/>
        <v>30</v>
      </c>
      <c r="AD115" s="1014"/>
      <c r="AE115" s="1014"/>
      <c r="AF115" s="1014"/>
      <c r="AG115" s="1014"/>
    </row>
    <row r="116" ht="59.25" customHeight="1">
      <c r="A116" s="1136">
        <v>8115.0</v>
      </c>
      <c r="B116" s="1136" t="s">
        <v>36</v>
      </c>
      <c r="C116" s="1136" t="s">
        <v>6147</v>
      </c>
      <c r="D116" s="1014" t="s">
        <v>7060</v>
      </c>
      <c r="E116" s="1136" t="s">
        <v>812</v>
      </c>
      <c r="F116" s="1014" t="s">
        <v>6178</v>
      </c>
      <c r="G116" s="1014" t="s">
        <v>6578</v>
      </c>
      <c r="H116" s="1277" t="s">
        <v>7061</v>
      </c>
      <c r="I116" s="1014" t="s">
        <v>7080</v>
      </c>
      <c r="J116" s="1014" t="s">
        <v>2664</v>
      </c>
      <c r="K116" s="1136" t="s">
        <v>103</v>
      </c>
      <c r="L116" s="1136" t="s">
        <v>420</v>
      </c>
      <c r="M116" s="1136" t="s">
        <v>7081</v>
      </c>
      <c r="N116" s="1136" t="s">
        <v>7082</v>
      </c>
      <c r="O116" s="1186">
        <v>43.6705988852144</v>
      </c>
      <c r="P116" s="1186">
        <v>-79.3872820870958</v>
      </c>
      <c r="Q116" s="1283">
        <v>380.0</v>
      </c>
      <c r="R116" s="1014" t="s">
        <v>7066</v>
      </c>
      <c r="S116" s="1014" t="s">
        <v>7067</v>
      </c>
      <c r="T116" s="1014" t="s">
        <v>7068</v>
      </c>
      <c r="U116" s="1136" t="s">
        <v>250</v>
      </c>
      <c r="V116" s="1136" t="s">
        <v>420</v>
      </c>
      <c r="W116" s="1014" t="s">
        <v>445</v>
      </c>
      <c r="X116" s="1189">
        <v>45336.0</v>
      </c>
      <c r="Y116" s="1014" t="s">
        <v>7067</v>
      </c>
      <c r="Z116" s="1014"/>
      <c r="AA116" s="1014" t="s">
        <v>7069</v>
      </c>
      <c r="AB116" s="1014"/>
      <c r="AC116" s="1188">
        <f t="shared" si="1"/>
        <v>30</v>
      </c>
      <c r="AD116" s="1014"/>
      <c r="AE116" s="1014"/>
      <c r="AF116" s="1014"/>
      <c r="AG116" s="1014"/>
    </row>
    <row r="117" ht="47.25" customHeight="1">
      <c r="A117" s="1184">
        <v>8116.0</v>
      </c>
      <c r="B117" s="1348" t="s">
        <v>36</v>
      </c>
      <c r="C117" s="1348" t="s">
        <v>2757</v>
      </c>
      <c r="D117" s="1349" t="s">
        <v>7083</v>
      </c>
      <c r="E117" s="1348" t="s">
        <v>812</v>
      </c>
      <c r="F117" s="1348" t="s">
        <v>6178</v>
      </c>
      <c r="G117" s="1349" t="s">
        <v>6578</v>
      </c>
      <c r="H117" s="1349" t="s">
        <v>7084</v>
      </c>
      <c r="I117" s="1349" t="s">
        <v>7085</v>
      </c>
      <c r="J117" s="1349" t="s">
        <v>7086</v>
      </c>
      <c r="K117" s="1348" t="s">
        <v>179</v>
      </c>
      <c r="L117" s="1348" t="s">
        <v>420</v>
      </c>
      <c r="M117" s="1348">
        <v>19350.0</v>
      </c>
      <c r="N117" s="1348"/>
      <c r="O117" s="1350">
        <v>39.793581599316</v>
      </c>
      <c r="P117" s="1350">
        <v>-75.7426394329928</v>
      </c>
      <c r="Q117" s="1351">
        <v>5.0</v>
      </c>
      <c r="R117" s="1349" t="s">
        <v>7083</v>
      </c>
      <c r="S117" s="1349" t="s">
        <v>7087</v>
      </c>
      <c r="T117" s="1349" t="s">
        <v>6172</v>
      </c>
      <c r="U117" s="1352" t="s">
        <v>1615</v>
      </c>
      <c r="V117" s="1348" t="s">
        <v>1077</v>
      </c>
      <c r="W117" s="1349" t="s">
        <v>486</v>
      </c>
      <c r="X117" s="1353">
        <v>45692.0</v>
      </c>
      <c r="Y117" s="1354" t="s">
        <v>7084</v>
      </c>
      <c r="Z117" s="1349"/>
      <c r="AA117" s="1355" t="s">
        <v>7088</v>
      </c>
      <c r="AB117" s="1349"/>
      <c r="AC117" s="1356">
        <f t="shared" si="1"/>
        <v>14</v>
      </c>
      <c r="AD117" s="1349"/>
      <c r="AE117" s="1349"/>
      <c r="AF117" s="1349"/>
      <c r="AG117" s="1349"/>
    </row>
    <row r="118" ht="50.25" customHeight="1">
      <c r="A118" s="1136">
        <v>8117.0</v>
      </c>
      <c r="B118" s="1206" t="s">
        <v>36</v>
      </c>
      <c r="C118" s="1206" t="s">
        <v>2757</v>
      </c>
      <c r="D118" s="1205" t="s">
        <v>7089</v>
      </c>
      <c r="E118" s="1206" t="s">
        <v>812</v>
      </c>
      <c r="F118" s="1206" t="s">
        <v>6178</v>
      </c>
      <c r="G118" s="1205" t="s">
        <v>7090</v>
      </c>
      <c r="H118" s="1205" t="s">
        <v>7091</v>
      </c>
      <c r="I118" s="1205" t="s">
        <v>7092</v>
      </c>
      <c r="J118" s="1205" t="s">
        <v>4018</v>
      </c>
      <c r="K118" s="1206" t="s">
        <v>95</v>
      </c>
      <c r="L118" s="1206" t="s">
        <v>420</v>
      </c>
      <c r="M118" s="1206">
        <v>75039.0</v>
      </c>
      <c r="N118" s="1206" t="s">
        <v>7093</v>
      </c>
      <c r="O118" s="1209">
        <v>32.9003585537248</v>
      </c>
      <c r="P118" s="1209">
        <v>-96.9529919179572</v>
      </c>
      <c r="Q118" s="1357"/>
      <c r="R118" s="1205" t="s">
        <v>7094</v>
      </c>
      <c r="S118" s="1205" t="s">
        <v>7091</v>
      </c>
      <c r="T118" s="1205" t="s">
        <v>4018</v>
      </c>
      <c r="U118" s="1206" t="s">
        <v>95</v>
      </c>
      <c r="V118" s="1206" t="s">
        <v>420</v>
      </c>
      <c r="W118" s="1205" t="s">
        <v>486</v>
      </c>
      <c r="X118" s="1212">
        <v>45698.0</v>
      </c>
      <c r="Y118" s="1205" t="s">
        <v>7095</v>
      </c>
      <c r="Z118" s="1205"/>
      <c r="AA118" s="1304" t="s">
        <v>7096</v>
      </c>
      <c r="AB118" s="1205"/>
      <c r="AC118" s="1211">
        <f t="shared" si="1"/>
        <v>18</v>
      </c>
      <c r="AD118" s="1205" t="s">
        <v>7097</v>
      </c>
      <c r="AE118" s="1239" t="s">
        <v>7098</v>
      </c>
      <c r="AF118" s="1205"/>
      <c r="AG118" s="1205"/>
    </row>
    <row r="119" ht="15.75" customHeight="1">
      <c r="A119" s="1184">
        <v>8118.0</v>
      </c>
      <c r="B119" s="1325" t="s">
        <v>36</v>
      </c>
      <c r="C119" s="1325" t="s">
        <v>2757</v>
      </c>
      <c r="D119" s="783" t="s">
        <v>7099</v>
      </c>
      <c r="E119" s="1325" t="s">
        <v>812</v>
      </c>
      <c r="F119" s="1325" t="s">
        <v>7100</v>
      </c>
      <c r="G119" s="783" t="s">
        <v>7100</v>
      </c>
      <c r="H119" s="1358" t="s">
        <v>7101</v>
      </c>
      <c r="I119" s="783" t="s">
        <v>7102</v>
      </c>
      <c r="J119" s="783" t="s">
        <v>7103</v>
      </c>
      <c r="K119" s="1325" t="s">
        <v>7104</v>
      </c>
      <c r="L119" s="1325" t="s">
        <v>420</v>
      </c>
      <c r="M119" s="1325">
        <v>4084.0</v>
      </c>
      <c r="N119" s="1325" t="s">
        <v>7105</v>
      </c>
      <c r="O119" s="1328">
        <v>43.749025380892</v>
      </c>
      <c r="P119" s="1328">
        <v>-70.539521813493</v>
      </c>
      <c r="Q119" s="1329">
        <v>50.0</v>
      </c>
      <c r="R119" s="783" t="s">
        <v>7099</v>
      </c>
      <c r="S119" s="783" t="s">
        <v>7101</v>
      </c>
      <c r="T119" s="783" t="s">
        <v>2474</v>
      </c>
      <c r="U119" s="1325" t="s">
        <v>248</v>
      </c>
      <c r="V119" s="1325" t="s">
        <v>420</v>
      </c>
      <c r="W119" s="783" t="s">
        <v>453</v>
      </c>
      <c r="X119" s="1359">
        <v>45699.0</v>
      </c>
      <c r="Y119" s="783" t="s">
        <v>749</v>
      </c>
      <c r="Z119" s="783"/>
      <c r="AA119" s="783" t="s">
        <v>7106</v>
      </c>
      <c r="AB119" s="783"/>
      <c r="AC119" s="1332">
        <f t="shared" si="1"/>
        <v>32</v>
      </c>
      <c r="AD119" s="783"/>
      <c r="AE119" s="783"/>
      <c r="AF119" s="783"/>
      <c r="AG119" s="783"/>
    </row>
    <row r="120" ht="15.75" customHeight="1">
      <c r="A120" s="1136">
        <v>8119.0</v>
      </c>
      <c r="B120" s="1325" t="s">
        <v>36</v>
      </c>
      <c r="C120" s="1325" t="s">
        <v>2757</v>
      </c>
      <c r="D120" s="783" t="s">
        <v>7107</v>
      </c>
      <c r="E120" s="1325" t="s">
        <v>812</v>
      </c>
      <c r="F120" s="783" t="s">
        <v>7108</v>
      </c>
      <c r="G120" s="783" t="s">
        <v>7108</v>
      </c>
      <c r="H120" s="783" t="s">
        <v>7109</v>
      </c>
      <c r="I120" s="783" t="s">
        <v>7110</v>
      </c>
      <c r="J120" s="783" t="s">
        <v>7111</v>
      </c>
      <c r="K120" s="1325" t="s">
        <v>194</v>
      </c>
      <c r="L120" s="1325" t="s">
        <v>420</v>
      </c>
      <c r="M120" s="1325">
        <v>21045.0</v>
      </c>
      <c r="N120" s="1325"/>
      <c r="O120" s="1328">
        <v>39.1905316236026</v>
      </c>
      <c r="P120" s="1328">
        <v>-76.8159446846574</v>
      </c>
      <c r="Q120" s="1329">
        <v>5000.0</v>
      </c>
      <c r="R120" s="783" t="s">
        <v>7107</v>
      </c>
      <c r="S120" s="1326" t="s">
        <v>7109</v>
      </c>
      <c r="T120" s="783" t="s">
        <v>7111</v>
      </c>
      <c r="U120" s="1325" t="s">
        <v>194</v>
      </c>
      <c r="V120" s="1325" t="s">
        <v>420</v>
      </c>
      <c r="W120" s="783" t="s">
        <v>453</v>
      </c>
      <c r="X120" s="1359">
        <v>45699.0</v>
      </c>
      <c r="Y120" s="783" t="s">
        <v>749</v>
      </c>
      <c r="Z120" s="783"/>
      <c r="AA120" s="783" t="s">
        <v>7112</v>
      </c>
      <c r="AB120" s="783"/>
      <c r="AC120" s="1332">
        <f t="shared" si="1"/>
        <v>24</v>
      </c>
      <c r="AD120" s="783"/>
      <c r="AE120" s="783"/>
      <c r="AF120" s="783"/>
      <c r="AG120" s="783"/>
    </row>
    <row r="121" ht="15.75" customHeight="1">
      <c r="A121" s="1184">
        <v>8120.0</v>
      </c>
      <c r="B121" s="1325" t="s">
        <v>36</v>
      </c>
      <c r="C121" s="1325" t="s">
        <v>2757</v>
      </c>
      <c r="D121" s="783" t="s">
        <v>7113</v>
      </c>
      <c r="E121" s="1325" t="s">
        <v>812</v>
      </c>
      <c r="F121" s="1325" t="s">
        <v>6178</v>
      </c>
      <c r="G121" s="783" t="s">
        <v>6178</v>
      </c>
      <c r="H121" s="1326" t="s">
        <v>7114</v>
      </c>
      <c r="I121" s="783"/>
      <c r="J121" s="783" t="s">
        <v>7115</v>
      </c>
      <c r="K121" s="1325" t="s">
        <v>26</v>
      </c>
      <c r="L121" s="1325" t="s">
        <v>420</v>
      </c>
      <c r="M121" s="1325">
        <v>92679.0</v>
      </c>
      <c r="N121" s="1325" t="s">
        <v>7116</v>
      </c>
      <c r="O121" s="1328"/>
      <c r="P121" s="1328"/>
      <c r="Q121" s="1329">
        <v>50.0</v>
      </c>
      <c r="R121" s="783" t="s">
        <v>7113</v>
      </c>
      <c r="S121" s="783" t="s">
        <v>7114</v>
      </c>
      <c r="T121" s="783" t="s">
        <v>7115</v>
      </c>
      <c r="U121" s="1325" t="s">
        <v>26</v>
      </c>
      <c r="V121" s="1325" t="s">
        <v>420</v>
      </c>
      <c r="W121" s="783" t="s">
        <v>453</v>
      </c>
      <c r="X121" s="1359">
        <v>45699.0</v>
      </c>
      <c r="Y121" s="783" t="s">
        <v>749</v>
      </c>
      <c r="Z121" s="783"/>
      <c r="AA121" s="783" t="s">
        <v>7117</v>
      </c>
      <c r="AB121" s="783"/>
      <c r="AC121" s="1332">
        <f t="shared" si="1"/>
        <v>22</v>
      </c>
      <c r="AD121" s="783"/>
      <c r="AE121" s="783"/>
      <c r="AF121" s="783"/>
      <c r="AG121" s="783"/>
    </row>
    <row r="122" ht="63.75" customHeight="1">
      <c r="A122" s="1136">
        <v>8121.0</v>
      </c>
      <c r="B122" s="1360" t="s">
        <v>36</v>
      </c>
      <c r="C122" s="1360" t="s">
        <v>2757</v>
      </c>
      <c r="D122" s="1361" t="s">
        <v>7118</v>
      </c>
      <c r="E122" s="1360" t="s">
        <v>812</v>
      </c>
      <c r="F122" s="1360" t="s">
        <v>7119</v>
      </c>
      <c r="G122" s="1361" t="s">
        <v>7120</v>
      </c>
      <c r="H122" s="1361" t="s">
        <v>7121</v>
      </c>
      <c r="I122" s="1361" t="s">
        <v>7122</v>
      </c>
      <c r="J122" s="1361" t="s">
        <v>7123</v>
      </c>
      <c r="K122" s="1360" t="s">
        <v>26</v>
      </c>
      <c r="L122" s="1360" t="s">
        <v>420</v>
      </c>
      <c r="M122" s="1360">
        <v>90404.0</v>
      </c>
      <c r="N122" s="1360" t="s">
        <v>7124</v>
      </c>
      <c r="O122" s="1362">
        <v>34.0253452604994</v>
      </c>
      <c r="P122" s="1362">
        <v>-118.476779460322</v>
      </c>
      <c r="Q122" s="1363">
        <v>5.0</v>
      </c>
      <c r="R122" s="1361" t="s">
        <v>7118</v>
      </c>
      <c r="S122" s="1364" t="s">
        <v>7125</v>
      </c>
      <c r="T122" s="1361"/>
      <c r="U122" s="1360" t="s">
        <v>26</v>
      </c>
      <c r="V122" s="1360" t="s">
        <v>420</v>
      </c>
      <c r="W122" s="1361" t="s">
        <v>453</v>
      </c>
      <c r="X122" s="1365">
        <v>45702.0</v>
      </c>
      <c r="Y122" s="1361" t="s">
        <v>7126</v>
      </c>
      <c r="Z122" s="1361"/>
      <c r="AA122" s="1361" t="s">
        <v>7127</v>
      </c>
      <c r="AB122" s="1361"/>
      <c r="AC122" s="1366">
        <f t="shared" si="1"/>
        <v>29</v>
      </c>
      <c r="AD122" s="1361"/>
      <c r="AE122" s="1361"/>
      <c r="AF122" s="1361"/>
      <c r="AG122" s="1361"/>
    </row>
    <row r="123" ht="68.25" customHeight="1">
      <c r="A123" s="1184">
        <v>8122.0</v>
      </c>
      <c r="B123" s="1257" t="s">
        <v>36</v>
      </c>
      <c r="C123" s="1257" t="s">
        <v>2757</v>
      </c>
      <c r="D123" s="399" t="s">
        <v>7128</v>
      </c>
      <c r="E123" s="1257" t="s">
        <v>812</v>
      </c>
      <c r="F123" s="1257" t="s">
        <v>6817</v>
      </c>
      <c r="G123" s="399" t="s">
        <v>7129</v>
      </c>
      <c r="H123" s="392" t="s">
        <v>7130</v>
      </c>
      <c r="I123" s="1027"/>
      <c r="J123" s="1027" t="s">
        <v>6968</v>
      </c>
      <c r="K123" s="1257" t="s">
        <v>95</v>
      </c>
      <c r="L123" s="1257" t="s">
        <v>420</v>
      </c>
      <c r="M123" s="1257"/>
      <c r="N123" s="1257"/>
      <c r="O123" s="1260">
        <v>29.4241</v>
      </c>
      <c r="P123" s="1260">
        <v>-98.4936</v>
      </c>
      <c r="Q123" s="1367"/>
      <c r="R123" s="1027" t="s">
        <v>6078</v>
      </c>
      <c r="S123" s="399" t="s">
        <v>6079</v>
      </c>
      <c r="T123" s="1027" t="s">
        <v>1880</v>
      </c>
      <c r="U123" s="1257" t="s">
        <v>179</v>
      </c>
      <c r="V123" s="1257" t="s">
        <v>420</v>
      </c>
      <c r="W123" s="1027" t="s">
        <v>486</v>
      </c>
      <c r="X123" s="1263">
        <v>45867.0</v>
      </c>
      <c r="Y123" s="1027" t="s">
        <v>7131</v>
      </c>
      <c r="Z123" s="392" t="s">
        <v>7132</v>
      </c>
      <c r="AA123" s="392" t="s">
        <v>6081</v>
      </c>
      <c r="AB123" s="1027"/>
      <c r="AC123" s="1368">
        <f t="shared" si="1"/>
        <v>19</v>
      </c>
      <c r="AD123" s="1205"/>
      <c r="AE123" s="1205"/>
      <c r="AF123" s="1205"/>
      <c r="AG123" s="1205"/>
    </row>
    <row r="124" ht="59.25" customHeight="1">
      <c r="A124" s="1136">
        <v>8123.0</v>
      </c>
      <c r="B124" s="1257" t="s">
        <v>36</v>
      </c>
      <c r="C124" s="1257" t="s">
        <v>2757</v>
      </c>
      <c r="D124" s="1027" t="s">
        <v>7133</v>
      </c>
      <c r="E124" s="1257" t="s">
        <v>812</v>
      </c>
      <c r="F124" s="1257" t="s">
        <v>6178</v>
      </c>
      <c r="G124" s="1027" t="s">
        <v>6178</v>
      </c>
      <c r="H124" s="399" t="s">
        <v>7134</v>
      </c>
      <c r="I124" s="1027" t="s">
        <v>7135</v>
      </c>
      <c r="J124" s="1027" t="s">
        <v>3760</v>
      </c>
      <c r="K124" s="1257" t="s">
        <v>86</v>
      </c>
      <c r="L124" s="1257" t="s">
        <v>420</v>
      </c>
      <c r="M124" s="1257">
        <v>60654.0</v>
      </c>
      <c r="N124" s="1369"/>
      <c r="O124" s="1370">
        <v>41.889</v>
      </c>
      <c r="P124" s="1260">
        <v>-87.6322</v>
      </c>
      <c r="Q124" s="1367"/>
      <c r="R124" s="1027" t="s">
        <v>7133</v>
      </c>
      <c r="S124" s="399" t="s">
        <v>7134</v>
      </c>
      <c r="T124" s="1027" t="s">
        <v>657</v>
      </c>
      <c r="U124" s="1257"/>
      <c r="V124" s="1257" t="s">
        <v>659</v>
      </c>
      <c r="W124" s="1027" t="s">
        <v>486</v>
      </c>
      <c r="X124" s="1263">
        <v>45867.0</v>
      </c>
      <c r="Y124" s="1027" t="s">
        <v>7136</v>
      </c>
      <c r="Z124" s="392" t="s">
        <v>7138</v>
      </c>
      <c r="AA124" s="1371" t="s">
        <v>10705</v>
      </c>
      <c r="AB124" s="1027"/>
      <c r="AC124" s="1368">
        <f t="shared" si="1"/>
        <v>25</v>
      </c>
      <c r="AD124" s="1205"/>
      <c r="AE124" s="1205"/>
      <c r="AF124" s="1205"/>
      <c r="AG124" s="1205"/>
    </row>
    <row r="125" ht="56.25" customHeight="1">
      <c r="A125" s="1184">
        <v>8124.0</v>
      </c>
      <c r="B125" s="1257" t="s">
        <v>36</v>
      </c>
      <c r="C125" s="1257" t="s">
        <v>2757</v>
      </c>
      <c r="D125" s="1027" t="s">
        <v>7139</v>
      </c>
      <c r="E125" s="1257" t="s">
        <v>812</v>
      </c>
      <c r="F125" s="1257" t="s">
        <v>6178</v>
      </c>
      <c r="G125" s="1027" t="s">
        <v>6578</v>
      </c>
      <c r="H125" s="399" t="s">
        <v>7140</v>
      </c>
      <c r="I125" s="1027"/>
      <c r="J125" s="1027"/>
      <c r="K125" s="1257"/>
      <c r="L125" s="1257" t="s">
        <v>420</v>
      </c>
      <c r="M125" s="1257"/>
      <c r="N125" s="1257"/>
      <c r="O125" s="1260"/>
      <c r="P125" s="1260"/>
      <c r="Q125" s="1367"/>
      <c r="R125" s="1027" t="s">
        <v>7139</v>
      </c>
      <c r="S125" s="1027" t="s">
        <v>7140</v>
      </c>
      <c r="T125" s="1027"/>
      <c r="U125" s="1257"/>
      <c r="V125" s="1257"/>
      <c r="W125" s="1027" t="s">
        <v>486</v>
      </c>
      <c r="X125" s="1263">
        <v>45867.0</v>
      </c>
      <c r="Y125" s="1027" t="s">
        <v>7140</v>
      </c>
      <c r="Z125" s="1027"/>
      <c r="AA125" s="1371" t="s">
        <v>10706</v>
      </c>
      <c r="AB125" s="1027"/>
      <c r="AC125" s="1368">
        <f t="shared" si="1"/>
        <v>20</v>
      </c>
      <c r="AD125" s="1205"/>
      <c r="AE125" s="1205"/>
      <c r="AF125" s="1205"/>
      <c r="AG125" s="1205"/>
    </row>
    <row r="126" ht="54.75" customHeight="1">
      <c r="A126" s="1136">
        <v>8125.0</v>
      </c>
      <c r="B126" s="1257" t="s">
        <v>36</v>
      </c>
      <c r="C126" s="1257" t="s">
        <v>2757</v>
      </c>
      <c r="D126" s="1027" t="s">
        <v>7142</v>
      </c>
      <c r="E126" s="1257" t="s">
        <v>812</v>
      </c>
      <c r="F126" s="1257" t="s">
        <v>6178</v>
      </c>
      <c r="G126" s="1027" t="s">
        <v>7143</v>
      </c>
      <c r="H126" s="399" t="s">
        <v>7144</v>
      </c>
      <c r="I126" s="399" t="s">
        <v>7145</v>
      </c>
      <c r="J126" s="1027" t="s">
        <v>7146</v>
      </c>
      <c r="K126" s="1257" t="s">
        <v>179</v>
      </c>
      <c r="L126" s="1257" t="s">
        <v>420</v>
      </c>
      <c r="M126" s="1257">
        <v>19442.0</v>
      </c>
      <c r="N126" s="1257"/>
      <c r="O126" s="399">
        <v>40.1325</v>
      </c>
      <c r="P126" s="399">
        <v>-75.5728</v>
      </c>
      <c r="Q126" s="1367">
        <v>320.0</v>
      </c>
      <c r="R126" s="1027" t="s">
        <v>7142</v>
      </c>
      <c r="S126" s="399" t="s">
        <v>7144</v>
      </c>
      <c r="T126" s="399" t="s">
        <v>7146</v>
      </c>
      <c r="U126" s="1257" t="s">
        <v>179</v>
      </c>
      <c r="V126" s="1257" t="s">
        <v>420</v>
      </c>
      <c r="W126" s="1027" t="s">
        <v>486</v>
      </c>
      <c r="X126" s="1263">
        <v>45867.0</v>
      </c>
      <c r="Y126" s="1027" t="s">
        <v>7147</v>
      </c>
      <c r="Z126" s="1027"/>
      <c r="AA126" s="1371" t="s">
        <v>10707</v>
      </c>
      <c r="AB126" s="1027"/>
      <c r="AC126" s="1368">
        <f t="shared" si="1"/>
        <v>22</v>
      </c>
      <c r="AD126" s="1205"/>
      <c r="AE126" s="1205"/>
      <c r="AF126" s="1205"/>
      <c r="AG126" s="1205"/>
    </row>
    <row r="127" ht="60.75" customHeight="1">
      <c r="A127" s="1184">
        <v>8126.0</v>
      </c>
      <c r="B127" s="1257" t="s">
        <v>36</v>
      </c>
      <c r="C127" s="1257" t="s">
        <v>2757</v>
      </c>
      <c r="D127" s="1027" t="s">
        <v>7149</v>
      </c>
      <c r="E127" s="1257" t="s">
        <v>812</v>
      </c>
      <c r="F127" s="1257" t="s">
        <v>7150</v>
      </c>
      <c r="G127" s="1027" t="s">
        <v>7151</v>
      </c>
      <c r="H127" s="399" t="s">
        <v>7152</v>
      </c>
      <c r="I127" s="399" t="s">
        <v>7153</v>
      </c>
      <c r="J127" s="399" t="s">
        <v>7154</v>
      </c>
      <c r="K127" s="1257" t="s">
        <v>32</v>
      </c>
      <c r="L127" s="1257" t="s">
        <v>420</v>
      </c>
      <c r="M127" s="1257">
        <v>43061.0</v>
      </c>
      <c r="N127" s="1257" t="s">
        <v>7155</v>
      </c>
      <c r="O127" s="1260">
        <v>40.2246</v>
      </c>
      <c r="P127" s="1260">
        <v>-83.1955</v>
      </c>
      <c r="Q127" s="1367"/>
      <c r="R127" s="399" t="s">
        <v>7149</v>
      </c>
      <c r="S127" s="399" t="s">
        <v>7152</v>
      </c>
      <c r="T127" s="1027" t="s">
        <v>7154</v>
      </c>
      <c r="U127" s="1257" t="s">
        <v>32</v>
      </c>
      <c r="V127" s="1257" t="s">
        <v>420</v>
      </c>
      <c r="W127" s="1027" t="s">
        <v>486</v>
      </c>
      <c r="X127" s="1263">
        <v>45867.0</v>
      </c>
      <c r="Y127" s="1027" t="s">
        <v>7156</v>
      </c>
      <c r="Z127" s="1027"/>
      <c r="AA127" s="1371" t="s">
        <v>10708</v>
      </c>
      <c r="AB127" s="1027"/>
      <c r="AC127" s="1368">
        <f t="shared" si="1"/>
        <v>27</v>
      </c>
      <c r="AD127" s="1205"/>
      <c r="AE127" s="1205"/>
      <c r="AF127" s="1205"/>
      <c r="AG127" s="1205"/>
    </row>
    <row r="128" ht="72.75" customHeight="1">
      <c r="A128" s="1136">
        <v>8127.0</v>
      </c>
      <c r="B128" s="1257" t="s">
        <v>36</v>
      </c>
      <c r="C128" s="1257" t="s">
        <v>2757</v>
      </c>
      <c r="D128" s="1027" t="s">
        <v>7158</v>
      </c>
      <c r="E128" s="1257" t="s">
        <v>812</v>
      </c>
      <c r="F128" s="1257" t="s">
        <v>6178</v>
      </c>
      <c r="G128" s="1027" t="s">
        <v>7159</v>
      </c>
      <c r="H128" s="1027" t="s">
        <v>7160</v>
      </c>
      <c r="I128" s="1027" t="s">
        <v>7161</v>
      </c>
      <c r="J128" s="1027" t="s">
        <v>3760</v>
      </c>
      <c r="K128" s="1257" t="s">
        <v>86</v>
      </c>
      <c r="L128" s="1257" t="s">
        <v>420</v>
      </c>
      <c r="M128" s="1257">
        <v>60654.0</v>
      </c>
      <c r="N128" s="1257" t="s">
        <v>7162</v>
      </c>
      <c r="O128" s="1260">
        <v>41.8893</v>
      </c>
      <c r="P128" s="1260">
        <v>-87.6321</v>
      </c>
      <c r="Q128" s="1367"/>
      <c r="R128" s="1027" t="s">
        <v>7158</v>
      </c>
      <c r="S128" s="1027" t="s">
        <v>7160</v>
      </c>
      <c r="T128" s="399" t="s">
        <v>723</v>
      </c>
      <c r="U128" s="1257" t="s">
        <v>224</v>
      </c>
      <c r="V128" s="1257" t="s">
        <v>420</v>
      </c>
      <c r="W128" s="1027" t="s">
        <v>486</v>
      </c>
      <c r="X128" s="1263">
        <v>45872.0</v>
      </c>
      <c r="Y128" s="1027" t="s">
        <v>7163</v>
      </c>
      <c r="Z128" s="1027"/>
      <c r="AA128" s="392" t="s">
        <v>7164</v>
      </c>
      <c r="AB128" s="1027"/>
      <c r="AC128" s="1368">
        <f t="shared" si="1"/>
        <v>29</v>
      </c>
      <c r="AD128" s="1205"/>
      <c r="AE128" s="1205"/>
      <c r="AF128" s="1205"/>
      <c r="AG128" s="1205"/>
    </row>
    <row r="129" ht="66.75" customHeight="1">
      <c r="A129" s="1184">
        <v>8128.0</v>
      </c>
      <c r="B129" s="1257" t="s">
        <v>36</v>
      </c>
      <c r="C129" s="1257" t="s">
        <v>2757</v>
      </c>
      <c r="D129" s="1027" t="s">
        <v>7165</v>
      </c>
      <c r="E129" s="1257" t="s">
        <v>812</v>
      </c>
      <c r="F129" s="1257" t="s">
        <v>7150</v>
      </c>
      <c r="G129" s="392" t="s">
        <v>7166</v>
      </c>
      <c r="H129" s="1027" t="s">
        <v>7167</v>
      </c>
      <c r="I129" s="1027" t="s">
        <v>7168</v>
      </c>
      <c r="J129" s="1027" t="s">
        <v>748</v>
      </c>
      <c r="K129" s="1257" t="s">
        <v>26</v>
      </c>
      <c r="L129" s="1257" t="s">
        <v>420</v>
      </c>
      <c r="M129" s="1257">
        <v>94551.0</v>
      </c>
      <c r="N129" s="1257" t="s">
        <v>7169</v>
      </c>
      <c r="O129" s="1260">
        <v>37.6917</v>
      </c>
      <c r="P129" s="1260">
        <v>-121.7661</v>
      </c>
      <c r="Q129" s="1367">
        <v>10.0</v>
      </c>
      <c r="R129" s="1027" t="s">
        <v>7165</v>
      </c>
      <c r="S129" s="1027" t="s">
        <v>7167</v>
      </c>
      <c r="T129" s="1027" t="s">
        <v>748</v>
      </c>
      <c r="U129" s="1257" t="s">
        <v>26</v>
      </c>
      <c r="V129" s="1257" t="s">
        <v>420</v>
      </c>
      <c r="W129" s="1027" t="s">
        <v>486</v>
      </c>
      <c r="X129" s="1263">
        <v>45872.0</v>
      </c>
      <c r="Y129" s="1027" t="s">
        <v>454</v>
      </c>
      <c r="Z129" s="1027"/>
      <c r="AA129" s="392" t="s">
        <v>7170</v>
      </c>
      <c r="AB129" s="1027"/>
      <c r="AC129" s="1368">
        <f t="shared" si="1"/>
        <v>26</v>
      </c>
      <c r="AD129" s="399" t="s">
        <v>7171</v>
      </c>
      <c r="AE129" s="399" t="s">
        <v>7172</v>
      </c>
      <c r="AF129" s="1027" t="s">
        <v>7169</v>
      </c>
      <c r="AG129" s="1205"/>
    </row>
    <row r="130" ht="74.25" customHeight="1">
      <c r="A130" s="1136">
        <v>8129.0</v>
      </c>
      <c r="B130" s="1257" t="s">
        <v>36</v>
      </c>
      <c r="C130" s="1257" t="s">
        <v>2757</v>
      </c>
      <c r="D130" s="1027" t="s">
        <v>7173</v>
      </c>
      <c r="E130" s="1257" t="s">
        <v>1209</v>
      </c>
      <c r="F130" s="1257" t="s">
        <v>7150</v>
      </c>
      <c r="G130" s="392" t="s">
        <v>7174</v>
      </c>
      <c r="H130" s="1027" t="s">
        <v>7175</v>
      </c>
      <c r="I130" s="392" t="s">
        <v>7176</v>
      </c>
      <c r="J130" s="1027" t="s">
        <v>3760</v>
      </c>
      <c r="K130" s="1257" t="s">
        <v>86</v>
      </c>
      <c r="L130" s="1257" t="s">
        <v>420</v>
      </c>
      <c r="M130" s="1257">
        <v>60601.0</v>
      </c>
      <c r="N130" s="1257" t="s">
        <v>7177</v>
      </c>
      <c r="O130" s="1260">
        <v>41.8864</v>
      </c>
      <c r="P130" s="1260">
        <v>-87.6226</v>
      </c>
      <c r="Q130" s="1367"/>
      <c r="R130" s="1027" t="s">
        <v>7178</v>
      </c>
      <c r="S130" s="1027" t="s">
        <v>7175</v>
      </c>
      <c r="T130" s="1027" t="s">
        <v>3760</v>
      </c>
      <c r="U130" s="1257" t="s">
        <v>86</v>
      </c>
      <c r="V130" s="1257" t="s">
        <v>420</v>
      </c>
      <c r="W130" s="1027" t="s">
        <v>486</v>
      </c>
      <c r="X130" s="1263">
        <v>45872.0</v>
      </c>
      <c r="Y130" s="1027" t="s">
        <v>454</v>
      </c>
      <c r="Z130" s="1027"/>
      <c r="AA130" s="1371" t="s">
        <v>10709</v>
      </c>
      <c r="AB130" s="1027"/>
      <c r="AC130" s="1368">
        <f t="shared" si="1"/>
        <v>28</v>
      </c>
      <c r="AD130" s="1027" t="s">
        <v>7180</v>
      </c>
      <c r="AE130" s="399" t="s">
        <v>7181</v>
      </c>
      <c r="AF130" s="1027" t="s">
        <v>7177</v>
      </c>
      <c r="AG130" s="1205"/>
    </row>
    <row r="131" ht="76.5" customHeight="1">
      <c r="A131" s="1184">
        <v>8130.0</v>
      </c>
      <c r="B131" s="1257" t="s">
        <v>36</v>
      </c>
      <c r="C131" s="1257" t="s">
        <v>2757</v>
      </c>
      <c r="D131" s="399" t="s">
        <v>7182</v>
      </c>
      <c r="E131" s="1257" t="s">
        <v>812</v>
      </c>
      <c r="F131" s="1257" t="s">
        <v>7150</v>
      </c>
      <c r="G131" s="392" t="s">
        <v>7183</v>
      </c>
      <c r="H131" s="1027" t="s">
        <v>6129</v>
      </c>
      <c r="I131" s="399" t="s">
        <v>6130</v>
      </c>
      <c r="J131" s="1027" t="s">
        <v>1838</v>
      </c>
      <c r="K131" s="1257" t="s">
        <v>80</v>
      </c>
      <c r="L131" s="1257" t="s">
        <v>420</v>
      </c>
      <c r="M131" s="1257">
        <v>23603.0</v>
      </c>
      <c r="N131" s="1257" t="s">
        <v>6131</v>
      </c>
      <c r="O131" s="1260">
        <v>37.1132</v>
      </c>
      <c r="P131" s="1260">
        <v>-76.5319</v>
      </c>
      <c r="Q131" s="1367">
        <v>50.0</v>
      </c>
      <c r="R131" s="399" t="s">
        <v>7182</v>
      </c>
      <c r="S131" s="1027" t="s">
        <v>6129</v>
      </c>
      <c r="T131" s="1027" t="s">
        <v>6133</v>
      </c>
      <c r="U131" s="1257" t="s">
        <v>658</v>
      </c>
      <c r="V131" s="1257" t="s">
        <v>659</v>
      </c>
      <c r="W131" s="1027" t="s">
        <v>486</v>
      </c>
      <c r="X131" s="1263">
        <v>45873.0</v>
      </c>
      <c r="Y131" s="1027" t="s">
        <v>454</v>
      </c>
      <c r="Z131" s="1027"/>
      <c r="AA131" s="1371" t="s">
        <v>10694</v>
      </c>
      <c r="AB131" s="1027"/>
      <c r="AC131" s="1368">
        <f t="shared" si="1"/>
        <v>30</v>
      </c>
      <c r="AD131" s="399" t="s">
        <v>6135</v>
      </c>
      <c r="AE131" s="399" t="s">
        <v>6137</v>
      </c>
      <c r="AF131" s="1027" t="s">
        <v>6136</v>
      </c>
      <c r="AG131" s="1205"/>
    </row>
    <row r="132" ht="77.25" customHeight="1">
      <c r="A132" s="1136">
        <v>8131.0</v>
      </c>
      <c r="B132" s="1257" t="s">
        <v>36</v>
      </c>
      <c r="C132" s="1257" t="s">
        <v>2757</v>
      </c>
      <c r="D132" s="1027" t="s">
        <v>7184</v>
      </c>
      <c r="E132" s="1257" t="s">
        <v>812</v>
      </c>
      <c r="F132" s="1257" t="s">
        <v>6178</v>
      </c>
      <c r="G132" s="392" t="s">
        <v>7185</v>
      </c>
      <c r="H132" s="1027" t="s">
        <v>7186</v>
      </c>
      <c r="I132" s="392" t="s">
        <v>7187</v>
      </c>
      <c r="J132" s="1027" t="s">
        <v>1599</v>
      </c>
      <c r="K132" s="1257" t="s">
        <v>141</v>
      </c>
      <c r="L132" s="1257" t="s">
        <v>420</v>
      </c>
      <c r="M132" s="1257">
        <v>30346.0</v>
      </c>
      <c r="N132" s="1257"/>
      <c r="O132" s="1260">
        <v>33.9241</v>
      </c>
      <c r="P132" s="1260">
        <v>-84.3411</v>
      </c>
      <c r="Q132" s="1367"/>
      <c r="R132" s="1027" t="s">
        <v>7184</v>
      </c>
      <c r="S132" s="1027" t="s">
        <v>7188</v>
      </c>
      <c r="T132" s="1027" t="s">
        <v>7189</v>
      </c>
      <c r="U132" s="1257"/>
      <c r="V132" s="1257" t="s">
        <v>3098</v>
      </c>
      <c r="W132" s="1027" t="s">
        <v>486</v>
      </c>
      <c r="X132" s="1263">
        <v>45873.0</v>
      </c>
      <c r="Y132" s="1027" t="s">
        <v>454</v>
      </c>
      <c r="Z132" s="1027"/>
      <c r="AA132" s="1371" t="s">
        <v>10710</v>
      </c>
      <c r="AB132" s="1027"/>
      <c r="AC132" s="1368">
        <f t="shared" si="1"/>
        <v>28</v>
      </c>
      <c r="AD132" s="399" t="s">
        <v>7191</v>
      </c>
      <c r="AE132" s="399" t="s">
        <v>7193</v>
      </c>
      <c r="AF132" s="1027" t="s">
        <v>7192</v>
      </c>
      <c r="AG132" s="1205"/>
    </row>
    <row r="133" ht="74.25" customHeight="1">
      <c r="A133" s="1184">
        <v>8132.0</v>
      </c>
      <c r="B133" s="1257" t="s">
        <v>149</v>
      </c>
      <c r="C133" s="1257" t="s">
        <v>2757</v>
      </c>
      <c r="D133" s="1372" t="s">
        <v>7194</v>
      </c>
      <c r="E133" s="1257" t="s">
        <v>812</v>
      </c>
      <c r="F133" s="1257" t="s">
        <v>7195</v>
      </c>
      <c r="G133" s="1372" t="s">
        <v>46</v>
      </c>
      <c r="H133" s="1373" t="s">
        <v>7196</v>
      </c>
      <c r="I133" s="1027"/>
      <c r="J133" s="1027" t="s">
        <v>7197</v>
      </c>
      <c r="K133" s="1257" t="s">
        <v>70</v>
      </c>
      <c r="L133" s="1257" t="s">
        <v>420</v>
      </c>
      <c r="M133" s="1257"/>
      <c r="N133" s="1257"/>
      <c r="O133" s="1260">
        <v>33.4152</v>
      </c>
      <c r="P133" s="1260">
        <v>-111.8315</v>
      </c>
      <c r="Q133" s="1367"/>
      <c r="R133" s="1372" t="s">
        <v>7194</v>
      </c>
      <c r="S133" s="1373" t="s">
        <v>7196</v>
      </c>
      <c r="T133" s="1027" t="s">
        <v>1377</v>
      </c>
      <c r="U133" s="1257" t="s">
        <v>95</v>
      </c>
      <c r="V133" s="1257" t="s">
        <v>420</v>
      </c>
      <c r="W133" s="1027" t="s">
        <v>486</v>
      </c>
      <c r="X133" s="1263">
        <v>45873.0</v>
      </c>
      <c r="Y133" s="1372" t="s">
        <v>7198</v>
      </c>
      <c r="Z133" s="1130" t="s">
        <v>7200</v>
      </c>
      <c r="AA133" s="1374" t="s">
        <v>10711</v>
      </c>
      <c r="AB133" s="1027"/>
      <c r="AC133" s="1368">
        <f t="shared" si="1"/>
        <v>21</v>
      </c>
      <c r="AD133" s="1027"/>
      <c r="AE133" s="1027"/>
      <c r="AF133" s="1027"/>
      <c r="AG133" s="1205"/>
    </row>
    <row r="134" ht="69.75" customHeight="1">
      <c r="A134" s="1136">
        <v>8133.0</v>
      </c>
      <c r="B134" s="1257" t="s">
        <v>149</v>
      </c>
      <c r="C134" s="1257" t="s">
        <v>2757</v>
      </c>
      <c r="D134" s="1372" t="s">
        <v>7194</v>
      </c>
      <c r="E134" s="1257" t="s">
        <v>812</v>
      </c>
      <c r="F134" s="1257" t="s">
        <v>7195</v>
      </c>
      <c r="G134" s="1372" t="s">
        <v>46</v>
      </c>
      <c r="H134" s="1373" t="s">
        <v>7196</v>
      </c>
      <c r="I134" s="1027" t="s">
        <v>7201</v>
      </c>
      <c r="J134" s="1027" t="s">
        <v>10712</v>
      </c>
      <c r="K134" s="1257" t="s">
        <v>7203</v>
      </c>
      <c r="L134" s="1257" t="s">
        <v>420</v>
      </c>
      <c r="M134" s="1257"/>
      <c r="N134" s="1257"/>
      <c r="O134" s="1260">
        <v>35.0844</v>
      </c>
      <c r="P134" s="1260">
        <v>-106.6504</v>
      </c>
      <c r="Q134" s="1367"/>
      <c r="R134" s="1027" t="s">
        <v>7194</v>
      </c>
      <c r="S134" s="1373" t="s">
        <v>7196</v>
      </c>
      <c r="T134" s="1027" t="s">
        <v>1377</v>
      </c>
      <c r="U134" s="1257" t="s">
        <v>95</v>
      </c>
      <c r="V134" s="1257" t="s">
        <v>420</v>
      </c>
      <c r="W134" s="1027" t="s">
        <v>486</v>
      </c>
      <c r="X134" s="1263">
        <v>45873.0</v>
      </c>
      <c r="Y134" s="1372" t="s">
        <v>7204</v>
      </c>
      <c r="Z134" s="1130" t="s">
        <v>7205</v>
      </c>
      <c r="AA134" s="1374" t="s">
        <v>10711</v>
      </c>
      <c r="AB134" s="1027"/>
      <c r="AC134" s="1368">
        <f t="shared" si="1"/>
        <v>21</v>
      </c>
      <c r="AD134" s="1027"/>
      <c r="AE134" s="1027"/>
      <c r="AF134" s="1027"/>
      <c r="AG134" s="1205"/>
    </row>
    <row r="135" ht="72.75" customHeight="1">
      <c r="A135" s="1184">
        <v>8134.0</v>
      </c>
      <c r="B135" s="1257" t="s">
        <v>36</v>
      </c>
      <c r="C135" s="1257" t="s">
        <v>2757</v>
      </c>
      <c r="D135" s="1372" t="s">
        <v>7206</v>
      </c>
      <c r="E135" s="1257" t="s">
        <v>812</v>
      </c>
      <c r="F135" s="1257" t="s">
        <v>7195</v>
      </c>
      <c r="G135" s="1372" t="s">
        <v>46</v>
      </c>
      <c r="H135" s="1373" t="s">
        <v>7196</v>
      </c>
      <c r="I135" s="1373" t="s">
        <v>7207</v>
      </c>
      <c r="J135" s="1027" t="s">
        <v>1057</v>
      </c>
      <c r="K135" s="1257" t="s">
        <v>103</v>
      </c>
      <c r="L135" s="1257" t="s">
        <v>618</v>
      </c>
      <c r="M135" s="1257" t="s">
        <v>7208</v>
      </c>
      <c r="N135" s="1257"/>
      <c r="O135" s="1375">
        <v>43.4345</v>
      </c>
      <c r="P135" s="1376">
        <v>-79.7214</v>
      </c>
      <c r="Q135" s="1367"/>
      <c r="R135" s="1027" t="s">
        <v>7194</v>
      </c>
      <c r="S135" s="1373" t="s">
        <v>7196</v>
      </c>
      <c r="T135" s="1027" t="s">
        <v>1377</v>
      </c>
      <c r="U135" s="1257" t="s">
        <v>95</v>
      </c>
      <c r="V135" s="1257" t="s">
        <v>420</v>
      </c>
      <c r="W135" s="1027" t="s">
        <v>486</v>
      </c>
      <c r="X135" s="1263">
        <v>45873.0</v>
      </c>
      <c r="Y135" s="1372" t="s">
        <v>7204</v>
      </c>
      <c r="Z135" s="1130" t="s">
        <v>7209</v>
      </c>
      <c r="AA135" s="1374" t="s">
        <v>10711</v>
      </c>
      <c r="AB135" s="1027"/>
      <c r="AC135" s="1368">
        <f t="shared" si="1"/>
        <v>21</v>
      </c>
      <c r="AD135" s="1027"/>
      <c r="AE135" s="1027"/>
      <c r="AF135" s="1027"/>
      <c r="AG135" s="1205"/>
    </row>
    <row r="136" ht="78.75" customHeight="1">
      <c r="A136" s="1136">
        <v>8135.0</v>
      </c>
      <c r="B136" s="1257" t="s">
        <v>36</v>
      </c>
      <c r="C136" s="1257" t="s">
        <v>2757</v>
      </c>
      <c r="D136" s="1372" t="s">
        <v>7210</v>
      </c>
      <c r="E136" s="1257" t="s">
        <v>812</v>
      </c>
      <c r="F136" s="1257" t="s">
        <v>7195</v>
      </c>
      <c r="G136" s="1372" t="s">
        <v>46</v>
      </c>
      <c r="H136" s="462" t="s">
        <v>7211</v>
      </c>
      <c r="I136" s="1372" t="s">
        <v>7212</v>
      </c>
      <c r="J136" s="1377" t="s">
        <v>7213</v>
      </c>
      <c r="K136" s="1372" t="s">
        <v>250</v>
      </c>
      <c r="L136" s="1372" t="s">
        <v>420</v>
      </c>
      <c r="M136" s="1378" t="s">
        <v>7214</v>
      </c>
      <c r="N136" s="1372" t="s">
        <v>7215</v>
      </c>
      <c r="O136" s="1375">
        <v>40.5401</v>
      </c>
      <c r="P136" s="1376">
        <v>-74.4554</v>
      </c>
      <c r="Q136" s="1367"/>
      <c r="R136" s="1372" t="s">
        <v>7210</v>
      </c>
      <c r="S136" s="1372" t="s">
        <v>7211</v>
      </c>
      <c r="T136" s="1372" t="s">
        <v>7213</v>
      </c>
      <c r="U136" s="1372" t="s">
        <v>250</v>
      </c>
      <c r="V136" s="1372" t="s">
        <v>420</v>
      </c>
      <c r="W136" s="1027" t="s">
        <v>486</v>
      </c>
      <c r="X136" s="1263">
        <v>45873.0</v>
      </c>
      <c r="Y136" s="1372" t="s">
        <v>7216</v>
      </c>
      <c r="Z136" s="1027"/>
      <c r="AA136" s="1374" t="s">
        <v>10713</v>
      </c>
      <c r="AB136" s="1027"/>
      <c r="AC136" s="1368">
        <f t="shared" si="1"/>
        <v>26</v>
      </c>
      <c r="AD136" s="1027"/>
      <c r="AE136" s="1027"/>
      <c r="AF136" s="1027"/>
      <c r="AG136" s="1205"/>
    </row>
    <row r="137" ht="75.0" customHeight="1">
      <c r="A137" s="1184">
        <v>8136.0</v>
      </c>
      <c r="B137" s="1257" t="s">
        <v>36</v>
      </c>
      <c r="C137" s="1257" t="s">
        <v>2757</v>
      </c>
      <c r="D137" s="1027" t="s">
        <v>7218</v>
      </c>
      <c r="E137" s="1257" t="s">
        <v>812</v>
      </c>
      <c r="F137" s="1257" t="s">
        <v>7195</v>
      </c>
      <c r="G137" s="1372" t="s">
        <v>46</v>
      </c>
      <c r="H137" s="462" t="s">
        <v>7219</v>
      </c>
      <c r="I137" s="1027"/>
      <c r="J137" s="1377" t="s">
        <v>7220</v>
      </c>
      <c r="K137" s="1372" t="s">
        <v>70</v>
      </c>
      <c r="L137" s="1372" t="s">
        <v>420</v>
      </c>
      <c r="M137" s="1379"/>
      <c r="N137" s="1257"/>
      <c r="O137" s="1375">
        <v>33.4357</v>
      </c>
      <c r="P137" s="1376">
        <v>-112.3496</v>
      </c>
      <c r="Q137" s="1367"/>
      <c r="R137" s="1027" t="s">
        <v>7218</v>
      </c>
      <c r="S137" s="1372" t="s">
        <v>7219</v>
      </c>
      <c r="T137" s="1372" t="s">
        <v>7221</v>
      </c>
      <c r="U137" s="1372" t="s">
        <v>95</v>
      </c>
      <c r="V137" s="1372" t="s">
        <v>420</v>
      </c>
      <c r="W137" s="1372" t="s">
        <v>486</v>
      </c>
      <c r="X137" s="1263">
        <v>45873.0</v>
      </c>
      <c r="Y137" s="1372" t="s">
        <v>7222</v>
      </c>
      <c r="Z137" s="1373" t="s">
        <v>7224</v>
      </c>
      <c r="AA137" s="1130" t="s">
        <v>7223</v>
      </c>
      <c r="AB137" s="1027"/>
      <c r="AC137" s="1368">
        <f t="shared" si="1"/>
        <v>27</v>
      </c>
      <c r="AD137" s="1027"/>
      <c r="AE137" s="1027"/>
      <c r="AF137" s="1027"/>
      <c r="AG137" s="1205"/>
    </row>
    <row r="138" ht="93.0" customHeight="1">
      <c r="A138" s="1136">
        <v>8137.0</v>
      </c>
      <c r="B138" s="1257" t="s">
        <v>36</v>
      </c>
      <c r="C138" s="1257" t="s">
        <v>2757</v>
      </c>
      <c r="D138" s="1027" t="s">
        <v>7225</v>
      </c>
      <c r="E138" s="1257" t="s">
        <v>812</v>
      </c>
      <c r="F138" s="1257" t="s">
        <v>7195</v>
      </c>
      <c r="G138" s="1372" t="s">
        <v>46</v>
      </c>
      <c r="H138" s="462" t="s">
        <v>7226</v>
      </c>
      <c r="I138" s="1027"/>
      <c r="J138" s="1377" t="s">
        <v>7227</v>
      </c>
      <c r="K138" s="1372" t="s">
        <v>26</v>
      </c>
      <c r="L138" s="1372" t="s">
        <v>420</v>
      </c>
      <c r="M138" s="1379"/>
      <c r="N138" s="1257"/>
      <c r="O138" s="1375">
        <v>33.6789</v>
      </c>
      <c r="P138" s="1376">
        <v>-117.1522</v>
      </c>
      <c r="Q138" s="1367"/>
      <c r="R138" s="1372" t="s">
        <v>7225</v>
      </c>
      <c r="S138" s="1372" t="s">
        <v>7226</v>
      </c>
      <c r="T138" s="1372" t="s">
        <v>1229</v>
      </c>
      <c r="U138" s="1372" t="s">
        <v>95</v>
      </c>
      <c r="V138" s="1372" t="s">
        <v>420</v>
      </c>
      <c r="W138" s="1372" t="s">
        <v>486</v>
      </c>
      <c r="X138" s="1263">
        <v>45873.0</v>
      </c>
      <c r="Y138" s="1372" t="s">
        <v>7222</v>
      </c>
      <c r="Z138" s="1027"/>
      <c r="AA138" s="1130" t="s">
        <v>7228</v>
      </c>
      <c r="AB138" s="1027"/>
      <c r="AC138" s="1368">
        <f t="shared" si="1"/>
        <v>28</v>
      </c>
      <c r="AD138" s="1027"/>
      <c r="AE138" s="1027"/>
      <c r="AF138" s="1027"/>
      <c r="AG138" s="1205"/>
    </row>
    <row r="139" ht="86.25" customHeight="1">
      <c r="A139" s="1184">
        <v>8138.0</v>
      </c>
      <c r="B139" s="1257" t="s">
        <v>55</v>
      </c>
      <c r="C139" s="1257" t="s">
        <v>2757</v>
      </c>
      <c r="D139" s="1372" t="s">
        <v>7229</v>
      </c>
      <c r="E139" s="1257" t="s">
        <v>812</v>
      </c>
      <c r="F139" s="1257" t="s">
        <v>7195</v>
      </c>
      <c r="G139" s="1372" t="s">
        <v>46</v>
      </c>
      <c r="H139" s="462" t="s">
        <v>7230</v>
      </c>
      <c r="I139" s="1027"/>
      <c r="J139" s="1377" t="s">
        <v>7231</v>
      </c>
      <c r="K139" s="1372" t="s">
        <v>26</v>
      </c>
      <c r="L139" s="1372" t="s">
        <v>420</v>
      </c>
      <c r="M139" s="1379"/>
      <c r="N139" s="1257"/>
      <c r="O139" s="1375">
        <v>32.9628</v>
      </c>
      <c r="P139" s="1376">
        <v>-17.0361</v>
      </c>
      <c r="Q139" s="1367"/>
      <c r="R139" s="1372" t="s">
        <v>7229</v>
      </c>
      <c r="S139" s="1372" t="s">
        <v>7230</v>
      </c>
      <c r="T139" s="1372" t="s">
        <v>7232</v>
      </c>
      <c r="U139" s="1372" t="s">
        <v>70</v>
      </c>
      <c r="V139" s="1372" t="s">
        <v>420</v>
      </c>
      <c r="W139" s="1372" t="s">
        <v>486</v>
      </c>
      <c r="X139" s="1263">
        <v>45873.0</v>
      </c>
      <c r="Y139" s="1372" t="s">
        <v>7233</v>
      </c>
      <c r="Z139" s="1372" t="s">
        <v>7235</v>
      </c>
      <c r="AA139" s="1130" t="s">
        <v>7234</v>
      </c>
      <c r="AB139" s="1027"/>
      <c r="AC139" s="1368">
        <f t="shared" si="1"/>
        <v>22</v>
      </c>
      <c r="AD139" s="1027"/>
      <c r="AE139" s="1027"/>
      <c r="AF139" s="1027"/>
      <c r="AG139" s="1205"/>
    </row>
    <row r="140" ht="146.25" customHeight="1">
      <c r="A140" s="1136">
        <v>8139.0</v>
      </c>
      <c r="B140" s="1257" t="s">
        <v>149</v>
      </c>
      <c r="C140" s="1257" t="s">
        <v>2757</v>
      </c>
      <c r="D140" s="1372" t="s">
        <v>7236</v>
      </c>
      <c r="E140" s="1257" t="s">
        <v>812</v>
      </c>
      <c r="F140" s="1257" t="s">
        <v>7195</v>
      </c>
      <c r="G140" s="1372" t="s">
        <v>46</v>
      </c>
      <c r="H140" s="462" t="s">
        <v>7237</v>
      </c>
      <c r="I140" s="1027"/>
      <c r="J140" s="1377" t="s">
        <v>7238</v>
      </c>
      <c r="K140" s="1372" t="s">
        <v>70</v>
      </c>
      <c r="L140" s="1372" t="s">
        <v>420</v>
      </c>
      <c r="M140" s="1379"/>
      <c r="N140" s="1257"/>
      <c r="O140" s="1375">
        <v>34.9014</v>
      </c>
      <c r="P140" s="1376">
        <v>-110.111</v>
      </c>
      <c r="Q140" s="1367"/>
      <c r="R140" s="1372" t="s">
        <v>7239</v>
      </c>
      <c r="S140" s="1372" t="s">
        <v>7240</v>
      </c>
      <c r="T140" s="1372" t="s">
        <v>7241</v>
      </c>
      <c r="U140" s="1372" t="s">
        <v>7242</v>
      </c>
      <c r="V140" s="1372" t="s">
        <v>7243</v>
      </c>
      <c r="W140" s="1372" t="s">
        <v>486</v>
      </c>
      <c r="X140" s="1263">
        <v>45873.0</v>
      </c>
      <c r="Y140" s="1372" t="s">
        <v>7244</v>
      </c>
      <c r="Z140" s="1130" t="s">
        <v>7246</v>
      </c>
      <c r="AA140" s="1374" t="s">
        <v>10714</v>
      </c>
      <c r="AB140" s="1027"/>
      <c r="AC140" s="1368">
        <f t="shared" si="1"/>
        <v>40</v>
      </c>
      <c r="AD140" s="1027"/>
      <c r="AE140" s="1027"/>
      <c r="AF140" s="1027"/>
      <c r="AG140" s="1205"/>
    </row>
    <row r="141" ht="89.25" customHeight="1">
      <c r="A141" s="1184">
        <v>8140.0</v>
      </c>
      <c r="B141" s="1257" t="s">
        <v>149</v>
      </c>
      <c r="C141" s="1257" t="s">
        <v>2757</v>
      </c>
      <c r="D141" s="1372" t="s">
        <v>7247</v>
      </c>
      <c r="E141" s="1257" t="s">
        <v>812</v>
      </c>
      <c r="F141" s="1257" t="s">
        <v>7195</v>
      </c>
      <c r="G141" s="1372" t="s">
        <v>46</v>
      </c>
      <c r="H141" s="462" t="s">
        <v>7248</v>
      </c>
      <c r="I141" s="1372" t="s">
        <v>7249</v>
      </c>
      <c r="J141" s="1377" t="s">
        <v>1507</v>
      </c>
      <c r="K141" s="1372" t="s">
        <v>70</v>
      </c>
      <c r="L141" s="1372" t="s">
        <v>420</v>
      </c>
      <c r="M141" s="1379"/>
      <c r="N141" s="1257"/>
      <c r="O141" s="1375">
        <v>32.9781</v>
      </c>
      <c r="P141" s="1376">
        <v>-111.5173</v>
      </c>
      <c r="Q141" s="1367"/>
      <c r="R141" s="1372" t="s">
        <v>7250</v>
      </c>
      <c r="S141" s="1372" t="s">
        <v>7251</v>
      </c>
      <c r="T141" s="1372" t="s">
        <v>7252</v>
      </c>
      <c r="U141" s="1372"/>
      <c r="V141" s="1372" t="s">
        <v>915</v>
      </c>
      <c r="W141" s="1372" t="s">
        <v>486</v>
      </c>
      <c r="X141" s="1263">
        <v>45873.0</v>
      </c>
      <c r="Y141" s="1372" t="s">
        <v>7253</v>
      </c>
      <c r="Z141" s="1130" t="s">
        <v>7255</v>
      </c>
      <c r="AA141" s="1130" t="s">
        <v>7254</v>
      </c>
      <c r="AB141" s="1027"/>
      <c r="AC141" s="1368">
        <f t="shared" si="1"/>
        <v>26</v>
      </c>
      <c r="AD141" s="1027"/>
      <c r="AE141" s="1027"/>
      <c r="AF141" s="1027"/>
      <c r="AG141" s="1205"/>
    </row>
    <row r="142" ht="74.25" customHeight="1">
      <c r="A142" s="1136">
        <v>8141.0</v>
      </c>
      <c r="B142" s="1257" t="s">
        <v>36</v>
      </c>
      <c r="C142" s="1257" t="s">
        <v>2757</v>
      </c>
      <c r="D142" s="1027" t="s">
        <v>7256</v>
      </c>
      <c r="E142" s="1257" t="s">
        <v>812</v>
      </c>
      <c r="F142" s="1257" t="s">
        <v>6214</v>
      </c>
      <c r="G142" s="1027" t="s">
        <v>7257</v>
      </c>
      <c r="H142" s="1027" t="s">
        <v>7258</v>
      </c>
      <c r="I142" s="1027" t="s">
        <v>7259</v>
      </c>
      <c r="J142" s="1027" t="s">
        <v>1085</v>
      </c>
      <c r="K142" s="1257" t="s">
        <v>42</v>
      </c>
      <c r="L142" s="1257" t="s">
        <v>420</v>
      </c>
      <c r="M142" s="1379" t="s">
        <v>7260</v>
      </c>
      <c r="N142" s="1257" t="s">
        <v>7261</v>
      </c>
      <c r="O142" s="1260">
        <v>42.3218</v>
      </c>
      <c r="P142" s="1260">
        <v>-83.0673</v>
      </c>
      <c r="Q142" s="1367"/>
      <c r="R142" s="1027" t="s">
        <v>7262</v>
      </c>
      <c r="S142" s="1027" t="s">
        <v>7263</v>
      </c>
      <c r="T142" s="1027" t="s">
        <v>1085</v>
      </c>
      <c r="U142" s="1257" t="s">
        <v>42</v>
      </c>
      <c r="V142" s="1257" t="s">
        <v>420</v>
      </c>
      <c r="W142" s="1027" t="s">
        <v>486</v>
      </c>
      <c r="X142" s="1263">
        <v>45876.0</v>
      </c>
      <c r="Y142" s="1027" t="s">
        <v>7264</v>
      </c>
      <c r="Z142" s="392" t="s">
        <v>7266</v>
      </c>
      <c r="AA142" s="392" t="s">
        <v>7265</v>
      </c>
      <c r="AB142" s="1027"/>
      <c r="AC142" s="1368">
        <f t="shared" si="1"/>
        <v>22</v>
      </c>
      <c r="AD142" s="1027" t="s">
        <v>7267</v>
      </c>
      <c r="AE142" s="1259" t="s">
        <v>7268</v>
      </c>
      <c r="AF142" s="1027" t="s">
        <v>4589</v>
      </c>
      <c r="AG142" s="1205"/>
    </row>
    <row r="143" ht="74.25" customHeight="1">
      <c r="A143" s="1184">
        <v>8142.0</v>
      </c>
      <c r="B143" s="1257" t="s">
        <v>36</v>
      </c>
      <c r="C143" s="1257" t="s">
        <v>2757</v>
      </c>
      <c r="D143" s="1027" t="s">
        <v>7269</v>
      </c>
      <c r="E143" s="1257" t="s">
        <v>812</v>
      </c>
      <c r="F143" s="1257" t="s">
        <v>6214</v>
      </c>
      <c r="G143" s="1027" t="s">
        <v>7270</v>
      </c>
      <c r="H143" s="1027" t="s">
        <v>7271</v>
      </c>
      <c r="I143" s="1027" t="s">
        <v>7272</v>
      </c>
      <c r="J143" s="1027" t="s">
        <v>6860</v>
      </c>
      <c r="K143" s="1257" t="s">
        <v>42</v>
      </c>
      <c r="L143" s="1257" t="s">
        <v>420</v>
      </c>
      <c r="M143" s="1379" t="s">
        <v>7273</v>
      </c>
      <c r="N143" s="1257" t="s">
        <v>7274</v>
      </c>
      <c r="O143" s="1260">
        <v>42.4678</v>
      </c>
      <c r="P143" s="1260">
        <v>83.221</v>
      </c>
      <c r="Q143" s="1367">
        <v>250.0</v>
      </c>
      <c r="R143" s="1027" t="s">
        <v>7275</v>
      </c>
      <c r="S143" s="1027" t="s">
        <v>7276</v>
      </c>
      <c r="T143" s="1027" t="s">
        <v>6172</v>
      </c>
      <c r="U143" s="1257"/>
      <c r="V143" s="1257" t="s">
        <v>1077</v>
      </c>
      <c r="W143" s="1027" t="s">
        <v>486</v>
      </c>
      <c r="X143" s="1263">
        <v>45924.0</v>
      </c>
      <c r="Y143" s="1027" t="s">
        <v>454</v>
      </c>
      <c r="Z143" s="1027"/>
      <c r="AA143" s="392" t="s">
        <v>7277</v>
      </c>
      <c r="AB143" s="1027"/>
      <c r="AC143" s="1368">
        <f t="shared" si="1"/>
        <v>26</v>
      </c>
      <c r="AD143" s="1027" t="s">
        <v>7278</v>
      </c>
      <c r="AE143" s="1027" t="s">
        <v>7279</v>
      </c>
      <c r="AF143" s="1027" t="s">
        <v>7274</v>
      </c>
      <c r="AG143" s="1205"/>
    </row>
    <row r="144" ht="90.75" customHeight="1">
      <c r="A144" s="1136">
        <v>8143.0</v>
      </c>
      <c r="B144" s="1257" t="s">
        <v>36</v>
      </c>
      <c r="C144" s="1257" t="s">
        <v>2757</v>
      </c>
      <c r="D144" s="1027" t="s">
        <v>7280</v>
      </c>
      <c r="E144" s="1257" t="s">
        <v>812</v>
      </c>
      <c r="F144" s="1257" t="s">
        <v>7150</v>
      </c>
      <c r="G144" s="1027" t="s">
        <v>7281</v>
      </c>
      <c r="H144" s="1259" t="s">
        <v>7282</v>
      </c>
      <c r="I144" s="1027" t="s">
        <v>7283</v>
      </c>
      <c r="J144" s="1027" t="s">
        <v>7284</v>
      </c>
      <c r="K144" s="1257" t="s">
        <v>95</v>
      </c>
      <c r="L144" s="1257" t="s">
        <v>420</v>
      </c>
      <c r="M144" s="1379" t="s">
        <v>7285</v>
      </c>
      <c r="N144" s="1257" t="s">
        <v>7286</v>
      </c>
      <c r="O144" s="1260">
        <v>32.7441</v>
      </c>
      <c r="P144" s="1260">
        <v>97.266</v>
      </c>
      <c r="Q144" s="1367">
        <v>50.0</v>
      </c>
      <c r="R144" s="1027" t="s">
        <v>7280</v>
      </c>
      <c r="S144" s="1259" t="s">
        <v>7282</v>
      </c>
      <c r="T144" s="1027" t="s">
        <v>1009</v>
      </c>
      <c r="U144" s="1257" t="s">
        <v>42</v>
      </c>
      <c r="V144" s="1257" t="s">
        <v>420</v>
      </c>
      <c r="W144" s="1027" t="s">
        <v>486</v>
      </c>
      <c r="X144" s="1263">
        <v>45924.0</v>
      </c>
      <c r="Y144" s="1027" t="s">
        <v>454</v>
      </c>
      <c r="Z144" s="1027"/>
      <c r="AA144" s="392" t="s">
        <v>7287</v>
      </c>
      <c r="AB144" s="1027"/>
      <c r="AC144" s="1368">
        <f t="shared" si="1"/>
        <v>25</v>
      </c>
      <c r="AD144" s="1027" t="s">
        <v>7288</v>
      </c>
      <c r="AE144" s="1027" t="s">
        <v>7289</v>
      </c>
      <c r="AF144" s="1027" t="s">
        <v>7286</v>
      </c>
      <c r="AG144" s="1205"/>
    </row>
    <row r="145" ht="77.25" customHeight="1">
      <c r="A145" s="1184">
        <v>8144.0</v>
      </c>
      <c r="B145" s="1257" t="s">
        <v>36</v>
      </c>
      <c r="C145" s="1257" t="s">
        <v>2757</v>
      </c>
      <c r="D145" s="1027" t="s">
        <v>7290</v>
      </c>
      <c r="E145" s="1257" t="s">
        <v>812</v>
      </c>
      <c r="F145" s="1257" t="s">
        <v>6214</v>
      </c>
      <c r="G145" s="1027" t="s">
        <v>7291</v>
      </c>
      <c r="H145" s="1027" t="s">
        <v>7292</v>
      </c>
      <c r="I145" s="1027" t="s">
        <v>7293</v>
      </c>
      <c r="J145" s="1027" t="s">
        <v>6476</v>
      </c>
      <c r="K145" s="1257" t="s">
        <v>26</v>
      </c>
      <c r="L145" s="1257" t="s">
        <v>420</v>
      </c>
      <c r="M145" s="1379" t="s">
        <v>7294</v>
      </c>
      <c r="N145" s="1257" t="s">
        <v>7295</v>
      </c>
      <c r="O145" s="1260">
        <v>37.4338</v>
      </c>
      <c r="P145" s="1260">
        <v>122.1583</v>
      </c>
      <c r="Q145" s="1367"/>
      <c r="R145" s="1027" t="s">
        <v>7290</v>
      </c>
      <c r="S145" s="1027" t="s">
        <v>7292</v>
      </c>
      <c r="T145" s="1027" t="s">
        <v>6476</v>
      </c>
      <c r="U145" s="1257" t="s">
        <v>26</v>
      </c>
      <c r="V145" s="1257" t="s">
        <v>420</v>
      </c>
      <c r="W145" s="1027" t="s">
        <v>486</v>
      </c>
      <c r="X145" s="1263">
        <v>45924.0</v>
      </c>
      <c r="Y145" s="1027" t="s">
        <v>454</v>
      </c>
      <c r="Z145" s="1027"/>
      <c r="AA145" s="1371" t="s">
        <v>10715</v>
      </c>
      <c r="AB145" s="1027"/>
      <c r="AC145" s="1368">
        <f t="shared" si="1"/>
        <v>26</v>
      </c>
      <c r="AD145" s="1027" t="s">
        <v>7297</v>
      </c>
      <c r="AE145" s="1027" t="s">
        <v>7298</v>
      </c>
      <c r="AF145" s="1027" t="s">
        <v>7295</v>
      </c>
      <c r="AG145" s="1205"/>
    </row>
    <row r="146" ht="15.75" customHeight="1">
      <c r="A146" s="1380"/>
      <c r="B146" s="1381"/>
      <c r="C146" s="1381"/>
      <c r="D146" s="1382"/>
      <c r="E146" s="11"/>
      <c r="F146" s="11"/>
      <c r="G146" s="2"/>
      <c r="H146" s="2"/>
      <c r="I146" s="2"/>
      <c r="J146" s="8"/>
      <c r="K146" s="11"/>
      <c r="L146" s="11"/>
      <c r="M146" s="11"/>
      <c r="N146" s="11"/>
      <c r="O146" s="2"/>
      <c r="P146" s="2"/>
      <c r="Q146" s="274"/>
      <c r="R146" s="2"/>
      <c r="S146" s="2"/>
      <c r="T146" s="2"/>
      <c r="U146" s="11"/>
      <c r="V146" s="11"/>
      <c r="W146" s="2"/>
      <c r="X146" s="126"/>
      <c r="Y146" s="2"/>
      <c r="Z146" s="2"/>
      <c r="AA146" s="2"/>
      <c r="AB146" s="2"/>
      <c r="AC146" s="2"/>
      <c r="AD146" s="2"/>
      <c r="AE146" s="2"/>
      <c r="AF146" s="2"/>
      <c r="AG146" s="2"/>
    </row>
    <row r="147" ht="15.0" customHeight="1">
      <c r="A147" s="1380" t="s">
        <v>30</v>
      </c>
      <c r="B147" s="1381"/>
      <c r="C147" s="1381"/>
      <c r="D147" s="1381"/>
      <c r="E147" s="31"/>
      <c r="F147" s="31"/>
      <c r="G147" s="31"/>
      <c r="H147" s="31"/>
      <c r="I147" s="31"/>
      <c r="J147" s="10"/>
      <c r="K147" s="31"/>
      <c r="L147" s="31"/>
      <c r="M147" s="31"/>
      <c r="N147" s="31"/>
      <c r="O147" s="31"/>
      <c r="P147" s="31"/>
      <c r="Q147" s="274"/>
      <c r="R147" s="2"/>
      <c r="S147" s="31"/>
      <c r="T147" s="31"/>
      <c r="U147" s="31"/>
      <c r="V147" s="31"/>
      <c r="W147" s="31"/>
      <c r="X147" s="1383"/>
      <c r="Y147" s="31"/>
      <c r="Z147" s="31"/>
      <c r="AA147" s="2"/>
      <c r="AB147" s="2"/>
      <c r="AC147" s="2"/>
      <c r="AD147" s="2"/>
      <c r="AE147" s="2"/>
      <c r="AF147" s="2"/>
      <c r="AG147" s="2"/>
    </row>
    <row r="148" ht="15.0" customHeight="1">
      <c r="A148" s="1380" t="s">
        <v>30</v>
      </c>
      <c r="B148" s="1381"/>
      <c r="C148" s="1381"/>
      <c r="D148" s="1381"/>
      <c r="E148" s="31"/>
      <c r="F148" s="31"/>
      <c r="G148" s="31"/>
      <c r="H148" s="31"/>
      <c r="I148" s="31"/>
      <c r="J148" s="10"/>
      <c r="K148" s="31"/>
      <c r="L148" s="31"/>
      <c r="M148" s="31"/>
      <c r="N148" s="31"/>
      <c r="O148" s="31"/>
      <c r="P148" s="31"/>
      <c r="Q148" s="274"/>
      <c r="R148" s="2"/>
      <c r="S148" s="31"/>
      <c r="T148" s="31"/>
      <c r="U148" s="31"/>
      <c r="V148" s="31"/>
      <c r="W148" s="31"/>
      <c r="X148" s="1383"/>
      <c r="Y148" s="31"/>
      <c r="Z148" s="31"/>
      <c r="AA148" s="2"/>
      <c r="AB148" s="2"/>
      <c r="AC148" s="2"/>
      <c r="AD148" s="2"/>
      <c r="AE148" s="2"/>
      <c r="AF148" s="2"/>
      <c r="AG148" s="2"/>
    </row>
    <row r="149" ht="15.0" customHeight="1">
      <c r="A149" s="1380" t="s">
        <v>30</v>
      </c>
      <c r="B149" s="1381"/>
      <c r="C149" s="1381"/>
      <c r="D149" s="1381"/>
      <c r="E149" s="31"/>
      <c r="F149" s="31"/>
      <c r="G149" s="31"/>
      <c r="H149" s="31"/>
      <c r="I149" s="31"/>
      <c r="J149" s="10"/>
      <c r="K149" s="31"/>
      <c r="L149" s="31"/>
      <c r="M149" s="31"/>
      <c r="N149" s="31"/>
      <c r="O149" s="31"/>
      <c r="P149" s="31"/>
      <c r="Q149" s="274"/>
      <c r="R149" s="2"/>
      <c r="S149" s="31"/>
      <c r="T149" s="31"/>
      <c r="U149" s="31"/>
      <c r="V149" s="31"/>
      <c r="W149" s="31"/>
      <c r="X149" s="1383"/>
      <c r="Y149" s="31"/>
      <c r="Z149" s="31"/>
      <c r="AA149" s="2"/>
      <c r="AB149" s="2"/>
      <c r="AC149" s="2"/>
      <c r="AD149" s="2"/>
      <c r="AE149" s="2"/>
      <c r="AF149" s="2"/>
      <c r="AG149" s="2"/>
    </row>
    <row r="150" ht="15.0" customHeight="1">
      <c r="A150" s="1380" t="s">
        <v>30</v>
      </c>
      <c r="B150" s="1381"/>
      <c r="C150" s="1381"/>
      <c r="D150" s="1381"/>
      <c r="E150" s="31"/>
      <c r="F150" s="31"/>
      <c r="G150" s="31"/>
      <c r="H150" s="31"/>
      <c r="I150" s="31"/>
      <c r="J150" s="10"/>
      <c r="K150" s="31"/>
      <c r="L150" s="31"/>
      <c r="M150" s="31"/>
      <c r="N150" s="31"/>
      <c r="O150" s="31"/>
      <c r="P150" s="31"/>
      <c r="Q150" s="274"/>
      <c r="R150" s="2"/>
      <c r="S150" s="31"/>
      <c r="T150" s="31"/>
      <c r="U150" s="31"/>
      <c r="V150" s="31"/>
      <c r="W150" s="31"/>
      <c r="X150" s="1383"/>
      <c r="Y150" s="31"/>
      <c r="Z150" s="31"/>
      <c r="AA150" s="2"/>
      <c r="AB150" s="2"/>
      <c r="AC150" s="2"/>
      <c r="AD150" s="2"/>
      <c r="AE150" s="2"/>
      <c r="AF150" s="2"/>
      <c r="AG150" s="2"/>
    </row>
    <row r="151" ht="15.0" customHeight="1">
      <c r="A151" s="1380" t="s">
        <v>30</v>
      </c>
      <c r="B151" s="1381"/>
      <c r="C151" s="1381"/>
      <c r="D151" s="1381"/>
      <c r="E151" s="31"/>
      <c r="F151" s="31"/>
      <c r="G151" s="31"/>
      <c r="H151" s="31"/>
      <c r="I151" s="31"/>
      <c r="J151" s="10"/>
      <c r="K151" s="31"/>
      <c r="L151" s="31"/>
      <c r="M151" s="31"/>
      <c r="N151" s="31"/>
      <c r="O151" s="31"/>
      <c r="P151" s="31"/>
      <c r="Q151" s="274"/>
      <c r="R151" s="2"/>
      <c r="S151" s="31"/>
      <c r="T151" s="31"/>
      <c r="U151" s="31"/>
      <c r="V151" s="31"/>
      <c r="W151" s="31"/>
      <c r="X151" s="1383"/>
      <c r="Y151" s="31"/>
      <c r="Z151" s="31"/>
      <c r="AA151" s="2"/>
      <c r="AB151" s="2"/>
      <c r="AC151" s="2"/>
      <c r="AD151" s="2"/>
      <c r="AE151" s="2"/>
      <c r="AF151" s="2"/>
      <c r="AG151" s="2"/>
    </row>
    <row r="152" ht="15.0" customHeight="1">
      <c r="A152" s="1384" t="s">
        <v>30</v>
      </c>
      <c r="B152" s="1385"/>
      <c r="C152" s="1385"/>
      <c r="D152" s="1385"/>
      <c r="E152" s="31"/>
      <c r="F152" s="31"/>
      <c r="G152" s="31"/>
      <c r="H152" s="31"/>
      <c r="I152" s="31"/>
      <c r="J152" s="10"/>
      <c r="K152" s="31"/>
      <c r="L152" s="31"/>
      <c r="M152" s="31"/>
      <c r="N152" s="31"/>
      <c r="O152" s="31"/>
      <c r="P152" s="31"/>
      <c r="Q152" s="274"/>
      <c r="R152" s="2"/>
      <c r="S152" s="31"/>
      <c r="T152" s="31"/>
      <c r="U152" s="31"/>
      <c r="V152" s="31"/>
      <c r="W152" s="31"/>
      <c r="X152" s="1383"/>
      <c r="Y152" s="31"/>
      <c r="Z152" s="31"/>
      <c r="AA152" s="2"/>
      <c r="AB152" s="2"/>
      <c r="AC152" s="2"/>
      <c r="AD152" s="2"/>
      <c r="AE152" s="2"/>
      <c r="AF152" s="2"/>
      <c r="AG152" s="2"/>
    </row>
    <row r="153" ht="15.0" customHeight="1">
      <c r="A153" s="1384" t="s">
        <v>30</v>
      </c>
      <c r="B153" s="1385"/>
      <c r="C153" s="1385"/>
      <c r="D153" s="1385"/>
      <c r="E153" s="31"/>
      <c r="F153" s="31"/>
      <c r="G153" s="31"/>
      <c r="H153" s="31"/>
      <c r="I153" s="31"/>
      <c r="J153" s="10"/>
      <c r="K153" s="31"/>
      <c r="L153" s="31"/>
      <c r="M153" s="31"/>
      <c r="N153" s="31"/>
      <c r="O153" s="31"/>
      <c r="P153" s="31"/>
      <c r="Q153" s="274"/>
      <c r="R153" s="2"/>
      <c r="S153" s="31"/>
      <c r="T153" s="31"/>
      <c r="U153" s="31"/>
      <c r="V153" s="31"/>
      <c r="W153" s="31"/>
      <c r="X153" s="1383"/>
      <c r="Y153" s="31"/>
      <c r="Z153" s="31"/>
      <c r="AA153" s="2"/>
      <c r="AB153" s="2"/>
      <c r="AC153" s="2"/>
      <c r="AD153" s="2"/>
      <c r="AE153" s="2"/>
      <c r="AF153" s="2"/>
      <c r="AG153" s="2"/>
    </row>
    <row r="154" ht="15.0" customHeight="1">
      <c r="A154" s="1384" t="s">
        <v>30</v>
      </c>
      <c r="B154" s="1385"/>
      <c r="C154" s="1385"/>
      <c r="D154" s="1385"/>
      <c r="E154" s="31"/>
      <c r="F154" s="31"/>
      <c r="G154" s="31"/>
      <c r="H154" s="31"/>
      <c r="I154" s="31"/>
      <c r="J154" s="10"/>
      <c r="K154" s="31"/>
      <c r="L154" s="31"/>
      <c r="M154" s="31"/>
      <c r="N154" s="31"/>
      <c r="O154" s="31"/>
      <c r="P154" s="31"/>
      <c r="Q154" s="274"/>
      <c r="R154" s="2"/>
      <c r="S154" s="31"/>
      <c r="T154" s="31"/>
      <c r="U154" s="31"/>
      <c r="V154" s="31"/>
      <c r="W154" s="31"/>
      <c r="X154" s="1383"/>
      <c r="Y154" s="31"/>
      <c r="Z154" s="31"/>
      <c r="AA154" s="2"/>
      <c r="AB154" s="2"/>
      <c r="AC154" s="2"/>
      <c r="AD154" s="2"/>
      <c r="AE154" s="2"/>
      <c r="AF154" s="2"/>
      <c r="AG154" s="2"/>
    </row>
    <row r="155" ht="15.0" customHeight="1">
      <c r="A155" s="1384" t="s">
        <v>30</v>
      </c>
      <c r="B155" s="1385"/>
      <c r="C155" s="1385"/>
      <c r="D155" s="1385"/>
      <c r="E155" s="31"/>
      <c r="F155" s="31"/>
      <c r="G155" s="31"/>
      <c r="H155" s="31"/>
      <c r="I155" s="31"/>
      <c r="J155" s="10"/>
      <c r="K155" s="31"/>
      <c r="L155" s="31"/>
      <c r="M155" s="31"/>
      <c r="N155" s="31"/>
      <c r="O155" s="31"/>
      <c r="P155" s="31"/>
      <c r="Q155" s="274"/>
      <c r="R155" s="2"/>
      <c r="S155" s="31"/>
      <c r="T155" s="31"/>
      <c r="U155" s="31"/>
      <c r="V155" s="31"/>
      <c r="W155" s="31"/>
      <c r="X155" s="1383"/>
      <c r="Y155" s="31"/>
      <c r="Z155" s="31"/>
      <c r="AA155" s="2"/>
      <c r="AB155" s="2"/>
      <c r="AC155" s="2"/>
      <c r="AD155" s="2"/>
      <c r="AE155" s="2"/>
      <c r="AF155" s="2"/>
      <c r="AG155" s="2"/>
    </row>
    <row r="156" ht="15.0" customHeight="1">
      <c r="A156" s="1384" t="s">
        <v>30</v>
      </c>
      <c r="B156" s="1385"/>
      <c r="C156" s="1385"/>
      <c r="D156" s="1385"/>
      <c r="E156" s="31"/>
      <c r="F156" s="31"/>
      <c r="G156" s="31"/>
      <c r="H156" s="31"/>
      <c r="I156" s="31"/>
      <c r="J156" s="10"/>
      <c r="K156" s="31"/>
      <c r="L156" s="31"/>
      <c r="M156" s="31"/>
      <c r="N156" s="31"/>
      <c r="O156" s="31"/>
      <c r="P156" s="31"/>
      <c r="Q156" s="274"/>
      <c r="R156" s="2"/>
      <c r="S156" s="31"/>
      <c r="T156" s="31"/>
      <c r="U156" s="31"/>
      <c r="V156" s="31"/>
      <c r="W156" s="31"/>
      <c r="X156" s="1383"/>
      <c r="Y156" s="31"/>
      <c r="Z156" s="31"/>
      <c r="AA156" s="2"/>
      <c r="AB156" s="2"/>
      <c r="AC156" s="2"/>
      <c r="AD156" s="2"/>
      <c r="AE156" s="2"/>
      <c r="AF156" s="2"/>
      <c r="AG156" s="2"/>
    </row>
    <row r="157" ht="15.0" customHeight="1">
      <c r="A157" s="1384" t="s">
        <v>30</v>
      </c>
      <c r="B157" s="1385"/>
      <c r="C157" s="1385"/>
      <c r="D157" s="1385"/>
      <c r="E157" s="31"/>
      <c r="F157" s="31"/>
      <c r="G157" s="31"/>
      <c r="H157" s="31"/>
      <c r="I157" s="31"/>
      <c r="J157" s="10"/>
      <c r="K157" s="31"/>
      <c r="L157" s="31"/>
      <c r="M157" s="31"/>
      <c r="N157" s="31"/>
      <c r="O157" s="31"/>
      <c r="P157" s="31"/>
      <c r="Q157" s="274"/>
      <c r="R157" s="2"/>
      <c r="S157" s="31"/>
      <c r="T157" s="31"/>
      <c r="U157" s="31"/>
      <c r="V157" s="31"/>
      <c r="W157" s="31"/>
      <c r="X157" s="1383"/>
      <c r="Y157" s="31"/>
      <c r="Z157" s="31"/>
      <c r="AA157" s="2"/>
      <c r="AB157" s="2"/>
      <c r="AC157" s="2"/>
      <c r="AD157" s="2"/>
      <c r="AE157" s="2"/>
      <c r="AF157" s="2"/>
      <c r="AG157" s="2"/>
    </row>
    <row r="158" ht="15.0" customHeight="1">
      <c r="A158" s="1384" t="s">
        <v>30</v>
      </c>
      <c r="B158" s="1385"/>
      <c r="C158" s="1385"/>
      <c r="D158" s="1385"/>
      <c r="E158" s="31"/>
      <c r="F158" s="31"/>
      <c r="G158" s="31"/>
      <c r="H158" s="31"/>
      <c r="I158" s="31"/>
      <c r="J158" s="10"/>
      <c r="K158" s="31"/>
      <c r="L158" s="31"/>
      <c r="M158" s="31"/>
      <c r="N158" s="31"/>
      <c r="O158" s="31"/>
      <c r="P158" s="31"/>
      <c r="Q158" s="274"/>
      <c r="R158" s="2"/>
      <c r="S158" s="31"/>
      <c r="T158" s="31"/>
      <c r="U158" s="31"/>
      <c r="V158" s="31"/>
      <c r="W158" s="31"/>
      <c r="X158" s="1383"/>
      <c r="Y158" s="31"/>
      <c r="Z158" s="31"/>
      <c r="AA158" s="2"/>
      <c r="AB158" s="2"/>
      <c r="AC158" s="2"/>
      <c r="AD158" s="2"/>
      <c r="AE158" s="2"/>
      <c r="AF158" s="2"/>
      <c r="AG158" s="2"/>
    </row>
    <row r="159" ht="15.0" customHeight="1">
      <c r="A159" s="1384" t="s">
        <v>30</v>
      </c>
      <c r="B159" s="1385"/>
      <c r="C159" s="1385"/>
      <c r="D159" s="1385"/>
      <c r="E159" s="31"/>
      <c r="F159" s="31"/>
      <c r="G159" s="31"/>
      <c r="H159" s="31"/>
      <c r="I159" s="31"/>
      <c r="J159" s="10"/>
      <c r="K159" s="31"/>
      <c r="L159" s="31"/>
      <c r="M159" s="31"/>
      <c r="N159" s="31"/>
      <c r="O159" s="31"/>
      <c r="P159" s="31"/>
      <c r="Q159" s="274"/>
      <c r="R159" s="2"/>
      <c r="S159" s="31"/>
      <c r="T159" s="31"/>
      <c r="U159" s="31"/>
      <c r="V159" s="31"/>
      <c r="W159" s="31"/>
      <c r="X159" s="1383"/>
      <c r="Y159" s="31"/>
      <c r="Z159" s="31"/>
      <c r="AA159" s="2"/>
      <c r="AB159" s="2"/>
      <c r="AC159" s="2"/>
      <c r="AD159" s="2"/>
      <c r="AE159" s="2"/>
      <c r="AF159" s="2"/>
      <c r="AG159" s="2"/>
    </row>
    <row r="160" ht="15.0" customHeight="1">
      <c r="A160" s="1384" t="s">
        <v>30</v>
      </c>
      <c r="B160" s="1385"/>
      <c r="C160" s="1385"/>
      <c r="D160" s="1385"/>
      <c r="E160" s="31"/>
      <c r="F160" s="31"/>
      <c r="G160" s="31"/>
      <c r="H160" s="31"/>
      <c r="I160" s="31"/>
      <c r="J160" s="10"/>
      <c r="K160" s="31"/>
      <c r="L160" s="31"/>
      <c r="M160" s="31"/>
      <c r="N160" s="31"/>
      <c r="O160" s="31"/>
      <c r="P160" s="31"/>
      <c r="Q160" s="274"/>
      <c r="R160" s="2"/>
      <c r="S160" s="31"/>
      <c r="T160" s="31"/>
      <c r="U160" s="31"/>
      <c r="V160" s="31"/>
      <c r="W160" s="31"/>
      <c r="X160" s="1383"/>
      <c r="Y160" s="31"/>
      <c r="Z160" s="31"/>
      <c r="AA160" s="2"/>
      <c r="AB160" s="2"/>
      <c r="AC160" s="2"/>
      <c r="AD160" s="2"/>
      <c r="AE160" s="2"/>
      <c r="AF160" s="2"/>
      <c r="AG160" s="2"/>
    </row>
    <row r="161" ht="15.0" customHeight="1">
      <c r="A161" s="1384" t="s">
        <v>30</v>
      </c>
      <c r="B161" s="1385"/>
      <c r="C161" s="1385"/>
      <c r="D161" s="1385"/>
      <c r="E161" s="31"/>
      <c r="F161" s="31"/>
      <c r="G161" s="31"/>
      <c r="H161" s="31"/>
      <c r="I161" s="31"/>
      <c r="J161" s="10"/>
      <c r="K161" s="31"/>
      <c r="L161" s="31"/>
      <c r="M161" s="31"/>
      <c r="N161" s="31"/>
      <c r="O161" s="31"/>
      <c r="P161" s="31"/>
      <c r="Q161" s="274"/>
      <c r="R161" s="2"/>
      <c r="S161" s="31"/>
      <c r="T161" s="31"/>
      <c r="U161" s="31"/>
      <c r="V161" s="31"/>
      <c r="W161" s="31"/>
      <c r="X161" s="1383"/>
      <c r="Y161" s="31"/>
      <c r="Z161" s="31"/>
      <c r="AA161" s="2"/>
      <c r="AB161" s="2"/>
      <c r="AC161" s="2"/>
      <c r="AD161" s="2"/>
      <c r="AE161" s="2"/>
      <c r="AF161" s="2"/>
      <c r="AG161" s="2"/>
    </row>
    <row r="162" ht="15.0" customHeight="1">
      <c r="A162" s="1384" t="s">
        <v>30</v>
      </c>
      <c r="B162" s="1385"/>
      <c r="C162" s="1385"/>
      <c r="D162" s="1385"/>
      <c r="E162" s="31"/>
      <c r="F162" s="31"/>
      <c r="G162" s="31"/>
      <c r="H162" s="31"/>
      <c r="I162" s="31"/>
      <c r="J162" s="10"/>
      <c r="K162" s="31"/>
      <c r="L162" s="31"/>
      <c r="M162" s="31"/>
      <c r="N162" s="31"/>
      <c r="O162" s="31"/>
      <c r="P162" s="31"/>
      <c r="Q162" s="274"/>
      <c r="R162" s="2"/>
      <c r="S162" s="31"/>
      <c r="T162" s="31"/>
      <c r="U162" s="31"/>
      <c r="V162" s="31"/>
      <c r="W162" s="31"/>
      <c r="X162" s="1383"/>
      <c r="Y162" s="31"/>
      <c r="Z162" s="31"/>
      <c r="AA162" s="2"/>
      <c r="AB162" s="2"/>
      <c r="AC162" s="2"/>
      <c r="AD162" s="2"/>
      <c r="AE162" s="2"/>
      <c r="AF162" s="2"/>
      <c r="AG162" s="2"/>
    </row>
    <row r="163" ht="15.0" customHeight="1">
      <c r="A163" s="1384" t="s">
        <v>30</v>
      </c>
      <c r="B163" s="1385"/>
      <c r="C163" s="1385"/>
      <c r="D163" s="1385"/>
      <c r="E163" s="31"/>
      <c r="F163" s="31"/>
      <c r="G163" s="31"/>
      <c r="H163" s="31"/>
      <c r="I163" s="31"/>
      <c r="J163" s="10"/>
      <c r="K163" s="31"/>
      <c r="L163" s="31"/>
      <c r="M163" s="31"/>
      <c r="N163" s="31"/>
      <c r="O163" s="31"/>
      <c r="P163" s="31"/>
      <c r="Q163" s="274"/>
      <c r="R163" s="2"/>
      <c r="S163" s="31"/>
      <c r="T163" s="31"/>
      <c r="U163" s="31"/>
      <c r="V163" s="31"/>
      <c r="W163" s="31"/>
      <c r="X163" s="1383"/>
      <c r="Y163" s="31"/>
      <c r="Z163" s="31"/>
      <c r="AA163" s="2"/>
      <c r="AB163" s="2"/>
      <c r="AC163" s="2"/>
      <c r="AD163" s="2"/>
      <c r="AE163" s="2"/>
      <c r="AF163" s="2"/>
      <c r="AG163" s="2"/>
    </row>
    <row r="164" ht="15.0" customHeight="1">
      <c r="A164" s="1384" t="s">
        <v>30</v>
      </c>
      <c r="B164" s="1385"/>
      <c r="C164" s="1385"/>
      <c r="D164" s="1385"/>
      <c r="E164" s="31"/>
      <c r="F164" s="31"/>
      <c r="G164" s="31"/>
      <c r="H164" s="31"/>
      <c r="I164" s="31"/>
      <c r="J164" s="10"/>
      <c r="K164" s="31"/>
      <c r="L164" s="31"/>
      <c r="M164" s="31"/>
      <c r="N164" s="31"/>
      <c r="O164" s="31"/>
      <c r="P164" s="31"/>
      <c r="Q164" s="274"/>
      <c r="R164" s="2"/>
      <c r="S164" s="31"/>
      <c r="T164" s="31"/>
      <c r="U164" s="31"/>
      <c r="V164" s="31"/>
      <c r="W164" s="31"/>
      <c r="X164" s="1383"/>
      <c r="Y164" s="31"/>
      <c r="Z164" s="31"/>
      <c r="AA164" s="2"/>
      <c r="AB164" s="2"/>
      <c r="AC164" s="2"/>
      <c r="AD164" s="2"/>
      <c r="AE164" s="2"/>
      <c r="AF164" s="2"/>
      <c r="AG164" s="2"/>
    </row>
    <row r="165" ht="15.0" customHeight="1">
      <c r="A165" s="1384" t="s">
        <v>30</v>
      </c>
      <c r="B165" s="1385"/>
      <c r="C165" s="1385"/>
      <c r="D165" s="1385"/>
      <c r="E165" s="31"/>
      <c r="F165" s="31"/>
      <c r="G165" s="31"/>
      <c r="H165" s="31"/>
      <c r="I165" s="31"/>
      <c r="J165" s="10"/>
      <c r="K165" s="31"/>
      <c r="L165" s="31"/>
      <c r="M165" s="31"/>
      <c r="N165" s="31"/>
      <c r="O165" s="31"/>
      <c r="P165" s="31"/>
      <c r="Q165" s="274"/>
      <c r="R165" s="2"/>
      <c r="S165" s="31"/>
      <c r="T165" s="31"/>
      <c r="U165" s="31"/>
      <c r="V165" s="31"/>
      <c r="W165" s="31"/>
      <c r="X165" s="1383"/>
      <c r="Y165" s="31"/>
      <c r="Z165" s="31"/>
      <c r="AA165" s="2"/>
      <c r="AB165" s="2"/>
      <c r="AC165" s="2"/>
      <c r="AD165" s="2"/>
      <c r="AE165" s="2"/>
      <c r="AF165" s="2"/>
      <c r="AG165" s="2"/>
    </row>
    <row r="166" ht="15.0" customHeight="1">
      <c r="A166" s="1384" t="s">
        <v>30</v>
      </c>
      <c r="B166" s="1385"/>
      <c r="C166" s="1385"/>
      <c r="D166" s="1385"/>
      <c r="E166" s="31"/>
      <c r="F166" s="31"/>
      <c r="G166" s="31"/>
      <c r="H166" s="31"/>
      <c r="I166" s="31"/>
      <c r="J166" s="10"/>
      <c r="K166" s="31"/>
      <c r="L166" s="31"/>
      <c r="M166" s="31"/>
      <c r="N166" s="31"/>
      <c r="O166" s="31"/>
      <c r="P166" s="31"/>
      <c r="Q166" s="274"/>
      <c r="R166" s="2"/>
      <c r="S166" s="31"/>
      <c r="T166" s="31"/>
      <c r="U166" s="31"/>
      <c r="V166" s="31"/>
      <c r="W166" s="31"/>
      <c r="X166" s="1383"/>
      <c r="Y166" s="31"/>
      <c r="Z166" s="31"/>
      <c r="AA166" s="2"/>
      <c r="AB166" s="2"/>
      <c r="AC166" s="2"/>
      <c r="AD166" s="2"/>
      <c r="AE166" s="2"/>
      <c r="AF166" s="2"/>
      <c r="AG166" s="2"/>
    </row>
    <row r="167" ht="15.0" customHeight="1">
      <c r="A167" s="1384" t="s">
        <v>30</v>
      </c>
      <c r="B167" s="1385"/>
      <c r="C167" s="1385"/>
      <c r="D167" s="1385"/>
      <c r="E167" s="31"/>
      <c r="F167" s="31"/>
      <c r="G167" s="31"/>
      <c r="H167" s="31"/>
      <c r="I167" s="31"/>
      <c r="J167" s="10"/>
      <c r="K167" s="31"/>
      <c r="L167" s="31"/>
      <c r="M167" s="31"/>
      <c r="N167" s="31"/>
      <c r="O167" s="31"/>
      <c r="P167" s="31"/>
      <c r="Q167" s="274"/>
      <c r="R167" s="2"/>
      <c r="S167" s="31"/>
      <c r="T167" s="31"/>
      <c r="U167" s="31"/>
      <c r="V167" s="31"/>
      <c r="W167" s="31"/>
      <c r="X167" s="1383"/>
      <c r="Y167" s="31"/>
      <c r="Z167" s="31"/>
      <c r="AA167" s="2"/>
      <c r="AB167" s="2"/>
      <c r="AC167" s="2"/>
      <c r="AD167" s="2"/>
      <c r="AE167" s="2"/>
      <c r="AF167" s="2"/>
      <c r="AG167" s="2"/>
    </row>
    <row r="168" ht="15.0" customHeight="1">
      <c r="A168" s="1384" t="s">
        <v>30</v>
      </c>
      <c r="B168" s="1385"/>
      <c r="C168" s="1385"/>
      <c r="D168" s="1385"/>
      <c r="E168" s="31"/>
      <c r="F168" s="31"/>
      <c r="G168" s="31"/>
      <c r="H168" s="31"/>
      <c r="I168" s="31"/>
      <c r="J168" s="10"/>
      <c r="K168" s="31"/>
      <c r="L168" s="31"/>
      <c r="M168" s="31"/>
      <c r="N168" s="31"/>
      <c r="O168" s="31"/>
      <c r="P168" s="31"/>
      <c r="Q168" s="274"/>
      <c r="R168" s="2"/>
      <c r="S168" s="31"/>
      <c r="T168" s="31"/>
      <c r="U168" s="31"/>
      <c r="V168" s="31"/>
      <c r="W168" s="31"/>
      <c r="X168" s="1383"/>
      <c r="Y168" s="31"/>
      <c r="Z168" s="31"/>
      <c r="AA168" s="2"/>
      <c r="AB168" s="2"/>
      <c r="AC168" s="2"/>
      <c r="AD168" s="2"/>
      <c r="AE168" s="2"/>
      <c r="AF168" s="2"/>
      <c r="AG168" s="2"/>
    </row>
    <row r="169" ht="15.0" customHeight="1">
      <c r="A169" s="1384" t="s">
        <v>30</v>
      </c>
      <c r="B169" s="1385"/>
      <c r="C169" s="1385"/>
      <c r="D169" s="1385"/>
      <c r="E169" s="31"/>
      <c r="F169" s="31"/>
      <c r="G169" s="31"/>
      <c r="H169" s="31"/>
      <c r="I169" s="31"/>
      <c r="J169" s="10"/>
      <c r="K169" s="31"/>
      <c r="L169" s="31"/>
      <c r="M169" s="31"/>
      <c r="N169" s="31"/>
      <c r="O169" s="31"/>
      <c r="P169" s="31"/>
      <c r="Q169" s="274"/>
      <c r="R169" s="2"/>
      <c r="S169" s="31"/>
      <c r="T169" s="31"/>
      <c r="U169" s="31"/>
      <c r="V169" s="31"/>
      <c r="W169" s="31"/>
      <c r="X169" s="1383"/>
      <c r="Y169" s="31"/>
      <c r="Z169" s="31"/>
      <c r="AA169" s="2"/>
      <c r="AB169" s="2"/>
      <c r="AC169" s="2"/>
      <c r="AD169" s="2"/>
      <c r="AE169" s="2"/>
      <c r="AF169" s="2"/>
      <c r="AG169" s="2"/>
    </row>
    <row r="170" ht="15.0" customHeight="1">
      <c r="A170" s="1384" t="s">
        <v>30</v>
      </c>
      <c r="B170" s="1385"/>
      <c r="C170" s="1385"/>
      <c r="D170" s="1385"/>
      <c r="E170" s="31"/>
      <c r="F170" s="31"/>
      <c r="G170" s="31"/>
      <c r="H170" s="31"/>
      <c r="I170" s="31"/>
      <c r="J170" s="10"/>
      <c r="K170" s="31"/>
      <c r="L170" s="31"/>
      <c r="M170" s="31"/>
      <c r="N170" s="31"/>
      <c r="O170" s="31"/>
      <c r="P170" s="31"/>
      <c r="Q170" s="274"/>
      <c r="R170" s="2"/>
      <c r="S170" s="31"/>
      <c r="T170" s="31"/>
      <c r="U170" s="31"/>
      <c r="V170" s="31"/>
      <c r="W170" s="31"/>
      <c r="X170" s="1383"/>
      <c r="Y170" s="31"/>
      <c r="Z170" s="31"/>
      <c r="AA170" s="2"/>
      <c r="AB170" s="2"/>
      <c r="AC170" s="2"/>
      <c r="AD170" s="2"/>
      <c r="AE170" s="2"/>
      <c r="AF170" s="2"/>
      <c r="AG170" s="2"/>
    </row>
    <row r="171" ht="15.0" customHeight="1">
      <c r="A171" s="1384" t="s">
        <v>30</v>
      </c>
      <c r="B171" s="1385"/>
      <c r="C171" s="1385"/>
      <c r="D171" s="1385"/>
      <c r="E171" s="31"/>
      <c r="F171" s="31"/>
      <c r="G171" s="31"/>
      <c r="H171" s="31"/>
      <c r="I171" s="31"/>
      <c r="J171" s="10"/>
      <c r="K171" s="31"/>
      <c r="L171" s="31"/>
      <c r="M171" s="31"/>
      <c r="N171" s="31"/>
      <c r="O171" s="31"/>
      <c r="P171" s="31"/>
      <c r="Q171" s="274"/>
      <c r="R171" s="2"/>
      <c r="S171" s="31"/>
      <c r="T171" s="31"/>
      <c r="U171" s="31"/>
      <c r="V171" s="31"/>
      <c r="W171" s="31"/>
      <c r="X171" s="1383"/>
      <c r="Y171" s="31"/>
      <c r="Z171" s="2"/>
      <c r="AA171" s="2"/>
      <c r="AB171" s="2"/>
      <c r="AC171" s="2"/>
      <c r="AD171" s="2"/>
      <c r="AE171" s="2"/>
      <c r="AF171" s="2"/>
      <c r="AG171" s="2"/>
    </row>
    <row r="172" ht="15.0" customHeight="1">
      <c r="A172" s="1384"/>
      <c r="B172" s="1385"/>
      <c r="C172" s="1385"/>
      <c r="D172" s="60"/>
      <c r="E172" s="11"/>
      <c r="F172" s="11"/>
      <c r="G172" s="2"/>
      <c r="H172" s="2"/>
      <c r="I172" s="2"/>
      <c r="J172" s="8"/>
      <c r="K172" s="11"/>
      <c r="L172" s="11"/>
      <c r="M172" s="11"/>
      <c r="N172" s="11"/>
      <c r="O172" s="2"/>
      <c r="P172" s="2"/>
      <c r="Q172" s="274"/>
      <c r="R172" s="2"/>
      <c r="S172" s="2"/>
      <c r="T172" s="2"/>
      <c r="U172" s="11"/>
      <c r="V172" s="11"/>
      <c r="W172" s="2"/>
      <c r="X172" s="126"/>
      <c r="Y172" s="2"/>
      <c r="Z172" s="2"/>
      <c r="AA172" s="2"/>
      <c r="AB172" s="2"/>
      <c r="AC172" s="2"/>
      <c r="AD172" s="2"/>
      <c r="AE172" s="2"/>
      <c r="AF172" s="2"/>
      <c r="AG172" s="2"/>
    </row>
    <row r="173" ht="15.0" customHeight="1">
      <c r="A173" s="1384"/>
      <c r="B173" s="1385"/>
      <c r="C173" s="1385"/>
      <c r="D173" s="60"/>
      <c r="E173" s="11"/>
      <c r="F173" s="11"/>
      <c r="G173" s="2"/>
      <c r="H173" s="2"/>
      <c r="I173" s="2"/>
      <c r="J173" s="8"/>
      <c r="K173" s="11"/>
      <c r="L173" s="11"/>
      <c r="M173" s="11"/>
      <c r="N173" s="11"/>
      <c r="O173" s="2"/>
      <c r="P173" s="2"/>
      <c r="Q173" s="274"/>
      <c r="R173" s="2"/>
      <c r="S173" s="2"/>
      <c r="T173" s="2"/>
      <c r="U173" s="11"/>
      <c r="V173" s="11"/>
      <c r="W173" s="2"/>
      <c r="X173" s="126"/>
      <c r="Y173" s="2"/>
      <c r="Z173" s="2"/>
      <c r="AA173" s="2"/>
      <c r="AB173" s="2"/>
      <c r="AC173" s="2"/>
      <c r="AD173" s="2"/>
      <c r="AE173" s="2"/>
      <c r="AF173" s="2"/>
      <c r="AG173" s="2"/>
    </row>
    <row r="174" ht="15.0" customHeight="1">
      <c r="A174" s="1384"/>
      <c r="B174" s="1385"/>
      <c r="C174" s="1385"/>
      <c r="D174" s="60"/>
      <c r="E174" s="11"/>
      <c r="F174" s="11"/>
      <c r="G174" s="2"/>
      <c r="H174" s="2"/>
      <c r="I174" s="2"/>
      <c r="J174" s="8"/>
      <c r="K174" s="11"/>
      <c r="L174" s="11"/>
      <c r="M174" s="11"/>
      <c r="N174" s="11"/>
      <c r="O174" s="2"/>
      <c r="P174" s="2"/>
      <c r="Q174" s="274"/>
      <c r="R174" s="2"/>
      <c r="S174" s="2"/>
      <c r="T174" s="2"/>
      <c r="U174" s="11"/>
      <c r="V174" s="11"/>
      <c r="W174" s="2"/>
      <c r="X174" s="126"/>
      <c r="Y174" s="2"/>
      <c r="Z174" s="2"/>
      <c r="AA174" s="2"/>
      <c r="AB174" s="2"/>
      <c r="AC174" s="2"/>
      <c r="AD174" s="2"/>
      <c r="AE174" s="2"/>
      <c r="AF174" s="2"/>
      <c r="AG174" s="2"/>
    </row>
    <row r="175" ht="15.0" customHeight="1">
      <c r="A175" s="1384"/>
      <c r="B175" s="1385"/>
      <c r="C175" s="1385"/>
      <c r="D175" s="60"/>
      <c r="E175" s="11"/>
      <c r="F175" s="11"/>
      <c r="G175" s="2"/>
      <c r="H175" s="2"/>
      <c r="I175" s="2"/>
      <c r="J175" s="8"/>
      <c r="K175" s="11"/>
      <c r="L175" s="11"/>
      <c r="M175" s="11"/>
      <c r="N175" s="11"/>
      <c r="O175" s="2"/>
      <c r="P175" s="2"/>
      <c r="Q175" s="274"/>
      <c r="R175" s="2"/>
      <c r="S175" s="2"/>
      <c r="T175" s="2"/>
      <c r="U175" s="11"/>
      <c r="V175" s="11"/>
      <c r="W175" s="2"/>
      <c r="X175" s="126"/>
      <c r="Y175" s="2"/>
      <c r="Z175" s="2"/>
      <c r="AA175" s="2"/>
      <c r="AB175" s="2"/>
      <c r="AC175" s="2"/>
      <c r="AD175" s="2"/>
      <c r="AE175" s="2"/>
      <c r="AF175" s="2"/>
      <c r="AG175" s="2"/>
    </row>
    <row r="176" ht="15.0" customHeight="1">
      <c r="A176" s="1384"/>
      <c r="B176" s="1385"/>
      <c r="C176" s="1385"/>
      <c r="D176" s="60"/>
      <c r="E176" s="11"/>
      <c r="F176" s="11"/>
      <c r="G176" s="2"/>
      <c r="H176" s="2"/>
      <c r="I176" s="2"/>
      <c r="J176" s="8"/>
      <c r="K176" s="11"/>
      <c r="L176" s="11"/>
      <c r="M176" s="11"/>
      <c r="N176" s="11"/>
      <c r="O176" s="2"/>
      <c r="P176" s="2"/>
      <c r="Q176" s="274"/>
      <c r="R176" s="2"/>
      <c r="S176" s="2"/>
      <c r="T176" s="2"/>
      <c r="U176" s="11"/>
      <c r="V176" s="11"/>
      <c r="W176" s="2"/>
      <c r="X176" s="126"/>
      <c r="Y176" s="2"/>
      <c r="Z176" s="2"/>
      <c r="AA176" s="2"/>
      <c r="AB176" s="2"/>
      <c r="AC176" s="2"/>
      <c r="AD176" s="2"/>
      <c r="AE176" s="2"/>
      <c r="AF176" s="2"/>
      <c r="AG176" s="2"/>
    </row>
    <row r="177" ht="15.0" customHeight="1">
      <c r="A177" s="1384"/>
      <c r="B177" s="1385"/>
      <c r="C177" s="1385"/>
      <c r="D177" s="60"/>
      <c r="E177" s="11"/>
      <c r="F177" s="11"/>
      <c r="G177" s="2"/>
      <c r="H177" s="2"/>
      <c r="I177" s="2"/>
      <c r="J177" s="8"/>
      <c r="K177" s="11"/>
      <c r="L177" s="11"/>
      <c r="M177" s="11"/>
      <c r="N177" s="11"/>
      <c r="O177" s="2"/>
      <c r="P177" s="2"/>
      <c r="Q177" s="274"/>
      <c r="R177" s="2"/>
      <c r="S177" s="2"/>
      <c r="T177" s="2"/>
      <c r="U177" s="11"/>
      <c r="V177" s="11"/>
      <c r="W177" s="2"/>
      <c r="X177" s="126"/>
      <c r="Y177" s="2"/>
      <c r="Z177" s="2"/>
      <c r="AA177" s="2"/>
      <c r="AB177" s="2"/>
      <c r="AC177" s="2"/>
      <c r="AD177" s="2"/>
      <c r="AE177" s="2"/>
      <c r="AF177" s="2"/>
      <c r="AG177" s="2"/>
    </row>
    <row r="178" ht="15.0" customHeight="1">
      <c r="A178" s="1384"/>
      <c r="B178" s="1385"/>
      <c r="C178" s="1385"/>
      <c r="D178" s="60"/>
      <c r="E178" s="11"/>
      <c r="F178" s="11"/>
      <c r="G178" s="2"/>
      <c r="H178" s="2"/>
      <c r="I178" s="2"/>
      <c r="J178" s="8"/>
      <c r="K178" s="11"/>
      <c r="L178" s="11"/>
      <c r="M178" s="11"/>
      <c r="N178" s="11"/>
      <c r="O178" s="2"/>
      <c r="P178" s="2"/>
      <c r="Q178" s="274"/>
      <c r="R178" s="2"/>
      <c r="S178" s="2"/>
      <c r="T178" s="2"/>
      <c r="U178" s="11"/>
      <c r="V178" s="11"/>
      <c r="W178" s="2"/>
      <c r="X178" s="126"/>
      <c r="Y178" s="2"/>
      <c r="Z178" s="2"/>
      <c r="AA178" s="2"/>
      <c r="AB178" s="2"/>
      <c r="AC178" s="2"/>
      <c r="AD178" s="2"/>
      <c r="AE178" s="2"/>
      <c r="AF178" s="2"/>
      <c r="AG178" s="2"/>
    </row>
    <row r="179" ht="15.0" customHeight="1">
      <c r="A179" s="1384"/>
      <c r="B179" s="1385"/>
      <c r="C179" s="1385"/>
      <c r="D179" s="60"/>
      <c r="E179" s="11"/>
      <c r="F179" s="11"/>
      <c r="G179" s="2"/>
      <c r="H179" s="2"/>
      <c r="I179" s="2"/>
      <c r="J179" s="8"/>
      <c r="K179" s="11"/>
      <c r="L179" s="11"/>
      <c r="M179" s="11"/>
      <c r="N179" s="11"/>
      <c r="O179" s="2"/>
      <c r="P179" s="2"/>
      <c r="Q179" s="274"/>
      <c r="R179" s="2"/>
      <c r="S179" s="2"/>
      <c r="T179" s="2"/>
      <c r="U179" s="11"/>
      <c r="V179" s="11"/>
      <c r="W179" s="2"/>
      <c r="X179" s="126"/>
      <c r="Y179" s="2"/>
      <c r="Z179" s="2"/>
      <c r="AA179" s="2"/>
      <c r="AB179" s="2"/>
      <c r="AC179" s="2"/>
      <c r="AD179" s="2"/>
      <c r="AE179" s="2"/>
      <c r="AF179" s="2"/>
      <c r="AG179" s="2"/>
    </row>
    <row r="180" ht="15.0" customHeight="1">
      <c r="A180" s="1384"/>
      <c r="B180" s="1385"/>
      <c r="C180" s="1385"/>
      <c r="D180" s="60"/>
      <c r="E180" s="11"/>
      <c r="F180" s="11"/>
      <c r="G180" s="2"/>
      <c r="H180" s="2"/>
      <c r="I180" s="2"/>
      <c r="J180" s="8"/>
      <c r="K180" s="11"/>
      <c r="L180" s="11"/>
      <c r="M180" s="11"/>
      <c r="N180" s="11"/>
      <c r="O180" s="2"/>
      <c r="P180" s="2"/>
      <c r="Q180" s="274"/>
      <c r="R180" s="2"/>
      <c r="S180" s="2"/>
      <c r="T180" s="2"/>
      <c r="U180" s="11"/>
      <c r="V180" s="11"/>
      <c r="W180" s="2"/>
      <c r="X180" s="126"/>
      <c r="Y180" s="2"/>
      <c r="Z180" s="2"/>
      <c r="AA180" s="2"/>
      <c r="AB180" s="2"/>
      <c r="AC180" s="2"/>
      <c r="AD180" s="2"/>
      <c r="AE180" s="2"/>
      <c r="AF180" s="2"/>
      <c r="AG180" s="2"/>
    </row>
    <row r="181" ht="15.0" customHeight="1">
      <c r="A181" s="1384"/>
      <c r="B181" s="1385"/>
      <c r="C181" s="1385"/>
      <c r="D181" s="60"/>
      <c r="E181" s="11"/>
      <c r="F181" s="11"/>
      <c r="G181" s="2"/>
      <c r="H181" s="2"/>
      <c r="I181" s="2"/>
      <c r="J181" s="8"/>
      <c r="K181" s="11"/>
      <c r="L181" s="11"/>
      <c r="M181" s="11"/>
      <c r="N181" s="11"/>
      <c r="O181" s="2"/>
      <c r="P181" s="2"/>
      <c r="Q181" s="274"/>
      <c r="R181" s="2"/>
      <c r="S181" s="2"/>
      <c r="T181" s="2"/>
      <c r="U181" s="11"/>
      <c r="V181" s="11"/>
      <c r="W181" s="2"/>
      <c r="X181" s="126"/>
      <c r="Y181" s="2"/>
      <c r="Z181" s="2"/>
      <c r="AA181" s="2"/>
      <c r="AB181" s="2"/>
      <c r="AC181" s="2"/>
      <c r="AD181" s="2"/>
      <c r="AE181" s="2"/>
      <c r="AF181" s="2"/>
      <c r="AG181" s="2"/>
    </row>
    <row r="182" ht="15.0" customHeight="1">
      <c r="A182" s="1384"/>
      <c r="B182" s="1385"/>
      <c r="C182" s="1385"/>
      <c r="D182" s="60"/>
      <c r="E182" s="11"/>
      <c r="F182" s="11"/>
      <c r="G182" s="2"/>
      <c r="H182" s="2"/>
      <c r="I182" s="2"/>
      <c r="J182" s="8"/>
      <c r="K182" s="11"/>
      <c r="L182" s="11"/>
      <c r="M182" s="11"/>
      <c r="N182" s="11"/>
      <c r="O182" s="2"/>
      <c r="P182" s="2"/>
      <c r="Q182" s="274"/>
      <c r="R182" s="2"/>
      <c r="S182" s="2"/>
      <c r="T182" s="2"/>
      <c r="U182" s="11"/>
      <c r="V182" s="11"/>
      <c r="W182" s="2"/>
      <c r="X182" s="126"/>
      <c r="Y182" s="2"/>
      <c r="Z182" s="2"/>
      <c r="AA182" s="2"/>
      <c r="AB182" s="2"/>
      <c r="AC182" s="2"/>
      <c r="AD182" s="2"/>
      <c r="AE182" s="2"/>
      <c r="AF182" s="2"/>
      <c r="AG182" s="2"/>
    </row>
    <row r="183" ht="15.0" customHeight="1">
      <c r="A183" s="1384"/>
      <c r="B183" s="1385"/>
      <c r="C183" s="1385"/>
      <c r="D183" s="60"/>
      <c r="E183" s="11"/>
      <c r="F183" s="11"/>
      <c r="G183" s="2"/>
      <c r="H183" s="2"/>
      <c r="I183" s="2"/>
      <c r="J183" s="8"/>
      <c r="K183" s="11"/>
      <c r="L183" s="11"/>
      <c r="M183" s="11"/>
      <c r="N183" s="11"/>
      <c r="O183" s="2"/>
      <c r="P183" s="2"/>
      <c r="Q183" s="274"/>
      <c r="R183" s="2"/>
      <c r="S183" s="2"/>
      <c r="T183" s="2"/>
      <c r="U183" s="11"/>
      <c r="V183" s="11"/>
      <c r="W183" s="2"/>
      <c r="X183" s="126"/>
      <c r="Y183" s="2"/>
      <c r="Z183" s="2"/>
      <c r="AA183" s="2"/>
      <c r="AB183" s="2"/>
      <c r="AC183" s="2"/>
      <c r="AD183" s="2"/>
      <c r="AE183" s="2"/>
      <c r="AF183" s="2"/>
      <c r="AG183" s="2"/>
    </row>
    <row r="184" ht="15.0" customHeight="1">
      <c r="A184" s="1384"/>
      <c r="B184" s="1385"/>
      <c r="C184" s="1385"/>
      <c r="D184" s="60"/>
      <c r="E184" s="11"/>
      <c r="F184" s="11"/>
      <c r="G184" s="2"/>
      <c r="H184" s="2"/>
      <c r="I184" s="2"/>
      <c r="J184" s="8"/>
      <c r="K184" s="11"/>
      <c r="L184" s="11"/>
      <c r="M184" s="11"/>
      <c r="N184" s="11"/>
      <c r="O184" s="2"/>
      <c r="P184" s="2"/>
      <c r="Q184" s="274"/>
      <c r="R184" s="2"/>
      <c r="S184" s="2"/>
      <c r="T184" s="2"/>
      <c r="U184" s="11"/>
      <c r="V184" s="11"/>
      <c r="W184" s="2"/>
      <c r="X184" s="126"/>
      <c r="Y184" s="2"/>
      <c r="Z184" s="2"/>
      <c r="AA184" s="2"/>
      <c r="AB184" s="2"/>
      <c r="AC184" s="2"/>
      <c r="AD184" s="2"/>
      <c r="AE184" s="2"/>
      <c r="AF184" s="2"/>
      <c r="AG184" s="2"/>
    </row>
    <row r="185" ht="15.0" customHeight="1">
      <c r="A185" s="1384"/>
      <c r="B185" s="1385"/>
      <c r="C185" s="1385"/>
      <c r="D185" s="60"/>
      <c r="E185" s="11"/>
      <c r="F185" s="11"/>
      <c r="G185" s="2"/>
      <c r="H185" s="2"/>
      <c r="I185" s="2"/>
      <c r="J185" s="8"/>
      <c r="K185" s="11"/>
      <c r="L185" s="11"/>
      <c r="M185" s="11"/>
      <c r="N185" s="11"/>
      <c r="O185" s="2"/>
      <c r="P185" s="2"/>
      <c r="Q185" s="274"/>
      <c r="R185" s="2"/>
      <c r="S185" s="2"/>
      <c r="T185" s="2"/>
      <c r="U185" s="11"/>
      <c r="V185" s="11"/>
      <c r="W185" s="2"/>
      <c r="X185" s="126"/>
      <c r="Y185" s="2"/>
      <c r="Z185" s="2"/>
      <c r="AA185" s="2"/>
      <c r="AB185" s="2"/>
      <c r="AC185" s="2"/>
      <c r="AD185" s="2"/>
      <c r="AE185" s="2"/>
      <c r="AF185" s="2"/>
      <c r="AG185" s="2"/>
    </row>
    <row r="186" ht="15.0" customHeight="1">
      <c r="A186" s="1384"/>
      <c r="B186" s="1385"/>
      <c r="C186" s="1385"/>
      <c r="D186" s="60"/>
      <c r="E186" s="11"/>
      <c r="F186" s="11"/>
      <c r="G186" s="2"/>
      <c r="H186" s="2"/>
      <c r="I186" s="2"/>
      <c r="J186" s="8"/>
      <c r="K186" s="11"/>
      <c r="L186" s="11"/>
      <c r="M186" s="11"/>
      <c r="N186" s="11"/>
      <c r="O186" s="2"/>
      <c r="P186" s="2"/>
      <c r="Q186" s="274"/>
      <c r="R186" s="2"/>
      <c r="S186" s="2"/>
      <c r="T186" s="2"/>
      <c r="U186" s="11"/>
      <c r="V186" s="11"/>
      <c r="W186" s="2"/>
      <c r="X186" s="126"/>
      <c r="Y186" s="2"/>
      <c r="Z186" s="2"/>
      <c r="AA186" s="2"/>
      <c r="AB186" s="2"/>
      <c r="AC186" s="2"/>
      <c r="AD186" s="2"/>
      <c r="AE186" s="2"/>
      <c r="AF186" s="2"/>
      <c r="AG186" s="2"/>
    </row>
    <row r="187" ht="15.0" customHeight="1">
      <c r="A187" s="1384"/>
      <c r="B187" s="1385"/>
      <c r="C187" s="1385"/>
      <c r="D187" s="60"/>
      <c r="E187" s="11"/>
      <c r="F187" s="11"/>
      <c r="G187" s="2"/>
      <c r="H187" s="2"/>
      <c r="I187" s="2"/>
      <c r="J187" s="8"/>
      <c r="K187" s="11"/>
      <c r="L187" s="11"/>
      <c r="M187" s="11"/>
      <c r="N187" s="11"/>
      <c r="O187" s="2"/>
      <c r="P187" s="2"/>
      <c r="Q187" s="274"/>
      <c r="R187" s="2"/>
      <c r="S187" s="2"/>
      <c r="T187" s="2"/>
      <c r="U187" s="11"/>
      <c r="V187" s="11"/>
      <c r="W187" s="2"/>
      <c r="X187" s="126"/>
      <c r="Y187" s="2"/>
      <c r="Z187" s="2"/>
      <c r="AA187" s="2"/>
      <c r="AB187" s="2"/>
      <c r="AC187" s="2"/>
      <c r="AD187" s="2"/>
      <c r="AE187" s="2"/>
      <c r="AF187" s="2"/>
      <c r="AG187" s="2"/>
    </row>
    <row r="188" ht="15.0" customHeight="1">
      <c r="A188" s="1384"/>
      <c r="B188" s="1385"/>
      <c r="C188" s="1385"/>
      <c r="D188" s="60"/>
      <c r="E188" s="11"/>
      <c r="F188" s="11"/>
      <c r="G188" s="2"/>
      <c r="H188" s="2"/>
      <c r="I188" s="2"/>
      <c r="J188" s="8"/>
      <c r="K188" s="11"/>
      <c r="L188" s="11"/>
      <c r="M188" s="11"/>
      <c r="N188" s="11"/>
      <c r="O188" s="2"/>
      <c r="P188" s="2"/>
      <c r="Q188" s="274"/>
      <c r="R188" s="2"/>
      <c r="S188" s="2"/>
      <c r="T188" s="2"/>
      <c r="U188" s="11"/>
      <c r="V188" s="11"/>
      <c r="W188" s="2"/>
      <c r="X188" s="126"/>
      <c r="Y188" s="2"/>
      <c r="Z188" s="2"/>
      <c r="AA188" s="2"/>
      <c r="AB188" s="2"/>
      <c r="AC188" s="2"/>
      <c r="AD188" s="2"/>
      <c r="AE188" s="2"/>
      <c r="AF188" s="2"/>
      <c r="AG188" s="2"/>
    </row>
    <row r="189" ht="15.0" customHeight="1">
      <c r="A189" s="1384"/>
      <c r="B189" s="1385"/>
      <c r="C189" s="1385"/>
      <c r="D189" s="60"/>
      <c r="E189" s="11"/>
      <c r="F189" s="11"/>
      <c r="G189" s="2"/>
      <c r="H189" s="2"/>
      <c r="I189" s="2"/>
      <c r="J189" s="8"/>
      <c r="K189" s="11"/>
      <c r="L189" s="11"/>
      <c r="M189" s="11"/>
      <c r="N189" s="11"/>
      <c r="O189" s="2"/>
      <c r="P189" s="2"/>
      <c r="Q189" s="274"/>
      <c r="R189" s="2"/>
      <c r="S189" s="2"/>
      <c r="T189" s="2"/>
      <c r="U189" s="11"/>
      <c r="V189" s="11"/>
      <c r="W189" s="2"/>
      <c r="X189" s="126"/>
      <c r="Y189" s="2"/>
      <c r="Z189" s="2"/>
      <c r="AA189" s="2"/>
      <c r="AB189" s="2"/>
      <c r="AC189" s="2"/>
      <c r="AD189" s="2"/>
      <c r="AE189" s="2"/>
      <c r="AF189" s="2"/>
      <c r="AG189" s="2"/>
    </row>
    <row r="190" ht="15.0" customHeight="1">
      <c r="A190" s="1384"/>
      <c r="B190" s="1385"/>
      <c r="C190" s="1385"/>
      <c r="D190" s="60"/>
      <c r="E190" s="11"/>
      <c r="F190" s="11"/>
      <c r="G190" s="2"/>
      <c r="H190" s="2"/>
      <c r="I190" s="2"/>
      <c r="J190" s="8"/>
      <c r="K190" s="11"/>
      <c r="L190" s="11"/>
      <c r="M190" s="11"/>
      <c r="N190" s="11"/>
      <c r="O190" s="2"/>
      <c r="P190" s="2"/>
      <c r="Q190" s="274"/>
      <c r="R190" s="2"/>
      <c r="S190" s="2"/>
      <c r="T190" s="2"/>
      <c r="U190" s="11"/>
      <c r="V190" s="11"/>
      <c r="W190" s="2"/>
      <c r="X190" s="126"/>
      <c r="Y190" s="2"/>
      <c r="Z190" s="2"/>
      <c r="AA190" s="2"/>
      <c r="AB190" s="2"/>
      <c r="AC190" s="2"/>
      <c r="AD190" s="2"/>
      <c r="AE190" s="2"/>
      <c r="AF190" s="2"/>
      <c r="AG190" s="2"/>
    </row>
    <row r="191" ht="15.0" customHeight="1">
      <c r="A191" s="1384"/>
      <c r="B191" s="1385"/>
      <c r="C191" s="1385"/>
      <c r="D191" s="60"/>
      <c r="E191" s="11"/>
      <c r="F191" s="11"/>
      <c r="G191" s="2"/>
      <c r="H191" s="2"/>
      <c r="I191" s="2"/>
      <c r="J191" s="8"/>
      <c r="K191" s="11"/>
      <c r="L191" s="11"/>
      <c r="M191" s="11"/>
      <c r="N191" s="11"/>
      <c r="O191" s="2"/>
      <c r="P191" s="2"/>
      <c r="Q191" s="274"/>
      <c r="R191" s="2"/>
      <c r="S191" s="2"/>
      <c r="T191" s="2"/>
      <c r="U191" s="11"/>
      <c r="V191" s="11"/>
      <c r="W191" s="2"/>
      <c r="X191" s="126"/>
      <c r="Y191" s="2"/>
      <c r="Z191" s="2"/>
      <c r="AA191" s="2"/>
      <c r="AB191" s="2"/>
      <c r="AC191" s="2"/>
      <c r="AD191" s="2"/>
      <c r="AE191" s="2"/>
      <c r="AF191" s="2"/>
      <c r="AG191" s="2"/>
    </row>
    <row r="192" ht="15.0" customHeight="1">
      <c r="A192" s="1384"/>
      <c r="B192" s="1385"/>
      <c r="C192" s="1385"/>
      <c r="D192" s="60"/>
      <c r="E192" s="11"/>
      <c r="F192" s="11"/>
      <c r="G192" s="2"/>
      <c r="H192" s="2"/>
      <c r="I192" s="2"/>
      <c r="J192" s="8"/>
      <c r="K192" s="11"/>
      <c r="L192" s="11"/>
      <c r="M192" s="11"/>
      <c r="N192" s="11"/>
      <c r="O192" s="2"/>
      <c r="P192" s="2"/>
      <c r="Q192" s="274"/>
      <c r="R192" s="2"/>
      <c r="S192" s="2"/>
      <c r="T192" s="2"/>
      <c r="U192" s="11"/>
      <c r="V192" s="11"/>
      <c r="W192" s="2"/>
      <c r="X192" s="126"/>
      <c r="Y192" s="2"/>
      <c r="Z192" s="2"/>
      <c r="AA192" s="2"/>
      <c r="AB192" s="2"/>
      <c r="AC192" s="2"/>
      <c r="AD192" s="2"/>
      <c r="AE192" s="2"/>
      <c r="AF192" s="2"/>
      <c r="AG192" s="2"/>
    </row>
    <row r="193" ht="15.0" customHeight="1">
      <c r="A193" s="1384"/>
      <c r="B193" s="1385"/>
      <c r="C193" s="1385"/>
      <c r="D193" s="60"/>
      <c r="E193" s="11"/>
      <c r="F193" s="11"/>
      <c r="G193" s="2"/>
      <c r="H193" s="2"/>
      <c r="I193" s="2"/>
      <c r="J193" s="8"/>
      <c r="K193" s="11"/>
      <c r="L193" s="11"/>
      <c r="M193" s="11"/>
      <c r="N193" s="11"/>
      <c r="O193" s="2"/>
      <c r="P193" s="2"/>
      <c r="Q193" s="274"/>
      <c r="R193" s="2"/>
      <c r="S193" s="2"/>
      <c r="T193" s="2"/>
      <c r="U193" s="11"/>
      <c r="V193" s="11"/>
      <c r="W193" s="2"/>
      <c r="X193" s="126"/>
      <c r="Y193" s="2"/>
      <c r="Z193" s="2"/>
      <c r="AA193" s="2"/>
      <c r="AB193" s="2"/>
      <c r="AC193" s="2"/>
      <c r="AD193" s="2"/>
      <c r="AE193" s="2"/>
      <c r="AF193" s="2"/>
      <c r="AG193" s="2"/>
    </row>
    <row r="194" ht="15.0" customHeight="1">
      <c r="A194" s="1384"/>
      <c r="B194" s="1385"/>
      <c r="C194" s="1385"/>
      <c r="D194" s="60"/>
      <c r="E194" s="11"/>
      <c r="F194" s="11"/>
      <c r="G194" s="2"/>
      <c r="H194" s="2"/>
      <c r="I194" s="2"/>
      <c r="J194" s="8"/>
      <c r="K194" s="11"/>
      <c r="L194" s="11"/>
      <c r="M194" s="11"/>
      <c r="N194" s="11"/>
      <c r="O194" s="2"/>
      <c r="P194" s="2"/>
      <c r="Q194" s="274"/>
      <c r="R194" s="2"/>
      <c r="S194" s="2"/>
      <c r="T194" s="2"/>
      <c r="U194" s="11"/>
      <c r="V194" s="11"/>
      <c r="W194" s="2"/>
      <c r="X194" s="126"/>
      <c r="Y194" s="2"/>
      <c r="Z194" s="2"/>
      <c r="AA194" s="2"/>
      <c r="AB194" s="2"/>
      <c r="AC194" s="2"/>
      <c r="AD194" s="2"/>
      <c r="AE194" s="2"/>
      <c r="AF194" s="2"/>
      <c r="AG194" s="2"/>
    </row>
    <row r="195" ht="15.0" customHeight="1">
      <c r="A195" s="1384"/>
      <c r="B195" s="1385"/>
      <c r="C195" s="1385"/>
      <c r="D195" s="60"/>
      <c r="E195" s="11"/>
      <c r="F195" s="11"/>
      <c r="G195" s="2"/>
      <c r="H195" s="2"/>
      <c r="I195" s="2"/>
      <c r="J195" s="8"/>
      <c r="K195" s="11"/>
      <c r="L195" s="11"/>
      <c r="M195" s="11"/>
      <c r="N195" s="11"/>
      <c r="O195" s="2"/>
      <c r="P195" s="2"/>
      <c r="Q195" s="274"/>
      <c r="R195" s="2"/>
      <c r="S195" s="2"/>
      <c r="T195" s="2"/>
      <c r="U195" s="11"/>
      <c r="V195" s="11"/>
      <c r="W195" s="2"/>
      <c r="X195" s="126"/>
      <c r="Y195" s="2"/>
      <c r="Z195" s="2"/>
      <c r="AA195" s="2"/>
      <c r="AB195" s="2"/>
      <c r="AC195" s="2"/>
      <c r="AD195" s="2"/>
      <c r="AE195" s="2"/>
      <c r="AF195" s="2"/>
      <c r="AG195" s="2"/>
    </row>
    <row r="196" ht="15.0" customHeight="1">
      <c r="A196" s="1384"/>
      <c r="B196" s="1385"/>
      <c r="C196" s="1385"/>
      <c r="D196" s="60"/>
      <c r="E196" s="11"/>
      <c r="F196" s="11"/>
      <c r="G196" s="2"/>
      <c r="H196" s="2"/>
      <c r="I196" s="2"/>
      <c r="J196" s="8"/>
      <c r="K196" s="11"/>
      <c r="L196" s="11"/>
      <c r="M196" s="11"/>
      <c r="N196" s="11"/>
      <c r="O196" s="2"/>
      <c r="P196" s="2"/>
      <c r="Q196" s="274"/>
      <c r="R196" s="2"/>
      <c r="S196" s="2"/>
      <c r="T196" s="2"/>
      <c r="U196" s="11"/>
      <c r="V196" s="11"/>
      <c r="W196" s="2"/>
      <c r="X196" s="126"/>
      <c r="Y196" s="2"/>
      <c r="Z196" s="2"/>
      <c r="AA196" s="2"/>
      <c r="AB196" s="2"/>
      <c r="AC196" s="2"/>
      <c r="AD196" s="2"/>
      <c r="AE196" s="2"/>
      <c r="AF196" s="2"/>
      <c r="AG196" s="2"/>
    </row>
    <row r="197" ht="15.0" customHeight="1">
      <c r="A197" s="1384"/>
      <c r="B197" s="1385"/>
      <c r="C197" s="1385"/>
      <c r="D197" s="60"/>
      <c r="E197" s="11"/>
      <c r="F197" s="11"/>
      <c r="G197" s="2"/>
      <c r="H197" s="2"/>
      <c r="I197" s="2"/>
      <c r="J197" s="8"/>
      <c r="K197" s="11"/>
      <c r="L197" s="11"/>
      <c r="M197" s="11"/>
      <c r="N197" s="11"/>
      <c r="O197" s="2"/>
      <c r="P197" s="2"/>
      <c r="Q197" s="274"/>
      <c r="R197" s="2"/>
      <c r="S197" s="2"/>
      <c r="T197" s="2"/>
      <c r="U197" s="11"/>
      <c r="V197" s="11"/>
      <c r="W197" s="2"/>
      <c r="X197" s="126"/>
      <c r="Y197" s="2"/>
      <c r="Z197" s="2"/>
      <c r="AA197" s="2"/>
      <c r="AB197" s="2"/>
      <c r="AC197" s="2"/>
      <c r="AD197" s="2"/>
      <c r="AE197" s="2"/>
      <c r="AF197" s="2"/>
      <c r="AG197" s="2"/>
    </row>
    <row r="198" ht="15.0" customHeight="1">
      <c r="A198" s="1384"/>
      <c r="B198" s="1385"/>
      <c r="C198" s="1385"/>
      <c r="D198" s="60"/>
      <c r="E198" s="11"/>
      <c r="F198" s="11"/>
      <c r="G198" s="2"/>
      <c r="H198" s="2"/>
      <c r="I198" s="2"/>
      <c r="J198" s="8"/>
      <c r="K198" s="11"/>
      <c r="L198" s="11"/>
      <c r="M198" s="11"/>
      <c r="N198" s="11"/>
      <c r="O198" s="2"/>
      <c r="P198" s="2"/>
      <c r="Q198" s="274"/>
      <c r="R198" s="2"/>
      <c r="S198" s="2"/>
      <c r="T198" s="2"/>
      <c r="U198" s="11"/>
      <c r="V198" s="11"/>
      <c r="W198" s="2"/>
      <c r="X198" s="126"/>
      <c r="Y198" s="2"/>
      <c r="Z198" s="2"/>
      <c r="AA198" s="2"/>
      <c r="AB198" s="2"/>
      <c r="AC198" s="2"/>
      <c r="AD198" s="2"/>
      <c r="AE198" s="2"/>
      <c r="AF198" s="2"/>
      <c r="AG198" s="2"/>
    </row>
    <row r="199" ht="15.0" customHeight="1">
      <c r="A199" s="1384"/>
      <c r="B199" s="1385"/>
      <c r="C199" s="1385"/>
      <c r="D199" s="60"/>
      <c r="E199" s="11"/>
      <c r="F199" s="11"/>
      <c r="G199" s="2"/>
      <c r="H199" s="2"/>
      <c r="I199" s="2"/>
      <c r="J199" s="8"/>
      <c r="K199" s="11"/>
      <c r="L199" s="11"/>
      <c r="M199" s="11"/>
      <c r="N199" s="11"/>
      <c r="O199" s="2"/>
      <c r="P199" s="2"/>
      <c r="Q199" s="274"/>
      <c r="R199" s="2"/>
      <c r="S199" s="2"/>
      <c r="T199" s="2"/>
      <c r="U199" s="11"/>
      <c r="V199" s="11"/>
      <c r="W199" s="2"/>
      <c r="X199" s="126"/>
      <c r="Y199" s="2"/>
      <c r="Z199" s="2"/>
      <c r="AA199" s="2"/>
      <c r="AB199" s="2"/>
      <c r="AC199" s="2"/>
      <c r="AD199" s="2"/>
      <c r="AE199" s="2"/>
      <c r="AF199" s="2"/>
      <c r="AG199" s="2"/>
    </row>
    <row r="200" ht="15.0" customHeight="1">
      <c r="A200" s="1384"/>
      <c r="B200" s="1385"/>
      <c r="C200" s="1385"/>
      <c r="D200" s="60"/>
      <c r="E200" s="11"/>
      <c r="F200" s="11"/>
      <c r="G200" s="2"/>
      <c r="H200" s="2"/>
      <c r="I200" s="2"/>
      <c r="J200" s="8"/>
      <c r="K200" s="11"/>
      <c r="L200" s="11"/>
      <c r="M200" s="11"/>
      <c r="N200" s="11"/>
      <c r="O200" s="2"/>
      <c r="P200" s="2"/>
      <c r="Q200" s="274"/>
      <c r="R200" s="2"/>
      <c r="S200" s="2"/>
      <c r="T200" s="2"/>
      <c r="U200" s="11"/>
      <c r="V200" s="11"/>
      <c r="W200" s="2"/>
      <c r="X200" s="126"/>
      <c r="Y200" s="2"/>
      <c r="Z200" s="2"/>
      <c r="AA200" s="2"/>
      <c r="AB200" s="2"/>
      <c r="AC200" s="2"/>
      <c r="AD200" s="2"/>
      <c r="AE200" s="2"/>
      <c r="AF200" s="2"/>
      <c r="AG200" s="2"/>
    </row>
    <row r="201" ht="15.0" customHeight="1">
      <c r="A201" s="1384"/>
      <c r="B201" s="1385"/>
      <c r="C201" s="1385"/>
      <c r="D201" s="60"/>
      <c r="E201" s="11"/>
      <c r="F201" s="11"/>
      <c r="G201" s="2"/>
      <c r="H201" s="2"/>
      <c r="I201" s="2"/>
      <c r="J201" s="8"/>
      <c r="K201" s="11"/>
      <c r="L201" s="11"/>
      <c r="M201" s="11"/>
      <c r="N201" s="11"/>
      <c r="O201" s="2"/>
      <c r="P201" s="2"/>
      <c r="Q201" s="274"/>
      <c r="R201" s="2"/>
      <c r="S201" s="2"/>
      <c r="T201" s="2"/>
      <c r="U201" s="11"/>
      <c r="V201" s="11"/>
      <c r="W201" s="2"/>
      <c r="X201" s="126"/>
      <c r="Y201" s="2"/>
      <c r="Z201" s="2"/>
      <c r="AA201" s="2"/>
      <c r="AB201" s="2"/>
      <c r="AC201" s="2"/>
      <c r="AD201" s="2"/>
      <c r="AE201" s="2"/>
      <c r="AF201" s="2"/>
      <c r="AG201" s="2"/>
    </row>
    <row r="202" ht="15.0" customHeight="1">
      <c r="A202" s="1384"/>
      <c r="B202" s="1385"/>
      <c r="C202" s="1385"/>
      <c r="D202" s="60"/>
      <c r="E202" s="11"/>
      <c r="F202" s="11"/>
      <c r="G202" s="2"/>
      <c r="H202" s="2"/>
      <c r="I202" s="2"/>
      <c r="J202" s="8"/>
      <c r="K202" s="11"/>
      <c r="L202" s="11"/>
      <c r="M202" s="11"/>
      <c r="N202" s="11"/>
      <c r="O202" s="2"/>
      <c r="P202" s="2"/>
      <c r="Q202" s="274"/>
      <c r="R202" s="2"/>
      <c r="S202" s="2"/>
      <c r="T202" s="2"/>
      <c r="U202" s="11"/>
      <c r="V202" s="11"/>
      <c r="W202" s="2"/>
      <c r="X202" s="126"/>
      <c r="Y202" s="2"/>
      <c r="Z202" s="2"/>
      <c r="AA202" s="2"/>
      <c r="AB202" s="2"/>
      <c r="AC202" s="2"/>
      <c r="AD202" s="2"/>
      <c r="AE202" s="2"/>
      <c r="AF202" s="2"/>
      <c r="AG202" s="2"/>
    </row>
    <row r="203" ht="15.0" customHeight="1">
      <c r="A203" s="1384"/>
      <c r="B203" s="1385"/>
      <c r="C203" s="1385"/>
      <c r="D203" s="60"/>
      <c r="E203" s="11"/>
      <c r="F203" s="11"/>
      <c r="G203" s="2"/>
      <c r="H203" s="2"/>
      <c r="I203" s="2"/>
      <c r="J203" s="8"/>
      <c r="K203" s="11"/>
      <c r="L203" s="11"/>
      <c r="M203" s="11"/>
      <c r="N203" s="11"/>
      <c r="O203" s="2"/>
      <c r="P203" s="2"/>
      <c r="Q203" s="274"/>
      <c r="R203" s="2"/>
      <c r="S203" s="2"/>
      <c r="T203" s="2"/>
      <c r="U203" s="11"/>
      <c r="V203" s="11"/>
      <c r="W203" s="2"/>
      <c r="X203" s="126"/>
      <c r="Y203" s="2"/>
      <c r="Z203" s="2"/>
      <c r="AA203" s="2"/>
      <c r="AB203" s="2"/>
      <c r="AC203" s="2"/>
      <c r="AD203" s="2"/>
      <c r="AE203" s="2"/>
      <c r="AF203" s="2"/>
      <c r="AG203" s="2"/>
    </row>
    <row r="204" ht="15.0" customHeight="1">
      <c r="A204" s="1384"/>
      <c r="B204" s="1385"/>
      <c r="C204" s="1385"/>
      <c r="D204" s="60"/>
      <c r="E204" s="11"/>
      <c r="F204" s="11"/>
      <c r="G204" s="2"/>
      <c r="H204" s="2"/>
      <c r="I204" s="2"/>
      <c r="J204" s="8"/>
      <c r="K204" s="11"/>
      <c r="L204" s="11"/>
      <c r="M204" s="11"/>
      <c r="N204" s="11"/>
      <c r="O204" s="2"/>
      <c r="P204" s="2"/>
      <c r="Q204" s="274"/>
      <c r="R204" s="2"/>
      <c r="S204" s="2"/>
      <c r="T204" s="2"/>
      <c r="U204" s="11"/>
      <c r="V204" s="11"/>
      <c r="W204" s="2"/>
      <c r="X204" s="126"/>
      <c r="Y204" s="2"/>
      <c r="Z204" s="2"/>
      <c r="AA204" s="2"/>
      <c r="AB204" s="2"/>
      <c r="AC204" s="2"/>
      <c r="AD204" s="2"/>
      <c r="AE204" s="2"/>
      <c r="AF204" s="2"/>
      <c r="AG204" s="2"/>
    </row>
    <row r="205" ht="15.0" customHeight="1">
      <c r="A205" s="1384"/>
      <c r="B205" s="1385"/>
      <c r="C205" s="1385"/>
      <c r="D205" s="60"/>
      <c r="E205" s="11"/>
      <c r="F205" s="11"/>
      <c r="G205" s="2"/>
      <c r="H205" s="2"/>
      <c r="I205" s="2"/>
      <c r="J205" s="8"/>
      <c r="K205" s="11"/>
      <c r="L205" s="11"/>
      <c r="M205" s="11"/>
      <c r="N205" s="11"/>
      <c r="O205" s="2"/>
      <c r="P205" s="2"/>
      <c r="Q205" s="274"/>
      <c r="R205" s="2"/>
      <c r="S205" s="2"/>
      <c r="T205" s="2"/>
      <c r="U205" s="11"/>
      <c r="V205" s="11"/>
      <c r="W205" s="2"/>
      <c r="X205" s="126"/>
      <c r="Y205" s="2"/>
      <c r="Z205" s="2"/>
      <c r="AA205" s="2"/>
      <c r="AB205" s="2"/>
      <c r="AC205" s="2"/>
      <c r="AD205" s="2"/>
      <c r="AE205" s="2"/>
      <c r="AF205" s="2"/>
      <c r="AG205" s="2"/>
    </row>
    <row r="206" ht="15.0" customHeight="1">
      <c r="A206" s="1384"/>
      <c r="B206" s="1385"/>
      <c r="C206" s="1385"/>
      <c r="D206" s="60"/>
      <c r="E206" s="11"/>
      <c r="F206" s="11"/>
      <c r="G206" s="2"/>
      <c r="H206" s="2"/>
      <c r="I206" s="2"/>
      <c r="J206" s="8"/>
      <c r="K206" s="11"/>
      <c r="L206" s="11"/>
      <c r="M206" s="11"/>
      <c r="N206" s="11"/>
      <c r="O206" s="2"/>
      <c r="P206" s="2"/>
      <c r="Q206" s="274"/>
      <c r="R206" s="2"/>
      <c r="S206" s="2"/>
      <c r="T206" s="2"/>
      <c r="U206" s="11"/>
      <c r="V206" s="11"/>
      <c r="W206" s="2"/>
      <c r="X206" s="126"/>
      <c r="Y206" s="2"/>
      <c r="Z206" s="2"/>
      <c r="AA206" s="2"/>
      <c r="AB206" s="2"/>
      <c r="AC206" s="2"/>
      <c r="AD206" s="2"/>
      <c r="AE206" s="2"/>
      <c r="AF206" s="2"/>
      <c r="AG206" s="2"/>
    </row>
    <row r="207" ht="15.0" customHeight="1">
      <c r="A207" s="1384"/>
      <c r="B207" s="1385"/>
      <c r="C207" s="1385"/>
      <c r="D207" s="60"/>
      <c r="E207" s="11"/>
      <c r="F207" s="11"/>
      <c r="G207" s="2"/>
      <c r="H207" s="2"/>
      <c r="I207" s="2"/>
      <c r="J207" s="8"/>
      <c r="K207" s="11"/>
      <c r="L207" s="11"/>
      <c r="M207" s="11"/>
      <c r="N207" s="11"/>
      <c r="O207" s="2"/>
      <c r="P207" s="2"/>
      <c r="Q207" s="274"/>
      <c r="R207" s="2"/>
      <c r="S207" s="2"/>
      <c r="T207" s="2"/>
      <c r="U207" s="11"/>
      <c r="V207" s="11"/>
      <c r="W207" s="2"/>
      <c r="X207" s="126"/>
      <c r="Y207" s="2"/>
      <c r="Z207" s="2"/>
      <c r="AA207" s="2"/>
      <c r="AB207" s="2"/>
      <c r="AC207" s="2"/>
      <c r="AD207" s="2"/>
      <c r="AE207" s="2"/>
      <c r="AF207" s="2"/>
      <c r="AG207" s="2"/>
    </row>
    <row r="208" ht="15.0" customHeight="1">
      <c r="A208" s="1384"/>
      <c r="B208" s="1385"/>
      <c r="C208" s="1385"/>
      <c r="D208" s="60"/>
      <c r="E208" s="11"/>
      <c r="F208" s="11"/>
      <c r="G208" s="2"/>
      <c r="H208" s="2"/>
      <c r="I208" s="2"/>
      <c r="J208" s="8"/>
      <c r="K208" s="11"/>
      <c r="L208" s="11"/>
      <c r="M208" s="11"/>
      <c r="N208" s="11"/>
      <c r="O208" s="2"/>
      <c r="P208" s="2"/>
      <c r="Q208" s="274"/>
      <c r="R208" s="2"/>
      <c r="S208" s="2"/>
      <c r="T208" s="2"/>
      <c r="U208" s="11"/>
      <c r="V208" s="11"/>
      <c r="W208" s="2"/>
      <c r="X208" s="126"/>
      <c r="Y208" s="2"/>
      <c r="Z208" s="2"/>
      <c r="AA208" s="2"/>
      <c r="AB208" s="2"/>
      <c r="AC208" s="2"/>
      <c r="AD208" s="2"/>
      <c r="AE208" s="2"/>
      <c r="AF208" s="2"/>
      <c r="AG208" s="2"/>
    </row>
    <row r="209" ht="15.0" customHeight="1">
      <c r="A209" s="1384"/>
      <c r="B209" s="1385"/>
      <c r="C209" s="1385"/>
      <c r="D209" s="60"/>
      <c r="E209" s="11"/>
      <c r="F209" s="11"/>
      <c r="G209" s="2"/>
      <c r="H209" s="2"/>
      <c r="I209" s="2"/>
      <c r="J209" s="8"/>
      <c r="K209" s="11"/>
      <c r="L209" s="11"/>
      <c r="M209" s="11"/>
      <c r="N209" s="11"/>
      <c r="O209" s="2"/>
      <c r="P209" s="2"/>
      <c r="Q209" s="274"/>
      <c r="R209" s="2"/>
      <c r="S209" s="2"/>
      <c r="T209" s="2"/>
      <c r="U209" s="11"/>
      <c r="V209" s="11"/>
      <c r="W209" s="2"/>
      <c r="X209" s="126"/>
      <c r="Y209" s="2"/>
      <c r="Z209" s="2"/>
      <c r="AA209" s="2"/>
      <c r="AB209" s="2"/>
      <c r="AC209" s="2"/>
      <c r="AD209" s="2"/>
      <c r="AE209" s="2"/>
      <c r="AF209" s="2"/>
      <c r="AG209" s="2"/>
    </row>
    <row r="210" ht="15.0" customHeight="1">
      <c r="A210" s="1384"/>
      <c r="B210" s="1385"/>
      <c r="C210" s="1385"/>
      <c r="D210" s="60"/>
      <c r="E210" s="11"/>
      <c r="F210" s="11"/>
      <c r="G210" s="2"/>
      <c r="H210" s="2"/>
      <c r="I210" s="2"/>
      <c r="J210" s="8"/>
      <c r="K210" s="11"/>
      <c r="L210" s="11"/>
      <c r="M210" s="11"/>
      <c r="N210" s="11"/>
      <c r="O210" s="2"/>
      <c r="P210" s="2"/>
      <c r="Q210" s="274"/>
      <c r="R210" s="2"/>
      <c r="S210" s="2"/>
      <c r="T210" s="2"/>
      <c r="U210" s="11"/>
      <c r="V210" s="11"/>
      <c r="W210" s="2"/>
      <c r="X210" s="126"/>
      <c r="Y210" s="2"/>
      <c r="Z210" s="2"/>
      <c r="AA210" s="2"/>
      <c r="AB210" s="2"/>
      <c r="AC210" s="2"/>
      <c r="AD210" s="2"/>
      <c r="AE210" s="2"/>
      <c r="AF210" s="2"/>
      <c r="AG210" s="2"/>
    </row>
    <row r="211" ht="15.0" customHeight="1">
      <c r="A211" s="1384"/>
      <c r="B211" s="1385"/>
      <c r="C211" s="1385"/>
      <c r="D211" s="60"/>
      <c r="E211" s="11"/>
      <c r="F211" s="11"/>
      <c r="G211" s="2"/>
      <c r="H211" s="2"/>
      <c r="I211" s="2"/>
      <c r="J211" s="8"/>
      <c r="K211" s="11"/>
      <c r="L211" s="11"/>
      <c r="M211" s="11"/>
      <c r="N211" s="11"/>
      <c r="O211" s="2"/>
      <c r="P211" s="2"/>
      <c r="Q211" s="274"/>
      <c r="R211" s="2"/>
      <c r="S211" s="2"/>
      <c r="T211" s="2"/>
      <c r="U211" s="11"/>
      <c r="V211" s="11"/>
      <c r="W211" s="2"/>
      <c r="X211" s="126"/>
      <c r="Y211" s="2"/>
      <c r="Z211" s="2"/>
      <c r="AA211" s="2"/>
      <c r="AB211" s="2"/>
      <c r="AC211" s="2"/>
      <c r="AD211" s="2"/>
      <c r="AE211" s="2"/>
      <c r="AF211" s="2"/>
      <c r="AG211" s="2"/>
    </row>
    <row r="212" ht="15.0" customHeight="1">
      <c r="A212" s="1384"/>
      <c r="B212" s="1385"/>
      <c r="C212" s="1385"/>
      <c r="D212" s="60"/>
      <c r="E212" s="11"/>
      <c r="F212" s="11"/>
      <c r="G212" s="2"/>
      <c r="H212" s="2"/>
      <c r="I212" s="2"/>
      <c r="J212" s="8"/>
      <c r="K212" s="11"/>
      <c r="L212" s="11"/>
      <c r="M212" s="11"/>
      <c r="N212" s="11"/>
      <c r="O212" s="2"/>
      <c r="P212" s="2"/>
      <c r="Q212" s="274"/>
      <c r="R212" s="2"/>
      <c r="S212" s="2"/>
      <c r="T212" s="2"/>
      <c r="U212" s="11"/>
      <c r="V212" s="11"/>
      <c r="W212" s="2"/>
      <c r="X212" s="126"/>
      <c r="Y212" s="2"/>
      <c r="Z212" s="2"/>
      <c r="AA212" s="2"/>
      <c r="AB212" s="2"/>
      <c r="AC212" s="2"/>
      <c r="AD212" s="2"/>
      <c r="AE212" s="2"/>
      <c r="AF212" s="2"/>
      <c r="AG212" s="2"/>
    </row>
    <row r="213" ht="15.0" customHeight="1">
      <c r="A213" s="1384"/>
      <c r="B213" s="1385"/>
      <c r="C213" s="1385"/>
      <c r="D213" s="60"/>
      <c r="E213" s="11"/>
      <c r="F213" s="11"/>
      <c r="G213" s="2"/>
      <c r="H213" s="2"/>
      <c r="I213" s="2"/>
      <c r="J213" s="8"/>
      <c r="K213" s="11"/>
      <c r="L213" s="11"/>
      <c r="M213" s="11"/>
      <c r="N213" s="11"/>
      <c r="O213" s="2"/>
      <c r="P213" s="2"/>
      <c r="Q213" s="274"/>
      <c r="R213" s="2"/>
      <c r="S213" s="2"/>
      <c r="T213" s="2"/>
      <c r="U213" s="11"/>
      <c r="V213" s="11"/>
      <c r="W213" s="2"/>
      <c r="X213" s="126"/>
      <c r="Y213" s="2"/>
      <c r="Z213" s="2"/>
      <c r="AA213" s="2"/>
      <c r="AB213" s="2"/>
      <c r="AC213" s="2"/>
      <c r="AD213" s="2"/>
      <c r="AE213" s="2"/>
      <c r="AF213" s="2"/>
      <c r="AG213" s="2"/>
    </row>
    <row r="214" ht="15.0" customHeight="1">
      <c r="A214" s="1384"/>
      <c r="B214" s="1385"/>
      <c r="C214" s="1385"/>
      <c r="D214" s="60"/>
      <c r="E214" s="11"/>
      <c r="F214" s="11"/>
      <c r="G214" s="2"/>
      <c r="H214" s="2"/>
      <c r="I214" s="2"/>
      <c r="J214" s="8"/>
      <c r="K214" s="11"/>
      <c r="L214" s="11"/>
      <c r="M214" s="11"/>
      <c r="N214" s="11"/>
      <c r="O214" s="2"/>
      <c r="P214" s="2"/>
      <c r="Q214" s="274"/>
      <c r="R214" s="2"/>
      <c r="S214" s="2"/>
      <c r="T214" s="2"/>
      <c r="U214" s="11"/>
      <c r="V214" s="11"/>
      <c r="W214" s="2"/>
      <c r="X214" s="126"/>
      <c r="Y214" s="2"/>
      <c r="Z214" s="2"/>
      <c r="AA214" s="2"/>
      <c r="AB214" s="2"/>
      <c r="AC214" s="2"/>
      <c r="AD214" s="2"/>
      <c r="AE214" s="2"/>
      <c r="AF214" s="2"/>
      <c r="AG214" s="2"/>
    </row>
    <row r="215" ht="15.0" customHeight="1">
      <c r="A215" s="1384"/>
      <c r="B215" s="1385"/>
      <c r="C215" s="1385"/>
      <c r="D215" s="60"/>
      <c r="E215" s="11"/>
      <c r="F215" s="11"/>
      <c r="G215" s="2"/>
      <c r="H215" s="2"/>
      <c r="I215" s="2"/>
      <c r="J215" s="8"/>
      <c r="K215" s="11"/>
      <c r="L215" s="11"/>
      <c r="M215" s="11"/>
      <c r="N215" s="11"/>
      <c r="O215" s="2"/>
      <c r="P215" s="2"/>
      <c r="Q215" s="274"/>
      <c r="R215" s="2"/>
      <c r="S215" s="2"/>
      <c r="T215" s="2"/>
      <c r="U215" s="11"/>
      <c r="V215" s="11"/>
      <c r="W215" s="2"/>
      <c r="X215" s="126"/>
      <c r="Y215" s="2"/>
      <c r="Z215" s="2"/>
      <c r="AA215" s="2"/>
      <c r="AB215" s="2"/>
      <c r="AC215" s="2"/>
      <c r="AD215" s="2"/>
      <c r="AE215" s="2"/>
      <c r="AF215" s="2"/>
      <c r="AG215" s="2"/>
    </row>
    <row r="216" ht="15.0" customHeight="1">
      <c r="A216" s="1384"/>
      <c r="B216" s="1385"/>
      <c r="C216" s="1385"/>
      <c r="D216" s="60"/>
      <c r="E216" s="11"/>
      <c r="F216" s="11"/>
      <c r="G216" s="2"/>
      <c r="H216" s="2"/>
      <c r="I216" s="2"/>
      <c r="J216" s="8"/>
      <c r="K216" s="11"/>
      <c r="L216" s="11"/>
      <c r="M216" s="11"/>
      <c r="N216" s="11"/>
      <c r="O216" s="2"/>
      <c r="P216" s="2"/>
      <c r="Q216" s="274"/>
      <c r="R216" s="2"/>
      <c r="S216" s="2"/>
      <c r="T216" s="2"/>
      <c r="U216" s="11"/>
      <c r="V216" s="11"/>
      <c r="W216" s="2"/>
      <c r="X216" s="126"/>
      <c r="Y216" s="2"/>
      <c r="Z216" s="2"/>
      <c r="AA216" s="2"/>
      <c r="AB216" s="2"/>
      <c r="AC216" s="2"/>
      <c r="AD216" s="2"/>
      <c r="AE216" s="2"/>
      <c r="AF216" s="2"/>
      <c r="AG216" s="2"/>
    </row>
    <row r="217" ht="15.0" customHeight="1">
      <c r="A217" s="1384"/>
      <c r="B217" s="1385"/>
      <c r="C217" s="1385"/>
      <c r="D217" s="60"/>
      <c r="E217" s="11"/>
      <c r="F217" s="11"/>
      <c r="G217" s="2"/>
      <c r="H217" s="2"/>
      <c r="I217" s="2"/>
      <c r="J217" s="8"/>
      <c r="K217" s="11"/>
      <c r="L217" s="11"/>
      <c r="M217" s="11"/>
      <c r="N217" s="11"/>
      <c r="O217" s="2"/>
      <c r="P217" s="2"/>
      <c r="Q217" s="274"/>
      <c r="R217" s="2"/>
      <c r="S217" s="2"/>
      <c r="T217" s="2"/>
      <c r="U217" s="11"/>
      <c r="V217" s="11"/>
      <c r="W217" s="2"/>
      <c r="X217" s="126"/>
      <c r="Y217" s="2"/>
      <c r="Z217" s="2"/>
      <c r="AA217" s="2"/>
      <c r="AB217" s="2"/>
      <c r="AC217" s="2"/>
      <c r="AD217" s="2"/>
      <c r="AE217" s="2"/>
      <c r="AF217" s="2"/>
      <c r="AG217" s="2"/>
    </row>
    <row r="218" ht="15.0" customHeight="1">
      <c r="A218" s="1384"/>
      <c r="B218" s="1385"/>
      <c r="C218" s="1385"/>
      <c r="D218" s="60"/>
      <c r="E218" s="11"/>
      <c r="F218" s="11"/>
      <c r="G218" s="2"/>
      <c r="H218" s="2"/>
      <c r="I218" s="2"/>
      <c r="J218" s="8"/>
      <c r="K218" s="11"/>
      <c r="L218" s="11"/>
      <c r="M218" s="11"/>
      <c r="N218" s="11"/>
      <c r="O218" s="2"/>
      <c r="P218" s="2"/>
      <c r="Q218" s="274"/>
      <c r="R218" s="2"/>
      <c r="S218" s="2"/>
      <c r="T218" s="2"/>
      <c r="U218" s="11"/>
      <c r="V218" s="11"/>
      <c r="W218" s="2"/>
      <c r="X218" s="126"/>
      <c r="Y218" s="2"/>
      <c r="Z218" s="2"/>
      <c r="AA218" s="2"/>
      <c r="AB218" s="2"/>
      <c r="AC218" s="2"/>
      <c r="AD218" s="2"/>
      <c r="AE218" s="2"/>
      <c r="AF218" s="2"/>
      <c r="AG218" s="2"/>
    </row>
    <row r="219" ht="15.0" customHeight="1">
      <c r="A219" s="1384"/>
      <c r="B219" s="1385"/>
      <c r="C219" s="1385"/>
      <c r="D219" s="60"/>
      <c r="E219" s="11"/>
      <c r="F219" s="11"/>
      <c r="G219" s="2"/>
      <c r="H219" s="2"/>
      <c r="I219" s="2"/>
      <c r="J219" s="8"/>
      <c r="K219" s="11"/>
      <c r="L219" s="11"/>
      <c r="M219" s="11"/>
      <c r="N219" s="11"/>
      <c r="O219" s="2"/>
      <c r="P219" s="2"/>
      <c r="Q219" s="274"/>
      <c r="R219" s="2"/>
      <c r="S219" s="2"/>
      <c r="T219" s="2"/>
      <c r="U219" s="11"/>
      <c r="V219" s="11"/>
      <c r="W219" s="2"/>
      <c r="X219" s="126"/>
      <c r="Y219" s="2"/>
      <c r="Z219" s="2"/>
      <c r="AA219" s="2"/>
      <c r="AB219" s="2"/>
      <c r="AC219" s="2"/>
      <c r="AD219" s="2"/>
      <c r="AE219" s="2"/>
      <c r="AF219" s="2"/>
      <c r="AG219" s="2"/>
    </row>
    <row r="220" ht="15.0" customHeight="1">
      <c r="A220" s="1384"/>
      <c r="B220" s="1385"/>
      <c r="C220" s="1385"/>
      <c r="D220" s="60"/>
      <c r="E220" s="11"/>
      <c r="F220" s="11"/>
      <c r="G220" s="2"/>
      <c r="H220" s="2"/>
      <c r="I220" s="2"/>
      <c r="J220" s="8"/>
      <c r="K220" s="11"/>
      <c r="L220" s="11"/>
      <c r="M220" s="11"/>
      <c r="N220" s="11"/>
      <c r="O220" s="2"/>
      <c r="P220" s="2"/>
      <c r="Q220" s="274"/>
      <c r="R220" s="2"/>
      <c r="S220" s="2"/>
      <c r="T220" s="2"/>
      <c r="U220" s="11"/>
      <c r="V220" s="11"/>
      <c r="W220" s="2"/>
      <c r="X220" s="126"/>
      <c r="Y220" s="2"/>
      <c r="Z220" s="2"/>
      <c r="AA220" s="2"/>
      <c r="AB220" s="2"/>
      <c r="AC220" s="2"/>
      <c r="AD220" s="2"/>
      <c r="AE220" s="2"/>
      <c r="AF220" s="2"/>
      <c r="AG220" s="2"/>
    </row>
    <row r="221" ht="15.0" customHeight="1">
      <c r="A221" s="1384"/>
      <c r="B221" s="1385"/>
      <c r="C221" s="1385"/>
      <c r="D221" s="60"/>
      <c r="E221" s="11"/>
      <c r="F221" s="11"/>
      <c r="G221" s="2"/>
      <c r="H221" s="2"/>
      <c r="I221" s="2"/>
      <c r="J221" s="8"/>
      <c r="K221" s="11"/>
      <c r="L221" s="11"/>
      <c r="M221" s="11"/>
      <c r="N221" s="11"/>
      <c r="O221" s="2"/>
      <c r="P221" s="2"/>
      <c r="Q221" s="274"/>
      <c r="R221" s="2"/>
      <c r="S221" s="2"/>
      <c r="T221" s="2"/>
      <c r="U221" s="11"/>
      <c r="V221" s="11"/>
      <c r="W221" s="2"/>
      <c r="X221" s="126"/>
      <c r="Y221" s="2"/>
      <c r="Z221" s="2"/>
      <c r="AA221" s="2"/>
      <c r="AB221" s="2"/>
      <c r="AC221" s="2"/>
      <c r="AD221" s="2"/>
      <c r="AE221" s="2"/>
      <c r="AF221" s="2"/>
      <c r="AG221" s="2"/>
    </row>
    <row r="222" ht="15.0" customHeight="1">
      <c r="A222" s="1384"/>
      <c r="B222" s="1385"/>
      <c r="C222" s="1385"/>
      <c r="D222" s="60"/>
      <c r="E222" s="11"/>
      <c r="F222" s="11"/>
      <c r="G222" s="2"/>
      <c r="H222" s="2"/>
      <c r="I222" s="2"/>
      <c r="J222" s="8"/>
      <c r="K222" s="11"/>
      <c r="L222" s="11"/>
      <c r="M222" s="11"/>
      <c r="N222" s="11"/>
      <c r="O222" s="2"/>
      <c r="P222" s="2"/>
      <c r="Q222" s="274"/>
      <c r="R222" s="2"/>
      <c r="S222" s="2"/>
      <c r="T222" s="2"/>
      <c r="U222" s="11"/>
      <c r="V222" s="11"/>
      <c r="W222" s="2"/>
      <c r="X222" s="126"/>
      <c r="Y222" s="2"/>
      <c r="Z222" s="2"/>
      <c r="AA222" s="2"/>
      <c r="AB222" s="2"/>
      <c r="AC222" s="2"/>
      <c r="AD222" s="2"/>
      <c r="AE222" s="2"/>
      <c r="AF222" s="2"/>
      <c r="AG222" s="2"/>
    </row>
    <row r="223" ht="15.0" customHeight="1">
      <c r="A223" s="1384"/>
      <c r="B223" s="1385"/>
      <c r="C223" s="1385"/>
      <c r="D223" s="60"/>
      <c r="E223" s="11"/>
      <c r="F223" s="11"/>
      <c r="G223" s="2"/>
      <c r="H223" s="2"/>
      <c r="I223" s="2"/>
      <c r="J223" s="8"/>
      <c r="K223" s="11"/>
      <c r="L223" s="11"/>
      <c r="M223" s="11"/>
      <c r="N223" s="11"/>
      <c r="O223" s="2"/>
      <c r="P223" s="2"/>
      <c r="Q223" s="274"/>
      <c r="R223" s="2"/>
      <c r="S223" s="2"/>
      <c r="T223" s="2"/>
      <c r="U223" s="11"/>
      <c r="V223" s="11"/>
      <c r="W223" s="2"/>
      <c r="X223" s="126"/>
      <c r="Y223" s="2"/>
      <c r="Z223" s="2"/>
      <c r="AA223" s="2"/>
      <c r="AB223" s="2"/>
      <c r="AC223" s="2"/>
      <c r="AD223" s="2"/>
      <c r="AE223" s="2"/>
      <c r="AF223" s="2"/>
      <c r="AG223" s="2"/>
    </row>
    <row r="224" ht="15.0" customHeight="1">
      <c r="A224" s="1384"/>
      <c r="B224" s="1385"/>
      <c r="C224" s="1385"/>
      <c r="D224" s="60"/>
      <c r="E224" s="11"/>
      <c r="F224" s="11"/>
      <c r="G224" s="2"/>
      <c r="H224" s="2"/>
      <c r="I224" s="2"/>
      <c r="J224" s="8"/>
      <c r="K224" s="11"/>
      <c r="L224" s="11"/>
      <c r="M224" s="11"/>
      <c r="N224" s="11"/>
      <c r="O224" s="2"/>
      <c r="P224" s="2"/>
      <c r="Q224" s="274"/>
      <c r="R224" s="2"/>
      <c r="S224" s="2"/>
      <c r="T224" s="2"/>
      <c r="U224" s="11"/>
      <c r="V224" s="11"/>
      <c r="W224" s="2"/>
      <c r="X224" s="126"/>
      <c r="Y224" s="2"/>
      <c r="Z224" s="2"/>
      <c r="AA224" s="2"/>
      <c r="AB224" s="2"/>
      <c r="AC224" s="2"/>
      <c r="AD224" s="2"/>
      <c r="AE224" s="2"/>
      <c r="AF224" s="2"/>
      <c r="AG224" s="2"/>
    </row>
    <row r="225" ht="15.0" customHeight="1">
      <c r="A225" s="1384"/>
      <c r="B225" s="1385"/>
      <c r="C225" s="1385"/>
      <c r="D225" s="60"/>
      <c r="E225" s="11"/>
      <c r="F225" s="11"/>
      <c r="G225" s="2"/>
      <c r="H225" s="2"/>
      <c r="I225" s="2"/>
      <c r="J225" s="8"/>
      <c r="K225" s="11"/>
      <c r="L225" s="11"/>
      <c r="M225" s="11"/>
      <c r="N225" s="11"/>
      <c r="O225" s="2"/>
      <c r="P225" s="2"/>
      <c r="Q225" s="274"/>
      <c r="R225" s="2"/>
      <c r="S225" s="2"/>
      <c r="T225" s="2"/>
      <c r="U225" s="11"/>
      <c r="V225" s="11"/>
      <c r="W225" s="2"/>
      <c r="X225" s="126"/>
      <c r="Y225" s="2"/>
      <c r="Z225" s="2"/>
      <c r="AA225" s="2"/>
      <c r="AB225" s="2"/>
      <c r="AC225" s="2"/>
      <c r="AD225" s="2"/>
      <c r="AE225" s="2"/>
      <c r="AF225" s="2"/>
      <c r="AG225" s="2"/>
    </row>
    <row r="226" ht="15.0" customHeight="1">
      <c r="A226" s="1384"/>
      <c r="B226" s="1385"/>
      <c r="C226" s="1385"/>
      <c r="D226" s="60"/>
      <c r="E226" s="11"/>
      <c r="F226" s="11"/>
      <c r="G226" s="2"/>
      <c r="H226" s="2"/>
      <c r="I226" s="2"/>
      <c r="J226" s="8"/>
      <c r="K226" s="11"/>
      <c r="L226" s="11"/>
      <c r="M226" s="11"/>
      <c r="N226" s="11"/>
      <c r="O226" s="2"/>
      <c r="P226" s="2"/>
      <c r="Q226" s="274"/>
      <c r="R226" s="2"/>
      <c r="S226" s="2"/>
      <c r="T226" s="2"/>
      <c r="U226" s="11"/>
      <c r="V226" s="11"/>
      <c r="W226" s="2"/>
      <c r="X226" s="126"/>
      <c r="Y226" s="2"/>
      <c r="Z226" s="2"/>
      <c r="AA226" s="2"/>
      <c r="AB226" s="2"/>
      <c r="AC226" s="2"/>
      <c r="AD226" s="2"/>
      <c r="AE226" s="2"/>
      <c r="AF226" s="2"/>
      <c r="AG226" s="2"/>
    </row>
    <row r="227" ht="15.0" customHeight="1">
      <c r="A227" s="1384"/>
      <c r="B227" s="1385"/>
      <c r="C227" s="1385"/>
      <c r="D227" s="60"/>
      <c r="E227" s="11"/>
      <c r="F227" s="11"/>
      <c r="G227" s="2"/>
      <c r="H227" s="2"/>
      <c r="I227" s="2"/>
      <c r="J227" s="8"/>
      <c r="K227" s="11"/>
      <c r="L227" s="11"/>
      <c r="M227" s="11"/>
      <c r="N227" s="11"/>
      <c r="O227" s="2"/>
      <c r="P227" s="2"/>
      <c r="Q227" s="274"/>
      <c r="R227" s="2"/>
      <c r="S227" s="2"/>
      <c r="T227" s="2"/>
      <c r="U227" s="11"/>
      <c r="V227" s="11"/>
      <c r="W227" s="2"/>
      <c r="X227" s="126"/>
      <c r="Y227" s="2"/>
      <c r="Z227" s="2"/>
      <c r="AA227" s="2"/>
      <c r="AB227" s="2"/>
      <c r="AC227" s="2"/>
      <c r="AD227" s="2"/>
      <c r="AE227" s="2"/>
      <c r="AF227" s="2"/>
      <c r="AG227" s="2"/>
    </row>
    <row r="228" ht="15.0" customHeight="1">
      <c r="A228" s="1384"/>
      <c r="B228" s="1385"/>
      <c r="C228" s="1385"/>
      <c r="D228" s="60"/>
      <c r="E228" s="11"/>
      <c r="F228" s="11"/>
      <c r="G228" s="2"/>
      <c r="H228" s="2"/>
      <c r="I228" s="2"/>
      <c r="J228" s="8"/>
      <c r="K228" s="11"/>
      <c r="L228" s="11"/>
      <c r="M228" s="11"/>
      <c r="N228" s="11"/>
      <c r="O228" s="2"/>
      <c r="P228" s="2"/>
      <c r="Q228" s="274"/>
      <c r="R228" s="2"/>
      <c r="S228" s="2"/>
      <c r="T228" s="2"/>
      <c r="U228" s="11"/>
      <c r="V228" s="11"/>
      <c r="W228" s="2"/>
      <c r="X228" s="126"/>
      <c r="Y228" s="2"/>
      <c r="Z228" s="2"/>
      <c r="AA228" s="2"/>
      <c r="AB228" s="2"/>
      <c r="AC228" s="2"/>
      <c r="AD228" s="2"/>
      <c r="AE228" s="2"/>
      <c r="AF228" s="2"/>
      <c r="AG228" s="2"/>
    </row>
    <row r="229" ht="15.0" customHeight="1">
      <c r="A229" s="1384"/>
      <c r="B229" s="1385"/>
      <c r="C229" s="1385"/>
      <c r="D229" s="60"/>
      <c r="E229" s="11"/>
      <c r="F229" s="11"/>
      <c r="G229" s="2"/>
      <c r="H229" s="2"/>
      <c r="I229" s="2"/>
      <c r="J229" s="8"/>
      <c r="K229" s="11"/>
      <c r="L229" s="11"/>
      <c r="M229" s="11"/>
      <c r="N229" s="11"/>
      <c r="O229" s="2"/>
      <c r="P229" s="2"/>
      <c r="Q229" s="274"/>
      <c r="R229" s="2"/>
      <c r="S229" s="2"/>
      <c r="T229" s="2"/>
      <c r="U229" s="11"/>
      <c r="V229" s="11"/>
      <c r="W229" s="2"/>
      <c r="X229" s="126"/>
      <c r="Y229" s="2"/>
      <c r="Z229" s="2"/>
      <c r="AA229" s="2"/>
      <c r="AB229" s="2"/>
      <c r="AC229" s="2"/>
      <c r="AD229" s="2"/>
      <c r="AE229" s="2"/>
      <c r="AF229" s="2"/>
      <c r="AG229" s="2"/>
    </row>
    <row r="230" ht="15.0" customHeight="1">
      <c r="A230" s="1384"/>
      <c r="B230" s="1385"/>
      <c r="C230" s="1385"/>
      <c r="D230" s="60"/>
      <c r="E230" s="11"/>
      <c r="F230" s="11"/>
      <c r="G230" s="2"/>
      <c r="H230" s="2"/>
      <c r="I230" s="2"/>
      <c r="J230" s="8"/>
      <c r="K230" s="11"/>
      <c r="L230" s="11"/>
      <c r="M230" s="11"/>
      <c r="N230" s="11"/>
      <c r="O230" s="2"/>
      <c r="P230" s="2"/>
      <c r="Q230" s="274"/>
      <c r="R230" s="2"/>
      <c r="S230" s="2"/>
      <c r="T230" s="2"/>
      <c r="U230" s="11"/>
      <c r="V230" s="11"/>
      <c r="W230" s="2"/>
      <c r="X230" s="126"/>
      <c r="Y230" s="2"/>
      <c r="Z230" s="2"/>
      <c r="AA230" s="2"/>
      <c r="AB230" s="2"/>
      <c r="AC230" s="2"/>
      <c r="AD230" s="2"/>
      <c r="AE230" s="2"/>
      <c r="AF230" s="2"/>
      <c r="AG230" s="2"/>
    </row>
    <row r="231" ht="15.0" customHeight="1">
      <c r="A231" s="1384"/>
      <c r="B231" s="1385"/>
      <c r="C231" s="1385"/>
      <c r="D231" s="60"/>
      <c r="E231" s="11"/>
      <c r="F231" s="11"/>
      <c r="G231" s="2"/>
      <c r="H231" s="2"/>
      <c r="I231" s="2"/>
      <c r="J231" s="8"/>
      <c r="K231" s="11"/>
      <c r="L231" s="11"/>
      <c r="M231" s="11"/>
      <c r="N231" s="11"/>
      <c r="O231" s="2"/>
      <c r="P231" s="2"/>
      <c r="Q231" s="274"/>
      <c r="R231" s="2"/>
      <c r="S231" s="2"/>
      <c r="T231" s="2"/>
      <c r="U231" s="11"/>
      <c r="V231" s="11"/>
      <c r="W231" s="2"/>
      <c r="X231" s="126"/>
      <c r="Y231" s="2"/>
      <c r="Z231" s="2"/>
      <c r="AA231" s="2"/>
      <c r="AB231" s="2"/>
      <c r="AC231" s="2"/>
      <c r="AD231" s="2"/>
      <c r="AE231" s="2"/>
      <c r="AF231" s="2"/>
      <c r="AG231" s="2"/>
    </row>
    <row r="232" ht="15.0" customHeight="1">
      <c r="A232" s="1384"/>
      <c r="B232" s="1385"/>
      <c r="C232" s="1385"/>
      <c r="D232" s="60"/>
      <c r="E232" s="11"/>
      <c r="F232" s="11"/>
      <c r="G232" s="2"/>
      <c r="H232" s="2"/>
      <c r="I232" s="2"/>
      <c r="J232" s="8"/>
      <c r="K232" s="11"/>
      <c r="L232" s="11"/>
      <c r="M232" s="11"/>
      <c r="N232" s="11"/>
      <c r="O232" s="2"/>
      <c r="P232" s="2"/>
      <c r="Q232" s="274"/>
      <c r="R232" s="2"/>
      <c r="S232" s="2"/>
      <c r="T232" s="2"/>
      <c r="U232" s="11"/>
      <c r="V232" s="11"/>
      <c r="W232" s="2"/>
      <c r="X232" s="126"/>
      <c r="Y232" s="2"/>
      <c r="Z232" s="2"/>
      <c r="AA232" s="2"/>
      <c r="AB232" s="2"/>
      <c r="AC232" s="2"/>
      <c r="AD232" s="2"/>
      <c r="AE232" s="2"/>
      <c r="AF232" s="2"/>
      <c r="AG232" s="2"/>
    </row>
    <row r="233" ht="15.0" customHeight="1">
      <c r="A233" s="1384"/>
      <c r="B233" s="1385"/>
      <c r="C233" s="1385"/>
      <c r="D233" s="60"/>
      <c r="E233" s="11"/>
      <c r="F233" s="11"/>
      <c r="G233" s="2"/>
      <c r="H233" s="2"/>
      <c r="I233" s="2"/>
      <c r="J233" s="8"/>
      <c r="K233" s="11"/>
      <c r="L233" s="11"/>
      <c r="M233" s="11"/>
      <c r="N233" s="11"/>
      <c r="O233" s="2"/>
      <c r="P233" s="2"/>
      <c r="Q233" s="274"/>
      <c r="R233" s="2"/>
      <c r="S233" s="2"/>
      <c r="T233" s="2"/>
      <c r="U233" s="11"/>
      <c r="V233" s="11"/>
      <c r="W233" s="2"/>
      <c r="X233" s="126"/>
      <c r="Y233" s="2"/>
      <c r="Z233" s="2"/>
      <c r="AA233" s="2"/>
      <c r="AB233" s="2"/>
      <c r="AC233" s="2"/>
      <c r="AD233" s="2"/>
      <c r="AE233" s="2"/>
      <c r="AF233" s="2"/>
      <c r="AG233" s="2"/>
    </row>
    <row r="234" ht="15.0" customHeight="1">
      <c r="A234" s="1384"/>
      <c r="B234" s="1385"/>
      <c r="C234" s="1385"/>
      <c r="D234" s="60"/>
      <c r="E234" s="11"/>
      <c r="F234" s="11"/>
      <c r="G234" s="2"/>
      <c r="H234" s="2"/>
      <c r="I234" s="2"/>
      <c r="J234" s="8"/>
      <c r="K234" s="11"/>
      <c r="L234" s="11"/>
      <c r="M234" s="11"/>
      <c r="N234" s="11"/>
      <c r="O234" s="2"/>
      <c r="P234" s="2"/>
      <c r="Q234" s="274"/>
      <c r="R234" s="2"/>
      <c r="S234" s="2"/>
      <c r="T234" s="2"/>
      <c r="U234" s="11"/>
      <c r="V234" s="11"/>
      <c r="W234" s="2"/>
      <c r="X234" s="126"/>
      <c r="Y234" s="2"/>
      <c r="Z234" s="2"/>
      <c r="AA234" s="2"/>
      <c r="AB234" s="2"/>
      <c r="AC234" s="2"/>
      <c r="AD234" s="2"/>
      <c r="AE234" s="2"/>
      <c r="AF234" s="2"/>
      <c r="AG234" s="2"/>
    </row>
    <row r="235" ht="15.0" customHeight="1">
      <c r="A235" s="1384"/>
      <c r="B235" s="1385"/>
      <c r="C235" s="1385"/>
      <c r="D235" s="60"/>
      <c r="E235" s="11"/>
      <c r="F235" s="11"/>
      <c r="G235" s="2"/>
      <c r="H235" s="2"/>
      <c r="I235" s="2"/>
      <c r="J235" s="8"/>
      <c r="K235" s="11"/>
      <c r="L235" s="11"/>
      <c r="M235" s="11"/>
      <c r="N235" s="11"/>
      <c r="O235" s="2"/>
      <c r="P235" s="2"/>
      <c r="Q235" s="274"/>
      <c r="R235" s="2"/>
      <c r="S235" s="2"/>
      <c r="T235" s="2"/>
      <c r="U235" s="11"/>
      <c r="V235" s="11"/>
      <c r="W235" s="2"/>
      <c r="X235" s="126"/>
      <c r="Y235" s="2"/>
      <c r="Z235" s="2"/>
      <c r="AA235" s="2"/>
      <c r="AB235" s="2"/>
      <c r="AC235" s="2"/>
      <c r="AD235" s="2"/>
      <c r="AE235" s="2"/>
      <c r="AF235" s="2"/>
      <c r="AG235" s="2"/>
    </row>
    <row r="236" ht="15.0" customHeight="1">
      <c r="A236" s="1384"/>
      <c r="B236" s="1385"/>
      <c r="C236" s="1385"/>
      <c r="D236" s="60"/>
      <c r="E236" s="11"/>
      <c r="F236" s="11"/>
      <c r="G236" s="2"/>
      <c r="H236" s="2"/>
      <c r="I236" s="2"/>
      <c r="J236" s="8"/>
      <c r="K236" s="11"/>
      <c r="L236" s="11"/>
      <c r="M236" s="11"/>
      <c r="N236" s="11"/>
      <c r="O236" s="2"/>
      <c r="P236" s="2"/>
      <c r="Q236" s="274"/>
      <c r="R236" s="2"/>
      <c r="S236" s="2"/>
      <c r="T236" s="2"/>
      <c r="U236" s="11"/>
      <c r="V236" s="11"/>
      <c r="W236" s="2"/>
      <c r="X236" s="126"/>
      <c r="Y236" s="2"/>
      <c r="Z236" s="2"/>
      <c r="AA236" s="2"/>
      <c r="AB236" s="2"/>
      <c r="AC236" s="2"/>
      <c r="AD236" s="2"/>
      <c r="AE236" s="2"/>
      <c r="AF236" s="2"/>
      <c r="AG236" s="2"/>
    </row>
    <row r="237" ht="15.0" customHeight="1">
      <c r="A237" s="1384"/>
      <c r="B237" s="1385"/>
      <c r="C237" s="1385"/>
      <c r="D237" s="60"/>
      <c r="E237" s="11"/>
      <c r="F237" s="11"/>
      <c r="G237" s="2"/>
      <c r="H237" s="2"/>
      <c r="I237" s="2"/>
      <c r="J237" s="8"/>
      <c r="K237" s="11"/>
      <c r="L237" s="11"/>
      <c r="M237" s="11"/>
      <c r="N237" s="11"/>
      <c r="O237" s="2"/>
      <c r="P237" s="2"/>
      <c r="Q237" s="274"/>
      <c r="R237" s="2"/>
      <c r="S237" s="2"/>
      <c r="T237" s="2"/>
      <c r="U237" s="11"/>
      <c r="V237" s="11"/>
      <c r="W237" s="2"/>
      <c r="X237" s="126"/>
      <c r="Y237" s="2"/>
      <c r="Z237" s="2"/>
      <c r="AA237" s="2"/>
      <c r="AB237" s="2"/>
      <c r="AC237" s="2"/>
      <c r="AD237" s="2"/>
      <c r="AE237" s="2"/>
      <c r="AF237" s="2"/>
      <c r="AG237" s="2"/>
    </row>
    <row r="238" ht="15.0" customHeight="1">
      <c r="A238" s="1384"/>
      <c r="B238" s="1385"/>
      <c r="C238" s="1385"/>
      <c r="D238" s="60"/>
      <c r="E238" s="11"/>
      <c r="F238" s="11"/>
      <c r="G238" s="2"/>
      <c r="H238" s="2"/>
      <c r="I238" s="2"/>
      <c r="J238" s="8"/>
      <c r="K238" s="11"/>
      <c r="L238" s="11"/>
      <c r="M238" s="11"/>
      <c r="N238" s="11"/>
      <c r="O238" s="2"/>
      <c r="P238" s="2"/>
      <c r="Q238" s="274"/>
      <c r="R238" s="2"/>
      <c r="S238" s="2"/>
      <c r="T238" s="2"/>
      <c r="U238" s="11"/>
      <c r="V238" s="11"/>
      <c r="W238" s="2"/>
      <c r="X238" s="126"/>
      <c r="Y238" s="2"/>
      <c r="Z238" s="2"/>
      <c r="AA238" s="2"/>
      <c r="AB238" s="2"/>
      <c r="AC238" s="2"/>
      <c r="AD238" s="2"/>
      <c r="AE238" s="2"/>
      <c r="AF238" s="2"/>
      <c r="AG238" s="2"/>
    </row>
    <row r="239" ht="15.0" customHeight="1">
      <c r="A239" s="1384"/>
      <c r="B239" s="1385"/>
      <c r="C239" s="1385"/>
      <c r="D239" s="60"/>
      <c r="E239" s="11"/>
      <c r="F239" s="11"/>
      <c r="G239" s="2"/>
      <c r="H239" s="2"/>
      <c r="I239" s="2"/>
      <c r="J239" s="8"/>
      <c r="K239" s="11"/>
      <c r="L239" s="11"/>
      <c r="M239" s="11"/>
      <c r="N239" s="11"/>
      <c r="O239" s="2"/>
      <c r="P239" s="2"/>
      <c r="Q239" s="274"/>
      <c r="R239" s="2"/>
      <c r="S239" s="2"/>
      <c r="T239" s="2"/>
      <c r="U239" s="11"/>
      <c r="V239" s="11"/>
      <c r="W239" s="2"/>
      <c r="X239" s="126"/>
      <c r="Y239" s="2"/>
      <c r="Z239" s="2"/>
      <c r="AA239" s="2"/>
      <c r="AB239" s="2"/>
      <c r="AC239" s="2"/>
      <c r="AD239" s="2"/>
      <c r="AE239" s="2"/>
      <c r="AF239" s="2"/>
      <c r="AG239" s="2"/>
    </row>
    <row r="240" ht="15.0" customHeight="1">
      <c r="A240" s="1384"/>
      <c r="B240" s="1385"/>
      <c r="C240" s="1385"/>
      <c r="D240" s="60"/>
      <c r="E240" s="11"/>
      <c r="F240" s="11"/>
      <c r="G240" s="2"/>
      <c r="H240" s="2"/>
      <c r="I240" s="2"/>
      <c r="J240" s="8"/>
      <c r="K240" s="11"/>
      <c r="L240" s="11"/>
      <c r="M240" s="11"/>
      <c r="N240" s="11"/>
      <c r="O240" s="2"/>
      <c r="P240" s="2"/>
      <c r="Q240" s="274"/>
      <c r="R240" s="2"/>
      <c r="S240" s="2"/>
      <c r="T240" s="2"/>
      <c r="U240" s="11"/>
      <c r="V240" s="11"/>
      <c r="W240" s="2"/>
      <c r="X240" s="126"/>
      <c r="Y240" s="2"/>
      <c r="Z240" s="2"/>
      <c r="AA240" s="2"/>
      <c r="AB240" s="2"/>
      <c r="AC240" s="2"/>
      <c r="AD240" s="2"/>
      <c r="AE240" s="2"/>
      <c r="AF240" s="2"/>
      <c r="AG240" s="2"/>
    </row>
    <row r="241" ht="15.0" customHeight="1">
      <c r="A241" s="1384"/>
      <c r="B241" s="1385"/>
      <c r="C241" s="1385"/>
      <c r="D241" s="60"/>
      <c r="E241" s="11"/>
      <c r="F241" s="11"/>
      <c r="G241" s="2"/>
      <c r="H241" s="2"/>
      <c r="I241" s="2"/>
      <c r="J241" s="8"/>
      <c r="K241" s="11"/>
      <c r="L241" s="11"/>
      <c r="M241" s="11"/>
      <c r="N241" s="11"/>
      <c r="O241" s="2"/>
      <c r="P241" s="2"/>
      <c r="Q241" s="274"/>
      <c r="R241" s="2"/>
      <c r="S241" s="2"/>
      <c r="T241" s="2"/>
      <c r="U241" s="11"/>
      <c r="V241" s="11"/>
      <c r="W241" s="2"/>
      <c r="X241" s="126"/>
      <c r="Y241" s="2"/>
      <c r="Z241" s="2"/>
      <c r="AA241" s="2"/>
      <c r="AB241" s="2"/>
      <c r="AC241" s="2"/>
      <c r="AD241" s="2"/>
      <c r="AE241" s="2"/>
      <c r="AF241" s="2"/>
      <c r="AG241" s="2"/>
    </row>
    <row r="242" ht="15.0" customHeight="1">
      <c r="A242" s="1384"/>
      <c r="B242" s="1385"/>
      <c r="C242" s="1385"/>
      <c r="D242" s="60"/>
      <c r="E242" s="11"/>
      <c r="F242" s="11"/>
      <c r="G242" s="2"/>
      <c r="H242" s="2"/>
      <c r="I242" s="2"/>
      <c r="J242" s="8"/>
      <c r="K242" s="11"/>
      <c r="L242" s="11"/>
      <c r="M242" s="11"/>
      <c r="N242" s="11"/>
      <c r="O242" s="2"/>
      <c r="P242" s="2"/>
      <c r="Q242" s="274"/>
      <c r="R242" s="2"/>
      <c r="S242" s="2"/>
      <c r="T242" s="2"/>
      <c r="U242" s="11"/>
      <c r="V242" s="11"/>
      <c r="W242" s="2"/>
      <c r="X242" s="126"/>
      <c r="Y242" s="2"/>
      <c r="Z242" s="2"/>
      <c r="AA242" s="2"/>
      <c r="AB242" s="2"/>
      <c r="AC242" s="2"/>
      <c r="AD242" s="2"/>
      <c r="AE242" s="2"/>
      <c r="AF242" s="2"/>
      <c r="AG242" s="2"/>
    </row>
    <row r="243" ht="15.0" customHeight="1">
      <c r="A243" s="1384"/>
      <c r="B243" s="1385"/>
      <c r="C243" s="1385"/>
      <c r="D243" s="60"/>
      <c r="E243" s="11"/>
      <c r="F243" s="11"/>
      <c r="G243" s="2"/>
      <c r="H243" s="2"/>
      <c r="I243" s="2"/>
      <c r="J243" s="8"/>
      <c r="K243" s="11"/>
      <c r="L243" s="11"/>
      <c r="M243" s="11"/>
      <c r="N243" s="11"/>
      <c r="O243" s="2"/>
      <c r="P243" s="2"/>
      <c r="Q243" s="274"/>
      <c r="R243" s="2"/>
      <c r="S243" s="2"/>
      <c r="T243" s="2"/>
      <c r="U243" s="11"/>
      <c r="V243" s="11"/>
      <c r="W243" s="2"/>
      <c r="X243" s="126"/>
      <c r="Y243" s="2"/>
      <c r="Z243" s="2"/>
      <c r="AA243" s="2"/>
      <c r="AB243" s="2"/>
      <c r="AC243" s="2"/>
      <c r="AD243" s="2"/>
      <c r="AE243" s="2"/>
      <c r="AF243" s="2"/>
      <c r="AG243" s="2"/>
    </row>
    <row r="244" ht="15.0" customHeight="1">
      <c r="A244" s="1384"/>
      <c r="B244" s="1385"/>
      <c r="C244" s="1385"/>
      <c r="D244" s="60"/>
      <c r="E244" s="11"/>
      <c r="F244" s="11"/>
      <c r="G244" s="2"/>
      <c r="H244" s="2"/>
      <c r="I244" s="2"/>
      <c r="J244" s="8"/>
      <c r="K244" s="11"/>
      <c r="L244" s="11"/>
      <c r="M244" s="11"/>
      <c r="N244" s="11"/>
      <c r="O244" s="2"/>
      <c r="P244" s="2"/>
      <c r="Q244" s="274"/>
      <c r="R244" s="2"/>
      <c r="S244" s="2"/>
      <c r="T244" s="2"/>
      <c r="U244" s="11"/>
      <c r="V244" s="11"/>
      <c r="W244" s="2"/>
      <c r="X244" s="126"/>
      <c r="Y244" s="2"/>
      <c r="Z244" s="2"/>
      <c r="AA244" s="2"/>
      <c r="AB244" s="2"/>
      <c r="AC244" s="2"/>
      <c r="AD244" s="2"/>
      <c r="AE244" s="2"/>
      <c r="AF244" s="2"/>
      <c r="AG244" s="2"/>
    </row>
    <row r="245" ht="15.0" customHeight="1">
      <c r="A245" s="1384"/>
      <c r="B245" s="1385"/>
      <c r="C245" s="1385"/>
      <c r="D245" s="60"/>
      <c r="E245" s="11"/>
      <c r="F245" s="11"/>
      <c r="G245" s="2"/>
      <c r="H245" s="2"/>
      <c r="I245" s="2"/>
      <c r="J245" s="8"/>
      <c r="K245" s="11"/>
      <c r="L245" s="11"/>
      <c r="M245" s="11"/>
      <c r="N245" s="11"/>
      <c r="O245" s="2"/>
      <c r="P245" s="2"/>
      <c r="Q245" s="274"/>
      <c r="R245" s="2"/>
      <c r="S245" s="2"/>
      <c r="T245" s="2"/>
      <c r="U245" s="11"/>
      <c r="V245" s="11"/>
      <c r="W245" s="2"/>
      <c r="X245" s="126"/>
      <c r="Y245" s="2"/>
      <c r="Z245" s="2"/>
      <c r="AA245" s="2"/>
      <c r="AB245" s="2"/>
      <c r="AC245" s="2"/>
      <c r="AD245" s="2"/>
      <c r="AE245" s="2"/>
      <c r="AF245" s="2"/>
      <c r="AG245" s="2"/>
    </row>
    <row r="246" ht="15.0" customHeight="1">
      <c r="A246" s="1384"/>
      <c r="B246" s="1385"/>
      <c r="C246" s="1385"/>
      <c r="D246" s="60"/>
      <c r="E246" s="11"/>
      <c r="F246" s="11"/>
      <c r="G246" s="2"/>
      <c r="H246" s="2"/>
      <c r="I246" s="2"/>
      <c r="J246" s="8"/>
      <c r="K246" s="11"/>
      <c r="L246" s="11"/>
      <c r="M246" s="11"/>
      <c r="N246" s="11"/>
      <c r="O246" s="2"/>
      <c r="P246" s="2"/>
      <c r="Q246" s="274"/>
      <c r="R246" s="2"/>
      <c r="S246" s="2"/>
      <c r="T246" s="2"/>
      <c r="U246" s="11"/>
      <c r="V246" s="11"/>
      <c r="W246" s="2"/>
      <c r="X246" s="126"/>
      <c r="Y246" s="2"/>
      <c r="Z246" s="2"/>
      <c r="AA246" s="2"/>
      <c r="AB246" s="2"/>
      <c r="AC246" s="2"/>
      <c r="AD246" s="2"/>
      <c r="AE246" s="2"/>
      <c r="AF246" s="2"/>
      <c r="AG246" s="2"/>
    </row>
    <row r="247" ht="15.0" customHeight="1">
      <c r="A247" s="1384"/>
      <c r="B247" s="1385"/>
      <c r="C247" s="1385"/>
      <c r="D247" s="60"/>
      <c r="E247" s="11"/>
      <c r="F247" s="11"/>
      <c r="G247" s="2"/>
      <c r="H247" s="2"/>
      <c r="I247" s="2"/>
      <c r="J247" s="8"/>
      <c r="K247" s="11"/>
      <c r="L247" s="11"/>
      <c r="M247" s="11"/>
      <c r="N247" s="11"/>
      <c r="O247" s="2"/>
      <c r="P247" s="2"/>
      <c r="Q247" s="274"/>
      <c r="R247" s="2"/>
      <c r="S247" s="2"/>
      <c r="T247" s="2"/>
      <c r="U247" s="11"/>
      <c r="V247" s="11"/>
      <c r="W247" s="2"/>
      <c r="X247" s="126"/>
      <c r="Y247" s="2"/>
      <c r="Z247" s="2"/>
      <c r="AA247" s="2"/>
      <c r="AB247" s="2"/>
      <c r="AC247" s="2"/>
      <c r="AD247" s="2"/>
      <c r="AE247" s="2"/>
      <c r="AF247" s="2"/>
      <c r="AG247" s="2"/>
    </row>
    <row r="248" ht="15.75" customHeight="1">
      <c r="A248" s="1380"/>
      <c r="B248" s="1381"/>
      <c r="C248" s="1381"/>
      <c r="D248" s="1382"/>
      <c r="E248" s="11"/>
      <c r="F248" s="11"/>
      <c r="G248" s="2"/>
      <c r="H248" s="2"/>
      <c r="I248" s="2"/>
      <c r="J248" s="8"/>
      <c r="K248" s="11"/>
      <c r="L248" s="11"/>
      <c r="M248" s="11"/>
      <c r="N248" s="11"/>
      <c r="O248" s="2"/>
      <c r="P248" s="2"/>
      <c r="Q248" s="274"/>
      <c r="R248" s="2"/>
      <c r="S248" s="2"/>
      <c r="T248" s="2"/>
      <c r="U248" s="11"/>
      <c r="V248" s="11"/>
      <c r="W248" s="2"/>
      <c r="X248" s="126"/>
      <c r="Y248" s="2"/>
      <c r="Z248" s="2"/>
      <c r="AA248" s="2"/>
      <c r="AB248" s="2"/>
      <c r="AC248" s="2"/>
      <c r="AD248" s="2"/>
      <c r="AE248" s="2"/>
      <c r="AF248" s="2"/>
      <c r="AG248" s="2"/>
    </row>
    <row r="249" ht="15.75" customHeight="1">
      <c r="A249" s="1380"/>
      <c r="B249" s="1381"/>
      <c r="C249" s="1381"/>
      <c r="D249" s="1382"/>
      <c r="E249" s="11"/>
      <c r="F249" s="11"/>
      <c r="G249" s="2"/>
      <c r="H249" s="2"/>
      <c r="I249" s="2"/>
      <c r="J249" s="8"/>
      <c r="K249" s="11"/>
      <c r="L249" s="11"/>
      <c r="M249" s="11"/>
      <c r="N249" s="11"/>
      <c r="O249" s="2"/>
      <c r="P249" s="2"/>
      <c r="Q249" s="274"/>
      <c r="R249" s="2"/>
      <c r="S249" s="2"/>
      <c r="T249" s="2"/>
      <c r="U249" s="11"/>
      <c r="V249" s="11"/>
      <c r="W249" s="2"/>
      <c r="X249" s="126"/>
      <c r="Y249" s="2"/>
      <c r="Z249" s="2"/>
      <c r="AA249" s="2"/>
      <c r="AB249" s="2"/>
      <c r="AC249" s="2"/>
      <c r="AD249" s="2"/>
      <c r="AE249" s="2"/>
      <c r="AF249" s="2"/>
      <c r="AG249" s="2"/>
    </row>
    <row r="250" ht="15.75" customHeight="1">
      <c r="A250" s="1380"/>
      <c r="B250" s="1381"/>
      <c r="C250" s="1381"/>
      <c r="D250" s="1382"/>
      <c r="E250" s="11"/>
      <c r="F250" s="11"/>
      <c r="G250" s="2"/>
      <c r="H250" s="2"/>
      <c r="I250" s="2"/>
      <c r="J250" s="8"/>
      <c r="K250" s="11"/>
      <c r="L250" s="11"/>
      <c r="M250" s="11"/>
      <c r="N250" s="11"/>
      <c r="O250" s="2"/>
      <c r="P250" s="2"/>
      <c r="Q250" s="274"/>
      <c r="R250" s="2"/>
      <c r="S250" s="2"/>
      <c r="T250" s="2"/>
      <c r="U250" s="11"/>
      <c r="V250" s="11"/>
      <c r="W250" s="2"/>
      <c r="X250" s="126"/>
      <c r="Y250" s="2"/>
      <c r="Z250" s="2"/>
      <c r="AA250" s="2"/>
      <c r="AB250" s="2"/>
      <c r="AC250" s="2"/>
      <c r="AD250" s="2"/>
      <c r="AE250" s="2"/>
      <c r="AF250" s="2"/>
      <c r="AG250" s="2"/>
    </row>
    <row r="251" ht="15.75" customHeight="1">
      <c r="A251" s="1380"/>
      <c r="B251" s="1381"/>
      <c r="C251" s="1381"/>
      <c r="D251" s="1382"/>
      <c r="E251" s="11"/>
      <c r="F251" s="11"/>
      <c r="G251" s="2"/>
      <c r="H251" s="2"/>
      <c r="I251" s="2"/>
      <c r="J251" s="8"/>
      <c r="K251" s="11"/>
      <c r="L251" s="11"/>
      <c r="M251" s="11"/>
      <c r="N251" s="11"/>
      <c r="O251" s="2"/>
      <c r="P251" s="2"/>
      <c r="Q251" s="274"/>
      <c r="R251" s="2"/>
      <c r="S251" s="2"/>
      <c r="T251" s="2"/>
      <c r="U251" s="11"/>
      <c r="V251" s="11"/>
      <c r="W251" s="2"/>
      <c r="X251" s="126"/>
      <c r="Y251" s="2"/>
      <c r="Z251" s="2"/>
      <c r="AA251" s="2"/>
      <c r="AB251" s="2"/>
      <c r="AC251" s="2"/>
      <c r="AD251" s="2"/>
      <c r="AE251" s="2"/>
      <c r="AF251" s="2"/>
      <c r="AG251" s="2"/>
    </row>
    <row r="252" ht="15.75" customHeight="1">
      <c r="A252" s="1380"/>
      <c r="B252" s="1381"/>
      <c r="C252" s="1381"/>
      <c r="D252" s="1382"/>
      <c r="E252" s="11"/>
      <c r="F252" s="11"/>
      <c r="G252" s="2"/>
      <c r="H252" s="2"/>
      <c r="I252" s="2"/>
      <c r="J252" s="8"/>
      <c r="K252" s="11"/>
      <c r="L252" s="11"/>
      <c r="M252" s="11"/>
      <c r="N252" s="11"/>
      <c r="O252" s="2"/>
      <c r="P252" s="2"/>
      <c r="Q252" s="274"/>
      <c r="R252" s="2"/>
      <c r="S252" s="2"/>
      <c r="T252" s="2"/>
      <c r="U252" s="11"/>
      <c r="V252" s="11"/>
      <c r="W252" s="2"/>
      <c r="X252" s="126"/>
      <c r="Y252" s="2"/>
      <c r="Z252" s="2"/>
      <c r="AA252" s="2"/>
      <c r="AB252" s="2"/>
      <c r="AC252" s="2"/>
      <c r="AD252" s="2"/>
      <c r="AE252" s="2"/>
      <c r="AF252" s="2"/>
      <c r="AG252" s="2"/>
    </row>
    <row r="253" ht="15.75" customHeight="1">
      <c r="A253" s="1380"/>
      <c r="B253" s="1381"/>
      <c r="C253" s="1381"/>
      <c r="D253" s="1382"/>
      <c r="E253" s="11"/>
      <c r="F253" s="11"/>
      <c r="G253" s="2"/>
      <c r="H253" s="2"/>
      <c r="I253" s="2"/>
      <c r="J253" s="8"/>
      <c r="K253" s="11"/>
      <c r="L253" s="11"/>
      <c r="M253" s="11"/>
      <c r="N253" s="11"/>
      <c r="O253" s="2"/>
      <c r="P253" s="2"/>
      <c r="Q253" s="274"/>
      <c r="R253" s="2"/>
      <c r="S253" s="2"/>
      <c r="T253" s="2"/>
      <c r="U253" s="11"/>
      <c r="V253" s="11"/>
      <c r="W253" s="2"/>
      <c r="X253" s="126"/>
      <c r="Y253" s="2"/>
      <c r="Z253" s="2"/>
      <c r="AA253" s="2"/>
      <c r="AB253" s="2"/>
      <c r="AC253" s="2"/>
      <c r="AD253" s="2"/>
      <c r="AE253" s="2"/>
      <c r="AF253" s="2"/>
      <c r="AG253" s="2"/>
    </row>
    <row r="254" ht="15.75" customHeight="1">
      <c r="A254" s="1380"/>
      <c r="B254" s="1381"/>
      <c r="C254" s="1381"/>
      <c r="D254" s="1382"/>
      <c r="E254" s="11"/>
      <c r="F254" s="11"/>
      <c r="G254" s="2"/>
      <c r="H254" s="2"/>
      <c r="I254" s="2"/>
      <c r="J254" s="8"/>
      <c r="K254" s="11"/>
      <c r="L254" s="11"/>
      <c r="M254" s="11"/>
      <c r="N254" s="11"/>
      <c r="O254" s="2"/>
      <c r="P254" s="2"/>
      <c r="Q254" s="274"/>
      <c r="R254" s="2"/>
      <c r="S254" s="2"/>
      <c r="T254" s="2"/>
      <c r="U254" s="11"/>
      <c r="V254" s="11"/>
      <c r="W254" s="2"/>
      <c r="X254" s="126"/>
      <c r="Y254" s="2"/>
      <c r="Z254" s="2"/>
      <c r="AA254" s="2"/>
      <c r="AB254" s="2"/>
      <c r="AC254" s="2"/>
      <c r="AD254" s="2"/>
      <c r="AE254" s="2"/>
      <c r="AF254" s="2"/>
      <c r="AG254" s="2"/>
    </row>
    <row r="255" ht="15.75" customHeight="1">
      <c r="A255" s="1380"/>
      <c r="B255" s="1381"/>
      <c r="C255" s="1381"/>
      <c r="D255" s="1382"/>
      <c r="E255" s="11"/>
      <c r="F255" s="11"/>
      <c r="G255" s="2"/>
      <c r="H255" s="2"/>
      <c r="I255" s="2"/>
      <c r="J255" s="8"/>
      <c r="K255" s="11"/>
      <c r="L255" s="11"/>
      <c r="M255" s="11"/>
      <c r="N255" s="11"/>
      <c r="O255" s="2"/>
      <c r="P255" s="2"/>
      <c r="Q255" s="274"/>
      <c r="R255" s="2"/>
      <c r="S255" s="2"/>
      <c r="T255" s="2"/>
      <c r="U255" s="11"/>
      <c r="V255" s="11"/>
      <c r="W255" s="2"/>
      <c r="X255" s="126"/>
      <c r="Y255" s="2"/>
      <c r="Z255" s="2"/>
      <c r="AA255" s="2"/>
      <c r="AB255" s="2"/>
      <c r="AC255" s="2"/>
      <c r="AD255" s="2"/>
      <c r="AE255" s="2"/>
      <c r="AF255" s="2"/>
      <c r="AG255" s="2"/>
    </row>
    <row r="256" ht="15.75" customHeight="1">
      <c r="A256" s="1380"/>
      <c r="B256" s="1381"/>
      <c r="C256" s="1381"/>
      <c r="D256" s="1382"/>
      <c r="E256" s="11"/>
      <c r="F256" s="11"/>
      <c r="G256" s="2"/>
      <c r="H256" s="2"/>
      <c r="I256" s="2"/>
      <c r="J256" s="8"/>
      <c r="K256" s="11"/>
      <c r="L256" s="11"/>
      <c r="M256" s="11"/>
      <c r="N256" s="11"/>
      <c r="O256" s="2"/>
      <c r="P256" s="2"/>
      <c r="Q256" s="274"/>
      <c r="R256" s="2"/>
      <c r="S256" s="2"/>
      <c r="T256" s="2"/>
      <c r="U256" s="11"/>
      <c r="V256" s="11"/>
      <c r="W256" s="2"/>
      <c r="X256" s="126"/>
      <c r="Y256" s="2"/>
      <c r="Z256" s="2"/>
      <c r="AA256" s="2"/>
      <c r="AB256" s="2"/>
      <c r="AC256" s="2"/>
      <c r="AD256" s="2"/>
      <c r="AE256" s="2"/>
      <c r="AF256" s="2"/>
      <c r="AG256" s="2"/>
    </row>
    <row r="257" ht="15.75" customHeight="1">
      <c r="A257" s="1380"/>
      <c r="B257" s="1381"/>
      <c r="C257" s="1381"/>
      <c r="D257" s="1382"/>
      <c r="E257" s="11"/>
      <c r="F257" s="11"/>
      <c r="G257" s="2"/>
      <c r="H257" s="2"/>
      <c r="I257" s="2"/>
      <c r="J257" s="8"/>
      <c r="K257" s="11"/>
      <c r="L257" s="11"/>
      <c r="M257" s="11"/>
      <c r="N257" s="11"/>
      <c r="O257" s="2"/>
      <c r="P257" s="2"/>
      <c r="Q257" s="274"/>
      <c r="R257" s="2"/>
      <c r="S257" s="2"/>
      <c r="T257" s="2"/>
      <c r="U257" s="11"/>
      <c r="V257" s="11"/>
      <c r="W257" s="2"/>
      <c r="X257" s="126"/>
      <c r="Y257" s="2"/>
      <c r="Z257" s="2"/>
      <c r="AA257" s="2"/>
      <c r="AB257" s="2"/>
      <c r="AC257" s="2"/>
      <c r="AD257" s="2"/>
      <c r="AE257" s="2"/>
      <c r="AF257" s="2"/>
      <c r="AG257" s="2"/>
    </row>
    <row r="258" ht="15.75" customHeight="1">
      <c r="A258" s="1380"/>
      <c r="B258" s="1381"/>
      <c r="C258" s="1381"/>
      <c r="D258" s="1382"/>
      <c r="E258" s="11"/>
      <c r="F258" s="11"/>
      <c r="G258" s="2"/>
      <c r="H258" s="2"/>
      <c r="I258" s="2"/>
      <c r="J258" s="8"/>
      <c r="K258" s="11"/>
      <c r="L258" s="11"/>
      <c r="M258" s="11"/>
      <c r="N258" s="11"/>
      <c r="O258" s="2"/>
      <c r="P258" s="2"/>
      <c r="Q258" s="274"/>
      <c r="R258" s="2"/>
      <c r="S258" s="2"/>
      <c r="T258" s="2"/>
      <c r="U258" s="11"/>
      <c r="V258" s="11"/>
      <c r="W258" s="2"/>
      <c r="X258" s="126"/>
      <c r="Y258" s="2"/>
      <c r="Z258" s="2"/>
      <c r="AA258" s="2"/>
      <c r="AB258" s="2"/>
      <c r="AC258" s="2"/>
      <c r="AD258" s="2"/>
      <c r="AE258" s="2"/>
      <c r="AF258" s="2"/>
      <c r="AG258" s="2"/>
    </row>
    <row r="259" ht="15.75" customHeight="1">
      <c r="A259" s="1380"/>
      <c r="B259" s="1381"/>
      <c r="C259" s="1381"/>
      <c r="D259" s="1382"/>
      <c r="E259" s="11"/>
      <c r="F259" s="11"/>
      <c r="G259" s="2"/>
      <c r="H259" s="2"/>
      <c r="I259" s="2"/>
      <c r="J259" s="8"/>
      <c r="K259" s="11"/>
      <c r="L259" s="11"/>
      <c r="M259" s="11"/>
      <c r="N259" s="11"/>
      <c r="O259" s="2"/>
      <c r="P259" s="2"/>
      <c r="Q259" s="274"/>
      <c r="R259" s="2"/>
      <c r="S259" s="2"/>
      <c r="T259" s="2"/>
      <c r="U259" s="11"/>
      <c r="V259" s="11"/>
      <c r="W259" s="2"/>
      <c r="X259" s="126"/>
      <c r="Y259" s="2"/>
      <c r="Z259" s="2"/>
      <c r="AA259" s="2"/>
      <c r="AB259" s="2"/>
      <c r="AC259" s="2"/>
      <c r="AD259" s="2"/>
      <c r="AE259" s="2"/>
      <c r="AF259" s="2"/>
      <c r="AG259" s="2"/>
    </row>
    <row r="260" ht="15.75" customHeight="1">
      <c r="A260" s="1380"/>
      <c r="B260" s="1381"/>
      <c r="C260" s="1381"/>
      <c r="D260" s="1382"/>
      <c r="E260" s="11"/>
      <c r="F260" s="11"/>
      <c r="G260" s="2"/>
      <c r="H260" s="2"/>
      <c r="I260" s="2"/>
      <c r="J260" s="8"/>
      <c r="K260" s="11"/>
      <c r="L260" s="11"/>
      <c r="M260" s="11"/>
      <c r="N260" s="11"/>
      <c r="O260" s="2"/>
      <c r="P260" s="2"/>
      <c r="Q260" s="274"/>
      <c r="R260" s="2"/>
      <c r="S260" s="2"/>
      <c r="T260" s="2"/>
      <c r="U260" s="11"/>
      <c r="V260" s="11"/>
      <c r="W260" s="2"/>
      <c r="X260" s="126"/>
      <c r="Y260" s="2"/>
      <c r="Z260" s="2"/>
      <c r="AA260" s="2"/>
      <c r="AB260" s="2"/>
      <c r="AC260" s="2"/>
      <c r="AD260" s="2"/>
      <c r="AE260" s="2"/>
      <c r="AF260" s="2"/>
      <c r="AG260" s="2"/>
    </row>
    <row r="261" ht="15.75" customHeight="1">
      <c r="A261" s="1380"/>
      <c r="B261" s="1381"/>
      <c r="C261" s="1381"/>
      <c r="D261" s="1382"/>
      <c r="E261" s="11"/>
      <c r="F261" s="11"/>
      <c r="G261" s="2"/>
      <c r="H261" s="2"/>
      <c r="I261" s="2"/>
      <c r="J261" s="8"/>
      <c r="K261" s="11"/>
      <c r="L261" s="11"/>
      <c r="M261" s="11"/>
      <c r="N261" s="11"/>
      <c r="O261" s="2"/>
      <c r="P261" s="2"/>
      <c r="Q261" s="274"/>
      <c r="R261" s="2"/>
      <c r="S261" s="2"/>
      <c r="T261" s="2"/>
      <c r="U261" s="11"/>
      <c r="V261" s="11"/>
      <c r="W261" s="2"/>
      <c r="X261" s="126"/>
      <c r="Y261" s="2"/>
      <c r="Z261" s="2"/>
      <c r="AA261" s="2"/>
      <c r="AB261" s="2"/>
      <c r="AC261" s="2"/>
      <c r="AD261" s="2"/>
      <c r="AE261" s="2"/>
      <c r="AF261" s="2"/>
      <c r="AG261" s="2"/>
    </row>
    <row r="262" ht="15.75" customHeight="1">
      <c r="A262" s="1380"/>
      <c r="B262" s="1381"/>
      <c r="C262" s="1381"/>
      <c r="D262" s="1382"/>
      <c r="E262" s="11"/>
      <c r="F262" s="11"/>
      <c r="G262" s="2"/>
      <c r="H262" s="2"/>
      <c r="I262" s="2"/>
      <c r="J262" s="8"/>
      <c r="K262" s="11"/>
      <c r="L262" s="11"/>
      <c r="M262" s="11"/>
      <c r="N262" s="11"/>
      <c r="O262" s="2"/>
      <c r="P262" s="2"/>
      <c r="Q262" s="274"/>
      <c r="R262" s="2"/>
      <c r="S262" s="2"/>
      <c r="T262" s="2"/>
      <c r="U262" s="11"/>
      <c r="V262" s="11"/>
      <c r="W262" s="2"/>
      <c r="X262" s="126"/>
      <c r="Y262" s="2"/>
      <c r="Z262" s="2"/>
      <c r="AA262" s="2"/>
      <c r="AB262" s="2"/>
      <c r="AC262" s="2"/>
      <c r="AD262" s="2"/>
      <c r="AE262" s="2"/>
      <c r="AF262" s="2"/>
      <c r="AG262" s="2"/>
    </row>
    <row r="263" ht="15.75" customHeight="1">
      <c r="A263" s="1380"/>
      <c r="B263" s="1381"/>
      <c r="C263" s="1381"/>
      <c r="D263" s="1382"/>
      <c r="E263" s="11"/>
      <c r="F263" s="11"/>
      <c r="G263" s="2"/>
      <c r="H263" s="2"/>
      <c r="I263" s="2"/>
      <c r="J263" s="8"/>
      <c r="K263" s="11"/>
      <c r="L263" s="11"/>
      <c r="M263" s="11"/>
      <c r="N263" s="11"/>
      <c r="O263" s="2"/>
      <c r="P263" s="2"/>
      <c r="Q263" s="274"/>
      <c r="R263" s="2"/>
      <c r="S263" s="2"/>
      <c r="T263" s="2"/>
      <c r="U263" s="11"/>
      <c r="V263" s="11"/>
      <c r="W263" s="2"/>
      <c r="X263" s="126"/>
      <c r="Y263" s="2"/>
      <c r="Z263" s="2"/>
      <c r="AA263" s="2"/>
      <c r="AB263" s="2"/>
      <c r="AC263" s="2"/>
      <c r="AD263" s="2"/>
      <c r="AE263" s="2"/>
      <c r="AF263" s="2"/>
      <c r="AG263" s="2"/>
    </row>
    <row r="264" ht="15.75" customHeight="1">
      <c r="A264" s="1380"/>
      <c r="B264" s="1381"/>
      <c r="C264" s="1381"/>
      <c r="D264" s="1382"/>
      <c r="E264" s="11"/>
      <c r="F264" s="11"/>
      <c r="G264" s="2"/>
      <c r="H264" s="2"/>
      <c r="I264" s="2"/>
      <c r="J264" s="8"/>
      <c r="K264" s="11"/>
      <c r="L264" s="11"/>
      <c r="M264" s="11"/>
      <c r="N264" s="11"/>
      <c r="O264" s="2"/>
      <c r="P264" s="2"/>
      <c r="Q264" s="274"/>
      <c r="R264" s="2"/>
      <c r="S264" s="2"/>
      <c r="T264" s="2"/>
      <c r="U264" s="11"/>
      <c r="V264" s="11"/>
      <c r="W264" s="2"/>
      <c r="X264" s="126"/>
      <c r="Y264" s="2"/>
      <c r="Z264" s="2"/>
      <c r="AA264" s="2"/>
      <c r="AB264" s="2"/>
      <c r="AC264" s="2"/>
      <c r="AD264" s="2"/>
      <c r="AE264" s="2"/>
      <c r="AF264" s="2"/>
      <c r="AG264" s="2"/>
    </row>
    <row r="265" ht="15.75" customHeight="1">
      <c r="A265" s="1380"/>
      <c r="B265" s="1381"/>
      <c r="C265" s="1381"/>
      <c r="D265" s="1382"/>
      <c r="E265" s="11"/>
      <c r="F265" s="11"/>
      <c r="G265" s="2"/>
      <c r="H265" s="2"/>
      <c r="I265" s="2"/>
      <c r="J265" s="8"/>
      <c r="K265" s="11"/>
      <c r="L265" s="11"/>
      <c r="M265" s="11"/>
      <c r="N265" s="11"/>
      <c r="O265" s="2"/>
      <c r="P265" s="2"/>
      <c r="Q265" s="274"/>
      <c r="R265" s="2"/>
      <c r="S265" s="2"/>
      <c r="T265" s="2"/>
      <c r="U265" s="11"/>
      <c r="V265" s="11"/>
      <c r="W265" s="2"/>
      <c r="X265" s="126"/>
      <c r="Y265" s="2"/>
      <c r="Z265" s="2"/>
      <c r="AA265" s="2"/>
      <c r="AB265" s="2"/>
      <c r="AC265" s="2"/>
      <c r="AD265" s="2"/>
      <c r="AE265" s="2"/>
      <c r="AF265" s="2"/>
      <c r="AG265" s="2"/>
    </row>
    <row r="266" ht="15.75" customHeight="1">
      <c r="A266" s="1380"/>
      <c r="B266" s="1381"/>
      <c r="C266" s="1381"/>
      <c r="D266" s="1382"/>
      <c r="E266" s="11"/>
      <c r="F266" s="11"/>
      <c r="G266" s="2"/>
      <c r="H266" s="2"/>
      <c r="I266" s="2"/>
      <c r="J266" s="8"/>
      <c r="K266" s="11"/>
      <c r="L266" s="11"/>
      <c r="M266" s="11"/>
      <c r="N266" s="11"/>
      <c r="O266" s="2"/>
      <c r="P266" s="2"/>
      <c r="Q266" s="274"/>
      <c r="R266" s="2"/>
      <c r="S266" s="2"/>
      <c r="T266" s="2"/>
      <c r="U266" s="11"/>
      <c r="V266" s="11"/>
      <c r="W266" s="2"/>
      <c r="X266" s="126"/>
      <c r="Y266" s="2"/>
      <c r="Z266" s="2"/>
      <c r="AA266" s="2"/>
      <c r="AB266" s="2"/>
      <c r="AC266" s="2"/>
      <c r="AD266" s="2"/>
      <c r="AE266" s="2"/>
      <c r="AF266" s="2"/>
      <c r="AG266" s="2"/>
    </row>
    <row r="267" ht="15.75" customHeight="1">
      <c r="A267" s="1380"/>
      <c r="B267" s="1381"/>
      <c r="C267" s="1381"/>
      <c r="D267" s="1382"/>
      <c r="E267" s="11"/>
      <c r="F267" s="11"/>
      <c r="G267" s="2"/>
      <c r="H267" s="2"/>
      <c r="I267" s="2"/>
      <c r="J267" s="8"/>
      <c r="K267" s="11"/>
      <c r="L267" s="11"/>
      <c r="M267" s="11"/>
      <c r="N267" s="11"/>
      <c r="O267" s="2"/>
      <c r="P267" s="2"/>
      <c r="Q267" s="274"/>
      <c r="R267" s="2"/>
      <c r="S267" s="2"/>
      <c r="T267" s="2"/>
      <c r="U267" s="11"/>
      <c r="V267" s="11"/>
      <c r="W267" s="2"/>
      <c r="X267" s="126"/>
      <c r="Y267" s="2"/>
      <c r="Z267" s="2"/>
      <c r="AA267" s="2"/>
      <c r="AB267" s="2"/>
      <c r="AC267" s="2"/>
      <c r="AD267" s="2"/>
      <c r="AE267" s="2"/>
      <c r="AF267" s="2"/>
      <c r="AG267" s="2"/>
    </row>
    <row r="268" ht="15.75" customHeight="1">
      <c r="A268" s="1380"/>
      <c r="B268" s="1381"/>
      <c r="C268" s="1381"/>
      <c r="D268" s="1382"/>
      <c r="E268" s="11"/>
      <c r="F268" s="11"/>
      <c r="G268" s="2"/>
      <c r="H268" s="2"/>
      <c r="I268" s="2"/>
      <c r="J268" s="8"/>
      <c r="K268" s="11"/>
      <c r="L268" s="11"/>
      <c r="M268" s="11"/>
      <c r="N268" s="11"/>
      <c r="O268" s="2"/>
      <c r="P268" s="2"/>
      <c r="Q268" s="274"/>
      <c r="R268" s="2"/>
      <c r="S268" s="2"/>
      <c r="T268" s="2"/>
      <c r="U268" s="11"/>
      <c r="V268" s="11"/>
      <c r="W268" s="2"/>
      <c r="X268" s="126"/>
      <c r="Y268" s="2"/>
      <c r="Z268" s="2"/>
      <c r="AA268" s="2"/>
      <c r="AB268" s="2"/>
      <c r="AC268" s="2"/>
      <c r="AD268" s="2"/>
      <c r="AE268" s="2"/>
      <c r="AF268" s="2"/>
      <c r="AG268" s="2"/>
    </row>
    <row r="269" ht="15.75" customHeight="1">
      <c r="A269" s="1380"/>
      <c r="B269" s="1381"/>
      <c r="C269" s="1381"/>
      <c r="D269" s="1382"/>
      <c r="E269" s="11"/>
      <c r="F269" s="11"/>
      <c r="G269" s="2"/>
      <c r="H269" s="2"/>
      <c r="I269" s="2"/>
      <c r="J269" s="8"/>
      <c r="K269" s="11"/>
      <c r="L269" s="11"/>
      <c r="M269" s="11"/>
      <c r="N269" s="11"/>
      <c r="O269" s="2"/>
      <c r="P269" s="2"/>
      <c r="Q269" s="274"/>
      <c r="R269" s="2"/>
      <c r="S269" s="2"/>
      <c r="T269" s="2"/>
      <c r="U269" s="11"/>
      <c r="V269" s="11"/>
      <c r="W269" s="2"/>
      <c r="X269" s="126"/>
      <c r="Y269" s="2"/>
      <c r="Z269" s="2"/>
      <c r="AA269" s="2"/>
      <c r="AB269" s="2"/>
      <c r="AC269" s="2"/>
      <c r="AD269" s="2"/>
      <c r="AE269" s="2"/>
      <c r="AF269" s="2"/>
      <c r="AG269" s="2"/>
    </row>
    <row r="270" ht="15.75" customHeight="1">
      <c r="A270" s="1380"/>
      <c r="B270" s="1381"/>
      <c r="C270" s="1381"/>
      <c r="D270" s="1382"/>
      <c r="E270" s="11"/>
      <c r="F270" s="11"/>
      <c r="G270" s="2"/>
      <c r="H270" s="2"/>
      <c r="I270" s="2"/>
      <c r="J270" s="8"/>
      <c r="K270" s="11"/>
      <c r="L270" s="11"/>
      <c r="M270" s="11"/>
      <c r="N270" s="11"/>
      <c r="O270" s="2"/>
      <c r="P270" s="2"/>
      <c r="Q270" s="274"/>
      <c r="R270" s="2"/>
      <c r="S270" s="2"/>
      <c r="T270" s="2"/>
      <c r="U270" s="11"/>
      <c r="V270" s="11"/>
      <c r="W270" s="2"/>
      <c r="X270" s="126"/>
      <c r="Y270" s="2"/>
      <c r="Z270" s="2"/>
      <c r="AA270" s="2"/>
      <c r="AB270" s="2"/>
      <c r="AC270" s="2"/>
      <c r="AD270" s="2"/>
      <c r="AE270" s="2"/>
      <c r="AF270" s="2"/>
      <c r="AG270" s="2"/>
    </row>
    <row r="271" ht="15.75" customHeight="1">
      <c r="A271" s="1380"/>
      <c r="B271" s="1381"/>
      <c r="C271" s="1381"/>
      <c r="D271" s="1382"/>
      <c r="E271" s="11"/>
      <c r="F271" s="11"/>
      <c r="G271" s="2"/>
      <c r="H271" s="2"/>
      <c r="I271" s="2"/>
      <c r="J271" s="8"/>
      <c r="K271" s="11"/>
      <c r="L271" s="11"/>
      <c r="M271" s="11"/>
      <c r="N271" s="11"/>
      <c r="O271" s="2"/>
      <c r="P271" s="2"/>
      <c r="Q271" s="274"/>
      <c r="R271" s="2"/>
      <c r="S271" s="2"/>
      <c r="T271" s="2"/>
      <c r="U271" s="11"/>
      <c r="V271" s="11"/>
      <c r="W271" s="2"/>
      <c r="X271" s="126"/>
      <c r="Y271" s="2"/>
      <c r="Z271" s="2"/>
      <c r="AA271" s="2"/>
      <c r="AB271" s="2"/>
      <c r="AC271" s="2"/>
      <c r="AD271" s="2"/>
      <c r="AE271" s="2"/>
      <c r="AF271" s="2"/>
      <c r="AG271" s="2"/>
    </row>
    <row r="272" ht="15.75" customHeight="1">
      <c r="A272" s="1380"/>
      <c r="B272" s="1381"/>
      <c r="C272" s="1381"/>
      <c r="D272" s="1382"/>
      <c r="E272" s="11"/>
      <c r="F272" s="11"/>
      <c r="G272" s="2"/>
      <c r="H272" s="2"/>
      <c r="I272" s="2"/>
      <c r="J272" s="8"/>
      <c r="K272" s="11"/>
      <c r="L272" s="11"/>
      <c r="M272" s="11"/>
      <c r="N272" s="11"/>
      <c r="O272" s="2"/>
      <c r="P272" s="2"/>
      <c r="Q272" s="274"/>
      <c r="R272" s="2"/>
      <c r="S272" s="2"/>
      <c r="T272" s="2"/>
      <c r="U272" s="11"/>
      <c r="V272" s="11"/>
      <c r="W272" s="2"/>
      <c r="X272" s="126"/>
      <c r="Y272" s="2"/>
      <c r="Z272" s="2"/>
      <c r="AA272" s="2"/>
      <c r="AB272" s="2"/>
      <c r="AC272" s="2"/>
      <c r="AD272" s="2"/>
      <c r="AE272" s="2"/>
      <c r="AF272" s="2"/>
      <c r="AG272" s="2"/>
    </row>
    <row r="273" ht="15.75" customHeight="1">
      <c r="A273" s="1380"/>
      <c r="B273" s="1381"/>
      <c r="C273" s="1381"/>
      <c r="D273" s="1382"/>
      <c r="E273" s="11"/>
      <c r="F273" s="11"/>
      <c r="G273" s="2"/>
      <c r="H273" s="2"/>
      <c r="I273" s="2"/>
      <c r="J273" s="8"/>
      <c r="K273" s="11"/>
      <c r="L273" s="11"/>
      <c r="M273" s="11"/>
      <c r="N273" s="11"/>
      <c r="O273" s="2"/>
      <c r="P273" s="2"/>
      <c r="Q273" s="274"/>
      <c r="R273" s="2"/>
      <c r="S273" s="2"/>
      <c r="T273" s="2"/>
      <c r="U273" s="11"/>
      <c r="V273" s="11"/>
      <c r="W273" s="2"/>
      <c r="X273" s="126"/>
      <c r="Y273" s="2"/>
      <c r="Z273" s="2"/>
      <c r="AA273" s="2"/>
      <c r="AB273" s="2"/>
      <c r="AC273" s="2"/>
      <c r="AD273" s="2"/>
      <c r="AE273" s="2"/>
      <c r="AF273" s="2"/>
      <c r="AG273" s="2"/>
    </row>
    <row r="274" ht="15.75" customHeight="1">
      <c r="A274" s="1380"/>
      <c r="B274" s="1381"/>
      <c r="C274" s="1381"/>
      <c r="D274" s="1382"/>
      <c r="E274" s="11"/>
      <c r="F274" s="11"/>
      <c r="G274" s="2"/>
      <c r="H274" s="2"/>
      <c r="I274" s="2"/>
      <c r="J274" s="8"/>
      <c r="K274" s="11"/>
      <c r="L274" s="11"/>
      <c r="M274" s="11"/>
      <c r="N274" s="11"/>
      <c r="O274" s="2"/>
      <c r="P274" s="2"/>
      <c r="Q274" s="274"/>
      <c r="R274" s="2"/>
      <c r="S274" s="2"/>
      <c r="T274" s="2"/>
      <c r="U274" s="11"/>
      <c r="V274" s="11"/>
      <c r="W274" s="2"/>
      <c r="X274" s="126"/>
      <c r="Y274" s="2"/>
      <c r="Z274" s="2"/>
      <c r="AA274" s="2"/>
      <c r="AB274" s="2"/>
      <c r="AC274" s="2"/>
      <c r="AD274" s="2"/>
      <c r="AE274" s="2"/>
      <c r="AF274" s="2"/>
      <c r="AG274" s="2"/>
    </row>
    <row r="275" ht="15.75" customHeight="1">
      <c r="A275" s="1380"/>
      <c r="B275" s="1381"/>
      <c r="C275" s="1381"/>
      <c r="D275" s="1382"/>
      <c r="E275" s="11"/>
      <c r="F275" s="11"/>
      <c r="G275" s="2"/>
      <c r="H275" s="2"/>
      <c r="I275" s="2"/>
      <c r="J275" s="8"/>
      <c r="K275" s="11"/>
      <c r="L275" s="11"/>
      <c r="M275" s="11"/>
      <c r="N275" s="11"/>
      <c r="O275" s="2"/>
      <c r="P275" s="2"/>
      <c r="Q275" s="274"/>
      <c r="R275" s="2"/>
      <c r="S275" s="2"/>
      <c r="T275" s="2"/>
      <c r="U275" s="11"/>
      <c r="V275" s="11"/>
      <c r="W275" s="2"/>
      <c r="X275" s="126"/>
      <c r="Y275" s="2"/>
      <c r="Z275" s="2"/>
      <c r="AA275" s="2"/>
      <c r="AB275" s="2"/>
      <c r="AC275" s="2"/>
      <c r="AD275" s="2"/>
      <c r="AE275" s="2"/>
      <c r="AF275" s="2"/>
      <c r="AG275" s="2"/>
    </row>
    <row r="276" ht="15.75" customHeight="1">
      <c r="A276" s="1380"/>
      <c r="B276" s="1381"/>
      <c r="C276" s="1381"/>
      <c r="D276" s="1382"/>
      <c r="E276" s="11"/>
      <c r="F276" s="11"/>
      <c r="G276" s="2"/>
      <c r="H276" s="2"/>
      <c r="I276" s="2"/>
      <c r="J276" s="8"/>
      <c r="K276" s="11"/>
      <c r="L276" s="11"/>
      <c r="M276" s="11"/>
      <c r="N276" s="11"/>
      <c r="O276" s="2"/>
      <c r="P276" s="2"/>
      <c r="Q276" s="274"/>
      <c r="R276" s="2"/>
      <c r="S276" s="2"/>
      <c r="T276" s="2"/>
      <c r="U276" s="11"/>
      <c r="V276" s="11"/>
      <c r="W276" s="2"/>
      <c r="X276" s="126"/>
      <c r="Y276" s="2"/>
      <c r="Z276" s="2"/>
      <c r="AA276" s="2"/>
      <c r="AB276" s="2"/>
      <c r="AC276" s="2"/>
      <c r="AD276" s="2"/>
      <c r="AE276" s="2"/>
      <c r="AF276" s="2"/>
      <c r="AG276" s="2"/>
    </row>
    <row r="277" ht="15.75" customHeight="1">
      <c r="A277" s="1380"/>
      <c r="B277" s="1381"/>
      <c r="C277" s="1381"/>
      <c r="D277" s="1382"/>
      <c r="E277" s="11"/>
      <c r="F277" s="11"/>
      <c r="G277" s="2"/>
      <c r="H277" s="2"/>
      <c r="I277" s="2"/>
      <c r="J277" s="8"/>
      <c r="K277" s="11"/>
      <c r="L277" s="11"/>
      <c r="M277" s="11"/>
      <c r="N277" s="11"/>
      <c r="O277" s="2"/>
      <c r="P277" s="2"/>
      <c r="Q277" s="274"/>
      <c r="R277" s="2"/>
      <c r="S277" s="2"/>
      <c r="T277" s="2"/>
      <c r="U277" s="11"/>
      <c r="V277" s="11"/>
      <c r="W277" s="2"/>
      <c r="X277" s="126"/>
      <c r="Y277" s="2"/>
      <c r="Z277" s="2"/>
      <c r="AA277" s="2"/>
      <c r="AB277" s="2"/>
      <c r="AC277" s="2"/>
      <c r="AD277" s="2"/>
      <c r="AE277" s="2"/>
      <c r="AF277" s="2"/>
      <c r="AG277" s="2"/>
    </row>
    <row r="278" ht="15.75" customHeight="1">
      <c r="A278" s="1380"/>
      <c r="B278" s="1381"/>
      <c r="C278" s="1381"/>
      <c r="D278" s="1382"/>
      <c r="E278" s="11"/>
      <c r="F278" s="11"/>
      <c r="G278" s="2"/>
      <c r="H278" s="2"/>
      <c r="I278" s="2"/>
      <c r="J278" s="8"/>
      <c r="K278" s="11"/>
      <c r="L278" s="11"/>
      <c r="M278" s="11"/>
      <c r="N278" s="11"/>
      <c r="O278" s="2"/>
      <c r="P278" s="2"/>
      <c r="Q278" s="274"/>
      <c r="R278" s="2"/>
      <c r="S278" s="2"/>
      <c r="T278" s="2"/>
      <c r="U278" s="11"/>
      <c r="V278" s="11"/>
      <c r="W278" s="2"/>
      <c r="X278" s="126"/>
      <c r="Y278" s="2"/>
      <c r="Z278" s="2"/>
      <c r="AA278" s="2"/>
      <c r="AB278" s="2"/>
      <c r="AC278" s="2"/>
      <c r="AD278" s="2"/>
      <c r="AE278" s="2"/>
      <c r="AF278" s="2"/>
      <c r="AG278" s="2"/>
    </row>
    <row r="279" ht="15.75" customHeight="1">
      <c r="A279" s="1380"/>
      <c r="B279" s="1381"/>
      <c r="C279" s="1381"/>
      <c r="D279" s="1382"/>
      <c r="E279" s="11"/>
      <c r="F279" s="11"/>
      <c r="G279" s="2"/>
      <c r="H279" s="2"/>
      <c r="I279" s="2"/>
      <c r="J279" s="8"/>
      <c r="K279" s="11"/>
      <c r="L279" s="11"/>
      <c r="M279" s="11"/>
      <c r="N279" s="11"/>
      <c r="O279" s="2"/>
      <c r="P279" s="2"/>
      <c r="Q279" s="274"/>
      <c r="R279" s="2"/>
      <c r="S279" s="2"/>
      <c r="T279" s="2"/>
      <c r="U279" s="11"/>
      <c r="V279" s="11"/>
      <c r="W279" s="2"/>
      <c r="X279" s="126"/>
      <c r="Y279" s="2"/>
      <c r="Z279" s="2"/>
      <c r="AA279" s="2"/>
      <c r="AB279" s="2"/>
      <c r="AC279" s="2"/>
      <c r="AD279" s="2"/>
      <c r="AE279" s="2"/>
      <c r="AF279" s="2"/>
      <c r="AG279" s="2"/>
    </row>
    <row r="280" ht="15.75" customHeight="1">
      <c r="A280" s="1380"/>
      <c r="B280" s="1381"/>
      <c r="C280" s="1381"/>
      <c r="D280" s="1382"/>
      <c r="E280" s="11"/>
      <c r="F280" s="11"/>
      <c r="G280" s="2"/>
      <c r="H280" s="2"/>
      <c r="I280" s="2"/>
      <c r="J280" s="8"/>
      <c r="K280" s="11"/>
      <c r="L280" s="11"/>
      <c r="M280" s="11"/>
      <c r="N280" s="11"/>
      <c r="O280" s="2"/>
      <c r="P280" s="2"/>
      <c r="Q280" s="274"/>
      <c r="R280" s="2"/>
      <c r="S280" s="2"/>
      <c r="T280" s="2"/>
      <c r="U280" s="11"/>
      <c r="V280" s="11"/>
      <c r="W280" s="2"/>
      <c r="X280" s="126"/>
      <c r="Y280" s="2"/>
      <c r="Z280" s="2"/>
      <c r="AA280" s="2"/>
      <c r="AB280" s="2"/>
      <c r="AC280" s="2"/>
      <c r="AD280" s="2"/>
      <c r="AE280" s="2"/>
      <c r="AF280" s="2"/>
      <c r="AG280" s="2"/>
    </row>
    <row r="281" ht="15.75" customHeight="1">
      <c r="A281" s="1380"/>
      <c r="B281" s="1381"/>
      <c r="C281" s="1381"/>
      <c r="D281" s="1382"/>
      <c r="E281" s="11"/>
      <c r="F281" s="11"/>
      <c r="G281" s="2"/>
      <c r="H281" s="2"/>
      <c r="I281" s="2"/>
      <c r="J281" s="8"/>
      <c r="K281" s="11"/>
      <c r="L281" s="11"/>
      <c r="M281" s="11"/>
      <c r="N281" s="11"/>
      <c r="O281" s="2"/>
      <c r="P281" s="2"/>
      <c r="Q281" s="274"/>
      <c r="R281" s="2"/>
      <c r="S281" s="2"/>
      <c r="T281" s="2"/>
      <c r="U281" s="11"/>
      <c r="V281" s="11"/>
      <c r="W281" s="2"/>
      <c r="X281" s="126"/>
      <c r="Y281" s="2"/>
      <c r="Z281" s="2"/>
      <c r="AA281" s="2"/>
      <c r="AB281" s="2"/>
      <c r="AC281" s="2"/>
      <c r="AD281" s="2"/>
      <c r="AE281" s="2"/>
      <c r="AF281" s="2"/>
      <c r="AG281" s="2"/>
    </row>
    <row r="282" ht="15.75" customHeight="1">
      <c r="A282" s="1380"/>
      <c r="B282" s="1381"/>
      <c r="C282" s="1381"/>
      <c r="D282" s="1382"/>
      <c r="E282" s="11"/>
      <c r="F282" s="11"/>
      <c r="G282" s="2"/>
      <c r="H282" s="2"/>
      <c r="I282" s="2"/>
      <c r="J282" s="8"/>
      <c r="K282" s="11"/>
      <c r="L282" s="11"/>
      <c r="M282" s="11"/>
      <c r="N282" s="11"/>
      <c r="O282" s="2"/>
      <c r="P282" s="2"/>
      <c r="Q282" s="274"/>
      <c r="R282" s="2"/>
      <c r="S282" s="2"/>
      <c r="T282" s="2"/>
      <c r="U282" s="11"/>
      <c r="V282" s="11"/>
      <c r="W282" s="2"/>
      <c r="X282" s="126"/>
      <c r="Y282" s="2"/>
      <c r="Z282" s="2"/>
      <c r="AA282" s="2"/>
      <c r="AB282" s="2"/>
      <c r="AC282" s="2"/>
      <c r="AD282" s="2"/>
      <c r="AE282" s="2"/>
      <c r="AF282" s="2"/>
      <c r="AG282" s="2"/>
    </row>
    <row r="283" ht="15.75" customHeight="1">
      <c r="A283" s="1380"/>
      <c r="B283" s="1381"/>
      <c r="C283" s="1381"/>
      <c r="D283" s="1382"/>
      <c r="E283" s="11"/>
      <c r="F283" s="11"/>
      <c r="G283" s="2"/>
      <c r="H283" s="2"/>
      <c r="I283" s="2"/>
      <c r="J283" s="8"/>
      <c r="K283" s="11"/>
      <c r="L283" s="11"/>
      <c r="M283" s="11"/>
      <c r="N283" s="11"/>
      <c r="O283" s="2"/>
      <c r="P283" s="2"/>
      <c r="Q283" s="274"/>
      <c r="R283" s="2"/>
      <c r="S283" s="2"/>
      <c r="T283" s="2"/>
      <c r="U283" s="11"/>
      <c r="V283" s="11"/>
      <c r="W283" s="2"/>
      <c r="X283" s="126"/>
      <c r="Y283" s="2"/>
      <c r="Z283" s="2"/>
      <c r="AA283" s="2"/>
      <c r="AB283" s="2"/>
      <c r="AC283" s="2"/>
      <c r="AD283" s="2"/>
      <c r="AE283" s="2"/>
      <c r="AF283" s="2"/>
      <c r="AG283" s="2"/>
    </row>
    <row r="284" ht="15.75" customHeight="1">
      <c r="A284" s="1380"/>
      <c r="B284" s="1381"/>
      <c r="C284" s="1381"/>
      <c r="D284" s="1382"/>
      <c r="E284" s="11"/>
      <c r="F284" s="11"/>
      <c r="G284" s="2"/>
      <c r="H284" s="2"/>
      <c r="I284" s="2"/>
      <c r="J284" s="8"/>
      <c r="K284" s="11"/>
      <c r="L284" s="11"/>
      <c r="M284" s="11"/>
      <c r="N284" s="11"/>
      <c r="O284" s="2"/>
      <c r="P284" s="2"/>
      <c r="Q284" s="274"/>
      <c r="R284" s="2"/>
      <c r="S284" s="2"/>
      <c r="T284" s="2"/>
      <c r="U284" s="11"/>
      <c r="V284" s="11"/>
      <c r="W284" s="2"/>
      <c r="X284" s="126"/>
      <c r="Y284" s="2"/>
      <c r="Z284" s="2"/>
      <c r="AA284" s="2"/>
      <c r="AB284" s="2"/>
      <c r="AC284" s="2"/>
      <c r="AD284" s="2"/>
      <c r="AE284" s="2"/>
      <c r="AF284" s="2"/>
      <c r="AG284" s="2"/>
    </row>
    <row r="285" ht="15.75" customHeight="1">
      <c r="A285" s="1380"/>
      <c r="B285" s="1381"/>
      <c r="C285" s="1381"/>
      <c r="D285" s="1382"/>
      <c r="E285" s="11"/>
      <c r="F285" s="11"/>
      <c r="G285" s="2"/>
      <c r="H285" s="2"/>
      <c r="I285" s="2"/>
      <c r="J285" s="8"/>
      <c r="K285" s="11"/>
      <c r="L285" s="11"/>
      <c r="M285" s="11"/>
      <c r="N285" s="11"/>
      <c r="O285" s="2"/>
      <c r="P285" s="2"/>
      <c r="Q285" s="274"/>
      <c r="R285" s="2"/>
      <c r="S285" s="2"/>
      <c r="T285" s="2"/>
      <c r="U285" s="11"/>
      <c r="V285" s="11"/>
      <c r="W285" s="2"/>
      <c r="X285" s="126"/>
      <c r="Y285" s="2"/>
      <c r="Z285" s="2"/>
      <c r="AA285" s="2"/>
      <c r="AB285" s="2"/>
      <c r="AC285" s="2"/>
      <c r="AD285" s="2"/>
      <c r="AE285" s="2"/>
      <c r="AF285" s="2"/>
      <c r="AG285" s="2"/>
    </row>
    <row r="286" ht="15.75" customHeight="1">
      <c r="A286" s="1380"/>
      <c r="B286" s="1381"/>
      <c r="C286" s="1381"/>
      <c r="D286" s="1382"/>
      <c r="E286" s="11"/>
      <c r="F286" s="11"/>
      <c r="G286" s="2"/>
      <c r="H286" s="2"/>
      <c r="I286" s="2"/>
      <c r="J286" s="8"/>
      <c r="K286" s="11"/>
      <c r="L286" s="11"/>
      <c r="M286" s="11"/>
      <c r="N286" s="11"/>
      <c r="O286" s="2"/>
      <c r="P286" s="2"/>
      <c r="Q286" s="274"/>
      <c r="R286" s="2"/>
      <c r="S286" s="2"/>
      <c r="T286" s="2"/>
      <c r="U286" s="11"/>
      <c r="V286" s="11"/>
      <c r="W286" s="2"/>
      <c r="X286" s="126"/>
      <c r="Y286" s="2"/>
      <c r="Z286" s="2"/>
      <c r="AA286" s="2"/>
      <c r="AB286" s="2"/>
      <c r="AC286" s="2"/>
      <c r="AD286" s="2"/>
      <c r="AE286" s="2"/>
      <c r="AF286" s="2"/>
      <c r="AG286" s="2"/>
    </row>
    <row r="287" ht="15.75" customHeight="1">
      <c r="A287" s="1380"/>
      <c r="B287" s="1381"/>
      <c r="C287" s="1381"/>
      <c r="D287" s="1382"/>
      <c r="E287" s="11"/>
      <c r="F287" s="11"/>
      <c r="G287" s="2"/>
      <c r="H287" s="2"/>
      <c r="I287" s="2"/>
      <c r="J287" s="8"/>
      <c r="K287" s="11"/>
      <c r="L287" s="11"/>
      <c r="M287" s="11"/>
      <c r="N287" s="11"/>
      <c r="O287" s="2"/>
      <c r="P287" s="2"/>
      <c r="Q287" s="274"/>
      <c r="R287" s="2"/>
      <c r="S287" s="2"/>
      <c r="T287" s="2"/>
      <c r="U287" s="11"/>
      <c r="V287" s="11"/>
      <c r="W287" s="2"/>
      <c r="X287" s="126"/>
      <c r="Y287" s="2"/>
      <c r="Z287" s="2"/>
      <c r="AA287" s="2"/>
      <c r="AB287" s="2"/>
      <c r="AC287" s="2"/>
      <c r="AD287" s="2"/>
      <c r="AE287" s="2"/>
      <c r="AF287" s="2"/>
      <c r="AG287" s="2"/>
    </row>
    <row r="288" ht="15.75" customHeight="1">
      <c r="A288" s="1380"/>
      <c r="B288" s="1381"/>
      <c r="C288" s="1381"/>
      <c r="D288" s="1382"/>
      <c r="E288" s="11"/>
      <c r="F288" s="11"/>
      <c r="G288" s="2"/>
      <c r="H288" s="2"/>
      <c r="I288" s="2"/>
      <c r="J288" s="8"/>
      <c r="K288" s="11"/>
      <c r="L288" s="11"/>
      <c r="M288" s="11"/>
      <c r="N288" s="11"/>
      <c r="O288" s="2"/>
      <c r="P288" s="2"/>
      <c r="Q288" s="274"/>
      <c r="R288" s="2"/>
      <c r="S288" s="2"/>
      <c r="T288" s="2"/>
      <c r="U288" s="11"/>
      <c r="V288" s="11"/>
      <c r="W288" s="2"/>
      <c r="X288" s="126"/>
      <c r="Y288" s="2"/>
      <c r="Z288" s="2"/>
      <c r="AA288" s="2"/>
      <c r="AB288" s="2"/>
      <c r="AC288" s="2"/>
      <c r="AD288" s="2"/>
      <c r="AE288" s="2"/>
      <c r="AF288" s="2"/>
      <c r="AG288" s="2"/>
    </row>
    <row r="289" ht="15.75" customHeight="1">
      <c r="A289" s="1380"/>
      <c r="B289" s="1381"/>
      <c r="C289" s="1381"/>
      <c r="D289" s="1382"/>
      <c r="E289" s="11"/>
      <c r="F289" s="11"/>
      <c r="G289" s="2"/>
      <c r="H289" s="2"/>
      <c r="I289" s="2"/>
      <c r="J289" s="8"/>
      <c r="K289" s="11"/>
      <c r="L289" s="11"/>
      <c r="M289" s="11"/>
      <c r="N289" s="11"/>
      <c r="O289" s="2"/>
      <c r="P289" s="2"/>
      <c r="Q289" s="274"/>
      <c r="R289" s="2"/>
      <c r="S289" s="2"/>
      <c r="T289" s="2"/>
      <c r="U289" s="11"/>
      <c r="V289" s="11"/>
      <c r="W289" s="2"/>
      <c r="X289" s="126"/>
      <c r="Y289" s="2"/>
      <c r="Z289" s="2"/>
      <c r="AA289" s="2"/>
      <c r="AB289" s="2"/>
      <c r="AC289" s="2"/>
      <c r="AD289" s="2"/>
      <c r="AE289" s="2"/>
      <c r="AF289" s="2"/>
      <c r="AG289" s="2"/>
    </row>
    <row r="290" ht="15.75" customHeight="1">
      <c r="A290" s="1380"/>
      <c r="B290" s="1381"/>
      <c r="C290" s="1381"/>
      <c r="D290" s="1382"/>
      <c r="E290" s="11"/>
      <c r="F290" s="11"/>
      <c r="G290" s="2"/>
      <c r="H290" s="2"/>
      <c r="I290" s="2"/>
      <c r="J290" s="8"/>
      <c r="K290" s="11"/>
      <c r="L290" s="11"/>
      <c r="M290" s="11"/>
      <c r="N290" s="11"/>
      <c r="O290" s="2"/>
      <c r="P290" s="2"/>
      <c r="Q290" s="274"/>
      <c r="R290" s="2"/>
      <c r="S290" s="2"/>
      <c r="T290" s="2"/>
      <c r="U290" s="11"/>
      <c r="V290" s="11"/>
      <c r="W290" s="2"/>
      <c r="X290" s="126"/>
      <c r="Y290" s="2"/>
      <c r="Z290" s="2"/>
      <c r="AA290" s="2"/>
      <c r="AB290" s="2"/>
      <c r="AC290" s="2"/>
      <c r="AD290" s="2"/>
      <c r="AE290" s="2"/>
      <c r="AF290" s="2"/>
      <c r="AG290" s="2"/>
    </row>
    <row r="291" ht="15.75" customHeight="1">
      <c r="A291" s="1380"/>
      <c r="B291" s="1381"/>
      <c r="C291" s="1381"/>
      <c r="D291" s="1382"/>
      <c r="E291" s="11"/>
      <c r="F291" s="11"/>
      <c r="G291" s="2"/>
      <c r="H291" s="2"/>
      <c r="I291" s="2"/>
      <c r="J291" s="8"/>
      <c r="K291" s="11"/>
      <c r="L291" s="11"/>
      <c r="M291" s="11"/>
      <c r="N291" s="11"/>
      <c r="O291" s="2"/>
      <c r="P291" s="2"/>
      <c r="Q291" s="274"/>
      <c r="R291" s="2"/>
      <c r="S291" s="2"/>
      <c r="T291" s="2"/>
      <c r="U291" s="11"/>
      <c r="V291" s="11"/>
      <c r="W291" s="2"/>
      <c r="X291" s="126"/>
      <c r="Y291" s="2"/>
      <c r="Z291" s="2"/>
      <c r="AA291" s="2"/>
      <c r="AB291" s="2"/>
      <c r="AC291" s="2"/>
      <c r="AD291" s="2"/>
      <c r="AE291" s="2"/>
      <c r="AF291" s="2"/>
      <c r="AG291" s="2"/>
    </row>
    <row r="292" ht="15.75" customHeight="1">
      <c r="A292" s="1380"/>
      <c r="B292" s="1381"/>
      <c r="C292" s="1381"/>
      <c r="D292" s="1382"/>
      <c r="E292" s="11"/>
      <c r="F292" s="11"/>
      <c r="G292" s="2"/>
      <c r="H292" s="2"/>
      <c r="I292" s="2"/>
      <c r="J292" s="8"/>
      <c r="K292" s="11"/>
      <c r="L292" s="11"/>
      <c r="M292" s="11"/>
      <c r="N292" s="11"/>
      <c r="O292" s="2"/>
      <c r="P292" s="2"/>
      <c r="Q292" s="274"/>
      <c r="R292" s="2"/>
      <c r="S292" s="2"/>
      <c r="T292" s="2"/>
      <c r="U292" s="11"/>
      <c r="V292" s="11"/>
      <c r="W292" s="2"/>
      <c r="X292" s="126"/>
      <c r="Y292" s="2"/>
      <c r="Z292" s="2"/>
      <c r="AA292" s="2"/>
      <c r="AB292" s="2"/>
      <c r="AC292" s="2"/>
      <c r="AD292" s="2"/>
      <c r="AE292" s="2"/>
      <c r="AF292" s="2"/>
      <c r="AG292" s="2"/>
    </row>
    <row r="293" ht="15.75" customHeight="1">
      <c r="A293" s="1380"/>
      <c r="B293" s="1381"/>
      <c r="C293" s="1381"/>
      <c r="D293" s="1382"/>
      <c r="E293" s="11"/>
      <c r="F293" s="11"/>
      <c r="G293" s="2"/>
      <c r="H293" s="2"/>
      <c r="I293" s="2"/>
      <c r="J293" s="8"/>
      <c r="K293" s="11"/>
      <c r="L293" s="11"/>
      <c r="M293" s="11"/>
      <c r="N293" s="11"/>
      <c r="O293" s="2"/>
      <c r="P293" s="2"/>
      <c r="Q293" s="274"/>
      <c r="R293" s="2"/>
      <c r="S293" s="2"/>
      <c r="T293" s="2"/>
      <c r="U293" s="11"/>
      <c r="V293" s="11"/>
      <c r="W293" s="2"/>
      <c r="X293" s="126"/>
      <c r="Y293" s="2"/>
      <c r="Z293" s="2"/>
      <c r="AA293" s="2"/>
      <c r="AB293" s="2"/>
      <c r="AC293" s="2"/>
      <c r="AD293" s="2"/>
      <c r="AE293" s="2"/>
      <c r="AF293" s="2"/>
      <c r="AG293" s="2"/>
    </row>
    <row r="294" ht="15.75" customHeight="1">
      <c r="A294" s="1380"/>
      <c r="B294" s="1381"/>
      <c r="C294" s="1381"/>
      <c r="D294" s="1382"/>
      <c r="E294" s="11"/>
      <c r="F294" s="11"/>
      <c r="G294" s="2"/>
      <c r="H294" s="2"/>
      <c r="I294" s="2"/>
      <c r="J294" s="8"/>
      <c r="K294" s="11"/>
      <c r="L294" s="11"/>
      <c r="M294" s="11"/>
      <c r="N294" s="11"/>
      <c r="O294" s="2"/>
      <c r="P294" s="2"/>
      <c r="Q294" s="274"/>
      <c r="R294" s="2"/>
      <c r="S294" s="2"/>
      <c r="T294" s="2"/>
      <c r="U294" s="11"/>
      <c r="V294" s="11"/>
      <c r="W294" s="2"/>
      <c r="X294" s="126"/>
      <c r="Y294" s="2"/>
      <c r="Z294" s="2"/>
      <c r="AA294" s="2"/>
      <c r="AB294" s="2"/>
      <c r="AC294" s="2"/>
      <c r="AD294" s="2"/>
      <c r="AE294" s="2"/>
      <c r="AF294" s="2"/>
      <c r="AG294" s="2"/>
    </row>
    <row r="295" ht="15.75" customHeight="1">
      <c r="A295" s="1380"/>
      <c r="B295" s="1381"/>
      <c r="C295" s="1381"/>
      <c r="D295" s="1382"/>
      <c r="E295" s="11"/>
      <c r="F295" s="11"/>
      <c r="G295" s="2"/>
      <c r="H295" s="2"/>
      <c r="I295" s="2"/>
      <c r="J295" s="8"/>
      <c r="K295" s="11"/>
      <c r="L295" s="11"/>
      <c r="M295" s="11"/>
      <c r="N295" s="11"/>
      <c r="O295" s="2"/>
      <c r="P295" s="2"/>
      <c r="Q295" s="274"/>
      <c r="R295" s="2"/>
      <c r="S295" s="2"/>
      <c r="T295" s="2"/>
      <c r="U295" s="11"/>
      <c r="V295" s="11"/>
      <c r="W295" s="2"/>
      <c r="X295" s="126"/>
      <c r="Y295" s="2"/>
      <c r="Z295" s="2"/>
      <c r="AA295" s="2"/>
      <c r="AB295" s="2"/>
      <c r="AC295" s="2"/>
      <c r="AD295" s="2"/>
      <c r="AE295" s="2"/>
      <c r="AF295" s="2"/>
      <c r="AG295" s="2"/>
    </row>
    <row r="296" ht="15.75" customHeight="1">
      <c r="A296" s="1380"/>
      <c r="B296" s="1381"/>
      <c r="C296" s="1381"/>
      <c r="D296" s="1382"/>
      <c r="E296" s="11"/>
      <c r="F296" s="11"/>
      <c r="G296" s="2"/>
      <c r="H296" s="2"/>
      <c r="I296" s="2"/>
      <c r="J296" s="8"/>
      <c r="K296" s="11"/>
      <c r="L296" s="11"/>
      <c r="M296" s="11"/>
      <c r="N296" s="11"/>
      <c r="O296" s="2"/>
      <c r="P296" s="2"/>
      <c r="Q296" s="274"/>
      <c r="R296" s="2"/>
      <c r="S296" s="2"/>
      <c r="T296" s="2"/>
      <c r="U296" s="11"/>
      <c r="V296" s="11"/>
      <c r="W296" s="2"/>
      <c r="X296" s="126"/>
      <c r="Y296" s="2"/>
      <c r="Z296" s="2"/>
      <c r="AA296" s="2"/>
      <c r="AB296" s="2"/>
      <c r="AC296" s="2"/>
      <c r="AD296" s="2"/>
      <c r="AE296" s="2"/>
      <c r="AF296" s="2"/>
      <c r="AG296" s="2"/>
    </row>
    <row r="297" ht="15.75" customHeight="1">
      <c r="A297" s="1380"/>
      <c r="B297" s="1381"/>
      <c r="C297" s="1381"/>
      <c r="D297" s="1382"/>
      <c r="E297" s="11"/>
      <c r="F297" s="11"/>
      <c r="G297" s="2"/>
      <c r="H297" s="2"/>
      <c r="I297" s="2"/>
      <c r="J297" s="8"/>
      <c r="K297" s="11"/>
      <c r="L297" s="11"/>
      <c r="M297" s="11"/>
      <c r="N297" s="11"/>
      <c r="O297" s="2"/>
      <c r="P297" s="2"/>
      <c r="Q297" s="274"/>
      <c r="R297" s="2"/>
      <c r="S297" s="2"/>
      <c r="T297" s="2"/>
      <c r="U297" s="11"/>
      <c r="V297" s="11"/>
      <c r="W297" s="2"/>
      <c r="X297" s="126"/>
      <c r="Y297" s="2"/>
      <c r="Z297" s="2"/>
      <c r="AA297" s="2"/>
      <c r="AB297" s="2"/>
      <c r="AC297" s="2"/>
      <c r="AD297" s="2"/>
      <c r="AE297" s="2"/>
      <c r="AF297" s="2"/>
      <c r="AG297" s="2"/>
    </row>
    <row r="298" ht="15.75" customHeight="1">
      <c r="A298" s="1380"/>
      <c r="B298" s="1381"/>
      <c r="C298" s="1381"/>
      <c r="D298" s="1382"/>
      <c r="E298" s="11"/>
      <c r="F298" s="11"/>
      <c r="G298" s="2"/>
      <c r="H298" s="2"/>
      <c r="I298" s="2"/>
      <c r="J298" s="8"/>
      <c r="K298" s="11"/>
      <c r="L298" s="11"/>
      <c r="M298" s="11"/>
      <c r="N298" s="11"/>
      <c r="O298" s="2"/>
      <c r="P298" s="2"/>
      <c r="Q298" s="274"/>
      <c r="R298" s="2"/>
      <c r="S298" s="2"/>
      <c r="T298" s="2"/>
      <c r="U298" s="11"/>
      <c r="V298" s="11"/>
      <c r="W298" s="2"/>
      <c r="X298" s="126"/>
      <c r="Y298" s="2"/>
      <c r="Z298" s="2"/>
      <c r="AA298" s="2"/>
      <c r="AB298" s="2"/>
      <c r="AC298" s="2"/>
      <c r="AD298" s="2"/>
      <c r="AE298" s="2"/>
      <c r="AF298" s="2"/>
      <c r="AG298" s="2"/>
    </row>
    <row r="299" ht="15.75" customHeight="1">
      <c r="A299" s="1380"/>
      <c r="B299" s="1381"/>
      <c r="C299" s="1381"/>
      <c r="D299" s="1382"/>
      <c r="E299" s="11"/>
      <c r="F299" s="11"/>
      <c r="G299" s="2"/>
      <c r="H299" s="2"/>
      <c r="I299" s="2"/>
      <c r="J299" s="8"/>
      <c r="K299" s="11"/>
      <c r="L299" s="11"/>
      <c r="M299" s="11"/>
      <c r="N299" s="11"/>
      <c r="O299" s="2"/>
      <c r="P299" s="2"/>
      <c r="Q299" s="274"/>
      <c r="R299" s="2"/>
      <c r="S299" s="2"/>
      <c r="T299" s="2"/>
      <c r="U299" s="11"/>
      <c r="V299" s="11"/>
      <c r="W299" s="2"/>
      <c r="X299" s="126"/>
      <c r="Y299" s="2"/>
      <c r="Z299" s="2"/>
      <c r="AA299" s="2"/>
      <c r="AB299" s="2"/>
      <c r="AC299" s="2"/>
      <c r="AD299" s="2"/>
      <c r="AE299" s="2"/>
      <c r="AF299" s="2"/>
      <c r="AG299" s="2"/>
    </row>
    <row r="300" ht="15.75" customHeight="1">
      <c r="A300" s="1380"/>
      <c r="B300" s="1381"/>
      <c r="C300" s="1381"/>
      <c r="D300" s="1382"/>
      <c r="E300" s="11"/>
      <c r="F300" s="11"/>
      <c r="G300" s="2"/>
      <c r="H300" s="2"/>
      <c r="I300" s="2"/>
      <c r="J300" s="8"/>
      <c r="K300" s="11"/>
      <c r="L300" s="11"/>
      <c r="M300" s="11"/>
      <c r="N300" s="11"/>
      <c r="O300" s="2"/>
      <c r="P300" s="2"/>
      <c r="Q300" s="274"/>
      <c r="R300" s="2"/>
      <c r="S300" s="2"/>
      <c r="T300" s="2"/>
      <c r="U300" s="11"/>
      <c r="V300" s="11"/>
      <c r="W300" s="2"/>
      <c r="X300" s="126"/>
      <c r="Y300" s="2"/>
      <c r="Z300" s="2"/>
      <c r="AA300" s="2"/>
      <c r="AB300" s="2"/>
      <c r="AC300" s="2"/>
      <c r="AD300" s="2"/>
      <c r="AE300" s="2"/>
      <c r="AF300" s="2"/>
      <c r="AG300" s="2"/>
    </row>
    <row r="301" ht="15.75" customHeight="1">
      <c r="A301" s="1380"/>
      <c r="B301" s="1381"/>
      <c r="C301" s="1381"/>
      <c r="D301" s="1382"/>
      <c r="E301" s="11"/>
      <c r="F301" s="11"/>
      <c r="G301" s="2"/>
      <c r="H301" s="2"/>
      <c r="I301" s="2"/>
      <c r="J301" s="8"/>
      <c r="K301" s="11"/>
      <c r="L301" s="11"/>
      <c r="M301" s="11"/>
      <c r="N301" s="11"/>
      <c r="O301" s="2"/>
      <c r="P301" s="2"/>
      <c r="Q301" s="274"/>
      <c r="R301" s="2"/>
      <c r="S301" s="2"/>
      <c r="T301" s="2"/>
      <c r="U301" s="11"/>
      <c r="V301" s="11"/>
      <c r="W301" s="2"/>
      <c r="X301" s="126"/>
      <c r="Y301" s="2"/>
      <c r="Z301" s="2"/>
      <c r="AA301" s="2"/>
      <c r="AB301" s="2"/>
      <c r="AC301" s="2"/>
      <c r="AD301" s="2"/>
      <c r="AE301" s="2"/>
      <c r="AF301" s="2"/>
      <c r="AG301" s="2"/>
    </row>
    <row r="302" ht="15.75" customHeight="1">
      <c r="A302" s="1380"/>
      <c r="B302" s="1381"/>
      <c r="C302" s="1381"/>
      <c r="D302" s="1382"/>
      <c r="E302" s="11"/>
      <c r="F302" s="11"/>
      <c r="G302" s="2"/>
      <c r="H302" s="2"/>
      <c r="I302" s="2"/>
      <c r="J302" s="8"/>
      <c r="K302" s="11"/>
      <c r="L302" s="11"/>
      <c r="M302" s="11"/>
      <c r="N302" s="11"/>
      <c r="O302" s="2"/>
      <c r="P302" s="2"/>
      <c r="Q302" s="274"/>
      <c r="R302" s="2"/>
      <c r="S302" s="2"/>
      <c r="T302" s="2"/>
      <c r="U302" s="11"/>
      <c r="V302" s="11"/>
      <c r="W302" s="2"/>
      <c r="X302" s="126"/>
      <c r="Y302" s="2"/>
      <c r="Z302" s="2"/>
      <c r="AA302" s="2"/>
      <c r="AB302" s="2"/>
      <c r="AC302" s="2"/>
      <c r="AD302" s="2"/>
      <c r="AE302" s="2"/>
      <c r="AF302" s="2"/>
      <c r="AG302" s="2"/>
    </row>
    <row r="303" ht="15.75" customHeight="1">
      <c r="A303" s="1380"/>
      <c r="B303" s="1381"/>
      <c r="C303" s="1381"/>
      <c r="D303" s="1382"/>
      <c r="E303" s="11"/>
      <c r="F303" s="11"/>
      <c r="G303" s="2"/>
      <c r="H303" s="2"/>
      <c r="I303" s="2"/>
      <c r="J303" s="8"/>
      <c r="K303" s="11"/>
      <c r="L303" s="11"/>
      <c r="M303" s="11"/>
      <c r="N303" s="11"/>
      <c r="O303" s="2"/>
      <c r="P303" s="2"/>
      <c r="Q303" s="274"/>
      <c r="R303" s="2"/>
      <c r="S303" s="2"/>
      <c r="T303" s="2"/>
      <c r="U303" s="11"/>
      <c r="V303" s="11"/>
      <c r="W303" s="2"/>
      <c r="X303" s="126"/>
      <c r="Y303" s="2"/>
      <c r="Z303" s="2"/>
      <c r="AA303" s="2"/>
      <c r="AB303" s="2"/>
      <c r="AC303" s="2"/>
      <c r="AD303" s="2"/>
      <c r="AE303" s="2"/>
      <c r="AF303" s="2"/>
      <c r="AG303" s="2"/>
    </row>
    <row r="304" ht="15.75" customHeight="1">
      <c r="A304" s="1380"/>
      <c r="B304" s="1381"/>
      <c r="C304" s="1381"/>
      <c r="D304" s="1382"/>
      <c r="E304" s="11"/>
      <c r="F304" s="11"/>
      <c r="G304" s="2"/>
      <c r="H304" s="2"/>
      <c r="I304" s="2"/>
      <c r="J304" s="8"/>
      <c r="K304" s="11"/>
      <c r="L304" s="11"/>
      <c r="M304" s="11"/>
      <c r="N304" s="11"/>
      <c r="O304" s="2"/>
      <c r="P304" s="2"/>
      <c r="Q304" s="274"/>
      <c r="R304" s="2"/>
      <c r="S304" s="2"/>
      <c r="T304" s="2"/>
      <c r="U304" s="11"/>
      <c r="V304" s="11"/>
      <c r="W304" s="2"/>
      <c r="X304" s="126"/>
      <c r="Y304" s="2"/>
      <c r="Z304" s="2"/>
      <c r="AA304" s="2"/>
      <c r="AB304" s="2"/>
      <c r="AC304" s="2"/>
      <c r="AD304" s="2"/>
      <c r="AE304" s="2"/>
      <c r="AF304" s="2"/>
      <c r="AG304" s="2"/>
    </row>
    <row r="305" ht="15.75" customHeight="1">
      <c r="A305" s="1380"/>
      <c r="B305" s="1381"/>
      <c r="C305" s="1381"/>
      <c r="D305" s="1382"/>
      <c r="E305" s="11"/>
      <c r="F305" s="11"/>
      <c r="G305" s="2"/>
      <c r="H305" s="2"/>
      <c r="I305" s="2"/>
      <c r="J305" s="8"/>
      <c r="K305" s="11"/>
      <c r="L305" s="11"/>
      <c r="M305" s="11"/>
      <c r="N305" s="11"/>
      <c r="O305" s="2"/>
      <c r="P305" s="2"/>
      <c r="Q305" s="274"/>
      <c r="R305" s="2"/>
      <c r="S305" s="2"/>
      <c r="T305" s="2"/>
      <c r="U305" s="11"/>
      <c r="V305" s="11"/>
      <c r="W305" s="2"/>
      <c r="X305" s="126"/>
      <c r="Y305" s="2"/>
      <c r="Z305" s="2"/>
      <c r="AA305" s="2"/>
      <c r="AB305" s="2"/>
      <c r="AC305" s="2"/>
      <c r="AD305" s="2"/>
      <c r="AE305" s="2"/>
      <c r="AF305" s="2"/>
      <c r="AG305" s="2"/>
    </row>
    <row r="306" ht="15.75" customHeight="1">
      <c r="A306" s="1380"/>
      <c r="B306" s="1381"/>
      <c r="C306" s="1381"/>
      <c r="D306" s="1382"/>
      <c r="E306" s="11"/>
      <c r="F306" s="11"/>
      <c r="G306" s="2"/>
      <c r="H306" s="2"/>
      <c r="I306" s="2"/>
      <c r="J306" s="8"/>
      <c r="K306" s="11"/>
      <c r="L306" s="11"/>
      <c r="M306" s="11"/>
      <c r="N306" s="11"/>
      <c r="O306" s="2"/>
      <c r="P306" s="2"/>
      <c r="Q306" s="274"/>
      <c r="R306" s="2"/>
      <c r="S306" s="2"/>
      <c r="T306" s="2"/>
      <c r="U306" s="11"/>
      <c r="V306" s="11"/>
      <c r="W306" s="2"/>
      <c r="X306" s="126"/>
      <c r="Y306" s="2"/>
      <c r="Z306" s="2"/>
      <c r="AA306" s="2"/>
      <c r="AB306" s="2"/>
      <c r="AC306" s="2"/>
      <c r="AD306" s="2"/>
      <c r="AE306" s="2"/>
      <c r="AF306" s="2"/>
      <c r="AG306" s="2"/>
    </row>
    <row r="307" ht="15.75" customHeight="1">
      <c r="A307" s="1380"/>
      <c r="B307" s="1381"/>
      <c r="C307" s="1381"/>
      <c r="D307" s="1382"/>
      <c r="E307" s="11"/>
      <c r="F307" s="11"/>
      <c r="G307" s="2"/>
      <c r="H307" s="2"/>
      <c r="I307" s="2"/>
      <c r="J307" s="8"/>
      <c r="K307" s="11"/>
      <c r="L307" s="11"/>
      <c r="M307" s="11"/>
      <c r="N307" s="11"/>
      <c r="O307" s="2"/>
      <c r="P307" s="2"/>
      <c r="Q307" s="274"/>
      <c r="R307" s="2"/>
      <c r="S307" s="2"/>
      <c r="T307" s="2"/>
      <c r="U307" s="11"/>
      <c r="V307" s="11"/>
      <c r="W307" s="2"/>
      <c r="X307" s="126"/>
      <c r="Y307" s="2"/>
      <c r="Z307" s="2"/>
      <c r="AA307" s="2"/>
      <c r="AB307" s="2"/>
      <c r="AC307" s="2"/>
      <c r="AD307" s="2"/>
      <c r="AE307" s="2"/>
      <c r="AF307" s="2"/>
      <c r="AG307" s="2"/>
    </row>
    <row r="308" ht="15.75" customHeight="1">
      <c r="A308" s="1380"/>
      <c r="B308" s="1381"/>
      <c r="C308" s="1381"/>
      <c r="D308" s="1382"/>
      <c r="E308" s="11"/>
      <c r="F308" s="11"/>
      <c r="G308" s="2"/>
      <c r="H308" s="2"/>
      <c r="I308" s="2"/>
      <c r="J308" s="8"/>
      <c r="K308" s="11"/>
      <c r="L308" s="11"/>
      <c r="M308" s="11"/>
      <c r="N308" s="11"/>
      <c r="O308" s="2"/>
      <c r="P308" s="2"/>
      <c r="Q308" s="274"/>
      <c r="R308" s="2"/>
      <c r="S308" s="2"/>
      <c r="T308" s="2"/>
      <c r="U308" s="11"/>
      <c r="V308" s="11"/>
      <c r="W308" s="2"/>
      <c r="X308" s="126"/>
      <c r="Y308" s="2"/>
      <c r="Z308" s="2"/>
      <c r="AA308" s="2"/>
      <c r="AB308" s="2"/>
      <c r="AC308" s="2"/>
      <c r="AD308" s="2"/>
      <c r="AE308" s="2"/>
      <c r="AF308" s="2"/>
      <c r="AG308" s="2"/>
    </row>
    <row r="309" ht="15.75" customHeight="1">
      <c r="A309" s="1380"/>
      <c r="B309" s="1381"/>
      <c r="C309" s="1381"/>
      <c r="D309" s="1382"/>
      <c r="E309" s="11"/>
      <c r="F309" s="11"/>
      <c r="G309" s="2"/>
      <c r="H309" s="2"/>
      <c r="I309" s="2"/>
      <c r="J309" s="8"/>
      <c r="K309" s="11"/>
      <c r="L309" s="11"/>
      <c r="M309" s="11"/>
      <c r="N309" s="11"/>
      <c r="O309" s="2"/>
      <c r="P309" s="2"/>
      <c r="Q309" s="274"/>
      <c r="R309" s="2"/>
      <c r="S309" s="2"/>
      <c r="T309" s="2"/>
      <c r="U309" s="11"/>
      <c r="V309" s="11"/>
      <c r="W309" s="2"/>
      <c r="X309" s="126"/>
      <c r="Y309" s="2"/>
      <c r="Z309" s="2"/>
      <c r="AA309" s="2"/>
      <c r="AB309" s="2"/>
      <c r="AC309" s="2"/>
      <c r="AD309" s="2"/>
      <c r="AE309" s="2"/>
      <c r="AF309" s="2"/>
      <c r="AG309" s="2"/>
    </row>
    <row r="310" ht="15.75" customHeight="1">
      <c r="A310" s="1380"/>
      <c r="B310" s="1381"/>
      <c r="C310" s="1381"/>
      <c r="D310" s="1382"/>
      <c r="E310" s="11"/>
      <c r="F310" s="11"/>
      <c r="G310" s="2"/>
      <c r="H310" s="2"/>
      <c r="I310" s="2"/>
      <c r="J310" s="8"/>
      <c r="K310" s="11"/>
      <c r="L310" s="11"/>
      <c r="M310" s="11"/>
      <c r="N310" s="11"/>
      <c r="O310" s="2"/>
      <c r="P310" s="2"/>
      <c r="Q310" s="274"/>
      <c r="R310" s="2"/>
      <c r="S310" s="2"/>
      <c r="T310" s="2"/>
      <c r="U310" s="11"/>
      <c r="V310" s="11"/>
      <c r="W310" s="2"/>
      <c r="X310" s="126"/>
      <c r="Y310" s="2"/>
      <c r="Z310" s="2"/>
      <c r="AA310" s="2"/>
      <c r="AB310" s="2"/>
      <c r="AC310" s="2"/>
      <c r="AD310" s="2"/>
      <c r="AE310" s="2"/>
      <c r="AF310" s="2"/>
      <c r="AG310" s="2"/>
    </row>
    <row r="311" ht="15.75" customHeight="1">
      <c r="A311" s="1380"/>
      <c r="B311" s="1381"/>
      <c r="C311" s="1381"/>
      <c r="D311" s="1382"/>
      <c r="E311" s="11"/>
      <c r="F311" s="11"/>
      <c r="G311" s="2"/>
      <c r="H311" s="2"/>
      <c r="I311" s="2"/>
      <c r="J311" s="8"/>
      <c r="K311" s="11"/>
      <c r="L311" s="11"/>
      <c r="M311" s="11"/>
      <c r="N311" s="11"/>
      <c r="O311" s="2"/>
      <c r="P311" s="2"/>
      <c r="Q311" s="274"/>
      <c r="R311" s="2"/>
      <c r="S311" s="2"/>
      <c r="T311" s="2"/>
      <c r="U311" s="11"/>
      <c r="V311" s="11"/>
      <c r="W311" s="2"/>
      <c r="X311" s="126"/>
      <c r="Y311" s="2"/>
      <c r="Z311" s="2"/>
      <c r="AA311" s="2"/>
      <c r="AB311" s="2"/>
      <c r="AC311" s="2"/>
      <c r="AD311" s="2"/>
      <c r="AE311" s="2"/>
      <c r="AF311" s="2"/>
      <c r="AG311" s="2"/>
    </row>
    <row r="312" ht="15.75" customHeight="1">
      <c r="A312" s="1380"/>
      <c r="B312" s="1381"/>
      <c r="C312" s="1381"/>
      <c r="D312" s="1382"/>
      <c r="E312" s="11"/>
      <c r="F312" s="11"/>
      <c r="G312" s="2"/>
      <c r="H312" s="2"/>
      <c r="I312" s="2"/>
      <c r="J312" s="8"/>
      <c r="K312" s="11"/>
      <c r="L312" s="11"/>
      <c r="M312" s="11"/>
      <c r="N312" s="11"/>
      <c r="O312" s="2"/>
      <c r="P312" s="2"/>
      <c r="Q312" s="274"/>
      <c r="R312" s="2"/>
      <c r="S312" s="2"/>
      <c r="T312" s="2"/>
      <c r="U312" s="11"/>
      <c r="V312" s="11"/>
      <c r="W312" s="2"/>
      <c r="X312" s="126"/>
      <c r="Y312" s="2"/>
      <c r="Z312" s="2"/>
      <c r="AA312" s="2"/>
      <c r="AB312" s="2"/>
      <c r="AC312" s="2"/>
      <c r="AD312" s="2"/>
      <c r="AE312" s="2"/>
      <c r="AF312" s="2"/>
      <c r="AG312" s="2"/>
    </row>
    <row r="313" ht="15.75" customHeight="1">
      <c r="A313" s="1380"/>
      <c r="B313" s="1381"/>
      <c r="C313" s="1381"/>
      <c r="D313" s="1382"/>
      <c r="E313" s="11"/>
      <c r="F313" s="11"/>
      <c r="G313" s="2"/>
      <c r="H313" s="2"/>
      <c r="I313" s="2"/>
      <c r="J313" s="8"/>
      <c r="K313" s="11"/>
      <c r="L313" s="11"/>
      <c r="M313" s="11"/>
      <c r="N313" s="11"/>
      <c r="O313" s="2"/>
      <c r="P313" s="2"/>
      <c r="Q313" s="274"/>
      <c r="R313" s="2"/>
      <c r="S313" s="2"/>
      <c r="T313" s="2"/>
      <c r="U313" s="11"/>
      <c r="V313" s="11"/>
      <c r="W313" s="2"/>
      <c r="X313" s="126"/>
      <c r="Y313" s="2"/>
      <c r="Z313" s="2"/>
      <c r="AA313" s="2"/>
      <c r="AB313" s="2"/>
      <c r="AC313" s="2"/>
      <c r="AD313" s="2"/>
      <c r="AE313" s="2"/>
      <c r="AF313" s="2"/>
      <c r="AG313" s="2"/>
    </row>
    <row r="314" ht="15.75" customHeight="1">
      <c r="A314" s="1380"/>
      <c r="B314" s="1381"/>
      <c r="C314" s="1381"/>
      <c r="D314" s="1382"/>
      <c r="E314" s="11"/>
      <c r="F314" s="11"/>
      <c r="G314" s="2"/>
      <c r="H314" s="2"/>
      <c r="I314" s="2"/>
      <c r="J314" s="8"/>
      <c r="K314" s="11"/>
      <c r="L314" s="11"/>
      <c r="M314" s="11"/>
      <c r="N314" s="11"/>
      <c r="O314" s="2"/>
      <c r="P314" s="2"/>
      <c r="Q314" s="274"/>
      <c r="R314" s="2"/>
      <c r="S314" s="2"/>
      <c r="T314" s="2"/>
      <c r="U314" s="11"/>
      <c r="V314" s="11"/>
      <c r="W314" s="2"/>
      <c r="X314" s="126"/>
      <c r="Y314" s="2"/>
      <c r="Z314" s="2"/>
      <c r="AA314" s="2"/>
      <c r="AB314" s="2"/>
      <c r="AC314" s="2"/>
      <c r="AD314" s="2"/>
      <c r="AE314" s="2"/>
      <c r="AF314" s="2"/>
      <c r="AG314" s="2"/>
    </row>
    <row r="315" ht="15.75" customHeight="1">
      <c r="A315" s="1380"/>
      <c r="B315" s="1381"/>
      <c r="C315" s="1381"/>
      <c r="D315" s="1382"/>
      <c r="E315" s="11"/>
      <c r="F315" s="11"/>
      <c r="G315" s="2"/>
      <c r="H315" s="2"/>
      <c r="I315" s="2"/>
      <c r="J315" s="8"/>
      <c r="K315" s="11"/>
      <c r="L315" s="11"/>
      <c r="M315" s="11"/>
      <c r="N315" s="11"/>
      <c r="O315" s="2"/>
      <c r="P315" s="2"/>
      <c r="Q315" s="274"/>
      <c r="R315" s="2"/>
      <c r="S315" s="2"/>
      <c r="T315" s="2"/>
      <c r="U315" s="11"/>
      <c r="V315" s="11"/>
      <c r="W315" s="2"/>
      <c r="X315" s="126"/>
      <c r="Y315" s="2"/>
      <c r="Z315" s="2"/>
      <c r="AA315" s="2"/>
      <c r="AB315" s="2"/>
      <c r="AC315" s="2"/>
      <c r="AD315" s="2"/>
      <c r="AE315" s="2"/>
      <c r="AF315" s="2"/>
      <c r="AG315" s="2"/>
    </row>
    <row r="316" ht="15.75" customHeight="1">
      <c r="A316" s="1380"/>
      <c r="B316" s="1381"/>
      <c r="C316" s="1381"/>
      <c r="D316" s="1382"/>
      <c r="E316" s="11"/>
      <c r="F316" s="11"/>
      <c r="G316" s="2"/>
      <c r="H316" s="2"/>
      <c r="I316" s="2"/>
      <c r="J316" s="8"/>
      <c r="K316" s="11"/>
      <c r="L316" s="11"/>
      <c r="M316" s="11"/>
      <c r="N316" s="11"/>
      <c r="O316" s="2"/>
      <c r="P316" s="2"/>
      <c r="Q316" s="274"/>
      <c r="R316" s="2"/>
      <c r="S316" s="2"/>
      <c r="T316" s="2"/>
      <c r="U316" s="11"/>
      <c r="V316" s="11"/>
      <c r="W316" s="2"/>
      <c r="X316" s="126"/>
      <c r="Y316" s="2"/>
      <c r="Z316" s="2"/>
      <c r="AA316" s="2"/>
      <c r="AB316" s="2"/>
      <c r="AC316" s="2"/>
      <c r="AD316" s="2"/>
      <c r="AE316" s="2"/>
      <c r="AF316" s="2"/>
      <c r="AG316" s="2"/>
    </row>
    <row r="317" ht="15.75" customHeight="1">
      <c r="A317" s="1380"/>
      <c r="B317" s="1381"/>
      <c r="C317" s="1381"/>
      <c r="D317" s="1382"/>
      <c r="E317" s="11"/>
      <c r="F317" s="11"/>
      <c r="G317" s="2"/>
      <c r="H317" s="2"/>
      <c r="I317" s="2"/>
      <c r="J317" s="8"/>
      <c r="K317" s="11"/>
      <c r="L317" s="11"/>
      <c r="M317" s="11"/>
      <c r="N317" s="11"/>
      <c r="O317" s="2"/>
      <c r="P317" s="2"/>
      <c r="Q317" s="274"/>
      <c r="R317" s="2"/>
      <c r="S317" s="2"/>
      <c r="T317" s="2"/>
      <c r="U317" s="11"/>
      <c r="V317" s="11"/>
      <c r="W317" s="2"/>
      <c r="X317" s="126"/>
      <c r="Y317" s="2"/>
      <c r="Z317" s="2"/>
      <c r="AA317" s="2"/>
      <c r="AB317" s="2"/>
      <c r="AC317" s="2"/>
      <c r="AD317" s="2"/>
      <c r="AE317" s="2"/>
      <c r="AF317" s="2"/>
      <c r="AG317" s="2"/>
    </row>
    <row r="318" ht="15.75" customHeight="1">
      <c r="A318" s="1380"/>
      <c r="B318" s="1381"/>
      <c r="C318" s="1381"/>
      <c r="D318" s="1382"/>
      <c r="E318" s="11"/>
      <c r="F318" s="11"/>
      <c r="G318" s="2"/>
      <c r="H318" s="2"/>
      <c r="I318" s="2"/>
      <c r="J318" s="8"/>
      <c r="K318" s="11"/>
      <c r="L318" s="11"/>
      <c r="M318" s="11"/>
      <c r="N318" s="11"/>
      <c r="O318" s="2"/>
      <c r="P318" s="2"/>
      <c r="Q318" s="274"/>
      <c r="R318" s="2"/>
      <c r="S318" s="2"/>
      <c r="T318" s="2"/>
      <c r="U318" s="11"/>
      <c r="V318" s="11"/>
      <c r="W318" s="2"/>
      <c r="X318" s="126"/>
      <c r="Y318" s="2"/>
      <c r="Z318" s="2"/>
      <c r="AA318" s="2"/>
      <c r="AB318" s="2"/>
      <c r="AC318" s="2"/>
      <c r="AD318" s="2"/>
      <c r="AE318" s="2"/>
      <c r="AF318" s="2"/>
      <c r="AG318" s="2"/>
    </row>
    <row r="319" ht="15.75" customHeight="1">
      <c r="A319" s="1380"/>
      <c r="B319" s="1381"/>
      <c r="C319" s="1381"/>
      <c r="D319" s="1382"/>
      <c r="E319" s="11"/>
      <c r="F319" s="11"/>
      <c r="G319" s="2"/>
      <c r="H319" s="2"/>
      <c r="I319" s="2"/>
      <c r="J319" s="8"/>
      <c r="K319" s="11"/>
      <c r="L319" s="11"/>
      <c r="M319" s="11"/>
      <c r="N319" s="11"/>
      <c r="O319" s="2"/>
      <c r="P319" s="2"/>
      <c r="Q319" s="274"/>
      <c r="R319" s="2"/>
      <c r="S319" s="2"/>
      <c r="T319" s="2"/>
      <c r="U319" s="11"/>
      <c r="V319" s="11"/>
      <c r="W319" s="2"/>
      <c r="X319" s="126"/>
      <c r="Y319" s="2"/>
      <c r="Z319" s="2"/>
      <c r="AA319" s="2"/>
      <c r="AB319" s="2"/>
      <c r="AC319" s="2"/>
      <c r="AD319" s="2"/>
      <c r="AE319" s="2"/>
      <c r="AF319" s="2"/>
      <c r="AG319" s="2"/>
    </row>
    <row r="320" ht="15.75" customHeight="1">
      <c r="A320" s="1380"/>
      <c r="B320" s="1381"/>
      <c r="C320" s="1381"/>
      <c r="D320" s="1382"/>
      <c r="E320" s="11"/>
      <c r="F320" s="11"/>
      <c r="G320" s="2"/>
      <c r="H320" s="2"/>
      <c r="I320" s="2"/>
      <c r="J320" s="8"/>
      <c r="K320" s="11"/>
      <c r="L320" s="11"/>
      <c r="M320" s="11"/>
      <c r="N320" s="11"/>
      <c r="O320" s="2"/>
      <c r="P320" s="2"/>
      <c r="Q320" s="274"/>
      <c r="R320" s="2"/>
      <c r="S320" s="2"/>
      <c r="T320" s="2"/>
      <c r="U320" s="11"/>
      <c r="V320" s="11"/>
      <c r="W320" s="2"/>
      <c r="X320" s="126"/>
      <c r="Y320" s="2"/>
      <c r="Z320" s="2"/>
      <c r="AA320" s="2"/>
      <c r="AB320" s="2"/>
      <c r="AC320" s="2"/>
      <c r="AD320" s="2"/>
      <c r="AE320" s="2"/>
      <c r="AF320" s="2"/>
      <c r="AG320" s="2"/>
    </row>
    <row r="321" ht="15.75" customHeight="1">
      <c r="A321" s="1380"/>
      <c r="B321" s="1381"/>
      <c r="C321" s="1381"/>
      <c r="D321" s="1382"/>
      <c r="E321" s="11"/>
      <c r="F321" s="11"/>
      <c r="G321" s="2"/>
      <c r="H321" s="2"/>
      <c r="I321" s="2"/>
      <c r="J321" s="8"/>
      <c r="K321" s="11"/>
      <c r="L321" s="11"/>
      <c r="M321" s="11"/>
      <c r="N321" s="11"/>
      <c r="O321" s="2"/>
      <c r="P321" s="2"/>
      <c r="Q321" s="274"/>
      <c r="R321" s="2"/>
      <c r="S321" s="2"/>
      <c r="T321" s="2"/>
      <c r="U321" s="11"/>
      <c r="V321" s="11"/>
      <c r="W321" s="2"/>
      <c r="X321" s="126"/>
      <c r="Y321" s="2"/>
      <c r="Z321" s="2"/>
      <c r="AA321" s="2"/>
      <c r="AB321" s="2"/>
      <c r="AC321" s="2"/>
      <c r="AD321" s="2"/>
      <c r="AE321" s="2"/>
      <c r="AF321" s="2"/>
      <c r="AG321" s="2"/>
    </row>
    <row r="322" ht="15.75" customHeight="1">
      <c r="A322" s="1380"/>
      <c r="B322" s="1381"/>
      <c r="C322" s="1381"/>
      <c r="D322" s="1382"/>
      <c r="E322" s="11"/>
      <c r="F322" s="11"/>
      <c r="G322" s="2"/>
      <c r="H322" s="2"/>
      <c r="I322" s="2"/>
      <c r="J322" s="8"/>
      <c r="K322" s="11"/>
      <c r="L322" s="11"/>
      <c r="M322" s="11"/>
      <c r="N322" s="11"/>
      <c r="O322" s="2"/>
      <c r="P322" s="2"/>
      <c r="Q322" s="274"/>
      <c r="R322" s="2"/>
      <c r="S322" s="2"/>
      <c r="T322" s="2"/>
      <c r="U322" s="11"/>
      <c r="V322" s="11"/>
      <c r="W322" s="2"/>
      <c r="X322" s="126"/>
      <c r="Y322" s="2"/>
      <c r="Z322" s="2"/>
      <c r="AA322" s="2"/>
      <c r="AB322" s="2"/>
      <c r="AC322" s="2"/>
      <c r="AD322" s="2"/>
      <c r="AE322" s="2"/>
      <c r="AF322" s="2"/>
      <c r="AG322" s="2"/>
    </row>
    <row r="323" ht="15.75" customHeight="1">
      <c r="A323" s="1380"/>
      <c r="B323" s="1381"/>
      <c r="C323" s="1381"/>
      <c r="D323" s="1382"/>
      <c r="E323" s="11"/>
      <c r="F323" s="11"/>
      <c r="G323" s="2"/>
      <c r="H323" s="2"/>
      <c r="I323" s="2"/>
      <c r="J323" s="8"/>
      <c r="K323" s="11"/>
      <c r="L323" s="11"/>
      <c r="M323" s="11"/>
      <c r="N323" s="11"/>
      <c r="O323" s="2"/>
      <c r="P323" s="2"/>
      <c r="Q323" s="274"/>
      <c r="R323" s="2"/>
      <c r="S323" s="2"/>
      <c r="T323" s="2"/>
      <c r="U323" s="11"/>
      <c r="V323" s="11"/>
      <c r="W323" s="2"/>
      <c r="X323" s="126"/>
      <c r="Y323" s="2"/>
      <c r="Z323" s="2"/>
      <c r="AA323" s="2"/>
      <c r="AB323" s="2"/>
      <c r="AC323" s="2"/>
      <c r="AD323" s="2"/>
      <c r="AE323" s="2"/>
      <c r="AF323" s="2"/>
      <c r="AG323" s="2"/>
    </row>
    <row r="324" ht="15.75" customHeight="1">
      <c r="A324" s="1380"/>
      <c r="B324" s="1381"/>
      <c r="C324" s="1381"/>
      <c r="D324" s="1382"/>
      <c r="E324" s="11"/>
      <c r="F324" s="11"/>
      <c r="G324" s="2"/>
      <c r="H324" s="2"/>
      <c r="I324" s="2"/>
      <c r="J324" s="8"/>
      <c r="K324" s="11"/>
      <c r="L324" s="11"/>
      <c r="M324" s="11"/>
      <c r="N324" s="11"/>
      <c r="O324" s="2"/>
      <c r="P324" s="2"/>
      <c r="Q324" s="274"/>
      <c r="R324" s="2"/>
      <c r="S324" s="2"/>
      <c r="T324" s="2"/>
      <c r="U324" s="11"/>
      <c r="V324" s="11"/>
      <c r="W324" s="2"/>
      <c r="X324" s="126"/>
      <c r="Y324" s="2"/>
      <c r="Z324" s="2"/>
      <c r="AA324" s="2"/>
      <c r="AB324" s="2"/>
      <c r="AC324" s="2"/>
      <c r="AD324" s="2"/>
      <c r="AE324" s="2"/>
      <c r="AF324" s="2"/>
      <c r="AG324" s="2"/>
    </row>
    <row r="325" ht="15.75" customHeight="1">
      <c r="A325" s="1380"/>
      <c r="B325" s="1381"/>
      <c r="C325" s="1381"/>
      <c r="D325" s="1382"/>
      <c r="E325" s="11"/>
      <c r="F325" s="11"/>
      <c r="G325" s="2"/>
      <c r="H325" s="2"/>
      <c r="I325" s="2"/>
      <c r="J325" s="8"/>
      <c r="K325" s="11"/>
      <c r="L325" s="11"/>
      <c r="M325" s="11"/>
      <c r="N325" s="11"/>
      <c r="O325" s="2"/>
      <c r="P325" s="2"/>
      <c r="Q325" s="274"/>
      <c r="R325" s="2"/>
      <c r="S325" s="2"/>
      <c r="T325" s="2"/>
      <c r="U325" s="11"/>
      <c r="V325" s="11"/>
      <c r="W325" s="2"/>
      <c r="X325" s="126"/>
      <c r="Y325" s="2"/>
      <c r="Z325" s="2"/>
      <c r="AA325" s="2"/>
      <c r="AB325" s="2"/>
      <c r="AC325" s="2"/>
      <c r="AD325" s="2"/>
      <c r="AE325" s="2"/>
      <c r="AF325" s="2"/>
      <c r="AG325" s="2"/>
    </row>
    <row r="326" ht="15.75" customHeight="1">
      <c r="A326" s="1380"/>
      <c r="B326" s="1381"/>
      <c r="C326" s="1381"/>
      <c r="D326" s="1382"/>
      <c r="E326" s="11"/>
      <c r="F326" s="11"/>
      <c r="G326" s="2"/>
      <c r="H326" s="2"/>
      <c r="I326" s="2"/>
      <c r="J326" s="8"/>
      <c r="K326" s="11"/>
      <c r="L326" s="11"/>
      <c r="M326" s="11"/>
      <c r="N326" s="11"/>
      <c r="O326" s="2"/>
      <c r="P326" s="2"/>
      <c r="Q326" s="274"/>
      <c r="R326" s="2"/>
      <c r="S326" s="2"/>
      <c r="T326" s="2"/>
      <c r="U326" s="11"/>
      <c r="V326" s="11"/>
      <c r="W326" s="2"/>
      <c r="X326" s="126"/>
      <c r="Y326" s="2"/>
      <c r="Z326" s="2"/>
      <c r="AA326" s="2"/>
      <c r="AB326" s="2"/>
      <c r="AC326" s="2"/>
      <c r="AD326" s="2"/>
      <c r="AE326" s="2"/>
      <c r="AF326" s="2"/>
      <c r="AG326" s="2"/>
    </row>
    <row r="327" ht="15.75" customHeight="1">
      <c r="A327" s="1380"/>
      <c r="B327" s="1381"/>
      <c r="C327" s="1381"/>
      <c r="D327" s="1382"/>
      <c r="E327" s="11"/>
      <c r="F327" s="11"/>
      <c r="G327" s="2"/>
      <c r="H327" s="2"/>
      <c r="I327" s="2"/>
      <c r="J327" s="8"/>
      <c r="K327" s="11"/>
      <c r="L327" s="11"/>
      <c r="M327" s="11"/>
      <c r="N327" s="11"/>
      <c r="O327" s="2"/>
      <c r="P327" s="2"/>
      <c r="Q327" s="274"/>
      <c r="R327" s="2"/>
      <c r="S327" s="2"/>
      <c r="T327" s="2"/>
      <c r="U327" s="11"/>
      <c r="V327" s="11"/>
      <c r="W327" s="2"/>
      <c r="X327" s="126"/>
      <c r="Y327" s="2"/>
      <c r="Z327" s="2"/>
      <c r="AA327" s="2"/>
      <c r="AB327" s="2"/>
      <c r="AC327" s="2"/>
      <c r="AD327" s="2"/>
      <c r="AE327" s="2"/>
      <c r="AF327" s="2"/>
      <c r="AG327" s="2"/>
    </row>
    <row r="328" ht="15.75" customHeight="1">
      <c r="A328" s="1380"/>
      <c r="B328" s="1381"/>
      <c r="C328" s="1381"/>
      <c r="D328" s="1382"/>
      <c r="E328" s="11"/>
      <c r="F328" s="11"/>
      <c r="G328" s="2"/>
      <c r="H328" s="2"/>
      <c r="I328" s="2"/>
      <c r="J328" s="8"/>
      <c r="K328" s="11"/>
      <c r="L328" s="11"/>
      <c r="M328" s="11"/>
      <c r="N328" s="11"/>
      <c r="O328" s="2"/>
      <c r="P328" s="2"/>
      <c r="Q328" s="274"/>
      <c r="R328" s="2"/>
      <c r="S328" s="2"/>
      <c r="T328" s="2"/>
      <c r="U328" s="11"/>
      <c r="V328" s="11"/>
      <c r="W328" s="2"/>
      <c r="X328" s="126"/>
      <c r="Y328" s="2"/>
      <c r="Z328" s="2"/>
      <c r="AA328" s="2"/>
      <c r="AB328" s="2"/>
      <c r="AC328" s="2"/>
      <c r="AD328" s="2"/>
      <c r="AE328" s="2"/>
      <c r="AF328" s="2"/>
      <c r="AG328" s="2"/>
    </row>
    <row r="329" ht="15.75" customHeight="1">
      <c r="A329" s="1380"/>
      <c r="B329" s="1381"/>
      <c r="C329" s="1381"/>
      <c r="D329" s="1382"/>
      <c r="E329" s="11"/>
      <c r="F329" s="11"/>
      <c r="G329" s="2"/>
      <c r="H329" s="2"/>
      <c r="I329" s="2"/>
      <c r="J329" s="8"/>
      <c r="K329" s="11"/>
      <c r="L329" s="11"/>
      <c r="M329" s="11"/>
      <c r="N329" s="11"/>
      <c r="O329" s="2"/>
      <c r="P329" s="2"/>
      <c r="Q329" s="274"/>
      <c r="R329" s="2"/>
      <c r="S329" s="2"/>
      <c r="T329" s="2"/>
      <c r="U329" s="11"/>
      <c r="V329" s="11"/>
      <c r="W329" s="2"/>
      <c r="X329" s="126"/>
      <c r="Y329" s="2"/>
      <c r="Z329" s="2"/>
      <c r="AA329" s="2"/>
      <c r="AB329" s="2"/>
      <c r="AC329" s="2"/>
      <c r="AD329" s="2"/>
      <c r="AE329" s="2"/>
      <c r="AF329" s="2"/>
      <c r="AG329" s="2"/>
    </row>
    <row r="330" ht="15.75" customHeight="1">
      <c r="A330" s="1380"/>
      <c r="B330" s="1381"/>
      <c r="C330" s="1381"/>
      <c r="D330" s="1382"/>
      <c r="E330" s="11"/>
      <c r="F330" s="11"/>
      <c r="G330" s="2"/>
      <c r="H330" s="2"/>
      <c r="I330" s="2"/>
      <c r="J330" s="8"/>
      <c r="K330" s="11"/>
      <c r="L330" s="11"/>
      <c r="M330" s="11"/>
      <c r="N330" s="11"/>
      <c r="O330" s="2"/>
      <c r="P330" s="2"/>
      <c r="Q330" s="274"/>
      <c r="R330" s="2"/>
      <c r="S330" s="2"/>
      <c r="T330" s="2"/>
      <c r="U330" s="11"/>
      <c r="V330" s="11"/>
      <c r="W330" s="2"/>
      <c r="X330" s="126"/>
      <c r="Y330" s="2"/>
      <c r="Z330" s="2"/>
      <c r="AA330" s="2"/>
      <c r="AB330" s="2"/>
      <c r="AC330" s="2"/>
      <c r="AD330" s="2"/>
      <c r="AE330" s="2"/>
      <c r="AF330" s="2"/>
      <c r="AG330" s="2"/>
    </row>
    <row r="331" ht="15.75" customHeight="1">
      <c r="A331" s="1380"/>
      <c r="B331" s="1381"/>
      <c r="C331" s="1381"/>
      <c r="D331" s="1382"/>
      <c r="E331" s="11"/>
      <c r="F331" s="11"/>
      <c r="G331" s="2"/>
      <c r="H331" s="2"/>
      <c r="I331" s="2"/>
      <c r="J331" s="8"/>
      <c r="K331" s="11"/>
      <c r="L331" s="11"/>
      <c r="M331" s="11"/>
      <c r="N331" s="11"/>
      <c r="O331" s="2"/>
      <c r="P331" s="2"/>
      <c r="Q331" s="274"/>
      <c r="R331" s="2"/>
      <c r="S331" s="2"/>
      <c r="T331" s="2"/>
      <c r="U331" s="11"/>
      <c r="V331" s="11"/>
      <c r="W331" s="2"/>
      <c r="X331" s="126"/>
      <c r="Y331" s="2"/>
      <c r="Z331" s="2"/>
      <c r="AA331" s="2"/>
      <c r="AB331" s="2"/>
      <c r="AC331" s="2"/>
      <c r="AD331" s="2"/>
      <c r="AE331" s="2"/>
      <c r="AF331" s="2"/>
      <c r="AG331" s="2"/>
    </row>
    <row r="332" ht="15.75" customHeight="1">
      <c r="A332" s="1380"/>
      <c r="B332" s="1381"/>
      <c r="C332" s="1381"/>
      <c r="D332" s="1382"/>
      <c r="E332" s="11"/>
      <c r="F332" s="11"/>
      <c r="G332" s="2"/>
      <c r="H332" s="2"/>
      <c r="I332" s="2"/>
      <c r="J332" s="8"/>
      <c r="K332" s="11"/>
      <c r="L332" s="11"/>
      <c r="M332" s="11"/>
      <c r="N332" s="11"/>
      <c r="O332" s="2"/>
      <c r="P332" s="2"/>
      <c r="Q332" s="274"/>
      <c r="R332" s="2"/>
      <c r="S332" s="2"/>
      <c r="T332" s="2"/>
      <c r="U332" s="11"/>
      <c r="V332" s="11"/>
      <c r="W332" s="2"/>
      <c r="X332" s="126"/>
      <c r="Y332" s="2"/>
      <c r="Z332" s="2"/>
      <c r="AA332" s="2"/>
      <c r="AB332" s="2"/>
      <c r="AC332" s="2"/>
      <c r="AD332" s="2"/>
      <c r="AE332" s="2"/>
      <c r="AF332" s="2"/>
      <c r="AG332" s="2"/>
    </row>
    <row r="333" ht="15.75" customHeight="1">
      <c r="A333" s="1380"/>
      <c r="B333" s="1381"/>
      <c r="C333" s="1381"/>
      <c r="D333" s="1382"/>
      <c r="E333" s="11"/>
      <c r="F333" s="11"/>
      <c r="G333" s="2"/>
      <c r="H333" s="2"/>
      <c r="I333" s="2"/>
      <c r="J333" s="8"/>
      <c r="K333" s="11"/>
      <c r="L333" s="11"/>
      <c r="M333" s="11"/>
      <c r="N333" s="11"/>
      <c r="O333" s="2"/>
      <c r="P333" s="2"/>
      <c r="Q333" s="274"/>
      <c r="R333" s="2"/>
      <c r="S333" s="2"/>
      <c r="T333" s="2"/>
      <c r="U333" s="11"/>
      <c r="V333" s="11"/>
      <c r="W333" s="2"/>
      <c r="X333" s="126"/>
      <c r="Y333" s="2"/>
      <c r="Z333" s="2"/>
      <c r="AA333" s="2"/>
      <c r="AB333" s="2"/>
      <c r="AC333" s="2"/>
      <c r="AD333" s="2"/>
      <c r="AE333" s="2"/>
      <c r="AF333" s="2"/>
      <c r="AG333" s="2"/>
    </row>
    <row r="334" ht="15.75" customHeight="1">
      <c r="A334" s="1380"/>
      <c r="B334" s="1381"/>
      <c r="C334" s="1381"/>
      <c r="D334" s="1382"/>
      <c r="E334" s="11"/>
      <c r="F334" s="11"/>
      <c r="G334" s="2"/>
      <c r="H334" s="2"/>
      <c r="I334" s="2"/>
      <c r="J334" s="8"/>
      <c r="K334" s="11"/>
      <c r="L334" s="11"/>
      <c r="M334" s="11"/>
      <c r="N334" s="11"/>
      <c r="O334" s="2"/>
      <c r="P334" s="2"/>
      <c r="Q334" s="274"/>
      <c r="R334" s="2"/>
      <c r="S334" s="2"/>
      <c r="T334" s="2"/>
      <c r="U334" s="11"/>
      <c r="V334" s="11"/>
      <c r="W334" s="2"/>
      <c r="X334" s="126"/>
      <c r="Y334" s="2"/>
      <c r="Z334" s="2"/>
      <c r="AA334" s="2"/>
      <c r="AB334" s="2"/>
      <c r="AC334" s="2"/>
      <c r="AD334" s="2"/>
      <c r="AE334" s="2"/>
      <c r="AF334" s="2"/>
      <c r="AG334" s="2"/>
    </row>
    <row r="335" ht="15.75" customHeight="1">
      <c r="A335" s="1380"/>
      <c r="B335" s="1381"/>
      <c r="C335" s="1381"/>
      <c r="D335" s="1382"/>
      <c r="E335" s="11"/>
      <c r="F335" s="11"/>
      <c r="G335" s="2"/>
      <c r="H335" s="2"/>
      <c r="I335" s="2"/>
      <c r="J335" s="8"/>
      <c r="K335" s="11"/>
      <c r="L335" s="11"/>
      <c r="M335" s="11"/>
      <c r="N335" s="11"/>
      <c r="O335" s="2"/>
      <c r="P335" s="2"/>
      <c r="Q335" s="274"/>
      <c r="R335" s="2"/>
      <c r="S335" s="2"/>
      <c r="T335" s="2"/>
      <c r="U335" s="11"/>
      <c r="V335" s="11"/>
      <c r="W335" s="2"/>
      <c r="X335" s="126"/>
      <c r="Y335" s="2"/>
      <c r="Z335" s="2"/>
      <c r="AA335" s="2"/>
      <c r="AB335" s="2"/>
      <c r="AC335" s="2"/>
      <c r="AD335" s="2"/>
      <c r="AE335" s="2"/>
      <c r="AF335" s="2"/>
      <c r="AG335" s="2"/>
    </row>
    <row r="336" ht="15.75" customHeight="1">
      <c r="A336" s="1380"/>
      <c r="B336" s="1381"/>
      <c r="C336" s="1381"/>
      <c r="D336" s="1382"/>
      <c r="E336" s="11"/>
      <c r="F336" s="11"/>
      <c r="G336" s="2"/>
      <c r="H336" s="2"/>
      <c r="I336" s="2"/>
      <c r="J336" s="8"/>
      <c r="K336" s="11"/>
      <c r="L336" s="11"/>
      <c r="M336" s="11"/>
      <c r="N336" s="11"/>
      <c r="O336" s="2"/>
      <c r="P336" s="2"/>
      <c r="Q336" s="274"/>
      <c r="R336" s="2"/>
      <c r="S336" s="2"/>
      <c r="T336" s="2"/>
      <c r="U336" s="11"/>
      <c r="V336" s="11"/>
      <c r="W336" s="2"/>
      <c r="X336" s="126"/>
      <c r="Y336" s="2"/>
      <c r="Z336" s="2"/>
      <c r="AA336" s="2"/>
      <c r="AB336" s="2"/>
      <c r="AC336" s="2"/>
      <c r="AD336" s="2"/>
      <c r="AE336" s="2"/>
      <c r="AF336" s="2"/>
      <c r="AG336" s="2"/>
    </row>
    <row r="337" ht="15.75" customHeight="1">
      <c r="A337" s="1380"/>
      <c r="B337" s="1381"/>
      <c r="C337" s="1381"/>
      <c r="D337" s="1382"/>
      <c r="E337" s="11"/>
      <c r="F337" s="11"/>
      <c r="G337" s="2"/>
      <c r="H337" s="2"/>
      <c r="I337" s="2"/>
      <c r="J337" s="8"/>
      <c r="K337" s="11"/>
      <c r="L337" s="11"/>
      <c r="M337" s="11"/>
      <c r="N337" s="11"/>
      <c r="O337" s="2"/>
      <c r="P337" s="2"/>
      <c r="Q337" s="274"/>
      <c r="R337" s="2"/>
      <c r="S337" s="2"/>
      <c r="T337" s="2"/>
      <c r="U337" s="11"/>
      <c r="V337" s="11"/>
      <c r="W337" s="2"/>
      <c r="X337" s="126"/>
      <c r="Y337" s="2"/>
      <c r="Z337" s="2"/>
      <c r="AA337" s="2"/>
      <c r="AB337" s="2"/>
      <c r="AC337" s="2"/>
      <c r="AD337" s="2"/>
      <c r="AE337" s="2"/>
      <c r="AF337" s="2"/>
      <c r="AG337" s="2"/>
    </row>
    <row r="338" ht="15.75" customHeight="1">
      <c r="A338" s="1380"/>
      <c r="B338" s="1381"/>
      <c r="C338" s="1381"/>
      <c r="D338" s="1382"/>
      <c r="E338" s="11"/>
      <c r="F338" s="11"/>
      <c r="G338" s="2"/>
      <c r="H338" s="2"/>
      <c r="I338" s="2"/>
      <c r="J338" s="8"/>
      <c r="K338" s="11"/>
      <c r="L338" s="11"/>
      <c r="M338" s="11"/>
      <c r="N338" s="11"/>
      <c r="O338" s="2"/>
      <c r="P338" s="2"/>
      <c r="Q338" s="274"/>
      <c r="R338" s="2"/>
      <c r="S338" s="2"/>
      <c r="T338" s="2"/>
      <c r="U338" s="11"/>
      <c r="V338" s="11"/>
      <c r="W338" s="2"/>
      <c r="X338" s="126"/>
      <c r="Y338" s="2"/>
      <c r="Z338" s="2"/>
      <c r="AA338" s="2"/>
      <c r="AB338" s="2"/>
      <c r="AC338" s="2"/>
      <c r="AD338" s="2"/>
      <c r="AE338" s="2"/>
      <c r="AF338" s="2"/>
      <c r="AG338" s="2"/>
    </row>
    <row r="339" ht="15.75" customHeight="1">
      <c r="A339" s="1380"/>
      <c r="B339" s="1381"/>
      <c r="C339" s="1381"/>
      <c r="D339" s="1382"/>
      <c r="E339" s="11"/>
      <c r="F339" s="11"/>
      <c r="G339" s="2"/>
      <c r="H339" s="2"/>
      <c r="I339" s="2"/>
      <c r="J339" s="8"/>
      <c r="K339" s="11"/>
      <c r="L339" s="11"/>
      <c r="M339" s="11"/>
      <c r="N339" s="11"/>
      <c r="O339" s="2"/>
      <c r="P339" s="2"/>
      <c r="Q339" s="274"/>
      <c r="R339" s="2"/>
      <c r="S339" s="2"/>
      <c r="T339" s="2"/>
      <c r="U339" s="11"/>
      <c r="V339" s="11"/>
      <c r="W339" s="2"/>
      <c r="X339" s="126"/>
      <c r="Y339" s="2"/>
      <c r="Z339" s="2"/>
      <c r="AA339" s="2"/>
      <c r="AB339" s="2"/>
      <c r="AC339" s="2"/>
      <c r="AD339" s="2"/>
      <c r="AE339" s="2"/>
      <c r="AF339" s="2"/>
      <c r="AG339" s="2"/>
    </row>
    <row r="340" ht="15.75" customHeight="1">
      <c r="A340" s="1380"/>
      <c r="B340" s="1381"/>
      <c r="C340" s="1381"/>
      <c r="D340" s="1382"/>
      <c r="E340" s="11"/>
      <c r="F340" s="11"/>
      <c r="G340" s="2"/>
      <c r="H340" s="2"/>
      <c r="I340" s="2"/>
      <c r="J340" s="8"/>
      <c r="K340" s="11"/>
      <c r="L340" s="11"/>
      <c r="M340" s="11"/>
      <c r="N340" s="11"/>
      <c r="O340" s="2"/>
      <c r="P340" s="2"/>
      <c r="Q340" s="274"/>
      <c r="R340" s="2"/>
      <c r="S340" s="2"/>
      <c r="T340" s="2"/>
      <c r="U340" s="11"/>
      <c r="V340" s="11"/>
      <c r="W340" s="2"/>
      <c r="X340" s="126"/>
      <c r="Y340" s="2"/>
      <c r="Z340" s="2"/>
      <c r="AA340" s="2"/>
      <c r="AB340" s="2"/>
      <c r="AC340" s="2"/>
      <c r="AD340" s="2"/>
      <c r="AE340" s="2"/>
      <c r="AF340" s="2"/>
      <c r="AG340" s="2"/>
    </row>
    <row r="341" ht="15.75" customHeight="1">
      <c r="A341" s="1380"/>
      <c r="B341" s="1381"/>
      <c r="C341" s="1381"/>
      <c r="D341" s="1382"/>
      <c r="E341" s="11"/>
      <c r="F341" s="11"/>
      <c r="G341" s="2"/>
      <c r="H341" s="2"/>
      <c r="I341" s="2"/>
      <c r="J341" s="8"/>
      <c r="K341" s="11"/>
      <c r="L341" s="11"/>
      <c r="M341" s="11"/>
      <c r="N341" s="11"/>
      <c r="O341" s="2"/>
      <c r="P341" s="2"/>
      <c r="Q341" s="274"/>
      <c r="R341" s="2"/>
      <c r="S341" s="2"/>
      <c r="T341" s="2"/>
      <c r="U341" s="11"/>
      <c r="V341" s="11"/>
      <c r="W341" s="2"/>
      <c r="X341" s="126"/>
      <c r="Y341" s="2"/>
      <c r="Z341" s="2"/>
      <c r="AA341" s="2"/>
      <c r="AB341" s="2"/>
      <c r="AC341" s="2"/>
      <c r="AD341" s="2"/>
      <c r="AE341" s="2"/>
      <c r="AF341" s="2"/>
      <c r="AG341" s="2"/>
    </row>
    <row r="342" ht="15.75" customHeight="1">
      <c r="A342" s="1380"/>
      <c r="B342" s="1381"/>
      <c r="C342" s="1381"/>
      <c r="D342" s="1382"/>
      <c r="E342" s="11"/>
      <c r="F342" s="11"/>
      <c r="G342" s="2"/>
      <c r="H342" s="2"/>
      <c r="I342" s="2"/>
      <c r="J342" s="8"/>
      <c r="K342" s="11"/>
      <c r="L342" s="11"/>
      <c r="M342" s="11"/>
      <c r="N342" s="11"/>
      <c r="O342" s="2"/>
      <c r="P342" s="2"/>
      <c r="Q342" s="274"/>
      <c r="R342" s="2"/>
      <c r="S342" s="2"/>
      <c r="T342" s="2"/>
      <c r="U342" s="11"/>
      <c r="V342" s="11"/>
      <c r="W342" s="2"/>
      <c r="X342" s="126"/>
      <c r="Y342" s="2"/>
      <c r="Z342" s="2"/>
      <c r="AA342" s="2"/>
      <c r="AB342" s="2"/>
      <c r="AC342" s="2"/>
      <c r="AD342" s="2"/>
      <c r="AE342" s="2"/>
      <c r="AF342" s="2"/>
      <c r="AG342" s="2"/>
    </row>
    <row r="343" ht="15.75" customHeight="1">
      <c r="A343" s="1380"/>
      <c r="B343" s="1381"/>
      <c r="C343" s="1381"/>
      <c r="D343" s="1382"/>
      <c r="E343" s="11"/>
      <c r="F343" s="11"/>
      <c r="G343" s="2"/>
      <c r="H343" s="2"/>
      <c r="I343" s="2"/>
      <c r="J343" s="8"/>
      <c r="K343" s="11"/>
      <c r="L343" s="11"/>
      <c r="M343" s="11"/>
      <c r="N343" s="11"/>
      <c r="O343" s="2"/>
      <c r="P343" s="2"/>
      <c r="Q343" s="274"/>
      <c r="R343" s="2"/>
      <c r="S343" s="2"/>
      <c r="T343" s="2"/>
      <c r="U343" s="11"/>
      <c r="V343" s="11"/>
      <c r="W343" s="2"/>
      <c r="X343" s="126"/>
      <c r="Y343" s="2"/>
      <c r="Z343" s="2"/>
      <c r="AA343" s="2"/>
      <c r="AB343" s="2"/>
      <c r="AC343" s="2"/>
      <c r="AD343" s="2"/>
      <c r="AE343" s="2"/>
      <c r="AF343" s="2"/>
      <c r="AG343" s="2"/>
    </row>
    <row r="344" ht="15.75" customHeight="1">
      <c r="A344" s="1380"/>
      <c r="B344" s="1381"/>
      <c r="C344" s="1381"/>
      <c r="D344" s="1382"/>
      <c r="E344" s="11"/>
      <c r="F344" s="11"/>
      <c r="G344" s="2"/>
      <c r="H344" s="2"/>
      <c r="I344" s="2"/>
      <c r="J344" s="8"/>
      <c r="K344" s="11"/>
      <c r="L344" s="11"/>
      <c r="M344" s="11"/>
      <c r="N344" s="11"/>
      <c r="O344" s="2"/>
      <c r="P344" s="2"/>
      <c r="Q344" s="274"/>
      <c r="R344" s="2"/>
      <c r="S344" s="2"/>
      <c r="T344" s="2"/>
      <c r="U344" s="11"/>
      <c r="V344" s="11"/>
      <c r="W344" s="2"/>
      <c r="X344" s="126"/>
      <c r="Y344" s="2"/>
      <c r="Z344" s="2"/>
      <c r="AA344" s="2"/>
      <c r="AB344" s="2"/>
      <c r="AC344" s="2"/>
      <c r="AD344" s="2"/>
      <c r="AE344" s="2"/>
      <c r="AF344" s="2"/>
      <c r="AG344" s="2"/>
    </row>
    <row r="345" ht="15.75" customHeight="1">
      <c r="A345" s="1380"/>
      <c r="B345" s="1381"/>
      <c r="C345" s="1381"/>
      <c r="D345" s="1382"/>
      <c r="E345" s="11"/>
      <c r="F345" s="11"/>
      <c r="G345" s="2"/>
      <c r="H345" s="2"/>
      <c r="I345" s="2"/>
      <c r="J345" s="8"/>
      <c r="K345" s="11"/>
      <c r="L345" s="11"/>
      <c r="M345" s="11"/>
      <c r="N345" s="11"/>
      <c r="O345" s="2"/>
      <c r="P345" s="2"/>
      <c r="Q345" s="274"/>
      <c r="R345" s="2"/>
      <c r="S345" s="2"/>
      <c r="T345" s="2"/>
      <c r="U345" s="11"/>
      <c r="V345" s="11"/>
      <c r="W345" s="2"/>
      <c r="X345" s="126"/>
      <c r="Y345" s="2"/>
      <c r="Z345" s="2"/>
      <c r="AA345" s="2"/>
      <c r="AB345" s="2"/>
      <c r="AC345" s="2"/>
      <c r="AD345" s="2"/>
      <c r="AE345" s="2"/>
      <c r="AF345" s="2"/>
      <c r="AG345" s="2"/>
    </row>
    <row r="346" ht="15.75" customHeight="1">
      <c r="A346" s="1380"/>
      <c r="B346" s="1381"/>
      <c r="C346" s="1381"/>
      <c r="D346" s="1382"/>
      <c r="E346" s="11"/>
      <c r="F346" s="11"/>
      <c r="G346" s="2"/>
      <c r="H346" s="2"/>
      <c r="I346" s="2"/>
      <c r="J346" s="8"/>
      <c r="K346" s="11"/>
      <c r="L346" s="11"/>
      <c r="M346" s="11"/>
      <c r="N346" s="11"/>
      <c r="O346" s="2"/>
      <c r="P346" s="2"/>
      <c r="Q346" s="274"/>
      <c r="R346" s="2"/>
      <c r="S346" s="2"/>
      <c r="T346" s="2"/>
      <c r="U346" s="11"/>
      <c r="V346" s="11"/>
      <c r="W346" s="2"/>
      <c r="X346" s="126"/>
      <c r="Y346" s="2"/>
      <c r="Z346" s="2"/>
      <c r="AA346" s="2"/>
      <c r="AB346" s="2"/>
      <c r="AC346" s="2"/>
      <c r="AD346" s="2"/>
      <c r="AE346" s="2"/>
      <c r="AF346" s="2"/>
      <c r="AG346" s="2"/>
    </row>
    <row r="347" ht="15.75" customHeight="1">
      <c r="A347" s="1380"/>
      <c r="B347" s="1381"/>
      <c r="C347" s="1381"/>
      <c r="D347" s="1382"/>
      <c r="E347" s="11"/>
      <c r="F347" s="11"/>
      <c r="G347" s="2"/>
      <c r="H347" s="2"/>
      <c r="I347" s="2"/>
      <c r="J347" s="8"/>
      <c r="K347" s="11"/>
      <c r="L347" s="11"/>
      <c r="M347" s="11"/>
      <c r="N347" s="11"/>
      <c r="O347" s="2"/>
      <c r="P347" s="2"/>
      <c r="Q347" s="274"/>
      <c r="R347" s="2"/>
      <c r="S347" s="2"/>
      <c r="T347" s="2"/>
      <c r="U347" s="11"/>
      <c r="V347" s="11"/>
      <c r="W347" s="2"/>
      <c r="X347" s="126"/>
      <c r="Y347" s="2"/>
      <c r="Z347" s="2"/>
      <c r="AA347" s="2"/>
      <c r="AB347" s="2"/>
      <c r="AC347" s="2"/>
      <c r="AD347" s="2"/>
      <c r="AE347" s="2"/>
      <c r="AF347" s="2"/>
      <c r="AG347" s="2"/>
    </row>
    <row r="348" ht="15.75" customHeight="1">
      <c r="A348" s="1380"/>
      <c r="B348" s="1381"/>
      <c r="C348" s="1381"/>
      <c r="D348" s="1382"/>
      <c r="E348" s="11"/>
      <c r="F348" s="11"/>
      <c r="G348" s="2"/>
      <c r="H348" s="2"/>
      <c r="I348" s="2"/>
      <c r="J348" s="8"/>
      <c r="K348" s="11"/>
      <c r="L348" s="11"/>
      <c r="M348" s="11"/>
      <c r="N348" s="11"/>
      <c r="O348" s="2"/>
      <c r="P348" s="2"/>
      <c r="Q348" s="274"/>
      <c r="R348" s="2"/>
      <c r="S348" s="2"/>
      <c r="T348" s="2"/>
      <c r="U348" s="11"/>
      <c r="V348" s="11"/>
      <c r="W348" s="2"/>
      <c r="X348" s="126"/>
      <c r="Y348" s="2"/>
      <c r="Z348" s="2"/>
      <c r="AA348" s="2"/>
      <c r="AB348" s="2"/>
      <c r="AC348" s="2"/>
      <c r="AD348" s="2"/>
      <c r="AE348" s="2"/>
      <c r="AF348" s="2"/>
      <c r="AG348" s="2"/>
    </row>
    <row r="349" ht="15.75" customHeight="1">
      <c r="A349" s="1380"/>
      <c r="B349" s="1381"/>
      <c r="C349" s="1381"/>
      <c r="D349" s="1382"/>
      <c r="E349" s="11"/>
      <c r="F349" s="11"/>
      <c r="G349" s="2"/>
      <c r="H349" s="2"/>
      <c r="I349" s="2"/>
      <c r="J349" s="8"/>
      <c r="K349" s="11"/>
      <c r="L349" s="11"/>
      <c r="M349" s="11"/>
      <c r="N349" s="11"/>
      <c r="O349" s="2"/>
      <c r="P349" s="2"/>
      <c r="Q349" s="274"/>
      <c r="R349" s="2"/>
      <c r="S349" s="2"/>
      <c r="T349" s="2"/>
      <c r="U349" s="11"/>
      <c r="V349" s="11"/>
      <c r="W349" s="2"/>
      <c r="X349" s="126"/>
      <c r="Y349" s="2"/>
      <c r="Z349" s="2"/>
      <c r="AA349" s="2"/>
      <c r="AB349" s="2"/>
      <c r="AC349" s="2"/>
      <c r="AD349" s="2"/>
      <c r="AE349" s="2"/>
      <c r="AF349" s="2"/>
      <c r="AG349" s="2"/>
    </row>
    <row r="350" ht="15.75" customHeight="1">
      <c r="A350" s="1380"/>
      <c r="B350" s="1381"/>
      <c r="C350" s="1381"/>
      <c r="D350" s="1382"/>
      <c r="E350" s="11"/>
      <c r="F350" s="11"/>
      <c r="G350" s="2"/>
      <c r="H350" s="2"/>
      <c r="I350" s="2"/>
      <c r="J350" s="8"/>
      <c r="K350" s="11"/>
      <c r="L350" s="11"/>
      <c r="M350" s="11"/>
      <c r="N350" s="11"/>
      <c r="O350" s="2"/>
      <c r="P350" s="2"/>
      <c r="Q350" s="274"/>
      <c r="R350" s="2"/>
      <c r="S350" s="2"/>
      <c r="T350" s="2"/>
      <c r="U350" s="11"/>
      <c r="V350" s="11"/>
      <c r="W350" s="2"/>
      <c r="X350" s="126"/>
      <c r="Y350" s="2"/>
      <c r="Z350" s="2"/>
      <c r="AA350" s="2"/>
      <c r="AB350" s="2"/>
      <c r="AC350" s="2"/>
      <c r="AD350" s="2"/>
      <c r="AE350" s="2"/>
      <c r="AF350" s="2"/>
      <c r="AG350" s="2"/>
    </row>
    <row r="351" ht="15.75" customHeight="1">
      <c r="A351" s="1380"/>
      <c r="B351" s="1381"/>
      <c r="C351" s="1381"/>
      <c r="D351" s="1382"/>
      <c r="E351" s="11"/>
      <c r="F351" s="11"/>
      <c r="G351" s="2"/>
      <c r="H351" s="2"/>
      <c r="I351" s="2"/>
      <c r="J351" s="8"/>
      <c r="K351" s="11"/>
      <c r="L351" s="11"/>
      <c r="M351" s="11"/>
      <c r="N351" s="11"/>
      <c r="O351" s="2"/>
      <c r="P351" s="2"/>
      <c r="Q351" s="274"/>
      <c r="R351" s="2"/>
      <c r="S351" s="2"/>
      <c r="T351" s="2"/>
      <c r="U351" s="11"/>
      <c r="V351" s="11"/>
      <c r="W351" s="2"/>
      <c r="X351" s="126"/>
      <c r="Y351" s="2"/>
      <c r="Z351" s="2"/>
      <c r="AA351" s="2"/>
      <c r="AB351" s="2"/>
      <c r="AC351" s="2"/>
      <c r="AD351" s="2"/>
      <c r="AE351" s="2"/>
      <c r="AF351" s="2"/>
      <c r="AG351" s="2"/>
    </row>
    <row r="352" ht="15.75" customHeight="1">
      <c r="A352" s="1380"/>
      <c r="B352" s="1381"/>
      <c r="C352" s="1381"/>
      <c r="D352" s="1382"/>
      <c r="E352" s="11"/>
      <c r="F352" s="11"/>
      <c r="G352" s="2"/>
      <c r="H352" s="2"/>
      <c r="I352" s="2"/>
      <c r="J352" s="8"/>
      <c r="K352" s="11"/>
      <c r="L352" s="11"/>
      <c r="M352" s="11"/>
      <c r="N352" s="11"/>
      <c r="O352" s="2"/>
      <c r="P352" s="2"/>
      <c r="Q352" s="274"/>
      <c r="R352" s="2"/>
      <c r="S352" s="2"/>
      <c r="T352" s="2"/>
      <c r="U352" s="11"/>
      <c r="V352" s="11"/>
      <c r="W352" s="2"/>
      <c r="X352" s="126"/>
      <c r="Y352" s="2"/>
      <c r="Z352" s="2"/>
      <c r="AA352" s="2"/>
      <c r="AB352" s="2"/>
      <c r="AC352" s="2"/>
      <c r="AD352" s="2"/>
      <c r="AE352" s="2"/>
      <c r="AF352" s="2"/>
      <c r="AG352" s="2"/>
    </row>
    <row r="353" ht="15.75" customHeight="1">
      <c r="A353" s="1380"/>
      <c r="B353" s="1381"/>
      <c r="C353" s="1381"/>
      <c r="D353" s="1382"/>
      <c r="E353" s="11"/>
      <c r="F353" s="11"/>
      <c r="G353" s="2"/>
      <c r="H353" s="2"/>
      <c r="I353" s="2"/>
      <c r="J353" s="8"/>
      <c r="K353" s="11"/>
      <c r="L353" s="11"/>
      <c r="M353" s="11"/>
      <c r="N353" s="11"/>
      <c r="O353" s="2"/>
      <c r="P353" s="2"/>
      <c r="Q353" s="274"/>
      <c r="R353" s="2"/>
      <c r="S353" s="2"/>
      <c r="T353" s="2"/>
      <c r="U353" s="11"/>
      <c r="V353" s="11"/>
      <c r="W353" s="2"/>
      <c r="X353" s="126"/>
      <c r="Y353" s="2"/>
      <c r="Z353" s="2"/>
      <c r="AA353" s="2"/>
      <c r="AB353" s="2"/>
      <c r="AC353" s="2"/>
      <c r="AD353" s="2"/>
      <c r="AE353" s="2"/>
      <c r="AF353" s="2"/>
      <c r="AG353" s="2"/>
    </row>
    <row r="354" ht="15.75" customHeight="1">
      <c r="A354" s="1380"/>
      <c r="B354" s="1381"/>
      <c r="C354" s="1381"/>
      <c r="D354" s="1382"/>
      <c r="E354" s="11"/>
      <c r="F354" s="11"/>
      <c r="G354" s="2"/>
      <c r="H354" s="2"/>
      <c r="I354" s="2"/>
      <c r="J354" s="8"/>
      <c r="K354" s="11"/>
      <c r="L354" s="11"/>
      <c r="M354" s="11"/>
      <c r="N354" s="11"/>
      <c r="O354" s="2"/>
      <c r="P354" s="2"/>
      <c r="Q354" s="274"/>
      <c r="R354" s="2"/>
      <c r="S354" s="2"/>
      <c r="T354" s="2"/>
      <c r="U354" s="11"/>
      <c r="V354" s="11"/>
      <c r="W354" s="2"/>
      <c r="X354" s="126"/>
      <c r="Y354" s="2"/>
      <c r="Z354" s="2"/>
      <c r="AA354" s="2"/>
      <c r="AB354" s="2"/>
      <c r="AC354" s="2"/>
      <c r="AD354" s="2"/>
      <c r="AE354" s="2"/>
      <c r="AF354" s="2"/>
      <c r="AG354" s="2"/>
    </row>
    <row r="355" ht="15.75" customHeight="1">
      <c r="A355" s="1380"/>
      <c r="B355" s="1381"/>
      <c r="C355" s="1381"/>
      <c r="D355" s="1382"/>
      <c r="E355" s="11"/>
      <c r="F355" s="11"/>
      <c r="G355" s="2"/>
      <c r="H355" s="2"/>
      <c r="I355" s="2"/>
      <c r="J355" s="8"/>
      <c r="K355" s="11"/>
      <c r="L355" s="11"/>
      <c r="M355" s="11"/>
      <c r="N355" s="11"/>
      <c r="O355" s="2"/>
      <c r="P355" s="2"/>
      <c r="Q355" s="274"/>
      <c r="R355" s="2"/>
      <c r="S355" s="2"/>
      <c r="T355" s="2"/>
      <c r="U355" s="11"/>
      <c r="V355" s="11"/>
      <c r="W355" s="2"/>
      <c r="X355" s="126"/>
      <c r="Y355" s="2"/>
      <c r="Z355" s="2"/>
      <c r="AA355" s="2"/>
      <c r="AB355" s="2"/>
      <c r="AC355" s="2"/>
      <c r="AD355" s="2"/>
      <c r="AE355" s="2"/>
      <c r="AF355" s="2"/>
      <c r="AG355" s="2"/>
    </row>
    <row r="356" ht="15.75" customHeight="1">
      <c r="A356" s="1380"/>
      <c r="B356" s="1381"/>
      <c r="C356" s="1381"/>
      <c r="D356" s="1382"/>
      <c r="E356" s="11"/>
      <c r="F356" s="11"/>
      <c r="G356" s="2"/>
      <c r="H356" s="2"/>
      <c r="I356" s="2"/>
      <c r="J356" s="8"/>
      <c r="K356" s="11"/>
      <c r="L356" s="11"/>
      <c r="M356" s="11"/>
      <c r="N356" s="11"/>
      <c r="O356" s="2"/>
      <c r="P356" s="2"/>
      <c r="Q356" s="274"/>
      <c r="R356" s="2"/>
      <c r="S356" s="2"/>
      <c r="T356" s="2"/>
      <c r="U356" s="11"/>
      <c r="V356" s="11"/>
      <c r="W356" s="2"/>
      <c r="X356" s="126"/>
      <c r="Y356" s="2"/>
      <c r="Z356" s="2"/>
      <c r="AA356" s="2"/>
      <c r="AB356" s="2"/>
      <c r="AC356" s="2"/>
      <c r="AD356" s="2"/>
      <c r="AE356" s="2"/>
      <c r="AF356" s="2"/>
      <c r="AG356" s="2"/>
    </row>
    <row r="357" ht="15.75" customHeight="1">
      <c r="A357" s="1380"/>
      <c r="B357" s="1381"/>
      <c r="C357" s="1381"/>
      <c r="D357" s="1382"/>
      <c r="E357" s="11"/>
      <c r="F357" s="11"/>
      <c r="G357" s="2"/>
      <c r="H357" s="2"/>
      <c r="I357" s="2"/>
      <c r="J357" s="8"/>
      <c r="K357" s="11"/>
      <c r="L357" s="11"/>
      <c r="M357" s="11"/>
      <c r="N357" s="11"/>
      <c r="O357" s="2"/>
      <c r="P357" s="2"/>
      <c r="Q357" s="274"/>
      <c r="R357" s="2"/>
      <c r="S357" s="2"/>
      <c r="T357" s="2"/>
      <c r="U357" s="11"/>
      <c r="V357" s="11"/>
      <c r="W357" s="2"/>
      <c r="X357" s="126"/>
      <c r="Y357" s="2"/>
      <c r="Z357" s="2"/>
      <c r="AA357" s="2"/>
      <c r="AB357" s="2"/>
      <c r="AC357" s="2"/>
      <c r="AD357" s="2"/>
      <c r="AE357" s="2"/>
      <c r="AF357" s="2"/>
      <c r="AG357" s="2"/>
    </row>
    <row r="358" ht="15.75" customHeight="1">
      <c r="A358" s="1380"/>
      <c r="B358" s="1381"/>
      <c r="C358" s="1381"/>
      <c r="D358" s="1382"/>
      <c r="E358" s="11"/>
      <c r="F358" s="11"/>
      <c r="G358" s="2"/>
      <c r="H358" s="2"/>
      <c r="I358" s="2"/>
      <c r="J358" s="8"/>
      <c r="K358" s="11"/>
      <c r="L358" s="11"/>
      <c r="M358" s="11"/>
      <c r="N358" s="11"/>
      <c r="O358" s="2"/>
      <c r="P358" s="2"/>
      <c r="Q358" s="274"/>
      <c r="R358" s="2"/>
      <c r="S358" s="2"/>
      <c r="T358" s="2"/>
      <c r="U358" s="11"/>
      <c r="V358" s="11"/>
      <c r="W358" s="2"/>
      <c r="X358" s="126"/>
      <c r="Y358" s="2"/>
      <c r="Z358" s="2"/>
      <c r="AA358" s="2"/>
      <c r="AB358" s="2"/>
      <c r="AC358" s="2"/>
      <c r="AD358" s="2"/>
      <c r="AE358" s="2"/>
      <c r="AF358" s="2"/>
      <c r="AG358" s="2"/>
    </row>
    <row r="359" ht="15.75" customHeight="1">
      <c r="A359" s="1380"/>
      <c r="B359" s="1381"/>
      <c r="C359" s="1381"/>
      <c r="D359" s="1382"/>
      <c r="E359" s="11"/>
      <c r="F359" s="11"/>
      <c r="G359" s="2"/>
      <c r="H359" s="2"/>
      <c r="I359" s="2"/>
      <c r="J359" s="8"/>
      <c r="K359" s="11"/>
      <c r="L359" s="11"/>
      <c r="M359" s="11"/>
      <c r="N359" s="11"/>
      <c r="O359" s="2"/>
      <c r="P359" s="2"/>
      <c r="Q359" s="274"/>
      <c r="R359" s="2"/>
      <c r="S359" s="2"/>
      <c r="T359" s="2"/>
      <c r="U359" s="11"/>
      <c r="V359" s="11"/>
      <c r="W359" s="2"/>
      <c r="X359" s="126"/>
      <c r="Y359" s="2"/>
      <c r="Z359" s="2"/>
      <c r="AA359" s="2"/>
      <c r="AB359" s="2"/>
      <c r="AC359" s="2"/>
      <c r="AD359" s="2"/>
      <c r="AE359" s="2"/>
      <c r="AF359" s="2"/>
      <c r="AG359" s="2"/>
    </row>
    <row r="360" ht="15.75" customHeight="1">
      <c r="A360" s="1380"/>
      <c r="B360" s="1381"/>
      <c r="C360" s="1381"/>
      <c r="D360" s="1382"/>
      <c r="E360" s="11"/>
      <c r="F360" s="11"/>
      <c r="G360" s="2"/>
      <c r="H360" s="2"/>
      <c r="I360" s="2"/>
      <c r="J360" s="8"/>
      <c r="K360" s="11"/>
      <c r="L360" s="11"/>
      <c r="M360" s="11"/>
      <c r="N360" s="11"/>
      <c r="O360" s="2"/>
      <c r="P360" s="2"/>
      <c r="Q360" s="274"/>
      <c r="R360" s="2"/>
      <c r="S360" s="2"/>
      <c r="T360" s="2"/>
      <c r="U360" s="11"/>
      <c r="V360" s="11"/>
      <c r="W360" s="2"/>
      <c r="X360" s="126"/>
      <c r="Y360" s="2"/>
      <c r="Z360" s="2"/>
      <c r="AA360" s="2"/>
      <c r="AB360" s="2"/>
      <c r="AC360" s="2"/>
      <c r="AD360" s="2"/>
      <c r="AE360" s="2"/>
      <c r="AF360" s="2"/>
      <c r="AG360" s="2"/>
    </row>
    <row r="361" ht="15.75" customHeight="1">
      <c r="A361" s="1380"/>
      <c r="B361" s="1381"/>
      <c r="C361" s="1381"/>
      <c r="D361" s="1382"/>
      <c r="E361" s="11"/>
      <c r="F361" s="11"/>
      <c r="G361" s="2"/>
      <c r="H361" s="2"/>
      <c r="I361" s="2"/>
      <c r="J361" s="8"/>
      <c r="K361" s="11"/>
      <c r="L361" s="11"/>
      <c r="M361" s="11"/>
      <c r="N361" s="11"/>
      <c r="O361" s="2"/>
      <c r="P361" s="2"/>
      <c r="Q361" s="274"/>
      <c r="R361" s="2"/>
      <c r="S361" s="2"/>
      <c r="T361" s="2"/>
      <c r="U361" s="11"/>
      <c r="V361" s="11"/>
      <c r="W361" s="2"/>
      <c r="X361" s="126"/>
      <c r="Y361" s="2"/>
      <c r="Z361" s="2"/>
      <c r="AA361" s="2"/>
      <c r="AB361" s="2"/>
      <c r="AC361" s="2"/>
      <c r="AD361" s="2"/>
      <c r="AE361" s="2"/>
      <c r="AF361" s="2"/>
      <c r="AG361" s="2"/>
    </row>
    <row r="362" ht="15.75" customHeight="1">
      <c r="A362" s="1380"/>
      <c r="B362" s="1381"/>
      <c r="C362" s="1381"/>
      <c r="D362" s="1382"/>
      <c r="E362" s="11"/>
      <c r="F362" s="11"/>
      <c r="G362" s="2"/>
      <c r="H362" s="2"/>
      <c r="I362" s="2"/>
      <c r="J362" s="8"/>
      <c r="K362" s="11"/>
      <c r="L362" s="11"/>
      <c r="M362" s="11"/>
      <c r="N362" s="11"/>
      <c r="O362" s="2"/>
      <c r="P362" s="2"/>
      <c r="Q362" s="274"/>
      <c r="R362" s="2"/>
      <c r="S362" s="2"/>
      <c r="T362" s="2"/>
      <c r="U362" s="11"/>
      <c r="V362" s="11"/>
      <c r="W362" s="2"/>
      <c r="X362" s="126"/>
      <c r="Y362" s="2"/>
      <c r="Z362" s="2"/>
      <c r="AA362" s="2"/>
      <c r="AB362" s="2"/>
      <c r="AC362" s="2"/>
      <c r="AD362" s="2"/>
      <c r="AE362" s="2"/>
      <c r="AF362" s="2"/>
      <c r="AG362" s="2"/>
    </row>
    <row r="363" ht="15.75" customHeight="1">
      <c r="A363" s="1380"/>
      <c r="B363" s="1381"/>
      <c r="C363" s="1381"/>
      <c r="D363" s="1382"/>
      <c r="E363" s="11"/>
      <c r="F363" s="11"/>
      <c r="G363" s="2"/>
      <c r="H363" s="2"/>
      <c r="I363" s="2"/>
      <c r="J363" s="8"/>
      <c r="K363" s="11"/>
      <c r="L363" s="11"/>
      <c r="M363" s="11"/>
      <c r="N363" s="11"/>
      <c r="O363" s="2"/>
      <c r="P363" s="2"/>
      <c r="Q363" s="274"/>
      <c r="R363" s="2"/>
      <c r="S363" s="2"/>
      <c r="T363" s="2"/>
      <c r="U363" s="11"/>
      <c r="V363" s="11"/>
      <c r="W363" s="2"/>
      <c r="X363" s="126"/>
      <c r="Y363" s="2"/>
      <c r="Z363" s="2"/>
      <c r="AA363" s="2"/>
      <c r="AB363" s="2"/>
      <c r="AC363" s="2"/>
      <c r="AD363" s="2"/>
      <c r="AE363" s="2"/>
      <c r="AF363" s="2"/>
      <c r="AG363" s="2"/>
    </row>
    <row r="364" ht="15.75" customHeight="1">
      <c r="A364" s="1380"/>
      <c r="B364" s="1381"/>
      <c r="C364" s="1381"/>
      <c r="D364" s="1382"/>
      <c r="E364" s="11"/>
      <c r="F364" s="11"/>
      <c r="G364" s="2"/>
      <c r="H364" s="2"/>
      <c r="I364" s="2"/>
      <c r="J364" s="8"/>
      <c r="K364" s="11"/>
      <c r="L364" s="11"/>
      <c r="M364" s="11"/>
      <c r="N364" s="11"/>
      <c r="O364" s="2"/>
      <c r="P364" s="2"/>
      <c r="Q364" s="274"/>
      <c r="R364" s="2"/>
      <c r="S364" s="2"/>
      <c r="T364" s="2"/>
      <c r="U364" s="11"/>
      <c r="V364" s="11"/>
      <c r="W364" s="2"/>
      <c r="X364" s="126"/>
      <c r="Y364" s="2"/>
      <c r="Z364" s="2"/>
      <c r="AA364" s="2"/>
      <c r="AB364" s="2"/>
      <c r="AC364" s="2"/>
      <c r="AD364" s="2"/>
      <c r="AE364" s="2"/>
      <c r="AF364" s="2"/>
      <c r="AG364" s="2"/>
    </row>
    <row r="365" ht="15.75" customHeight="1">
      <c r="A365" s="1380"/>
      <c r="B365" s="1381"/>
      <c r="C365" s="1381"/>
      <c r="D365" s="1382"/>
      <c r="E365" s="11"/>
      <c r="F365" s="11"/>
      <c r="G365" s="2"/>
      <c r="H365" s="2"/>
      <c r="I365" s="2"/>
      <c r="J365" s="8"/>
      <c r="K365" s="11"/>
      <c r="L365" s="11"/>
      <c r="M365" s="11"/>
      <c r="N365" s="11"/>
      <c r="O365" s="2"/>
      <c r="P365" s="2"/>
      <c r="Q365" s="274"/>
      <c r="R365" s="2"/>
      <c r="S365" s="2"/>
      <c r="T365" s="2"/>
      <c r="U365" s="11"/>
      <c r="V365" s="11"/>
      <c r="W365" s="2"/>
      <c r="X365" s="126"/>
      <c r="Y365" s="2"/>
      <c r="Z365" s="2"/>
      <c r="AA365" s="2"/>
      <c r="AB365" s="2"/>
      <c r="AC365" s="2"/>
      <c r="AD365" s="2"/>
      <c r="AE365" s="2"/>
      <c r="AF365" s="2"/>
      <c r="AG365" s="2"/>
    </row>
    <row r="366" ht="15.75" customHeight="1">
      <c r="A366" s="1380"/>
      <c r="B366" s="1381"/>
      <c r="C366" s="1381"/>
      <c r="D366" s="1382"/>
      <c r="E366" s="11"/>
      <c r="F366" s="11"/>
      <c r="G366" s="2"/>
      <c r="H366" s="2"/>
      <c r="I366" s="2"/>
      <c r="J366" s="8"/>
      <c r="K366" s="11"/>
      <c r="L366" s="11"/>
      <c r="M366" s="11"/>
      <c r="N366" s="11"/>
      <c r="O366" s="2"/>
      <c r="P366" s="2"/>
      <c r="Q366" s="274"/>
      <c r="R366" s="2"/>
      <c r="S366" s="2"/>
      <c r="T366" s="2"/>
      <c r="U366" s="11"/>
      <c r="V366" s="11"/>
      <c r="W366" s="2"/>
      <c r="X366" s="126"/>
      <c r="Y366" s="2"/>
      <c r="Z366" s="2"/>
      <c r="AA366" s="2"/>
      <c r="AB366" s="2"/>
      <c r="AC366" s="2"/>
      <c r="AD366" s="2"/>
      <c r="AE366" s="2"/>
      <c r="AF366" s="2"/>
      <c r="AG366" s="2"/>
    </row>
    <row r="367" ht="15.75" customHeight="1">
      <c r="A367" s="1380"/>
      <c r="B367" s="1381"/>
      <c r="C367" s="1381"/>
      <c r="D367" s="1382"/>
      <c r="E367" s="11"/>
      <c r="F367" s="11"/>
      <c r="G367" s="2"/>
      <c r="H367" s="2"/>
      <c r="I367" s="2"/>
      <c r="J367" s="8"/>
      <c r="K367" s="11"/>
      <c r="L367" s="11"/>
      <c r="M367" s="11"/>
      <c r="N367" s="11"/>
      <c r="O367" s="2"/>
      <c r="P367" s="2"/>
      <c r="Q367" s="274"/>
      <c r="R367" s="2"/>
      <c r="S367" s="2"/>
      <c r="T367" s="2"/>
      <c r="U367" s="11"/>
      <c r="V367" s="11"/>
      <c r="W367" s="2"/>
      <c r="X367" s="126"/>
      <c r="Y367" s="2"/>
      <c r="Z367" s="2"/>
      <c r="AA367" s="2"/>
      <c r="AB367" s="2"/>
      <c r="AC367" s="2"/>
      <c r="AD367" s="2"/>
      <c r="AE367" s="2"/>
      <c r="AF367" s="2"/>
      <c r="AG367" s="2"/>
    </row>
    <row r="368" ht="15.75" customHeight="1">
      <c r="A368" s="1380"/>
      <c r="B368" s="1381"/>
      <c r="C368" s="1381"/>
      <c r="D368" s="1382"/>
      <c r="E368" s="11"/>
      <c r="F368" s="11"/>
      <c r="G368" s="2"/>
      <c r="H368" s="2"/>
      <c r="I368" s="2"/>
      <c r="J368" s="8"/>
      <c r="K368" s="11"/>
      <c r="L368" s="11"/>
      <c r="M368" s="11"/>
      <c r="N368" s="11"/>
      <c r="O368" s="2"/>
      <c r="P368" s="2"/>
      <c r="Q368" s="274"/>
      <c r="R368" s="2"/>
      <c r="S368" s="2"/>
      <c r="T368" s="2"/>
      <c r="U368" s="11"/>
      <c r="V368" s="11"/>
      <c r="W368" s="2"/>
      <c r="X368" s="126"/>
      <c r="Y368" s="2"/>
      <c r="Z368" s="2"/>
      <c r="AA368" s="2"/>
      <c r="AB368" s="2"/>
      <c r="AC368" s="2"/>
      <c r="AD368" s="2"/>
      <c r="AE368" s="2"/>
      <c r="AF368" s="2"/>
      <c r="AG368" s="2"/>
    </row>
    <row r="369" ht="15.75" customHeight="1">
      <c r="A369" s="1380"/>
      <c r="B369" s="1381"/>
      <c r="C369" s="1381"/>
      <c r="D369" s="1382"/>
      <c r="E369" s="11"/>
      <c r="F369" s="11"/>
      <c r="G369" s="2"/>
      <c r="H369" s="2"/>
      <c r="I369" s="2"/>
      <c r="J369" s="8"/>
      <c r="K369" s="11"/>
      <c r="L369" s="11"/>
      <c r="M369" s="11"/>
      <c r="N369" s="11"/>
      <c r="O369" s="2"/>
      <c r="P369" s="2"/>
      <c r="Q369" s="274"/>
      <c r="R369" s="2"/>
      <c r="S369" s="2"/>
      <c r="T369" s="2"/>
      <c r="U369" s="11"/>
      <c r="V369" s="11"/>
      <c r="W369" s="2"/>
      <c r="X369" s="126"/>
      <c r="Y369" s="2"/>
      <c r="Z369" s="2"/>
      <c r="AA369" s="2"/>
      <c r="AB369" s="2"/>
      <c r="AC369" s="2"/>
      <c r="AD369" s="2"/>
      <c r="AE369" s="2"/>
      <c r="AF369" s="2"/>
      <c r="AG369" s="2"/>
    </row>
    <row r="370" ht="15.75" customHeight="1">
      <c r="A370" s="1380"/>
      <c r="B370" s="1381"/>
      <c r="C370" s="1381"/>
      <c r="D370" s="1382"/>
      <c r="E370" s="11"/>
      <c r="F370" s="11"/>
      <c r="G370" s="2"/>
      <c r="H370" s="2"/>
      <c r="I370" s="2"/>
      <c r="J370" s="8"/>
      <c r="K370" s="11"/>
      <c r="L370" s="11"/>
      <c r="M370" s="11"/>
      <c r="N370" s="11"/>
      <c r="O370" s="2"/>
      <c r="P370" s="2"/>
      <c r="Q370" s="274"/>
      <c r="R370" s="2"/>
      <c r="S370" s="2"/>
      <c r="T370" s="2"/>
      <c r="U370" s="11"/>
      <c r="V370" s="11"/>
      <c r="W370" s="2"/>
      <c r="X370" s="126"/>
      <c r="Y370" s="2"/>
      <c r="Z370" s="2"/>
      <c r="AA370" s="2"/>
      <c r="AB370" s="2"/>
      <c r="AC370" s="2"/>
      <c r="AD370" s="2"/>
      <c r="AE370" s="2"/>
      <c r="AF370" s="2"/>
      <c r="AG370" s="2"/>
    </row>
    <row r="371" ht="15.75" customHeight="1">
      <c r="A371" s="1380"/>
      <c r="B371" s="1381"/>
      <c r="C371" s="1381"/>
      <c r="D371" s="1382"/>
      <c r="E371" s="11"/>
      <c r="F371" s="11"/>
      <c r="G371" s="2"/>
      <c r="H371" s="2"/>
      <c r="I371" s="2"/>
      <c r="J371" s="8"/>
      <c r="K371" s="11"/>
      <c r="L371" s="11"/>
      <c r="M371" s="11"/>
      <c r="N371" s="11"/>
      <c r="O371" s="2"/>
      <c r="P371" s="2"/>
      <c r="Q371" s="274"/>
      <c r="R371" s="2"/>
      <c r="S371" s="2"/>
      <c r="T371" s="2"/>
      <c r="U371" s="11"/>
      <c r="V371" s="11"/>
      <c r="W371" s="2"/>
      <c r="X371" s="126"/>
      <c r="Y371" s="2"/>
      <c r="Z371" s="2"/>
      <c r="AA371" s="2"/>
      <c r="AB371" s="2"/>
      <c r="AC371" s="2"/>
      <c r="AD371" s="2"/>
      <c r="AE371" s="2"/>
      <c r="AF371" s="2"/>
      <c r="AG371" s="2"/>
    </row>
    <row r="372" ht="15.75" customHeight="1">
      <c r="A372" s="1380"/>
      <c r="B372" s="1381"/>
      <c r="C372" s="1381"/>
      <c r="D372" s="1382"/>
      <c r="E372" s="11"/>
      <c r="F372" s="11"/>
      <c r="G372" s="2"/>
      <c r="H372" s="2"/>
      <c r="I372" s="2"/>
      <c r="J372" s="8"/>
      <c r="K372" s="11"/>
      <c r="L372" s="11"/>
      <c r="M372" s="11"/>
      <c r="N372" s="11"/>
      <c r="O372" s="2"/>
      <c r="P372" s="2"/>
      <c r="Q372" s="274"/>
      <c r="R372" s="2"/>
      <c r="S372" s="2"/>
      <c r="T372" s="2"/>
      <c r="U372" s="11"/>
      <c r="V372" s="11"/>
      <c r="W372" s="2"/>
      <c r="X372" s="126"/>
      <c r="Y372" s="2"/>
      <c r="Z372" s="2"/>
      <c r="AA372" s="2"/>
      <c r="AB372" s="2"/>
      <c r="AC372" s="2"/>
      <c r="AD372" s="2"/>
      <c r="AE372" s="2"/>
      <c r="AF372" s="2"/>
      <c r="AG372" s="2"/>
    </row>
    <row r="373" ht="15.75" customHeight="1">
      <c r="A373" s="1380"/>
      <c r="B373" s="1381"/>
      <c r="C373" s="1381"/>
      <c r="D373" s="1382"/>
      <c r="E373" s="11"/>
      <c r="F373" s="11"/>
      <c r="G373" s="2"/>
      <c r="H373" s="2"/>
      <c r="I373" s="2"/>
      <c r="J373" s="8"/>
      <c r="K373" s="11"/>
      <c r="L373" s="11"/>
      <c r="M373" s="11"/>
      <c r="N373" s="11"/>
      <c r="O373" s="2"/>
      <c r="P373" s="2"/>
      <c r="Q373" s="274"/>
      <c r="R373" s="2"/>
      <c r="S373" s="2"/>
      <c r="T373" s="2"/>
      <c r="U373" s="11"/>
      <c r="V373" s="11"/>
      <c r="W373" s="2"/>
      <c r="X373" s="126"/>
      <c r="Y373" s="2"/>
      <c r="Z373" s="2"/>
      <c r="AA373" s="2"/>
      <c r="AB373" s="2"/>
      <c r="AC373" s="2"/>
      <c r="AD373" s="2"/>
      <c r="AE373" s="2"/>
      <c r="AF373" s="2"/>
      <c r="AG373" s="2"/>
    </row>
    <row r="374" ht="15.75" customHeight="1">
      <c r="A374" s="1380"/>
      <c r="B374" s="1381"/>
      <c r="C374" s="1381"/>
      <c r="D374" s="1382"/>
      <c r="E374" s="11"/>
      <c r="F374" s="11"/>
      <c r="G374" s="2"/>
      <c r="H374" s="2"/>
      <c r="I374" s="2"/>
      <c r="J374" s="8"/>
      <c r="K374" s="11"/>
      <c r="L374" s="11"/>
      <c r="M374" s="11"/>
      <c r="N374" s="11"/>
      <c r="O374" s="2"/>
      <c r="P374" s="2"/>
      <c r="Q374" s="274"/>
      <c r="R374" s="2"/>
      <c r="S374" s="2"/>
      <c r="T374" s="2"/>
      <c r="U374" s="11"/>
      <c r="V374" s="11"/>
      <c r="W374" s="2"/>
      <c r="X374" s="126"/>
      <c r="Y374" s="2"/>
      <c r="Z374" s="2"/>
      <c r="AA374" s="2"/>
      <c r="AB374" s="2"/>
      <c r="AC374" s="2"/>
      <c r="AD374" s="2"/>
      <c r="AE374" s="2"/>
      <c r="AF374" s="2"/>
      <c r="AG374" s="2"/>
    </row>
    <row r="375" ht="15.75" customHeight="1">
      <c r="A375" s="1380"/>
      <c r="B375" s="1381"/>
      <c r="C375" s="1381"/>
      <c r="D375" s="1382"/>
      <c r="E375" s="11"/>
      <c r="F375" s="11"/>
      <c r="G375" s="2"/>
      <c r="H375" s="2"/>
      <c r="I375" s="2"/>
      <c r="J375" s="8"/>
      <c r="K375" s="11"/>
      <c r="L375" s="11"/>
      <c r="M375" s="11"/>
      <c r="N375" s="11"/>
      <c r="O375" s="2"/>
      <c r="P375" s="2"/>
      <c r="Q375" s="274"/>
      <c r="R375" s="2"/>
      <c r="S375" s="2"/>
      <c r="T375" s="2"/>
      <c r="U375" s="11"/>
      <c r="V375" s="11"/>
      <c r="W375" s="2"/>
      <c r="X375" s="126"/>
      <c r="Y375" s="2"/>
      <c r="Z375" s="2"/>
      <c r="AA375" s="2"/>
      <c r="AB375" s="2"/>
      <c r="AC375" s="2"/>
      <c r="AD375" s="2"/>
      <c r="AE375" s="2"/>
      <c r="AF375" s="2"/>
      <c r="AG375" s="2"/>
    </row>
    <row r="376" ht="15.75" customHeight="1">
      <c r="A376" s="1380"/>
      <c r="B376" s="1381"/>
      <c r="C376" s="1381"/>
      <c r="D376" s="1382"/>
      <c r="E376" s="11"/>
      <c r="F376" s="11"/>
      <c r="G376" s="2"/>
      <c r="H376" s="2"/>
      <c r="I376" s="2"/>
      <c r="J376" s="8"/>
      <c r="K376" s="11"/>
      <c r="L376" s="11"/>
      <c r="M376" s="11"/>
      <c r="N376" s="11"/>
      <c r="O376" s="2"/>
      <c r="P376" s="2"/>
      <c r="Q376" s="274"/>
      <c r="R376" s="2"/>
      <c r="S376" s="2"/>
      <c r="T376" s="2"/>
      <c r="U376" s="11"/>
      <c r="V376" s="11"/>
      <c r="W376" s="2"/>
      <c r="X376" s="126"/>
      <c r="Y376" s="2"/>
      <c r="Z376" s="2"/>
      <c r="AA376" s="2"/>
      <c r="AB376" s="2"/>
      <c r="AC376" s="2"/>
      <c r="AD376" s="2"/>
      <c r="AE376" s="2"/>
      <c r="AF376" s="2"/>
      <c r="AG376" s="2"/>
    </row>
    <row r="377" ht="15.75" customHeight="1">
      <c r="A377" s="1380"/>
      <c r="B377" s="1381"/>
      <c r="C377" s="1381"/>
      <c r="D377" s="1382"/>
      <c r="E377" s="11"/>
      <c r="F377" s="11"/>
      <c r="G377" s="2"/>
      <c r="H377" s="2"/>
      <c r="I377" s="2"/>
      <c r="J377" s="8"/>
      <c r="K377" s="11"/>
      <c r="L377" s="11"/>
      <c r="M377" s="11"/>
      <c r="N377" s="11"/>
      <c r="O377" s="2"/>
      <c r="P377" s="2"/>
      <c r="Q377" s="274"/>
      <c r="R377" s="2"/>
      <c r="S377" s="2"/>
      <c r="T377" s="2"/>
      <c r="U377" s="11"/>
      <c r="V377" s="11"/>
      <c r="W377" s="2"/>
      <c r="X377" s="126"/>
      <c r="Y377" s="2"/>
      <c r="Z377" s="2"/>
      <c r="AA377" s="2"/>
      <c r="AB377" s="2"/>
      <c r="AC377" s="2"/>
      <c r="AD377" s="2"/>
      <c r="AE377" s="2"/>
      <c r="AF377" s="2"/>
      <c r="AG377" s="2"/>
    </row>
    <row r="378" ht="15.75" customHeight="1">
      <c r="A378" s="1380"/>
      <c r="B378" s="1381"/>
      <c r="C378" s="1381"/>
      <c r="D378" s="1382"/>
      <c r="E378" s="11"/>
      <c r="F378" s="11"/>
      <c r="G378" s="2"/>
      <c r="H378" s="2"/>
      <c r="I378" s="2"/>
      <c r="J378" s="8"/>
      <c r="K378" s="11"/>
      <c r="L378" s="11"/>
      <c r="M378" s="11"/>
      <c r="N378" s="11"/>
      <c r="O378" s="2"/>
      <c r="P378" s="2"/>
      <c r="Q378" s="274"/>
      <c r="R378" s="2"/>
      <c r="S378" s="2"/>
      <c r="T378" s="2"/>
      <c r="U378" s="11"/>
      <c r="V378" s="11"/>
      <c r="W378" s="2"/>
      <c r="X378" s="126"/>
      <c r="Y378" s="2"/>
      <c r="Z378" s="2"/>
      <c r="AA378" s="2"/>
      <c r="AB378" s="2"/>
      <c r="AC378" s="2"/>
      <c r="AD378" s="2"/>
      <c r="AE378" s="2"/>
      <c r="AF378" s="2"/>
      <c r="AG378" s="2"/>
    </row>
    <row r="379" ht="15.75" customHeight="1">
      <c r="A379" s="1380"/>
      <c r="B379" s="1381"/>
      <c r="C379" s="1381"/>
      <c r="D379" s="1382"/>
      <c r="E379" s="11"/>
      <c r="F379" s="11"/>
      <c r="G379" s="2"/>
      <c r="H379" s="2"/>
      <c r="I379" s="2"/>
      <c r="J379" s="8"/>
      <c r="K379" s="11"/>
      <c r="L379" s="11"/>
      <c r="M379" s="11"/>
      <c r="N379" s="11"/>
      <c r="O379" s="2"/>
      <c r="P379" s="2"/>
      <c r="Q379" s="274"/>
      <c r="R379" s="2"/>
      <c r="S379" s="2"/>
      <c r="T379" s="2"/>
      <c r="U379" s="11"/>
      <c r="V379" s="11"/>
      <c r="W379" s="2"/>
      <c r="X379" s="126"/>
      <c r="Y379" s="2"/>
      <c r="Z379" s="2"/>
      <c r="AA379" s="2"/>
      <c r="AB379" s="2"/>
      <c r="AC379" s="2"/>
      <c r="AD379" s="2"/>
      <c r="AE379" s="2"/>
      <c r="AF379" s="2"/>
      <c r="AG379" s="2"/>
    </row>
    <row r="380" ht="15.75" customHeight="1">
      <c r="A380" s="1380"/>
      <c r="B380" s="1381"/>
      <c r="C380" s="1381"/>
      <c r="D380" s="1382"/>
      <c r="E380" s="11"/>
      <c r="F380" s="11"/>
      <c r="G380" s="2"/>
      <c r="H380" s="2"/>
      <c r="I380" s="2"/>
      <c r="J380" s="8"/>
      <c r="K380" s="11"/>
      <c r="L380" s="11"/>
      <c r="M380" s="11"/>
      <c r="N380" s="11"/>
      <c r="O380" s="2"/>
      <c r="P380" s="2"/>
      <c r="Q380" s="274"/>
      <c r="R380" s="2"/>
      <c r="S380" s="2"/>
      <c r="T380" s="2"/>
      <c r="U380" s="11"/>
      <c r="V380" s="11"/>
      <c r="W380" s="2"/>
      <c r="X380" s="126"/>
      <c r="Y380" s="2"/>
      <c r="Z380" s="2"/>
      <c r="AA380" s="2"/>
      <c r="AB380" s="2"/>
      <c r="AC380" s="2"/>
      <c r="AD380" s="2"/>
      <c r="AE380" s="2"/>
      <c r="AF380" s="2"/>
      <c r="AG380" s="2"/>
    </row>
    <row r="381" ht="15.75" customHeight="1">
      <c r="A381" s="1380"/>
      <c r="B381" s="1381"/>
      <c r="C381" s="1381"/>
      <c r="D381" s="1382"/>
      <c r="E381" s="11"/>
      <c r="F381" s="11"/>
      <c r="G381" s="2"/>
      <c r="H381" s="2"/>
      <c r="I381" s="2"/>
      <c r="J381" s="8"/>
      <c r="K381" s="11"/>
      <c r="L381" s="11"/>
      <c r="M381" s="11"/>
      <c r="N381" s="11"/>
      <c r="O381" s="2"/>
      <c r="P381" s="2"/>
      <c r="Q381" s="274"/>
      <c r="R381" s="2"/>
      <c r="S381" s="2"/>
      <c r="T381" s="2"/>
      <c r="U381" s="11"/>
      <c r="V381" s="11"/>
      <c r="W381" s="2"/>
      <c r="X381" s="126"/>
      <c r="Y381" s="2"/>
      <c r="Z381" s="2"/>
      <c r="AA381" s="2"/>
      <c r="AB381" s="2"/>
      <c r="AC381" s="2"/>
      <c r="AD381" s="2"/>
      <c r="AE381" s="2"/>
      <c r="AF381" s="2"/>
      <c r="AG381" s="2"/>
    </row>
    <row r="382" ht="15.75" customHeight="1">
      <c r="A382" s="1380"/>
      <c r="B382" s="1381"/>
      <c r="C382" s="1381"/>
      <c r="D382" s="1382"/>
      <c r="E382" s="11"/>
      <c r="F382" s="11"/>
      <c r="G382" s="2"/>
      <c r="H382" s="2"/>
      <c r="I382" s="2"/>
      <c r="J382" s="8"/>
      <c r="K382" s="11"/>
      <c r="L382" s="11"/>
      <c r="M382" s="11"/>
      <c r="N382" s="11"/>
      <c r="O382" s="2"/>
      <c r="P382" s="2"/>
      <c r="Q382" s="274"/>
      <c r="R382" s="2"/>
      <c r="S382" s="2"/>
      <c r="T382" s="2"/>
      <c r="U382" s="11"/>
      <c r="V382" s="11"/>
      <c r="W382" s="2"/>
      <c r="X382" s="126"/>
      <c r="Y382" s="2"/>
      <c r="Z382" s="2"/>
      <c r="AA382" s="2"/>
      <c r="AB382" s="2"/>
      <c r="AC382" s="2"/>
      <c r="AD382" s="2"/>
      <c r="AE382" s="2"/>
      <c r="AF382" s="2"/>
      <c r="AG382" s="2"/>
    </row>
    <row r="383" ht="15.75" customHeight="1">
      <c r="A383" s="1380"/>
      <c r="B383" s="1381"/>
      <c r="C383" s="1381"/>
      <c r="D383" s="1382"/>
      <c r="E383" s="11"/>
      <c r="F383" s="11"/>
      <c r="G383" s="2"/>
      <c r="H383" s="2"/>
      <c r="I383" s="2"/>
      <c r="J383" s="8"/>
      <c r="K383" s="11"/>
      <c r="L383" s="11"/>
      <c r="M383" s="11"/>
      <c r="N383" s="11"/>
      <c r="O383" s="2"/>
      <c r="P383" s="2"/>
      <c r="Q383" s="274"/>
      <c r="R383" s="2"/>
      <c r="S383" s="2"/>
      <c r="T383" s="2"/>
      <c r="U383" s="11"/>
      <c r="V383" s="11"/>
      <c r="W383" s="2"/>
      <c r="X383" s="126"/>
      <c r="Y383" s="2"/>
      <c r="Z383" s="2"/>
      <c r="AA383" s="2"/>
      <c r="AB383" s="2"/>
      <c r="AC383" s="2"/>
      <c r="AD383" s="2"/>
      <c r="AE383" s="2"/>
      <c r="AF383" s="2"/>
      <c r="AG383" s="2"/>
    </row>
    <row r="384" ht="15.75" customHeight="1">
      <c r="A384" s="1380"/>
      <c r="B384" s="1381"/>
      <c r="C384" s="1381"/>
      <c r="D384" s="1382"/>
      <c r="E384" s="11"/>
      <c r="F384" s="11"/>
      <c r="G384" s="2"/>
      <c r="H384" s="2"/>
      <c r="I384" s="2"/>
      <c r="J384" s="8"/>
      <c r="K384" s="11"/>
      <c r="L384" s="11"/>
      <c r="M384" s="11"/>
      <c r="N384" s="11"/>
      <c r="O384" s="2"/>
      <c r="P384" s="2"/>
      <c r="Q384" s="274"/>
      <c r="R384" s="2"/>
      <c r="S384" s="2"/>
      <c r="T384" s="2"/>
      <c r="U384" s="11"/>
      <c r="V384" s="11"/>
      <c r="W384" s="2"/>
      <c r="X384" s="126"/>
      <c r="Y384" s="2"/>
      <c r="Z384" s="2"/>
      <c r="AA384" s="2"/>
      <c r="AB384" s="2"/>
      <c r="AC384" s="2"/>
      <c r="AD384" s="2"/>
      <c r="AE384" s="2"/>
      <c r="AF384" s="2"/>
      <c r="AG384" s="2"/>
    </row>
    <row r="385" ht="15.75" customHeight="1">
      <c r="A385" s="1380"/>
      <c r="B385" s="1381"/>
      <c r="C385" s="1381"/>
      <c r="D385" s="1382"/>
      <c r="E385" s="11"/>
      <c r="F385" s="11"/>
      <c r="G385" s="2"/>
      <c r="H385" s="2"/>
      <c r="I385" s="2"/>
      <c r="J385" s="8"/>
      <c r="K385" s="11"/>
      <c r="L385" s="11"/>
      <c r="M385" s="11"/>
      <c r="N385" s="11"/>
      <c r="O385" s="2"/>
      <c r="P385" s="2"/>
      <c r="Q385" s="274"/>
      <c r="R385" s="2"/>
      <c r="S385" s="2"/>
      <c r="T385" s="2"/>
      <c r="U385" s="11"/>
      <c r="V385" s="11"/>
      <c r="W385" s="2"/>
      <c r="X385" s="126"/>
      <c r="Y385" s="2"/>
      <c r="Z385" s="2"/>
      <c r="AA385" s="2"/>
      <c r="AB385" s="2"/>
      <c r="AC385" s="2"/>
      <c r="AD385" s="2"/>
      <c r="AE385" s="2"/>
      <c r="AF385" s="2"/>
      <c r="AG385" s="2"/>
    </row>
    <row r="386" ht="15.75" customHeight="1">
      <c r="A386" s="1380"/>
      <c r="B386" s="1381"/>
      <c r="C386" s="1381"/>
      <c r="D386" s="1382"/>
      <c r="E386" s="11"/>
      <c r="F386" s="11"/>
      <c r="G386" s="2"/>
      <c r="H386" s="2"/>
      <c r="I386" s="2"/>
      <c r="J386" s="8"/>
      <c r="K386" s="11"/>
      <c r="L386" s="11"/>
      <c r="M386" s="11"/>
      <c r="N386" s="11"/>
      <c r="O386" s="2"/>
      <c r="P386" s="2"/>
      <c r="Q386" s="274"/>
      <c r="R386" s="2"/>
      <c r="S386" s="2"/>
      <c r="T386" s="2"/>
      <c r="U386" s="11"/>
      <c r="V386" s="11"/>
      <c r="W386" s="2"/>
      <c r="X386" s="126"/>
      <c r="Y386" s="2"/>
      <c r="Z386" s="2"/>
      <c r="AA386" s="2"/>
      <c r="AB386" s="2"/>
      <c r="AC386" s="2"/>
      <c r="AD386" s="2"/>
      <c r="AE386" s="2"/>
      <c r="AF386" s="2"/>
      <c r="AG386" s="2"/>
    </row>
    <row r="387" ht="15.75" customHeight="1">
      <c r="A387" s="1380"/>
      <c r="B387" s="1381"/>
      <c r="C387" s="1381"/>
      <c r="D387" s="1382"/>
      <c r="E387" s="11"/>
      <c r="F387" s="11"/>
      <c r="G387" s="2"/>
      <c r="H387" s="2"/>
      <c r="I387" s="2"/>
      <c r="J387" s="8"/>
      <c r="K387" s="11"/>
      <c r="L387" s="11"/>
      <c r="M387" s="11"/>
      <c r="N387" s="11"/>
      <c r="O387" s="2"/>
      <c r="P387" s="2"/>
      <c r="Q387" s="274"/>
      <c r="R387" s="2"/>
      <c r="S387" s="2"/>
      <c r="T387" s="2"/>
      <c r="U387" s="11"/>
      <c r="V387" s="11"/>
      <c r="W387" s="2"/>
      <c r="X387" s="126"/>
      <c r="Y387" s="2"/>
      <c r="Z387" s="2"/>
      <c r="AA387" s="2"/>
      <c r="AB387" s="2"/>
      <c r="AC387" s="2"/>
      <c r="AD387" s="2"/>
      <c r="AE387" s="2"/>
      <c r="AF387" s="2"/>
      <c r="AG387" s="2"/>
    </row>
    <row r="388" ht="15.75" customHeight="1">
      <c r="A388" s="1380"/>
      <c r="B388" s="1381"/>
      <c r="C388" s="1381"/>
      <c r="D388" s="1382"/>
      <c r="E388" s="11"/>
      <c r="F388" s="11"/>
      <c r="G388" s="2"/>
      <c r="H388" s="2"/>
      <c r="I388" s="2"/>
      <c r="J388" s="8"/>
      <c r="K388" s="11"/>
      <c r="L388" s="11"/>
      <c r="M388" s="11"/>
      <c r="N388" s="11"/>
      <c r="O388" s="2"/>
      <c r="P388" s="2"/>
      <c r="Q388" s="274"/>
      <c r="R388" s="2"/>
      <c r="S388" s="2"/>
      <c r="T388" s="2"/>
      <c r="U388" s="11"/>
      <c r="V388" s="11"/>
      <c r="W388" s="2"/>
      <c r="X388" s="126"/>
      <c r="Y388" s="2"/>
      <c r="Z388" s="2"/>
      <c r="AA388" s="2"/>
      <c r="AB388" s="2"/>
      <c r="AC388" s="2"/>
      <c r="AD388" s="2"/>
      <c r="AE388" s="2"/>
      <c r="AF388" s="2"/>
      <c r="AG388" s="2"/>
    </row>
    <row r="389" ht="15.75" customHeight="1">
      <c r="A389" s="1380"/>
      <c r="B389" s="1381"/>
      <c r="C389" s="1381"/>
      <c r="D389" s="1382"/>
      <c r="E389" s="11"/>
      <c r="F389" s="11"/>
      <c r="G389" s="2"/>
      <c r="H389" s="2"/>
      <c r="I389" s="2"/>
      <c r="J389" s="8"/>
      <c r="K389" s="11"/>
      <c r="L389" s="11"/>
      <c r="M389" s="11"/>
      <c r="N389" s="11"/>
      <c r="O389" s="2"/>
      <c r="P389" s="2"/>
      <c r="Q389" s="274"/>
      <c r="R389" s="2"/>
      <c r="S389" s="2"/>
      <c r="T389" s="2"/>
      <c r="U389" s="11"/>
      <c r="V389" s="11"/>
      <c r="W389" s="2"/>
      <c r="X389" s="126"/>
      <c r="Y389" s="2"/>
      <c r="Z389" s="2"/>
      <c r="AA389" s="2"/>
      <c r="AB389" s="2"/>
      <c r="AC389" s="2"/>
      <c r="AD389" s="2"/>
      <c r="AE389" s="2"/>
      <c r="AF389" s="2"/>
      <c r="AG389" s="2"/>
    </row>
    <row r="390" ht="15.75" customHeight="1">
      <c r="A390" s="1380"/>
      <c r="B390" s="1381"/>
      <c r="C390" s="1381"/>
      <c r="D390" s="1382"/>
      <c r="E390" s="11"/>
      <c r="F390" s="11"/>
      <c r="G390" s="2"/>
      <c r="H390" s="2"/>
      <c r="I390" s="2"/>
      <c r="J390" s="8"/>
      <c r="K390" s="11"/>
      <c r="L390" s="11"/>
      <c r="M390" s="11"/>
      <c r="N390" s="11"/>
      <c r="O390" s="2"/>
      <c r="P390" s="2"/>
      <c r="Q390" s="274"/>
      <c r="R390" s="2"/>
      <c r="S390" s="2"/>
      <c r="T390" s="2"/>
      <c r="U390" s="11"/>
      <c r="V390" s="11"/>
      <c r="W390" s="2"/>
      <c r="X390" s="126"/>
      <c r="Y390" s="2"/>
      <c r="Z390" s="2"/>
      <c r="AA390" s="2"/>
      <c r="AB390" s="2"/>
      <c r="AC390" s="2"/>
      <c r="AD390" s="2"/>
      <c r="AE390" s="2"/>
      <c r="AF390" s="2"/>
      <c r="AG390" s="2"/>
    </row>
    <row r="391" ht="15.75" customHeight="1">
      <c r="A391" s="1380"/>
      <c r="B391" s="1381"/>
      <c r="C391" s="1381"/>
      <c r="D391" s="1382"/>
      <c r="E391" s="11"/>
      <c r="F391" s="11"/>
      <c r="G391" s="2"/>
      <c r="H391" s="2"/>
      <c r="I391" s="2"/>
      <c r="J391" s="8"/>
      <c r="K391" s="11"/>
      <c r="L391" s="11"/>
      <c r="M391" s="11"/>
      <c r="N391" s="11"/>
      <c r="O391" s="2"/>
      <c r="P391" s="2"/>
      <c r="Q391" s="274"/>
      <c r="R391" s="2"/>
      <c r="S391" s="2"/>
      <c r="T391" s="2"/>
      <c r="U391" s="11"/>
      <c r="V391" s="11"/>
      <c r="W391" s="2"/>
      <c r="X391" s="126"/>
      <c r="Y391" s="2"/>
      <c r="Z391" s="2"/>
      <c r="AA391" s="2"/>
      <c r="AB391" s="2"/>
      <c r="AC391" s="2"/>
      <c r="AD391" s="2"/>
      <c r="AE391" s="2"/>
      <c r="AF391" s="2"/>
      <c r="AG391" s="2"/>
    </row>
    <row r="392" ht="15.75" customHeight="1">
      <c r="A392" s="1380"/>
      <c r="B392" s="1381"/>
      <c r="C392" s="1381"/>
      <c r="D392" s="1382"/>
      <c r="E392" s="11"/>
      <c r="F392" s="11"/>
      <c r="G392" s="2"/>
      <c r="H392" s="2"/>
      <c r="I392" s="2"/>
      <c r="J392" s="8"/>
      <c r="K392" s="11"/>
      <c r="L392" s="11"/>
      <c r="M392" s="11"/>
      <c r="N392" s="11"/>
      <c r="O392" s="2"/>
      <c r="P392" s="2"/>
      <c r="Q392" s="274"/>
      <c r="R392" s="2"/>
      <c r="S392" s="2"/>
      <c r="T392" s="2"/>
      <c r="U392" s="11"/>
      <c r="V392" s="11"/>
      <c r="W392" s="2"/>
      <c r="X392" s="126"/>
      <c r="Y392" s="2"/>
      <c r="Z392" s="2"/>
      <c r="AA392" s="2"/>
      <c r="AB392" s="2"/>
      <c r="AC392" s="2"/>
      <c r="AD392" s="2"/>
      <c r="AE392" s="2"/>
      <c r="AF392" s="2"/>
      <c r="AG392" s="2"/>
    </row>
    <row r="393" ht="15.75" customHeight="1">
      <c r="A393" s="1380"/>
      <c r="B393" s="1381"/>
      <c r="C393" s="1381"/>
      <c r="D393" s="1382"/>
      <c r="E393" s="11"/>
      <c r="F393" s="11"/>
      <c r="G393" s="2"/>
      <c r="H393" s="2"/>
      <c r="I393" s="2"/>
      <c r="J393" s="8"/>
      <c r="K393" s="11"/>
      <c r="L393" s="11"/>
      <c r="M393" s="11"/>
      <c r="N393" s="11"/>
      <c r="O393" s="2"/>
      <c r="P393" s="2"/>
      <c r="Q393" s="274"/>
      <c r="R393" s="2"/>
      <c r="S393" s="2"/>
      <c r="T393" s="2"/>
      <c r="U393" s="11"/>
      <c r="V393" s="11"/>
      <c r="W393" s="2"/>
      <c r="X393" s="126"/>
      <c r="Y393" s="2"/>
      <c r="Z393" s="2"/>
      <c r="AA393" s="2"/>
      <c r="AB393" s="2"/>
      <c r="AC393" s="2"/>
      <c r="AD393" s="2"/>
      <c r="AE393" s="2"/>
      <c r="AF393" s="2"/>
      <c r="AG393" s="2"/>
    </row>
    <row r="394" ht="15.75" customHeight="1">
      <c r="A394" s="1380"/>
      <c r="B394" s="1381"/>
      <c r="C394" s="1381"/>
      <c r="D394" s="1382"/>
      <c r="E394" s="11"/>
      <c r="F394" s="11"/>
      <c r="G394" s="2"/>
      <c r="H394" s="2"/>
      <c r="I394" s="2"/>
      <c r="J394" s="8"/>
      <c r="K394" s="11"/>
      <c r="L394" s="11"/>
      <c r="M394" s="11"/>
      <c r="N394" s="11"/>
      <c r="O394" s="2"/>
      <c r="P394" s="2"/>
      <c r="Q394" s="274"/>
      <c r="R394" s="2"/>
      <c r="S394" s="2"/>
      <c r="T394" s="2"/>
      <c r="U394" s="11"/>
      <c r="V394" s="11"/>
      <c r="W394" s="2"/>
      <c r="X394" s="126"/>
      <c r="Y394" s="2"/>
      <c r="Z394" s="2"/>
      <c r="AA394" s="2"/>
      <c r="AB394" s="2"/>
      <c r="AC394" s="2"/>
      <c r="AD394" s="2"/>
      <c r="AE394" s="2"/>
      <c r="AF394" s="2"/>
      <c r="AG394" s="2"/>
    </row>
    <row r="395" ht="15.75" customHeight="1">
      <c r="A395" s="1380"/>
      <c r="B395" s="1381"/>
      <c r="C395" s="1381"/>
      <c r="D395" s="1382"/>
      <c r="E395" s="11"/>
      <c r="F395" s="11"/>
      <c r="G395" s="2"/>
      <c r="H395" s="2"/>
      <c r="I395" s="2"/>
      <c r="J395" s="8"/>
      <c r="K395" s="11"/>
      <c r="L395" s="11"/>
      <c r="M395" s="11"/>
      <c r="N395" s="11"/>
      <c r="O395" s="2"/>
      <c r="P395" s="2"/>
      <c r="Q395" s="274"/>
      <c r="R395" s="2"/>
      <c r="S395" s="2"/>
      <c r="T395" s="2"/>
      <c r="U395" s="11"/>
      <c r="V395" s="11"/>
      <c r="W395" s="2"/>
      <c r="X395" s="126"/>
      <c r="Y395" s="2"/>
      <c r="Z395" s="2"/>
      <c r="AA395" s="2"/>
      <c r="AB395" s="2"/>
      <c r="AC395" s="2"/>
      <c r="AD395" s="2"/>
      <c r="AE395" s="2"/>
      <c r="AF395" s="2"/>
      <c r="AG395" s="2"/>
    </row>
    <row r="396" ht="15.75" customHeight="1">
      <c r="A396" s="1380"/>
      <c r="B396" s="1381"/>
      <c r="C396" s="1381"/>
      <c r="D396" s="1382"/>
      <c r="E396" s="11"/>
      <c r="F396" s="11"/>
      <c r="G396" s="2"/>
      <c r="H396" s="2"/>
      <c r="I396" s="2"/>
      <c r="J396" s="8"/>
      <c r="K396" s="11"/>
      <c r="L396" s="11"/>
      <c r="M396" s="11"/>
      <c r="N396" s="11"/>
      <c r="O396" s="2"/>
      <c r="P396" s="2"/>
      <c r="Q396" s="274"/>
      <c r="R396" s="2"/>
      <c r="S396" s="2"/>
      <c r="T396" s="2"/>
      <c r="U396" s="11"/>
      <c r="V396" s="11"/>
      <c r="W396" s="2"/>
      <c r="X396" s="126"/>
      <c r="Y396" s="2"/>
      <c r="Z396" s="2"/>
      <c r="AA396" s="2"/>
      <c r="AB396" s="2"/>
      <c r="AC396" s="2"/>
      <c r="AD396" s="2"/>
      <c r="AE396" s="2"/>
      <c r="AF396" s="2"/>
      <c r="AG396" s="2"/>
    </row>
    <row r="397" ht="15.75" customHeight="1">
      <c r="A397" s="1380"/>
      <c r="B397" s="1381"/>
      <c r="C397" s="1381"/>
      <c r="D397" s="1382"/>
      <c r="E397" s="11"/>
      <c r="F397" s="11"/>
      <c r="G397" s="2"/>
      <c r="H397" s="2"/>
      <c r="I397" s="2"/>
      <c r="J397" s="8"/>
      <c r="K397" s="11"/>
      <c r="L397" s="11"/>
      <c r="M397" s="11"/>
      <c r="N397" s="11"/>
      <c r="O397" s="2"/>
      <c r="P397" s="2"/>
      <c r="Q397" s="274"/>
      <c r="R397" s="2"/>
      <c r="S397" s="2"/>
      <c r="T397" s="2"/>
      <c r="U397" s="11"/>
      <c r="V397" s="11"/>
      <c r="W397" s="2"/>
      <c r="X397" s="126"/>
      <c r="Y397" s="2"/>
      <c r="Z397" s="2"/>
      <c r="AA397" s="2"/>
      <c r="AB397" s="2"/>
      <c r="AC397" s="2"/>
      <c r="AD397" s="2"/>
      <c r="AE397" s="2"/>
      <c r="AF397" s="2"/>
      <c r="AG397" s="2"/>
    </row>
    <row r="398" ht="15.75" customHeight="1">
      <c r="A398" s="1380"/>
      <c r="B398" s="1381"/>
      <c r="C398" s="1381"/>
      <c r="D398" s="1382"/>
      <c r="E398" s="11"/>
      <c r="F398" s="11"/>
      <c r="G398" s="2"/>
      <c r="H398" s="2"/>
      <c r="I398" s="2"/>
      <c r="J398" s="8"/>
      <c r="K398" s="11"/>
      <c r="L398" s="11"/>
      <c r="M398" s="11"/>
      <c r="N398" s="11"/>
      <c r="O398" s="2"/>
      <c r="P398" s="2"/>
      <c r="Q398" s="274"/>
      <c r="R398" s="2"/>
      <c r="S398" s="2"/>
      <c r="T398" s="2"/>
      <c r="U398" s="11"/>
      <c r="V398" s="11"/>
      <c r="W398" s="2"/>
      <c r="X398" s="126"/>
      <c r="Y398" s="2"/>
      <c r="Z398" s="2"/>
      <c r="AA398" s="2"/>
      <c r="AB398" s="2"/>
      <c r="AC398" s="2"/>
      <c r="AD398" s="2"/>
      <c r="AE398" s="2"/>
      <c r="AF398" s="2"/>
      <c r="AG398" s="2"/>
    </row>
    <row r="399" ht="15.75" customHeight="1">
      <c r="A399" s="1380"/>
      <c r="B399" s="1381"/>
      <c r="C399" s="1381"/>
      <c r="D399" s="1382"/>
      <c r="E399" s="11"/>
      <c r="F399" s="11"/>
      <c r="G399" s="2"/>
      <c r="H399" s="2"/>
      <c r="I399" s="2"/>
      <c r="J399" s="8"/>
      <c r="K399" s="11"/>
      <c r="L399" s="11"/>
      <c r="M399" s="11"/>
      <c r="N399" s="11"/>
      <c r="O399" s="2"/>
      <c r="P399" s="2"/>
      <c r="Q399" s="274"/>
      <c r="R399" s="2"/>
      <c r="S399" s="2"/>
      <c r="T399" s="2"/>
      <c r="U399" s="11"/>
      <c r="V399" s="11"/>
      <c r="W399" s="2"/>
      <c r="X399" s="126"/>
      <c r="Y399" s="2"/>
      <c r="Z399" s="2"/>
      <c r="AA399" s="2"/>
      <c r="AB399" s="2"/>
      <c r="AC399" s="2"/>
      <c r="AD399" s="2"/>
      <c r="AE399" s="2"/>
      <c r="AF399" s="2"/>
      <c r="AG399" s="2"/>
    </row>
    <row r="400" ht="15.75" customHeight="1">
      <c r="A400" s="1380"/>
      <c r="B400" s="1381"/>
      <c r="C400" s="1381"/>
      <c r="D400" s="1382"/>
      <c r="E400" s="11"/>
      <c r="F400" s="11"/>
      <c r="G400" s="2"/>
      <c r="H400" s="2"/>
      <c r="I400" s="2"/>
      <c r="J400" s="8"/>
      <c r="K400" s="11"/>
      <c r="L400" s="11"/>
      <c r="M400" s="11"/>
      <c r="N400" s="11"/>
      <c r="O400" s="2"/>
      <c r="P400" s="2"/>
      <c r="Q400" s="274"/>
      <c r="R400" s="2"/>
      <c r="S400" s="2"/>
      <c r="T400" s="2"/>
      <c r="U400" s="11"/>
      <c r="V400" s="11"/>
      <c r="W400" s="2"/>
      <c r="X400" s="126"/>
      <c r="Y400" s="2"/>
      <c r="Z400" s="2"/>
      <c r="AA400" s="2"/>
      <c r="AB400" s="2"/>
      <c r="AC400" s="2"/>
      <c r="AD400" s="2"/>
      <c r="AE400" s="2"/>
      <c r="AF400" s="2"/>
      <c r="AG400" s="2"/>
    </row>
    <row r="401" ht="15.75" customHeight="1">
      <c r="A401" s="1380"/>
      <c r="B401" s="1381"/>
      <c r="C401" s="1381"/>
      <c r="D401" s="1382"/>
      <c r="E401" s="11"/>
      <c r="F401" s="11"/>
      <c r="G401" s="2"/>
      <c r="H401" s="2"/>
      <c r="I401" s="2"/>
      <c r="J401" s="8"/>
      <c r="K401" s="11"/>
      <c r="L401" s="11"/>
      <c r="M401" s="11"/>
      <c r="N401" s="11"/>
      <c r="O401" s="2"/>
      <c r="P401" s="2"/>
      <c r="Q401" s="274"/>
      <c r="R401" s="2"/>
      <c r="S401" s="2"/>
      <c r="T401" s="2"/>
      <c r="U401" s="11"/>
      <c r="V401" s="11"/>
      <c r="W401" s="2"/>
      <c r="X401" s="126"/>
      <c r="Y401" s="2"/>
      <c r="Z401" s="2"/>
      <c r="AA401" s="2"/>
      <c r="AB401" s="2"/>
      <c r="AC401" s="2"/>
      <c r="AD401" s="2"/>
      <c r="AE401" s="2"/>
      <c r="AF401" s="2"/>
      <c r="AG401" s="2"/>
    </row>
    <row r="402" ht="15.75" customHeight="1">
      <c r="A402" s="1380"/>
      <c r="B402" s="1381"/>
      <c r="C402" s="1381"/>
      <c r="D402" s="1382"/>
      <c r="E402" s="11"/>
      <c r="F402" s="11"/>
      <c r="G402" s="2"/>
      <c r="H402" s="2"/>
      <c r="I402" s="2"/>
      <c r="J402" s="8"/>
      <c r="K402" s="11"/>
      <c r="L402" s="11"/>
      <c r="M402" s="11"/>
      <c r="N402" s="11"/>
      <c r="O402" s="2"/>
      <c r="P402" s="2"/>
      <c r="Q402" s="274"/>
      <c r="R402" s="2"/>
      <c r="S402" s="2"/>
      <c r="T402" s="2"/>
      <c r="U402" s="11"/>
      <c r="V402" s="11"/>
      <c r="W402" s="2"/>
      <c r="X402" s="126"/>
      <c r="Y402" s="2"/>
      <c r="Z402" s="2"/>
      <c r="AA402" s="2"/>
      <c r="AB402" s="2"/>
      <c r="AC402" s="2"/>
      <c r="AD402" s="2"/>
      <c r="AE402" s="2"/>
      <c r="AF402" s="2"/>
      <c r="AG402" s="2"/>
    </row>
    <row r="403" ht="15.75" customHeight="1">
      <c r="A403" s="1380"/>
      <c r="B403" s="1381"/>
      <c r="C403" s="1381"/>
      <c r="D403" s="1382"/>
      <c r="E403" s="11"/>
      <c r="F403" s="11"/>
      <c r="G403" s="2"/>
      <c r="H403" s="2"/>
      <c r="I403" s="2"/>
      <c r="J403" s="8"/>
      <c r="K403" s="11"/>
      <c r="L403" s="11"/>
      <c r="M403" s="11"/>
      <c r="N403" s="11"/>
      <c r="O403" s="2"/>
      <c r="P403" s="2"/>
      <c r="Q403" s="274"/>
      <c r="R403" s="2"/>
      <c r="S403" s="2"/>
      <c r="T403" s="2"/>
      <c r="U403" s="11"/>
      <c r="V403" s="11"/>
      <c r="W403" s="2"/>
      <c r="X403" s="126"/>
      <c r="Y403" s="2"/>
      <c r="Z403" s="2"/>
      <c r="AA403" s="2"/>
      <c r="AB403" s="2"/>
      <c r="AC403" s="2"/>
      <c r="AD403" s="2"/>
      <c r="AE403" s="2"/>
      <c r="AF403" s="2"/>
      <c r="AG403" s="2"/>
    </row>
    <row r="404" ht="15.75" customHeight="1">
      <c r="A404" s="1380"/>
      <c r="B404" s="1381"/>
      <c r="C404" s="1381"/>
      <c r="D404" s="1382"/>
      <c r="E404" s="11"/>
      <c r="F404" s="11"/>
      <c r="G404" s="2"/>
      <c r="H404" s="2"/>
      <c r="I404" s="2"/>
      <c r="J404" s="8"/>
      <c r="K404" s="11"/>
      <c r="L404" s="11"/>
      <c r="M404" s="11"/>
      <c r="N404" s="11"/>
      <c r="O404" s="2"/>
      <c r="P404" s="2"/>
      <c r="Q404" s="274"/>
      <c r="R404" s="2"/>
      <c r="S404" s="2"/>
      <c r="T404" s="2"/>
      <c r="U404" s="11"/>
      <c r="V404" s="11"/>
      <c r="W404" s="2"/>
      <c r="X404" s="126"/>
      <c r="Y404" s="2"/>
      <c r="Z404" s="2"/>
      <c r="AA404" s="2"/>
      <c r="AB404" s="2"/>
      <c r="AC404" s="2"/>
      <c r="AD404" s="2"/>
      <c r="AE404" s="2"/>
      <c r="AF404" s="2"/>
      <c r="AG404" s="2"/>
    </row>
    <row r="405" ht="15.75" customHeight="1">
      <c r="A405" s="1380"/>
      <c r="B405" s="1381"/>
      <c r="C405" s="1381"/>
      <c r="D405" s="1382"/>
      <c r="E405" s="11"/>
      <c r="F405" s="11"/>
      <c r="G405" s="2"/>
      <c r="H405" s="2"/>
      <c r="I405" s="2"/>
      <c r="J405" s="8"/>
      <c r="K405" s="11"/>
      <c r="L405" s="11"/>
      <c r="M405" s="11"/>
      <c r="N405" s="11"/>
      <c r="O405" s="2"/>
      <c r="P405" s="2"/>
      <c r="Q405" s="274"/>
      <c r="R405" s="2"/>
      <c r="S405" s="2"/>
      <c r="T405" s="2"/>
      <c r="U405" s="11"/>
      <c r="V405" s="11"/>
      <c r="W405" s="2"/>
      <c r="X405" s="126"/>
      <c r="Y405" s="2"/>
      <c r="Z405" s="2"/>
      <c r="AA405" s="2"/>
      <c r="AB405" s="2"/>
      <c r="AC405" s="2"/>
      <c r="AD405" s="2"/>
      <c r="AE405" s="2"/>
      <c r="AF405" s="2"/>
      <c r="AG405" s="2"/>
    </row>
    <row r="406" ht="15.75" customHeight="1">
      <c r="A406" s="1380"/>
      <c r="B406" s="1381"/>
      <c r="C406" s="1381"/>
      <c r="D406" s="1382"/>
      <c r="E406" s="11"/>
      <c r="F406" s="11"/>
      <c r="G406" s="2"/>
      <c r="H406" s="2"/>
      <c r="I406" s="2"/>
      <c r="J406" s="8"/>
      <c r="K406" s="11"/>
      <c r="L406" s="11"/>
      <c r="M406" s="11"/>
      <c r="N406" s="11"/>
      <c r="O406" s="2"/>
      <c r="P406" s="2"/>
      <c r="Q406" s="274"/>
      <c r="R406" s="2"/>
      <c r="S406" s="2"/>
      <c r="T406" s="2"/>
      <c r="U406" s="11"/>
      <c r="V406" s="11"/>
      <c r="W406" s="2"/>
      <c r="X406" s="126"/>
      <c r="Y406" s="2"/>
      <c r="Z406" s="2"/>
      <c r="AA406" s="2"/>
      <c r="AB406" s="2"/>
      <c r="AC406" s="2"/>
      <c r="AD406" s="2"/>
      <c r="AE406" s="2"/>
      <c r="AF406" s="2"/>
      <c r="AG406" s="2"/>
    </row>
    <row r="407" ht="15.75" customHeight="1">
      <c r="A407" s="1380"/>
      <c r="B407" s="1381"/>
      <c r="C407" s="1381"/>
      <c r="D407" s="1382"/>
      <c r="E407" s="11"/>
      <c r="F407" s="11"/>
      <c r="G407" s="2"/>
      <c r="H407" s="2"/>
      <c r="I407" s="2"/>
      <c r="J407" s="8"/>
      <c r="K407" s="11"/>
      <c r="L407" s="11"/>
      <c r="M407" s="11"/>
      <c r="N407" s="11"/>
      <c r="O407" s="2"/>
      <c r="P407" s="2"/>
      <c r="Q407" s="274"/>
      <c r="R407" s="2"/>
      <c r="S407" s="2"/>
      <c r="T407" s="2"/>
      <c r="U407" s="11"/>
      <c r="V407" s="11"/>
      <c r="W407" s="2"/>
      <c r="X407" s="126"/>
      <c r="Y407" s="2"/>
      <c r="Z407" s="2"/>
      <c r="AA407" s="2"/>
      <c r="AB407" s="2"/>
      <c r="AC407" s="2"/>
      <c r="AD407" s="2"/>
      <c r="AE407" s="2"/>
      <c r="AF407" s="2"/>
      <c r="AG407" s="2"/>
    </row>
    <row r="408" ht="15.75" customHeight="1">
      <c r="A408" s="1380"/>
      <c r="B408" s="1381"/>
      <c r="C408" s="1381"/>
      <c r="D408" s="1382"/>
      <c r="E408" s="11"/>
      <c r="F408" s="11"/>
      <c r="G408" s="2"/>
      <c r="H408" s="2"/>
      <c r="I408" s="2"/>
      <c r="J408" s="8"/>
      <c r="K408" s="11"/>
      <c r="L408" s="11"/>
      <c r="M408" s="11"/>
      <c r="N408" s="11"/>
      <c r="O408" s="2"/>
      <c r="P408" s="2"/>
      <c r="Q408" s="274"/>
      <c r="R408" s="2"/>
      <c r="S408" s="2"/>
      <c r="T408" s="2"/>
      <c r="U408" s="11"/>
      <c r="V408" s="11"/>
      <c r="W408" s="2"/>
      <c r="X408" s="126"/>
      <c r="Y408" s="2"/>
      <c r="Z408" s="2"/>
      <c r="AA408" s="2"/>
      <c r="AB408" s="2"/>
      <c r="AC408" s="2"/>
      <c r="AD408" s="2"/>
      <c r="AE408" s="2"/>
      <c r="AF408" s="2"/>
      <c r="AG408" s="2"/>
    </row>
    <row r="409" ht="15.75" customHeight="1">
      <c r="A409" s="1380"/>
      <c r="B409" s="1381"/>
      <c r="C409" s="1381"/>
      <c r="D409" s="1382"/>
      <c r="E409" s="11"/>
      <c r="F409" s="11"/>
      <c r="G409" s="2"/>
      <c r="H409" s="2"/>
      <c r="I409" s="2"/>
      <c r="J409" s="8"/>
      <c r="K409" s="11"/>
      <c r="L409" s="11"/>
      <c r="M409" s="11"/>
      <c r="N409" s="11"/>
      <c r="O409" s="2"/>
      <c r="P409" s="2"/>
      <c r="Q409" s="274"/>
      <c r="R409" s="2"/>
      <c r="S409" s="2"/>
      <c r="T409" s="2"/>
      <c r="U409" s="11"/>
      <c r="V409" s="11"/>
      <c r="W409" s="2"/>
      <c r="X409" s="126"/>
      <c r="Y409" s="2"/>
      <c r="Z409" s="2"/>
      <c r="AA409" s="2"/>
      <c r="AB409" s="2"/>
      <c r="AC409" s="2"/>
      <c r="AD409" s="2"/>
      <c r="AE409" s="2"/>
      <c r="AF409" s="2"/>
      <c r="AG409" s="2"/>
    </row>
    <row r="410" ht="15.75" customHeight="1">
      <c r="A410" s="1380"/>
      <c r="B410" s="1381"/>
      <c r="C410" s="1381"/>
      <c r="D410" s="1382"/>
      <c r="E410" s="11"/>
      <c r="F410" s="11"/>
      <c r="G410" s="2"/>
      <c r="H410" s="2"/>
      <c r="I410" s="2"/>
      <c r="J410" s="8"/>
      <c r="K410" s="11"/>
      <c r="L410" s="11"/>
      <c r="M410" s="11"/>
      <c r="N410" s="11"/>
      <c r="O410" s="2"/>
      <c r="P410" s="2"/>
      <c r="Q410" s="274"/>
      <c r="R410" s="2"/>
      <c r="S410" s="2"/>
      <c r="T410" s="2"/>
      <c r="U410" s="11"/>
      <c r="V410" s="11"/>
      <c r="W410" s="2"/>
      <c r="X410" s="126"/>
      <c r="Y410" s="2"/>
      <c r="Z410" s="2"/>
      <c r="AA410" s="2"/>
      <c r="AB410" s="2"/>
      <c r="AC410" s="2"/>
      <c r="AD410" s="2"/>
      <c r="AE410" s="2"/>
      <c r="AF410" s="2"/>
      <c r="AG410" s="2"/>
    </row>
    <row r="411" ht="15.75" customHeight="1">
      <c r="A411" s="1380"/>
      <c r="B411" s="1381"/>
      <c r="C411" s="1381"/>
      <c r="D411" s="1382"/>
      <c r="E411" s="11"/>
      <c r="F411" s="11"/>
      <c r="G411" s="2"/>
      <c r="H411" s="2"/>
      <c r="I411" s="2"/>
      <c r="J411" s="8"/>
      <c r="K411" s="11"/>
      <c r="L411" s="11"/>
      <c r="M411" s="11"/>
      <c r="N411" s="11"/>
      <c r="O411" s="2"/>
      <c r="P411" s="2"/>
      <c r="Q411" s="274"/>
      <c r="R411" s="2"/>
      <c r="S411" s="2"/>
      <c r="T411" s="2"/>
      <c r="U411" s="11"/>
      <c r="V411" s="11"/>
      <c r="W411" s="2"/>
      <c r="X411" s="126"/>
      <c r="Y411" s="2"/>
      <c r="Z411" s="2"/>
      <c r="AA411" s="2"/>
      <c r="AB411" s="2"/>
      <c r="AC411" s="2"/>
      <c r="AD411" s="2"/>
      <c r="AE411" s="2"/>
      <c r="AF411" s="2"/>
      <c r="AG411" s="2"/>
    </row>
    <row r="412" ht="15.75" customHeight="1">
      <c r="A412" s="1380"/>
      <c r="B412" s="1381"/>
      <c r="C412" s="1381"/>
      <c r="D412" s="1382"/>
      <c r="E412" s="11"/>
      <c r="F412" s="11"/>
      <c r="G412" s="2"/>
      <c r="H412" s="2"/>
      <c r="I412" s="2"/>
      <c r="J412" s="8"/>
      <c r="K412" s="11"/>
      <c r="L412" s="11"/>
      <c r="M412" s="11"/>
      <c r="N412" s="11"/>
      <c r="O412" s="2"/>
      <c r="P412" s="2"/>
      <c r="Q412" s="274"/>
      <c r="R412" s="2"/>
      <c r="S412" s="2"/>
      <c r="T412" s="2"/>
      <c r="U412" s="11"/>
      <c r="V412" s="11"/>
      <c r="W412" s="2"/>
      <c r="X412" s="126"/>
      <c r="Y412" s="2"/>
      <c r="Z412" s="2"/>
      <c r="AA412" s="2"/>
      <c r="AB412" s="2"/>
      <c r="AC412" s="2"/>
      <c r="AD412" s="2"/>
      <c r="AE412" s="2"/>
      <c r="AF412" s="2"/>
      <c r="AG412" s="2"/>
    </row>
    <row r="413" ht="15.75" customHeight="1">
      <c r="A413" s="1380"/>
      <c r="B413" s="1381"/>
      <c r="C413" s="1381"/>
      <c r="D413" s="1382"/>
      <c r="E413" s="11"/>
      <c r="F413" s="11"/>
      <c r="G413" s="2"/>
      <c r="H413" s="2"/>
      <c r="I413" s="2"/>
      <c r="J413" s="8"/>
      <c r="K413" s="11"/>
      <c r="L413" s="11"/>
      <c r="M413" s="11"/>
      <c r="N413" s="11"/>
      <c r="O413" s="2"/>
      <c r="P413" s="2"/>
      <c r="Q413" s="274"/>
      <c r="R413" s="2"/>
      <c r="S413" s="2"/>
      <c r="T413" s="2"/>
      <c r="U413" s="11"/>
      <c r="V413" s="11"/>
      <c r="W413" s="2"/>
      <c r="X413" s="126"/>
      <c r="Y413" s="2"/>
      <c r="Z413" s="2"/>
      <c r="AA413" s="2"/>
      <c r="AB413" s="2"/>
      <c r="AC413" s="2"/>
      <c r="AD413" s="2"/>
      <c r="AE413" s="2"/>
      <c r="AF413" s="2"/>
      <c r="AG413" s="2"/>
    </row>
    <row r="414" ht="15.75" customHeight="1">
      <c r="A414" s="1380"/>
      <c r="B414" s="1381"/>
      <c r="C414" s="1381"/>
      <c r="D414" s="1382"/>
      <c r="E414" s="11"/>
      <c r="F414" s="11"/>
      <c r="G414" s="2"/>
      <c r="H414" s="2"/>
      <c r="I414" s="2"/>
      <c r="J414" s="8"/>
      <c r="K414" s="11"/>
      <c r="L414" s="11"/>
      <c r="M414" s="11"/>
      <c r="N414" s="11"/>
      <c r="O414" s="2"/>
      <c r="P414" s="2"/>
      <c r="Q414" s="274"/>
      <c r="R414" s="2"/>
      <c r="S414" s="2"/>
      <c r="T414" s="2"/>
      <c r="U414" s="11"/>
      <c r="V414" s="11"/>
      <c r="W414" s="2"/>
      <c r="X414" s="126"/>
      <c r="Y414" s="2"/>
      <c r="Z414" s="2"/>
      <c r="AA414" s="2"/>
      <c r="AB414" s="2"/>
      <c r="AC414" s="2"/>
      <c r="AD414" s="2"/>
      <c r="AE414" s="2"/>
      <c r="AF414" s="2"/>
      <c r="AG414" s="2"/>
    </row>
    <row r="415" ht="15.75" customHeight="1">
      <c r="A415" s="1380"/>
      <c r="B415" s="1381"/>
      <c r="C415" s="1381"/>
      <c r="D415" s="1382"/>
      <c r="E415" s="11"/>
      <c r="F415" s="11"/>
      <c r="G415" s="2"/>
      <c r="H415" s="2"/>
      <c r="I415" s="2"/>
      <c r="J415" s="8"/>
      <c r="K415" s="11"/>
      <c r="L415" s="11"/>
      <c r="M415" s="11"/>
      <c r="N415" s="11"/>
      <c r="O415" s="2"/>
      <c r="P415" s="2"/>
      <c r="Q415" s="274"/>
      <c r="R415" s="2"/>
      <c r="S415" s="2"/>
      <c r="T415" s="2"/>
      <c r="U415" s="11"/>
      <c r="V415" s="11"/>
      <c r="W415" s="2"/>
      <c r="X415" s="126"/>
      <c r="Y415" s="2"/>
      <c r="Z415" s="2"/>
      <c r="AA415" s="2"/>
      <c r="AB415" s="2"/>
      <c r="AC415" s="2"/>
      <c r="AD415" s="2"/>
      <c r="AE415" s="2"/>
      <c r="AF415" s="2"/>
      <c r="AG415" s="2"/>
    </row>
    <row r="416" ht="15.75" customHeight="1">
      <c r="A416" s="1380"/>
      <c r="B416" s="1381"/>
      <c r="C416" s="1381"/>
      <c r="D416" s="1382"/>
      <c r="E416" s="11"/>
      <c r="F416" s="11"/>
      <c r="G416" s="2"/>
      <c r="H416" s="2"/>
      <c r="I416" s="2"/>
      <c r="J416" s="8"/>
      <c r="K416" s="11"/>
      <c r="L416" s="11"/>
      <c r="M416" s="11"/>
      <c r="N416" s="11"/>
      <c r="O416" s="2"/>
      <c r="P416" s="2"/>
      <c r="Q416" s="274"/>
      <c r="R416" s="2"/>
      <c r="S416" s="2"/>
      <c r="T416" s="2"/>
      <c r="U416" s="11"/>
      <c r="V416" s="11"/>
      <c r="W416" s="2"/>
      <c r="X416" s="126"/>
      <c r="Y416" s="2"/>
      <c r="Z416" s="2"/>
      <c r="AA416" s="2"/>
      <c r="AB416" s="2"/>
      <c r="AC416" s="2"/>
      <c r="AD416" s="2"/>
      <c r="AE416" s="2"/>
      <c r="AF416" s="2"/>
      <c r="AG416" s="2"/>
    </row>
    <row r="417" ht="15.75" customHeight="1">
      <c r="A417" s="1380"/>
      <c r="B417" s="1381"/>
      <c r="C417" s="1381"/>
      <c r="D417" s="1382"/>
      <c r="E417" s="11"/>
      <c r="F417" s="11"/>
      <c r="G417" s="2"/>
      <c r="H417" s="2"/>
      <c r="I417" s="2"/>
      <c r="J417" s="8"/>
      <c r="K417" s="11"/>
      <c r="L417" s="11"/>
      <c r="M417" s="11"/>
      <c r="N417" s="11"/>
      <c r="O417" s="2"/>
      <c r="P417" s="2"/>
      <c r="Q417" s="274"/>
      <c r="R417" s="2"/>
      <c r="S417" s="2"/>
      <c r="T417" s="2"/>
      <c r="U417" s="11"/>
      <c r="V417" s="11"/>
      <c r="W417" s="2"/>
      <c r="X417" s="126"/>
      <c r="Y417" s="2"/>
      <c r="Z417" s="2"/>
      <c r="AA417" s="2"/>
      <c r="AB417" s="2"/>
      <c r="AC417" s="2"/>
      <c r="AD417" s="2"/>
      <c r="AE417" s="2"/>
      <c r="AF417" s="2"/>
      <c r="AG417" s="2"/>
    </row>
    <row r="418" ht="15.75" customHeight="1">
      <c r="A418" s="1380"/>
      <c r="B418" s="1381"/>
      <c r="C418" s="1381"/>
      <c r="D418" s="1382"/>
      <c r="E418" s="11"/>
      <c r="F418" s="11"/>
      <c r="G418" s="2"/>
      <c r="H418" s="2"/>
      <c r="I418" s="2"/>
      <c r="J418" s="8"/>
      <c r="K418" s="11"/>
      <c r="L418" s="11"/>
      <c r="M418" s="11"/>
      <c r="N418" s="11"/>
      <c r="O418" s="2"/>
      <c r="P418" s="2"/>
      <c r="Q418" s="274"/>
      <c r="R418" s="2"/>
      <c r="S418" s="2"/>
      <c r="T418" s="2"/>
      <c r="U418" s="11"/>
      <c r="V418" s="11"/>
      <c r="W418" s="2"/>
      <c r="X418" s="126"/>
      <c r="Y418" s="2"/>
      <c r="Z418" s="2"/>
      <c r="AA418" s="2"/>
      <c r="AB418" s="2"/>
      <c r="AC418" s="2"/>
      <c r="AD418" s="2"/>
      <c r="AE418" s="2"/>
      <c r="AF418" s="2"/>
      <c r="AG418" s="2"/>
    </row>
    <row r="419" ht="15.75" customHeight="1">
      <c r="A419" s="1380"/>
      <c r="B419" s="1381"/>
      <c r="C419" s="1381"/>
      <c r="D419" s="1382"/>
      <c r="E419" s="11"/>
      <c r="F419" s="11"/>
      <c r="G419" s="2"/>
      <c r="H419" s="2"/>
      <c r="I419" s="2"/>
      <c r="J419" s="8"/>
      <c r="K419" s="11"/>
      <c r="L419" s="11"/>
      <c r="M419" s="11"/>
      <c r="N419" s="11"/>
      <c r="O419" s="2"/>
      <c r="P419" s="2"/>
      <c r="Q419" s="274"/>
      <c r="R419" s="2"/>
      <c r="S419" s="2"/>
      <c r="T419" s="2"/>
      <c r="U419" s="11"/>
      <c r="V419" s="11"/>
      <c r="W419" s="2"/>
      <c r="X419" s="126"/>
      <c r="Y419" s="2"/>
      <c r="Z419" s="2"/>
      <c r="AA419" s="2"/>
      <c r="AB419" s="2"/>
      <c r="AC419" s="2"/>
      <c r="AD419" s="2"/>
      <c r="AE419" s="2"/>
      <c r="AF419" s="2"/>
      <c r="AG419" s="2"/>
    </row>
    <row r="420" ht="15.75" customHeight="1">
      <c r="A420" s="1380"/>
      <c r="B420" s="1381"/>
      <c r="C420" s="1381"/>
      <c r="D420" s="1382"/>
      <c r="E420" s="11"/>
      <c r="F420" s="11"/>
      <c r="G420" s="2"/>
      <c r="H420" s="2"/>
      <c r="I420" s="2"/>
      <c r="J420" s="8"/>
      <c r="K420" s="11"/>
      <c r="L420" s="11"/>
      <c r="M420" s="11"/>
      <c r="N420" s="11"/>
      <c r="O420" s="2"/>
      <c r="P420" s="2"/>
      <c r="Q420" s="274"/>
      <c r="R420" s="2"/>
      <c r="S420" s="2"/>
      <c r="T420" s="2"/>
      <c r="U420" s="11"/>
      <c r="V420" s="11"/>
      <c r="W420" s="2"/>
      <c r="X420" s="126"/>
      <c r="Y420" s="2"/>
      <c r="Z420" s="2"/>
      <c r="AA420" s="2"/>
      <c r="AB420" s="2"/>
      <c r="AC420" s="2"/>
      <c r="AD420" s="2"/>
      <c r="AE420" s="2"/>
      <c r="AF420" s="2"/>
      <c r="AG420" s="2"/>
    </row>
    <row r="421" ht="15.75" customHeight="1">
      <c r="A421" s="1380"/>
      <c r="B421" s="1381"/>
      <c r="C421" s="1381"/>
      <c r="D421" s="1382"/>
      <c r="E421" s="11"/>
      <c r="F421" s="11"/>
      <c r="G421" s="2"/>
      <c r="H421" s="2"/>
      <c r="I421" s="2"/>
      <c r="J421" s="8"/>
      <c r="K421" s="11"/>
      <c r="L421" s="11"/>
      <c r="M421" s="11"/>
      <c r="N421" s="11"/>
      <c r="O421" s="2"/>
      <c r="P421" s="2"/>
      <c r="Q421" s="274"/>
      <c r="R421" s="2"/>
      <c r="S421" s="2"/>
      <c r="T421" s="2"/>
      <c r="U421" s="11"/>
      <c r="V421" s="11"/>
      <c r="W421" s="2"/>
      <c r="X421" s="126"/>
      <c r="Y421" s="2"/>
      <c r="Z421" s="2"/>
      <c r="AA421" s="2"/>
      <c r="AB421" s="2"/>
      <c r="AC421" s="2"/>
      <c r="AD421" s="2"/>
      <c r="AE421" s="2"/>
      <c r="AF421" s="2"/>
      <c r="AG421" s="2"/>
    </row>
    <row r="422" ht="15.75" customHeight="1">
      <c r="A422" s="1380"/>
      <c r="B422" s="1381"/>
      <c r="C422" s="1381"/>
      <c r="D422" s="1382"/>
      <c r="E422" s="11"/>
      <c r="F422" s="11"/>
      <c r="G422" s="2"/>
      <c r="H422" s="2"/>
      <c r="I422" s="2"/>
      <c r="J422" s="8"/>
      <c r="K422" s="11"/>
      <c r="L422" s="11"/>
      <c r="M422" s="11"/>
      <c r="N422" s="11"/>
      <c r="O422" s="2"/>
      <c r="P422" s="2"/>
      <c r="Q422" s="274"/>
      <c r="R422" s="2"/>
      <c r="S422" s="2"/>
      <c r="T422" s="2"/>
      <c r="U422" s="11"/>
      <c r="V422" s="11"/>
      <c r="W422" s="2"/>
      <c r="X422" s="126"/>
      <c r="Y422" s="2"/>
      <c r="Z422" s="2"/>
      <c r="AA422" s="2"/>
      <c r="AB422" s="2"/>
      <c r="AC422" s="2"/>
      <c r="AD422" s="2"/>
      <c r="AE422" s="2"/>
      <c r="AF422" s="2"/>
      <c r="AG422" s="2"/>
    </row>
    <row r="423" ht="15.75" customHeight="1">
      <c r="A423" s="1380"/>
      <c r="B423" s="1381"/>
      <c r="C423" s="1381"/>
      <c r="D423" s="1382"/>
      <c r="E423" s="11"/>
      <c r="F423" s="11"/>
      <c r="G423" s="2"/>
      <c r="H423" s="2"/>
      <c r="I423" s="2"/>
      <c r="J423" s="8"/>
      <c r="K423" s="11"/>
      <c r="L423" s="11"/>
      <c r="M423" s="11"/>
      <c r="N423" s="11"/>
      <c r="O423" s="2"/>
      <c r="P423" s="2"/>
      <c r="Q423" s="274"/>
      <c r="R423" s="2"/>
      <c r="S423" s="2"/>
      <c r="T423" s="2"/>
      <c r="U423" s="11"/>
      <c r="V423" s="11"/>
      <c r="W423" s="2"/>
      <c r="X423" s="126"/>
      <c r="Y423" s="2"/>
      <c r="Z423" s="2"/>
      <c r="AA423" s="2"/>
      <c r="AB423" s="2"/>
      <c r="AC423" s="2"/>
      <c r="AD423" s="2"/>
      <c r="AE423" s="2"/>
      <c r="AF423" s="2"/>
      <c r="AG423" s="2"/>
    </row>
    <row r="424" ht="15.75" customHeight="1">
      <c r="A424" s="1380"/>
      <c r="B424" s="1381"/>
      <c r="C424" s="1381"/>
      <c r="D424" s="1382"/>
      <c r="E424" s="11"/>
      <c r="F424" s="11"/>
      <c r="G424" s="2"/>
      <c r="H424" s="2"/>
      <c r="I424" s="2"/>
      <c r="J424" s="8"/>
      <c r="K424" s="11"/>
      <c r="L424" s="11"/>
      <c r="M424" s="11"/>
      <c r="N424" s="11"/>
      <c r="O424" s="2"/>
      <c r="P424" s="2"/>
      <c r="Q424" s="274"/>
      <c r="R424" s="2"/>
      <c r="S424" s="2"/>
      <c r="T424" s="2"/>
      <c r="U424" s="11"/>
      <c r="V424" s="11"/>
      <c r="W424" s="2"/>
      <c r="X424" s="126"/>
      <c r="Y424" s="2"/>
      <c r="Z424" s="2"/>
      <c r="AA424" s="2"/>
      <c r="AB424" s="2"/>
      <c r="AC424" s="2"/>
      <c r="AD424" s="2"/>
      <c r="AE424" s="2"/>
      <c r="AF424" s="2"/>
      <c r="AG424" s="2"/>
    </row>
    <row r="425" ht="15.75" customHeight="1">
      <c r="A425" s="1380"/>
      <c r="B425" s="1381"/>
      <c r="C425" s="1381"/>
      <c r="D425" s="1382"/>
      <c r="E425" s="11"/>
      <c r="F425" s="11"/>
      <c r="G425" s="2"/>
      <c r="H425" s="2"/>
      <c r="I425" s="2"/>
      <c r="J425" s="8"/>
      <c r="K425" s="11"/>
      <c r="L425" s="11"/>
      <c r="M425" s="11"/>
      <c r="N425" s="11"/>
      <c r="O425" s="2"/>
      <c r="P425" s="2"/>
      <c r="Q425" s="274"/>
      <c r="R425" s="2"/>
      <c r="S425" s="2"/>
      <c r="T425" s="2"/>
      <c r="U425" s="11"/>
      <c r="V425" s="11"/>
      <c r="W425" s="2"/>
      <c r="X425" s="126"/>
      <c r="Y425" s="2"/>
      <c r="Z425" s="2"/>
      <c r="AA425" s="2"/>
      <c r="AB425" s="2"/>
      <c r="AC425" s="2"/>
      <c r="AD425" s="2"/>
      <c r="AE425" s="2"/>
      <c r="AF425" s="2"/>
      <c r="AG425" s="2"/>
    </row>
    <row r="426" ht="15.75" customHeight="1">
      <c r="A426" s="1380"/>
      <c r="B426" s="1381"/>
      <c r="C426" s="1381"/>
      <c r="D426" s="1382"/>
      <c r="E426" s="11"/>
      <c r="F426" s="11"/>
      <c r="G426" s="2"/>
      <c r="H426" s="2"/>
      <c r="I426" s="2"/>
      <c r="J426" s="8"/>
      <c r="K426" s="11"/>
      <c r="L426" s="11"/>
      <c r="M426" s="11"/>
      <c r="N426" s="11"/>
      <c r="O426" s="2"/>
      <c r="P426" s="2"/>
      <c r="Q426" s="274"/>
      <c r="R426" s="2"/>
      <c r="S426" s="2"/>
      <c r="T426" s="2"/>
      <c r="U426" s="11"/>
      <c r="V426" s="11"/>
      <c r="W426" s="2"/>
      <c r="X426" s="126"/>
      <c r="Y426" s="2"/>
      <c r="Z426" s="2"/>
      <c r="AA426" s="2"/>
      <c r="AB426" s="2"/>
      <c r="AC426" s="2"/>
      <c r="AD426" s="2"/>
      <c r="AE426" s="2"/>
      <c r="AF426" s="2"/>
      <c r="AG426" s="2"/>
    </row>
    <row r="427" ht="15.75" customHeight="1">
      <c r="A427" s="1380"/>
      <c r="B427" s="1381"/>
      <c r="C427" s="1381"/>
      <c r="D427" s="1382"/>
      <c r="E427" s="11"/>
      <c r="F427" s="11"/>
      <c r="G427" s="2"/>
      <c r="H427" s="2"/>
      <c r="I427" s="2"/>
      <c r="J427" s="8"/>
      <c r="K427" s="11"/>
      <c r="L427" s="11"/>
      <c r="M427" s="11"/>
      <c r="N427" s="11"/>
      <c r="O427" s="2"/>
      <c r="P427" s="2"/>
      <c r="Q427" s="274"/>
      <c r="R427" s="2"/>
      <c r="S427" s="2"/>
      <c r="T427" s="2"/>
      <c r="U427" s="11"/>
      <c r="V427" s="11"/>
      <c r="W427" s="2"/>
      <c r="X427" s="126"/>
      <c r="Y427" s="2"/>
      <c r="Z427" s="2"/>
      <c r="AA427" s="2"/>
      <c r="AB427" s="2"/>
      <c r="AC427" s="2"/>
      <c r="AD427" s="2"/>
      <c r="AE427" s="2"/>
      <c r="AF427" s="2"/>
      <c r="AG427" s="2"/>
    </row>
    <row r="428" ht="15.75" customHeight="1">
      <c r="A428" s="1380"/>
      <c r="B428" s="1381"/>
      <c r="C428" s="1381"/>
      <c r="D428" s="1382"/>
      <c r="E428" s="11"/>
      <c r="F428" s="11"/>
      <c r="G428" s="2"/>
      <c r="H428" s="2"/>
      <c r="I428" s="2"/>
      <c r="J428" s="8"/>
      <c r="K428" s="11"/>
      <c r="L428" s="11"/>
      <c r="M428" s="11"/>
      <c r="N428" s="11"/>
      <c r="O428" s="2"/>
      <c r="P428" s="2"/>
      <c r="Q428" s="274"/>
      <c r="R428" s="2"/>
      <c r="S428" s="2"/>
      <c r="T428" s="2"/>
      <c r="U428" s="11"/>
      <c r="V428" s="11"/>
      <c r="W428" s="2"/>
      <c r="X428" s="126"/>
      <c r="Y428" s="2"/>
      <c r="Z428" s="2"/>
      <c r="AA428" s="2"/>
      <c r="AB428" s="2"/>
      <c r="AC428" s="2"/>
      <c r="AD428" s="2"/>
      <c r="AE428" s="2"/>
      <c r="AF428" s="2"/>
      <c r="AG428" s="2"/>
    </row>
    <row r="429" ht="15.75" customHeight="1">
      <c r="A429" s="1380"/>
      <c r="B429" s="1381"/>
      <c r="C429" s="1381"/>
      <c r="D429" s="1382"/>
      <c r="E429" s="11"/>
      <c r="F429" s="11"/>
      <c r="G429" s="2"/>
      <c r="H429" s="2"/>
      <c r="I429" s="2"/>
      <c r="J429" s="8"/>
      <c r="K429" s="11"/>
      <c r="L429" s="11"/>
      <c r="M429" s="11"/>
      <c r="N429" s="11"/>
      <c r="O429" s="2"/>
      <c r="P429" s="2"/>
      <c r="Q429" s="274"/>
      <c r="R429" s="2"/>
      <c r="S429" s="2"/>
      <c r="T429" s="2"/>
      <c r="U429" s="11"/>
      <c r="V429" s="11"/>
      <c r="W429" s="2"/>
      <c r="X429" s="126"/>
      <c r="Y429" s="2"/>
      <c r="Z429" s="2"/>
      <c r="AA429" s="2"/>
      <c r="AB429" s="2"/>
      <c r="AC429" s="2"/>
      <c r="AD429" s="2"/>
      <c r="AE429" s="2"/>
      <c r="AF429" s="2"/>
      <c r="AG429" s="2"/>
    </row>
    <row r="430" ht="15.75" customHeight="1">
      <c r="A430" s="1380"/>
      <c r="B430" s="1381"/>
      <c r="C430" s="1381"/>
      <c r="D430" s="1382"/>
      <c r="E430" s="11"/>
      <c r="F430" s="11"/>
      <c r="G430" s="2"/>
      <c r="H430" s="2"/>
      <c r="I430" s="2"/>
      <c r="J430" s="8"/>
      <c r="K430" s="11"/>
      <c r="L430" s="11"/>
      <c r="M430" s="11"/>
      <c r="N430" s="11"/>
      <c r="O430" s="2"/>
      <c r="P430" s="2"/>
      <c r="Q430" s="274"/>
      <c r="R430" s="2"/>
      <c r="S430" s="2"/>
      <c r="T430" s="2"/>
      <c r="U430" s="11"/>
      <c r="V430" s="11"/>
      <c r="W430" s="2"/>
      <c r="X430" s="126"/>
      <c r="Y430" s="2"/>
      <c r="Z430" s="2"/>
      <c r="AA430" s="2"/>
      <c r="AB430" s="2"/>
      <c r="AC430" s="2"/>
      <c r="AD430" s="2"/>
      <c r="AE430" s="2"/>
      <c r="AF430" s="2"/>
      <c r="AG430" s="2"/>
    </row>
    <row r="431" ht="15.75" customHeight="1">
      <c r="A431" s="1380"/>
      <c r="B431" s="1381"/>
      <c r="C431" s="1381"/>
      <c r="D431" s="1382"/>
      <c r="E431" s="11"/>
      <c r="F431" s="11"/>
      <c r="G431" s="2"/>
      <c r="H431" s="2"/>
      <c r="I431" s="2"/>
      <c r="J431" s="8"/>
      <c r="K431" s="11"/>
      <c r="L431" s="11"/>
      <c r="M431" s="11"/>
      <c r="N431" s="11"/>
      <c r="O431" s="2"/>
      <c r="P431" s="2"/>
      <c r="Q431" s="274"/>
      <c r="R431" s="2"/>
      <c r="S431" s="2"/>
      <c r="T431" s="2"/>
      <c r="U431" s="11"/>
      <c r="V431" s="11"/>
      <c r="W431" s="2"/>
      <c r="X431" s="126"/>
      <c r="Y431" s="2"/>
      <c r="Z431" s="2"/>
      <c r="AA431" s="2"/>
      <c r="AB431" s="2"/>
      <c r="AC431" s="2"/>
      <c r="AD431" s="2"/>
      <c r="AE431" s="2"/>
      <c r="AF431" s="2"/>
      <c r="AG431" s="2"/>
    </row>
    <row r="432" ht="15.75" customHeight="1">
      <c r="A432" s="1380"/>
      <c r="B432" s="1381"/>
      <c r="C432" s="1381"/>
      <c r="D432" s="1382"/>
      <c r="E432" s="11"/>
      <c r="F432" s="11"/>
      <c r="G432" s="2"/>
      <c r="H432" s="2"/>
      <c r="I432" s="2"/>
      <c r="J432" s="8"/>
      <c r="K432" s="11"/>
      <c r="L432" s="11"/>
      <c r="M432" s="11"/>
      <c r="N432" s="11"/>
      <c r="O432" s="2"/>
      <c r="P432" s="2"/>
      <c r="Q432" s="274"/>
      <c r="R432" s="2"/>
      <c r="S432" s="2"/>
      <c r="T432" s="2"/>
      <c r="U432" s="11"/>
      <c r="V432" s="11"/>
      <c r="W432" s="2"/>
      <c r="X432" s="126"/>
      <c r="Y432" s="2"/>
      <c r="Z432" s="2"/>
      <c r="AA432" s="2"/>
      <c r="AB432" s="2"/>
      <c r="AC432" s="2"/>
      <c r="AD432" s="2"/>
      <c r="AE432" s="2"/>
      <c r="AF432" s="2"/>
      <c r="AG432" s="2"/>
    </row>
    <row r="433" ht="15.75" customHeight="1">
      <c r="A433" s="1380"/>
      <c r="B433" s="1381"/>
      <c r="C433" s="1381"/>
      <c r="D433" s="1382"/>
      <c r="E433" s="11"/>
      <c r="F433" s="11"/>
      <c r="G433" s="2"/>
      <c r="H433" s="2"/>
      <c r="I433" s="2"/>
      <c r="J433" s="8"/>
      <c r="K433" s="11"/>
      <c r="L433" s="11"/>
      <c r="M433" s="11"/>
      <c r="N433" s="11"/>
      <c r="O433" s="2"/>
      <c r="P433" s="2"/>
      <c r="Q433" s="274"/>
      <c r="R433" s="2"/>
      <c r="S433" s="2"/>
      <c r="T433" s="2"/>
      <c r="U433" s="11"/>
      <c r="V433" s="11"/>
      <c r="W433" s="2"/>
      <c r="X433" s="126"/>
      <c r="Y433" s="2"/>
      <c r="Z433" s="2"/>
      <c r="AA433" s="2"/>
      <c r="AB433" s="2"/>
      <c r="AC433" s="2"/>
      <c r="AD433" s="2"/>
      <c r="AE433" s="2"/>
      <c r="AF433" s="2"/>
      <c r="AG433" s="2"/>
    </row>
    <row r="434" ht="15.75" customHeight="1">
      <c r="A434" s="1380"/>
      <c r="B434" s="1381"/>
      <c r="C434" s="1381"/>
      <c r="D434" s="1382"/>
      <c r="E434" s="11"/>
      <c r="F434" s="11"/>
      <c r="G434" s="2"/>
      <c r="H434" s="2"/>
      <c r="I434" s="2"/>
      <c r="J434" s="8"/>
      <c r="K434" s="11"/>
      <c r="L434" s="11"/>
      <c r="M434" s="11"/>
      <c r="N434" s="11"/>
      <c r="O434" s="2"/>
      <c r="P434" s="2"/>
      <c r="Q434" s="274"/>
      <c r="R434" s="2"/>
      <c r="S434" s="2"/>
      <c r="T434" s="2"/>
      <c r="U434" s="11"/>
      <c r="V434" s="11"/>
      <c r="W434" s="2"/>
      <c r="X434" s="126"/>
      <c r="Y434" s="2"/>
      <c r="Z434" s="2"/>
      <c r="AA434" s="2"/>
      <c r="AB434" s="2"/>
      <c r="AC434" s="2"/>
      <c r="AD434" s="2"/>
      <c r="AE434" s="2"/>
      <c r="AF434" s="2"/>
      <c r="AG434" s="2"/>
    </row>
    <row r="435" ht="15.75" customHeight="1">
      <c r="A435" s="1380"/>
      <c r="B435" s="1381"/>
      <c r="C435" s="1381"/>
      <c r="D435" s="1382"/>
      <c r="E435" s="11"/>
      <c r="F435" s="11"/>
      <c r="G435" s="2"/>
      <c r="H435" s="2"/>
      <c r="I435" s="2"/>
      <c r="J435" s="8"/>
      <c r="K435" s="11"/>
      <c r="L435" s="11"/>
      <c r="M435" s="11"/>
      <c r="N435" s="11"/>
      <c r="O435" s="2"/>
      <c r="P435" s="2"/>
      <c r="Q435" s="274"/>
      <c r="R435" s="2"/>
      <c r="S435" s="2"/>
      <c r="T435" s="2"/>
      <c r="U435" s="11"/>
      <c r="V435" s="11"/>
      <c r="W435" s="2"/>
      <c r="X435" s="126"/>
      <c r="Y435" s="2"/>
      <c r="Z435" s="2"/>
      <c r="AA435" s="2"/>
      <c r="AB435" s="2"/>
      <c r="AC435" s="2"/>
      <c r="AD435" s="2"/>
      <c r="AE435" s="2"/>
      <c r="AF435" s="2"/>
      <c r="AG435" s="2"/>
    </row>
    <row r="436" ht="15.75" customHeight="1">
      <c r="A436" s="1380"/>
      <c r="B436" s="1381"/>
      <c r="C436" s="1381"/>
      <c r="D436" s="1382"/>
      <c r="E436" s="11"/>
      <c r="F436" s="11"/>
      <c r="G436" s="2"/>
      <c r="H436" s="2"/>
      <c r="I436" s="2"/>
      <c r="J436" s="8"/>
      <c r="K436" s="11"/>
      <c r="L436" s="11"/>
      <c r="M436" s="11"/>
      <c r="N436" s="11"/>
      <c r="O436" s="2"/>
      <c r="P436" s="2"/>
      <c r="Q436" s="274"/>
      <c r="R436" s="2"/>
      <c r="S436" s="2"/>
      <c r="T436" s="2"/>
      <c r="U436" s="11"/>
      <c r="V436" s="11"/>
      <c r="W436" s="2"/>
      <c r="X436" s="126"/>
      <c r="Y436" s="2"/>
      <c r="Z436" s="2"/>
      <c r="AA436" s="2"/>
      <c r="AB436" s="2"/>
      <c r="AC436" s="2"/>
      <c r="AD436" s="2"/>
      <c r="AE436" s="2"/>
      <c r="AF436" s="2"/>
      <c r="AG436" s="2"/>
    </row>
    <row r="437" ht="15.75" customHeight="1">
      <c r="A437" s="1380"/>
      <c r="B437" s="1381"/>
      <c r="C437" s="1381"/>
      <c r="D437" s="1382"/>
      <c r="E437" s="11"/>
      <c r="F437" s="11"/>
      <c r="G437" s="2"/>
      <c r="H437" s="2"/>
      <c r="I437" s="2"/>
      <c r="J437" s="8"/>
      <c r="K437" s="11"/>
      <c r="L437" s="11"/>
      <c r="M437" s="11"/>
      <c r="N437" s="11"/>
      <c r="O437" s="2"/>
      <c r="P437" s="2"/>
      <c r="Q437" s="274"/>
      <c r="R437" s="2"/>
      <c r="S437" s="2"/>
      <c r="T437" s="2"/>
      <c r="U437" s="11"/>
      <c r="V437" s="11"/>
      <c r="W437" s="2"/>
      <c r="X437" s="126"/>
      <c r="Y437" s="2"/>
      <c r="Z437" s="2"/>
      <c r="AA437" s="2"/>
      <c r="AB437" s="2"/>
      <c r="AC437" s="2"/>
      <c r="AD437" s="2"/>
      <c r="AE437" s="2"/>
      <c r="AF437" s="2"/>
      <c r="AG437" s="2"/>
    </row>
    <row r="438" ht="15.75" customHeight="1">
      <c r="A438" s="1380"/>
      <c r="B438" s="1381"/>
      <c r="C438" s="1381"/>
      <c r="D438" s="1382"/>
      <c r="E438" s="11"/>
      <c r="F438" s="11"/>
      <c r="G438" s="2"/>
      <c r="H438" s="2"/>
      <c r="I438" s="2"/>
      <c r="J438" s="8"/>
      <c r="K438" s="11"/>
      <c r="L438" s="11"/>
      <c r="M438" s="11"/>
      <c r="N438" s="11"/>
      <c r="O438" s="2"/>
      <c r="P438" s="2"/>
      <c r="Q438" s="274"/>
      <c r="R438" s="2"/>
      <c r="S438" s="2"/>
      <c r="T438" s="2"/>
      <c r="U438" s="11"/>
      <c r="V438" s="11"/>
      <c r="W438" s="2"/>
      <c r="X438" s="126"/>
      <c r="Y438" s="2"/>
      <c r="Z438" s="2"/>
      <c r="AA438" s="2"/>
      <c r="AB438" s="2"/>
      <c r="AC438" s="2"/>
      <c r="AD438" s="2"/>
      <c r="AE438" s="2"/>
      <c r="AF438" s="2"/>
      <c r="AG438" s="2"/>
    </row>
    <row r="439" ht="15.75" customHeight="1">
      <c r="A439" s="1380"/>
      <c r="B439" s="1381"/>
      <c r="C439" s="1381"/>
      <c r="D439" s="1382"/>
      <c r="E439" s="11"/>
      <c r="F439" s="11"/>
      <c r="G439" s="2"/>
      <c r="H439" s="2"/>
      <c r="I439" s="2"/>
      <c r="J439" s="8"/>
      <c r="K439" s="11"/>
      <c r="L439" s="11"/>
      <c r="M439" s="11"/>
      <c r="N439" s="11"/>
      <c r="O439" s="2"/>
      <c r="P439" s="2"/>
      <c r="Q439" s="274"/>
      <c r="R439" s="2"/>
      <c r="S439" s="2"/>
      <c r="T439" s="2"/>
      <c r="U439" s="11"/>
      <c r="V439" s="11"/>
      <c r="W439" s="2"/>
      <c r="X439" s="126"/>
      <c r="Y439" s="2"/>
      <c r="Z439" s="2"/>
      <c r="AA439" s="2"/>
      <c r="AB439" s="2"/>
      <c r="AC439" s="2"/>
      <c r="AD439" s="2"/>
      <c r="AE439" s="2"/>
      <c r="AF439" s="2"/>
      <c r="AG439" s="2"/>
    </row>
    <row r="440" ht="15.75" customHeight="1">
      <c r="A440" s="1380"/>
      <c r="B440" s="1381"/>
      <c r="C440" s="1381"/>
      <c r="D440" s="1382"/>
      <c r="E440" s="11"/>
      <c r="F440" s="11"/>
      <c r="G440" s="2"/>
      <c r="H440" s="2"/>
      <c r="I440" s="2"/>
      <c r="J440" s="8"/>
      <c r="K440" s="11"/>
      <c r="L440" s="11"/>
      <c r="M440" s="11"/>
      <c r="N440" s="11"/>
      <c r="O440" s="2"/>
      <c r="P440" s="2"/>
      <c r="Q440" s="274"/>
      <c r="R440" s="2"/>
      <c r="S440" s="2"/>
      <c r="T440" s="2"/>
      <c r="U440" s="11"/>
      <c r="V440" s="11"/>
      <c r="W440" s="2"/>
      <c r="X440" s="126"/>
      <c r="Y440" s="2"/>
      <c r="Z440" s="2"/>
      <c r="AA440" s="2"/>
      <c r="AB440" s="2"/>
      <c r="AC440" s="2"/>
      <c r="AD440" s="2"/>
      <c r="AE440" s="2"/>
      <c r="AF440" s="2"/>
      <c r="AG440" s="2"/>
    </row>
    <row r="441" ht="15.75" customHeight="1">
      <c r="A441" s="1380"/>
      <c r="B441" s="1381"/>
      <c r="C441" s="1381"/>
      <c r="D441" s="1382"/>
      <c r="E441" s="11"/>
      <c r="F441" s="11"/>
      <c r="G441" s="2"/>
      <c r="H441" s="2"/>
      <c r="I441" s="2"/>
      <c r="J441" s="8"/>
      <c r="K441" s="11"/>
      <c r="L441" s="11"/>
      <c r="M441" s="11"/>
      <c r="N441" s="11"/>
      <c r="O441" s="2"/>
      <c r="P441" s="2"/>
      <c r="Q441" s="274"/>
      <c r="R441" s="2"/>
      <c r="S441" s="2"/>
      <c r="T441" s="2"/>
      <c r="U441" s="11"/>
      <c r="V441" s="11"/>
      <c r="W441" s="2"/>
      <c r="X441" s="126"/>
      <c r="Y441" s="2"/>
      <c r="Z441" s="2"/>
      <c r="AA441" s="2"/>
      <c r="AB441" s="2"/>
      <c r="AC441" s="2"/>
      <c r="AD441" s="2"/>
      <c r="AE441" s="2"/>
      <c r="AF441" s="2"/>
      <c r="AG441" s="2"/>
    </row>
    <row r="442" ht="15.75" customHeight="1">
      <c r="A442" s="1380"/>
      <c r="B442" s="1381"/>
      <c r="C442" s="1381"/>
      <c r="D442" s="1382"/>
      <c r="E442" s="11"/>
      <c r="F442" s="11"/>
      <c r="G442" s="2"/>
      <c r="H442" s="2"/>
      <c r="I442" s="2"/>
      <c r="J442" s="8"/>
      <c r="K442" s="11"/>
      <c r="L442" s="11"/>
      <c r="M442" s="11"/>
      <c r="N442" s="11"/>
      <c r="O442" s="2"/>
      <c r="P442" s="2"/>
      <c r="Q442" s="274"/>
      <c r="R442" s="2"/>
      <c r="S442" s="2"/>
      <c r="T442" s="2"/>
      <c r="U442" s="11"/>
      <c r="V442" s="11"/>
      <c r="W442" s="2"/>
      <c r="X442" s="126"/>
      <c r="Y442" s="2"/>
      <c r="Z442" s="2"/>
      <c r="AA442" s="2"/>
      <c r="AB442" s="2"/>
      <c r="AC442" s="2"/>
      <c r="AD442" s="2"/>
      <c r="AE442" s="2"/>
      <c r="AF442" s="2"/>
      <c r="AG442" s="2"/>
    </row>
    <row r="443" ht="15.75" customHeight="1">
      <c r="A443" s="1380"/>
      <c r="B443" s="1381"/>
      <c r="C443" s="1381"/>
      <c r="D443" s="1382"/>
      <c r="E443" s="11"/>
      <c r="F443" s="11"/>
      <c r="G443" s="2"/>
      <c r="H443" s="2"/>
      <c r="I443" s="2"/>
      <c r="J443" s="8"/>
      <c r="K443" s="11"/>
      <c r="L443" s="11"/>
      <c r="M443" s="11"/>
      <c r="N443" s="11"/>
      <c r="O443" s="2"/>
      <c r="P443" s="2"/>
      <c r="Q443" s="274"/>
      <c r="R443" s="2"/>
      <c r="S443" s="2"/>
      <c r="T443" s="2"/>
      <c r="U443" s="11"/>
      <c r="V443" s="11"/>
      <c r="W443" s="2"/>
      <c r="X443" s="126"/>
      <c r="Y443" s="2"/>
      <c r="Z443" s="2"/>
      <c r="AA443" s="2"/>
      <c r="AB443" s="2"/>
      <c r="AC443" s="2"/>
      <c r="AD443" s="2"/>
      <c r="AE443" s="2"/>
      <c r="AF443" s="2"/>
      <c r="AG443" s="2"/>
    </row>
    <row r="444" ht="15.75" customHeight="1">
      <c r="A444" s="1380"/>
      <c r="B444" s="1381"/>
      <c r="C444" s="1381"/>
      <c r="D444" s="1382"/>
      <c r="E444" s="11"/>
      <c r="F444" s="11"/>
      <c r="G444" s="2"/>
      <c r="H444" s="2"/>
      <c r="I444" s="2"/>
      <c r="J444" s="8"/>
      <c r="K444" s="11"/>
      <c r="L444" s="11"/>
      <c r="M444" s="11"/>
      <c r="N444" s="11"/>
      <c r="O444" s="2"/>
      <c r="P444" s="2"/>
      <c r="Q444" s="274"/>
      <c r="R444" s="2"/>
      <c r="S444" s="2"/>
      <c r="T444" s="2"/>
      <c r="U444" s="11"/>
      <c r="V444" s="11"/>
      <c r="W444" s="2"/>
      <c r="X444" s="126"/>
      <c r="Y444" s="2"/>
      <c r="Z444" s="2"/>
      <c r="AA444" s="2"/>
      <c r="AB444" s="2"/>
      <c r="AC444" s="2"/>
      <c r="AD444" s="2"/>
      <c r="AE444" s="2"/>
      <c r="AF444" s="2"/>
      <c r="AG444" s="2"/>
    </row>
    <row r="445" ht="15.75" customHeight="1">
      <c r="A445" s="1380"/>
      <c r="B445" s="1381"/>
      <c r="C445" s="1381"/>
      <c r="D445" s="1382"/>
      <c r="E445" s="11"/>
      <c r="F445" s="11"/>
      <c r="G445" s="2"/>
      <c r="H445" s="2"/>
      <c r="I445" s="2"/>
      <c r="J445" s="8"/>
      <c r="K445" s="11"/>
      <c r="L445" s="11"/>
      <c r="M445" s="11"/>
      <c r="N445" s="11"/>
      <c r="O445" s="2"/>
      <c r="P445" s="2"/>
      <c r="Q445" s="274"/>
      <c r="R445" s="2"/>
      <c r="S445" s="2"/>
      <c r="T445" s="2"/>
      <c r="U445" s="11"/>
      <c r="V445" s="11"/>
      <c r="W445" s="2"/>
      <c r="X445" s="126"/>
      <c r="Y445" s="2"/>
      <c r="Z445" s="2"/>
      <c r="AA445" s="2"/>
      <c r="AB445" s="2"/>
      <c r="AC445" s="2"/>
      <c r="AD445" s="2"/>
      <c r="AE445" s="2"/>
      <c r="AF445" s="2"/>
      <c r="AG445" s="2"/>
    </row>
    <row r="446" ht="15.75" customHeight="1">
      <c r="A446" s="1380"/>
      <c r="B446" s="1381"/>
      <c r="C446" s="1381"/>
      <c r="D446" s="1382"/>
      <c r="E446" s="11"/>
      <c r="F446" s="11"/>
      <c r="G446" s="2"/>
      <c r="H446" s="2"/>
      <c r="I446" s="2"/>
      <c r="J446" s="8"/>
      <c r="K446" s="11"/>
      <c r="L446" s="11"/>
      <c r="M446" s="11"/>
      <c r="N446" s="11"/>
      <c r="O446" s="2"/>
      <c r="P446" s="2"/>
      <c r="Q446" s="274"/>
      <c r="R446" s="2"/>
      <c r="S446" s="2"/>
      <c r="T446" s="2"/>
      <c r="U446" s="11"/>
      <c r="V446" s="11"/>
      <c r="W446" s="2"/>
      <c r="X446" s="126"/>
      <c r="Y446" s="2"/>
      <c r="Z446" s="2"/>
      <c r="AA446" s="2"/>
      <c r="AB446" s="2"/>
      <c r="AC446" s="2"/>
      <c r="AD446" s="2"/>
      <c r="AE446" s="2"/>
      <c r="AF446" s="2"/>
      <c r="AG446" s="2"/>
    </row>
    <row r="447" ht="15.75" customHeight="1">
      <c r="A447" s="1380"/>
      <c r="B447" s="1381"/>
      <c r="C447" s="1381"/>
      <c r="D447" s="1382"/>
      <c r="E447" s="11"/>
      <c r="F447" s="11"/>
      <c r="G447" s="2"/>
      <c r="H447" s="2"/>
      <c r="I447" s="2"/>
      <c r="J447" s="8"/>
      <c r="K447" s="11"/>
      <c r="L447" s="11"/>
      <c r="M447" s="11"/>
      <c r="N447" s="11"/>
      <c r="O447" s="2"/>
      <c r="P447" s="2"/>
      <c r="Q447" s="274"/>
      <c r="R447" s="2"/>
      <c r="S447" s="2"/>
      <c r="T447" s="2"/>
      <c r="U447" s="11"/>
      <c r="V447" s="11"/>
      <c r="W447" s="2"/>
      <c r="X447" s="126"/>
      <c r="Y447" s="2"/>
      <c r="Z447" s="2"/>
      <c r="AA447" s="2"/>
      <c r="AB447" s="2"/>
      <c r="AC447" s="2"/>
      <c r="AD447" s="2"/>
      <c r="AE447" s="2"/>
      <c r="AF447" s="2"/>
      <c r="AG447" s="2"/>
    </row>
    <row r="448" ht="15.75" customHeight="1">
      <c r="A448" s="1380"/>
      <c r="B448" s="1381"/>
      <c r="C448" s="1381"/>
      <c r="D448" s="1382"/>
      <c r="E448" s="11"/>
      <c r="F448" s="11"/>
      <c r="G448" s="2"/>
      <c r="H448" s="2"/>
      <c r="I448" s="2"/>
      <c r="J448" s="8"/>
      <c r="K448" s="11"/>
      <c r="L448" s="11"/>
      <c r="M448" s="11"/>
      <c r="N448" s="11"/>
      <c r="O448" s="2"/>
      <c r="P448" s="2"/>
      <c r="Q448" s="274"/>
      <c r="R448" s="2"/>
      <c r="S448" s="2"/>
      <c r="T448" s="2"/>
      <c r="U448" s="11"/>
      <c r="V448" s="11"/>
      <c r="W448" s="2"/>
      <c r="X448" s="126"/>
      <c r="Y448" s="2"/>
      <c r="Z448" s="2"/>
      <c r="AA448" s="2"/>
      <c r="AB448" s="2"/>
      <c r="AC448" s="2"/>
      <c r="AD448" s="2"/>
      <c r="AE448" s="2"/>
      <c r="AF448" s="2"/>
      <c r="AG448" s="2"/>
    </row>
    <row r="449" ht="15.75" customHeight="1">
      <c r="A449" s="1380"/>
      <c r="B449" s="1381"/>
      <c r="C449" s="1381"/>
      <c r="D449" s="1382"/>
      <c r="E449" s="11"/>
      <c r="F449" s="11"/>
      <c r="G449" s="2"/>
      <c r="H449" s="2"/>
      <c r="I449" s="2"/>
      <c r="J449" s="8"/>
      <c r="K449" s="11"/>
      <c r="L449" s="11"/>
      <c r="M449" s="11"/>
      <c r="N449" s="11"/>
      <c r="O449" s="2"/>
      <c r="P449" s="2"/>
      <c r="Q449" s="274"/>
      <c r="R449" s="2"/>
      <c r="S449" s="2"/>
      <c r="T449" s="2"/>
      <c r="U449" s="11"/>
      <c r="V449" s="11"/>
      <c r="W449" s="2"/>
      <c r="X449" s="126"/>
      <c r="Y449" s="2"/>
      <c r="Z449" s="2"/>
      <c r="AA449" s="2"/>
      <c r="AB449" s="2"/>
      <c r="AC449" s="2"/>
      <c r="AD449" s="2"/>
      <c r="AE449" s="2"/>
      <c r="AF449" s="2"/>
      <c r="AG449" s="2"/>
    </row>
    <row r="450" ht="15.75" customHeight="1">
      <c r="A450" s="1380"/>
      <c r="B450" s="1381"/>
      <c r="C450" s="1381"/>
      <c r="D450" s="1382"/>
      <c r="E450" s="11"/>
      <c r="F450" s="11"/>
      <c r="G450" s="2"/>
      <c r="H450" s="2"/>
      <c r="I450" s="2"/>
      <c r="J450" s="8"/>
      <c r="K450" s="11"/>
      <c r="L450" s="11"/>
      <c r="M450" s="11"/>
      <c r="N450" s="11"/>
      <c r="O450" s="2"/>
      <c r="P450" s="2"/>
      <c r="Q450" s="274"/>
      <c r="R450" s="2"/>
      <c r="S450" s="2"/>
      <c r="T450" s="2"/>
      <c r="U450" s="11"/>
      <c r="V450" s="11"/>
      <c r="W450" s="2"/>
      <c r="X450" s="126"/>
      <c r="Y450" s="2"/>
      <c r="Z450" s="2"/>
      <c r="AA450" s="2"/>
      <c r="AB450" s="2"/>
      <c r="AC450" s="2"/>
      <c r="AD450" s="2"/>
      <c r="AE450" s="2"/>
      <c r="AF450" s="2"/>
      <c r="AG450" s="2"/>
    </row>
    <row r="451" ht="15.75" customHeight="1">
      <c r="A451" s="1380"/>
      <c r="B451" s="1381"/>
      <c r="C451" s="1381"/>
      <c r="D451" s="1382"/>
      <c r="E451" s="11"/>
      <c r="F451" s="11"/>
      <c r="G451" s="2"/>
      <c r="H451" s="2"/>
      <c r="I451" s="2"/>
      <c r="J451" s="8"/>
      <c r="K451" s="11"/>
      <c r="L451" s="11"/>
      <c r="M451" s="11"/>
      <c r="N451" s="11"/>
      <c r="O451" s="2"/>
      <c r="P451" s="2"/>
      <c r="Q451" s="274"/>
      <c r="R451" s="2"/>
      <c r="S451" s="2"/>
      <c r="T451" s="2"/>
      <c r="U451" s="11"/>
      <c r="V451" s="11"/>
      <c r="W451" s="2"/>
      <c r="X451" s="126"/>
      <c r="Y451" s="2"/>
      <c r="Z451" s="2"/>
      <c r="AA451" s="2"/>
      <c r="AB451" s="2"/>
      <c r="AC451" s="2"/>
      <c r="AD451" s="2"/>
      <c r="AE451" s="2"/>
      <c r="AF451" s="2"/>
      <c r="AG451" s="2"/>
    </row>
    <row r="452" ht="15.75" customHeight="1">
      <c r="A452" s="1380"/>
      <c r="B452" s="1381"/>
      <c r="C452" s="1381"/>
      <c r="D452" s="1382"/>
      <c r="E452" s="11"/>
      <c r="F452" s="11"/>
      <c r="G452" s="2"/>
      <c r="H452" s="2"/>
      <c r="I452" s="2"/>
      <c r="J452" s="8"/>
      <c r="K452" s="11"/>
      <c r="L452" s="11"/>
      <c r="M452" s="11"/>
      <c r="N452" s="11"/>
      <c r="O452" s="2"/>
      <c r="P452" s="2"/>
      <c r="Q452" s="274"/>
      <c r="R452" s="2"/>
      <c r="S452" s="2"/>
      <c r="T452" s="2"/>
      <c r="U452" s="11"/>
      <c r="V452" s="11"/>
      <c r="W452" s="2"/>
      <c r="X452" s="126"/>
      <c r="Y452" s="2"/>
      <c r="Z452" s="2"/>
      <c r="AA452" s="2"/>
      <c r="AB452" s="2"/>
      <c r="AC452" s="2"/>
      <c r="AD452" s="2"/>
      <c r="AE452" s="2"/>
      <c r="AF452" s="2"/>
      <c r="AG452" s="2"/>
    </row>
    <row r="453" ht="15.75" customHeight="1">
      <c r="A453" s="1380"/>
      <c r="B453" s="1381"/>
      <c r="C453" s="1381"/>
      <c r="D453" s="1382"/>
      <c r="E453" s="11"/>
      <c r="F453" s="11"/>
      <c r="G453" s="2"/>
      <c r="H453" s="2"/>
      <c r="I453" s="2"/>
      <c r="J453" s="8"/>
      <c r="K453" s="11"/>
      <c r="L453" s="11"/>
      <c r="M453" s="11"/>
      <c r="N453" s="11"/>
      <c r="O453" s="2"/>
      <c r="P453" s="2"/>
      <c r="Q453" s="274"/>
      <c r="R453" s="2"/>
      <c r="S453" s="2"/>
      <c r="T453" s="2"/>
      <c r="U453" s="11"/>
      <c r="V453" s="11"/>
      <c r="W453" s="2"/>
      <c r="X453" s="126"/>
      <c r="Y453" s="2"/>
      <c r="Z453" s="2"/>
      <c r="AA453" s="2"/>
      <c r="AB453" s="2"/>
      <c r="AC453" s="2"/>
      <c r="AD453" s="2"/>
      <c r="AE453" s="2"/>
      <c r="AF453" s="2"/>
      <c r="AG453" s="2"/>
    </row>
    <row r="454" ht="15.75" customHeight="1">
      <c r="A454" s="1380"/>
      <c r="B454" s="1381"/>
      <c r="C454" s="1381"/>
      <c r="D454" s="1382"/>
      <c r="E454" s="11"/>
      <c r="F454" s="11"/>
      <c r="G454" s="2"/>
      <c r="H454" s="2"/>
      <c r="I454" s="2"/>
      <c r="J454" s="8"/>
      <c r="K454" s="11"/>
      <c r="L454" s="11"/>
      <c r="M454" s="11"/>
      <c r="N454" s="11"/>
      <c r="O454" s="2"/>
      <c r="P454" s="2"/>
      <c r="Q454" s="274"/>
      <c r="R454" s="2"/>
      <c r="S454" s="2"/>
      <c r="T454" s="2"/>
      <c r="U454" s="11"/>
      <c r="V454" s="11"/>
      <c r="W454" s="2"/>
      <c r="X454" s="126"/>
      <c r="Y454" s="2"/>
      <c r="Z454" s="2"/>
      <c r="AA454" s="2"/>
      <c r="AB454" s="2"/>
      <c r="AC454" s="2"/>
      <c r="AD454" s="2"/>
      <c r="AE454" s="2"/>
      <c r="AF454" s="2"/>
      <c r="AG454" s="2"/>
    </row>
    <row r="455" ht="15.75" customHeight="1">
      <c r="A455" s="1380"/>
      <c r="B455" s="1381"/>
      <c r="C455" s="1381"/>
      <c r="D455" s="1382"/>
      <c r="E455" s="11"/>
      <c r="F455" s="11"/>
      <c r="G455" s="2"/>
      <c r="H455" s="2"/>
      <c r="I455" s="2"/>
      <c r="J455" s="8"/>
      <c r="K455" s="11"/>
      <c r="L455" s="11"/>
      <c r="M455" s="11"/>
      <c r="N455" s="11"/>
      <c r="O455" s="2"/>
      <c r="P455" s="2"/>
      <c r="Q455" s="274"/>
      <c r="R455" s="2"/>
      <c r="S455" s="2"/>
      <c r="T455" s="2"/>
      <c r="U455" s="11"/>
      <c r="V455" s="11"/>
      <c r="W455" s="2"/>
      <c r="X455" s="126"/>
      <c r="Y455" s="2"/>
      <c r="Z455" s="2"/>
      <c r="AA455" s="2"/>
      <c r="AB455" s="2"/>
      <c r="AC455" s="2"/>
      <c r="AD455" s="2"/>
      <c r="AE455" s="2"/>
      <c r="AF455" s="2"/>
      <c r="AG455" s="2"/>
    </row>
    <row r="456" ht="15.75" customHeight="1">
      <c r="A456" s="1380"/>
      <c r="B456" s="1381"/>
      <c r="C456" s="1381"/>
      <c r="D456" s="1382"/>
      <c r="E456" s="11"/>
      <c r="F456" s="11"/>
      <c r="G456" s="2"/>
      <c r="H456" s="2"/>
      <c r="I456" s="2"/>
      <c r="J456" s="8"/>
      <c r="K456" s="11"/>
      <c r="L456" s="11"/>
      <c r="M456" s="11"/>
      <c r="N456" s="11"/>
      <c r="O456" s="2"/>
      <c r="P456" s="2"/>
      <c r="Q456" s="274"/>
      <c r="R456" s="2"/>
      <c r="S456" s="2"/>
      <c r="T456" s="2"/>
      <c r="U456" s="11"/>
      <c r="V456" s="11"/>
      <c r="W456" s="2"/>
      <c r="X456" s="126"/>
      <c r="Y456" s="2"/>
      <c r="Z456" s="2"/>
      <c r="AA456" s="2"/>
      <c r="AB456" s="2"/>
      <c r="AC456" s="2"/>
      <c r="AD456" s="2"/>
      <c r="AE456" s="2"/>
      <c r="AF456" s="2"/>
      <c r="AG456" s="2"/>
    </row>
    <row r="457" ht="15.75" customHeight="1">
      <c r="A457" s="1380"/>
      <c r="B457" s="1381"/>
      <c r="C457" s="1381"/>
      <c r="D457" s="1382"/>
      <c r="E457" s="11"/>
      <c r="F457" s="11"/>
      <c r="G457" s="2"/>
      <c r="H457" s="2"/>
      <c r="I457" s="2"/>
      <c r="J457" s="8"/>
      <c r="K457" s="11"/>
      <c r="L457" s="11"/>
      <c r="M457" s="11"/>
      <c r="N457" s="11"/>
      <c r="O457" s="2"/>
      <c r="P457" s="2"/>
      <c r="Q457" s="274"/>
      <c r="R457" s="2"/>
      <c r="S457" s="2"/>
      <c r="T457" s="2"/>
      <c r="U457" s="11"/>
      <c r="V457" s="11"/>
      <c r="W457" s="2"/>
      <c r="X457" s="126"/>
      <c r="Y457" s="2"/>
      <c r="Z457" s="2"/>
      <c r="AA457" s="2"/>
      <c r="AB457" s="2"/>
      <c r="AC457" s="2"/>
      <c r="AD457" s="2"/>
      <c r="AE457" s="2"/>
      <c r="AF457" s="2"/>
      <c r="AG457" s="2"/>
    </row>
    <row r="458" ht="15.75" customHeight="1">
      <c r="A458" s="1380"/>
      <c r="B458" s="1381"/>
      <c r="C458" s="1381"/>
      <c r="D458" s="1382"/>
      <c r="E458" s="11"/>
      <c r="F458" s="11"/>
      <c r="G458" s="2"/>
      <c r="H458" s="2"/>
      <c r="I458" s="2"/>
      <c r="J458" s="8"/>
      <c r="K458" s="11"/>
      <c r="L458" s="11"/>
      <c r="M458" s="11"/>
      <c r="N458" s="11"/>
      <c r="O458" s="2"/>
      <c r="P458" s="2"/>
      <c r="Q458" s="274"/>
      <c r="R458" s="2"/>
      <c r="S458" s="2"/>
      <c r="T458" s="2"/>
      <c r="U458" s="11"/>
      <c r="V458" s="11"/>
      <c r="W458" s="2"/>
      <c r="X458" s="126"/>
      <c r="Y458" s="2"/>
      <c r="Z458" s="2"/>
      <c r="AA458" s="2"/>
      <c r="AB458" s="2"/>
      <c r="AC458" s="2"/>
      <c r="AD458" s="2"/>
      <c r="AE458" s="2"/>
      <c r="AF458" s="2"/>
      <c r="AG458" s="2"/>
    </row>
    <row r="459" ht="15.75" customHeight="1">
      <c r="A459" s="1380"/>
      <c r="B459" s="1381"/>
      <c r="C459" s="1381"/>
      <c r="D459" s="1382"/>
      <c r="E459" s="11"/>
      <c r="F459" s="11"/>
      <c r="G459" s="2"/>
      <c r="H459" s="2"/>
      <c r="I459" s="2"/>
      <c r="J459" s="8"/>
      <c r="K459" s="11"/>
      <c r="L459" s="11"/>
      <c r="M459" s="11"/>
      <c r="N459" s="11"/>
      <c r="O459" s="2"/>
      <c r="P459" s="2"/>
      <c r="Q459" s="274"/>
      <c r="R459" s="2"/>
      <c r="S459" s="2"/>
      <c r="T459" s="2"/>
      <c r="U459" s="11"/>
      <c r="V459" s="11"/>
      <c r="W459" s="2"/>
      <c r="X459" s="126"/>
      <c r="Y459" s="2"/>
      <c r="Z459" s="2"/>
      <c r="AA459" s="2"/>
      <c r="AB459" s="2"/>
      <c r="AC459" s="2"/>
      <c r="AD459" s="2"/>
      <c r="AE459" s="2"/>
      <c r="AF459" s="2"/>
      <c r="AG459" s="2"/>
    </row>
    <row r="460" ht="15.75" customHeight="1">
      <c r="A460" s="1380"/>
      <c r="B460" s="1381"/>
      <c r="C460" s="1381"/>
      <c r="D460" s="1382"/>
      <c r="E460" s="11"/>
      <c r="F460" s="11"/>
      <c r="G460" s="2"/>
      <c r="H460" s="2"/>
      <c r="I460" s="2"/>
      <c r="J460" s="8"/>
      <c r="K460" s="11"/>
      <c r="L460" s="11"/>
      <c r="M460" s="11"/>
      <c r="N460" s="11"/>
      <c r="O460" s="2"/>
      <c r="P460" s="2"/>
      <c r="Q460" s="274"/>
      <c r="R460" s="2"/>
      <c r="S460" s="2"/>
      <c r="T460" s="2"/>
      <c r="U460" s="11"/>
      <c r="V460" s="11"/>
      <c r="W460" s="2"/>
      <c r="X460" s="126"/>
      <c r="Y460" s="2"/>
      <c r="Z460" s="2"/>
      <c r="AA460" s="2"/>
      <c r="AB460" s="2"/>
      <c r="AC460" s="2"/>
      <c r="AD460" s="2"/>
      <c r="AE460" s="2"/>
      <c r="AF460" s="2"/>
      <c r="AG460" s="2"/>
    </row>
    <row r="461" ht="15.75" customHeight="1">
      <c r="A461" s="1380"/>
      <c r="B461" s="1381"/>
      <c r="C461" s="1381"/>
      <c r="D461" s="1382"/>
      <c r="E461" s="11"/>
      <c r="F461" s="11"/>
      <c r="G461" s="2"/>
      <c r="H461" s="2"/>
      <c r="I461" s="2"/>
      <c r="J461" s="8"/>
      <c r="K461" s="11"/>
      <c r="L461" s="11"/>
      <c r="M461" s="11"/>
      <c r="N461" s="11"/>
      <c r="O461" s="2"/>
      <c r="P461" s="2"/>
      <c r="Q461" s="274"/>
      <c r="R461" s="2"/>
      <c r="S461" s="2"/>
      <c r="T461" s="2"/>
      <c r="U461" s="11"/>
      <c r="V461" s="11"/>
      <c r="W461" s="2"/>
      <c r="X461" s="126"/>
      <c r="Y461" s="2"/>
      <c r="Z461" s="2"/>
      <c r="AA461" s="2"/>
      <c r="AB461" s="2"/>
      <c r="AC461" s="2"/>
      <c r="AD461" s="2"/>
      <c r="AE461" s="2"/>
      <c r="AF461" s="2"/>
      <c r="AG461" s="2"/>
    </row>
    <row r="462" ht="15.75" customHeight="1">
      <c r="A462" s="1380"/>
      <c r="B462" s="1381"/>
      <c r="C462" s="1381"/>
      <c r="D462" s="1382"/>
      <c r="E462" s="11"/>
      <c r="F462" s="11"/>
      <c r="G462" s="2"/>
      <c r="H462" s="2"/>
      <c r="I462" s="2"/>
      <c r="J462" s="8"/>
      <c r="K462" s="11"/>
      <c r="L462" s="11"/>
      <c r="M462" s="11"/>
      <c r="N462" s="11"/>
      <c r="O462" s="2"/>
      <c r="P462" s="2"/>
      <c r="Q462" s="274"/>
      <c r="R462" s="2"/>
      <c r="S462" s="2"/>
      <c r="T462" s="2"/>
      <c r="U462" s="11"/>
      <c r="V462" s="11"/>
      <c r="W462" s="2"/>
      <c r="X462" s="126"/>
      <c r="Y462" s="2"/>
      <c r="Z462" s="2"/>
      <c r="AA462" s="2"/>
      <c r="AB462" s="2"/>
      <c r="AC462" s="2"/>
      <c r="AD462" s="2"/>
      <c r="AE462" s="2"/>
      <c r="AF462" s="2"/>
      <c r="AG462" s="2"/>
    </row>
    <row r="463" ht="15.75" customHeight="1">
      <c r="A463" s="1380"/>
      <c r="B463" s="1381"/>
      <c r="C463" s="1381"/>
      <c r="D463" s="1382"/>
      <c r="E463" s="11"/>
      <c r="F463" s="11"/>
      <c r="G463" s="2"/>
      <c r="H463" s="2"/>
      <c r="I463" s="2"/>
      <c r="J463" s="8"/>
      <c r="K463" s="11"/>
      <c r="L463" s="11"/>
      <c r="M463" s="11"/>
      <c r="N463" s="11"/>
      <c r="O463" s="2"/>
      <c r="P463" s="2"/>
      <c r="Q463" s="274"/>
      <c r="R463" s="2"/>
      <c r="S463" s="2"/>
      <c r="T463" s="2"/>
      <c r="U463" s="11"/>
      <c r="V463" s="11"/>
      <c r="W463" s="2"/>
      <c r="X463" s="126"/>
      <c r="Y463" s="2"/>
      <c r="Z463" s="2"/>
      <c r="AA463" s="2"/>
      <c r="AB463" s="2"/>
      <c r="AC463" s="2"/>
      <c r="AD463" s="2"/>
      <c r="AE463" s="2"/>
      <c r="AF463" s="2"/>
      <c r="AG463" s="2"/>
    </row>
    <row r="464" ht="15.75" customHeight="1">
      <c r="A464" s="1380"/>
      <c r="B464" s="1381"/>
      <c r="C464" s="1381"/>
      <c r="D464" s="1382"/>
      <c r="E464" s="11"/>
      <c r="F464" s="11"/>
      <c r="G464" s="2"/>
      <c r="H464" s="2"/>
      <c r="I464" s="2"/>
      <c r="J464" s="8"/>
      <c r="K464" s="11"/>
      <c r="L464" s="11"/>
      <c r="M464" s="11"/>
      <c r="N464" s="11"/>
      <c r="O464" s="2"/>
      <c r="P464" s="2"/>
      <c r="Q464" s="274"/>
      <c r="R464" s="2"/>
      <c r="S464" s="2"/>
      <c r="T464" s="2"/>
      <c r="U464" s="11"/>
      <c r="V464" s="11"/>
      <c r="W464" s="2"/>
      <c r="X464" s="126"/>
      <c r="Y464" s="2"/>
      <c r="Z464" s="2"/>
      <c r="AA464" s="2"/>
      <c r="AB464" s="2"/>
      <c r="AC464" s="2"/>
      <c r="AD464" s="2"/>
      <c r="AE464" s="2"/>
      <c r="AF464" s="2"/>
      <c r="AG464" s="2"/>
    </row>
    <row r="465" ht="15.75" customHeight="1">
      <c r="A465" s="1380"/>
      <c r="B465" s="1381"/>
      <c r="C465" s="1381"/>
      <c r="D465" s="1382"/>
      <c r="E465" s="11"/>
      <c r="F465" s="11"/>
      <c r="G465" s="2"/>
      <c r="H465" s="2"/>
      <c r="I465" s="2"/>
      <c r="J465" s="8"/>
      <c r="K465" s="11"/>
      <c r="L465" s="11"/>
      <c r="M465" s="11"/>
      <c r="N465" s="11"/>
      <c r="O465" s="2"/>
      <c r="P465" s="2"/>
      <c r="Q465" s="274"/>
      <c r="R465" s="2"/>
      <c r="S465" s="2"/>
      <c r="T465" s="2"/>
      <c r="U465" s="11"/>
      <c r="V465" s="11"/>
      <c r="W465" s="2"/>
      <c r="X465" s="126"/>
      <c r="Y465" s="2"/>
      <c r="Z465" s="2"/>
      <c r="AA465" s="2"/>
      <c r="AB465" s="2"/>
      <c r="AC465" s="2"/>
      <c r="AD465" s="2"/>
      <c r="AE465" s="2"/>
      <c r="AF465" s="2"/>
      <c r="AG465" s="2"/>
    </row>
    <row r="466" ht="15.75" customHeight="1">
      <c r="A466" s="1380"/>
      <c r="B466" s="1381"/>
      <c r="C466" s="1381"/>
      <c r="D466" s="1382"/>
      <c r="E466" s="11"/>
      <c r="F466" s="11"/>
      <c r="G466" s="2"/>
      <c r="H466" s="2"/>
      <c r="I466" s="2"/>
      <c r="J466" s="8"/>
      <c r="K466" s="11"/>
      <c r="L466" s="11"/>
      <c r="M466" s="11"/>
      <c r="N466" s="11"/>
      <c r="O466" s="2"/>
      <c r="P466" s="2"/>
      <c r="Q466" s="274"/>
      <c r="R466" s="2"/>
      <c r="S466" s="2"/>
      <c r="T466" s="2"/>
      <c r="U466" s="11"/>
      <c r="V466" s="11"/>
      <c r="W466" s="2"/>
      <c r="X466" s="126"/>
      <c r="Y466" s="2"/>
      <c r="Z466" s="2"/>
      <c r="AA466" s="2"/>
      <c r="AB466" s="2"/>
      <c r="AC466" s="2"/>
      <c r="AD466" s="2"/>
      <c r="AE466" s="2"/>
      <c r="AF466" s="2"/>
      <c r="AG466" s="2"/>
    </row>
    <row r="467" ht="15.75" customHeight="1">
      <c r="A467" s="1380"/>
      <c r="B467" s="1381"/>
      <c r="C467" s="1381"/>
      <c r="D467" s="1382"/>
      <c r="E467" s="11"/>
      <c r="F467" s="11"/>
      <c r="G467" s="2"/>
      <c r="H467" s="2"/>
      <c r="I467" s="2"/>
      <c r="J467" s="8"/>
      <c r="K467" s="11"/>
      <c r="L467" s="11"/>
      <c r="M467" s="11"/>
      <c r="N467" s="11"/>
      <c r="O467" s="2"/>
      <c r="P467" s="2"/>
      <c r="Q467" s="274"/>
      <c r="R467" s="2"/>
      <c r="S467" s="2"/>
      <c r="T467" s="2"/>
      <c r="U467" s="11"/>
      <c r="V467" s="11"/>
      <c r="W467" s="2"/>
      <c r="X467" s="126"/>
      <c r="Y467" s="2"/>
      <c r="Z467" s="2"/>
      <c r="AA467" s="2"/>
      <c r="AB467" s="2"/>
      <c r="AC467" s="2"/>
      <c r="AD467" s="2"/>
      <c r="AE467" s="2"/>
      <c r="AF467" s="2"/>
      <c r="AG467" s="2"/>
    </row>
    <row r="468" ht="15.75" customHeight="1">
      <c r="A468" s="1380"/>
      <c r="B468" s="1381"/>
      <c r="C468" s="1381"/>
      <c r="D468" s="1382"/>
      <c r="E468" s="11"/>
      <c r="F468" s="11"/>
      <c r="G468" s="2"/>
      <c r="H468" s="2"/>
      <c r="I468" s="2"/>
      <c r="J468" s="8"/>
      <c r="K468" s="11"/>
      <c r="L468" s="11"/>
      <c r="M468" s="11"/>
      <c r="N468" s="11"/>
      <c r="O468" s="2"/>
      <c r="P468" s="2"/>
      <c r="Q468" s="274"/>
      <c r="R468" s="2"/>
      <c r="S468" s="2"/>
      <c r="T468" s="2"/>
      <c r="U468" s="11"/>
      <c r="V468" s="11"/>
      <c r="W468" s="2"/>
      <c r="X468" s="126"/>
      <c r="Y468" s="2"/>
      <c r="Z468" s="2"/>
      <c r="AA468" s="2"/>
      <c r="AB468" s="2"/>
      <c r="AC468" s="2"/>
      <c r="AD468" s="2"/>
      <c r="AE468" s="2"/>
      <c r="AF468" s="2"/>
      <c r="AG468" s="2"/>
    </row>
    <row r="469" ht="15.75" customHeight="1">
      <c r="A469" s="1380"/>
      <c r="B469" s="1381"/>
      <c r="C469" s="1381"/>
      <c r="D469" s="1382"/>
      <c r="E469" s="11"/>
      <c r="F469" s="11"/>
      <c r="G469" s="2"/>
      <c r="H469" s="2"/>
      <c r="I469" s="2"/>
      <c r="J469" s="8"/>
      <c r="K469" s="11"/>
      <c r="L469" s="11"/>
      <c r="M469" s="11"/>
      <c r="N469" s="11"/>
      <c r="O469" s="2"/>
      <c r="P469" s="2"/>
      <c r="Q469" s="274"/>
      <c r="R469" s="2"/>
      <c r="S469" s="2"/>
      <c r="T469" s="2"/>
      <c r="U469" s="11"/>
      <c r="V469" s="11"/>
      <c r="W469" s="2"/>
      <c r="X469" s="126"/>
      <c r="Y469" s="2"/>
      <c r="Z469" s="2"/>
      <c r="AA469" s="2"/>
      <c r="AB469" s="2"/>
      <c r="AC469" s="2"/>
      <c r="AD469" s="2"/>
      <c r="AE469" s="2"/>
      <c r="AF469" s="2"/>
      <c r="AG469" s="2"/>
    </row>
    <row r="470" ht="15.75" customHeight="1">
      <c r="A470" s="1380"/>
      <c r="B470" s="1381"/>
      <c r="C470" s="1381"/>
      <c r="D470" s="1382"/>
      <c r="E470" s="11"/>
      <c r="F470" s="11"/>
      <c r="G470" s="2"/>
      <c r="H470" s="2"/>
      <c r="I470" s="2"/>
      <c r="J470" s="8"/>
      <c r="K470" s="11"/>
      <c r="L470" s="11"/>
      <c r="M470" s="11"/>
      <c r="N470" s="11"/>
      <c r="O470" s="2"/>
      <c r="P470" s="2"/>
      <c r="Q470" s="274"/>
      <c r="R470" s="2"/>
      <c r="S470" s="2"/>
      <c r="T470" s="2"/>
      <c r="U470" s="11"/>
      <c r="V470" s="11"/>
      <c r="W470" s="2"/>
      <c r="X470" s="126"/>
      <c r="Y470" s="2"/>
      <c r="Z470" s="2"/>
      <c r="AA470" s="2"/>
      <c r="AB470" s="2"/>
      <c r="AC470" s="2"/>
      <c r="AD470" s="2"/>
      <c r="AE470" s="2"/>
      <c r="AF470" s="2"/>
      <c r="AG470" s="2"/>
    </row>
    <row r="471" ht="15.75" customHeight="1">
      <c r="A471" s="1380"/>
      <c r="B471" s="1381"/>
      <c r="C471" s="1381"/>
      <c r="D471" s="1382"/>
      <c r="E471" s="11"/>
      <c r="F471" s="11"/>
      <c r="G471" s="2"/>
      <c r="H471" s="2"/>
      <c r="I471" s="2"/>
      <c r="J471" s="8"/>
      <c r="K471" s="11"/>
      <c r="L471" s="11"/>
      <c r="M471" s="11"/>
      <c r="N471" s="11"/>
      <c r="O471" s="2"/>
      <c r="P471" s="2"/>
      <c r="Q471" s="274"/>
      <c r="R471" s="2"/>
      <c r="S471" s="2"/>
      <c r="T471" s="2"/>
      <c r="U471" s="11"/>
      <c r="V471" s="11"/>
      <c r="W471" s="2"/>
      <c r="X471" s="126"/>
      <c r="Y471" s="2"/>
      <c r="Z471" s="2"/>
      <c r="AA471" s="2"/>
      <c r="AB471" s="2"/>
      <c r="AC471" s="2"/>
      <c r="AD471" s="2"/>
      <c r="AE471" s="2"/>
      <c r="AF471" s="2"/>
      <c r="AG471" s="2"/>
    </row>
    <row r="472" ht="15.75" customHeight="1">
      <c r="A472" s="1380"/>
      <c r="B472" s="1381"/>
      <c r="C472" s="1381"/>
      <c r="D472" s="1382"/>
      <c r="E472" s="11"/>
      <c r="F472" s="11"/>
      <c r="G472" s="2"/>
      <c r="H472" s="2"/>
      <c r="I472" s="2"/>
      <c r="J472" s="8"/>
      <c r="K472" s="11"/>
      <c r="L472" s="11"/>
      <c r="M472" s="11"/>
      <c r="N472" s="11"/>
      <c r="O472" s="2"/>
      <c r="P472" s="2"/>
      <c r="Q472" s="274"/>
      <c r="R472" s="2"/>
      <c r="S472" s="2"/>
      <c r="T472" s="2"/>
      <c r="U472" s="11"/>
      <c r="V472" s="11"/>
      <c r="W472" s="2"/>
      <c r="X472" s="126"/>
      <c r="Y472" s="2"/>
      <c r="Z472" s="2"/>
      <c r="AA472" s="2"/>
      <c r="AB472" s="2"/>
      <c r="AC472" s="2"/>
      <c r="AD472" s="2"/>
      <c r="AE472" s="2"/>
      <c r="AF472" s="2"/>
      <c r="AG472" s="2"/>
    </row>
    <row r="473" ht="15.75" customHeight="1">
      <c r="A473" s="1380"/>
      <c r="B473" s="1381"/>
      <c r="C473" s="1381"/>
      <c r="D473" s="1382"/>
      <c r="E473" s="11"/>
      <c r="F473" s="11"/>
      <c r="G473" s="2"/>
      <c r="H473" s="2"/>
      <c r="I473" s="2"/>
      <c r="J473" s="8"/>
      <c r="K473" s="11"/>
      <c r="L473" s="11"/>
      <c r="M473" s="11"/>
      <c r="N473" s="11"/>
      <c r="O473" s="2"/>
      <c r="P473" s="2"/>
      <c r="Q473" s="274"/>
      <c r="R473" s="2"/>
      <c r="S473" s="2"/>
      <c r="T473" s="2"/>
      <c r="U473" s="11"/>
      <c r="V473" s="11"/>
      <c r="W473" s="2"/>
      <c r="X473" s="126"/>
      <c r="Y473" s="2"/>
      <c r="Z473" s="2"/>
      <c r="AA473" s="2"/>
      <c r="AB473" s="2"/>
      <c r="AC473" s="2"/>
      <c r="AD473" s="2"/>
      <c r="AE473" s="2"/>
      <c r="AF473" s="2"/>
      <c r="AG473" s="2"/>
    </row>
    <row r="474" ht="15.75" customHeight="1">
      <c r="A474" s="1380"/>
      <c r="B474" s="1381"/>
      <c r="C474" s="1381"/>
      <c r="D474" s="1382"/>
      <c r="E474" s="11"/>
      <c r="F474" s="11"/>
      <c r="G474" s="2"/>
      <c r="H474" s="2"/>
      <c r="I474" s="2"/>
      <c r="J474" s="8"/>
      <c r="K474" s="11"/>
      <c r="L474" s="11"/>
      <c r="M474" s="11"/>
      <c r="N474" s="11"/>
      <c r="O474" s="2"/>
      <c r="P474" s="2"/>
      <c r="Q474" s="274"/>
      <c r="R474" s="2"/>
      <c r="S474" s="2"/>
      <c r="T474" s="2"/>
      <c r="U474" s="11"/>
      <c r="V474" s="11"/>
      <c r="W474" s="2"/>
      <c r="X474" s="126"/>
      <c r="Y474" s="2"/>
      <c r="Z474" s="2"/>
      <c r="AA474" s="2"/>
      <c r="AB474" s="2"/>
      <c r="AC474" s="2"/>
      <c r="AD474" s="2"/>
      <c r="AE474" s="2"/>
      <c r="AF474" s="2"/>
      <c r="AG474" s="2"/>
    </row>
    <row r="475" ht="15.75" customHeight="1">
      <c r="A475" s="1380"/>
      <c r="B475" s="1381"/>
      <c r="C475" s="1381"/>
      <c r="D475" s="1382"/>
      <c r="E475" s="11"/>
      <c r="F475" s="11"/>
      <c r="G475" s="2"/>
      <c r="H475" s="2"/>
      <c r="I475" s="2"/>
      <c r="J475" s="8"/>
      <c r="K475" s="11"/>
      <c r="L475" s="11"/>
      <c r="M475" s="11"/>
      <c r="N475" s="11"/>
      <c r="O475" s="2"/>
      <c r="P475" s="2"/>
      <c r="Q475" s="274"/>
      <c r="R475" s="2"/>
      <c r="S475" s="2"/>
      <c r="T475" s="2"/>
      <c r="U475" s="11"/>
      <c r="V475" s="11"/>
      <c r="W475" s="2"/>
      <c r="X475" s="126"/>
      <c r="Y475" s="2"/>
      <c r="Z475" s="2"/>
      <c r="AA475" s="2"/>
      <c r="AB475" s="2"/>
      <c r="AC475" s="2"/>
      <c r="AD475" s="2"/>
      <c r="AE475" s="2"/>
      <c r="AF475" s="2"/>
      <c r="AG475" s="2"/>
    </row>
    <row r="476" ht="15.75" customHeight="1">
      <c r="A476" s="1380"/>
      <c r="B476" s="1381"/>
      <c r="C476" s="1381"/>
      <c r="D476" s="1382"/>
      <c r="E476" s="11"/>
      <c r="F476" s="11"/>
      <c r="G476" s="2"/>
      <c r="H476" s="2"/>
      <c r="I476" s="2"/>
      <c r="J476" s="8"/>
      <c r="K476" s="11"/>
      <c r="L476" s="11"/>
      <c r="M476" s="11"/>
      <c r="N476" s="11"/>
      <c r="O476" s="2"/>
      <c r="P476" s="2"/>
      <c r="Q476" s="274"/>
      <c r="R476" s="2"/>
      <c r="S476" s="2"/>
      <c r="T476" s="2"/>
      <c r="U476" s="11"/>
      <c r="V476" s="11"/>
      <c r="W476" s="2"/>
      <c r="X476" s="126"/>
      <c r="Y476" s="2"/>
      <c r="Z476" s="2"/>
      <c r="AA476" s="2"/>
      <c r="AB476" s="2"/>
      <c r="AC476" s="2"/>
      <c r="AD476" s="2"/>
      <c r="AE476" s="2"/>
      <c r="AF476" s="2"/>
      <c r="AG476" s="2"/>
    </row>
    <row r="477" ht="15.75" customHeight="1">
      <c r="A477" s="1380"/>
      <c r="B477" s="1381"/>
      <c r="C477" s="1381"/>
      <c r="D477" s="1382"/>
      <c r="E477" s="11"/>
      <c r="F477" s="11"/>
      <c r="G477" s="2"/>
      <c r="H477" s="2"/>
      <c r="I477" s="2"/>
      <c r="J477" s="8"/>
      <c r="K477" s="11"/>
      <c r="L477" s="11"/>
      <c r="M477" s="11"/>
      <c r="N477" s="11"/>
      <c r="O477" s="2"/>
      <c r="P477" s="2"/>
      <c r="Q477" s="274"/>
      <c r="R477" s="2"/>
      <c r="S477" s="2"/>
      <c r="T477" s="2"/>
      <c r="U477" s="11"/>
      <c r="V477" s="11"/>
      <c r="W477" s="2"/>
      <c r="X477" s="126"/>
      <c r="Y477" s="2"/>
      <c r="Z477" s="2"/>
      <c r="AA477" s="2"/>
      <c r="AB477" s="2"/>
      <c r="AC477" s="2"/>
      <c r="AD477" s="2"/>
      <c r="AE477" s="2"/>
      <c r="AF477" s="2"/>
      <c r="AG477" s="2"/>
    </row>
    <row r="478" ht="15.75" customHeight="1">
      <c r="A478" s="1380"/>
      <c r="B478" s="1381"/>
      <c r="C478" s="1381"/>
      <c r="D478" s="1382"/>
      <c r="E478" s="11"/>
      <c r="F478" s="11"/>
      <c r="G478" s="2"/>
      <c r="H478" s="2"/>
      <c r="I478" s="2"/>
      <c r="J478" s="8"/>
      <c r="K478" s="11"/>
      <c r="L478" s="11"/>
      <c r="M478" s="11"/>
      <c r="N478" s="11"/>
      <c r="O478" s="2"/>
      <c r="P478" s="2"/>
      <c r="Q478" s="274"/>
      <c r="R478" s="2"/>
      <c r="S478" s="2"/>
      <c r="T478" s="2"/>
      <c r="U478" s="11"/>
      <c r="V478" s="11"/>
      <c r="W478" s="2"/>
      <c r="X478" s="126"/>
      <c r="Y478" s="2"/>
      <c r="Z478" s="2"/>
      <c r="AA478" s="2"/>
      <c r="AB478" s="2"/>
      <c r="AC478" s="2"/>
      <c r="AD478" s="2"/>
      <c r="AE478" s="2"/>
      <c r="AF478" s="2"/>
      <c r="AG478" s="2"/>
    </row>
    <row r="479" ht="15.75" customHeight="1">
      <c r="A479" s="1380"/>
      <c r="B479" s="1381"/>
      <c r="C479" s="1381"/>
      <c r="D479" s="1382"/>
      <c r="E479" s="11"/>
      <c r="F479" s="11"/>
      <c r="G479" s="2"/>
      <c r="H479" s="2"/>
      <c r="I479" s="2"/>
      <c r="J479" s="8"/>
      <c r="K479" s="11"/>
      <c r="L479" s="11"/>
      <c r="M479" s="11"/>
      <c r="N479" s="11"/>
      <c r="O479" s="2"/>
      <c r="P479" s="2"/>
      <c r="Q479" s="274"/>
      <c r="R479" s="2"/>
      <c r="S479" s="2"/>
      <c r="T479" s="2"/>
      <c r="U479" s="11"/>
      <c r="V479" s="11"/>
      <c r="W479" s="2"/>
      <c r="X479" s="126"/>
      <c r="Y479" s="2"/>
      <c r="Z479" s="2"/>
      <c r="AA479" s="2"/>
      <c r="AB479" s="2"/>
      <c r="AC479" s="2"/>
      <c r="AD479" s="2"/>
      <c r="AE479" s="2"/>
      <c r="AF479" s="2"/>
      <c r="AG479" s="2"/>
    </row>
    <row r="480" ht="15.75" customHeight="1">
      <c r="A480" s="1380"/>
      <c r="B480" s="1381"/>
      <c r="C480" s="1381"/>
      <c r="D480" s="1382"/>
      <c r="E480" s="11"/>
      <c r="F480" s="11"/>
      <c r="G480" s="2"/>
      <c r="H480" s="2"/>
      <c r="I480" s="2"/>
      <c r="J480" s="8"/>
      <c r="K480" s="11"/>
      <c r="L480" s="11"/>
      <c r="M480" s="11"/>
      <c r="N480" s="11"/>
      <c r="O480" s="2"/>
      <c r="P480" s="2"/>
      <c r="Q480" s="274"/>
      <c r="R480" s="2"/>
      <c r="S480" s="2"/>
      <c r="T480" s="2"/>
      <c r="U480" s="11"/>
      <c r="V480" s="11"/>
      <c r="W480" s="2"/>
      <c r="X480" s="126"/>
      <c r="Y480" s="2"/>
      <c r="Z480" s="2"/>
      <c r="AA480" s="2"/>
      <c r="AB480" s="2"/>
      <c r="AC480" s="2"/>
      <c r="AD480" s="2"/>
      <c r="AE480" s="2"/>
      <c r="AF480" s="2"/>
      <c r="AG480" s="2"/>
    </row>
    <row r="481" ht="15.75" customHeight="1">
      <c r="A481" s="1380"/>
      <c r="B481" s="1381"/>
      <c r="C481" s="1381"/>
      <c r="D481" s="1382"/>
      <c r="E481" s="11"/>
      <c r="F481" s="11"/>
      <c r="G481" s="2"/>
      <c r="H481" s="2"/>
      <c r="I481" s="2"/>
      <c r="J481" s="8"/>
      <c r="K481" s="11"/>
      <c r="L481" s="11"/>
      <c r="M481" s="11"/>
      <c r="N481" s="11"/>
      <c r="O481" s="2"/>
      <c r="P481" s="2"/>
      <c r="Q481" s="274"/>
      <c r="R481" s="2"/>
      <c r="S481" s="2"/>
      <c r="T481" s="2"/>
      <c r="U481" s="11"/>
      <c r="V481" s="11"/>
      <c r="W481" s="2"/>
      <c r="X481" s="126"/>
      <c r="Y481" s="2"/>
      <c r="Z481" s="2"/>
      <c r="AA481" s="2"/>
      <c r="AB481" s="2"/>
      <c r="AC481" s="2"/>
      <c r="AD481" s="2"/>
      <c r="AE481" s="2"/>
      <c r="AF481" s="2"/>
      <c r="AG481" s="2"/>
    </row>
    <row r="482" ht="15.75" customHeight="1">
      <c r="A482" s="1380"/>
      <c r="B482" s="1381"/>
      <c r="C482" s="1381"/>
      <c r="D482" s="1382"/>
      <c r="E482" s="11"/>
      <c r="F482" s="11"/>
      <c r="G482" s="2"/>
      <c r="H482" s="2"/>
      <c r="I482" s="2"/>
      <c r="J482" s="8"/>
      <c r="K482" s="11"/>
      <c r="L482" s="11"/>
      <c r="M482" s="11"/>
      <c r="N482" s="11"/>
      <c r="O482" s="2"/>
      <c r="P482" s="2"/>
      <c r="Q482" s="274"/>
      <c r="R482" s="2"/>
      <c r="S482" s="2"/>
      <c r="T482" s="2"/>
      <c r="U482" s="11"/>
      <c r="V482" s="11"/>
      <c r="W482" s="2"/>
      <c r="X482" s="126"/>
      <c r="Y482" s="2"/>
      <c r="Z482" s="2"/>
      <c r="AA482" s="2"/>
      <c r="AB482" s="2"/>
      <c r="AC482" s="2"/>
      <c r="AD482" s="2"/>
      <c r="AE482" s="2"/>
      <c r="AF482" s="2"/>
      <c r="AG482" s="2"/>
    </row>
    <row r="483" ht="15.75" customHeight="1">
      <c r="A483" s="1380"/>
      <c r="B483" s="1381"/>
      <c r="C483" s="1381"/>
      <c r="D483" s="1382"/>
      <c r="E483" s="11"/>
      <c r="F483" s="11"/>
      <c r="G483" s="2"/>
      <c r="H483" s="2"/>
      <c r="I483" s="2"/>
      <c r="J483" s="8"/>
      <c r="K483" s="11"/>
      <c r="L483" s="11"/>
      <c r="M483" s="11"/>
      <c r="N483" s="11"/>
      <c r="O483" s="2"/>
      <c r="P483" s="2"/>
      <c r="Q483" s="274"/>
      <c r="R483" s="2"/>
      <c r="S483" s="2"/>
      <c r="T483" s="2"/>
      <c r="U483" s="11"/>
      <c r="V483" s="11"/>
      <c r="W483" s="2"/>
      <c r="X483" s="126"/>
      <c r="Y483" s="2"/>
      <c r="Z483" s="2"/>
      <c r="AA483" s="2"/>
      <c r="AB483" s="2"/>
      <c r="AC483" s="2"/>
      <c r="AD483" s="2"/>
      <c r="AE483" s="2"/>
      <c r="AF483" s="2"/>
      <c r="AG483" s="2"/>
    </row>
    <row r="484" ht="15.75" customHeight="1">
      <c r="A484" s="1380"/>
      <c r="B484" s="1381"/>
      <c r="C484" s="1381"/>
      <c r="D484" s="1382"/>
      <c r="E484" s="11"/>
      <c r="F484" s="11"/>
      <c r="G484" s="2"/>
      <c r="H484" s="2"/>
      <c r="I484" s="2"/>
      <c r="J484" s="8"/>
      <c r="K484" s="11"/>
      <c r="L484" s="11"/>
      <c r="M484" s="11"/>
      <c r="N484" s="11"/>
      <c r="O484" s="2"/>
      <c r="P484" s="2"/>
      <c r="Q484" s="274"/>
      <c r="R484" s="2"/>
      <c r="S484" s="2"/>
      <c r="T484" s="2"/>
      <c r="U484" s="11"/>
      <c r="V484" s="11"/>
      <c r="W484" s="2"/>
      <c r="X484" s="126"/>
      <c r="Y484" s="2"/>
      <c r="Z484" s="2"/>
      <c r="AA484" s="2"/>
      <c r="AB484" s="2"/>
      <c r="AC484" s="2"/>
      <c r="AD484" s="2"/>
      <c r="AE484" s="2"/>
      <c r="AF484" s="2"/>
      <c r="AG484" s="2"/>
    </row>
    <row r="485" ht="15.75" customHeight="1">
      <c r="A485" s="1380"/>
      <c r="B485" s="1381"/>
      <c r="C485" s="1381"/>
      <c r="D485" s="1382"/>
      <c r="E485" s="11"/>
      <c r="F485" s="11"/>
      <c r="G485" s="2"/>
      <c r="H485" s="2"/>
      <c r="I485" s="2"/>
      <c r="J485" s="8"/>
      <c r="K485" s="11"/>
      <c r="L485" s="11"/>
      <c r="M485" s="11"/>
      <c r="N485" s="11"/>
      <c r="O485" s="2"/>
      <c r="P485" s="2"/>
      <c r="Q485" s="274"/>
      <c r="R485" s="2"/>
      <c r="S485" s="2"/>
      <c r="T485" s="2"/>
      <c r="U485" s="11"/>
      <c r="V485" s="11"/>
      <c r="W485" s="2"/>
      <c r="X485" s="126"/>
      <c r="Y485" s="2"/>
      <c r="Z485" s="2"/>
      <c r="AA485" s="2"/>
      <c r="AB485" s="2"/>
      <c r="AC485" s="2"/>
      <c r="AD485" s="2"/>
      <c r="AE485" s="2"/>
      <c r="AF485" s="2"/>
      <c r="AG485" s="2"/>
    </row>
    <row r="486" ht="15.75" customHeight="1">
      <c r="A486" s="1380"/>
      <c r="B486" s="1381"/>
      <c r="C486" s="1381"/>
      <c r="D486" s="1382"/>
      <c r="E486" s="11"/>
      <c r="F486" s="11"/>
      <c r="G486" s="2"/>
      <c r="H486" s="2"/>
      <c r="I486" s="2"/>
      <c r="J486" s="8"/>
      <c r="K486" s="11"/>
      <c r="L486" s="11"/>
      <c r="M486" s="11"/>
      <c r="N486" s="11"/>
      <c r="O486" s="2"/>
      <c r="P486" s="2"/>
      <c r="Q486" s="274"/>
      <c r="R486" s="2"/>
      <c r="S486" s="2"/>
      <c r="T486" s="2"/>
      <c r="U486" s="11"/>
      <c r="V486" s="11"/>
      <c r="W486" s="2"/>
      <c r="X486" s="126"/>
      <c r="Y486" s="2"/>
      <c r="Z486" s="2"/>
      <c r="AA486" s="2"/>
      <c r="AB486" s="2"/>
      <c r="AC486" s="2"/>
      <c r="AD486" s="2"/>
      <c r="AE486" s="2"/>
      <c r="AF486" s="2"/>
      <c r="AG486" s="2"/>
    </row>
    <row r="487" ht="15.75" customHeight="1">
      <c r="A487" s="1380"/>
      <c r="B487" s="1381"/>
      <c r="C487" s="1381"/>
      <c r="D487" s="1382"/>
      <c r="E487" s="11"/>
      <c r="F487" s="11"/>
      <c r="G487" s="2"/>
      <c r="H487" s="2"/>
      <c r="I487" s="2"/>
      <c r="J487" s="8"/>
      <c r="K487" s="11"/>
      <c r="L487" s="11"/>
      <c r="M487" s="11"/>
      <c r="N487" s="11"/>
      <c r="O487" s="2"/>
      <c r="P487" s="2"/>
      <c r="Q487" s="274"/>
      <c r="R487" s="2"/>
      <c r="S487" s="2"/>
      <c r="T487" s="2"/>
      <c r="U487" s="11"/>
      <c r="V487" s="11"/>
      <c r="W487" s="2"/>
      <c r="X487" s="126"/>
      <c r="Y487" s="2"/>
      <c r="Z487" s="2"/>
      <c r="AA487" s="2"/>
      <c r="AB487" s="2"/>
      <c r="AC487" s="2"/>
      <c r="AD487" s="2"/>
      <c r="AE487" s="2"/>
      <c r="AF487" s="2"/>
      <c r="AG487" s="2"/>
    </row>
    <row r="488" ht="15.75" customHeight="1">
      <c r="A488" s="1380"/>
      <c r="B488" s="1381"/>
      <c r="C488" s="1381"/>
      <c r="D488" s="1382"/>
      <c r="E488" s="11"/>
      <c r="F488" s="11"/>
      <c r="G488" s="2"/>
      <c r="H488" s="2"/>
      <c r="I488" s="2"/>
      <c r="J488" s="8"/>
      <c r="K488" s="11"/>
      <c r="L488" s="11"/>
      <c r="M488" s="11"/>
      <c r="N488" s="11"/>
      <c r="O488" s="2"/>
      <c r="P488" s="2"/>
      <c r="Q488" s="274"/>
      <c r="R488" s="2"/>
      <c r="S488" s="2"/>
      <c r="T488" s="2"/>
      <c r="U488" s="11"/>
      <c r="V488" s="11"/>
      <c r="W488" s="2"/>
      <c r="X488" s="126"/>
      <c r="Y488" s="2"/>
      <c r="Z488" s="2"/>
      <c r="AA488" s="2"/>
      <c r="AB488" s="2"/>
      <c r="AC488" s="2"/>
      <c r="AD488" s="2"/>
      <c r="AE488" s="2"/>
      <c r="AF488" s="2"/>
      <c r="AG488" s="2"/>
    </row>
    <row r="489" ht="15.75" customHeight="1">
      <c r="A489" s="1380"/>
      <c r="B489" s="1381"/>
      <c r="C489" s="1381"/>
      <c r="D489" s="1382"/>
      <c r="E489" s="11"/>
      <c r="F489" s="11"/>
      <c r="G489" s="2"/>
      <c r="H489" s="2"/>
      <c r="I489" s="2"/>
      <c r="J489" s="8"/>
      <c r="K489" s="11"/>
      <c r="L489" s="11"/>
      <c r="M489" s="11"/>
      <c r="N489" s="11"/>
      <c r="O489" s="2"/>
      <c r="P489" s="2"/>
      <c r="Q489" s="274"/>
      <c r="R489" s="2"/>
      <c r="S489" s="2"/>
      <c r="T489" s="2"/>
      <c r="U489" s="11"/>
      <c r="V489" s="11"/>
      <c r="W489" s="2"/>
      <c r="X489" s="126"/>
      <c r="Y489" s="2"/>
      <c r="Z489" s="2"/>
      <c r="AA489" s="2"/>
      <c r="AB489" s="2"/>
      <c r="AC489" s="2"/>
      <c r="AD489" s="2"/>
      <c r="AE489" s="2"/>
      <c r="AF489" s="2"/>
      <c r="AG489" s="2"/>
    </row>
    <row r="490" ht="15.75" customHeight="1">
      <c r="A490" s="1380"/>
      <c r="B490" s="1381"/>
      <c r="C490" s="1381"/>
      <c r="D490" s="1382"/>
      <c r="E490" s="11"/>
      <c r="F490" s="11"/>
      <c r="G490" s="2"/>
      <c r="H490" s="2"/>
      <c r="I490" s="2"/>
      <c r="J490" s="8"/>
      <c r="K490" s="11"/>
      <c r="L490" s="11"/>
      <c r="M490" s="11"/>
      <c r="N490" s="11"/>
      <c r="O490" s="2"/>
      <c r="P490" s="2"/>
      <c r="Q490" s="274"/>
      <c r="R490" s="2"/>
      <c r="S490" s="2"/>
      <c r="T490" s="2"/>
      <c r="U490" s="11"/>
      <c r="V490" s="11"/>
      <c r="W490" s="2"/>
      <c r="X490" s="126"/>
      <c r="Y490" s="2"/>
      <c r="Z490" s="2"/>
      <c r="AA490" s="2"/>
      <c r="AB490" s="2"/>
      <c r="AC490" s="2"/>
      <c r="AD490" s="2"/>
      <c r="AE490" s="2"/>
      <c r="AF490" s="2"/>
      <c r="AG490" s="2"/>
    </row>
    <row r="491" ht="15.75" customHeight="1">
      <c r="A491" s="1380"/>
      <c r="B491" s="1381"/>
      <c r="C491" s="1381"/>
      <c r="D491" s="1382"/>
      <c r="E491" s="11"/>
      <c r="F491" s="11"/>
      <c r="G491" s="2"/>
      <c r="H491" s="2"/>
      <c r="I491" s="2"/>
      <c r="J491" s="8"/>
      <c r="K491" s="11"/>
      <c r="L491" s="11"/>
      <c r="M491" s="11"/>
      <c r="N491" s="11"/>
      <c r="O491" s="2"/>
      <c r="P491" s="2"/>
      <c r="Q491" s="274"/>
      <c r="R491" s="2"/>
      <c r="S491" s="2"/>
      <c r="T491" s="2"/>
      <c r="U491" s="11"/>
      <c r="V491" s="11"/>
      <c r="W491" s="2"/>
      <c r="X491" s="126"/>
      <c r="Y491" s="2"/>
      <c r="Z491" s="2"/>
      <c r="AA491" s="2"/>
      <c r="AB491" s="2"/>
      <c r="AC491" s="2"/>
      <c r="AD491" s="2"/>
      <c r="AE491" s="2"/>
      <c r="AF491" s="2"/>
      <c r="AG491" s="2"/>
    </row>
    <row r="492" ht="15.75" customHeight="1">
      <c r="A492" s="1380"/>
      <c r="B492" s="1381"/>
      <c r="C492" s="1381"/>
      <c r="D492" s="1382"/>
      <c r="E492" s="11"/>
      <c r="F492" s="11"/>
      <c r="G492" s="2"/>
      <c r="H492" s="2"/>
      <c r="I492" s="2"/>
      <c r="J492" s="8"/>
      <c r="K492" s="11"/>
      <c r="L492" s="11"/>
      <c r="M492" s="11"/>
      <c r="N492" s="11"/>
      <c r="O492" s="2"/>
      <c r="P492" s="2"/>
      <c r="Q492" s="274"/>
      <c r="R492" s="2"/>
      <c r="S492" s="2"/>
      <c r="T492" s="2"/>
      <c r="U492" s="11"/>
      <c r="V492" s="11"/>
      <c r="W492" s="2"/>
      <c r="X492" s="126"/>
      <c r="Y492" s="2"/>
      <c r="Z492" s="2"/>
      <c r="AA492" s="2"/>
      <c r="AB492" s="2"/>
      <c r="AC492" s="2"/>
      <c r="AD492" s="2"/>
      <c r="AE492" s="2"/>
      <c r="AF492" s="2"/>
      <c r="AG492" s="2"/>
    </row>
    <row r="493" ht="15.75" customHeight="1">
      <c r="A493" s="1380"/>
      <c r="B493" s="1381"/>
      <c r="C493" s="1381"/>
      <c r="D493" s="1382"/>
      <c r="E493" s="11"/>
      <c r="F493" s="11"/>
      <c r="G493" s="2"/>
      <c r="H493" s="2"/>
      <c r="I493" s="2"/>
      <c r="J493" s="8"/>
      <c r="K493" s="11"/>
      <c r="L493" s="11"/>
      <c r="M493" s="11"/>
      <c r="N493" s="11"/>
      <c r="O493" s="2"/>
      <c r="P493" s="2"/>
      <c r="Q493" s="274"/>
      <c r="R493" s="2"/>
      <c r="S493" s="2"/>
      <c r="T493" s="2"/>
      <c r="U493" s="11"/>
      <c r="V493" s="11"/>
      <c r="W493" s="2"/>
      <c r="X493" s="126"/>
      <c r="Y493" s="2"/>
      <c r="Z493" s="2"/>
      <c r="AA493" s="2"/>
      <c r="AB493" s="2"/>
      <c r="AC493" s="2"/>
      <c r="AD493" s="2"/>
      <c r="AE493" s="2"/>
      <c r="AF493" s="2"/>
      <c r="AG493" s="2"/>
    </row>
    <row r="494" ht="15.75" customHeight="1">
      <c r="A494" s="1380"/>
      <c r="B494" s="1381"/>
      <c r="C494" s="1381"/>
      <c r="D494" s="1382"/>
      <c r="E494" s="11"/>
      <c r="F494" s="11"/>
      <c r="G494" s="2"/>
      <c r="H494" s="2"/>
      <c r="I494" s="2"/>
      <c r="J494" s="8"/>
      <c r="K494" s="11"/>
      <c r="L494" s="11"/>
      <c r="M494" s="11"/>
      <c r="N494" s="11"/>
      <c r="O494" s="2"/>
      <c r="P494" s="2"/>
      <c r="Q494" s="274"/>
      <c r="R494" s="2"/>
      <c r="S494" s="2"/>
      <c r="T494" s="2"/>
      <c r="U494" s="11"/>
      <c r="V494" s="11"/>
      <c r="W494" s="2"/>
      <c r="X494" s="126"/>
      <c r="Y494" s="2"/>
      <c r="Z494" s="2"/>
      <c r="AA494" s="2"/>
      <c r="AB494" s="2"/>
      <c r="AC494" s="2"/>
      <c r="AD494" s="2"/>
      <c r="AE494" s="2"/>
      <c r="AF494" s="2"/>
      <c r="AG494" s="2"/>
    </row>
    <row r="495" ht="15.75" customHeight="1">
      <c r="A495" s="1380"/>
      <c r="B495" s="1381"/>
      <c r="C495" s="1381"/>
      <c r="D495" s="1382"/>
      <c r="E495" s="11"/>
      <c r="F495" s="11"/>
      <c r="G495" s="2"/>
      <c r="H495" s="2"/>
      <c r="I495" s="2"/>
      <c r="J495" s="8"/>
      <c r="K495" s="11"/>
      <c r="L495" s="11"/>
      <c r="M495" s="11"/>
      <c r="N495" s="11"/>
      <c r="O495" s="2"/>
      <c r="P495" s="2"/>
      <c r="Q495" s="274"/>
      <c r="R495" s="2"/>
      <c r="S495" s="2"/>
      <c r="T495" s="2"/>
      <c r="U495" s="11"/>
      <c r="V495" s="11"/>
      <c r="W495" s="2"/>
      <c r="X495" s="126"/>
      <c r="Y495" s="2"/>
      <c r="Z495" s="2"/>
      <c r="AA495" s="2"/>
      <c r="AB495" s="2"/>
      <c r="AC495" s="2"/>
      <c r="AD495" s="2"/>
      <c r="AE495" s="2"/>
      <c r="AF495" s="2"/>
      <c r="AG495" s="2"/>
    </row>
    <row r="496" ht="15.75" customHeight="1">
      <c r="A496" s="1380"/>
      <c r="B496" s="1381"/>
      <c r="C496" s="1381"/>
      <c r="D496" s="1382"/>
      <c r="E496" s="11"/>
      <c r="F496" s="11"/>
      <c r="G496" s="2"/>
      <c r="H496" s="2"/>
      <c r="I496" s="2"/>
      <c r="J496" s="8"/>
      <c r="K496" s="11"/>
      <c r="L496" s="11"/>
      <c r="M496" s="11"/>
      <c r="N496" s="11"/>
      <c r="O496" s="2"/>
      <c r="P496" s="2"/>
      <c r="Q496" s="274"/>
      <c r="R496" s="2"/>
      <c r="S496" s="2"/>
      <c r="T496" s="2"/>
      <c r="U496" s="11"/>
      <c r="V496" s="11"/>
      <c r="W496" s="2"/>
      <c r="X496" s="126"/>
      <c r="Y496" s="2"/>
      <c r="Z496" s="2"/>
      <c r="AA496" s="2"/>
      <c r="AB496" s="2"/>
      <c r="AC496" s="2"/>
      <c r="AD496" s="2"/>
      <c r="AE496" s="2"/>
      <c r="AF496" s="2"/>
      <c r="AG496" s="2"/>
    </row>
    <row r="497" ht="15.75" customHeight="1">
      <c r="A497" s="1380"/>
      <c r="B497" s="1381"/>
      <c r="C497" s="1381"/>
      <c r="D497" s="1382"/>
      <c r="E497" s="11"/>
      <c r="F497" s="11"/>
      <c r="G497" s="2"/>
      <c r="H497" s="2"/>
      <c r="I497" s="2"/>
      <c r="J497" s="8"/>
      <c r="K497" s="11"/>
      <c r="L497" s="11"/>
      <c r="M497" s="11"/>
      <c r="N497" s="11"/>
      <c r="O497" s="2"/>
      <c r="P497" s="2"/>
      <c r="Q497" s="274"/>
      <c r="R497" s="2"/>
      <c r="S497" s="2"/>
      <c r="T497" s="2"/>
      <c r="U497" s="11"/>
      <c r="V497" s="11"/>
      <c r="W497" s="2"/>
      <c r="X497" s="126"/>
      <c r="Y497" s="2"/>
      <c r="Z497" s="2"/>
      <c r="AA497" s="2"/>
      <c r="AB497" s="2"/>
      <c r="AC497" s="2"/>
      <c r="AD497" s="2"/>
      <c r="AE497" s="2"/>
      <c r="AF497" s="2"/>
      <c r="AG497" s="2"/>
    </row>
    <row r="498" ht="15.75" customHeight="1">
      <c r="A498" s="1380"/>
      <c r="B498" s="1381"/>
      <c r="C498" s="1381"/>
      <c r="D498" s="1382"/>
      <c r="E498" s="11"/>
      <c r="F498" s="11"/>
      <c r="G498" s="2"/>
      <c r="H498" s="2"/>
      <c r="I498" s="2"/>
      <c r="J498" s="8"/>
      <c r="K498" s="11"/>
      <c r="L498" s="11"/>
      <c r="M498" s="11"/>
      <c r="N498" s="11"/>
      <c r="O498" s="2"/>
      <c r="P498" s="2"/>
      <c r="Q498" s="274"/>
      <c r="R498" s="2"/>
      <c r="S498" s="2"/>
      <c r="T498" s="2"/>
      <c r="U498" s="11"/>
      <c r="V498" s="11"/>
      <c r="W498" s="2"/>
      <c r="X498" s="126"/>
      <c r="Y498" s="2"/>
      <c r="Z498" s="2"/>
      <c r="AA498" s="2"/>
      <c r="AB498" s="2"/>
      <c r="AC498" s="2"/>
      <c r="AD498" s="2"/>
      <c r="AE498" s="2"/>
      <c r="AF498" s="2"/>
      <c r="AG498" s="2"/>
    </row>
    <row r="499" ht="15.75" customHeight="1">
      <c r="A499" s="1380"/>
      <c r="B499" s="1381"/>
      <c r="C499" s="1381"/>
      <c r="D499" s="1382"/>
      <c r="E499" s="11"/>
      <c r="F499" s="11"/>
      <c r="G499" s="2"/>
      <c r="H499" s="2"/>
      <c r="I499" s="2"/>
      <c r="J499" s="8"/>
      <c r="K499" s="11"/>
      <c r="L499" s="11"/>
      <c r="M499" s="11"/>
      <c r="N499" s="11"/>
      <c r="O499" s="2"/>
      <c r="P499" s="2"/>
      <c r="Q499" s="274"/>
      <c r="R499" s="2"/>
      <c r="S499" s="2"/>
      <c r="T499" s="2"/>
      <c r="U499" s="11"/>
      <c r="V499" s="11"/>
      <c r="W499" s="2"/>
      <c r="X499" s="126"/>
      <c r="Y499" s="2"/>
      <c r="Z499" s="2"/>
      <c r="AA499" s="2"/>
      <c r="AB499" s="2"/>
      <c r="AC499" s="2"/>
      <c r="AD499" s="2"/>
      <c r="AE499" s="2"/>
      <c r="AF499" s="2"/>
      <c r="AG499" s="2"/>
    </row>
    <row r="500" ht="15.75" customHeight="1">
      <c r="A500" s="1380"/>
      <c r="B500" s="1381"/>
      <c r="C500" s="1381"/>
      <c r="D500" s="1382"/>
      <c r="E500" s="11"/>
      <c r="F500" s="11"/>
      <c r="G500" s="2"/>
      <c r="H500" s="2"/>
      <c r="I500" s="2"/>
      <c r="J500" s="8"/>
      <c r="K500" s="11"/>
      <c r="L500" s="11"/>
      <c r="M500" s="11"/>
      <c r="N500" s="11"/>
      <c r="O500" s="2"/>
      <c r="P500" s="2"/>
      <c r="Q500" s="274"/>
      <c r="R500" s="2"/>
      <c r="S500" s="2"/>
      <c r="T500" s="2"/>
      <c r="U500" s="11"/>
      <c r="V500" s="11"/>
      <c r="W500" s="2"/>
      <c r="X500" s="126"/>
      <c r="Y500" s="2"/>
      <c r="Z500" s="2"/>
      <c r="AA500" s="2"/>
      <c r="AB500" s="2"/>
      <c r="AC500" s="2"/>
      <c r="AD500" s="2"/>
      <c r="AE500" s="2"/>
      <c r="AF500" s="2"/>
      <c r="AG500" s="2"/>
    </row>
    <row r="501" ht="15.75" customHeight="1">
      <c r="A501" s="1380"/>
      <c r="B501" s="1381"/>
      <c r="C501" s="1381"/>
      <c r="D501" s="1382"/>
      <c r="E501" s="11"/>
      <c r="F501" s="11"/>
      <c r="G501" s="2"/>
      <c r="H501" s="2"/>
      <c r="I501" s="2"/>
      <c r="J501" s="8"/>
      <c r="K501" s="11"/>
      <c r="L501" s="11"/>
      <c r="M501" s="11"/>
      <c r="N501" s="11"/>
      <c r="O501" s="2"/>
      <c r="P501" s="2"/>
      <c r="Q501" s="274"/>
      <c r="R501" s="2"/>
      <c r="S501" s="2"/>
      <c r="T501" s="2"/>
      <c r="U501" s="11"/>
      <c r="V501" s="11"/>
      <c r="W501" s="2"/>
      <c r="X501" s="126"/>
      <c r="Y501" s="2"/>
      <c r="Z501" s="2"/>
      <c r="AA501" s="2"/>
      <c r="AB501" s="2"/>
      <c r="AC501" s="2"/>
      <c r="AD501" s="2"/>
      <c r="AE501" s="2"/>
      <c r="AF501" s="2"/>
      <c r="AG501" s="2"/>
    </row>
    <row r="502" ht="15.75" customHeight="1">
      <c r="A502" s="1380"/>
      <c r="B502" s="1381"/>
      <c r="C502" s="1381"/>
      <c r="D502" s="1382"/>
      <c r="E502" s="11"/>
      <c r="F502" s="11"/>
      <c r="G502" s="2"/>
      <c r="H502" s="2"/>
      <c r="I502" s="2"/>
      <c r="J502" s="8"/>
      <c r="K502" s="11"/>
      <c r="L502" s="11"/>
      <c r="M502" s="11"/>
      <c r="N502" s="11"/>
      <c r="O502" s="2"/>
      <c r="P502" s="2"/>
      <c r="Q502" s="274"/>
      <c r="R502" s="2"/>
      <c r="S502" s="2"/>
      <c r="T502" s="2"/>
      <c r="U502" s="11"/>
      <c r="V502" s="11"/>
      <c r="W502" s="2"/>
      <c r="X502" s="126"/>
      <c r="Y502" s="2"/>
      <c r="Z502" s="2"/>
      <c r="AA502" s="2"/>
      <c r="AB502" s="2"/>
      <c r="AC502" s="2"/>
      <c r="AD502" s="2"/>
      <c r="AE502" s="2"/>
      <c r="AF502" s="2"/>
      <c r="AG502" s="2"/>
    </row>
    <row r="503" ht="15.75" customHeight="1">
      <c r="A503" s="1380"/>
      <c r="B503" s="1381"/>
      <c r="C503" s="1381"/>
      <c r="D503" s="1382"/>
      <c r="E503" s="11"/>
      <c r="F503" s="11"/>
      <c r="G503" s="2"/>
      <c r="H503" s="2"/>
      <c r="I503" s="2"/>
      <c r="J503" s="8"/>
      <c r="K503" s="11"/>
      <c r="L503" s="11"/>
      <c r="M503" s="11"/>
      <c r="N503" s="11"/>
      <c r="O503" s="2"/>
      <c r="P503" s="2"/>
      <c r="Q503" s="274"/>
      <c r="R503" s="2"/>
      <c r="S503" s="2"/>
      <c r="T503" s="2"/>
      <c r="U503" s="11"/>
      <c r="V503" s="11"/>
      <c r="W503" s="2"/>
      <c r="X503" s="126"/>
      <c r="Y503" s="2"/>
      <c r="Z503" s="2"/>
      <c r="AA503" s="2"/>
      <c r="AB503" s="2"/>
      <c r="AC503" s="2"/>
      <c r="AD503" s="2"/>
      <c r="AE503" s="2"/>
      <c r="AF503" s="2"/>
      <c r="AG503" s="2"/>
    </row>
    <row r="504" ht="15.75" customHeight="1">
      <c r="A504" s="1380"/>
      <c r="B504" s="1381"/>
      <c r="C504" s="1381"/>
      <c r="D504" s="1382"/>
      <c r="E504" s="11"/>
      <c r="F504" s="11"/>
      <c r="G504" s="2"/>
      <c r="H504" s="2"/>
      <c r="I504" s="2"/>
      <c r="J504" s="8"/>
      <c r="K504" s="11"/>
      <c r="L504" s="11"/>
      <c r="M504" s="11"/>
      <c r="N504" s="11"/>
      <c r="O504" s="2"/>
      <c r="P504" s="2"/>
      <c r="Q504" s="274"/>
      <c r="R504" s="2"/>
      <c r="S504" s="2"/>
      <c r="T504" s="2"/>
      <c r="U504" s="11"/>
      <c r="V504" s="11"/>
      <c r="W504" s="2"/>
      <c r="X504" s="126"/>
      <c r="Y504" s="2"/>
      <c r="Z504" s="2"/>
      <c r="AA504" s="2"/>
      <c r="AB504" s="2"/>
      <c r="AC504" s="2"/>
      <c r="AD504" s="2"/>
      <c r="AE504" s="2"/>
      <c r="AF504" s="2"/>
      <c r="AG504" s="2"/>
    </row>
    <row r="505" ht="15.75" customHeight="1">
      <c r="A505" s="1380"/>
      <c r="B505" s="1381"/>
      <c r="C505" s="1381"/>
      <c r="D505" s="1382"/>
      <c r="E505" s="11"/>
      <c r="F505" s="11"/>
      <c r="G505" s="2"/>
      <c r="H505" s="2"/>
      <c r="I505" s="2"/>
      <c r="J505" s="8"/>
      <c r="K505" s="11"/>
      <c r="L505" s="11"/>
      <c r="M505" s="11"/>
      <c r="N505" s="11"/>
      <c r="O505" s="2"/>
      <c r="P505" s="2"/>
      <c r="Q505" s="274"/>
      <c r="R505" s="2"/>
      <c r="S505" s="2"/>
      <c r="T505" s="2"/>
      <c r="U505" s="11"/>
      <c r="V505" s="11"/>
      <c r="W505" s="2"/>
      <c r="X505" s="126"/>
      <c r="Y505" s="2"/>
      <c r="Z505" s="2"/>
      <c r="AA505" s="2"/>
      <c r="AB505" s="2"/>
      <c r="AC505" s="2"/>
      <c r="AD505" s="2"/>
      <c r="AE505" s="2"/>
      <c r="AF505" s="2"/>
      <c r="AG505" s="2"/>
    </row>
    <row r="506" ht="15.75" customHeight="1">
      <c r="A506" s="1380"/>
      <c r="B506" s="1381"/>
      <c r="C506" s="1381"/>
      <c r="D506" s="1382"/>
      <c r="E506" s="11"/>
      <c r="F506" s="11"/>
      <c r="G506" s="2"/>
      <c r="H506" s="2"/>
      <c r="I506" s="2"/>
      <c r="J506" s="8"/>
      <c r="K506" s="11"/>
      <c r="L506" s="11"/>
      <c r="M506" s="11"/>
      <c r="N506" s="11"/>
      <c r="O506" s="2"/>
      <c r="P506" s="2"/>
      <c r="Q506" s="274"/>
      <c r="R506" s="2"/>
      <c r="S506" s="2"/>
      <c r="T506" s="2"/>
      <c r="U506" s="11"/>
      <c r="V506" s="11"/>
      <c r="W506" s="2"/>
      <c r="X506" s="126"/>
      <c r="Y506" s="2"/>
      <c r="Z506" s="2"/>
      <c r="AA506" s="2"/>
      <c r="AB506" s="2"/>
      <c r="AC506" s="2"/>
      <c r="AD506" s="2"/>
      <c r="AE506" s="2"/>
      <c r="AF506" s="2"/>
      <c r="AG506" s="2"/>
    </row>
    <row r="507" ht="15.75" customHeight="1">
      <c r="A507" s="1380"/>
      <c r="B507" s="1381"/>
      <c r="C507" s="1381"/>
      <c r="D507" s="1382"/>
      <c r="E507" s="11"/>
      <c r="F507" s="11"/>
      <c r="G507" s="2"/>
      <c r="H507" s="2"/>
      <c r="I507" s="2"/>
      <c r="J507" s="8"/>
      <c r="K507" s="11"/>
      <c r="L507" s="11"/>
      <c r="M507" s="11"/>
      <c r="N507" s="11"/>
      <c r="O507" s="2"/>
      <c r="P507" s="2"/>
      <c r="Q507" s="274"/>
      <c r="R507" s="2"/>
      <c r="S507" s="2"/>
      <c r="T507" s="2"/>
      <c r="U507" s="11"/>
      <c r="V507" s="11"/>
      <c r="W507" s="2"/>
      <c r="X507" s="126"/>
      <c r="Y507" s="2"/>
      <c r="Z507" s="2"/>
      <c r="AA507" s="2"/>
      <c r="AB507" s="2"/>
      <c r="AC507" s="2"/>
      <c r="AD507" s="2"/>
      <c r="AE507" s="2"/>
      <c r="AF507" s="2"/>
      <c r="AG507" s="2"/>
    </row>
    <row r="508" ht="15.75" customHeight="1">
      <c r="A508" s="1380"/>
      <c r="B508" s="1381"/>
      <c r="C508" s="1381"/>
      <c r="D508" s="1382"/>
      <c r="E508" s="11"/>
      <c r="F508" s="11"/>
      <c r="G508" s="2"/>
      <c r="H508" s="2"/>
      <c r="I508" s="2"/>
      <c r="J508" s="8"/>
      <c r="K508" s="11"/>
      <c r="L508" s="11"/>
      <c r="M508" s="11"/>
      <c r="N508" s="11"/>
      <c r="O508" s="2"/>
      <c r="P508" s="2"/>
      <c r="Q508" s="274"/>
      <c r="R508" s="2"/>
      <c r="S508" s="2"/>
      <c r="T508" s="2"/>
      <c r="U508" s="11"/>
      <c r="V508" s="11"/>
      <c r="W508" s="2"/>
      <c r="X508" s="126"/>
      <c r="Y508" s="2"/>
      <c r="Z508" s="2"/>
      <c r="AA508" s="2"/>
      <c r="AB508" s="2"/>
      <c r="AC508" s="2"/>
      <c r="AD508" s="2"/>
      <c r="AE508" s="2"/>
      <c r="AF508" s="2"/>
      <c r="AG508" s="2"/>
    </row>
    <row r="509" ht="15.75" customHeight="1">
      <c r="A509" s="1380"/>
      <c r="B509" s="1381"/>
      <c r="C509" s="1381"/>
      <c r="D509" s="1382"/>
      <c r="E509" s="11"/>
      <c r="F509" s="11"/>
      <c r="G509" s="2"/>
      <c r="H509" s="2"/>
      <c r="I509" s="2"/>
      <c r="J509" s="8"/>
      <c r="K509" s="11"/>
      <c r="L509" s="11"/>
      <c r="M509" s="11"/>
      <c r="N509" s="11"/>
      <c r="O509" s="2"/>
      <c r="P509" s="2"/>
      <c r="Q509" s="274"/>
      <c r="R509" s="2"/>
      <c r="S509" s="2"/>
      <c r="T509" s="2"/>
      <c r="U509" s="11"/>
      <c r="V509" s="11"/>
      <c r="W509" s="2"/>
      <c r="X509" s="126"/>
      <c r="Y509" s="2"/>
      <c r="Z509" s="2"/>
      <c r="AA509" s="2"/>
      <c r="AB509" s="2"/>
      <c r="AC509" s="2"/>
      <c r="AD509" s="2"/>
      <c r="AE509" s="2"/>
      <c r="AF509" s="2"/>
      <c r="AG509" s="2"/>
    </row>
    <row r="510" ht="15.75" customHeight="1">
      <c r="A510" s="1380"/>
      <c r="B510" s="1381"/>
      <c r="C510" s="1381"/>
      <c r="D510" s="1382"/>
      <c r="E510" s="11"/>
      <c r="F510" s="11"/>
      <c r="G510" s="2"/>
      <c r="H510" s="2"/>
      <c r="I510" s="2"/>
      <c r="J510" s="8"/>
      <c r="K510" s="11"/>
      <c r="L510" s="11"/>
      <c r="M510" s="11"/>
      <c r="N510" s="11"/>
      <c r="O510" s="2"/>
      <c r="P510" s="2"/>
      <c r="Q510" s="274"/>
      <c r="R510" s="2"/>
      <c r="S510" s="2"/>
      <c r="T510" s="2"/>
      <c r="U510" s="11"/>
      <c r="V510" s="11"/>
      <c r="W510" s="2"/>
      <c r="X510" s="126"/>
      <c r="Y510" s="2"/>
      <c r="Z510" s="2"/>
      <c r="AA510" s="2"/>
      <c r="AB510" s="2"/>
      <c r="AC510" s="2"/>
      <c r="AD510" s="2"/>
      <c r="AE510" s="2"/>
      <c r="AF510" s="2"/>
      <c r="AG510" s="2"/>
    </row>
    <row r="511" ht="15.75" customHeight="1">
      <c r="A511" s="1380"/>
      <c r="B511" s="1381"/>
      <c r="C511" s="1381"/>
      <c r="D511" s="1382"/>
      <c r="E511" s="11"/>
      <c r="F511" s="11"/>
      <c r="G511" s="2"/>
      <c r="H511" s="2"/>
      <c r="I511" s="2"/>
      <c r="J511" s="8"/>
      <c r="K511" s="11"/>
      <c r="L511" s="11"/>
      <c r="M511" s="11"/>
      <c r="N511" s="11"/>
      <c r="O511" s="2"/>
      <c r="P511" s="2"/>
      <c r="Q511" s="274"/>
      <c r="R511" s="2"/>
      <c r="S511" s="2"/>
      <c r="T511" s="2"/>
      <c r="U511" s="11"/>
      <c r="V511" s="11"/>
      <c r="W511" s="2"/>
      <c r="X511" s="126"/>
      <c r="Y511" s="2"/>
      <c r="Z511" s="2"/>
      <c r="AA511" s="2"/>
      <c r="AB511" s="2"/>
      <c r="AC511" s="2"/>
      <c r="AD511" s="2"/>
      <c r="AE511" s="2"/>
      <c r="AF511" s="2"/>
      <c r="AG511" s="2"/>
    </row>
    <row r="512" ht="15.75" customHeight="1">
      <c r="A512" s="1380"/>
      <c r="B512" s="1381"/>
      <c r="C512" s="1381"/>
      <c r="D512" s="1382"/>
      <c r="E512" s="11"/>
      <c r="F512" s="11"/>
      <c r="G512" s="2"/>
      <c r="H512" s="2"/>
      <c r="I512" s="2"/>
      <c r="J512" s="8"/>
      <c r="K512" s="11"/>
      <c r="L512" s="11"/>
      <c r="M512" s="11"/>
      <c r="N512" s="11"/>
      <c r="O512" s="2"/>
      <c r="P512" s="2"/>
      <c r="Q512" s="274"/>
      <c r="R512" s="2"/>
      <c r="S512" s="2"/>
      <c r="T512" s="2"/>
      <c r="U512" s="11"/>
      <c r="V512" s="11"/>
      <c r="W512" s="2"/>
      <c r="X512" s="126"/>
      <c r="Y512" s="2"/>
      <c r="Z512" s="2"/>
      <c r="AA512" s="2"/>
      <c r="AB512" s="2"/>
      <c r="AC512" s="2"/>
      <c r="AD512" s="2"/>
      <c r="AE512" s="2"/>
      <c r="AF512" s="2"/>
      <c r="AG512" s="2"/>
    </row>
    <row r="513" ht="15.75" customHeight="1">
      <c r="A513" s="1380"/>
      <c r="B513" s="1381"/>
      <c r="C513" s="1381"/>
      <c r="D513" s="1382"/>
      <c r="E513" s="11"/>
      <c r="F513" s="11"/>
      <c r="G513" s="2"/>
      <c r="H513" s="2"/>
      <c r="I513" s="2"/>
      <c r="J513" s="8"/>
      <c r="K513" s="11"/>
      <c r="L513" s="11"/>
      <c r="M513" s="11"/>
      <c r="N513" s="11"/>
      <c r="O513" s="2"/>
      <c r="P513" s="2"/>
      <c r="Q513" s="274"/>
      <c r="R513" s="2"/>
      <c r="S513" s="2"/>
      <c r="T513" s="2"/>
      <c r="U513" s="11"/>
      <c r="V513" s="11"/>
      <c r="W513" s="2"/>
      <c r="X513" s="126"/>
      <c r="Y513" s="2"/>
      <c r="Z513" s="2"/>
      <c r="AA513" s="2"/>
      <c r="AB513" s="2"/>
      <c r="AC513" s="2"/>
      <c r="AD513" s="2"/>
      <c r="AE513" s="2"/>
      <c r="AF513" s="2"/>
      <c r="AG513" s="2"/>
    </row>
    <row r="514" ht="15.75" customHeight="1">
      <c r="A514" s="1380"/>
      <c r="B514" s="1381"/>
      <c r="C514" s="1381"/>
      <c r="D514" s="1382"/>
      <c r="E514" s="11"/>
      <c r="F514" s="11"/>
      <c r="G514" s="2"/>
      <c r="H514" s="2"/>
      <c r="I514" s="2"/>
      <c r="J514" s="8"/>
      <c r="K514" s="11"/>
      <c r="L514" s="11"/>
      <c r="M514" s="11"/>
      <c r="N514" s="11"/>
      <c r="O514" s="2"/>
      <c r="P514" s="2"/>
      <c r="Q514" s="274"/>
      <c r="R514" s="2"/>
      <c r="S514" s="2"/>
      <c r="T514" s="2"/>
      <c r="U514" s="11"/>
      <c r="V514" s="11"/>
      <c r="W514" s="2"/>
      <c r="X514" s="126"/>
      <c r="Y514" s="2"/>
      <c r="Z514" s="2"/>
      <c r="AA514" s="2"/>
      <c r="AB514" s="2"/>
      <c r="AC514" s="2"/>
      <c r="AD514" s="2"/>
      <c r="AE514" s="2"/>
      <c r="AF514" s="2"/>
      <c r="AG514" s="2"/>
    </row>
    <row r="515" ht="15.75" customHeight="1">
      <c r="A515" s="1380"/>
      <c r="B515" s="1381"/>
      <c r="C515" s="1381"/>
      <c r="D515" s="1382"/>
      <c r="E515" s="11"/>
      <c r="F515" s="11"/>
      <c r="G515" s="2"/>
      <c r="H515" s="2"/>
      <c r="I515" s="2"/>
      <c r="J515" s="8"/>
      <c r="K515" s="11"/>
      <c r="L515" s="11"/>
      <c r="M515" s="11"/>
      <c r="N515" s="11"/>
      <c r="O515" s="2"/>
      <c r="P515" s="2"/>
      <c r="Q515" s="274"/>
      <c r="R515" s="2"/>
      <c r="S515" s="2"/>
      <c r="T515" s="2"/>
      <c r="U515" s="11"/>
      <c r="V515" s="11"/>
      <c r="W515" s="2"/>
      <c r="X515" s="126"/>
      <c r="Y515" s="2"/>
      <c r="Z515" s="2"/>
      <c r="AA515" s="2"/>
      <c r="AB515" s="2"/>
      <c r="AC515" s="2"/>
      <c r="AD515" s="2"/>
      <c r="AE515" s="2"/>
      <c r="AF515" s="2"/>
      <c r="AG515" s="2"/>
    </row>
    <row r="516" ht="15.75" customHeight="1">
      <c r="A516" s="1380"/>
      <c r="B516" s="1381"/>
      <c r="C516" s="1381"/>
      <c r="D516" s="1382"/>
      <c r="E516" s="11"/>
      <c r="F516" s="11"/>
      <c r="G516" s="2"/>
      <c r="H516" s="2"/>
      <c r="I516" s="2"/>
      <c r="J516" s="8"/>
      <c r="K516" s="11"/>
      <c r="L516" s="11"/>
      <c r="M516" s="11"/>
      <c r="N516" s="11"/>
      <c r="O516" s="2"/>
      <c r="P516" s="2"/>
      <c r="Q516" s="274"/>
      <c r="R516" s="2"/>
      <c r="S516" s="2"/>
      <c r="T516" s="2"/>
      <c r="U516" s="11"/>
      <c r="V516" s="11"/>
      <c r="W516" s="2"/>
      <c r="X516" s="126"/>
      <c r="Y516" s="2"/>
      <c r="Z516" s="2"/>
      <c r="AA516" s="2"/>
      <c r="AB516" s="2"/>
      <c r="AC516" s="2"/>
      <c r="AD516" s="2"/>
      <c r="AE516" s="2"/>
      <c r="AF516" s="2"/>
      <c r="AG516" s="2"/>
    </row>
    <row r="517" ht="15.75" customHeight="1">
      <c r="A517" s="1380"/>
      <c r="B517" s="1381"/>
      <c r="C517" s="1381"/>
      <c r="D517" s="1382"/>
      <c r="E517" s="11"/>
      <c r="F517" s="11"/>
      <c r="G517" s="2"/>
      <c r="H517" s="2"/>
      <c r="I517" s="2"/>
      <c r="J517" s="8"/>
      <c r="K517" s="11"/>
      <c r="L517" s="11"/>
      <c r="M517" s="11"/>
      <c r="N517" s="11"/>
      <c r="O517" s="2"/>
      <c r="P517" s="2"/>
      <c r="Q517" s="274"/>
      <c r="R517" s="2"/>
      <c r="S517" s="2"/>
      <c r="T517" s="2"/>
      <c r="U517" s="11"/>
      <c r="V517" s="11"/>
      <c r="W517" s="2"/>
      <c r="X517" s="126"/>
      <c r="Y517" s="2"/>
      <c r="Z517" s="2"/>
      <c r="AA517" s="2"/>
      <c r="AB517" s="2"/>
      <c r="AC517" s="2"/>
      <c r="AD517" s="2"/>
      <c r="AE517" s="2"/>
      <c r="AF517" s="2"/>
      <c r="AG517" s="2"/>
    </row>
    <row r="518" ht="15.75" customHeight="1">
      <c r="A518" s="1380"/>
      <c r="B518" s="1381"/>
      <c r="C518" s="1381"/>
      <c r="D518" s="1382"/>
      <c r="E518" s="11"/>
      <c r="F518" s="11"/>
      <c r="G518" s="2"/>
      <c r="H518" s="2"/>
      <c r="I518" s="2"/>
      <c r="J518" s="8"/>
      <c r="K518" s="11"/>
      <c r="L518" s="11"/>
      <c r="M518" s="11"/>
      <c r="N518" s="11"/>
      <c r="O518" s="2"/>
      <c r="P518" s="2"/>
      <c r="Q518" s="274"/>
      <c r="R518" s="2"/>
      <c r="S518" s="2"/>
      <c r="T518" s="2"/>
      <c r="U518" s="11"/>
      <c r="V518" s="11"/>
      <c r="W518" s="2"/>
      <c r="X518" s="126"/>
      <c r="Y518" s="2"/>
      <c r="Z518" s="2"/>
      <c r="AA518" s="2"/>
      <c r="AB518" s="2"/>
      <c r="AC518" s="2"/>
      <c r="AD518" s="2"/>
      <c r="AE518" s="2"/>
      <c r="AF518" s="2"/>
      <c r="AG518" s="2"/>
    </row>
    <row r="519" ht="15.75" customHeight="1">
      <c r="A519" s="1380"/>
      <c r="B519" s="1381"/>
      <c r="C519" s="1381"/>
      <c r="D519" s="1382"/>
      <c r="E519" s="11"/>
      <c r="F519" s="11"/>
      <c r="G519" s="2"/>
      <c r="H519" s="2"/>
      <c r="I519" s="2"/>
      <c r="J519" s="8"/>
      <c r="K519" s="11"/>
      <c r="L519" s="11"/>
      <c r="M519" s="11"/>
      <c r="N519" s="11"/>
      <c r="O519" s="2"/>
      <c r="P519" s="2"/>
      <c r="Q519" s="274"/>
      <c r="R519" s="2"/>
      <c r="S519" s="2"/>
      <c r="T519" s="2"/>
      <c r="U519" s="11"/>
      <c r="V519" s="11"/>
      <c r="W519" s="2"/>
      <c r="X519" s="126"/>
      <c r="Y519" s="2"/>
      <c r="Z519" s="2"/>
      <c r="AA519" s="2"/>
      <c r="AB519" s="2"/>
      <c r="AC519" s="2"/>
      <c r="AD519" s="2"/>
      <c r="AE519" s="2"/>
      <c r="AF519" s="2"/>
      <c r="AG519" s="2"/>
    </row>
    <row r="520" ht="15.75" customHeight="1">
      <c r="A520" s="1380"/>
      <c r="B520" s="1381"/>
      <c r="C520" s="1381"/>
      <c r="D520" s="1382"/>
      <c r="E520" s="11"/>
      <c r="F520" s="11"/>
      <c r="G520" s="2"/>
      <c r="H520" s="2"/>
      <c r="I520" s="2"/>
      <c r="J520" s="8"/>
      <c r="K520" s="11"/>
      <c r="L520" s="11"/>
      <c r="M520" s="11"/>
      <c r="N520" s="11"/>
      <c r="O520" s="2"/>
      <c r="P520" s="2"/>
      <c r="Q520" s="274"/>
      <c r="R520" s="2"/>
      <c r="S520" s="2"/>
      <c r="T520" s="2"/>
      <c r="U520" s="11"/>
      <c r="V520" s="11"/>
      <c r="W520" s="2"/>
      <c r="X520" s="126"/>
      <c r="Y520" s="2"/>
      <c r="Z520" s="2"/>
      <c r="AA520" s="2"/>
      <c r="AB520" s="2"/>
      <c r="AC520" s="2"/>
      <c r="AD520" s="2"/>
      <c r="AE520" s="2"/>
      <c r="AF520" s="2"/>
      <c r="AG520" s="2"/>
    </row>
    <row r="521" ht="15.75" customHeight="1">
      <c r="A521" s="1380"/>
      <c r="B521" s="1381"/>
      <c r="C521" s="1381"/>
      <c r="D521" s="1382"/>
      <c r="E521" s="11"/>
      <c r="F521" s="11"/>
      <c r="G521" s="2"/>
      <c r="H521" s="2"/>
      <c r="I521" s="2"/>
      <c r="J521" s="8"/>
      <c r="K521" s="11"/>
      <c r="L521" s="11"/>
      <c r="M521" s="11"/>
      <c r="N521" s="11"/>
      <c r="O521" s="2"/>
      <c r="P521" s="2"/>
      <c r="Q521" s="274"/>
      <c r="R521" s="2"/>
      <c r="S521" s="2"/>
      <c r="T521" s="2"/>
      <c r="U521" s="11"/>
      <c r="V521" s="11"/>
      <c r="W521" s="2"/>
      <c r="X521" s="126"/>
      <c r="Y521" s="2"/>
      <c r="Z521" s="2"/>
      <c r="AA521" s="2"/>
      <c r="AB521" s="2"/>
      <c r="AC521" s="2"/>
      <c r="AD521" s="2"/>
      <c r="AE521" s="2"/>
      <c r="AF521" s="2"/>
      <c r="AG521" s="2"/>
    </row>
    <row r="522" ht="15.75" customHeight="1">
      <c r="A522" s="1380"/>
      <c r="B522" s="1381"/>
      <c r="C522" s="1381"/>
      <c r="D522" s="1382"/>
      <c r="E522" s="11"/>
      <c r="F522" s="11"/>
      <c r="G522" s="2"/>
      <c r="H522" s="2"/>
      <c r="I522" s="2"/>
      <c r="J522" s="8"/>
      <c r="K522" s="11"/>
      <c r="L522" s="11"/>
      <c r="M522" s="11"/>
      <c r="N522" s="11"/>
      <c r="O522" s="2"/>
      <c r="P522" s="2"/>
      <c r="Q522" s="274"/>
      <c r="R522" s="2"/>
      <c r="S522" s="2"/>
      <c r="T522" s="2"/>
      <c r="U522" s="11"/>
      <c r="V522" s="11"/>
      <c r="W522" s="2"/>
      <c r="X522" s="126"/>
      <c r="Y522" s="2"/>
      <c r="Z522" s="2"/>
      <c r="AA522" s="2"/>
      <c r="AB522" s="2"/>
      <c r="AC522" s="2"/>
      <c r="AD522" s="2"/>
      <c r="AE522" s="2"/>
      <c r="AF522" s="2"/>
      <c r="AG522" s="2"/>
    </row>
    <row r="523" ht="15.75" customHeight="1">
      <c r="A523" s="1380"/>
      <c r="B523" s="1381"/>
      <c r="C523" s="1381"/>
      <c r="D523" s="1382"/>
      <c r="E523" s="11"/>
      <c r="F523" s="11"/>
      <c r="G523" s="2"/>
      <c r="H523" s="2"/>
      <c r="I523" s="2"/>
      <c r="J523" s="8"/>
      <c r="K523" s="11"/>
      <c r="L523" s="11"/>
      <c r="M523" s="11"/>
      <c r="N523" s="11"/>
      <c r="O523" s="2"/>
      <c r="P523" s="2"/>
      <c r="Q523" s="274"/>
      <c r="R523" s="2"/>
      <c r="S523" s="2"/>
      <c r="T523" s="2"/>
      <c r="U523" s="11"/>
      <c r="V523" s="11"/>
      <c r="W523" s="2"/>
      <c r="X523" s="126"/>
      <c r="Y523" s="2"/>
      <c r="Z523" s="2"/>
      <c r="AA523" s="2"/>
      <c r="AB523" s="2"/>
      <c r="AC523" s="2"/>
      <c r="AD523" s="2"/>
      <c r="AE523" s="2"/>
      <c r="AF523" s="2"/>
      <c r="AG523" s="2"/>
    </row>
    <row r="524" ht="15.75" customHeight="1">
      <c r="A524" s="1380"/>
      <c r="B524" s="1381"/>
      <c r="C524" s="1381"/>
      <c r="D524" s="1382"/>
      <c r="E524" s="11"/>
      <c r="F524" s="11"/>
      <c r="G524" s="2"/>
      <c r="H524" s="2"/>
      <c r="I524" s="2"/>
      <c r="J524" s="8"/>
      <c r="K524" s="11"/>
      <c r="L524" s="11"/>
      <c r="M524" s="11"/>
      <c r="N524" s="11"/>
      <c r="O524" s="2"/>
      <c r="P524" s="2"/>
      <c r="Q524" s="274"/>
      <c r="R524" s="2"/>
      <c r="S524" s="2"/>
      <c r="T524" s="2"/>
      <c r="U524" s="11"/>
      <c r="V524" s="11"/>
      <c r="W524" s="2"/>
      <c r="X524" s="126"/>
      <c r="Y524" s="2"/>
      <c r="Z524" s="2"/>
      <c r="AA524" s="2"/>
      <c r="AB524" s="2"/>
      <c r="AC524" s="2"/>
      <c r="AD524" s="2"/>
      <c r="AE524" s="2"/>
      <c r="AF524" s="2"/>
      <c r="AG524" s="2"/>
    </row>
    <row r="525" ht="15.75" customHeight="1">
      <c r="A525" s="1380"/>
      <c r="B525" s="1381"/>
      <c r="C525" s="1381"/>
      <c r="D525" s="1382"/>
      <c r="E525" s="11"/>
      <c r="F525" s="11"/>
      <c r="G525" s="2"/>
      <c r="H525" s="2"/>
      <c r="I525" s="2"/>
      <c r="J525" s="8"/>
      <c r="K525" s="11"/>
      <c r="L525" s="11"/>
      <c r="M525" s="11"/>
      <c r="N525" s="11"/>
      <c r="O525" s="2"/>
      <c r="P525" s="2"/>
      <c r="Q525" s="274"/>
      <c r="R525" s="2"/>
      <c r="S525" s="2"/>
      <c r="T525" s="2"/>
      <c r="U525" s="11"/>
      <c r="V525" s="11"/>
      <c r="W525" s="2"/>
      <c r="X525" s="126"/>
      <c r="Y525" s="2"/>
      <c r="Z525" s="2"/>
      <c r="AA525" s="2"/>
      <c r="AB525" s="2"/>
      <c r="AC525" s="2"/>
      <c r="AD525" s="2"/>
      <c r="AE525" s="2"/>
      <c r="AF525" s="2"/>
      <c r="AG525" s="2"/>
    </row>
    <row r="526" ht="15.75" customHeight="1">
      <c r="A526" s="1380"/>
      <c r="B526" s="1381"/>
      <c r="C526" s="1381"/>
      <c r="D526" s="1382"/>
      <c r="E526" s="11"/>
      <c r="F526" s="11"/>
      <c r="G526" s="2"/>
      <c r="H526" s="2"/>
      <c r="I526" s="2"/>
      <c r="J526" s="8"/>
      <c r="K526" s="11"/>
      <c r="L526" s="11"/>
      <c r="M526" s="11"/>
      <c r="N526" s="11"/>
      <c r="O526" s="2"/>
      <c r="P526" s="2"/>
      <c r="Q526" s="274"/>
      <c r="R526" s="2"/>
      <c r="S526" s="2"/>
      <c r="T526" s="2"/>
      <c r="U526" s="11"/>
      <c r="V526" s="11"/>
      <c r="W526" s="2"/>
      <c r="X526" s="126"/>
      <c r="Y526" s="2"/>
      <c r="Z526" s="2"/>
      <c r="AA526" s="2"/>
      <c r="AB526" s="2"/>
      <c r="AC526" s="2"/>
      <c r="AD526" s="2"/>
      <c r="AE526" s="2"/>
      <c r="AF526" s="2"/>
      <c r="AG526" s="2"/>
    </row>
    <row r="527" ht="15.75" customHeight="1">
      <c r="A527" s="1380"/>
      <c r="B527" s="1381"/>
      <c r="C527" s="1381"/>
      <c r="D527" s="1382"/>
      <c r="E527" s="11"/>
      <c r="F527" s="11"/>
      <c r="G527" s="2"/>
      <c r="H527" s="2"/>
      <c r="I527" s="2"/>
      <c r="J527" s="8"/>
      <c r="K527" s="11"/>
      <c r="L527" s="11"/>
      <c r="M527" s="11"/>
      <c r="N527" s="11"/>
      <c r="O527" s="2"/>
      <c r="P527" s="2"/>
      <c r="Q527" s="274"/>
      <c r="R527" s="2"/>
      <c r="S527" s="2"/>
      <c r="T527" s="2"/>
      <c r="U527" s="11"/>
      <c r="V527" s="11"/>
      <c r="W527" s="2"/>
      <c r="X527" s="126"/>
      <c r="Y527" s="2"/>
      <c r="Z527" s="2"/>
      <c r="AA527" s="2"/>
      <c r="AB527" s="2"/>
      <c r="AC527" s="2"/>
      <c r="AD527" s="2"/>
      <c r="AE527" s="2"/>
      <c r="AF527" s="2"/>
      <c r="AG527" s="2"/>
    </row>
    <row r="528" ht="15.75" customHeight="1">
      <c r="A528" s="1380"/>
      <c r="B528" s="1381"/>
      <c r="C528" s="1381"/>
      <c r="D528" s="1382"/>
      <c r="E528" s="11"/>
      <c r="F528" s="11"/>
      <c r="G528" s="2"/>
      <c r="H528" s="2"/>
      <c r="I528" s="2"/>
      <c r="J528" s="8"/>
      <c r="K528" s="11"/>
      <c r="L528" s="11"/>
      <c r="M528" s="11"/>
      <c r="N528" s="11"/>
      <c r="O528" s="2"/>
      <c r="P528" s="2"/>
      <c r="Q528" s="274"/>
      <c r="R528" s="2"/>
      <c r="S528" s="2"/>
      <c r="T528" s="2"/>
      <c r="U528" s="11"/>
      <c r="V528" s="11"/>
      <c r="W528" s="2"/>
      <c r="X528" s="126"/>
      <c r="Y528" s="2"/>
      <c r="Z528" s="2"/>
      <c r="AA528" s="2"/>
      <c r="AB528" s="2"/>
      <c r="AC528" s="2"/>
      <c r="AD528" s="2"/>
      <c r="AE528" s="2"/>
      <c r="AF528" s="2"/>
      <c r="AG528" s="2"/>
    </row>
    <row r="529" ht="15.75" customHeight="1">
      <c r="A529" s="1380"/>
      <c r="B529" s="1381"/>
      <c r="C529" s="1381"/>
      <c r="D529" s="1382"/>
      <c r="E529" s="11"/>
      <c r="F529" s="11"/>
      <c r="G529" s="2"/>
      <c r="H529" s="2"/>
      <c r="I529" s="2"/>
      <c r="J529" s="8"/>
      <c r="K529" s="11"/>
      <c r="L529" s="11"/>
      <c r="M529" s="11"/>
      <c r="N529" s="11"/>
      <c r="O529" s="2"/>
      <c r="P529" s="2"/>
      <c r="Q529" s="274"/>
      <c r="R529" s="2"/>
      <c r="S529" s="2"/>
      <c r="T529" s="2"/>
      <c r="U529" s="11"/>
      <c r="V529" s="11"/>
      <c r="W529" s="2"/>
      <c r="X529" s="126"/>
      <c r="Y529" s="2"/>
      <c r="Z529" s="2"/>
      <c r="AA529" s="2"/>
      <c r="AB529" s="2"/>
      <c r="AC529" s="2"/>
      <c r="AD529" s="2"/>
      <c r="AE529" s="2"/>
      <c r="AF529" s="2"/>
      <c r="AG529" s="2"/>
    </row>
    <row r="530" ht="15.75" customHeight="1">
      <c r="A530" s="1380"/>
      <c r="B530" s="1381"/>
      <c r="C530" s="1381"/>
      <c r="D530" s="1382"/>
      <c r="E530" s="11"/>
      <c r="F530" s="11"/>
      <c r="G530" s="2"/>
      <c r="H530" s="2"/>
      <c r="I530" s="2"/>
      <c r="J530" s="8"/>
      <c r="K530" s="11"/>
      <c r="L530" s="11"/>
      <c r="M530" s="11"/>
      <c r="N530" s="11"/>
      <c r="O530" s="2"/>
      <c r="P530" s="2"/>
      <c r="Q530" s="274"/>
      <c r="R530" s="2"/>
      <c r="S530" s="2"/>
      <c r="T530" s="2"/>
      <c r="U530" s="11"/>
      <c r="V530" s="11"/>
      <c r="W530" s="2"/>
      <c r="X530" s="126"/>
      <c r="Y530" s="2"/>
      <c r="Z530" s="2"/>
      <c r="AA530" s="2"/>
      <c r="AB530" s="2"/>
      <c r="AC530" s="2"/>
      <c r="AD530" s="2"/>
      <c r="AE530" s="2"/>
      <c r="AF530" s="2"/>
      <c r="AG530" s="2"/>
    </row>
    <row r="531" ht="15.75" customHeight="1">
      <c r="A531" s="1380"/>
      <c r="B531" s="1381"/>
      <c r="C531" s="1381"/>
      <c r="D531" s="1382"/>
      <c r="E531" s="11"/>
      <c r="F531" s="11"/>
      <c r="G531" s="2"/>
      <c r="H531" s="2"/>
      <c r="I531" s="2"/>
      <c r="J531" s="8"/>
      <c r="K531" s="11"/>
      <c r="L531" s="11"/>
      <c r="M531" s="11"/>
      <c r="N531" s="11"/>
      <c r="O531" s="2"/>
      <c r="P531" s="2"/>
      <c r="Q531" s="274"/>
      <c r="R531" s="2"/>
      <c r="S531" s="2"/>
      <c r="T531" s="2"/>
      <c r="U531" s="11"/>
      <c r="V531" s="11"/>
      <c r="W531" s="2"/>
      <c r="X531" s="126"/>
      <c r="Y531" s="2"/>
      <c r="Z531" s="2"/>
      <c r="AA531" s="2"/>
      <c r="AB531" s="2"/>
      <c r="AC531" s="2"/>
      <c r="AD531" s="2"/>
      <c r="AE531" s="2"/>
      <c r="AF531" s="2"/>
      <c r="AG531" s="2"/>
    </row>
    <row r="532" ht="15.75" customHeight="1">
      <c r="A532" s="1380"/>
      <c r="B532" s="1381"/>
      <c r="C532" s="1381"/>
      <c r="D532" s="1382"/>
      <c r="E532" s="11"/>
      <c r="F532" s="11"/>
      <c r="G532" s="2"/>
      <c r="H532" s="2"/>
      <c r="I532" s="2"/>
      <c r="J532" s="8"/>
      <c r="K532" s="11"/>
      <c r="L532" s="11"/>
      <c r="M532" s="11"/>
      <c r="N532" s="11"/>
      <c r="O532" s="2"/>
      <c r="P532" s="2"/>
      <c r="Q532" s="274"/>
      <c r="R532" s="2"/>
      <c r="S532" s="2"/>
      <c r="T532" s="2"/>
      <c r="U532" s="11"/>
      <c r="V532" s="11"/>
      <c r="W532" s="2"/>
      <c r="X532" s="126"/>
      <c r="Y532" s="2"/>
      <c r="Z532" s="2"/>
      <c r="AA532" s="2"/>
      <c r="AB532" s="2"/>
      <c r="AC532" s="2"/>
      <c r="AD532" s="2"/>
      <c r="AE532" s="2"/>
      <c r="AF532" s="2"/>
      <c r="AG532" s="2"/>
    </row>
    <row r="533" ht="15.75" customHeight="1">
      <c r="A533" s="1380"/>
      <c r="B533" s="1381"/>
      <c r="C533" s="1381"/>
      <c r="D533" s="1382"/>
      <c r="E533" s="11"/>
      <c r="F533" s="11"/>
      <c r="G533" s="2"/>
      <c r="H533" s="2"/>
      <c r="I533" s="2"/>
      <c r="J533" s="8"/>
      <c r="K533" s="11"/>
      <c r="L533" s="11"/>
      <c r="M533" s="11"/>
      <c r="N533" s="11"/>
      <c r="O533" s="2"/>
      <c r="P533" s="2"/>
      <c r="Q533" s="274"/>
      <c r="R533" s="2"/>
      <c r="S533" s="2"/>
      <c r="T533" s="2"/>
      <c r="U533" s="11"/>
      <c r="V533" s="11"/>
      <c r="W533" s="2"/>
      <c r="X533" s="126"/>
      <c r="Y533" s="2"/>
      <c r="Z533" s="2"/>
      <c r="AA533" s="2"/>
      <c r="AB533" s="2"/>
      <c r="AC533" s="2"/>
      <c r="AD533" s="2"/>
      <c r="AE533" s="2"/>
      <c r="AF533" s="2"/>
      <c r="AG533" s="2"/>
    </row>
    <row r="534" ht="15.75" customHeight="1">
      <c r="A534" s="1380"/>
      <c r="B534" s="1381"/>
      <c r="C534" s="1381"/>
      <c r="D534" s="1382"/>
      <c r="E534" s="11"/>
      <c r="F534" s="11"/>
      <c r="G534" s="2"/>
      <c r="H534" s="2"/>
      <c r="I534" s="2"/>
      <c r="J534" s="8"/>
      <c r="K534" s="11"/>
      <c r="L534" s="11"/>
      <c r="M534" s="11"/>
      <c r="N534" s="11"/>
      <c r="O534" s="2"/>
      <c r="P534" s="2"/>
      <c r="Q534" s="274"/>
      <c r="R534" s="2"/>
      <c r="S534" s="2"/>
      <c r="T534" s="2"/>
      <c r="U534" s="11"/>
      <c r="V534" s="11"/>
      <c r="W534" s="2"/>
      <c r="X534" s="126"/>
      <c r="Y534" s="2"/>
      <c r="Z534" s="2"/>
      <c r="AA534" s="2"/>
      <c r="AB534" s="2"/>
      <c r="AC534" s="2"/>
      <c r="AD534" s="2"/>
      <c r="AE534" s="2"/>
      <c r="AF534" s="2"/>
      <c r="AG534" s="2"/>
    </row>
    <row r="535" ht="15.75" customHeight="1">
      <c r="A535" s="1380"/>
      <c r="B535" s="1381"/>
      <c r="C535" s="1381"/>
      <c r="D535" s="1382"/>
      <c r="E535" s="11"/>
      <c r="F535" s="11"/>
      <c r="G535" s="2"/>
      <c r="H535" s="2"/>
      <c r="I535" s="2"/>
      <c r="J535" s="8"/>
      <c r="K535" s="11"/>
      <c r="L535" s="11"/>
      <c r="M535" s="11"/>
      <c r="N535" s="11"/>
      <c r="O535" s="2"/>
      <c r="P535" s="2"/>
      <c r="Q535" s="274"/>
      <c r="R535" s="2"/>
      <c r="S535" s="2"/>
      <c r="T535" s="2"/>
      <c r="U535" s="11"/>
      <c r="V535" s="11"/>
      <c r="W535" s="2"/>
      <c r="X535" s="126"/>
      <c r="Y535" s="2"/>
      <c r="Z535" s="2"/>
      <c r="AA535" s="2"/>
      <c r="AB535" s="2"/>
      <c r="AC535" s="2"/>
      <c r="AD535" s="2"/>
      <c r="AE535" s="2"/>
      <c r="AF535" s="2"/>
      <c r="AG535" s="2"/>
    </row>
    <row r="536" ht="15.75" customHeight="1">
      <c r="A536" s="1380"/>
      <c r="B536" s="1381"/>
      <c r="C536" s="1381"/>
      <c r="D536" s="1382"/>
      <c r="E536" s="11"/>
      <c r="F536" s="11"/>
      <c r="G536" s="2"/>
      <c r="H536" s="2"/>
      <c r="I536" s="2"/>
      <c r="J536" s="8"/>
      <c r="K536" s="11"/>
      <c r="L536" s="11"/>
      <c r="M536" s="11"/>
      <c r="N536" s="11"/>
      <c r="O536" s="2"/>
      <c r="P536" s="2"/>
      <c r="Q536" s="274"/>
      <c r="R536" s="2"/>
      <c r="S536" s="2"/>
      <c r="T536" s="2"/>
      <c r="U536" s="11"/>
      <c r="V536" s="11"/>
      <c r="W536" s="2"/>
      <c r="X536" s="126"/>
      <c r="Y536" s="2"/>
      <c r="Z536" s="2"/>
      <c r="AA536" s="2"/>
      <c r="AB536" s="2"/>
      <c r="AC536" s="2"/>
      <c r="AD536" s="2"/>
      <c r="AE536" s="2"/>
      <c r="AF536" s="2"/>
      <c r="AG536" s="2"/>
    </row>
    <row r="537" ht="15.75" customHeight="1">
      <c r="A537" s="1380"/>
      <c r="B537" s="1381"/>
      <c r="C537" s="1381"/>
      <c r="D537" s="1382"/>
      <c r="E537" s="11"/>
      <c r="F537" s="11"/>
      <c r="G537" s="2"/>
      <c r="H537" s="2"/>
      <c r="I537" s="2"/>
      <c r="J537" s="8"/>
      <c r="K537" s="11"/>
      <c r="L537" s="11"/>
      <c r="M537" s="11"/>
      <c r="N537" s="11"/>
      <c r="O537" s="2"/>
      <c r="P537" s="2"/>
      <c r="Q537" s="274"/>
      <c r="R537" s="2"/>
      <c r="S537" s="2"/>
      <c r="T537" s="2"/>
      <c r="U537" s="11"/>
      <c r="V537" s="11"/>
      <c r="W537" s="2"/>
      <c r="X537" s="126"/>
      <c r="Y537" s="2"/>
      <c r="Z537" s="2"/>
      <c r="AA537" s="2"/>
      <c r="AB537" s="2"/>
      <c r="AC537" s="2"/>
      <c r="AD537" s="2"/>
      <c r="AE537" s="2"/>
      <c r="AF537" s="2"/>
      <c r="AG537" s="2"/>
    </row>
    <row r="538" ht="15.75" customHeight="1">
      <c r="A538" s="1380"/>
      <c r="B538" s="1381"/>
      <c r="C538" s="1381"/>
      <c r="D538" s="1382"/>
      <c r="E538" s="11"/>
      <c r="F538" s="11"/>
      <c r="G538" s="2"/>
      <c r="H538" s="2"/>
      <c r="I538" s="2"/>
      <c r="J538" s="8"/>
      <c r="K538" s="11"/>
      <c r="L538" s="11"/>
      <c r="M538" s="11"/>
      <c r="N538" s="11"/>
      <c r="O538" s="2"/>
      <c r="P538" s="2"/>
      <c r="Q538" s="274"/>
      <c r="R538" s="2"/>
      <c r="S538" s="2"/>
      <c r="T538" s="2"/>
      <c r="U538" s="11"/>
      <c r="V538" s="11"/>
      <c r="W538" s="2"/>
      <c r="X538" s="126"/>
      <c r="Y538" s="2"/>
      <c r="Z538" s="2"/>
      <c r="AA538" s="2"/>
      <c r="AB538" s="2"/>
      <c r="AC538" s="2"/>
      <c r="AD538" s="2"/>
      <c r="AE538" s="2"/>
      <c r="AF538" s="2"/>
      <c r="AG538" s="2"/>
    </row>
    <row r="539" ht="15.75" customHeight="1">
      <c r="A539" s="1380"/>
      <c r="B539" s="1381"/>
      <c r="C539" s="1381"/>
      <c r="D539" s="1382"/>
      <c r="E539" s="11"/>
      <c r="F539" s="11"/>
      <c r="G539" s="2"/>
      <c r="H539" s="2"/>
      <c r="I539" s="2"/>
      <c r="J539" s="8"/>
      <c r="K539" s="11"/>
      <c r="L539" s="11"/>
      <c r="M539" s="11"/>
      <c r="N539" s="11"/>
      <c r="O539" s="2"/>
      <c r="P539" s="2"/>
      <c r="Q539" s="274"/>
      <c r="R539" s="2"/>
      <c r="S539" s="2"/>
      <c r="T539" s="2"/>
      <c r="U539" s="11"/>
      <c r="V539" s="11"/>
      <c r="W539" s="2"/>
      <c r="X539" s="126"/>
      <c r="Y539" s="2"/>
      <c r="Z539" s="2"/>
      <c r="AA539" s="2"/>
      <c r="AB539" s="2"/>
      <c r="AC539" s="2"/>
      <c r="AD539" s="2"/>
      <c r="AE539" s="2"/>
      <c r="AF539" s="2"/>
      <c r="AG539" s="2"/>
    </row>
    <row r="540" ht="15.75" customHeight="1">
      <c r="A540" s="1380"/>
      <c r="B540" s="1381"/>
      <c r="C540" s="1381"/>
      <c r="D540" s="1382"/>
      <c r="E540" s="11"/>
      <c r="F540" s="11"/>
      <c r="G540" s="2"/>
      <c r="H540" s="2"/>
      <c r="I540" s="2"/>
      <c r="J540" s="8"/>
      <c r="K540" s="11"/>
      <c r="L540" s="11"/>
      <c r="M540" s="11"/>
      <c r="N540" s="11"/>
      <c r="O540" s="2"/>
      <c r="P540" s="2"/>
      <c r="Q540" s="274"/>
      <c r="R540" s="2"/>
      <c r="S540" s="2"/>
      <c r="T540" s="2"/>
      <c r="U540" s="11"/>
      <c r="V540" s="11"/>
      <c r="W540" s="2"/>
      <c r="X540" s="126"/>
      <c r="Y540" s="2"/>
      <c r="Z540" s="2"/>
      <c r="AA540" s="2"/>
      <c r="AB540" s="2"/>
      <c r="AC540" s="2"/>
      <c r="AD540" s="2"/>
      <c r="AE540" s="2"/>
      <c r="AF540" s="2"/>
      <c r="AG540" s="2"/>
    </row>
    <row r="541" ht="15.75" customHeight="1">
      <c r="A541" s="1380"/>
      <c r="B541" s="1381"/>
      <c r="C541" s="1381"/>
      <c r="D541" s="1382"/>
      <c r="E541" s="11"/>
      <c r="F541" s="11"/>
      <c r="G541" s="2"/>
      <c r="H541" s="2"/>
      <c r="I541" s="2"/>
      <c r="J541" s="8"/>
      <c r="K541" s="11"/>
      <c r="L541" s="11"/>
      <c r="M541" s="11"/>
      <c r="N541" s="11"/>
      <c r="O541" s="2"/>
      <c r="P541" s="2"/>
      <c r="Q541" s="274"/>
      <c r="R541" s="2"/>
      <c r="S541" s="2"/>
      <c r="T541" s="2"/>
      <c r="U541" s="11"/>
      <c r="V541" s="11"/>
      <c r="W541" s="2"/>
      <c r="X541" s="126"/>
      <c r="Y541" s="2"/>
      <c r="Z541" s="2"/>
      <c r="AA541" s="2"/>
      <c r="AB541" s="2"/>
      <c r="AC541" s="2"/>
      <c r="AD541" s="2"/>
      <c r="AE541" s="2"/>
      <c r="AF541" s="2"/>
      <c r="AG541" s="2"/>
    </row>
    <row r="542" ht="15.75" customHeight="1">
      <c r="A542" s="1380"/>
      <c r="B542" s="1381"/>
      <c r="C542" s="1381"/>
      <c r="D542" s="1382"/>
      <c r="E542" s="11"/>
      <c r="F542" s="11"/>
      <c r="G542" s="2"/>
      <c r="H542" s="2"/>
      <c r="I542" s="2"/>
      <c r="J542" s="8"/>
      <c r="K542" s="11"/>
      <c r="L542" s="11"/>
      <c r="M542" s="11"/>
      <c r="N542" s="11"/>
      <c r="O542" s="2"/>
      <c r="P542" s="2"/>
      <c r="Q542" s="274"/>
      <c r="R542" s="2"/>
      <c r="S542" s="2"/>
      <c r="T542" s="2"/>
      <c r="U542" s="11"/>
      <c r="V542" s="11"/>
      <c r="W542" s="2"/>
      <c r="X542" s="126"/>
      <c r="Y542" s="2"/>
      <c r="Z542" s="2"/>
      <c r="AA542" s="2"/>
      <c r="AB542" s="2"/>
      <c r="AC542" s="2"/>
      <c r="AD542" s="2"/>
      <c r="AE542" s="2"/>
      <c r="AF542" s="2"/>
      <c r="AG542" s="2"/>
    </row>
    <row r="543" ht="15.75" customHeight="1">
      <c r="A543" s="1380"/>
      <c r="B543" s="1381"/>
      <c r="C543" s="1381"/>
      <c r="D543" s="1382"/>
      <c r="E543" s="11"/>
      <c r="F543" s="11"/>
      <c r="G543" s="2"/>
      <c r="H543" s="2"/>
      <c r="I543" s="2"/>
      <c r="J543" s="8"/>
      <c r="K543" s="11"/>
      <c r="L543" s="11"/>
      <c r="M543" s="11"/>
      <c r="N543" s="11"/>
      <c r="O543" s="2"/>
      <c r="P543" s="2"/>
      <c r="Q543" s="274"/>
      <c r="R543" s="2"/>
      <c r="S543" s="2"/>
      <c r="T543" s="2"/>
      <c r="U543" s="11"/>
      <c r="V543" s="11"/>
      <c r="W543" s="2"/>
      <c r="X543" s="126"/>
      <c r="Y543" s="2"/>
      <c r="Z543" s="2"/>
      <c r="AA543" s="2"/>
      <c r="AB543" s="2"/>
      <c r="AC543" s="2"/>
      <c r="AD543" s="2"/>
      <c r="AE543" s="2"/>
      <c r="AF543" s="2"/>
      <c r="AG543" s="2"/>
    </row>
    <row r="544" ht="15.75" customHeight="1">
      <c r="A544" s="1380"/>
      <c r="B544" s="1381"/>
      <c r="C544" s="1381"/>
      <c r="D544" s="1382"/>
      <c r="E544" s="11"/>
      <c r="F544" s="11"/>
      <c r="G544" s="2"/>
      <c r="H544" s="2"/>
      <c r="I544" s="2"/>
      <c r="J544" s="8"/>
      <c r="K544" s="11"/>
      <c r="L544" s="11"/>
      <c r="M544" s="11"/>
      <c r="N544" s="11"/>
      <c r="O544" s="2"/>
      <c r="P544" s="2"/>
      <c r="Q544" s="274"/>
      <c r="R544" s="2"/>
      <c r="S544" s="2"/>
      <c r="T544" s="2"/>
      <c r="U544" s="11"/>
      <c r="V544" s="11"/>
      <c r="W544" s="2"/>
      <c r="X544" s="126"/>
      <c r="Y544" s="2"/>
      <c r="Z544" s="2"/>
      <c r="AA544" s="2"/>
      <c r="AB544" s="2"/>
      <c r="AC544" s="2"/>
      <c r="AD544" s="2"/>
      <c r="AE544" s="2"/>
      <c r="AF544" s="2"/>
      <c r="AG544" s="2"/>
    </row>
    <row r="545" ht="15.75" customHeight="1">
      <c r="A545" s="1380"/>
      <c r="B545" s="1381"/>
      <c r="C545" s="1381"/>
      <c r="D545" s="1382"/>
      <c r="E545" s="11"/>
      <c r="F545" s="11"/>
      <c r="G545" s="2"/>
      <c r="H545" s="2"/>
      <c r="I545" s="2"/>
      <c r="J545" s="8"/>
      <c r="K545" s="11"/>
      <c r="L545" s="11"/>
      <c r="M545" s="11"/>
      <c r="N545" s="11"/>
      <c r="O545" s="2"/>
      <c r="P545" s="2"/>
      <c r="Q545" s="274"/>
      <c r="R545" s="2"/>
      <c r="S545" s="2"/>
      <c r="T545" s="2"/>
      <c r="U545" s="11"/>
      <c r="V545" s="11"/>
      <c r="W545" s="2"/>
      <c r="X545" s="126"/>
      <c r="Y545" s="2"/>
      <c r="Z545" s="2"/>
      <c r="AA545" s="2"/>
      <c r="AB545" s="2"/>
      <c r="AC545" s="2"/>
      <c r="AD545" s="2"/>
      <c r="AE545" s="2"/>
      <c r="AF545" s="2"/>
      <c r="AG545" s="2"/>
    </row>
    <row r="546" ht="15.75" customHeight="1">
      <c r="A546" s="1380"/>
      <c r="B546" s="1381"/>
      <c r="C546" s="1381"/>
      <c r="D546" s="1382"/>
      <c r="E546" s="11"/>
      <c r="F546" s="11"/>
      <c r="G546" s="2"/>
      <c r="H546" s="2"/>
      <c r="I546" s="2"/>
      <c r="J546" s="8"/>
      <c r="K546" s="11"/>
      <c r="L546" s="11"/>
      <c r="M546" s="11"/>
      <c r="N546" s="11"/>
      <c r="O546" s="2"/>
      <c r="P546" s="2"/>
      <c r="Q546" s="274"/>
      <c r="R546" s="2"/>
      <c r="S546" s="2"/>
      <c r="T546" s="2"/>
      <c r="U546" s="11"/>
      <c r="V546" s="11"/>
      <c r="W546" s="2"/>
      <c r="X546" s="126"/>
      <c r="Y546" s="2"/>
      <c r="Z546" s="2"/>
      <c r="AA546" s="2"/>
      <c r="AB546" s="2"/>
      <c r="AC546" s="2"/>
      <c r="AD546" s="2"/>
      <c r="AE546" s="2"/>
      <c r="AF546" s="2"/>
      <c r="AG546" s="2"/>
    </row>
    <row r="547" ht="15.75" customHeight="1">
      <c r="A547" s="1380"/>
      <c r="B547" s="1381"/>
      <c r="C547" s="1381"/>
      <c r="D547" s="1382"/>
      <c r="E547" s="11"/>
      <c r="F547" s="11"/>
      <c r="G547" s="2"/>
      <c r="H547" s="2"/>
      <c r="I547" s="2"/>
      <c r="J547" s="8"/>
      <c r="K547" s="11"/>
      <c r="L547" s="11"/>
      <c r="M547" s="11"/>
      <c r="N547" s="11"/>
      <c r="O547" s="2"/>
      <c r="P547" s="2"/>
      <c r="Q547" s="274"/>
      <c r="R547" s="2"/>
      <c r="S547" s="2"/>
      <c r="T547" s="2"/>
      <c r="U547" s="11"/>
      <c r="V547" s="11"/>
      <c r="W547" s="2"/>
      <c r="X547" s="126"/>
      <c r="Y547" s="2"/>
      <c r="Z547" s="2"/>
      <c r="AA547" s="2"/>
      <c r="AB547" s="2"/>
      <c r="AC547" s="2"/>
      <c r="AD547" s="2"/>
      <c r="AE547" s="2"/>
      <c r="AF547" s="2"/>
      <c r="AG547" s="2"/>
    </row>
    <row r="548" ht="15.75" customHeight="1">
      <c r="A548" s="1380"/>
      <c r="B548" s="1381"/>
      <c r="C548" s="1381"/>
      <c r="D548" s="1382"/>
      <c r="E548" s="11"/>
      <c r="F548" s="11"/>
      <c r="G548" s="2"/>
      <c r="H548" s="2"/>
      <c r="I548" s="2"/>
      <c r="J548" s="8"/>
      <c r="K548" s="11"/>
      <c r="L548" s="11"/>
      <c r="M548" s="11"/>
      <c r="N548" s="11"/>
      <c r="O548" s="2"/>
      <c r="P548" s="2"/>
      <c r="Q548" s="274"/>
      <c r="R548" s="2"/>
      <c r="S548" s="2"/>
      <c r="T548" s="2"/>
      <c r="U548" s="11"/>
      <c r="V548" s="11"/>
      <c r="W548" s="2"/>
      <c r="X548" s="126"/>
      <c r="Y548" s="2"/>
      <c r="Z548" s="2"/>
      <c r="AA548" s="2"/>
      <c r="AB548" s="2"/>
      <c r="AC548" s="2"/>
      <c r="AD548" s="2"/>
      <c r="AE548" s="2"/>
      <c r="AF548" s="2"/>
      <c r="AG548" s="2"/>
    </row>
    <row r="549" ht="15.75" customHeight="1">
      <c r="A549" s="1380"/>
      <c r="B549" s="1381"/>
      <c r="C549" s="1381"/>
      <c r="D549" s="1382"/>
      <c r="E549" s="11"/>
      <c r="F549" s="11"/>
      <c r="G549" s="2"/>
      <c r="H549" s="2"/>
      <c r="I549" s="2"/>
      <c r="J549" s="8"/>
      <c r="K549" s="11"/>
      <c r="L549" s="11"/>
      <c r="M549" s="11"/>
      <c r="N549" s="11"/>
      <c r="O549" s="2"/>
      <c r="P549" s="2"/>
      <c r="Q549" s="274"/>
      <c r="R549" s="2"/>
      <c r="S549" s="2"/>
      <c r="T549" s="2"/>
      <c r="U549" s="11"/>
      <c r="V549" s="11"/>
      <c r="W549" s="2"/>
      <c r="X549" s="126"/>
      <c r="Y549" s="2"/>
      <c r="Z549" s="2"/>
      <c r="AA549" s="2"/>
      <c r="AB549" s="2"/>
      <c r="AC549" s="2"/>
      <c r="AD549" s="2"/>
      <c r="AE549" s="2"/>
      <c r="AF549" s="2"/>
      <c r="AG549" s="2"/>
    </row>
    <row r="550" ht="15.75" customHeight="1">
      <c r="A550" s="1380"/>
      <c r="B550" s="1381"/>
      <c r="C550" s="1381"/>
      <c r="D550" s="1382"/>
      <c r="E550" s="11"/>
      <c r="F550" s="11"/>
      <c r="G550" s="2"/>
      <c r="H550" s="2"/>
      <c r="I550" s="2"/>
      <c r="J550" s="8"/>
      <c r="K550" s="11"/>
      <c r="L550" s="11"/>
      <c r="M550" s="11"/>
      <c r="N550" s="11"/>
      <c r="O550" s="2"/>
      <c r="P550" s="2"/>
      <c r="Q550" s="274"/>
      <c r="R550" s="2"/>
      <c r="S550" s="2"/>
      <c r="T550" s="2"/>
      <c r="U550" s="11"/>
      <c r="V550" s="11"/>
      <c r="W550" s="2"/>
      <c r="X550" s="126"/>
      <c r="Y550" s="2"/>
      <c r="Z550" s="2"/>
      <c r="AA550" s="2"/>
      <c r="AB550" s="2"/>
      <c r="AC550" s="2"/>
      <c r="AD550" s="2"/>
      <c r="AE550" s="2"/>
      <c r="AF550" s="2"/>
      <c r="AG550" s="2"/>
    </row>
    <row r="551" ht="15.75" customHeight="1">
      <c r="A551" s="1380"/>
      <c r="B551" s="1381"/>
      <c r="C551" s="1381"/>
      <c r="D551" s="1382"/>
      <c r="E551" s="11"/>
      <c r="F551" s="11"/>
      <c r="G551" s="2"/>
      <c r="H551" s="2"/>
      <c r="I551" s="2"/>
      <c r="J551" s="8"/>
      <c r="K551" s="11"/>
      <c r="L551" s="11"/>
      <c r="M551" s="11"/>
      <c r="N551" s="11"/>
      <c r="O551" s="2"/>
      <c r="P551" s="2"/>
      <c r="Q551" s="274"/>
      <c r="R551" s="2"/>
      <c r="S551" s="2"/>
      <c r="T551" s="2"/>
      <c r="U551" s="11"/>
      <c r="V551" s="11"/>
      <c r="W551" s="2"/>
      <c r="X551" s="126"/>
      <c r="Y551" s="2"/>
      <c r="Z551" s="2"/>
      <c r="AA551" s="2"/>
      <c r="AB551" s="2"/>
      <c r="AC551" s="2"/>
      <c r="AD551" s="2"/>
      <c r="AE551" s="2"/>
      <c r="AF551" s="2"/>
      <c r="AG551" s="2"/>
    </row>
    <row r="552" ht="15.75" customHeight="1">
      <c r="A552" s="1380"/>
      <c r="B552" s="1381"/>
      <c r="C552" s="1381"/>
      <c r="D552" s="1382"/>
      <c r="E552" s="11"/>
      <c r="F552" s="11"/>
      <c r="G552" s="2"/>
      <c r="H552" s="2"/>
      <c r="I552" s="2"/>
      <c r="J552" s="8"/>
      <c r="K552" s="11"/>
      <c r="L552" s="11"/>
      <c r="M552" s="11"/>
      <c r="N552" s="11"/>
      <c r="O552" s="2"/>
      <c r="P552" s="2"/>
      <c r="Q552" s="274"/>
      <c r="R552" s="2"/>
      <c r="S552" s="2"/>
      <c r="T552" s="2"/>
      <c r="U552" s="11"/>
      <c r="V552" s="11"/>
      <c r="W552" s="2"/>
      <c r="X552" s="126"/>
      <c r="Y552" s="2"/>
      <c r="Z552" s="2"/>
      <c r="AA552" s="2"/>
      <c r="AB552" s="2"/>
      <c r="AC552" s="2"/>
      <c r="AD552" s="2"/>
      <c r="AE552" s="2"/>
      <c r="AF552" s="2"/>
      <c r="AG552" s="2"/>
    </row>
    <row r="553" ht="15.75" customHeight="1">
      <c r="A553" s="1380"/>
      <c r="B553" s="1381"/>
      <c r="C553" s="1381"/>
      <c r="D553" s="1382"/>
      <c r="E553" s="11"/>
      <c r="F553" s="11"/>
      <c r="G553" s="2"/>
      <c r="H553" s="2"/>
      <c r="I553" s="2"/>
      <c r="J553" s="8"/>
      <c r="K553" s="11"/>
      <c r="L553" s="11"/>
      <c r="M553" s="11"/>
      <c r="N553" s="11"/>
      <c r="O553" s="2"/>
      <c r="P553" s="2"/>
      <c r="Q553" s="274"/>
      <c r="R553" s="2"/>
      <c r="S553" s="2"/>
      <c r="T553" s="2"/>
      <c r="U553" s="11"/>
      <c r="V553" s="11"/>
      <c r="W553" s="2"/>
      <c r="X553" s="126"/>
      <c r="Y553" s="2"/>
      <c r="Z553" s="2"/>
      <c r="AA553" s="2"/>
      <c r="AB553" s="2"/>
      <c r="AC553" s="2"/>
      <c r="AD553" s="2"/>
      <c r="AE553" s="2"/>
      <c r="AF553" s="2"/>
      <c r="AG553" s="2"/>
    </row>
    <row r="554" ht="15.75" customHeight="1">
      <c r="A554" s="1380"/>
      <c r="B554" s="1381"/>
      <c r="C554" s="1381"/>
      <c r="D554" s="1382"/>
      <c r="E554" s="11"/>
      <c r="F554" s="11"/>
      <c r="G554" s="2"/>
      <c r="H554" s="2"/>
      <c r="I554" s="2"/>
      <c r="J554" s="8"/>
      <c r="K554" s="11"/>
      <c r="L554" s="11"/>
      <c r="M554" s="11"/>
      <c r="N554" s="11"/>
      <c r="O554" s="2"/>
      <c r="P554" s="2"/>
      <c r="Q554" s="274"/>
      <c r="R554" s="2"/>
      <c r="S554" s="2"/>
      <c r="T554" s="2"/>
      <c r="U554" s="11"/>
      <c r="V554" s="11"/>
      <c r="W554" s="2"/>
      <c r="X554" s="126"/>
      <c r="Y554" s="2"/>
      <c r="Z554" s="2"/>
      <c r="AA554" s="2"/>
      <c r="AB554" s="2"/>
      <c r="AC554" s="2"/>
      <c r="AD554" s="2"/>
      <c r="AE554" s="2"/>
      <c r="AF554" s="2"/>
      <c r="AG554" s="2"/>
    </row>
    <row r="555" ht="15.75" customHeight="1">
      <c r="A555" s="1380"/>
      <c r="B555" s="1381"/>
      <c r="C555" s="1381"/>
      <c r="D555" s="1382"/>
      <c r="E555" s="11"/>
      <c r="F555" s="11"/>
      <c r="G555" s="2"/>
      <c r="H555" s="2"/>
      <c r="I555" s="2"/>
      <c r="J555" s="8"/>
      <c r="K555" s="11"/>
      <c r="L555" s="11"/>
      <c r="M555" s="11"/>
      <c r="N555" s="11"/>
      <c r="O555" s="2"/>
      <c r="P555" s="2"/>
      <c r="Q555" s="274"/>
      <c r="R555" s="2"/>
      <c r="S555" s="2"/>
      <c r="T555" s="2"/>
      <c r="U555" s="11"/>
      <c r="V555" s="11"/>
      <c r="W555" s="2"/>
      <c r="X555" s="126"/>
      <c r="Y555" s="2"/>
      <c r="Z555" s="2"/>
      <c r="AA555" s="2"/>
      <c r="AB555" s="2"/>
      <c r="AC555" s="2"/>
      <c r="AD555" s="2"/>
      <c r="AE555" s="2"/>
      <c r="AF555" s="2"/>
      <c r="AG555" s="2"/>
    </row>
    <row r="556" ht="15.75" customHeight="1">
      <c r="A556" s="1380"/>
      <c r="B556" s="1381"/>
      <c r="C556" s="1381"/>
      <c r="D556" s="1382"/>
      <c r="E556" s="11"/>
      <c r="F556" s="11"/>
      <c r="G556" s="2"/>
      <c r="H556" s="2"/>
      <c r="I556" s="2"/>
      <c r="J556" s="8"/>
      <c r="K556" s="11"/>
      <c r="L556" s="11"/>
      <c r="M556" s="11"/>
      <c r="N556" s="11"/>
      <c r="O556" s="2"/>
      <c r="P556" s="2"/>
      <c r="Q556" s="274"/>
      <c r="R556" s="2"/>
      <c r="S556" s="2"/>
      <c r="T556" s="2"/>
      <c r="U556" s="11"/>
      <c r="V556" s="11"/>
      <c r="W556" s="2"/>
      <c r="X556" s="126"/>
      <c r="Y556" s="2"/>
      <c r="Z556" s="2"/>
      <c r="AA556" s="2"/>
      <c r="AB556" s="2"/>
      <c r="AC556" s="2"/>
      <c r="AD556" s="2"/>
      <c r="AE556" s="2"/>
      <c r="AF556" s="2"/>
      <c r="AG556" s="2"/>
    </row>
    <row r="557" ht="15.75" customHeight="1">
      <c r="A557" s="1380"/>
      <c r="B557" s="1381"/>
      <c r="C557" s="1381"/>
      <c r="D557" s="1382"/>
      <c r="E557" s="11"/>
      <c r="F557" s="11"/>
      <c r="G557" s="2"/>
      <c r="H557" s="2"/>
      <c r="I557" s="2"/>
      <c r="J557" s="8"/>
      <c r="K557" s="11"/>
      <c r="L557" s="11"/>
      <c r="M557" s="11"/>
      <c r="N557" s="11"/>
      <c r="O557" s="2"/>
      <c r="P557" s="2"/>
      <c r="Q557" s="274"/>
      <c r="R557" s="2"/>
      <c r="S557" s="2"/>
      <c r="T557" s="2"/>
      <c r="U557" s="11"/>
      <c r="V557" s="11"/>
      <c r="W557" s="2"/>
      <c r="X557" s="126"/>
      <c r="Y557" s="2"/>
      <c r="Z557" s="2"/>
      <c r="AA557" s="2"/>
      <c r="AB557" s="2"/>
      <c r="AC557" s="2"/>
      <c r="AD557" s="2"/>
      <c r="AE557" s="2"/>
      <c r="AF557" s="2"/>
      <c r="AG557" s="2"/>
    </row>
    <row r="558" ht="15.75" customHeight="1">
      <c r="A558" s="1380"/>
      <c r="B558" s="1381"/>
      <c r="C558" s="1381"/>
      <c r="D558" s="1382"/>
      <c r="E558" s="11"/>
      <c r="F558" s="11"/>
      <c r="G558" s="2"/>
      <c r="H558" s="2"/>
      <c r="I558" s="2"/>
      <c r="J558" s="8"/>
      <c r="K558" s="11"/>
      <c r="L558" s="11"/>
      <c r="M558" s="11"/>
      <c r="N558" s="11"/>
      <c r="O558" s="2"/>
      <c r="P558" s="2"/>
      <c r="Q558" s="274"/>
      <c r="R558" s="2"/>
      <c r="S558" s="2"/>
      <c r="T558" s="2"/>
      <c r="U558" s="11"/>
      <c r="V558" s="11"/>
      <c r="W558" s="2"/>
      <c r="X558" s="126"/>
      <c r="Y558" s="2"/>
      <c r="Z558" s="2"/>
      <c r="AA558" s="2"/>
      <c r="AB558" s="2"/>
      <c r="AC558" s="2"/>
      <c r="AD558" s="2"/>
      <c r="AE558" s="2"/>
      <c r="AF558" s="2"/>
      <c r="AG558" s="2"/>
    </row>
    <row r="559" ht="15.75" customHeight="1">
      <c r="A559" s="1380"/>
      <c r="B559" s="1381"/>
      <c r="C559" s="1381"/>
      <c r="D559" s="1382"/>
      <c r="E559" s="11"/>
      <c r="F559" s="11"/>
      <c r="G559" s="2"/>
      <c r="H559" s="2"/>
      <c r="I559" s="2"/>
      <c r="J559" s="8"/>
      <c r="K559" s="11"/>
      <c r="L559" s="11"/>
      <c r="M559" s="11"/>
      <c r="N559" s="11"/>
      <c r="O559" s="2"/>
      <c r="P559" s="2"/>
      <c r="Q559" s="274"/>
      <c r="R559" s="2"/>
      <c r="S559" s="2"/>
      <c r="T559" s="2"/>
      <c r="U559" s="11"/>
      <c r="V559" s="11"/>
      <c r="W559" s="2"/>
      <c r="X559" s="126"/>
      <c r="Y559" s="2"/>
      <c r="Z559" s="2"/>
      <c r="AA559" s="2"/>
      <c r="AB559" s="2"/>
      <c r="AC559" s="2"/>
      <c r="AD559" s="2"/>
      <c r="AE559" s="2"/>
      <c r="AF559" s="2"/>
      <c r="AG559" s="2"/>
    </row>
    <row r="560" ht="15.75" customHeight="1">
      <c r="A560" s="1380"/>
      <c r="B560" s="1381"/>
      <c r="C560" s="1381"/>
      <c r="D560" s="1382"/>
      <c r="E560" s="11"/>
      <c r="F560" s="11"/>
      <c r="G560" s="2"/>
      <c r="H560" s="2"/>
      <c r="I560" s="2"/>
      <c r="J560" s="8"/>
      <c r="K560" s="11"/>
      <c r="L560" s="11"/>
      <c r="M560" s="11"/>
      <c r="N560" s="11"/>
      <c r="O560" s="2"/>
      <c r="P560" s="2"/>
      <c r="Q560" s="274"/>
      <c r="R560" s="2"/>
      <c r="S560" s="2"/>
      <c r="T560" s="2"/>
      <c r="U560" s="11"/>
      <c r="V560" s="11"/>
      <c r="W560" s="2"/>
      <c r="X560" s="126"/>
      <c r="Y560" s="2"/>
      <c r="Z560" s="2"/>
      <c r="AA560" s="2"/>
      <c r="AB560" s="2"/>
      <c r="AC560" s="2"/>
      <c r="AD560" s="2"/>
      <c r="AE560" s="2"/>
      <c r="AF560" s="2"/>
      <c r="AG560" s="2"/>
    </row>
    <row r="561" ht="15.75" customHeight="1">
      <c r="A561" s="1380"/>
      <c r="B561" s="1381"/>
      <c r="C561" s="1381"/>
      <c r="D561" s="1382"/>
      <c r="E561" s="11"/>
      <c r="F561" s="11"/>
      <c r="G561" s="2"/>
      <c r="H561" s="2"/>
      <c r="I561" s="2"/>
      <c r="J561" s="8"/>
      <c r="K561" s="11"/>
      <c r="L561" s="11"/>
      <c r="M561" s="11"/>
      <c r="N561" s="11"/>
      <c r="O561" s="2"/>
      <c r="P561" s="2"/>
      <c r="Q561" s="274"/>
      <c r="R561" s="2"/>
      <c r="S561" s="2"/>
      <c r="T561" s="2"/>
      <c r="U561" s="11"/>
      <c r="V561" s="11"/>
      <c r="W561" s="2"/>
      <c r="X561" s="126"/>
      <c r="Y561" s="2"/>
      <c r="Z561" s="2"/>
      <c r="AA561" s="2"/>
      <c r="AB561" s="2"/>
      <c r="AC561" s="2"/>
      <c r="AD561" s="2"/>
      <c r="AE561" s="2"/>
      <c r="AF561" s="2"/>
      <c r="AG561" s="2"/>
    </row>
    <row r="562" ht="15.75" customHeight="1">
      <c r="A562" s="1380"/>
      <c r="B562" s="1381"/>
      <c r="C562" s="1381"/>
      <c r="D562" s="1382"/>
      <c r="E562" s="11"/>
      <c r="F562" s="11"/>
      <c r="G562" s="2"/>
      <c r="H562" s="2"/>
      <c r="I562" s="2"/>
      <c r="J562" s="8"/>
      <c r="K562" s="11"/>
      <c r="L562" s="11"/>
      <c r="M562" s="11"/>
      <c r="N562" s="11"/>
      <c r="O562" s="2"/>
      <c r="P562" s="2"/>
      <c r="Q562" s="274"/>
      <c r="R562" s="2"/>
      <c r="S562" s="2"/>
      <c r="T562" s="2"/>
      <c r="U562" s="11"/>
      <c r="V562" s="11"/>
      <c r="W562" s="2"/>
      <c r="X562" s="126"/>
      <c r="Y562" s="2"/>
      <c r="Z562" s="2"/>
      <c r="AA562" s="2"/>
      <c r="AB562" s="2"/>
      <c r="AC562" s="2"/>
      <c r="AD562" s="2"/>
      <c r="AE562" s="2"/>
      <c r="AF562" s="2"/>
      <c r="AG562" s="2"/>
    </row>
    <row r="563" ht="15.75" customHeight="1">
      <c r="A563" s="1380"/>
      <c r="B563" s="1381"/>
      <c r="C563" s="1381"/>
      <c r="D563" s="1382"/>
      <c r="E563" s="11"/>
      <c r="F563" s="11"/>
      <c r="G563" s="2"/>
      <c r="H563" s="2"/>
      <c r="I563" s="2"/>
      <c r="J563" s="8"/>
      <c r="K563" s="11"/>
      <c r="L563" s="11"/>
      <c r="M563" s="11"/>
      <c r="N563" s="11"/>
      <c r="O563" s="2"/>
      <c r="P563" s="2"/>
      <c r="Q563" s="274"/>
      <c r="R563" s="2"/>
      <c r="S563" s="2"/>
      <c r="T563" s="2"/>
      <c r="U563" s="11"/>
      <c r="V563" s="11"/>
      <c r="W563" s="2"/>
      <c r="X563" s="126"/>
      <c r="Y563" s="2"/>
      <c r="Z563" s="2"/>
      <c r="AA563" s="2"/>
      <c r="AB563" s="2"/>
      <c r="AC563" s="2"/>
      <c r="AD563" s="2"/>
      <c r="AE563" s="2"/>
      <c r="AF563" s="2"/>
      <c r="AG563" s="2"/>
    </row>
    <row r="564" ht="15.75" customHeight="1">
      <c r="A564" s="1380"/>
      <c r="B564" s="1381"/>
      <c r="C564" s="1381"/>
      <c r="D564" s="1382"/>
      <c r="E564" s="11"/>
      <c r="F564" s="11"/>
      <c r="G564" s="2"/>
      <c r="H564" s="2"/>
      <c r="I564" s="2"/>
      <c r="J564" s="8"/>
      <c r="K564" s="11"/>
      <c r="L564" s="11"/>
      <c r="M564" s="11"/>
      <c r="N564" s="11"/>
      <c r="O564" s="2"/>
      <c r="P564" s="2"/>
      <c r="Q564" s="274"/>
      <c r="R564" s="2"/>
      <c r="S564" s="2"/>
      <c r="T564" s="2"/>
      <c r="U564" s="11"/>
      <c r="V564" s="11"/>
      <c r="W564" s="2"/>
      <c r="X564" s="126"/>
      <c r="Y564" s="2"/>
      <c r="Z564" s="2"/>
      <c r="AA564" s="2"/>
      <c r="AB564" s="2"/>
      <c r="AC564" s="2"/>
      <c r="AD564" s="2"/>
      <c r="AE564" s="2"/>
      <c r="AF564" s="2"/>
      <c r="AG564" s="2"/>
    </row>
    <row r="565" ht="15.75" customHeight="1">
      <c r="A565" s="1380"/>
      <c r="B565" s="1381"/>
      <c r="C565" s="1381"/>
      <c r="D565" s="1382"/>
      <c r="E565" s="11"/>
      <c r="F565" s="11"/>
      <c r="G565" s="2"/>
      <c r="H565" s="2"/>
      <c r="I565" s="2"/>
      <c r="J565" s="8"/>
      <c r="K565" s="11"/>
      <c r="L565" s="11"/>
      <c r="M565" s="11"/>
      <c r="N565" s="11"/>
      <c r="O565" s="2"/>
      <c r="P565" s="2"/>
      <c r="Q565" s="274"/>
      <c r="R565" s="2"/>
      <c r="S565" s="2"/>
      <c r="T565" s="2"/>
      <c r="U565" s="11"/>
      <c r="V565" s="11"/>
      <c r="W565" s="2"/>
      <c r="X565" s="126"/>
      <c r="Y565" s="2"/>
      <c r="Z565" s="2"/>
      <c r="AA565" s="2"/>
      <c r="AB565" s="2"/>
      <c r="AC565" s="2"/>
      <c r="AD565" s="2"/>
      <c r="AE565" s="2"/>
      <c r="AF565" s="2"/>
      <c r="AG565" s="2"/>
    </row>
    <row r="566" ht="15.75" customHeight="1">
      <c r="A566" s="1380"/>
      <c r="B566" s="1381"/>
      <c r="C566" s="1381"/>
      <c r="D566" s="1382"/>
      <c r="E566" s="11"/>
      <c r="F566" s="11"/>
      <c r="G566" s="2"/>
      <c r="H566" s="2"/>
      <c r="I566" s="2"/>
      <c r="J566" s="8"/>
      <c r="K566" s="11"/>
      <c r="L566" s="11"/>
      <c r="M566" s="11"/>
      <c r="N566" s="11"/>
      <c r="O566" s="2"/>
      <c r="P566" s="2"/>
      <c r="Q566" s="274"/>
      <c r="R566" s="2"/>
      <c r="S566" s="2"/>
      <c r="T566" s="2"/>
      <c r="U566" s="11"/>
      <c r="V566" s="11"/>
      <c r="W566" s="2"/>
      <c r="X566" s="126"/>
      <c r="Y566" s="2"/>
      <c r="Z566" s="2"/>
      <c r="AA566" s="2"/>
      <c r="AB566" s="2"/>
      <c r="AC566" s="2"/>
      <c r="AD566" s="2"/>
      <c r="AE566" s="2"/>
      <c r="AF566" s="2"/>
      <c r="AG566" s="2"/>
    </row>
    <row r="567" ht="15.75" customHeight="1">
      <c r="A567" s="1380"/>
      <c r="B567" s="1381"/>
      <c r="C567" s="1381"/>
      <c r="D567" s="1382"/>
      <c r="E567" s="11"/>
      <c r="F567" s="11"/>
      <c r="G567" s="2"/>
      <c r="H567" s="2"/>
      <c r="I567" s="2"/>
      <c r="J567" s="8"/>
      <c r="K567" s="11"/>
      <c r="L567" s="11"/>
      <c r="M567" s="11"/>
      <c r="N567" s="11"/>
      <c r="O567" s="2"/>
      <c r="P567" s="2"/>
      <c r="Q567" s="274"/>
      <c r="R567" s="2"/>
      <c r="S567" s="2"/>
      <c r="T567" s="2"/>
      <c r="U567" s="11"/>
      <c r="V567" s="11"/>
      <c r="W567" s="2"/>
      <c r="X567" s="126"/>
      <c r="Y567" s="2"/>
      <c r="Z567" s="2"/>
      <c r="AA567" s="2"/>
      <c r="AB567" s="2"/>
      <c r="AC567" s="2"/>
      <c r="AD567" s="2"/>
      <c r="AE567" s="2"/>
      <c r="AF567" s="2"/>
      <c r="AG567" s="2"/>
    </row>
    <row r="568" ht="15.75" customHeight="1">
      <c r="A568" s="1380"/>
      <c r="B568" s="1381"/>
      <c r="C568" s="1381"/>
      <c r="D568" s="1382"/>
      <c r="E568" s="11"/>
      <c r="F568" s="11"/>
      <c r="G568" s="2"/>
      <c r="H568" s="2"/>
      <c r="I568" s="2"/>
      <c r="J568" s="8"/>
      <c r="K568" s="11"/>
      <c r="L568" s="11"/>
      <c r="M568" s="11"/>
      <c r="N568" s="11"/>
      <c r="O568" s="2"/>
      <c r="P568" s="2"/>
      <c r="Q568" s="274"/>
      <c r="R568" s="2"/>
      <c r="S568" s="2"/>
      <c r="T568" s="2"/>
      <c r="U568" s="11"/>
      <c r="V568" s="11"/>
      <c r="W568" s="2"/>
      <c r="X568" s="126"/>
      <c r="Y568" s="2"/>
      <c r="Z568" s="2"/>
      <c r="AA568" s="2"/>
      <c r="AB568" s="2"/>
      <c r="AC568" s="2"/>
      <c r="AD568" s="2"/>
      <c r="AE568" s="2"/>
      <c r="AF568" s="2"/>
      <c r="AG568" s="2"/>
    </row>
    <row r="569" ht="15.75" customHeight="1">
      <c r="A569" s="1380"/>
      <c r="B569" s="1381"/>
      <c r="C569" s="1381"/>
      <c r="D569" s="1382"/>
      <c r="E569" s="11"/>
      <c r="F569" s="11"/>
      <c r="G569" s="2"/>
      <c r="H569" s="2"/>
      <c r="I569" s="2"/>
      <c r="J569" s="8"/>
      <c r="K569" s="11"/>
      <c r="L569" s="11"/>
      <c r="M569" s="11"/>
      <c r="N569" s="11"/>
      <c r="O569" s="2"/>
      <c r="P569" s="2"/>
      <c r="Q569" s="274"/>
      <c r="R569" s="2"/>
      <c r="S569" s="2"/>
      <c r="T569" s="2"/>
      <c r="U569" s="11"/>
      <c r="V569" s="11"/>
      <c r="W569" s="2"/>
      <c r="X569" s="126"/>
      <c r="Y569" s="2"/>
      <c r="Z569" s="2"/>
      <c r="AA569" s="2"/>
      <c r="AB569" s="2"/>
      <c r="AC569" s="2"/>
      <c r="AD569" s="2"/>
      <c r="AE569" s="2"/>
      <c r="AF569" s="2"/>
      <c r="AG569" s="2"/>
    </row>
    <row r="570" ht="15.75" customHeight="1">
      <c r="A570" s="1380"/>
      <c r="B570" s="1381"/>
      <c r="C570" s="1381"/>
      <c r="D570" s="1382"/>
      <c r="E570" s="11"/>
      <c r="F570" s="11"/>
      <c r="G570" s="2"/>
      <c r="H570" s="2"/>
      <c r="I570" s="2"/>
      <c r="J570" s="8"/>
      <c r="K570" s="11"/>
      <c r="L570" s="11"/>
      <c r="M570" s="11"/>
      <c r="N570" s="11"/>
      <c r="O570" s="2"/>
      <c r="P570" s="2"/>
      <c r="Q570" s="274"/>
      <c r="R570" s="2"/>
      <c r="S570" s="2"/>
      <c r="T570" s="2"/>
      <c r="U570" s="11"/>
      <c r="V570" s="11"/>
      <c r="W570" s="2"/>
      <c r="X570" s="126"/>
      <c r="Y570" s="2"/>
      <c r="Z570" s="2"/>
      <c r="AA570" s="2"/>
      <c r="AB570" s="2"/>
      <c r="AC570" s="2"/>
      <c r="AD570" s="2"/>
      <c r="AE570" s="2"/>
      <c r="AF570" s="2"/>
      <c r="AG570" s="2"/>
    </row>
    <row r="571" ht="15.75" customHeight="1">
      <c r="A571" s="1380"/>
      <c r="B571" s="1381"/>
      <c r="C571" s="1381"/>
      <c r="D571" s="1382"/>
      <c r="E571" s="11"/>
      <c r="F571" s="11"/>
      <c r="G571" s="2"/>
      <c r="H571" s="2"/>
      <c r="I571" s="2"/>
      <c r="J571" s="8"/>
      <c r="K571" s="11"/>
      <c r="L571" s="11"/>
      <c r="M571" s="11"/>
      <c r="N571" s="11"/>
      <c r="O571" s="2"/>
      <c r="P571" s="2"/>
      <c r="Q571" s="274"/>
      <c r="R571" s="2"/>
      <c r="S571" s="2"/>
      <c r="T571" s="2"/>
      <c r="U571" s="11"/>
      <c r="V571" s="11"/>
      <c r="W571" s="2"/>
      <c r="X571" s="126"/>
      <c r="Y571" s="2"/>
      <c r="Z571" s="2"/>
      <c r="AA571" s="2"/>
      <c r="AB571" s="2"/>
      <c r="AC571" s="2"/>
      <c r="AD571" s="2"/>
      <c r="AE571" s="2"/>
      <c r="AF571" s="2"/>
      <c r="AG571" s="2"/>
    </row>
    <row r="572" ht="15.75" customHeight="1">
      <c r="A572" s="1380"/>
      <c r="B572" s="1381"/>
      <c r="C572" s="1381"/>
      <c r="D572" s="1382"/>
      <c r="E572" s="11"/>
      <c r="F572" s="11"/>
      <c r="G572" s="2"/>
      <c r="H572" s="2"/>
      <c r="I572" s="2"/>
      <c r="J572" s="8"/>
      <c r="K572" s="11"/>
      <c r="L572" s="11"/>
      <c r="M572" s="11"/>
      <c r="N572" s="11"/>
      <c r="O572" s="2"/>
      <c r="P572" s="2"/>
      <c r="Q572" s="274"/>
      <c r="R572" s="2"/>
      <c r="S572" s="2"/>
      <c r="T572" s="2"/>
      <c r="U572" s="11"/>
      <c r="V572" s="11"/>
      <c r="W572" s="2"/>
      <c r="X572" s="126"/>
      <c r="Y572" s="2"/>
      <c r="Z572" s="2"/>
      <c r="AA572" s="2"/>
      <c r="AB572" s="2"/>
      <c r="AC572" s="2"/>
      <c r="AD572" s="2"/>
      <c r="AE572" s="2"/>
      <c r="AF572" s="2"/>
      <c r="AG572" s="2"/>
    </row>
    <row r="573" ht="15.75" customHeight="1">
      <c r="A573" s="1380"/>
      <c r="B573" s="1381"/>
      <c r="C573" s="1381"/>
      <c r="D573" s="1382"/>
      <c r="E573" s="11"/>
      <c r="F573" s="11"/>
      <c r="G573" s="2"/>
      <c r="H573" s="2"/>
      <c r="I573" s="2"/>
      <c r="J573" s="8"/>
      <c r="K573" s="11"/>
      <c r="L573" s="11"/>
      <c r="M573" s="11"/>
      <c r="N573" s="11"/>
      <c r="O573" s="2"/>
      <c r="P573" s="2"/>
      <c r="Q573" s="274"/>
      <c r="R573" s="2"/>
      <c r="S573" s="2"/>
      <c r="T573" s="2"/>
      <c r="U573" s="11"/>
      <c r="V573" s="11"/>
      <c r="W573" s="2"/>
      <c r="X573" s="126"/>
      <c r="Y573" s="2"/>
      <c r="Z573" s="2"/>
      <c r="AA573" s="2"/>
      <c r="AB573" s="2"/>
      <c r="AC573" s="2"/>
      <c r="AD573" s="2"/>
      <c r="AE573" s="2"/>
      <c r="AF573" s="2"/>
      <c r="AG573" s="2"/>
    </row>
    <row r="574" ht="15.75" customHeight="1">
      <c r="A574" s="1380"/>
      <c r="B574" s="1381"/>
      <c r="C574" s="1381"/>
      <c r="D574" s="1382"/>
      <c r="E574" s="11"/>
      <c r="F574" s="11"/>
      <c r="G574" s="2"/>
      <c r="H574" s="2"/>
      <c r="I574" s="2"/>
      <c r="J574" s="8"/>
      <c r="K574" s="11"/>
      <c r="L574" s="11"/>
      <c r="M574" s="11"/>
      <c r="N574" s="11"/>
      <c r="O574" s="2"/>
      <c r="P574" s="2"/>
      <c r="Q574" s="274"/>
      <c r="R574" s="2"/>
      <c r="S574" s="2"/>
      <c r="T574" s="2"/>
      <c r="U574" s="11"/>
      <c r="V574" s="11"/>
      <c r="W574" s="2"/>
      <c r="X574" s="126"/>
      <c r="Y574" s="2"/>
      <c r="Z574" s="2"/>
      <c r="AA574" s="2"/>
      <c r="AB574" s="2"/>
      <c r="AC574" s="2"/>
      <c r="AD574" s="2"/>
      <c r="AE574" s="2"/>
      <c r="AF574" s="2"/>
      <c r="AG574" s="2"/>
    </row>
    <row r="575" ht="15.75" customHeight="1">
      <c r="A575" s="1380"/>
      <c r="B575" s="1381"/>
      <c r="C575" s="1381"/>
      <c r="D575" s="1382"/>
      <c r="E575" s="11"/>
      <c r="F575" s="11"/>
      <c r="G575" s="2"/>
      <c r="H575" s="2"/>
      <c r="I575" s="2"/>
      <c r="J575" s="8"/>
      <c r="K575" s="11"/>
      <c r="L575" s="11"/>
      <c r="M575" s="11"/>
      <c r="N575" s="11"/>
      <c r="O575" s="2"/>
      <c r="P575" s="2"/>
      <c r="Q575" s="274"/>
      <c r="R575" s="2"/>
      <c r="S575" s="2"/>
      <c r="T575" s="2"/>
      <c r="U575" s="11"/>
      <c r="V575" s="11"/>
      <c r="W575" s="2"/>
      <c r="X575" s="126"/>
      <c r="Y575" s="2"/>
      <c r="Z575" s="2"/>
      <c r="AA575" s="2"/>
      <c r="AB575" s="2"/>
      <c r="AC575" s="2"/>
      <c r="AD575" s="2"/>
      <c r="AE575" s="2"/>
      <c r="AF575" s="2"/>
      <c r="AG575" s="2"/>
    </row>
    <row r="576" ht="15.75" customHeight="1">
      <c r="A576" s="1380"/>
      <c r="B576" s="1381"/>
      <c r="C576" s="1381"/>
      <c r="D576" s="1382"/>
      <c r="E576" s="11"/>
      <c r="F576" s="11"/>
      <c r="G576" s="2"/>
      <c r="H576" s="2"/>
      <c r="I576" s="2"/>
      <c r="J576" s="8"/>
      <c r="K576" s="11"/>
      <c r="L576" s="11"/>
      <c r="M576" s="11"/>
      <c r="N576" s="11"/>
      <c r="O576" s="2"/>
      <c r="P576" s="2"/>
      <c r="Q576" s="274"/>
      <c r="R576" s="2"/>
      <c r="S576" s="2"/>
      <c r="T576" s="2"/>
      <c r="U576" s="11"/>
      <c r="V576" s="11"/>
      <c r="W576" s="2"/>
      <c r="X576" s="126"/>
      <c r="Y576" s="2"/>
      <c r="Z576" s="2"/>
      <c r="AA576" s="2"/>
      <c r="AB576" s="2"/>
      <c r="AC576" s="2"/>
      <c r="AD576" s="2"/>
      <c r="AE576" s="2"/>
      <c r="AF576" s="2"/>
      <c r="AG576" s="2"/>
    </row>
    <row r="577" ht="15.75" customHeight="1">
      <c r="A577" s="1380"/>
      <c r="B577" s="1381"/>
      <c r="C577" s="1381"/>
      <c r="D577" s="1382"/>
      <c r="E577" s="11"/>
      <c r="F577" s="11"/>
      <c r="G577" s="2"/>
      <c r="H577" s="2"/>
      <c r="I577" s="2"/>
      <c r="J577" s="8"/>
      <c r="K577" s="11"/>
      <c r="L577" s="11"/>
      <c r="M577" s="11"/>
      <c r="N577" s="11"/>
      <c r="O577" s="2"/>
      <c r="P577" s="2"/>
      <c r="Q577" s="274"/>
      <c r="R577" s="2"/>
      <c r="S577" s="2"/>
      <c r="T577" s="2"/>
      <c r="U577" s="11"/>
      <c r="V577" s="11"/>
      <c r="W577" s="2"/>
      <c r="X577" s="126"/>
      <c r="Y577" s="2"/>
      <c r="Z577" s="2"/>
      <c r="AA577" s="2"/>
      <c r="AB577" s="2"/>
      <c r="AC577" s="2"/>
      <c r="AD577" s="2"/>
      <c r="AE577" s="2"/>
      <c r="AF577" s="2"/>
      <c r="AG577" s="2"/>
    </row>
    <row r="578" ht="15.75" customHeight="1">
      <c r="A578" s="1380"/>
      <c r="B578" s="1381"/>
      <c r="C578" s="1381"/>
      <c r="D578" s="1382"/>
      <c r="E578" s="11"/>
      <c r="F578" s="11"/>
      <c r="G578" s="2"/>
      <c r="H578" s="2"/>
      <c r="I578" s="2"/>
      <c r="J578" s="8"/>
      <c r="K578" s="11"/>
      <c r="L578" s="11"/>
      <c r="M578" s="11"/>
      <c r="N578" s="11"/>
      <c r="O578" s="2"/>
      <c r="P578" s="2"/>
      <c r="Q578" s="274"/>
      <c r="R578" s="2"/>
      <c r="S578" s="2"/>
      <c r="T578" s="2"/>
      <c r="U578" s="11"/>
      <c r="V578" s="11"/>
      <c r="W578" s="2"/>
      <c r="X578" s="126"/>
      <c r="Y578" s="2"/>
      <c r="Z578" s="2"/>
      <c r="AA578" s="2"/>
      <c r="AB578" s="2"/>
      <c r="AC578" s="2"/>
      <c r="AD578" s="2"/>
      <c r="AE578" s="2"/>
      <c r="AF578" s="2"/>
      <c r="AG578" s="2"/>
    </row>
    <row r="579" ht="15.75" customHeight="1">
      <c r="A579" s="1380"/>
      <c r="B579" s="1381"/>
      <c r="C579" s="1381"/>
      <c r="D579" s="1382"/>
      <c r="E579" s="11"/>
      <c r="F579" s="11"/>
      <c r="G579" s="2"/>
      <c r="H579" s="2"/>
      <c r="I579" s="2"/>
      <c r="J579" s="8"/>
      <c r="K579" s="11"/>
      <c r="L579" s="11"/>
      <c r="M579" s="11"/>
      <c r="N579" s="11"/>
      <c r="O579" s="2"/>
      <c r="P579" s="2"/>
      <c r="Q579" s="274"/>
      <c r="R579" s="2"/>
      <c r="S579" s="2"/>
      <c r="T579" s="2"/>
      <c r="U579" s="11"/>
      <c r="V579" s="11"/>
      <c r="W579" s="2"/>
      <c r="X579" s="126"/>
      <c r="Y579" s="2"/>
      <c r="Z579" s="2"/>
      <c r="AA579" s="2"/>
      <c r="AB579" s="2"/>
      <c r="AC579" s="2"/>
      <c r="AD579" s="2"/>
      <c r="AE579" s="2"/>
      <c r="AF579" s="2"/>
      <c r="AG579" s="2"/>
    </row>
    <row r="580" ht="15.75" customHeight="1">
      <c r="A580" s="1380"/>
      <c r="B580" s="1381"/>
      <c r="C580" s="1381"/>
      <c r="D580" s="1382"/>
      <c r="E580" s="11"/>
      <c r="F580" s="11"/>
      <c r="G580" s="2"/>
      <c r="H580" s="2"/>
      <c r="I580" s="2"/>
      <c r="J580" s="8"/>
      <c r="K580" s="11"/>
      <c r="L580" s="11"/>
      <c r="M580" s="11"/>
      <c r="N580" s="11"/>
      <c r="O580" s="2"/>
      <c r="P580" s="2"/>
      <c r="Q580" s="274"/>
      <c r="R580" s="2"/>
      <c r="S580" s="2"/>
      <c r="T580" s="2"/>
      <c r="U580" s="11"/>
      <c r="V580" s="11"/>
      <c r="W580" s="2"/>
      <c r="X580" s="126"/>
      <c r="Y580" s="2"/>
      <c r="Z580" s="2"/>
      <c r="AA580" s="2"/>
      <c r="AB580" s="2"/>
      <c r="AC580" s="2"/>
      <c r="AD580" s="2"/>
      <c r="AE580" s="2"/>
      <c r="AF580" s="2"/>
      <c r="AG580" s="2"/>
    </row>
    <row r="581" ht="15.75" customHeight="1">
      <c r="A581" s="1380"/>
      <c r="B581" s="1381"/>
      <c r="C581" s="1381"/>
      <c r="D581" s="1382"/>
      <c r="E581" s="11"/>
      <c r="F581" s="11"/>
      <c r="G581" s="2"/>
      <c r="H581" s="2"/>
      <c r="I581" s="2"/>
      <c r="J581" s="8"/>
      <c r="K581" s="11"/>
      <c r="L581" s="11"/>
      <c r="M581" s="11"/>
      <c r="N581" s="11"/>
      <c r="O581" s="2"/>
      <c r="P581" s="2"/>
      <c r="Q581" s="274"/>
      <c r="R581" s="2"/>
      <c r="S581" s="2"/>
      <c r="T581" s="2"/>
      <c r="U581" s="11"/>
      <c r="V581" s="11"/>
      <c r="W581" s="2"/>
      <c r="X581" s="126"/>
      <c r="Y581" s="2"/>
      <c r="Z581" s="2"/>
      <c r="AA581" s="2"/>
      <c r="AB581" s="2"/>
      <c r="AC581" s="2"/>
      <c r="AD581" s="2"/>
      <c r="AE581" s="2"/>
      <c r="AF581" s="2"/>
      <c r="AG581" s="2"/>
    </row>
    <row r="582" ht="15.75" customHeight="1">
      <c r="A582" s="1380"/>
      <c r="B582" s="1381"/>
      <c r="C582" s="1381"/>
      <c r="D582" s="1382"/>
      <c r="E582" s="11"/>
      <c r="F582" s="11"/>
      <c r="G582" s="2"/>
      <c r="H582" s="2"/>
      <c r="I582" s="2"/>
      <c r="J582" s="8"/>
      <c r="K582" s="11"/>
      <c r="L582" s="11"/>
      <c r="M582" s="11"/>
      <c r="N582" s="11"/>
      <c r="O582" s="2"/>
      <c r="P582" s="2"/>
      <c r="Q582" s="274"/>
      <c r="R582" s="2"/>
      <c r="S582" s="2"/>
      <c r="T582" s="2"/>
      <c r="U582" s="11"/>
      <c r="V582" s="11"/>
      <c r="W582" s="2"/>
      <c r="X582" s="126"/>
      <c r="Y582" s="2"/>
      <c r="Z582" s="2"/>
      <c r="AA582" s="2"/>
      <c r="AB582" s="2"/>
      <c r="AC582" s="2"/>
      <c r="AD582" s="2"/>
      <c r="AE582" s="2"/>
      <c r="AF582" s="2"/>
      <c r="AG582" s="2"/>
    </row>
    <row r="583" ht="15.75" customHeight="1">
      <c r="A583" s="1380"/>
      <c r="B583" s="1381"/>
      <c r="C583" s="1381"/>
      <c r="D583" s="1382"/>
      <c r="E583" s="11"/>
      <c r="F583" s="11"/>
      <c r="G583" s="2"/>
      <c r="H583" s="2"/>
      <c r="I583" s="2"/>
      <c r="J583" s="8"/>
      <c r="K583" s="11"/>
      <c r="L583" s="11"/>
      <c r="M583" s="11"/>
      <c r="N583" s="11"/>
      <c r="O583" s="2"/>
      <c r="P583" s="2"/>
      <c r="Q583" s="274"/>
      <c r="R583" s="2"/>
      <c r="S583" s="2"/>
      <c r="T583" s="2"/>
      <c r="U583" s="11"/>
      <c r="V583" s="11"/>
      <c r="W583" s="2"/>
      <c r="X583" s="126"/>
      <c r="Y583" s="2"/>
      <c r="Z583" s="2"/>
      <c r="AA583" s="2"/>
      <c r="AB583" s="2"/>
      <c r="AC583" s="2"/>
      <c r="AD583" s="2"/>
      <c r="AE583" s="2"/>
      <c r="AF583" s="2"/>
      <c r="AG583" s="2"/>
    </row>
    <row r="584" ht="15.75" customHeight="1">
      <c r="A584" s="1380"/>
      <c r="B584" s="1381"/>
      <c r="C584" s="1381"/>
      <c r="D584" s="1382"/>
      <c r="E584" s="11"/>
      <c r="F584" s="11"/>
      <c r="G584" s="2"/>
      <c r="H584" s="2"/>
      <c r="I584" s="2"/>
      <c r="J584" s="8"/>
      <c r="K584" s="11"/>
      <c r="L584" s="11"/>
      <c r="M584" s="11"/>
      <c r="N584" s="11"/>
      <c r="O584" s="2"/>
      <c r="P584" s="2"/>
      <c r="Q584" s="274"/>
      <c r="R584" s="2"/>
      <c r="S584" s="2"/>
      <c r="T584" s="2"/>
      <c r="U584" s="11"/>
      <c r="V584" s="11"/>
      <c r="W584" s="2"/>
      <c r="X584" s="126"/>
      <c r="Y584" s="2"/>
      <c r="Z584" s="2"/>
      <c r="AA584" s="2"/>
      <c r="AB584" s="2"/>
      <c r="AC584" s="2"/>
      <c r="AD584" s="2"/>
      <c r="AE584" s="2"/>
      <c r="AF584" s="2"/>
      <c r="AG584" s="2"/>
    </row>
    <row r="585" ht="15.75" customHeight="1">
      <c r="A585" s="1380"/>
      <c r="B585" s="1381"/>
      <c r="C585" s="1381"/>
      <c r="D585" s="1382"/>
      <c r="E585" s="11"/>
      <c r="F585" s="11"/>
      <c r="G585" s="2"/>
      <c r="H585" s="2"/>
      <c r="I585" s="2"/>
      <c r="J585" s="8"/>
      <c r="K585" s="11"/>
      <c r="L585" s="11"/>
      <c r="M585" s="11"/>
      <c r="N585" s="11"/>
      <c r="O585" s="2"/>
      <c r="P585" s="2"/>
      <c r="Q585" s="274"/>
      <c r="R585" s="2"/>
      <c r="S585" s="2"/>
      <c r="T585" s="2"/>
      <c r="U585" s="11"/>
      <c r="V585" s="11"/>
      <c r="W585" s="2"/>
      <c r="X585" s="126"/>
      <c r="Y585" s="2"/>
      <c r="Z585" s="2"/>
      <c r="AA585" s="2"/>
      <c r="AB585" s="2"/>
      <c r="AC585" s="2"/>
      <c r="AD585" s="2"/>
      <c r="AE585" s="2"/>
      <c r="AF585" s="2"/>
      <c r="AG585" s="2"/>
    </row>
    <row r="586" ht="15.75" customHeight="1">
      <c r="A586" s="1380"/>
      <c r="B586" s="1381"/>
      <c r="C586" s="1381"/>
      <c r="D586" s="1382"/>
      <c r="E586" s="11"/>
      <c r="F586" s="11"/>
      <c r="G586" s="2"/>
      <c r="H586" s="2"/>
      <c r="I586" s="2"/>
      <c r="J586" s="8"/>
      <c r="K586" s="11"/>
      <c r="L586" s="11"/>
      <c r="M586" s="11"/>
      <c r="N586" s="11"/>
      <c r="O586" s="2"/>
      <c r="P586" s="2"/>
      <c r="Q586" s="274"/>
      <c r="R586" s="2"/>
      <c r="S586" s="2"/>
      <c r="T586" s="2"/>
      <c r="U586" s="11"/>
      <c r="V586" s="11"/>
      <c r="W586" s="2"/>
      <c r="X586" s="126"/>
      <c r="Y586" s="2"/>
      <c r="Z586" s="2"/>
      <c r="AA586" s="2"/>
      <c r="AB586" s="2"/>
      <c r="AC586" s="2"/>
      <c r="AD586" s="2"/>
      <c r="AE586" s="2"/>
      <c r="AF586" s="2"/>
      <c r="AG586" s="2"/>
    </row>
    <row r="587" ht="15.75" customHeight="1">
      <c r="A587" s="1380"/>
      <c r="B587" s="1381"/>
      <c r="C587" s="1381"/>
      <c r="D587" s="1382"/>
      <c r="E587" s="11"/>
      <c r="F587" s="11"/>
      <c r="G587" s="2"/>
      <c r="H587" s="2"/>
      <c r="I587" s="2"/>
      <c r="J587" s="8"/>
      <c r="K587" s="11"/>
      <c r="L587" s="11"/>
      <c r="M587" s="11"/>
      <c r="N587" s="11"/>
      <c r="O587" s="2"/>
      <c r="P587" s="2"/>
      <c r="Q587" s="274"/>
      <c r="R587" s="2"/>
      <c r="S587" s="2"/>
      <c r="T587" s="2"/>
      <c r="U587" s="11"/>
      <c r="V587" s="11"/>
      <c r="W587" s="2"/>
      <c r="X587" s="126"/>
      <c r="Y587" s="2"/>
      <c r="Z587" s="2"/>
      <c r="AA587" s="2"/>
      <c r="AB587" s="2"/>
      <c r="AC587" s="2"/>
      <c r="AD587" s="2"/>
      <c r="AE587" s="2"/>
      <c r="AF587" s="2"/>
      <c r="AG587" s="2"/>
    </row>
    <row r="588" ht="15.75" customHeight="1">
      <c r="A588" s="1380"/>
      <c r="B588" s="1381"/>
      <c r="C588" s="1381"/>
      <c r="D588" s="1382"/>
      <c r="E588" s="11"/>
      <c r="F588" s="11"/>
      <c r="G588" s="2"/>
      <c r="H588" s="2"/>
      <c r="I588" s="2"/>
      <c r="J588" s="8"/>
      <c r="K588" s="11"/>
      <c r="L588" s="11"/>
      <c r="M588" s="11"/>
      <c r="N588" s="11"/>
      <c r="O588" s="2"/>
      <c r="P588" s="2"/>
      <c r="Q588" s="274"/>
      <c r="R588" s="2"/>
      <c r="S588" s="2"/>
      <c r="T588" s="2"/>
      <c r="U588" s="11"/>
      <c r="V588" s="11"/>
      <c r="W588" s="2"/>
      <c r="X588" s="126"/>
      <c r="Y588" s="2"/>
      <c r="Z588" s="2"/>
      <c r="AA588" s="2"/>
      <c r="AB588" s="2"/>
      <c r="AC588" s="2"/>
      <c r="AD588" s="2"/>
      <c r="AE588" s="2"/>
      <c r="AF588" s="2"/>
      <c r="AG588" s="2"/>
    </row>
    <row r="589" ht="15.75" customHeight="1">
      <c r="A589" s="1380"/>
      <c r="B589" s="1381"/>
      <c r="C589" s="1381"/>
      <c r="D589" s="1382"/>
      <c r="E589" s="11"/>
      <c r="F589" s="11"/>
      <c r="G589" s="2"/>
      <c r="H589" s="2"/>
      <c r="I589" s="2"/>
      <c r="J589" s="8"/>
      <c r="K589" s="11"/>
      <c r="L589" s="11"/>
      <c r="M589" s="11"/>
      <c r="N589" s="11"/>
      <c r="O589" s="2"/>
      <c r="P589" s="2"/>
      <c r="Q589" s="274"/>
      <c r="R589" s="2"/>
      <c r="S589" s="2"/>
      <c r="T589" s="2"/>
      <c r="U589" s="11"/>
      <c r="V589" s="11"/>
      <c r="W589" s="2"/>
      <c r="X589" s="126"/>
      <c r="Y589" s="2"/>
      <c r="Z589" s="2"/>
      <c r="AA589" s="2"/>
      <c r="AB589" s="2"/>
      <c r="AC589" s="2"/>
      <c r="AD589" s="2"/>
      <c r="AE589" s="2"/>
      <c r="AF589" s="2"/>
      <c r="AG589" s="2"/>
    </row>
    <row r="590" ht="15.75" customHeight="1">
      <c r="A590" s="1380"/>
      <c r="B590" s="1381"/>
      <c r="C590" s="1381"/>
      <c r="D590" s="1382"/>
      <c r="E590" s="11"/>
      <c r="F590" s="11"/>
      <c r="G590" s="2"/>
      <c r="H590" s="2"/>
      <c r="I590" s="2"/>
      <c r="J590" s="8"/>
      <c r="K590" s="11"/>
      <c r="L590" s="11"/>
      <c r="M590" s="11"/>
      <c r="N590" s="11"/>
      <c r="O590" s="2"/>
      <c r="P590" s="2"/>
      <c r="Q590" s="274"/>
      <c r="R590" s="2"/>
      <c r="S590" s="2"/>
      <c r="T590" s="2"/>
      <c r="U590" s="11"/>
      <c r="V590" s="11"/>
      <c r="W590" s="2"/>
      <c r="X590" s="126"/>
      <c r="Y590" s="2"/>
      <c r="Z590" s="2"/>
      <c r="AA590" s="2"/>
      <c r="AB590" s="2"/>
      <c r="AC590" s="2"/>
      <c r="AD590" s="2"/>
      <c r="AE590" s="2"/>
      <c r="AF590" s="2"/>
      <c r="AG590" s="2"/>
    </row>
    <row r="591" ht="15.75" customHeight="1">
      <c r="A591" s="1380"/>
      <c r="B591" s="1381"/>
      <c r="C591" s="1381"/>
      <c r="D591" s="1382"/>
      <c r="E591" s="11"/>
      <c r="F591" s="11"/>
      <c r="G591" s="2"/>
      <c r="H591" s="2"/>
      <c r="I591" s="2"/>
      <c r="J591" s="8"/>
      <c r="K591" s="11"/>
      <c r="L591" s="11"/>
      <c r="M591" s="11"/>
      <c r="N591" s="11"/>
      <c r="O591" s="2"/>
      <c r="P591" s="2"/>
      <c r="Q591" s="274"/>
      <c r="R591" s="2"/>
      <c r="S591" s="2"/>
      <c r="T591" s="2"/>
      <c r="U591" s="11"/>
      <c r="V591" s="11"/>
      <c r="W591" s="2"/>
      <c r="X591" s="126"/>
      <c r="Y591" s="2"/>
      <c r="Z591" s="2"/>
      <c r="AA591" s="2"/>
      <c r="AB591" s="2"/>
      <c r="AC591" s="2"/>
      <c r="AD591" s="2"/>
      <c r="AE591" s="2"/>
      <c r="AF591" s="2"/>
      <c r="AG591" s="2"/>
    </row>
    <row r="592" ht="15.75" customHeight="1">
      <c r="A592" s="1380"/>
      <c r="B592" s="1381"/>
      <c r="C592" s="1381"/>
      <c r="D592" s="1382"/>
      <c r="E592" s="11"/>
      <c r="F592" s="11"/>
      <c r="G592" s="2"/>
      <c r="H592" s="2"/>
      <c r="I592" s="2"/>
      <c r="J592" s="8"/>
      <c r="K592" s="11"/>
      <c r="L592" s="11"/>
      <c r="M592" s="11"/>
      <c r="N592" s="11"/>
      <c r="O592" s="2"/>
      <c r="P592" s="2"/>
      <c r="Q592" s="274"/>
      <c r="R592" s="2"/>
      <c r="S592" s="2"/>
      <c r="T592" s="2"/>
      <c r="U592" s="11"/>
      <c r="V592" s="11"/>
      <c r="W592" s="2"/>
      <c r="X592" s="126"/>
      <c r="Y592" s="2"/>
      <c r="Z592" s="2"/>
      <c r="AA592" s="2"/>
      <c r="AB592" s="2"/>
      <c r="AC592" s="2"/>
      <c r="AD592" s="2"/>
      <c r="AE592" s="2"/>
      <c r="AF592" s="2"/>
      <c r="AG592" s="2"/>
    </row>
    <row r="593" ht="15.75" customHeight="1">
      <c r="A593" s="1380"/>
      <c r="B593" s="1381"/>
      <c r="C593" s="1381"/>
      <c r="D593" s="1382"/>
      <c r="E593" s="11"/>
      <c r="F593" s="11"/>
      <c r="G593" s="2"/>
      <c r="H593" s="2"/>
      <c r="I593" s="2"/>
      <c r="J593" s="8"/>
      <c r="K593" s="11"/>
      <c r="L593" s="11"/>
      <c r="M593" s="11"/>
      <c r="N593" s="11"/>
      <c r="O593" s="2"/>
      <c r="P593" s="2"/>
      <c r="Q593" s="274"/>
      <c r="R593" s="2"/>
      <c r="S593" s="2"/>
      <c r="T593" s="2"/>
      <c r="U593" s="11"/>
      <c r="V593" s="11"/>
      <c r="W593" s="2"/>
      <c r="X593" s="126"/>
      <c r="Y593" s="2"/>
      <c r="Z593" s="2"/>
      <c r="AA593" s="2"/>
      <c r="AB593" s="2"/>
      <c r="AC593" s="2"/>
      <c r="AD593" s="2"/>
      <c r="AE593" s="2"/>
      <c r="AF593" s="2"/>
      <c r="AG593" s="2"/>
    </row>
    <row r="594" ht="15.75" customHeight="1">
      <c r="A594" s="1380"/>
      <c r="B594" s="1381"/>
      <c r="C594" s="1381"/>
      <c r="D594" s="1382"/>
      <c r="E594" s="11"/>
      <c r="F594" s="11"/>
      <c r="G594" s="2"/>
      <c r="H594" s="2"/>
      <c r="I594" s="2"/>
      <c r="J594" s="8"/>
      <c r="K594" s="11"/>
      <c r="L594" s="11"/>
      <c r="M594" s="11"/>
      <c r="N594" s="11"/>
      <c r="O594" s="2"/>
      <c r="P594" s="2"/>
      <c r="Q594" s="274"/>
      <c r="R594" s="2"/>
      <c r="S594" s="2"/>
      <c r="T594" s="2"/>
      <c r="U594" s="11"/>
      <c r="V594" s="11"/>
      <c r="W594" s="2"/>
      <c r="X594" s="126"/>
      <c r="Y594" s="2"/>
      <c r="Z594" s="2"/>
      <c r="AA594" s="2"/>
      <c r="AB594" s="2"/>
      <c r="AC594" s="2"/>
      <c r="AD594" s="2"/>
      <c r="AE594" s="2"/>
      <c r="AF594" s="2"/>
      <c r="AG594" s="2"/>
    </row>
    <row r="595" ht="15.75" customHeight="1">
      <c r="A595" s="1380"/>
      <c r="B595" s="1381"/>
      <c r="C595" s="1381"/>
      <c r="D595" s="1382"/>
      <c r="E595" s="11"/>
      <c r="F595" s="11"/>
      <c r="G595" s="2"/>
      <c r="H595" s="2"/>
      <c r="I595" s="2"/>
      <c r="J595" s="8"/>
      <c r="K595" s="11"/>
      <c r="L595" s="11"/>
      <c r="M595" s="11"/>
      <c r="N595" s="11"/>
      <c r="O595" s="2"/>
      <c r="P595" s="2"/>
      <c r="Q595" s="274"/>
      <c r="R595" s="2"/>
      <c r="S595" s="2"/>
      <c r="T595" s="2"/>
      <c r="U595" s="11"/>
      <c r="V595" s="11"/>
      <c r="W595" s="2"/>
      <c r="X595" s="126"/>
      <c r="Y595" s="2"/>
      <c r="Z595" s="2"/>
      <c r="AA595" s="2"/>
      <c r="AB595" s="2"/>
      <c r="AC595" s="2"/>
      <c r="AD595" s="2"/>
      <c r="AE595" s="2"/>
      <c r="AF595" s="2"/>
      <c r="AG595" s="2"/>
    </row>
    <row r="596" ht="15.75" customHeight="1">
      <c r="A596" s="1380"/>
      <c r="B596" s="1381"/>
      <c r="C596" s="1381"/>
      <c r="D596" s="1382"/>
      <c r="E596" s="11"/>
      <c r="F596" s="11"/>
      <c r="G596" s="2"/>
      <c r="H596" s="2"/>
      <c r="I596" s="2"/>
      <c r="J596" s="8"/>
      <c r="K596" s="11"/>
      <c r="L596" s="11"/>
      <c r="M596" s="11"/>
      <c r="N596" s="11"/>
      <c r="O596" s="2"/>
      <c r="P596" s="2"/>
      <c r="Q596" s="274"/>
      <c r="R596" s="2"/>
      <c r="S596" s="2"/>
      <c r="T596" s="2"/>
      <c r="U596" s="11"/>
      <c r="V596" s="11"/>
      <c r="W596" s="2"/>
      <c r="X596" s="126"/>
      <c r="Y596" s="2"/>
      <c r="Z596" s="2"/>
      <c r="AA596" s="2"/>
      <c r="AB596" s="2"/>
      <c r="AC596" s="2"/>
      <c r="AD596" s="2"/>
      <c r="AE596" s="2"/>
      <c r="AF596" s="2"/>
      <c r="AG596" s="2"/>
    </row>
    <row r="597" ht="15.75" customHeight="1">
      <c r="A597" s="1380"/>
      <c r="B597" s="1381"/>
      <c r="C597" s="1381"/>
      <c r="D597" s="1382"/>
      <c r="E597" s="11"/>
      <c r="F597" s="11"/>
      <c r="G597" s="2"/>
      <c r="H597" s="2"/>
      <c r="I597" s="2"/>
      <c r="J597" s="8"/>
      <c r="K597" s="11"/>
      <c r="L597" s="11"/>
      <c r="M597" s="11"/>
      <c r="N597" s="11"/>
      <c r="O597" s="2"/>
      <c r="P597" s="2"/>
      <c r="Q597" s="274"/>
      <c r="R597" s="2"/>
      <c r="S597" s="2"/>
      <c r="T597" s="2"/>
      <c r="U597" s="11"/>
      <c r="V597" s="11"/>
      <c r="W597" s="2"/>
      <c r="X597" s="126"/>
      <c r="Y597" s="2"/>
      <c r="Z597" s="2"/>
      <c r="AA597" s="2"/>
      <c r="AB597" s="2"/>
      <c r="AC597" s="2"/>
      <c r="AD597" s="2"/>
      <c r="AE597" s="2"/>
      <c r="AF597" s="2"/>
      <c r="AG597" s="2"/>
    </row>
    <row r="598" ht="15.75" customHeight="1">
      <c r="A598" s="1380"/>
      <c r="B598" s="1381"/>
      <c r="C598" s="1381"/>
      <c r="D598" s="1382"/>
      <c r="E598" s="11"/>
      <c r="F598" s="11"/>
      <c r="G598" s="2"/>
      <c r="H598" s="2"/>
      <c r="I598" s="2"/>
      <c r="J598" s="8"/>
      <c r="K598" s="11"/>
      <c r="L598" s="11"/>
      <c r="M598" s="11"/>
      <c r="N598" s="11"/>
      <c r="O598" s="2"/>
      <c r="P598" s="2"/>
      <c r="Q598" s="274"/>
      <c r="R598" s="2"/>
      <c r="S598" s="2"/>
      <c r="T598" s="2"/>
      <c r="U598" s="11"/>
      <c r="V598" s="11"/>
      <c r="W598" s="2"/>
      <c r="X598" s="126"/>
      <c r="Y598" s="2"/>
      <c r="Z598" s="2"/>
      <c r="AA598" s="2"/>
      <c r="AB598" s="2"/>
      <c r="AC598" s="2"/>
      <c r="AD598" s="2"/>
      <c r="AE598" s="2"/>
      <c r="AF598" s="2"/>
      <c r="AG598" s="2"/>
    </row>
    <row r="599" ht="15.75" customHeight="1">
      <c r="A599" s="1380"/>
      <c r="B599" s="1381"/>
      <c r="C599" s="1381"/>
      <c r="D599" s="1382"/>
      <c r="E599" s="11"/>
      <c r="F599" s="11"/>
      <c r="G599" s="2"/>
      <c r="H599" s="2"/>
      <c r="I599" s="2"/>
      <c r="J599" s="8"/>
      <c r="K599" s="11"/>
      <c r="L599" s="11"/>
      <c r="M599" s="11"/>
      <c r="N599" s="11"/>
      <c r="O599" s="2"/>
      <c r="P599" s="2"/>
      <c r="Q599" s="274"/>
      <c r="R599" s="2"/>
      <c r="S599" s="2"/>
      <c r="T599" s="2"/>
      <c r="U599" s="11"/>
      <c r="V599" s="11"/>
      <c r="W599" s="2"/>
      <c r="X599" s="126"/>
      <c r="Y599" s="2"/>
      <c r="Z599" s="2"/>
      <c r="AA599" s="2"/>
      <c r="AB599" s="2"/>
      <c r="AC599" s="2"/>
      <c r="AD599" s="2"/>
      <c r="AE599" s="2"/>
      <c r="AF599" s="2"/>
      <c r="AG599" s="2"/>
    </row>
    <row r="600" ht="15.75" customHeight="1">
      <c r="A600" s="1380"/>
      <c r="B600" s="1381"/>
      <c r="C600" s="1381"/>
      <c r="D600" s="1382"/>
      <c r="E600" s="11"/>
      <c r="F600" s="11"/>
      <c r="G600" s="2"/>
      <c r="H600" s="2"/>
      <c r="I600" s="2"/>
      <c r="J600" s="8"/>
      <c r="K600" s="11"/>
      <c r="L600" s="11"/>
      <c r="M600" s="11"/>
      <c r="N600" s="11"/>
      <c r="O600" s="2"/>
      <c r="P600" s="2"/>
      <c r="Q600" s="274"/>
      <c r="R600" s="2"/>
      <c r="S600" s="2"/>
      <c r="T600" s="2"/>
      <c r="U600" s="11"/>
      <c r="V600" s="11"/>
      <c r="W600" s="2"/>
      <c r="X600" s="126"/>
      <c r="Y600" s="2"/>
      <c r="Z600" s="2"/>
      <c r="AA600" s="2"/>
      <c r="AB600" s="2"/>
      <c r="AC600" s="2"/>
      <c r="AD600" s="2"/>
      <c r="AE600" s="2"/>
      <c r="AF600" s="2"/>
      <c r="AG600" s="2"/>
    </row>
    <row r="601" ht="15.75" customHeight="1">
      <c r="A601" s="1380"/>
      <c r="B601" s="1381"/>
      <c r="C601" s="1381"/>
      <c r="D601" s="1382"/>
      <c r="E601" s="11"/>
      <c r="F601" s="11"/>
      <c r="G601" s="2"/>
      <c r="H601" s="2"/>
      <c r="I601" s="2"/>
      <c r="J601" s="8"/>
      <c r="K601" s="11"/>
      <c r="L601" s="11"/>
      <c r="M601" s="11"/>
      <c r="N601" s="11"/>
      <c r="O601" s="2"/>
      <c r="P601" s="2"/>
      <c r="Q601" s="274"/>
      <c r="R601" s="2"/>
      <c r="S601" s="2"/>
      <c r="T601" s="2"/>
      <c r="U601" s="11"/>
      <c r="V601" s="11"/>
      <c r="W601" s="2"/>
      <c r="X601" s="126"/>
      <c r="Y601" s="2"/>
      <c r="Z601" s="2"/>
      <c r="AA601" s="2"/>
      <c r="AB601" s="2"/>
      <c r="AC601" s="2"/>
      <c r="AD601" s="2"/>
      <c r="AE601" s="2"/>
      <c r="AF601" s="2"/>
      <c r="AG601" s="2"/>
    </row>
    <row r="602" ht="15.75" customHeight="1">
      <c r="A602" s="1380"/>
      <c r="B602" s="1381"/>
      <c r="C602" s="1381"/>
      <c r="D602" s="1382"/>
      <c r="E602" s="11"/>
      <c r="F602" s="11"/>
      <c r="G602" s="2"/>
      <c r="H602" s="2"/>
      <c r="I602" s="2"/>
      <c r="J602" s="8"/>
      <c r="K602" s="11"/>
      <c r="L602" s="11"/>
      <c r="M602" s="11"/>
      <c r="N602" s="11"/>
      <c r="O602" s="2"/>
      <c r="P602" s="2"/>
      <c r="Q602" s="274"/>
      <c r="R602" s="2"/>
      <c r="S602" s="2"/>
      <c r="T602" s="2"/>
      <c r="U602" s="11"/>
      <c r="V602" s="11"/>
      <c r="W602" s="2"/>
      <c r="X602" s="126"/>
      <c r="Y602" s="2"/>
      <c r="Z602" s="2"/>
      <c r="AA602" s="2"/>
      <c r="AB602" s="2"/>
      <c r="AC602" s="2"/>
      <c r="AD602" s="2"/>
      <c r="AE602" s="2"/>
      <c r="AF602" s="2"/>
      <c r="AG602" s="2"/>
    </row>
    <row r="603" ht="15.75" customHeight="1">
      <c r="A603" s="1380"/>
      <c r="B603" s="1381"/>
      <c r="C603" s="1381"/>
      <c r="D603" s="1382"/>
      <c r="E603" s="11"/>
      <c r="F603" s="11"/>
      <c r="G603" s="2"/>
      <c r="H603" s="2"/>
      <c r="I603" s="2"/>
      <c r="J603" s="8"/>
      <c r="K603" s="11"/>
      <c r="L603" s="11"/>
      <c r="M603" s="11"/>
      <c r="N603" s="11"/>
      <c r="O603" s="2"/>
      <c r="P603" s="2"/>
      <c r="Q603" s="274"/>
      <c r="R603" s="2"/>
      <c r="S603" s="2"/>
      <c r="T603" s="2"/>
      <c r="U603" s="11"/>
      <c r="V603" s="11"/>
      <c r="W603" s="2"/>
      <c r="X603" s="126"/>
      <c r="Y603" s="2"/>
      <c r="Z603" s="2"/>
      <c r="AA603" s="2"/>
      <c r="AB603" s="2"/>
      <c r="AC603" s="2"/>
      <c r="AD603" s="2"/>
      <c r="AE603" s="2"/>
      <c r="AF603" s="2"/>
      <c r="AG603" s="2"/>
    </row>
    <row r="604" ht="15.75" customHeight="1">
      <c r="A604" s="1380"/>
      <c r="B604" s="1381"/>
      <c r="C604" s="1381"/>
      <c r="D604" s="1382"/>
      <c r="E604" s="11"/>
      <c r="F604" s="11"/>
      <c r="G604" s="2"/>
      <c r="H604" s="2"/>
      <c r="I604" s="2"/>
      <c r="J604" s="8"/>
      <c r="K604" s="11"/>
      <c r="L604" s="11"/>
      <c r="M604" s="11"/>
      <c r="N604" s="11"/>
      <c r="O604" s="2"/>
      <c r="P604" s="2"/>
      <c r="Q604" s="274"/>
      <c r="R604" s="2"/>
      <c r="S604" s="2"/>
      <c r="T604" s="2"/>
      <c r="U604" s="11"/>
      <c r="V604" s="11"/>
      <c r="W604" s="2"/>
      <c r="X604" s="126"/>
      <c r="Y604" s="2"/>
      <c r="Z604" s="2"/>
      <c r="AA604" s="2"/>
      <c r="AB604" s="2"/>
      <c r="AC604" s="2"/>
      <c r="AD604" s="2"/>
      <c r="AE604" s="2"/>
      <c r="AF604" s="2"/>
      <c r="AG604" s="2"/>
    </row>
    <row r="605" ht="15.75" customHeight="1">
      <c r="A605" s="1380"/>
      <c r="B605" s="1381"/>
      <c r="C605" s="1381"/>
      <c r="D605" s="1382"/>
      <c r="E605" s="11"/>
      <c r="F605" s="11"/>
      <c r="G605" s="2"/>
      <c r="H605" s="2"/>
      <c r="I605" s="2"/>
      <c r="J605" s="8"/>
      <c r="K605" s="11"/>
      <c r="L605" s="11"/>
      <c r="M605" s="11"/>
      <c r="N605" s="11"/>
      <c r="O605" s="2"/>
      <c r="P605" s="2"/>
      <c r="Q605" s="274"/>
      <c r="R605" s="2"/>
      <c r="S605" s="2"/>
      <c r="T605" s="2"/>
      <c r="U605" s="11"/>
      <c r="V605" s="11"/>
      <c r="W605" s="2"/>
      <c r="X605" s="126"/>
      <c r="Y605" s="2"/>
      <c r="Z605" s="2"/>
      <c r="AA605" s="2"/>
      <c r="AB605" s="2"/>
      <c r="AC605" s="2"/>
      <c r="AD605" s="2"/>
      <c r="AE605" s="2"/>
      <c r="AF605" s="2"/>
      <c r="AG605" s="2"/>
    </row>
    <row r="606" ht="15.75" customHeight="1">
      <c r="A606" s="1380"/>
      <c r="B606" s="1381"/>
      <c r="C606" s="1381"/>
      <c r="D606" s="1382"/>
      <c r="E606" s="11"/>
      <c r="F606" s="11"/>
      <c r="G606" s="2"/>
      <c r="H606" s="2"/>
      <c r="I606" s="2"/>
      <c r="J606" s="8"/>
      <c r="K606" s="11"/>
      <c r="L606" s="11"/>
      <c r="M606" s="11"/>
      <c r="N606" s="11"/>
      <c r="O606" s="2"/>
      <c r="P606" s="2"/>
      <c r="Q606" s="274"/>
      <c r="R606" s="2"/>
      <c r="S606" s="2"/>
      <c r="T606" s="2"/>
      <c r="U606" s="11"/>
      <c r="V606" s="11"/>
      <c r="W606" s="2"/>
      <c r="X606" s="126"/>
      <c r="Y606" s="2"/>
      <c r="Z606" s="2"/>
      <c r="AA606" s="2"/>
      <c r="AB606" s="2"/>
      <c r="AC606" s="2"/>
      <c r="AD606" s="2"/>
      <c r="AE606" s="2"/>
      <c r="AF606" s="2"/>
      <c r="AG606" s="2"/>
    </row>
    <row r="607" ht="15.75" customHeight="1">
      <c r="A607" s="1380"/>
      <c r="B607" s="1381"/>
      <c r="C607" s="1381"/>
      <c r="D607" s="1382"/>
      <c r="E607" s="11"/>
      <c r="F607" s="11"/>
      <c r="G607" s="2"/>
      <c r="H607" s="2"/>
      <c r="I607" s="2"/>
      <c r="J607" s="8"/>
      <c r="K607" s="11"/>
      <c r="L607" s="11"/>
      <c r="M607" s="11"/>
      <c r="N607" s="11"/>
      <c r="O607" s="2"/>
      <c r="P607" s="2"/>
      <c r="Q607" s="274"/>
      <c r="R607" s="2"/>
      <c r="S607" s="2"/>
      <c r="T607" s="2"/>
      <c r="U607" s="11"/>
      <c r="V607" s="11"/>
      <c r="W607" s="2"/>
      <c r="X607" s="126"/>
      <c r="Y607" s="2"/>
      <c r="Z607" s="2"/>
      <c r="AA607" s="2"/>
      <c r="AB607" s="2"/>
      <c r="AC607" s="2"/>
      <c r="AD607" s="2"/>
      <c r="AE607" s="2"/>
      <c r="AF607" s="2"/>
      <c r="AG607" s="2"/>
    </row>
    <row r="608" ht="15.75" customHeight="1">
      <c r="A608" s="1380"/>
      <c r="B608" s="1381"/>
      <c r="C608" s="1381"/>
      <c r="D608" s="1382"/>
      <c r="E608" s="11"/>
      <c r="F608" s="11"/>
      <c r="G608" s="2"/>
      <c r="H608" s="2"/>
      <c r="I608" s="2"/>
      <c r="J608" s="8"/>
      <c r="K608" s="11"/>
      <c r="L608" s="11"/>
      <c r="M608" s="11"/>
      <c r="N608" s="11"/>
      <c r="O608" s="2"/>
      <c r="P608" s="2"/>
      <c r="Q608" s="274"/>
      <c r="R608" s="2"/>
      <c r="S608" s="2"/>
      <c r="T608" s="2"/>
      <c r="U608" s="11"/>
      <c r="V608" s="11"/>
      <c r="W608" s="2"/>
      <c r="X608" s="126"/>
      <c r="Y608" s="2"/>
      <c r="Z608" s="2"/>
      <c r="AA608" s="2"/>
      <c r="AB608" s="2"/>
      <c r="AC608" s="2"/>
      <c r="AD608" s="2"/>
      <c r="AE608" s="2"/>
      <c r="AF608" s="2"/>
      <c r="AG608" s="2"/>
    </row>
    <row r="609" ht="15.75" customHeight="1">
      <c r="A609" s="1380"/>
      <c r="B609" s="1381"/>
      <c r="C609" s="1381"/>
      <c r="D609" s="1382"/>
      <c r="E609" s="11"/>
      <c r="F609" s="11"/>
      <c r="G609" s="2"/>
      <c r="H609" s="2"/>
      <c r="I609" s="2"/>
      <c r="J609" s="8"/>
      <c r="K609" s="11"/>
      <c r="L609" s="11"/>
      <c r="M609" s="11"/>
      <c r="N609" s="11"/>
      <c r="O609" s="2"/>
      <c r="P609" s="2"/>
      <c r="Q609" s="274"/>
      <c r="R609" s="2"/>
      <c r="S609" s="2"/>
      <c r="T609" s="2"/>
      <c r="U609" s="11"/>
      <c r="V609" s="11"/>
      <c r="W609" s="2"/>
      <c r="X609" s="126"/>
      <c r="Y609" s="2"/>
      <c r="Z609" s="2"/>
      <c r="AA609" s="2"/>
      <c r="AB609" s="2"/>
      <c r="AC609" s="2"/>
      <c r="AD609" s="2"/>
      <c r="AE609" s="2"/>
      <c r="AF609" s="2"/>
      <c r="AG609" s="2"/>
    </row>
    <row r="610" ht="15.75" customHeight="1">
      <c r="A610" s="1380"/>
      <c r="B610" s="1381"/>
      <c r="C610" s="1381"/>
      <c r="D610" s="1382"/>
      <c r="E610" s="11"/>
      <c r="F610" s="11"/>
      <c r="G610" s="2"/>
      <c r="H610" s="2"/>
      <c r="I610" s="2"/>
      <c r="J610" s="8"/>
      <c r="K610" s="11"/>
      <c r="L610" s="11"/>
      <c r="M610" s="11"/>
      <c r="N610" s="11"/>
      <c r="O610" s="2"/>
      <c r="P610" s="2"/>
      <c r="Q610" s="274"/>
      <c r="R610" s="2"/>
      <c r="S610" s="2"/>
      <c r="T610" s="2"/>
      <c r="U610" s="11"/>
      <c r="V610" s="11"/>
      <c r="W610" s="2"/>
      <c r="X610" s="126"/>
      <c r="Y610" s="2"/>
      <c r="Z610" s="2"/>
      <c r="AA610" s="2"/>
      <c r="AB610" s="2"/>
      <c r="AC610" s="2"/>
      <c r="AD610" s="2"/>
      <c r="AE610" s="2"/>
      <c r="AF610" s="2"/>
      <c r="AG610" s="2"/>
    </row>
    <row r="611" ht="15.75" customHeight="1">
      <c r="A611" s="1380"/>
      <c r="B611" s="1381"/>
      <c r="C611" s="1381"/>
      <c r="D611" s="1382"/>
      <c r="E611" s="11"/>
      <c r="F611" s="11"/>
      <c r="G611" s="2"/>
      <c r="H611" s="2"/>
      <c r="I611" s="2"/>
      <c r="J611" s="8"/>
      <c r="K611" s="11"/>
      <c r="L611" s="11"/>
      <c r="M611" s="11"/>
      <c r="N611" s="11"/>
      <c r="O611" s="2"/>
      <c r="P611" s="2"/>
      <c r="Q611" s="274"/>
      <c r="R611" s="2"/>
      <c r="S611" s="2"/>
      <c r="T611" s="2"/>
      <c r="U611" s="11"/>
      <c r="V611" s="11"/>
      <c r="W611" s="2"/>
      <c r="X611" s="126"/>
      <c r="Y611" s="2"/>
      <c r="Z611" s="2"/>
      <c r="AA611" s="2"/>
      <c r="AB611" s="2"/>
      <c r="AC611" s="2"/>
      <c r="AD611" s="2"/>
      <c r="AE611" s="2"/>
      <c r="AF611" s="2"/>
      <c r="AG611" s="2"/>
    </row>
    <row r="612" ht="15.75" customHeight="1">
      <c r="A612" s="1380"/>
      <c r="B612" s="1381"/>
      <c r="C612" s="1381"/>
      <c r="D612" s="1382"/>
      <c r="E612" s="11"/>
      <c r="F612" s="11"/>
      <c r="G612" s="2"/>
      <c r="H612" s="2"/>
      <c r="I612" s="2"/>
      <c r="J612" s="8"/>
      <c r="K612" s="11"/>
      <c r="L612" s="11"/>
      <c r="M612" s="11"/>
      <c r="N612" s="11"/>
      <c r="O612" s="2"/>
      <c r="P612" s="2"/>
      <c r="Q612" s="274"/>
      <c r="R612" s="2"/>
      <c r="S612" s="2"/>
      <c r="T612" s="2"/>
      <c r="U612" s="11"/>
      <c r="V612" s="11"/>
      <c r="W612" s="2"/>
      <c r="X612" s="126"/>
      <c r="Y612" s="2"/>
      <c r="Z612" s="2"/>
      <c r="AA612" s="2"/>
      <c r="AB612" s="2"/>
      <c r="AC612" s="2"/>
      <c r="AD612" s="2"/>
      <c r="AE612" s="2"/>
      <c r="AF612" s="2"/>
      <c r="AG612" s="2"/>
    </row>
    <row r="613" ht="15.75" customHeight="1">
      <c r="A613" s="1380"/>
      <c r="B613" s="1381"/>
      <c r="C613" s="1381"/>
      <c r="D613" s="1382"/>
      <c r="E613" s="11"/>
      <c r="F613" s="11"/>
      <c r="G613" s="2"/>
      <c r="H613" s="2"/>
      <c r="I613" s="2"/>
      <c r="J613" s="8"/>
      <c r="K613" s="11"/>
      <c r="L613" s="11"/>
      <c r="M613" s="11"/>
      <c r="N613" s="11"/>
      <c r="O613" s="2"/>
      <c r="P613" s="2"/>
      <c r="Q613" s="274"/>
      <c r="R613" s="2"/>
      <c r="S613" s="2"/>
      <c r="T613" s="2"/>
      <c r="U613" s="11"/>
      <c r="V613" s="11"/>
      <c r="W613" s="2"/>
      <c r="X613" s="126"/>
      <c r="Y613" s="2"/>
      <c r="Z613" s="2"/>
      <c r="AA613" s="2"/>
      <c r="AB613" s="2"/>
      <c r="AC613" s="2"/>
      <c r="AD613" s="2"/>
      <c r="AE613" s="2"/>
      <c r="AF613" s="2"/>
      <c r="AG613" s="2"/>
    </row>
    <row r="614" ht="15.75" customHeight="1">
      <c r="A614" s="1380"/>
      <c r="B614" s="1381"/>
      <c r="C614" s="1381"/>
      <c r="D614" s="1382"/>
      <c r="E614" s="11"/>
      <c r="F614" s="11"/>
      <c r="G614" s="2"/>
      <c r="H614" s="2"/>
      <c r="I614" s="2"/>
      <c r="J614" s="8"/>
      <c r="K614" s="11"/>
      <c r="L614" s="11"/>
      <c r="M614" s="11"/>
      <c r="N614" s="11"/>
      <c r="O614" s="2"/>
      <c r="P614" s="2"/>
      <c r="Q614" s="274"/>
      <c r="R614" s="2"/>
      <c r="S614" s="2"/>
      <c r="T614" s="2"/>
      <c r="U614" s="11"/>
      <c r="V614" s="11"/>
      <c r="W614" s="2"/>
      <c r="X614" s="126"/>
      <c r="Y614" s="2"/>
      <c r="Z614" s="2"/>
      <c r="AA614" s="2"/>
      <c r="AB614" s="2"/>
      <c r="AC614" s="2"/>
      <c r="AD614" s="2"/>
      <c r="AE614" s="2"/>
      <c r="AF614" s="2"/>
      <c r="AG614" s="2"/>
    </row>
    <row r="615" ht="15.75" customHeight="1">
      <c r="A615" s="1380"/>
      <c r="B615" s="1381"/>
      <c r="C615" s="1381"/>
      <c r="D615" s="1382"/>
      <c r="E615" s="11"/>
      <c r="F615" s="11"/>
      <c r="G615" s="2"/>
      <c r="H615" s="2"/>
      <c r="I615" s="2"/>
      <c r="J615" s="8"/>
      <c r="K615" s="11"/>
      <c r="L615" s="11"/>
      <c r="M615" s="11"/>
      <c r="N615" s="11"/>
      <c r="O615" s="2"/>
      <c r="P615" s="2"/>
      <c r="Q615" s="274"/>
      <c r="R615" s="2"/>
      <c r="S615" s="2"/>
      <c r="T615" s="2"/>
      <c r="U615" s="11"/>
      <c r="V615" s="11"/>
      <c r="W615" s="2"/>
      <c r="X615" s="126"/>
      <c r="Y615" s="2"/>
      <c r="Z615" s="2"/>
      <c r="AA615" s="2"/>
      <c r="AB615" s="2"/>
      <c r="AC615" s="2"/>
      <c r="AD615" s="2"/>
      <c r="AE615" s="2"/>
      <c r="AF615" s="2"/>
      <c r="AG615" s="2"/>
    </row>
    <row r="616" ht="15.75" customHeight="1">
      <c r="A616" s="1380"/>
      <c r="B616" s="1381"/>
      <c r="C616" s="1381"/>
      <c r="D616" s="1382"/>
      <c r="E616" s="11"/>
      <c r="F616" s="11"/>
      <c r="G616" s="2"/>
      <c r="H616" s="2"/>
      <c r="I616" s="2"/>
      <c r="J616" s="8"/>
      <c r="K616" s="11"/>
      <c r="L616" s="11"/>
      <c r="M616" s="11"/>
      <c r="N616" s="11"/>
      <c r="O616" s="2"/>
      <c r="P616" s="2"/>
      <c r="Q616" s="274"/>
      <c r="R616" s="2"/>
      <c r="S616" s="2"/>
      <c r="T616" s="2"/>
      <c r="U616" s="11"/>
      <c r="V616" s="11"/>
      <c r="W616" s="2"/>
      <c r="X616" s="126"/>
      <c r="Y616" s="2"/>
      <c r="Z616" s="2"/>
      <c r="AA616" s="2"/>
      <c r="AB616" s="2"/>
      <c r="AC616" s="2"/>
      <c r="AD616" s="2"/>
      <c r="AE616" s="2"/>
      <c r="AF616" s="2"/>
      <c r="AG616" s="2"/>
    </row>
    <row r="617" ht="15.75" customHeight="1">
      <c r="A617" s="1380"/>
      <c r="B617" s="1381"/>
      <c r="C617" s="1381"/>
      <c r="D617" s="1382"/>
      <c r="E617" s="11"/>
      <c r="F617" s="11"/>
      <c r="G617" s="2"/>
      <c r="H617" s="2"/>
      <c r="I617" s="2"/>
      <c r="J617" s="8"/>
      <c r="K617" s="11"/>
      <c r="L617" s="11"/>
      <c r="M617" s="11"/>
      <c r="N617" s="11"/>
      <c r="O617" s="2"/>
      <c r="P617" s="2"/>
      <c r="Q617" s="274"/>
      <c r="R617" s="2"/>
      <c r="S617" s="2"/>
      <c r="T617" s="2"/>
      <c r="U617" s="11"/>
      <c r="V617" s="11"/>
      <c r="W617" s="2"/>
      <c r="X617" s="126"/>
      <c r="Y617" s="2"/>
      <c r="Z617" s="2"/>
      <c r="AA617" s="2"/>
      <c r="AB617" s="2"/>
      <c r="AC617" s="2"/>
      <c r="AD617" s="2"/>
      <c r="AE617" s="2"/>
      <c r="AF617" s="2"/>
      <c r="AG617" s="2"/>
    </row>
    <row r="618" ht="15.75" customHeight="1">
      <c r="A618" s="1380"/>
      <c r="B618" s="1381"/>
      <c r="C618" s="1381"/>
      <c r="D618" s="1382"/>
      <c r="E618" s="11"/>
      <c r="F618" s="11"/>
      <c r="G618" s="2"/>
      <c r="H618" s="2"/>
      <c r="I618" s="2"/>
      <c r="J618" s="8"/>
      <c r="K618" s="11"/>
      <c r="L618" s="11"/>
      <c r="M618" s="11"/>
      <c r="N618" s="11"/>
      <c r="O618" s="2"/>
      <c r="P618" s="2"/>
      <c r="Q618" s="274"/>
      <c r="R618" s="2"/>
      <c r="S618" s="2"/>
      <c r="T618" s="2"/>
      <c r="U618" s="11"/>
      <c r="V618" s="11"/>
      <c r="W618" s="2"/>
      <c r="X618" s="126"/>
      <c r="Y618" s="2"/>
      <c r="Z618" s="2"/>
      <c r="AA618" s="2"/>
      <c r="AB618" s="2"/>
      <c r="AC618" s="2"/>
      <c r="AD618" s="2"/>
      <c r="AE618" s="2"/>
      <c r="AF618" s="2"/>
      <c r="AG618" s="2"/>
    </row>
    <row r="619" ht="15.75" customHeight="1">
      <c r="A619" s="1380"/>
      <c r="B619" s="1381"/>
      <c r="C619" s="1381"/>
      <c r="D619" s="1382"/>
      <c r="E619" s="11"/>
      <c r="F619" s="11"/>
      <c r="G619" s="2"/>
      <c r="H619" s="2"/>
      <c r="I619" s="2"/>
      <c r="J619" s="8"/>
      <c r="K619" s="11"/>
      <c r="L619" s="11"/>
      <c r="M619" s="11"/>
      <c r="N619" s="11"/>
      <c r="O619" s="2"/>
      <c r="P619" s="2"/>
      <c r="Q619" s="274"/>
      <c r="R619" s="2"/>
      <c r="S619" s="2"/>
      <c r="T619" s="2"/>
      <c r="U619" s="11"/>
      <c r="V619" s="11"/>
      <c r="W619" s="2"/>
      <c r="X619" s="126"/>
      <c r="Y619" s="2"/>
      <c r="Z619" s="2"/>
      <c r="AA619" s="2"/>
      <c r="AB619" s="2"/>
      <c r="AC619" s="2"/>
      <c r="AD619" s="2"/>
      <c r="AE619" s="2"/>
      <c r="AF619" s="2"/>
      <c r="AG619" s="2"/>
    </row>
    <row r="620" ht="15.75" customHeight="1">
      <c r="A620" s="1380"/>
      <c r="B620" s="1381"/>
      <c r="C620" s="1381"/>
      <c r="D620" s="1382"/>
      <c r="E620" s="11"/>
      <c r="F620" s="11"/>
      <c r="G620" s="2"/>
      <c r="H620" s="2"/>
      <c r="I620" s="2"/>
      <c r="J620" s="8"/>
      <c r="K620" s="11"/>
      <c r="L620" s="11"/>
      <c r="M620" s="11"/>
      <c r="N620" s="11"/>
      <c r="O620" s="2"/>
      <c r="P620" s="2"/>
      <c r="Q620" s="274"/>
      <c r="R620" s="2"/>
      <c r="S620" s="2"/>
      <c r="T620" s="2"/>
      <c r="U620" s="11"/>
      <c r="V620" s="11"/>
      <c r="W620" s="2"/>
      <c r="X620" s="126"/>
      <c r="Y620" s="2"/>
      <c r="Z620" s="2"/>
      <c r="AA620" s="2"/>
      <c r="AB620" s="2"/>
      <c r="AC620" s="2"/>
      <c r="AD620" s="2"/>
      <c r="AE620" s="2"/>
      <c r="AF620" s="2"/>
      <c r="AG620" s="2"/>
    </row>
    <row r="621" ht="15.75" customHeight="1">
      <c r="A621" s="1380"/>
      <c r="B621" s="1381"/>
      <c r="C621" s="1381"/>
      <c r="D621" s="1382"/>
      <c r="E621" s="11"/>
      <c r="F621" s="11"/>
      <c r="G621" s="2"/>
      <c r="H621" s="2"/>
      <c r="I621" s="2"/>
      <c r="J621" s="8"/>
      <c r="K621" s="11"/>
      <c r="L621" s="11"/>
      <c r="M621" s="11"/>
      <c r="N621" s="11"/>
      <c r="O621" s="2"/>
      <c r="P621" s="2"/>
      <c r="Q621" s="274"/>
      <c r="R621" s="2"/>
      <c r="S621" s="2"/>
      <c r="T621" s="2"/>
      <c r="U621" s="11"/>
      <c r="V621" s="11"/>
      <c r="W621" s="2"/>
      <c r="X621" s="126"/>
      <c r="Y621" s="2"/>
      <c r="Z621" s="2"/>
      <c r="AA621" s="2"/>
      <c r="AB621" s="2"/>
      <c r="AC621" s="2"/>
      <c r="AD621" s="2"/>
      <c r="AE621" s="2"/>
      <c r="AF621" s="2"/>
      <c r="AG621" s="2"/>
    </row>
    <row r="622" ht="15.75" customHeight="1">
      <c r="A622" s="1380"/>
      <c r="B622" s="1381"/>
      <c r="C622" s="1381"/>
      <c r="D622" s="1382"/>
      <c r="E622" s="11"/>
      <c r="F622" s="11"/>
      <c r="G622" s="2"/>
      <c r="H622" s="2"/>
      <c r="I622" s="2"/>
      <c r="J622" s="8"/>
      <c r="K622" s="11"/>
      <c r="L622" s="11"/>
      <c r="M622" s="11"/>
      <c r="N622" s="11"/>
      <c r="O622" s="2"/>
      <c r="P622" s="2"/>
      <c r="Q622" s="274"/>
      <c r="R622" s="2"/>
      <c r="S622" s="2"/>
      <c r="T622" s="2"/>
      <c r="U622" s="11"/>
      <c r="V622" s="11"/>
      <c r="W622" s="2"/>
      <c r="X622" s="126"/>
      <c r="Y622" s="2"/>
      <c r="Z622" s="2"/>
      <c r="AA622" s="2"/>
      <c r="AB622" s="2"/>
      <c r="AC622" s="2"/>
      <c r="AD622" s="2"/>
      <c r="AE622" s="2"/>
      <c r="AF622" s="2"/>
      <c r="AG622" s="2"/>
    </row>
    <row r="623" ht="15.75" customHeight="1">
      <c r="A623" s="1380"/>
      <c r="B623" s="1381"/>
      <c r="C623" s="1381"/>
      <c r="D623" s="1382"/>
      <c r="E623" s="11"/>
      <c r="F623" s="11"/>
      <c r="G623" s="2"/>
      <c r="H623" s="2"/>
      <c r="I623" s="2"/>
      <c r="J623" s="8"/>
      <c r="K623" s="11"/>
      <c r="L623" s="11"/>
      <c r="M623" s="11"/>
      <c r="N623" s="11"/>
      <c r="O623" s="2"/>
      <c r="P623" s="2"/>
      <c r="Q623" s="274"/>
      <c r="R623" s="2"/>
      <c r="S623" s="2"/>
      <c r="T623" s="2"/>
      <c r="U623" s="11"/>
      <c r="V623" s="11"/>
      <c r="W623" s="2"/>
      <c r="X623" s="126"/>
      <c r="Y623" s="2"/>
      <c r="Z623" s="2"/>
      <c r="AA623" s="2"/>
      <c r="AB623" s="2"/>
      <c r="AC623" s="2"/>
      <c r="AD623" s="2"/>
      <c r="AE623" s="2"/>
      <c r="AF623" s="2"/>
      <c r="AG623" s="2"/>
    </row>
    <row r="624" ht="15.75" customHeight="1">
      <c r="A624" s="1380"/>
      <c r="B624" s="1381"/>
      <c r="C624" s="1381"/>
      <c r="D624" s="1382"/>
      <c r="E624" s="11"/>
      <c r="F624" s="11"/>
      <c r="G624" s="2"/>
      <c r="H624" s="2"/>
      <c r="I624" s="2"/>
      <c r="J624" s="8"/>
      <c r="K624" s="11"/>
      <c r="L624" s="11"/>
      <c r="M624" s="11"/>
      <c r="N624" s="11"/>
      <c r="O624" s="2"/>
      <c r="P624" s="2"/>
      <c r="Q624" s="274"/>
      <c r="R624" s="2"/>
      <c r="S624" s="2"/>
      <c r="T624" s="2"/>
      <c r="U624" s="11"/>
      <c r="V624" s="11"/>
      <c r="W624" s="2"/>
      <c r="X624" s="126"/>
      <c r="Y624" s="2"/>
      <c r="Z624" s="2"/>
      <c r="AA624" s="2"/>
      <c r="AB624" s="2"/>
      <c r="AC624" s="2"/>
      <c r="AD624" s="2"/>
      <c r="AE624" s="2"/>
      <c r="AF624" s="2"/>
      <c r="AG624" s="2"/>
    </row>
    <row r="625" ht="15.75" customHeight="1">
      <c r="A625" s="1380"/>
      <c r="B625" s="1381"/>
      <c r="C625" s="1381"/>
      <c r="D625" s="1382"/>
      <c r="E625" s="11"/>
      <c r="F625" s="11"/>
      <c r="G625" s="2"/>
      <c r="H625" s="2"/>
      <c r="I625" s="2"/>
      <c r="J625" s="8"/>
      <c r="K625" s="11"/>
      <c r="L625" s="11"/>
      <c r="M625" s="11"/>
      <c r="N625" s="11"/>
      <c r="O625" s="2"/>
      <c r="P625" s="2"/>
      <c r="Q625" s="274"/>
      <c r="R625" s="2"/>
      <c r="S625" s="2"/>
      <c r="T625" s="2"/>
      <c r="U625" s="11"/>
      <c r="V625" s="11"/>
      <c r="W625" s="2"/>
      <c r="X625" s="126"/>
      <c r="Y625" s="2"/>
      <c r="Z625" s="2"/>
      <c r="AA625" s="2"/>
      <c r="AB625" s="2"/>
      <c r="AC625" s="2"/>
      <c r="AD625" s="2"/>
      <c r="AE625" s="2"/>
      <c r="AF625" s="2"/>
      <c r="AG625" s="2"/>
    </row>
    <row r="626" ht="15.75" customHeight="1">
      <c r="A626" s="1380"/>
      <c r="B626" s="1381"/>
      <c r="C626" s="1381"/>
      <c r="D626" s="1382"/>
      <c r="E626" s="11"/>
      <c r="F626" s="11"/>
      <c r="G626" s="2"/>
      <c r="H626" s="2"/>
      <c r="I626" s="2"/>
      <c r="J626" s="8"/>
      <c r="K626" s="11"/>
      <c r="L626" s="11"/>
      <c r="M626" s="11"/>
      <c r="N626" s="11"/>
      <c r="O626" s="2"/>
      <c r="P626" s="2"/>
      <c r="Q626" s="274"/>
      <c r="R626" s="2"/>
      <c r="S626" s="2"/>
      <c r="T626" s="2"/>
      <c r="U626" s="11"/>
      <c r="V626" s="11"/>
      <c r="W626" s="2"/>
      <c r="X626" s="126"/>
      <c r="Y626" s="2"/>
      <c r="Z626" s="2"/>
      <c r="AA626" s="2"/>
      <c r="AB626" s="2"/>
      <c r="AC626" s="2"/>
      <c r="AD626" s="2"/>
      <c r="AE626" s="2"/>
      <c r="AF626" s="2"/>
      <c r="AG626" s="2"/>
    </row>
    <row r="627" ht="15.75" customHeight="1">
      <c r="A627" s="1380"/>
      <c r="B627" s="1381"/>
      <c r="C627" s="1381"/>
      <c r="D627" s="1382"/>
      <c r="E627" s="11"/>
      <c r="F627" s="11"/>
      <c r="G627" s="2"/>
      <c r="H627" s="2"/>
      <c r="I627" s="2"/>
      <c r="J627" s="8"/>
      <c r="K627" s="11"/>
      <c r="L627" s="11"/>
      <c r="M627" s="11"/>
      <c r="N627" s="11"/>
      <c r="O627" s="2"/>
      <c r="P627" s="2"/>
      <c r="Q627" s="274"/>
      <c r="R627" s="2"/>
      <c r="S627" s="2"/>
      <c r="T627" s="2"/>
      <c r="U627" s="11"/>
      <c r="V627" s="11"/>
      <c r="W627" s="2"/>
      <c r="X627" s="126"/>
      <c r="Y627" s="2"/>
      <c r="Z627" s="2"/>
      <c r="AA627" s="2"/>
      <c r="AB627" s="2"/>
      <c r="AC627" s="2"/>
      <c r="AD627" s="2"/>
      <c r="AE627" s="2"/>
      <c r="AF627" s="2"/>
      <c r="AG627" s="2"/>
    </row>
    <row r="628" ht="15.75" customHeight="1">
      <c r="A628" s="1380"/>
      <c r="B628" s="1381"/>
      <c r="C628" s="1381"/>
      <c r="D628" s="1382"/>
      <c r="E628" s="11"/>
      <c r="F628" s="11"/>
      <c r="G628" s="2"/>
      <c r="H628" s="2"/>
      <c r="I628" s="2"/>
      <c r="J628" s="8"/>
      <c r="K628" s="11"/>
      <c r="L628" s="11"/>
      <c r="M628" s="11"/>
      <c r="N628" s="11"/>
      <c r="O628" s="2"/>
      <c r="P628" s="2"/>
      <c r="Q628" s="274"/>
      <c r="R628" s="2"/>
      <c r="S628" s="2"/>
      <c r="T628" s="2"/>
      <c r="U628" s="11"/>
      <c r="V628" s="11"/>
      <c r="W628" s="2"/>
      <c r="X628" s="126"/>
      <c r="Y628" s="2"/>
      <c r="Z628" s="2"/>
      <c r="AA628" s="2"/>
      <c r="AB628" s="2"/>
      <c r="AC628" s="2"/>
      <c r="AD628" s="2"/>
      <c r="AE628" s="2"/>
      <c r="AF628" s="2"/>
      <c r="AG628" s="2"/>
    </row>
    <row r="629" ht="15.75" customHeight="1">
      <c r="A629" s="1380"/>
      <c r="B629" s="1381"/>
      <c r="C629" s="1381"/>
      <c r="D629" s="1382"/>
      <c r="E629" s="11"/>
      <c r="F629" s="11"/>
      <c r="G629" s="2"/>
      <c r="H629" s="2"/>
      <c r="I629" s="2"/>
      <c r="J629" s="8"/>
      <c r="K629" s="11"/>
      <c r="L629" s="11"/>
      <c r="M629" s="11"/>
      <c r="N629" s="11"/>
      <c r="O629" s="2"/>
      <c r="P629" s="2"/>
      <c r="Q629" s="274"/>
      <c r="R629" s="2"/>
      <c r="S629" s="2"/>
      <c r="T629" s="2"/>
      <c r="U629" s="11"/>
      <c r="V629" s="11"/>
      <c r="W629" s="2"/>
      <c r="X629" s="126"/>
      <c r="Y629" s="2"/>
      <c r="Z629" s="2"/>
      <c r="AA629" s="2"/>
      <c r="AB629" s="2"/>
      <c r="AC629" s="2"/>
      <c r="AD629" s="2"/>
      <c r="AE629" s="2"/>
      <c r="AF629" s="2"/>
      <c r="AG629" s="2"/>
    </row>
    <row r="630" ht="15.75" customHeight="1">
      <c r="A630" s="1380"/>
      <c r="B630" s="1381"/>
      <c r="C630" s="1381"/>
      <c r="D630" s="1382"/>
      <c r="E630" s="11"/>
      <c r="F630" s="11"/>
      <c r="G630" s="2"/>
      <c r="H630" s="2"/>
      <c r="I630" s="2"/>
      <c r="J630" s="8"/>
      <c r="K630" s="11"/>
      <c r="L630" s="11"/>
      <c r="M630" s="11"/>
      <c r="N630" s="11"/>
      <c r="O630" s="2"/>
      <c r="P630" s="2"/>
      <c r="Q630" s="274"/>
      <c r="R630" s="2"/>
      <c r="S630" s="2"/>
      <c r="T630" s="2"/>
      <c r="U630" s="11"/>
      <c r="V630" s="11"/>
      <c r="W630" s="2"/>
      <c r="X630" s="126"/>
      <c r="Y630" s="2"/>
      <c r="Z630" s="2"/>
      <c r="AA630" s="2"/>
      <c r="AB630" s="2"/>
      <c r="AC630" s="2"/>
      <c r="AD630" s="2"/>
      <c r="AE630" s="2"/>
      <c r="AF630" s="2"/>
      <c r="AG630" s="2"/>
    </row>
    <row r="631" ht="15.75" customHeight="1">
      <c r="A631" s="1380"/>
      <c r="B631" s="1381"/>
      <c r="C631" s="1381"/>
      <c r="D631" s="1382"/>
      <c r="E631" s="11"/>
      <c r="F631" s="11"/>
      <c r="G631" s="2"/>
      <c r="H631" s="2"/>
      <c r="I631" s="2"/>
      <c r="J631" s="8"/>
      <c r="K631" s="11"/>
      <c r="L631" s="11"/>
      <c r="M631" s="11"/>
      <c r="N631" s="11"/>
      <c r="O631" s="2"/>
      <c r="P631" s="2"/>
      <c r="Q631" s="274"/>
      <c r="R631" s="2"/>
      <c r="S631" s="2"/>
      <c r="T631" s="2"/>
      <c r="U631" s="11"/>
      <c r="V631" s="11"/>
      <c r="W631" s="2"/>
      <c r="X631" s="126"/>
      <c r="Y631" s="2"/>
      <c r="Z631" s="2"/>
      <c r="AA631" s="2"/>
      <c r="AB631" s="2"/>
      <c r="AC631" s="2"/>
      <c r="AD631" s="2"/>
      <c r="AE631" s="2"/>
      <c r="AF631" s="2"/>
      <c r="AG631" s="2"/>
    </row>
    <row r="632" ht="15.75" customHeight="1">
      <c r="A632" s="1380"/>
      <c r="B632" s="1381"/>
      <c r="C632" s="1381"/>
      <c r="D632" s="1382"/>
      <c r="E632" s="11"/>
      <c r="F632" s="11"/>
      <c r="G632" s="2"/>
      <c r="H632" s="2"/>
      <c r="I632" s="2"/>
      <c r="J632" s="8"/>
      <c r="K632" s="11"/>
      <c r="L632" s="11"/>
      <c r="M632" s="11"/>
      <c r="N632" s="11"/>
      <c r="O632" s="2"/>
      <c r="P632" s="2"/>
      <c r="Q632" s="274"/>
      <c r="R632" s="2"/>
      <c r="S632" s="2"/>
      <c r="T632" s="2"/>
      <c r="U632" s="11"/>
      <c r="V632" s="11"/>
      <c r="W632" s="2"/>
      <c r="X632" s="126"/>
      <c r="Y632" s="2"/>
      <c r="Z632" s="2"/>
      <c r="AA632" s="2"/>
      <c r="AB632" s="2"/>
      <c r="AC632" s="2"/>
      <c r="AD632" s="2"/>
      <c r="AE632" s="2"/>
      <c r="AF632" s="2"/>
      <c r="AG632" s="2"/>
    </row>
    <row r="633" ht="15.75" customHeight="1">
      <c r="A633" s="1380"/>
      <c r="B633" s="1381"/>
      <c r="C633" s="1381"/>
      <c r="D633" s="1382"/>
      <c r="E633" s="11"/>
      <c r="F633" s="11"/>
      <c r="G633" s="2"/>
      <c r="H633" s="2"/>
      <c r="I633" s="2"/>
      <c r="J633" s="8"/>
      <c r="K633" s="11"/>
      <c r="L633" s="11"/>
      <c r="M633" s="11"/>
      <c r="N633" s="11"/>
      <c r="O633" s="2"/>
      <c r="P633" s="2"/>
      <c r="Q633" s="274"/>
      <c r="R633" s="2"/>
      <c r="S633" s="2"/>
      <c r="T633" s="2"/>
      <c r="U633" s="11"/>
      <c r="V633" s="11"/>
      <c r="W633" s="2"/>
      <c r="X633" s="126"/>
      <c r="Y633" s="2"/>
      <c r="Z633" s="2"/>
      <c r="AA633" s="2"/>
      <c r="AB633" s="2"/>
      <c r="AC633" s="2"/>
      <c r="AD633" s="2"/>
      <c r="AE633" s="2"/>
      <c r="AF633" s="2"/>
      <c r="AG633" s="2"/>
    </row>
    <row r="634" ht="15.75" customHeight="1">
      <c r="A634" s="1380"/>
      <c r="B634" s="1381"/>
      <c r="C634" s="1381"/>
      <c r="D634" s="1382"/>
      <c r="E634" s="11"/>
      <c r="F634" s="11"/>
      <c r="G634" s="2"/>
      <c r="H634" s="2"/>
      <c r="I634" s="2"/>
      <c r="J634" s="8"/>
      <c r="K634" s="11"/>
      <c r="L634" s="11"/>
      <c r="M634" s="11"/>
      <c r="N634" s="11"/>
      <c r="O634" s="2"/>
      <c r="P634" s="2"/>
      <c r="Q634" s="274"/>
      <c r="R634" s="2"/>
      <c r="S634" s="2"/>
      <c r="T634" s="2"/>
      <c r="U634" s="11"/>
      <c r="V634" s="11"/>
      <c r="W634" s="2"/>
      <c r="X634" s="126"/>
      <c r="Y634" s="2"/>
      <c r="Z634" s="2"/>
      <c r="AA634" s="2"/>
      <c r="AB634" s="2"/>
      <c r="AC634" s="2"/>
      <c r="AD634" s="2"/>
      <c r="AE634" s="2"/>
      <c r="AF634" s="2"/>
      <c r="AG634" s="2"/>
    </row>
    <row r="635" ht="15.75" customHeight="1">
      <c r="A635" s="1380"/>
      <c r="B635" s="1381"/>
      <c r="C635" s="1381"/>
      <c r="D635" s="1382"/>
      <c r="E635" s="11"/>
      <c r="F635" s="11"/>
      <c r="G635" s="2"/>
      <c r="H635" s="2"/>
      <c r="I635" s="2"/>
      <c r="J635" s="8"/>
      <c r="K635" s="11"/>
      <c r="L635" s="11"/>
      <c r="M635" s="11"/>
      <c r="N635" s="11"/>
      <c r="O635" s="2"/>
      <c r="P635" s="2"/>
      <c r="Q635" s="274"/>
      <c r="R635" s="2"/>
      <c r="S635" s="2"/>
      <c r="T635" s="2"/>
      <c r="U635" s="11"/>
      <c r="V635" s="11"/>
      <c r="W635" s="2"/>
      <c r="X635" s="126"/>
      <c r="Y635" s="2"/>
      <c r="Z635" s="2"/>
      <c r="AA635" s="2"/>
      <c r="AB635" s="2"/>
      <c r="AC635" s="2"/>
      <c r="AD635" s="2"/>
      <c r="AE635" s="2"/>
      <c r="AF635" s="2"/>
      <c r="AG635" s="2"/>
    </row>
    <row r="636" ht="15.75" customHeight="1">
      <c r="A636" s="1380"/>
      <c r="B636" s="1381"/>
      <c r="C636" s="1381"/>
      <c r="D636" s="1382"/>
      <c r="E636" s="11"/>
      <c r="F636" s="11"/>
      <c r="G636" s="2"/>
      <c r="H636" s="2"/>
      <c r="I636" s="2"/>
      <c r="J636" s="8"/>
      <c r="K636" s="11"/>
      <c r="L636" s="11"/>
      <c r="M636" s="11"/>
      <c r="N636" s="11"/>
      <c r="O636" s="2"/>
      <c r="P636" s="2"/>
      <c r="Q636" s="274"/>
      <c r="R636" s="2"/>
      <c r="S636" s="2"/>
      <c r="T636" s="2"/>
      <c r="U636" s="11"/>
      <c r="V636" s="11"/>
      <c r="W636" s="2"/>
      <c r="X636" s="126"/>
      <c r="Y636" s="2"/>
      <c r="Z636" s="2"/>
      <c r="AA636" s="2"/>
      <c r="AB636" s="2"/>
      <c r="AC636" s="2"/>
      <c r="AD636" s="2"/>
      <c r="AE636" s="2"/>
      <c r="AF636" s="2"/>
      <c r="AG636" s="2"/>
    </row>
    <row r="637" ht="15.75" customHeight="1">
      <c r="A637" s="1380"/>
      <c r="B637" s="1381"/>
      <c r="C637" s="1381"/>
      <c r="D637" s="1382"/>
      <c r="E637" s="11"/>
      <c r="F637" s="11"/>
      <c r="G637" s="2"/>
      <c r="H637" s="2"/>
      <c r="I637" s="2"/>
      <c r="J637" s="8"/>
      <c r="K637" s="11"/>
      <c r="L637" s="11"/>
      <c r="M637" s="11"/>
      <c r="N637" s="11"/>
      <c r="O637" s="2"/>
      <c r="P637" s="2"/>
      <c r="Q637" s="274"/>
      <c r="R637" s="2"/>
      <c r="S637" s="2"/>
      <c r="T637" s="2"/>
      <c r="U637" s="11"/>
      <c r="V637" s="11"/>
      <c r="W637" s="2"/>
      <c r="X637" s="126"/>
      <c r="Y637" s="2"/>
      <c r="Z637" s="2"/>
      <c r="AA637" s="2"/>
      <c r="AB637" s="2"/>
      <c r="AC637" s="2"/>
      <c r="AD637" s="2"/>
      <c r="AE637" s="2"/>
      <c r="AF637" s="2"/>
      <c r="AG637" s="2"/>
    </row>
    <row r="638" ht="15.75" customHeight="1">
      <c r="A638" s="1380"/>
      <c r="B638" s="1381"/>
      <c r="C638" s="1381"/>
      <c r="D638" s="1382"/>
      <c r="E638" s="11"/>
      <c r="F638" s="11"/>
      <c r="G638" s="2"/>
      <c r="H638" s="2"/>
      <c r="I638" s="2"/>
      <c r="J638" s="8"/>
      <c r="K638" s="11"/>
      <c r="L638" s="11"/>
      <c r="M638" s="11"/>
      <c r="N638" s="11"/>
      <c r="O638" s="2"/>
      <c r="P638" s="2"/>
      <c r="Q638" s="274"/>
      <c r="R638" s="2"/>
      <c r="S638" s="2"/>
      <c r="T638" s="2"/>
      <c r="U638" s="11"/>
      <c r="V638" s="11"/>
      <c r="W638" s="2"/>
      <c r="X638" s="126"/>
      <c r="Y638" s="2"/>
      <c r="Z638" s="2"/>
      <c r="AA638" s="2"/>
      <c r="AB638" s="2"/>
      <c r="AC638" s="2"/>
      <c r="AD638" s="2"/>
      <c r="AE638" s="2"/>
      <c r="AF638" s="2"/>
      <c r="AG638" s="2"/>
    </row>
    <row r="639" ht="15.75" customHeight="1">
      <c r="A639" s="1380"/>
      <c r="B639" s="1381"/>
      <c r="C639" s="1381"/>
      <c r="D639" s="1382"/>
      <c r="E639" s="11"/>
      <c r="F639" s="11"/>
      <c r="G639" s="2"/>
      <c r="H639" s="2"/>
      <c r="I639" s="2"/>
      <c r="J639" s="8"/>
      <c r="K639" s="11"/>
      <c r="L639" s="11"/>
      <c r="M639" s="11"/>
      <c r="N639" s="11"/>
      <c r="O639" s="2"/>
      <c r="P639" s="2"/>
      <c r="Q639" s="274"/>
      <c r="R639" s="2"/>
      <c r="S639" s="2"/>
      <c r="T639" s="2"/>
      <c r="U639" s="11"/>
      <c r="V639" s="11"/>
      <c r="W639" s="2"/>
      <c r="X639" s="126"/>
      <c r="Y639" s="2"/>
      <c r="Z639" s="2"/>
      <c r="AA639" s="2"/>
      <c r="AB639" s="2"/>
      <c r="AC639" s="2"/>
      <c r="AD639" s="2"/>
      <c r="AE639" s="2"/>
      <c r="AF639" s="2"/>
      <c r="AG639" s="2"/>
    </row>
    <row r="640" ht="15.75" customHeight="1">
      <c r="A640" s="1380"/>
      <c r="B640" s="1381"/>
      <c r="C640" s="1381"/>
      <c r="D640" s="1382"/>
      <c r="E640" s="11"/>
      <c r="F640" s="11"/>
      <c r="G640" s="2"/>
      <c r="H640" s="2"/>
      <c r="I640" s="2"/>
      <c r="J640" s="8"/>
      <c r="K640" s="11"/>
      <c r="L640" s="11"/>
      <c r="M640" s="11"/>
      <c r="N640" s="11"/>
      <c r="O640" s="2"/>
      <c r="P640" s="2"/>
      <c r="Q640" s="274"/>
      <c r="R640" s="2"/>
      <c r="S640" s="2"/>
      <c r="T640" s="2"/>
      <c r="U640" s="11"/>
      <c r="V640" s="11"/>
      <c r="W640" s="2"/>
      <c r="X640" s="126"/>
      <c r="Y640" s="2"/>
      <c r="Z640" s="2"/>
      <c r="AA640" s="2"/>
      <c r="AB640" s="2"/>
      <c r="AC640" s="2"/>
      <c r="AD640" s="2"/>
      <c r="AE640" s="2"/>
      <c r="AF640" s="2"/>
      <c r="AG640" s="2"/>
    </row>
    <row r="641" ht="15.75" customHeight="1">
      <c r="A641" s="1380"/>
      <c r="B641" s="1381"/>
      <c r="C641" s="1381"/>
      <c r="D641" s="1382"/>
      <c r="E641" s="11"/>
      <c r="F641" s="11"/>
      <c r="G641" s="2"/>
      <c r="H641" s="2"/>
      <c r="I641" s="2"/>
      <c r="J641" s="8"/>
      <c r="K641" s="11"/>
      <c r="L641" s="11"/>
      <c r="M641" s="11"/>
      <c r="N641" s="11"/>
      <c r="O641" s="2"/>
      <c r="P641" s="2"/>
      <c r="Q641" s="274"/>
      <c r="R641" s="2"/>
      <c r="S641" s="2"/>
      <c r="T641" s="2"/>
      <c r="U641" s="11"/>
      <c r="V641" s="11"/>
      <c r="W641" s="2"/>
      <c r="X641" s="126"/>
      <c r="Y641" s="2"/>
      <c r="Z641" s="2"/>
      <c r="AA641" s="2"/>
      <c r="AB641" s="2"/>
      <c r="AC641" s="2"/>
      <c r="AD641" s="2"/>
      <c r="AE641" s="2"/>
      <c r="AF641" s="2"/>
      <c r="AG641" s="2"/>
    </row>
    <row r="642" ht="15.75" customHeight="1">
      <c r="A642" s="1380"/>
      <c r="B642" s="1381"/>
      <c r="C642" s="1381"/>
      <c r="D642" s="1382"/>
      <c r="E642" s="11"/>
      <c r="F642" s="11"/>
      <c r="G642" s="2"/>
      <c r="H642" s="2"/>
      <c r="I642" s="2"/>
      <c r="J642" s="8"/>
      <c r="K642" s="11"/>
      <c r="L642" s="11"/>
      <c r="M642" s="11"/>
      <c r="N642" s="11"/>
      <c r="O642" s="2"/>
      <c r="P642" s="2"/>
      <c r="Q642" s="274"/>
      <c r="R642" s="2"/>
      <c r="S642" s="2"/>
      <c r="T642" s="2"/>
      <c r="U642" s="11"/>
      <c r="V642" s="11"/>
      <c r="W642" s="2"/>
      <c r="X642" s="126"/>
      <c r="Y642" s="2"/>
      <c r="Z642" s="2"/>
      <c r="AA642" s="2"/>
      <c r="AB642" s="2"/>
      <c r="AC642" s="2"/>
      <c r="AD642" s="2"/>
      <c r="AE642" s="2"/>
      <c r="AF642" s="2"/>
      <c r="AG642" s="2"/>
    </row>
    <row r="643" ht="15.75" customHeight="1">
      <c r="A643" s="1380"/>
      <c r="B643" s="1381"/>
      <c r="C643" s="1381"/>
      <c r="D643" s="1382"/>
      <c r="E643" s="11"/>
      <c r="F643" s="11"/>
      <c r="G643" s="2"/>
      <c r="H643" s="2"/>
      <c r="I643" s="2"/>
      <c r="J643" s="8"/>
      <c r="K643" s="11"/>
      <c r="L643" s="11"/>
      <c r="M643" s="11"/>
      <c r="N643" s="11"/>
      <c r="O643" s="2"/>
      <c r="P643" s="2"/>
      <c r="Q643" s="274"/>
      <c r="R643" s="2"/>
      <c r="S643" s="2"/>
      <c r="T643" s="2"/>
      <c r="U643" s="11"/>
      <c r="V643" s="11"/>
      <c r="W643" s="2"/>
      <c r="X643" s="126"/>
      <c r="Y643" s="2"/>
      <c r="Z643" s="2"/>
      <c r="AA643" s="2"/>
      <c r="AB643" s="2"/>
      <c r="AC643" s="2"/>
      <c r="AD643" s="2"/>
      <c r="AE643" s="2"/>
      <c r="AF643" s="2"/>
      <c r="AG643" s="2"/>
    </row>
    <row r="644" ht="15.75" customHeight="1">
      <c r="A644" s="1380"/>
      <c r="B644" s="1381"/>
      <c r="C644" s="1381"/>
      <c r="D644" s="1382"/>
      <c r="E644" s="11"/>
      <c r="F644" s="11"/>
      <c r="G644" s="2"/>
      <c r="H644" s="2"/>
      <c r="I644" s="2"/>
      <c r="J644" s="8"/>
      <c r="K644" s="11"/>
      <c r="L644" s="11"/>
      <c r="M644" s="11"/>
      <c r="N644" s="11"/>
      <c r="O644" s="2"/>
      <c r="P644" s="2"/>
      <c r="Q644" s="274"/>
      <c r="R644" s="2"/>
      <c r="S644" s="2"/>
      <c r="T644" s="2"/>
      <c r="U644" s="11"/>
      <c r="V644" s="11"/>
      <c r="W644" s="2"/>
      <c r="X644" s="126"/>
      <c r="Y644" s="2"/>
      <c r="Z644" s="2"/>
      <c r="AA644" s="2"/>
      <c r="AB644" s="2"/>
      <c r="AC644" s="2"/>
      <c r="AD644" s="2"/>
      <c r="AE644" s="2"/>
      <c r="AF644" s="2"/>
      <c r="AG644" s="2"/>
    </row>
    <row r="645" ht="15.75" customHeight="1">
      <c r="A645" s="1380"/>
      <c r="B645" s="1381"/>
      <c r="C645" s="1381"/>
      <c r="D645" s="1382"/>
      <c r="E645" s="11"/>
      <c r="F645" s="11"/>
      <c r="G645" s="2"/>
      <c r="H645" s="2"/>
      <c r="I645" s="2"/>
      <c r="J645" s="8"/>
      <c r="K645" s="11"/>
      <c r="L645" s="11"/>
      <c r="M645" s="11"/>
      <c r="N645" s="11"/>
      <c r="O645" s="2"/>
      <c r="P645" s="2"/>
      <c r="Q645" s="274"/>
      <c r="R645" s="2"/>
      <c r="S645" s="2"/>
      <c r="T645" s="2"/>
      <c r="U645" s="11"/>
      <c r="V645" s="11"/>
      <c r="W645" s="2"/>
      <c r="X645" s="126"/>
      <c r="Y645" s="2"/>
      <c r="Z645" s="2"/>
      <c r="AA645" s="2"/>
      <c r="AB645" s="2"/>
      <c r="AC645" s="2"/>
      <c r="AD645" s="2"/>
      <c r="AE645" s="2"/>
      <c r="AF645" s="2"/>
      <c r="AG645" s="2"/>
    </row>
    <row r="646" ht="15.75" customHeight="1">
      <c r="A646" s="1380"/>
      <c r="B646" s="1381"/>
      <c r="C646" s="1381"/>
      <c r="D646" s="1382"/>
      <c r="E646" s="11"/>
      <c r="F646" s="11"/>
      <c r="G646" s="2"/>
      <c r="H646" s="2"/>
      <c r="I646" s="2"/>
      <c r="J646" s="8"/>
      <c r="K646" s="11"/>
      <c r="L646" s="11"/>
      <c r="M646" s="11"/>
      <c r="N646" s="11"/>
      <c r="O646" s="2"/>
      <c r="P646" s="2"/>
      <c r="Q646" s="274"/>
      <c r="R646" s="2"/>
      <c r="S646" s="2"/>
      <c r="T646" s="2"/>
      <c r="U646" s="11"/>
      <c r="V646" s="11"/>
      <c r="W646" s="2"/>
      <c r="X646" s="126"/>
      <c r="Y646" s="2"/>
      <c r="Z646" s="2"/>
      <c r="AA646" s="2"/>
      <c r="AB646" s="2"/>
      <c r="AC646" s="2"/>
      <c r="AD646" s="2"/>
      <c r="AE646" s="2"/>
      <c r="AF646" s="2"/>
      <c r="AG646" s="2"/>
    </row>
    <row r="647" ht="15.75" customHeight="1">
      <c r="A647" s="1380"/>
      <c r="B647" s="1381"/>
      <c r="C647" s="1381"/>
      <c r="D647" s="1382"/>
      <c r="E647" s="11"/>
      <c r="F647" s="11"/>
      <c r="G647" s="2"/>
      <c r="H647" s="2"/>
      <c r="I647" s="2"/>
      <c r="J647" s="8"/>
      <c r="K647" s="11"/>
      <c r="L647" s="11"/>
      <c r="M647" s="11"/>
      <c r="N647" s="11"/>
      <c r="O647" s="2"/>
      <c r="P647" s="2"/>
      <c r="Q647" s="274"/>
      <c r="R647" s="2"/>
      <c r="S647" s="2"/>
      <c r="T647" s="2"/>
      <c r="U647" s="11"/>
      <c r="V647" s="11"/>
      <c r="W647" s="2"/>
      <c r="X647" s="126"/>
      <c r="Y647" s="2"/>
      <c r="Z647" s="2"/>
      <c r="AA647" s="2"/>
      <c r="AB647" s="2"/>
      <c r="AC647" s="2"/>
      <c r="AD647" s="2"/>
      <c r="AE647" s="2"/>
      <c r="AF647" s="2"/>
      <c r="AG647" s="2"/>
    </row>
    <row r="648" ht="15.75" customHeight="1">
      <c r="A648" s="1380"/>
      <c r="B648" s="1381"/>
      <c r="C648" s="1381"/>
      <c r="D648" s="1382"/>
      <c r="E648" s="11"/>
      <c r="F648" s="11"/>
      <c r="G648" s="2"/>
      <c r="H648" s="2"/>
      <c r="I648" s="2"/>
      <c r="J648" s="8"/>
      <c r="K648" s="11"/>
      <c r="L648" s="11"/>
      <c r="M648" s="11"/>
      <c r="N648" s="11"/>
      <c r="O648" s="2"/>
      <c r="P648" s="2"/>
      <c r="Q648" s="274"/>
      <c r="R648" s="2"/>
      <c r="S648" s="2"/>
      <c r="T648" s="2"/>
      <c r="U648" s="11"/>
      <c r="V648" s="11"/>
      <c r="W648" s="2"/>
      <c r="X648" s="126"/>
      <c r="Y648" s="2"/>
      <c r="Z648" s="2"/>
      <c r="AA648" s="2"/>
      <c r="AB648" s="2"/>
      <c r="AC648" s="2"/>
      <c r="AD648" s="2"/>
      <c r="AE648" s="2"/>
      <c r="AF648" s="2"/>
      <c r="AG648" s="2"/>
    </row>
    <row r="649" ht="15.75" customHeight="1">
      <c r="A649" s="1380"/>
      <c r="B649" s="1381"/>
      <c r="C649" s="1381"/>
      <c r="D649" s="1382"/>
      <c r="E649" s="11"/>
      <c r="F649" s="11"/>
      <c r="G649" s="2"/>
      <c r="H649" s="2"/>
      <c r="I649" s="2"/>
      <c r="J649" s="8"/>
      <c r="K649" s="11"/>
      <c r="L649" s="11"/>
      <c r="M649" s="11"/>
      <c r="N649" s="11"/>
      <c r="O649" s="2"/>
      <c r="P649" s="2"/>
      <c r="Q649" s="274"/>
      <c r="R649" s="2"/>
      <c r="S649" s="2"/>
      <c r="T649" s="2"/>
      <c r="U649" s="11"/>
      <c r="V649" s="11"/>
      <c r="W649" s="2"/>
      <c r="X649" s="126"/>
      <c r="Y649" s="2"/>
      <c r="Z649" s="2"/>
      <c r="AA649" s="2"/>
      <c r="AB649" s="2"/>
      <c r="AC649" s="2"/>
      <c r="AD649" s="2"/>
      <c r="AE649" s="2"/>
      <c r="AF649" s="2"/>
      <c r="AG649" s="2"/>
    </row>
    <row r="650" ht="15.75" customHeight="1">
      <c r="A650" s="1380"/>
      <c r="B650" s="1381"/>
      <c r="C650" s="1381"/>
      <c r="D650" s="1382"/>
      <c r="E650" s="11"/>
      <c r="F650" s="11"/>
      <c r="G650" s="2"/>
      <c r="H650" s="2"/>
      <c r="I650" s="2"/>
      <c r="J650" s="8"/>
      <c r="K650" s="11"/>
      <c r="L650" s="11"/>
      <c r="M650" s="11"/>
      <c r="N650" s="11"/>
      <c r="O650" s="2"/>
      <c r="P650" s="2"/>
      <c r="Q650" s="274"/>
      <c r="R650" s="2"/>
      <c r="S650" s="2"/>
      <c r="T650" s="2"/>
      <c r="U650" s="11"/>
      <c r="V650" s="11"/>
      <c r="W650" s="2"/>
      <c r="X650" s="126"/>
      <c r="Y650" s="2"/>
      <c r="Z650" s="2"/>
      <c r="AA650" s="2"/>
      <c r="AB650" s="2"/>
      <c r="AC650" s="2"/>
      <c r="AD650" s="2"/>
      <c r="AE650" s="2"/>
      <c r="AF650" s="2"/>
      <c r="AG650" s="2"/>
    </row>
    <row r="651" ht="15.75" customHeight="1">
      <c r="A651" s="1380"/>
      <c r="B651" s="1381"/>
      <c r="C651" s="1381"/>
      <c r="D651" s="1382"/>
      <c r="E651" s="11"/>
      <c r="F651" s="11"/>
      <c r="G651" s="2"/>
      <c r="H651" s="2"/>
      <c r="I651" s="2"/>
      <c r="J651" s="8"/>
      <c r="K651" s="11"/>
      <c r="L651" s="11"/>
      <c r="M651" s="11"/>
      <c r="N651" s="11"/>
      <c r="O651" s="2"/>
      <c r="P651" s="2"/>
      <c r="Q651" s="274"/>
      <c r="R651" s="2"/>
      <c r="S651" s="2"/>
      <c r="T651" s="2"/>
      <c r="U651" s="11"/>
      <c r="V651" s="11"/>
      <c r="W651" s="2"/>
      <c r="X651" s="126"/>
      <c r="Y651" s="2"/>
      <c r="Z651" s="2"/>
      <c r="AA651" s="2"/>
      <c r="AB651" s="2"/>
      <c r="AC651" s="2"/>
      <c r="AD651" s="2"/>
      <c r="AE651" s="2"/>
      <c r="AF651" s="2"/>
      <c r="AG651" s="2"/>
    </row>
    <row r="652" ht="15.75" customHeight="1">
      <c r="A652" s="1380"/>
      <c r="B652" s="1381"/>
      <c r="C652" s="1381"/>
      <c r="D652" s="1382"/>
      <c r="E652" s="11"/>
      <c r="F652" s="11"/>
      <c r="G652" s="2"/>
      <c r="H652" s="2"/>
      <c r="I652" s="2"/>
      <c r="J652" s="8"/>
      <c r="K652" s="11"/>
      <c r="L652" s="11"/>
      <c r="M652" s="11"/>
      <c r="N652" s="11"/>
      <c r="O652" s="2"/>
      <c r="P652" s="2"/>
      <c r="Q652" s="274"/>
      <c r="R652" s="2"/>
      <c r="S652" s="2"/>
      <c r="T652" s="2"/>
      <c r="U652" s="11"/>
      <c r="V652" s="11"/>
      <c r="W652" s="2"/>
      <c r="X652" s="126"/>
      <c r="Y652" s="2"/>
      <c r="Z652" s="2"/>
      <c r="AA652" s="2"/>
      <c r="AB652" s="2"/>
      <c r="AC652" s="2"/>
      <c r="AD652" s="2"/>
      <c r="AE652" s="2"/>
      <c r="AF652" s="2"/>
      <c r="AG652" s="2"/>
    </row>
    <row r="653" ht="15.75" customHeight="1">
      <c r="A653" s="1380"/>
      <c r="B653" s="1381"/>
      <c r="C653" s="1381"/>
      <c r="D653" s="1382"/>
      <c r="E653" s="11"/>
      <c r="F653" s="11"/>
      <c r="G653" s="2"/>
      <c r="H653" s="2"/>
      <c r="I653" s="2"/>
      <c r="J653" s="8"/>
      <c r="K653" s="11"/>
      <c r="L653" s="11"/>
      <c r="M653" s="11"/>
      <c r="N653" s="11"/>
      <c r="O653" s="2"/>
      <c r="P653" s="2"/>
      <c r="Q653" s="274"/>
      <c r="R653" s="2"/>
      <c r="S653" s="2"/>
      <c r="T653" s="2"/>
      <c r="U653" s="11"/>
      <c r="V653" s="11"/>
      <c r="W653" s="2"/>
      <c r="X653" s="126"/>
      <c r="Y653" s="2"/>
      <c r="Z653" s="2"/>
      <c r="AA653" s="2"/>
      <c r="AB653" s="2"/>
      <c r="AC653" s="2"/>
      <c r="AD653" s="2"/>
      <c r="AE653" s="2"/>
      <c r="AF653" s="2"/>
      <c r="AG653" s="2"/>
    </row>
    <row r="654" ht="15.75" customHeight="1">
      <c r="A654" s="1380"/>
      <c r="B654" s="1381"/>
      <c r="C654" s="1381"/>
      <c r="D654" s="1382"/>
      <c r="E654" s="11"/>
      <c r="F654" s="11"/>
      <c r="G654" s="2"/>
      <c r="H654" s="2"/>
      <c r="I654" s="2"/>
      <c r="J654" s="8"/>
      <c r="K654" s="11"/>
      <c r="L654" s="11"/>
      <c r="M654" s="11"/>
      <c r="N654" s="11"/>
      <c r="O654" s="2"/>
      <c r="P654" s="2"/>
      <c r="Q654" s="274"/>
      <c r="R654" s="2"/>
      <c r="S654" s="2"/>
      <c r="T654" s="2"/>
      <c r="U654" s="11"/>
      <c r="V654" s="11"/>
      <c r="W654" s="2"/>
      <c r="X654" s="126"/>
      <c r="Y654" s="2"/>
      <c r="Z654" s="2"/>
      <c r="AA654" s="2"/>
      <c r="AB654" s="2"/>
      <c r="AC654" s="2"/>
      <c r="AD654" s="2"/>
      <c r="AE654" s="2"/>
      <c r="AF654" s="2"/>
      <c r="AG654" s="2"/>
    </row>
    <row r="655" ht="15.75" customHeight="1">
      <c r="A655" s="1380"/>
      <c r="B655" s="1381"/>
      <c r="C655" s="1381"/>
      <c r="D655" s="1382"/>
      <c r="E655" s="11"/>
      <c r="F655" s="11"/>
      <c r="G655" s="2"/>
      <c r="H655" s="2"/>
      <c r="I655" s="2"/>
      <c r="J655" s="8"/>
      <c r="K655" s="11"/>
      <c r="L655" s="11"/>
      <c r="M655" s="11"/>
      <c r="N655" s="11"/>
      <c r="O655" s="2"/>
      <c r="P655" s="2"/>
      <c r="Q655" s="274"/>
      <c r="R655" s="2"/>
      <c r="S655" s="2"/>
      <c r="T655" s="2"/>
      <c r="U655" s="11"/>
      <c r="V655" s="11"/>
      <c r="W655" s="2"/>
      <c r="X655" s="126"/>
      <c r="Y655" s="2"/>
      <c r="Z655" s="2"/>
      <c r="AA655" s="2"/>
      <c r="AB655" s="2"/>
      <c r="AC655" s="2"/>
      <c r="AD655" s="2"/>
      <c r="AE655" s="2"/>
      <c r="AF655" s="2"/>
      <c r="AG655" s="2"/>
    </row>
    <row r="656" ht="15.75" customHeight="1">
      <c r="A656" s="1380"/>
      <c r="B656" s="1381"/>
      <c r="C656" s="1381"/>
      <c r="D656" s="1382"/>
      <c r="E656" s="11"/>
      <c r="F656" s="11"/>
      <c r="G656" s="2"/>
      <c r="H656" s="2"/>
      <c r="I656" s="2"/>
      <c r="J656" s="8"/>
      <c r="K656" s="11"/>
      <c r="L656" s="11"/>
      <c r="M656" s="11"/>
      <c r="N656" s="11"/>
      <c r="O656" s="2"/>
      <c r="P656" s="2"/>
      <c r="Q656" s="274"/>
      <c r="R656" s="2"/>
      <c r="S656" s="2"/>
      <c r="T656" s="2"/>
      <c r="U656" s="11"/>
      <c r="V656" s="11"/>
      <c r="W656" s="2"/>
      <c r="X656" s="126"/>
      <c r="Y656" s="2"/>
      <c r="Z656" s="2"/>
      <c r="AA656" s="2"/>
      <c r="AB656" s="2"/>
      <c r="AC656" s="2"/>
      <c r="AD656" s="2"/>
      <c r="AE656" s="2"/>
      <c r="AF656" s="2"/>
      <c r="AG656" s="2"/>
    </row>
    <row r="657" ht="15.75" customHeight="1">
      <c r="A657" s="1380"/>
      <c r="B657" s="1381"/>
      <c r="C657" s="1381"/>
      <c r="D657" s="1382"/>
      <c r="E657" s="11"/>
      <c r="F657" s="11"/>
      <c r="G657" s="2"/>
      <c r="H657" s="2"/>
      <c r="I657" s="2"/>
      <c r="J657" s="8"/>
      <c r="K657" s="11"/>
      <c r="L657" s="11"/>
      <c r="M657" s="11"/>
      <c r="N657" s="11"/>
      <c r="O657" s="2"/>
      <c r="P657" s="2"/>
      <c r="Q657" s="274"/>
      <c r="R657" s="2"/>
      <c r="S657" s="2"/>
      <c r="T657" s="2"/>
      <c r="U657" s="11"/>
      <c r="V657" s="11"/>
      <c r="W657" s="2"/>
      <c r="X657" s="126"/>
      <c r="Y657" s="2"/>
      <c r="Z657" s="2"/>
      <c r="AA657" s="2"/>
      <c r="AB657" s="2"/>
      <c r="AC657" s="2"/>
      <c r="AD657" s="2"/>
      <c r="AE657" s="2"/>
      <c r="AF657" s="2"/>
      <c r="AG657" s="2"/>
    </row>
    <row r="658" ht="15.75" customHeight="1">
      <c r="A658" s="1380"/>
      <c r="B658" s="1381"/>
      <c r="C658" s="1381"/>
      <c r="D658" s="1382"/>
      <c r="E658" s="11"/>
      <c r="F658" s="11"/>
      <c r="G658" s="2"/>
      <c r="H658" s="2"/>
      <c r="I658" s="2"/>
      <c r="J658" s="8"/>
      <c r="K658" s="11"/>
      <c r="L658" s="11"/>
      <c r="M658" s="11"/>
      <c r="N658" s="11"/>
      <c r="O658" s="2"/>
      <c r="P658" s="2"/>
      <c r="Q658" s="274"/>
      <c r="R658" s="2"/>
      <c r="S658" s="2"/>
      <c r="T658" s="2"/>
      <c r="U658" s="11"/>
      <c r="V658" s="11"/>
      <c r="W658" s="2"/>
      <c r="X658" s="126"/>
      <c r="Y658" s="2"/>
      <c r="Z658" s="2"/>
      <c r="AA658" s="2"/>
      <c r="AB658" s="2"/>
      <c r="AC658" s="2"/>
      <c r="AD658" s="2"/>
      <c r="AE658" s="2"/>
      <c r="AF658" s="2"/>
      <c r="AG658" s="2"/>
    </row>
    <row r="659" ht="15.75" customHeight="1">
      <c r="A659" s="1380"/>
      <c r="B659" s="1381"/>
      <c r="C659" s="1381"/>
      <c r="D659" s="1382"/>
      <c r="E659" s="11"/>
      <c r="F659" s="11"/>
      <c r="G659" s="2"/>
      <c r="H659" s="2"/>
      <c r="I659" s="2"/>
      <c r="J659" s="8"/>
      <c r="K659" s="11"/>
      <c r="L659" s="11"/>
      <c r="M659" s="11"/>
      <c r="N659" s="11"/>
      <c r="O659" s="2"/>
      <c r="P659" s="2"/>
      <c r="Q659" s="274"/>
      <c r="R659" s="2"/>
      <c r="S659" s="2"/>
      <c r="T659" s="2"/>
      <c r="U659" s="11"/>
      <c r="V659" s="11"/>
      <c r="W659" s="2"/>
      <c r="X659" s="126"/>
      <c r="Y659" s="2"/>
      <c r="Z659" s="2"/>
      <c r="AA659" s="2"/>
      <c r="AB659" s="2"/>
      <c r="AC659" s="2"/>
      <c r="AD659" s="2"/>
      <c r="AE659" s="2"/>
      <c r="AF659" s="2"/>
      <c r="AG659" s="2"/>
    </row>
    <row r="660" ht="15.75" customHeight="1">
      <c r="A660" s="1380"/>
      <c r="B660" s="1381"/>
      <c r="C660" s="1381"/>
      <c r="D660" s="1382"/>
      <c r="E660" s="11"/>
      <c r="F660" s="11"/>
      <c r="G660" s="2"/>
      <c r="H660" s="2"/>
      <c r="I660" s="2"/>
      <c r="J660" s="8"/>
      <c r="K660" s="11"/>
      <c r="L660" s="11"/>
      <c r="M660" s="11"/>
      <c r="N660" s="11"/>
      <c r="O660" s="2"/>
      <c r="P660" s="2"/>
      <c r="Q660" s="274"/>
      <c r="R660" s="2"/>
      <c r="S660" s="2"/>
      <c r="T660" s="2"/>
      <c r="U660" s="11"/>
      <c r="V660" s="11"/>
      <c r="W660" s="2"/>
      <c r="X660" s="126"/>
      <c r="Y660" s="2"/>
      <c r="Z660" s="2"/>
      <c r="AA660" s="2"/>
      <c r="AB660" s="2"/>
      <c r="AC660" s="2"/>
      <c r="AD660" s="2"/>
      <c r="AE660" s="2"/>
      <c r="AF660" s="2"/>
      <c r="AG660" s="2"/>
    </row>
    <row r="661" ht="15.75" customHeight="1">
      <c r="A661" s="1380"/>
      <c r="B661" s="1381"/>
      <c r="C661" s="1381"/>
      <c r="D661" s="1382"/>
      <c r="E661" s="11"/>
      <c r="F661" s="11"/>
      <c r="G661" s="2"/>
      <c r="H661" s="2"/>
      <c r="I661" s="2"/>
      <c r="J661" s="8"/>
      <c r="K661" s="11"/>
      <c r="L661" s="11"/>
      <c r="M661" s="11"/>
      <c r="N661" s="11"/>
      <c r="O661" s="2"/>
      <c r="P661" s="2"/>
      <c r="Q661" s="274"/>
      <c r="R661" s="2"/>
      <c r="S661" s="2"/>
      <c r="T661" s="2"/>
      <c r="U661" s="11"/>
      <c r="V661" s="11"/>
      <c r="W661" s="2"/>
      <c r="X661" s="126"/>
      <c r="Y661" s="2"/>
      <c r="Z661" s="2"/>
      <c r="AA661" s="2"/>
      <c r="AB661" s="2"/>
      <c r="AC661" s="2"/>
      <c r="AD661" s="2"/>
      <c r="AE661" s="2"/>
      <c r="AF661" s="2"/>
      <c r="AG661" s="2"/>
    </row>
    <row r="662" ht="15.75" customHeight="1">
      <c r="A662" s="1380"/>
      <c r="B662" s="1381"/>
      <c r="C662" s="1381"/>
      <c r="D662" s="1382"/>
      <c r="E662" s="11"/>
      <c r="F662" s="11"/>
      <c r="G662" s="2"/>
      <c r="H662" s="2"/>
      <c r="I662" s="2"/>
      <c r="J662" s="8"/>
      <c r="K662" s="11"/>
      <c r="L662" s="11"/>
      <c r="M662" s="11"/>
      <c r="N662" s="11"/>
      <c r="O662" s="2"/>
      <c r="P662" s="2"/>
      <c r="Q662" s="274"/>
      <c r="R662" s="2"/>
      <c r="S662" s="2"/>
      <c r="T662" s="2"/>
      <c r="U662" s="11"/>
      <c r="V662" s="11"/>
      <c r="W662" s="2"/>
      <c r="X662" s="126"/>
      <c r="Y662" s="2"/>
      <c r="Z662" s="2"/>
      <c r="AA662" s="2"/>
      <c r="AB662" s="2"/>
      <c r="AC662" s="2"/>
      <c r="AD662" s="2"/>
      <c r="AE662" s="2"/>
      <c r="AF662" s="2"/>
      <c r="AG662" s="2"/>
    </row>
    <row r="663" ht="15.75" customHeight="1">
      <c r="A663" s="1380"/>
      <c r="B663" s="1381"/>
      <c r="C663" s="1381"/>
      <c r="D663" s="1382"/>
      <c r="E663" s="11"/>
      <c r="F663" s="11"/>
      <c r="G663" s="2"/>
      <c r="H663" s="2"/>
      <c r="I663" s="2"/>
      <c r="J663" s="8"/>
      <c r="K663" s="11"/>
      <c r="L663" s="11"/>
      <c r="M663" s="11"/>
      <c r="N663" s="11"/>
      <c r="O663" s="2"/>
      <c r="P663" s="2"/>
      <c r="Q663" s="274"/>
      <c r="R663" s="2"/>
      <c r="S663" s="2"/>
      <c r="T663" s="2"/>
      <c r="U663" s="11"/>
      <c r="V663" s="11"/>
      <c r="W663" s="2"/>
      <c r="X663" s="126"/>
      <c r="Y663" s="2"/>
      <c r="Z663" s="2"/>
      <c r="AA663" s="2"/>
      <c r="AB663" s="2"/>
      <c r="AC663" s="2"/>
      <c r="AD663" s="2"/>
      <c r="AE663" s="2"/>
      <c r="AF663" s="2"/>
      <c r="AG663" s="2"/>
    </row>
    <row r="664" ht="15.75" customHeight="1">
      <c r="A664" s="1380"/>
      <c r="B664" s="1381"/>
      <c r="C664" s="1381"/>
      <c r="D664" s="1382"/>
      <c r="E664" s="11"/>
      <c r="F664" s="11"/>
      <c r="G664" s="2"/>
      <c r="H664" s="2"/>
      <c r="I664" s="2"/>
      <c r="J664" s="8"/>
      <c r="K664" s="11"/>
      <c r="L664" s="11"/>
      <c r="M664" s="11"/>
      <c r="N664" s="11"/>
      <c r="O664" s="2"/>
      <c r="P664" s="2"/>
      <c r="Q664" s="274"/>
      <c r="R664" s="2"/>
      <c r="S664" s="2"/>
      <c r="T664" s="2"/>
      <c r="U664" s="11"/>
      <c r="V664" s="11"/>
      <c r="W664" s="2"/>
      <c r="X664" s="126"/>
      <c r="Y664" s="2"/>
      <c r="Z664" s="2"/>
      <c r="AA664" s="2"/>
      <c r="AB664" s="2"/>
      <c r="AC664" s="2"/>
      <c r="AD664" s="2"/>
      <c r="AE664" s="2"/>
      <c r="AF664" s="2"/>
      <c r="AG664" s="2"/>
    </row>
    <row r="665" ht="15.75" customHeight="1">
      <c r="A665" s="1380"/>
      <c r="B665" s="1381"/>
      <c r="C665" s="1381"/>
      <c r="D665" s="1382"/>
      <c r="E665" s="11"/>
      <c r="F665" s="11"/>
      <c r="G665" s="2"/>
      <c r="H665" s="2"/>
      <c r="I665" s="2"/>
      <c r="J665" s="8"/>
      <c r="K665" s="11"/>
      <c r="L665" s="11"/>
      <c r="M665" s="11"/>
      <c r="N665" s="11"/>
      <c r="O665" s="2"/>
      <c r="P665" s="2"/>
      <c r="Q665" s="274"/>
      <c r="R665" s="2"/>
      <c r="S665" s="2"/>
      <c r="T665" s="2"/>
      <c r="U665" s="11"/>
      <c r="V665" s="11"/>
      <c r="W665" s="2"/>
      <c r="X665" s="126"/>
      <c r="Y665" s="2"/>
      <c r="Z665" s="2"/>
      <c r="AA665" s="2"/>
      <c r="AB665" s="2"/>
      <c r="AC665" s="2"/>
      <c r="AD665" s="2"/>
      <c r="AE665" s="2"/>
      <c r="AF665" s="2"/>
      <c r="AG665" s="2"/>
    </row>
    <row r="666" ht="15.75" customHeight="1">
      <c r="A666" s="1380"/>
      <c r="B666" s="1381"/>
      <c r="C666" s="1381"/>
      <c r="D666" s="1382"/>
      <c r="E666" s="11"/>
      <c r="F666" s="11"/>
      <c r="G666" s="2"/>
      <c r="H666" s="2"/>
      <c r="I666" s="2"/>
      <c r="J666" s="8"/>
      <c r="K666" s="11"/>
      <c r="L666" s="11"/>
      <c r="M666" s="11"/>
      <c r="N666" s="11"/>
      <c r="O666" s="2"/>
      <c r="P666" s="2"/>
      <c r="Q666" s="274"/>
      <c r="R666" s="2"/>
      <c r="S666" s="2"/>
      <c r="T666" s="2"/>
      <c r="U666" s="11"/>
      <c r="V666" s="11"/>
      <c r="W666" s="2"/>
      <c r="X666" s="126"/>
      <c r="Y666" s="2"/>
      <c r="Z666" s="2"/>
      <c r="AA666" s="2"/>
      <c r="AB666" s="2"/>
      <c r="AC666" s="2"/>
      <c r="AD666" s="2"/>
      <c r="AE666" s="2"/>
      <c r="AF666" s="2"/>
      <c r="AG666" s="2"/>
    </row>
    <row r="667" ht="15.75" customHeight="1">
      <c r="A667" s="1380"/>
      <c r="B667" s="1381"/>
      <c r="C667" s="1381"/>
      <c r="D667" s="1382"/>
      <c r="E667" s="11"/>
      <c r="F667" s="11"/>
      <c r="G667" s="2"/>
      <c r="H667" s="2"/>
      <c r="I667" s="2"/>
      <c r="J667" s="8"/>
      <c r="K667" s="11"/>
      <c r="L667" s="11"/>
      <c r="M667" s="11"/>
      <c r="N667" s="11"/>
      <c r="O667" s="2"/>
      <c r="P667" s="2"/>
      <c r="Q667" s="274"/>
      <c r="R667" s="2"/>
      <c r="S667" s="2"/>
      <c r="T667" s="2"/>
      <c r="U667" s="11"/>
      <c r="V667" s="11"/>
      <c r="W667" s="2"/>
      <c r="X667" s="126"/>
      <c r="Y667" s="2"/>
      <c r="Z667" s="2"/>
      <c r="AA667" s="2"/>
      <c r="AB667" s="2"/>
      <c r="AC667" s="2"/>
      <c r="AD667" s="2"/>
      <c r="AE667" s="2"/>
      <c r="AF667" s="2"/>
      <c r="AG667" s="2"/>
    </row>
    <row r="668" ht="15.75" customHeight="1">
      <c r="A668" s="1380"/>
      <c r="B668" s="1381"/>
      <c r="C668" s="1381"/>
      <c r="D668" s="1382"/>
      <c r="E668" s="11"/>
      <c r="F668" s="11"/>
      <c r="G668" s="2"/>
      <c r="H668" s="2"/>
      <c r="I668" s="2"/>
      <c r="J668" s="8"/>
      <c r="K668" s="11"/>
      <c r="L668" s="11"/>
      <c r="M668" s="11"/>
      <c r="N668" s="11"/>
      <c r="O668" s="2"/>
      <c r="P668" s="2"/>
      <c r="Q668" s="274"/>
      <c r="R668" s="2"/>
      <c r="S668" s="2"/>
      <c r="T668" s="2"/>
      <c r="U668" s="11"/>
      <c r="V668" s="11"/>
      <c r="W668" s="2"/>
      <c r="X668" s="126"/>
      <c r="Y668" s="2"/>
      <c r="Z668" s="2"/>
      <c r="AA668" s="2"/>
      <c r="AB668" s="2"/>
      <c r="AC668" s="2"/>
      <c r="AD668" s="2"/>
      <c r="AE668" s="2"/>
      <c r="AF668" s="2"/>
      <c r="AG668" s="2"/>
    </row>
    <row r="669" ht="15.75" customHeight="1">
      <c r="A669" s="1380"/>
      <c r="B669" s="1381"/>
      <c r="C669" s="1381"/>
      <c r="D669" s="1382"/>
      <c r="E669" s="11"/>
      <c r="F669" s="11"/>
      <c r="G669" s="2"/>
      <c r="H669" s="2"/>
      <c r="I669" s="2"/>
      <c r="J669" s="8"/>
      <c r="K669" s="11"/>
      <c r="L669" s="11"/>
      <c r="M669" s="11"/>
      <c r="N669" s="11"/>
      <c r="O669" s="2"/>
      <c r="P669" s="2"/>
      <c r="Q669" s="274"/>
      <c r="R669" s="2"/>
      <c r="S669" s="2"/>
      <c r="T669" s="2"/>
      <c r="U669" s="11"/>
      <c r="V669" s="11"/>
      <c r="W669" s="2"/>
      <c r="X669" s="126"/>
      <c r="Y669" s="2"/>
      <c r="Z669" s="2"/>
      <c r="AA669" s="2"/>
      <c r="AB669" s="2"/>
      <c r="AC669" s="2"/>
      <c r="AD669" s="2"/>
      <c r="AE669" s="2"/>
      <c r="AF669" s="2"/>
      <c r="AG669" s="2"/>
    </row>
    <row r="670" ht="15.75" customHeight="1">
      <c r="A670" s="1380"/>
      <c r="B670" s="1381"/>
      <c r="C670" s="1381"/>
      <c r="D670" s="1382"/>
      <c r="E670" s="11"/>
      <c r="F670" s="11"/>
      <c r="G670" s="2"/>
      <c r="H670" s="2"/>
      <c r="I670" s="2"/>
      <c r="J670" s="8"/>
      <c r="K670" s="11"/>
      <c r="L670" s="11"/>
      <c r="M670" s="11"/>
      <c r="N670" s="11"/>
      <c r="O670" s="2"/>
      <c r="P670" s="2"/>
      <c r="Q670" s="274"/>
      <c r="R670" s="2"/>
      <c r="S670" s="2"/>
      <c r="T670" s="2"/>
      <c r="U670" s="11"/>
      <c r="V670" s="11"/>
      <c r="W670" s="2"/>
      <c r="X670" s="126"/>
      <c r="Y670" s="2"/>
      <c r="Z670" s="2"/>
      <c r="AA670" s="2"/>
      <c r="AB670" s="2"/>
      <c r="AC670" s="2"/>
      <c r="AD670" s="2"/>
      <c r="AE670" s="2"/>
      <c r="AF670" s="2"/>
      <c r="AG670" s="2"/>
    </row>
    <row r="671" ht="15.75" customHeight="1">
      <c r="A671" s="1380"/>
      <c r="B671" s="1381"/>
      <c r="C671" s="1381"/>
      <c r="D671" s="1382"/>
      <c r="E671" s="11"/>
      <c r="F671" s="11"/>
      <c r="G671" s="2"/>
      <c r="H671" s="2"/>
      <c r="I671" s="2"/>
      <c r="J671" s="8"/>
      <c r="K671" s="11"/>
      <c r="L671" s="11"/>
      <c r="M671" s="11"/>
      <c r="N671" s="11"/>
      <c r="O671" s="2"/>
      <c r="P671" s="2"/>
      <c r="Q671" s="274"/>
      <c r="R671" s="2"/>
      <c r="S671" s="2"/>
      <c r="T671" s="2"/>
      <c r="U671" s="11"/>
      <c r="V671" s="11"/>
      <c r="W671" s="2"/>
      <c r="X671" s="126"/>
      <c r="Y671" s="2"/>
      <c r="Z671" s="2"/>
      <c r="AA671" s="2"/>
      <c r="AB671" s="2"/>
      <c r="AC671" s="2"/>
      <c r="AD671" s="2"/>
      <c r="AE671" s="2"/>
      <c r="AF671" s="2"/>
      <c r="AG671" s="2"/>
    </row>
    <row r="672" ht="15.75" customHeight="1">
      <c r="A672" s="1380"/>
      <c r="B672" s="1381"/>
      <c r="C672" s="1381"/>
      <c r="D672" s="1382"/>
      <c r="E672" s="11"/>
      <c r="F672" s="11"/>
      <c r="G672" s="2"/>
      <c r="H672" s="2"/>
      <c r="I672" s="2"/>
      <c r="J672" s="8"/>
      <c r="K672" s="11"/>
      <c r="L672" s="11"/>
      <c r="M672" s="11"/>
      <c r="N672" s="11"/>
      <c r="O672" s="2"/>
      <c r="P672" s="2"/>
      <c r="Q672" s="274"/>
      <c r="R672" s="2"/>
      <c r="S672" s="2"/>
      <c r="T672" s="2"/>
      <c r="U672" s="11"/>
      <c r="V672" s="11"/>
      <c r="W672" s="2"/>
      <c r="X672" s="126"/>
      <c r="Y672" s="2"/>
      <c r="Z672" s="2"/>
      <c r="AA672" s="2"/>
      <c r="AB672" s="2"/>
      <c r="AC672" s="2"/>
      <c r="AD672" s="2"/>
      <c r="AE672" s="2"/>
      <c r="AF672" s="2"/>
      <c r="AG672" s="2"/>
    </row>
    <row r="673" ht="15.75" customHeight="1">
      <c r="A673" s="1380"/>
      <c r="B673" s="1381"/>
      <c r="C673" s="1381"/>
      <c r="D673" s="1382"/>
      <c r="E673" s="11"/>
      <c r="F673" s="11"/>
      <c r="G673" s="2"/>
      <c r="H673" s="2"/>
      <c r="I673" s="2"/>
      <c r="J673" s="8"/>
      <c r="K673" s="11"/>
      <c r="L673" s="11"/>
      <c r="M673" s="11"/>
      <c r="N673" s="11"/>
      <c r="O673" s="2"/>
      <c r="P673" s="2"/>
      <c r="Q673" s="274"/>
      <c r="R673" s="2"/>
      <c r="S673" s="2"/>
      <c r="T673" s="2"/>
      <c r="U673" s="11"/>
      <c r="V673" s="11"/>
      <c r="W673" s="2"/>
      <c r="X673" s="126"/>
      <c r="Y673" s="2"/>
      <c r="Z673" s="2"/>
      <c r="AA673" s="2"/>
      <c r="AB673" s="2"/>
      <c r="AC673" s="2"/>
      <c r="AD673" s="2"/>
      <c r="AE673" s="2"/>
      <c r="AF673" s="2"/>
      <c r="AG673" s="2"/>
    </row>
    <row r="674" ht="15.75" customHeight="1">
      <c r="A674" s="1380"/>
      <c r="B674" s="1381"/>
      <c r="C674" s="1381"/>
      <c r="D674" s="1382"/>
      <c r="E674" s="11"/>
      <c r="F674" s="11"/>
      <c r="G674" s="2"/>
      <c r="H674" s="2"/>
      <c r="I674" s="2"/>
      <c r="J674" s="8"/>
      <c r="K674" s="11"/>
      <c r="L674" s="11"/>
      <c r="M674" s="11"/>
      <c r="N674" s="11"/>
      <c r="O674" s="2"/>
      <c r="P674" s="2"/>
      <c r="Q674" s="274"/>
      <c r="R674" s="2"/>
      <c r="S674" s="2"/>
      <c r="T674" s="2"/>
      <c r="U674" s="11"/>
      <c r="V674" s="11"/>
      <c r="W674" s="2"/>
      <c r="X674" s="126"/>
      <c r="Y674" s="2"/>
      <c r="Z674" s="2"/>
      <c r="AA674" s="2"/>
      <c r="AB674" s="2"/>
      <c r="AC674" s="2"/>
      <c r="AD674" s="2"/>
      <c r="AE674" s="2"/>
      <c r="AF674" s="2"/>
      <c r="AG674" s="2"/>
    </row>
    <row r="675" ht="15.75" customHeight="1">
      <c r="A675" s="1380"/>
      <c r="B675" s="1381"/>
      <c r="C675" s="1381"/>
      <c r="D675" s="1382"/>
      <c r="E675" s="11"/>
      <c r="F675" s="11"/>
      <c r="G675" s="2"/>
      <c r="H675" s="2"/>
      <c r="I675" s="2"/>
      <c r="J675" s="8"/>
      <c r="K675" s="11"/>
      <c r="L675" s="11"/>
      <c r="M675" s="11"/>
      <c r="N675" s="11"/>
      <c r="O675" s="2"/>
      <c r="P675" s="2"/>
      <c r="Q675" s="274"/>
      <c r="R675" s="2"/>
      <c r="S675" s="2"/>
      <c r="T675" s="2"/>
      <c r="U675" s="11"/>
      <c r="V675" s="11"/>
      <c r="W675" s="2"/>
      <c r="X675" s="126"/>
      <c r="Y675" s="2"/>
      <c r="Z675" s="2"/>
      <c r="AA675" s="2"/>
      <c r="AB675" s="2"/>
      <c r="AC675" s="2"/>
      <c r="AD675" s="2"/>
      <c r="AE675" s="2"/>
      <c r="AF675" s="2"/>
      <c r="AG675" s="2"/>
    </row>
    <row r="676" ht="15.75" customHeight="1">
      <c r="A676" s="1380"/>
      <c r="B676" s="1381"/>
      <c r="C676" s="1381"/>
      <c r="D676" s="1382"/>
      <c r="E676" s="11"/>
      <c r="F676" s="11"/>
      <c r="G676" s="2"/>
      <c r="H676" s="2"/>
      <c r="I676" s="2"/>
      <c r="J676" s="8"/>
      <c r="K676" s="11"/>
      <c r="L676" s="11"/>
      <c r="M676" s="11"/>
      <c r="N676" s="11"/>
      <c r="O676" s="2"/>
      <c r="P676" s="2"/>
      <c r="Q676" s="274"/>
      <c r="R676" s="2"/>
      <c r="S676" s="2"/>
      <c r="T676" s="2"/>
      <c r="U676" s="11"/>
      <c r="V676" s="11"/>
      <c r="W676" s="2"/>
      <c r="X676" s="126"/>
      <c r="Y676" s="2"/>
      <c r="Z676" s="2"/>
      <c r="AA676" s="2"/>
      <c r="AB676" s="2"/>
      <c r="AC676" s="2"/>
      <c r="AD676" s="2"/>
      <c r="AE676" s="2"/>
      <c r="AF676" s="2"/>
      <c r="AG676" s="2"/>
    </row>
    <row r="677" ht="15.75" customHeight="1">
      <c r="A677" s="1380"/>
      <c r="B677" s="1381"/>
      <c r="C677" s="1381"/>
      <c r="D677" s="1382"/>
      <c r="E677" s="11"/>
      <c r="F677" s="11"/>
      <c r="G677" s="2"/>
      <c r="H677" s="2"/>
      <c r="I677" s="2"/>
      <c r="J677" s="8"/>
      <c r="K677" s="11"/>
      <c r="L677" s="11"/>
      <c r="M677" s="11"/>
      <c r="N677" s="11"/>
      <c r="O677" s="2"/>
      <c r="P677" s="2"/>
      <c r="Q677" s="274"/>
      <c r="R677" s="2"/>
      <c r="S677" s="2"/>
      <c r="T677" s="2"/>
      <c r="U677" s="11"/>
      <c r="V677" s="11"/>
      <c r="W677" s="2"/>
      <c r="X677" s="126"/>
      <c r="Y677" s="2"/>
      <c r="Z677" s="2"/>
      <c r="AA677" s="2"/>
      <c r="AB677" s="2"/>
      <c r="AC677" s="2"/>
      <c r="AD677" s="2"/>
      <c r="AE677" s="2"/>
      <c r="AF677" s="2"/>
      <c r="AG677" s="2"/>
    </row>
    <row r="678" ht="15.75" customHeight="1">
      <c r="A678" s="1380"/>
      <c r="B678" s="1381"/>
      <c r="C678" s="1381"/>
      <c r="D678" s="1382"/>
      <c r="E678" s="11"/>
      <c r="F678" s="11"/>
      <c r="G678" s="2"/>
      <c r="H678" s="2"/>
      <c r="I678" s="2"/>
      <c r="J678" s="8"/>
      <c r="K678" s="11"/>
      <c r="L678" s="11"/>
      <c r="M678" s="11"/>
      <c r="N678" s="11"/>
      <c r="O678" s="2"/>
      <c r="P678" s="2"/>
      <c r="Q678" s="274"/>
      <c r="R678" s="2"/>
      <c r="S678" s="2"/>
      <c r="T678" s="2"/>
      <c r="U678" s="11"/>
      <c r="V678" s="11"/>
      <c r="W678" s="2"/>
      <c r="X678" s="126"/>
      <c r="Y678" s="2"/>
      <c r="Z678" s="2"/>
      <c r="AA678" s="2"/>
      <c r="AB678" s="2"/>
      <c r="AC678" s="2"/>
      <c r="AD678" s="2"/>
      <c r="AE678" s="2"/>
      <c r="AF678" s="2"/>
      <c r="AG678" s="2"/>
    </row>
    <row r="679" ht="15.75" customHeight="1">
      <c r="A679" s="1380"/>
      <c r="B679" s="1381"/>
      <c r="C679" s="1381"/>
      <c r="D679" s="1382"/>
      <c r="E679" s="11"/>
      <c r="F679" s="11"/>
      <c r="G679" s="2"/>
      <c r="H679" s="2"/>
      <c r="I679" s="2"/>
      <c r="J679" s="8"/>
      <c r="K679" s="11"/>
      <c r="L679" s="11"/>
      <c r="M679" s="11"/>
      <c r="N679" s="11"/>
      <c r="O679" s="2"/>
      <c r="P679" s="2"/>
      <c r="Q679" s="274"/>
      <c r="R679" s="2"/>
      <c r="S679" s="2"/>
      <c r="T679" s="2"/>
      <c r="U679" s="11"/>
      <c r="V679" s="11"/>
      <c r="W679" s="2"/>
      <c r="X679" s="126"/>
      <c r="Y679" s="2"/>
      <c r="Z679" s="2"/>
      <c r="AA679" s="2"/>
      <c r="AB679" s="2"/>
      <c r="AC679" s="2"/>
      <c r="AD679" s="2"/>
      <c r="AE679" s="2"/>
      <c r="AF679" s="2"/>
      <c r="AG679" s="2"/>
    </row>
    <row r="680" ht="15.75" customHeight="1">
      <c r="A680" s="1380"/>
      <c r="B680" s="1381"/>
      <c r="C680" s="1381"/>
      <c r="D680" s="1382"/>
      <c r="E680" s="11"/>
      <c r="F680" s="11"/>
      <c r="G680" s="2"/>
      <c r="H680" s="2"/>
      <c r="I680" s="2"/>
      <c r="J680" s="8"/>
      <c r="K680" s="11"/>
      <c r="L680" s="11"/>
      <c r="M680" s="11"/>
      <c r="N680" s="11"/>
      <c r="O680" s="2"/>
      <c r="P680" s="2"/>
      <c r="Q680" s="274"/>
      <c r="R680" s="2"/>
      <c r="S680" s="2"/>
      <c r="T680" s="2"/>
      <c r="U680" s="11"/>
      <c r="V680" s="11"/>
      <c r="W680" s="2"/>
      <c r="X680" s="126"/>
      <c r="Y680" s="2"/>
      <c r="Z680" s="2"/>
      <c r="AA680" s="2"/>
      <c r="AB680" s="2"/>
      <c r="AC680" s="2"/>
      <c r="AD680" s="2"/>
      <c r="AE680" s="2"/>
      <c r="AF680" s="2"/>
      <c r="AG680" s="2"/>
    </row>
    <row r="681" ht="15.75" customHeight="1">
      <c r="A681" s="1380"/>
      <c r="B681" s="1381"/>
      <c r="C681" s="1381"/>
      <c r="D681" s="1382"/>
      <c r="E681" s="11"/>
      <c r="F681" s="11"/>
      <c r="G681" s="2"/>
      <c r="H681" s="2"/>
      <c r="I681" s="2"/>
      <c r="J681" s="8"/>
      <c r="K681" s="11"/>
      <c r="L681" s="11"/>
      <c r="M681" s="11"/>
      <c r="N681" s="11"/>
      <c r="O681" s="2"/>
      <c r="P681" s="2"/>
      <c r="Q681" s="274"/>
      <c r="R681" s="2"/>
      <c r="S681" s="2"/>
      <c r="T681" s="2"/>
      <c r="U681" s="11"/>
      <c r="V681" s="11"/>
      <c r="W681" s="2"/>
      <c r="X681" s="126"/>
      <c r="Y681" s="2"/>
      <c r="Z681" s="2"/>
      <c r="AA681" s="2"/>
      <c r="AB681" s="2"/>
      <c r="AC681" s="2"/>
      <c r="AD681" s="2"/>
      <c r="AE681" s="2"/>
      <c r="AF681" s="2"/>
      <c r="AG681" s="2"/>
    </row>
    <row r="682" ht="15.75" customHeight="1">
      <c r="A682" s="1380"/>
      <c r="B682" s="1381"/>
      <c r="C682" s="1381"/>
      <c r="D682" s="1382"/>
      <c r="E682" s="11"/>
      <c r="F682" s="11"/>
      <c r="G682" s="2"/>
      <c r="H682" s="2"/>
      <c r="I682" s="2"/>
      <c r="J682" s="8"/>
      <c r="K682" s="11"/>
      <c r="L682" s="11"/>
      <c r="M682" s="11"/>
      <c r="N682" s="11"/>
      <c r="O682" s="2"/>
      <c r="P682" s="2"/>
      <c r="Q682" s="274"/>
      <c r="R682" s="2"/>
      <c r="S682" s="2"/>
      <c r="T682" s="2"/>
      <c r="U682" s="11"/>
      <c r="V682" s="11"/>
      <c r="W682" s="2"/>
      <c r="X682" s="126"/>
      <c r="Y682" s="2"/>
      <c r="Z682" s="2"/>
      <c r="AA682" s="2"/>
      <c r="AB682" s="2"/>
      <c r="AC682" s="2"/>
      <c r="AD682" s="2"/>
      <c r="AE682" s="2"/>
      <c r="AF682" s="2"/>
      <c r="AG682" s="2"/>
    </row>
    <row r="683" ht="15.75" customHeight="1">
      <c r="A683" s="1380"/>
      <c r="B683" s="1381"/>
      <c r="C683" s="1381"/>
      <c r="D683" s="1382"/>
      <c r="E683" s="11"/>
      <c r="F683" s="11"/>
      <c r="G683" s="2"/>
      <c r="H683" s="2"/>
      <c r="I683" s="2"/>
      <c r="J683" s="8"/>
      <c r="K683" s="11"/>
      <c r="L683" s="11"/>
      <c r="M683" s="11"/>
      <c r="N683" s="11"/>
      <c r="O683" s="2"/>
      <c r="P683" s="2"/>
      <c r="Q683" s="274"/>
      <c r="R683" s="2"/>
      <c r="S683" s="2"/>
      <c r="T683" s="2"/>
      <c r="U683" s="11"/>
      <c r="V683" s="11"/>
      <c r="W683" s="2"/>
      <c r="X683" s="126"/>
      <c r="Y683" s="2"/>
      <c r="Z683" s="2"/>
      <c r="AA683" s="2"/>
      <c r="AB683" s="2"/>
      <c r="AC683" s="2"/>
      <c r="AD683" s="2"/>
      <c r="AE683" s="2"/>
      <c r="AF683" s="2"/>
      <c r="AG683" s="2"/>
    </row>
    <row r="684" ht="15.75" customHeight="1">
      <c r="A684" s="1380"/>
      <c r="B684" s="1381"/>
      <c r="C684" s="1381"/>
      <c r="D684" s="1382"/>
      <c r="E684" s="11"/>
      <c r="F684" s="11"/>
      <c r="G684" s="2"/>
      <c r="H684" s="2"/>
      <c r="I684" s="2"/>
      <c r="J684" s="8"/>
      <c r="K684" s="11"/>
      <c r="L684" s="11"/>
      <c r="M684" s="11"/>
      <c r="N684" s="11"/>
      <c r="O684" s="2"/>
      <c r="P684" s="2"/>
      <c r="Q684" s="274"/>
      <c r="R684" s="2"/>
      <c r="S684" s="2"/>
      <c r="T684" s="2"/>
      <c r="U684" s="11"/>
      <c r="V684" s="11"/>
      <c r="W684" s="2"/>
      <c r="X684" s="126"/>
      <c r="Y684" s="2"/>
      <c r="Z684" s="2"/>
      <c r="AA684" s="2"/>
      <c r="AB684" s="2"/>
      <c r="AC684" s="2"/>
      <c r="AD684" s="2"/>
      <c r="AE684" s="2"/>
      <c r="AF684" s="2"/>
      <c r="AG684" s="2"/>
    </row>
    <row r="685" ht="15.75" customHeight="1">
      <c r="A685" s="1380"/>
      <c r="B685" s="1381"/>
      <c r="C685" s="1381"/>
      <c r="D685" s="1382"/>
      <c r="E685" s="11"/>
      <c r="F685" s="11"/>
      <c r="G685" s="2"/>
      <c r="H685" s="2"/>
      <c r="I685" s="2"/>
      <c r="J685" s="8"/>
      <c r="K685" s="11"/>
      <c r="L685" s="11"/>
      <c r="M685" s="11"/>
      <c r="N685" s="11"/>
      <c r="O685" s="2"/>
      <c r="P685" s="2"/>
      <c r="Q685" s="274"/>
      <c r="R685" s="2"/>
      <c r="S685" s="2"/>
      <c r="T685" s="2"/>
      <c r="U685" s="11"/>
      <c r="V685" s="11"/>
      <c r="W685" s="2"/>
      <c r="X685" s="126"/>
      <c r="Y685" s="2"/>
      <c r="Z685" s="2"/>
      <c r="AA685" s="2"/>
      <c r="AB685" s="2"/>
      <c r="AC685" s="2"/>
      <c r="AD685" s="2"/>
      <c r="AE685" s="2"/>
      <c r="AF685" s="2"/>
      <c r="AG685" s="2"/>
    </row>
    <row r="686" ht="15.75" customHeight="1">
      <c r="A686" s="1380"/>
      <c r="B686" s="1381"/>
      <c r="C686" s="1381"/>
      <c r="D686" s="1382"/>
      <c r="E686" s="11"/>
      <c r="F686" s="11"/>
      <c r="G686" s="2"/>
      <c r="H686" s="2"/>
      <c r="I686" s="2"/>
      <c r="J686" s="8"/>
      <c r="K686" s="11"/>
      <c r="L686" s="11"/>
      <c r="M686" s="11"/>
      <c r="N686" s="11"/>
      <c r="O686" s="2"/>
      <c r="P686" s="2"/>
      <c r="Q686" s="274"/>
      <c r="R686" s="2"/>
      <c r="S686" s="2"/>
      <c r="T686" s="2"/>
      <c r="U686" s="11"/>
      <c r="V686" s="11"/>
      <c r="W686" s="2"/>
      <c r="X686" s="126"/>
      <c r="Y686" s="2"/>
      <c r="Z686" s="2"/>
      <c r="AA686" s="2"/>
      <c r="AB686" s="2"/>
      <c r="AC686" s="2"/>
      <c r="AD686" s="2"/>
      <c r="AE686" s="2"/>
      <c r="AF686" s="2"/>
      <c r="AG686" s="2"/>
    </row>
    <row r="687" ht="15.75" customHeight="1">
      <c r="A687" s="1380"/>
      <c r="B687" s="1381"/>
      <c r="C687" s="1381"/>
      <c r="D687" s="1382"/>
      <c r="E687" s="11"/>
      <c r="F687" s="11"/>
      <c r="G687" s="2"/>
      <c r="H687" s="2"/>
      <c r="I687" s="2"/>
      <c r="J687" s="8"/>
      <c r="K687" s="11"/>
      <c r="L687" s="11"/>
      <c r="M687" s="11"/>
      <c r="N687" s="11"/>
      <c r="O687" s="2"/>
      <c r="P687" s="2"/>
      <c r="Q687" s="274"/>
      <c r="R687" s="2"/>
      <c r="S687" s="2"/>
      <c r="T687" s="2"/>
      <c r="U687" s="11"/>
      <c r="V687" s="11"/>
      <c r="W687" s="2"/>
      <c r="X687" s="126"/>
      <c r="Y687" s="2"/>
      <c r="Z687" s="2"/>
      <c r="AA687" s="2"/>
      <c r="AB687" s="2"/>
      <c r="AC687" s="2"/>
      <c r="AD687" s="2"/>
      <c r="AE687" s="2"/>
      <c r="AF687" s="2"/>
      <c r="AG687" s="2"/>
    </row>
    <row r="688" ht="15.75" customHeight="1">
      <c r="A688" s="1380"/>
      <c r="B688" s="1381"/>
      <c r="C688" s="1381"/>
      <c r="D688" s="1382"/>
      <c r="E688" s="11"/>
      <c r="F688" s="11"/>
      <c r="G688" s="2"/>
      <c r="H688" s="2"/>
      <c r="I688" s="2"/>
      <c r="J688" s="8"/>
      <c r="K688" s="11"/>
      <c r="L688" s="11"/>
      <c r="M688" s="11"/>
      <c r="N688" s="11"/>
      <c r="O688" s="2"/>
      <c r="P688" s="2"/>
      <c r="Q688" s="274"/>
      <c r="R688" s="2"/>
      <c r="S688" s="2"/>
      <c r="T688" s="2"/>
      <c r="U688" s="11"/>
      <c r="V688" s="11"/>
      <c r="W688" s="2"/>
      <c r="X688" s="126"/>
      <c r="Y688" s="2"/>
      <c r="Z688" s="2"/>
      <c r="AA688" s="2"/>
      <c r="AB688" s="2"/>
      <c r="AC688" s="2"/>
      <c r="AD688" s="2"/>
      <c r="AE688" s="2"/>
      <c r="AF688" s="2"/>
      <c r="AG688" s="2"/>
    </row>
    <row r="689" ht="15.75" customHeight="1">
      <c r="A689" s="1380"/>
      <c r="B689" s="1381"/>
      <c r="C689" s="1381"/>
      <c r="D689" s="1382"/>
      <c r="E689" s="11"/>
      <c r="F689" s="11"/>
      <c r="G689" s="2"/>
      <c r="H689" s="2"/>
      <c r="I689" s="2"/>
      <c r="J689" s="8"/>
      <c r="K689" s="11"/>
      <c r="L689" s="11"/>
      <c r="M689" s="11"/>
      <c r="N689" s="11"/>
      <c r="O689" s="2"/>
      <c r="P689" s="2"/>
      <c r="Q689" s="274"/>
      <c r="R689" s="2"/>
      <c r="S689" s="2"/>
      <c r="T689" s="2"/>
      <c r="U689" s="11"/>
      <c r="V689" s="11"/>
      <c r="W689" s="2"/>
      <c r="X689" s="126"/>
      <c r="Y689" s="2"/>
      <c r="Z689" s="2"/>
      <c r="AA689" s="2"/>
      <c r="AB689" s="2"/>
      <c r="AC689" s="2"/>
      <c r="AD689" s="2"/>
      <c r="AE689" s="2"/>
      <c r="AF689" s="2"/>
      <c r="AG689" s="2"/>
    </row>
    <row r="690" ht="15.75" customHeight="1">
      <c r="A690" s="1380"/>
      <c r="B690" s="1381"/>
      <c r="C690" s="1381"/>
      <c r="D690" s="1382"/>
      <c r="E690" s="11"/>
      <c r="F690" s="11"/>
      <c r="G690" s="2"/>
      <c r="H690" s="2"/>
      <c r="I690" s="2"/>
      <c r="J690" s="8"/>
      <c r="K690" s="11"/>
      <c r="L690" s="11"/>
      <c r="M690" s="11"/>
      <c r="N690" s="11"/>
      <c r="O690" s="2"/>
      <c r="P690" s="2"/>
      <c r="Q690" s="274"/>
      <c r="R690" s="2"/>
      <c r="S690" s="2"/>
      <c r="T690" s="2"/>
      <c r="U690" s="11"/>
      <c r="V690" s="11"/>
      <c r="W690" s="2"/>
      <c r="X690" s="126"/>
      <c r="Y690" s="2"/>
      <c r="Z690" s="2"/>
      <c r="AA690" s="2"/>
      <c r="AB690" s="2"/>
      <c r="AC690" s="2"/>
      <c r="AD690" s="2"/>
      <c r="AE690" s="2"/>
      <c r="AF690" s="2"/>
      <c r="AG690" s="2"/>
    </row>
    <row r="691" ht="15.75" customHeight="1">
      <c r="A691" s="1380"/>
      <c r="B691" s="1381"/>
      <c r="C691" s="1381"/>
      <c r="D691" s="1382"/>
      <c r="E691" s="11"/>
      <c r="F691" s="11"/>
      <c r="G691" s="2"/>
      <c r="H691" s="2"/>
      <c r="I691" s="2"/>
      <c r="J691" s="8"/>
      <c r="K691" s="11"/>
      <c r="L691" s="11"/>
      <c r="M691" s="11"/>
      <c r="N691" s="11"/>
      <c r="O691" s="2"/>
      <c r="P691" s="2"/>
      <c r="Q691" s="274"/>
      <c r="R691" s="2"/>
      <c r="S691" s="2"/>
      <c r="T691" s="2"/>
      <c r="U691" s="11"/>
      <c r="V691" s="11"/>
      <c r="W691" s="2"/>
      <c r="X691" s="126"/>
      <c r="Y691" s="2"/>
      <c r="Z691" s="2"/>
      <c r="AA691" s="2"/>
      <c r="AB691" s="2"/>
      <c r="AC691" s="2"/>
      <c r="AD691" s="2"/>
      <c r="AE691" s="2"/>
      <c r="AF691" s="2"/>
      <c r="AG691" s="2"/>
    </row>
    <row r="692" ht="15.75" customHeight="1">
      <c r="A692" s="1380"/>
      <c r="B692" s="1381"/>
      <c r="C692" s="1381"/>
      <c r="D692" s="1382"/>
      <c r="E692" s="11"/>
      <c r="F692" s="11"/>
      <c r="G692" s="2"/>
      <c r="H692" s="2"/>
      <c r="I692" s="2"/>
      <c r="J692" s="8"/>
      <c r="K692" s="11"/>
      <c r="L692" s="11"/>
      <c r="M692" s="11"/>
      <c r="N692" s="11"/>
      <c r="O692" s="2"/>
      <c r="P692" s="2"/>
      <c r="Q692" s="274"/>
      <c r="R692" s="2"/>
      <c r="S692" s="2"/>
      <c r="T692" s="2"/>
      <c r="U692" s="11"/>
      <c r="V692" s="11"/>
      <c r="W692" s="2"/>
      <c r="X692" s="126"/>
      <c r="Y692" s="2"/>
      <c r="Z692" s="2"/>
      <c r="AA692" s="2"/>
      <c r="AB692" s="2"/>
      <c r="AC692" s="2"/>
      <c r="AD692" s="2"/>
      <c r="AE692" s="2"/>
      <c r="AF692" s="2"/>
      <c r="AG692" s="2"/>
    </row>
    <row r="693" ht="15.75" customHeight="1">
      <c r="A693" s="1380"/>
      <c r="B693" s="1381"/>
      <c r="C693" s="1381"/>
      <c r="D693" s="1382"/>
      <c r="E693" s="11"/>
      <c r="F693" s="11"/>
      <c r="G693" s="2"/>
      <c r="H693" s="2"/>
      <c r="I693" s="2"/>
      <c r="J693" s="8"/>
      <c r="K693" s="11"/>
      <c r="L693" s="11"/>
      <c r="M693" s="11"/>
      <c r="N693" s="11"/>
      <c r="O693" s="2"/>
      <c r="P693" s="2"/>
      <c r="Q693" s="274"/>
      <c r="R693" s="2"/>
      <c r="S693" s="2"/>
      <c r="T693" s="2"/>
      <c r="U693" s="11"/>
      <c r="V693" s="11"/>
      <c r="W693" s="2"/>
      <c r="X693" s="126"/>
      <c r="Y693" s="2"/>
      <c r="Z693" s="2"/>
      <c r="AA693" s="2"/>
      <c r="AB693" s="2"/>
      <c r="AC693" s="2"/>
      <c r="AD693" s="2"/>
      <c r="AE693" s="2"/>
      <c r="AF693" s="2"/>
      <c r="AG693" s="2"/>
    </row>
    <row r="694" ht="15.75" customHeight="1">
      <c r="A694" s="1380"/>
      <c r="B694" s="1381"/>
      <c r="C694" s="1381"/>
      <c r="D694" s="1382"/>
      <c r="E694" s="11"/>
      <c r="F694" s="11"/>
      <c r="G694" s="2"/>
      <c r="H694" s="2"/>
      <c r="I694" s="2"/>
      <c r="J694" s="8"/>
      <c r="K694" s="11"/>
      <c r="L694" s="11"/>
      <c r="M694" s="11"/>
      <c r="N694" s="11"/>
      <c r="O694" s="2"/>
      <c r="P694" s="2"/>
      <c r="Q694" s="274"/>
      <c r="R694" s="2"/>
      <c r="S694" s="2"/>
      <c r="T694" s="2"/>
      <c r="U694" s="11"/>
      <c r="V694" s="11"/>
      <c r="W694" s="2"/>
      <c r="X694" s="126"/>
      <c r="Y694" s="2"/>
      <c r="Z694" s="2"/>
      <c r="AA694" s="2"/>
      <c r="AB694" s="2"/>
      <c r="AC694" s="2"/>
      <c r="AD694" s="2"/>
      <c r="AE694" s="2"/>
      <c r="AF694" s="2"/>
      <c r="AG694" s="2"/>
    </row>
    <row r="695" ht="15.75" customHeight="1">
      <c r="A695" s="1380"/>
      <c r="B695" s="1381"/>
      <c r="C695" s="1381"/>
      <c r="D695" s="1382"/>
      <c r="E695" s="11"/>
      <c r="F695" s="11"/>
      <c r="G695" s="2"/>
      <c r="H695" s="2"/>
      <c r="I695" s="2"/>
      <c r="J695" s="8"/>
      <c r="K695" s="11"/>
      <c r="L695" s="11"/>
      <c r="M695" s="11"/>
      <c r="N695" s="11"/>
      <c r="O695" s="2"/>
      <c r="P695" s="2"/>
      <c r="Q695" s="274"/>
      <c r="R695" s="2"/>
      <c r="S695" s="2"/>
      <c r="T695" s="2"/>
      <c r="U695" s="11"/>
      <c r="V695" s="11"/>
      <c r="W695" s="2"/>
      <c r="X695" s="126"/>
      <c r="Y695" s="2"/>
      <c r="Z695" s="2"/>
      <c r="AA695" s="2"/>
      <c r="AB695" s="2"/>
      <c r="AC695" s="2"/>
      <c r="AD695" s="2"/>
      <c r="AE695" s="2"/>
      <c r="AF695" s="2"/>
      <c r="AG695" s="2"/>
    </row>
    <row r="696" ht="15.75" customHeight="1">
      <c r="A696" s="1380"/>
      <c r="B696" s="1381"/>
      <c r="C696" s="1381"/>
      <c r="D696" s="1382"/>
      <c r="E696" s="11"/>
      <c r="F696" s="11"/>
      <c r="G696" s="2"/>
      <c r="H696" s="2"/>
      <c r="I696" s="2"/>
      <c r="J696" s="8"/>
      <c r="K696" s="11"/>
      <c r="L696" s="11"/>
      <c r="M696" s="11"/>
      <c r="N696" s="11"/>
      <c r="O696" s="2"/>
      <c r="P696" s="2"/>
      <c r="Q696" s="274"/>
      <c r="R696" s="2"/>
      <c r="S696" s="2"/>
      <c r="T696" s="2"/>
      <c r="U696" s="11"/>
      <c r="V696" s="11"/>
      <c r="W696" s="2"/>
      <c r="X696" s="126"/>
      <c r="Y696" s="2"/>
      <c r="Z696" s="2"/>
      <c r="AA696" s="2"/>
      <c r="AB696" s="2"/>
      <c r="AC696" s="2"/>
      <c r="AD696" s="2"/>
      <c r="AE696" s="2"/>
      <c r="AF696" s="2"/>
      <c r="AG696" s="2"/>
    </row>
    <row r="697" ht="15.75" customHeight="1">
      <c r="A697" s="1380"/>
      <c r="B697" s="1381"/>
      <c r="C697" s="1381"/>
      <c r="D697" s="1382"/>
      <c r="E697" s="11"/>
      <c r="F697" s="11"/>
      <c r="G697" s="2"/>
      <c r="H697" s="2"/>
      <c r="I697" s="2"/>
      <c r="J697" s="8"/>
      <c r="K697" s="11"/>
      <c r="L697" s="11"/>
      <c r="M697" s="11"/>
      <c r="N697" s="11"/>
      <c r="O697" s="2"/>
      <c r="P697" s="2"/>
      <c r="Q697" s="274"/>
      <c r="R697" s="2"/>
      <c r="S697" s="2"/>
      <c r="T697" s="2"/>
      <c r="U697" s="11"/>
      <c r="V697" s="11"/>
      <c r="W697" s="2"/>
      <c r="X697" s="126"/>
      <c r="Y697" s="2"/>
      <c r="Z697" s="2"/>
      <c r="AA697" s="2"/>
      <c r="AB697" s="2"/>
      <c r="AC697" s="2"/>
      <c r="AD697" s="2"/>
      <c r="AE697" s="2"/>
      <c r="AF697" s="2"/>
      <c r="AG697" s="2"/>
    </row>
    <row r="698" ht="15.75" customHeight="1">
      <c r="A698" s="1380"/>
      <c r="B698" s="1381"/>
      <c r="C698" s="1381"/>
      <c r="D698" s="1382"/>
      <c r="E698" s="11"/>
      <c r="F698" s="11"/>
      <c r="G698" s="2"/>
      <c r="H698" s="2"/>
      <c r="I698" s="2"/>
      <c r="J698" s="8"/>
      <c r="K698" s="11"/>
      <c r="L698" s="11"/>
      <c r="M698" s="11"/>
      <c r="N698" s="11"/>
      <c r="O698" s="2"/>
      <c r="P698" s="2"/>
      <c r="Q698" s="274"/>
      <c r="R698" s="2"/>
      <c r="S698" s="2"/>
      <c r="T698" s="2"/>
      <c r="U698" s="11"/>
      <c r="V698" s="11"/>
      <c r="W698" s="2"/>
      <c r="X698" s="126"/>
      <c r="Y698" s="2"/>
      <c r="Z698" s="2"/>
      <c r="AA698" s="2"/>
      <c r="AB698" s="2"/>
      <c r="AC698" s="2"/>
      <c r="AD698" s="2"/>
      <c r="AE698" s="2"/>
      <c r="AF698" s="2"/>
      <c r="AG698" s="2"/>
    </row>
    <row r="699" ht="15.75" customHeight="1">
      <c r="A699" s="1380"/>
      <c r="B699" s="1381"/>
      <c r="C699" s="1381"/>
      <c r="D699" s="1382"/>
      <c r="E699" s="11"/>
      <c r="F699" s="11"/>
      <c r="G699" s="2"/>
      <c r="H699" s="2"/>
      <c r="I699" s="2"/>
      <c r="J699" s="8"/>
      <c r="K699" s="11"/>
      <c r="L699" s="11"/>
      <c r="M699" s="11"/>
      <c r="N699" s="11"/>
      <c r="O699" s="2"/>
      <c r="P699" s="2"/>
      <c r="Q699" s="274"/>
      <c r="R699" s="2"/>
      <c r="S699" s="2"/>
      <c r="T699" s="2"/>
      <c r="U699" s="11"/>
      <c r="V699" s="11"/>
      <c r="W699" s="2"/>
      <c r="X699" s="126"/>
      <c r="Y699" s="2"/>
      <c r="Z699" s="2"/>
      <c r="AA699" s="2"/>
      <c r="AB699" s="2"/>
      <c r="AC699" s="2"/>
      <c r="AD699" s="2"/>
      <c r="AE699" s="2"/>
      <c r="AF699" s="2"/>
      <c r="AG699" s="2"/>
    </row>
    <row r="700" ht="15.75" customHeight="1">
      <c r="A700" s="1380"/>
      <c r="B700" s="1381"/>
      <c r="C700" s="1381"/>
      <c r="D700" s="1382"/>
      <c r="E700" s="11"/>
      <c r="F700" s="11"/>
      <c r="G700" s="2"/>
      <c r="H700" s="2"/>
      <c r="I700" s="2"/>
      <c r="J700" s="8"/>
      <c r="K700" s="11"/>
      <c r="L700" s="11"/>
      <c r="M700" s="11"/>
      <c r="N700" s="11"/>
      <c r="O700" s="2"/>
      <c r="P700" s="2"/>
      <c r="Q700" s="274"/>
      <c r="R700" s="2"/>
      <c r="S700" s="2"/>
      <c r="T700" s="2"/>
      <c r="U700" s="11"/>
      <c r="V700" s="11"/>
      <c r="W700" s="2"/>
      <c r="X700" s="126"/>
      <c r="Y700" s="2"/>
      <c r="Z700" s="2"/>
      <c r="AA700" s="2"/>
      <c r="AB700" s="2"/>
      <c r="AC700" s="2"/>
      <c r="AD700" s="2"/>
      <c r="AE700" s="2"/>
      <c r="AF700" s="2"/>
      <c r="AG700" s="2"/>
    </row>
    <row r="701" ht="15.75" customHeight="1">
      <c r="A701" s="1380"/>
      <c r="B701" s="1381"/>
      <c r="C701" s="1381"/>
      <c r="D701" s="1382"/>
      <c r="E701" s="11"/>
      <c r="F701" s="11"/>
      <c r="G701" s="2"/>
      <c r="H701" s="2"/>
      <c r="I701" s="2"/>
      <c r="J701" s="8"/>
      <c r="K701" s="11"/>
      <c r="L701" s="11"/>
      <c r="M701" s="11"/>
      <c r="N701" s="11"/>
      <c r="O701" s="2"/>
      <c r="P701" s="2"/>
      <c r="Q701" s="274"/>
      <c r="R701" s="2"/>
      <c r="S701" s="2"/>
      <c r="T701" s="2"/>
      <c r="U701" s="11"/>
      <c r="V701" s="11"/>
      <c r="W701" s="2"/>
      <c r="X701" s="126"/>
      <c r="Y701" s="2"/>
      <c r="Z701" s="2"/>
      <c r="AA701" s="2"/>
      <c r="AB701" s="2"/>
      <c r="AC701" s="2"/>
      <c r="AD701" s="2"/>
      <c r="AE701" s="2"/>
      <c r="AF701" s="2"/>
      <c r="AG701" s="2"/>
    </row>
    <row r="702" ht="15.75" customHeight="1">
      <c r="A702" s="1380"/>
      <c r="B702" s="1381"/>
      <c r="C702" s="1381"/>
      <c r="D702" s="1382"/>
      <c r="E702" s="11"/>
      <c r="F702" s="11"/>
      <c r="G702" s="2"/>
      <c r="H702" s="2"/>
      <c r="I702" s="2"/>
      <c r="J702" s="8"/>
      <c r="K702" s="11"/>
      <c r="L702" s="11"/>
      <c r="M702" s="11"/>
      <c r="N702" s="11"/>
      <c r="O702" s="2"/>
      <c r="P702" s="2"/>
      <c r="Q702" s="274"/>
      <c r="R702" s="2"/>
      <c r="S702" s="2"/>
      <c r="T702" s="2"/>
      <c r="U702" s="11"/>
      <c r="V702" s="11"/>
      <c r="W702" s="2"/>
      <c r="X702" s="126"/>
      <c r="Y702" s="2"/>
      <c r="Z702" s="2"/>
      <c r="AA702" s="2"/>
      <c r="AB702" s="2"/>
      <c r="AC702" s="2"/>
      <c r="AD702" s="2"/>
      <c r="AE702" s="2"/>
      <c r="AF702" s="2"/>
      <c r="AG702" s="2"/>
    </row>
    <row r="703" ht="15.75" customHeight="1">
      <c r="A703" s="1380"/>
      <c r="B703" s="1381"/>
      <c r="C703" s="1381"/>
      <c r="D703" s="1382"/>
      <c r="E703" s="11"/>
      <c r="F703" s="11"/>
      <c r="G703" s="2"/>
      <c r="H703" s="2"/>
      <c r="I703" s="2"/>
      <c r="J703" s="8"/>
      <c r="K703" s="11"/>
      <c r="L703" s="11"/>
      <c r="M703" s="11"/>
      <c r="N703" s="11"/>
      <c r="O703" s="2"/>
      <c r="P703" s="2"/>
      <c r="Q703" s="274"/>
      <c r="R703" s="2"/>
      <c r="S703" s="2"/>
      <c r="T703" s="2"/>
      <c r="U703" s="11"/>
      <c r="V703" s="11"/>
      <c r="W703" s="2"/>
      <c r="X703" s="126"/>
      <c r="Y703" s="2"/>
      <c r="Z703" s="2"/>
      <c r="AA703" s="2"/>
      <c r="AB703" s="2"/>
      <c r="AC703" s="2"/>
      <c r="AD703" s="2"/>
      <c r="AE703" s="2"/>
      <c r="AF703" s="2"/>
      <c r="AG703" s="2"/>
    </row>
    <row r="704" ht="15.75" customHeight="1">
      <c r="A704" s="1380"/>
      <c r="B704" s="1381"/>
      <c r="C704" s="1381"/>
      <c r="D704" s="1382"/>
      <c r="E704" s="11"/>
      <c r="F704" s="11"/>
      <c r="G704" s="2"/>
      <c r="H704" s="2"/>
      <c r="I704" s="2"/>
      <c r="J704" s="8"/>
      <c r="K704" s="11"/>
      <c r="L704" s="11"/>
      <c r="M704" s="11"/>
      <c r="N704" s="11"/>
      <c r="O704" s="2"/>
      <c r="P704" s="2"/>
      <c r="Q704" s="274"/>
      <c r="R704" s="2"/>
      <c r="S704" s="2"/>
      <c r="T704" s="2"/>
      <c r="U704" s="11"/>
      <c r="V704" s="11"/>
      <c r="W704" s="2"/>
      <c r="X704" s="126"/>
      <c r="Y704" s="2"/>
      <c r="Z704" s="2"/>
      <c r="AA704" s="2"/>
      <c r="AB704" s="2"/>
      <c r="AC704" s="2"/>
      <c r="AD704" s="2"/>
      <c r="AE704" s="2"/>
      <c r="AF704" s="2"/>
      <c r="AG704" s="2"/>
    </row>
    <row r="705" ht="15.75" customHeight="1">
      <c r="A705" s="1380"/>
      <c r="B705" s="1381"/>
      <c r="C705" s="1381"/>
      <c r="D705" s="1382"/>
      <c r="E705" s="11"/>
      <c r="F705" s="11"/>
      <c r="G705" s="2"/>
      <c r="H705" s="2"/>
      <c r="I705" s="2"/>
      <c r="J705" s="8"/>
      <c r="K705" s="11"/>
      <c r="L705" s="11"/>
      <c r="M705" s="11"/>
      <c r="N705" s="11"/>
      <c r="O705" s="2"/>
      <c r="P705" s="2"/>
      <c r="Q705" s="274"/>
      <c r="R705" s="2"/>
      <c r="S705" s="2"/>
      <c r="T705" s="2"/>
      <c r="U705" s="11"/>
      <c r="V705" s="11"/>
      <c r="W705" s="2"/>
      <c r="X705" s="126"/>
      <c r="Y705" s="2"/>
      <c r="Z705" s="2"/>
      <c r="AA705" s="2"/>
      <c r="AB705" s="2"/>
      <c r="AC705" s="2"/>
      <c r="AD705" s="2"/>
      <c r="AE705" s="2"/>
      <c r="AF705" s="2"/>
      <c r="AG705" s="2"/>
    </row>
    <row r="706" ht="15.75" customHeight="1">
      <c r="A706" s="1380"/>
      <c r="B706" s="1381"/>
      <c r="C706" s="1381"/>
      <c r="D706" s="1382"/>
      <c r="E706" s="11"/>
      <c r="F706" s="11"/>
      <c r="G706" s="2"/>
      <c r="H706" s="2"/>
      <c r="I706" s="2"/>
      <c r="J706" s="8"/>
      <c r="K706" s="11"/>
      <c r="L706" s="11"/>
      <c r="M706" s="11"/>
      <c r="N706" s="11"/>
      <c r="O706" s="2"/>
      <c r="P706" s="2"/>
      <c r="Q706" s="274"/>
      <c r="R706" s="2"/>
      <c r="S706" s="2"/>
      <c r="T706" s="2"/>
      <c r="U706" s="11"/>
      <c r="V706" s="11"/>
      <c r="W706" s="2"/>
      <c r="X706" s="126"/>
      <c r="Y706" s="2"/>
      <c r="Z706" s="2"/>
      <c r="AA706" s="2"/>
      <c r="AB706" s="2"/>
      <c r="AC706" s="2"/>
      <c r="AD706" s="2"/>
      <c r="AE706" s="2"/>
      <c r="AF706" s="2"/>
      <c r="AG706" s="2"/>
    </row>
    <row r="707" ht="15.75" customHeight="1">
      <c r="A707" s="1380"/>
      <c r="B707" s="1381"/>
      <c r="C707" s="1381"/>
      <c r="D707" s="1382"/>
      <c r="E707" s="11"/>
      <c r="F707" s="11"/>
      <c r="G707" s="2"/>
      <c r="H707" s="2"/>
      <c r="I707" s="2"/>
      <c r="J707" s="8"/>
      <c r="K707" s="11"/>
      <c r="L707" s="11"/>
      <c r="M707" s="11"/>
      <c r="N707" s="11"/>
      <c r="O707" s="2"/>
      <c r="P707" s="2"/>
      <c r="Q707" s="274"/>
      <c r="R707" s="2"/>
      <c r="S707" s="2"/>
      <c r="T707" s="2"/>
      <c r="U707" s="11"/>
      <c r="V707" s="11"/>
      <c r="W707" s="2"/>
      <c r="X707" s="126"/>
      <c r="Y707" s="2"/>
      <c r="Z707" s="2"/>
      <c r="AA707" s="2"/>
      <c r="AB707" s="2"/>
      <c r="AC707" s="2"/>
      <c r="AD707" s="2"/>
      <c r="AE707" s="2"/>
      <c r="AF707" s="2"/>
      <c r="AG707" s="2"/>
    </row>
    <row r="708" ht="15.75" customHeight="1">
      <c r="A708" s="1380"/>
      <c r="B708" s="1381"/>
      <c r="C708" s="1381"/>
      <c r="D708" s="1382"/>
      <c r="E708" s="11"/>
      <c r="F708" s="11"/>
      <c r="G708" s="2"/>
      <c r="H708" s="2"/>
      <c r="I708" s="2"/>
      <c r="J708" s="8"/>
      <c r="K708" s="11"/>
      <c r="L708" s="11"/>
      <c r="M708" s="11"/>
      <c r="N708" s="11"/>
      <c r="O708" s="2"/>
      <c r="P708" s="2"/>
      <c r="Q708" s="274"/>
      <c r="R708" s="2"/>
      <c r="S708" s="2"/>
      <c r="T708" s="2"/>
      <c r="U708" s="11"/>
      <c r="V708" s="11"/>
      <c r="W708" s="2"/>
      <c r="X708" s="126"/>
      <c r="Y708" s="2"/>
      <c r="Z708" s="2"/>
      <c r="AA708" s="2"/>
      <c r="AB708" s="2"/>
      <c r="AC708" s="2"/>
      <c r="AD708" s="2"/>
      <c r="AE708" s="2"/>
      <c r="AF708" s="2"/>
      <c r="AG708" s="2"/>
    </row>
    <row r="709" ht="15.75" customHeight="1">
      <c r="A709" s="1380"/>
      <c r="B709" s="1381"/>
      <c r="C709" s="1381"/>
      <c r="D709" s="1382"/>
      <c r="E709" s="11"/>
      <c r="F709" s="11"/>
      <c r="G709" s="2"/>
      <c r="H709" s="2"/>
      <c r="I709" s="2"/>
      <c r="J709" s="8"/>
      <c r="K709" s="11"/>
      <c r="L709" s="11"/>
      <c r="M709" s="11"/>
      <c r="N709" s="11"/>
      <c r="O709" s="2"/>
      <c r="P709" s="2"/>
      <c r="Q709" s="274"/>
      <c r="R709" s="2"/>
      <c r="S709" s="2"/>
      <c r="T709" s="2"/>
      <c r="U709" s="11"/>
      <c r="V709" s="11"/>
      <c r="W709" s="2"/>
      <c r="X709" s="126"/>
      <c r="Y709" s="2"/>
      <c r="Z709" s="2"/>
      <c r="AA709" s="2"/>
      <c r="AB709" s="2"/>
      <c r="AC709" s="2"/>
      <c r="AD709" s="2"/>
      <c r="AE709" s="2"/>
      <c r="AF709" s="2"/>
      <c r="AG709" s="2"/>
    </row>
    <row r="710" ht="15.75" customHeight="1">
      <c r="A710" s="1380"/>
      <c r="B710" s="1381"/>
      <c r="C710" s="1381"/>
      <c r="D710" s="1382"/>
      <c r="E710" s="11"/>
      <c r="F710" s="11"/>
      <c r="G710" s="2"/>
      <c r="H710" s="2"/>
      <c r="I710" s="2"/>
      <c r="J710" s="8"/>
      <c r="K710" s="11"/>
      <c r="L710" s="11"/>
      <c r="M710" s="11"/>
      <c r="N710" s="11"/>
      <c r="O710" s="2"/>
      <c r="P710" s="2"/>
      <c r="Q710" s="274"/>
      <c r="R710" s="2"/>
      <c r="S710" s="2"/>
      <c r="T710" s="2"/>
      <c r="U710" s="11"/>
      <c r="V710" s="11"/>
      <c r="W710" s="2"/>
      <c r="X710" s="126"/>
      <c r="Y710" s="2"/>
      <c r="Z710" s="2"/>
      <c r="AA710" s="2"/>
      <c r="AB710" s="2"/>
      <c r="AC710" s="2"/>
      <c r="AD710" s="2"/>
      <c r="AE710" s="2"/>
      <c r="AF710" s="2"/>
      <c r="AG710" s="2"/>
    </row>
    <row r="711" ht="15.75" customHeight="1">
      <c r="A711" s="1380"/>
      <c r="B711" s="1381"/>
      <c r="C711" s="1381"/>
      <c r="D711" s="1382"/>
      <c r="E711" s="11"/>
      <c r="F711" s="11"/>
      <c r="G711" s="2"/>
      <c r="H711" s="2"/>
      <c r="I711" s="2"/>
      <c r="J711" s="8"/>
      <c r="K711" s="11"/>
      <c r="L711" s="11"/>
      <c r="M711" s="11"/>
      <c r="N711" s="11"/>
      <c r="O711" s="2"/>
      <c r="P711" s="2"/>
      <c r="Q711" s="274"/>
      <c r="R711" s="2"/>
      <c r="S711" s="2"/>
      <c r="T711" s="2"/>
      <c r="U711" s="11"/>
      <c r="V711" s="11"/>
      <c r="W711" s="2"/>
      <c r="X711" s="126"/>
      <c r="Y711" s="2"/>
      <c r="Z711" s="2"/>
      <c r="AA711" s="2"/>
      <c r="AB711" s="2"/>
      <c r="AC711" s="2"/>
      <c r="AD711" s="2"/>
      <c r="AE711" s="2"/>
      <c r="AF711" s="2"/>
      <c r="AG711" s="2"/>
    </row>
    <row r="712" ht="15.75" customHeight="1">
      <c r="A712" s="1380"/>
      <c r="B712" s="1381"/>
      <c r="C712" s="1381"/>
      <c r="D712" s="1382"/>
      <c r="E712" s="11"/>
      <c r="F712" s="11"/>
      <c r="G712" s="2"/>
      <c r="H712" s="2"/>
      <c r="I712" s="2"/>
      <c r="J712" s="8"/>
      <c r="K712" s="11"/>
      <c r="L712" s="11"/>
      <c r="M712" s="11"/>
      <c r="N712" s="11"/>
      <c r="O712" s="2"/>
      <c r="P712" s="2"/>
      <c r="Q712" s="274"/>
      <c r="R712" s="2"/>
      <c r="S712" s="2"/>
      <c r="T712" s="2"/>
      <c r="U712" s="11"/>
      <c r="V712" s="11"/>
      <c r="W712" s="2"/>
      <c r="X712" s="126"/>
      <c r="Y712" s="2"/>
      <c r="Z712" s="2"/>
      <c r="AA712" s="2"/>
      <c r="AB712" s="2"/>
      <c r="AC712" s="2"/>
      <c r="AD712" s="2"/>
      <c r="AE712" s="2"/>
      <c r="AF712" s="2"/>
      <c r="AG712" s="2"/>
    </row>
    <row r="713" ht="15.75" customHeight="1">
      <c r="A713" s="1380"/>
      <c r="B713" s="1381"/>
      <c r="C713" s="1381"/>
      <c r="D713" s="1382"/>
      <c r="E713" s="11"/>
      <c r="F713" s="11"/>
      <c r="G713" s="2"/>
      <c r="H713" s="2"/>
      <c r="I713" s="2"/>
      <c r="J713" s="8"/>
      <c r="K713" s="11"/>
      <c r="L713" s="11"/>
      <c r="M713" s="11"/>
      <c r="N713" s="11"/>
      <c r="O713" s="2"/>
      <c r="P713" s="2"/>
      <c r="Q713" s="274"/>
      <c r="R713" s="2"/>
      <c r="S713" s="2"/>
      <c r="T713" s="2"/>
      <c r="U713" s="11"/>
      <c r="V713" s="11"/>
      <c r="W713" s="2"/>
      <c r="X713" s="126"/>
      <c r="Y713" s="2"/>
      <c r="Z713" s="2"/>
      <c r="AA713" s="2"/>
      <c r="AB713" s="2"/>
      <c r="AC713" s="2"/>
      <c r="AD713" s="2"/>
      <c r="AE713" s="2"/>
      <c r="AF713" s="2"/>
      <c r="AG713" s="2"/>
    </row>
    <row r="714" ht="15.75" customHeight="1">
      <c r="A714" s="1380"/>
      <c r="B714" s="1381"/>
      <c r="C714" s="1381"/>
      <c r="D714" s="1382"/>
      <c r="E714" s="11"/>
      <c r="F714" s="11"/>
      <c r="G714" s="2"/>
      <c r="H714" s="2"/>
      <c r="I714" s="2"/>
      <c r="J714" s="8"/>
      <c r="K714" s="11"/>
      <c r="L714" s="11"/>
      <c r="M714" s="11"/>
      <c r="N714" s="11"/>
      <c r="O714" s="2"/>
      <c r="P714" s="2"/>
      <c r="Q714" s="274"/>
      <c r="R714" s="2"/>
      <c r="S714" s="2"/>
      <c r="T714" s="2"/>
      <c r="U714" s="11"/>
      <c r="V714" s="11"/>
      <c r="W714" s="2"/>
      <c r="X714" s="126"/>
      <c r="Y714" s="2"/>
      <c r="Z714" s="2"/>
      <c r="AA714" s="2"/>
      <c r="AB714" s="2"/>
      <c r="AC714" s="2"/>
      <c r="AD714" s="2"/>
      <c r="AE714" s="2"/>
      <c r="AF714" s="2"/>
      <c r="AG714" s="2"/>
    </row>
    <row r="715" ht="15.75" customHeight="1">
      <c r="A715" s="1380"/>
      <c r="B715" s="1381"/>
      <c r="C715" s="1381"/>
      <c r="D715" s="1382"/>
      <c r="E715" s="11"/>
      <c r="F715" s="11"/>
      <c r="G715" s="2"/>
      <c r="H715" s="2"/>
      <c r="I715" s="2"/>
      <c r="J715" s="8"/>
      <c r="K715" s="11"/>
      <c r="L715" s="11"/>
      <c r="M715" s="11"/>
      <c r="N715" s="11"/>
      <c r="O715" s="2"/>
      <c r="P715" s="2"/>
      <c r="Q715" s="274"/>
      <c r="R715" s="2"/>
      <c r="S715" s="2"/>
      <c r="T715" s="2"/>
      <c r="U715" s="11"/>
      <c r="V715" s="11"/>
      <c r="W715" s="2"/>
      <c r="X715" s="126"/>
      <c r="Y715" s="2"/>
      <c r="Z715" s="2"/>
      <c r="AA715" s="2"/>
      <c r="AB715" s="2"/>
      <c r="AC715" s="2"/>
      <c r="AD715" s="2"/>
      <c r="AE715" s="2"/>
      <c r="AF715" s="2"/>
      <c r="AG715" s="2"/>
    </row>
    <row r="716" ht="15.75" customHeight="1">
      <c r="A716" s="1380"/>
      <c r="B716" s="1381"/>
      <c r="C716" s="1381"/>
      <c r="D716" s="1382"/>
      <c r="E716" s="11"/>
      <c r="F716" s="11"/>
      <c r="G716" s="2"/>
      <c r="H716" s="2"/>
      <c r="I716" s="2"/>
      <c r="J716" s="8"/>
      <c r="K716" s="11"/>
      <c r="L716" s="11"/>
      <c r="M716" s="11"/>
      <c r="N716" s="11"/>
      <c r="O716" s="2"/>
      <c r="P716" s="2"/>
      <c r="Q716" s="274"/>
      <c r="R716" s="2"/>
      <c r="S716" s="2"/>
      <c r="T716" s="2"/>
      <c r="U716" s="11"/>
      <c r="V716" s="11"/>
      <c r="W716" s="2"/>
      <c r="X716" s="126"/>
      <c r="Y716" s="2"/>
      <c r="Z716" s="2"/>
      <c r="AA716" s="2"/>
      <c r="AB716" s="2"/>
      <c r="AC716" s="2"/>
      <c r="AD716" s="2"/>
      <c r="AE716" s="2"/>
      <c r="AF716" s="2"/>
      <c r="AG716" s="2"/>
    </row>
    <row r="717" ht="15.75" customHeight="1">
      <c r="A717" s="1380"/>
      <c r="B717" s="1381"/>
      <c r="C717" s="1381"/>
      <c r="D717" s="1382"/>
      <c r="E717" s="11"/>
      <c r="F717" s="11"/>
      <c r="G717" s="2"/>
      <c r="H717" s="2"/>
      <c r="I717" s="2"/>
      <c r="J717" s="8"/>
      <c r="K717" s="11"/>
      <c r="L717" s="11"/>
      <c r="M717" s="11"/>
      <c r="N717" s="11"/>
      <c r="O717" s="2"/>
      <c r="P717" s="2"/>
      <c r="Q717" s="274"/>
      <c r="R717" s="2"/>
      <c r="S717" s="2"/>
      <c r="T717" s="2"/>
      <c r="U717" s="11"/>
      <c r="V717" s="11"/>
      <c r="W717" s="2"/>
      <c r="X717" s="126"/>
      <c r="Y717" s="2"/>
      <c r="Z717" s="2"/>
      <c r="AA717" s="2"/>
      <c r="AB717" s="2"/>
      <c r="AC717" s="2"/>
      <c r="AD717" s="2"/>
      <c r="AE717" s="2"/>
      <c r="AF717" s="2"/>
      <c r="AG717" s="2"/>
    </row>
    <row r="718" ht="15.75" customHeight="1">
      <c r="A718" s="1380"/>
      <c r="B718" s="1381"/>
      <c r="C718" s="1381"/>
      <c r="D718" s="1382"/>
      <c r="E718" s="11"/>
      <c r="F718" s="11"/>
      <c r="G718" s="2"/>
      <c r="H718" s="2"/>
      <c r="I718" s="2"/>
      <c r="J718" s="8"/>
      <c r="K718" s="11"/>
      <c r="L718" s="11"/>
      <c r="M718" s="11"/>
      <c r="N718" s="11"/>
      <c r="O718" s="2"/>
      <c r="P718" s="2"/>
      <c r="Q718" s="274"/>
      <c r="R718" s="2"/>
      <c r="S718" s="2"/>
      <c r="T718" s="2"/>
      <c r="U718" s="11"/>
      <c r="V718" s="11"/>
      <c r="W718" s="2"/>
      <c r="X718" s="126"/>
      <c r="Y718" s="2"/>
      <c r="Z718" s="2"/>
      <c r="AA718" s="2"/>
      <c r="AB718" s="2"/>
      <c r="AC718" s="2"/>
      <c r="AD718" s="2"/>
      <c r="AE718" s="2"/>
      <c r="AF718" s="2"/>
      <c r="AG718" s="2"/>
    </row>
    <row r="719" ht="15.75" customHeight="1">
      <c r="A719" s="1380"/>
      <c r="B719" s="1381"/>
      <c r="C719" s="1381"/>
      <c r="D719" s="1382"/>
      <c r="E719" s="11"/>
      <c r="F719" s="11"/>
      <c r="G719" s="2"/>
      <c r="H719" s="2"/>
      <c r="I719" s="2"/>
      <c r="J719" s="8"/>
      <c r="K719" s="11"/>
      <c r="L719" s="11"/>
      <c r="M719" s="11"/>
      <c r="N719" s="11"/>
      <c r="O719" s="2"/>
      <c r="P719" s="2"/>
      <c r="Q719" s="274"/>
      <c r="R719" s="2"/>
      <c r="S719" s="2"/>
      <c r="T719" s="2"/>
      <c r="U719" s="11"/>
      <c r="V719" s="11"/>
      <c r="W719" s="2"/>
      <c r="X719" s="126"/>
      <c r="Y719" s="2"/>
      <c r="Z719" s="2"/>
      <c r="AA719" s="2"/>
      <c r="AB719" s="2"/>
      <c r="AC719" s="2"/>
      <c r="AD719" s="2"/>
      <c r="AE719" s="2"/>
      <c r="AF719" s="2"/>
      <c r="AG719" s="2"/>
    </row>
    <row r="720" ht="15.75" customHeight="1">
      <c r="A720" s="1380"/>
      <c r="B720" s="1381"/>
      <c r="C720" s="1381"/>
      <c r="D720" s="1382"/>
      <c r="E720" s="11"/>
      <c r="F720" s="11"/>
      <c r="G720" s="2"/>
      <c r="H720" s="2"/>
      <c r="I720" s="2"/>
      <c r="J720" s="8"/>
      <c r="K720" s="11"/>
      <c r="L720" s="11"/>
      <c r="M720" s="11"/>
      <c r="N720" s="11"/>
      <c r="O720" s="2"/>
      <c r="P720" s="2"/>
      <c r="Q720" s="274"/>
      <c r="R720" s="2"/>
      <c r="S720" s="2"/>
      <c r="T720" s="2"/>
      <c r="U720" s="11"/>
      <c r="V720" s="11"/>
      <c r="W720" s="2"/>
      <c r="X720" s="126"/>
      <c r="Y720" s="2"/>
      <c r="Z720" s="2"/>
      <c r="AA720" s="2"/>
      <c r="AB720" s="2"/>
      <c r="AC720" s="2"/>
      <c r="AD720" s="2"/>
      <c r="AE720" s="2"/>
      <c r="AF720" s="2"/>
      <c r="AG720" s="2"/>
    </row>
    <row r="721" ht="15.75" customHeight="1">
      <c r="A721" s="1380"/>
      <c r="B721" s="1381"/>
      <c r="C721" s="1381"/>
      <c r="D721" s="1382"/>
      <c r="E721" s="11"/>
      <c r="F721" s="11"/>
      <c r="G721" s="2"/>
      <c r="H721" s="2"/>
      <c r="I721" s="2"/>
      <c r="J721" s="8"/>
      <c r="K721" s="11"/>
      <c r="L721" s="11"/>
      <c r="M721" s="11"/>
      <c r="N721" s="11"/>
      <c r="O721" s="2"/>
      <c r="P721" s="2"/>
      <c r="Q721" s="274"/>
      <c r="R721" s="2"/>
      <c r="S721" s="2"/>
      <c r="T721" s="2"/>
      <c r="U721" s="11"/>
      <c r="V721" s="11"/>
      <c r="W721" s="2"/>
      <c r="X721" s="126"/>
      <c r="Y721" s="2"/>
      <c r="Z721" s="2"/>
      <c r="AA721" s="2"/>
      <c r="AB721" s="2"/>
      <c r="AC721" s="2"/>
      <c r="AD721" s="2"/>
      <c r="AE721" s="2"/>
      <c r="AF721" s="2"/>
      <c r="AG721" s="2"/>
    </row>
    <row r="722" ht="15.75" customHeight="1">
      <c r="A722" s="1380"/>
      <c r="B722" s="1381"/>
      <c r="C722" s="1381"/>
      <c r="D722" s="1382"/>
      <c r="E722" s="11"/>
      <c r="F722" s="11"/>
      <c r="G722" s="2"/>
      <c r="H722" s="2"/>
      <c r="I722" s="2"/>
      <c r="J722" s="8"/>
      <c r="K722" s="11"/>
      <c r="L722" s="11"/>
      <c r="M722" s="11"/>
      <c r="N722" s="11"/>
      <c r="O722" s="2"/>
      <c r="P722" s="2"/>
      <c r="Q722" s="274"/>
      <c r="R722" s="2"/>
      <c r="S722" s="2"/>
      <c r="T722" s="2"/>
      <c r="U722" s="11"/>
      <c r="V722" s="11"/>
      <c r="W722" s="2"/>
      <c r="X722" s="126"/>
      <c r="Y722" s="2"/>
      <c r="Z722" s="2"/>
      <c r="AA722" s="2"/>
      <c r="AB722" s="2"/>
      <c r="AC722" s="2"/>
      <c r="AD722" s="2"/>
      <c r="AE722" s="2"/>
      <c r="AF722" s="2"/>
      <c r="AG722" s="2"/>
    </row>
    <row r="723" ht="15.75" customHeight="1">
      <c r="A723" s="1380"/>
      <c r="B723" s="1381"/>
      <c r="C723" s="1381"/>
      <c r="D723" s="1382"/>
      <c r="E723" s="11"/>
      <c r="F723" s="11"/>
      <c r="G723" s="2"/>
      <c r="H723" s="2"/>
      <c r="I723" s="2"/>
      <c r="J723" s="8"/>
      <c r="K723" s="11"/>
      <c r="L723" s="11"/>
      <c r="M723" s="11"/>
      <c r="N723" s="11"/>
      <c r="O723" s="2"/>
      <c r="P723" s="2"/>
      <c r="Q723" s="274"/>
      <c r="R723" s="2"/>
      <c r="S723" s="2"/>
      <c r="T723" s="2"/>
      <c r="U723" s="11"/>
      <c r="V723" s="11"/>
      <c r="W723" s="2"/>
      <c r="X723" s="126"/>
      <c r="Y723" s="2"/>
      <c r="Z723" s="2"/>
      <c r="AA723" s="2"/>
      <c r="AB723" s="2"/>
      <c r="AC723" s="2"/>
      <c r="AD723" s="2"/>
      <c r="AE723" s="2"/>
      <c r="AF723" s="2"/>
      <c r="AG723" s="2"/>
    </row>
    <row r="724" ht="15.75" customHeight="1">
      <c r="A724" s="1380"/>
      <c r="B724" s="1381"/>
      <c r="C724" s="1381"/>
      <c r="D724" s="1382"/>
      <c r="E724" s="11"/>
      <c r="F724" s="11"/>
      <c r="G724" s="2"/>
      <c r="H724" s="2"/>
      <c r="I724" s="2"/>
      <c r="J724" s="8"/>
      <c r="K724" s="11"/>
      <c r="L724" s="11"/>
      <c r="M724" s="11"/>
      <c r="N724" s="11"/>
      <c r="O724" s="2"/>
      <c r="P724" s="2"/>
      <c r="Q724" s="274"/>
      <c r="R724" s="2"/>
      <c r="S724" s="2"/>
      <c r="T724" s="2"/>
      <c r="U724" s="11"/>
      <c r="V724" s="11"/>
      <c r="W724" s="2"/>
      <c r="X724" s="126"/>
      <c r="Y724" s="2"/>
      <c r="Z724" s="2"/>
      <c r="AA724" s="2"/>
      <c r="AB724" s="2"/>
      <c r="AC724" s="2"/>
      <c r="AD724" s="2"/>
      <c r="AE724" s="2"/>
      <c r="AF724" s="2"/>
      <c r="AG724" s="2"/>
    </row>
    <row r="725" ht="15.75" customHeight="1">
      <c r="A725" s="1380"/>
      <c r="B725" s="1381"/>
      <c r="C725" s="1381"/>
      <c r="D725" s="1382"/>
      <c r="E725" s="11"/>
      <c r="F725" s="11"/>
      <c r="G725" s="2"/>
      <c r="H725" s="2"/>
      <c r="I725" s="2"/>
      <c r="J725" s="8"/>
      <c r="K725" s="11"/>
      <c r="L725" s="11"/>
      <c r="M725" s="11"/>
      <c r="N725" s="11"/>
      <c r="O725" s="2"/>
      <c r="P725" s="2"/>
      <c r="Q725" s="274"/>
      <c r="R725" s="2"/>
      <c r="S725" s="2"/>
      <c r="T725" s="2"/>
      <c r="U725" s="11"/>
      <c r="V725" s="11"/>
      <c r="W725" s="2"/>
      <c r="X725" s="126"/>
      <c r="Y725" s="2"/>
      <c r="Z725" s="2"/>
      <c r="AA725" s="2"/>
      <c r="AB725" s="2"/>
      <c r="AC725" s="2"/>
      <c r="AD725" s="2"/>
      <c r="AE725" s="2"/>
      <c r="AF725" s="2"/>
      <c r="AG725" s="2"/>
    </row>
    <row r="726" ht="15.75" customHeight="1">
      <c r="A726" s="1380"/>
      <c r="B726" s="1381"/>
      <c r="C726" s="1381"/>
      <c r="D726" s="1382"/>
      <c r="E726" s="11"/>
      <c r="F726" s="11"/>
      <c r="G726" s="2"/>
      <c r="H726" s="2"/>
      <c r="I726" s="2"/>
      <c r="J726" s="8"/>
      <c r="K726" s="11"/>
      <c r="L726" s="11"/>
      <c r="M726" s="11"/>
      <c r="N726" s="11"/>
      <c r="O726" s="2"/>
      <c r="P726" s="2"/>
      <c r="Q726" s="274"/>
      <c r="R726" s="2"/>
      <c r="S726" s="2"/>
      <c r="T726" s="2"/>
      <c r="U726" s="11"/>
      <c r="V726" s="11"/>
      <c r="W726" s="2"/>
      <c r="X726" s="126"/>
      <c r="Y726" s="2"/>
      <c r="Z726" s="2"/>
      <c r="AA726" s="2"/>
      <c r="AB726" s="2"/>
      <c r="AC726" s="2"/>
      <c r="AD726" s="2"/>
      <c r="AE726" s="2"/>
      <c r="AF726" s="2"/>
      <c r="AG726" s="2"/>
    </row>
    <row r="727" ht="15.75" customHeight="1">
      <c r="A727" s="1380"/>
      <c r="B727" s="1381"/>
      <c r="C727" s="1381"/>
      <c r="D727" s="1382"/>
      <c r="E727" s="11"/>
      <c r="F727" s="11"/>
      <c r="G727" s="2"/>
      <c r="H727" s="2"/>
      <c r="I727" s="2"/>
      <c r="J727" s="8"/>
      <c r="K727" s="11"/>
      <c r="L727" s="11"/>
      <c r="M727" s="11"/>
      <c r="N727" s="11"/>
      <c r="O727" s="2"/>
      <c r="P727" s="2"/>
      <c r="Q727" s="274"/>
      <c r="R727" s="2"/>
      <c r="S727" s="2"/>
      <c r="T727" s="2"/>
      <c r="U727" s="11"/>
      <c r="V727" s="11"/>
      <c r="W727" s="2"/>
      <c r="X727" s="126"/>
      <c r="Y727" s="2"/>
      <c r="Z727" s="2"/>
      <c r="AA727" s="2"/>
      <c r="AB727" s="2"/>
      <c r="AC727" s="2"/>
      <c r="AD727" s="2"/>
      <c r="AE727" s="2"/>
      <c r="AF727" s="2"/>
      <c r="AG727" s="2"/>
    </row>
    <row r="728" ht="15.75" customHeight="1">
      <c r="A728" s="1380"/>
      <c r="B728" s="1381"/>
      <c r="C728" s="1381"/>
      <c r="D728" s="1382"/>
      <c r="E728" s="11"/>
      <c r="F728" s="11"/>
      <c r="G728" s="2"/>
      <c r="H728" s="2"/>
      <c r="I728" s="2"/>
      <c r="J728" s="8"/>
      <c r="K728" s="11"/>
      <c r="L728" s="11"/>
      <c r="M728" s="11"/>
      <c r="N728" s="11"/>
      <c r="O728" s="2"/>
      <c r="P728" s="2"/>
      <c r="Q728" s="274"/>
      <c r="R728" s="2"/>
      <c r="S728" s="2"/>
      <c r="T728" s="2"/>
      <c r="U728" s="11"/>
      <c r="V728" s="11"/>
      <c r="W728" s="2"/>
      <c r="X728" s="126"/>
      <c r="Y728" s="2"/>
      <c r="Z728" s="2"/>
      <c r="AA728" s="2"/>
      <c r="AB728" s="2"/>
      <c r="AC728" s="2"/>
      <c r="AD728" s="2"/>
      <c r="AE728" s="2"/>
      <c r="AF728" s="2"/>
      <c r="AG728" s="2"/>
    </row>
    <row r="729" ht="15.75" customHeight="1">
      <c r="A729" s="1380"/>
      <c r="B729" s="1381"/>
      <c r="C729" s="1381"/>
      <c r="D729" s="1382"/>
      <c r="E729" s="11"/>
      <c r="F729" s="11"/>
      <c r="G729" s="2"/>
      <c r="H729" s="2"/>
      <c r="I729" s="2"/>
      <c r="J729" s="8"/>
      <c r="K729" s="11"/>
      <c r="L729" s="11"/>
      <c r="M729" s="11"/>
      <c r="N729" s="11"/>
      <c r="O729" s="2"/>
      <c r="P729" s="2"/>
      <c r="Q729" s="274"/>
      <c r="R729" s="2"/>
      <c r="S729" s="2"/>
      <c r="T729" s="2"/>
      <c r="U729" s="11"/>
      <c r="V729" s="11"/>
      <c r="W729" s="2"/>
      <c r="X729" s="126"/>
      <c r="Y729" s="2"/>
      <c r="Z729" s="2"/>
      <c r="AA729" s="2"/>
      <c r="AB729" s="2"/>
      <c r="AC729" s="2"/>
      <c r="AD729" s="2"/>
      <c r="AE729" s="2"/>
      <c r="AF729" s="2"/>
      <c r="AG729" s="2"/>
    </row>
    <row r="730" ht="15.75" customHeight="1">
      <c r="A730" s="1380"/>
      <c r="B730" s="1381"/>
      <c r="C730" s="1381"/>
      <c r="D730" s="1382"/>
      <c r="E730" s="11"/>
      <c r="F730" s="11"/>
      <c r="G730" s="2"/>
      <c r="H730" s="2"/>
      <c r="I730" s="2"/>
      <c r="J730" s="8"/>
      <c r="K730" s="11"/>
      <c r="L730" s="11"/>
      <c r="M730" s="11"/>
      <c r="N730" s="11"/>
      <c r="O730" s="2"/>
      <c r="P730" s="2"/>
      <c r="Q730" s="274"/>
      <c r="R730" s="2"/>
      <c r="S730" s="2"/>
      <c r="T730" s="2"/>
      <c r="U730" s="11"/>
      <c r="V730" s="11"/>
      <c r="W730" s="2"/>
      <c r="X730" s="126"/>
      <c r="Y730" s="2"/>
      <c r="Z730" s="2"/>
      <c r="AA730" s="2"/>
      <c r="AB730" s="2"/>
      <c r="AC730" s="2"/>
      <c r="AD730" s="2"/>
      <c r="AE730" s="2"/>
      <c r="AF730" s="2"/>
      <c r="AG730" s="2"/>
    </row>
    <row r="731" ht="15.75" customHeight="1">
      <c r="A731" s="1380"/>
      <c r="B731" s="1381"/>
      <c r="C731" s="1381"/>
      <c r="D731" s="1382"/>
      <c r="E731" s="11"/>
      <c r="F731" s="11"/>
      <c r="G731" s="2"/>
      <c r="H731" s="2"/>
      <c r="I731" s="2"/>
      <c r="J731" s="8"/>
      <c r="K731" s="11"/>
      <c r="L731" s="11"/>
      <c r="M731" s="11"/>
      <c r="N731" s="11"/>
      <c r="O731" s="2"/>
      <c r="P731" s="2"/>
      <c r="Q731" s="274"/>
      <c r="R731" s="2"/>
      <c r="S731" s="2"/>
      <c r="T731" s="2"/>
      <c r="U731" s="11"/>
      <c r="V731" s="11"/>
      <c r="W731" s="2"/>
      <c r="X731" s="126"/>
      <c r="Y731" s="2"/>
      <c r="Z731" s="2"/>
      <c r="AA731" s="2"/>
      <c r="AB731" s="2"/>
      <c r="AC731" s="2"/>
      <c r="AD731" s="2"/>
      <c r="AE731" s="2"/>
      <c r="AF731" s="2"/>
      <c r="AG731" s="2"/>
    </row>
    <row r="732" ht="15.75" customHeight="1">
      <c r="A732" s="1380"/>
      <c r="B732" s="1381"/>
      <c r="C732" s="1381"/>
      <c r="D732" s="1382"/>
      <c r="E732" s="11"/>
      <c r="F732" s="11"/>
      <c r="G732" s="2"/>
      <c r="H732" s="2"/>
      <c r="I732" s="2"/>
      <c r="J732" s="8"/>
      <c r="K732" s="11"/>
      <c r="L732" s="11"/>
      <c r="M732" s="11"/>
      <c r="N732" s="11"/>
      <c r="O732" s="2"/>
      <c r="P732" s="2"/>
      <c r="Q732" s="274"/>
      <c r="R732" s="2"/>
      <c r="S732" s="2"/>
      <c r="T732" s="2"/>
      <c r="U732" s="11"/>
      <c r="V732" s="11"/>
      <c r="W732" s="2"/>
      <c r="X732" s="126"/>
      <c r="Y732" s="2"/>
      <c r="Z732" s="2"/>
      <c r="AA732" s="2"/>
      <c r="AB732" s="2"/>
      <c r="AC732" s="2"/>
      <c r="AD732" s="2"/>
      <c r="AE732" s="2"/>
      <c r="AF732" s="2"/>
      <c r="AG732" s="2"/>
    </row>
    <row r="733" ht="15.75" customHeight="1">
      <c r="A733" s="1380"/>
      <c r="B733" s="1381"/>
      <c r="C733" s="1381"/>
      <c r="D733" s="1382"/>
      <c r="E733" s="11"/>
      <c r="F733" s="11"/>
      <c r="G733" s="2"/>
      <c r="H733" s="2"/>
      <c r="I733" s="2"/>
      <c r="J733" s="8"/>
      <c r="K733" s="11"/>
      <c r="L733" s="11"/>
      <c r="M733" s="11"/>
      <c r="N733" s="11"/>
      <c r="O733" s="2"/>
      <c r="P733" s="2"/>
      <c r="Q733" s="274"/>
      <c r="R733" s="2"/>
      <c r="S733" s="2"/>
      <c r="T733" s="2"/>
      <c r="U733" s="11"/>
      <c r="V733" s="11"/>
      <c r="W733" s="2"/>
      <c r="X733" s="126"/>
      <c r="Y733" s="2"/>
      <c r="Z733" s="2"/>
      <c r="AA733" s="2"/>
      <c r="AB733" s="2"/>
      <c r="AC733" s="2"/>
      <c r="AD733" s="2"/>
      <c r="AE733" s="2"/>
      <c r="AF733" s="2"/>
      <c r="AG733" s="2"/>
    </row>
    <row r="734" ht="15.75" customHeight="1">
      <c r="A734" s="1380"/>
      <c r="B734" s="1381"/>
      <c r="C734" s="1381"/>
      <c r="D734" s="1382"/>
      <c r="E734" s="11"/>
      <c r="F734" s="11"/>
      <c r="G734" s="2"/>
      <c r="H734" s="2"/>
      <c r="I734" s="2"/>
      <c r="J734" s="8"/>
      <c r="K734" s="11"/>
      <c r="L734" s="11"/>
      <c r="M734" s="11"/>
      <c r="N734" s="11"/>
      <c r="O734" s="2"/>
      <c r="P734" s="2"/>
      <c r="Q734" s="274"/>
      <c r="R734" s="2"/>
      <c r="S734" s="2"/>
      <c r="T734" s="2"/>
      <c r="U734" s="11"/>
      <c r="V734" s="11"/>
      <c r="W734" s="2"/>
      <c r="X734" s="126"/>
      <c r="Y734" s="2"/>
      <c r="Z734" s="2"/>
      <c r="AA734" s="2"/>
      <c r="AB734" s="2"/>
      <c r="AC734" s="2"/>
      <c r="AD734" s="2"/>
      <c r="AE734" s="2"/>
      <c r="AF734" s="2"/>
      <c r="AG734" s="2"/>
    </row>
    <row r="735" ht="15.75" customHeight="1">
      <c r="A735" s="1380"/>
      <c r="B735" s="1381"/>
      <c r="C735" s="1381"/>
      <c r="D735" s="1382"/>
      <c r="E735" s="11"/>
      <c r="F735" s="11"/>
      <c r="G735" s="2"/>
      <c r="H735" s="2"/>
      <c r="I735" s="2"/>
      <c r="J735" s="8"/>
      <c r="K735" s="11"/>
      <c r="L735" s="11"/>
      <c r="M735" s="11"/>
      <c r="N735" s="11"/>
      <c r="O735" s="2"/>
      <c r="P735" s="2"/>
      <c r="Q735" s="274"/>
      <c r="R735" s="2"/>
      <c r="S735" s="2"/>
      <c r="T735" s="2"/>
      <c r="U735" s="11"/>
      <c r="V735" s="11"/>
      <c r="W735" s="2"/>
      <c r="X735" s="126"/>
      <c r="Y735" s="2"/>
      <c r="Z735" s="2"/>
      <c r="AA735" s="2"/>
      <c r="AB735" s="2"/>
      <c r="AC735" s="2"/>
      <c r="AD735" s="2"/>
      <c r="AE735" s="2"/>
      <c r="AF735" s="2"/>
      <c r="AG735" s="2"/>
    </row>
    <row r="736" ht="15.75" customHeight="1">
      <c r="A736" s="1380"/>
      <c r="B736" s="1381"/>
      <c r="C736" s="1381"/>
      <c r="D736" s="1382"/>
      <c r="E736" s="11"/>
      <c r="F736" s="11"/>
      <c r="G736" s="2"/>
      <c r="H736" s="2"/>
      <c r="I736" s="2"/>
      <c r="J736" s="8"/>
      <c r="K736" s="11"/>
      <c r="L736" s="11"/>
      <c r="M736" s="11"/>
      <c r="N736" s="11"/>
      <c r="O736" s="2"/>
      <c r="P736" s="2"/>
      <c r="Q736" s="274"/>
      <c r="R736" s="2"/>
      <c r="S736" s="2"/>
      <c r="T736" s="2"/>
      <c r="U736" s="11"/>
      <c r="V736" s="11"/>
      <c r="W736" s="2"/>
      <c r="X736" s="126"/>
      <c r="Y736" s="2"/>
      <c r="Z736" s="2"/>
      <c r="AA736" s="2"/>
      <c r="AB736" s="2"/>
      <c r="AC736" s="2"/>
      <c r="AD736" s="2"/>
      <c r="AE736" s="2"/>
      <c r="AF736" s="2"/>
      <c r="AG736" s="2"/>
    </row>
    <row r="737" ht="15.75" customHeight="1">
      <c r="A737" s="1380"/>
      <c r="B737" s="1381"/>
      <c r="C737" s="1381"/>
      <c r="D737" s="1382"/>
      <c r="E737" s="11"/>
      <c r="F737" s="11"/>
      <c r="G737" s="2"/>
      <c r="H737" s="2"/>
      <c r="I737" s="2"/>
      <c r="J737" s="8"/>
      <c r="K737" s="11"/>
      <c r="L737" s="11"/>
      <c r="M737" s="11"/>
      <c r="N737" s="11"/>
      <c r="O737" s="2"/>
      <c r="P737" s="2"/>
      <c r="Q737" s="274"/>
      <c r="R737" s="2"/>
      <c r="S737" s="2"/>
      <c r="T737" s="2"/>
      <c r="U737" s="11"/>
      <c r="V737" s="11"/>
      <c r="W737" s="2"/>
      <c r="X737" s="126"/>
      <c r="Y737" s="2"/>
      <c r="Z737" s="2"/>
      <c r="AA737" s="2"/>
      <c r="AB737" s="2"/>
      <c r="AC737" s="2"/>
      <c r="AD737" s="2"/>
      <c r="AE737" s="2"/>
      <c r="AF737" s="2"/>
      <c r="AG737" s="2"/>
    </row>
    <row r="738" ht="15.75" customHeight="1">
      <c r="A738" s="1380"/>
      <c r="B738" s="1381"/>
      <c r="C738" s="1381"/>
      <c r="D738" s="1382"/>
      <c r="E738" s="11"/>
      <c r="F738" s="11"/>
      <c r="G738" s="2"/>
      <c r="H738" s="2"/>
      <c r="I738" s="2"/>
      <c r="J738" s="8"/>
      <c r="K738" s="11"/>
      <c r="L738" s="11"/>
      <c r="M738" s="11"/>
      <c r="N738" s="11"/>
      <c r="O738" s="2"/>
      <c r="P738" s="2"/>
      <c r="Q738" s="274"/>
      <c r="R738" s="2"/>
      <c r="S738" s="2"/>
      <c r="T738" s="2"/>
      <c r="U738" s="11"/>
      <c r="V738" s="11"/>
      <c r="W738" s="2"/>
      <c r="X738" s="126"/>
      <c r="Y738" s="2"/>
      <c r="Z738" s="2"/>
      <c r="AA738" s="2"/>
      <c r="AB738" s="2"/>
      <c r="AC738" s="2"/>
      <c r="AD738" s="2"/>
      <c r="AE738" s="2"/>
      <c r="AF738" s="2"/>
      <c r="AG738" s="2"/>
    </row>
    <row r="739" ht="15.75" customHeight="1">
      <c r="A739" s="1380"/>
      <c r="B739" s="1381"/>
      <c r="C739" s="1381"/>
      <c r="D739" s="1382"/>
      <c r="E739" s="11"/>
      <c r="F739" s="11"/>
      <c r="G739" s="2"/>
      <c r="H739" s="2"/>
      <c r="I739" s="2"/>
      <c r="J739" s="8"/>
      <c r="K739" s="11"/>
      <c r="L739" s="11"/>
      <c r="M739" s="11"/>
      <c r="N739" s="11"/>
      <c r="O739" s="2"/>
      <c r="P739" s="2"/>
      <c r="Q739" s="274"/>
      <c r="R739" s="2"/>
      <c r="S739" s="2"/>
      <c r="T739" s="2"/>
      <c r="U739" s="11"/>
      <c r="V739" s="11"/>
      <c r="W739" s="2"/>
      <c r="X739" s="126"/>
      <c r="Y739" s="2"/>
      <c r="Z739" s="2"/>
      <c r="AA739" s="2"/>
      <c r="AB739" s="2"/>
      <c r="AC739" s="2"/>
      <c r="AD739" s="2"/>
      <c r="AE739" s="2"/>
      <c r="AF739" s="2"/>
      <c r="AG739" s="2"/>
    </row>
    <row r="740" ht="15.75" customHeight="1">
      <c r="A740" s="1380"/>
      <c r="B740" s="1381"/>
      <c r="C740" s="1381"/>
      <c r="D740" s="1382"/>
      <c r="E740" s="11"/>
      <c r="F740" s="11"/>
      <c r="G740" s="2"/>
      <c r="H740" s="2"/>
      <c r="I740" s="2"/>
      <c r="J740" s="8"/>
      <c r="K740" s="11"/>
      <c r="L740" s="11"/>
      <c r="M740" s="11"/>
      <c r="N740" s="11"/>
      <c r="O740" s="2"/>
      <c r="P740" s="2"/>
      <c r="Q740" s="274"/>
      <c r="R740" s="2"/>
      <c r="S740" s="2"/>
      <c r="T740" s="2"/>
      <c r="U740" s="11"/>
      <c r="V740" s="11"/>
      <c r="W740" s="2"/>
      <c r="X740" s="126"/>
      <c r="Y740" s="2"/>
      <c r="Z740" s="2"/>
      <c r="AA740" s="2"/>
      <c r="AB740" s="2"/>
      <c r="AC740" s="2"/>
      <c r="AD740" s="2"/>
      <c r="AE740" s="2"/>
      <c r="AF740" s="2"/>
      <c r="AG740" s="2"/>
    </row>
    <row r="741" ht="15.75" customHeight="1">
      <c r="A741" s="1380"/>
      <c r="B741" s="1381"/>
      <c r="C741" s="1381"/>
      <c r="D741" s="1382"/>
      <c r="E741" s="11"/>
      <c r="F741" s="11"/>
      <c r="G741" s="2"/>
      <c r="H741" s="2"/>
      <c r="I741" s="2"/>
      <c r="J741" s="8"/>
      <c r="K741" s="11"/>
      <c r="L741" s="11"/>
      <c r="M741" s="11"/>
      <c r="N741" s="11"/>
      <c r="O741" s="2"/>
      <c r="P741" s="2"/>
      <c r="Q741" s="274"/>
      <c r="R741" s="2"/>
      <c r="S741" s="2"/>
      <c r="T741" s="2"/>
      <c r="U741" s="11"/>
      <c r="V741" s="11"/>
      <c r="W741" s="2"/>
      <c r="X741" s="126"/>
      <c r="Y741" s="2"/>
      <c r="Z741" s="2"/>
      <c r="AA741" s="2"/>
      <c r="AB741" s="2"/>
      <c r="AC741" s="2"/>
      <c r="AD741" s="2"/>
      <c r="AE741" s="2"/>
      <c r="AF741" s="2"/>
      <c r="AG741" s="2"/>
    </row>
    <row r="742" ht="15.75" customHeight="1">
      <c r="A742" s="1380"/>
      <c r="B742" s="1381"/>
      <c r="C742" s="1381"/>
      <c r="D742" s="1382"/>
      <c r="E742" s="11"/>
      <c r="F742" s="11"/>
      <c r="G742" s="2"/>
      <c r="H742" s="2"/>
      <c r="I742" s="2"/>
      <c r="J742" s="8"/>
      <c r="K742" s="11"/>
      <c r="L742" s="11"/>
      <c r="M742" s="11"/>
      <c r="N742" s="11"/>
      <c r="O742" s="2"/>
      <c r="P742" s="2"/>
      <c r="Q742" s="274"/>
      <c r="R742" s="2"/>
      <c r="S742" s="2"/>
      <c r="T742" s="2"/>
      <c r="U742" s="11"/>
      <c r="V742" s="11"/>
      <c r="W742" s="2"/>
      <c r="X742" s="126"/>
      <c r="Y742" s="2"/>
      <c r="Z742" s="2"/>
      <c r="AA742" s="2"/>
      <c r="AB742" s="2"/>
      <c r="AC742" s="2"/>
      <c r="AD742" s="2"/>
      <c r="AE742" s="2"/>
      <c r="AF742" s="2"/>
      <c r="AG742" s="2"/>
    </row>
    <row r="743" ht="15.75" customHeight="1">
      <c r="A743" s="1380"/>
      <c r="B743" s="1381"/>
      <c r="C743" s="1381"/>
      <c r="D743" s="1382"/>
      <c r="E743" s="11"/>
      <c r="F743" s="11"/>
      <c r="G743" s="2"/>
      <c r="H743" s="2"/>
      <c r="I743" s="2"/>
      <c r="J743" s="8"/>
      <c r="K743" s="11"/>
      <c r="L743" s="11"/>
      <c r="M743" s="11"/>
      <c r="N743" s="11"/>
      <c r="O743" s="2"/>
      <c r="P743" s="2"/>
      <c r="Q743" s="274"/>
      <c r="R743" s="2"/>
      <c r="S743" s="2"/>
      <c r="T743" s="2"/>
      <c r="U743" s="11"/>
      <c r="V743" s="11"/>
      <c r="W743" s="2"/>
      <c r="X743" s="126"/>
      <c r="Y743" s="2"/>
      <c r="Z743" s="2"/>
      <c r="AA743" s="2"/>
      <c r="AB743" s="2"/>
      <c r="AC743" s="2"/>
      <c r="AD743" s="2"/>
      <c r="AE743" s="2"/>
      <c r="AF743" s="2"/>
      <c r="AG743" s="2"/>
    </row>
    <row r="744" ht="15.75" customHeight="1">
      <c r="A744" s="1380"/>
      <c r="B744" s="1381"/>
      <c r="C744" s="1381"/>
      <c r="D744" s="1382"/>
      <c r="E744" s="11"/>
      <c r="F744" s="11"/>
      <c r="G744" s="2"/>
      <c r="H744" s="2"/>
      <c r="I744" s="2"/>
      <c r="J744" s="8"/>
      <c r="K744" s="11"/>
      <c r="L744" s="11"/>
      <c r="M744" s="11"/>
      <c r="N744" s="11"/>
      <c r="O744" s="2"/>
      <c r="P744" s="2"/>
      <c r="Q744" s="274"/>
      <c r="R744" s="2"/>
      <c r="S744" s="2"/>
      <c r="T744" s="2"/>
      <c r="U744" s="11"/>
      <c r="V744" s="11"/>
      <c r="W744" s="2"/>
      <c r="X744" s="126"/>
      <c r="Y744" s="2"/>
      <c r="Z744" s="2"/>
      <c r="AA744" s="2"/>
      <c r="AB744" s="2"/>
      <c r="AC744" s="2"/>
      <c r="AD744" s="2"/>
      <c r="AE744" s="2"/>
      <c r="AF744" s="2"/>
      <c r="AG744" s="2"/>
    </row>
    <row r="745" ht="15.75" customHeight="1">
      <c r="A745" s="1380"/>
      <c r="B745" s="1381"/>
      <c r="C745" s="1381"/>
      <c r="D745" s="1382"/>
      <c r="E745" s="11"/>
      <c r="F745" s="11"/>
      <c r="G745" s="2"/>
      <c r="H745" s="2"/>
      <c r="I745" s="2"/>
      <c r="J745" s="8"/>
      <c r="K745" s="11"/>
      <c r="L745" s="11"/>
      <c r="M745" s="11"/>
      <c r="N745" s="11"/>
      <c r="O745" s="2"/>
      <c r="P745" s="2"/>
      <c r="Q745" s="274"/>
      <c r="R745" s="2"/>
      <c r="S745" s="2"/>
      <c r="T745" s="2"/>
      <c r="U745" s="11"/>
      <c r="V745" s="11"/>
      <c r="W745" s="2"/>
      <c r="X745" s="126"/>
      <c r="Y745" s="2"/>
      <c r="Z745" s="2"/>
      <c r="AA745" s="2"/>
      <c r="AB745" s="2"/>
      <c r="AC745" s="2"/>
      <c r="AD745" s="2"/>
      <c r="AE745" s="2"/>
      <c r="AF745" s="2"/>
      <c r="AG745" s="2"/>
    </row>
    <row r="746" ht="15.75" customHeight="1">
      <c r="A746" s="1380"/>
      <c r="B746" s="1381"/>
      <c r="C746" s="1381"/>
      <c r="D746" s="1382"/>
      <c r="E746" s="11"/>
      <c r="F746" s="11"/>
      <c r="G746" s="2"/>
      <c r="H746" s="2"/>
      <c r="I746" s="2"/>
      <c r="J746" s="8"/>
      <c r="K746" s="11"/>
      <c r="L746" s="11"/>
      <c r="M746" s="11"/>
      <c r="N746" s="11"/>
      <c r="O746" s="2"/>
      <c r="P746" s="2"/>
      <c r="Q746" s="274"/>
      <c r="R746" s="2"/>
      <c r="S746" s="2"/>
      <c r="T746" s="2"/>
      <c r="U746" s="11"/>
      <c r="V746" s="11"/>
      <c r="W746" s="2"/>
      <c r="X746" s="126"/>
      <c r="Y746" s="2"/>
      <c r="Z746" s="2"/>
      <c r="AA746" s="2"/>
      <c r="AB746" s="2"/>
      <c r="AC746" s="2"/>
      <c r="AD746" s="2"/>
      <c r="AE746" s="2"/>
      <c r="AF746" s="2"/>
      <c r="AG746" s="2"/>
    </row>
    <row r="747" ht="15.75" customHeight="1">
      <c r="A747" s="1380"/>
      <c r="B747" s="1381"/>
      <c r="C747" s="1381"/>
      <c r="D747" s="1382"/>
      <c r="E747" s="11"/>
      <c r="F747" s="11"/>
      <c r="G747" s="2"/>
      <c r="H747" s="2"/>
      <c r="I747" s="2"/>
      <c r="J747" s="8"/>
      <c r="K747" s="11"/>
      <c r="L747" s="11"/>
      <c r="M747" s="11"/>
      <c r="N747" s="11"/>
      <c r="O747" s="2"/>
      <c r="P747" s="2"/>
      <c r="Q747" s="274"/>
      <c r="R747" s="2"/>
      <c r="S747" s="2"/>
      <c r="T747" s="2"/>
      <c r="U747" s="11"/>
      <c r="V747" s="11"/>
      <c r="W747" s="2"/>
      <c r="X747" s="126"/>
      <c r="Y747" s="2"/>
      <c r="Z747" s="2"/>
      <c r="AA747" s="2"/>
      <c r="AB747" s="2"/>
      <c r="AC747" s="2"/>
      <c r="AD747" s="2"/>
      <c r="AE747" s="2"/>
      <c r="AF747" s="2"/>
      <c r="AG747" s="2"/>
    </row>
    <row r="748" ht="15.75" customHeight="1">
      <c r="A748" s="1380"/>
      <c r="B748" s="1381"/>
      <c r="C748" s="1381"/>
      <c r="D748" s="1382"/>
      <c r="E748" s="11"/>
      <c r="F748" s="11"/>
      <c r="G748" s="2"/>
      <c r="H748" s="2"/>
      <c r="I748" s="2"/>
      <c r="J748" s="8"/>
      <c r="K748" s="11"/>
      <c r="L748" s="11"/>
      <c r="M748" s="11"/>
      <c r="N748" s="11"/>
      <c r="O748" s="2"/>
      <c r="P748" s="2"/>
      <c r="Q748" s="274"/>
      <c r="R748" s="2"/>
      <c r="S748" s="2"/>
      <c r="T748" s="2"/>
      <c r="U748" s="11"/>
      <c r="V748" s="11"/>
      <c r="W748" s="2"/>
      <c r="X748" s="126"/>
      <c r="Y748" s="2"/>
      <c r="Z748" s="2"/>
      <c r="AA748" s="2"/>
      <c r="AB748" s="2"/>
      <c r="AC748" s="2"/>
      <c r="AD748" s="2"/>
      <c r="AE748" s="2"/>
      <c r="AF748" s="2"/>
      <c r="AG748" s="2"/>
    </row>
    <row r="749" ht="15.75" customHeight="1">
      <c r="A749" s="1380"/>
      <c r="B749" s="1381"/>
      <c r="C749" s="1381"/>
      <c r="D749" s="1382"/>
      <c r="E749" s="11"/>
      <c r="F749" s="11"/>
      <c r="G749" s="2"/>
      <c r="H749" s="2"/>
      <c r="I749" s="2"/>
      <c r="J749" s="8"/>
      <c r="K749" s="11"/>
      <c r="L749" s="11"/>
      <c r="M749" s="11"/>
      <c r="N749" s="11"/>
      <c r="O749" s="2"/>
      <c r="P749" s="2"/>
      <c r="Q749" s="274"/>
      <c r="R749" s="2"/>
      <c r="S749" s="2"/>
      <c r="T749" s="2"/>
      <c r="U749" s="11"/>
      <c r="V749" s="11"/>
      <c r="W749" s="2"/>
      <c r="X749" s="126"/>
      <c r="Y749" s="2"/>
      <c r="Z749" s="2"/>
      <c r="AA749" s="2"/>
      <c r="AB749" s="2"/>
      <c r="AC749" s="2"/>
      <c r="AD749" s="2"/>
      <c r="AE749" s="2"/>
      <c r="AF749" s="2"/>
      <c r="AG749" s="2"/>
    </row>
    <row r="750" ht="15.75" customHeight="1">
      <c r="A750" s="1380"/>
      <c r="B750" s="1381"/>
      <c r="C750" s="1381"/>
      <c r="D750" s="1382"/>
      <c r="E750" s="11"/>
      <c r="F750" s="11"/>
      <c r="G750" s="2"/>
      <c r="H750" s="2"/>
      <c r="I750" s="2"/>
      <c r="J750" s="8"/>
      <c r="K750" s="11"/>
      <c r="L750" s="11"/>
      <c r="M750" s="11"/>
      <c r="N750" s="11"/>
      <c r="O750" s="2"/>
      <c r="P750" s="2"/>
      <c r="Q750" s="274"/>
      <c r="R750" s="2"/>
      <c r="S750" s="2"/>
      <c r="T750" s="2"/>
      <c r="U750" s="11"/>
      <c r="V750" s="11"/>
      <c r="W750" s="2"/>
      <c r="X750" s="126"/>
      <c r="Y750" s="2"/>
      <c r="Z750" s="2"/>
      <c r="AA750" s="2"/>
      <c r="AB750" s="2"/>
      <c r="AC750" s="2"/>
      <c r="AD750" s="2"/>
      <c r="AE750" s="2"/>
      <c r="AF750" s="2"/>
      <c r="AG750" s="2"/>
    </row>
    <row r="751" ht="15.75" customHeight="1">
      <c r="A751" s="1380"/>
      <c r="B751" s="1381"/>
      <c r="C751" s="1381"/>
      <c r="D751" s="1382"/>
      <c r="E751" s="11"/>
      <c r="F751" s="11"/>
      <c r="G751" s="2"/>
      <c r="H751" s="2"/>
      <c r="I751" s="2"/>
      <c r="J751" s="8"/>
      <c r="K751" s="11"/>
      <c r="L751" s="11"/>
      <c r="M751" s="11"/>
      <c r="N751" s="11"/>
      <c r="O751" s="2"/>
      <c r="P751" s="2"/>
      <c r="Q751" s="274"/>
      <c r="R751" s="2"/>
      <c r="S751" s="2"/>
      <c r="T751" s="2"/>
      <c r="U751" s="11"/>
      <c r="V751" s="11"/>
      <c r="W751" s="2"/>
      <c r="X751" s="126"/>
      <c r="Y751" s="2"/>
      <c r="Z751" s="2"/>
      <c r="AA751" s="2"/>
      <c r="AB751" s="2"/>
      <c r="AC751" s="2"/>
      <c r="AD751" s="2"/>
      <c r="AE751" s="2"/>
      <c r="AF751" s="2"/>
      <c r="AG751" s="2"/>
    </row>
    <row r="752" ht="15.75" customHeight="1">
      <c r="A752" s="1380"/>
      <c r="B752" s="1381"/>
      <c r="C752" s="1381"/>
      <c r="D752" s="1382"/>
      <c r="E752" s="11"/>
      <c r="F752" s="11"/>
      <c r="G752" s="2"/>
      <c r="H752" s="2"/>
      <c r="I752" s="2"/>
      <c r="J752" s="8"/>
      <c r="K752" s="11"/>
      <c r="L752" s="11"/>
      <c r="M752" s="11"/>
      <c r="N752" s="11"/>
      <c r="O752" s="2"/>
      <c r="P752" s="2"/>
      <c r="Q752" s="274"/>
      <c r="R752" s="2"/>
      <c r="S752" s="2"/>
      <c r="T752" s="2"/>
      <c r="U752" s="11"/>
      <c r="V752" s="11"/>
      <c r="W752" s="2"/>
      <c r="X752" s="126"/>
      <c r="Y752" s="2"/>
      <c r="Z752" s="2"/>
      <c r="AA752" s="2"/>
      <c r="AB752" s="2"/>
      <c r="AC752" s="2"/>
      <c r="AD752" s="2"/>
      <c r="AE752" s="2"/>
      <c r="AF752" s="2"/>
      <c r="AG752" s="2"/>
    </row>
    <row r="753" ht="15.75" customHeight="1">
      <c r="A753" s="1380"/>
      <c r="B753" s="1381"/>
      <c r="C753" s="1381"/>
      <c r="D753" s="1382"/>
      <c r="E753" s="11"/>
      <c r="F753" s="11"/>
      <c r="G753" s="2"/>
      <c r="H753" s="2"/>
      <c r="I753" s="2"/>
      <c r="J753" s="8"/>
      <c r="K753" s="11"/>
      <c r="L753" s="11"/>
      <c r="M753" s="11"/>
      <c r="N753" s="11"/>
      <c r="O753" s="2"/>
      <c r="P753" s="2"/>
      <c r="Q753" s="274"/>
      <c r="R753" s="2"/>
      <c r="S753" s="2"/>
      <c r="T753" s="2"/>
      <c r="U753" s="11"/>
      <c r="V753" s="11"/>
      <c r="W753" s="2"/>
      <c r="X753" s="126"/>
      <c r="Y753" s="2"/>
      <c r="Z753" s="2"/>
      <c r="AA753" s="2"/>
      <c r="AB753" s="2"/>
      <c r="AC753" s="2"/>
      <c r="AD753" s="2"/>
      <c r="AE753" s="2"/>
      <c r="AF753" s="2"/>
      <c r="AG753" s="2"/>
    </row>
    <row r="754" ht="15.75" customHeight="1">
      <c r="A754" s="1380"/>
      <c r="B754" s="1381"/>
      <c r="C754" s="1381"/>
      <c r="D754" s="1382"/>
      <c r="E754" s="11"/>
      <c r="F754" s="11"/>
      <c r="G754" s="2"/>
      <c r="H754" s="2"/>
      <c r="I754" s="2"/>
      <c r="J754" s="8"/>
      <c r="K754" s="11"/>
      <c r="L754" s="11"/>
      <c r="M754" s="11"/>
      <c r="N754" s="11"/>
      <c r="O754" s="2"/>
      <c r="P754" s="2"/>
      <c r="Q754" s="274"/>
      <c r="R754" s="2"/>
      <c r="S754" s="2"/>
      <c r="T754" s="2"/>
      <c r="U754" s="11"/>
      <c r="V754" s="11"/>
      <c r="W754" s="2"/>
      <c r="X754" s="126"/>
      <c r="Y754" s="2"/>
      <c r="Z754" s="2"/>
      <c r="AA754" s="2"/>
      <c r="AB754" s="2"/>
      <c r="AC754" s="2"/>
      <c r="AD754" s="2"/>
      <c r="AE754" s="2"/>
      <c r="AF754" s="2"/>
      <c r="AG754" s="2"/>
    </row>
    <row r="755" ht="15.75" customHeight="1">
      <c r="A755" s="1380"/>
      <c r="B755" s="1381"/>
      <c r="C755" s="1381"/>
      <c r="D755" s="1382"/>
      <c r="E755" s="11"/>
      <c r="F755" s="11"/>
      <c r="G755" s="2"/>
      <c r="H755" s="2"/>
      <c r="I755" s="2"/>
      <c r="J755" s="8"/>
      <c r="K755" s="11"/>
      <c r="L755" s="11"/>
      <c r="M755" s="11"/>
      <c r="N755" s="11"/>
      <c r="O755" s="2"/>
      <c r="P755" s="2"/>
      <c r="Q755" s="274"/>
      <c r="R755" s="2"/>
      <c r="S755" s="2"/>
      <c r="T755" s="2"/>
      <c r="U755" s="11"/>
      <c r="V755" s="11"/>
      <c r="W755" s="2"/>
      <c r="X755" s="126"/>
      <c r="Y755" s="2"/>
      <c r="Z755" s="2"/>
      <c r="AA755" s="2"/>
      <c r="AB755" s="2"/>
      <c r="AC755" s="2"/>
      <c r="AD755" s="2"/>
      <c r="AE755" s="2"/>
      <c r="AF755" s="2"/>
      <c r="AG755" s="2"/>
    </row>
    <row r="756" ht="15.75" customHeight="1">
      <c r="A756" s="1380"/>
      <c r="B756" s="1381"/>
      <c r="C756" s="1381"/>
      <c r="D756" s="1382"/>
      <c r="E756" s="11"/>
      <c r="F756" s="11"/>
      <c r="G756" s="2"/>
      <c r="H756" s="2"/>
      <c r="I756" s="2"/>
      <c r="J756" s="8"/>
      <c r="K756" s="11"/>
      <c r="L756" s="11"/>
      <c r="M756" s="11"/>
      <c r="N756" s="11"/>
      <c r="O756" s="2"/>
      <c r="P756" s="2"/>
      <c r="Q756" s="274"/>
      <c r="R756" s="2"/>
      <c r="S756" s="2"/>
      <c r="T756" s="2"/>
      <c r="U756" s="11"/>
      <c r="V756" s="11"/>
      <c r="W756" s="2"/>
      <c r="X756" s="126"/>
      <c r="Y756" s="2"/>
      <c r="Z756" s="2"/>
      <c r="AA756" s="2"/>
      <c r="AB756" s="2"/>
      <c r="AC756" s="2"/>
      <c r="AD756" s="2"/>
      <c r="AE756" s="2"/>
      <c r="AF756" s="2"/>
      <c r="AG756" s="2"/>
    </row>
    <row r="757" ht="15.75" customHeight="1">
      <c r="A757" s="1380"/>
      <c r="B757" s="1381"/>
      <c r="C757" s="1381"/>
      <c r="D757" s="1382"/>
      <c r="E757" s="11"/>
      <c r="F757" s="11"/>
      <c r="G757" s="2"/>
      <c r="H757" s="2"/>
      <c r="I757" s="2"/>
      <c r="J757" s="8"/>
      <c r="K757" s="11"/>
      <c r="L757" s="11"/>
      <c r="M757" s="11"/>
      <c r="N757" s="11"/>
      <c r="O757" s="2"/>
      <c r="P757" s="2"/>
      <c r="Q757" s="274"/>
      <c r="R757" s="2"/>
      <c r="S757" s="2"/>
      <c r="T757" s="2"/>
      <c r="U757" s="11"/>
      <c r="V757" s="11"/>
      <c r="W757" s="2"/>
      <c r="X757" s="126"/>
      <c r="Y757" s="2"/>
      <c r="Z757" s="2"/>
      <c r="AA757" s="2"/>
      <c r="AB757" s="2"/>
      <c r="AC757" s="2"/>
      <c r="AD757" s="2"/>
      <c r="AE757" s="2"/>
      <c r="AF757" s="2"/>
      <c r="AG757" s="2"/>
    </row>
    <row r="758" ht="15.75" customHeight="1">
      <c r="A758" s="1380"/>
      <c r="B758" s="1381"/>
      <c r="C758" s="1381"/>
      <c r="D758" s="1382"/>
      <c r="E758" s="11"/>
      <c r="F758" s="11"/>
      <c r="G758" s="2"/>
      <c r="H758" s="2"/>
      <c r="I758" s="2"/>
      <c r="J758" s="8"/>
      <c r="K758" s="11"/>
      <c r="L758" s="11"/>
      <c r="M758" s="11"/>
      <c r="N758" s="11"/>
      <c r="O758" s="2"/>
      <c r="P758" s="2"/>
      <c r="Q758" s="274"/>
      <c r="R758" s="2"/>
      <c r="S758" s="2"/>
      <c r="T758" s="2"/>
      <c r="U758" s="11"/>
      <c r="V758" s="11"/>
      <c r="W758" s="2"/>
      <c r="X758" s="126"/>
      <c r="Y758" s="2"/>
      <c r="Z758" s="2"/>
      <c r="AA758" s="2"/>
      <c r="AB758" s="2"/>
      <c r="AC758" s="2"/>
      <c r="AD758" s="2"/>
      <c r="AE758" s="2"/>
      <c r="AF758" s="2"/>
      <c r="AG758" s="2"/>
    </row>
    <row r="759" ht="15.75" customHeight="1">
      <c r="A759" s="1380"/>
      <c r="B759" s="1381"/>
      <c r="C759" s="1381"/>
      <c r="D759" s="1382"/>
      <c r="E759" s="11"/>
      <c r="F759" s="11"/>
      <c r="G759" s="2"/>
      <c r="H759" s="2"/>
      <c r="I759" s="2"/>
      <c r="J759" s="8"/>
      <c r="K759" s="11"/>
      <c r="L759" s="11"/>
      <c r="M759" s="11"/>
      <c r="N759" s="11"/>
      <c r="O759" s="2"/>
      <c r="P759" s="2"/>
      <c r="Q759" s="274"/>
      <c r="R759" s="2"/>
      <c r="S759" s="2"/>
      <c r="T759" s="2"/>
      <c r="U759" s="11"/>
      <c r="V759" s="11"/>
      <c r="W759" s="2"/>
      <c r="X759" s="126"/>
      <c r="Y759" s="2"/>
      <c r="Z759" s="2"/>
      <c r="AA759" s="2"/>
      <c r="AB759" s="2"/>
      <c r="AC759" s="2"/>
      <c r="AD759" s="2"/>
      <c r="AE759" s="2"/>
      <c r="AF759" s="2"/>
      <c r="AG759" s="2"/>
    </row>
    <row r="760" ht="15.75" customHeight="1">
      <c r="A760" s="1380"/>
      <c r="B760" s="1381"/>
      <c r="C760" s="1381"/>
      <c r="D760" s="1382"/>
      <c r="E760" s="11"/>
      <c r="F760" s="11"/>
      <c r="G760" s="2"/>
      <c r="H760" s="2"/>
      <c r="I760" s="2"/>
      <c r="J760" s="8"/>
      <c r="K760" s="11"/>
      <c r="L760" s="11"/>
      <c r="M760" s="11"/>
      <c r="N760" s="11"/>
      <c r="O760" s="2"/>
      <c r="P760" s="2"/>
      <c r="Q760" s="274"/>
      <c r="R760" s="2"/>
      <c r="S760" s="2"/>
      <c r="T760" s="2"/>
      <c r="U760" s="11"/>
      <c r="V760" s="11"/>
      <c r="W760" s="2"/>
      <c r="X760" s="126"/>
      <c r="Y760" s="2"/>
      <c r="Z760" s="2"/>
      <c r="AA760" s="2"/>
      <c r="AB760" s="2"/>
      <c r="AC760" s="2"/>
      <c r="AD760" s="2"/>
      <c r="AE760" s="2"/>
      <c r="AF760" s="2"/>
      <c r="AG760" s="2"/>
    </row>
    <row r="761" ht="15.75" customHeight="1">
      <c r="A761" s="1380"/>
      <c r="B761" s="1381"/>
      <c r="C761" s="1381"/>
      <c r="D761" s="1382"/>
      <c r="E761" s="11"/>
      <c r="F761" s="11"/>
      <c r="G761" s="2"/>
      <c r="H761" s="2"/>
      <c r="I761" s="2"/>
      <c r="J761" s="8"/>
      <c r="K761" s="11"/>
      <c r="L761" s="11"/>
      <c r="M761" s="11"/>
      <c r="N761" s="11"/>
      <c r="O761" s="2"/>
      <c r="P761" s="2"/>
      <c r="Q761" s="274"/>
      <c r="R761" s="2"/>
      <c r="S761" s="2"/>
      <c r="T761" s="2"/>
      <c r="U761" s="11"/>
      <c r="V761" s="11"/>
      <c r="W761" s="2"/>
      <c r="X761" s="126"/>
      <c r="Y761" s="2"/>
      <c r="Z761" s="2"/>
      <c r="AA761" s="2"/>
      <c r="AB761" s="2"/>
      <c r="AC761" s="2"/>
      <c r="AD761" s="2"/>
      <c r="AE761" s="2"/>
      <c r="AF761" s="2"/>
      <c r="AG761" s="2"/>
    </row>
    <row r="762" ht="15.75" customHeight="1">
      <c r="A762" s="1380"/>
      <c r="B762" s="1381"/>
      <c r="C762" s="1381"/>
      <c r="D762" s="1382"/>
      <c r="E762" s="11"/>
      <c r="F762" s="11"/>
      <c r="G762" s="2"/>
      <c r="H762" s="2"/>
      <c r="I762" s="2"/>
      <c r="J762" s="8"/>
      <c r="K762" s="11"/>
      <c r="L762" s="11"/>
      <c r="M762" s="11"/>
      <c r="N762" s="11"/>
      <c r="O762" s="2"/>
      <c r="P762" s="2"/>
      <c r="Q762" s="274"/>
      <c r="R762" s="2"/>
      <c r="S762" s="2"/>
      <c r="T762" s="2"/>
      <c r="U762" s="11"/>
      <c r="V762" s="11"/>
      <c r="W762" s="2"/>
      <c r="X762" s="126"/>
      <c r="Y762" s="2"/>
      <c r="Z762" s="2"/>
      <c r="AA762" s="2"/>
      <c r="AB762" s="2"/>
      <c r="AC762" s="2"/>
      <c r="AD762" s="2"/>
      <c r="AE762" s="2"/>
      <c r="AF762" s="2"/>
      <c r="AG762" s="2"/>
    </row>
    <row r="763" ht="15.75" customHeight="1">
      <c r="A763" s="1380"/>
      <c r="B763" s="1381"/>
      <c r="C763" s="1381"/>
      <c r="D763" s="1382"/>
      <c r="E763" s="11"/>
      <c r="F763" s="11"/>
      <c r="G763" s="2"/>
      <c r="H763" s="2"/>
      <c r="I763" s="2"/>
      <c r="J763" s="8"/>
      <c r="K763" s="11"/>
      <c r="L763" s="11"/>
      <c r="M763" s="11"/>
      <c r="N763" s="11"/>
      <c r="O763" s="2"/>
      <c r="P763" s="2"/>
      <c r="Q763" s="274"/>
      <c r="R763" s="2"/>
      <c r="S763" s="2"/>
      <c r="T763" s="2"/>
      <c r="U763" s="11"/>
      <c r="V763" s="11"/>
      <c r="W763" s="2"/>
      <c r="X763" s="126"/>
      <c r="Y763" s="2"/>
      <c r="Z763" s="2"/>
      <c r="AA763" s="2"/>
      <c r="AB763" s="2"/>
      <c r="AC763" s="2"/>
      <c r="AD763" s="2"/>
      <c r="AE763" s="2"/>
      <c r="AF763" s="2"/>
      <c r="AG763" s="2"/>
    </row>
    <row r="764" ht="15.75" customHeight="1">
      <c r="A764" s="1380"/>
      <c r="B764" s="1381"/>
      <c r="C764" s="1381"/>
      <c r="D764" s="1382"/>
      <c r="E764" s="11"/>
      <c r="F764" s="11"/>
      <c r="G764" s="2"/>
      <c r="H764" s="2"/>
      <c r="I764" s="2"/>
      <c r="J764" s="8"/>
      <c r="K764" s="11"/>
      <c r="L764" s="11"/>
      <c r="M764" s="11"/>
      <c r="N764" s="11"/>
      <c r="O764" s="2"/>
      <c r="P764" s="2"/>
      <c r="Q764" s="274"/>
      <c r="R764" s="2"/>
      <c r="S764" s="2"/>
      <c r="T764" s="2"/>
      <c r="U764" s="11"/>
      <c r="V764" s="11"/>
      <c r="W764" s="2"/>
      <c r="X764" s="126"/>
      <c r="Y764" s="2"/>
      <c r="Z764" s="2"/>
      <c r="AA764" s="2"/>
      <c r="AB764" s="2"/>
      <c r="AC764" s="2"/>
      <c r="AD764" s="2"/>
      <c r="AE764" s="2"/>
      <c r="AF764" s="2"/>
      <c r="AG764" s="2"/>
    </row>
    <row r="765" ht="15.75" customHeight="1">
      <c r="A765" s="1380"/>
      <c r="B765" s="1381"/>
      <c r="C765" s="1381"/>
      <c r="D765" s="1382"/>
      <c r="E765" s="11"/>
      <c r="F765" s="11"/>
      <c r="G765" s="2"/>
      <c r="H765" s="2"/>
      <c r="I765" s="2"/>
      <c r="J765" s="8"/>
      <c r="K765" s="11"/>
      <c r="L765" s="11"/>
      <c r="M765" s="11"/>
      <c r="N765" s="11"/>
      <c r="O765" s="2"/>
      <c r="P765" s="2"/>
      <c r="Q765" s="274"/>
      <c r="R765" s="2"/>
      <c r="S765" s="2"/>
      <c r="T765" s="2"/>
      <c r="U765" s="11"/>
      <c r="V765" s="11"/>
      <c r="W765" s="2"/>
      <c r="X765" s="126"/>
      <c r="Y765" s="2"/>
      <c r="Z765" s="2"/>
      <c r="AA765" s="2"/>
      <c r="AB765" s="2"/>
      <c r="AC765" s="2"/>
      <c r="AD765" s="2"/>
      <c r="AE765" s="2"/>
      <c r="AF765" s="2"/>
      <c r="AG765" s="2"/>
    </row>
    <row r="766" ht="15.75" customHeight="1">
      <c r="A766" s="1380"/>
      <c r="B766" s="1381"/>
      <c r="C766" s="1381"/>
      <c r="D766" s="1382"/>
      <c r="E766" s="11"/>
      <c r="F766" s="11"/>
      <c r="G766" s="2"/>
      <c r="H766" s="2"/>
      <c r="I766" s="2"/>
      <c r="J766" s="8"/>
      <c r="K766" s="11"/>
      <c r="L766" s="11"/>
      <c r="M766" s="11"/>
      <c r="N766" s="11"/>
      <c r="O766" s="2"/>
      <c r="P766" s="2"/>
      <c r="Q766" s="274"/>
      <c r="R766" s="2"/>
      <c r="S766" s="2"/>
      <c r="T766" s="2"/>
      <c r="U766" s="11"/>
      <c r="V766" s="11"/>
      <c r="W766" s="2"/>
      <c r="X766" s="126"/>
      <c r="Y766" s="2"/>
      <c r="Z766" s="2"/>
      <c r="AA766" s="2"/>
      <c r="AB766" s="2"/>
      <c r="AC766" s="2"/>
      <c r="AD766" s="2"/>
      <c r="AE766" s="2"/>
      <c r="AF766" s="2"/>
      <c r="AG766" s="2"/>
    </row>
    <row r="767" ht="15.75" customHeight="1">
      <c r="A767" s="1380"/>
      <c r="B767" s="1381"/>
      <c r="C767" s="1381"/>
      <c r="D767" s="1382"/>
      <c r="E767" s="11"/>
      <c r="F767" s="11"/>
      <c r="G767" s="2"/>
      <c r="H767" s="2"/>
      <c r="I767" s="2"/>
      <c r="J767" s="8"/>
      <c r="K767" s="11"/>
      <c r="L767" s="11"/>
      <c r="M767" s="11"/>
      <c r="N767" s="11"/>
      <c r="O767" s="2"/>
      <c r="P767" s="2"/>
      <c r="Q767" s="274"/>
      <c r="R767" s="2"/>
      <c r="S767" s="2"/>
      <c r="T767" s="2"/>
      <c r="U767" s="11"/>
      <c r="V767" s="11"/>
      <c r="W767" s="2"/>
      <c r="X767" s="126"/>
      <c r="Y767" s="2"/>
      <c r="Z767" s="2"/>
      <c r="AA767" s="2"/>
      <c r="AB767" s="2"/>
      <c r="AC767" s="2"/>
      <c r="AD767" s="2"/>
      <c r="AE767" s="2"/>
      <c r="AF767" s="2"/>
      <c r="AG767" s="2"/>
    </row>
    <row r="768" ht="15.75" customHeight="1">
      <c r="A768" s="1380"/>
      <c r="B768" s="1381"/>
      <c r="C768" s="1381"/>
      <c r="D768" s="1382"/>
      <c r="E768" s="11"/>
      <c r="F768" s="11"/>
      <c r="G768" s="2"/>
      <c r="H768" s="2"/>
      <c r="I768" s="2"/>
      <c r="J768" s="8"/>
      <c r="K768" s="11"/>
      <c r="L768" s="11"/>
      <c r="M768" s="11"/>
      <c r="N768" s="11"/>
      <c r="O768" s="2"/>
      <c r="P768" s="2"/>
      <c r="Q768" s="274"/>
      <c r="R768" s="2"/>
      <c r="S768" s="2"/>
      <c r="T768" s="2"/>
      <c r="U768" s="11"/>
      <c r="V768" s="11"/>
      <c r="W768" s="2"/>
      <c r="X768" s="126"/>
      <c r="Y768" s="2"/>
      <c r="Z768" s="2"/>
      <c r="AA768" s="2"/>
      <c r="AB768" s="2"/>
      <c r="AC768" s="2"/>
      <c r="AD768" s="2"/>
      <c r="AE768" s="2"/>
      <c r="AF768" s="2"/>
      <c r="AG768" s="2"/>
    </row>
    <row r="769" ht="15.75" customHeight="1">
      <c r="A769" s="1380"/>
      <c r="B769" s="1381"/>
      <c r="C769" s="1381"/>
      <c r="D769" s="1382"/>
      <c r="E769" s="11"/>
      <c r="F769" s="11"/>
      <c r="G769" s="2"/>
      <c r="H769" s="2"/>
      <c r="I769" s="2"/>
      <c r="J769" s="8"/>
      <c r="K769" s="11"/>
      <c r="L769" s="11"/>
      <c r="M769" s="11"/>
      <c r="N769" s="11"/>
      <c r="O769" s="2"/>
      <c r="P769" s="2"/>
      <c r="Q769" s="274"/>
      <c r="R769" s="2"/>
      <c r="S769" s="2"/>
      <c r="T769" s="2"/>
      <c r="U769" s="11"/>
      <c r="V769" s="11"/>
      <c r="W769" s="2"/>
      <c r="X769" s="126"/>
      <c r="Y769" s="2"/>
      <c r="Z769" s="2"/>
      <c r="AA769" s="2"/>
      <c r="AB769" s="2"/>
      <c r="AC769" s="2"/>
      <c r="AD769" s="2"/>
      <c r="AE769" s="2"/>
      <c r="AF769" s="2"/>
      <c r="AG769" s="2"/>
    </row>
    <row r="770" ht="15.75" customHeight="1">
      <c r="A770" s="1380"/>
      <c r="B770" s="1381"/>
      <c r="C770" s="1381"/>
      <c r="D770" s="1382"/>
      <c r="E770" s="11"/>
      <c r="F770" s="11"/>
      <c r="G770" s="2"/>
      <c r="H770" s="2"/>
      <c r="I770" s="2"/>
      <c r="J770" s="8"/>
      <c r="K770" s="11"/>
      <c r="L770" s="11"/>
      <c r="M770" s="11"/>
      <c r="N770" s="11"/>
      <c r="O770" s="2"/>
      <c r="P770" s="2"/>
      <c r="Q770" s="274"/>
      <c r="R770" s="2"/>
      <c r="S770" s="2"/>
      <c r="T770" s="2"/>
      <c r="U770" s="11"/>
      <c r="V770" s="11"/>
      <c r="W770" s="2"/>
      <c r="X770" s="126"/>
      <c r="Y770" s="2"/>
      <c r="Z770" s="2"/>
      <c r="AA770" s="2"/>
      <c r="AB770" s="2"/>
      <c r="AC770" s="2"/>
      <c r="AD770" s="2"/>
      <c r="AE770" s="2"/>
      <c r="AF770" s="2"/>
      <c r="AG770" s="2"/>
    </row>
    <row r="771" ht="15.75" customHeight="1">
      <c r="A771" s="1380"/>
      <c r="B771" s="1381"/>
      <c r="C771" s="1381"/>
      <c r="D771" s="1382"/>
      <c r="E771" s="11"/>
      <c r="F771" s="11"/>
      <c r="G771" s="2"/>
      <c r="H771" s="2"/>
      <c r="I771" s="2"/>
      <c r="J771" s="8"/>
      <c r="K771" s="11"/>
      <c r="L771" s="11"/>
      <c r="M771" s="11"/>
      <c r="N771" s="11"/>
      <c r="O771" s="2"/>
      <c r="P771" s="2"/>
      <c r="Q771" s="274"/>
      <c r="R771" s="2"/>
      <c r="S771" s="2"/>
      <c r="T771" s="2"/>
      <c r="U771" s="11"/>
      <c r="V771" s="11"/>
      <c r="W771" s="2"/>
      <c r="X771" s="126"/>
      <c r="Y771" s="2"/>
      <c r="Z771" s="2"/>
      <c r="AA771" s="2"/>
      <c r="AB771" s="2"/>
      <c r="AC771" s="2"/>
      <c r="AD771" s="2"/>
      <c r="AE771" s="2"/>
      <c r="AF771" s="2"/>
      <c r="AG771" s="2"/>
    </row>
    <row r="772" ht="15.75" customHeight="1">
      <c r="A772" s="1380"/>
      <c r="B772" s="1381"/>
      <c r="C772" s="1381"/>
      <c r="D772" s="1382"/>
      <c r="E772" s="11"/>
      <c r="F772" s="11"/>
      <c r="G772" s="2"/>
      <c r="H772" s="2"/>
      <c r="I772" s="2"/>
      <c r="J772" s="8"/>
      <c r="K772" s="11"/>
      <c r="L772" s="11"/>
      <c r="M772" s="11"/>
      <c r="N772" s="11"/>
      <c r="O772" s="2"/>
      <c r="P772" s="2"/>
      <c r="Q772" s="274"/>
      <c r="R772" s="2"/>
      <c r="S772" s="2"/>
      <c r="T772" s="2"/>
      <c r="U772" s="11"/>
      <c r="V772" s="11"/>
      <c r="W772" s="2"/>
      <c r="X772" s="126"/>
      <c r="Y772" s="2"/>
      <c r="Z772" s="2"/>
      <c r="AA772" s="2"/>
      <c r="AB772" s="2"/>
      <c r="AC772" s="2"/>
      <c r="AD772" s="2"/>
      <c r="AE772" s="2"/>
      <c r="AF772" s="2"/>
      <c r="AG772" s="2"/>
    </row>
    <row r="773" ht="15.75" customHeight="1">
      <c r="A773" s="1380"/>
      <c r="B773" s="1381"/>
      <c r="C773" s="1381"/>
      <c r="D773" s="1382"/>
      <c r="E773" s="11"/>
      <c r="F773" s="11"/>
      <c r="G773" s="2"/>
      <c r="H773" s="2"/>
      <c r="I773" s="2"/>
      <c r="J773" s="8"/>
      <c r="K773" s="11"/>
      <c r="L773" s="11"/>
      <c r="M773" s="11"/>
      <c r="N773" s="11"/>
      <c r="O773" s="2"/>
      <c r="P773" s="2"/>
      <c r="Q773" s="274"/>
      <c r="R773" s="2"/>
      <c r="S773" s="2"/>
      <c r="T773" s="2"/>
      <c r="U773" s="11"/>
      <c r="V773" s="11"/>
      <c r="W773" s="2"/>
      <c r="X773" s="126"/>
      <c r="Y773" s="2"/>
      <c r="Z773" s="2"/>
      <c r="AA773" s="2"/>
      <c r="AB773" s="2"/>
      <c r="AC773" s="2"/>
      <c r="AD773" s="2"/>
      <c r="AE773" s="2"/>
      <c r="AF773" s="2"/>
      <c r="AG773" s="2"/>
    </row>
    <row r="774" ht="15.75" customHeight="1">
      <c r="A774" s="1380"/>
      <c r="B774" s="1381"/>
      <c r="C774" s="1381"/>
      <c r="D774" s="1382"/>
      <c r="E774" s="11"/>
      <c r="F774" s="11"/>
      <c r="G774" s="2"/>
      <c r="H774" s="2"/>
      <c r="I774" s="2"/>
      <c r="J774" s="8"/>
      <c r="K774" s="11"/>
      <c r="L774" s="11"/>
      <c r="M774" s="11"/>
      <c r="N774" s="11"/>
      <c r="O774" s="2"/>
      <c r="P774" s="2"/>
      <c r="Q774" s="274"/>
      <c r="R774" s="2"/>
      <c r="S774" s="2"/>
      <c r="T774" s="2"/>
      <c r="U774" s="11"/>
      <c r="V774" s="11"/>
      <c r="W774" s="2"/>
      <c r="X774" s="126"/>
      <c r="Y774" s="2"/>
      <c r="Z774" s="2"/>
      <c r="AA774" s="2"/>
      <c r="AB774" s="2"/>
      <c r="AC774" s="2"/>
      <c r="AD774" s="2"/>
      <c r="AE774" s="2"/>
      <c r="AF774" s="2"/>
      <c r="AG774" s="2"/>
    </row>
    <row r="775" ht="15.75" customHeight="1">
      <c r="A775" s="1380"/>
      <c r="B775" s="1381"/>
      <c r="C775" s="1381"/>
      <c r="D775" s="1382"/>
      <c r="E775" s="11"/>
      <c r="F775" s="11"/>
      <c r="G775" s="2"/>
      <c r="H775" s="2"/>
      <c r="I775" s="2"/>
      <c r="J775" s="8"/>
      <c r="K775" s="11"/>
      <c r="L775" s="11"/>
      <c r="M775" s="11"/>
      <c r="N775" s="11"/>
      <c r="O775" s="2"/>
      <c r="P775" s="2"/>
      <c r="Q775" s="274"/>
      <c r="R775" s="2"/>
      <c r="S775" s="2"/>
      <c r="T775" s="2"/>
      <c r="U775" s="11"/>
      <c r="V775" s="11"/>
      <c r="W775" s="2"/>
      <c r="X775" s="126"/>
      <c r="Y775" s="2"/>
      <c r="Z775" s="2"/>
      <c r="AA775" s="2"/>
      <c r="AB775" s="2"/>
      <c r="AC775" s="2"/>
      <c r="AD775" s="2"/>
      <c r="AE775" s="2"/>
      <c r="AF775" s="2"/>
      <c r="AG775" s="2"/>
    </row>
    <row r="776" ht="15.75" customHeight="1">
      <c r="A776" s="1380"/>
      <c r="B776" s="1381"/>
      <c r="C776" s="1381"/>
      <c r="D776" s="1382"/>
      <c r="E776" s="11"/>
      <c r="F776" s="11"/>
      <c r="G776" s="2"/>
      <c r="H776" s="2"/>
      <c r="I776" s="2"/>
      <c r="J776" s="8"/>
      <c r="K776" s="11"/>
      <c r="L776" s="11"/>
      <c r="M776" s="11"/>
      <c r="N776" s="11"/>
      <c r="O776" s="2"/>
      <c r="P776" s="2"/>
      <c r="Q776" s="274"/>
      <c r="R776" s="2"/>
      <c r="S776" s="2"/>
      <c r="T776" s="2"/>
      <c r="U776" s="11"/>
      <c r="V776" s="11"/>
      <c r="W776" s="2"/>
      <c r="X776" s="126"/>
      <c r="Y776" s="2"/>
      <c r="Z776" s="2"/>
      <c r="AA776" s="2"/>
      <c r="AB776" s="2"/>
      <c r="AC776" s="2"/>
      <c r="AD776" s="2"/>
      <c r="AE776" s="2"/>
      <c r="AF776" s="2"/>
      <c r="AG776" s="2"/>
    </row>
    <row r="777" ht="15.75" customHeight="1">
      <c r="A777" s="1380"/>
      <c r="B777" s="1381"/>
      <c r="C777" s="1381"/>
      <c r="D777" s="1382"/>
      <c r="E777" s="11"/>
      <c r="F777" s="11"/>
      <c r="G777" s="2"/>
      <c r="H777" s="2"/>
      <c r="I777" s="2"/>
      <c r="J777" s="8"/>
      <c r="K777" s="11"/>
      <c r="L777" s="11"/>
      <c r="M777" s="11"/>
      <c r="N777" s="11"/>
      <c r="O777" s="2"/>
      <c r="P777" s="2"/>
      <c r="Q777" s="274"/>
      <c r="R777" s="2"/>
      <c r="S777" s="2"/>
      <c r="T777" s="2"/>
      <c r="U777" s="11"/>
      <c r="V777" s="11"/>
      <c r="W777" s="2"/>
      <c r="X777" s="126"/>
      <c r="Y777" s="2"/>
      <c r="Z777" s="2"/>
      <c r="AA777" s="2"/>
      <c r="AB777" s="2"/>
      <c r="AC777" s="2"/>
      <c r="AD777" s="2"/>
      <c r="AE777" s="2"/>
      <c r="AF777" s="2"/>
      <c r="AG777" s="2"/>
    </row>
    <row r="778" ht="15.75" customHeight="1">
      <c r="A778" s="1380"/>
      <c r="B778" s="1381"/>
      <c r="C778" s="1381"/>
      <c r="D778" s="1382"/>
      <c r="E778" s="11"/>
      <c r="F778" s="11"/>
      <c r="G778" s="2"/>
      <c r="H778" s="2"/>
      <c r="I778" s="2"/>
      <c r="J778" s="8"/>
      <c r="K778" s="11"/>
      <c r="L778" s="11"/>
      <c r="M778" s="11"/>
      <c r="N778" s="11"/>
      <c r="O778" s="2"/>
      <c r="P778" s="2"/>
      <c r="Q778" s="274"/>
      <c r="R778" s="2"/>
      <c r="S778" s="2"/>
      <c r="T778" s="2"/>
      <c r="U778" s="11"/>
      <c r="V778" s="11"/>
      <c r="W778" s="2"/>
      <c r="X778" s="126"/>
      <c r="Y778" s="2"/>
      <c r="Z778" s="2"/>
      <c r="AA778" s="2"/>
      <c r="AB778" s="2"/>
      <c r="AC778" s="2"/>
      <c r="AD778" s="2"/>
      <c r="AE778" s="2"/>
      <c r="AF778" s="2"/>
      <c r="AG778" s="2"/>
    </row>
    <row r="779" ht="15.75" customHeight="1">
      <c r="A779" s="1380"/>
      <c r="B779" s="1381"/>
      <c r="C779" s="1381"/>
      <c r="D779" s="1382"/>
      <c r="E779" s="11"/>
      <c r="F779" s="11"/>
      <c r="G779" s="2"/>
      <c r="H779" s="2"/>
      <c r="I779" s="2"/>
      <c r="J779" s="8"/>
      <c r="K779" s="11"/>
      <c r="L779" s="11"/>
      <c r="M779" s="11"/>
      <c r="N779" s="11"/>
      <c r="O779" s="2"/>
      <c r="P779" s="2"/>
      <c r="Q779" s="274"/>
      <c r="R779" s="2"/>
      <c r="S779" s="2"/>
      <c r="T779" s="2"/>
      <c r="U779" s="11"/>
      <c r="V779" s="11"/>
      <c r="W779" s="2"/>
      <c r="X779" s="126"/>
      <c r="Y779" s="2"/>
      <c r="Z779" s="2"/>
      <c r="AA779" s="2"/>
      <c r="AB779" s="2"/>
      <c r="AC779" s="2"/>
      <c r="AD779" s="2"/>
      <c r="AE779" s="2"/>
      <c r="AF779" s="2"/>
      <c r="AG779" s="2"/>
    </row>
    <row r="780" ht="15.75" customHeight="1">
      <c r="A780" s="1380"/>
      <c r="B780" s="1381"/>
      <c r="C780" s="1381"/>
      <c r="D780" s="1382"/>
      <c r="E780" s="11"/>
      <c r="F780" s="11"/>
      <c r="G780" s="2"/>
      <c r="H780" s="2"/>
      <c r="I780" s="2"/>
      <c r="J780" s="8"/>
      <c r="K780" s="11"/>
      <c r="L780" s="11"/>
      <c r="M780" s="11"/>
      <c r="N780" s="11"/>
      <c r="O780" s="2"/>
      <c r="P780" s="2"/>
      <c r="Q780" s="274"/>
      <c r="R780" s="2"/>
      <c r="S780" s="2"/>
      <c r="T780" s="2"/>
      <c r="U780" s="11"/>
      <c r="V780" s="11"/>
      <c r="W780" s="2"/>
      <c r="X780" s="126"/>
      <c r="Y780" s="2"/>
      <c r="Z780" s="2"/>
      <c r="AA780" s="2"/>
      <c r="AB780" s="2"/>
      <c r="AC780" s="2"/>
      <c r="AD780" s="2"/>
      <c r="AE780" s="2"/>
      <c r="AF780" s="2"/>
      <c r="AG780" s="2"/>
    </row>
    <row r="781" ht="15.75" customHeight="1">
      <c r="A781" s="1380"/>
      <c r="B781" s="1381"/>
      <c r="C781" s="1381"/>
      <c r="D781" s="1382"/>
      <c r="E781" s="11"/>
      <c r="F781" s="11"/>
      <c r="G781" s="2"/>
      <c r="H781" s="2"/>
      <c r="I781" s="2"/>
      <c r="J781" s="8"/>
      <c r="K781" s="11"/>
      <c r="L781" s="11"/>
      <c r="M781" s="11"/>
      <c r="N781" s="11"/>
      <c r="O781" s="2"/>
      <c r="P781" s="2"/>
      <c r="Q781" s="274"/>
      <c r="R781" s="2"/>
      <c r="S781" s="2"/>
      <c r="T781" s="2"/>
      <c r="U781" s="11"/>
      <c r="V781" s="11"/>
      <c r="W781" s="2"/>
      <c r="X781" s="126"/>
      <c r="Y781" s="2"/>
      <c r="Z781" s="2"/>
      <c r="AA781" s="2"/>
      <c r="AB781" s="2"/>
      <c r="AC781" s="2"/>
      <c r="AD781" s="2"/>
      <c r="AE781" s="2"/>
      <c r="AF781" s="2"/>
      <c r="AG781" s="2"/>
    </row>
    <row r="782" ht="15.75" customHeight="1">
      <c r="A782" s="1380"/>
      <c r="B782" s="1381"/>
      <c r="C782" s="1381"/>
      <c r="D782" s="1382"/>
      <c r="E782" s="11"/>
      <c r="F782" s="11"/>
      <c r="G782" s="2"/>
      <c r="H782" s="2"/>
      <c r="I782" s="2"/>
      <c r="J782" s="8"/>
      <c r="K782" s="11"/>
      <c r="L782" s="11"/>
      <c r="M782" s="11"/>
      <c r="N782" s="11"/>
      <c r="O782" s="2"/>
      <c r="P782" s="2"/>
      <c r="Q782" s="274"/>
      <c r="R782" s="2"/>
      <c r="S782" s="2"/>
      <c r="T782" s="2"/>
      <c r="U782" s="11"/>
      <c r="V782" s="11"/>
      <c r="W782" s="2"/>
      <c r="X782" s="126"/>
      <c r="Y782" s="2"/>
      <c r="Z782" s="2"/>
      <c r="AA782" s="2"/>
      <c r="AB782" s="2"/>
      <c r="AC782" s="2"/>
      <c r="AD782" s="2"/>
      <c r="AE782" s="2"/>
      <c r="AF782" s="2"/>
      <c r="AG782" s="2"/>
    </row>
    <row r="783" ht="15.75" customHeight="1">
      <c r="A783" s="1380"/>
      <c r="B783" s="1381"/>
      <c r="C783" s="1381"/>
      <c r="D783" s="1382"/>
      <c r="E783" s="11"/>
      <c r="F783" s="11"/>
      <c r="G783" s="2"/>
      <c r="H783" s="2"/>
      <c r="I783" s="2"/>
      <c r="J783" s="8"/>
      <c r="K783" s="11"/>
      <c r="L783" s="11"/>
      <c r="M783" s="11"/>
      <c r="N783" s="11"/>
      <c r="O783" s="2"/>
      <c r="P783" s="2"/>
      <c r="Q783" s="274"/>
      <c r="R783" s="2"/>
      <c r="S783" s="2"/>
      <c r="T783" s="2"/>
      <c r="U783" s="11"/>
      <c r="V783" s="11"/>
      <c r="W783" s="2"/>
      <c r="X783" s="126"/>
      <c r="Y783" s="2"/>
      <c r="Z783" s="2"/>
      <c r="AA783" s="2"/>
      <c r="AB783" s="2"/>
      <c r="AC783" s="2"/>
      <c r="AD783" s="2"/>
      <c r="AE783" s="2"/>
      <c r="AF783" s="2"/>
      <c r="AG783" s="2"/>
    </row>
    <row r="784" ht="15.75" customHeight="1">
      <c r="A784" s="1380"/>
      <c r="B784" s="1381"/>
      <c r="C784" s="1381"/>
      <c r="D784" s="1382"/>
      <c r="E784" s="11"/>
      <c r="F784" s="11"/>
      <c r="G784" s="2"/>
      <c r="H784" s="2"/>
      <c r="I784" s="2"/>
      <c r="J784" s="8"/>
      <c r="K784" s="11"/>
      <c r="L784" s="11"/>
      <c r="M784" s="11"/>
      <c r="N784" s="11"/>
      <c r="O784" s="2"/>
      <c r="P784" s="2"/>
      <c r="Q784" s="274"/>
      <c r="R784" s="2"/>
      <c r="S784" s="2"/>
      <c r="T784" s="2"/>
      <c r="U784" s="11"/>
      <c r="V784" s="11"/>
      <c r="W784" s="2"/>
      <c r="X784" s="126"/>
      <c r="Y784" s="2"/>
      <c r="Z784" s="2"/>
      <c r="AA784" s="2"/>
      <c r="AB784" s="2"/>
      <c r="AC784" s="2"/>
      <c r="AD784" s="2"/>
      <c r="AE784" s="2"/>
      <c r="AF784" s="2"/>
      <c r="AG784" s="2"/>
    </row>
    <row r="785" ht="15.75" customHeight="1">
      <c r="A785" s="1380"/>
      <c r="B785" s="1381"/>
      <c r="C785" s="1381"/>
      <c r="D785" s="1382"/>
      <c r="E785" s="11"/>
      <c r="F785" s="11"/>
      <c r="G785" s="2"/>
      <c r="H785" s="2"/>
      <c r="I785" s="2"/>
      <c r="J785" s="8"/>
      <c r="K785" s="11"/>
      <c r="L785" s="11"/>
      <c r="M785" s="11"/>
      <c r="N785" s="11"/>
      <c r="O785" s="2"/>
      <c r="P785" s="2"/>
      <c r="Q785" s="274"/>
      <c r="R785" s="2"/>
      <c r="S785" s="2"/>
      <c r="T785" s="2"/>
      <c r="U785" s="11"/>
      <c r="V785" s="11"/>
      <c r="W785" s="2"/>
      <c r="X785" s="126"/>
      <c r="Y785" s="2"/>
      <c r="Z785" s="2"/>
      <c r="AA785" s="2"/>
      <c r="AB785" s="2"/>
      <c r="AC785" s="2"/>
      <c r="AD785" s="2"/>
      <c r="AE785" s="2"/>
      <c r="AF785" s="2"/>
      <c r="AG785" s="2"/>
    </row>
    <row r="786" ht="15.75" customHeight="1">
      <c r="A786" s="1380"/>
      <c r="B786" s="1381"/>
      <c r="C786" s="1381"/>
      <c r="D786" s="1382"/>
      <c r="E786" s="11"/>
      <c r="F786" s="11"/>
      <c r="G786" s="2"/>
      <c r="H786" s="2"/>
      <c r="I786" s="2"/>
      <c r="J786" s="8"/>
      <c r="K786" s="11"/>
      <c r="L786" s="11"/>
      <c r="M786" s="11"/>
      <c r="N786" s="11"/>
      <c r="O786" s="2"/>
      <c r="P786" s="2"/>
      <c r="Q786" s="274"/>
      <c r="R786" s="2"/>
      <c r="S786" s="2"/>
      <c r="T786" s="2"/>
      <c r="U786" s="11"/>
      <c r="V786" s="11"/>
      <c r="W786" s="2"/>
      <c r="X786" s="126"/>
      <c r="Y786" s="2"/>
      <c r="Z786" s="2"/>
      <c r="AA786" s="2"/>
      <c r="AB786" s="2"/>
      <c r="AC786" s="2"/>
      <c r="AD786" s="2"/>
      <c r="AE786" s="2"/>
      <c r="AF786" s="2"/>
      <c r="AG786" s="2"/>
    </row>
    <row r="787" ht="15.75" customHeight="1">
      <c r="A787" s="1380"/>
      <c r="B787" s="1381"/>
      <c r="C787" s="1381"/>
      <c r="D787" s="1382"/>
      <c r="E787" s="11"/>
      <c r="F787" s="11"/>
      <c r="G787" s="2"/>
      <c r="H787" s="2"/>
      <c r="I787" s="2"/>
      <c r="J787" s="8"/>
      <c r="K787" s="11"/>
      <c r="L787" s="11"/>
      <c r="M787" s="11"/>
      <c r="N787" s="11"/>
      <c r="O787" s="2"/>
      <c r="P787" s="2"/>
      <c r="Q787" s="274"/>
      <c r="R787" s="2"/>
      <c r="S787" s="2"/>
      <c r="T787" s="2"/>
      <c r="U787" s="11"/>
      <c r="V787" s="11"/>
      <c r="W787" s="2"/>
      <c r="X787" s="126"/>
      <c r="Y787" s="2"/>
      <c r="Z787" s="2"/>
      <c r="AA787" s="2"/>
      <c r="AB787" s="2"/>
      <c r="AC787" s="2"/>
      <c r="AD787" s="2"/>
      <c r="AE787" s="2"/>
      <c r="AF787" s="2"/>
      <c r="AG787" s="2"/>
    </row>
    <row r="788" ht="15.75" customHeight="1">
      <c r="A788" s="1380"/>
      <c r="B788" s="1381"/>
      <c r="C788" s="1381"/>
      <c r="D788" s="1382"/>
      <c r="E788" s="11"/>
      <c r="F788" s="11"/>
      <c r="G788" s="2"/>
      <c r="H788" s="2"/>
      <c r="I788" s="2"/>
      <c r="J788" s="8"/>
      <c r="K788" s="11"/>
      <c r="L788" s="11"/>
      <c r="M788" s="11"/>
      <c r="N788" s="11"/>
      <c r="O788" s="2"/>
      <c r="P788" s="2"/>
      <c r="Q788" s="274"/>
      <c r="R788" s="2"/>
      <c r="S788" s="2"/>
      <c r="T788" s="2"/>
      <c r="U788" s="11"/>
      <c r="V788" s="11"/>
      <c r="W788" s="2"/>
      <c r="X788" s="126"/>
      <c r="Y788" s="2"/>
      <c r="Z788" s="2"/>
      <c r="AA788" s="2"/>
      <c r="AB788" s="2"/>
      <c r="AC788" s="2"/>
      <c r="AD788" s="2"/>
      <c r="AE788" s="2"/>
      <c r="AF788" s="2"/>
      <c r="AG788" s="2"/>
    </row>
    <row r="789" ht="15.75" customHeight="1">
      <c r="A789" s="1380"/>
      <c r="B789" s="1381"/>
      <c r="C789" s="1381"/>
      <c r="D789" s="1382"/>
      <c r="E789" s="11"/>
      <c r="F789" s="11"/>
      <c r="G789" s="2"/>
      <c r="H789" s="2"/>
      <c r="I789" s="2"/>
      <c r="J789" s="8"/>
      <c r="K789" s="11"/>
      <c r="L789" s="11"/>
      <c r="M789" s="11"/>
      <c r="N789" s="11"/>
      <c r="O789" s="2"/>
      <c r="P789" s="2"/>
      <c r="Q789" s="274"/>
      <c r="R789" s="2"/>
      <c r="S789" s="2"/>
      <c r="T789" s="2"/>
      <c r="U789" s="11"/>
      <c r="V789" s="11"/>
      <c r="W789" s="2"/>
      <c r="X789" s="126"/>
      <c r="Y789" s="2"/>
      <c r="Z789" s="2"/>
      <c r="AA789" s="2"/>
      <c r="AB789" s="2"/>
      <c r="AC789" s="2"/>
      <c r="AD789" s="2"/>
      <c r="AE789" s="2"/>
      <c r="AF789" s="2"/>
      <c r="AG789" s="2"/>
    </row>
    <row r="790" ht="15.75" customHeight="1">
      <c r="A790" s="1380"/>
      <c r="B790" s="1381"/>
      <c r="C790" s="1381"/>
      <c r="D790" s="1382"/>
      <c r="E790" s="11"/>
      <c r="F790" s="11"/>
      <c r="G790" s="2"/>
      <c r="H790" s="2"/>
      <c r="I790" s="2"/>
      <c r="J790" s="8"/>
      <c r="K790" s="11"/>
      <c r="L790" s="11"/>
      <c r="M790" s="11"/>
      <c r="N790" s="11"/>
      <c r="O790" s="2"/>
      <c r="P790" s="2"/>
      <c r="Q790" s="274"/>
      <c r="R790" s="2"/>
      <c r="S790" s="2"/>
      <c r="T790" s="2"/>
      <c r="U790" s="11"/>
      <c r="V790" s="11"/>
      <c r="W790" s="2"/>
      <c r="X790" s="126"/>
      <c r="Y790" s="2"/>
      <c r="Z790" s="2"/>
      <c r="AA790" s="2"/>
      <c r="AB790" s="2"/>
      <c r="AC790" s="2"/>
      <c r="AD790" s="2"/>
      <c r="AE790" s="2"/>
      <c r="AF790" s="2"/>
      <c r="AG790" s="2"/>
    </row>
    <row r="791" ht="15.75" customHeight="1">
      <c r="A791" s="1380"/>
      <c r="B791" s="1381"/>
      <c r="C791" s="1381"/>
      <c r="D791" s="1382"/>
      <c r="E791" s="11"/>
      <c r="F791" s="11"/>
      <c r="G791" s="2"/>
      <c r="H791" s="2"/>
      <c r="I791" s="2"/>
      <c r="J791" s="8"/>
      <c r="K791" s="11"/>
      <c r="L791" s="11"/>
      <c r="M791" s="11"/>
      <c r="N791" s="11"/>
      <c r="O791" s="2"/>
      <c r="P791" s="2"/>
      <c r="Q791" s="274"/>
      <c r="R791" s="2"/>
      <c r="S791" s="2"/>
      <c r="T791" s="2"/>
      <c r="U791" s="11"/>
      <c r="V791" s="11"/>
      <c r="W791" s="2"/>
      <c r="X791" s="126"/>
      <c r="Y791" s="2"/>
      <c r="Z791" s="2"/>
      <c r="AA791" s="2"/>
      <c r="AB791" s="2"/>
      <c r="AC791" s="2"/>
      <c r="AD791" s="2"/>
      <c r="AE791" s="2"/>
      <c r="AF791" s="2"/>
      <c r="AG791" s="2"/>
    </row>
    <row r="792" ht="15.75" customHeight="1">
      <c r="A792" s="1380"/>
      <c r="B792" s="1381"/>
      <c r="C792" s="1381"/>
      <c r="D792" s="1382"/>
      <c r="E792" s="11"/>
      <c r="F792" s="11"/>
      <c r="G792" s="2"/>
      <c r="H792" s="2"/>
      <c r="I792" s="2"/>
      <c r="J792" s="8"/>
      <c r="K792" s="11"/>
      <c r="L792" s="11"/>
      <c r="M792" s="11"/>
      <c r="N792" s="11"/>
      <c r="O792" s="2"/>
      <c r="P792" s="2"/>
      <c r="Q792" s="274"/>
      <c r="R792" s="2"/>
      <c r="S792" s="2"/>
      <c r="T792" s="2"/>
      <c r="U792" s="11"/>
      <c r="V792" s="11"/>
      <c r="W792" s="2"/>
      <c r="X792" s="126"/>
      <c r="Y792" s="2"/>
      <c r="Z792" s="2"/>
      <c r="AA792" s="2"/>
      <c r="AB792" s="2"/>
      <c r="AC792" s="2"/>
      <c r="AD792" s="2"/>
      <c r="AE792" s="2"/>
      <c r="AF792" s="2"/>
      <c r="AG792" s="2"/>
    </row>
    <row r="793" ht="15.75" customHeight="1">
      <c r="A793" s="1380"/>
      <c r="B793" s="1381"/>
      <c r="C793" s="1381"/>
      <c r="D793" s="1382"/>
      <c r="E793" s="11"/>
      <c r="F793" s="11"/>
      <c r="G793" s="2"/>
      <c r="H793" s="2"/>
      <c r="I793" s="2"/>
      <c r="J793" s="8"/>
      <c r="K793" s="11"/>
      <c r="L793" s="11"/>
      <c r="M793" s="11"/>
      <c r="N793" s="11"/>
      <c r="O793" s="2"/>
      <c r="P793" s="2"/>
      <c r="Q793" s="274"/>
      <c r="R793" s="2"/>
      <c r="S793" s="2"/>
      <c r="T793" s="2"/>
      <c r="U793" s="11"/>
      <c r="V793" s="11"/>
      <c r="W793" s="2"/>
      <c r="X793" s="126"/>
      <c r="Y793" s="2"/>
      <c r="Z793" s="2"/>
      <c r="AA793" s="2"/>
      <c r="AB793" s="2"/>
      <c r="AC793" s="2"/>
      <c r="AD793" s="2"/>
      <c r="AE793" s="2"/>
      <c r="AF793" s="2"/>
      <c r="AG793" s="2"/>
    </row>
    <row r="794" ht="15.75" customHeight="1">
      <c r="A794" s="1380"/>
      <c r="B794" s="1381"/>
      <c r="C794" s="1381"/>
      <c r="D794" s="1382"/>
      <c r="E794" s="11"/>
      <c r="F794" s="11"/>
      <c r="G794" s="2"/>
      <c r="H794" s="2"/>
      <c r="I794" s="2"/>
      <c r="J794" s="8"/>
      <c r="K794" s="11"/>
      <c r="L794" s="11"/>
      <c r="M794" s="11"/>
      <c r="N794" s="11"/>
      <c r="O794" s="2"/>
      <c r="P794" s="2"/>
      <c r="Q794" s="274"/>
      <c r="R794" s="2"/>
      <c r="S794" s="2"/>
      <c r="T794" s="2"/>
      <c r="U794" s="11"/>
      <c r="V794" s="11"/>
      <c r="W794" s="2"/>
      <c r="X794" s="126"/>
      <c r="Y794" s="2"/>
      <c r="Z794" s="2"/>
      <c r="AA794" s="2"/>
      <c r="AB794" s="2"/>
      <c r="AC794" s="2"/>
      <c r="AD794" s="2"/>
      <c r="AE794" s="2"/>
      <c r="AF794" s="2"/>
      <c r="AG794" s="2"/>
    </row>
    <row r="795" ht="15.75" customHeight="1">
      <c r="A795" s="1380"/>
      <c r="B795" s="1381"/>
      <c r="C795" s="1381"/>
      <c r="D795" s="1382"/>
      <c r="E795" s="11"/>
      <c r="F795" s="11"/>
      <c r="G795" s="2"/>
      <c r="H795" s="2"/>
      <c r="I795" s="2"/>
      <c r="J795" s="8"/>
      <c r="K795" s="11"/>
      <c r="L795" s="11"/>
      <c r="M795" s="11"/>
      <c r="N795" s="11"/>
      <c r="O795" s="2"/>
      <c r="P795" s="2"/>
      <c r="Q795" s="274"/>
      <c r="R795" s="2"/>
      <c r="S795" s="2"/>
      <c r="T795" s="2"/>
      <c r="U795" s="11"/>
      <c r="V795" s="11"/>
      <c r="W795" s="2"/>
      <c r="X795" s="126"/>
      <c r="Y795" s="2"/>
      <c r="Z795" s="2"/>
      <c r="AA795" s="2"/>
      <c r="AB795" s="2"/>
      <c r="AC795" s="2"/>
      <c r="AD795" s="2"/>
      <c r="AE795" s="2"/>
      <c r="AF795" s="2"/>
      <c r="AG795" s="2"/>
    </row>
    <row r="796" ht="15.75" customHeight="1">
      <c r="A796" s="1380"/>
      <c r="B796" s="1381"/>
      <c r="C796" s="1381"/>
      <c r="D796" s="1382"/>
      <c r="E796" s="11"/>
      <c r="F796" s="11"/>
      <c r="G796" s="2"/>
      <c r="H796" s="2"/>
      <c r="I796" s="2"/>
      <c r="J796" s="8"/>
      <c r="K796" s="11"/>
      <c r="L796" s="11"/>
      <c r="M796" s="11"/>
      <c r="N796" s="11"/>
      <c r="O796" s="2"/>
      <c r="P796" s="2"/>
      <c r="Q796" s="274"/>
      <c r="R796" s="2"/>
      <c r="S796" s="2"/>
      <c r="T796" s="2"/>
      <c r="U796" s="11"/>
      <c r="V796" s="11"/>
      <c r="W796" s="2"/>
      <c r="X796" s="126"/>
      <c r="Y796" s="2"/>
      <c r="Z796" s="2"/>
      <c r="AA796" s="2"/>
      <c r="AB796" s="2"/>
      <c r="AC796" s="2"/>
      <c r="AD796" s="2"/>
      <c r="AE796" s="2"/>
      <c r="AF796" s="2"/>
      <c r="AG796" s="2"/>
    </row>
    <row r="797" ht="15.75" customHeight="1">
      <c r="A797" s="1380"/>
      <c r="B797" s="1381"/>
      <c r="C797" s="1381"/>
      <c r="D797" s="1382"/>
      <c r="E797" s="11"/>
      <c r="F797" s="11"/>
      <c r="G797" s="2"/>
      <c r="H797" s="2"/>
      <c r="I797" s="2"/>
      <c r="J797" s="8"/>
      <c r="K797" s="11"/>
      <c r="L797" s="11"/>
      <c r="M797" s="11"/>
      <c r="N797" s="11"/>
      <c r="O797" s="2"/>
      <c r="P797" s="2"/>
      <c r="Q797" s="274"/>
      <c r="R797" s="2"/>
      <c r="S797" s="2"/>
      <c r="T797" s="2"/>
      <c r="U797" s="11"/>
      <c r="V797" s="11"/>
      <c r="W797" s="2"/>
      <c r="X797" s="126"/>
      <c r="Y797" s="2"/>
      <c r="Z797" s="2"/>
      <c r="AA797" s="2"/>
      <c r="AB797" s="2"/>
      <c r="AC797" s="2"/>
      <c r="AD797" s="2"/>
      <c r="AE797" s="2"/>
      <c r="AF797" s="2"/>
      <c r="AG797" s="2"/>
    </row>
    <row r="798" ht="15.75" customHeight="1">
      <c r="A798" s="1380"/>
      <c r="B798" s="1381"/>
      <c r="C798" s="1381"/>
      <c r="D798" s="1382"/>
      <c r="E798" s="11"/>
      <c r="F798" s="11"/>
      <c r="G798" s="2"/>
      <c r="H798" s="2"/>
      <c r="I798" s="2"/>
      <c r="J798" s="8"/>
      <c r="K798" s="11"/>
      <c r="L798" s="11"/>
      <c r="M798" s="11"/>
      <c r="N798" s="11"/>
      <c r="O798" s="2"/>
      <c r="P798" s="2"/>
      <c r="Q798" s="274"/>
      <c r="R798" s="2"/>
      <c r="S798" s="2"/>
      <c r="T798" s="2"/>
      <c r="U798" s="11"/>
      <c r="V798" s="11"/>
      <c r="W798" s="2"/>
      <c r="X798" s="126"/>
      <c r="Y798" s="2"/>
      <c r="Z798" s="2"/>
      <c r="AA798" s="2"/>
      <c r="AB798" s="2"/>
      <c r="AC798" s="2"/>
      <c r="AD798" s="2"/>
      <c r="AE798" s="2"/>
      <c r="AF798" s="2"/>
      <c r="AG798" s="2"/>
    </row>
    <row r="799" ht="15.75" customHeight="1">
      <c r="A799" s="1380"/>
      <c r="B799" s="1381"/>
      <c r="C799" s="1381"/>
      <c r="D799" s="1382"/>
      <c r="E799" s="11"/>
      <c r="F799" s="11"/>
      <c r="G799" s="2"/>
      <c r="H799" s="2"/>
      <c r="I799" s="2"/>
      <c r="J799" s="8"/>
      <c r="K799" s="11"/>
      <c r="L799" s="11"/>
      <c r="M799" s="11"/>
      <c r="N799" s="11"/>
      <c r="O799" s="2"/>
      <c r="P799" s="2"/>
      <c r="Q799" s="274"/>
      <c r="R799" s="2"/>
      <c r="S799" s="2"/>
      <c r="T799" s="2"/>
      <c r="U799" s="11"/>
      <c r="V799" s="11"/>
      <c r="W799" s="2"/>
      <c r="X799" s="126"/>
      <c r="Y799" s="2"/>
      <c r="Z799" s="2"/>
      <c r="AA799" s="2"/>
      <c r="AB799" s="2"/>
      <c r="AC799" s="2"/>
      <c r="AD799" s="2"/>
      <c r="AE799" s="2"/>
      <c r="AF799" s="2"/>
      <c r="AG799" s="2"/>
    </row>
    <row r="800" ht="15.75" customHeight="1">
      <c r="A800" s="1380"/>
      <c r="B800" s="1381"/>
      <c r="C800" s="1381"/>
      <c r="D800" s="1382"/>
      <c r="E800" s="11"/>
      <c r="F800" s="11"/>
      <c r="G800" s="2"/>
      <c r="H800" s="2"/>
      <c r="I800" s="2"/>
      <c r="J800" s="8"/>
      <c r="K800" s="11"/>
      <c r="L800" s="11"/>
      <c r="M800" s="11"/>
      <c r="N800" s="11"/>
      <c r="O800" s="2"/>
      <c r="P800" s="2"/>
      <c r="Q800" s="274"/>
      <c r="R800" s="2"/>
      <c r="S800" s="2"/>
      <c r="T800" s="2"/>
      <c r="U800" s="11"/>
      <c r="V800" s="11"/>
      <c r="W800" s="2"/>
      <c r="X800" s="126"/>
      <c r="Y800" s="2"/>
      <c r="Z800" s="2"/>
      <c r="AA800" s="2"/>
      <c r="AB800" s="2"/>
      <c r="AC800" s="2"/>
      <c r="AD800" s="2"/>
      <c r="AE800" s="2"/>
      <c r="AF800" s="2"/>
      <c r="AG800" s="2"/>
    </row>
    <row r="801" ht="15.75" customHeight="1">
      <c r="A801" s="1380"/>
      <c r="B801" s="1381"/>
      <c r="C801" s="1381"/>
      <c r="D801" s="1382"/>
      <c r="E801" s="11"/>
      <c r="F801" s="11"/>
      <c r="G801" s="2"/>
      <c r="H801" s="2"/>
      <c r="I801" s="2"/>
      <c r="J801" s="8"/>
      <c r="K801" s="11"/>
      <c r="L801" s="11"/>
      <c r="M801" s="11"/>
      <c r="N801" s="11"/>
      <c r="O801" s="2"/>
      <c r="P801" s="2"/>
      <c r="Q801" s="274"/>
      <c r="R801" s="2"/>
      <c r="S801" s="2"/>
      <c r="T801" s="2"/>
      <c r="U801" s="11"/>
      <c r="V801" s="11"/>
      <c r="W801" s="2"/>
      <c r="X801" s="126"/>
      <c r="Y801" s="2"/>
      <c r="Z801" s="2"/>
      <c r="AA801" s="2"/>
      <c r="AB801" s="2"/>
      <c r="AC801" s="2"/>
      <c r="AD801" s="2"/>
      <c r="AE801" s="2"/>
      <c r="AF801" s="2"/>
      <c r="AG801" s="2"/>
    </row>
    <row r="802" ht="15.75" customHeight="1">
      <c r="A802" s="1380"/>
      <c r="B802" s="1381"/>
      <c r="C802" s="1381"/>
      <c r="D802" s="1382"/>
      <c r="E802" s="11"/>
      <c r="F802" s="11"/>
      <c r="G802" s="2"/>
      <c r="H802" s="2"/>
      <c r="I802" s="2"/>
      <c r="J802" s="8"/>
      <c r="K802" s="11"/>
      <c r="L802" s="11"/>
      <c r="M802" s="11"/>
      <c r="N802" s="11"/>
      <c r="O802" s="2"/>
      <c r="P802" s="2"/>
      <c r="Q802" s="274"/>
      <c r="R802" s="2"/>
      <c r="S802" s="2"/>
      <c r="T802" s="2"/>
      <c r="U802" s="11"/>
      <c r="V802" s="11"/>
      <c r="W802" s="2"/>
      <c r="X802" s="126"/>
      <c r="Y802" s="2"/>
      <c r="Z802" s="2"/>
      <c r="AA802" s="2"/>
      <c r="AB802" s="2"/>
      <c r="AC802" s="2"/>
      <c r="AD802" s="2"/>
      <c r="AE802" s="2"/>
      <c r="AF802" s="2"/>
      <c r="AG802" s="2"/>
    </row>
    <row r="803" ht="15.75" customHeight="1">
      <c r="A803" s="1380"/>
      <c r="B803" s="1381"/>
      <c r="C803" s="1381"/>
      <c r="D803" s="1382"/>
      <c r="E803" s="11"/>
      <c r="F803" s="11"/>
      <c r="G803" s="2"/>
      <c r="H803" s="2"/>
      <c r="I803" s="2"/>
      <c r="J803" s="8"/>
      <c r="K803" s="11"/>
      <c r="L803" s="11"/>
      <c r="M803" s="11"/>
      <c r="N803" s="11"/>
      <c r="O803" s="2"/>
      <c r="P803" s="2"/>
      <c r="Q803" s="274"/>
      <c r="R803" s="2"/>
      <c r="S803" s="2"/>
      <c r="T803" s="2"/>
      <c r="U803" s="11"/>
      <c r="V803" s="11"/>
      <c r="W803" s="2"/>
      <c r="X803" s="126"/>
      <c r="Y803" s="2"/>
      <c r="Z803" s="2"/>
      <c r="AA803" s="2"/>
      <c r="AB803" s="2"/>
      <c r="AC803" s="2"/>
      <c r="AD803" s="2"/>
      <c r="AE803" s="2"/>
      <c r="AF803" s="2"/>
      <c r="AG803" s="2"/>
    </row>
    <row r="804" ht="15.75" customHeight="1">
      <c r="A804" s="1380"/>
      <c r="B804" s="1381"/>
      <c r="C804" s="1381"/>
      <c r="D804" s="1382"/>
      <c r="E804" s="11"/>
      <c r="F804" s="11"/>
      <c r="G804" s="2"/>
      <c r="H804" s="2"/>
      <c r="I804" s="2"/>
      <c r="J804" s="8"/>
      <c r="K804" s="11"/>
      <c r="L804" s="11"/>
      <c r="M804" s="11"/>
      <c r="N804" s="11"/>
      <c r="O804" s="2"/>
      <c r="P804" s="2"/>
      <c r="Q804" s="274"/>
      <c r="R804" s="2"/>
      <c r="S804" s="2"/>
      <c r="T804" s="2"/>
      <c r="U804" s="11"/>
      <c r="V804" s="11"/>
      <c r="W804" s="2"/>
      <c r="X804" s="126"/>
      <c r="Y804" s="2"/>
      <c r="Z804" s="2"/>
      <c r="AA804" s="2"/>
      <c r="AB804" s="2"/>
      <c r="AC804" s="2"/>
      <c r="AD804" s="2"/>
      <c r="AE804" s="2"/>
      <c r="AF804" s="2"/>
      <c r="AG804" s="2"/>
    </row>
    <row r="805" ht="15.75" customHeight="1">
      <c r="A805" s="1380"/>
      <c r="B805" s="1381"/>
      <c r="C805" s="1381"/>
      <c r="D805" s="1382"/>
      <c r="E805" s="11"/>
      <c r="F805" s="11"/>
      <c r="G805" s="2"/>
      <c r="H805" s="2"/>
      <c r="I805" s="2"/>
      <c r="J805" s="8"/>
      <c r="K805" s="11"/>
      <c r="L805" s="11"/>
      <c r="M805" s="11"/>
      <c r="N805" s="11"/>
      <c r="O805" s="2"/>
      <c r="P805" s="2"/>
      <c r="Q805" s="274"/>
      <c r="R805" s="2"/>
      <c r="S805" s="2"/>
      <c r="T805" s="2"/>
      <c r="U805" s="11"/>
      <c r="V805" s="11"/>
      <c r="W805" s="2"/>
      <c r="X805" s="126"/>
      <c r="Y805" s="2"/>
      <c r="Z805" s="2"/>
      <c r="AA805" s="2"/>
      <c r="AB805" s="2"/>
      <c r="AC805" s="2"/>
      <c r="AD805" s="2"/>
      <c r="AE805" s="2"/>
      <c r="AF805" s="2"/>
      <c r="AG805" s="2"/>
    </row>
    <row r="806" ht="15.75" customHeight="1">
      <c r="A806" s="1380"/>
      <c r="B806" s="1381"/>
      <c r="C806" s="1381"/>
      <c r="D806" s="1382"/>
      <c r="E806" s="11"/>
      <c r="F806" s="11"/>
      <c r="G806" s="2"/>
      <c r="H806" s="2"/>
      <c r="I806" s="2"/>
      <c r="J806" s="8"/>
      <c r="K806" s="11"/>
      <c r="L806" s="11"/>
      <c r="M806" s="11"/>
      <c r="N806" s="11"/>
      <c r="O806" s="2"/>
      <c r="P806" s="2"/>
      <c r="Q806" s="274"/>
      <c r="R806" s="2"/>
      <c r="S806" s="2"/>
      <c r="T806" s="2"/>
      <c r="U806" s="11"/>
      <c r="V806" s="11"/>
      <c r="W806" s="2"/>
      <c r="X806" s="126"/>
      <c r="Y806" s="2"/>
      <c r="Z806" s="2"/>
      <c r="AA806" s="2"/>
      <c r="AB806" s="2"/>
      <c r="AC806" s="2"/>
      <c r="AD806" s="2"/>
      <c r="AE806" s="2"/>
      <c r="AF806" s="2"/>
      <c r="AG806" s="2"/>
    </row>
    <row r="807" ht="15.75" customHeight="1">
      <c r="A807" s="1380"/>
      <c r="B807" s="1381"/>
      <c r="C807" s="1381"/>
      <c r="D807" s="1382"/>
      <c r="E807" s="11"/>
      <c r="F807" s="11"/>
      <c r="G807" s="2"/>
      <c r="H807" s="2"/>
      <c r="I807" s="2"/>
      <c r="J807" s="8"/>
      <c r="K807" s="11"/>
      <c r="L807" s="11"/>
      <c r="M807" s="11"/>
      <c r="N807" s="11"/>
      <c r="O807" s="2"/>
      <c r="P807" s="2"/>
      <c r="Q807" s="274"/>
      <c r="R807" s="2"/>
      <c r="S807" s="2"/>
      <c r="T807" s="2"/>
      <c r="U807" s="11"/>
      <c r="V807" s="11"/>
      <c r="W807" s="2"/>
      <c r="X807" s="126"/>
      <c r="Y807" s="2"/>
      <c r="Z807" s="2"/>
      <c r="AA807" s="2"/>
      <c r="AB807" s="2"/>
      <c r="AC807" s="2"/>
      <c r="AD807" s="2"/>
      <c r="AE807" s="2"/>
      <c r="AF807" s="2"/>
      <c r="AG807" s="2"/>
    </row>
    <row r="808" ht="15.75" customHeight="1">
      <c r="A808" s="1380"/>
      <c r="B808" s="1381"/>
      <c r="C808" s="1381"/>
      <c r="D808" s="1382"/>
      <c r="E808" s="11"/>
      <c r="F808" s="11"/>
      <c r="G808" s="2"/>
      <c r="H808" s="2"/>
      <c r="I808" s="2"/>
      <c r="J808" s="8"/>
      <c r="K808" s="11"/>
      <c r="L808" s="11"/>
      <c r="M808" s="11"/>
      <c r="N808" s="11"/>
      <c r="O808" s="2"/>
      <c r="P808" s="2"/>
      <c r="Q808" s="274"/>
      <c r="R808" s="2"/>
      <c r="S808" s="2"/>
      <c r="T808" s="2"/>
      <c r="U808" s="11"/>
      <c r="V808" s="11"/>
      <c r="W808" s="2"/>
      <c r="X808" s="126"/>
      <c r="Y808" s="2"/>
      <c r="Z808" s="2"/>
      <c r="AA808" s="2"/>
      <c r="AB808" s="2"/>
      <c r="AC808" s="2"/>
      <c r="AD808" s="2"/>
      <c r="AE808" s="2"/>
      <c r="AF808" s="2"/>
      <c r="AG808" s="2"/>
    </row>
    <row r="809" ht="15.75" customHeight="1">
      <c r="A809" s="1380"/>
      <c r="B809" s="1381"/>
      <c r="C809" s="1381"/>
      <c r="D809" s="1382"/>
      <c r="E809" s="11"/>
      <c r="F809" s="11"/>
      <c r="G809" s="2"/>
      <c r="H809" s="2"/>
      <c r="I809" s="2"/>
      <c r="J809" s="8"/>
      <c r="K809" s="11"/>
      <c r="L809" s="11"/>
      <c r="M809" s="11"/>
      <c r="N809" s="11"/>
      <c r="O809" s="2"/>
      <c r="P809" s="2"/>
      <c r="Q809" s="274"/>
      <c r="R809" s="2"/>
      <c r="S809" s="2"/>
      <c r="T809" s="2"/>
      <c r="U809" s="11"/>
      <c r="V809" s="11"/>
      <c r="W809" s="2"/>
      <c r="X809" s="126"/>
      <c r="Y809" s="2"/>
      <c r="Z809" s="2"/>
      <c r="AA809" s="2"/>
      <c r="AB809" s="2"/>
      <c r="AC809" s="2"/>
      <c r="AD809" s="2"/>
      <c r="AE809" s="2"/>
      <c r="AF809" s="2"/>
      <c r="AG809" s="2"/>
    </row>
    <row r="810" ht="15.75" customHeight="1">
      <c r="A810" s="1380"/>
      <c r="B810" s="1381"/>
      <c r="C810" s="1381"/>
      <c r="D810" s="1382"/>
      <c r="E810" s="11"/>
      <c r="F810" s="11"/>
      <c r="G810" s="2"/>
      <c r="H810" s="2"/>
      <c r="I810" s="2"/>
      <c r="J810" s="8"/>
      <c r="K810" s="11"/>
      <c r="L810" s="11"/>
      <c r="M810" s="11"/>
      <c r="N810" s="11"/>
      <c r="O810" s="2"/>
      <c r="P810" s="2"/>
      <c r="Q810" s="274"/>
      <c r="R810" s="2"/>
      <c r="S810" s="2"/>
      <c r="T810" s="2"/>
      <c r="U810" s="11"/>
      <c r="V810" s="11"/>
      <c r="W810" s="2"/>
      <c r="X810" s="126"/>
      <c r="Y810" s="2"/>
      <c r="Z810" s="2"/>
      <c r="AA810" s="2"/>
      <c r="AB810" s="2"/>
      <c r="AC810" s="2"/>
      <c r="AD810" s="2"/>
      <c r="AE810" s="2"/>
      <c r="AF810" s="2"/>
      <c r="AG810" s="2"/>
    </row>
    <row r="811" ht="15.75" customHeight="1">
      <c r="A811" s="1380"/>
      <c r="B811" s="1381"/>
      <c r="C811" s="1381"/>
      <c r="D811" s="1382"/>
      <c r="E811" s="11"/>
      <c r="F811" s="11"/>
      <c r="G811" s="2"/>
      <c r="H811" s="2"/>
      <c r="I811" s="2"/>
      <c r="J811" s="8"/>
      <c r="K811" s="11"/>
      <c r="L811" s="11"/>
      <c r="M811" s="11"/>
      <c r="N811" s="11"/>
      <c r="O811" s="2"/>
      <c r="P811" s="2"/>
      <c r="Q811" s="274"/>
      <c r="R811" s="2"/>
      <c r="S811" s="2"/>
      <c r="T811" s="2"/>
      <c r="U811" s="11"/>
      <c r="V811" s="11"/>
      <c r="W811" s="2"/>
      <c r="X811" s="126"/>
      <c r="Y811" s="2"/>
      <c r="Z811" s="2"/>
      <c r="AA811" s="2"/>
      <c r="AB811" s="2"/>
      <c r="AC811" s="2"/>
      <c r="AD811" s="2"/>
      <c r="AE811" s="2"/>
      <c r="AF811" s="2"/>
      <c r="AG811" s="2"/>
    </row>
    <row r="812" ht="15.75" customHeight="1">
      <c r="A812" s="1380"/>
      <c r="B812" s="1381"/>
      <c r="C812" s="1381"/>
      <c r="D812" s="1382"/>
      <c r="E812" s="11"/>
      <c r="F812" s="11"/>
      <c r="G812" s="2"/>
      <c r="H812" s="2"/>
      <c r="I812" s="2"/>
      <c r="J812" s="8"/>
      <c r="K812" s="11"/>
      <c r="L812" s="11"/>
      <c r="M812" s="11"/>
      <c r="N812" s="11"/>
      <c r="O812" s="2"/>
      <c r="P812" s="2"/>
      <c r="Q812" s="274"/>
      <c r="R812" s="2"/>
      <c r="S812" s="2"/>
      <c r="T812" s="2"/>
      <c r="U812" s="11"/>
      <c r="V812" s="11"/>
      <c r="W812" s="2"/>
      <c r="X812" s="126"/>
      <c r="Y812" s="2"/>
      <c r="Z812" s="2"/>
      <c r="AA812" s="2"/>
      <c r="AB812" s="2"/>
      <c r="AC812" s="2"/>
      <c r="AD812" s="2"/>
      <c r="AE812" s="2"/>
      <c r="AF812" s="2"/>
      <c r="AG812" s="2"/>
    </row>
    <row r="813" ht="15.75" customHeight="1">
      <c r="A813" s="1380"/>
      <c r="B813" s="1381"/>
      <c r="C813" s="1381"/>
      <c r="D813" s="1382"/>
      <c r="E813" s="11"/>
      <c r="F813" s="11"/>
      <c r="G813" s="2"/>
      <c r="H813" s="2"/>
      <c r="I813" s="2"/>
      <c r="J813" s="8"/>
      <c r="K813" s="11"/>
      <c r="L813" s="11"/>
      <c r="M813" s="11"/>
      <c r="N813" s="11"/>
      <c r="O813" s="2"/>
      <c r="P813" s="2"/>
      <c r="Q813" s="274"/>
      <c r="R813" s="2"/>
      <c r="S813" s="2"/>
      <c r="T813" s="2"/>
      <c r="U813" s="11"/>
      <c r="V813" s="11"/>
      <c r="W813" s="2"/>
      <c r="X813" s="126"/>
      <c r="Y813" s="2"/>
      <c r="Z813" s="2"/>
      <c r="AA813" s="2"/>
      <c r="AB813" s="2"/>
      <c r="AC813" s="2"/>
      <c r="AD813" s="2"/>
      <c r="AE813" s="2"/>
      <c r="AF813" s="2"/>
      <c r="AG813" s="2"/>
    </row>
    <row r="814" ht="15.75" customHeight="1">
      <c r="A814" s="1380"/>
      <c r="B814" s="1381"/>
      <c r="C814" s="1381"/>
      <c r="D814" s="1382"/>
      <c r="E814" s="11"/>
      <c r="F814" s="11"/>
      <c r="G814" s="2"/>
      <c r="H814" s="2"/>
      <c r="I814" s="2"/>
      <c r="J814" s="8"/>
      <c r="K814" s="11"/>
      <c r="L814" s="11"/>
      <c r="M814" s="11"/>
      <c r="N814" s="11"/>
      <c r="O814" s="2"/>
      <c r="P814" s="2"/>
      <c r="Q814" s="274"/>
      <c r="R814" s="2"/>
      <c r="S814" s="2"/>
      <c r="T814" s="2"/>
      <c r="U814" s="11"/>
      <c r="V814" s="11"/>
      <c r="W814" s="2"/>
      <c r="X814" s="126"/>
      <c r="Y814" s="2"/>
      <c r="Z814" s="2"/>
      <c r="AA814" s="2"/>
      <c r="AB814" s="2"/>
      <c r="AC814" s="2"/>
      <c r="AD814" s="2"/>
      <c r="AE814" s="2"/>
      <c r="AF814" s="2"/>
      <c r="AG814" s="2"/>
    </row>
    <row r="815" ht="15.75" customHeight="1">
      <c r="A815" s="1380"/>
      <c r="B815" s="1381"/>
      <c r="C815" s="1381"/>
      <c r="D815" s="1382"/>
      <c r="E815" s="11"/>
      <c r="F815" s="11"/>
      <c r="G815" s="2"/>
      <c r="H815" s="2"/>
      <c r="I815" s="2"/>
      <c r="J815" s="8"/>
      <c r="K815" s="11"/>
      <c r="L815" s="11"/>
      <c r="M815" s="11"/>
      <c r="N815" s="11"/>
      <c r="O815" s="2"/>
      <c r="P815" s="2"/>
      <c r="Q815" s="274"/>
      <c r="R815" s="2"/>
      <c r="S815" s="2"/>
      <c r="T815" s="2"/>
      <c r="U815" s="11"/>
      <c r="V815" s="11"/>
      <c r="W815" s="2"/>
      <c r="X815" s="126"/>
      <c r="Y815" s="2"/>
      <c r="Z815" s="2"/>
      <c r="AA815" s="2"/>
      <c r="AB815" s="2"/>
      <c r="AC815" s="2"/>
      <c r="AD815" s="2"/>
      <c r="AE815" s="2"/>
      <c r="AF815" s="2"/>
      <c r="AG815" s="2"/>
    </row>
    <row r="816" ht="15.75" customHeight="1">
      <c r="A816" s="1380"/>
      <c r="B816" s="1381"/>
      <c r="C816" s="1381"/>
      <c r="D816" s="1382"/>
      <c r="E816" s="11"/>
      <c r="F816" s="11"/>
      <c r="G816" s="2"/>
      <c r="H816" s="2"/>
      <c r="I816" s="2"/>
      <c r="J816" s="8"/>
      <c r="K816" s="11"/>
      <c r="L816" s="11"/>
      <c r="M816" s="11"/>
      <c r="N816" s="11"/>
      <c r="O816" s="2"/>
      <c r="P816" s="2"/>
      <c r="Q816" s="274"/>
      <c r="R816" s="2"/>
      <c r="S816" s="2"/>
      <c r="T816" s="2"/>
      <c r="U816" s="11"/>
      <c r="V816" s="11"/>
      <c r="W816" s="2"/>
      <c r="X816" s="126"/>
      <c r="Y816" s="2"/>
      <c r="Z816" s="2"/>
      <c r="AA816" s="2"/>
      <c r="AB816" s="2"/>
      <c r="AC816" s="2"/>
      <c r="AD816" s="2"/>
      <c r="AE816" s="2"/>
      <c r="AF816" s="2"/>
      <c r="AG816" s="2"/>
    </row>
    <row r="817" ht="15.75" customHeight="1">
      <c r="A817" s="1380"/>
      <c r="B817" s="1381"/>
      <c r="C817" s="1381"/>
      <c r="D817" s="1382"/>
      <c r="E817" s="11"/>
      <c r="F817" s="11"/>
      <c r="G817" s="2"/>
      <c r="H817" s="2"/>
      <c r="I817" s="2"/>
      <c r="J817" s="8"/>
      <c r="K817" s="11"/>
      <c r="L817" s="11"/>
      <c r="M817" s="11"/>
      <c r="N817" s="11"/>
      <c r="O817" s="2"/>
      <c r="P817" s="2"/>
      <c r="Q817" s="274"/>
      <c r="R817" s="2"/>
      <c r="S817" s="2"/>
      <c r="T817" s="2"/>
      <c r="U817" s="11"/>
      <c r="V817" s="11"/>
      <c r="W817" s="2"/>
      <c r="X817" s="126"/>
      <c r="Y817" s="2"/>
      <c r="Z817" s="2"/>
      <c r="AA817" s="2"/>
      <c r="AB817" s="2"/>
      <c r="AC817" s="2"/>
      <c r="AD817" s="2"/>
      <c r="AE817" s="2"/>
      <c r="AF817" s="2"/>
      <c r="AG817" s="2"/>
    </row>
    <row r="818" ht="15.75" customHeight="1">
      <c r="A818" s="1380"/>
      <c r="B818" s="1381"/>
      <c r="C818" s="1381"/>
      <c r="D818" s="1382"/>
      <c r="E818" s="11"/>
      <c r="F818" s="11"/>
      <c r="G818" s="2"/>
      <c r="H818" s="2"/>
      <c r="I818" s="2"/>
      <c r="J818" s="8"/>
      <c r="K818" s="11"/>
      <c r="L818" s="11"/>
      <c r="M818" s="11"/>
      <c r="N818" s="11"/>
      <c r="O818" s="2"/>
      <c r="P818" s="2"/>
      <c r="Q818" s="274"/>
      <c r="R818" s="2"/>
      <c r="S818" s="2"/>
      <c r="T818" s="2"/>
      <c r="U818" s="11"/>
      <c r="V818" s="11"/>
      <c r="W818" s="2"/>
      <c r="X818" s="126"/>
      <c r="Y818" s="2"/>
      <c r="Z818" s="2"/>
      <c r="AA818" s="2"/>
      <c r="AB818" s="2"/>
      <c r="AC818" s="2"/>
      <c r="AD818" s="2"/>
      <c r="AE818" s="2"/>
      <c r="AF818" s="2"/>
      <c r="AG818" s="2"/>
    </row>
    <row r="819" ht="15.75" customHeight="1">
      <c r="A819" s="1380"/>
      <c r="B819" s="1381"/>
      <c r="C819" s="1381"/>
      <c r="D819" s="1382"/>
      <c r="E819" s="11"/>
      <c r="F819" s="11"/>
      <c r="G819" s="2"/>
      <c r="H819" s="2"/>
      <c r="I819" s="2"/>
      <c r="J819" s="8"/>
      <c r="K819" s="11"/>
      <c r="L819" s="11"/>
      <c r="M819" s="11"/>
      <c r="N819" s="11"/>
      <c r="O819" s="2"/>
      <c r="P819" s="2"/>
      <c r="Q819" s="274"/>
      <c r="R819" s="2"/>
      <c r="S819" s="2"/>
      <c r="T819" s="2"/>
      <c r="U819" s="11"/>
      <c r="V819" s="11"/>
      <c r="W819" s="2"/>
      <c r="X819" s="126"/>
      <c r="Y819" s="2"/>
      <c r="Z819" s="2"/>
      <c r="AA819" s="2"/>
      <c r="AB819" s="2"/>
      <c r="AC819" s="2"/>
      <c r="AD819" s="2"/>
      <c r="AE819" s="2"/>
      <c r="AF819" s="2"/>
      <c r="AG819" s="2"/>
    </row>
    <row r="820" ht="15.75" customHeight="1">
      <c r="A820" s="1380"/>
      <c r="B820" s="1381"/>
      <c r="C820" s="1381"/>
      <c r="D820" s="1382"/>
      <c r="E820" s="11"/>
      <c r="F820" s="11"/>
      <c r="G820" s="2"/>
      <c r="H820" s="2"/>
      <c r="I820" s="2"/>
      <c r="J820" s="8"/>
      <c r="K820" s="11"/>
      <c r="L820" s="11"/>
      <c r="M820" s="11"/>
      <c r="N820" s="11"/>
      <c r="O820" s="2"/>
      <c r="P820" s="2"/>
      <c r="Q820" s="274"/>
      <c r="R820" s="2"/>
      <c r="S820" s="2"/>
      <c r="T820" s="2"/>
      <c r="U820" s="11"/>
      <c r="V820" s="11"/>
      <c r="W820" s="2"/>
      <c r="X820" s="126"/>
      <c r="Y820" s="2"/>
      <c r="Z820" s="2"/>
      <c r="AA820" s="2"/>
      <c r="AB820" s="2"/>
      <c r="AC820" s="2"/>
      <c r="AD820" s="2"/>
      <c r="AE820" s="2"/>
      <c r="AF820" s="2"/>
      <c r="AG820" s="2"/>
    </row>
    <row r="821" ht="15.75" customHeight="1">
      <c r="A821" s="1380"/>
      <c r="B821" s="1381"/>
      <c r="C821" s="1381"/>
      <c r="D821" s="1382"/>
      <c r="E821" s="11"/>
      <c r="F821" s="11"/>
      <c r="G821" s="2"/>
      <c r="H821" s="2"/>
      <c r="I821" s="2"/>
      <c r="J821" s="8"/>
      <c r="K821" s="11"/>
      <c r="L821" s="11"/>
      <c r="M821" s="11"/>
      <c r="N821" s="11"/>
      <c r="O821" s="2"/>
      <c r="P821" s="2"/>
      <c r="Q821" s="274"/>
      <c r="R821" s="2"/>
      <c r="S821" s="2"/>
      <c r="T821" s="2"/>
      <c r="U821" s="11"/>
      <c r="V821" s="11"/>
      <c r="W821" s="2"/>
      <c r="X821" s="126"/>
      <c r="Y821" s="2"/>
      <c r="Z821" s="2"/>
      <c r="AA821" s="2"/>
      <c r="AB821" s="2"/>
      <c r="AC821" s="2"/>
      <c r="AD821" s="2"/>
      <c r="AE821" s="2"/>
      <c r="AF821" s="2"/>
      <c r="AG821" s="2"/>
    </row>
    <row r="822" ht="15.75" customHeight="1">
      <c r="A822" s="1380"/>
      <c r="B822" s="1381"/>
      <c r="C822" s="1381"/>
      <c r="D822" s="1382"/>
      <c r="E822" s="11"/>
      <c r="F822" s="11"/>
      <c r="G822" s="2"/>
      <c r="H822" s="2"/>
      <c r="I822" s="2"/>
      <c r="J822" s="8"/>
      <c r="K822" s="11"/>
      <c r="L822" s="11"/>
      <c r="M822" s="11"/>
      <c r="N822" s="11"/>
      <c r="O822" s="2"/>
      <c r="P822" s="2"/>
      <c r="Q822" s="274"/>
      <c r="R822" s="2"/>
      <c r="S822" s="2"/>
      <c r="T822" s="2"/>
      <c r="U822" s="11"/>
      <c r="V822" s="11"/>
      <c r="W822" s="2"/>
      <c r="X822" s="126"/>
      <c r="Y822" s="2"/>
      <c r="Z822" s="2"/>
      <c r="AA822" s="2"/>
      <c r="AB822" s="2"/>
      <c r="AC822" s="2"/>
      <c r="AD822" s="2"/>
      <c r="AE822" s="2"/>
      <c r="AF822" s="2"/>
      <c r="AG822" s="2"/>
    </row>
    <row r="823" ht="15.75" customHeight="1">
      <c r="A823" s="1380"/>
      <c r="B823" s="1381"/>
      <c r="C823" s="1381"/>
      <c r="D823" s="1382"/>
      <c r="E823" s="11"/>
      <c r="F823" s="11"/>
      <c r="G823" s="2"/>
      <c r="H823" s="2"/>
      <c r="I823" s="2"/>
      <c r="J823" s="8"/>
      <c r="K823" s="11"/>
      <c r="L823" s="11"/>
      <c r="M823" s="11"/>
      <c r="N823" s="11"/>
      <c r="O823" s="2"/>
      <c r="P823" s="2"/>
      <c r="Q823" s="274"/>
      <c r="R823" s="2"/>
      <c r="S823" s="2"/>
      <c r="T823" s="2"/>
      <c r="U823" s="11"/>
      <c r="V823" s="11"/>
      <c r="W823" s="2"/>
      <c r="X823" s="126"/>
      <c r="Y823" s="2"/>
      <c r="Z823" s="2"/>
      <c r="AA823" s="2"/>
      <c r="AB823" s="2"/>
      <c r="AC823" s="2"/>
      <c r="AD823" s="2"/>
      <c r="AE823" s="2"/>
      <c r="AF823" s="2"/>
      <c r="AG823" s="2"/>
    </row>
    <row r="824" ht="15.75" customHeight="1">
      <c r="A824" s="1380"/>
      <c r="B824" s="1381"/>
      <c r="C824" s="1381"/>
      <c r="D824" s="1382"/>
      <c r="E824" s="11"/>
      <c r="F824" s="11"/>
      <c r="G824" s="2"/>
      <c r="H824" s="2"/>
      <c r="I824" s="2"/>
      <c r="J824" s="8"/>
      <c r="K824" s="11"/>
      <c r="L824" s="11"/>
      <c r="M824" s="11"/>
      <c r="N824" s="11"/>
      <c r="O824" s="2"/>
      <c r="P824" s="2"/>
      <c r="Q824" s="274"/>
      <c r="R824" s="2"/>
      <c r="S824" s="2"/>
      <c r="T824" s="2"/>
      <c r="U824" s="11"/>
      <c r="V824" s="11"/>
      <c r="W824" s="2"/>
      <c r="X824" s="126"/>
      <c r="Y824" s="2"/>
      <c r="Z824" s="2"/>
      <c r="AA824" s="2"/>
      <c r="AB824" s="2"/>
      <c r="AC824" s="2"/>
      <c r="AD824" s="2"/>
      <c r="AE824" s="2"/>
      <c r="AF824" s="2"/>
      <c r="AG824" s="2"/>
    </row>
    <row r="825" ht="15.75" customHeight="1">
      <c r="A825" s="1380"/>
      <c r="B825" s="1381"/>
      <c r="C825" s="1381"/>
      <c r="D825" s="1382"/>
      <c r="E825" s="11"/>
      <c r="F825" s="11"/>
      <c r="G825" s="2"/>
      <c r="H825" s="2"/>
      <c r="I825" s="2"/>
      <c r="J825" s="8"/>
      <c r="K825" s="11"/>
      <c r="L825" s="11"/>
      <c r="M825" s="11"/>
      <c r="N825" s="11"/>
      <c r="O825" s="2"/>
      <c r="P825" s="2"/>
      <c r="Q825" s="274"/>
      <c r="R825" s="2"/>
      <c r="S825" s="2"/>
      <c r="T825" s="2"/>
      <c r="U825" s="11"/>
      <c r="V825" s="11"/>
      <c r="W825" s="2"/>
      <c r="X825" s="126"/>
      <c r="Y825" s="2"/>
      <c r="Z825" s="2"/>
      <c r="AA825" s="2"/>
      <c r="AB825" s="2"/>
      <c r="AC825" s="2"/>
      <c r="AD825" s="2"/>
      <c r="AE825" s="2"/>
      <c r="AF825" s="2"/>
      <c r="AG825" s="2"/>
    </row>
    <row r="826" ht="15.75" customHeight="1">
      <c r="A826" s="1380"/>
      <c r="B826" s="1381"/>
      <c r="C826" s="1381"/>
      <c r="D826" s="1382"/>
      <c r="E826" s="11"/>
      <c r="F826" s="11"/>
      <c r="G826" s="2"/>
      <c r="H826" s="2"/>
      <c r="I826" s="2"/>
      <c r="J826" s="8"/>
      <c r="K826" s="11"/>
      <c r="L826" s="11"/>
      <c r="M826" s="11"/>
      <c r="N826" s="11"/>
      <c r="O826" s="2"/>
      <c r="P826" s="2"/>
      <c r="Q826" s="274"/>
      <c r="R826" s="2"/>
      <c r="S826" s="2"/>
      <c r="T826" s="2"/>
      <c r="U826" s="11"/>
      <c r="V826" s="11"/>
      <c r="W826" s="2"/>
      <c r="X826" s="126"/>
      <c r="Y826" s="2"/>
      <c r="Z826" s="2"/>
      <c r="AA826" s="2"/>
      <c r="AB826" s="2"/>
      <c r="AC826" s="2"/>
      <c r="AD826" s="2"/>
      <c r="AE826" s="2"/>
      <c r="AF826" s="2"/>
      <c r="AG826" s="2"/>
    </row>
    <row r="827" ht="15.75" customHeight="1">
      <c r="A827" s="1380"/>
      <c r="B827" s="1381"/>
      <c r="C827" s="1381"/>
      <c r="D827" s="1382"/>
      <c r="E827" s="11"/>
      <c r="F827" s="11"/>
      <c r="G827" s="2"/>
      <c r="H827" s="2"/>
      <c r="I827" s="2"/>
      <c r="J827" s="8"/>
      <c r="K827" s="11"/>
      <c r="L827" s="11"/>
      <c r="M827" s="11"/>
      <c r="N827" s="11"/>
      <c r="O827" s="2"/>
      <c r="P827" s="2"/>
      <c r="Q827" s="274"/>
      <c r="R827" s="2"/>
      <c r="S827" s="2"/>
      <c r="T827" s="2"/>
      <c r="U827" s="11"/>
      <c r="V827" s="11"/>
      <c r="W827" s="2"/>
      <c r="X827" s="126"/>
      <c r="Y827" s="2"/>
      <c r="Z827" s="2"/>
      <c r="AA827" s="2"/>
      <c r="AB827" s="2"/>
      <c r="AC827" s="2"/>
      <c r="AD827" s="2"/>
      <c r="AE827" s="2"/>
      <c r="AF827" s="2"/>
      <c r="AG827" s="2"/>
    </row>
    <row r="828" ht="15.75" customHeight="1">
      <c r="A828" s="1380"/>
      <c r="B828" s="1381"/>
      <c r="C828" s="1381"/>
      <c r="D828" s="1382"/>
      <c r="E828" s="11"/>
      <c r="F828" s="11"/>
      <c r="G828" s="2"/>
      <c r="H828" s="2"/>
      <c r="I828" s="2"/>
      <c r="J828" s="8"/>
      <c r="K828" s="11"/>
      <c r="L828" s="11"/>
      <c r="M828" s="11"/>
      <c r="N828" s="11"/>
      <c r="O828" s="2"/>
      <c r="P828" s="2"/>
      <c r="Q828" s="274"/>
      <c r="R828" s="2"/>
      <c r="S828" s="2"/>
      <c r="T828" s="2"/>
      <c r="U828" s="11"/>
      <c r="V828" s="11"/>
      <c r="W828" s="2"/>
      <c r="X828" s="126"/>
      <c r="Y828" s="2"/>
      <c r="Z828" s="2"/>
      <c r="AA828" s="2"/>
      <c r="AB828" s="2"/>
      <c r="AC828" s="2"/>
      <c r="AD828" s="2"/>
      <c r="AE828" s="2"/>
      <c r="AF828" s="2"/>
      <c r="AG828" s="2"/>
    </row>
    <row r="829" ht="15.75" customHeight="1">
      <c r="A829" s="1380"/>
      <c r="B829" s="1381"/>
      <c r="C829" s="1381"/>
      <c r="D829" s="1382"/>
      <c r="E829" s="11"/>
      <c r="F829" s="11"/>
      <c r="G829" s="2"/>
      <c r="H829" s="2"/>
      <c r="I829" s="2"/>
      <c r="J829" s="8"/>
      <c r="K829" s="11"/>
      <c r="L829" s="11"/>
      <c r="M829" s="11"/>
      <c r="N829" s="11"/>
      <c r="O829" s="2"/>
      <c r="P829" s="2"/>
      <c r="Q829" s="274"/>
      <c r="R829" s="2"/>
      <c r="S829" s="2"/>
      <c r="T829" s="2"/>
      <c r="U829" s="11"/>
      <c r="V829" s="11"/>
      <c r="W829" s="2"/>
      <c r="X829" s="126"/>
      <c r="Y829" s="2"/>
      <c r="Z829" s="2"/>
      <c r="AA829" s="2"/>
      <c r="AB829" s="2"/>
      <c r="AC829" s="2"/>
      <c r="AD829" s="2"/>
      <c r="AE829" s="2"/>
      <c r="AF829" s="2"/>
      <c r="AG829" s="2"/>
    </row>
    <row r="830" ht="15.75" customHeight="1">
      <c r="A830" s="1380"/>
      <c r="B830" s="1381"/>
      <c r="C830" s="1381"/>
      <c r="D830" s="1382"/>
      <c r="E830" s="11"/>
      <c r="F830" s="11"/>
      <c r="G830" s="2"/>
      <c r="H830" s="2"/>
      <c r="I830" s="2"/>
      <c r="J830" s="8"/>
      <c r="K830" s="11"/>
      <c r="L830" s="11"/>
      <c r="M830" s="11"/>
      <c r="N830" s="11"/>
      <c r="O830" s="2"/>
      <c r="P830" s="2"/>
      <c r="Q830" s="274"/>
      <c r="R830" s="2"/>
      <c r="S830" s="2"/>
      <c r="T830" s="2"/>
      <c r="U830" s="11"/>
      <c r="V830" s="11"/>
      <c r="W830" s="2"/>
      <c r="X830" s="126"/>
      <c r="Y830" s="2"/>
      <c r="Z830" s="2"/>
      <c r="AA830" s="2"/>
      <c r="AB830" s="2"/>
      <c r="AC830" s="2"/>
      <c r="AD830" s="2"/>
      <c r="AE830" s="2"/>
      <c r="AF830" s="2"/>
      <c r="AG830" s="2"/>
    </row>
    <row r="831" ht="15.75" customHeight="1">
      <c r="A831" s="1380"/>
      <c r="B831" s="1381"/>
      <c r="C831" s="1381"/>
      <c r="D831" s="1382"/>
      <c r="E831" s="11"/>
      <c r="F831" s="11"/>
      <c r="G831" s="2"/>
      <c r="H831" s="2"/>
      <c r="I831" s="2"/>
      <c r="J831" s="8"/>
      <c r="K831" s="11"/>
      <c r="L831" s="11"/>
      <c r="M831" s="11"/>
      <c r="N831" s="11"/>
      <c r="O831" s="2"/>
      <c r="P831" s="2"/>
      <c r="Q831" s="274"/>
      <c r="R831" s="2"/>
      <c r="S831" s="2"/>
      <c r="T831" s="2"/>
      <c r="U831" s="11"/>
      <c r="V831" s="11"/>
      <c r="W831" s="2"/>
      <c r="X831" s="126"/>
      <c r="Y831" s="2"/>
      <c r="Z831" s="2"/>
      <c r="AA831" s="2"/>
      <c r="AB831" s="2"/>
      <c r="AC831" s="2"/>
      <c r="AD831" s="2"/>
      <c r="AE831" s="2"/>
      <c r="AF831" s="2"/>
      <c r="AG831" s="2"/>
    </row>
    <row r="832" ht="15.75" customHeight="1">
      <c r="A832" s="1380"/>
      <c r="B832" s="1381"/>
      <c r="C832" s="1381"/>
      <c r="D832" s="1382"/>
      <c r="E832" s="11"/>
      <c r="F832" s="11"/>
      <c r="G832" s="2"/>
      <c r="H832" s="2"/>
      <c r="I832" s="2"/>
      <c r="J832" s="8"/>
      <c r="K832" s="11"/>
      <c r="L832" s="11"/>
      <c r="M832" s="11"/>
      <c r="N832" s="11"/>
      <c r="O832" s="2"/>
      <c r="P832" s="2"/>
      <c r="Q832" s="274"/>
      <c r="R832" s="2"/>
      <c r="S832" s="2"/>
      <c r="T832" s="2"/>
      <c r="U832" s="11"/>
      <c r="V832" s="11"/>
      <c r="W832" s="2"/>
      <c r="X832" s="126"/>
      <c r="Y832" s="2"/>
      <c r="Z832" s="2"/>
      <c r="AA832" s="2"/>
      <c r="AB832" s="2"/>
      <c r="AC832" s="2"/>
      <c r="AD832" s="2"/>
      <c r="AE832" s="2"/>
      <c r="AF832" s="2"/>
      <c r="AG832" s="2"/>
    </row>
    <row r="833" ht="15.75" customHeight="1">
      <c r="A833" s="1380"/>
      <c r="B833" s="1381"/>
      <c r="C833" s="1381"/>
      <c r="D833" s="1382"/>
      <c r="E833" s="11"/>
      <c r="F833" s="11"/>
      <c r="G833" s="2"/>
      <c r="H833" s="2"/>
      <c r="I833" s="2"/>
      <c r="J833" s="8"/>
      <c r="K833" s="11"/>
      <c r="L833" s="11"/>
      <c r="M833" s="11"/>
      <c r="N833" s="11"/>
      <c r="O833" s="2"/>
      <c r="P833" s="2"/>
      <c r="Q833" s="274"/>
      <c r="R833" s="2"/>
      <c r="S833" s="2"/>
      <c r="T833" s="2"/>
      <c r="U833" s="11"/>
      <c r="V833" s="11"/>
      <c r="W833" s="2"/>
      <c r="X833" s="126"/>
      <c r="Y833" s="2"/>
      <c r="Z833" s="2"/>
      <c r="AA833" s="2"/>
      <c r="AB833" s="2"/>
      <c r="AC833" s="2"/>
      <c r="AD833" s="2"/>
      <c r="AE833" s="2"/>
      <c r="AF833" s="2"/>
      <c r="AG833" s="2"/>
    </row>
    <row r="834" ht="15.75" customHeight="1">
      <c r="A834" s="1380"/>
      <c r="B834" s="1381"/>
      <c r="C834" s="1381"/>
      <c r="D834" s="1382"/>
      <c r="E834" s="11"/>
      <c r="F834" s="11"/>
      <c r="G834" s="2"/>
      <c r="H834" s="2"/>
      <c r="I834" s="2"/>
      <c r="J834" s="8"/>
      <c r="K834" s="11"/>
      <c r="L834" s="11"/>
      <c r="M834" s="11"/>
      <c r="N834" s="11"/>
      <c r="O834" s="2"/>
      <c r="P834" s="2"/>
      <c r="Q834" s="274"/>
      <c r="R834" s="2"/>
      <c r="S834" s="2"/>
      <c r="T834" s="2"/>
      <c r="U834" s="11"/>
      <c r="V834" s="11"/>
      <c r="W834" s="2"/>
      <c r="X834" s="126"/>
      <c r="Y834" s="2"/>
      <c r="Z834" s="2"/>
      <c r="AA834" s="2"/>
      <c r="AB834" s="2"/>
      <c r="AC834" s="2"/>
      <c r="AD834" s="2"/>
      <c r="AE834" s="2"/>
      <c r="AF834" s="2"/>
      <c r="AG834" s="2"/>
    </row>
    <row r="835" ht="15.75" customHeight="1">
      <c r="A835" s="1380"/>
      <c r="B835" s="1381"/>
      <c r="C835" s="1381"/>
      <c r="D835" s="1382"/>
      <c r="E835" s="11"/>
      <c r="F835" s="11"/>
      <c r="G835" s="2"/>
      <c r="H835" s="2"/>
      <c r="I835" s="2"/>
      <c r="J835" s="8"/>
      <c r="K835" s="11"/>
      <c r="L835" s="11"/>
      <c r="M835" s="11"/>
      <c r="N835" s="11"/>
      <c r="O835" s="2"/>
      <c r="P835" s="2"/>
      <c r="Q835" s="274"/>
      <c r="R835" s="2"/>
      <c r="S835" s="2"/>
      <c r="T835" s="2"/>
      <c r="U835" s="11"/>
      <c r="V835" s="11"/>
      <c r="W835" s="2"/>
      <c r="X835" s="126"/>
      <c r="Y835" s="2"/>
      <c r="Z835" s="2"/>
      <c r="AA835" s="2"/>
      <c r="AB835" s="2"/>
      <c r="AC835" s="2"/>
      <c r="AD835" s="2"/>
      <c r="AE835" s="2"/>
      <c r="AF835" s="2"/>
      <c r="AG835" s="2"/>
    </row>
    <row r="836" ht="15.75" customHeight="1">
      <c r="A836" s="1380"/>
      <c r="B836" s="1381"/>
      <c r="C836" s="1381"/>
      <c r="D836" s="1382"/>
      <c r="E836" s="11"/>
      <c r="F836" s="11"/>
      <c r="G836" s="2"/>
      <c r="H836" s="2"/>
      <c r="I836" s="2"/>
      <c r="J836" s="8"/>
      <c r="K836" s="11"/>
      <c r="L836" s="11"/>
      <c r="M836" s="11"/>
      <c r="N836" s="11"/>
      <c r="O836" s="2"/>
      <c r="P836" s="2"/>
      <c r="Q836" s="274"/>
      <c r="R836" s="2"/>
      <c r="S836" s="2"/>
      <c r="T836" s="2"/>
      <c r="U836" s="11"/>
      <c r="V836" s="11"/>
      <c r="W836" s="2"/>
      <c r="X836" s="126"/>
      <c r="Y836" s="2"/>
      <c r="Z836" s="2"/>
      <c r="AA836" s="2"/>
      <c r="AB836" s="2"/>
      <c r="AC836" s="2"/>
      <c r="AD836" s="2"/>
      <c r="AE836" s="2"/>
      <c r="AF836" s="2"/>
      <c r="AG836" s="2"/>
    </row>
    <row r="837" ht="15.75" customHeight="1">
      <c r="A837" s="1380"/>
      <c r="B837" s="1381"/>
      <c r="C837" s="1381"/>
      <c r="D837" s="1382"/>
      <c r="E837" s="11"/>
      <c r="F837" s="11"/>
      <c r="G837" s="2"/>
      <c r="H837" s="2"/>
      <c r="I837" s="2"/>
      <c r="J837" s="8"/>
      <c r="K837" s="11"/>
      <c r="L837" s="11"/>
      <c r="M837" s="11"/>
      <c r="N837" s="11"/>
      <c r="O837" s="2"/>
      <c r="P837" s="2"/>
      <c r="Q837" s="274"/>
      <c r="R837" s="2"/>
      <c r="S837" s="2"/>
      <c r="T837" s="2"/>
      <c r="U837" s="11"/>
      <c r="V837" s="11"/>
      <c r="W837" s="2"/>
      <c r="X837" s="126"/>
      <c r="Y837" s="2"/>
      <c r="Z837" s="2"/>
      <c r="AA837" s="2"/>
      <c r="AB837" s="2"/>
      <c r="AC837" s="2"/>
      <c r="AD837" s="2"/>
      <c r="AE837" s="2"/>
      <c r="AF837" s="2"/>
      <c r="AG837" s="2"/>
    </row>
    <row r="838" ht="15.75" customHeight="1">
      <c r="A838" s="1380"/>
      <c r="B838" s="1381"/>
      <c r="C838" s="1381"/>
      <c r="D838" s="1382"/>
      <c r="E838" s="11"/>
      <c r="F838" s="11"/>
      <c r="G838" s="2"/>
      <c r="H838" s="2"/>
      <c r="I838" s="2"/>
      <c r="J838" s="8"/>
      <c r="K838" s="11"/>
      <c r="L838" s="11"/>
      <c r="M838" s="11"/>
      <c r="N838" s="11"/>
      <c r="O838" s="2"/>
      <c r="P838" s="2"/>
      <c r="Q838" s="274"/>
      <c r="R838" s="2"/>
      <c r="S838" s="2"/>
      <c r="T838" s="2"/>
      <c r="U838" s="11"/>
      <c r="V838" s="11"/>
      <c r="W838" s="2"/>
      <c r="X838" s="126"/>
      <c r="Y838" s="2"/>
      <c r="Z838" s="2"/>
      <c r="AA838" s="2"/>
      <c r="AB838" s="2"/>
      <c r="AC838" s="2"/>
      <c r="AD838" s="2"/>
      <c r="AE838" s="2"/>
      <c r="AF838" s="2"/>
      <c r="AG838" s="2"/>
    </row>
    <row r="839" ht="15.75" customHeight="1">
      <c r="A839" s="1380"/>
      <c r="B839" s="1381"/>
      <c r="C839" s="1381"/>
      <c r="D839" s="1382"/>
      <c r="E839" s="11"/>
      <c r="F839" s="11"/>
      <c r="G839" s="2"/>
      <c r="H839" s="2"/>
      <c r="I839" s="2"/>
      <c r="J839" s="8"/>
      <c r="K839" s="11"/>
      <c r="L839" s="11"/>
      <c r="M839" s="11"/>
      <c r="N839" s="11"/>
      <c r="O839" s="2"/>
      <c r="P839" s="2"/>
      <c r="Q839" s="274"/>
      <c r="R839" s="2"/>
      <c r="S839" s="2"/>
      <c r="T839" s="2"/>
      <c r="U839" s="11"/>
      <c r="V839" s="11"/>
      <c r="W839" s="2"/>
      <c r="X839" s="126"/>
      <c r="Y839" s="2"/>
      <c r="Z839" s="2"/>
      <c r="AA839" s="2"/>
      <c r="AB839" s="2"/>
      <c r="AC839" s="2"/>
      <c r="AD839" s="2"/>
      <c r="AE839" s="2"/>
      <c r="AF839" s="2"/>
      <c r="AG839" s="2"/>
    </row>
    <row r="840" ht="15.75" customHeight="1">
      <c r="A840" s="1380"/>
      <c r="B840" s="1381"/>
      <c r="C840" s="1381"/>
      <c r="D840" s="1382"/>
      <c r="E840" s="11"/>
      <c r="F840" s="11"/>
      <c r="G840" s="2"/>
      <c r="H840" s="2"/>
      <c r="I840" s="2"/>
      <c r="J840" s="8"/>
      <c r="K840" s="11"/>
      <c r="L840" s="11"/>
      <c r="M840" s="11"/>
      <c r="N840" s="11"/>
      <c r="O840" s="2"/>
      <c r="P840" s="2"/>
      <c r="Q840" s="274"/>
      <c r="R840" s="2"/>
      <c r="S840" s="2"/>
      <c r="T840" s="2"/>
      <c r="U840" s="11"/>
      <c r="V840" s="11"/>
      <c r="W840" s="2"/>
      <c r="X840" s="126"/>
      <c r="Y840" s="2"/>
      <c r="Z840" s="2"/>
      <c r="AA840" s="2"/>
      <c r="AB840" s="2"/>
      <c r="AC840" s="2"/>
      <c r="AD840" s="2"/>
      <c r="AE840" s="2"/>
      <c r="AF840" s="2"/>
      <c r="AG840" s="2"/>
    </row>
    <row r="841" ht="15.75" customHeight="1">
      <c r="A841" s="1380"/>
      <c r="B841" s="1381"/>
      <c r="C841" s="1381"/>
      <c r="D841" s="1382"/>
      <c r="E841" s="11"/>
      <c r="F841" s="11"/>
      <c r="G841" s="2"/>
      <c r="H841" s="2"/>
      <c r="I841" s="2"/>
      <c r="J841" s="8"/>
      <c r="K841" s="11"/>
      <c r="L841" s="11"/>
      <c r="M841" s="11"/>
      <c r="N841" s="11"/>
      <c r="O841" s="2"/>
      <c r="P841" s="2"/>
      <c r="Q841" s="274"/>
      <c r="R841" s="2"/>
      <c r="S841" s="2"/>
      <c r="T841" s="2"/>
      <c r="U841" s="11"/>
      <c r="V841" s="11"/>
      <c r="W841" s="2"/>
      <c r="X841" s="126"/>
      <c r="Y841" s="2"/>
      <c r="Z841" s="2"/>
      <c r="AA841" s="2"/>
      <c r="AB841" s="2"/>
      <c r="AC841" s="2"/>
      <c r="AD841" s="2"/>
      <c r="AE841" s="2"/>
      <c r="AF841" s="2"/>
      <c r="AG841" s="2"/>
    </row>
    <row r="842" ht="15.75" customHeight="1">
      <c r="A842" s="1380"/>
      <c r="B842" s="1381"/>
      <c r="C842" s="1381"/>
      <c r="D842" s="1382"/>
      <c r="E842" s="11"/>
      <c r="F842" s="11"/>
      <c r="G842" s="2"/>
      <c r="H842" s="2"/>
      <c r="I842" s="2"/>
      <c r="J842" s="8"/>
      <c r="K842" s="11"/>
      <c r="L842" s="11"/>
      <c r="M842" s="11"/>
      <c r="N842" s="11"/>
      <c r="O842" s="2"/>
      <c r="P842" s="2"/>
      <c r="Q842" s="274"/>
      <c r="R842" s="2"/>
      <c r="S842" s="2"/>
      <c r="T842" s="2"/>
      <c r="U842" s="11"/>
      <c r="V842" s="11"/>
      <c r="W842" s="2"/>
      <c r="X842" s="126"/>
      <c r="Y842" s="2"/>
      <c r="Z842" s="2"/>
      <c r="AA842" s="2"/>
      <c r="AB842" s="2"/>
      <c r="AC842" s="2"/>
      <c r="AD842" s="2"/>
      <c r="AE842" s="2"/>
      <c r="AF842" s="2"/>
      <c r="AG842" s="2"/>
    </row>
    <row r="843" ht="15.75" customHeight="1">
      <c r="A843" s="1380"/>
      <c r="B843" s="1381"/>
      <c r="C843" s="1381"/>
      <c r="D843" s="1382"/>
      <c r="E843" s="11"/>
      <c r="F843" s="11"/>
      <c r="G843" s="2"/>
      <c r="H843" s="2"/>
      <c r="I843" s="2"/>
      <c r="J843" s="8"/>
      <c r="K843" s="11"/>
      <c r="L843" s="11"/>
      <c r="M843" s="11"/>
      <c r="N843" s="11"/>
      <c r="O843" s="2"/>
      <c r="P843" s="2"/>
      <c r="Q843" s="274"/>
      <c r="R843" s="2"/>
      <c r="S843" s="2"/>
      <c r="T843" s="2"/>
      <c r="U843" s="11"/>
      <c r="V843" s="11"/>
      <c r="W843" s="2"/>
      <c r="X843" s="126"/>
      <c r="Y843" s="2"/>
      <c r="Z843" s="2"/>
      <c r="AA843" s="2"/>
      <c r="AB843" s="2"/>
      <c r="AC843" s="2"/>
      <c r="AD843" s="2"/>
      <c r="AE843" s="2"/>
      <c r="AF843" s="2"/>
      <c r="AG843" s="2"/>
    </row>
    <row r="844" ht="15.75" customHeight="1">
      <c r="A844" s="1380"/>
      <c r="B844" s="1381"/>
      <c r="C844" s="1381"/>
      <c r="D844" s="1382"/>
      <c r="E844" s="11"/>
      <c r="F844" s="11"/>
      <c r="G844" s="2"/>
      <c r="H844" s="2"/>
      <c r="I844" s="2"/>
      <c r="J844" s="8"/>
      <c r="K844" s="11"/>
      <c r="L844" s="11"/>
      <c r="M844" s="11"/>
      <c r="N844" s="11"/>
      <c r="O844" s="2"/>
      <c r="P844" s="2"/>
      <c r="Q844" s="274"/>
      <c r="R844" s="2"/>
      <c r="S844" s="2"/>
      <c r="T844" s="2"/>
      <c r="U844" s="11"/>
      <c r="V844" s="11"/>
      <c r="W844" s="2"/>
      <c r="X844" s="126"/>
      <c r="Y844" s="2"/>
      <c r="Z844" s="2"/>
      <c r="AA844" s="2"/>
      <c r="AB844" s="2"/>
      <c r="AC844" s="2"/>
      <c r="AD844" s="2"/>
      <c r="AE844" s="2"/>
      <c r="AF844" s="2"/>
      <c r="AG844" s="2"/>
    </row>
    <row r="845" ht="15.75" customHeight="1">
      <c r="A845" s="1380"/>
      <c r="B845" s="1381"/>
      <c r="C845" s="1381"/>
      <c r="D845" s="1382"/>
      <c r="E845" s="11"/>
      <c r="F845" s="11"/>
      <c r="G845" s="2"/>
      <c r="H845" s="2"/>
      <c r="I845" s="2"/>
      <c r="J845" s="8"/>
      <c r="K845" s="11"/>
      <c r="L845" s="11"/>
      <c r="M845" s="11"/>
      <c r="N845" s="11"/>
      <c r="O845" s="2"/>
      <c r="P845" s="2"/>
      <c r="Q845" s="274"/>
      <c r="R845" s="2"/>
      <c r="S845" s="2"/>
      <c r="T845" s="2"/>
      <c r="U845" s="11"/>
      <c r="V845" s="11"/>
      <c r="W845" s="2"/>
      <c r="X845" s="126"/>
      <c r="Y845" s="2"/>
      <c r="Z845" s="2"/>
      <c r="AA845" s="2"/>
      <c r="AB845" s="2"/>
      <c r="AC845" s="2"/>
      <c r="AD845" s="2"/>
      <c r="AE845" s="2"/>
      <c r="AF845" s="2"/>
      <c r="AG845" s="2"/>
    </row>
    <row r="846" ht="15.75" customHeight="1">
      <c r="A846" s="1380"/>
      <c r="B846" s="1381"/>
      <c r="C846" s="1381"/>
      <c r="D846" s="1382"/>
      <c r="E846" s="11"/>
      <c r="F846" s="11"/>
      <c r="G846" s="2"/>
      <c r="H846" s="2"/>
      <c r="I846" s="2"/>
      <c r="J846" s="8"/>
      <c r="K846" s="11"/>
      <c r="L846" s="11"/>
      <c r="M846" s="11"/>
      <c r="N846" s="11"/>
      <c r="O846" s="2"/>
      <c r="P846" s="2"/>
      <c r="Q846" s="274"/>
      <c r="R846" s="2"/>
      <c r="S846" s="2"/>
      <c r="T846" s="2"/>
      <c r="U846" s="11"/>
      <c r="V846" s="11"/>
      <c r="W846" s="2"/>
      <c r="X846" s="126"/>
      <c r="Y846" s="2"/>
      <c r="Z846" s="2"/>
      <c r="AA846" s="2"/>
      <c r="AB846" s="2"/>
      <c r="AC846" s="2"/>
      <c r="AD846" s="2"/>
      <c r="AE846" s="2"/>
      <c r="AF846" s="2"/>
      <c r="AG846" s="2"/>
    </row>
    <row r="847" ht="15.75" customHeight="1">
      <c r="A847" s="1380"/>
      <c r="B847" s="1381"/>
      <c r="C847" s="1381"/>
      <c r="D847" s="1382"/>
      <c r="E847" s="11"/>
      <c r="F847" s="11"/>
      <c r="G847" s="2"/>
      <c r="H847" s="2"/>
      <c r="I847" s="2"/>
      <c r="J847" s="8"/>
      <c r="K847" s="11"/>
      <c r="L847" s="11"/>
      <c r="M847" s="11"/>
      <c r="N847" s="11"/>
      <c r="O847" s="2"/>
      <c r="P847" s="2"/>
      <c r="Q847" s="274"/>
      <c r="R847" s="2"/>
      <c r="S847" s="2"/>
      <c r="T847" s="2"/>
      <c r="U847" s="11"/>
      <c r="V847" s="11"/>
      <c r="W847" s="2"/>
      <c r="X847" s="126"/>
      <c r="Y847" s="2"/>
      <c r="Z847" s="2"/>
      <c r="AA847" s="2"/>
      <c r="AB847" s="2"/>
      <c r="AC847" s="2"/>
      <c r="AD847" s="2"/>
      <c r="AE847" s="2"/>
      <c r="AF847" s="2"/>
      <c r="AG847" s="2"/>
    </row>
    <row r="848" ht="15.75" customHeight="1">
      <c r="A848" s="1380"/>
      <c r="B848" s="1381"/>
      <c r="C848" s="1381"/>
      <c r="D848" s="1382"/>
      <c r="E848" s="11"/>
      <c r="F848" s="11"/>
      <c r="G848" s="2"/>
      <c r="H848" s="2"/>
      <c r="I848" s="2"/>
      <c r="J848" s="8"/>
      <c r="K848" s="11"/>
      <c r="L848" s="11"/>
      <c r="M848" s="11"/>
      <c r="N848" s="11"/>
      <c r="O848" s="2"/>
      <c r="P848" s="2"/>
      <c r="Q848" s="274"/>
      <c r="R848" s="2"/>
      <c r="S848" s="2"/>
      <c r="T848" s="2"/>
      <c r="U848" s="11"/>
      <c r="V848" s="11"/>
      <c r="W848" s="2"/>
      <c r="X848" s="126"/>
      <c r="Y848" s="2"/>
      <c r="Z848" s="2"/>
      <c r="AA848" s="2"/>
      <c r="AB848" s="2"/>
      <c r="AC848" s="2"/>
      <c r="AD848" s="2"/>
      <c r="AE848" s="2"/>
      <c r="AF848" s="2"/>
      <c r="AG848" s="2"/>
    </row>
    <row r="849" ht="15.75" customHeight="1">
      <c r="A849" s="1380"/>
      <c r="B849" s="1381"/>
      <c r="C849" s="1381"/>
      <c r="D849" s="1382"/>
      <c r="E849" s="11"/>
      <c r="F849" s="11"/>
      <c r="G849" s="2"/>
      <c r="H849" s="2"/>
      <c r="I849" s="2"/>
      <c r="J849" s="8"/>
      <c r="K849" s="11"/>
      <c r="L849" s="11"/>
      <c r="M849" s="11"/>
      <c r="N849" s="11"/>
      <c r="O849" s="2"/>
      <c r="P849" s="2"/>
      <c r="Q849" s="274"/>
      <c r="R849" s="2"/>
      <c r="S849" s="2"/>
      <c r="T849" s="2"/>
      <c r="U849" s="11"/>
      <c r="V849" s="11"/>
      <c r="W849" s="2"/>
      <c r="X849" s="126"/>
      <c r="Y849" s="2"/>
      <c r="Z849" s="2"/>
      <c r="AA849" s="2"/>
      <c r="AB849" s="2"/>
      <c r="AC849" s="2"/>
      <c r="AD849" s="2"/>
      <c r="AE849" s="2"/>
      <c r="AF849" s="2"/>
      <c r="AG849" s="2"/>
    </row>
    <row r="850" ht="15.75" customHeight="1">
      <c r="A850" s="1380"/>
      <c r="B850" s="1381"/>
      <c r="C850" s="1381"/>
      <c r="D850" s="1382"/>
      <c r="E850" s="11"/>
      <c r="F850" s="11"/>
      <c r="G850" s="2"/>
      <c r="H850" s="2"/>
      <c r="I850" s="2"/>
      <c r="J850" s="8"/>
      <c r="K850" s="11"/>
      <c r="L850" s="11"/>
      <c r="M850" s="11"/>
      <c r="N850" s="11"/>
      <c r="O850" s="2"/>
      <c r="P850" s="2"/>
      <c r="Q850" s="274"/>
      <c r="R850" s="2"/>
      <c r="S850" s="2"/>
      <c r="T850" s="2"/>
      <c r="U850" s="11"/>
      <c r="V850" s="11"/>
      <c r="W850" s="2"/>
      <c r="X850" s="126"/>
      <c r="Y850" s="2"/>
      <c r="Z850" s="2"/>
      <c r="AA850" s="2"/>
      <c r="AB850" s="2"/>
      <c r="AC850" s="2"/>
      <c r="AD850" s="2"/>
      <c r="AE850" s="2"/>
      <c r="AF850" s="2"/>
      <c r="AG850" s="2"/>
    </row>
    <row r="851" ht="15.75" customHeight="1">
      <c r="A851" s="1380"/>
      <c r="B851" s="1381"/>
      <c r="C851" s="1381"/>
      <c r="D851" s="1382"/>
      <c r="E851" s="11"/>
      <c r="F851" s="11"/>
      <c r="G851" s="2"/>
      <c r="H851" s="2"/>
      <c r="I851" s="2"/>
      <c r="J851" s="8"/>
      <c r="K851" s="11"/>
      <c r="L851" s="11"/>
      <c r="M851" s="11"/>
      <c r="N851" s="11"/>
      <c r="O851" s="2"/>
      <c r="P851" s="2"/>
      <c r="Q851" s="274"/>
      <c r="R851" s="2"/>
      <c r="S851" s="2"/>
      <c r="T851" s="2"/>
      <c r="U851" s="11"/>
      <c r="V851" s="11"/>
      <c r="W851" s="2"/>
      <c r="X851" s="126"/>
      <c r="Y851" s="2"/>
      <c r="Z851" s="2"/>
      <c r="AA851" s="2"/>
      <c r="AB851" s="2"/>
      <c r="AC851" s="2"/>
      <c r="AD851" s="2"/>
      <c r="AE851" s="2"/>
      <c r="AF851" s="2"/>
      <c r="AG851" s="2"/>
    </row>
    <row r="852" ht="15.75" customHeight="1">
      <c r="A852" s="1380"/>
      <c r="B852" s="1381"/>
      <c r="C852" s="1381"/>
      <c r="D852" s="1382"/>
      <c r="E852" s="11"/>
      <c r="F852" s="11"/>
      <c r="G852" s="2"/>
      <c r="H852" s="2"/>
      <c r="I852" s="2"/>
      <c r="J852" s="8"/>
      <c r="K852" s="11"/>
      <c r="L852" s="11"/>
      <c r="M852" s="11"/>
      <c r="N852" s="11"/>
      <c r="O852" s="2"/>
      <c r="P852" s="2"/>
      <c r="Q852" s="274"/>
      <c r="R852" s="2"/>
      <c r="S852" s="2"/>
      <c r="T852" s="2"/>
      <c r="U852" s="11"/>
      <c r="V852" s="11"/>
      <c r="W852" s="2"/>
      <c r="X852" s="126"/>
      <c r="Y852" s="2"/>
      <c r="Z852" s="2"/>
      <c r="AA852" s="2"/>
      <c r="AB852" s="2"/>
      <c r="AC852" s="2"/>
      <c r="AD852" s="2"/>
      <c r="AE852" s="2"/>
      <c r="AF852" s="2"/>
      <c r="AG852" s="2"/>
    </row>
    <row r="853" ht="15.75" customHeight="1">
      <c r="A853" s="1380"/>
      <c r="B853" s="1381"/>
      <c r="C853" s="1381"/>
      <c r="D853" s="1382"/>
      <c r="E853" s="11"/>
      <c r="F853" s="11"/>
      <c r="G853" s="2"/>
      <c r="H853" s="2"/>
      <c r="I853" s="2"/>
      <c r="J853" s="8"/>
      <c r="K853" s="11"/>
      <c r="L853" s="11"/>
      <c r="M853" s="11"/>
      <c r="N853" s="11"/>
      <c r="O853" s="2"/>
      <c r="P853" s="2"/>
      <c r="Q853" s="274"/>
      <c r="R853" s="2"/>
      <c r="S853" s="2"/>
      <c r="T853" s="2"/>
      <c r="U853" s="11"/>
      <c r="V853" s="11"/>
      <c r="W853" s="2"/>
      <c r="X853" s="126"/>
      <c r="Y853" s="2"/>
      <c r="Z853" s="2"/>
      <c r="AA853" s="2"/>
      <c r="AB853" s="2"/>
      <c r="AC853" s="2"/>
      <c r="AD853" s="2"/>
      <c r="AE853" s="2"/>
      <c r="AF853" s="2"/>
      <c r="AG853" s="2"/>
    </row>
    <row r="854" ht="15.75" customHeight="1">
      <c r="A854" s="1380"/>
      <c r="B854" s="1381"/>
      <c r="C854" s="1381"/>
      <c r="D854" s="1382"/>
      <c r="E854" s="11"/>
      <c r="F854" s="11"/>
      <c r="G854" s="2"/>
      <c r="H854" s="2"/>
      <c r="I854" s="2"/>
      <c r="J854" s="8"/>
      <c r="K854" s="11"/>
      <c r="L854" s="11"/>
      <c r="M854" s="11"/>
      <c r="N854" s="11"/>
      <c r="O854" s="2"/>
      <c r="P854" s="2"/>
      <c r="Q854" s="274"/>
      <c r="R854" s="2"/>
      <c r="S854" s="2"/>
      <c r="T854" s="2"/>
      <c r="U854" s="11"/>
      <c r="V854" s="11"/>
      <c r="W854" s="2"/>
      <c r="X854" s="126"/>
      <c r="Y854" s="2"/>
      <c r="Z854" s="2"/>
      <c r="AA854" s="2"/>
      <c r="AB854" s="2"/>
      <c r="AC854" s="2"/>
      <c r="AD854" s="2"/>
      <c r="AE854" s="2"/>
      <c r="AF854" s="2"/>
      <c r="AG854" s="2"/>
    </row>
    <row r="855" ht="15.75" customHeight="1">
      <c r="A855" s="1380"/>
      <c r="B855" s="1381"/>
      <c r="C855" s="1381"/>
      <c r="D855" s="1382"/>
      <c r="E855" s="11"/>
      <c r="F855" s="11"/>
      <c r="G855" s="2"/>
      <c r="H855" s="2"/>
      <c r="I855" s="2"/>
      <c r="J855" s="8"/>
      <c r="K855" s="11"/>
      <c r="L855" s="11"/>
      <c r="M855" s="11"/>
      <c r="N855" s="11"/>
      <c r="O855" s="2"/>
      <c r="P855" s="2"/>
      <c r="Q855" s="274"/>
      <c r="R855" s="2"/>
      <c r="S855" s="2"/>
      <c r="T855" s="2"/>
      <c r="U855" s="11"/>
      <c r="V855" s="11"/>
      <c r="W855" s="2"/>
      <c r="X855" s="126"/>
      <c r="Y855" s="2"/>
      <c r="Z855" s="2"/>
      <c r="AA855" s="2"/>
      <c r="AB855" s="2"/>
      <c r="AC855" s="2"/>
      <c r="AD855" s="2"/>
      <c r="AE855" s="2"/>
      <c r="AF855" s="2"/>
      <c r="AG855" s="2"/>
    </row>
    <row r="856" ht="15.75" customHeight="1">
      <c r="A856" s="1380"/>
      <c r="B856" s="1381"/>
      <c r="C856" s="1381"/>
      <c r="D856" s="1382"/>
      <c r="E856" s="11"/>
      <c r="F856" s="11"/>
      <c r="G856" s="2"/>
      <c r="H856" s="2"/>
      <c r="I856" s="2"/>
      <c r="J856" s="8"/>
      <c r="K856" s="11"/>
      <c r="L856" s="11"/>
      <c r="M856" s="11"/>
      <c r="N856" s="11"/>
      <c r="O856" s="2"/>
      <c r="P856" s="2"/>
      <c r="Q856" s="274"/>
      <c r="R856" s="2"/>
      <c r="S856" s="2"/>
      <c r="T856" s="2"/>
      <c r="U856" s="11"/>
      <c r="V856" s="11"/>
      <c r="W856" s="2"/>
      <c r="X856" s="126"/>
      <c r="Y856" s="2"/>
      <c r="Z856" s="2"/>
      <c r="AA856" s="2"/>
      <c r="AB856" s="2"/>
      <c r="AC856" s="2"/>
      <c r="AD856" s="2"/>
      <c r="AE856" s="2"/>
      <c r="AF856" s="2"/>
      <c r="AG856" s="2"/>
    </row>
    <row r="857" ht="15.75" customHeight="1">
      <c r="A857" s="1380"/>
      <c r="B857" s="1381"/>
      <c r="C857" s="1381"/>
      <c r="D857" s="1382"/>
      <c r="E857" s="11"/>
      <c r="F857" s="11"/>
      <c r="G857" s="2"/>
      <c r="H857" s="2"/>
      <c r="I857" s="2"/>
      <c r="J857" s="8"/>
      <c r="K857" s="11"/>
      <c r="L857" s="11"/>
      <c r="M857" s="11"/>
      <c r="N857" s="11"/>
      <c r="O857" s="2"/>
      <c r="P857" s="2"/>
      <c r="Q857" s="274"/>
      <c r="R857" s="2"/>
      <c r="S857" s="2"/>
      <c r="T857" s="2"/>
      <c r="U857" s="11"/>
      <c r="V857" s="11"/>
      <c r="W857" s="2"/>
      <c r="X857" s="126"/>
      <c r="Y857" s="2"/>
      <c r="Z857" s="2"/>
      <c r="AA857" s="2"/>
      <c r="AB857" s="2"/>
      <c r="AC857" s="2"/>
      <c r="AD857" s="2"/>
      <c r="AE857" s="2"/>
      <c r="AF857" s="2"/>
      <c r="AG857" s="2"/>
    </row>
    <row r="858" ht="15.75" customHeight="1">
      <c r="A858" s="1380"/>
      <c r="B858" s="1381"/>
      <c r="C858" s="1381"/>
      <c r="D858" s="1382"/>
      <c r="E858" s="11"/>
      <c r="F858" s="11"/>
      <c r="G858" s="2"/>
      <c r="H858" s="2"/>
      <c r="I858" s="2"/>
      <c r="J858" s="8"/>
      <c r="K858" s="11"/>
      <c r="L858" s="11"/>
      <c r="M858" s="11"/>
      <c r="N858" s="11"/>
      <c r="O858" s="2"/>
      <c r="P858" s="2"/>
      <c r="Q858" s="274"/>
      <c r="R858" s="2"/>
      <c r="S858" s="2"/>
      <c r="T858" s="2"/>
      <c r="U858" s="11"/>
      <c r="V858" s="11"/>
      <c r="W858" s="2"/>
      <c r="X858" s="126"/>
      <c r="Y858" s="2"/>
      <c r="Z858" s="2"/>
      <c r="AA858" s="2"/>
      <c r="AB858" s="2"/>
      <c r="AC858" s="2"/>
      <c r="AD858" s="2"/>
      <c r="AE858" s="2"/>
      <c r="AF858" s="2"/>
      <c r="AG858" s="2"/>
    </row>
    <row r="859" ht="15.75" customHeight="1">
      <c r="A859" s="1380"/>
      <c r="B859" s="1381"/>
      <c r="C859" s="1381"/>
      <c r="D859" s="1382"/>
      <c r="E859" s="11"/>
      <c r="F859" s="11"/>
      <c r="G859" s="2"/>
      <c r="H859" s="2"/>
      <c r="I859" s="2"/>
      <c r="J859" s="8"/>
      <c r="K859" s="11"/>
      <c r="L859" s="11"/>
      <c r="M859" s="11"/>
      <c r="N859" s="11"/>
      <c r="O859" s="2"/>
      <c r="P859" s="2"/>
      <c r="Q859" s="274"/>
      <c r="R859" s="2"/>
      <c r="S859" s="2"/>
      <c r="T859" s="2"/>
      <c r="U859" s="11"/>
      <c r="V859" s="11"/>
      <c r="W859" s="2"/>
      <c r="X859" s="126"/>
      <c r="Y859" s="2"/>
      <c r="Z859" s="2"/>
      <c r="AA859" s="2"/>
      <c r="AB859" s="2"/>
      <c r="AC859" s="2"/>
      <c r="AD859" s="2"/>
      <c r="AE859" s="2"/>
      <c r="AF859" s="2"/>
      <c r="AG859" s="2"/>
    </row>
    <row r="860" ht="15.75" customHeight="1">
      <c r="A860" s="1380"/>
      <c r="B860" s="1381"/>
      <c r="C860" s="1381"/>
      <c r="D860" s="1382"/>
      <c r="E860" s="11"/>
      <c r="F860" s="11"/>
      <c r="G860" s="2"/>
      <c r="H860" s="2"/>
      <c r="I860" s="2"/>
      <c r="J860" s="8"/>
      <c r="K860" s="11"/>
      <c r="L860" s="11"/>
      <c r="M860" s="11"/>
      <c r="N860" s="11"/>
      <c r="O860" s="2"/>
      <c r="P860" s="2"/>
      <c r="Q860" s="274"/>
      <c r="R860" s="2"/>
      <c r="S860" s="2"/>
      <c r="T860" s="2"/>
      <c r="U860" s="11"/>
      <c r="V860" s="11"/>
      <c r="W860" s="2"/>
      <c r="X860" s="126"/>
      <c r="Y860" s="2"/>
      <c r="Z860" s="2"/>
      <c r="AA860" s="2"/>
      <c r="AB860" s="2"/>
      <c r="AC860" s="2"/>
      <c r="AD860" s="2"/>
      <c r="AE860" s="2"/>
      <c r="AF860" s="2"/>
      <c r="AG860" s="2"/>
    </row>
    <row r="861" ht="15.75" customHeight="1">
      <c r="A861" s="1380"/>
      <c r="B861" s="1381"/>
      <c r="C861" s="1381"/>
      <c r="D861" s="1382"/>
      <c r="E861" s="11"/>
      <c r="F861" s="11"/>
      <c r="G861" s="2"/>
      <c r="H861" s="2"/>
      <c r="I861" s="2"/>
      <c r="J861" s="8"/>
      <c r="K861" s="11"/>
      <c r="L861" s="11"/>
      <c r="M861" s="11"/>
      <c r="N861" s="11"/>
      <c r="O861" s="2"/>
      <c r="P861" s="2"/>
      <c r="Q861" s="274"/>
      <c r="R861" s="2"/>
      <c r="S861" s="2"/>
      <c r="T861" s="2"/>
      <c r="U861" s="11"/>
      <c r="V861" s="11"/>
      <c r="W861" s="2"/>
      <c r="X861" s="126"/>
      <c r="Y861" s="2"/>
      <c r="Z861" s="2"/>
      <c r="AA861" s="2"/>
      <c r="AB861" s="2"/>
      <c r="AC861" s="2"/>
      <c r="AD861" s="2"/>
      <c r="AE861" s="2"/>
      <c r="AF861" s="2"/>
      <c r="AG861" s="2"/>
    </row>
    <row r="862" ht="15.75" customHeight="1">
      <c r="A862" s="1380"/>
      <c r="B862" s="1381"/>
      <c r="C862" s="1381"/>
      <c r="D862" s="1382"/>
      <c r="E862" s="11"/>
      <c r="F862" s="11"/>
      <c r="G862" s="2"/>
      <c r="H862" s="2"/>
      <c r="I862" s="2"/>
      <c r="J862" s="8"/>
      <c r="K862" s="11"/>
      <c r="L862" s="11"/>
      <c r="M862" s="11"/>
      <c r="N862" s="11"/>
      <c r="O862" s="2"/>
      <c r="P862" s="2"/>
      <c r="Q862" s="274"/>
      <c r="R862" s="2"/>
      <c r="S862" s="2"/>
      <c r="T862" s="2"/>
      <c r="U862" s="11"/>
      <c r="V862" s="11"/>
      <c r="W862" s="2"/>
      <c r="X862" s="126"/>
      <c r="Y862" s="2"/>
      <c r="Z862" s="2"/>
      <c r="AA862" s="2"/>
      <c r="AB862" s="2"/>
      <c r="AC862" s="2"/>
      <c r="AD862" s="2"/>
      <c r="AE862" s="2"/>
      <c r="AF862" s="2"/>
      <c r="AG862" s="2"/>
    </row>
    <row r="863" ht="15.75" customHeight="1">
      <c r="A863" s="1380"/>
      <c r="B863" s="1381"/>
      <c r="C863" s="1381"/>
      <c r="D863" s="1382"/>
      <c r="E863" s="11"/>
      <c r="F863" s="11"/>
      <c r="G863" s="2"/>
      <c r="H863" s="2"/>
      <c r="I863" s="2"/>
      <c r="J863" s="8"/>
      <c r="K863" s="11"/>
      <c r="L863" s="11"/>
      <c r="M863" s="11"/>
      <c r="N863" s="11"/>
      <c r="O863" s="2"/>
      <c r="P863" s="2"/>
      <c r="Q863" s="274"/>
      <c r="R863" s="2"/>
      <c r="S863" s="2"/>
      <c r="T863" s="2"/>
      <c r="U863" s="11"/>
      <c r="V863" s="11"/>
      <c r="W863" s="2"/>
      <c r="X863" s="126"/>
      <c r="Y863" s="2"/>
      <c r="Z863" s="2"/>
      <c r="AA863" s="2"/>
      <c r="AB863" s="2"/>
      <c r="AC863" s="2"/>
      <c r="AD863" s="2"/>
      <c r="AE863" s="2"/>
      <c r="AF863" s="2"/>
      <c r="AG863" s="2"/>
    </row>
    <row r="864" ht="15.75" customHeight="1">
      <c r="A864" s="1380"/>
      <c r="B864" s="1381"/>
      <c r="C864" s="1381"/>
      <c r="D864" s="1382"/>
      <c r="E864" s="11"/>
      <c r="F864" s="11"/>
      <c r="G864" s="2"/>
      <c r="H864" s="2"/>
      <c r="I864" s="2"/>
      <c r="J864" s="8"/>
      <c r="K864" s="11"/>
      <c r="L864" s="11"/>
      <c r="M864" s="11"/>
      <c r="N864" s="11"/>
      <c r="O864" s="2"/>
      <c r="P864" s="2"/>
      <c r="Q864" s="274"/>
      <c r="R864" s="2"/>
      <c r="S864" s="2"/>
      <c r="T864" s="2"/>
      <c r="U864" s="11"/>
      <c r="V864" s="11"/>
      <c r="W864" s="2"/>
      <c r="X864" s="126"/>
      <c r="Y864" s="2"/>
      <c r="Z864" s="2"/>
      <c r="AA864" s="2"/>
      <c r="AB864" s="2"/>
      <c r="AC864" s="2"/>
      <c r="AD864" s="2"/>
      <c r="AE864" s="2"/>
      <c r="AF864" s="2"/>
      <c r="AG864" s="2"/>
    </row>
    <row r="865" ht="15.75" customHeight="1">
      <c r="A865" s="1380"/>
      <c r="B865" s="1381"/>
      <c r="C865" s="1381"/>
      <c r="D865" s="1382"/>
      <c r="E865" s="11"/>
      <c r="F865" s="11"/>
      <c r="G865" s="2"/>
      <c r="H865" s="2"/>
      <c r="I865" s="2"/>
      <c r="J865" s="8"/>
      <c r="K865" s="11"/>
      <c r="L865" s="11"/>
      <c r="M865" s="11"/>
      <c r="N865" s="11"/>
      <c r="O865" s="2"/>
      <c r="P865" s="2"/>
      <c r="Q865" s="274"/>
      <c r="R865" s="2"/>
      <c r="S865" s="2"/>
      <c r="T865" s="2"/>
      <c r="U865" s="11"/>
      <c r="V865" s="11"/>
      <c r="W865" s="2"/>
      <c r="X865" s="126"/>
      <c r="Y865" s="2"/>
      <c r="Z865" s="2"/>
      <c r="AA865" s="2"/>
      <c r="AB865" s="2"/>
      <c r="AC865" s="2"/>
      <c r="AD865" s="2"/>
      <c r="AE865" s="2"/>
      <c r="AF865" s="2"/>
      <c r="AG865" s="2"/>
    </row>
    <row r="866" ht="15.75" customHeight="1">
      <c r="A866" s="1380"/>
      <c r="B866" s="1381"/>
      <c r="C866" s="1381"/>
      <c r="D866" s="1382"/>
      <c r="E866" s="11"/>
      <c r="F866" s="11"/>
      <c r="G866" s="2"/>
      <c r="H866" s="2"/>
      <c r="I866" s="2"/>
      <c r="J866" s="8"/>
      <c r="K866" s="11"/>
      <c r="L866" s="11"/>
      <c r="M866" s="11"/>
      <c r="N866" s="11"/>
      <c r="O866" s="2"/>
      <c r="P866" s="2"/>
      <c r="Q866" s="274"/>
      <c r="R866" s="2"/>
      <c r="S866" s="2"/>
      <c r="T866" s="2"/>
      <c r="U866" s="11"/>
      <c r="V866" s="11"/>
      <c r="W866" s="2"/>
      <c r="X866" s="126"/>
      <c r="Y866" s="2"/>
      <c r="Z866" s="2"/>
      <c r="AA866" s="2"/>
      <c r="AB866" s="2"/>
      <c r="AC866" s="2"/>
      <c r="AD866" s="2"/>
      <c r="AE866" s="2"/>
      <c r="AF866" s="2"/>
      <c r="AG866" s="2"/>
    </row>
    <row r="867" ht="15.75" customHeight="1">
      <c r="A867" s="1380"/>
      <c r="B867" s="1381"/>
      <c r="C867" s="1381"/>
      <c r="D867" s="1382"/>
      <c r="E867" s="11"/>
      <c r="F867" s="11"/>
      <c r="G867" s="2"/>
      <c r="H867" s="2"/>
      <c r="I867" s="2"/>
      <c r="J867" s="8"/>
      <c r="K867" s="11"/>
      <c r="L867" s="11"/>
      <c r="M867" s="11"/>
      <c r="N867" s="11"/>
      <c r="O867" s="2"/>
      <c r="P867" s="2"/>
      <c r="Q867" s="274"/>
      <c r="R867" s="2"/>
      <c r="S867" s="2"/>
      <c r="T867" s="2"/>
      <c r="U867" s="11"/>
      <c r="V867" s="11"/>
      <c r="W867" s="2"/>
      <c r="X867" s="126"/>
      <c r="Y867" s="2"/>
      <c r="Z867" s="2"/>
      <c r="AA867" s="2"/>
      <c r="AB867" s="2"/>
      <c r="AC867" s="2"/>
      <c r="AD867" s="2"/>
      <c r="AE867" s="2"/>
      <c r="AF867" s="2"/>
      <c r="AG867" s="2"/>
    </row>
    <row r="868" ht="15.75" customHeight="1">
      <c r="A868" s="1380"/>
      <c r="B868" s="1381"/>
      <c r="C868" s="1381"/>
      <c r="D868" s="1382"/>
      <c r="E868" s="11"/>
      <c r="F868" s="11"/>
      <c r="G868" s="2"/>
      <c r="H868" s="2"/>
      <c r="I868" s="2"/>
      <c r="J868" s="8"/>
      <c r="K868" s="11"/>
      <c r="L868" s="11"/>
      <c r="M868" s="11"/>
      <c r="N868" s="11"/>
      <c r="O868" s="2"/>
      <c r="P868" s="2"/>
      <c r="Q868" s="274"/>
      <c r="R868" s="2"/>
      <c r="S868" s="2"/>
      <c r="T868" s="2"/>
      <c r="U868" s="11"/>
      <c r="V868" s="11"/>
      <c r="W868" s="2"/>
      <c r="X868" s="126"/>
      <c r="Y868" s="2"/>
      <c r="Z868" s="2"/>
      <c r="AA868" s="2"/>
      <c r="AB868" s="2"/>
      <c r="AC868" s="2"/>
      <c r="AD868" s="2"/>
      <c r="AE868" s="2"/>
      <c r="AF868" s="2"/>
      <c r="AG868" s="2"/>
    </row>
    <row r="869" ht="15.75" customHeight="1">
      <c r="A869" s="1380"/>
      <c r="B869" s="1381"/>
      <c r="C869" s="1381"/>
      <c r="D869" s="1382"/>
      <c r="E869" s="11"/>
      <c r="F869" s="11"/>
      <c r="G869" s="2"/>
      <c r="H869" s="2"/>
      <c r="I869" s="2"/>
      <c r="J869" s="8"/>
      <c r="K869" s="11"/>
      <c r="L869" s="11"/>
      <c r="M869" s="11"/>
      <c r="N869" s="11"/>
      <c r="O869" s="2"/>
      <c r="P869" s="2"/>
      <c r="Q869" s="274"/>
      <c r="R869" s="2"/>
      <c r="S869" s="2"/>
      <c r="T869" s="2"/>
      <c r="U869" s="11"/>
      <c r="V869" s="11"/>
      <c r="W869" s="2"/>
      <c r="X869" s="126"/>
      <c r="Y869" s="2"/>
      <c r="Z869" s="2"/>
      <c r="AA869" s="2"/>
      <c r="AB869" s="2"/>
      <c r="AC869" s="2"/>
      <c r="AD869" s="2"/>
      <c r="AE869" s="2"/>
      <c r="AF869" s="2"/>
      <c r="AG869" s="2"/>
    </row>
    <row r="870" ht="15.75" customHeight="1">
      <c r="A870" s="1380"/>
      <c r="B870" s="1381"/>
      <c r="C870" s="1381"/>
      <c r="D870" s="1382"/>
      <c r="E870" s="11"/>
      <c r="F870" s="11"/>
      <c r="G870" s="2"/>
      <c r="H870" s="2"/>
      <c r="I870" s="2"/>
      <c r="J870" s="8"/>
      <c r="K870" s="11"/>
      <c r="L870" s="11"/>
      <c r="M870" s="11"/>
      <c r="N870" s="11"/>
      <c r="O870" s="2"/>
      <c r="P870" s="2"/>
      <c r="Q870" s="274"/>
      <c r="R870" s="2"/>
      <c r="S870" s="2"/>
      <c r="T870" s="2"/>
      <c r="U870" s="11"/>
      <c r="V870" s="11"/>
      <c r="W870" s="2"/>
      <c r="X870" s="126"/>
      <c r="Y870" s="2"/>
      <c r="Z870" s="2"/>
      <c r="AA870" s="2"/>
      <c r="AB870" s="2"/>
      <c r="AC870" s="2"/>
      <c r="AD870" s="2"/>
      <c r="AE870" s="2"/>
      <c r="AF870" s="2"/>
      <c r="AG870" s="2"/>
    </row>
    <row r="871" ht="15.75" customHeight="1">
      <c r="A871" s="1380"/>
      <c r="B871" s="1381"/>
      <c r="C871" s="1381"/>
      <c r="D871" s="1382"/>
      <c r="E871" s="11"/>
      <c r="F871" s="11"/>
      <c r="G871" s="2"/>
      <c r="H871" s="2"/>
      <c r="I871" s="2"/>
      <c r="J871" s="8"/>
      <c r="K871" s="11"/>
      <c r="L871" s="11"/>
      <c r="M871" s="11"/>
      <c r="N871" s="11"/>
      <c r="O871" s="2"/>
      <c r="P871" s="2"/>
      <c r="Q871" s="274"/>
      <c r="R871" s="2"/>
      <c r="S871" s="2"/>
      <c r="T871" s="2"/>
      <c r="U871" s="11"/>
      <c r="V871" s="11"/>
      <c r="W871" s="2"/>
      <c r="X871" s="126"/>
      <c r="Y871" s="2"/>
      <c r="Z871" s="2"/>
      <c r="AA871" s="2"/>
      <c r="AB871" s="2"/>
      <c r="AC871" s="2"/>
      <c r="AD871" s="2"/>
      <c r="AE871" s="2"/>
      <c r="AF871" s="2"/>
      <c r="AG871" s="2"/>
    </row>
    <row r="872" ht="15.75" customHeight="1">
      <c r="A872" s="1380"/>
      <c r="B872" s="1381"/>
      <c r="C872" s="1381"/>
      <c r="D872" s="1382"/>
      <c r="E872" s="11"/>
      <c r="F872" s="11"/>
      <c r="G872" s="2"/>
      <c r="H872" s="2"/>
      <c r="I872" s="2"/>
      <c r="J872" s="8"/>
      <c r="K872" s="11"/>
      <c r="L872" s="11"/>
      <c r="M872" s="11"/>
      <c r="N872" s="11"/>
      <c r="O872" s="2"/>
      <c r="P872" s="2"/>
      <c r="Q872" s="274"/>
      <c r="R872" s="2"/>
      <c r="S872" s="2"/>
      <c r="T872" s="2"/>
      <c r="U872" s="11"/>
      <c r="V872" s="11"/>
      <c r="W872" s="2"/>
      <c r="X872" s="126"/>
      <c r="Y872" s="2"/>
      <c r="Z872" s="2"/>
      <c r="AA872" s="2"/>
      <c r="AB872" s="2"/>
      <c r="AC872" s="2"/>
      <c r="AD872" s="2"/>
      <c r="AE872" s="2"/>
      <c r="AF872" s="2"/>
      <c r="AG872" s="2"/>
    </row>
    <row r="873" ht="15.75" customHeight="1">
      <c r="A873" s="1380"/>
      <c r="B873" s="1381"/>
      <c r="C873" s="1381"/>
      <c r="D873" s="1382"/>
      <c r="E873" s="11"/>
      <c r="F873" s="11"/>
      <c r="G873" s="2"/>
      <c r="H873" s="2"/>
      <c r="I873" s="2"/>
      <c r="J873" s="8"/>
      <c r="K873" s="11"/>
      <c r="L873" s="11"/>
      <c r="M873" s="11"/>
      <c r="N873" s="11"/>
      <c r="O873" s="2"/>
      <c r="P873" s="2"/>
      <c r="Q873" s="274"/>
      <c r="R873" s="2"/>
      <c r="S873" s="2"/>
      <c r="T873" s="2"/>
      <c r="U873" s="11"/>
      <c r="V873" s="11"/>
      <c r="W873" s="2"/>
      <c r="X873" s="126"/>
      <c r="Y873" s="2"/>
      <c r="Z873" s="2"/>
      <c r="AA873" s="2"/>
      <c r="AB873" s="2"/>
      <c r="AC873" s="2"/>
      <c r="AD873" s="2"/>
      <c r="AE873" s="2"/>
      <c r="AF873" s="2"/>
      <c r="AG873" s="2"/>
    </row>
    <row r="874" ht="15.75" customHeight="1">
      <c r="A874" s="1380"/>
      <c r="B874" s="1381"/>
      <c r="C874" s="1381"/>
      <c r="D874" s="1382"/>
      <c r="E874" s="11"/>
      <c r="F874" s="11"/>
      <c r="G874" s="2"/>
      <c r="H874" s="2"/>
      <c r="I874" s="2"/>
      <c r="J874" s="8"/>
      <c r="K874" s="11"/>
      <c r="L874" s="11"/>
      <c r="M874" s="11"/>
      <c r="N874" s="11"/>
      <c r="O874" s="2"/>
      <c r="P874" s="2"/>
      <c r="Q874" s="274"/>
      <c r="R874" s="2"/>
      <c r="S874" s="2"/>
      <c r="T874" s="2"/>
      <c r="U874" s="11"/>
      <c r="V874" s="11"/>
      <c r="W874" s="2"/>
      <c r="X874" s="126"/>
      <c r="Y874" s="2"/>
      <c r="Z874" s="2"/>
      <c r="AA874" s="2"/>
      <c r="AB874" s="2"/>
      <c r="AC874" s="2"/>
      <c r="AD874" s="2"/>
      <c r="AE874" s="2"/>
      <c r="AF874" s="2"/>
      <c r="AG874" s="2"/>
    </row>
    <row r="875" ht="15.75" customHeight="1">
      <c r="A875" s="1380"/>
      <c r="B875" s="1381"/>
      <c r="C875" s="1381"/>
      <c r="D875" s="1382"/>
      <c r="E875" s="11"/>
      <c r="F875" s="11"/>
      <c r="G875" s="2"/>
      <c r="H875" s="2"/>
      <c r="I875" s="2"/>
      <c r="J875" s="8"/>
      <c r="K875" s="11"/>
      <c r="L875" s="11"/>
      <c r="M875" s="11"/>
      <c r="N875" s="11"/>
      <c r="O875" s="2"/>
      <c r="P875" s="2"/>
      <c r="Q875" s="274"/>
      <c r="R875" s="2"/>
      <c r="S875" s="2"/>
      <c r="T875" s="2"/>
      <c r="U875" s="11"/>
      <c r="V875" s="11"/>
      <c r="W875" s="2"/>
      <c r="X875" s="126"/>
      <c r="Y875" s="2"/>
      <c r="Z875" s="2"/>
      <c r="AA875" s="2"/>
      <c r="AB875" s="2"/>
      <c r="AC875" s="2"/>
      <c r="AD875" s="2"/>
      <c r="AE875" s="2"/>
      <c r="AF875" s="2"/>
      <c r="AG875" s="2"/>
    </row>
    <row r="876" ht="15.75" customHeight="1">
      <c r="A876" s="1380"/>
      <c r="B876" s="1381"/>
      <c r="C876" s="1381"/>
      <c r="D876" s="1382"/>
      <c r="E876" s="11"/>
      <c r="F876" s="11"/>
      <c r="G876" s="2"/>
      <c r="H876" s="2"/>
      <c r="I876" s="2"/>
      <c r="J876" s="8"/>
      <c r="K876" s="11"/>
      <c r="L876" s="11"/>
      <c r="M876" s="11"/>
      <c r="N876" s="11"/>
      <c r="O876" s="2"/>
      <c r="P876" s="2"/>
      <c r="Q876" s="274"/>
      <c r="R876" s="2"/>
      <c r="S876" s="2"/>
      <c r="T876" s="2"/>
      <c r="U876" s="11"/>
      <c r="V876" s="11"/>
      <c r="W876" s="2"/>
      <c r="X876" s="126"/>
      <c r="Y876" s="2"/>
      <c r="Z876" s="2"/>
      <c r="AA876" s="2"/>
      <c r="AB876" s="2"/>
      <c r="AC876" s="2"/>
      <c r="AD876" s="2"/>
      <c r="AE876" s="2"/>
      <c r="AF876" s="2"/>
      <c r="AG876" s="2"/>
    </row>
    <row r="877" ht="15.75" customHeight="1">
      <c r="A877" s="1380"/>
      <c r="B877" s="1381"/>
      <c r="C877" s="1381"/>
      <c r="D877" s="1382"/>
      <c r="E877" s="11"/>
      <c r="F877" s="11"/>
      <c r="G877" s="2"/>
      <c r="H877" s="2"/>
      <c r="I877" s="2"/>
      <c r="J877" s="8"/>
      <c r="K877" s="11"/>
      <c r="L877" s="11"/>
      <c r="M877" s="11"/>
      <c r="N877" s="11"/>
      <c r="O877" s="2"/>
      <c r="P877" s="2"/>
      <c r="Q877" s="274"/>
      <c r="R877" s="2"/>
      <c r="S877" s="2"/>
      <c r="T877" s="2"/>
      <c r="U877" s="11"/>
      <c r="V877" s="11"/>
      <c r="W877" s="2"/>
      <c r="X877" s="126"/>
      <c r="Y877" s="2"/>
      <c r="Z877" s="2"/>
      <c r="AA877" s="2"/>
      <c r="AB877" s="2"/>
      <c r="AC877" s="2"/>
      <c r="AD877" s="2"/>
      <c r="AE877" s="2"/>
      <c r="AF877" s="2"/>
      <c r="AG877" s="2"/>
    </row>
    <row r="878" ht="15.75" customHeight="1">
      <c r="A878" s="1380"/>
      <c r="B878" s="1381"/>
      <c r="C878" s="1381"/>
      <c r="D878" s="1382"/>
      <c r="E878" s="11"/>
      <c r="F878" s="11"/>
      <c r="G878" s="2"/>
      <c r="H878" s="2"/>
      <c r="I878" s="2"/>
      <c r="J878" s="8"/>
      <c r="K878" s="11"/>
      <c r="L878" s="11"/>
      <c r="M878" s="11"/>
      <c r="N878" s="11"/>
      <c r="O878" s="2"/>
      <c r="P878" s="2"/>
      <c r="Q878" s="274"/>
      <c r="R878" s="2"/>
      <c r="S878" s="2"/>
      <c r="T878" s="2"/>
      <c r="U878" s="11"/>
      <c r="V878" s="11"/>
      <c r="W878" s="2"/>
      <c r="X878" s="126"/>
      <c r="Y878" s="2"/>
      <c r="Z878" s="2"/>
      <c r="AA878" s="2"/>
      <c r="AB878" s="2"/>
      <c r="AC878" s="2"/>
      <c r="AD878" s="2"/>
      <c r="AE878" s="2"/>
      <c r="AF878" s="2"/>
      <c r="AG878" s="2"/>
    </row>
    <row r="879" ht="15.75" customHeight="1">
      <c r="A879" s="1380"/>
      <c r="B879" s="1381"/>
      <c r="C879" s="1381"/>
      <c r="D879" s="1382"/>
      <c r="E879" s="11"/>
      <c r="F879" s="11"/>
      <c r="G879" s="2"/>
      <c r="H879" s="2"/>
      <c r="I879" s="2"/>
      <c r="J879" s="8"/>
      <c r="K879" s="11"/>
      <c r="L879" s="11"/>
      <c r="M879" s="11"/>
      <c r="N879" s="11"/>
      <c r="O879" s="2"/>
      <c r="P879" s="2"/>
      <c r="Q879" s="274"/>
      <c r="R879" s="2"/>
      <c r="S879" s="2"/>
      <c r="T879" s="2"/>
      <c r="U879" s="11"/>
      <c r="V879" s="11"/>
      <c r="W879" s="2"/>
      <c r="X879" s="126"/>
      <c r="Y879" s="2"/>
      <c r="Z879" s="2"/>
      <c r="AA879" s="2"/>
      <c r="AB879" s="2"/>
      <c r="AC879" s="2"/>
      <c r="AD879" s="2"/>
      <c r="AE879" s="2"/>
      <c r="AF879" s="2"/>
      <c r="AG879" s="2"/>
    </row>
    <row r="880" ht="15.75" customHeight="1">
      <c r="A880" s="1380"/>
      <c r="B880" s="1381"/>
      <c r="C880" s="1381"/>
      <c r="D880" s="1382"/>
      <c r="E880" s="11"/>
      <c r="F880" s="11"/>
      <c r="G880" s="2"/>
      <c r="H880" s="2"/>
      <c r="I880" s="2"/>
      <c r="J880" s="8"/>
      <c r="K880" s="11"/>
      <c r="L880" s="11"/>
      <c r="M880" s="11"/>
      <c r="N880" s="11"/>
      <c r="O880" s="2"/>
      <c r="P880" s="2"/>
      <c r="Q880" s="274"/>
      <c r="R880" s="2"/>
      <c r="S880" s="2"/>
      <c r="T880" s="2"/>
      <c r="U880" s="11"/>
      <c r="V880" s="11"/>
      <c r="W880" s="2"/>
      <c r="X880" s="126"/>
      <c r="Y880" s="2"/>
      <c r="Z880" s="2"/>
      <c r="AA880" s="2"/>
      <c r="AB880" s="2"/>
      <c r="AC880" s="2"/>
      <c r="AD880" s="2"/>
      <c r="AE880" s="2"/>
      <c r="AF880" s="2"/>
      <c r="AG880" s="2"/>
    </row>
    <row r="881" ht="15.75" customHeight="1">
      <c r="A881" s="1380"/>
      <c r="B881" s="1381"/>
      <c r="C881" s="1381"/>
      <c r="D881" s="1382"/>
      <c r="E881" s="11"/>
      <c r="F881" s="11"/>
      <c r="G881" s="2"/>
      <c r="H881" s="2"/>
      <c r="I881" s="2"/>
      <c r="J881" s="8"/>
      <c r="K881" s="11"/>
      <c r="L881" s="11"/>
      <c r="M881" s="11"/>
      <c r="N881" s="11"/>
      <c r="O881" s="2"/>
      <c r="P881" s="2"/>
      <c r="Q881" s="274"/>
      <c r="R881" s="2"/>
      <c r="S881" s="2"/>
      <c r="T881" s="2"/>
      <c r="U881" s="11"/>
      <c r="V881" s="11"/>
      <c r="W881" s="2"/>
      <c r="X881" s="126"/>
      <c r="Y881" s="2"/>
      <c r="Z881" s="2"/>
      <c r="AA881" s="2"/>
      <c r="AB881" s="2"/>
      <c r="AC881" s="2"/>
      <c r="AD881" s="2"/>
      <c r="AE881" s="2"/>
      <c r="AF881" s="2"/>
      <c r="AG881" s="2"/>
    </row>
    <row r="882" ht="15.75" customHeight="1">
      <c r="A882" s="1380"/>
      <c r="B882" s="1381"/>
      <c r="C882" s="1381"/>
      <c r="D882" s="1382"/>
      <c r="E882" s="11"/>
      <c r="F882" s="11"/>
      <c r="G882" s="2"/>
      <c r="H882" s="2"/>
      <c r="I882" s="2"/>
      <c r="J882" s="8"/>
      <c r="K882" s="11"/>
      <c r="L882" s="11"/>
      <c r="M882" s="11"/>
      <c r="N882" s="11"/>
      <c r="O882" s="2"/>
      <c r="P882" s="2"/>
      <c r="Q882" s="274"/>
      <c r="R882" s="2"/>
      <c r="S882" s="2"/>
      <c r="T882" s="2"/>
      <c r="U882" s="11"/>
      <c r="V882" s="11"/>
      <c r="W882" s="2"/>
      <c r="X882" s="126"/>
      <c r="Y882" s="2"/>
      <c r="Z882" s="2"/>
      <c r="AA882" s="2"/>
      <c r="AB882" s="2"/>
      <c r="AC882" s="2"/>
      <c r="AD882" s="2"/>
      <c r="AE882" s="2"/>
      <c r="AF882" s="2"/>
      <c r="AG882" s="2"/>
    </row>
    <row r="883" ht="15.75" customHeight="1">
      <c r="A883" s="1380"/>
      <c r="B883" s="1381"/>
      <c r="C883" s="1381"/>
      <c r="D883" s="1382"/>
      <c r="E883" s="11"/>
      <c r="F883" s="11"/>
      <c r="G883" s="2"/>
      <c r="H883" s="2"/>
      <c r="I883" s="2"/>
      <c r="J883" s="8"/>
      <c r="K883" s="11"/>
      <c r="L883" s="11"/>
      <c r="M883" s="11"/>
      <c r="N883" s="11"/>
      <c r="O883" s="2"/>
      <c r="P883" s="2"/>
      <c r="Q883" s="274"/>
      <c r="R883" s="2"/>
      <c r="S883" s="2"/>
      <c r="T883" s="2"/>
      <c r="U883" s="11"/>
      <c r="V883" s="11"/>
      <c r="W883" s="2"/>
      <c r="X883" s="126"/>
      <c r="Y883" s="2"/>
      <c r="Z883" s="2"/>
      <c r="AA883" s="2"/>
      <c r="AB883" s="2"/>
      <c r="AC883" s="2"/>
      <c r="AD883" s="2"/>
      <c r="AE883" s="2"/>
      <c r="AF883" s="2"/>
      <c r="AG883" s="2"/>
    </row>
    <row r="884" ht="15.75" customHeight="1">
      <c r="A884" s="1380"/>
      <c r="B884" s="1381"/>
      <c r="C884" s="1381"/>
      <c r="D884" s="1382"/>
      <c r="E884" s="11"/>
      <c r="F884" s="11"/>
      <c r="G884" s="2"/>
      <c r="H884" s="2"/>
      <c r="I884" s="2"/>
      <c r="J884" s="8"/>
      <c r="K884" s="11"/>
      <c r="L884" s="11"/>
      <c r="M884" s="11"/>
      <c r="N884" s="11"/>
      <c r="O884" s="2"/>
      <c r="P884" s="2"/>
      <c r="Q884" s="274"/>
      <c r="R884" s="2"/>
      <c r="S884" s="2"/>
      <c r="T884" s="2"/>
      <c r="U884" s="11"/>
      <c r="V884" s="11"/>
      <c r="W884" s="2"/>
      <c r="X884" s="126"/>
      <c r="Y884" s="2"/>
      <c r="Z884" s="2"/>
      <c r="AA884" s="2"/>
      <c r="AB884" s="2"/>
      <c r="AC884" s="2"/>
      <c r="AD884" s="2"/>
      <c r="AE884" s="2"/>
      <c r="AF884" s="2"/>
      <c r="AG884" s="2"/>
    </row>
    <row r="885" ht="15.75" customHeight="1">
      <c r="A885" s="1380"/>
      <c r="B885" s="1381"/>
      <c r="C885" s="1381"/>
      <c r="D885" s="1382"/>
      <c r="E885" s="11"/>
      <c r="F885" s="11"/>
      <c r="G885" s="2"/>
      <c r="H885" s="2"/>
      <c r="I885" s="2"/>
      <c r="J885" s="8"/>
      <c r="K885" s="11"/>
      <c r="L885" s="11"/>
      <c r="M885" s="11"/>
      <c r="N885" s="11"/>
      <c r="O885" s="2"/>
      <c r="P885" s="2"/>
      <c r="Q885" s="274"/>
      <c r="R885" s="2"/>
      <c r="S885" s="2"/>
      <c r="T885" s="2"/>
      <c r="U885" s="11"/>
      <c r="V885" s="11"/>
      <c r="W885" s="2"/>
      <c r="X885" s="126"/>
      <c r="Y885" s="2"/>
      <c r="Z885" s="2"/>
      <c r="AA885" s="2"/>
      <c r="AB885" s="2"/>
      <c r="AC885" s="2"/>
      <c r="AD885" s="2"/>
      <c r="AE885" s="2"/>
      <c r="AF885" s="2"/>
      <c r="AG885" s="2"/>
    </row>
    <row r="886" ht="15.75" customHeight="1">
      <c r="A886" s="1380"/>
      <c r="B886" s="1381"/>
      <c r="C886" s="1381"/>
      <c r="D886" s="1382"/>
      <c r="E886" s="11"/>
      <c r="F886" s="11"/>
      <c r="G886" s="2"/>
      <c r="H886" s="2"/>
      <c r="I886" s="2"/>
      <c r="J886" s="8"/>
      <c r="K886" s="11"/>
      <c r="L886" s="11"/>
      <c r="M886" s="11"/>
      <c r="N886" s="11"/>
      <c r="O886" s="2"/>
      <c r="P886" s="2"/>
      <c r="Q886" s="274"/>
      <c r="R886" s="2"/>
      <c r="S886" s="2"/>
      <c r="T886" s="2"/>
      <c r="U886" s="11"/>
      <c r="V886" s="11"/>
      <c r="W886" s="2"/>
      <c r="X886" s="126"/>
      <c r="Y886" s="2"/>
      <c r="Z886" s="2"/>
      <c r="AA886" s="2"/>
      <c r="AB886" s="2"/>
      <c r="AC886" s="2"/>
      <c r="AD886" s="2"/>
      <c r="AE886" s="2"/>
      <c r="AF886" s="2"/>
      <c r="AG886" s="2"/>
    </row>
    <row r="887" ht="15.75" customHeight="1">
      <c r="A887" s="1380"/>
      <c r="B887" s="1381"/>
      <c r="C887" s="1381"/>
      <c r="D887" s="1382"/>
      <c r="E887" s="11"/>
      <c r="F887" s="11"/>
      <c r="G887" s="2"/>
      <c r="H887" s="2"/>
      <c r="I887" s="2"/>
      <c r="J887" s="8"/>
      <c r="K887" s="11"/>
      <c r="L887" s="11"/>
      <c r="M887" s="11"/>
      <c r="N887" s="11"/>
      <c r="O887" s="2"/>
      <c r="P887" s="2"/>
      <c r="Q887" s="274"/>
      <c r="R887" s="2"/>
      <c r="S887" s="2"/>
      <c r="T887" s="2"/>
      <c r="U887" s="11"/>
      <c r="V887" s="11"/>
      <c r="W887" s="2"/>
      <c r="X887" s="126"/>
      <c r="Y887" s="2"/>
      <c r="Z887" s="2"/>
      <c r="AA887" s="2"/>
      <c r="AB887" s="2"/>
      <c r="AC887" s="2"/>
      <c r="AD887" s="2"/>
      <c r="AE887" s="2"/>
      <c r="AF887" s="2"/>
      <c r="AG887" s="2"/>
    </row>
    <row r="888" ht="15.75" customHeight="1">
      <c r="A888" s="1380"/>
      <c r="B888" s="1381"/>
      <c r="C888" s="1381"/>
      <c r="D888" s="1382"/>
      <c r="E888" s="11"/>
      <c r="F888" s="11"/>
      <c r="G888" s="2"/>
      <c r="H888" s="2"/>
      <c r="I888" s="2"/>
      <c r="J888" s="8"/>
      <c r="K888" s="11"/>
      <c r="L888" s="11"/>
      <c r="M888" s="11"/>
      <c r="N888" s="11"/>
      <c r="O888" s="2"/>
      <c r="P888" s="2"/>
      <c r="Q888" s="274"/>
      <c r="R888" s="2"/>
      <c r="S888" s="2"/>
      <c r="T888" s="2"/>
      <c r="U888" s="11"/>
      <c r="V888" s="11"/>
      <c r="W888" s="2"/>
      <c r="X888" s="126"/>
      <c r="Y888" s="2"/>
      <c r="Z888" s="2"/>
      <c r="AA888" s="2"/>
      <c r="AB888" s="2"/>
      <c r="AC888" s="2"/>
      <c r="AD888" s="2"/>
      <c r="AE888" s="2"/>
      <c r="AF888" s="2"/>
      <c r="AG888" s="2"/>
    </row>
    <row r="889" ht="15.75" customHeight="1">
      <c r="A889" s="1380"/>
      <c r="B889" s="1381"/>
      <c r="C889" s="1381"/>
      <c r="D889" s="1382"/>
      <c r="E889" s="11"/>
      <c r="F889" s="11"/>
      <c r="G889" s="2"/>
      <c r="H889" s="2"/>
      <c r="I889" s="2"/>
      <c r="J889" s="8"/>
      <c r="K889" s="11"/>
      <c r="L889" s="11"/>
      <c r="M889" s="11"/>
      <c r="N889" s="11"/>
      <c r="O889" s="2"/>
      <c r="P889" s="2"/>
      <c r="Q889" s="274"/>
      <c r="R889" s="2"/>
      <c r="S889" s="2"/>
      <c r="T889" s="2"/>
      <c r="U889" s="11"/>
      <c r="V889" s="11"/>
      <c r="W889" s="2"/>
      <c r="X889" s="126"/>
      <c r="Y889" s="2"/>
      <c r="Z889" s="2"/>
      <c r="AA889" s="2"/>
      <c r="AB889" s="2"/>
      <c r="AC889" s="2"/>
      <c r="AD889" s="2"/>
      <c r="AE889" s="2"/>
      <c r="AF889" s="2"/>
      <c r="AG889" s="2"/>
    </row>
    <row r="890" ht="15.75" customHeight="1">
      <c r="A890" s="1380"/>
      <c r="B890" s="1381"/>
      <c r="C890" s="1381"/>
      <c r="D890" s="1382"/>
      <c r="E890" s="11"/>
      <c r="F890" s="11"/>
      <c r="G890" s="2"/>
      <c r="H890" s="2"/>
      <c r="I890" s="2"/>
      <c r="J890" s="8"/>
      <c r="K890" s="11"/>
      <c r="L890" s="11"/>
      <c r="M890" s="11"/>
      <c r="N890" s="11"/>
      <c r="O890" s="2"/>
      <c r="P890" s="2"/>
      <c r="Q890" s="274"/>
      <c r="R890" s="2"/>
      <c r="S890" s="2"/>
      <c r="T890" s="2"/>
      <c r="U890" s="11"/>
      <c r="V890" s="11"/>
      <c r="W890" s="2"/>
      <c r="X890" s="126"/>
      <c r="Y890" s="2"/>
      <c r="Z890" s="2"/>
      <c r="AA890" s="2"/>
      <c r="AB890" s="2"/>
      <c r="AC890" s="2"/>
      <c r="AD890" s="2"/>
      <c r="AE890" s="2"/>
      <c r="AF890" s="2"/>
      <c r="AG890" s="2"/>
    </row>
    <row r="891" ht="15.75" customHeight="1">
      <c r="A891" s="1380"/>
      <c r="B891" s="1381"/>
      <c r="C891" s="1381"/>
      <c r="D891" s="1382"/>
      <c r="E891" s="11"/>
      <c r="F891" s="11"/>
      <c r="G891" s="2"/>
      <c r="H891" s="2"/>
      <c r="I891" s="2"/>
      <c r="J891" s="8"/>
      <c r="K891" s="11"/>
      <c r="L891" s="11"/>
      <c r="M891" s="11"/>
      <c r="N891" s="11"/>
      <c r="O891" s="2"/>
      <c r="P891" s="2"/>
      <c r="Q891" s="274"/>
      <c r="R891" s="2"/>
      <c r="S891" s="2"/>
      <c r="T891" s="2"/>
      <c r="U891" s="11"/>
      <c r="V891" s="11"/>
      <c r="W891" s="2"/>
      <c r="X891" s="126"/>
      <c r="Y891" s="2"/>
      <c r="Z891" s="2"/>
      <c r="AA891" s="2"/>
      <c r="AB891" s="2"/>
      <c r="AC891" s="2"/>
      <c r="AD891" s="2"/>
      <c r="AE891" s="2"/>
      <c r="AF891" s="2"/>
      <c r="AG891" s="2"/>
    </row>
    <row r="892" ht="15.75" customHeight="1">
      <c r="A892" s="1380"/>
      <c r="B892" s="1381"/>
      <c r="C892" s="1381"/>
      <c r="D892" s="1382"/>
      <c r="E892" s="11"/>
      <c r="F892" s="11"/>
      <c r="G892" s="2"/>
      <c r="H892" s="2"/>
      <c r="I892" s="2"/>
      <c r="J892" s="8"/>
      <c r="K892" s="11"/>
      <c r="L892" s="11"/>
      <c r="M892" s="11"/>
      <c r="N892" s="11"/>
      <c r="O892" s="2"/>
      <c r="P892" s="2"/>
      <c r="Q892" s="274"/>
      <c r="R892" s="2"/>
      <c r="S892" s="2"/>
      <c r="T892" s="2"/>
      <c r="U892" s="11"/>
      <c r="V892" s="11"/>
      <c r="W892" s="2"/>
      <c r="X892" s="126"/>
      <c r="Y892" s="2"/>
      <c r="Z892" s="2"/>
      <c r="AA892" s="2"/>
      <c r="AB892" s="2"/>
      <c r="AC892" s="2"/>
      <c r="AD892" s="2"/>
      <c r="AE892" s="2"/>
      <c r="AF892" s="2"/>
      <c r="AG892" s="2"/>
    </row>
    <row r="893" ht="15.75" customHeight="1">
      <c r="A893" s="1380"/>
      <c r="B893" s="1381"/>
      <c r="C893" s="1381"/>
      <c r="D893" s="1382"/>
      <c r="E893" s="11"/>
      <c r="F893" s="11"/>
      <c r="G893" s="2"/>
      <c r="H893" s="2"/>
      <c r="I893" s="2"/>
      <c r="J893" s="8"/>
      <c r="K893" s="11"/>
      <c r="L893" s="11"/>
      <c r="M893" s="11"/>
      <c r="N893" s="11"/>
      <c r="O893" s="2"/>
      <c r="P893" s="2"/>
      <c r="Q893" s="274"/>
      <c r="R893" s="2"/>
      <c r="S893" s="2"/>
      <c r="T893" s="2"/>
      <c r="U893" s="11"/>
      <c r="V893" s="11"/>
      <c r="W893" s="2"/>
      <c r="X893" s="126"/>
      <c r="Y893" s="2"/>
      <c r="Z893" s="2"/>
      <c r="AA893" s="2"/>
      <c r="AB893" s="2"/>
      <c r="AC893" s="2"/>
      <c r="AD893" s="2"/>
      <c r="AE893" s="2"/>
      <c r="AF893" s="2"/>
      <c r="AG893" s="2"/>
    </row>
    <row r="894" ht="15.75" customHeight="1">
      <c r="A894" s="1380"/>
      <c r="B894" s="1381"/>
      <c r="C894" s="1381"/>
      <c r="D894" s="1382"/>
      <c r="E894" s="11"/>
      <c r="F894" s="11"/>
      <c r="G894" s="2"/>
      <c r="H894" s="2"/>
      <c r="I894" s="2"/>
      <c r="J894" s="8"/>
      <c r="K894" s="11"/>
      <c r="L894" s="11"/>
      <c r="M894" s="11"/>
      <c r="N894" s="11"/>
      <c r="O894" s="2"/>
      <c r="P894" s="2"/>
      <c r="Q894" s="274"/>
      <c r="R894" s="2"/>
      <c r="S894" s="2"/>
      <c r="T894" s="2"/>
      <c r="U894" s="11"/>
      <c r="V894" s="11"/>
      <c r="W894" s="2"/>
      <c r="X894" s="126"/>
      <c r="Y894" s="2"/>
      <c r="Z894" s="2"/>
      <c r="AA894" s="2"/>
      <c r="AB894" s="2"/>
      <c r="AC894" s="2"/>
      <c r="AD894" s="2"/>
      <c r="AE894" s="2"/>
      <c r="AF894" s="2"/>
      <c r="AG894" s="2"/>
    </row>
    <row r="895" ht="15.75" customHeight="1">
      <c r="A895" s="1380"/>
      <c r="B895" s="1381"/>
      <c r="C895" s="1381"/>
      <c r="D895" s="1382"/>
      <c r="E895" s="11"/>
      <c r="F895" s="11"/>
      <c r="G895" s="2"/>
      <c r="H895" s="2"/>
      <c r="I895" s="2"/>
      <c r="J895" s="8"/>
      <c r="K895" s="11"/>
      <c r="L895" s="11"/>
      <c r="M895" s="11"/>
      <c r="N895" s="11"/>
      <c r="O895" s="2"/>
      <c r="P895" s="2"/>
      <c r="Q895" s="274"/>
      <c r="R895" s="2"/>
      <c r="S895" s="2"/>
      <c r="T895" s="2"/>
      <c r="U895" s="11"/>
      <c r="V895" s="11"/>
      <c r="W895" s="2"/>
      <c r="X895" s="126"/>
      <c r="Y895" s="2"/>
      <c r="Z895" s="2"/>
      <c r="AA895" s="2"/>
      <c r="AB895" s="2"/>
      <c r="AC895" s="2"/>
      <c r="AD895" s="2"/>
      <c r="AE895" s="2"/>
      <c r="AF895" s="2"/>
      <c r="AG895" s="2"/>
    </row>
    <row r="896" ht="15.75" customHeight="1">
      <c r="A896" s="1380"/>
      <c r="B896" s="1381"/>
      <c r="C896" s="1381"/>
      <c r="D896" s="1382"/>
      <c r="E896" s="11"/>
      <c r="F896" s="11"/>
      <c r="G896" s="2"/>
      <c r="H896" s="2"/>
      <c r="I896" s="2"/>
      <c r="J896" s="8"/>
      <c r="K896" s="11"/>
      <c r="L896" s="11"/>
      <c r="M896" s="11"/>
      <c r="N896" s="11"/>
      <c r="O896" s="2"/>
      <c r="P896" s="2"/>
      <c r="Q896" s="274"/>
      <c r="R896" s="2"/>
      <c r="S896" s="2"/>
      <c r="T896" s="2"/>
      <c r="U896" s="11"/>
      <c r="V896" s="11"/>
      <c r="W896" s="2"/>
      <c r="X896" s="126"/>
      <c r="Y896" s="2"/>
      <c r="Z896" s="2"/>
      <c r="AA896" s="2"/>
      <c r="AB896" s="2"/>
      <c r="AC896" s="2"/>
      <c r="AD896" s="2"/>
      <c r="AE896" s="2"/>
      <c r="AF896" s="2"/>
      <c r="AG896" s="2"/>
    </row>
    <row r="897" ht="15.75" customHeight="1">
      <c r="A897" s="1380"/>
      <c r="B897" s="1381"/>
      <c r="C897" s="1381"/>
      <c r="D897" s="1382"/>
      <c r="E897" s="11"/>
      <c r="F897" s="11"/>
      <c r="G897" s="2"/>
      <c r="H897" s="2"/>
      <c r="I897" s="2"/>
      <c r="J897" s="8"/>
      <c r="K897" s="11"/>
      <c r="L897" s="11"/>
      <c r="M897" s="11"/>
      <c r="N897" s="11"/>
      <c r="O897" s="2"/>
      <c r="P897" s="2"/>
      <c r="Q897" s="274"/>
      <c r="R897" s="2"/>
      <c r="S897" s="2"/>
      <c r="T897" s="2"/>
      <c r="U897" s="11"/>
      <c r="V897" s="11"/>
      <c r="W897" s="2"/>
      <c r="X897" s="126"/>
      <c r="Y897" s="2"/>
      <c r="Z897" s="2"/>
      <c r="AA897" s="2"/>
      <c r="AB897" s="2"/>
      <c r="AC897" s="2"/>
      <c r="AD897" s="2"/>
      <c r="AE897" s="2"/>
      <c r="AF897" s="2"/>
      <c r="AG897" s="2"/>
    </row>
    <row r="898" ht="15.75" customHeight="1">
      <c r="A898" s="1380"/>
      <c r="B898" s="1381"/>
      <c r="C898" s="1381"/>
      <c r="D898" s="1382"/>
      <c r="E898" s="11"/>
      <c r="F898" s="11"/>
      <c r="G898" s="2"/>
      <c r="H898" s="2"/>
      <c r="I898" s="2"/>
      <c r="J898" s="8"/>
      <c r="K898" s="11"/>
      <c r="L898" s="11"/>
      <c r="M898" s="11"/>
      <c r="N898" s="11"/>
      <c r="O898" s="2"/>
      <c r="P898" s="2"/>
      <c r="Q898" s="274"/>
      <c r="R898" s="2"/>
      <c r="S898" s="2"/>
      <c r="T898" s="2"/>
      <c r="U898" s="11"/>
      <c r="V898" s="11"/>
      <c r="W898" s="2"/>
      <c r="X898" s="126"/>
      <c r="Y898" s="2"/>
      <c r="Z898" s="2"/>
      <c r="AA898" s="2"/>
      <c r="AB898" s="2"/>
      <c r="AC898" s="2"/>
      <c r="AD898" s="2"/>
      <c r="AE898" s="2"/>
      <c r="AF898" s="2"/>
      <c r="AG898" s="2"/>
    </row>
    <row r="899" ht="15.75" customHeight="1">
      <c r="A899" s="1380"/>
      <c r="B899" s="1381"/>
      <c r="C899" s="1381"/>
      <c r="D899" s="1382"/>
      <c r="E899" s="11"/>
      <c r="F899" s="11"/>
      <c r="G899" s="2"/>
      <c r="H899" s="2"/>
      <c r="I899" s="2"/>
      <c r="J899" s="8"/>
      <c r="K899" s="11"/>
      <c r="L899" s="11"/>
      <c r="M899" s="11"/>
      <c r="N899" s="11"/>
      <c r="O899" s="2"/>
      <c r="P899" s="2"/>
      <c r="Q899" s="274"/>
      <c r="R899" s="2"/>
      <c r="S899" s="2"/>
      <c r="T899" s="2"/>
      <c r="U899" s="11"/>
      <c r="V899" s="11"/>
      <c r="W899" s="2"/>
      <c r="X899" s="126"/>
      <c r="Y899" s="2"/>
      <c r="Z899" s="2"/>
      <c r="AA899" s="2"/>
      <c r="AB899" s="2"/>
      <c r="AC899" s="2"/>
      <c r="AD899" s="2"/>
      <c r="AE899" s="2"/>
      <c r="AF899" s="2"/>
      <c r="AG899" s="2"/>
    </row>
    <row r="900" ht="15.75" customHeight="1">
      <c r="A900" s="1380"/>
      <c r="B900" s="1381"/>
      <c r="C900" s="1381"/>
      <c r="D900" s="1382"/>
      <c r="E900" s="11"/>
      <c r="F900" s="11"/>
      <c r="G900" s="2"/>
      <c r="H900" s="2"/>
      <c r="I900" s="2"/>
      <c r="J900" s="8"/>
      <c r="K900" s="11"/>
      <c r="L900" s="11"/>
      <c r="M900" s="11"/>
      <c r="N900" s="11"/>
      <c r="O900" s="2"/>
      <c r="P900" s="2"/>
      <c r="Q900" s="274"/>
      <c r="R900" s="2"/>
      <c r="S900" s="2"/>
      <c r="T900" s="2"/>
      <c r="U900" s="11"/>
      <c r="V900" s="11"/>
      <c r="W900" s="2"/>
      <c r="X900" s="126"/>
      <c r="Y900" s="2"/>
      <c r="Z900" s="2"/>
      <c r="AA900" s="2"/>
      <c r="AB900" s="2"/>
      <c r="AC900" s="2"/>
      <c r="AD900" s="2"/>
      <c r="AE900" s="2"/>
      <c r="AF900" s="2"/>
      <c r="AG900" s="2"/>
    </row>
    <row r="901" ht="15.75" customHeight="1">
      <c r="A901" s="1380"/>
      <c r="B901" s="1381"/>
      <c r="C901" s="1381"/>
      <c r="D901" s="1382"/>
      <c r="E901" s="11"/>
      <c r="F901" s="11"/>
      <c r="G901" s="2"/>
      <c r="H901" s="2"/>
      <c r="I901" s="2"/>
      <c r="J901" s="8"/>
      <c r="K901" s="11"/>
      <c r="L901" s="11"/>
      <c r="M901" s="11"/>
      <c r="N901" s="11"/>
      <c r="O901" s="2"/>
      <c r="P901" s="2"/>
      <c r="Q901" s="274"/>
      <c r="R901" s="2"/>
      <c r="S901" s="2"/>
      <c r="T901" s="2"/>
      <c r="U901" s="11"/>
      <c r="V901" s="11"/>
      <c r="W901" s="2"/>
      <c r="X901" s="126"/>
      <c r="Y901" s="2"/>
      <c r="Z901" s="2"/>
      <c r="AA901" s="2"/>
      <c r="AB901" s="2"/>
      <c r="AC901" s="2"/>
      <c r="AD901" s="2"/>
      <c r="AE901" s="2"/>
      <c r="AF901" s="2"/>
      <c r="AG901" s="2"/>
    </row>
    <row r="902" ht="15.75" customHeight="1">
      <c r="A902" s="1380"/>
      <c r="B902" s="1381"/>
      <c r="C902" s="1381"/>
      <c r="D902" s="1382"/>
      <c r="E902" s="11"/>
      <c r="F902" s="11"/>
      <c r="G902" s="2"/>
      <c r="H902" s="2"/>
      <c r="I902" s="2"/>
      <c r="J902" s="8"/>
      <c r="K902" s="11"/>
      <c r="L902" s="11"/>
      <c r="M902" s="11"/>
      <c r="N902" s="11"/>
      <c r="O902" s="2"/>
      <c r="P902" s="2"/>
      <c r="Q902" s="274"/>
      <c r="R902" s="2"/>
      <c r="S902" s="2"/>
      <c r="T902" s="2"/>
      <c r="U902" s="11"/>
      <c r="V902" s="11"/>
      <c r="W902" s="2"/>
      <c r="X902" s="126"/>
      <c r="Y902" s="2"/>
      <c r="Z902" s="2"/>
      <c r="AA902" s="2"/>
      <c r="AB902" s="2"/>
      <c r="AC902" s="2"/>
      <c r="AD902" s="2"/>
      <c r="AE902" s="2"/>
      <c r="AF902" s="2"/>
      <c r="AG902" s="2"/>
    </row>
    <row r="903" ht="15.75" customHeight="1">
      <c r="A903" s="1380"/>
      <c r="B903" s="1381"/>
      <c r="C903" s="1381"/>
      <c r="D903" s="1382"/>
      <c r="E903" s="11"/>
      <c r="F903" s="11"/>
      <c r="G903" s="2"/>
      <c r="H903" s="2"/>
      <c r="I903" s="2"/>
      <c r="J903" s="8"/>
      <c r="K903" s="11"/>
      <c r="L903" s="11"/>
      <c r="M903" s="11"/>
      <c r="N903" s="11"/>
      <c r="O903" s="2"/>
      <c r="P903" s="2"/>
      <c r="Q903" s="274"/>
      <c r="R903" s="2"/>
      <c r="S903" s="2"/>
      <c r="T903" s="2"/>
      <c r="U903" s="11"/>
      <c r="V903" s="11"/>
      <c r="W903" s="2"/>
      <c r="X903" s="126"/>
      <c r="Y903" s="2"/>
      <c r="Z903" s="2"/>
      <c r="AA903" s="2"/>
      <c r="AB903" s="2"/>
      <c r="AC903" s="2"/>
      <c r="AD903" s="2"/>
      <c r="AE903" s="2"/>
      <c r="AF903" s="2"/>
      <c r="AG903" s="2"/>
    </row>
    <row r="904" ht="15.75" customHeight="1">
      <c r="A904" s="1380"/>
      <c r="B904" s="1381"/>
      <c r="C904" s="1381"/>
      <c r="D904" s="1382"/>
      <c r="E904" s="11"/>
      <c r="F904" s="11"/>
      <c r="G904" s="2"/>
      <c r="H904" s="2"/>
      <c r="I904" s="2"/>
      <c r="J904" s="8"/>
      <c r="K904" s="11"/>
      <c r="L904" s="11"/>
      <c r="M904" s="11"/>
      <c r="N904" s="11"/>
      <c r="O904" s="2"/>
      <c r="P904" s="2"/>
      <c r="Q904" s="274"/>
      <c r="R904" s="2"/>
      <c r="S904" s="2"/>
      <c r="T904" s="2"/>
      <c r="U904" s="11"/>
      <c r="V904" s="11"/>
      <c r="W904" s="2"/>
      <c r="X904" s="126"/>
      <c r="Y904" s="2"/>
      <c r="Z904" s="2"/>
      <c r="AA904" s="2"/>
      <c r="AB904" s="2"/>
      <c r="AC904" s="2"/>
      <c r="AD904" s="2"/>
      <c r="AE904" s="2"/>
      <c r="AF904" s="2"/>
      <c r="AG904" s="2"/>
    </row>
    <row r="905" ht="15.75" customHeight="1">
      <c r="A905" s="1380"/>
      <c r="B905" s="1381"/>
      <c r="C905" s="1381"/>
      <c r="D905" s="1382"/>
      <c r="E905" s="11"/>
      <c r="F905" s="11"/>
      <c r="G905" s="2"/>
      <c r="H905" s="2"/>
      <c r="I905" s="2"/>
      <c r="J905" s="8"/>
      <c r="K905" s="11"/>
      <c r="L905" s="11"/>
      <c r="M905" s="11"/>
      <c r="N905" s="11"/>
      <c r="O905" s="2"/>
      <c r="P905" s="2"/>
      <c r="Q905" s="274"/>
      <c r="R905" s="2"/>
      <c r="S905" s="2"/>
      <c r="T905" s="2"/>
      <c r="U905" s="11"/>
      <c r="V905" s="11"/>
      <c r="W905" s="2"/>
      <c r="X905" s="126"/>
      <c r="Y905" s="2"/>
      <c r="Z905" s="2"/>
      <c r="AA905" s="2"/>
      <c r="AB905" s="2"/>
      <c r="AC905" s="2"/>
      <c r="AD905" s="2"/>
      <c r="AE905" s="2"/>
      <c r="AF905" s="2"/>
      <c r="AG905" s="2"/>
    </row>
    <row r="906" ht="15.75" customHeight="1">
      <c r="A906" s="1380"/>
      <c r="B906" s="1381"/>
      <c r="C906" s="1381"/>
      <c r="D906" s="1382"/>
      <c r="E906" s="11"/>
      <c r="F906" s="11"/>
      <c r="G906" s="2"/>
      <c r="H906" s="2"/>
      <c r="I906" s="2"/>
      <c r="J906" s="8"/>
      <c r="K906" s="11"/>
      <c r="L906" s="11"/>
      <c r="M906" s="11"/>
      <c r="N906" s="11"/>
      <c r="O906" s="2"/>
      <c r="P906" s="2"/>
      <c r="Q906" s="274"/>
      <c r="R906" s="2"/>
      <c r="S906" s="2"/>
      <c r="T906" s="2"/>
      <c r="U906" s="11"/>
      <c r="V906" s="11"/>
      <c r="W906" s="2"/>
      <c r="X906" s="126"/>
      <c r="Y906" s="2"/>
      <c r="Z906" s="2"/>
      <c r="AA906" s="2"/>
      <c r="AB906" s="2"/>
      <c r="AC906" s="2"/>
      <c r="AD906" s="2"/>
      <c r="AE906" s="2"/>
      <c r="AF906" s="2"/>
      <c r="AG906" s="2"/>
    </row>
    <row r="907" ht="15.75" customHeight="1">
      <c r="A907" s="1380"/>
      <c r="B907" s="1381"/>
      <c r="C907" s="1381"/>
      <c r="D907" s="1382"/>
      <c r="E907" s="11"/>
      <c r="F907" s="11"/>
      <c r="G907" s="2"/>
      <c r="H907" s="2"/>
      <c r="I907" s="2"/>
      <c r="J907" s="8"/>
      <c r="K907" s="11"/>
      <c r="L907" s="11"/>
      <c r="M907" s="11"/>
      <c r="N907" s="11"/>
      <c r="O907" s="2"/>
      <c r="P907" s="2"/>
      <c r="Q907" s="274"/>
      <c r="R907" s="2"/>
      <c r="S907" s="2"/>
      <c r="T907" s="2"/>
      <c r="U907" s="11"/>
      <c r="V907" s="11"/>
      <c r="W907" s="2"/>
      <c r="X907" s="126"/>
      <c r="Y907" s="2"/>
      <c r="Z907" s="2"/>
      <c r="AA907" s="2"/>
      <c r="AB907" s="2"/>
      <c r="AC907" s="2"/>
      <c r="AD907" s="2"/>
      <c r="AE907" s="2"/>
      <c r="AF907" s="2"/>
      <c r="AG907" s="2"/>
    </row>
    <row r="908" ht="15.75" customHeight="1">
      <c r="A908" s="1380"/>
      <c r="B908" s="1381"/>
      <c r="C908" s="1381"/>
      <c r="D908" s="1382"/>
      <c r="E908" s="11"/>
      <c r="F908" s="11"/>
      <c r="G908" s="2"/>
      <c r="H908" s="2"/>
      <c r="I908" s="2"/>
      <c r="J908" s="8"/>
      <c r="K908" s="11"/>
      <c r="L908" s="11"/>
      <c r="M908" s="11"/>
      <c r="N908" s="11"/>
      <c r="O908" s="2"/>
      <c r="P908" s="2"/>
      <c r="Q908" s="274"/>
      <c r="R908" s="2"/>
      <c r="S908" s="2"/>
      <c r="T908" s="2"/>
      <c r="U908" s="11"/>
      <c r="V908" s="11"/>
      <c r="W908" s="2"/>
      <c r="X908" s="126"/>
      <c r="Y908" s="2"/>
      <c r="Z908" s="2"/>
      <c r="AA908" s="2"/>
      <c r="AB908" s="2"/>
      <c r="AC908" s="2"/>
      <c r="AD908" s="2"/>
      <c r="AE908" s="2"/>
      <c r="AF908" s="2"/>
      <c r="AG908" s="2"/>
    </row>
    <row r="909" ht="15.75" customHeight="1">
      <c r="A909" s="1380"/>
      <c r="B909" s="1381"/>
      <c r="C909" s="1381"/>
      <c r="D909" s="1382"/>
      <c r="E909" s="11"/>
      <c r="F909" s="11"/>
      <c r="G909" s="2"/>
      <c r="H909" s="2"/>
      <c r="I909" s="2"/>
      <c r="J909" s="8"/>
      <c r="K909" s="11"/>
      <c r="L909" s="11"/>
      <c r="M909" s="11"/>
      <c r="N909" s="11"/>
      <c r="O909" s="2"/>
      <c r="P909" s="2"/>
      <c r="Q909" s="274"/>
      <c r="R909" s="2"/>
      <c r="S909" s="2"/>
      <c r="T909" s="2"/>
      <c r="U909" s="11"/>
      <c r="V909" s="11"/>
      <c r="W909" s="2"/>
      <c r="X909" s="126"/>
      <c r="Y909" s="2"/>
      <c r="Z909" s="2"/>
      <c r="AA909" s="2"/>
      <c r="AB909" s="2"/>
      <c r="AC909" s="2"/>
      <c r="AD909" s="2"/>
      <c r="AE909" s="2"/>
      <c r="AF909" s="2"/>
      <c r="AG909" s="2"/>
    </row>
    <row r="910" ht="15.75" customHeight="1">
      <c r="A910" s="1380"/>
      <c r="B910" s="1381"/>
      <c r="C910" s="1381"/>
      <c r="D910" s="1382"/>
      <c r="E910" s="11"/>
      <c r="F910" s="11"/>
      <c r="G910" s="2"/>
      <c r="H910" s="2"/>
      <c r="I910" s="2"/>
      <c r="J910" s="8"/>
      <c r="K910" s="11"/>
      <c r="L910" s="11"/>
      <c r="M910" s="11"/>
      <c r="N910" s="11"/>
      <c r="O910" s="2"/>
      <c r="P910" s="2"/>
      <c r="Q910" s="274"/>
      <c r="R910" s="2"/>
      <c r="S910" s="2"/>
      <c r="T910" s="2"/>
      <c r="U910" s="11"/>
      <c r="V910" s="11"/>
      <c r="W910" s="2"/>
      <c r="X910" s="126"/>
      <c r="Y910" s="2"/>
      <c r="Z910" s="2"/>
      <c r="AA910" s="2"/>
      <c r="AB910" s="2"/>
      <c r="AC910" s="2"/>
      <c r="AD910" s="2"/>
      <c r="AE910" s="2"/>
      <c r="AF910" s="2"/>
      <c r="AG910" s="2"/>
    </row>
    <row r="911" ht="15.75" customHeight="1">
      <c r="A911" s="1380"/>
      <c r="B911" s="1381"/>
      <c r="C911" s="1381"/>
      <c r="D911" s="1382"/>
      <c r="E911" s="11"/>
      <c r="F911" s="11"/>
      <c r="G911" s="2"/>
      <c r="H911" s="2"/>
      <c r="I911" s="2"/>
      <c r="J911" s="8"/>
      <c r="K911" s="11"/>
      <c r="L911" s="11"/>
      <c r="M911" s="11"/>
      <c r="N911" s="11"/>
      <c r="O911" s="2"/>
      <c r="P911" s="2"/>
      <c r="Q911" s="274"/>
      <c r="R911" s="2"/>
      <c r="S911" s="2"/>
      <c r="T911" s="2"/>
      <c r="U911" s="11"/>
      <c r="V911" s="11"/>
      <c r="W911" s="2"/>
      <c r="X911" s="126"/>
      <c r="Y911" s="2"/>
      <c r="Z911" s="2"/>
      <c r="AA911" s="2"/>
      <c r="AB911" s="2"/>
      <c r="AC911" s="2"/>
      <c r="AD911" s="2"/>
      <c r="AE911" s="2"/>
      <c r="AF911" s="2"/>
      <c r="AG911" s="2"/>
    </row>
    <row r="912" ht="15.75" customHeight="1">
      <c r="A912" s="1380"/>
      <c r="B912" s="1381"/>
      <c r="C912" s="1381"/>
      <c r="D912" s="1382"/>
      <c r="E912" s="11"/>
      <c r="F912" s="11"/>
      <c r="G912" s="2"/>
      <c r="H912" s="2"/>
      <c r="I912" s="2"/>
      <c r="J912" s="8"/>
      <c r="K912" s="11"/>
      <c r="L912" s="11"/>
      <c r="M912" s="11"/>
      <c r="N912" s="11"/>
      <c r="O912" s="2"/>
      <c r="P912" s="2"/>
      <c r="Q912" s="274"/>
      <c r="R912" s="2"/>
      <c r="S912" s="2"/>
      <c r="T912" s="2"/>
      <c r="U912" s="11"/>
      <c r="V912" s="11"/>
      <c r="W912" s="2"/>
      <c r="X912" s="126"/>
      <c r="Y912" s="2"/>
      <c r="Z912" s="2"/>
      <c r="AA912" s="2"/>
      <c r="AB912" s="2"/>
      <c r="AC912" s="2"/>
      <c r="AD912" s="2"/>
      <c r="AE912" s="2"/>
      <c r="AF912" s="2"/>
      <c r="AG912" s="2"/>
    </row>
    <row r="913" ht="15.75" customHeight="1">
      <c r="A913" s="1380"/>
      <c r="B913" s="1381"/>
      <c r="C913" s="1381"/>
      <c r="D913" s="1382"/>
      <c r="E913" s="11"/>
      <c r="F913" s="11"/>
      <c r="G913" s="2"/>
      <c r="H913" s="2"/>
      <c r="I913" s="2"/>
      <c r="J913" s="8"/>
      <c r="K913" s="11"/>
      <c r="L913" s="11"/>
      <c r="M913" s="11"/>
      <c r="N913" s="11"/>
      <c r="O913" s="2"/>
      <c r="P913" s="2"/>
      <c r="Q913" s="274"/>
      <c r="R913" s="2"/>
      <c r="S913" s="2"/>
      <c r="T913" s="2"/>
      <c r="U913" s="11"/>
      <c r="V913" s="11"/>
      <c r="W913" s="2"/>
      <c r="X913" s="126"/>
      <c r="Y913" s="2"/>
      <c r="Z913" s="2"/>
      <c r="AA913" s="2"/>
      <c r="AB913" s="2"/>
      <c r="AC913" s="2"/>
      <c r="AD913" s="2"/>
      <c r="AE913" s="2"/>
      <c r="AF913" s="2"/>
      <c r="AG913" s="2"/>
    </row>
    <row r="914" ht="15.75" customHeight="1">
      <c r="A914" s="1380"/>
      <c r="B914" s="1381"/>
      <c r="C914" s="1381"/>
      <c r="D914" s="1382"/>
      <c r="E914" s="11"/>
      <c r="F914" s="11"/>
      <c r="G914" s="2"/>
      <c r="H914" s="2"/>
      <c r="I914" s="2"/>
      <c r="J914" s="8"/>
      <c r="K914" s="11"/>
      <c r="L914" s="11"/>
      <c r="M914" s="11"/>
      <c r="N914" s="11"/>
      <c r="O914" s="2"/>
      <c r="P914" s="2"/>
      <c r="Q914" s="274"/>
      <c r="R914" s="2"/>
      <c r="S914" s="2"/>
      <c r="T914" s="2"/>
      <c r="U914" s="11"/>
      <c r="V914" s="11"/>
      <c r="W914" s="2"/>
      <c r="X914" s="126"/>
      <c r="Y914" s="2"/>
      <c r="Z914" s="2"/>
      <c r="AA914" s="2"/>
      <c r="AB914" s="2"/>
      <c r="AC914" s="2"/>
      <c r="AD914" s="2"/>
      <c r="AE914" s="2"/>
      <c r="AF914" s="2"/>
      <c r="AG914" s="2"/>
    </row>
    <row r="915" ht="15.75" customHeight="1">
      <c r="A915" s="1380"/>
      <c r="B915" s="1381"/>
      <c r="C915" s="1381"/>
      <c r="D915" s="1382"/>
      <c r="E915" s="11"/>
      <c r="F915" s="11"/>
      <c r="G915" s="2"/>
      <c r="H915" s="2"/>
      <c r="I915" s="2"/>
      <c r="J915" s="8"/>
      <c r="K915" s="11"/>
      <c r="L915" s="11"/>
      <c r="M915" s="11"/>
      <c r="N915" s="11"/>
      <c r="O915" s="2"/>
      <c r="P915" s="2"/>
      <c r="Q915" s="274"/>
      <c r="R915" s="2"/>
      <c r="S915" s="2"/>
      <c r="T915" s="2"/>
      <c r="U915" s="11"/>
      <c r="V915" s="11"/>
      <c r="W915" s="2"/>
      <c r="X915" s="126"/>
      <c r="Y915" s="2"/>
      <c r="Z915" s="2"/>
      <c r="AA915" s="2"/>
      <c r="AB915" s="2"/>
      <c r="AC915" s="2"/>
      <c r="AD915" s="2"/>
      <c r="AE915" s="2"/>
      <c r="AF915" s="2"/>
      <c r="AG915" s="2"/>
    </row>
    <row r="916" ht="15.75" customHeight="1">
      <c r="A916" s="1380"/>
      <c r="B916" s="1381"/>
      <c r="C916" s="1381"/>
      <c r="D916" s="1382"/>
      <c r="E916" s="11"/>
      <c r="F916" s="11"/>
      <c r="G916" s="2"/>
      <c r="H916" s="2"/>
      <c r="I916" s="2"/>
      <c r="J916" s="8"/>
      <c r="K916" s="11"/>
      <c r="L916" s="11"/>
      <c r="M916" s="11"/>
      <c r="N916" s="11"/>
      <c r="O916" s="2"/>
      <c r="P916" s="2"/>
      <c r="Q916" s="274"/>
      <c r="R916" s="2"/>
      <c r="S916" s="2"/>
      <c r="T916" s="2"/>
      <c r="U916" s="11"/>
      <c r="V916" s="11"/>
      <c r="W916" s="2"/>
      <c r="X916" s="126"/>
      <c r="Y916" s="2"/>
      <c r="Z916" s="2"/>
      <c r="AA916" s="2"/>
      <c r="AB916" s="2"/>
      <c r="AC916" s="2"/>
      <c r="AD916" s="2"/>
      <c r="AE916" s="2"/>
      <c r="AF916" s="2"/>
      <c r="AG916" s="2"/>
    </row>
    <row r="917" ht="15.75" customHeight="1">
      <c r="A917" s="1380"/>
      <c r="B917" s="1381"/>
      <c r="C917" s="1381"/>
      <c r="D917" s="1382"/>
      <c r="E917" s="11"/>
      <c r="F917" s="11"/>
      <c r="G917" s="2"/>
      <c r="H917" s="2"/>
      <c r="I917" s="2"/>
      <c r="J917" s="8"/>
      <c r="K917" s="11"/>
      <c r="L917" s="11"/>
      <c r="M917" s="11"/>
      <c r="N917" s="11"/>
      <c r="O917" s="2"/>
      <c r="P917" s="2"/>
      <c r="Q917" s="274"/>
      <c r="R917" s="2"/>
      <c r="S917" s="2"/>
      <c r="T917" s="2"/>
      <c r="U917" s="11"/>
      <c r="V917" s="11"/>
      <c r="W917" s="2"/>
      <c r="X917" s="126"/>
      <c r="Y917" s="2"/>
      <c r="Z917" s="2"/>
      <c r="AA917" s="2"/>
      <c r="AB917" s="2"/>
      <c r="AC917" s="2"/>
      <c r="AD917" s="2"/>
      <c r="AE917" s="2"/>
      <c r="AF917" s="2"/>
      <c r="AG917" s="2"/>
    </row>
    <row r="918" ht="15.75" customHeight="1">
      <c r="A918" s="1380"/>
      <c r="B918" s="1381"/>
      <c r="C918" s="1381"/>
      <c r="D918" s="1382"/>
      <c r="E918" s="11"/>
      <c r="F918" s="11"/>
      <c r="G918" s="2"/>
      <c r="H918" s="2"/>
      <c r="I918" s="2"/>
      <c r="J918" s="8"/>
      <c r="K918" s="11"/>
      <c r="L918" s="11"/>
      <c r="M918" s="11"/>
      <c r="N918" s="11"/>
      <c r="O918" s="2"/>
      <c r="P918" s="2"/>
      <c r="Q918" s="274"/>
      <c r="R918" s="2"/>
      <c r="S918" s="2"/>
      <c r="T918" s="2"/>
      <c r="U918" s="11"/>
      <c r="V918" s="11"/>
      <c r="W918" s="2"/>
      <c r="X918" s="126"/>
      <c r="Y918" s="2"/>
      <c r="Z918" s="2"/>
      <c r="AA918" s="2"/>
      <c r="AB918" s="2"/>
      <c r="AC918" s="2"/>
      <c r="AD918" s="2"/>
      <c r="AE918" s="2"/>
      <c r="AF918" s="2"/>
      <c r="AG918" s="2"/>
    </row>
    <row r="919" ht="15.75" customHeight="1">
      <c r="A919" s="1380"/>
      <c r="B919" s="1381"/>
      <c r="C919" s="1381"/>
      <c r="D919" s="1382"/>
      <c r="E919" s="11"/>
      <c r="F919" s="11"/>
      <c r="G919" s="2"/>
      <c r="H919" s="2"/>
      <c r="I919" s="2"/>
      <c r="J919" s="8"/>
      <c r="K919" s="11"/>
      <c r="L919" s="11"/>
      <c r="M919" s="11"/>
      <c r="N919" s="11"/>
      <c r="O919" s="2"/>
      <c r="P919" s="2"/>
      <c r="Q919" s="274"/>
      <c r="R919" s="2"/>
      <c r="S919" s="2"/>
      <c r="T919" s="2"/>
      <c r="U919" s="11"/>
      <c r="V919" s="11"/>
      <c r="W919" s="2"/>
      <c r="X919" s="126"/>
      <c r="Y919" s="2"/>
      <c r="Z919" s="2"/>
      <c r="AA919" s="2"/>
      <c r="AB919" s="2"/>
      <c r="AC919" s="2"/>
      <c r="AD919" s="2"/>
      <c r="AE919" s="2"/>
      <c r="AF919" s="2"/>
      <c r="AG919" s="2"/>
    </row>
    <row r="920" ht="15.75" customHeight="1">
      <c r="A920" s="1380"/>
      <c r="B920" s="1381"/>
      <c r="C920" s="1381"/>
      <c r="D920" s="1382"/>
      <c r="E920" s="11"/>
      <c r="F920" s="11"/>
      <c r="G920" s="2"/>
      <c r="H920" s="2"/>
      <c r="I920" s="2"/>
      <c r="J920" s="8"/>
      <c r="K920" s="11"/>
      <c r="L920" s="11"/>
      <c r="M920" s="11"/>
      <c r="N920" s="11"/>
      <c r="O920" s="2"/>
      <c r="P920" s="2"/>
      <c r="Q920" s="274"/>
      <c r="R920" s="2"/>
      <c r="S920" s="2"/>
      <c r="T920" s="2"/>
      <c r="U920" s="11"/>
      <c r="V920" s="11"/>
      <c r="W920" s="2"/>
      <c r="X920" s="126"/>
      <c r="Y920" s="2"/>
      <c r="Z920" s="2"/>
      <c r="AA920" s="2"/>
      <c r="AB920" s="2"/>
      <c r="AC920" s="2"/>
      <c r="AD920" s="2"/>
      <c r="AE920" s="2"/>
      <c r="AF920" s="2"/>
      <c r="AG920" s="2"/>
    </row>
    <row r="921" ht="15.75" customHeight="1">
      <c r="A921" s="1380"/>
      <c r="B921" s="1381"/>
      <c r="C921" s="1381"/>
      <c r="D921" s="1382"/>
      <c r="E921" s="11"/>
      <c r="F921" s="11"/>
      <c r="G921" s="2"/>
      <c r="H921" s="2"/>
      <c r="I921" s="2"/>
      <c r="J921" s="8"/>
      <c r="K921" s="11"/>
      <c r="L921" s="11"/>
      <c r="M921" s="11"/>
      <c r="N921" s="11"/>
      <c r="O921" s="2"/>
      <c r="P921" s="2"/>
      <c r="Q921" s="274"/>
      <c r="R921" s="2"/>
      <c r="S921" s="2"/>
      <c r="T921" s="2"/>
      <c r="U921" s="11"/>
      <c r="V921" s="11"/>
      <c r="W921" s="2"/>
      <c r="X921" s="126"/>
      <c r="Y921" s="2"/>
      <c r="Z921" s="2"/>
      <c r="AA921" s="2"/>
      <c r="AB921" s="2"/>
      <c r="AC921" s="2"/>
      <c r="AD921" s="2"/>
      <c r="AE921" s="2"/>
      <c r="AF921" s="2"/>
      <c r="AG921" s="2"/>
    </row>
    <row r="922" ht="15.75" customHeight="1">
      <c r="A922" s="1380"/>
      <c r="B922" s="1381"/>
      <c r="C922" s="1381"/>
      <c r="D922" s="1382"/>
      <c r="E922" s="11"/>
      <c r="F922" s="11"/>
      <c r="G922" s="2"/>
      <c r="H922" s="2"/>
      <c r="I922" s="2"/>
      <c r="J922" s="8"/>
      <c r="K922" s="11"/>
      <c r="L922" s="11"/>
      <c r="M922" s="11"/>
      <c r="N922" s="11"/>
      <c r="O922" s="2"/>
      <c r="P922" s="2"/>
      <c r="Q922" s="274"/>
      <c r="R922" s="2"/>
      <c r="S922" s="2"/>
      <c r="T922" s="2"/>
      <c r="U922" s="11"/>
      <c r="V922" s="11"/>
      <c r="W922" s="2"/>
      <c r="X922" s="126"/>
      <c r="Y922" s="2"/>
      <c r="Z922" s="2"/>
      <c r="AA922" s="2"/>
      <c r="AB922" s="2"/>
      <c r="AC922" s="2"/>
      <c r="AD922" s="2"/>
      <c r="AE922" s="2"/>
      <c r="AF922" s="2"/>
      <c r="AG922" s="2"/>
    </row>
    <row r="923" ht="15.75" customHeight="1">
      <c r="A923" s="1380"/>
      <c r="B923" s="1381"/>
      <c r="C923" s="1381"/>
      <c r="D923" s="1382"/>
      <c r="E923" s="11"/>
      <c r="F923" s="11"/>
      <c r="G923" s="2"/>
      <c r="H923" s="2"/>
      <c r="I923" s="2"/>
      <c r="J923" s="8"/>
      <c r="K923" s="11"/>
      <c r="L923" s="11"/>
      <c r="M923" s="11"/>
      <c r="N923" s="11"/>
      <c r="O923" s="2"/>
      <c r="P923" s="2"/>
      <c r="Q923" s="274"/>
      <c r="R923" s="2"/>
      <c r="S923" s="2"/>
      <c r="T923" s="2"/>
      <c r="U923" s="11"/>
      <c r="V923" s="11"/>
      <c r="W923" s="2"/>
      <c r="X923" s="126"/>
      <c r="Y923" s="2"/>
      <c r="Z923" s="2"/>
      <c r="AA923" s="2"/>
      <c r="AB923" s="2"/>
      <c r="AC923" s="2"/>
      <c r="AD923" s="2"/>
      <c r="AE923" s="2"/>
      <c r="AF923" s="2"/>
      <c r="AG923" s="2"/>
    </row>
    <row r="924" ht="15.75" customHeight="1">
      <c r="A924" s="1380"/>
      <c r="B924" s="1381"/>
      <c r="C924" s="1381"/>
      <c r="D924" s="1382"/>
      <c r="E924" s="11"/>
      <c r="F924" s="11"/>
      <c r="G924" s="2"/>
      <c r="H924" s="2"/>
      <c r="I924" s="2"/>
      <c r="J924" s="8"/>
      <c r="K924" s="11"/>
      <c r="L924" s="11"/>
      <c r="M924" s="11"/>
      <c r="N924" s="11"/>
      <c r="O924" s="2"/>
      <c r="P924" s="2"/>
      <c r="Q924" s="274"/>
      <c r="R924" s="2"/>
      <c r="S924" s="2"/>
      <c r="T924" s="2"/>
      <c r="U924" s="11"/>
      <c r="V924" s="11"/>
      <c r="W924" s="2"/>
      <c r="X924" s="126"/>
      <c r="Y924" s="2"/>
      <c r="Z924" s="2"/>
      <c r="AA924" s="2"/>
      <c r="AB924" s="2"/>
      <c r="AC924" s="2"/>
      <c r="AD924" s="2"/>
      <c r="AE924" s="2"/>
      <c r="AF924" s="2"/>
      <c r="AG924" s="2"/>
    </row>
    <row r="925" ht="15.75" customHeight="1">
      <c r="A925" s="1380"/>
      <c r="B925" s="1381"/>
      <c r="C925" s="1381"/>
      <c r="D925" s="1382"/>
      <c r="E925" s="11"/>
      <c r="F925" s="11"/>
      <c r="G925" s="2"/>
      <c r="H925" s="2"/>
      <c r="I925" s="2"/>
      <c r="J925" s="8"/>
      <c r="K925" s="11"/>
      <c r="L925" s="11"/>
      <c r="M925" s="11"/>
      <c r="N925" s="11"/>
      <c r="O925" s="2"/>
      <c r="P925" s="2"/>
      <c r="Q925" s="274"/>
      <c r="R925" s="2"/>
      <c r="S925" s="2"/>
      <c r="T925" s="2"/>
      <c r="U925" s="11"/>
      <c r="V925" s="11"/>
      <c r="W925" s="2"/>
      <c r="X925" s="126"/>
      <c r="Y925" s="2"/>
      <c r="Z925" s="2"/>
      <c r="AA925" s="2"/>
      <c r="AB925" s="2"/>
      <c r="AC925" s="2"/>
      <c r="AD925" s="2"/>
      <c r="AE925" s="2"/>
      <c r="AF925" s="2"/>
      <c r="AG925" s="2"/>
    </row>
    <row r="926" ht="15.75" customHeight="1">
      <c r="A926" s="1380"/>
      <c r="B926" s="1381"/>
      <c r="C926" s="1381"/>
      <c r="D926" s="1382"/>
      <c r="E926" s="11"/>
      <c r="F926" s="11"/>
      <c r="G926" s="2"/>
      <c r="H926" s="2"/>
      <c r="I926" s="2"/>
      <c r="J926" s="8"/>
      <c r="K926" s="11"/>
      <c r="L926" s="11"/>
      <c r="M926" s="11"/>
      <c r="N926" s="11"/>
      <c r="O926" s="2"/>
      <c r="P926" s="2"/>
      <c r="Q926" s="274"/>
      <c r="R926" s="2"/>
      <c r="S926" s="2"/>
      <c r="T926" s="2"/>
      <c r="U926" s="11"/>
      <c r="V926" s="11"/>
      <c r="W926" s="2"/>
      <c r="X926" s="126"/>
      <c r="Y926" s="2"/>
      <c r="Z926" s="2"/>
      <c r="AA926" s="2"/>
      <c r="AB926" s="2"/>
      <c r="AC926" s="2"/>
      <c r="AD926" s="2"/>
      <c r="AE926" s="2"/>
      <c r="AF926" s="2"/>
      <c r="AG926" s="2"/>
    </row>
    <row r="927" ht="15.75" customHeight="1">
      <c r="A927" s="1380"/>
      <c r="B927" s="1381"/>
      <c r="C927" s="1381"/>
      <c r="D927" s="1382"/>
      <c r="E927" s="11"/>
      <c r="F927" s="11"/>
      <c r="G927" s="2"/>
      <c r="H927" s="2"/>
      <c r="I927" s="2"/>
      <c r="J927" s="8"/>
      <c r="K927" s="11"/>
      <c r="L927" s="11"/>
      <c r="M927" s="11"/>
      <c r="N927" s="11"/>
      <c r="O927" s="2"/>
      <c r="P927" s="2"/>
      <c r="Q927" s="274"/>
      <c r="R927" s="2"/>
      <c r="S927" s="2"/>
      <c r="T927" s="2"/>
      <c r="U927" s="11"/>
      <c r="V927" s="11"/>
      <c r="W927" s="2"/>
      <c r="X927" s="126"/>
      <c r="Y927" s="2"/>
      <c r="Z927" s="2"/>
      <c r="AA927" s="2"/>
      <c r="AB927" s="2"/>
      <c r="AC927" s="2"/>
      <c r="AD927" s="2"/>
      <c r="AE927" s="2"/>
      <c r="AF927" s="2"/>
      <c r="AG927" s="2"/>
    </row>
    <row r="928" ht="15.75" customHeight="1">
      <c r="A928" s="1380"/>
      <c r="B928" s="1381"/>
      <c r="C928" s="1381"/>
      <c r="D928" s="1382"/>
      <c r="E928" s="11"/>
      <c r="F928" s="11"/>
      <c r="G928" s="2"/>
      <c r="H928" s="2"/>
      <c r="I928" s="2"/>
      <c r="J928" s="8"/>
      <c r="K928" s="11"/>
      <c r="L928" s="11"/>
      <c r="M928" s="11"/>
      <c r="N928" s="11"/>
      <c r="O928" s="2"/>
      <c r="P928" s="2"/>
      <c r="Q928" s="274"/>
      <c r="R928" s="2"/>
      <c r="S928" s="2"/>
      <c r="T928" s="2"/>
      <c r="U928" s="11"/>
      <c r="V928" s="11"/>
      <c r="W928" s="2"/>
      <c r="X928" s="126"/>
      <c r="Y928" s="2"/>
      <c r="Z928" s="2"/>
      <c r="AA928" s="2"/>
      <c r="AB928" s="2"/>
      <c r="AC928" s="2"/>
      <c r="AD928" s="2"/>
      <c r="AE928" s="2"/>
      <c r="AF928" s="2"/>
      <c r="AG928" s="2"/>
    </row>
    <row r="929" ht="15.75" customHeight="1">
      <c r="A929" s="1380"/>
      <c r="B929" s="1381"/>
      <c r="C929" s="1381"/>
      <c r="D929" s="1382"/>
      <c r="E929" s="11"/>
      <c r="F929" s="11"/>
      <c r="G929" s="2"/>
      <c r="H929" s="2"/>
      <c r="I929" s="2"/>
      <c r="J929" s="8"/>
      <c r="K929" s="11"/>
      <c r="L929" s="11"/>
      <c r="M929" s="11"/>
      <c r="N929" s="11"/>
      <c r="O929" s="2"/>
      <c r="P929" s="2"/>
      <c r="Q929" s="274"/>
      <c r="R929" s="2"/>
      <c r="S929" s="2"/>
      <c r="T929" s="2"/>
      <c r="U929" s="11"/>
      <c r="V929" s="11"/>
      <c r="W929" s="2"/>
      <c r="X929" s="126"/>
      <c r="Y929" s="2"/>
      <c r="Z929" s="2"/>
      <c r="AA929" s="2"/>
      <c r="AB929" s="2"/>
      <c r="AC929" s="2"/>
      <c r="AD929" s="2"/>
      <c r="AE929" s="2"/>
      <c r="AF929" s="2"/>
      <c r="AG929" s="2"/>
    </row>
    <row r="930" ht="15.75" customHeight="1">
      <c r="A930" s="1380"/>
      <c r="B930" s="1381"/>
      <c r="C930" s="1381"/>
      <c r="D930" s="1382"/>
      <c r="E930" s="11"/>
      <c r="F930" s="11"/>
      <c r="G930" s="2"/>
      <c r="H930" s="2"/>
      <c r="I930" s="2"/>
      <c r="J930" s="8"/>
      <c r="K930" s="11"/>
      <c r="L930" s="11"/>
      <c r="M930" s="11"/>
      <c r="N930" s="11"/>
      <c r="O930" s="2"/>
      <c r="P930" s="2"/>
      <c r="Q930" s="274"/>
      <c r="R930" s="2"/>
      <c r="S930" s="2"/>
      <c r="T930" s="2"/>
      <c r="U930" s="11"/>
      <c r="V930" s="11"/>
      <c r="W930" s="2"/>
      <c r="X930" s="126"/>
      <c r="Y930" s="2"/>
      <c r="Z930" s="2"/>
      <c r="AA930" s="2"/>
      <c r="AB930" s="2"/>
      <c r="AC930" s="2"/>
      <c r="AD930" s="2"/>
      <c r="AE930" s="2"/>
      <c r="AF930" s="2"/>
      <c r="AG930" s="2"/>
    </row>
    <row r="931" ht="15.75" customHeight="1">
      <c r="A931" s="1380"/>
      <c r="B931" s="1381"/>
      <c r="C931" s="1381"/>
      <c r="D931" s="1382"/>
      <c r="E931" s="11"/>
      <c r="F931" s="11"/>
      <c r="G931" s="2"/>
      <c r="H931" s="2"/>
      <c r="I931" s="2"/>
      <c r="J931" s="8"/>
      <c r="K931" s="11"/>
      <c r="L931" s="11"/>
      <c r="M931" s="11"/>
      <c r="N931" s="11"/>
      <c r="O931" s="2"/>
      <c r="P931" s="2"/>
      <c r="Q931" s="274"/>
      <c r="R931" s="2"/>
      <c r="S931" s="2"/>
      <c r="T931" s="2"/>
      <c r="U931" s="11"/>
      <c r="V931" s="11"/>
      <c r="W931" s="2"/>
      <c r="X931" s="126"/>
      <c r="Y931" s="2"/>
      <c r="Z931" s="2"/>
      <c r="AA931" s="2"/>
      <c r="AB931" s="2"/>
      <c r="AC931" s="2"/>
      <c r="AD931" s="2"/>
      <c r="AE931" s="2"/>
      <c r="AF931" s="2"/>
      <c r="AG931" s="2"/>
    </row>
    <row r="932" ht="15.75" customHeight="1">
      <c r="A932" s="1380"/>
      <c r="B932" s="1381"/>
      <c r="C932" s="1381"/>
      <c r="D932" s="1382"/>
      <c r="E932" s="11"/>
      <c r="F932" s="11"/>
      <c r="G932" s="2"/>
      <c r="H932" s="2"/>
      <c r="I932" s="2"/>
      <c r="J932" s="8"/>
      <c r="K932" s="11"/>
      <c r="L932" s="11"/>
      <c r="M932" s="11"/>
      <c r="N932" s="11"/>
      <c r="O932" s="2"/>
      <c r="P932" s="2"/>
      <c r="Q932" s="274"/>
      <c r="R932" s="2"/>
      <c r="S932" s="2"/>
      <c r="T932" s="2"/>
      <c r="U932" s="11"/>
      <c r="V932" s="11"/>
      <c r="W932" s="2"/>
      <c r="X932" s="126"/>
      <c r="Y932" s="2"/>
      <c r="Z932" s="2"/>
      <c r="AA932" s="2"/>
      <c r="AB932" s="2"/>
      <c r="AC932" s="2"/>
      <c r="AD932" s="2"/>
      <c r="AE932" s="2"/>
      <c r="AF932" s="2"/>
      <c r="AG932" s="2"/>
    </row>
    <row r="933" ht="15.75" customHeight="1">
      <c r="A933" s="1380"/>
      <c r="B933" s="1381"/>
      <c r="C933" s="1381"/>
      <c r="D933" s="1382"/>
      <c r="E933" s="11"/>
      <c r="F933" s="11"/>
      <c r="G933" s="2"/>
      <c r="H933" s="2"/>
      <c r="I933" s="2"/>
      <c r="J933" s="8"/>
      <c r="K933" s="11"/>
      <c r="L933" s="11"/>
      <c r="M933" s="11"/>
      <c r="N933" s="11"/>
      <c r="O933" s="2"/>
      <c r="P933" s="2"/>
      <c r="Q933" s="274"/>
      <c r="R933" s="2"/>
      <c r="S933" s="2"/>
      <c r="T933" s="2"/>
      <c r="U933" s="11"/>
      <c r="V933" s="11"/>
      <c r="W933" s="2"/>
      <c r="X933" s="126"/>
      <c r="Y933" s="2"/>
      <c r="Z933" s="2"/>
      <c r="AA933" s="2"/>
      <c r="AB933" s="2"/>
      <c r="AC933" s="2"/>
      <c r="AD933" s="2"/>
      <c r="AE933" s="2"/>
      <c r="AF933" s="2"/>
      <c r="AG933" s="2"/>
    </row>
    <row r="934" ht="15.75" customHeight="1">
      <c r="A934" s="1380"/>
      <c r="B934" s="1381"/>
      <c r="C934" s="1381"/>
      <c r="D934" s="1382"/>
      <c r="E934" s="11"/>
      <c r="F934" s="11"/>
      <c r="G934" s="2"/>
      <c r="H934" s="2"/>
      <c r="I934" s="2"/>
      <c r="J934" s="8"/>
      <c r="K934" s="11"/>
      <c r="L934" s="11"/>
      <c r="M934" s="11"/>
      <c r="N934" s="11"/>
      <c r="O934" s="2"/>
      <c r="P934" s="2"/>
      <c r="Q934" s="274"/>
      <c r="R934" s="2"/>
      <c r="S934" s="2"/>
      <c r="T934" s="2"/>
      <c r="U934" s="11"/>
      <c r="V934" s="11"/>
      <c r="W934" s="2"/>
      <c r="X934" s="126"/>
      <c r="Y934" s="2"/>
      <c r="Z934" s="2"/>
      <c r="AA934" s="2"/>
      <c r="AB934" s="2"/>
      <c r="AC934" s="2"/>
      <c r="AD934" s="2"/>
      <c r="AE934" s="2"/>
      <c r="AF934" s="2"/>
      <c r="AG934" s="2"/>
    </row>
    <row r="935" ht="15.75" customHeight="1">
      <c r="A935" s="1380"/>
      <c r="B935" s="1381"/>
      <c r="C935" s="1381"/>
      <c r="D935" s="1382"/>
      <c r="E935" s="11"/>
      <c r="F935" s="11"/>
      <c r="G935" s="2"/>
      <c r="H935" s="2"/>
      <c r="I935" s="2"/>
      <c r="J935" s="8"/>
      <c r="K935" s="11"/>
      <c r="L935" s="11"/>
      <c r="M935" s="11"/>
      <c r="N935" s="11"/>
      <c r="O935" s="2"/>
      <c r="P935" s="2"/>
      <c r="Q935" s="274"/>
      <c r="R935" s="2"/>
      <c r="S935" s="2"/>
      <c r="T935" s="2"/>
      <c r="U935" s="11"/>
      <c r="V935" s="11"/>
      <c r="W935" s="2"/>
      <c r="X935" s="126"/>
      <c r="Y935" s="2"/>
      <c r="Z935" s="2"/>
      <c r="AA935" s="2"/>
      <c r="AB935" s="2"/>
      <c r="AC935" s="2"/>
      <c r="AD935" s="2"/>
      <c r="AE935" s="2"/>
      <c r="AF935" s="2"/>
      <c r="AG935" s="2"/>
    </row>
    <row r="936" ht="15.75" customHeight="1">
      <c r="A936" s="1380"/>
      <c r="B936" s="1381"/>
      <c r="C936" s="1381"/>
      <c r="D936" s="1382"/>
      <c r="E936" s="11"/>
      <c r="F936" s="11"/>
      <c r="G936" s="2"/>
      <c r="H936" s="2"/>
      <c r="I936" s="2"/>
      <c r="J936" s="8"/>
      <c r="K936" s="11"/>
      <c r="L936" s="11"/>
      <c r="M936" s="11"/>
      <c r="N936" s="11"/>
      <c r="O936" s="2"/>
      <c r="P936" s="2"/>
      <c r="Q936" s="274"/>
      <c r="R936" s="2"/>
      <c r="S936" s="2"/>
      <c r="T936" s="2"/>
      <c r="U936" s="11"/>
      <c r="V936" s="11"/>
      <c r="W936" s="2"/>
      <c r="X936" s="126"/>
      <c r="Y936" s="2"/>
      <c r="Z936" s="2"/>
      <c r="AA936" s="2"/>
      <c r="AB936" s="2"/>
      <c r="AC936" s="2"/>
      <c r="AD936" s="2"/>
      <c r="AE936" s="2"/>
      <c r="AF936" s="2"/>
      <c r="AG936" s="2"/>
    </row>
    <row r="937" ht="15.75" customHeight="1">
      <c r="A937" s="1380"/>
      <c r="B937" s="1381"/>
      <c r="C937" s="1381"/>
      <c r="D937" s="1382"/>
      <c r="E937" s="11"/>
      <c r="F937" s="11"/>
      <c r="G937" s="2"/>
      <c r="H937" s="2"/>
      <c r="I937" s="2"/>
      <c r="J937" s="8"/>
      <c r="K937" s="11"/>
      <c r="L937" s="11"/>
      <c r="M937" s="11"/>
      <c r="N937" s="11"/>
      <c r="O937" s="2"/>
      <c r="P937" s="2"/>
      <c r="Q937" s="274"/>
      <c r="R937" s="2"/>
      <c r="S937" s="2"/>
      <c r="T937" s="2"/>
      <c r="U937" s="11"/>
      <c r="V937" s="11"/>
      <c r="W937" s="2"/>
      <c r="X937" s="126"/>
      <c r="Y937" s="2"/>
      <c r="Z937" s="2"/>
      <c r="AA937" s="2"/>
      <c r="AB937" s="2"/>
      <c r="AC937" s="2"/>
      <c r="AD937" s="2"/>
      <c r="AE937" s="2"/>
      <c r="AF937" s="2"/>
      <c r="AG937" s="2"/>
    </row>
    <row r="938" ht="15.75" customHeight="1">
      <c r="A938" s="1380"/>
      <c r="B938" s="1381"/>
      <c r="C938" s="1381"/>
      <c r="D938" s="1382"/>
      <c r="E938" s="11"/>
      <c r="F938" s="11"/>
      <c r="G938" s="2"/>
      <c r="H938" s="2"/>
      <c r="I938" s="2"/>
      <c r="J938" s="8"/>
      <c r="K938" s="11"/>
      <c r="L938" s="11"/>
      <c r="M938" s="11"/>
      <c r="N938" s="11"/>
      <c r="O938" s="2"/>
      <c r="P938" s="2"/>
      <c r="Q938" s="274"/>
      <c r="R938" s="2"/>
      <c r="S938" s="2"/>
      <c r="T938" s="2"/>
      <c r="U938" s="11"/>
      <c r="V938" s="11"/>
      <c r="W938" s="2"/>
      <c r="X938" s="126"/>
      <c r="Y938" s="2"/>
      <c r="Z938" s="2"/>
      <c r="AA938" s="2"/>
      <c r="AB938" s="2"/>
      <c r="AC938" s="2"/>
      <c r="AD938" s="2"/>
      <c r="AE938" s="2"/>
      <c r="AF938" s="2"/>
      <c r="AG938" s="2"/>
    </row>
    <row r="939" ht="15.75" customHeight="1">
      <c r="A939" s="1380"/>
      <c r="B939" s="1381"/>
      <c r="C939" s="1381"/>
      <c r="D939" s="1382"/>
      <c r="E939" s="11"/>
      <c r="F939" s="11"/>
      <c r="G939" s="2"/>
      <c r="H939" s="2"/>
      <c r="I939" s="2"/>
      <c r="J939" s="8"/>
      <c r="K939" s="11"/>
      <c r="L939" s="11"/>
      <c r="M939" s="11"/>
      <c r="N939" s="11"/>
      <c r="O939" s="2"/>
      <c r="P939" s="2"/>
      <c r="Q939" s="274"/>
      <c r="R939" s="2"/>
      <c r="S939" s="2"/>
      <c r="T939" s="2"/>
      <c r="U939" s="11"/>
      <c r="V939" s="11"/>
      <c r="W939" s="2"/>
      <c r="X939" s="126"/>
      <c r="Y939" s="2"/>
      <c r="Z939" s="2"/>
      <c r="AA939" s="2"/>
      <c r="AB939" s="2"/>
      <c r="AC939" s="2"/>
      <c r="AD939" s="2"/>
      <c r="AE939" s="2"/>
      <c r="AF939" s="2"/>
      <c r="AG939" s="2"/>
    </row>
    <row r="940" ht="15.75" customHeight="1">
      <c r="A940" s="1380"/>
      <c r="B940" s="1381"/>
      <c r="C940" s="1381"/>
      <c r="D940" s="1382"/>
      <c r="E940" s="11"/>
      <c r="F940" s="11"/>
      <c r="G940" s="2"/>
      <c r="H940" s="2"/>
      <c r="I940" s="2"/>
      <c r="J940" s="8"/>
      <c r="K940" s="11"/>
      <c r="L940" s="11"/>
      <c r="M940" s="11"/>
      <c r="N940" s="11"/>
      <c r="O940" s="2"/>
      <c r="P940" s="2"/>
      <c r="Q940" s="274"/>
      <c r="R940" s="2"/>
      <c r="S940" s="2"/>
      <c r="T940" s="2"/>
      <c r="U940" s="11"/>
      <c r="V940" s="11"/>
      <c r="W940" s="2"/>
      <c r="X940" s="126"/>
      <c r="Y940" s="2"/>
      <c r="Z940" s="2"/>
      <c r="AA940" s="2"/>
      <c r="AB940" s="2"/>
      <c r="AC940" s="2"/>
      <c r="AD940" s="2"/>
      <c r="AE940" s="2"/>
      <c r="AF940" s="2"/>
      <c r="AG940" s="2"/>
    </row>
    <row r="941" ht="15.75" customHeight="1">
      <c r="A941" s="1380"/>
      <c r="B941" s="1381"/>
      <c r="C941" s="1381"/>
      <c r="D941" s="1382"/>
      <c r="E941" s="11"/>
      <c r="F941" s="11"/>
      <c r="G941" s="2"/>
      <c r="H941" s="2"/>
      <c r="I941" s="2"/>
      <c r="J941" s="8"/>
      <c r="K941" s="11"/>
      <c r="L941" s="11"/>
      <c r="M941" s="11"/>
      <c r="N941" s="11"/>
      <c r="O941" s="2"/>
      <c r="P941" s="2"/>
      <c r="Q941" s="274"/>
      <c r="R941" s="2"/>
      <c r="S941" s="2"/>
      <c r="T941" s="2"/>
      <c r="U941" s="11"/>
      <c r="V941" s="11"/>
      <c r="W941" s="2"/>
      <c r="X941" s="126"/>
      <c r="Y941" s="2"/>
      <c r="Z941" s="2"/>
      <c r="AA941" s="2"/>
      <c r="AB941" s="2"/>
      <c r="AC941" s="2"/>
      <c r="AD941" s="2"/>
      <c r="AE941" s="2"/>
      <c r="AF941" s="2"/>
      <c r="AG941" s="2"/>
    </row>
    <row r="942" ht="15.75" customHeight="1">
      <c r="A942" s="1380"/>
      <c r="B942" s="1381"/>
      <c r="C942" s="1381"/>
      <c r="D942" s="1382"/>
      <c r="E942" s="11"/>
      <c r="F942" s="11"/>
      <c r="G942" s="2"/>
      <c r="H942" s="2"/>
      <c r="I942" s="2"/>
      <c r="J942" s="8"/>
      <c r="K942" s="11"/>
      <c r="L942" s="11"/>
      <c r="M942" s="11"/>
      <c r="N942" s="11"/>
      <c r="O942" s="2"/>
      <c r="P942" s="2"/>
      <c r="Q942" s="274"/>
      <c r="R942" s="2"/>
      <c r="S942" s="2"/>
      <c r="T942" s="2"/>
      <c r="U942" s="11"/>
      <c r="V942" s="11"/>
      <c r="W942" s="2"/>
      <c r="X942" s="126"/>
      <c r="Y942" s="2"/>
      <c r="Z942" s="2"/>
      <c r="AA942" s="2"/>
      <c r="AB942" s="2"/>
      <c r="AC942" s="2"/>
      <c r="AD942" s="2"/>
      <c r="AE942" s="2"/>
      <c r="AF942" s="2"/>
      <c r="AG942" s="2"/>
    </row>
    <row r="943" ht="15.75" customHeight="1">
      <c r="A943" s="1380"/>
      <c r="B943" s="1381"/>
      <c r="C943" s="1381"/>
      <c r="D943" s="1382"/>
      <c r="E943" s="11"/>
      <c r="F943" s="11"/>
      <c r="G943" s="2"/>
      <c r="H943" s="2"/>
      <c r="I943" s="2"/>
      <c r="J943" s="8"/>
      <c r="K943" s="11"/>
      <c r="L943" s="11"/>
      <c r="M943" s="11"/>
      <c r="N943" s="11"/>
      <c r="O943" s="2"/>
      <c r="P943" s="2"/>
      <c r="Q943" s="274"/>
      <c r="R943" s="2"/>
      <c r="S943" s="2"/>
      <c r="T943" s="2"/>
      <c r="U943" s="11"/>
      <c r="V943" s="11"/>
      <c r="W943" s="2"/>
      <c r="X943" s="126"/>
      <c r="Y943" s="2"/>
      <c r="Z943" s="2"/>
      <c r="AA943" s="2"/>
      <c r="AB943" s="2"/>
      <c r="AC943" s="2"/>
      <c r="AD943" s="2"/>
      <c r="AE943" s="2"/>
      <c r="AF943" s="2"/>
      <c r="AG943" s="2"/>
    </row>
    <row r="944" ht="15.75" customHeight="1">
      <c r="A944" s="1380"/>
      <c r="B944" s="1381"/>
      <c r="C944" s="1381"/>
      <c r="D944" s="1382"/>
      <c r="E944" s="11"/>
      <c r="F944" s="11"/>
      <c r="G944" s="2"/>
      <c r="H944" s="2"/>
      <c r="I944" s="2"/>
      <c r="J944" s="8"/>
      <c r="K944" s="11"/>
      <c r="L944" s="11"/>
      <c r="M944" s="11"/>
      <c r="N944" s="11"/>
      <c r="O944" s="2"/>
      <c r="P944" s="2"/>
      <c r="Q944" s="274"/>
      <c r="R944" s="2"/>
      <c r="S944" s="2"/>
      <c r="T944" s="2"/>
      <c r="U944" s="11"/>
      <c r="V944" s="11"/>
      <c r="W944" s="2"/>
      <c r="X944" s="126"/>
      <c r="Y944" s="2"/>
      <c r="Z944" s="2"/>
      <c r="AA944" s="2"/>
      <c r="AB944" s="2"/>
      <c r="AC944" s="2"/>
      <c r="AD944" s="2"/>
      <c r="AE944" s="2"/>
      <c r="AF944" s="2"/>
      <c r="AG944" s="2"/>
    </row>
    <row r="945" ht="15.75" customHeight="1">
      <c r="A945" s="1380"/>
      <c r="B945" s="1381"/>
      <c r="C945" s="1381"/>
      <c r="D945" s="1382"/>
      <c r="E945" s="11"/>
      <c r="F945" s="11"/>
      <c r="G945" s="2"/>
      <c r="H945" s="2"/>
      <c r="I945" s="2"/>
      <c r="J945" s="8"/>
      <c r="K945" s="11"/>
      <c r="L945" s="11"/>
      <c r="M945" s="11"/>
      <c r="N945" s="11"/>
      <c r="O945" s="2"/>
      <c r="P945" s="2"/>
      <c r="Q945" s="274"/>
      <c r="R945" s="2"/>
      <c r="S945" s="2"/>
      <c r="T945" s="2"/>
      <c r="U945" s="11"/>
      <c r="V945" s="11"/>
      <c r="W945" s="2"/>
      <c r="X945" s="126"/>
      <c r="Y945" s="2"/>
      <c r="Z945" s="2"/>
      <c r="AA945" s="2"/>
      <c r="AB945" s="2"/>
      <c r="AC945" s="2"/>
      <c r="AD945" s="2"/>
      <c r="AE945" s="2"/>
      <c r="AF945" s="2"/>
      <c r="AG945" s="2"/>
    </row>
    <row r="946" ht="15.75" customHeight="1">
      <c r="A946" s="1380"/>
      <c r="B946" s="1381"/>
      <c r="C946" s="1381"/>
      <c r="D946" s="1382"/>
      <c r="E946" s="11"/>
      <c r="F946" s="11"/>
      <c r="G946" s="2"/>
      <c r="H946" s="2"/>
      <c r="I946" s="2"/>
      <c r="J946" s="8"/>
      <c r="K946" s="11"/>
      <c r="L946" s="11"/>
      <c r="M946" s="11"/>
      <c r="N946" s="11"/>
      <c r="O946" s="2"/>
      <c r="P946" s="2"/>
      <c r="Q946" s="274"/>
      <c r="R946" s="2"/>
      <c r="S946" s="2"/>
      <c r="T946" s="2"/>
      <c r="U946" s="11"/>
      <c r="V946" s="11"/>
      <c r="W946" s="2"/>
      <c r="X946" s="126"/>
      <c r="Y946" s="2"/>
      <c r="Z946" s="2"/>
      <c r="AA946" s="2"/>
      <c r="AB946" s="2"/>
      <c r="AC946" s="2"/>
      <c r="AD946" s="2"/>
      <c r="AE946" s="2"/>
      <c r="AF946" s="2"/>
      <c r="AG946" s="2"/>
    </row>
    <row r="947" ht="15.75" customHeight="1">
      <c r="A947" s="1380"/>
      <c r="B947" s="1381"/>
      <c r="C947" s="1381"/>
      <c r="D947" s="1382"/>
      <c r="E947" s="11"/>
      <c r="F947" s="11"/>
      <c r="G947" s="2"/>
      <c r="H947" s="2"/>
      <c r="I947" s="2"/>
      <c r="J947" s="8"/>
      <c r="K947" s="11"/>
      <c r="L947" s="11"/>
      <c r="M947" s="11"/>
      <c r="N947" s="11"/>
      <c r="O947" s="2"/>
      <c r="P947" s="2"/>
      <c r="Q947" s="274"/>
      <c r="R947" s="2"/>
      <c r="S947" s="2"/>
      <c r="T947" s="2"/>
      <c r="U947" s="11"/>
      <c r="V947" s="11"/>
      <c r="W947" s="2"/>
      <c r="X947" s="126"/>
      <c r="Y947" s="2"/>
      <c r="Z947" s="2"/>
      <c r="AA947" s="2"/>
      <c r="AB947" s="2"/>
      <c r="AC947" s="2"/>
      <c r="AD947" s="2"/>
      <c r="AE947" s="2"/>
      <c r="AF947" s="2"/>
      <c r="AG947" s="2"/>
    </row>
    <row r="948" ht="15.75" customHeight="1">
      <c r="A948" s="1380"/>
      <c r="B948" s="1381"/>
      <c r="C948" s="1381"/>
      <c r="D948" s="1382"/>
      <c r="E948" s="11"/>
      <c r="F948" s="11"/>
      <c r="G948" s="2"/>
      <c r="H948" s="2"/>
      <c r="I948" s="2"/>
      <c r="J948" s="8"/>
      <c r="K948" s="11"/>
      <c r="L948" s="11"/>
      <c r="M948" s="11"/>
      <c r="N948" s="11"/>
      <c r="O948" s="2"/>
      <c r="P948" s="2"/>
      <c r="Q948" s="274"/>
      <c r="R948" s="2"/>
      <c r="S948" s="2"/>
      <c r="T948" s="2"/>
      <c r="U948" s="11"/>
      <c r="V948" s="11"/>
      <c r="W948" s="2"/>
      <c r="X948" s="126"/>
      <c r="Y948" s="2"/>
      <c r="Z948" s="2"/>
      <c r="AA948" s="2"/>
      <c r="AB948" s="2"/>
      <c r="AC948" s="2"/>
      <c r="AD948" s="2"/>
      <c r="AE948" s="2"/>
      <c r="AF948" s="2"/>
      <c r="AG948" s="2"/>
    </row>
    <row r="949" ht="15.75" customHeight="1">
      <c r="A949" s="1380"/>
      <c r="B949" s="1381"/>
      <c r="C949" s="1381"/>
      <c r="D949" s="1382"/>
      <c r="E949" s="11"/>
      <c r="F949" s="11"/>
      <c r="G949" s="2"/>
      <c r="H949" s="2"/>
      <c r="I949" s="2"/>
      <c r="J949" s="8"/>
      <c r="K949" s="11"/>
      <c r="L949" s="11"/>
      <c r="M949" s="11"/>
      <c r="N949" s="11"/>
      <c r="O949" s="2"/>
      <c r="P949" s="2"/>
      <c r="Q949" s="274"/>
      <c r="R949" s="2"/>
      <c r="S949" s="2"/>
      <c r="T949" s="2"/>
      <c r="U949" s="11"/>
      <c r="V949" s="11"/>
      <c r="W949" s="2"/>
      <c r="X949" s="126"/>
      <c r="Y949" s="2"/>
      <c r="Z949" s="2"/>
      <c r="AA949" s="2"/>
      <c r="AB949" s="2"/>
      <c r="AC949" s="2"/>
      <c r="AD949" s="2"/>
      <c r="AE949" s="2"/>
      <c r="AF949" s="2"/>
      <c r="AG949" s="2"/>
    </row>
    <row r="950" ht="15.75" customHeight="1">
      <c r="A950" s="1380"/>
      <c r="B950" s="1381"/>
      <c r="C950" s="1381"/>
      <c r="D950" s="1382"/>
      <c r="E950" s="11"/>
      <c r="F950" s="11"/>
      <c r="G950" s="2"/>
      <c r="H950" s="2"/>
      <c r="I950" s="2"/>
      <c r="J950" s="8"/>
      <c r="K950" s="11"/>
      <c r="L950" s="11"/>
      <c r="M950" s="11"/>
      <c r="N950" s="11"/>
      <c r="O950" s="2"/>
      <c r="P950" s="2"/>
      <c r="Q950" s="274"/>
      <c r="R950" s="2"/>
      <c r="S950" s="2"/>
      <c r="T950" s="2"/>
      <c r="U950" s="11"/>
      <c r="V950" s="11"/>
      <c r="W950" s="2"/>
      <c r="X950" s="126"/>
      <c r="Y950" s="2"/>
      <c r="Z950" s="2"/>
      <c r="AA950" s="2"/>
      <c r="AB950" s="2"/>
      <c r="AC950" s="2"/>
      <c r="AD950" s="2"/>
      <c r="AE950" s="2"/>
      <c r="AF950" s="2"/>
      <c r="AG950" s="2"/>
    </row>
    <row r="951" ht="15.75" customHeight="1">
      <c r="A951" s="1380"/>
      <c r="B951" s="1381"/>
      <c r="C951" s="1381"/>
      <c r="D951" s="1382"/>
      <c r="E951" s="11"/>
      <c r="F951" s="11"/>
      <c r="G951" s="2"/>
      <c r="H951" s="2"/>
      <c r="I951" s="2"/>
      <c r="J951" s="8"/>
      <c r="K951" s="11"/>
      <c r="L951" s="11"/>
      <c r="M951" s="11"/>
      <c r="N951" s="11"/>
      <c r="O951" s="2"/>
      <c r="P951" s="2"/>
      <c r="Q951" s="274"/>
      <c r="R951" s="2"/>
      <c r="S951" s="2"/>
      <c r="T951" s="2"/>
      <c r="U951" s="11"/>
      <c r="V951" s="11"/>
      <c r="W951" s="2"/>
      <c r="X951" s="126"/>
      <c r="Y951" s="2"/>
      <c r="Z951" s="2"/>
      <c r="AA951" s="2"/>
      <c r="AB951" s="2"/>
      <c r="AC951" s="2"/>
      <c r="AD951" s="2"/>
      <c r="AE951" s="2"/>
      <c r="AF951" s="2"/>
      <c r="AG951" s="2"/>
    </row>
    <row r="952" ht="15.75" customHeight="1">
      <c r="A952" s="1380"/>
      <c r="B952" s="1381"/>
      <c r="C952" s="1381"/>
      <c r="D952" s="1382"/>
      <c r="E952" s="11"/>
      <c r="F952" s="11"/>
      <c r="G952" s="2"/>
      <c r="H952" s="2"/>
      <c r="I952" s="2"/>
      <c r="J952" s="8"/>
      <c r="K952" s="11"/>
      <c r="L952" s="11"/>
      <c r="M952" s="11"/>
      <c r="N952" s="11"/>
      <c r="O952" s="2"/>
      <c r="P952" s="2"/>
      <c r="Q952" s="274"/>
      <c r="R952" s="2"/>
      <c r="S952" s="2"/>
      <c r="T952" s="2"/>
      <c r="U952" s="11"/>
      <c r="V952" s="11"/>
      <c r="W952" s="2"/>
      <c r="X952" s="126"/>
      <c r="Y952" s="2"/>
      <c r="Z952" s="2"/>
      <c r="AA952" s="2"/>
      <c r="AB952" s="2"/>
      <c r="AC952" s="2"/>
      <c r="AD952" s="2"/>
      <c r="AE952" s="2"/>
      <c r="AF952" s="2"/>
      <c r="AG952" s="2"/>
    </row>
    <row r="953" ht="15.75" customHeight="1">
      <c r="A953" s="1380"/>
      <c r="B953" s="1381"/>
      <c r="C953" s="1381"/>
      <c r="D953" s="1382"/>
      <c r="E953" s="11"/>
      <c r="F953" s="11"/>
      <c r="G953" s="2"/>
      <c r="H953" s="2"/>
      <c r="I953" s="2"/>
      <c r="J953" s="8"/>
      <c r="K953" s="11"/>
      <c r="L953" s="11"/>
      <c r="M953" s="11"/>
      <c r="N953" s="11"/>
      <c r="O953" s="2"/>
      <c r="P953" s="2"/>
      <c r="Q953" s="274"/>
      <c r="R953" s="2"/>
      <c r="S953" s="2"/>
      <c r="T953" s="2"/>
      <c r="U953" s="11"/>
      <c r="V953" s="11"/>
      <c r="W953" s="2"/>
      <c r="X953" s="126"/>
      <c r="Y953" s="2"/>
      <c r="Z953" s="2"/>
      <c r="AA953" s="2"/>
      <c r="AB953" s="2"/>
      <c r="AC953" s="2"/>
      <c r="AD953" s="2"/>
      <c r="AE953" s="2"/>
      <c r="AF953" s="2"/>
      <c r="AG953" s="2"/>
    </row>
    <row r="954" ht="15.75" customHeight="1">
      <c r="A954" s="1380"/>
      <c r="B954" s="1381"/>
      <c r="C954" s="1381"/>
      <c r="D954" s="1382"/>
      <c r="E954" s="11"/>
      <c r="F954" s="11"/>
      <c r="G954" s="2"/>
      <c r="H954" s="2"/>
      <c r="I954" s="2"/>
      <c r="J954" s="8"/>
      <c r="K954" s="11"/>
      <c r="L954" s="11"/>
      <c r="M954" s="11"/>
      <c r="N954" s="11"/>
      <c r="O954" s="2"/>
      <c r="P954" s="2"/>
      <c r="Q954" s="274"/>
      <c r="R954" s="2"/>
      <c r="S954" s="2"/>
      <c r="T954" s="2"/>
      <c r="U954" s="11"/>
      <c r="V954" s="11"/>
      <c r="W954" s="2"/>
      <c r="X954" s="126"/>
      <c r="Y954" s="2"/>
      <c r="Z954" s="2"/>
      <c r="AA954" s="2"/>
      <c r="AB954" s="2"/>
      <c r="AC954" s="2"/>
      <c r="AD954" s="2"/>
      <c r="AE954" s="2"/>
      <c r="AF954" s="2"/>
      <c r="AG954" s="2"/>
    </row>
    <row r="955" ht="15.75" customHeight="1">
      <c r="A955" s="1380"/>
      <c r="B955" s="1381"/>
      <c r="C955" s="1381"/>
      <c r="D955" s="1382"/>
      <c r="E955" s="11"/>
      <c r="F955" s="11"/>
      <c r="G955" s="2"/>
      <c r="H955" s="2"/>
      <c r="I955" s="2"/>
      <c r="J955" s="8"/>
      <c r="K955" s="11"/>
      <c r="L955" s="11"/>
      <c r="M955" s="11"/>
      <c r="N955" s="11"/>
      <c r="O955" s="2"/>
      <c r="P955" s="2"/>
      <c r="Q955" s="274"/>
      <c r="R955" s="2"/>
      <c r="S955" s="2"/>
      <c r="T955" s="2"/>
      <c r="U955" s="11"/>
      <c r="V955" s="11"/>
      <c r="W955" s="2"/>
      <c r="X955" s="126"/>
      <c r="Y955" s="2"/>
      <c r="Z955" s="2"/>
      <c r="AA955" s="2"/>
      <c r="AB955" s="2"/>
      <c r="AC955" s="2"/>
      <c r="AD955" s="2"/>
      <c r="AE955" s="2"/>
      <c r="AF955" s="2"/>
      <c r="AG955" s="2"/>
    </row>
    <row r="956" ht="15.75" customHeight="1">
      <c r="A956" s="1380"/>
      <c r="B956" s="1381"/>
      <c r="C956" s="1381"/>
      <c r="D956" s="1382"/>
      <c r="E956" s="11"/>
      <c r="F956" s="11"/>
      <c r="G956" s="2"/>
      <c r="H956" s="2"/>
      <c r="I956" s="2"/>
      <c r="J956" s="8"/>
      <c r="K956" s="11"/>
      <c r="L956" s="11"/>
      <c r="M956" s="11"/>
      <c r="N956" s="11"/>
      <c r="O956" s="2"/>
      <c r="P956" s="2"/>
      <c r="Q956" s="274"/>
      <c r="R956" s="2"/>
      <c r="S956" s="2"/>
      <c r="T956" s="2"/>
      <c r="U956" s="11"/>
      <c r="V956" s="11"/>
      <c r="W956" s="2"/>
      <c r="X956" s="126"/>
      <c r="Y956" s="2"/>
      <c r="Z956" s="2"/>
      <c r="AA956" s="2"/>
      <c r="AB956" s="2"/>
      <c r="AC956" s="2"/>
      <c r="AD956" s="2"/>
      <c r="AE956" s="2"/>
      <c r="AF956" s="2"/>
      <c r="AG956" s="2"/>
    </row>
    <row r="957" ht="15.75" customHeight="1">
      <c r="A957" s="1380"/>
      <c r="B957" s="1381"/>
      <c r="C957" s="1381"/>
      <c r="D957" s="1382"/>
      <c r="E957" s="11"/>
      <c r="F957" s="11"/>
      <c r="G957" s="2"/>
      <c r="H957" s="2"/>
      <c r="I957" s="2"/>
      <c r="J957" s="8"/>
      <c r="K957" s="11"/>
      <c r="L957" s="11"/>
      <c r="M957" s="11"/>
      <c r="N957" s="11"/>
      <c r="O957" s="2"/>
      <c r="P957" s="2"/>
      <c r="Q957" s="274"/>
      <c r="R957" s="2"/>
      <c r="S957" s="2"/>
      <c r="T957" s="2"/>
      <c r="U957" s="11"/>
      <c r="V957" s="11"/>
      <c r="W957" s="2"/>
      <c r="X957" s="126"/>
      <c r="Y957" s="2"/>
      <c r="Z957" s="2"/>
      <c r="AA957" s="2"/>
      <c r="AB957" s="2"/>
      <c r="AC957" s="2"/>
      <c r="AD957" s="2"/>
      <c r="AE957" s="2"/>
      <c r="AF957" s="2"/>
      <c r="AG957" s="2"/>
    </row>
    <row r="958" ht="15.75" customHeight="1">
      <c r="A958" s="1380"/>
      <c r="B958" s="1381"/>
      <c r="C958" s="1381"/>
      <c r="D958" s="1382"/>
      <c r="E958" s="11"/>
      <c r="F958" s="11"/>
      <c r="G958" s="2"/>
      <c r="H958" s="2"/>
      <c r="I958" s="2"/>
      <c r="J958" s="8"/>
      <c r="K958" s="11"/>
      <c r="L958" s="11"/>
      <c r="M958" s="11"/>
      <c r="N958" s="11"/>
      <c r="O958" s="2"/>
      <c r="P958" s="2"/>
      <c r="Q958" s="274"/>
      <c r="R958" s="2"/>
      <c r="S958" s="2"/>
      <c r="T958" s="2"/>
      <c r="U958" s="11"/>
      <c r="V958" s="11"/>
      <c r="W958" s="2"/>
      <c r="X958" s="126"/>
      <c r="Y958" s="2"/>
      <c r="Z958" s="2"/>
      <c r="AA958" s="2"/>
      <c r="AB958" s="2"/>
      <c r="AC958" s="2"/>
      <c r="AD958" s="2"/>
      <c r="AE958" s="2"/>
      <c r="AF958" s="2"/>
      <c r="AG958" s="2"/>
    </row>
    <row r="959" ht="15.75" customHeight="1">
      <c r="A959" s="1380"/>
      <c r="B959" s="1381"/>
      <c r="C959" s="1381"/>
      <c r="D959" s="1382"/>
      <c r="E959" s="11"/>
      <c r="F959" s="11"/>
      <c r="G959" s="2"/>
      <c r="H959" s="2"/>
      <c r="I959" s="2"/>
      <c r="J959" s="8"/>
      <c r="K959" s="11"/>
      <c r="L959" s="11"/>
      <c r="M959" s="11"/>
      <c r="N959" s="11"/>
      <c r="O959" s="2"/>
      <c r="P959" s="2"/>
      <c r="Q959" s="274"/>
      <c r="R959" s="2"/>
      <c r="S959" s="2"/>
      <c r="T959" s="2"/>
      <c r="U959" s="11"/>
      <c r="V959" s="11"/>
      <c r="W959" s="2"/>
      <c r="X959" s="126"/>
      <c r="Y959" s="2"/>
      <c r="Z959" s="2"/>
      <c r="AA959" s="2"/>
      <c r="AB959" s="2"/>
      <c r="AC959" s="2"/>
      <c r="AD959" s="2"/>
      <c r="AE959" s="2"/>
      <c r="AF959" s="2"/>
      <c r="AG959" s="2"/>
    </row>
    <row r="960" ht="15.75" customHeight="1">
      <c r="A960" s="1380"/>
      <c r="B960" s="1381"/>
      <c r="C960" s="1381"/>
      <c r="D960" s="1382"/>
      <c r="E960" s="11"/>
      <c r="F960" s="11"/>
      <c r="G960" s="2"/>
      <c r="H960" s="2"/>
      <c r="I960" s="2"/>
      <c r="J960" s="8"/>
      <c r="K960" s="11"/>
      <c r="L960" s="11"/>
      <c r="M960" s="11"/>
      <c r="N960" s="11"/>
      <c r="O960" s="2"/>
      <c r="P960" s="2"/>
      <c r="Q960" s="274"/>
      <c r="R960" s="2"/>
      <c r="S960" s="2"/>
      <c r="T960" s="2"/>
      <c r="U960" s="11"/>
      <c r="V960" s="11"/>
      <c r="W960" s="2"/>
      <c r="X960" s="126"/>
      <c r="Y960" s="2"/>
      <c r="Z960" s="2"/>
      <c r="AA960" s="2"/>
      <c r="AB960" s="2"/>
      <c r="AC960" s="2"/>
      <c r="AD960" s="2"/>
      <c r="AE960" s="2"/>
      <c r="AF960" s="2"/>
      <c r="AG960" s="2"/>
    </row>
    <row r="961" ht="15.75" customHeight="1">
      <c r="A961" s="1380"/>
      <c r="B961" s="1381"/>
      <c r="C961" s="1381"/>
      <c r="D961" s="1382"/>
      <c r="E961" s="11"/>
      <c r="F961" s="11"/>
      <c r="G961" s="2"/>
      <c r="H961" s="2"/>
      <c r="I961" s="2"/>
      <c r="J961" s="8"/>
      <c r="K961" s="11"/>
      <c r="L961" s="11"/>
      <c r="M961" s="11"/>
      <c r="N961" s="11"/>
      <c r="O961" s="2"/>
      <c r="P961" s="2"/>
      <c r="Q961" s="274"/>
      <c r="R961" s="2"/>
      <c r="S961" s="2"/>
      <c r="T961" s="2"/>
      <c r="U961" s="11"/>
      <c r="V961" s="11"/>
      <c r="W961" s="2"/>
      <c r="X961" s="126"/>
      <c r="Y961" s="2"/>
      <c r="Z961" s="2"/>
      <c r="AA961" s="2"/>
      <c r="AB961" s="2"/>
      <c r="AC961" s="2"/>
      <c r="AD961" s="2"/>
      <c r="AE961" s="2"/>
      <c r="AF961" s="2"/>
      <c r="AG961" s="2"/>
    </row>
    <row r="962" ht="15.75" customHeight="1">
      <c r="A962" s="1380"/>
      <c r="B962" s="1381"/>
      <c r="C962" s="1381"/>
      <c r="D962" s="1382"/>
      <c r="E962" s="11"/>
      <c r="F962" s="11"/>
      <c r="G962" s="2"/>
      <c r="H962" s="2"/>
      <c r="I962" s="2"/>
      <c r="J962" s="8"/>
      <c r="K962" s="11"/>
      <c r="L962" s="11"/>
      <c r="M962" s="11"/>
      <c r="N962" s="11"/>
      <c r="O962" s="2"/>
      <c r="P962" s="2"/>
      <c r="Q962" s="274"/>
      <c r="R962" s="2"/>
      <c r="S962" s="2"/>
      <c r="T962" s="2"/>
      <c r="U962" s="11"/>
      <c r="V962" s="11"/>
      <c r="W962" s="2"/>
      <c r="X962" s="126"/>
      <c r="Y962" s="2"/>
      <c r="Z962" s="2"/>
      <c r="AA962" s="2"/>
      <c r="AB962" s="2"/>
      <c r="AC962" s="2"/>
      <c r="AD962" s="2"/>
      <c r="AE962" s="2"/>
      <c r="AF962" s="2"/>
      <c r="AG962" s="2"/>
    </row>
    <row r="963" ht="15.75" customHeight="1">
      <c r="A963" s="1380"/>
      <c r="B963" s="1381"/>
      <c r="C963" s="1381"/>
      <c r="D963" s="1382"/>
      <c r="E963" s="11"/>
      <c r="F963" s="11"/>
      <c r="G963" s="2"/>
      <c r="H963" s="2"/>
      <c r="I963" s="2"/>
      <c r="J963" s="8"/>
      <c r="K963" s="11"/>
      <c r="L963" s="11"/>
      <c r="M963" s="11"/>
      <c r="N963" s="11"/>
      <c r="O963" s="2"/>
      <c r="P963" s="2"/>
      <c r="Q963" s="274"/>
      <c r="R963" s="2"/>
      <c r="S963" s="2"/>
      <c r="T963" s="2"/>
      <c r="U963" s="11"/>
      <c r="V963" s="11"/>
      <c r="W963" s="2"/>
      <c r="X963" s="126"/>
      <c r="Y963" s="2"/>
      <c r="Z963" s="2"/>
      <c r="AA963" s="2"/>
      <c r="AB963" s="2"/>
      <c r="AC963" s="2"/>
      <c r="AD963" s="2"/>
      <c r="AE963" s="2"/>
      <c r="AF963" s="2"/>
      <c r="AG963" s="2"/>
    </row>
    <row r="964" ht="15.75" customHeight="1">
      <c r="A964" s="1380"/>
      <c r="B964" s="1381"/>
      <c r="C964" s="1381"/>
      <c r="D964" s="1382"/>
      <c r="E964" s="11"/>
      <c r="F964" s="11"/>
      <c r="G964" s="2"/>
      <c r="H964" s="2"/>
      <c r="I964" s="2"/>
      <c r="J964" s="8"/>
      <c r="K964" s="11"/>
      <c r="L964" s="11"/>
      <c r="M964" s="11"/>
      <c r="N964" s="11"/>
      <c r="O964" s="2"/>
      <c r="P964" s="2"/>
      <c r="Q964" s="274"/>
      <c r="R964" s="2"/>
      <c r="S964" s="2"/>
      <c r="T964" s="2"/>
      <c r="U964" s="11"/>
      <c r="V964" s="11"/>
      <c r="W964" s="2"/>
      <c r="X964" s="126"/>
      <c r="Y964" s="2"/>
      <c r="Z964" s="2"/>
      <c r="AA964" s="2"/>
      <c r="AB964" s="2"/>
      <c r="AC964" s="2"/>
      <c r="AD964" s="2"/>
      <c r="AE964" s="2"/>
      <c r="AF964" s="2"/>
      <c r="AG964" s="2"/>
    </row>
    <row r="965" ht="15.75" customHeight="1">
      <c r="A965" s="1380"/>
      <c r="B965" s="1381"/>
      <c r="C965" s="1381"/>
      <c r="D965" s="1382"/>
      <c r="E965" s="11"/>
      <c r="F965" s="11"/>
      <c r="G965" s="2"/>
      <c r="H965" s="2"/>
      <c r="I965" s="2"/>
      <c r="J965" s="8"/>
      <c r="K965" s="11"/>
      <c r="L965" s="11"/>
      <c r="M965" s="11"/>
      <c r="N965" s="11"/>
      <c r="O965" s="2"/>
      <c r="P965" s="2"/>
      <c r="Q965" s="274"/>
      <c r="R965" s="2"/>
      <c r="S965" s="2"/>
      <c r="T965" s="2"/>
      <c r="U965" s="11"/>
      <c r="V965" s="11"/>
      <c r="W965" s="2"/>
      <c r="X965" s="126"/>
      <c r="Y965" s="2"/>
      <c r="Z965" s="2"/>
      <c r="AA965" s="2"/>
      <c r="AB965" s="2"/>
      <c r="AC965" s="2"/>
      <c r="AD965" s="2"/>
      <c r="AE965" s="2"/>
      <c r="AF965" s="2"/>
      <c r="AG965" s="2"/>
    </row>
    <row r="966" ht="15.75" customHeight="1">
      <c r="A966" s="1380"/>
      <c r="B966" s="1381"/>
      <c r="C966" s="1381"/>
      <c r="D966" s="1382"/>
      <c r="E966" s="11"/>
      <c r="F966" s="11"/>
      <c r="G966" s="2"/>
      <c r="H966" s="2"/>
      <c r="I966" s="2"/>
      <c r="J966" s="8"/>
      <c r="K966" s="11"/>
      <c r="L966" s="11"/>
      <c r="M966" s="11"/>
      <c r="N966" s="11"/>
      <c r="O966" s="2"/>
      <c r="P966" s="2"/>
      <c r="Q966" s="274"/>
      <c r="R966" s="2"/>
      <c r="S966" s="2"/>
      <c r="T966" s="2"/>
      <c r="U966" s="11"/>
      <c r="V966" s="11"/>
      <c r="W966" s="2"/>
      <c r="X966" s="126"/>
      <c r="Y966" s="2"/>
      <c r="Z966" s="2"/>
      <c r="AA966" s="2"/>
      <c r="AB966" s="2"/>
      <c r="AC966" s="2"/>
      <c r="AD966" s="2"/>
      <c r="AE966" s="2"/>
      <c r="AF966" s="2"/>
      <c r="AG966" s="2"/>
    </row>
    <row r="967" ht="15.75" customHeight="1">
      <c r="A967" s="1380"/>
      <c r="B967" s="1381"/>
      <c r="C967" s="1381"/>
      <c r="D967" s="1382"/>
      <c r="E967" s="11"/>
      <c r="F967" s="11"/>
      <c r="G967" s="2"/>
      <c r="H967" s="2"/>
      <c r="I967" s="2"/>
      <c r="J967" s="8"/>
      <c r="K967" s="11"/>
      <c r="L967" s="11"/>
      <c r="M967" s="11"/>
      <c r="N967" s="11"/>
      <c r="O967" s="2"/>
      <c r="P967" s="2"/>
      <c r="Q967" s="274"/>
      <c r="R967" s="2"/>
      <c r="S967" s="2"/>
      <c r="T967" s="2"/>
      <c r="U967" s="11"/>
      <c r="V967" s="11"/>
      <c r="W967" s="2"/>
      <c r="X967" s="126"/>
      <c r="Y967" s="2"/>
      <c r="Z967" s="2"/>
      <c r="AA967" s="2"/>
      <c r="AB967" s="2"/>
      <c r="AC967" s="2"/>
      <c r="AD967" s="2"/>
      <c r="AE967" s="2"/>
      <c r="AF967" s="2"/>
      <c r="AG967" s="2"/>
    </row>
    <row r="968" ht="15.75" customHeight="1">
      <c r="A968" s="1380"/>
      <c r="B968" s="1381"/>
      <c r="C968" s="1381"/>
      <c r="D968" s="1382"/>
      <c r="E968" s="11"/>
      <c r="F968" s="11"/>
      <c r="G968" s="2"/>
      <c r="H968" s="2"/>
      <c r="I968" s="2"/>
      <c r="J968" s="8"/>
      <c r="K968" s="11"/>
      <c r="L968" s="11"/>
      <c r="M968" s="11"/>
      <c r="N968" s="11"/>
      <c r="O968" s="2"/>
      <c r="P968" s="2"/>
      <c r="Q968" s="274"/>
      <c r="R968" s="2"/>
      <c r="S968" s="2"/>
      <c r="T968" s="2"/>
      <c r="U968" s="11"/>
      <c r="V968" s="11"/>
      <c r="W968" s="2"/>
      <c r="X968" s="126"/>
      <c r="Y968" s="2"/>
      <c r="Z968" s="2"/>
      <c r="AA968" s="2"/>
      <c r="AB968" s="2"/>
      <c r="AC968" s="2"/>
      <c r="AD968" s="2"/>
      <c r="AE968" s="2"/>
      <c r="AF968" s="2"/>
      <c r="AG968" s="2"/>
    </row>
    <row r="969" ht="15.75" customHeight="1">
      <c r="A969" s="1380"/>
      <c r="B969" s="1381"/>
      <c r="C969" s="1381"/>
      <c r="D969" s="1382"/>
      <c r="E969" s="11"/>
      <c r="F969" s="11"/>
      <c r="G969" s="2"/>
      <c r="H969" s="2"/>
      <c r="I969" s="2"/>
      <c r="J969" s="8"/>
      <c r="K969" s="11"/>
      <c r="L969" s="11"/>
      <c r="M969" s="11"/>
      <c r="N969" s="11"/>
      <c r="O969" s="2"/>
      <c r="P969" s="2"/>
      <c r="Q969" s="274"/>
      <c r="R969" s="2"/>
      <c r="S969" s="2"/>
      <c r="T969" s="2"/>
      <c r="U969" s="11"/>
      <c r="V969" s="11"/>
      <c r="W969" s="2"/>
      <c r="X969" s="126"/>
      <c r="Y969" s="2"/>
      <c r="Z969" s="2"/>
      <c r="AA969" s="2"/>
      <c r="AB969" s="2"/>
      <c r="AC969" s="2"/>
      <c r="AD969" s="2"/>
      <c r="AE969" s="2"/>
      <c r="AF969" s="2"/>
      <c r="AG969" s="2"/>
    </row>
    <row r="970" ht="15.75" customHeight="1">
      <c r="A970" s="1380"/>
      <c r="B970" s="1381"/>
      <c r="C970" s="1381"/>
      <c r="D970" s="1382"/>
      <c r="E970" s="11"/>
      <c r="F970" s="11"/>
      <c r="G970" s="2"/>
      <c r="H970" s="2"/>
      <c r="I970" s="2"/>
      <c r="J970" s="8"/>
      <c r="K970" s="11"/>
      <c r="L970" s="11"/>
      <c r="M970" s="11"/>
      <c r="N970" s="11"/>
      <c r="O970" s="2"/>
      <c r="P970" s="2"/>
      <c r="Q970" s="274"/>
      <c r="R970" s="2"/>
      <c r="S970" s="2"/>
      <c r="T970" s="2"/>
      <c r="U970" s="11"/>
      <c r="V970" s="11"/>
      <c r="W970" s="2"/>
      <c r="X970" s="126"/>
      <c r="Y970" s="2"/>
      <c r="Z970" s="2"/>
      <c r="AA970" s="2"/>
      <c r="AB970" s="2"/>
      <c r="AC970" s="2"/>
      <c r="AD970" s="2"/>
      <c r="AE970" s="2"/>
      <c r="AF970" s="2"/>
      <c r="AG970" s="2"/>
    </row>
    <row r="971" ht="15.75" customHeight="1">
      <c r="A971" s="1380"/>
      <c r="B971" s="1381"/>
      <c r="C971" s="1381"/>
      <c r="D971" s="1382"/>
      <c r="E971" s="11"/>
      <c r="F971" s="11"/>
      <c r="G971" s="2"/>
      <c r="H971" s="2"/>
      <c r="I971" s="2"/>
      <c r="J971" s="8"/>
      <c r="K971" s="11"/>
      <c r="L971" s="11"/>
      <c r="M971" s="11"/>
      <c r="N971" s="11"/>
      <c r="O971" s="2"/>
      <c r="P971" s="2"/>
      <c r="Q971" s="274"/>
      <c r="R971" s="2"/>
      <c r="S971" s="2"/>
      <c r="T971" s="2"/>
      <c r="U971" s="11"/>
      <c r="V971" s="11"/>
      <c r="W971" s="2"/>
      <c r="X971" s="126"/>
      <c r="Y971" s="2"/>
      <c r="Z971" s="2"/>
      <c r="AA971" s="2"/>
      <c r="AB971" s="2"/>
      <c r="AC971" s="2"/>
      <c r="AD971" s="2"/>
      <c r="AE971" s="2"/>
      <c r="AF971" s="2"/>
      <c r="AG971" s="2"/>
    </row>
    <row r="972" ht="15.75" customHeight="1">
      <c r="A972" s="1380"/>
      <c r="B972" s="1381"/>
      <c r="C972" s="1381"/>
      <c r="D972" s="1382"/>
      <c r="E972" s="11"/>
      <c r="F972" s="11"/>
      <c r="G972" s="2"/>
      <c r="H972" s="2"/>
      <c r="I972" s="2"/>
      <c r="J972" s="8"/>
      <c r="K972" s="11"/>
      <c r="L972" s="11"/>
      <c r="M972" s="11"/>
      <c r="N972" s="11"/>
      <c r="O972" s="2"/>
      <c r="P972" s="2"/>
      <c r="Q972" s="274"/>
      <c r="R972" s="2"/>
      <c r="S972" s="2"/>
      <c r="T972" s="2"/>
      <c r="U972" s="11"/>
      <c r="V972" s="11"/>
      <c r="W972" s="2"/>
      <c r="X972" s="126"/>
      <c r="Y972" s="2"/>
      <c r="Z972" s="2"/>
      <c r="AA972" s="2"/>
      <c r="AB972" s="2"/>
      <c r="AC972" s="2"/>
      <c r="AD972" s="2"/>
      <c r="AE972" s="2"/>
      <c r="AF972" s="2"/>
      <c r="AG972" s="2"/>
    </row>
    <row r="973" ht="15.75" customHeight="1">
      <c r="A973" s="1380"/>
      <c r="B973" s="1381"/>
      <c r="C973" s="1381"/>
      <c r="D973" s="1382"/>
      <c r="E973" s="11"/>
      <c r="F973" s="11"/>
      <c r="G973" s="2"/>
      <c r="H973" s="2"/>
      <c r="I973" s="2"/>
      <c r="J973" s="8"/>
      <c r="K973" s="11"/>
      <c r="L973" s="11"/>
      <c r="M973" s="11"/>
      <c r="N973" s="11"/>
      <c r="O973" s="2"/>
      <c r="P973" s="2"/>
      <c r="Q973" s="274"/>
      <c r="R973" s="2"/>
      <c r="S973" s="2"/>
      <c r="T973" s="2"/>
      <c r="U973" s="11"/>
      <c r="V973" s="11"/>
      <c r="W973" s="2"/>
      <c r="X973" s="126"/>
      <c r="Y973" s="2"/>
      <c r="Z973" s="2"/>
      <c r="AA973" s="2"/>
      <c r="AB973" s="2"/>
      <c r="AC973" s="2"/>
      <c r="AD973" s="2"/>
      <c r="AE973" s="2"/>
      <c r="AF973" s="2"/>
      <c r="AG973" s="2"/>
    </row>
    <row r="974" ht="15.75" customHeight="1">
      <c r="A974" s="1380"/>
      <c r="B974" s="1381"/>
      <c r="C974" s="1381"/>
      <c r="D974" s="1382"/>
      <c r="E974" s="11"/>
      <c r="F974" s="11"/>
      <c r="G974" s="2"/>
      <c r="H974" s="2"/>
      <c r="I974" s="2"/>
      <c r="J974" s="8"/>
      <c r="K974" s="11"/>
      <c r="L974" s="11"/>
      <c r="M974" s="11"/>
      <c r="N974" s="11"/>
      <c r="O974" s="2"/>
      <c r="P974" s="2"/>
      <c r="Q974" s="274"/>
      <c r="R974" s="2"/>
      <c r="S974" s="2"/>
      <c r="T974" s="2"/>
      <c r="U974" s="11"/>
      <c r="V974" s="11"/>
      <c r="W974" s="2"/>
      <c r="X974" s="126"/>
      <c r="Y974" s="2"/>
      <c r="Z974" s="2"/>
      <c r="AA974" s="2"/>
      <c r="AB974" s="2"/>
      <c r="AC974" s="2"/>
      <c r="AD974" s="2"/>
      <c r="AE974" s="2"/>
      <c r="AF974" s="2"/>
      <c r="AG974" s="2"/>
    </row>
    <row r="975" ht="15.75" customHeight="1">
      <c r="A975" s="1380"/>
      <c r="B975" s="1381"/>
      <c r="C975" s="1381"/>
      <c r="D975" s="1382"/>
      <c r="E975" s="11"/>
      <c r="F975" s="11"/>
      <c r="G975" s="2"/>
      <c r="H975" s="2"/>
      <c r="I975" s="2"/>
      <c r="J975" s="8"/>
      <c r="K975" s="11"/>
      <c r="L975" s="11"/>
      <c r="M975" s="11"/>
      <c r="N975" s="11"/>
      <c r="O975" s="2"/>
      <c r="P975" s="2"/>
      <c r="Q975" s="274"/>
      <c r="R975" s="2"/>
      <c r="S975" s="2"/>
      <c r="T975" s="2"/>
      <c r="U975" s="11"/>
      <c r="V975" s="11"/>
      <c r="W975" s="2"/>
      <c r="X975" s="126"/>
      <c r="Y975" s="2"/>
      <c r="Z975" s="2"/>
      <c r="AA975" s="2"/>
      <c r="AB975" s="2"/>
      <c r="AC975" s="2"/>
      <c r="AD975" s="2"/>
      <c r="AE975" s="2"/>
      <c r="AF975" s="2"/>
      <c r="AG975" s="2"/>
    </row>
    <row r="976" ht="15.75" customHeight="1">
      <c r="A976" s="1380"/>
      <c r="B976" s="1381"/>
      <c r="C976" s="1381"/>
      <c r="D976" s="1382"/>
      <c r="E976" s="11"/>
      <c r="F976" s="11"/>
      <c r="G976" s="2"/>
      <c r="H976" s="2"/>
      <c r="I976" s="2"/>
      <c r="J976" s="8"/>
      <c r="K976" s="11"/>
      <c r="L976" s="11"/>
      <c r="M976" s="11"/>
      <c r="N976" s="11"/>
      <c r="O976" s="2"/>
      <c r="P976" s="2"/>
      <c r="Q976" s="274"/>
      <c r="R976" s="2"/>
      <c r="S976" s="2"/>
      <c r="T976" s="2"/>
      <c r="U976" s="11"/>
      <c r="V976" s="11"/>
      <c r="W976" s="2"/>
      <c r="X976" s="126"/>
      <c r="Y976" s="2"/>
      <c r="Z976" s="2"/>
      <c r="AA976" s="2"/>
      <c r="AB976" s="2"/>
      <c r="AC976" s="2"/>
      <c r="AD976" s="2"/>
      <c r="AE976" s="2"/>
      <c r="AF976" s="2"/>
      <c r="AG976" s="2"/>
    </row>
    <row r="977" ht="15.75" customHeight="1">
      <c r="A977" s="1380"/>
      <c r="B977" s="1381"/>
      <c r="C977" s="1381"/>
      <c r="D977" s="1382"/>
      <c r="E977" s="11"/>
      <c r="F977" s="11"/>
      <c r="G977" s="2"/>
      <c r="H977" s="2"/>
      <c r="I977" s="2"/>
      <c r="J977" s="8"/>
      <c r="K977" s="11"/>
      <c r="L977" s="11"/>
      <c r="M977" s="11"/>
      <c r="N977" s="11"/>
      <c r="O977" s="2"/>
      <c r="P977" s="2"/>
      <c r="Q977" s="274"/>
      <c r="R977" s="2"/>
      <c r="S977" s="2"/>
      <c r="T977" s="2"/>
      <c r="U977" s="11"/>
      <c r="V977" s="11"/>
      <c r="W977" s="2"/>
      <c r="X977" s="126"/>
      <c r="Y977" s="2"/>
      <c r="Z977" s="2"/>
      <c r="AA977" s="2"/>
      <c r="AB977" s="2"/>
      <c r="AC977" s="2"/>
      <c r="AD977" s="2"/>
      <c r="AE977" s="2"/>
      <c r="AF977" s="2"/>
      <c r="AG977" s="2"/>
    </row>
    <row r="978" ht="15.75" customHeight="1">
      <c r="A978" s="1380"/>
      <c r="B978" s="1381"/>
      <c r="C978" s="1381"/>
      <c r="D978" s="1382"/>
      <c r="E978" s="11"/>
      <c r="F978" s="11"/>
      <c r="G978" s="2"/>
      <c r="H978" s="2"/>
      <c r="I978" s="2"/>
      <c r="J978" s="8"/>
      <c r="K978" s="11"/>
      <c r="L978" s="11"/>
      <c r="M978" s="11"/>
      <c r="N978" s="11"/>
      <c r="O978" s="2"/>
      <c r="P978" s="2"/>
      <c r="Q978" s="274"/>
      <c r="R978" s="2"/>
      <c r="S978" s="2"/>
      <c r="T978" s="2"/>
      <c r="U978" s="11"/>
      <c r="V978" s="11"/>
      <c r="W978" s="2"/>
      <c r="X978" s="126"/>
      <c r="Y978" s="2"/>
      <c r="Z978" s="2"/>
      <c r="AA978" s="2"/>
      <c r="AB978" s="2"/>
      <c r="AC978" s="2"/>
      <c r="AD978" s="2"/>
      <c r="AE978" s="2"/>
      <c r="AF978" s="2"/>
      <c r="AG978" s="2"/>
    </row>
    <row r="979" ht="15.75" customHeight="1">
      <c r="A979" s="1380"/>
      <c r="B979" s="1381"/>
      <c r="C979" s="1381"/>
      <c r="D979" s="1382"/>
      <c r="E979" s="11"/>
      <c r="F979" s="11"/>
      <c r="G979" s="2"/>
      <c r="H979" s="2"/>
      <c r="I979" s="2"/>
      <c r="J979" s="8"/>
      <c r="K979" s="11"/>
      <c r="L979" s="11"/>
      <c r="M979" s="11"/>
      <c r="N979" s="11"/>
      <c r="O979" s="2"/>
      <c r="P979" s="2"/>
      <c r="Q979" s="274"/>
      <c r="R979" s="2"/>
      <c r="S979" s="2"/>
      <c r="T979" s="2"/>
      <c r="U979" s="11"/>
      <c r="V979" s="11"/>
      <c r="W979" s="2"/>
      <c r="X979" s="126"/>
      <c r="Y979" s="2"/>
      <c r="Z979" s="2"/>
      <c r="AA979" s="2"/>
      <c r="AB979" s="2"/>
      <c r="AC979" s="2"/>
      <c r="AD979" s="2"/>
      <c r="AE979" s="2"/>
      <c r="AF979" s="2"/>
      <c r="AG979" s="2"/>
    </row>
    <row r="980" ht="15.75" customHeight="1">
      <c r="A980" s="1380"/>
      <c r="B980" s="1381"/>
      <c r="C980" s="1381"/>
      <c r="D980" s="1382"/>
      <c r="E980" s="11"/>
      <c r="F980" s="11"/>
      <c r="G980" s="2"/>
      <c r="H980" s="2"/>
      <c r="I980" s="2"/>
      <c r="J980" s="8"/>
      <c r="K980" s="11"/>
      <c r="L980" s="11"/>
      <c r="M980" s="11"/>
      <c r="N980" s="11"/>
      <c r="O980" s="2"/>
      <c r="P980" s="2"/>
      <c r="Q980" s="274"/>
      <c r="R980" s="2"/>
      <c r="S980" s="2"/>
      <c r="T980" s="2"/>
      <c r="U980" s="11"/>
      <c r="V980" s="11"/>
      <c r="W980" s="2"/>
      <c r="X980" s="126"/>
      <c r="Y980" s="2"/>
      <c r="Z980" s="2"/>
      <c r="AA980" s="2"/>
      <c r="AB980" s="2"/>
      <c r="AC980" s="2"/>
      <c r="AD980" s="2"/>
      <c r="AE980" s="2"/>
      <c r="AF980" s="2"/>
      <c r="AG980" s="2"/>
    </row>
    <row r="981" ht="15.75" customHeight="1">
      <c r="A981" s="1380"/>
      <c r="B981" s="1381"/>
      <c r="C981" s="1381"/>
      <c r="D981" s="1382"/>
      <c r="E981" s="11"/>
      <c r="F981" s="11"/>
      <c r="G981" s="2"/>
      <c r="H981" s="2"/>
      <c r="I981" s="2"/>
      <c r="J981" s="8"/>
      <c r="K981" s="11"/>
      <c r="L981" s="11"/>
      <c r="M981" s="11"/>
      <c r="N981" s="11"/>
      <c r="O981" s="2"/>
      <c r="P981" s="2"/>
      <c r="Q981" s="274"/>
      <c r="R981" s="2"/>
      <c r="S981" s="2"/>
      <c r="T981" s="2"/>
      <c r="U981" s="11"/>
      <c r="V981" s="11"/>
      <c r="W981" s="2"/>
      <c r="X981" s="126"/>
      <c r="Y981" s="2"/>
      <c r="Z981" s="2"/>
      <c r="AA981" s="2"/>
      <c r="AB981" s="2"/>
      <c r="AC981" s="2"/>
      <c r="AD981" s="2"/>
      <c r="AE981" s="2"/>
      <c r="AF981" s="2"/>
      <c r="AG981" s="2"/>
    </row>
    <row r="982" ht="15.75" customHeight="1">
      <c r="A982" s="1380"/>
      <c r="B982" s="1381"/>
      <c r="C982" s="1381"/>
      <c r="D982" s="1382"/>
      <c r="E982" s="11"/>
      <c r="F982" s="11"/>
      <c r="G982" s="2"/>
      <c r="H982" s="2"/>
      <c r="I982" s="2"/>
      <c r="J982" s="8"/>
      <c r="K982" s="11"/>
      <c r="L982" s="11"/>
      <c r="M982" s="11"/>
      <c r="N982" s="11"/>
      <c r="O982" s="2"/>
      <c r="P982" s="2"/>
      <c r="Q982" s="274"/>
      <c r="R982" s="2"/>
      <c r="S982" s="2"/>
      <c r="T982" s="2"/>
      <c r="U982" s="11"/>
      <c r="V982" s="11"/>
      <c r="W982" s="2"/>
      <c r="X982" s="126"/>
      <c r="Y982" s="2"/>
      <c r="Z982" s="2"/>
      <c r="AA982" s="2"/>
      <c r="AB982" s="2"/>
      <c r="AC982" s="2"/>
      <c r="AD982" s="2"/>
      <c r="AE982" s="2"/>
      <c r="AF982" s="2"/>
      <c r="AG982" s="2"/>
    </row>
    <row r="983" ht="15.75" customHeight="1">
      <c r="A983" s="1380"/>
      <c r="B983" s="1381"/>
      <c r="C983" s="1381"/>
      <c r="D983" s="1382"/>
      <c r="E983" s="11"/>
      <c r="F983" s="11"/>
      <c r="G983" s="2"/>
      <c r="H983" s="2"/>
      <c r="I983" s="2"/>
      <c r="J983" s="8"/>
      <c r="K983" s="11"/>
      <c r="L983" s="11"/>
      <c r="M983" s="11"/>
      <c r="N983" s="11"/>
      <c r="O983" s="2"/>
      <c r="P983" s="2"/>
      <c r="Q983" s="274"/>
      <c r="R983" s="2"/>
      <c r="S983" s="2"/>
      <c r="T983" s="2"/>
      <c r="U983" s="11"/>
      <c r="V983" s="11"/>
      <c r="W983" s="2"/>
      <c r="X983" s="126"/>
      <c r="Y983" s="2"/>
      <c r="Z983" s="2"/>
      <c r="AA983" s="2"/>
      <c r="AB983" s="2"/>
      <c r="AC983" s="2"/>
      <c r="AD983" s="2"/>
      <c r="AE983" s="2"/>
      <c r="AF983" s="2"/>
      <c r="AG983" s="2"/>
    </row>
    <row r="984" ht="15.75" customHeight="1">
      <c r="A984" s="1380"/>
      <c r="B984" s="1381"/>
      <c r="C984" s="1381"/>
      <c r="D984" s="1382"/>
      <c r="E984" s="11"/>
      <c r="F984" s="11"/>
      <c r="G984" s="2"/>
      <c r="H984" s="2"/>
      <c r="I984" s="2"/>
      <c r="J984" s="8"/>
      <c r="K984" s="11"/>
      <c r="L984" s="11"/>
      <c r="M984" s="11"/>
      <c r="N984" s="11"/>
      <c r="O984" s="2"/>
      <c r="P984" s="2"/>
      <c r="Q984" s="274"/>
      <c r="R984" s="2"/>
      <c r="S984" s="2"/>
      <c r="T984" s="2"/>
      <c r="U984" s="11"/>
      <c r="V984" s="11"/>
      <c r="W984" s="2"/>
      <c r="X984" s="126"/>
      <c r="Y984" s="2"/>
      <c r="Z984" s="2"/>
      <c r="AA984" s="2"/>
      <c r="AB984" s="2"/>
      <c r="AC984" s="2"/>
      <c r="AD984" s="2"/>
      <c r="AE984" s="2"/>
      <c r="AF984" s="2"/>
      <c r="AG984" s="2"/>
    </row>
    <row r="985" ht="15.75" customHeight="1">
      <c r="A985" s="1380"/>
      <c r="B985" s="1381"/>
      <c r="C985" s="1381"/>
      <c r="D985" s="1382"/>
      <c r="E985" s="11"/>
      <c r="F985" s="11"/>
      <c r="G985" s="2"/>
      <c r="H985" s="2"/>
      <c r="I985" s="2"/>
      <c r="J985" s="8"/>
      <c r="K985" s="11"/>
      <c r="L985" s="11"/>
      <c r="M985" s="11"/>
      <c r="N985" s="11"/>
      <c r="O985" s="2"/>
      <c r="P985" s="2"/>
      <c r="Q985" s="274"/>
      <c r="R985" s="2"/>
      <c r="S985" s="2"/>
      <c r="T985" s="2"/>
      <c r="U985" s="11"/>
      <c r="V985" s="11"/>
      <c r="W985" s="2"/>
      <c r="X985" s="126"/>
      <c r="Y985" s="2"/>
      <c r="Z985" s="2"/>
      <c r="AA985" s="2"/>
      <c r="AB985" s="2"/>
      <c r="AC985" s="2"/>
      <c r="AD985" s="2"/>
      <c r="AE985" s="2"/>
      <c r="AF985" s="2"/>
      <c r="AG985" s="2"/>
    </row>
    <row r="986" ht="15.75" customHeight="1">
      <c r="A986" s="1380"/>
      <c r="B986" s="1381"/>
      <c r="C986" s="1381"/>
      <c r="D986" s="1382"/>
      <c r="E986" s="11"/>
      <c r="F986" s="11"/>
      <c r="G986" s="2"/>
      <c r="H986" s="2"/>
      <c r="I986" s="2"/>
      <c r="J986" s="8"/>
      <c r="K986" s="11"/>
      <c r="L986" s="11"/>
      <c r="M986" s="11"/>
      <c r="N986" s="11"/>
      <c r="O986" s="2"/>
      <c r="P986" s="2"/>
      <c r="Q986" s="274"/>
      <c r="R986" s="2"/>
      <c r="S986" s="2"/>
      <c r="T986" s="2"/>
      <c r="U986" s="11"/>
      <c r="V986" s="11"/>
      <c r="W986" s="2"/>
      <c r="X986" s="126"/>
      <c r="Y986" s="2"/>
      <c r="Z986" s="2"/>
      <c r="AA986" s="2"/>
      <c r="AB986" s="2"/>
      <c r="AC986" s="2"/>
      <c r="AD986" s="2"/>
      <c r="AE986" s="2"/>
      <c r="AF986" s="2"/>
      <c r="AG986" s="2"/>
    </row>
    <row r="987" ht="15.75" customHeight="1">
      <c r="A987" s="1380"/>
      <c r="B987" s="1381"/>
      <c r="C987" s="1381"/>
      <c r="D987" s="1382"/>
      <c r="E987" s="11"/>
      <c r="F987" s="11"/>
      <c r="G987" s="2"/>
      <c r="H987" s="2"/>
      <c r="I987" s="2"/>
      <c r="J987" s="8"/>
      <c r="K987" s="11"/>
      <c r="L987" s="11"/>
      <c r="M987" s="11"/>
      <c r="N987" s="11"/>
      <c r="O987" s="2"/>
      <c r="P987" s="2"/>
      <c r="Q987" s="274"/>
      <c r="R987" s="2"/>
      <c r="S987" s="2"/>
      <c r="T987" s="2"/>
      <c r="U987" s="11"/>
      <c r="V987" s="11"/>
      <c r="W987" s="2"/>
      <c r="X987" s="126"/>
      <c r="Y987" s="2"/>
      <c r="Z987" s="2"/>
      <c r="AA987" s="2"/>
      <c r="AB987" s="2"/>
      <c r="AC987" s="2"/>
      <c r="AD987" s="2"/>
      <c r="AE987" s="2"/>
      <c r="AF987" s="2"/>
      <c r="AG987" s="2"/>
    </row>
    <row r="988" ht="15.75" customHeight="1">
      <c r="A988" s="1380"/>
      <c r="B988" s="1381"/>
      <c r="C988" s="1381"/>
      <c r="D988" s="1382"/>
      <c r="E988" s="11"/>
      <c r="F988" s="11"/>
      <c r="G988" s="2"/>
      <c r="H988" s="2"/>
      <c r="I988" s="2"/>
      <c r="J988" s="8"/>
      <c r="K988" s="11"/>
      <c r="L988" s="11"/>
      <c r="M988" s="11"/>
      <c r="N988" s="11"/>
      <c r="O988" s="2"/>
      <c r="P988" s="2"/>
      <c r="Q988" s="274"/>
      <c r="R988" s="2"/>
      <c r="S988" s="2"/>
      <c r="T988" s="2"/>
      <c r="U988" s="11"/>
      <c r="V988" s="11"/>
      <c r="W988" s="2"/>
      <c r="X988" s="126"/>
      <c r="Y988" s="2"/>
      <c r="Z988" s="2"/>
      <c r="AA988" s="2"/>
      <c r="AB988" s="2"/>
      <c r="AC988" s="2"/>
      <c r="AD988" s="2"/>
      <c r="AE988" s="2"/>
      <c r="AF988" s="2"/>
      <c r="AG988" s="2"/>
    </row>
    <row r="989" ht="15.75" customHeight="1">
      <c r="A989" s="1380"/>
      <c r="B989" s="1381"/>
      <c r="C989" s="1381"/>
      <c r="D989" s="1382"/>
      <c r="E989" s="11"/>
      <c r="F989" s="11"/>
      <c r="G989" s="2"/>
      <c r="H989" s="2"/>
      <c r="I989" s="2"/>
      <c r="J989" s="8"/>
      <c r="K989" s="11"/>
      <c r="L989" s="11"/>
      <c r="M989" s="11"/>
      <c r="N989" s="11"/>
      <c r="O989" s="2"/>
      <c r="P989" s="2"/>
      <c r="Q989" s="274"/>
      <c r="R989" s="2"/>
      <c r="S989" s="2"/>
      <c r="T989" s="2"/>
      <c r="U989" s="11"/>
      <c r="V989" s="11"/>
      <c r="W989" s="2"/>
      <c r="X989" s="126"/>
      <c r="Y989" s="2"/>
      <c r="Z989" s="2"/>
      <c r="AA989" s="2"/>
      <c r="AB989" s="2"/>
      <c r="AC989" s="2"/>
      <c r="AD989" s="2"/>
      <c r="AE989" s="2"/>
      <c r="AF989" s="2"/>
      <c r="AG989" s="2"/>
    </row>
    <row r="990" ht="15.75" customHeight="1">
      <c r="A990" s="1380"/>
      <c r="B990" s="1381"/>
      <c r="C990" s="1381"/>
      <c r="D990" s="1382"/>
      <c r="E990" s="11"/>
      <c r="F990" s="11"/>
      <c r="G990" s="2"/>
      <c r="H990" s="2"/>
      <c r="I990" s="2"/>
      <c r="J990" s="8"/>
      <c r="K990" s="11"/>
      <c r="L990" s="11"/>
      <c r="M990" s="11"/>
      <c r="N990" s="11"/>
      <c r="O990" s="2"/>
      <c r="P990" s="2"/>
      <c r="Q990" s="274"/>
      <c r="R990" s="2"/>
      <c r="S990" s="2"/>
      <c r="T990" s="2"/>
      <c r="U990" s="11"/>
      <c r="V990" s="11"/>
      <c r="W990" s="2"/>
      <c r="X990" s="126"/>
      <c r="Y990" s="2"/>
      <c r="Z990" s="2"/>
      <c r="AA990" s="2"/>
      <c r="AB990" s="2"/>
      <c r="AC990" s="2"/>
      <c r="AD990" s="2"/>
      <c r="AE990" s="2"/>
      <c r="AF990" s="2"/>
      <c r="AG990" s="2"/>
    </row>
    <row r="991" ht="15.75" customHeight="1">
      <c r="A991" s="1380"/>
      <c r="B991" s="1381"/>
      <c r="C991" s="1381"/>
      <c r="D991" s="1382"/>
      <c r="E991" s="11"/>
      <c r="F991" s="11"/>
      <c r="G991" s="2"/>
      <c r="H991" s="2"/>
      <c r="I991" s="2"/>
      <c r="J991" s="8"/>
      <c r="K991" s="11"/>
      <c r="L991" s="11"/>
      <c r="M991" s="11"/>
      <c r="N991" s="11"/>
      <c r="O991" s="2"/>
      <c r="P991" s="2"/>
      <c r="Q991" s="274"/>
      <c r="R991" s="2"/>
      <c r="S991" s="2"/>
      <c r="T991" s="2"/>
      <c r="U991" s="11"/>
      <c r="V991" s="11"/>
      <c r="W991" s="2"/>
      <c r="X991" s="126"/>
      <c r="Y991" s="2"/>
      <c r="Z991" s="2"/>
      <c r="AA991" s="2"/>
      <c r="AB991" s="2"/>
      <c r="AC991" s="2"/>
      <c r="AD991" s="2"/>
      <c r="AE991" s="2"/>
      <c r="AF991" s="2"/>
      <c r="AG991" s="2"/>
    </row>
    <row r="992" ht="15.75" customHeight="1">
      <c r="A992" s="1380"/>
      <c r="B992" s="1381"/>
      <c r="C992" s="1381"/>
      <c r="D992" s="1382"/>
      <c r="E992" s="11"/>
      <c r="F992" s="11"/>
      <c r="G992" s="2"/>
      <c r="H992" s="2"/>
      <c r="I992" s="2"/>
      <c r="J992" s="8"/>
      <c r="K992" s="11"/>
      <c r="L992" s="11"/>
      <c r="M992" s="11"/>
      <c r="N992" s="11"/>
      <c r="O992" s="2"/>
      <c r="P992" s="2"/>
      <c r="Q992" s="274"/>
      <c r="R992" s="2"/>
      <c r="S992" s="2"/>
      <c r="T992" s="2"/>
      <c r="U992" s="11"/>
      <c r="V992" s="11"/>
      <c r="W992" s="2"/>
      <c r="X992" s="126"/>
      <c r="Y992" s="2"/>
      <c r="Z992" s="2"/>
      <c r="AA992" s="2"/>
      <c r="AB992" s="2"/>
      <c r="AC992" s="2"/>
      <c r="AD992" s="2"/>
      <c r="AE992" s="2"/>
      <c r="AF992" s="2"/>
      <c r="AG992" s="2"/>
    </row>
    <row r="993" ht="15.75" customHeight="1">
      <c r="A993" s="1380"/>
      <c r="B993" s="1381"/>
      <c r="C993" s="1381"/>
      <c r="D993" s="1382"/>
      <c r="E993" s="11"/>
      <c r="F993" s="11"/>
      <c r="G993" s="2"/>
      <c r="H993" s="2"/>
      <c r="I993" s="2"/>
      <c r="J993" s="8"/>
      <c r="K993" s="11"/>
      <c r="L993" s="11"/>
      <c r="M993" s="11"/>
      <c r="N993" s="11"/>
      <c r="O993" s="2"/>
      <c r="P993" s="2"/>
      <c r="Q993" s="274"/>
      <c r="R993" s="2"/>
      <c r="S993" s="2"/>
      <c r="T993" s="2"/>
      <c r="U993" s="11"/>
      <c r="V993" s="11"/>
      <c r="W993" s="2"/>
      <c r="X993" s="126"/>
      <c r="Y993" s="2"/>
      <c r="Z993" s="2"/>
      <c r="AA993" s="2"/>
      <c r="AB993" s="2"/>
      <c r="AC993" s="2"/>
      <c r="AD993" s="2"/>
      <c r="AE993" s="2"/>
      <c r="AF993" s="2"/>
      <c r="AG993" s="2"/>
    </row>
    <row r="994" ht="15.75" customHeight="1">
      <c r="A994" s="1380"/>
      <c r="B994" s="1381"/>
      <c r="C994" s="1381"/>
      <c r="D994" s="1382"/>
      <c r="E994" s="11"/>
      <c r="F994" s="11"/>
      <c r="G994" s="2"/>
      <c r="H994" s="2"/>
      <c r="I994" s="2"/>
      <c r="J994" s="8"/>
      <c r="K994" s="11"/>
      <c r="L994" s="11"/>
      <c r="M994" s="11"/>
      <c r="N994" s="11"/>
      <c r="O994" s="2"/>
      <c r="P994" s="2"/>
      <c r="Q994" s="274"/>
      <c r="R994" s="2"/>
      <c r="S994" s="2"/>
      <c r="T994" s="2"/>
      <c r="U994" s="11"/>
      <c r="V994" s="11"/>
      <c r="W994" s="2"/>
      <c r="X994" s="126"/>
      <c r="Y994" s="2"/>
      <c r="Z994" s="2"/>
      <c r="AA994" s="2"/>
      <c r="AB994" s="2"/>
      <c r="AC994" s="2"/>
      <c r="AD994" s="2"/>
      <c r="AE994" s="2"/>
      <c r="AF994" s="2"/>
      <c r="AG994" s="2"/>
    </row>
    <row r="995" ht="15.75" customHeight="1">
      <c r="A995" s="1380"/>
      <c r="B995" s="1381"/>
      <c r="C995" s="1381"/>
      <c r="D995" s="1382"/>
      <c r="E995" s="11"/>
      <c r="F995" s="11"/>
      <c r="G995" s="2"/>
      <c r="H995" s="2"/>
      <c r="I995" s="2"/>
      <c r="J995" s="8"/>
      <c r="K995" s="11"/>
      <c r="L995" s="11"/>
      <c r="M995" s="11"/>
      <c r="N995" s="11"/>
      <c r="O995" s="2"/>
      <c r="P995" s="2"/>
      <c r="Q995" s="274"/>
      <c r="R995" s="2"/>
      <c r="S995" s="2"/>
      <c r="T995" s="2"/>
      <c r="U995" s="11"/>
      <c r="V995" s="11"/>
      <c r="W995" s="2"/>
      <c r="X995" s="126"/>
      <c r="Y995" s="2"/>
      <c r="Z995" s="2"/>
      <c r="AA995" s="2"/>
      <c r="AB995" s="2"/>
      <c r="AC995" s="2"/>
      <c r="AD995" s="2"/>
      <c r="AE995" s="2"/>
      <c r="AF995" s="2"/>
      <c r="AG995" s="2"/>
    </row>
    <row r="996" ht="15.75" customHeight="1">
      <c r="A996" s="1380"/>
      <c r="B996" s="1381"/>
      <c r="C996" s="1381"/>
      <c r="D996" s="1382"/>
      <c r="E996" s="11"/>
      <c r="F996" s="11"/>
      <c r="G996" s="2"/>
      <c r="H996" s="2"/>
      <c r="I996" s="2"/>
      <c r="J996" s="8"/>
      <c r="K996" s="11"/>
      <c r="L996" s="11"/>
      <c r="M996" s="11"/>
      <c r="N996" s="11"/>
      <c r="O996" s="2"/>
      <c r="P996" s="2"/>
      <c r="Q996" s="274"/>
      <c r="R996" s="2"/>
      <c r="S996" s="2"/>
      <c r="T996" s="2"/>
      <c r="U996" s="11"/>
      <c r="V996" s="11"/>
      <c r="W996" s="2"/>
      <c r="X996" s="126"/>
      <c r="Y996" s="2"/>
      <c r="Z996" s="2"/>
      <c r="AA996" s="2"/>
      <c r="AB996" s="2"/>
      <c r="AC996" s="2"/>
      <c r="AD996" s="2"/>
      <c r="AE996" s="2"/>
      <c r="AF996" s="2"/>
      <c r="AG996" s="2"/>
    </row>
    <row r="997" ht="15.75" customHeight="1">
      <c r="A997" s="1380"/>
      <c r="B997" s="1381"/>
      <c r="C997" s="1381"/>
      <c r="D997" s="1382"/>
      <c r="E997" s="11"/>
      <c r="F997" s="11"/>
      <c r="G997" s="2"/>
      <c r="H997" s="2"/>
      <c r="I997" s="2"/>
      <c r="J997" s="8"/>
      <c r="K997" s="11"/>
      <c r="L997" s="11"/>
      <c r="M997" s="11"/>
      <c r="N997" s="11"/>
      <c r="O997" s="2"/>
      <c r="P997" s="2"/>
      <c r="Q997" s="274"/>
      <c r="R997" s="2"/>
      <c r="S997" s="2"/>
      <c r="T997" s="2"/>
      <c r="U997" s="11"/>
      <c r="V997" s="11"/>
      <c r="W997" s="2"/>
      <c r="X997" s="126"/>
      <c r="Y997" s="2"/>
      <c r="Z997" s="2"/>
      <c r="AA997" s="2"/>
      <c r="AB997" s="2"/>
      <c r="AC997" s="2"/>
      <c r="AD997" s="2"/>
      <c r="AE997" s="2"/>
      <c r="AF997" s="2"/>
      <c r="AG997" s="2"/>
    </row>
    <row r="998" ht="15.75" customHeight="1">
      <c r="A998" s="1380"/>
      <c r="B998" s="1381"/>
      <c r="C998" s="1381"/>
      <c r="D998" s="1382"/>
      <c r="E998" s="11"/>
      <c r="F998" s="11"/>
      <c r="G998" s="2"/>
      <c r="H998" s="2"/>
      <c r="I998" s="2"/>
      <c r="J998" s="8"/>
      <c r="K998" s="11"/>
      <c r="L998" s="11"/>
      <c r="M998" s="11"/>
      <c r="N998" s="11"/>
      <c r="O998" s="2"/>
      <c r="P998" s="2"/>
      <c r="Q998" s="274"/>
      <c r="R998" s="2"/>
      <c r="S998" s="2"/>
      <c r="T998" s="2"/>
      <c r="U998" s="11"/>
      <c r="V998" s="11"/>
      <c r="W998" s="2"/>
      <c r="X998" s="126"/>
      <c r="Y998" s="2"/>
      <c r="Z998" s="2"/>
      <c r="AA998" s="2"/>
      <c r="AB998" s="2"/>
      <c r="AC998" s="2"/>
      <c r="AD998" s="2"/>
      <c r="AE998" s="2"/>
      <c r="AF998" s="2"/>
      <c r="AG998" s="2"/>
    </row>
    <row r="999" ht="15.75" customHeight="1">
      <c r="A999" s="1380"/>
      <c r="B999" s="1381"/>
      <c r="C999" s="1381"/>
      <c r="D999" s="1382"/>
      <c r="E999" s="11"/>
      <c r="F999" s="11"/>
      <c r="G999" s="2"/>
      <c r="H999" s="2"/>
      <c r="I999" s="2"/>
      <c r="J999" s="8"/>
      <c r="K999" s="11"/>
      <c r="L999" s="11"/>
      <c r="M999" s="11"/>
      <c r="N999" s="11"/>
      <c r="O999" s="2"/>
      <c r="P999" s="2"/>
      <c r="Q999" s="274"/>
      <c r="R999" s="2"/>
      <c r="S999" s="2"/>
      <c r="T999" s="2"/>
      <c r="U999" s="11"/>
      <c r="V999" s="11"/>
      <c r="W999" s="2"/>
      <c r="X999" s="126"/>
      <c r="Y999" s="2"/>
      <c r="Z999" s="2"/>
      <c r="AA999" s="2"/>
      <c r="AB999" s="2"/>
      <c r="AC999" s="2"/>
      <c r="AD999" s="2"/>
      <c r="AE999" s="2"/>
      <c r="AF999" s="2"/>
      <c r="AG999" s="2"/>
    </row>
    <row r="1000" ht="15.75" customHeight="1">
      <c r="A1000" s="1380"/>
      <c r="B1000" s="1381"/>
      <c r="C1000" s="1381"/>
      <c r="D1000" s="1382"/>
      <c r="E1000" s="11"/>
      <c r="F1000" s="11"/>
      <c r="G1000" s="2"/>
      <c r="H1000" s="2"/>
      <c r="I1000" s="2"/>
      <c r="J1000" s="8"/>
      <c r="K1000" s="11"/>
      <c r="L1000" s="11"/>
      <c r="M1000" s="11"/>
      <c r="N1000" s="11"/>
      <c r="O1000" s="2"/>
      <c r="P1000" s="2"/>
      <c r="Q1000" s="274"/>
      <c r="R1000" s="2"/>
      <c r="S1000" s="2"/>
      <c r="T1000" s="2"/>
      <c r="U1000" s="11"/>
      <c r="V1000" s="11"/>
      <c r="W1000" s="2"/>
      <c r="X1000" s="126"/>
      <c r="Y1000" s="2"/>
      <c r="Z1000" s="2"/>
      <c r="AA1000" s="2"/>
      <c r="AB1000" s="2"/>
      <c r="AC1000" s="2"/>
      <c r="AD1000" s="2"/>
      <c r="AE1000" s="2"/>
      <c r="AF1000" s="2"/>
      <c r="AG1000" s="2"/>
    </row>
  </sheetData>
  <customSheetViews>
    <customSheetView guid="{08B90BAF-5DC6-41DF-A604-CAF0C1A187E1}" filter="1" showAutoFilter="1">
      <autoFilter ref="$A$1:$AG$145"/>
      <extLst>
        <ext uri="GoogleSheetsCustomDataVersion1">
          <go:sheetsCustomData xmlns:go="http://customooxmlschemas.google.com/" filterViewId="1310354866"/>
        </ext>
      </extLst>
    </customSheetView>
  </customSheetViews>
  <conditionalFormatting sqref="P2:P109 P120:P125 P147:P1000">
    <cfRule type="cellIs" dxfId="0" priority="1" operator="greaterThan">
      <formula>1</formula>
    </cfRule>
  </conditionalFormatting>
  <dataValidations>
    <dataValidation type="list" allowBlank="1" showErrorMessage="1" sqref="F2:F52 F54:F55 F57:F66 F67:G69 F70:F80">
      <formula1>Service_Type</formula1>
    </dataValidation>
    <dataValidation type="list" allowBlank="1" showErrorMessage="1" sqref="G53">
      <formula1>Equip_Type</formula1>
    </dataValidation>
    <dataValidation type="list" allowBlank="1" showErrorMessage="1" sqref="C80">
      <formula1>Supply_Chain_Segment</formula1>
    </dataValidation>
    <dataValidation type="list" allowBlank="1" showErrorMessage="1" sqref="B80">
      <formula1>Status</formula1>
    </dataValidation>
    <dataValidation type="list" allowBlank="1" showErrorMessage="1" sqref="G87">
      <formula1>IF(#REF!="Housing",Housing_Type,IF(#REF!="Electrode materials",Electrode_Material,""))</formula1>
    </dataValidation>
  </dataValidations>
  <hyperlinks>
    <hyperlink r:id="rId2" ref="H2"/>
    <hyperlink r:id="rId3" ref="H5"/>
    <hyperlink r:id="rId4" ref="AE5"/>
    <hyperlink r:id="rId5" ref="H6"/>
    <hyperlink r:id="rId6" ref="S6"/>
    <hyperlink r:id="rId7" ref="Y6"/>
    <hyperlink r:id="rId8" ref="H7"/>
    <hyperlink r:id="rId9" ref="S8"/>
    <hyperlink r:id="rId10" ref="H9"/>
    <hyperlink r:id="rId11" ref="S9"/>
    <hyperlink r:id="rId12" ref="H10"/>
    <hyperlink r:id="rId13" ref="S10"/>
    <hyperlink r:id="rId14" ref="H11"/>
    <hyperlink r:id="rId15" ref="S11"/>
    <hyperlink r:id="rId16" ref="H12"/>
    <hyperlink r:id="rId17" ref="H13"/>
    <hyperlink r:id="rId18" ref="S14"/>
    <hyperlink r:id="rId19" ref="H15"/>
    <hyperlink r:id="rId20" ref="AB15"/>
    <hyperlink r:id="rId21" ref="AB16"/>
    <hyperlink r:id="rId22" ref="H19"/>
    <hyperlink r:id="rId23" ref="S19"/>
    <hyperlink r:id="rId24" ref="Y19"/>
    <hyperlink r:id="rId25" ref="H24"/>
    <hyperlink r:id="rId26" ref="AB24"/>
    <hyperlink r:id="rId27" ref="H25"/>
    <hyperlink r:id="rId28" ref="AB25"/>
    <hyperlink r:id="rId29" ref="H26"/>
    <hyperlink r:id="rId30" ref="S26"/>
    <hyperlink r:id="rId31" ref="H27"/>
    <hyperlink r:id="rId32" ref="AB27"/>
    <hyperlink r:id="rId33" ref="H28"/>
    <hyperlink r:id="rId34" ref="AB28"/>
    <hyperlink r:id="rId35" ref="AB29"/>
    <hyperlink r:id="rId36" ref="AB30"/>
    <hyperlink r:id="rId37" ref="AB31"/>
    <hyperlink r:id="rId38" ref="H34"/>
    <hyperlink r:id="rId39" ref="AB34"/>
    <hyperlink r:id="rId40" ref="H35"/>
    <hyperlink r:id="rId41" ref="AB35"/>
    <hyperlink r:id="rId42" ref="S36"/>
    <hyperlink r:id="rId43" ref="Y36"/>
    <hyperlink r:id="rId44" ref="AB38"/>
    <hyperlink r:id="rId45" ref="H40"/>
    <hyperlink r:id="rId46" ref="S40"/>
    <hyperlink r:id="rId47" ref="Y40"/>
    <hyperlink r:id="rId48" ref="AB40"/>
    <hyperlink r:id="rId49" ref="H41"/>
    <hyperlink r:id="rId50" ref="AB41"/>
    <hyperlink r:id="rId51" ref="AB42"/>
    <hyperlink r:id="rId52" ref="AB44"/>
    <hyperlink r:id="rId53" ref="AB45"/>
    <hyperlink r:id="rId54" ref="AB46"/>
    <hyperlink r:id="rId55" ref="H47"/>
    <hyperlink r:id="rId56" ref="AB47"/>
    <hyperlink r:id="rId57" ref="H48"/>
    <hyperlink r:id="rId58" ref="AB48"/>
    <hyperlink r:id="rId59" ref="AB49"/>
    <hyperlink r:id="rId60" ref="H50"/>
    <hyperlink r:id="rId61" ref="S50"/>
    <hyperlink r:id="rId62" ref="Y50"/>
    <hyperlink r:id="rId63" ref="H51"/>
    <hyperlink r:id="rId64" ref="S51"/>
    <hyperlink r:id="rId65" ref="Y51"/>
    <hyperlink r:id="rId66" ref="AB51"/>
    <hyperlink r:id="rId67" ref="AB52"/>
    <hyperlink r:id="rId68" ref="AB53"/>
    <hyperlink r:id="rId69" ref="H54"/>
    <hyperlink r:id="rId70" ref="S54"/>
    <hyperlink r:id="rId71" ref="AB54"/>
    <hyperlink r:id="rId72" ref="AB56"/>
    <hyperlink r:id="rId73" ref="H57"/>
    <hyperlink r:id="rId74" ref="AB57"/>
    <hyperlink r:id="rId75" ref="AB58"/>
    <hyperlink r:id="rId76" ref="AB59"/>
    <hyperlink r:id="rId77" ref="AB60"/>
    <hyperlink r:id="rId78" ref="AB61"/>
    <hyperlink r:id="rId79" ref="AB63"/>
    <hyperlink r:id="rId80" ref="H64"/>
    <hyperlink r:id="rId81" ref="S64"/>
    <hyperlink r:id="rId82" ref="Y64"/>
    <hyperlink r:id="rId83" ref="AB64"/>
    <hyperlink r:id="rId84" ref="AB65"/>
    <hyperlink r:id="rId85" ref="AB66"/>
    <hyperlink r:id="rId86" ref="AB68"/>
    <hyperlink r:id="rId87" ref="AB69"/>
    <hyperlink r:id="rId88" ref="AB70"/>
    <hyperlink r:id="rId89" ref="AB71"/>
    <hyperlink r:id="rId90" ref="H72"/>
    <hyperlink r:id="rId91" ref="S72"/>
    <hyperlink r:id="rId92" ref="Y72"/>
    <hyperlink r:id="rId93" ref="AB72"/>
    <hyperlink r:id="rId94" ref="H73"/>
    <hyperlink r:id="rId95" ref="S73"/>
    <hyperlink r:id="rId96" ref="Y73"/>
    <hyperlink r:id="rId97" ref="AB73"/>
    <hyperlink r:id="rId98" ref="AB75"/>
    <hyperlink r:id="rId99" ref="AB76"/>
    <hyperlink r:id="rId100" ref="AB77"/>
    <hyperlink r:id="rId101" ref="H78"/>
    <hyperlink r:id="rId102" ref="S78"/>
    <hyperlink r:id="rId103" ref="Y78"/>
    <hyperlink r:id="rId104" ref="H79"/>
    <hyperlink r:id="rId105" ref="S79"/>
    <hyperlink r:id="rId106" ref="Y79"/>
    <hyperlink r:id="rId107" ref="S80"/>
    <hyperlink r:id="rId108" ref="AE80"/>
    <hyperlink r:id="rId109" ref="H82"/>
    <hyperlink r:id="rId110" ref="S82"/>
    <hyperlink r:id="rId111" ref="Y82"/>
    <hyperlink r:id="rId112" ref="AB82"/>
    <hyperlink r:id="rId113" ref="AB84"/>
    <hyperlink r:id="rId114" ref="H85"/>
    <hyperlink r:id="rId115" ref="S85"/>
    <hyperlink r:id="rId116" ref="Y85"/>
    <hyperlink r:id="rId117" ref="AB85"/>
    <hyperlink r:id="rId118" ref="AB87"/>
    <hyperlink r:id="rId119" ref="AB88"/>
    <hyperlink r:id="rId120" ref="AB89"/>
    <hyperlink r:id="rId121" ref="AB91"/>
    <hyperlink r:id="rId122" ref="AB93"/>
    <hyperlink r:id="rId123" ref="H94"/>
    <hyperlink r:id="rId124" ref="S94"/>
    <hyperlink r:id="rId125" ref="Y94"/>
    <hyperlink r:id="rId126" ref="AB94"/>
    <hyperlink r:id="rId127" ref="H96"/>
    <hyperlink r:id="rId128" ref="S96"/>
    <hyperlink r:id="rId129" ref="Y96"/>
    <hyperlink r:id="rId130" ref="AB96"/>
    <hyperlink r:id="rId131" ref="AB97"/>
    <hyperlink r:id="rId132" ref="AB98"/>
    <hyperlink r:id="rId133" ref="AB100"/>
    <hyperlink r:id="rId134" ref="AB101"/>
    <hyperlink r:id="rId135" ref="H103"/>
    <hyperlink r:id="rId136" ref="S103"/>
    <hyperlink r:id="rId137" ref="Y103"/>
    <hyperlink r:id="rId138" ref="AB103"/>
    <hyperlink r:id="rId139" ref="AB105"/>
    <hyperlink r:id="rId140" ref="H109"/>
    <hyperlink r:id="rId141" ref="H110"/>
    <hyperlink r:id="rId142" ref="S110"/>
    <hyperlink r:id="rId143" ref="Y110"/>
    <hyperlink r:id="rId144" ref="AB110"/>
    <hyperlink r:id="rId145" ref="S111"/>
    <hyperlink r:id="rId146" ref="H113"/>
    <hyperlink r:id="rId147" ref="H116"/>
    <hyperlink r:id="rId148" ref="Y117"/>
    <hyperlink r:id="rId149" ref="AE118"/>
    <hyperlink r:id="rId150" ref="H119"/>
    <hyperlink r:id="rId151" ref="S120"/>
    <hyperlink r:id="rId152" ref="H121"/>
    <hyperlink r:id="rId153" ref="S122"/>
    <hyperlink r:id="rId154" ref="AE142"/>
    <hyperlink r:id="rId155" ref="H144"/>
    <hyperlink r:id="rId156" ref="S144"/>
  </hyperlinks>
  <printOptions/>
  <pageMargins bottom="0.75" footer="0.0" header="0.0" left="0.7" right="0.7" top="0.75"/>
  <pageSetup orientation="portrait"/>
  <drawing r:id="rId157"/>
  <legacyDrawing r:id="rId158"/>
  <tableParts count="1">
    <tablePart r:id="rId160"/>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9.0"/>
    <col customWidth="1" min="2" max="2" width="11.0"/>
    <col customWidth="1" min="3" max="3" width="11.43"/>
    <col customWidth="1" min="4" max="4" width="14.14"/>
    <col customWidth="1" min="5" max="5" width="9.43"/>
    <col customWidth="1" min="6" max="6" width="17.14"/>
    <col customWidth="1" min="7" max="7" width="28.43"/>
    <col customWidth="1" min="8" max="8" width="25.0"/>
    <col customWidth="1" min="9" max="9" width="23.43"/>
    <col customWidth="1" min="10" max="10" width="13.43"/>
    <col customWidth="1" min="11" max="11" width="10.57"/>
    <col customWidth="1" min="12" max="12" width="10.14"/>
    <col customWidth="1" min="13" max="13" width="11.0"/>
    <col customWidth="1" min="14" max="14" width="11.57"/>
    <col customWidth="1" min="15" max="15" width="11.14"/>
    <col customWidth="1" min="16" max="16" width="13.43"/>
    <col customWidth="1" min="17" max="17" width="11.43"/>
    <col customWidth="1" min="18" max="18" width="12.14"/>
    <col customWidth="1" min="19" max="20" width="10.43"/>
    <col customWidth="1" min="21" max="21" width="8.57"/>
    <col customWidth="1" min="22" max="22" width="14.0"/>
    <col customWidth="1" min="23" max="23" width="33.43"/>
    <col customWidth="1" min="24" max="24" width="44.57"/>
    <col customWidth="1" min="25" max="25" width="13.57"/>
    <col customWidth="1" min="26" max="26" width="13.43"/>
    <col customWidth="1" min="27" max="27" width="32.0"/>
    <col customWidth="1" min="28" max="28" width="16.14"/>
    <col customWidth="1" min="29" max="29" width="20.0"/>
    <col customWidth="1" min="30" max="30" width="13.43"/>
    <col customWidth="1" min="31" max="32" width="15.57"/>
    <col customWidth="1" min="33" max="33" width="32.43"/>
    <col customWidth="1" min="34" max="42" width="8.57"/>
  </cols>
  <sheetData>
    <row r="1">
      <c r="A1" s="651" t="s">
        <v>1338</v>
      </c>
      <c r="B1" s="319" t="s">
        <v>7</v>
      </c>
      <c r="C1" s="319" t="s">
        <v>2876</v>
      </c>
      <c r="D1" s="319" t="s">
        <v>9</v>
      </c>
      <c r="E1" s="319" t="s">
        <v>1936</v>
      </c>
      <c r="F1" s="319" t="s">
        <v>10</v>
      </c>
      <c r="G1" s="319" t="s">
        <v>11</v>
      </c>
      <c r="H1" s="319" t="s">
        <v>392</v>
      </c>
      <c r="I1" s="319" t="s">
        <v>393</v>
      </c>
      <c r="J1" s="319" t="s">
        <v>394</v>
      </c>
      <c r="K1" s="319" t="s">
        <v>13</v>
      </c>
      <c r="L1" s="319" t="s">
        <v>395</v>
      </c>
      <c r="M1" s="319" t="s">
        <v>396</v>
      </c>
      <c r="N1" s="319" t="s">
        <v>397</v>
      </c>
      <c r="O1" s="321" t="s">
        <v>400</v>
      </c>
      <c r="P1" s="319" t="s">
        <v>401</v>
      </c>
      <c r="Q1" s="319" t="s">
        <v>402</v>
      </c>
      <c r="R1" s="319" t="s">
        <v>403</v>
      </c>
      <c r="S1" s="319" t="s">
        <v>404</v>
      </c>
      <c r="T1" s="319" t="s">
        <v>405</v>
      </c>
      <c r="U1" s="319" t="s">
        <v>22</v>
      </c>
      <c r="V1" s="787" t="s">
        <v>406</v>
      </c>
      <c r="W1" s="319" t="s">
        <v>407</v>
      </c>
      <c r="X1" s="319" t="s">
        <v>408</v>
      </c>
      <c r="Y1" s="319" t="s">
        <v>398</v>
      </c>
      <c r="Z1" s="319" t="s">
        <v>399</v>
      </c>
      <c r="AA1" s="1183" t="s">
        <v>409</v>
      </c>
      <c r="AB1" s="1183" t="s">
        <v>410</v>
      </c>
      <c r="AC1" s="1183" t="s">
        <v>411</v>
      </c>
      <c r="AD1" s="319" t="s">
        <v>412</v>
      </c>
      <c r="AE1" s="319" t="s">
        <v>2873</v>
      </c>
      <c r="AF1" s="319" t="s">
        <v>414</v>
      </c>
      <c r="AG1" s="319" t="s">
        <v>2874</v>
      </c>
      <c r="AH1" s="1386"/>
      <c r="AI1" s="1386"/>
      <c r="AJ1" s="1386"/>
      <c r="AK1" s="1386"/>
      <c r="AL1" s="1386"/>
      <c r="AM1" s="1386"/>
      <c r="AN1" s="1386"/>
      <c r="AO1" s="1386"/>
      <c r="AP1" s="1386"/>
    </row>
    <row r="2" ht="118.5" customHeight="1">
      <c r="A2" s="326">
        <v>10001.0</v>
      </c>
      <c r="B2" s="535" t="s">
        <v>36</v>
      </c>
      <c r="C2" s="535" t="s">
        <v>8241</v>
      </c>
      <c r="D2" s="510" t="s">
        <v>8232</v>
      </c>
      <c r="E2" s="535" t="s">
        <v>1209</v>
      </c>
      <c r="F2" s="510" t="s">
        <v>8233</v>
      </c>
      <c r="G2" s="510" t="s">
        <v>8234</v>
      </c>
      <c r="H2" s="510" t="s">
        <v>6199</v>
      </c>
      <c r="I2" s="510" t="s">
        <v>8235</v>
      </c>
      <c r="J2" s="510" t="s">
        <v>908</v>
      </c>
      <c r="K2" s="535" t="s">
        <v>42</v>
      </c>
      <c r="L2" s="535" t="s">
        <v>420</v>
      </c>
      <c r="M2" s="535">
        <v>48108.0</v>
      </c>
      <c r="N2" s="535" t="s">
        <v>8236</v>
      </c>
      <c r="O2" s="689"/>
      <c r="P2" s="510" t="s">
        <v>8237</v>
      </c>
      <c r="Q2" s="510" t="s">
        <v>6199</v>
      </c>
      <c r="R2" s="510" t="s">
        <v>551</v>
      </c>
      <c r="S2" s="535" t="s">
        <v>26</v>
      </c>
      <c r="T2" s="535" t="s">
        <v>420</v>
      </c>
      <c r="U2" s="510" t="s">
        <v>498</v>
      </c>
      <c r="V2" s="833">
        <v>44435.0</v>
      </c>
      <c r="W2" s="510" t="s">
        <v>8238</v>
      </c>
      <c r="X2" s="510" t="s">
        <v>8240</v>
      </c>
      <c r="Y2" s="537">
        <v>42.2195049718984</v>
      </c>
      <c r="Z2" s="537">
        <v>-83.7323223869307</v>
      </c>
      <c r="AA2" s="1312" t="s">
        <v>8239</v>
      </c>
      <c r="AB2" s="510"/>
      <c r="AC2" s="510">
        <f t="shared" ref="AC2:AC37" si="1">IF(LEN(TRIM(AA2))=0,0,LEN(TRIM(AA2))-LEN(SUBSTITUTE(AA2," ",""))+1)</f>
        <v>26</v>
      </c>
      <c r="AD2" s="510"/>
      <c r="AE2" s="510"/>
      <c r="AF2" s="510"/>
      <c r="AG2" s="510"/>
      <c r="AH2" s="31"/>
      <c r="AI2" s="31"/>
      <c r="AJ2" s="31"/>
      <c r="AK2" s="31"/>
      <c r="AL2" s="31"/>
      <c r="AM2" s="31"/>
      <c r="AN2" s="31"/>
      <c r="AO2" s="31"/>
      <c r="AP2" s="31"/>
    </row>
    <row r="3" ht="63.0" customHeight="1">
      <c r="A3" s="326">
        <v>10002.0</v>
      </c>
      <c r="B3" s="535" t="s">
        <v>36</v>
      </c>
      <c r="C3" s="535" t="s">
        <v>8241</v>
      </c>
      <c r="D3" s="510" t="s">
        <v>8242</v>
      </c>
      <c r="E3" s="535" t="s">
        <v>812</v>
      </c>
      <c r="F3" s="510" t="s">
        <v>8233</v>
      </c>
      <c r="G3" s="510" t="s">
        <v>8243</v>
      </c>
      <c r="H3" s="510" t="s">
        <v>8244</v>
      </c>
      <c r="I3" s="510" t="s">
        <v>8245</v>
      </c>
      <c r="J3" s="510" t="s">
        <v>2474</v>
      </c>
      <c r="K3" s="535" t="s">
        <v>248</v>
      </c>
      <c r="L3" s="535" t="s">
        <v>420</v>
      </c>
      <c r="M3" s="535">
        <v>2108.0</v>
      </c>
      <c r="N3" s="791" t="s">
        <v>8246</v>
      </c>
      <c r="O3" s="761">
        <v>3.0</v>
      </c>
      <c r="P3" s="510" t="s">
        <v>8247</v>
      </c>
      <c r="Q3" s="510" t="s">
        <v>8244</v>
      </c>
      <c r="R3" s="510" t="s">
        <v>5310</v>
      </c>
      <c r="S3" s="535" t="s">
        <v>8248</v>
      </c>
      <c r="T3" s="535" t="s">
        <v>8249</v>
      </c>
      <c r="U3" s="510" t="s">
        <v>498</v>
      </c>
      <c r="V3" s="833">
        <v>45289.0</v>
      </c>
      <c r="W3" s="510" t="s">
        <v>8250</v>
      </c>
      <c r="X3" s="510"/>
      <c r="Y3" s="537">
        <v>42.3586084071555</v>
      </c>
      <c r="Z3" s="537">
        <v>-71.0584231325522</v>
      </c>
      <c r="AA3" s="510" t="s">
        <v>8251</v>
      </c>
      <c r="AB3" s="510"/>
      <c r="AC3" s="510">
        <f t="shared" si="1"/>
        <v>15</v>
      </c>
      <c r="AD3" s="510"/>
      <c r="AE3" s="510"/>
      <c r="AF3" s="510"/>
      <c r="AG3" s="510"/>
      <c r="AH3" s="31"/>
      <c r="AI3" s="31"/>
      <c r="AJ3" s="31"/>
      <c r="AK3" s="31"/>
      <c r="AL3" s="31"/>
      <c r="AM3" s="31"/>
      <c r="AN3" s="31"/>
      <c r="AO3" s="31"/>
      <c r="AP3" s="31"/>
    </row>
    <row r="4" ht="63.0" customHeight="1">
      <c r="A4" s="326">
        <v>10003.0</v>
      </c>
      <c r="B4" s="535" t="s">
        <v>36</v>
      </c>
      <c r="C4" s="535" t="s">
        <v>8241</v>
      </c>
      <c r="D4" s="510" t="s">
        <v>8252</v>
      </c>
      <c r="E4" s="535" t="s">
        <v>812</v>
      </c>
      <c r="F4" s="510" t="s">
        <v>8233</v>
      </c>
      <c r="G4" s="510" t="s">
        <v>8243</v>
      </c>
      <c r="H4" s="510" t="s">
        <v>8244</v>
      </c>
      <c r="I4" s="510" t="s">
        <v>8253</v>
      </c>
      <c r="J4" s="510" t="s">
        <v>2005</v>
      </c>
      <c r="K4" s="535" t="s">
        <v>2006</v>
      </c>
      <c r="L4" s="535" t="s">
        <v>420</v>
      </c>
      <c r="M4" s="535">
        <v>59771.0</v>
      </c>
      <c r="N4" s="791" t="s">
        <v>8246</v>
      </c>
      <c r="O4" s="761">
        <v>1.0</v>
      </c>
      <c r="P4" s="510" t="s">
        <v>8247</v>
      </c>
      <c r="Q4" s="510" t="s">
        <v>8244</v>
      </c>
      <c r="R4" s="510" t="s">
        <v>5310</v>
      </c>
      <c r="S4" s="535" t="s">
        <v>8248</v>
      </c>
      <c r="T4" s="535" t="s">
        <v>8249</v>
      </c>
      <c r="U4" s="510" t="s">
        <v>498</v>
      </c>
      <c r="V4" s="833">
        <v>45289.0</v>
      </c>
      <c r="W4" s="510" t="s">
        <v>8250</v>
      </c>
      <c r="X4" s="510"/>
      <c r="Y4" s="537">
        <v>45.6802988710438</v>
      </c>
      <c r="Z4" s="537">
        <v>-111.040000056496</v>
      </c>
      <c r="AA4" s="510" t="s">
        <v>8251</v>
      </c>
      <c r="AB4" s="510"/>
      <c r="AC4" s="510">
        <f t="shared" si="1"/>
        <v>15</v>
      </c>
      <c r="AD4" s="510"/>
      <c r="AE4" s="510"/>
      <c r="AF4" s="510"/>
      <c r="AG4" s="510"/>
      <c r="AH4" s="31"/>
      <c r="AI4" s="31"/>
      <c r="AJ4" s="31"/>
      <c r="AK4" s="31"/>
      <c r="AL4" s="31"/>
      <c r="AM4" s="31"/>
      <c r="AN4" s="31"/>
      <c r="AO4" s="31"/>
      <c r="AP4" s="31"/>
    </row>
    <row r="5" ht="67.5" customHeight="1">
      <c r="A5" s="326">
        <v>10004.0</v>
      </c>
      <c r="B5" s="489" t="s">
        <v>36</v>
      </c>
      <c r="C5" s="489" t="s">
        <v>8241</v>
      </c>
      <c r="D5" s="489" t="s">
        <v>8254</v>
      </c>
      <c r="E5" s="489" t="s">
        <v>1209</v>
      </c>
      <c r="F5" s="489" t="s">
        <v>8233</v>
      </c>
      <c r="G5" s="489" t="s">
        <v>8255</v>
      </c>
      <c r="H5" s="489" t="s">
        <v>8256</v>
      </c>
      <c r="I5" s="930" t="s">
        <v>8257</v>
      </c>
      <c r="J5" s="930" t="s">
        <v>4572</v>
      </c>
      <c r="K5" s="489" t="s">
        <v>248</v>
      </c>
      <c r="L5" s="489" t="s">
        <v>420</v>
      </c>
      <c r="M5" s="535" t="s">
        <v>7883</v>
      </c>
      <c r="N5" s="490"/>
      <c r="O5" s="489"/>
      <c r="P5" s="489" t="s">
        <v>8258</v>
      </c>
      <c r="Q5" s="489" t="s">
        <v>8256</v>
      </c>
      <c r="R5" s="930" t="s">
        <v>4572</v>
      </c>
      <c r="S5" s="489" t="s">
        <v>248</v>
      </c>
      <c r="T5" s="489" t="s">
        <v>420</v>
      </c>
      <c r="U5" s="490" t="s">
        <v>445</v>
      </c>
      <c r="V5" s="540">
        <v>45528.0</v>
      </c>
      <c r="W5" s="489"/>
      <c r="X5" s="490" t="s">
        <v>8260</v>
      </c>
      <c r="Y5" s="489">
        <v>42.5298192855993</v>
      </c>
      <c r="Z5" s="489">
        <v>-71.1440729217109</v>
      </c>
      <c r="AA5" s="1162" t="s">
        <v>8259</v>
      </c>
      <c r="AB5" s="489"/>
      <c r="AC5" s="698">
        <f t="shared" si="1"/>
        <v>18</v>
      </c>
      <c r="AD5" s="489"/>
      <c r="AE5" s="489"/>
      <c r="AF5" s="489"/>
      <c r="AG5" s="489"/>
      <c r="AH5" s="31"/>
      <c r="AI5" s="31"/>
      <c r="AJ5" s="31"/>
      <c r="AK5" s="31"/>
      <c r="AL5" s="31"/>
      <c r="AM5" s="31"/>
      <c r="AN5" s="31"/>
      <c r="AO5" s="31"/>
      <c r="AP5" s="31"/>
    </row>
    <row r="6" ht="105.0" customHeight="1">
      <c r="A6" s="326">
        <v>10005.0</v>
      </c>
      <c r="B6" s="535" t="s">
        <v>36</v>
      </c>
      <c r="C6" s="535" t="s">
        <v>8241</v>
      </c>
      <c r="D6" s="510" t="s">
        <v>8261</v>
      </c>
      <c r="E6" s="535" t="s">
        <v>812</v>
      </c>
      <c r="F6" s="510" t="s">
        <v>8233</v>
      </c>
      <c r="G6" s="510" t="s">
        <v>8262</v>
      </c>
      <c r="H6" s="510" t="s">
        <v>8263</v>
      </c>
      <c r="I6" s="510" t="s">
        <v>8264</v>
      </c>
      <c r="J6" s="510" t="s">
        <v>8265</v>
      </c>
      <c r="K6" s="535" t="s">
        <v>179</v>
      </c>
      <c r="L6" s="535" t="s">
        <v>420</v>
      </c>
      <c r="M6" s="535">
        <v>15317.0</v>
      </c>
      <c r="N6" s="535" t="s">
        <v>8266</v>
      </c>
      <c r="O6" s="761"/>
      <c r="P6" s="510" t="s">
        <v>8267</v>
      </c>
      <c r="Q6" s="510" t="s">
        <v>8263</v>
      </c>
      <c r="R6" s="510" t="s">
        <v>8265</v>
      </c>
      <c r="S6" s="535" t="s">
        <v>179</v>
      </c>
      <c r="T6" s="535" t="s">
        <v>420</v>
      </c>
      <c r="U6" s="510" t="s">
        <v>498</v>
      </c>
      <c r="V6" s="833">
        <v>44376.0</v>
      </c>
      <c r="W6" s="510" t="s">
        <v>8268</v>
      </c>
      <c r="X6" s="510" t="s">
        <v>8270</v>
      </c>
      <c r="Y6" s="537">
        <v>40.2719789123464</v>
      </c>
      <c r="Z6" s="537">
        <v>-80.165964951091</v>
      </c>
      <c r="AA6" s="744" t="s">
        <v>8269</v>
      </c>
      <c r="AB6" s="542" t="s">
        <v>8271</v>
      </c>
      <c r="AC6" s="510">
        <f t="shared" si="1"/>
        <v>14</v>
      </c>
      <c r="AD6" s="510"/>
      <c r="AE6" s="510"/>
      <c r="AF6" s="510"/>
      <c r="AG6" s="510"/>
      <c r="AH6" s="31"/>
      <c r="AI6" s="31"/>
      <c r="AJ6" s="31"/>
      <c r="AK6" s="31"/>
      <c r="AL6" s="31"/>
      <c r="AM6" s="31"/>
      <c r="AN6" s="31"/>
      <c r="AO6" s="31"/>
      <c r="AP6" s="31"/>
    </row>
    <row r="7" ht="79.5" customHeight="1">
      <c r="A7" s="326">
        <v>10006.0</v>
      </c>
      <c r="B7" s="535" t="s">
        <v>36</v>
      </c>
      <c r="C7" s="535" t="s">
        <v>8241</v>
      </c>
      <c r="D7" s="510" t="s">
        <v>8272</v>
      </c>
      <c r="E7" s="535" t="s">
        <v>812</v>
      </c>
      <c r="F7" s="510" t="s">
        <v>8233</v>
      </c>
      <c r="G7" s="510" t="s">
        <v>8273</v>
      </c>
      <c r="H7" s="510" t="s">
        <v>8274</v>
      </c>
      <c r="I7" s="510" t="s">
        <v>8275</v>
      </c>
      <c r="J7" s="510" t="s">
        <v>6581</v>
      </c>
      <c r="K7" s="535" t="s">
        <v>114</v>
      </c>
      <c r="L7" s="535" t="s">
        <v>420</v>
      </c>
      <c r="M7" s="535">
        <v>80302.0</v>
      </c>
      <c r="N7" s="535" t="s">
        <v>8276</v>
      </c>
      <c r="O7" s="761">
        <v>40.0</v>
      </c>
      <c r="P7" s="510" t="s">
        <v>8272</v>
      </c>
      <c r="Q7" s="510" t="s">
        <v>8274</v>
      </c>
      <c r="R7" s="510" t="s">
        <v>6581</v>
      </c>
      <c r="S7" s="535" t="s">
        <v>114</v>
      </c>
      <c r="T7" s="535" t="s">
        <v>420</v>
      </c>
      <c r="U7" s="510" t="s">
        <v>498</v>
      </c>
      <c r="V7" s="833">
        <v>44779.0</v>
      </c>
      <c r="W7" s="510" t="s">
        <v>8277</v>
      </c>
      <c r="X7" s="510" t="s">
        <v>8279</v>
      </c>
      <c r="Y7" s="537">
        <v>40.0165842478424</v>
      </c>
      <c r="Z7" s="537">
        <v>-105.280159075577</v>
      </c>
      <c r="AA7" s="510" t="s">
        <v>8278</v>
      </c>
      <c r="AB7" s="542" t="s">
        <v>8280</v>
      </c>
      <c r="AC7" s="510">
        <f t="shared" si="1"/>
        <v>26</v>
      </c>
      <c r="AD7" s="510"/>
      <c r="AE7" s="510"/>
      <c r="AF7" s="510"/>
      <c r="AG7" s="510"/>
      <c r="AH7" s="31"/>
      <c r="AI7" s="31"/>
      <c r="AJ7" s="31"/>
      <c r="AK7" s="31"/>
      <c r="AL7" s="31"/>
      <c r="AM7" s="31"/>
      <c r="AN7" s="31"/>
      <c r="AO7" s="31"/>
      <c r="AP7" s="31"/>
    </row>
    <row r="8" ht="61.5" customHeight="1">
      <c r="A8" s="326">
        <v>10007.0</v>
      </c>
      <c r="B8" s="535" t="s">
        <v>36</v>
      </c>
      <c r="C8" s="535" t="s">
        <v>8241</v>
      </c>
      <c r="D8" s="510" t="s">
        <v>5209</v>
      </c>
      <c r="E8" s="535" t="s">
        <v>1209</v>
      </c>
      <c r="F8" s="510" t="s">
        <v>8233</v>
      </c>
      <c r="G8" s="510" t="s">
        <v>8281</v>
      </c>
      <c r="H8" s="510" t="s">
        <v>5210</v>
      </c>
      <c r="I8" s="510" t="s">
        <v>5211</v>
      </c>
      <c r="J8" s="510" t="s">
        <v>826</v>
      </c>
      <c r="K8" s="535" t="s">
        <v>130</v>
      </c>
      <c r="L8" s="535" t="s">
        <v>420</v>
      </c>
      <c r="M8" s="535">
        <v>63123.0</v>
      </c>
      <c r="N8" s="535" t="s">
        <v>5212</v>
      </c>
      <c r="O8" s="761">
        <v>92.0</v>
      </c>
      <c r="P8" s="510" t="s">
        <v>5213</v>
      </c>
      <c r="Q8" s="510" t="s">
        <v>5214</v>
      </c>
      <c r="R8" s="510" t="s">
        <v>5215</v>
      </c>
      <c r="S8" s="535" t="s">
        <v>5105</v>
      </c>
      <c r="T8" s="535" t="s">
        <v>5216</v>
      </c>
      <c r="U8" s="510" t="s">
        <v>498</v>
      </c>
      <c r="V8" s="833">
        <v>44376.0</v>
      </c>
      <c r="W8" s="510" t="s">
        <v>8282</v>
      </c>
      <c r="X8" s="510" t="s">
        <v>8284</v>
      </c>
      <c r="Y8" s="537">
        <v>38.5251907956961</v>
      </c>
      <c r="Z8" s="537">
        <v>-90.3328943154947</v>
      </c>
      <c r="AA8" s="744" t="s">
        <v>8283</v>
      </c>
      <c r="AB8" s="542" t="s">
        <v>5219</v>
      </c>
      <c r="AC8" s="510">
        <f t="shared" si="1"/>
        <v>16</v>
      </c>
      <c r="AD8" s="510"/>
      <c r="AE8" s="510"/>
      <c r="AF8" s="510"/>
      <c r="AG8" s="510"/>
      <c r="AH8" s="31"/>
      <c r="AI8" s="31"/>
      <c r="AJ8" s="31"/>
      <c r="AK8" s="31"/>
      <c r="AL8" s="31"/>
      <c r="AM8" s="31"/>
      <c r="AN8" s="31"/>
      <c r="AO8" s="31"/>
      <c r="AP8" s="31"/>
    </row>
    <row r="9" ht="84.0" customHeight="1">
      <c r="A9" s="326">
        <v>10008.0</v>
      </c>
      <c r="B9" s="535" t="s">
        <v>36</v>
      </c>
      <c r="C9" s="535" t="s">
        <v>8241</v>
      </c>
      <c r="D9" s="510" t="s">
        <v>8285</v>
      </c>
      <c r="E9" s="535" t="s">
        <v>812</v>
      </c>
      <c r="F9" s="510" t="s">
        <v>8286</v>
      </c>
      <c r="G9" s="510" t="s">
        <v>8287</v>
      </c>
      <c r="H9" s="510" t="s">
        <v>8288</v>
      </c>
      <c r="I9" s="510" t="s">
        <v>8289</v>
      </c>
      <c r="J9" s="510" t="s">
        <v>8290</v>
      </c>
      <c r="K9" s="535" t="s">
        <v>2472</v>
      </c>
      <c r="L9" s="535" t="s">
        <v>420</v>
      </c>
      <c r="M9" s="790" t="s">
        <v>8291</v>
      </c>
      <c r="N9" s="535" t="s">
        <v>8292</v>
      </c>
      <c r="O9" s="761">
        <v>36.0</v>
      </c>
      <c r="P9" s="510" t="s">
        <v>8285</v>
      </c>
      <c r="Q9" s="510" t="s">
        <v>8288</v>
      </c>
      <c r="R9" s="510" t="s">
        <v>8290</v>
      </c>
      <c r="S9" s="535" t="s">
        <v>2472</v>
      </c>
      <c r="T9" s="535" t="s">
        <v>420</v>
      </c>
      <c r="U9" s="510" t="s">
        <v>498</v>
      </c>
      <c r="V9" s="833">
        <v>44779.0</v>
      </c>
      <c r="W9" s="510" t="s">
        <v>8293</v>
      </c>
      <c r="X9" s="510" t="s">
        <v>8295</v>
      </c>
      <c r="Y9" s="537"/>
      <c r="Z9" s="537"/>
      <c r="AA9" s="510" t="s">
        <v>8294</v>
      </c>
      <c r="AB9" s="542" t="s">
        <v>8296</v>
      </c>
      <c r="AC9" s="510">
        <f t="shared" si="1"/>
        <v>12</v>
      </c>
      <c r="AD9" s="510"/>
      <c r="AE9" s="510"/>
      <c r="AF9" s="510"/>
      <c r="AG9" s="510"/>
      <c r="AH9" s="31"/>
      <c r="AI9" s="31"/>
      <c r="AJ9" s="31"/>
      <c r="AK9" s="31"/>
      <c r="AL9" s="31"/>
      <c r="AM9" s="31"/>
      <c r="AN9" s="31"/>
      <c r="AO9" s="31"/>
      <c r="AP9" s="31"/>
    </row>
    <row r="10" ht="87.75" customHeight="1">
      <c r="A10" s="326">
        <v>10009.0</v>
      </c>
      <c r="B10" s="535" t="s">
        <v>36</v>
      </c>
      <c r="C10" s="535" t="s">
        <v>8241</v>
      </c>
      <c r="D10" s="510" t="s">
        <v>8297</v>
      </c>
      <c r="E10" s="535" t="s">
        <v>1209</v>
      </c>
      <c r="F10" s="510" t="s">
        <v>8233</v>
      </c>
      <c r="G10" s="510" t="s">
        <v>8298</v>
      </c>
      <c r="H10" s="510" t="s">
        <v>8299</v>
      </c>
      <c r="I10" s="510" t="s">
        <v>8300</v>
      </c>
      <c r="J10" s="510" t="s">
        <v>940</v>
      </c>
      <c r="K10" s="535" t="s">
        <v>26</v>
      </c>
      <c r="L10" s="535" t="s">
        <v>420</v>
      </c>
      <c r="M10" s="535">
        <v>94108.0</v>
      </c>
      <c r="N10" s="535"/>
      <c r="O10" s="761">
        <v>10.0</v>
      </c>
      <c r="P10" s="510" t="s">
        <v>8297</v>
      </c>
      <c r="Q10" s="510" t="s">
        <v>8299</v>
      </c>
      <c r="R10" s="761" t="s">
        <v>940</v>
      </c>
      <c r="S10" s="535" t="s">
        <v>26</v>
      </c>
      <c r="T10" s="535" t="s">
        <v>420</v>
      </c>
      <c r="U10" s="510" t="s">
        <v>1196</v>
      </c>
      <c r="V10" s="833">
        <v>45475.0</v>
      </c>
      <c r="W10" s="510"/>
      <c r="X10" s="510"/>
      <c r="Y10" s="537"/>
      <c r="Z10" s="537"/>
      <c r="AA10" s="510" t="s">
        <v>8301</v>
      </c>
      <c r="AB10" s="510" t="s">
        <v>8299</v>
      </c>
      <c r="AC10" s="510">
        <f t="shared" si="1"/>
        <v>20</v>
      </c>
      <c r="AD10" s="510"/>
      <c r="AE10" s="510"/>
      <c r="AF10" s="510">
        <f>IF(LEN(TRIM(AD10))=0,0,LEN(TRIM(AD10))-LEN(SUBSTITUTE(AD10," ",""))+1)</f>
        <v>0</v>
      </c>
      <c r="AG10" s="510"/>
      <c r="AH10" s="31"/>
      <c r="AI10" s="31"/>
      <c r="AJ10" s="31"/>
      <c r="AK10" s="31"/>
      <c r="AL10" s="31"/>
      <c r="AM10" s="31"/>
      <c r="AN10" s="31"/>
      <c r="AO10" s="31"/>
      <c r="AP10" s="31"/>
    </row>
    <row r="11" ht="89.25" customHeight="1">
      <c r="A11" s="326">
        <v>10010.0</v>
      </c>
      <c r="B11" s="535" t="s">
        <v>36</v>
      </c>
      <c r="C11" s="535" t="s">
        <v>8241</v>
      </c>
      <c r="D11" s="510" t="s">
        <v>8302</v>
      </c>
      <c r="E11" s="535" t="s">
        <v>812</v>
      </c>
      <c r="F11" s="510" t="s">
        <v>8233</v>
      </c>
      <c r="G11" s="510" t="s">
        <v>8303</v>
      </c>
      <c r="H11" s="510" t="s">
        <v>8304</v>
      </c>
      <c r="I11" s="510" t="s">
        <v>8305</v>
      </c>
      <c r="J11" s="510" t="s">
        <v>6076</v>
      </c>
      <c r="K11" s="535" t="s">
        <v>248</v>
      </c>
      <c r="L11" s="535" t="s">
        <v>420</v>
      </c>
      <c r="M11" s="790" t="s">
        <v>6732</v>
      </c>
      <c r="N11" s="535" t="s">
        <v>8306</v>
      </c>
      <c r="O11" s="761">
        <v>20.0</v>
      </c>
      <c r="P11" s="510" t="s">
        <v>8302</v>
      </c>
      <c r="Q11" s="510" t="s">
        <v>8304</v>
      </c>
      <c r="R11" s="510" t="s">
        <v>761</v>
      </c>
      <c r="S11" s="535" t="s">
        <v>8307</v>
      </c>
      <c r="T11" s="535" t="s">
        <v>763</v>
      </c>
      <c r="U11" s="510" t="s">
        <v>498</v>
      </c>
      <c r="V11" s="833">
        <v>44779.0</v>
      </c>
      <c r="W11" s="510" t="s">
        <v>8308</v>
      </c>
      <c r="X11" s="510" t="s">
        <v>8310</v>
      </c>
      <c r="Y11" s="537">
        <v>42.4853888589263</v>
      </c>
      <c r="Z11" s="537">
        <v>-71.2120859872416</v>
      </c>
      <c r="AA11" s="510" t="s">
        <v>8309</v>
      </c>
      <c r="AB11" s="542" t="s">
        <v>8304</v>
      </c>
      <c r="AC11" s="510">
        <f t="shared" si="1"/>
        <v>10</v>
      </c>
      <c r="AD11" s="510"/>
      <c r="AE11" s="510"/>
      <c r="AF11" s="510"/>
      <c r="AG11" s="510"/>
      <c r="AH11" s="31"/>
      <c r="AI11" s="31"/>
      <c r="AJ11" s="31"/>
      <c r="AK11" s="31"/>
      <c r="AL11" s="31"/>
      <c r="AM11" s="31"/>
      <c r="AN11" s="31"/>
      <c r="AO11" s="31"/>
      <c r="AP11" s="31"/>
    </row>
    <row r="12" ht="122.25" customHeight="1">
      <c r="A12" s="326">
        <v>10011.0</v>
      </c>
      <c r="B12" s="657" t="s">
        <v>36</v>
      </c>
      <c r="C12" s="535" t="s">
        <v>8241</v>
      </c>
      <c r="D12" s="452" t="s">
        <v>8311</v>
      </c>
      <c r="E12" s="452" t="s">
        <v>1209</v>
      </c>
      <c r="F12" s="535" t="s">
        <v>8233</v>
      </c>
      <c r="G12" s="452" t="s">
        <v>8312</v>
      </c>
      <c r="H12" s="452" t="s">
        <v>8313</v>
      </c>
      <c r="I12" s="452" t="s">
        <v>8314</v>
      </c>
      <c r="J12" s="489" t="s">
        <v>8315</v>
      </c>
      <c r="K12" s="452" t="s">
        <v>26</v>
      </c>
      <c r="L12" s="452" t="s">
        <v>420</v>
      </c>
      <c r="M12" s="1387">
        <v>94133.0</v>
      </c>
      <c r="O12" s="452">
        <v>10.0</v>
      </c>
      <c r="P12" s="452" t="s">
        <v>8311</v>
      </c>
      <c r="Q12" s="452" t="s">
        <v>8313</v>
      </c>
      <c r="R12" s="452" t="s">
        <v>8315</v>
      </c>
      <c r="S12" s="452" t="s">
        <v>26</v>
      </c>
      <c r="T12" s="452" t="s">
        <v>420</v>
      </c>
      <c r="U12" s="452" t="s">
        <v>3464</v>
      </c>
      <c r="V12" s="713" t="s">
        <v>10716</v>
      </c>
      <c r="W12" s="452" t="s">
        <v>8313</v>
      </c>
      <c r="AA12" s="490" t="s">
        <v>8316</v>
      </c>
      <c r="AB12" s="452" t="s">
        <v>8313</v>
      </c>
      <c r="AC12" s="657">
        <f t="shared" si="1"/>
        <v>20</v>
      </c>
      <c r="AD12" s="452" t="s">
        <v>8317</v>
      </c>
      <c r="AE12" s="688" t="s">
        <v>8318</v>
      </c>
      <c r="AF12" s="452" t="s">
        <v>8319</v>
      </c>
      <c r="AH12" s="31"/>
      <c r="AI12" s="31"/>
      <c r="AJ12" s="31"/>
      <c r="AK12" s="31"/>
      <c r="AL12" s="31"/>
      <c r="AM12" s="31"/>
      <c r="AN12" s="31"/>
      <c r="AO12" s="31"/>
      <c r="AP12" s="31"/>
    </row>
    <row r="13" ht="45.0" customHeight="1">
      <c r="A13" s="326">
        <v>10012.0</v>
      </c>
      <c r="B13" s="535" t="s">
        <v>36</v>
      </c>
      <c r="C13" s="535" t="s">
        <v>8241</v>
      </c>
      <c r="D13" s="510" t="s">
        <v>8320</v>
      </c>
      <c r="E13" s="535" t="s">
        <v>812</v>
      </c>
      <c r="F13" s="510" t="s">
        <v>8233</v>
      </c>
      <c r="G13" s="510" t="s">
        <v>8321</v>
      </c>
      <c r="H13" s="510" t="s">
        <v>8322</v>
      </c>
      <c r="I13" s="510" t="s">
        <v>8323</v>
      </c>
      <c r="J13" s="510" t="s">
        <v>7317</v>
      </c>
      <c r="K13" s="535" t="s">
        <v>248</v>
      </c>
      <c r="L13" s="535" t="s">
        <v>420</v>
      </c>
      <c r="M13" s="790" t="s">
        <v>7733</v>
      </c>
      <c r="N13" s="535" t="s">
        <v>8324</v>
      </c>
      <c r="O13" s="761">
        <v>6670.0</v>
      </c>
      <c r="P13" s="510" t="s">
        <v>8325</v>
      </c>
      <c r="Q13" s="510" t="s">
        <v>8322</v>
      </c>
      <c r="R13" s="510" t="s">
        <v>8326</v>
      </c>
      <c r="S13" s="535" t="s">
        <v>1615</v>
      </c>
      <c r="T13" s="535" t="s">
        <v>1077</v>
      </c>
      <c r="U13" s="510" t="s">
        <v>498</v>
      </c>
      <c r="V13" s="833">
        <v>44376.0</v>
      </c>
      <c r="W13" s="510" t="s">
        <v>8327</v>
      </c>
      <c r="X13" s="510" t="s">
        <v>8329</v>
      </c>
      <c r="Y13" s="537">
        <v>42.4021928941314</v>
      </c>
      <c r="Z13" s="537">
        <v>-71.2588570025882</v>
      </c>
      <c r="AA13" s="510" t="s">
        <v>8328</v>
      </c>
      <c r="AB13" s="542" t="s">
        <v>8330</v>
      </c>
      <c r="AC13" s="510">
        <f t="shared" si="1"/>
        <v>29</v>
      </c>
      <c r="AD13" s="510"/>
      <c r="AE13" s="510"/>
      <c r="AF13" s="510"/>
      <c r="AG13" s="510"/>
      <c r="AH13" s="31"/>
      <c r="AI13" s="31"/>
      <c r="AJ13" s="31"/>
      <c r="AK13" s="31"/>
      <c r="AL13" s="31"/>
      <c r="AM13" s="31"/>
      <c r="AN13" s="31"/>
      <c r="AO13" s="31"/>
      <c r="AP13" s="31"/>
    </row>
    <row r="14" ht="141.75" customHeight="1">
      <c r="A14" s="326">
        <v>10013.0</v>
      </c>
      <c r="B14" s="535" t="s">
        <v>36</v>
      </c>
      <c r="C14" s="535" t="s">
        <v>8241</v>
      </c>
      <c r="D14" s="510" t="s">
        <v>8331</v>
      </c>
      <c r="E14" s="535" t="s">
        <v>1209</v>
      </c>
      <c r="F14" s="510" t="s">
        <v>8233</v>
      </c>
      <c r="G14" s="510" t="s">
        <v>8332</v>
      </c>
      <c r="H14" s="510" t="s">
        <v>8333</v>
      </c>
      <c r="I14" s="510" t="s">
        <v>8334</v>
      </c>
      <c r="J14" s="510" t="s">
        <v>878</v>
      </c>
      <c r="K14" s="535" t="s">
        <v>103</v>
      </c>
      <c r="L14" s="535" t="s">
        <v>618</v>
      </c>
      <c r="M14" s="790" t="s">
        <v>8335</v>
      </c>
      <c r="N14" s="535" t="s">
        <v>8336</v>
      </c>
      <c r="O14" s="761">
        <v>63.0</v>
      </c>
      <c r="P14" s="510" t="s">
        <v>8331</v>
      </c>
      <c r="Q14" s="510" t="s">
        <v>8333</v>
      </c>
      <c r="R14" s="510" t="s">
        <v>878</v>
      </c>
      <c r="S14" s="535" t="s">
        <v>103</v>
      </c>
      <c r="T14" s="535" t="s">
        <v>618</v>
      </c>
      <c r="U14" s="510" t="s">
        <v>498</v>
      </c>
      <c r="V14" s="833">
        <v>44801.0</v>
      </c>
      <c r="W14" s="510" t="s">
        <v>8337</v>
      </c>
      <c r="X14" s="510"/>
      <c r="Y14" s="537">
        <v>43.6223485453282</v>
      </c>
      <c r="Z14" s="537">
        <v>-79.6679303564139</v>
      </c>
      <c r="AA14" s="510" t="s">
        <v>8338</v>
      </c>
      <c r="AB14" s="542" t="s">
        <v>8339</v>
      </c>
      <c r="AC14" s="510">
        <f t="shared" si="1"/>
        <v>29</v>
      </c>
      <c r="AD14" s="510"/>
      <c r="AE14" s="510"/>
      <c r="AF14" s="510"/>
      <c r="AG14" s="510"/>
      <c r="AH14" s="31"/>
      <c r="AI14" s="31"/>
      <c r="AJ14" s="31"/>
      <c r="AK14" s="31"/>
      <c r="AL14" s="31"/>
      <c r="AM14" s="31"/>
      <c r="AN14" s="31"/>
      <c r="AO14" s="31"/>
      <c r="AP14" s="31"/>
    </row>
    <row r="15" ht="141.75" customHeight="1">
      <c r="A15" s="326">
        <v>10014.0</v>
      </c>
      <c r="B15" s="535" t="s">
        <v>36</v>
      </c>
      <c r="C15" s="535" t="s">
        <v>8241</v>
      </c>
      <c r="D15" s="510" t="s">
        <v>8331</v>
      </c>
      <c r="E15" s="535" t="s">
        <v>1209</v>
      </c>
      <c r="F15" s="510" t="s">
        <v>8233</v>
      </c>
      <c r="G15" s="510" t="s">
        <v>8332</v>
      </c>
      <c r="H15" s="510" t="s">
        <v>8333</v>
      </c>
      <c r="I15" s="510" t="s">
        <v>8340</v>
      </c>
      <c r="J15" s="510" t="s">
        <v>8341</v>
      </c>
      <c r="K15" s="535" t="s">
        <v>95</v>
      </c>
      <c r="L15" s="535" t="s">
        <v>420</v>
      </c>
      <c r="M15" s="790" t="s">
        <v>8342</v>
      </c>
      <c r="N15" s="535" t="s">
        <v>8336</v>
      </c>
      <c r="O15" s="761">
        <v>97.0</v>
      </c>
      <c r="P15" s="510" t="s">
        <v>8331</v>
      </c>
      <c r="Q15" s="510" t="s">
        <v>8333</v>
      </c>
      <c r="R15" s="510" t="s">
        <v>878</v>
      </c>
      <c r="S15" s="535" t="s">
        <v>103</v>
      </c>
      <c r="T15" s="535" t="s">
        <v>618</v>
      </c>
      <c r="U15" s="510" t="s">
        <v>498</v>
      </c>
      <c r="V15" s="833">
        <v>44801.0</v>
      </c>
      <c r="W15" s="510" t="s">
        <v>8343</v>
      </c>
      <c r="X15" s="510"/>
      <c r="Y15" s="537">
        <v>33.1100919215183</v>
      </c>
      <c r="Z15" s="537">
        <v>-96.817264202796</v>
      </c>
      <c r="AA15" s="510" t="s">
        <v>8338</v>
      </c>
      <c r="AB15" s="542" t="s">
        <v>8339</v>
      </c>
      <c r="AC15" s="510">
        <f t="shared" si="1"/>
        <v>29</v>
      </c>
      <c r="AD15" s="510"/>
      <c r="AE15" s="510"/>
      <c r="AF15" s="510"/>
      <c r="AG15" s="510"/>
      <c r="AH15" s="31"/>
      <c r="AI15" s="31"/>
      <c r="AJ15" s="31"/>
      <c r="AK15" s="31"/>
      <c r="AL15" s="31"/>
      <c r="AM15" s="31"/>
      <c r="AN15" s="31"/>
      <c r="AO15" s="31"/>
      <c r="AP15" s="31"/>
    </row>
    <row r="16" ht="153.0" customHeight="1">
      <c r="A16" s="326">
        <v>10015.0</v>
      </c>
      <c r="B16" s="535" t="s">
        <v>36</v>
      </c>
      <c r="C16" s="535" t="s">
        <v>8241</v>
      </c>
      <c r="D16" s="510" t="s">
        <v>8344</v>
      </c>
      <c r="E16" s="535" t="s">
        <v>812</v>
      </c>
      <c r="F16" s="510" t="s">
        <v>8233</v>
      </c>
      <c r="G16" s="510" t="s">
        <v>8345</v>
      </c>
      <c r="H16" s="510" t="s">
        <v>8346</v>
      </c>
      <c r="I16" s="510" t="s">
        <v>8347</v>
      </c>
      <c r="J16" s="510" t="s">
        <v>5233</v>
      </c>
      <c r="K16" s="535" t="s">
        <v>42</v>
      </c>
      <c r="L16" s="535" t="s">
        <v>420</v>
      </c>
      <c r="M16" s="535">
        <v>48170.0</v>
      </c>
      <c r="N16" s="535" t="s">
        <v>8348</v>
      </c>
      <c r="O16" s="761">
        <v>124.0</v>
      </c>
      <c r="P16" s="510" t="s">
        <v>8349</v>
      </c>
      <c r="Q16" s="510" t="s">
        <v>8350</v>
      </c>
      <c r="R16" s="510" t="s">
        <v>657</v>
      </c>
      <c r="S16" s="535" t="s">
        <v>658</v>
      </c>
      <c r="T16" s="535" t="s">
        <v>659</v>
      </c>
      <c r="U16" s="510" t="s">
        <v>498</v>
      </c>
      <c r="V16" s="833">
        <v>44376.0</v>
      </c>
      <c r="W16" s="510" t="s">
        <v>8351</v>
      </c>
      <c r="X16" s="510" t="s">
        <v>8353</v>
      </c>
      <c r="Y16" s="537">
        <v>42.3914713653717</v>
      </c>
      <c r="Z16" s="537">
        <v>-83.484952400738</v>
      </c>
      <c r="AA16" s="510" t="s">
        <v>8352</v>
      </c>
      <c r="AB16" s="542" t="s">
        <v>8346</v>
      </c>
      <c r="AC16" s="510">
        <f t="shared" si="1"/>
        <v>29</v>
      </c>
      <c r="AD16" s="510"/>
      <c r="AE16" s="510"/>
      <c r="AF16" s="510"/>
      <c r="AG16" s="510"/>
      <c r="AH16" s="31"/>
      <c r="AI16" s="31"/>
      <c r="AJ16" s="31"/>
      <c r="AK16" s="31"/>
      <c r="AL16" s="31"/>
      <c r="AM16" s="31"/>
      <c r="AN16" s="31"/>
      <c r="AO16" s="31"/>
      <c r="AP16" s="31"/>
    </row>
    <row r="17">
      <c r="A17" s="326">
        <v>10016.0</v>
      </c>
      <c r="B17" s="535" t="s">
        <v>36</v>
      </c>
      <c r="C17" s="535" t="s">
        <v>8241</v>
      </c>
      <c r="D17" s="510" t="s">
        <v>8354</v>
      </c>
      <c r="E17" s="535" t="s">
        <v>812</v>
      </c>
      <c r="F17" s="510" t="s">
        <v>8233</v>
      </c>
      <c r="G17" s="510" t="s">
        <v>8355</v>
      </c>
      <c r="H17" s="510" t="s">
        <v>8356</v>
      </c>
      <c r="I17" s="510" t="s">
        <v>8357</v>
      </c>
      <c r="J17" s="510" t="s">
        <v>8358</v>
      </c>
      <c r="K17" s="535" t="s">
        <v>86</v>
      </c>
      <c r="L17" s="535" t="s">
        <v>420</v>
      </c>
      <c r="M17" s="535">
        <v>60559.0</v>
      </c>
      <c r="N17" s="535" t="s">
        <v>8359</v>
      </c>
      <c r="O17" s="761">
        <v>114.0</v>
      </c>
      <c r="P17" s="510" t="s">
        <v>8360</v>
      </c>
      <c r="Q17" s="510" t="s">
        <v>8361</v>
      </c>
      <c r="R17" s="510" t="s">
        <v>8358</v>
      </c>
      <c r="S17" s="535" t="s">
        <v>86</v>
      </c>
      <c r="T17" s="535" t="s">
        <v>420</v>
      </c>
      <c r="U17" s="510" t="s">
        <v>498</v>
      </c>
      <c r="V17" s="833">
        <v>44376.0</v>
      </c>
      <c r="W17" s="510" t="s">
        <v>8362</v>
      </c>
      <c r="X17" s="510" t="s">
        <v>8364</v>
      </c>
      <c r="Y17" s="537">
        <v>41.8205111122759</v>
      </c>
      <c r="Z17" s="537">
        <v>-87.9613408756265</v>
      </c>
      <c r="AA17" s="510" t="s">
        <v>8363</v>
      </c>
      <c r="AB17" s="542" t="s">
        <v>8356</v>
      </c>
      <c r="AC17" s="510">
        <f t="shared" si="1"/>
        <v>23</v>
      </c>
      <c r="AD17" s="510"/>
      <c r="AE17" s="510"/>
      <c r="AF17" s="510"/>
      <c r="AG17" s="510"/>
      <c r="AH17" s="31"/>
      <c r="AI17" s="31"/>
      <c r="AJ17" s="31"/>
      <c r="AK17" s="31"/>
      <c r="AL17" s="31"/>
      <c r="AM17" s="31"/>
      <c r="AN17" s="31"/>
      <c r="AO17" s="31"/>
      <c r="AP17" s="31"/>
    </row>
    <row r="18">
      <c r="A18" s="326">
        <v>10017.0</v>
      </c>
      <c r="B18" s="535" t="s">
        <v>36</v>
      </c>
      <c r="C18" s="535" t="s">
        <v>8241</v>
      </c>
      <c r="D18" s="510" t="s">
        <v>8365</v>
      </c>
      <c r="E18" s="535" t="s">
        <v>812</v>
      </c>
      <c r="F18" s="510" t="s">
        <v>8286</v>
      </c>
      <c r="G18" s="510" t="s">
        <v>8366</v>
      </c>
      <c r="H18" s="510" t="s">
        <v>8367</v>
      </c>
      <c r="I18" s="510" t="s">
        <v>8368</v>
      </c>
      <c r="J18" s="510" t="s">
        <v>6666</v>
      </c>
      <c r="K18" s="535" t="s">
        <v>6667</v>
      </c>
      <c r="L18" s="535" t="s">
        <v>420</v>
      </c>
      <c r="M18" s="791" t="s">
        <v>6668</v>
      </c>
      <c r="N18" s="535"/>
      <c r="O18" s="761">
        <v>150.0</v>
      </c>
      <c r="P18" s="510" t="s">
        <v>8369</v>
      </c>
      <c r="Q18" s="510" t="s">
        <v>8370</v>
      </c>
      <c r="R18" s="510" t="s">
        <v>761</v>
      </c>
      <c r="S18" s="535"/>
      <c r="T18" s="535" t="s">
        <v>763</v>
      </c>
      <c r="U18" s="510" t="s">
        <v>498</v>
      </c>
      <c r="V18" s="833">
        <v>45339.0</v>
      </c>
      <c r="W18" s="510" t="s">
        <v>8371</v>
      </c>
      <c r="X18" s="510"/>
      <c r="Y18" s="537">
        <v>41.5884704912468</v>
      </c>
      <c r="Z18" s="537">
        <v>-71.4301652614292</v>
      </c>
      <c r="AA18" s="732" t="s">
        <v>8372</v>
      </c>
      <c r="AB18" s="510"/>
      <c r="AC18" s="510">
        <f t="shared" si="1"/>
        <v>30</v>
      </c>
      <c r="AD18" s="452" t="s">
        <v>8373</v>
      </c>
      <c r="AE18" s="452" t="s">
        <v>8374</v>
      </c>
      <c r="AF18" s="510"/>
      <c r="AG18" s="510"/>
      <c r="AH18" s="31"/>
      <c r="AI18" s="31"/>
      <c r="AJ18" s="31"/>
      <c r="AK18" s="31"/>
      <c r="AL18" s="31"/>
      <c r="AM18" s="31"/>
      <c r="AN18" s="31"/>
      <c r="AO18" s="31"/>
      <c r="AP18" s="31"/>
    </row>
    <row r="19" ht="99.75" customHeight="1">
      <c r="A19" s="326">
        <v>10018.0</v>
      </c>
      <c r="B19" s="535" t="s">
        <v>36</v>
      </c>
      <c r="C19" s="535" t="s">
        <v>8241</v>
      </c>
      <c r="D19" s="510" t="s">
        <v>272</v>
      </c>
      <c r="E19" s="535" t="s">
        <v>812</v>
      </c>
      <c r="F19" s="510" t="s">
        <v>8286</v>
      </c>
      <c r="G19" s="510" t="s">
        <v>8375</v>
      </c>
      <c r="H19" s="510" t="s">
        <v>1227</v>
      </c>
      <c r="I19" s="510" t="s">
        <v>1228</v>
      </c>
      <c r="J19" s="510" t="s">
        <v>1229</v>
      </c>
      <c r="K19" s="510" t="s">
        <v>95</v>
      </c>
      <c r="L19" s="535" t="s">
        <v>420</v>
      </c>
      <c r="M19" s="657">
        <v>28202.0</v>
      </c>
      <c r="N19" s="535" t="s">
        <v>1230</v>
      </c>
      <c r="O19" s="535">
        <v>850.0</v>
      </c>
      <c r="P19" s="510" t="s">
        <v>272</v>
      </c>
      <c r="Q19" s="510" t="s">
        <v>1227</v>
      </c>
      <c r="R19" s="522" t="s">
        <v>1231</v>
      </c>
      <c r="S19" s="657" t="s">
        <v>127</v>
      </c>
      <c r="T19" s="657" t="s">
        <v>420</v>
      </c>
      <c r="U19" s="510" t="s">
        <v>498</v>
      </c>
      <c r="V19" s="833">
        <v>45295.0</v>
      </c>
      <c r="W19" s="510" t="s">
        <v>1232</v>
      </c>
      <c r="X19" s="510"/>
      <c r="Y19" s="537">
        <v>29.7424134917134</v>
      </c>
      <c r="Z19" s="537">
        <v>-95.5604759466238</v>
      </c>
      <c r="AA19" s="537" t="s">
        <v>1233</v>
      </c>
      <c r="AB19" s="510" t="s">
        <v>1234</v>
      </c>
      <c r="AC19" s="510">
        <f t="shared" si="1"/>
        <v>27</v>
      </c>
      <c r="AD19" s="510" t="s">
        <v>4766</v>
      </c>
      <c r="AE19" s="510" t="s">
        <v>4767</v>
      </c>
      <c r="AF19" s="934" t="s">
        <v>4768</v>
      </c>
      <c r="AG19" s="510"/>
      <c r="AH19" s="31"/>
      <c r="AI19" s="31"/>
      <c r="AJ19" s="31"/>
      <c r="AK19" s="31"/>
      <c r="AL19" s="31"/>
      <c r="AM19" s="31"/>
      <c r="AN19" s="31"/>
      <c r="AO19" s="31"/>
      <c r="AP19" s="31"/>
    </row>
    <row r="20" ht="147.0" customHeight="1">
      <c r="A20" s="326">
        <v>10019.0</v>
      </c>
      <c r="B20" s="535" t="s">
        <v>36</v>
      </c>
      <c r="C20" s="535" t="s">
        <v>8241</v>
      </c>
      <c r="D20" s="510" t="s">
        <v>8376</v>
      </c>
      <c r="E20" s="535" t="s">
        <v>812</v>
      </c>
      <c r="F20" s="510" t="s">
        <v>8377</v>
      </c>
      <c r="G20" s="510" t="s">
        <v>8378</v>
      </c>
      <c r="H20" s="510" t="s">
        <v>8379</v>
      </c>
      <c r="I20" s="510" t="s">
        <v>8380</v>
      </c>
      <c r="J20" s="510" t="s">
        <v>1229</v>
      </c>
      <c r="K20" s="535" t="s">
        <v>95</v>
      </c>
      <c r="L20" s="535" t="s">
        <v>420</v>
      </c>
      <c r="M20" s="535">
        <v>77079.0</v>
      </c>
      <c r="N20" s="535" t="s">
        <v>8381</v>
      </c>
      <c r="O20" s="761">
        <v>2400.0</v>
      </c>
      <c r="P20" s="510" t="s">
        <v>8382</v>
      </c>
      <c r="Q20" s="510" t="s">
        <v>8379</v>
      </c>
      <c r="R20" s="510" t="s">
        <v>3039</v>
      </c>
      <c r="S20" s="535" t="s">
        <v>3039</v>
      </c>
      <c r="T20" s="535" t="s">
        <v>2098</v>
      </c>
      <c r="U20" s="510" t="s">
        <v>498</v>
      </c>
      <c r="V20" s="833">
        <v>44376.0</v>
      </c>
      <c r="W20" s="510" t="s">
        <v>8383</v>
      </c>
      <c r="X20" s="510" t="s">
        <v>8385</v>
      </c>
      <c r="Y20" s="537">
        <v>29.7830858456773</v>
      </c>
      <c r="Z20" s="537">
        <v>-95.630669310974</v>
      </c>
      <c r="AA20" s="510" t="s">
        <v>8384</v>
      </c>
      <c r="AB20" s="542" t="s">
        <v>8386</v>
      </c>
      <c r="AC20" s="510">
        <f t="shared" si="1"/>
        <v>22</v>
      </c>
      <c r="AD20" s="510"/>
      <c r="AE20" s="510"/>
      <c r="AF20" s="510"/>
      <c r="AG20" s="510"/>
      <c r="AH20" s="31"/>
      <c r="AI20" s="31"/>
      <c r="AJ20" s="31"/>
      <c r="AK20" s="31"/>
      <c r="AL20" s="31"/>
      <c r="AM20" s="31"/>
      <c r="AN20" s="31"/>
      <c r="AO20" s="31"/>
      <c r="AP20" s="31"/>
    </row>
    <row r="21" ht="105.0" customHeight="1">
      <c r="A21" s="326">
        <v>10020.0</v>
      </c>
      <c r="B21" s="535" t="s">
        <v>36</v>
      </c>
      <c r="C21" s="535" t="s">
        <v>8241</v>
      </c>
      <c r="D21" s="510" t="s">
        <v>8387</v>
      </c>
      <c r="E21" s="535" t="s">
        <v>812</v>
      </c>
      <c r="F21" s="510" t="s">
        <v>8233</v>
      </c>
      <c r="G21" s="510" t="s">
        <v>8388</v>
      </c>
      <c r="H21" s="510" t="s">
        <v>8389</v>
      </c>
      <c r="I21" s="510" t="s">
        <v>8390</v>
      </c>
      <c r="J21" s="510" t="s">
        <v>6968</v>
      </c>
      <c r="K21" s="535" t="s">
        <v>95</v>
      </c>
      <c r="L21" s="535" t="s">
        <v>420</v>
      </c>
      <c r="M21" s="535">
        <v>78229.0</v>
      </c>
      <c r="N21" s="535" t="s">
        <v>8391</v>
      </c>
      <c r="O21" s="761">
        <v>8.0</v>
      </c>
      <c r="P21" s="510" t="s">
        <v>8392</v>
      </c>
      <c r="Q21" s="510" t="s">
        <v>8389</v>
      </c>
      <c r="R21" s="510" t="s">
        <v>6968</v>
      </c>
      <c r="S21" s="535" t="s">
        <v>95</v>
      </c>
      <c r="T21" s="535" t="s">
        <v>420</v>
      </c>
      <c r="U21" s="510" t="s">
        <v>498</v>
      </c>
      <c r="V21" s="833">
        <v>44779.0</v>
      </c>
      <c r="W21" s="510" t="s">
        <v>8393</v>
      </c>
      <c r="X21" s="510" t="s">
        <v>8395</v>
      </c>
      <c r="Y21" s="537">
        <v>29.5030420970786</v>
      </c>
      <c r="Z21" s="537">
        <v>-98.5569709758734</v>
      </c>
      <c r="AA21" s="510" t="s">
        <v>8394</v>
      </c>
      <c r="AB21" s="542" t="s">
        <v>8389</v>
      </c>
      <c r="AC21" s="510">
        <f t="shared" si="1"/>
        <v>18</v>
      </c>
      <c r="AD21" s="510"/>
      <c r="AE21" s="510"/>
      <c r="AF21" s="510"/>
      <c r="AG21" s="510"/>
      <c r="AH21" s="31"/>
      <c r="AI21" s="31"/>
      <c r="AJ21" s="31"/>
      <c r="AK21" s="31"/>
      <c r="AL21" s="31"/>
      <c r="AM21" s="31"/>
      <c r="AN21" s="31"/>
      <c r="AO21" s="31"/>
      <c r="AP21" s="31"/>
    </row>
    <row r="22" ht="108.75" customHeight="1">
      <c r="A22" s="326">
        <v>10021.0</v>
      </c>
      <c r="B22" s="535" t="s">
        <v>36</v>
      </c>
      <c r="C22" s="535" t="s">
        <v>8241</v>
      </c>
      <c r="D22" s="510" t="s">
        <v>8396</v>
      </c>
      <c r="E22" s="535" t="s">
        <v>812</v>
      </c>
      <c r="F22" s="510" t="s">
        <v>8233</v>
      </c>
      <c r="G22" s="510" t="s">
        <v>8397</v>
      </c>
      <c r="H22" s="510" t="s">
        <v>8398</v>
      </c>
      <c r="I22" s="510" t="s">
        <v>8399</v>
      </c>
      <c r="J22" s="510" t="s">
        <v>4878</v>
      </c>
      <c r="K22" s="535" t="s">
        <v>103</v>
      </c>
      <c r="L22" s="535" t="s">
        <v>618</v>
      </c>
      <c r="M22" s="535" t="s">
        <v>8400</v>
      </c>
      <c r="N22" s="535" t="s">
        <v>8401</v>
      </c>
      <c r="O22" s="761">
        <v>142.0</v>
      </c>
      <c r="P22" s="510" t="s">
        <v>8396</v>
      </c>
      <c r="Q22" s="510" t="s">
        <v>8402</v>
      </c>
      <c r="R22" s="510" t="s">
        <v>4878</v>
      </c>
      <c r="S22" s="535" t="s">
        <v>103</v>
      </c>
      <c r="T22" s="535" t="s">
        <v>618</v>
      </c>
      <c r="U22" s="510" t="s">
        <v>498</v>
      </c>
      <c r="V22" s="833">
        <v>44376.0</v>
      </c>
      <c r="W22" s="510" t="s">
        <v>8403</v>
      </c>
      <c r="X22" s="510" t="s">
        <v>8405</v>
      </c>
      <c r="Y22" s="537">
        <v>43.5061068404711</v>
      </c>
      <c r="Z22" s="537">
        <v>-80.547734002543</v>
      </c>
      <c r="AA22" s="510" t="s">
        <v>8404</v>
      </c>
      <c r="AB22" s="542" t="s">
        <v>8406</v>
      </c>
      <c r="AC22" s="510">
        <f t="shared" si="1"/>
        <v>21</v>
      </c>
      <c r="AD22" s="510"/>
      <c r="AE22" s="510"/>
      <c r="AF22" s="510"/>
      <c r="AG22" s="510"/>
      <c r="AH22" s="31"/>
      <c r="AI22" s="31"/>
      <c r="AJ22" s="31"/>
      <c r="AK22" s="31"/>
      <c r="AL22" s="31"/>
      <c r="AM22" s="31"/>
      <c r="AN22" s="31"/>
      <c r="AO22" s="31"/>
      <c r="AP22" s="31"/>
    </row>
    <row r="23" ht="157.5" customHeight="1">
      <c r="A23" s="326">
        <v>10022.0</v>
      </c>
      <c r="B23" s="535" t="s">
        <v>36</v>
      </c>
      <c r="C23" s="535" t="s">
        <v>8241</v>
      </c>
      <c r="D23" s="510" t="s">
        <v>8407</v>
      </c>
      <c r="E23" s="535" t="s">
        <v>812</v>
      </c>
      <c r="F23" s="510" t="s">
        <v>8233</v>
      </c>
      <c r="G23" s="510" t="s">
        <v>8408</v>
      </c>
      <c r="H23" s="510" t="s">
        <v>8409</v>
      </c>
      <c r="I23" s="510" t="s">
        <v>8410</v>
      </c>
      <c r="J23" s="510" t="s">
        <v>8411</v>
      </c>
      <c r="K23" s="535" t="s">
        <v>248</v>
      </c>
      <c r="L23" s="535" t="s">
        <v>420</v>
      </c>
      <c r="M23" s="790" t="s">
        <v>8412</v>
      </c>
      <c r="N23" s="535" t="s">
        <v>8413</v>
      </c>
      <c r="O23" s="761">
        <v>4200.0</v>
      </c>
      <c r="P23" s="510" t="s">
        <v>8407</v>
      </c>
      <c r="Q23" s="510" t="s">
        <v>8414</v>
      </c>
      <c r="R23" s="510" t="s">
        <v>8411</v>
      </c>
      <c r="S23" s="535" t="s">
        <v>248</v>
      </c>
      <c r="T23" s="535" t="s">
        <v>420</v>
      </c>
      <c r="U23" s="510" t="s">
        <v>498</v>
      </c>
      <c r="V23" s="833">
        <v>44376.0</v>
      </c>
      <c r="W23" s="510" t="s">
        <v>8415</v>
      </c>
      <c r="X23" s="510"/>
      <c r="Y23" s="537">
        <v>42.2994847336963</v>
      </c>
      <c r="Z23" s="537">
        <v>-71.3508418179356</v>
      </c>
      <c r="AA23" s="510" t="s">
        <v>8416</v>
      </c>
      <c r="AB23" s="542" t="s">
        <v>8409</v>
      </c>
      <c r="AC23" s="510">
        <f t="shared" si="1"/>
        <v>30</v>
      </c>
      <c r="AD23" s="510"/>
      <c r="AE23" s="510"/>
      <c r="AF23" s="510"/>
      <c r="AG23" s="510"/>
      <c r="AH23" s="31"/>
      <c r="AI23" s="31"/>
      <c r="AJ23" s="31"/>
      <c r="AK23" s="31"/>
      <c r="AL23" s="31"/>
      <c r="AM23" s="31"/>
      <c r="AN23" s="31"/>
      <c r="AO23" s="31"/>
      <c r="AP23" s="31"/>
    </row>
    <row r="24" ht="15.75" customHeight="1">
      <c r="A24" s="326">
        <v>10023.0</v>
      </c>
      <c r="B24" s="657" t="s">
        <v>36</v>
      </c>
      <c r="C24" s="535" t="s">
        <v>8241</v>
      </c>
      <c r="D24" s="452" t="s">
        <v>8417</v>
      </c>
      <c r="E24" s="452" t="s">
        <v>812</v>
      </c>
      <c r="F24" s="535" t="s">
        <v>8233</v>
      </c>
      <c r="G24" s="452" t="s">
        <v>8418</v>
      </c>
      <c r="H24" s="452" t="s">
        <v>8419</v>
      </c>
      <c r="I24" s="452" t="s">
        <v>8420</v>
      </c>
      <c r="J24" s="489" t="s">
        <v>6581</v>
      </c>
      <c r="K24" s="452" t="s">
        <v>114</v>
      </c>
      <c r="L24" s="452" t="s">
        <v>420</v>
      </c>
      <c r="M24" s="1387">
        <v>80302.0</v>
      </c>
      <c r="O24" s="452">
        <v>25.0</v>
      </c>
      <c r="P24" s="452" t="s">
        <v>8417</v>
      </c>
      <c r="Q24" s="687" t="s">
        <v>8419</v>
      </c>
      <c r="R24" s="452" t="s">
        <v>6581</v>
      </c>
      <c r="S24" s="452" t="s">
        <v>114</v>
      </c>
      <c r="T24" s="452" t="s">
        <v>420</v>
      </c>
      <c r="U24" s="452" t="s">
        <v>8421</v>
      </c>
      <c r="V24" s="713" t="s">
        <v>1011</v>
      </c>
      <c r="W24" s="452" t="s">
        <v>8422</v>
      </c>
      <c r="Y24" s="452">
        <v>40.0143288800338</v>
      </c>
      <c r="Z24" s="452">
        <v>-105.294417239727</v>
      </c>
      <c r="AA24" s="490" t="s">
        <v>8423</v>
      </c>
      <c r="AB24" s="452" t="s">
        <v>8427</v>
      </c>
      <c r="AC24" s="657">
        <f t="shared" si="1"/>
        <v>11</v>
      </c>
      <c r="AD24" s="452" t="s">
        <v>8424</v>
      </c>
      <c r="AE24" s="688" t="s">
        <v>8425</v>
      </c>
      <c r="AF24" s="452" t="s">
        <v>8426</v>
      </c>
      <c r="AH24" s="31"/>
      <c r="AI24" s="31"/>
      <c r="AJ24" s="31"/>
      <c r="AK24" s="31"/>
      <c r="AL24" s="31"/>
      <c r="AM24" s="31"/>
      <c r="AN24" s="31"/>
      <c r="AO24" s="31"/>
      <c r="AP24" s="31"/>
    </row>
    <row r="25" ht="15.75" customHeight="1">
      <c r="A25" s="326">
        <v>10024.0</v>
      </c>
      <c r="B25" s="535" t="s">
        <v>36</v>
      </c>
      <c r="C25" s="535" t="s">
        <v>8241</v>
      </c>
      <c r="D25" s="510" t="s">
        <v>8428</v>
      </c>
      <c r="E25" s="535" t="s">
        <v>812</v>
      </c>
      <c r="F25" s="510" t="s">
        <v>8233</v>
      </c>
      <c r="G25" s="510" t="s">
        <v>8429</v>
      </c>
      <c r="H25" s="510" t="s">
        <v>8430</v>
      </c>
      <c r="I25" s="510" t="s">
        <v>8431</v>
      </c>
      <c r="J25" s="510" t="s">
        <v>908</v>
      </c>
      <c r="K25" s="535" t="s">
        <v>42</v>
      </c>
      <c r="L25" s="535" t="s">
        <v>420</v>
      </c>
      <c r="M25" s="535">
        <v>48104.0</v>
      </c>
      <c r="N25" s="535" t="s">
        <v>8432</v>
      </c>
      <c r="O25" s="761">
        <v>100.0</v>
      </c>
      <c r="P25" s="510" t="s">
        <v>8428</v>
      </c>
      <c r="Q25" s="510" t="s">
        <v>8430</v>
      </c>
      <c r="R25" s="510" t="s">
        <v>8433</v>
      </c>
      <c r="S25" s="535" t="s">
        <v>8434</v>
      </c>
      <c r="T25" s="535" t="s">
        <v>763</v>
      </c>
      <c r="U25" s="510" t="s">
        <v>498</v>
      </c>
      <c r="V25" s="833">
        <v>44435.0</v>
      </c>
      <c r="W25" s="510" t="s">
        <v>8435</v>
      </c>
      <c r="X25" s="510" t="s">
        <v>8437</v>
      </c>
      <c r="Y25" s="537">
        <v>42.2840073150643</v>
      </c>
      <c r="Z25" s="537">
        <v>-83.7479026295782</v>
      </c>
      <c r="AA25" s="510" t="s">
        <v>8436</v>
      </c>
      <c r="AB25" s="542" t="s">
        <v>8438</v>
      </c>
      <c r="AC25" s="510">
        <f t="shared" si="1"/>
        <v>21</v>
      </c>
      <c r="AD25" s="510"/>
      <c r="AE25" s="510"/>
      <c r="AF25" s="510"/>
      <c r="AG25" s="510"/>
      <c r="AH25" s="31"/>
      <c r="AI25" s="31"/>
      <c r="AJ25" s="31"/>
      <c r="AK25" s="31"/>
      <c r="AL25" s="31"/>
      <c r="AM25" s="31"/>
      <c r="AN25" s="31"/>
      <c r="AO25" s="31"/>
      <c r="AP25" s="31"/>
    </row>
    <row r="26" ht="15.75" customHeight="1">
      <c r="A26" s="326">
        <v>10025.0</v>
      </c>
      <c r="B26" s="535" t="s">
        <v>36</v>
      </c>
      <c r="C26" s="535" t="s">
        <v>8241</v>
      </c>
      <c r="D26" s="510" t="s">
        <v>8439</v>
      </c>
      <c r="E26" s="535" t="s">
        <v>1209</v>
      </c>
      <c r="F26" s="535" t="s">
        <v>6807</v>
      </c>
      <c r="G26" s="510" t="s">
        <v>8233</v>
      </c>
      <c r="H26" s="510" t="s">
        <v>8440</v>
      </c>
      <c r="I26" s="510" t="s">
        <v>8441</v>
      </c>
      <c r="J26" s="510" t="s">
        <v>3780</v>
      </c>
      <c r="K26" s="535" t="s">
        <v>26</v>
      </c>
      <c r="L26" s="535" t="s">
        <v>420</v>
      </c>
      <c r="M26" s="326">
        <v>95050.0</v>
      </c>
      <c r="N26" s="535" t="s">
        <v>8442</v>
      </c>
      <c r="O26" s="800">
        <v>365.0</v>
      </c>
      <c r="P26" s="510" t="s">
        <v>8443</v>
      </c>
      <c r="Q26" s="542" t="s">
        <v>8440</v>
      </c>
      <c r="R26" s="761" t="s">
        <v>3780</v>
      </c>
      <c r="S26" s="535" t="s">
        <v>26</v>
      </c>
      <c r="T26" s="510" t="s">
        <v>420</v>
      </c>
      <c r="U26" s="535" t="s">
        <v>1840</v>
      </c>
      <c r="V26" s="540" t="s">
        <v>6852</v>
      </c>
      <c r="W26" s="542" t="s">
        <v>8440</v>
      </c>
      <c r="X26" s="540" t="s">
        <v>8445</v>
      </c>
      <c r="Y26" s="1048">
        <v>37.37086</v>
      </c>
      <c r="Z26" s="1048">
        <v>-121.94488</v>
      </c>
      <c r="AA26" s="510" t="s">
        <v>8444</v>
      </c>
      <c r="AB26" s="542" t="s">
        <v>8440</v>
      </c>
      <c r="AC26" s="510">
        <f t="shared" si="1"/>
        <v>29</v>
      </c>
      <c r="AD26" s="510"/>
      <c r="AE26" s="510"/>
      <c r="AF26" s="510">
        <f>IF(LEN(TRIM(AD26))=0,0,LEN(TRIM(AD26))-LEN(SUBSTITUTE(AD26," ",""))+1)</f>
        <v>0</v>
      </c>
      <c r="AG26" s="510" t="s">
        <v>8446</v>
      </c>
      <c r="AH26" s="31"/>
      <c r="AI26" s="31"/>
      <c r="AJ26" s="31"/>
      <c r="AK26" s="31"/>
      <c r="AL26" s="31"/>
      <c r="AM26" s="31"/>
      <c r="AN26" s="31"/>
      <c r="AO26" s="31"/>
      <c r="AP26" s="31"/>
    </row>
    <row r="27" ht="15.75" customHeight="1">
      <c r="A27" s="326">
        <v>10026.0</v>
      </c>
      <c r="B27" s="1136" t="s">
        <v>36</v>
      </c>
      <c r="C27" s="1136" t="s">
        <v>8241</v>
      </c>
      <c r="D27" s="1014" t="s">
        <v>8447</v>
      </c>
      <c r="E27" s="1136" t="s">
        <v>812</v>
      </c>
      <c r="F27" s="1014" t="s">
        <v>8233</v>
      </c>
      <c r="G27" s="1014" t="s">
        <v>8448</v>
      </c>
      <c r="H27" s="1014" t="s">
        <v>8449</v>
      </c>
      <c r="I27" s="1014" t="s">
        <v>8450</v>
      </c>
      <c r="J27" s="1014" t="s">
        <v>551</v>
      </c>
      <c r="K27" s="1136" t="s">
        <v>26</v>
      </c>
      <c r="L27" s="1136" t="s">
        <v>420</v>
      </c>
      <c r="M27" s="1136">
        <v>95131.0</v>
      </c>
      <c r="N27" s="1136" t="s">
        <v>8451</v>
      </c>
      <c r="O27" s="1187">
        <v>41.0</v>
      </c>
      <c r="P27" s="1014" t="s">
        <v>8447</v>
      </c>
      <c r="Q27" s="1014" t="s">
        <v>8449</v>
      </c>
      <c r="R27" s="1014" t="s">
        <v>551</v>
      </c>
      <c r="S27" s="1136" t="s">
        <v>26</v>
      </c>
      <c r="T27" s="1136" t="s">
        <v>420</v>
      </c>
      <c r="U27" s="1014" t="s">
        <v>498</v>
      </c>
      <c r="V27" s="1242">
        <v>44801.0</v>
      </c>
      <c r="W27" s="1014" t="s">
        <v>8452</v>
      </c>
      <c r="X27" s="1014" t="s">
        <v>8454</v>
      </c>
      <c r="Y27" s="1186">
        <v>37.382518307822</v>
      </c>
      <c r="Z27" s="1186">
        <v>-121.918740518012</v>
      </c>
      <c r="AA27" s="1014" t="s">
        <v>8453</v>
      </c>
      <c r="AB27" s="1190" t="s">
        <v>8455</v>
      </c>
      <c r="AC27" s="1014">
        <f t="shared" si="1"/>
        <v>26</v>
      </c>
      <c r="AD27" s="1014"/>
      <c r="AE27" s="1014"/>
      <c r="AF27" s="1014"/>
      <c r="AG27" s="1014"/>
      <c r="AH27" s="1224"/>
      <c r="AI27" s="1224"/>
      <c r="AJ27" s="1224"/>
      <c r="AK27" s="1224"/>
      <c r="AL27" s="1224"/>
      <c r="AM27" s="1224"/>
      <c r="AN27" s="1224"/>
      <c r="AO27" s="1224"/>
      <c r="AP27" s="1224"/>
    </row>
    <row r="28" ht="15.75" customHeight="1">
      <c r="A28" s="326">
        <v>10027.0</v>
      </c>
      <c r="B28" s="1136" t="s">
        <v>36</v>
      </c>
      <c r="C28" s="1136" t="s">
        <v>8241</v>
      </c>
      <c r="D28" s="1014" t="s">
        <v>8456</v>
      </c>
      <c r="E28" s="1136" t="s">
        <v>1209</v>
      </c>
      <c r="F28" s="1014" t="s">
        <v>8233</v>
      </c>
      <c r="G28" s="1014" t="s">
        <v>8457</v>
      </c>
      <c r="H28" s="1014" t="s">
        <v>8458</v>
      </c>
      <c r="I28" s="1014" t="s">
        <v>8459</v>
      </c>
      <c r="J28" s="1014" t="s">
        <v>8460</v>
      </c>
      <c r="K28" s="1136" t="s">
        <v>141</v>
      </c>
      <c r="L28" s="1136" t="s">
        <v>420</v>
      </c>
      <c r="M28" s="1136">
        <v>30097.0</v>
      </c>
      <c r="N28" s="1136" t="s">
        <v>8461</v>
      </c>
      <c r="O28" s="1187">
        <v>1000.0</v>
      </c>
      <c r="P28" s="1014" t="s">
        <v>8462</v>
      </c>
      <c r="Q28" s="1014" t="s">
        <v>8458</v>
      </c>
      <c r="R28" s="1014" t="s">
        <v>8463</v>
      </c>
      <c r="S28" s="1136" t="s">
        <v>26</v>
      </c>
      <c r="T28" s="1136" t="s">
        <v>420</v>
      </c>
      <c r="U28" s="1014" t="s">
        <v>498</v>
      </c>
      <c r="V28" s="1242">
        <v>44801.0</v>
      </c>
      <c r="W28" s="1014" t="s">
        <v>8464</v>
      </c>
      <c r="X28" s="1014" t="s">
        <v>8466</v>
      </c>
      <c r="Y28" s="1186">
        <v>34.0626480132992</v>
      </c>
      <c r="Z28" s="1186">
        <v>-84.1729828181142</v>
      </c>
      <c r="AA28" s="1014" t="s">
        <v>8465</v>
      </c>
      <c r="AB28" s="1190" t="s">
        <v>8467</v>
      </c>
      <c r="AC28" s="1014">
        <f t="shared" si="1"/>
        <v>12</v>
      </c>
      <c r="AD28" s="1014"/>
      <c r="AE28" s="1014"/>
      <c r="AF28" s="1014"/>
      <c r="AG28" s="1014"/>
      <c r="AH28" s="1228"/>
      <c r="AI28" s="1228"/>
      <c r="AJ28" s="1228"/>
      <c r="AK28" s="1228"/>
      <c r="AL28" s="1228"/>
      <c r="AM28" s="1228"/>
      <c r="AN28" s="1228"/>
      <c r="AO28" s="1228"/>
      <c r="AP28" s="1228"/>
    </row>
    <row r="29" ht="15.75" customHeight="1">
      <c r="A29" s="326">
        <v>10028.0</v>
      </c>
      <c r="B29" s="1136" t="s">
        <v>36</v>
      </c>
      <c r="C29" s="1136" t="s">
        <v>8241</v>
      </c>
      <c r="D29" s="1014" t="s">
        <v>8468</v>
      </c>
      <c r="E29" s="1136" t="s">
        <v>812</v>
      </c>
      <c r="F29" s="1014" t="s">
        <v>8233</v>
      </c>
      <c r="G29" s="1014" t="s">
        <v>8469</v>
      </c>
      <c r="H29" s="1014" t="s">
        <v>8470</v>
      </c>
      <c r="I29" s="1014" t="s">
        <v>8471</v>
      </c>
      <c r="J29" s="1014" t="s">
        <v>6476</v>
      </c>
      <c r="K29" s="1136" t="s">
        <v>26</v>
      </c>
      <c r="L29" s="1136" t="s">
        <v>420</v>
      </c>
      <c r="M29" s="1184">
        <v>94301.0</v>
      </c>
      <c r="N29" s="1136"/>
      <c r="O29" s="1187">
        <v>286.0</v>
      </c>
      <c r="P29" s="1014" t="s">
        <v>8468</v>
      </c>
      <c r="Q29" s="1014" t="s">
        <v>8470</v>
      </c>
      <c r="R29" s="1014" t="s">
        <v>6476</v>
      </c>
      <c r="S29" s="1136" t="s">
        <v>26</v>
      </c>
      <c r="T29" s="1136" t="s">
        <v>420</v>
      </c>
      <c r="U29" s="1014" t="s">
        <v>486</v>
      </c>
      <c r="V29" s="1242">
        <v>45689.0</v>
      </c>
      <c r="W29" s="1014" t="s">
        <v>8472</v>
      </c>
      <c r="X29" s="1014"/>
      <c r="Y29" s="1186">
        <v>37.4421048231057</v>
      </c>
      <c r="Z29" s="1186">
        <v>-122.160281215923</v>
      </c>
      <c r="AA29" s="480" t="s">
        <v>8473</v>
      </c>
      <c r="AB29" s="1014"/>
      <c r="AC29" s="1014">
        <f t="shared" si="1"/>
        <v>19</v>
      </c>
      <c r="AD29" s="1014"/>
      <c r="AE29" s="1014"/>
      <c r="AF29" s="1014"/>
      <c r="AG29" s="1014"/>
      <c r="AH29" s="1224"/>
      <c r="AI29" s="1224"/>
      <c r="AJ29" s="1224"/>
      <c r="AK29" s="1224"/>
      <c r="AL29" s="1224"/>
      <c r="AM29" s="1224"/>
      <c r="AN29" s="1224"/>
      <c r="AO29" s="1224"/>
      <c r="AP29" s="1224"/>
    </row>
    <row r="30" ht="15.75" customHeight="1">
      <c r="A30" s="326">
        <v>10029.0</v>
      </c>
      <c r="B30" s="1136" t="s">
        <v>36</v>
      </c>
      <c r="C30" s="1136" t="s">
        <v>8241</v>
      </c>
      <c r="D30" s="1014" t="s">
        <v>8474</v>
      </c>
      <c r="E30" s="1136" t="s">
        <v>812</v>
      </c>
      <c r="F30" s="1014" t="s">
        <v>8233</v>
      </c>
      <c r="G30" s="1014" t="s">
        <v>8475</v>
      </c>
      <c r="H30" s="1014" t="s">
        <v>8476</v>
      </c>
      <c r="I30" s="1014" t="s">
        <v>8477</v>
      </c>
      <c r="J30" s="1014" t="s">
        <v>5789</v>
      </c>
      <c r="K30" s="1136" t="s">
        <v>106</v>
      </c>
      <c r="L30" s="1136" t="s">
        <v>420</v>
      </c>
      <c r="M30" s="1136">
        <v>10013.0</v>
      </c>
      <c r="N30" s="1136" t="s">
        <v>8478</v>
      </c>
      <c r="O30" s="1187">
        <v>14.0</v>
      </c>
      <c r="P30" s="1014" t="s">
        <v>8474</v>
      </c>
      <c r="Q30" s="1014" t="s">
        <v>8476</v>
      </c>
      <c r="R30" s="1014" t="s">
        <v>5789</v>
      </c>
      <c r="S30" s="1136" t="s">
        <v>106</v>
      </c>
      <c r="T30" s="1136" t="s">
        <v>420</v>
      </c>
      <c r="U30" s="1014" t="s">
        <v>498</v>
      </c>
      <c r="V30" s="1242">
        <v>44779.0</v>
      </c>
      <c r="W30" s="1014" t="s">
        <v>8479</v>
      </c>
      <c r="X30" s="1014" t="s">
        <v>8481</v>
      </c>
      <c r="Y30" s="1186">
        <v>40.7201959452772</v>
      </c>
      <c r="Z30" s="1186">
        <v>-74.006121717883</v>
      </c>
      <c r="AA30" s="1014" t="s">
        <v>8480</v>
      </c>
      <c r="AB30" s="1190" t="s">
        <v>8482</v>
      </c>
      <c r="AC30" s="1014">
        <f t="shared" si="1"/>
        <v>29</v>
      </c>
      <c r="AD30" s="1014"/>
      <c r="AE30" s="1014"/>
      <c r="AF30" s="1014"/>
      <c r="AG30" s="1014"/>
      <c r="AH30" s="207"/>
      <c r="AI30" s="207"/>
      <c r="AJ30" s="207"/>
      <c r="AK30" s="207"/>
      <c r="AL30" s="207"/>
      <c r="AM30" s="207"/>
      <c r="AN30" s="207"/>
      <c r="AO30" s="207"/>
      <c r="AP30" s="207"/>
    </row>
    <row r="31" ht="15.75" customHeight="1">
      <c r="A31" s="326">
        <v>10030.0</v>
      </c>
      <c r="B31" s="1136" t="s">
        <v>36</v>
      </c>
      <c r="C31" s="1136" t="s">
        <v>8241</v>
      </c>
      <c r="D31" s="1014" t="s">
        <v>8483</v>
      </c>
      <c r="E31" s="1136" t="s">
        <v>812</v>
      </c>
      <c r="F31" s="1014" t="s">
        <v>8233</v>
      </c>
      <c r="G31" s="1014" t="s">
        <v>8484</v>
      </c>
      <c r="H31" s="1014" t="s">
        <v>8485</v>
      </c>
      <c r="I31" s="1014" t="s">
        <v>8486</v>
      </c>
      <c r="J31" s="1014" t="s">
        <v>6295</v>
      </c>
      <c r="K31" s="1136" t="s">
        <v>6296</v>
      </c>
      <c r="L31" s="1136" t="s">
        <v>420</v>
      </c>
      <c r="M31" s="1136">
        <v>20001.0</v>
      </c>
      <c r="N31" s="1136" t="s">
        <v>8487</v>
      </c>
      <c r="O31" s="1187"/>
      <c r="P31" s="1014" t="s">
        <v>8488</v>
      </c>
      <c r="Q31" s="1014" t="s">
        <v>8489</v>
      </c>
      <c r="R31" s="1014" t="s">
        <v>657</v>
      </c>
      <c r="S31" s="1136" t="s">
        <v>658</v>
      </c>
      <c r="T31" s="1136" t="s">
        <v>659</v>
      </c>
      <c r="U31" s="1014" t="s">
        <v>498</v>
      </c>
      <c r="V31" s="1242">
        <v>44376.0</v>
      </c>
      <c r="W31" s="1014" t="s">
        <v>8490</v>
      </c>
      <c r="X31" s="1014" t="s">
        <v>8492</v>
      </c>
      <c r="Y31" s="1186">
        <v>38.8947753838136</v>
      </c>
      <c r="Z31" s="1186">
        <v>-77.0112376027253</v>
      </c>
      <c r="AA31" s="1014" t="s">
        <v>8491</v>
      </c>
      <c r="AB31" s="1190" t="s">
        <v>8493</v>
      </c>
      <c r="AC31" s="1014">
        <f t="shared" si="1"/>
        <v>29</v>
      </c>
      <c r="AD31" s="1014"/>
      <c r="AE31" s="1014"/>
      <c r="AF31" s="1014"/>
      <c r="AG31" s="1014"/>
      <c r="AH31" s="1224"/>
      <c r="AI31" s="1224"/>
      <c r="AJ31" s="1224"/>
      <c r="AK31" s="1224"/>
      <c r="AL31" s="1224"/>
      <c r="AM31" s="1224"/>
      <c r="AN31" s="1224"/>
      <c r="AO31" s="1224"/>
      <c r="AP31" s="1224"/>
    </row>
    <row r="32" ht="15.75" customHeight="1">
      <c r="A32" s="326">
        <v>10031.0</v>
      </c>
      <c r="B32" s="1325" t="s">
        <v>36</v>
      </c>
      <c r="C32" s="1325" t="s">
        <v>8241</v>
      </c>
      <c r="D32" s="783" t="s">
        <v>8494</v>
      </c>
      <c r="E32" s="1325" t="s">
        <v>812</v>
      </c>
      <c r="F32" s="783" t="s">
        <v>8233</v>
      </c>
      <c r="G32" s="783" t="s">
        <v>8495</v>
      </c>
      <c r="H32" s="1358" t="s">
        <v>8496</v>
      </c>
      <c r="I32" s="783" t="s">
        <v>8497</v>
      </c>
      <c r="J32" s="783" t="s">
        <v>3760</v>
      </c>
      <c r="K32" s="1325" t="s">
        <v>86</v>
      </c>
      <c r="L32" s="1325" t="s">
        <v>420</v>
      </c>
      <c r="M32" s="1325">
        <v>60601.0</v>
      </c>
      <c r="N32" s="1325" t="s">
        <v>8498</v>
      </c>
      <c r="O32" s="1388">
        <v>100.0</v>
      </c>
      <c r="P32" s="783" t="s">
        <v>8494</v>
      </c>
      <c r="Q32" s="1358" t="s">
        <v>8496</v>
      </c>
      <c r="R32" s="1388" t="s">
        <v>657</v>
      </c>
      <c r="S32" s="1325"/>
      <c r="T32" s="1325" t="s">
        <v>659</v>
      </c>
      <c r="U32" s="783" t="s">
        <v>1840</v>
      </c>
      <c r="V32" s="1389" t="s">
        <v>1841</v>
      </c>
      <c r="W32" s="1358" t="s">
        <v>8499</v>
      </c>
      <c r="X32" s="783" t="s">
        <v>8501</v>
      </c>
      <c r="Y32" s="1328">
        <v>41.8849812584167</v>
      </c>
      <c r="Z32" s="1328">
        <v>-87.6249607043378</v>
      </c>
      <c r="AA32" s="783" t="s">
        <v>8500</v>
      </c>
      <c r="AB32" s="1358" t="s">
        <v>8503</v>
      </c>
      <c r="AC32" s="783">
        <f t="shared" si="1"/>
        <v>29</v>
      </c>
      <c r="AD32" s="783"/>
      <c r="AE32" s="783"/>
      <c r="AF32" s="783">
        <f>IF(LEN(TRIM(AD32))=0,0,LEN(TRIM(AD32))-LEN(SUBSTITUTE(AD32," ",""))+1)</f>
        <v>0</v>
      </c>
      <c r="AG32" s="783" t="s">
        <v>8502</v>
      </c>
      <c r="AH32" s="1390"/>
      <c r="AI32" s="1390"/>
      <c r="AJ32" s="1390"/>
      <c r="AK32" s="1390"/>
      <c r="AL32" s="1390"/>
      <c r="AM32" s="1390"/>
      <c r="AN32" s="1390"/>
      <c r="AO32" s="1390"/>
      <c r="AP32" s="1390"/>
    </row>
    <row r="33" ht="72.75" customHeight="1">
      <c r="A33" s="326">
        <v>10032.0</v>
      </c>
      <c r="B33" s="1136" t="s">
        <v>36</v>
      </c>
      <c r="C33" s="1136" t="s">
        <v>8241</v>
      </c>
      <c r="D33" s="1014" t="s">
        <v>8504</v>
      </c>
      <c r="E33" s="1136" t="s">
        <v>1209</v>
      </c>
      <c r="F33" s="1014" t="s">
        <v>8233</v>
      </c>
      <c r="G33" s="1014" t="s">
        <v>8298</v>
      </c>
      <c r="H33" s="1014" t="s">
        <v>8505</v>
      </c>
      <c r="I33" s="1014" t="s">
        <v>8506</v>
      </c>
      <c r="J33" s="1014" t="s">
        <v>8507</v>
      </c>
      <c r="K33" s="1136" t="s">
        <v>26</v>
      </c>
      <c r="L33" s="1136" t="s">
        <v>420</v>
      </c>
      <c r="M33" s="1136">
        <v>95014.0</v>
      </c>
      <c r="N33" s="1136" t="s">
        <v>8508</v>
      </c>
      <c r="O33" s="1187">
        <v>28.0</v>
      </c>
      <c r="P33" s="1014" t="s">
        <v>8504</v>
      </c>
      <c r="Q33" s="1014" t="s">
        <v>8505</v>
      </c>
      <c r="R33" s="1014" t="s">
        <v>8509</v>
      </c>
      <c r="S33" s="1136" t="s">
        <v>26</v>
      </c>
      <c r="T33" s="1136" t="s">
        <v>420</v>
      </c>
      <c r="U33" s="1014" t="s">
        <v>498</v>
      </c>
      <c r="V33" s="1242">
        <v>44801.0</v>
      </c>
      <c r="W33" s="1014" t="s">
        <v>8510</v>
      </c>
      <c r="X33" s="1014" t="s">
        <v>8512</v>
      </c>
      <c r="Y33" s="1186">
        <v>37.3219783202398</v>
      </c>
      <c r="Z33" s="1186">
        <v>-122.035032416159</v>
      </c>
      <c r="AA33" s="1014" t="s">
        <v>8511</v>
      </c>
      <c r="AB33" s="1190" t="s">
        <v>8513</v>
      </c>
      <c r="AC33" s="1014">
        <f t="shared" si="1"/>
        <v>30</v>
      </c>
      <c r="AD33" s="1014"/>
      <c r="AE33" s="1014"/>
      <c r="AF33" s="1014"/>
      <c r="AG33" s="1014"/>
      <c r="AH33" s="1224"/>
      <c r="AI33" s="1224"/>
      <c r="AJ33" s="1224"/>
      <c r="AK33" s="1224"/>
      <c r="AL33" s="1224"/>
      <c r="AM33" s="1224"/>
      <c r="AN33" s="1224"/>
      <c r="AO33" s="1224"/>
      <c r="AP33" s="1224"/>
    </row>
    <row r="34" ht="57.75" customHeight="1">
      <c r="A34" s="326">
        <v>10033.0</v>
      </c>
      <c r="B34" s="1136" t="s">
        <v>36</v>
      </c>
      <c r="C34" s="1136" t="s">
        <v>8241</v>
      </c>
      <c r="D34" s="1014" t="s">
        <v>8514</v>
      </c>
      <c r="E34" s="1136" t="s">
        <v>812</v>
      </c>
      <c r="F34" s="1014" t="s">
        <v>8233</v>
      </c>
      <c r="G34" s="1014" t="s">
        <v>4706</v>
      </c>
      <c r="H34" s="1220" t="s">
        <v>8515</v>
      </c>
      <c r="I34" s="1014" t="s">
        <v>8516</v>
      </c>
      <c r="J34" s="1014" t="s">
        <v>8517</v>
      </c>
      <c r="K34" s="1136" t="s">
        <v>297</v>
      </c>
      <c r="L34" s="1136" t="s">
        <v>420</v>
      </c>
      <c r="M34" s="1136">
        <v>98105.0</v>
      </c>
      <c r="N34" s="1136" t="s">
        <v>8518</v>
      </c>
      <c r="O34" s="1187"/>
      <c r="P34" s="1014" t="s">
        <v>8514</v>
      </c>
      <c r="Q34" s="1220" t="s">
        <v>8515</v>
      </c>
      <c r="R34" s="1014" t="s">
        <v>8517</v>
      </c>
      <c r="S34" s="1136" t="s">
        <v>297</v>
      </c>
      <c r="T34" s="1136" t="s">
        <v>420</v>
      </c>
      <c r="U34" s="1014" t="s">
        <v>486</v>
      </c>
      <c r="V34" s="1242">
        <v>45692.0</v>
      </c>
      <c r="W34" s="1014" t="s">
        <v>8519</v>
      </c>
      <c r="X34" s="480"/>
      <c r="Y34" s="1186">
        <v>47.6639</v>
      </c>
      <c r="Z34" s="1186">
        <v>-122.2906</v>
      </c>
      <c r="AA34" s="480" t="s">
        <v>8520</v>
      </c>
      <c r="AB34" s="1014"/>
      <c r="AC34" s="1014">
        <f t="shared" si="1"/>
        <v>11</v>
      </c>
      <c r="AD34" s="1014"/>
      <c r="AE34" s="1014"/>
      <c r="AF34" s="1014"/>
      <c r="AG34" s="1014"/>
      <c r="AH34" s="1224"/>
      <c r="AI34" s="1224"/>
      <c r="AJ34" s="1224"/>
      <c r="AK34" s="1224"/>
      <c r="AL34" s="1224"/>
      <c r="AM34" s="1224"/>
      <c r="AN34" s="1224"/>
      <c r="AO34" s="1224"/>
      <c r="AP34" s="1224"/>
    </row>
    <row r="35" ht="51.75" customHeight="1">
      <c r="A35" s="326">
        <v>10034.0</v>
      </c>
      <c r="B35" s="1325" t="s">
        <v>36</v>
      </c>
      <c r="C35" s="1325" t="s">
        <v>8241</v>
      </c>
      <c r="D35" s="783" t="s">
        <v>8521</v>
      </c>
      <c r="E35" s="1325" t="s">
        <v>812</v>
      </c>
      <c r="F35" s="783" t="s">
        <v>8233</v>
      </c>
      <c r="G35" s="783" t="s">
        <v>8522</v>
      </c>
      <c r="H35" s="1327" t="s">
        <v>8523</v>
      </c>
      <c r="I35" s="1327" t="s">
        <v>8524</v>
      </c>
      <c r="J35" s="783" t="s">
        <v>6476</v>
      </c>
      <c r="K35" s="1325" t="s">
        <v>26</v>
      </c>
      <c r="L35" s="1325" t="s">
        <v>420</v>
      </c>
      <c r="M35" s="1325">
        <v>94302.0</v>
      </c>
      <c r="N35" s="1325"/>
      <c r="O35" s="1388"/>
      <c r="P35" s="783" t="s">
        <v>8521</v>
      </c>
      <c r="Q35" s="1327" t="s">
        <v>8523</v>
      </c>
      <c r="R35" s="783" t="s">
        <v>6476</v>
      </c>
      <c r="S35" s="1325" t="s">
        <v>26</v>
      </c>
      <c r="T35" s="1325" t="s">
        <v>420</v>
      </c>
      <c r="U35" s="783" t="s">
        <v>486</v>
      </c>
      <c r="V35" s="1389">
        <v>45692.0</v>
      </c>
      <c r="W35" s="783" t="s">
        <v>8525</v>
      </c>
      <c r="X35" s="783"/>
      <c r="Y35" s="1328">
        <v>37.4459707305293</v>
      </c>
      <c r="Z35" s="1328">
        <v>-122.159238417772</v>
      </c>
      <c r="AA35" s="1391" t="s">
        <v>8526</v>
      </c>
      <c r="AB35" s="783"/>
      <c r="AC35" s="783">
        <f t="shared" si="1"/>
        <v>13</v>
      </c>
      <c r="AD35" s="783"/>
      <c r="AE35" s="783"/>
      <c r="AF35" s="783"/>
      <c r="AG35" s="783"/>
      <c r="AH35" s="1390"/>
      <c r="AI35" s="1390"/>
      <c r="AJ35" s="1390"/>
      <c r="AK35" s="1390"/>
      <c r="AL35" s="1390"/>
      <c r="AM35" s="1390"/>
      <c r="AN35" s="1390"/>
      <c r="AO35" s="1390"/>
      <c r="AP35" s="1390"/>
    </row>
    <row r="36" ht="15.75" customHeight="1">
      <c r="A36" s="326">
        <v>10035.0</v>
      </c>
      <c r="B36" s="1206" t="s">
        <v>36</v>
      </c>
      <c r="C36" s="1206" t="s">
        <v>8241</v>
      </c>
      <c r="D36" s="1205" t="s">
        <v>8527</v>
      </c>
      <c r="E36" s="1206"/>
      <c r="F36" s="1205"/>
      <c r="G36" s="1205"/>
      <c r="H36" s="1392" t="s">
        <v>8528</v>
      </c>
      <c r="I36" s="1205" t="s">
        <v>8529</v>
      </c>
      <c r="J36" s="1205" t="s">
        <v>8530</v>
      </c>
      <c r="K36" s="1206" t="s">
        <v>26</v>
      </c>
      <c r="L36" s="1206" t="s">
        <v>420</v>
      </c>
      <c r="M36" s="1206">
        <v>94114.0</v>
      </c>
      <c r="N36" s="1206"/>
      <c r="O36" s="1210">
        <v>7.0</v>
      </c>
      <c r="P36" s="1205" t="s">
        <v>8527</v>
      </c>
      <c r="Q36" s="1392" t="s">
        <v>8528</v>
      </c>
      <c r="R36" s="1210" t="s">
        <v>8531</v>
      </c>
      <c r="S36" s="1206" t="s">
        <v>26</v>
      </c>
      <c r="T36" s="1206" t="s">
        <v>420</v>
      </c>
      <c r="U36" s="1205" t="s">
        <v>453</v>
      </c>
      <c r="V36" s="1393">
        <v>45702.0</v>
      </c>
      <c r="W36" s="1205" t="s">
        <v>7126</v>
      </c>
      <c r="X36" s="1205"/>
      <c r="Y36" s="1209">
        <v>37.765046479002</v>
      </c>
      <c r="Z36" s="1209">
        <v>-122.432047632932</v>
      </c>
      <c r="AA36" s="1205" t="s">
        <v>8532</v>
      </c>
      <c r="AB36" s="1205"/>
      <c r="AC36" s="1205">
        <f t="shared" si="1"/>
        <v>30</v>
      </c>
      <c r="AD36" s="783"/>
      <c r="AE36" s="783"/>
      <c r="AF36" s="783"/>
      <c r="AG36" s="783"/>
      <c r="AH36" s="1394"/>
      <c r="AI36" s="1394"/>
      <c r="AJ36" s="1394"/>
      <c r="AK36" s="1394"/>
      <c r="AL36" s="1394"/>
      <c r="AM36" s="1394"/>
      <c r="AN36" s="1394"/>
      <c r="AO36" s="1394"/>
      <c r="AP36" s="1394"/>
    </row>
    <row r="37" ht="89.25" customHeight="1">
      <c r="A37" s="326">
        <v>10036.0</v>
      </c>
      <c r="B37" s="379" t="s">
        <v>36</v>
      </c>
      <c r="C37" s="379" t="s">
        <v>8241</v>
      </c>
      <c r="D37" s="380" t="s">
        <v>8533</v>
      </c>
      <c r="E37" s="379" t="s">
        <v>812</v>
      </c>
      <c r="F37" s="380" t="s">
        <v>8233</v>
      </c>
      <c r="G37" s="380" t="s">
        <v>8534</v>
      </c>
      <c r="H37" s="380" t="s">
        <v>8535</v>
      </c>
      <c r="I37" s="380" t="s">
        <v>8536</v>
      </c>
      <c r="J37" s="380" t="s">
        <v>940</v>
      </c>
      <c r="K37" s="379" t="s">
        <v>26</v>
      </c>
      <c r="L37" s="379" t="s">
        <v>420</v>
      </c>
      <c r="M37" s="379">
        <v>94111.0</v>
      </c>
      <c r="N37" s="379" t="s">
        <v>8537</v>
      </c>
      <c r="O37" s="426"/>
      <c r="P37" s="380" t="s">
        <v>8533</v>
      </c>
      <c r="Q37" s="380" t="s">
        <v>8535</v>
      </c>
      <c r="R37" s="1395" t="s">
        <v>8531</v>
      </c>
      <c r="S37" s="1257" t="s">
        <v>26</v>
      </c>
      <c r="T37" s="1257" t="s">
        <v>420</v>
      </c>
      <c r="U37" s="380" t="s">
        <v>486</v>
      </c>
      <c r="V37" s="469">
        <v>45924.0</v>
      </c>
      <c r="W37" s="380" t="s">
        <v>454</v>
      </c>
      <c r="X37" s="380"/>
      <c r="Y37" s="381">
        <v>37.7944</v>
      </c>
      <c r="Z37" s="381">
        <v>122.3991</v>
      </c>
      <c r="AA37" s="1371" t="s">
        <v>10717</v>
      </c>
      <c r="AB37" s="380"/>
      <c r="AC37" s="380">
        <f t="shared" si="1"/>
        <v>29</v>
      </c>
      <c r="AD37" s="1396" t="s">
        <v>8539</v>
      </c>
      <c r="AE37" s="399" t="s">
        <v>8540</v>
      </c>
      <c r="AF37" s="886" t="s">
        <v>8537</v>
      </c>
      <c r="AG37" s="783"/>
      <c r="AH37" s="31"/>
      <c r="AI37" s="31"/>
      <c r="AJ37" s="31"/>
      <c r="AK37" s="31"/>
      <c r="AL37" s="31"/>
      <c r="AM37" s="31"/>
      <c r="AN37" s="31"/>
      <c r="AO37" s="31"/>
      <c r="AP37" s="31"/>
    </row>
    <row r="38" ht="15.75" customHeight="1">
      <c r="A38" s="1321"/>
      <c r="B38" s="31"/>
      <c r="C38" s="31"/>
      <c r="D38" s="31"/>
      <c r="E38" s="31"/>
      <c r="F38" s="31"/>
      <c r="G38" s="31"/>
      <c r="H38" s="31"/>
      <c r="I38" s="31"/>
      <c r="J38" s="31"/>
      <c r="K38" s="31"/>
      <c r="L38" s="31"/>
      <c r="M38" s="31"/>
      <c r="N38" s="2"/>
      <c r="O38" s="31"/>
      <c r="P38" s="31"/>
      <c r="Q38" s="31"/>
      <c r="R38" s="1181"/>
      <c r="S38" s="31"/>
      <c r="T38" s="31"/>
      <c r="U38" s="2"/>
      <c r="V38" s="11"/>
      <c r="W38" s="31"/>
      <c r="X38" s="2"/>
      <c r="Y38" s="1383"/>
      <c r="Z38" s="31"/>
      <c r="AA38" s="2"/>
      <c r="AB38" s="31"/>
      <c r="AC38" s="31"/>
      <c r="AD38" s="31"/>
      <c r="AE38" s="31"/>
      <c r="AF38" s="31"/>
      <c r="AG38" s="31"/>
      <c r="AH38" s="31"/>
      <c r="AI38" s="31"/>
      <c r="AJ38" s="31"/>
      <c r="AK38" s="31"/>
      <c r="AL38" s="31"/>
      <c r="AM38" s="31"/>
      <c r="AN38" s="31"/>
      <c r="AO38" s="31"/>
      <c r="AP38" s="31"/>
    </row>
    <row r="39" ht="15.75" customHeight="1">
      <c r="A39" s="1321" t="s">
        <v>30</v>
      </c>
      <c r="B39" s="31"/>
      <c r="C39" s="31"/>
      <c r="D39" s="31"/>
      <c r="E39" s="31"/>
      <c r="F39" s="31"/>
      <c r="G39" s="31"/>
      <c r="H39" s="31"/>
      <c r="I39" s="31"/>
      <c r="J39" s="31"/>
      <c r="K39" s="31"/>
      <c r="L39" s="31"/>
      <c r="M39" s="31"/>
      <c r="N39" s="2"/>
      <c r="O39" s="31"/>
      <c r="P39" s="31"/>
      <c r="Q39" s="31"/>
      <c r="R39" s="1181"/>
      <c r="S39" s="31"/>
      <c r="T39" s="31"/>
      <c r="U39" s="2"/>
      <c r="V39" s="11"/>
      <c r="W39" s="31"/>
      <c r="X39" s="2"/>
      <c r="Y39" s="1383"/>
      <c r="Z39" s="31"/>
      <c r="AA39" s="2"/>
      <c r="AB39" s="31"/>
      <c r="AC39" s="31"/>
      <c r="AD39" s="31"/>
      <c r="AE39" s="31"/>
      <c r="AF39" s="31"/>
      <c r="AG39" s="31"/>
      <c r="AH39" s="31"/>
      <c r="AI39" s="31"/>
      <c r="AJ39" s="31"/>
      <c r="AK39" s="31"/>
      <c r="AL39" s="31"/>
      <c r="AM39" s="31"/>
      <c r="AN39" s="31"/>
      <c r="AO39" s="31"/>
      <c r="AP39" s="31"/>
    </row>
    <row r="40" ht="15.75" customHeight="1">
      <c r="A40" s="1321" t="s">
        <v>30</v>
      </c>
      <c r="B40" s="31"/>
      <c r="C40" s="31"/>
      <c r="D40" s="31"/>
      <c r="E40" s="31"/>
      <c r="F40" s="31"/>
      <c r="G40" s="31"/>
      <c r="H40" s="31"/>
      <c r="I40" s="31"/>
      <c r="J40" s="31"/>
      <c r="K40" s="31"/>
      <c r="L40" s="31"/>
      <c r="M40" s="31"/>
      <c r="N40" s="2"/>
      <c r="O40" s="31"/>
      <c r="P40" s="31"/>
      <c r="Q40" s="31"/>
      <c r="R40" s="1181"/>
      <c r="S40" s="31"/>
      <c r="T40" s="31"/>
      <c r="U40" s="2"/>
      <c r="V40" s="11"/>
      <c r="W40" s="31"/>
      <c r="X40" s="2"/>
      <c r="Y40" s="1383"/>
      <c r="Z40" s="31"/>
      <c r="AA40" s="2"/>
      <c r="AB40" s="31"/>
      <c r="AC40" s="31"/>
      <c r="AD40" s="31"/>
      <c r="AE40" s="31"/>
      <c r="AF40" s="31"/>
      <c r="AG40" s="31"/>
      <c r="AH40" s="31"/>
      <c r="AI40" s="31"/>
      <c r="AJ40" s="31"/>
      <c r="AK40" s="31"/>
      <c r="AL40" s="31"/>
      <c r="AM40" s="31"/>
      <c r="AN40" s="31"/>
      <c r="AO40" s="31"/>
      <c r="AP40" s="31"/>
    </row>
    <row r="41" ht="15.75" customHeight="1">
      <c r="A41" s="1321" t="s">
        <v>30</v>
      </c>
      <c r="B41" s="31"/>
      <c r="C41" s="31"/>
      <c r="D41" s="31"/>
      <c r="E41" s="31"/>
      <c r="F41" s="31"/>
      <c r="G41" s="31"/>
      <c r="H41" s="31"/>
      <c r="I41" s="31"/>
      <c r="J41" s="31"/>
      <c r="K41" s="31"/>
      <c r="L41" s="31"/>
      <c r="M41" s="31"/>
      <c r="N41" s="2"/>
      <c r="O41" s="31"/>
      <c r="P41" s="31"/>
      <c r="Q41" s="31"/>
      <c r="R41" s="1181"/>
      <c r="S41" s="31"/>
      <c r="T41" s="31"/>
      <c r="U41" s="2"/>
      <c r="V41" s="11"/>
      <c r="W41" s="31"/>
      <c r="X41" s="2"/>
      <c r="Y41" s="1383"/>
      <c r="Z41" s="31"/>
      <c r="AA41" s="2"/>
      <c r="AB41" s="31"/>
      <c r="AC41" s="31"/>
      <c r="AD41" s="31"/>
      <c r="AE41" s="31"/>
      <c r="AF41" s="31"/>
      <c r="AG41" s="31"/>
      <c r="AH41" s="31"/>
      <c r="AI41" s="31"/>
      <c r="AJ41" s="31"/>
      <c r="AK41" s="31"/>
      <c r="AL41" s="31"/>
      <c r="AM41" s="31"/>
      <c r="AN41" s="31"/>
      <c r="AO41" s="31"/>
      <c r="AP41" s="31"/>
    </row>
    <row r="42" ht="15.75" customHeight="1">
      <c r="A42" s="1321" t="s">
        <v>30</v>
      </c>
      <c r="B42" s="31"/>
      <c r="C42" s="31"/>
      <c r="D42" s="31"/>
      <c r="E42" s="31"/>
      <c r="F42" s="31"/>
      <c r="G42" s="31"/>
      <c r="H42" s="31"/>
      <c r="I42" s="31"/>
      <c r="J42" s="31"/>
      <c r="K42" s="31"/>
      <c r="L42" s="31"/>
      <c r="M42" s="31"/>
      <c r="N42" s="2"/>
      <c r="O42" s="31"/>
      <c r="P42" s="31"/>
      <c r="Q42" s="31"/>
      <c r="R42" s="1181"/>
      <c r="S42" s="31"/>
      <c r="T42" s="31"/>
      <c r="U42" s="2"/>
      <c r="V42" s="11"/>
      <c r="W42" s="31"/>
      <c r="X42" s="2"/>
      <c r="Y42" s="1383"/>
      <c r="Z42" s="31"/>
      <c r="AA42" s="2"/>
      <c r="AB42" s="31"/>
      <c r="AC42" s="31"/>
      <c r="AD42" s="31"/>
      <c r="AE42" s="31"/>
      <c r="AF42" s="31"/>
      <c r="AG42" s="31"/>
      <c r="AH42" s="31"/>
      <c r="AI42" s="31"/>
      <c r="AJ42" s="31"/>
      <c r="AK42" s="31"/>
      <c r="AL42" s="31"/>
      <c r="AM42" s="31"/>
      <c r="AN42" s="31"/>
      <c r="AO42" s="31"/>
      <c r="AP42" s="31"/>
    </row>
    <row r="43" ht="15.75" customHeight="1">
      <c r="A43" s="1321" t="s">
        <v>30</v>
      </c>
      <c r="B43" s="31"/>
      <c r="C43" s="31"/>
      <c r="D43" s="31"/>
      <c r="E43" s="31"/>
      <c r="F43" s="31"/>
      <c r="G43" s="31"/>
      <c r="H43" s="31"/>
      <c r="I43" s="31"/>
      <c r="J43" s="31"/>
      <c r="K43" s="31"/>
      <c r="L43" s="31"/>
      <c r="M43" s="31"/>
      <c r="N43" s="2"/>
      <c r="O43" s="31"/>
      <c r="P43" s="31"/>
      <c r="Q43" s="31"/>
      <c r="R43" s="1181"/>
      <c r="S43" s="31"/>
      <c r="T43" s="31"/>
      <c r="U43" s="2"/>
      <c r="V43" s="11"/>
      <c r="W43" s="31"/>
      <c r="X43" s="2"/>
      <c r="Y43" s="1383"/>
      <c r="Z43" s="31"/>
      <c r="AA43" s="2"/>
      <c r="AB43" s="31"/>
      <c r="AC43" s="31"/>
      <c r="AD43" s="31"/>
      <c r="AE43" s="31"/>
      <c r="AF43" s="31"/>
      <c r="AG43" s="31"/>
      <c r="AH43" s="31"/>
      <c r="AI43" s="31"/>
      <c r="AJ43" s="31"/>
      <c r="AK43" s="31"/>
      <c r="AL43" s="31"/>
      <c r="AM43" s="31"/>
      <c r="AN43" s="31"/>
      <c r="AO43" s="31"/>
      <c r="AP43" s="31"/>
    </row>
    <row r="44" ht="15.75" customHeight="1">
      <c r="A44" s="1321" t="s">
        <v>30</v>
      </c>
      <c r="B44" s="31"/>
      <c r="C44" s="31"/>
      <c r="D44" s="31"/>
      <c r="E44" s="31"/>
      <c r="F44" s="31"/>
      <c r="G44" s="31"/>
      <c r="H44" s="31"/>
      <c r="I44" s="31"/>
      <c r="J44" s="31"/>
      <c r="K44" s="31"/>
      <c r="L44" s="31"/>
      <c r="M44" s="31"/>
      <c r="N44" s="2"/>
      <c r="O44" s="31"/>
      <c r="P44" s="31"/>
      <c r="Q44" s="31"/>
      <c r="R44" s="1181"/>
      <c r="S44" s="31"/>
      <c r="T44" s="31"/>
      <c r="U44" s="2"/>
      <c r="V44" s="11"/>
      <c r="W44" s="31"/>
      <c r="X44" s="2"/>
      <c r="Y44" s="1383"/>
      <c r="Z44" s="31"/>
      <c r="AA44" s="2"/>
      <c r="AB44" s="31"/>
      <c r="AC44" s="31"/>
      <c r="AD44" s="31"/>
      <c r="AE44" s="31"/>
      <c r="AF44" s="31"/>
      <c r="AG44" s="31"/>
      <c r="AH44" s="31"/>
      <c r="AI44" s="31"/>
      <c r="AJ44" s="31"/>
      <c r="AK44" s="31"/>
      <c r="AL44" s="31"/>
      <c r="AM44" s="31"/>
      <c r="AN44" s="31"/>
      <c r="AO44" s="31"/>
      <c r="AP44" s="31"/>
    </row>
    <row r="45" ht="15.75" customHeight="1">
      <c r="A45" s="1321" t="s">
        <v>30</v>
      </c>
      <c r="B45" s="31"/>
      <c r="C45" s="31"/>
      <c r="D45" s="31"/>
      <c r="E45" s="31"/>
      <c r="F45" s="31"/>
      <c r="G45" s="31"/>
      <c r="H45" s="31"/>
      <c r="I45" s="31"/>
      <c r="J45" s="31"/>
      <c r="K45" s="31"/>
      <c r="L45" s="31"/>
      <c r="M45" s="31"/>
      <c r="N45" s="2"/>
      <c r="O45" s="31"/>
      <c r="P45" s="31"/>
      <c r="Q45" s="31"/>
      <c r="R45" s="1181"/>
      <c r="S45" s="31"/>
      <c r="T45" s="31"/>
      <c r="U45" s="2"/>
      <c r="V45" s="11"/>
      <c r="W45" s="31"/>
      <c r="X45" s="2"/>
      <c r="Y45" s="1383"/>
      <c r="Z45" s="31"/>
      <c r="AA45" s="2"/>
      <c r="AB45" s="31"/>
      <c r="AC45" s="31"/>
      <c r="AD45" s="31"/>
      <c r="AE45" s="31"/>
      <c r="AF45" s="31"/>
      <c r="AG45" s="31"/>
      <c r="AH45" s="31"/>
      <c r="AI45" s="31"/>
      <c r="AJ45" s="31"/>
      <c r="AK45" s="31"/>
      <c r="AL45" s="31"/>
      <c r="AM45" s="31"/>
      <c r="AN45" s="31"/>
      <c r="AO45" s="31"/>
      <c r="AP45" s="31"/>
    </row>
    <row r="46" ht="15.75" customHeight="1">
      <c r="A46" s="1321" t="s">
        <v>30</v>
      </c>
      <c r="B46" s="31"/>
      <c r="C46" s="31"/>
      <c r="D46" s="31"/>
      <c r="E46" s="31"/>
      <c r="F46" s="31"/>
      <c r="G46" s="31"/>
      <c r="H46" s="31"/>
      <c r="I46" s="31"/>
      <c r="J46" s="31"/>
      <c r="K46" s="31"/>
      <c r="L46" s="31"/>
      <c r="M46" s="31"/>
      <c r="N46" s="2"/>
      <c r="O46" s="31"/>
      <c r="P46" s="31"/>
      <c r="Q46" s="31"/>
      <c r="R46" s="1181"/>
      <c r="S46" s="31"/>
      <c r="T46" s="31"/>
      <c r="U46" s="2"/>
      <c r="V46" s="11"/>
      <c r="W46" s="31"/>
      <c r="X46" s="2"/>
      <c r="Y46" s="1383"/>
      <c r="Z46" s="31"/>
      <c r="AA46" s="2"/>
      <c r="AB46" s="31"/>
      <c r="AC46" s="31"/>
      <c r="AD46" s="31"/>
      <c r="AE46" s="31"/>
      <c r="AF46" s="31"/>
      <c r="AG46" s="31"/>
      <c r="AH46" s="31"/>
      <c r="AI46" s="31"/>
      <c r="AJ46" s="31"/>
      <c r="AK46" s="31"/>
      <c r="AL46" s="31"/>
      <c r="AM46" s="31"/>
      <c r="AN46" s="31"/>
      <c r="AO46" s="31"/>
      <c r="AP46" s="31"/>
    </row>
    <row r="47" ht="15.75" customHeight="1">
      <c r="A47" s="1321" t="s">
        <v>30</v>
      </c>
      <c r="B47" s="31"/>
      <c r="C47" s="31"/>
      <c r="D47" s="31"/>
      <c r="E47" s="31"/>
      <c r="F47" s="31"/>
      <c r="G47" s="31"/>
      <c r="H47" s="31"/>
      <c r="I47" s="31"/>
      <c r="J47" s="31"/>
      <c r="K47" s="31"/>
      <c r="L47" s="31"/>
      <c r="M47" s="31"/>
      <c r="N47" s="2"/>
      <c r="O47" s="31"/>
      <c r="P47" s="31"/>
      <c r="Q47" s="31"/>
      <c r="R47" s="1181"/>
      <c r="S47" s="31"/>
      <c r="T47" s="31"/>
      <c r="U47" s="2"/>
      <c r="V47" s="11"/>
      <c r="W47" s="31"/>
      <c r="X47" s="2"/>
      <c r="Y47" s="1383"/>
      <c r="Z47" s="31"/>
      <c r="AA47" s="2"/>
      <c r="AB47" s="31"/>
      <c r="AC47" s="31"/>
      <c r="AD47" s="31"/>
      <c r="AE47" s="31"/>
      <c r="AF47" s="31"/>
      <c r="AG47" s="31"/>
      <c r="AH47" s="31"/>
      <c r="AI47" s="31"/>
      <c r="AJ47" s="31"/>
      <c r="AK47" s="31"/>
      <c r="AL47" s="31"/>
      <c r="AM47" s="31"/>
      <c r="AN47" s="31"/>
      <c r="AO47" s="31"/>
      <c r="AP47" s="31"/>
    </row>
    <row r="48" ht="15.75" customHeight="1">
      <c r="A48" s="1321" t="s">
        <v>30</v>
      </c>
      <c r="B48" s="31"/>
      <c r="C48" s="31"/>
      <c r="D48" s="31"/>
      <c r="E48" s="31"/>
      <c r="F48" s="31"/>
      <c r="G48" s="31"/>
      <c r="H48" s="31"/>
      <c r="I48" s="31"/>
      <c r="J48" s="31"/>
      <c r="K48" s="31"/>
      <c r="L48" s="31"/>
      <c r="M48" s="31"/>
      <c r="N48" s="2"/>
      <c r="O48" s="31"/>
      <c r="P48" s="31"/>
      <c r="Q48" s="31"/>
      <c r="R48" s="1181"/>
      <c r="S48" s="31"/>
      <c r="T48" s="31"/>
      <c r="U48" s="2"/>
      <c r="V48" s="11"/>
      <c r="W48" s="31"/>
      <c r="X48" s="2"/>
      <c r="Y48" s="1383"/>
      <c r="Z48" s="31"/>
      <c r="AA48" s="2"/>
      <c r="AB48" s="31"/>
      <c r="AC48" s="31"/>
      <c r="AD48" s="31"/>
      <c r="AE48" s="31"/>
      <c r="AF48" s="31"/>
      <c r="AG48" s="31"/>
      <c r="AH48" s="31"/>
      <c r="AI48" s="31"/>
      <c r="AJ48" s="31"/>
      <c r="AK48" s="31"/>
      <c r="AL48" s="31"/>
      <c r="AM48" s="31"/>
      <c r="AN48" s="31"/>
      <c r="AO48" s="31"/>
      <c r="AP48" s="31"/>
    </row>
    <row r="49" ht="15.75" customHeight="1">
      <c r="A49" s="1321" t="s">
        <v>30</v>
      </c>
      <c r="B49" s="31"/>
      <c r="C49" s="31"/>
      <c r="D49" s="31"/>
      <c r="E49" s="31"/>
      <c r="F49" s="31"/>
      <c r="G49" s="31"/>
      <c r="H49" s="31"/>
      <c r="I49" s="31"/>
      <c r="J49" s="31"/>
      <c r="K49" s="31"/>
      <c r="L49" s="31"/>
      <c r="M49" s="31"/>
      <c r="N49" s="2"/>
      <c r="O49" s="31"/>
      <c r="P49" s="31"/>
      <c r="Q49" s="31"/>
      <c r="R49" s="1181"/>
      <c r="S49" s="31"/>
      <c r="T49" s="31"/>
      <c r="U49" s="2"/>
      <c r="V49" s="11"/>
      <c r="W49" s="31"/>
      <c r="X49" s="2"/>
      <c r="Y49" s="1383"/>
      <c r="Z49" s="31"/>
      <c r="AA49" s="2"/>
      <c r="AB49" s="31"/>
      <c r="AC49" s="31"/>
      <c r="AD49" s="31"/>
      <c r="AE49" s="31"/>
      <c r="AF49" s="31"/>
      <c r="AG49" s="31"/>
      <c r="AH49" s="31"/>
      <c r="AI49" s="31"/>
      <c r="AJ49" s="31"/>
      <c r="AK49" s="31"/>
      <c r="AL49" s="31"/>
      <c r="AM49" s="31"/>
      <c r="AN49" s="31"/>
      <c r="AO49" s="31"/>
      <c r="AP49" s="31"/>
    </row>
    <row r="50" ht="15.75" customHeight="1">
      <c r="A50" s="1321" t="s">
        <v>30</v>
      </c>
      <c r="B50" s="31"/>
      <c r="C50" s="31"/>
      <c r="D50" s="31"/>
      <c r="E50" s="31"/>
      <c r="F50" s="31"/>
      <c r="G50" s="31"/>
      <c r="H50" s="31"/>
      <c r="I50" s="31"/>
      <c r="J50" s="31"/>
      <c r="K50" s="31"/>
      <c r="L50" s="31"/>
      <c r="M50" s="31"/>
      <c r="N50" s="2"/>
      <c r="O50" s="31"/>
      <c r="P50" s="31"/>
      <c r="Q50" s="31"/>
      <c r="R50" s="1181"/>
      <c r="S50" s="31"/>
      <c r="T50" s="31"/>
      <c r="U50" s="2"/>
      <c r="V50" s="11"/>
      <c r="W50" s="31"/>
      <c r="X50" s="2"/>
      <c r="Y50" s="1383"/>
      <c r="Z50" s="31"/>
      <c r="AA50" s="2"/>
      <c r="AB50" s="31"/>
      <c r="AC50" s="31"/>
      <c r="AD50" s="31"/>
      <c r="AE50" s="31"/>
      <c r="AF50" s="31"/>
      <c r="AG50" s="31"/>
      <c r="AH50" s="31"/>
      <c r="AI50" s="31"/>
      <c r="AJ50" s="31"/>
      <c r="AK50" s="31"/>
      <c r="AL50" s="31"/>
      <c r="AM50" s="31"/>
      <c r="AN50" s="31"/>
      <c r="AO50" s="31"/>
      <c r="AP50" s="31"/>
    </row>
    <row r="51" ht="15.75" customHeight="1">
      <c r="A51" s="1321" t="s">
        <v>30</v>
      </c>
      <c r="B51" s="31"/>
      <c r="C51" s="31"/>
      <c r="D51" s="31"/>
      <c r="E51" s="31"/>
      <c r="F51" s="31"/>
      <c r="G51" s="31"/>
      <c r="H51" s="31"/>
      <c r="I51" s="31"/>
      <c r="J51" s="31"/>
      <c r="K51" s="31"/>
      <c r="L51" s="31"/>
      <c r="M51" s="31"/>
      <c r="N51" s="2"/>
      <c r="O51" s="31"/>
      <c r="P51" s="31"/>
      <c r="Q51" s="31"/>
      <c r="R51" s="1181"/>
      <c r="S51" s="31"/>
      <c r="T51" s="31"/>
      <c r="U51" s="2"/>
      <c r="V51" s="11"/>
      <c r="W51" s="31"/>
      <c r="X51" s="2"/>
      <c r="Y51" s="1383"/>
      <c r="Z51" s="31"/>
      <c r="AA51" s="2"/>
      <c r="AB51" s="31"/>
      <c r="AC51" s="31"/>
      <c r="AD51" s="31"/>
      <c r="AE51" s="31"/>
      <c r="AF51" s="31"/>
      <c r="AG51" s="31"/>
      <c r="AH51" s="31"/>
      <c r="AI51" s="31"/>
      <c r="AJ51" s="31"/>
      <c r="AK51" s="31"/>
      <c r="AL51" s="31"/>
      <c r="AM51" s="31"/>
      <c r="AN51" s="31"/>
      <c r="AO51" s="31"/>
      <c r="AP51" s="31"/>
    </row>
    <row r="52" ht="15.75" customHeight="1">
      <c r="A52" s="1321" t="s">
        <v>30</v>
      </c>
      <c r="B52" s="31"/>
      <c r="C52" s="31"/>
      <c r="D52" s="31"/>
      <c r="E52" s="31"/>
      <c r="F52" s="31"/>
      <c r="G52" s="31"/>
      <c r="H52" s="31"/>
      <c r="I52" s="31"/>
      <c r="J52" s="31"/>
      <c r="K52" s="31"/>
      <c r="L52" s="31"/>
      <c r="M52" s="31"/>
      <c r="N52" s="2"/>
      <c r="O52" s="31"/>
      <c r="P52" s="31"/>
      <c r="Q52" s="31"/>
      <c r="R52" s="1181"/>
      <c r="S52" s="31"/>
      <c r="T52" s="31"/>
      <c r="U52" s="2"/>
      <c r="V52" s="11"/>
      <c r="W52" s="31"/>
      <c r="X52" s="2"/>
      <c r="Y52" s="1383"/>
      <c r="Z52" s="31"/>
      <c r="AA52" s="2"/>
      <c r="AB52" s="31"/>
      <c r="AC52" s="31"/>
      <c r="AD52" s="31"/>
      <c r="AE52" s="31"/>
      <c r="AF52" s="31"/>
      <c r="AG52" s="31"/>
      <c r="AH52" s="31"/>
      <c r="AI52" s="31"/>
      <c r="AJ52" s="31"/>
      <c r="AK52" s="31"/>
      <c r="AL52" s="31"/>
      <c r="AM52" s="31"/>
      <c r="AN52" s="31"/>
      <c r="AO52" s="31"/>
      <c r="AP52" s="31"/>
    </row>
    <row r="53" ht="15.75" customHeight="1">
      <c r="A53" s="1321" t="s">
        <v>30</v>
      </c>
      <c r="B53" s="31"/>
      <c r="C53" s="31"/>
      <c r="D53" s="31"/>
      <c r="E53" s="31"/>
      <c r="F53" s="31"/>
      <c r="G53" s="31"/>
      <c r="H53" s="31"/>
      <c r="I53" s="31"/>
      <c r="J53" s="31"/>
      <c r="K53" s="31"/>
      <c r="L53" s="31"/>
      <c r="M53" s="31"/>
      <c r="N53" s="2"/>
      <c r="O53" s="31"/>
      <c r="P53" s="31"/>
      <c r="Q53" s="31"/>
      <c r="R53" s="1181"/>
      <c r="S53" s="31"/>
      <c r="T53" s="31"/>
      <c r="U53" s="2"/>
      <c r="V53" s="11"/>
      <c r="W53" s="31"/>
      <c r="X53" s="2"/>
      <c r="Y53" s="1383"/>
      <c r="Z53" s="31"/>
      <c r="AA53" s="2"/>
      <c r="AB53" s="31"/>
      <c r="AC53" s="31"/>
      <c r="AD53" s="31"/>
      <c r="AE53" s="31"/>
      <c r="AF53" s="31"/>
      <c r="AG53" s="31"/>
      <c r="AH53" s="31"/>
      <c r="AI53" s="31"/>
      <c r="AJ53" s="31"/>
      <c r="AK53" s="31"/>
      <c r="AL53" s="31"/>
      <c r="AM53" s="31"/>
      <c r="AN53" s="31"/>
      <c r="AO53" s="31"/>
      <c r="AP53" s="31"/>
    </row>
    <row r="54" ht="15.75" customHeight="1">
      <c r="A54" s="1321" t="s">
        <v>30</v>
      </c>
      <c r="B54" s="31"/>
      <c r="C54" s="31"/>
      <c r="D54" s="31"/>
      <c r="E54" s="31"/>
      <c r="F54" s="31"/>
      <c r="G54" s="31"/>
      <c r="H54" s="31"/>
      <c r="I54" s="31"/>
      <c r="J54" s="31"/>
      <c r="K54" s="31"/>
      <c r="L54" s="31"/>
      <c r="M54" s="31"/>
      <c r="N54" s="2"/>
      <c r="O54" s="31"/>
      <c r="P54" s="31"/>
      <c r="Q54" s="31"/>
      <c r="R54" s="1181"/>
      <c r="S54" s="31"/>
      <c r="T54" s="31"/>
      <c r="U54" s="2"/>
      <c r="V54" s="11"/>
      <c r="W54" s="31"/>
      <c r="X54" s="2"/>
      <c r="Y54" s="1383"/>
      <c r="Z54" s="31"/>
      <c r="AA54" s="2"/>
      <c r="AB54" s="31"/>
      <c r="AC54" s="31"/>
      <c r="AD54" s="31"/>
      <c r="AE54" s="31"/>
      <c r="AF54" s="31"/>
      <c r="AG54" s="31"/>
      <c r="AH54" s="31"/>
      <c r="AI54" s="31"/>
      <c r="AJ54" s="31"/>
      <c r="AK54" s="31"/>
      <c r="AL54" s="31"/>
      <c r="AM54" s="31"/>
      <c r="AN54" s="31"/>
      <c r="AO54" s="31"/>
      <c r="AP54" s="31"/>
    </row>
    <row r="55" ht="15.75" customHeight="1">
      <c r="A55" s="1321" t="s">
        <v>30</v>
      </c>
      <c r="B55" s="31"/>
      <c r="C55" s="31"/>
      <c r="D55" s="31"/>
      <c r="E55" s="31"/>
      <c r="F55" s="31"/>
      <c r="G55" s="31"/>
      <c r="H55" s="31"/>
      <c r="I55" s="31"/>
      <c r="J55" s="31"/>
      <c r="K55" s="31"/>
      <c r="L55" s="31"/>
      <c r="M55" s="31"/>
      <c r="N55" s="2"/>
      <c r="O55" s="31"/>
      <c r="P55" s="31"/>
      <c r="Q55" s="31"/>
      <c r="R55" s="1181"/>
      <c r="S55" s="31"/>
      <c r="T55" s="31"/>
      <c r="U55" s="2"/>
      <c r="V55" s="11"/>
      <c r="W55" s="31"/>
      <c r="X55" s="2"/>
      <c r="Y55" s="1383"/>
      <c r="Z55" s="31"/>
      <c r="AA55" s="2"/>
      <c r="AB55" s="31"/>
      <c r="AC55" s="31"/>
      <c r="AD55" s="31"/>
      <c r="AE55" s="31"/>
      <c r="AF55" s="31"/>
      <c r="AG55" s="31"/>
      <c r="AH55" s="31"/>
      <c r="AI55" s="31"/>
      <c r="AJ55" s="31"/>
      <c r="AK55" s="31"/>
      <c r="AL55" s="31"/>
      <c r="AM55" s="31"/>
      <c r="AN55" s="31"/>
      <c r="AO55" s="31"/>
      <c r="AP55" s="31"/>
    </row>
    <row r="56" ht="15.75" customHeight="1">
      <c r="A56" s="1321" t="s">
        <v>30</v>
      </c>
      <c r="B56" s="31"/>
      <c r="C56" s="31"/>
      <c r="D56" s="31"/>
      <c r="E56" s="31"/>
      <c r="F56" s="31"/>
      <c r="G56" s="31"/>
      <c r="H56" s="31"/>
      <c r="I56" s="31"/>
      <c r="J56" s="31"/>
      <c r="K56" s="31"/>
      <c r="L56" s="31"/>
      <c r="M56" s="31"/>
      <c r="N56" s="2"/>
      <c r="O56" s="31"/>
      <c r="P56" s="31"/>
      <c r="Q56" s="31"/>
      <c r="R56" s="1181"/>
      <c r="S56" s="31"/>
      <c r="T56" s="31"/>
      <c r="U56" s="2"/>
      <c r="V56" s="11"/>
      <c r="W56" s="31"/>
      <c r="X56" s="2"/>
      <c r="Y56" s="1383"/>
      <c r="Z56" s="31"/>
      <c r="AA56" s="2"/>
      <c r="AB56" s="31"/>
      <c r="AC56" s="31"/>
      <c r="AD56" s="31"/>
      <c r="AE56" s="31"/>
      <c r="AF56" s="31"/>
      <c r="AG56" s="31"/>
      <c r="AH56" s="31"/>
      <c r="AI56" s="31"/>
      <c r="AJ56" s="31"/>
      <c r="AK56" s="31"/>
      <c r="AL56" s="31"/>
      <c r="AM56" s="31"/>
      <c r="AN56" s="31"/>
      <c r="AO56" s="31"/>
      <c r="AP56" s="31"/>
    </row>
    <row r="57" ht="15.75" customHeight="1">
      <c r="A57" s="1321" t="s">
        <v>30</v>
      </c>
      <c r="B57" s="31"/>
      <c r="C57" s="31"/>
      <c r="D57" s="31"/>
      <c r="E57" s="31"/>
      <c r="F57" s="31"/>
      <c r="G57" s="31"/>
      <c r="H57" s="31"/>
      <c r="I57" s="31"/>
      <c r="J57" s="31"/>
      <c r="K57" s="31"/>
      <c r="L57" s="31"/>
      <c r="M57" s="31"/>
      <c r="N57" s="2"/>
      <c r="O57" s="31"/>
      <c r="P57" s="31"/>
      <c r="Q57" s="31"/>
      <c r="R57" s="1181"/>
      <c r="S57" s="31"/>
      <c r="T57" s="31"/>
      <c r="U57" s="2"/>
      <c r="V57" s="11"/>
      <c r="W57" s="31"/>
      <c r="X57" s="2"/>
      <c r="Y57" s="1383"/>
      <c r="Z57" s="31"/>
      <c r="AA57" s="2"/>
      <c r="AB57" s="31"/>
      <c r="AC57" s="31"/>
      <c r="AD57" s="31"/>
      <c r="AE57" s="31"/>
      <c r="AF57" s="31"/>
      <c r="AG57" s="31"/>
      <c r="AH57" s="31"/>
      <c r="AI57" s="31"/>
      <c r="AJ57" s="31"/>
      <c r="AK57" s="31"/>
      <c r="AL57" s="31"/>
      <c r="AM57" s="31"/>
      <c r="AN57" s="31"/>
      <c r="AO57" s="31"/>
      <c r="AP57" s="31"/>
    </row>
    <row r="58" ht="15.75" customHeight="1">
      <c r="A58" s="1321" t="s">
        <v>30</v>
      </c>
      <c r="B58" s="31"/>
      <c r="C58" s="31"/>
      <c r="D58" s="31"/>
      <c r="E58" s="31"/>
      <c r="F58" s="31"/>
      <c r="G58" s="31"/>
      <c r="H58" s="31"/>
      <c r="I58" s="31"/>
      <c r="J58" s="31"/>
      <c r="K58" s="31"/>
      <c r="L58" s="31"/>
      <c r="M58" s="31"/>
      <c r="N58" s="2"/>
      <c r="O58" s="31"/>
      <c r="P58" s="31"/>
      <c r="Q58" s="31"/>
      <c r="R58" s="1181"/>
      <c r="S58" s="31"/>
      <c r="T58" s="31"/>
      <c r="U58" s="2"/>
      <c r="V58" s="11"/>
      <c r="W58" s="31"/>
      <c r="X58" s="2"/>
      <c r="Y58" s="1383"/>
      <c r="Z58" s="31"/>
      <c r="AA58" s="2"/>
      <c r="AB58" s="31"/>
      <c r="AC58" s="31"/>
      <c r="AD58" s="31"/>
      <c r="AE58" s="31"/>
      <c r="AF58" s="31"/>
      <c r="AG58" s="31"/>
      <c r="AH58" s="31"/>
      <c r="AI58" s="31"/>
      <c r="AJ58" s="31"/>
      <c r="AK58" s="31"/>
      <c r="AL58" s="31"/>
      <c r="AM58" s="31"/>
      <c r="AN58" s="31"/>
      <c r="AO58" s="31"/>
      <c r="AP58" s="31"/>
    </row>
    <row r="59" ht="15.75" customHeight="1">
      <c r="A59" s="1321" t="s">
        <v>30</v>
      </c>
      <c r="B59" s="31"/>
      <c r="C59" s="31"/>
      <c r="D59" s="31"/>
      <c r="E59" s="31"/>
      <c r="F59" s="31"/>
      <c r="G59" s="31"/>
      <c r="H59" s="31"/>
      <c r="I59" s="31"/>
      <c r="J59" s="31"/>
      <c r="K59" s="31"/>
      <c r="L59" s="31"/>
      <c r="M59" s="31"/>
      <c r="N59" s="2"/>
      <c r="O59" s="31"/>
      <c r="P59" s="31"/>
      <c r="Q59" s="31"/>
      <c r="R59" s="1181"/>
      <c r="S59" s="31"/>
      <c r="T59" s="31"/>
      <c r="U59" s="2"/>
      <c r="V59" s="11"/>
      <c r="W59" s="31"/>
      <c r="X59" s="2"/>
      <c r="Y59" s="1383"/>
      <c r="Z59" s="31"/>
      <c r="AA59" s="2"/>
      <c r="AB59" s="31"/>
      <c r="AC59" s="31"/>
      <c r="AD59" s="31"/>
      <c r="AE59" s="31"/>
      <c r="AF59" s="31"/>
      <c r="AG59" s="31"/>
      <c r="AH59" s="31"/>
      <c r="AI59" s="31"/>
      <c r="AJ59" s="31"/>
      <c r="AK59" s="31"/>
      <c r="AL59" s="31"/>
      <c r="AM59" s="31"/>
      <c r="AN59" s="31"/>
      <c r="AO59" s="31"/>
      <c r="AP59" s="31"/>
    </row>
    <row r="60" ht="15.75" customHeight="1">
      <c r="A60" s="1321" t="s">
        <v>30</v>
      </c>
      <c r="B60" s="31"/>
      <c r="C60" s="31"/>
      <c r="D60" s="31"/>
      <c r="E60" s="31"/>
      <c r="F60" s="31"/>
      <c r="G60" s="31"/>
      <c r="H60" s="31"/>
      <c r="I60" s="31"/>
      <c r="J60" s="31"/>
      <c r="K60" s="31"/>
      <c r="L60" s="31"/>
      <c r="M60" s="31"/>
      <c r="N60" s="2"/>
      <c r="O60" s="31"/>
      <c r="P60" s="31"/>
      <c r="Q60" s="31"/>
      <c r="R60" s="1181"/>
      <c r="S60" s="31"/>
      <c r="T60" s="31"/>
      <c r="U60" s="2"/>
      <c r="V60" s="11"/>
      <c r="W60" s="31"/>
      <c r="X60" s="2"/>
      <c r="Y60" s="1383"/>
      <c r="Z60" s="31"/>
      <c r="AA60" s="2"/>
      <c r="AB60" s="31"/>
      <c r="AC60" s="31"/>
      <c r="AD60" s="31"/>
      <c r="AE60" s="31"/>
      <c r="AF60" s="31"/>
      <c r="AG60" s="31"/>
      <c r="AH60" s="31"/>
      <c r="AI60" s="31"/>
      <c r="AJ60" s="31"/>
      <c r="AK60" s="31"/>
      <c r="AL60" s="31"/>
      <c r="AM60" s="31"/>
      <c r="AN60" s="31"/>
      <c r="AO60" s="31"/>
      <c r="AP60" s="31"/>
    </row>
    <row r="61" ht="15.75" customHeight="1">
      <c r="A61" s="1321" t="s">
        <v>30</v>
      </c>
      <c r="B61" s="31"/>
      <c r="C61" s="31"/>
      <c r="D61" s="31"/>
      <c r="E61" s="31"/>
      <c r="F61" s="31"/>
      <c r="G61" s="31"/>
      <c r="H61" s="31"/>
      <c r="I61" s="31"/>
      <c r="J61" s="31"/>
      <c r="K61" s="31"/>
      <c r="L61" s="31"/>
      <c r="M61" s="31"/>
      <c r="N61" s="2"/>
      <c r="O61" s="31"/>
      <c r="P61" s="31"/>
      <c r="Q61" s="31"/>
      <c r="R61" s="1181"/>
      <c r="S61" s="31"/>
      <c r="T61" s="31"/>
      <c r="U61" s="2"/>
      <c r="V61" s="11"/>
      <c r="W61" s="31"/>
      <c r="X61" s="2"/>
      <c r="Y61" s="1383"/>
      <c r="Z61" s="31"/>
      <c r="AA61" s="2"/>
      <c r="AB61" s="31"/>
      <c r="AC61" s="31"/>
      <c r="AD61" s="31"/>
      <c r="AE61" s="31"/>
      <c r="AF61" s="31"/>
      <c r="AG61" s="31"/>
      <c r="AH61" s="31"/>
      <c r="AI61" s="31"/>
      <c r="AJ61" s="31"/>
      <c r="AK61" s="31"/>
      <c r="AL61" s="31"/>
      <c r="AM61" s="31"/>
      <c r="AN61" s="31"/>
      <c r="AO61" s="31"/>
      <c r="AP61" s="31"/>
    </row>
    <row r="62" ht="15.75" customHeight="1">
      <c r="A62" s="1321" t="s">
        <v>30</v>
      </c>
      <c r="B62" s="31"/>
      <c r="C62" s="31"/>
      <c r="D62" s="31"/>
      <c r="E62" s="31"/>
      <c r="F62" s="31"/>
      <c r="G62" s="31"/>
      <c r="H62" s="31"/>
      <c r="I62" s="31"/>
      <c r="J62" s="31"/>
      <c r="K62" s="31"/>
      <c r="L62" s="31"/>
      <c r="M62" s="31"/>
      <c r="N62" s="2"/>
      <c r="O62" s="31"/>
      <c r="P62" s="31"/>
      <c r="Q62" s="31"/>
      <c r="R62" s="1181"/>
      <c r="S62" s="31"/>
      <c r="T62" s="31"/>
      <c r="U62" s="2"/>
      <c r="V62" s="11"/>
      <c r="W62" s="31"/>
      <c r="X62" s="2"/>
      <c r="Y62" s="1383"/>
      <c r="Z62" s="31"/>
      <c r="AA62" s="2"/>
      <c r="AB62" s="31"/>
      <c r="AC62" s="31"/>
      <c r="AD62" s="31"/>
      <c r="AE62" s="31"/>
      <c r="AF62" s="31"/>
      <c r="AG62" s="31"/>
      <c r="AH62" s="31"/>
      <c r="AI62" s="31"/>
      <c r="AJ62" s="31"/>
      <c r="AK62" s="31"/>
      <c r="AL62" s="31"/>
      <c r="AM62" s="31"/>
      <c r="AN62" s="31"/>
      <c r="AO62" s="31"/>
      <c r="AP62" s="31"/>
    </row>
    <row r="63" ht="15.75" customHeight="1">
      <c r="A63" s="1321" t="s">
        <v>30</v>
      </c>
      <c r="B63" s="31"/>
      <c r="C63" s="31"/>
      <c r="D63" s="31"/>
      <c r="E63" s="31"/>
      <c r="F63" s="31"/>
      <c r="G63" s="31"/>
      <c r="H63" s="31"/>
      <c r="I63" s="31"/>
      <c r="J63" s="31"/>
      <c r="K63" s="31"/>
      <c r="L63" s="31"/>
      <c r="M63" s="31"/>
      <c r="N63" s="2"/>
      <c r="O63" s="31"/>
      <c r="P63" s="31"/>
      <c r="Q63" s="31"/>
      <c r="R63" s="1181"/>
      <c r="S63" s="31"/>
      <c r="T63" s="31"/>
      <c r="U63" s="2"/>
      <c r="V63" s="11"/>
      <c r="W63" s="31"/>
      <c r="X63" s="2"/>
      <c r="Y63" s="1383"/>
      <c r="Z63" s="31"/>
      <c r="AA63" s="2"/>
      <c r="AB63" s="31"/>
      <c r="AC63" s="31"/>
      <c r="AD63" s="31"/>
      <c r="AE63" s="31"/>
      <c r="AF63" s="31"/>
      <c r="AG63" s="31"/>
      <c r="AH63" s="31"/>
      <c r="AI63" s="31"/>
      <c r="AJ63" s="31"/>
      <c r="AK63" s="31"/>
      <c r="AL63" s="31"/>
      <c r="AM63" s="31"/>
      <c r="AN63" s="31"/>
      <c r="AO63" s="31"/>
      <c r="AP63" s="31"/>
    </row>
    <row r="64" ht="15.75" customHeight="1">
      <c r="A64" s="1321" t="s">
        <v>30</v>
      </c>
      <c r="B64" s="31"/>
      <c r="C64" s="31"/>
      <c r="D64" s="31"/>
      <c r="E64" s="31"/>
      <c r="F64" s="31"/>
      <c r="G64" s="31"/>
      <c r="H64" s="31"/>
      <c r="I64" s="31"/>
      <c r="J64" s="31"/>
      <c r="K64" s="31"/>
      <c r="L64" s="31"/>
      <c r="M64" s="31"/>
      <c r="N64" s="2"/>
      <c r="O64" s="31"/>
      <c r="P64" s="31"/>
      <c r="Q64" s="31"/>
      <c r="R64" s="1181"/>
      <c r="S64" s="31"/>
      <c r="T64" s="31"/>
      <c r="U64" s="2"/>
      <c r="V64" s="11"/>
      <c r="W64" s="31"/>
      <c r="X64" s="2"/>
      <c r="Y64" s="1383"/>
      <c r="Z64" s="31"/>
      <c r="AA64" s="2"/>
      <c r="AB64" s="31"/>
      <c r="AC64" s="31"/>
      <c r="AD64" s="31"/>
      <c r="AE64" s="31"/>
      <c r="AF64" s="31"/>
      <c r="AG64" s="31"/>
      <c r="AH64" s="31"/>
      <c r="AI64" s="31"/>
      <c r="AJ64" s="31"/>
      <c r="AK64" s="31"/>
      <c r="AL64" s="31"/>
      <c r="AM64" s="31"/>
      <c r="AN64" s="31"/>
      <c r="AO64" s="31"/>
      <c r="AP64" s="31"/>
    </row>
    <row r="65" ht="15.75" customHeight="1">
      <c r="A65" s="1321" t="s">
        <v>30</v>
      </c>
      <c r="B65" s="31"/>
      <c r="C65" s="31"/>
      <c r="D65" s="31"/>
      <c r="E65" s="31"/>
      <c r="F65" s="31"/>
      <c r="G65" s="31"/>
      <c r="H65" s="31"/>
      <c r="I65" s="31"/>
      <c r="J65" s="31"/>
      <c r="K65" s="31"/>
      <c r="L65" s="31"/>
      <c r="M65" s="31"/>
      <c r="N65" s="2"/>
      <c r="O65" s="31"/>
      <c r="P65" s="31"/>
      <c r="Q65" s="31"/>
      <c r="R65" s="1181"/>
      <c r="S65" s="31"/>
      <c r="T65" s="31"/>
      <c r="U65" s="2"/>
      <c r="V65" s="11"/>
      <c r="W65" s="31"/>
      <c r="X65" s="2"/>
      <c r="Y65" s="1383"/>
      <c r="Z65" s="31"/>
      <c r="AA65" s="2"/>
      <c r="AB65" s="31"/>
      <c r="AC65" s="31"/>
      <c r="AD65" s="31"/>
      <c r="AE65" s="31"/>
      <c r="AF65" s="31"/>
      <c r="AG65" s="31"/>
      <c r="AH65" s="31"/>
      <c r="AI65" s="31"/>
      <c r="AJ65" s="31"/>
      <c r="AK65" s="31"/>
      <c r="AL65" s="31"/>
      <c r="AM65" s="31"/>
      <c r="AN65" s="31"/>
      <c r="AO65" s="31"/>
      <c r="AP65" s="31"/>
    </row>
    <row r="66" ht="15.75" customHeight="1">
      <c r="A66" s="1321" t="s">
        <v>30</v>
      </c>
      <c r="B66" s="31"/>
      <c r="C66" s="31"/>
      <c r="D66" s="31"/>
      <c r="E66" s="31"/>
      <c r="F66" s="31"/>
      <c r="G66" s="31"/>
      <c r="H66" s="31"/>
      <c r="I66" s="31"/>
      <c r="J66" s="31"/>
      <c r="K66" s="31"/>
      <c r="L66" s="31"/>
      <c r="M66" s="31"/>
      <c r="N66" s="2"/>
      <c r="O66" s="31"/>
      <c r="P66" s="31"/>
      <c r="Q66" s="31"/>
      <c r="R66" s="1181"/>
      <c r="S66" s="31"/>
      <c r="T66" s="31"/>
      <c r="U66" s="2"/>
      <c r="V66" s="11"/>
      <c r="W66" s="31"/>
      <c r="X66" s="2"/>
      <c r="Y66" s="1383"/>
      <c r="Z66" s="31"/>
      <c r="AA66" s="2"/>
      <c r="AB66" s="31"/>
      <c r="AC66" s="31"/>
      <c r="AD66" s="31"/>
      <c r="AE66" s="31"/>
      <c r="AF66" s="31"/>
      <c r="AG66" s="31"/>
      <c r="AH66" s="31"/>
      <c r="AI66" s="31"/>
      <c r="AJ66" s="31"/>
      <c r="AK66" s="31"/>
      <c r="AL66" s="31"/>
      <c r="AM66" s="31"/>
      <c r="AN66" s="31"/>
      <c r="AO66" s="31"/>
      <c r="AP66" s="31"/>
    </row>
    <row r="67" ht="15.75" customHeight="1">
      <c r="A67" s="1321" t="s">
        <v>30</v>
      </c>
      <c r="B67" s="31"/>
      <c r="C67" s="31"/>
      <c r="D67" s="31"/>
      <c r="E67" s="31"/>
      <c r="F67" s="31"/>
      <c r="G67" s="31"/>
      <c r="H67" s="31"/>
      <c r="I67" s="31"/>
      <c r="J67" s="31"/>
      <c r="K67" s="31"/>
      <c r="L67" s="31"/>
      <c r="M67" s="31"/>
      <c r="N67" s="2"/>
      <c r="O67" s="31"/>
      <c r="P67" s="31"/>
      <c r="Q67" s="31"/>
      <c r="R67" s="1181"/>
      <c r="S67" s="31"/>
      <c r="T67" s="31"/>
      <c r="U67" s="2"/>
      <c r="V67" s="11"/>
      <c r="W67" s="31"/>
      <c r="X67" s="2"/>
      <c r="Y67" s="1383"/>
      <c r="Z67" s="31"/>
      <c r="AA67" s="2"/>
      <c r="AB67" s="31"/>
      <c r="AC67" s="31"/>
      <c r="AD67" s="31"/>
      <c r="AE67" s="31"/>
      <c r="AF67" s="31"/>
      <c r="AG67" s="31"/>
      <c r="AH67" s="31"/>
      <c r="AI67" s="31"/>
      <c r="AJ67" s="31"/>
      <c r="AK67" s="31"/>
      <c r="AL67" s="31"/>
      <c r="AM67" s="31"/>
      <c r="AN67" s="31"/>
      <c r="AO67" s="31"/>
      <c r="AP67" s="31"/>
    </row>
    <row r="68" ht="15.75" customHeight="1">
      <c r="A68" s="1321" t="s">
        <v>30</v>
      </c>
      <c r="B68" s="31"/>
      <c r="C68" s="31"/>
      <c r="D68" s="31"/>
      <c r="E68" s="31"/>
      <c r="F68" s="31"/>
      <c r="G68" s="31"/>
      <c r="H68" s="31"/>
      <c r="I68" s="31"/>
      <c r="J68" s="31"/>
      <c r="K68" s="31"/>
      <c r="L68" s="31"/>
      <c r="M68" s="31"/>
      <c r="N68" s="2"/>
      <c r="O68" s="31"/>
      <c r="P68" s="31"/>
      <c r="Q68" s="31"/>
      <c r="R68" s="1181"/>
      <c r="S68" s="31"/>
      <c r="T68" s="31"/>
      <c r="U68" s="2"/>
      <c r="V68" s="11"/>
      <c r="W68" s="31"/>
      <c r="X68" s="2"/>
      <c r="Y68" s="1383"/>
      <c r="Z68" s="31"/>
      <c r="AA68" s="2"/>
      <c r="AB68" s="31"/>
      <c r="AC68" s="31"/>
      <c r="AD68" s="31"/>
      <c r="AE68" s="31"/>
      <c r="AF68" s="31"/>
      <c r="AG68" s="31"/>
      <c r="AH68" s="31"/>
      <c r="AI68" s="31"/>
      <c r="AJ68" s="31"/>
      <c r="AK68" s="31"/>
      <c r="AL68" s="31"/>
      <c r="AM68" s="31"/>
      <c r="AN68" s="31"/>
      <c r="AO68" s="31"/>
      <c r="AP68" s="31"/>
    </row>
    <row r="69" ht="15.75" customHeight="1">
      <c r="A69" s="1321" t="s">
        <v>30</v>
      </c>
      <c r="B69" s="31"/>
      <c r="C69" s="31"/>
      <c r="D69" s="31"/>
      <c r="E69" s="31"/>
      <c r="F69" s="31"/>
      <c r="G69" s="31"/>
      <c r="H69" s="31"/>
      <c r="I69" s="31"/>
      <c r="J69" s="31"/>
      <c r="K69" s="31"/>
      <c r="L69" s="31"/>
      <c r="M69" s="31"/>
      <c r="N69" s="2"/>
      <c r="O69" s="31"/>
      <c r="P69" s="31"/>
      <c r="Q69" s="31"/>
      <c r="R69" s="1181"/>
      <c r="S69" s="31"/>
      <c r="T69" s="31"/>
      <c r="U69" s="2"/>
      <c r="V69" s="11"/>
      <c r="W69" s="31"/>
      <c r="X69" s="2"/>
      <c r="Y69" s="1383"/>
      <c r="Z69" s="31"/>
      <c r="AA69" s="2"/>
      <c r="AB69" s="31"/>
      <c r="AC69" s="31"/>
      <c r="AD69" s="31"/>
      <c r="AE69" s="31"/>
      <c r="AF69" s="31"/>
      <c r="AG69" s="31"/>
      <c r="AH69" s="31"/>
      <c r="AI69" s="31"/>
      <c r="AJ69" s="31"/>
      <c r="AK69" s="31"/>
      <c r="AL69" s="31"/>
      <c r="AM69" s="31"/>
      <c r="AN69" s="31"/>
      <c r="AO69" s="31"/>
      <c r="AP69" s="31"/>
    </row>
    <row r="70" ht="15.75" customHeight="1">
      <c r="A70" s="1321" t="s">
        <v>30</v>
      </c>
      <c r="B70" s="31"/>
      <c r="C70" s="31"/>
      <c r="D70" s="31"/>
      <c r="E70" s="31"/>
      <c r="F70" s="31"/>
      <c r="G70" s="31"/>
      <c r="H70" s="31"/>
      <c r="I70" s="31"/>
      <c r="J70" s="31"/>
      <c r="K70" s="31"/>
      <c r="L70" s="31"/>
      <c r="M70" s="31"/>
      <c r="N70" s="2"/>
      <c r="O70" s="31"/>
      <c r="P70" s="31"/>
      <c r="Q70" s="31"/>
      <c r="R70" s="1181"/>
      <c r="S70" s="31"/>
      <c r="T70" s="31"/>
      <c r="U70" s="2"/>
      <c r="V70" s="11"/>
      <c r="W70" s="31"/>
      <c r="X70" s="2"/>
      <c r="Y70" s="1383"/>
      <c r="Z70" s="31"/>
      <c r="AA70" s="2"/>
      <c r="AB70" s="31"/>
      <c r="AC70" s="31"/>
      <c r="AD70" s="31"/>
      <c r="AE70" s="31"/>
      <c r="AF70" s="31"/>
      <c r="AG70" s="31"/>
      <c r="AH70" s="31"/>
      <c r="AI70" s="31"/>
      <c r="AJ70" s="31"/>
      <c r="AK70" s="31"/>
      <c r="AL70" s="31"/>
      <c r="AM70" s="31"/>
      <c r="AN70" s="31"/>
      <c r="AO70" s="31"/>
      <c r="AP70" s="31"/>
    </row>
    <row r="71" ht="15.75" customHeight="1">
      <c r="A71" s="1321" t="s">
        <v>30</v>
      </c>
      <c r="B71" s="31"/>
      <c r="C71" s="31"/>
      <c r="D71" s="31"/>
      <c r="E71" s="31"/>
      <c r="F71" s="31"/>
      <c r="G71" s="31"/>
      <c r="H71" s="31"/>
      <c r="I71" s="31"/>
      <c r="J71" s="31"/>
      <c r="K71" s="31"/>
      <c r="L71" s="31"/>
      <c r="M71" s="31"/>
      <c r="N71" s="2"/>
      <c r="O71" s="31"/>
      <c r="P71" s="31"/>
      <c r="Q71" s="31"/>
      <c r="R71" s="1181"/>
      <c r="S71" s="31"/>
      <c r="T71" s="31"/>
      <c r="U71" s="2"/>
      <c r="V71" s="11"/>
      <c r="W71" s="31"/>
      <c r="X71" s="2"/>
      <c r="Y71" s="1383"/>
      <c r="Z71" s="31"/>
      <c r="AA71" s="2"/>
      <c r="AB71" s="31"/>
      <c r="AC71" s="31"/>
      <c r="AD71" s="31"/>
      <c r="AE71" s="31"/>
      <c r="AF71" s="31"/>
      <c r="AG71" s="31"/>
      <c r="AH71" s="31"/>
      <c r="AI71" s="31"/>
      <c r="AJ71" s="31"/>
      <c r="AK71" s="31"/>
      <c r="AL71" s="31"/>
      <c r="AM71" s="31"/>
      <c r="AN71" s="31"/>
      <c r="AO71" s="31"/>
      <c r="AP71" s="31"/>
    </row>
    <row r="72" ht="15.75" customHeight="1">
      <c r="A72" s="1321" t="s">
        <v>30</v>
      </c>
      <c r="B72" s="31"/>
      <c r="C72" s="31"/>
      <c r="D72" s="31"/>
      <c r="E72" s="31"/>
      <c r="F72" s="31"/>
      <c r="G72" s="31"/>
      <c r="H72" s="31"/>
      <c r="I72" s="31"/>
      <c r="J72" s="31"/>
      <c r="K72" s="31"/>
      <c r="L72" s="31"/>
      <c r="M72" s="31"/>
      <c r="N72" s="2"/>
      <c r="O72" s="31"/>
      <c r="P72" s="31"/>
      <c r="Q72" s="31"/>
      <c r="R72" s="1181"/>
      <c r="S72" s="31"/>
      <c r="T72" s="31"/>
      <c r="U72" s="2"/>
      <c r="V72" s="11"/>
      <c r="W72" s="31"/>
      <c r="X72" s="2"/>
      <c r="Y72" s="1383"/>
      <c r="Z72" s="31"/>
      <c r="AA72" s="2"/>
      <c r="AB72" s="31"/>
      <c r="AC72" s="31"/>
      <c r="AD72" s="31"/>
      <c r="AE72" s="31"/>
      <c r="AF72" s="31"/>
      <c r="AG72" s="31"/>
      <c r="AH72" s="31"/>
      <c r="AI72" s="31"/>
      <c r="AJ72" s="31"/>
      <c r="AK72" s="31"/>
      <c r="AL72" s="31"/>
      <c r="AM72" s="31"/>
      <c r="AN72" s="31"/>
      <c r="AO72" s="31"/>
      <c r="AP72" s="31"/>
    </row>
    <row r="73" ht="15.75" customHeight="1">
      <c r="A73" s="1321" t="s">
        <v>30</v>
      </c>
      <c r="B73" s="31"/>
      <c r="C73" s="31"/>
      <c r="D73" s="31"/>
      <c r="E73" s="31"/>
      <c r="F73" s="31"/>
      <c r="G73" s="31"/>
      <c r="H73" s="31"/>
      <c r="I73" s="31"/>
      <c r="J73" s="31"/>
      <c r="K73" s="31"/>
      <c r="L73" s="31"/>
      <c r="M73" s="31"/>
      <c r="N73" s="2"/>
      <c r="O73" s="31"/>
      <c r="P73" s="31"/>
      <c r="Q73" s="31"/>
      <c r="R73" s="1181"/>
      <c r="S73" s="31"/>
      <c r="T73" s="31"/>
      <c r="U73" s="2"/>
      <c r="V73" s="11"/>
      <c r="W73" s="31"/>
      <c r="X73" s="2"/>
      <c r="Y73" s="1383"/>
      <c r="Z73" s="31"/>
      <c r="AA73" s="2"/>
      <c r="AB73" s="31"/>
      <c r="AC73" s="31"/>
      <c r="AD73" s="31"/>
      <c r="AE73" s="31"/>
      <c r="AF73" s="31"/>
      <c r="AG73" s="31"/>
      <c r="AH73" s="31"/>
      <c r="AI73" s="31"/>
      <c r="AJ73" s="31"/>
      <c r="AK73" s="31"/>
      <c r="AL73" s="31"/>
      <c r="AM73" s="31"/>
      <c r="AN73" s="31"/>
      <c r="AO73" s="31"/>
      <c r="AP73" s="31"/>
    </row>
    <row r="74" ht="15.75" customHeight="1">
      <c r="A74" s="1321" t="s">
        <v>30</v>
      </c>
      <c r="B74" s="31"/>
      <c r="C74" s="31"/>
      <c r="D74" s="31"/>
      <c r="E74" s="31"/>
      <c r="F74" s="31"/>
      <c r="G74" s="31"/>
      <c r="H74" s="31"/>
      <c r="I74" s="31"/>
      <c r="J74" s="31"/>
      <c r="K74" s="31"/>
      <c r="L74" s="31"/>
      <c r="M74" s="31"/>
      <c r="N74" s="2"/>
      <c r="O74" s="31"/>
      <c r="P74" s="31"/>
      <c r="Q74" s="31"/>
      <c r="R74" s="1181"/>
      <c r="S74" s="31"/>
      <c r="T74" s="31"/>
      <c r="U74" s="2"/>
      <c r="V74" s="11"/>
      <c r="W74" s="31"/>
      <c r="X74" s="2"/>
      <c r="Y74" s="1383"/>
      <c r="Z74" s="31"/>
      <c r="AA74" s="2"/>
      <c r="AB74" s="31"/>
      <c r="AC74" s="31"/>
      <c r="AD74" s="31"/>
      <c r="AE74" s="31"/>
      <c r="AF74" s="31"/>
      <c r="AG74" s="31"/>
      <c r="AH74" s="31"/>
      <c r="AI74" s="31"/>
      <c r="AJ74" s="31"/>
      <c r="AK74" s="31"/>
      <c r="AL74" s="31"/>
      <c r="AM74" s="31"/>
      <c r="AN74" s="31"/>
      <c r="AO74" s="31"/>
      <c r="AP74" s="31"/>
    </row>
    <row r="75" ht="15.75" customHeight="1">
      <c r="A75" s="1321" t="s">
        <v>30</v>
      </c>
      <c r="B75" s="31"/>
      <c r="C75" s="31"/>
      <c r="D75" s="31"/>
      <c r="E75" s="31"/>
      <c r="F75" s="31"/>
      <c r="G75" s="31"/>
      <c r="H75" s="31"/>
      <c r="I75" s="31"/>
      <c r="J75" s="31"/>
      <c r="K75" s="31"/>
      <c r="L75" s="31"/>
      <c r="M75" s="31"/>
      <c r="N75" s="2"/>
      <c r="O75" s="31"/>
      <c r="P75" s="31"/>
      <c r="Q75" s="31"/>
      <c r="R75" s="1181"/>
      <c r="S75" s="31"/>
      <c r="T75" s="31"/>
      <c r="U75" s="2"/>
      <c r="V75" s="11"/>
      <c r="W75" s="31"/>
      <c r="X75" s="2"/>
      <c r="Y75" s="1383"/>
      <c r="Z75" s="31"/>
      <c r="AA75" s="2"/>
      <c r="AB75" s="31"/>
      <c r="AC75" s="31"/>
      <c r="AD75" s="31"/>
      <c r="AE75" s="31"/>
      <c r="AF75" s="31"/>
      <c r="AG75" s="31"/>
      <c r="AH75" s="31"/>
      <c r="AI75" s="31"/>
      <c r="AJ75" s="31"/>
      <c r="AK75" s="31"/>
      <c r="AL75" s="31"/>
      <c r="AM75" s="31"/>
      <c r="AN75" s="31"/>
      <c r="AO75" s="31"/>
      <c r="AP75" s="31"/>
    </row>
    <row r="76" ht="15.75" customHeight="1">
      <c r="A76" s="1321" t="s">
        <v>30</v>
      </c>
      <c r="B76" s="31"/>
      <c r="C76" s="31"/>
      <c r="D76" s="31"/>
      <c r="E76" s="31"/>
      <c r="F76" s="31"/>
      <c r="G76" s="31"/>
      <c r="H76" s="31"/>
      <c r="I76" s="31"/>
      <c r="J76" s="31"/>
      <c r="K76" s="31"/>
      <c r="L76" s="31"/>
      <c r="M76" s="31"/>
      <c r="N76" s="2"/>
      <c r="O76" s="31"/>
      <c r="P76" s="31"/>
      <c r="Q76" s="31"/>
      <c r="R76" s="1181"/>
      <c r="S76" s="31"/>
      <c r="T76" s="31"/>
      <c r="U76" s="2"/>
      <c r="V76" s="11"/>
      <c r="W76" s="31"/>
      <c r="X76" s="2"/>
      <c r="Y76" s="1383"/>
      <c r="Z76" s="31"/>
      <c r="AA76" s="2"/>
      <c r="AB76" s="31"/>
      <c r="AC76" s="31"/>
      <c r="AD76" s="31"/>
      <c r="AE76" s="31"/>
      <c r="AF76" s="31"/>
      <c r="AG76" s="31"/>
      <c r="AH76" s="31"/>
      <c r="AI76" s="31"/>
      <c r="AJ76" s="31"/>
      <c r="AK76" s="31"/>
      <c r="AL76" s="31"/>
      <c r="AM76" s="31"/>
      <c r="AN76" s="31"/>
      <c r="AO76" s="31"/>
      <c r="AP76" s="31"/>
    </row>
    <row r="77" ht="15.75" customHeight="1">
      <c r="A77" s="1321" t="s">
        <v>30</v>
      </c>
      <c r="B77" s="31"/>
      <c r="C77" s="31"/>
      <c r="D77" s="31"/>
      <c r="E77" s="31"/>
      <c r="F77" s="31"/>
      <c r="G77" s="31"/>
      <c r="H77" s="31"/>
      <c r="I77" s="31"/>
      <c r="J77" s="31"/>
      <c r="K77" s="31"/>
      <c r="L77" s="31"/>
      <c r="M77" s="31"/>
      <c r="N77" s="2"/>
      <c r="O77" s="31"/>
      <c r="P77" s="31"/>
      <c r="Q77" s="31"/>
      <c r="R77" s="1181"/>
      <c r="S77" s="31"/>
      <c r="T77" s="31"/>
      <c r="U77" s="2"/>
      <c r="V77" s="11"/>
      <c r="W77" s="31"/>
      <c r="X77" s="2"/>
      <c r="Y77" s="1383"/>
      <c r="Z77" s="31"/>
      <c r="AA77" s="2"/>
      <c r="AB77" s="31"/>
      <c r="AC77" s="31"/>
      <c r="AD77" s="31"/>
      <c r="AE77" s="31"/>
      <c r="AF77" s="31"/>
      <c r="AG77" s="31"/>
      <c r="AH77" s="31"/>
      <c r="AI77" s="31"/>
      <c r="AJ77" s="31"/>
      <c r="AK77" s="31"/>
      <c r="AL77" s="31"/>
      <c r="AM77" s="31"/>
      <c r="AN77" s="31"/>
      <c r="AO77" s="31"/>
      <c r="AP77" s="31"/>
    </row>
    <row r="78" ht="15.75" customHeight="1">
      <c r="A78" s="1321" t="s">
        <v>30</v>
      </c>
      <c r="B78" s="31"/>
      <c r="C78" s="31"/>
      <c r="D78" s="31"/>
      <c r="E78" s="31"/>
      <c r="F78" s="31"/>
      <c r="G78" s="31"/>
      <c r="H78" s="31"/>
      <c r="I78" s="31"/>
      <c r="J78" s="31"/>
      <c r="K78" s="31"/>
      <c r="L78" s="31"/>
      <c r="M78" s="31"/>
      <c r="N78" s="2"/>
      <c r="O78" s="31"/>
      <c r="P78" s="31"/>
      <c r="Q78" s="31"/>
      <c r="R78" s="1181"/>
      <c r="S78" s="31"/>
      <c r="T78" s="31"/>
      <c r="U78" s="2"/>
      <c r="V78" s="11"/>
      <c r="W78" s="31"/>
      <c r="X78" s="2"/>
      <c r="Y78" s="1383"/>
      <c r="Z78" s="31"/>
      <c r="AA78" s="2"/>
      <c r="AB78" s="31"/>
      <c r="AC78" s="31"/>
      <c r="AD78" s="31"/>
      <c r="AE78" s="31"/>
      <c r="AF78" s="31"/>
      <c r="AG78" s="31"/>
      <c r="AH78" s="31"/>
      <c r="AI78" s="31"/>
      <c r="AJ78" s="31"/>
      <c r="AK78" s="31"/>
      <c r="AL78" s="31"/>
      <c r="AM78" s="31"/>
      <c r="AN78" s="31"/>
      <c r="AO78" s="31"/>
      <c r="AP78" s="31"/>
    </row>
    <row r="79" ht="15.75" customHeight="1">
      <c r="A79" s="1321" t="s">
        <v>30</v>
      </c>
      <c r="B79" s="31"/>
      <c r="C79" s="31"/>
      <c r="D79" s="31"/>
      <c r="E79" s="31"/>
      <c r="F79" s="31"/>
      <c r="G79" s="31"/>
      <c r="H79" s="31"/>
      <c r="I79" s="31"/>
      <c r="J79" s="31"/>
      <c r="K79" s="31"/>
      <c r="L79" s="31"/>
      <c r="M79" s="31"/>
      <c r="N79" s="2"/>
      <c r="O79" s="31"/>
      <c r="P79" s="31"/>
      <c r="Q79" s="31"/>
      <c r="R79" s="1181"/>
      <c r="S79" s="31"/>
      <c r="T79" s="31"/>
      <c r="U79" s="2"/>
      <c r="V79" s="11"/>
      <c r="W79" s="31"/>
      <c r="X79" s="2"/>
      <c r="Y79" s="1383"/>
      <c r="Z79" s="31"/>
      <c r="AA79" s="2"/>
      <c r="AB79" s="31"/>
      <c r="AC79" s="31"/>
      <c r="AD79" s="31"/>
      <c r="AE79" s="31"/>
      <c r="AF79" s="31"/>
      <c r="AG79" s="31"/>
      <c r="AH79" s="31"/>
      <c r="AI79" s="31"/>
      <c r="AJ79" s="31"/>
      <c r="AK79" s="31"/>
      <c r="AL79" s="31"/>
      <c r="AM79" s="31"/>
      <c r="AN79" s="31"/>
      <c r="AO79" s="31"/>
      <c r="AP79" s="31"/>
    </row>
    <row r="80" ht="15.75" customHeight="1">
      <c r="A80" s="1321" t="s">
        <v>30</v>
      </c>
      <c r="B80" s="31"/>
      <c r="C80" s="31"/>
      <c r="D80" s="31"/>
      <c r="E80" s="31"/>
      <c r="F80" s="31"/>
      <c r="G80" s="31"/>
      <c r="H80" s="31"/>
      <c r="I80" s="31"/>
      <c r="J80" s="31"/>
      <c r="K80" s="31"/>
      <c r="L80" s="31"/>
      <c r="M80" s="31"/>
      <c r="N80" s="2"/>
      <c r="O80" s="31"/>
      <c r="P80" s="31"/>
      <c r="Q80" s="31"/>
      <c r="R80" s="1181"/>
      <c r="S80" s="31"/>
      <c r="T80" s="31"/>
      <c r="U80" s="2"/>
      <c r="V80" s="11"/>
      <c r="W80" s="31"/>
      <c r="X80" s="2"/>
      <c r="Y80" s="1383"/>
      <c r="Z80" s="31"/>
      <c r="AA80" s="2"/>
      <c r="AB80" s="31"/>
      <c r="AC80" s="31"/>
      <c r="AD80" s="31"/>
      <c r="AE80" s="31"/>
      <c r="AF80" s="31"/>
      <c r="AG80" s="31"/>
      <c r="AH80" s="31"/>
      <c r="AI80" s="31"/>
      <c r="AJ80" s="31"/>
      <c r="AK80" s="31"/>
      <c r="AL80" s="31"/>
      <c r="AM80" s="31"/>
      <c r="AN80" s="31"/>
      <c r="AO80" s="31"/>
      <c r="AP80" s="31"/>
    </row>
    <row r="81" ht="15.75" customHeight="1">
      <c r="A81" s="1321" t="s">
        <v>30</v>
      </c>
      <c r="B81" s="31"/>
      <c r="C81" s="31"/>
      <c r="D81" s="31"/>
      <c r="E81" s="31"/>
      <c r="F81" s="31"/>
      <c r="G81" s="31"/>
      <c r="H81" s="31"/>
      <c r="I81" s="31"/>
      <c r="J81" s="31"/>
      <c r="K81" s="31"/>
      <c r="L81" s="31"/>
      <c r="M81" s="31"/>
      <c r="N81" s="2"/>
      <c r="O81" s="31"/>
      <c r="P81" s="31"/>
      <c r="Q81" s="31"/>
      <c r="R81" s="1181"/>
      <c r="S81" s="31"/>
      <c r="T81" s="31"/>
      <c r="U81" s="2"/>
      <c r="V81" s="11"/>
      <c r="W81" s="31"/>
      <c r="X81" s="2"/>
      <c r="Y81" s="1383"/>
      <c r="Z81" s="31"/>
      <c r="AA81" s="2"/>
      <c r="AB81" s="31"/>
      <c r="AC81" s="31"/>
      <c r="AD81" s="31"/>
      <c r="AE81" s="31"/>
      <c r="AF81" s="31"/>
      <c r="AG81" s="31"/>
      <c r="AH81" s="31"/>
      <c r="AI81" s="31"/>
      <c r="AJ81" s="31"/>
      <c r="AK81" s="31"/>
      <c r="AL81" s="31"/>
      <c r="AM81" s="31"/>
      <c r="AN81" s="31"/>
      <c r="AO81" s="31"/>
      <c r="AP81" s="31"/>
    </row>
    <row r="82" ht="15.75" customHeight="1">
      <c r="A82" s="1321" t="s">
        <v>30</v>
      </c>
      <c r="B82" s="31"/>
      <c r="C82" s="31"/>
      <c r="D82" s="31"/>
      <c r="E82" s="31"/>
      <c r="F82" s="31"/>
      <c r="G82" s="31"/>
      <c r="H82" s="31"/>
      <c r="I82" s="31"/>
      <c r="J82" s="31"/>
      <c r="K82" s="31"/>
      <c r="L82" s="31"/>
      <c r="M82" s="31"/>
      <c r="N82" s="2"/>
      <c r="O82" s="31"/>
      <c r="P82" s="31"/>
      <c r="Q82" s="31"/>
      <c r="R82" s="1181"/>
      <c r="S82" s="31"/>
      <c r="T82" s="31"/>
      <c r="U82" s="2"/>
      <c r="V82" s="11"/>
      <c r="W82" s="31"/>
      <c r="X82" s="2"/>
      <c r="Y82" s="1383"/>
      <c r="Z82" s="31"/>
      <c r="AA82" s="2"/>
      <c r="AB82" s="31"/>
      <c r="AC82" s="31"/>
      <c r="AD82" s="31"/>
      <c r="AE82" s="31"/>
      <c r="AF82" s="31"/>
      <c r="AG82" s="31"/>
      <c r="AH82" s="31"/>
      <c r="AI82" s="31"/>
      <c r="AJ82" s="31"/>
      <c r="AK82" s="31"/>
      <c r="AL82" s="31"/>
      <c r="AM82" s="31"/>
      <c r="AN82" s="31"/>
      <c r="AO82" s="31"/>
      <c r="AP82" s="31"/>
    </row>
    <row r="83" ht="15.75" customHeight="1">
      <c r="A83" s="1321" t="s">
        <v>30</v>
      </c>
      <c r="B83" s="31"/>
      <c r="C83" s="31"/>
      <c r="D83" s="31"/>
      <c r="E83" s="31"/>
      <c r="F83" s="31"/>
      <c r="G83" s="31"/>
      <c r="H83" s="31"/>
      <c r="I83" s="31"/>
      <c r="J83" s="31"/>
      <c r="K83" s="31"/>
      <c r="L83" s="31"/>
      <c r="M83" s="31"/>
      <c r="N83" s="2"/>
      <c r="O83" s="31"/>
      <c r="P83" s="31"/>
      <c r="Q83" s="31"/>
      <c r="R83" s="1181"/>
      <c r="S83" s="31"/>
      <c r="T83" s="31"/>
      <c r="U83" s="2"/>
      <c r="V83" s="11"/>
      <c r="W83" s="31"/>
      <c r="X83" s="2"/>
      <c r="Y83" s="1383"/>
      <c r="Z83" s="31"/>
      <c r="AA83" s="2"/>
      <c r="AB83" s="31"/>
      <c r="AC83" s="31"/>
      <c r="AD83" s="31"/>
      <c r="AE83" s="31"/>
      <c r="AF83" s="31"/>
      <c r="AG83" s="31"/>
      <c r="AH83" s="31"/>
      <c r="AI83" s="31"/>
      <c r="AJ83" s="31"/>
      <c r="AK83" s="31"/>
      <c r="AL83" s="31"/>
      <c r="AM83" s="31"/>
      <c r="AN83" s="31"/>
      <c r="AO83" s="31"/>
      <c r="AP83" s="31"/>
    </row>
    <row r="84" ht="15.75" customHeight="1">
      <c r="A84" s="1321" t="s">
        <v>30</v>
      </c>
      <c r="B84" s="31"/>
      <c r="C84" s="31"/>
      <c r="D84" s="31"/>
      <c r="E84" s="31"/>
      <c r="F84" s="31"/>
      <c r="G84" s="31"/>
      <c r="H84" s="31"/>
      <c r="I84" s="31"/>
      <c r="J84" s="31"/>
      <c r="K84" s="31"/>
      <c r="L84" s="31"/>
      <c r="M84" s="31"/>
      <c r="N84" s="2"/>
      <c r="O84" s="31"/>
      <c r="P84" s="31"/>
      <c r="Q84" s="31"/>
      <c r="R84" s="1181"/>
      <c r="S84" s="31"/>
      <c r="T84" s="31"/>
      <c r="U84" s="2"/>
      <c r="V84" s="11"/>
      <c r="W84" s="31"/>
      <c r="X84" s="2"/>
      <c r="Y84" s="1383"/>
      <c r="Z84" s="31"/>
      <c r="AA84" s="2"/>
      <c r="AB84" s="31"/>
      <c r="AC84" s="31"/>
      <c r="AD84" s="31"/>
      <c r="AE84" s="31"/>
      <c r="AF84" s="31"/>
      <c r="AG84" s="31"/>
      <c r="AH84" s="31"/>
      <c r="AI84" s="31"/>
      <c r="AJ84" s="31"/>
      <c r="AK84" s="31"/>
      <c r="AL84" s="31"/>
      <c r="AM84" s="31"/>
      <c r="AN84" s="31"/>
      <c r="AO84" s="31"/>
      <c r="AP84" s="31"/>
    </row>
    <row r="85" ht="15.75" customHeight="1">
      <c r="A85" s="1321" t="s">
        <v>30</v>
      </c>
      <c r="B85" s="31"/>
      <c r="C85" s="31"/>
      <c r="D85" s="31"/>
      <c r="E85" s="31"/>
      <c r="F85" s="31"/>
      <c r="G85" s="31"/>
      <c r="H85" s="31"/>
      <c r="I85" s="31"/>
      <c r="J85" s="31"/>
      <c r="K85" s="31"/>
      <c r="L85" s="31"/>
      <c r="M85" s="31"/>
      <c r="N85" s="2"/>
      <c r="O85" s="31"/>
      <c r="P85" s="31"/>
      <c r="Q85" s="31"/>
      <c r="R85" s="1181"/>
      <c r="S85" s="31"/>
      <c r="T85" s="31"/>
      <c r="U85" s="2"/>
      <c r="V85" s="11"/>
      <c r="W85" s="31"/>
      <c r="X85" s="2"/>
      <c r="Y85" s="1383"/>
      <c r="Z85" s="31"/>
      <c r="AA85" s="2"/>
      <c r="AB85" s="31"/>
      <c r="AC85" s="31"/>
      <c r="AD85" s="31"/>
      <c r="AE85" s="31"/>
      <c r="AF85" s="31"/>
      <c r="AG85" s="31"/>
      <c r="AH85" s="31"/>
      <c r="AI85" s="31"/>
      <c r="AJ85" s="31"/>
      <c r="AK85" s="31"/>
      <c r="AL85" s="31"/>
      <c r="AM85" s="31"/>
      <c r="AN85" s="31"/>
      <c r="AO85" s="31"/>
      <c r="AP85" s="31"/>
    </row>
    <row r="86" ht="15.75" customHeight="1">
      <c r="A86" s="1321" t="s">
        <v>30</v>
      </c>
      <c r="B86" s="31"/>
      <c r="C86" s="31"/>
      <c r="D86" s="31"/>
      <c r="E86" s="31"/>
      <c r="F86" s="31"/>
      <c r="G86" s="31"/>
      <c r="H86" s="31"/>
      <c r="I86" s="31"/>
      <c r="J86" s="31"/>
      <c r="K86" s="31"/>
      <c r="L86" s="31"/>
      <c r="M86" s="31"/>
      <c r="N86" s="2"/>
      <c r="O86" s="31"/>
      <c r="P86" s="31"/>
      <c r="Q86" s="31"/>
      <c r="R86" s="1181"/>
      <c r="S86" s="31"/>
      <c r="T86" s="31"/>
      <c r="U86" s="2"/>
      <c r="V86" s="11"/>
      <c r="W86" s="31"/>
      <c r="X86" s="2"/>
      <c r="Y86" s="1383"/>
      <c r="Z86" s="31"/>
      <c r="AA86" s="2"/>
      <c r="AB86" s="31"/>
      <c r="AC86" s="31"/>
      <c r="AD86" s="31"/>
      <c r="AE86" s="31"/>
      <c r="AF86" s="31"/>
      <c r="AG86" s="31"/>
      <c r="AH86" s="31"/>
      <c r="AI86" s="31"/>
      <c r="AJ86" s="31"/>
      <c r="AK86" s="31"/>
      <c r="AL86" s="31"/>
      <c r="AM86" s="31"/>
      <c r="AN86" s="31"/>
      <c r="AO86" s="31"/>
      <c r="AP86" s="31"/>
    </row>
    <row r="87" ht="15.75" customHeight="1">
      <c r="A87" s="1321" t="s">
        <v>30</v>
      </c>
      <c r="B87" s="31"/>
      <c r="C87" s="31"/>
      <c r="D87" s="31"/>
      <c r="E87" s="31"/>
      <c r="F87" s="31"/>
      <c r="G87" s="31"/>
      <c r="H87" s="31"/>
      <c r="I87" s="31"/>
      <c r="J87" s="31"/>
      <c r="K87" s="31"/>
      <c r="L87" s="31"/>
      <c r="M87" s="31"/>
      <c r="N87" s="2"/>
      <c r="O87" s="31"/>
      <c r="P87" s="31"/>
      <c r="Q87" s="31"/>
      <c r="R87" s="1181"/>
      <c r="S87" s="31"/>
      <c r="T87" s="31"/>
      <c r="U87" s="2"/>
      <c r="V87" s="11"/>
      <c r="W87" s="31"/>
      <c r="X87" s="2"/>
      <c r="Y87" s="1383"/>
      <c r="Z87" s="31"/>
      <c r="AA87" s="2"/>
      <c r="AB87" s="31"/>
      <c r="AC87" s="31"/>
      <c r="AD87" s="31"/>
      <c r="AE87" s="31"/>
      <c r="AF87" s="31"/>
      <c r="AG87" s="31"/>
      <c r="AH87" s="31"/>
      <c r="AI87" s="31"/>
      <c r="AJ87" s="31"/>
      <c r="AK87" s="31"/>
      <c r="AL87" s="31"/>
      <c r="AM87" s="31"/>
      <c r="AN87" s="31"/>
      <c r="AO87" s="31"/>
      <c r="AP87" s="31"/>
    </row>
    <row r="88" ht="15.75" customHeight="1">
      <c r="A88" s="1321" t="s">
        <v>30</v>
      </c>
      <c r="B88" s="31"/>
      <c r="C88" s="31"/>
      <c r="D88" s="31"/>
      <c r="E88" s="31"/>
      <c r="F88" s="31"/>
      <c r="G88" s="31"/>
      <c r="H88" s="31"/>
      <c r="I88" s="31"/>
      <c r="J88" s="31"/>
      <c r="K88" s="31"/>
      <c r="L88" s="31"/>
      <c r="M88" s="31"/>
      <c r="N88" s="2"/>
      <c r="O88" s="31"/>
      <c r="P88" s="31"/>
      <c r="Q88" s="31"/>
      <c r="R88" s="1181"/>
      <c r="S88" s="31"/>
      <c r="T88" s="31"/>
      <c r="U88" s="2"/>
      <c r="V88" s="11"/>
      <c r="W88" s="31"/>
      <c r="X88" s="2"/>
      <c r="Y88" s="1383"/>
      <c r="Z88" s="31"/>
      <c r="AA88" s="2"/>
      <c r="AB88" s="31"/>
      <c r="AC88" s="31"/>
      <c r="AD88" s="31"/>
      <c r="AE88" s="31"/>
      <c r="AF88" s="31"/>
      <c r="AG88" s="31"/>
      <c r="AH88" s="31"/>
      <c r="AI88" s="31"/>
      <c r="AJ88" s="31"/>
      <c r="AK88" s="31"/>
      <c r="AL88" s="31"/>
      <c r="AM88" s="31"/>
      <c r="AN88" s="31"/>
      <c r="AO88" s="31"/>
      <c r="AP88" s="31"/>
    </row>
    <row r="89" ht="15.75" customHeight="1">
      <c r="A89" s="1321" t="s">
        <v>30</v>
      </c>
      <c r="B89" s="31"/>
      <c r="C89" s="31"/>
      <c r="D89" s="31"/>
      <c r="E89" s="31"/>
      <c r="F89" s="31"/>
      <c r="G89" s="31"/>
      <c r="H89" s="31"/>
      <c r="I89" s="31"/>
      <c r="J89" s="31"/>
      <c r="K89" s="31"/>
      <c r="L89" s="31"/>
      <c r="M89" s="31"/>
      <c r="N89" s="2"/>
      <c r="O89" s="31"/>
      <c r="P89" s="31"/>
      <c r="Q89" s="31"/>
      <c r="R89" s="1181"/>
      <c r="S89" s="31"/>
      <c r="T89" s="31"/>
      <c r="U89" s="2"/>
      <c r="V89" s="11"/>
      <c r="W89" s="31"/>
      <c r="X89" s="2"/>
      <c r="Y89" s="1383"/>
      <c r="Z89" s="31"/>
      <c r="AA89" s="2"/>
      <c r="AB89" s="31"/>
      <c r="AC89" s="31"/>
      <c r="AD89" s="31"/>
      <c r="AE89" s="31"/>
      <c r="AF89" s="31"/>
      <c r="AG89" s="31"/>
      <c r="AH89" s="31"/>
      <c r="AI89" s="31"/>
      <c r="AJ89" s="31"/>
      <c r="AK89" s="31"/>
      <c r="AL89" s="31"/>
      <c r="AM89" s="31"/>
      <c r="AN89" s="31"/>
      <c r="AO89" s="31"/>
      <c r="AP89" s="31"/>
    </row>
    <row r="90" ht="15.75" customHeight="1">
      <c r="A90" s="1321" t="s">
        <v>30</v>
      </c>
      <c r="B90" s="31"/>
      <c r="C90" s="31"/>
      <c r="D90" s="31"/>
      <c r="E90" s="31"/>
      <c r="F90" s="31"/>
      <c r="G90" s="31"/>
      <c r="H90" s="31"/>
      <c r="I90" s="31"/>
      <c r="J90" s="31"/>
      <c r="K90" s="31"/>
      <c r="L90" s="31"/>
      <c r="M90" s="31"/>
      <c r="N90" s="2"/>
      <c r="O90" s="31"/>
      <c r="P90" s="31"/>
      <c r="Q90" s="31"/>
      <c r="R90" s="1181"/>
      <c r="S90" s="31"/>
      <c r="T90" s="31"/>
      <c r="U90" s="2"/>
      <c r="V90" s="11"/>
      <c r="W90" s="31"/>
      <c r="X90" s="2"/>
      <c r="Y90" s="1383"/>
      <c r="Z90" s="31"/>
      <c r="AA90" s="2"/>
      <c r="AB90" s="31"/>
      <c r="AC90" s="31"/>
      <c r="AD90" s="31"/>
      <c r="AE90" s="31"/>
      <c r="AF90" s="31"/>
      <c r="AG90" s="31"/>
      <c r="AH90" s="31"/>
      <c r="AI90" s="31"/>
      <c r="AJ90" s="31"/>
      <c r="AK90" s="31"/>
      <c r="AL90" s="31"/>
      <c r="AM90" s="31"/>
      <c r="AN90" s="31"/>
      <c r="AO90" s="31"/>
      <c r="AP90" s="31"/>
    </row>
    <row r="91" ht="15.75" customHeight="1">
      <c r="A91" s="1321" t="s">
        <v>30</v>
      </c>
      <c r="B91" s="31"/>
      <c r="C91" s="31"/>
      <c r="D91" s="31"/>
      <c r="E91" s="31"/>
      <c r="F91" s="31"/>
      <c r="G91" s="31"/>
      <c r="H91" s="31"/>
      <c r="I91" s="31"/>
      <c r="J91" s="31"/>
      <c r="K91" s="31"/>
      <c r="L91" s="31"/>
      <c r="M91" s="31"/>
      <c r="N91" s="2"/>
      <c r="O91" s="31"/>
      <c r="P91" s="31"/>
      <c r="Q91" s="31"/>
      <c r="R91" s="1181"/>
      <c r="S91" s="31"/>
      <c r="T91" s="31"/>
      <c r="U91" s="2"/>
      <c r="V91" s="11"/>
      <c r="W91" s="31"/>
      <c r="X91" s="2"/>
      <c r="Y91" s="1383"/>
      <c r="Z91" s="31"/>
      <c r="AA91" s="2"/>
      <c r="AB91" s="31"/>
      <c r="AC91" s="31"/>
      <c r="AD91" s="31"/>
      <c r="AE91" s="31"/>
      <c r="AF91" s="31"/>
      <c r="AG91" s="31"/>
      <c r="AH91" s="31"/>
      <c r="AI91" s="31"/>
      <c r="AJ91" s="31"/>
      <c r="AK91" s="31"/>
      <c r="AL91" s="31"/>
      <c r="AM91" s="31"/>
      <c r="AN91" s="31"/>
      <c r="AO91" s="31"/>
      <c r="AP91" s="31"/>
    </row>
    <row r="92" ht="15.75" customHeight="1">
      <c r="A92" s="1321" t="s">
        <v>30</v>
      </c>
      <c r="B92" s="31"/>
      <c r="C92" s="31"/>
      <c r="D92" s="31"/>
      <c r="E92" s="31"/>
      <c r="F92" s="31"/>
      <c r="G92" s="31"/>
      <c r="H92" s="31"/>
      <c r="I92" s="31"/>
      <c r="J92" s="31"/>
      <c r="K92" s="31"/>
      <c r="L92" s="31"/>
      <c r="M92" s="31"/>
      <c r="N92" s="2"/>
      <c r="O92" s="31"/>
      <c r="P92" s="31"/>
      <c r="Q92" s="31"/>
      <c r="R92" s="1181"/>
      <c r="S92" s="31"/>
      <c r="T92" s="31"/>
      <c r="U92" s="2"/>
      <c r="V92" s="11"/>
      <c r="W92" s="31"/>
      <c r="X92" s="2"/>
      <c r="Y92" s="1383"/>
      <c r="Z92" s="31"/>
      <c r="AA92" s="2"/>
      <c r="AB92" s="31"/>
      <c r="AC92" s="31"/>
      <c r="AD92" s="31"/>
      <c r="AE92" s="31"/>
      <c r="AF92" s="31"/>
      <c r="AG92" s="31"/>
      <c r="AH92" s="31"/>
      <c r="AI92" s="31"/>
      <c r="AJ92" s="31"/>
      <c r="AK92" s="31"/>
      <c r="AL92" s="31"/>
      <c r="AM92" s="31"/>
      <c r="AN92" s="31"/>
      <c r="AO92" s="31"/>
      <c r="AP92" s="31"/>
    </row>
    <row r="93" ht="15.75" customHeight="1">
      <c r="A93" s="1321" t="s">
        <v>30</v>
      </c>
      <c r="B93" s="31"/>
      <c r="C93" s="31"/>
      <c r="D93" s="31"/>
      <c r="E93" s="31"/>
      <c r="F93" s="31"/>
      <c r="G93" s="31"/>
      <c r="H93" s="31"/>
      <c r="I93" s="31"/>
      <c r="J93" s="31"/>
      <c r="K93" s="31"/>
      <c r="L93" s="31"/>
      <c r="M93" s="31"/>
      <c r="N93" s="2"/>
      <c r="O93" s="31"/>
      <c r="P93" s="31"/>
      <c r="Q93" s="31"/>
      <c r="R93" s="1181"/>
      <c r="S93" s="31"/>
      <c r="T93" s="31"/>
      <c r="U93" s="2"/>
      <c r="V93" s="11"/>
      <c r="W93" s="31"/>
      <c r="X93" s="2"/>
      <c r="Y93" s="1383"/>
      <c r="Z93" s="31"/>
      <c r="AA93" s="2"/>
      <c r="AB93" s="31"/>
      <c r="AC93" s="31"/>
      <c r="AD93" s="31"/>
      <c r="AE93" s="31"/>
      <c r="AF93" s="31"/>
      <c r="AG93" s="31"/>
      <c r="AH93" s="31"/>
      <c r="AI93" s="31"/>
      <c r="AJ93" s="31"/>
      <c r="AK93" s="31"/>
      <c r="AL93" s="31"/>
      <c r="AM93" s="31"/>
      <c r="AN93" s="31"/>
      <c r="AO93" s="31"/>
      <c r="AP93" s="31"/>
    </row>
    <row r="94" ht="15.75" customHeight="1">
      <c r="A94" s="1321" t="s">
        <v>30</v>
      </c>
      <c r="B94" s="31"/>
      <c r="C94" s="31"/>
      <c r="D94" s="31"/>
      <c r="E94" s="31"/>
      <c r="F94" s="31"/>
      <c r="G94" s="31"/>
      <c r="H94" s="31"/>
      <c r="I94" s="31"/>
      <c r="J94" s="31"/>
      <c r="K94" s="31"/>
      <c r="L94" s="31"/>
      <c r="M94" s="31"/>
      <c r="N94" s="2"/>
      <c r="O94" s="31"/>
      <c r="P94" s="31"/>
      <c r="Q94" s="31"/>
      <c r="R94" s="1181"/>
      <c r="S94" s="31"/>
      <c r="T94" s="31"/>
      <c r="U94" s="2"/>
      <c r="V94" s="11"/>
      <c r="W94" s="31"/>
      <c r="X94" s="2"/>
      <c r="Y94" s="1383"/>
      <c r="Z94" s="31"/>
      <c r="AA94" s="2"/>
      <c r="AB94" s="31"/>
      <c r="AC94" s="31"/>
      <c r="AD94" s="31"/>
      <c r="AE94" s="31"/>
      <c r="AF94" s="31"/>
      <c r="AG94" s="31"/>
      <c r="AH94" s="31"/>
      <c r="AI94" s="31"/>
      <c r="AJ94" s="31"/>
      <c r="AK94" s="31"/>
      <c r="AL94" s="31"/>
      <c r="AM94" s="31"/>
      <c r="AN94" s="31"/>
      <c r="AO94" s="31"/>
      <c r="AP94" s="31"/>
    </row>
    <row r="95" ht="15.75" customHeight="1">
      <c r="A95" s="1321" t="s">
        <v>30</v>
      </c>
      <c r="B95" s="31"/>
      <c r="C95" s="31"/>
      <c r="D95" s="31"/>
      <c r="E95" s="31"/>
      <c r="F95" s="31"/>
      <c r="G95" s="31"/>
      <c r="H95" s="31"/>
      <c r="I95" s="31"/>
      <c r="J95" s="31"/>
      <c r="K95" s="31"/>
      <c r="L95" s="31"/>
      <c r="M95" s="31"/>
      <c r="N95" s="2"/>
      <c r="O95" s="31"/>
      <c r="P95" s="31"/>
      <c r="Q95" s="31"/>
      <c r="R95" s="1181"/>
      <c r="S95" s="31"/>
      <c r="T95" s="31"/>
      <c r="U95" s="2"/>
      <c r="V95" s="11"/>
      <c r="W95" s="31"/>
      <c r="X95" s="2"/>
      <c r="Y95" s="1383"/>
      <c r="Z95" s="31"/>
      <c r="AA95" s="2"/>
      <c r="AB95" s="31"/>
      <c r="AC95" s="31"/>
      <c r="AD95" s="31"/>
      <c r="AE95" s="31"/>
      <c r="AF95" s="31"/>
      <c r="AG95" s="31"/>
      <c r="AH95" s="31"/>
      <c r="AI95" s="31"/>
      <c r="AJ95" s="31"/>
      <c r="AK95" s="31"/>
      <c r="AL95" s="31"/>
      <c r="AM95" s="31"/>
      <c r="AN95" s="31"/>
      <c r="AO95" s="31"/>
      <c r="AP95" s="31"/>
    </row>
    <row r="96" ht="15.75" customHeight="1">
      <c r="A96" s="1321" t="s">
        <v>30</v>
      </c>
      <c r="B96" s="31"/>
      <c r="C96" s="31"/>
      <c r="D96" s="31"/>
      <c r="E96" s="31"/>
      <c r="F96" s="31"/>
      <c r="G96" s="31"/>
      <c r="H96" s="31"/>
      <c r="I96" s="31"/>
      <c r="J96" s="31"/>
      <c r="K96" s="31"/>
      <c r="L96" s="31"/>
      <c r="M96" s="31"/>
      <c r="N96" s="2"/>
      <c r="O96" s="31"/>
      <c r="P96" s="31"/>
      <c r="Q96" s="31"/>
      <c r="R96" s="1181"/>
      <c r="S96" s="31"/>
      <c r="T96" s="31"/>
      <c r="U96" s="2"/>
      <c r="V96" s="11"/>
      <c r="W96" s="31"/>
      <c r="X96" s="2"/>
      <c r="Y96" s="1383"/>
      <c r="Z96" s="31"/>
      <c r="AA96" s="2"/>
      <c r="AB96" s="31"/>
      <c r="AC96" s="31"/>
      <c r="AD96" s="31"/>
      <c r="AE96" s="31"/>
      <c r="AF96" s="31"/>
      <c r="AG96" s="31"/>
      <c r="AH96" s="31"/>
      <c r="AI96" s="31"/>
      <c r="AJ96" s="31"/>
      <c r="AK96" s="31"/>
      <c r="AL96" s="31"/>
      <c r="AM96" s="31"/>
      <c r="AN96" s="31"/>
      <c r="AO96" s="31"/>
      <c r="AP96" s="31"/>
    </row>
    <row r="97" ht="15.75" customHeight="1">
      <c r="A97" s="1321" t="s">
        <v>30</v>
      </c>
      <c r="B97" s="31"/>
      <c r="C97" s="31"/>
      <c r="D97" s="31"/>
      <c r="E97" s="31"/>
      <c r="F97" s="31"/>
      <c r="G97" s="31"/>
      <c r="H97" s="31"/>
      <c r="I97" s="31"/>
      <c r="J97" s="31"/>
      <c r="K97" s="31"/>
      <c r="L97" s="31"/>
      <c r="M97" s="31"/>
      <c r="N97" s="2"/>
      <c r="O97" s="31"/>
      <c r="P97" s="31"/>
      <c r="Q97" s="31"/>
      <c r="R97" s="1181"/>
      <c r="S97" s="31"/>
      <c r="T97" s="31"/>
      <c r="U97" s="2"/>
      <c r="V97" s="11"/>
      <c r="W97" s="31"/>
      <c r="X97" s="2"/>
      <c r="Y97" s="1383"/>
      <c r="Z97" s="31"/>
      <c r="AA97" s="2"/>
      <c r="AB97" s="31"/>
      <c r="AC97" s="31"/>
      <c r="AD97" s="31"/>
      <c r="AE97" s="31"/>
      <c r="AF97" s="31"/>
      <c r="AG97" s="31"/>
      <c r="AH97" s="31"/>
      <c r="AI97" s="31"/>
      <c r="AJ97" s="31"/>
      <c r="AK97" s="31"/>
      <c r="AL97" s="31"/>
      <c r="AM97" s="31"/>
      <c r="AN97" s="31"/>
      <c r="AO97" s="31"/>
      <c r="AP97" s="31"/>
    </row>
    <row r="98" ht="15.75" customHeight="1">
      <c r="A98" s="1321" t="s">
        <v>30</v>
      </c>
      <c r="B98" s="31"/>
      <c r="C98" s="31"/>
      <c r="D98" s="31"/>
      <c r="E98" s="31"/>
      <c r="F98" s="31"/>
      <c r="G98" s="31"/>
      <c r="H98" s="31"/>
      <c r="I98" s="31"/>
      <c r="J98" s="31"/>
      <c r="K98" s="31"/>
      <c r="L98" s="31"/>
      <c r="M98" s="31"/>
      <c r="N98" s="2"/>
      <c r="O98" s="31"/>
      <c r="P98" s="31"/>
      <c r="Q98" s="31"/>
      <c r="R98" s="1181"/>
      <c r="S98" s="31"/>
      <c r="T98" s="31"/>
      <c r="U98" s="2"/>
      <c r="V98" s="11"/>
      <c r="W98" s="31"/>
      <c r="X98" s="2"/>
      <c r="Y98" s="1383"/>
      <c r="Z98" s="31"/>
      <c r="AA98" s="2"/>
      <c r="AB98" s="31"/>
      <c r="AC98" s="31"/>
      <c r="AD98" s="31"/>
      <c r="AE98" s="31"/>
      <c r="AF98" s="31"/>
      <c r="AG98" s="31"/>
      <c r="AH98" s="31"/>
      <c r="AI98" s="31"/>
      <c r="AJ98" s="31"/>
      <c r="AK98" s="31"/>
      <c r="AL98" s="31"/>
      <c r="AM98" s="31"/>
      <c r="AN98" s="31"/>
      <c r="AO98" s="31"/>
      <c r="AP98" s="31"/>
    </row>
    <row r="99" ht="15.75" customHeight="1">
      <c r="A99" s="1321" t="s">
        <v>30</v>
      </c>
      <c r="B99" s="31"/>
      <c r="C99" s="31"/>
      <c r="D99" s="31"/>
      <c r="E99" s="31"/>
      <c r="F99" s="31"/>
      <c r="G99" s="31"/>
      <c r="H99" s="31"/>
      <c r="I99" s="31"/>
      <c r="J99" s="31"/>
      <c r="K99" s="31"/>
      <c r="L99" s="31"/>
      <c r="M99" s="31"/>
      <c r="N99" s="2"/>
      <c r="O99" s="31"/>
      <c r="P99" s="31"/>
      <c r="Q99" s="31"/>
      <c r="R99" s="1181"/>
      <c r="S99" s="31"/>
      <c r="T99" s="31"/>
      <c r="U99" s="2"/>
      <c r="V99" s="11"/>
      <c r="W99" s="31"/>
      <c r="X99" s="2"/>
      <c r="Y99" s="1383"/>
      <c r="Z99" s="31"/>
      <c r="AA99" s="2"/>
      <c r="AB99" s="31"/>
      <c r="AC99" s="31"/>
      <c r="AD99" s="31"/>
      <c r="AE99" s="31"/>
      <c r="AF99" s="31"/>
      <c r="AG99" s="31"/>
      <c r="AH99" s="31"/>
      <c r="AI99" s="31"/>
      <c r="AJ99" s="31"/>
      <c r="AK99" s="31"/>
      <c r="AL99" s="31"/>
      <c r="AM99" s="31"/>
      <c r="AN99" s="31"/>
      <c r="AO99" s="31"/>
      <c r="AP99" s="31"/>
    </row>
    <row r="100" ht="15.75" customHeight="1">
      <c r="A100" s="1321" t="s">
        <v>30</v>
      </c>
      <c r="B100" s="31"/>
      <c r="C100" s="31"/>
      <c r="D100" s="31"/>
      <c r="E100" s="31"/>
      <c r="F100" s="31"/>
      <c r="G100" s="31"/>
      <c r="H100" s="31"/>
      <c r="I100" s="31"/>
      <c r="J100" s="31"/>
      <c r="K100" s="31"/>
      <c r="L100" s="31"/>
      <c r="M100" s="31"/>
      <c r="N100" s="2"/>
      <c r="O100" s="31"/>
      <c r="P100" s="31"/>
      <c r="Q100" s="31"/>
      <c r="R100" s="1181"/>
      <c r="S100" s="31"/>
      <c r="T100" s="31"/>
      <c r="U100" s="2"/>
      <c r="V100" s="11"/>
      <c r="W100" s="31"/>
      <c r="X100" s="2"/>
      <c r="Y100" s="1383"/>
      <c r="Z100" s="31"/>
      <c r="AA100" s="2"/>
      <c r="AB100" s="31"/>
      <c r="AC100" s="31"/>
      <c r="AD100" s="31"/>
      <c r="AE100" s="31"/>
      <c r="AF100" s="31"/>
      <c r="AG100" s="31"/>
      <c r="AH100" s="31"/>
      <c r="AI100" s="31"/>
      <c r="AJ100" s="31"/>
      <c r="AK100" s="31"/>
      <c r="AL100" s="31"/>
      <c r="AM100" s="31"/>
      <c r="AN100" s="31"/>
      <c r="AO100" s="31"/>
      <c r="AP100" s="31"/>
    </row>
    <row r="101" ht="15.75" customHeight="1">
      <c r="A101" s="1321" t="s">
        <v>30</v>
      </c>
      <c r="B101" s="31"/>
      <c r="C101" s="31"/>
      <c r="D101" s="31"/>
      <c r="E101" s="31"/>
      <c r="F101" s="31"/>
      <c r="G101" s="31"/>
      <c r="H101" s="31"/>
      <c r="I101" s="31"/>
      <c r="J101" s="31"/>
      <c r="K101" s="31"/>
      <c r="L101" s="31"/>
      <c r="M101" s="31"/>
      <c r="N101" s="2"/>
      <c r="O101" s="31"/>
      <c r="P101" s="31"/>
      <c r="Q101" s="31"/>
      <c r="R101" s="1181"/>
      <c r="S101" s="31"/>
      <c r="T101" s="31"/>
      <c r="U101" s="2"/>
      <c r="V101" s="11"/>
      <c r="W101" s="31"/>
      <c r="X101" s="2"/>
      <c r="Y101" s="1383"/>
      <c r="Z101" s="31"/>
      <c r="AA101" s="2"/>
      <c r="AB101" s="31"/>
      <c r="AC101" s="31"/>
      <c r="AD101" s="31"/>
      <c r="AE101" s="31"/>
      <c r="AF101" s="31"/>
      <c r="AG101" s="31"/>
      <c r="AH101" s="31"/>
      <c r="AI101" s="31"/>
      <c r="AJ101" s="31"/>
      <c r="AK101" s="31"/>
      <c r="AL101" s="31"/>
      <c r="AM101" s="31"/>
      <c r="AN101" s="31"/>
      <c r="AO101" s="31"/>
      <c r="AP101" s="31"/>
    </row>
    <row r="102" ht="15.75" customHeight="1">
      <c r="A102" s="1321" t="s">
        <v>30</v>
      </c>
      <c r="B102" s="31"/>
      <c r="C102" s="31"/>
      <c r="D102" s="31"/>
      <c r="E102" s="31"/>
      <c r="F102" s="31"/>
      <c r="G102" s="31"/>
      <c r="H102" s="31"/>
      <c r="I102" s="31"/>
      <c r="J102" s="31"/>
      <c r="K102" s="31"/>
      <c r="L102" s="31"/>
      <c r="M102" s="31"/>
      <c r="N102" s="2"/>
      <c r="O102" s="31"/>
      <c r="P102" s="31"/>
      <c r="Q102" s="31"/>
      <c r="R102" s="1181"/>
      <c r="S102" s="31"/>
      <c r="T102" s="31"/>
      <c r="U102" s="2"/>
      <c r="V102" s="11"/>
      <c r="W102" s="31"/>
      <c r="X102" s="2"/>
      <c r="Y102" s="1383"/>
      <c r="Z102" s="31"/>
      <c r="AA102" s="2"/>
      <c r="AB102" s="31"/>
      <c r="AC102" s="31"/>
      <c r="AD102" s="31"/>
      <c r="AE102" s="31"/>
      <c r="AF102" s="31"/>
      <c r="AG102" s="31"/>
      <c r="AH102" s="31"/>
      <c r="AI102" s="31"/>
      <c r="AJ102" s="31"/>
      <c r="AK102" s="31"/>
      <c r="AL102" s="31"/>
      <c r="AM102" s="31"/>
      <c r="AN102" s="31"/>
      <c r="AO102" s="31"/>
      <c r="AP102" s="31"/>
    </row>
    <row r="103" ht="15.75" customHeight="1">
      <c r="A103" s="1321" t="s">
        <v>30</v>
      </c>
      <c r="B103" s="31"/>
      <c r="C103" s="31"/>
      <c r="D103" s="31"/>
      <c r="E103" s="31"/>
      <c r="F103" s="31"/>
      <c r="G103" s="31"/>
      <c r="H103" s="31"/>
      <c r="I103" s="31"/>
      <c r="J103" s="31"/>
      <c r="K103" s="31"/>
      <c r="L103" s="31"/>
      <c r="M103" s="31"/>
      <c r="N103" s="2"/>
      <c r="O103" s="31"/>
      <c r="P103" s="31"/>
      <c r="Q103" s="31"/>
      <c r="R103" s="1181"/>
      <c r="S103" s="31"/>
      <c r="T103" s="31"/>
      <c r="U103" s="2"/>
      <c r="V103" s="11"/>
      <c r="W103" s="31"/>
      <c r="X103" s="2"/>
      <c r="Y103" s="1383"/>
      <c r="Z103" s="31"/>
      <c r="AA103" s="2"/>
      <c r="AB103" s="31"/>
      <c r="AC103" s="31"/>
      <c r="AD103" s="31"/>
      <c r="AE103" s="31"/>
      <c r="AF103" s="31"/>
      <c r="AG103" s="31"/>
      <c r="AH103" s="31"/>
      <c r="AI103" s="31"/>
      <c r="AJ103" s="31"/>
      <c r="AK103" s="31"/>
      <c r="AL103" s="31"/>
      <c r="AM103" s="31"/>
      <c r="AN103" s="31"/>
      <c r="AO103" s="31"/>
      <c r="AP103" s="31"/>
    </row>
    <row r="104" ht="15.75" customHeight="1">
      <c r="A104" s="1321" t="s">
        <v>30</v>
      </c>
      <c r="B104" s="31"/>
      <c r="C104" s="31"/>
      <c r="D104" s="31"/>
      <c r="E104" s="31"/>
      <c r="F104" s="31"/>
      <c r="G104" s="31"/>
      <c r="H104" s="31"/>
      <c r="I104" s="31"/>
      <c r="J104" s="31"/>
      <c r="K104" s="31"/>
      <c r="L104" s="31"/>
      <c r="M104" s="31"/>
      <c r="N104" s="2"/>
      <c r="O104" s="31"/>
      <c r="P104" s="31"/>
      <c r="Q104" s="31"/>
      <c r="R104" s="1181"/>
      <c r="S104" s="31"/>
      <c r="T104" s="31"/>
      <c r="U104" s="2"/>
      <c r="V104" s="11"/>
      <c r="W104" s="31"/>
      <c r="X104" s="2"/>
      <c r="Y104" s="1383"/>
      <c r="Z104" s="31"/>
      <c r="AA104" s="2"/>
      <c r="AB104" s="31"/>
      <c r="AC104" s="31"/>
      <c r="AD104" s="31"/>
      <c r="AE104" s="31"/>
      <c r="AF104" s="31"/>
      <c r="AG104" s="31"/>
      <c r="AH104" s="31"/>
      <c r="AI104" s="31"/>
      <c r="AJ104" s="31"/>
      <c r="AK104" s="31"/>
      <c r="AL104" s="31"/>
      <c r="AM104" s="31"/>
      <c r="AN104" s="31"/>
      <c r="AO104" s="31"/>
      <c r="AP104" s="31"/>
    </row>
    <row r="105" ht="15.75" customHeight="1">
      <c r="A105" s="1321" t="s">
        <v>30</v>
      </c>
      <c r="B105" s="31"/>
      <c r="C105" s="31"/>
      <c r="D105" s="31"/>
      <c r="E105" s="31"/>
      <c r="F105" s="31"/>
      <c r="G105" s="31"/>
      <c r="H105" s="31"/>
      <c r="I105" s="31"/>
      <c r="J105" s="31"/>
      <c r="K105" s="31"/>
      <c r="L105" s="31"/>
      <c r="M105" s="31"/>
      <c r="N105" s="2"/>
      <c r="O105" s="31"/>
      <c r="P105" s="31"/>
      <c r="Q105" s="31"/>
      <c r="R105" s="1181"/>
      <c r="S105" s="31"/>
      <c r="T105" s="31"/>
      <c r="U105" s="2"/>
      <c r="V105" s="11"/>
      <c r="W105" s="31"/>
      <c r="X105" s="2"/>
      <c r="Y105" s="1383"/>
      <c r="Z105" s="31"/>
      <c r="AA105" s="2"/>
      <c r="AB105" s="31"/>
      <c r="AC105" s="31"/>
      <c r="AD105" s="31"/>
      <c r="AE105" s="31"/>
      <c r="AF105" s="31"/>
      <c r="AG105" s="31"/>
      <c r="AH105" s="31"/>
      <c r="AI105" s="31"/>
      <c r="AJ105" s="31"/>
      <c r="AK105" s="31"/>
      <c r="AL105" s="31"/>
      <c r="AM105" s="31"/>
      <c r="AN105" s="31"/>
      <c r="AO105" s="31"/>
      <c r="AP105" s="31"/>
    </row>
    <row r="106" ht="15.75" customHeight="1">
      <c r="A106" s="1321" t="s">
        <v>30</v>
      </c>
      <c r="B106" s="31"/>
      <c r="C106" s="31"/>
      <c r="D106" s="31"/>
      <c r="E106" s="31"/>
      <c r="F106" s="31"/>
      <c r="G106" s="31"/>
      <c r="H106" s="31"/>
      <c r="I106" s="31"/>
      <c r="J106" s="31"/>
      <c r="K106" s="31"/>
      <c r="L106" s="31"/>
      <c r="M106" s="31"/>
      <c r="N106" s="2"/>
      <c r="O106" s="31"/>
      <c r="P106" s="31"/>
      <c r="Q106" s="31"/>
      <c r="R106" s="1181"/>
      <c r="S106" s="31"/>
      <c r="T106" s="31"/>
      <c r="U106" s="2"/>
      <c r="V106" s="11"/>
      <c r="W106" s="31"/>
      <c r="X106" s="2"/>
      <c r="Y106" s="1383"/>
      <c r="Z106" s="31"/>
      <c r="AA106" s="2"/>
      <c r="AB106" s="31"/>
      <c r="AC106" s="31"/>
      <c r="AD106" s="31"/>
      <c r="AE106" s="31"/>
      <c r="AF106" s="31"/>
      <c r="AG106" s="31"/>
      <c r="AH106" s="31"/>
      <c r="AI106" s="31"/>
      <c r="AJ106" s="31"/>
      <c r="AK106" s="31"/>
      <c r="AL106" s="31"/>
      <c r="AM106" s="31"/>
      <c r="AN106" s="31"/>
      <c r="AO106" s="31"/>
      <c r="AP106" s="31"/>
    </row>
    <row r="107" ht="15.75" customHeight="1">
      <c r="A107" s="1321" t="s">
        <v>30</v>
      </c>
      <c r="B107" s="31"/>
      <c r="C107" s="31"/>
      <c r="D107" s="31"/>
      <c r="E107" s="31"/>
      <c r="F107" s="31"/>
      <c r="G107" s="31"/>
      <c r="H107" s="31"/>
      <c r="I107" s="31"/>
      <c r="J107" s="31"/>
      <c r="K107" s="31"/>
      <c r="L107" s="31"/>
      <c r="M107" s="31"/>
      <c r="N107" s="2"/>
      <c r="O107" s="31"/>
      <c r="P107" s="31"/>
      <c r="Q107" s="31"/>
      <c r="R107" s="1181"/>
      <c r="S107" s="31"/>
      <c r="T107" s="31"/>
      <c r="U107" s="2"/>
      <c r="V107" s="11"/>
      <c r="W107" s="31"/>
      <c r="X107" s="2"/>
      <c r="Y107" s="1383"/>
      <c r="Z107" s="31"/>
      <c r="AA107" s="2"/>
      <c r="AB107" s="31"/>
      <c r="AC107" s="31"/>
      <c r="AD107" s="31"/>
      <c r="AE107" s="31"/>
      <c r="AF107" s="31"/>
      <c r="AG107" s="31"/>
      <c r="AH107" s="31"/>
      <c r="AI107" s="31"/>
      <c r="AJ107" s="31"/>
      <c r="AK107" s="31"/>
      <c r="AL107" s="31"/>
      <c r="AM107" s="31"/>
      <c r="AN107" s="31"/>
      <c r="AO107" s="31"/>
      <c r="AP107" s="31"/>
    </row>
    <row r="108" ht="15.75" customHeight="1">
      <c r="A108" s="1321" t="s">
        <v>30</v>
      </c>
      <c r="B108" s="31"/>
      <c r="C108" s="31"/>
      <c r="D108" s="31"/>
      <c r="E108" s="31"/>
      <c r="F108" s="31"/>
      <c r="G108" s="31"/>
      <c r="H108" s="31"/>
      <c r="I108" s="31"/>
      <c r="J108" s="31"/>
      <c r="K108" s="31"/>
      <c r="L108" s="31"/>
      <c r="M108" s="31"/>
      <c r="N108" s="2"/>
      <c r="O108" s="31"/>
      <c r="P108" s="31"/>
      <c r="Q108" s="31"/>
      <c r="R108" s="1181"/>
      <c r="S108" s="31"/>
      <c r="T108" s="31"/>
      <c r="U108" s="2"/>
      <c r="V108" s="11"/>
      <c r="W108" s="31"/>
      <c r="X108" s="2"/>
      <c r="Y108" s="1383"/>
      <c r="Z108" s="31"/>
      <c r="AA108" s="2"/>
      <c r="AB108" s="31"/>
      <c r="AC108" s="31"/>
      <c r="AD108" s="31"/>
      <c r="AE108" s="31"/>
      <c r="AF108" s="31"/>
      <c r="AG108" s="31"/>
      <c r="AH108" s="31"/>
      <c r="AI108" s="31"/>
      <c r="AJ108" s="31"/>
      <c r="AK108" s="31"/>
      <c r="AL108" s="31"/>
      <c r="AM108" s="31"/>
      <c r="AN108" s="31"/>
      <c r="AO108" s="31"/>
      <c r="AP108" s="31"/>
    </row>
    <row r="109" ht="15.75" customHeight="1">
      <c r="A109" s="1321" t="s">
        <v>30</v>
      </c>
      <c r="B109" s="31"/>
      <c r="C109" s="31"/>
      <c r="D109" s="31"/>
      <c r="E109" s="31"/>
      <c r="F109" s="31"/>
      <c r="G109" s="31"/>
      <c r="H109" s="31"/>
      <c r="I109" s="31"/>
      <c r="J109" s="31"/>
      <c r="K109" s="31"/>
      <c r="L109" s="31"/>
      <c r="M109" s="31"/>
      <c r="N109" s="2"/>
      <c r="O109" s="31"/>
      <c r="P109" s="31"/>
      <c r="Q109" s="31"/>
      <c r="R109" s="1181"/>
      <c r="S109" s="31"/>
      <c r="T109" s="31"/>
      <c r="U109" s="2"/>
      <c r="V109" s="11"/>
      <c r="W109" s="31"/>
      <c r="X109" s="2"/>
      <c r="Y109" s="1383"/>
      <c r="Z109" s="31"/>
      <c r="AA109" s="2"/>
      <c r="AB109" s="31"/>
      <c r="AC109" s="31"/>
      <c r="AD109" s="31"/>
      <c r="AE109" s="31"/>
      <c r="AF109" s="31"/>
      <c r="AG109" s="31"/>
      <c r="AH109" s="31"/>
      <c r="AI109" s="31"/>
      <c r="AJ109" s="31"/>
      <c r="AK109" s="31"/>
      <c r="AL109" s="31"/>
      <c r="AM109" s="31"/>
      <c r="AN109" s="31"/>
      <c r="AO109" s="31"/>
      <c r="AP109" s="31"/>
    </row>
    <row r="110" ht="15.75" customHeight="1">
      <c r="A110" s="1321" t="s">
        <v>30</v>
      </c>
      <c r="B110" s="31"/>
      <c r="C110" s="31"/>
      <c r="D110" s="31"/>
      <c r="E110" s="31"/>
      <c r="F110" s="31"/>
      <c r="G110" s="31"/>
      <c r="H110" s="31"/>
      <c r="I110" s="31"/>
      <c r="J110" s="31"/>
      <c r="K110" s="31"/>
      <c r="L110" s="31"/>
      <c r="M110" s="31"/>
      <c r="N110" s="2"/>
      <c r="O110" s="31"/>
      <c r="P110" s="31"/>
      <c r="Q110" s="31"/>
      <c r="R110" s="1181"/>
      <c r="S110" s="31"/>
      <c r="T110" s="31"/>
      <c r="U110" s="2"/>
      <c r="V110" s="11"/>
      <c r="W110" s="31"/>
      <c r="X110" s="2"/>
      <c r="Y110" s="1383"/>
      <c r="Z110" s="31"/>
      <c r="AA110" s="2"/>
      <c r="AB110" s="31"/>
      <c r="AC110" s="31"/>
      <c r="AD110" s="31"/>
      <c r="AE110" s="31"/>
      <c r="AF110" s="31"/>
      <c r="AG110" s="31"/>
      <c r="AH110" s="31"/>
      <c r="AI110" s="31"/>
      <c r="AJ110" s="31"/>
      <c r="AK110" s="31"/>
      <c r="AL110" s="31"/>
      <c r="AM110" s="31"/>
      <c r="AN110" s="31"/>
      <c r="AO110" s="31"/>
      <c r="AP110" s="31"/>
    </row>
    <row r="111" ht="15.75" customHeight="1">
      <c r="A111" s="1321" t="s">
        <v>30</v>
      </c>
      <c r="B111" s="31"/>
      <c r="C111" s="31"/>
      <c r="D111" s="31"/>
      <c r="E111" s="31"/>
      <c r="F111" s="31"/>
      <c r="G111" s="31"/>
      <c r="H111" s="31"/>
      <c r="I111" s="31"/>
      <c r="J111" s="31"/>
      <c r="K111" s="31"/>
      <c r="L111" s="31"/>
      <c r="M111" s="31"/>
      <c r="N111" s="2"/>
      <c r="O111" s="31"/>
      <c r="P111" s="31"/>
      <c r="Q111" s="31"/>
      <c r="R111" s="1181"/>
      <c r="S111" s="31"/>
      <c r="T111" s="31"/>
      <c r="U111" s="2"/>
      <c r="V111" s="11"/>
      <c r="W111" s="31"/>
      <c r="X111" s="2"/>
      <c r="Y111" s="1383"/>
      <c r="Z111" s="31"/>
      <c r="AA111" s="2"/>
      <c r="AB111" s="31"/>
      <c r="AC111" s="31"/>
      <c r="AD111" s="31"/>
      <c r="AE111" s="31"/>
      <c r="AF111" s="31"/>
      <c r="AG111" s="31"/>
      <c r="AH111" s="31"/>
      <c r="AI111" s="31"/>
      <c r="AJ111" s="31"/>
      <c r="AK111" s="31"/>
      <c r="AL111" s="31"/>
      <c r="AM111" s="31"/>
      <c r="AN111" s="31"/>
      <c r="AO111" s="31"/>
      <c r="AP111" s="31"/>
    </row>
    <row r="112" ht="15.75" customHeight="1">
      <c r="A112" s="1321" t="s">
        <v>30</v>
      </c>
      <c r="B112" s="31"/>
      <c r="C112" s="31"/>
      <c r="D112" s="31"/>
      <c r="E112" s="31"/>
      <c r="F112" s="31"/>
      <c r="G112" s="31"/>
      <c r="H112" s="31"/>
      <c r="I112" s="31"/>
      <c r="J112" s="31"/>
      <c r="K112" s="31"/>
      <c r="L112" s="31"/>
      <c r="M112" s="31"/>
      <c r="N112" s="2"/>
      <c r="O112" s="31"/>
      <c r="P112" s="31"/>
      <c r="Q112" s="31"/>
      <c r="R112" s="1181"/>
      <c r="S112" s="31"/>
      <c r="T112" s="31"/>
      <c r="U112" s="2"/>
      <c r="V112" s="11"/>
      <c r="W112" s="31"/>
      <c r="X112" s="2"/>
      <c r="Y112" s="1383"/>
      <c r="Z112" s="31"/>
      <c r="AA112" s="2"/>
      <c r="AB112" s="31"/>
      <c r="AC112" s="31"/>
      <c r="AD112" s="31"/>
      <c r="AE112" s="31"/>
      <c r="AF112" s="31"/>
      <c r="AG112" s="31"/>
      <c r="AH112" s="31"/>
      <c r="AI112" s="31"/>
      <c r="AJ112" s="31"/>
      <c r="AK112" s="31"/>
      <c r="AL112" s="31"/>
      <c r="AM112" s="31"/>
      <c r="AN112" s="31"/>
      <c r="AO112" s="31"/>
      <c r="AP112" s="31"/>
    </row>
    <row r="113" ht="15.75" customHeight="1">
      <c r="A113" s="1321" t="s">
        <v>30</v>
      </c>
      <c r="B113" s="31"/>
      <c r="C113" s="31"/>
      <c r="D113" s="31"/>
      <c r="E113" s="31"/>
      <c r="F113" s="31"/>
      <c r="G113" s="31"/>
      <c r="H113" s="31"/>
      <c r="I113" s="31"/>
      <c r="J113" s="31"/>
      <c r="K113" s="31"/>
      <c r="L113" s="31"/>
      <c r="M113" s="31"/>
      <c r="N113" s="2"/>
      <c r="O113" s="31"/>
      <c r="P113" s="31"/>
      <c r="Q113" s="31"/>
      <c r="R113" s="1181"/>
      <c r="S113" s="31"/>
      <c r="T113" s="31"/>
      <c r="U113" s="2"/>
      <c r="V113" s="11"/>
      <c r="W113" s="31"/>
      <c r="X113" s="2"/>
      <c r="Y113" s="1383"/>
      <c r="Z113" s="31"/>
      <c r="AA113" s="2"/>
      <c r="AB113" s="31"/>
      <c r="AC113" s="31"/>
      <c r="AD113" s="31"/>
      <c r="AE113" s="31"/>
      <c r="AF113" s="31"/>
      <c r="AG113" s="31"/>
      <c r="AH113" s="31"/>
      <c r="AI113" s="31"/>
      <c r="AJ113" s="31"/>
      <c r="AK113" s="31"/>
      <c r="AL113" s="31"/>
      <c r="AM113" s="31"/>
      <c r="AN113" s="31"/>
      <c r="AO113" s="31"/>
      <c r="AP113" s="31"/>
    </row>
    <row r="114" ht="15.75" customHeight="1">
      <c r="A114" s="1321" t="s">
        <v>30</v>
      </c>
      <c r="B114" s="31"/>
      <c r="C114" s="31"/>
      <c r="D114" s="31"/>
      <c r="E114" s="31"/>
      <c r="F114" s="31"/>
      <c r="G114" s="31"/>
      <c r="H114" s="31"/>
      <c r="I114" s="31"/>
      <c r="J114" s="31"/>
      <c r="K114" s="31"/>
      <c r="L114" s="31"/>
      <c r="M114" s="31"/>
      <c r="N114" s="2"/>
      <c r="O114" s="31"/>
      <c r="P114" s="31"/>
      <c r="Q114" s="31"/>
      <c r="R114" s="1181"/>
      <c r="S114" s="31"/>
      <c r="T114" s="31"/>
      <c r="U114" s="2"/>
      <c r="V114" s="11"/>
      <c r="W114" s="31"/>
      <c r="X114" s="2"/>
      <c r="Y114" s="1383"/>
      <c r="Z114" s="31"/>
      <c r="AA114" s="2"/>
      <c r="AB114" s="31"/>
      <c r="AC114" s="31"/>
      <c r="AD114" s="31"/>
      <c r="AE114" s="31"/>
      <c r="AF114" s="31"/>
      <c r="AG114" s="31"/>
      <c r="AH114" s="31"/>
      <c r="AI114" s="31"/>
      <c r="AJ114" s="31"/>
      <c r="AK114" s="31"/>
      <c r="AL114" s="31"/>
      <c r="AM114" s="31"/>
      <c r="AN114" s="31"/>
      <c r="AO114" s="31"/>
      <c r="AP114" s="31"/>
    </row>
    <row r="115" ht="15.75" customHeight="1">
      <c r="A115" s="1321" t="s">
        <v>30</v>
      </c>
      <c r="B115" s="31"/>
      <c r="C115" s="31"/>
      <c r="D115" s="31"/>
      <c r="E115" s="31"/>
      <c r="F115" s="31"/>
      <c r="G115" s="31"/>
      <c r="H115" s="31"/>
      <c r="I115" s="31"/>
      <c r="J115" s="31"/>
      <c r="K115" s="31"/>
      <c r="L115" s="31"/>
      <c r="M115" s="31"/>
      <c r="N115" s="2"/>
      <c r="O115" s="31"/>
      <c r="P115" s="31"/>
      <c r="Q115" s="31"/>
      <c r="R115" s="1181"/>
      <c r="S115" s="31"/>
      <c r="T115" s="31"/>
      <c r="U115" s="2"/>
      <c r="V115" s="11"/>
      <c r="W115" s="31"/>
      <c r="X115" s="2"/>
      <c r="Y115" s="1383"/>
      <c r="Z115" s="31"/>
      <c r="AA115" s="2"/>
      <c r="AB115" s="31"/>
      <c r="AC115" s="31"/>
      <c r="AD115" s="31"/>
      <c r="AE115" s="31"/>
      <c r="AF115" s="31"/>
      <c r="AG115" s="31"/>
      <c r="AH115" s="31"/>
      <c r="AI115" s="31"/>
      <c r="AJ115" s="31"/>
      <c r="AK115" s="31"/>
      <c r="AL115" s="31"/>
      <c r="AM115" s="31"/>
      <c r="AN115" s="31"/>
      <c r="AO115" s="31"/>
      <c r="AP115" s="31"/>
    </row>
    <row r="116" ht="15.75" customHeight="1">
      <c r="A116" s="1321" t="s">
        <v>30</v>
      </c>
      <c r="B116" s="31"/>
      <c r="C116" s="31"/>
      <c r="D116" s="31"/>
      <c r="E116" s="31"/>
      <c r="F116" s="31"/>
      <c r="G116" s="31"/>
      <c r="H116" s="31"/>
      <c r="I116" s="31"/>
      <c r="J116" s="31"/>
      <c r="K116" s="31"/>
      <c r="L116" s="31"/>
      <c r="M116" s="31"/>
      <c r="N116" s="2"/>
      <c r="O116" s="31"/>
      <c r="P116" s="31"/>
      <c r="Q116" s="31"/>
      <c r="R116" s="1181"/>
      <c r="S116" s="31"/>
      <c r="T116" s="31"/>
      <c r="U116" s="2"/>
      <c r="V116" s="11"/>
      <c r="W116" s="31"/>
      <c r="X116" s="2"/>
      <c r="Y116" s="1383"/>
      <c r="Z116" s="31"/>
      <c r="AA116" s="2"/>
      <c r="AB116" s="31"/>
      <c r="AC116" s="31"/>
      <c r="AD116" s="31"/>
      <c r="AE116" s="31"/>
      <c r="AF116" s="31"/>
      <c r="AG116" s="31"/>
      <c r="AH116" s="31"/>
      <c r="AI116" s="31"/>
      <c r="AJ116" s="31"/>
      <c r="AK116" s="31"/>
      <c r="AL116" s="31"/>
      <c r="AM116" s="31"/>
      <c r="AN116" s="31"/>
      <c r="AO116" s="31"/>
      <c r="AP116" s="31"/>
    </row>
    <row r="117" ht="15.75" customHeight="1">
      <c r="A117" s="1321" t="s">
        <v>30</v>
      </c>
      <c r="B117" s="31"/>
      <c r="C117" s="31"/>
      <c r="D117" s="31"/>
      <c r="E117" s="31"/>
      <c r="F117" s="31"/>
      <c r="G117" s="31"/>
      <c r="H117" s="31"/>
      <c r="I117" s="31"/>
      <c r="J117" s="31"/>
      <c r="K117" s="31"/>
      <c r="L117" s="31"/>
      <c r="M117" s="31"/>
      <c r="N117" s="2"/>
      <c r="O117" s="31"/>
      <c r="P117" s="31"/>
      <c r="Q117" s="31"/>
      <c r="R117" s="1181"/>
      <c r="S117" s="31"/>
      <c r="T117" s="31"/>
      <c r="U117" s="2"/>
      <c r="V117" s="11"/>
      <c r="W117" s="31"/>
      <c r="X117" s="2"/>
      <c r="Y117" s="1383"/>
      <c r="Z117" s="31"/>
      <c r="AA117" s="2"/>
      <c r="AB117" s="31"/>
      <c r="AC117" s="31"/>
      <c r="AD117" s="31"/>
      <c r="AE117" s="31"/>
      <c r="AF117" s="31"/>
      <c r="AG117" s="31"/>
      <c r="AH117" s="31"/>
      <c r="AI117" s="31"/>
      <c r="AJ117" s="31"/>
      <c r="AK117" s="31"/>
      <c r="AL117" s="31"/>
      <c r="AM117" s="31"/>
      <c r="AN117" s="31"/>
      <c r="AO117" s="31"/>
      <c r="AP117" s="31"/>
    </row>
    <row r="118" ht="15.75" customHeight="1">
      <c r="A118" s="1321" t="s">
        <v>30</v>
      </c>
      <c r="B118" s="31"/>
      <c r="C118" s="31"/>
      <c r="D118" s="31"/>
      <c r="E118" s="31"/>
      <c r="F118" s="31"/>
      <c r="G118" s="31"/>
      <c r="H118" s="31"/>
      <c r="I118" s="31"/>
      <c r="J118" s="31"/>
      <c r="K118" s="31"/>
      <c r="L118" s="31"/>
      <c r="M118" s="31"/>
      <c r="N118" s="2"/>
      <c r="O118" s="31"/>
      <c r="P118" s="31"/>
      <c r="Q118" s="31"/>
      <c r="R118" s="1181"/>
      <c r="S118" s="31"/>
      <c r="T118" s="31"/>
      <c r="U118" s="2"/>
      <c r="V118" s="11"/>
      <c r="W118" s="31"/>
      <c r="X118" s="2"/>
      <c r="Y118" s="1383"/>
      <c r="Z118" s="31"/>
      <c r="AA118" s="2"/>
      <c r="AB118" s="31"/>
      <c r="AC118" s="31"/>
      <c r="AD118" s="31"/>
      <c r="AE118" s="31"/>
      <c r="AF118" s="31"/>
      <c r="AG118" s="31"/>
      <c r="AH118" s="31"/>
      <c r="AI118" s="31"/>
      <c r="AJ118" s="31"/>
      <c r="AK118" s="31"/>
      <c r="AL118" s="31"/>
      <c r="AM118" s="31"/>
      <c r="AN118" s="31"/>
      <c r="AO118" s="31"/>
      <c r="AP118" s="31"/>
    </row>
    <row r="119" ht="15.75" customHeight="1">
      <c r="A119" s="1321" t="s">
        <v>30</v>
      </c>
      <c r="B119" s="31"/>
      <c r="C119" s="31"/>
      <c r="D119" s="31"/>
      <c r="E119" s="31"/>
      <c r="F119" s="31"/>
      <c r="G119" s="31"/>
      <c r="H119" s="31"/>
      <c r="I119" s="31"/>
      <c r="J119" s="31"/>
      <c r="K119" s="31"/>
      <c r="L119" s="31"/>
      <c r="M119" s="31"/>
      <c r="N119" s="2"/>
      <c r="O119" s="31"/>
      <c r="P119" s="31"/>
      <c r="Q119" s="31"/>
      <c r="R119" s="1181"/>
      <c r="S119" s="31"/>
      <c r="T119" s="31"/>
      <c r="U119" s="2"/>
      <c r="V119" s="11"/>
      <c r="W119" s="31"/>
      <c r="X119" s="2"/>
      <c r="Y119" s="1383"/>
      <c r="Z119" s="31"/>
      <c r="AA119" s="2"/>
      <c r="AB119" s="31"/>
      <c r="AC119" s="31"/>
      <c r="AD119" s="31"/>
      <c r="AE119" s="31"/>
      <c r="AF119" s="31"/>
      <c r="AG119" s="31"/>
      <c r="AH119" s="31"/>
      <c r="AI119" s="31"/>
      <c r="AJ119" s="31"/>
      <c r="AK119" s="31"/>
      <c r="AL119" s="31"/>
      <c r="AM119" s="31"/>
      <c r="AN119" s="31"/>
      <c r="AO119" s="31"/>
      <c r="AP119" s="31"/>
    </row>
    <row r="120" ht="15.75" customHeight="1">
      <c r="A120" s="1321" t="s">
        <v>30</v>
      </c>
      <c r="B120" s="31"/>
      <c r="C120" s="31"/>
      <c r="D120" s="31"/>
      <c r="E120" s="31"/>
      <c r="F120" s="31"/>
      <c r="G120" s="31"/>
      <c r="H120" s="31"/>
      <c r="I120" s="31"/>
      <c r="J120" s="31"/>
      <c r="K120" s="31"/>
      <c r="L120" s="31"/>
      <c r="M120" s="31"/>
      <c r="N120" s="2"/>
      <c r="O120" s="31"/>
      <c r="P120" s="31"/>
      <c r="Q120" s="31"/>
      <c r="R120" s="1181"/>
      <c r="S120" s="31"/>
      <c r="T120" s="31"/>
      <c r="U120" s="2"/>
      <c r="V120" s="11"/>
      <c r="W120" s="31"/>
      <c r="X120" s="2"/>
      <c r="Y120" s="1383"/>
      <c r="Z120" s="31"/>
      <c r="AA120" s="2"/>
      <c r="AB120" s="31"/>
      <c r="AC120" s="31"/>
      <c r="AD120" s="31"/>
      <c r="AE120" s="31"/>
      <c r="AF120" s="31"/>
      <c r="AG120" s="31"/>
      <c r="AH120" s="31"/>
      <c r="AI120" s="31"/>
      <c r="AJ120" s="31"/>
      <c r="AK120" s="31"/>
      <c r="AL120" s="31"/>
      <c r="AM120" s="31"/>
      <c r="AN120" s="31"/>
      <c r="AO120" s="31"/>
      <c r="AP120" s="31"/>
    </row>
    <row r="121" ht="15.75" customHeight="1">
      <c r="A121" s="1321" t="s">
        <v>30</v>
      </c>
      <c r="B121" s="31"/>
      <c r="C121" s="31"/>
      <c r="D121" s="31"/>
      <c r="E121" s="31"/>
      <c r="F121" s="31"/>
      <c r="G121" s="31"/>
      <c r="H121" s="31"/>
      <c r="I121" s="31"/>
      <c r="J121" s="31"/>
      <c r="K121" s="31"/>
      <c r="L121" s="31"/>
      <c r="M121" s="31"/>
      <c r="N121" s="2"/>
      <c r="O121" s="31"/>
      <c r="P121" s="31"/>
      <c r="Q121" s="31"/>
      <c r="R121" s="1181"/>
      <c r="S121" s="31"/>
      <c r="T121" s="31"/>
      <c r="U121" s="2"/>
      <c r="V121" s="11"/>
      <c r="W121" s="31"/>
      <c r="X121" s="2"/>
      <c r="Y121" s="1383"/>
      <c r="Z121" s="31"/>
      <c r="AA121" s="2"/>
      <c r="AB121" s="31"/>
      <c r="AC121" s="31"/>
      <c r="AD121" s="31"/>
      <c r="AE121" s="31"/>
      <c r="AF121" s="31"/>
      <c r="AG121" s="31"/>
      <c r="AH121" s="31"/>
      <c r="AI121" s="31"/>
      <c r="AJ121" s="31"/>
      <c r="AK121" s="31"/>
      <c r="AL121" s="31"/>
      <c r="AM121" s="31"/>
      <c r="AN121" s="31"/>
      <c r="AO121" s="31"/>
      <c r="AP121" s="31"/>
    </row>
    <row r="122" ht="15.75" customHeight="1">
      <c r="A122" s="1321" t="s">
        <v>30</v>
      </c>
      <c r="B122" s="31"/>
      <c r="C122" s="31"/>
      <c r="D122" s="31"/>
      <c r="E122" s="31"/>
      <c r="F122" s="31"/>
      <c r="G122" s="31"/>
      <c r="H122" s="31"/>
      <c r="I122" s="31"/>
      <c r="J122" s="31"/>
      <c r="K122" s="31"/>
      <c r="L122" s="31"/>
      <c r="M122" s="31"/>
      <c r="N122" s="2"/>
      <c r="O122" s="31"/>
      <c r="P122" s="31"/>
      <c r="Q122" s="31"/>
      <c r="R122" s="1181"/>
      <c r="S122" s="31"/>
      <c r="T122" s="31"/>
      <c r="U122" s="2"/>
      <c r="V122" s="11"/>
      <c r="W122" s="31"/>
      <c r="X122" s="2"/>
      <c r="Y122" s="1383"/>
      <c r="Z122" s="31"/>
      <c r="AA122" s="2"/>
      <c r="AB122" s="31"/>
      <c r="AC122" s="31"/>
      <c r="AD122" s="31"/>
      <c r="AE122" s="31"/>
      <c r="AF122" s="31"/>
      <c r="AG122" s="31"/>
      <c r="AH122" s="31"/>
      <c r="AI122" s="31"/>
      <c r="AJ122" s="31"/>
      <c r="AK122" s="31"/>
      <c r="AL122" s="31"/>
      <c r="AM122" s="31"/>
      <c r="AN122" s="31"/>
      <c r="AO122" s="31"/>
      <c r="AP122" s="31"/>
    </row>
    <row r="123" ht="15.75" customHeight="1">
      <c r="A123" s="1321" t="s">
        <v>30</v>
      </c>
      <c r="B123" s="31"/>
      <c r="C123" s="31"/>
      <c r="D123" s="31"/>
      <c r="E123" s="31"/>
      <c r="F123" s="31"/>
      <c r="G123" s="31"/>
      <c r="H123" s="31"/>
      <c r="I123" s="31"/>
      <c r="J123" s="31"/>
      <c r="K123" s="31"/>
      <c r="L123" s="31"/>
      <c r="M123" s="31"/>
      <c r="N123" s="2"/>
      <c r="O123" s="31"/>
      <c r="P123" s="31"/>
      <c r="Q123" s="31"/>
      <c r="R123" s="1181"/>
      <c r="S123" s="31"/>
      <c r="T123" s="31"/>
      <c r="U123" s="2"/>
      <c r="V123" s="11"/>
      <c r="W123" s="31"/>
      <c r="X123" s="2"/>
      <c r="Y123" s="1383"/>
      <c r="Z123" s="31"/>
      <c r="AA123" s="2"/>
      <c r="AB123" s="31"/>
      <c r="AC123" s="31"/>
      <c r="AD123" s="31"/>
      <c r="AE123" s="31"/>
      <c r="AF123" s="31"/>
      <c r="AG123" s="31"/>
      <c r="AH123" s="31"/>
      <c r="AI123" s="31"/>
      <c r="AJ123" s="31"/>
      <c r="AK123" s="31"/>
      <c r="AL123" s="31"/>
      <c r="AM123" s="31"/>
      <c r="AN123" s="31"/>
      <c r="AO123" s="31"/>
      <c r="AP123" s="31"/>
    </row>
    <row r="124" ht="15.75" customHeight="1">
      <c r="A124" s="1321" t="s">
        <v>30</v>
      </c>
      <c r="B124" s="31"/>
      <c r="C124" s="31"/>
      <c r="D124" s="31"/>
      <c r="E124" s="31"/>
      <c r="F124" s="31"/>
      <c r="G124" s="31"/>
      <c r="H124" s="31"/>
      <c r="I124" s="31"/>
      <c r="J124" s="31"/>
      <c r="K124" s="31"/>
      <c r="L124" s="31"/>
      <c r="M124" s="31"/>
      <c r="N124" s="2"/>
      <c r="O124" s="31"/>
      <c r="P124" s="31"/>
      <c r="Q124" s="31"/>
      <c r="R124" s="1181"/>
      <c r="S124" s="31"/>
      <c r="T124" s="31"/>
      <c r="U124" s="2"/>
      <c r="V124" s="11"/>
      <c r="W124" s="31"/>
      <c r="X124" s="2"/>
      <c r="Y124" s="1383"/>
      <c r="Z124" s="31"/>
      <c r="AA124" s="2"/>
      <c r="AB124" s="31"/>
      <c r="AC124" s="31"/>
      <c r="AD124" s="31"/>
      <c r="AE124" s="31"/>
      <c r="AF124" s="31"/>
      <c r="AG124" s="31"/>
      <c r="AH124" s="31"/>
      <c r="AI124" s="31"/>
      <c r="AJ124" s="31"/>
      <c r="AK124" s="31"/>
      <c r="AL124" s="31"/>
      <c r="AM124" s="31"/>
      <c r="AN124" s="31"/>
      <c r="AO124" s="31"/>
      <c r="AP124" s="31"/>
    </row>
    <row r="125" ht="15.75" customHeight="1">
      <c r="A125" s="1321" t="s">
        <v>30</v>
      </c>
      <c r="B125" s="31"/>
      <c r="C125" s="31"/>
      <c r="D125" s="31"/>
      <c r="E125" s="31"/>
      <c r="F125" s="31"/>
      <c r="G125" s="31"/>
      <c r="H125" s="31"/>
      <c r="I125" s="31"/>
      <c r="J125" s="31"/>
      <c r="K125" s="31"/>
      <c r="L125" s="31"/>
      <c r="M125" s="31"/>
      <c r="N125" s="2"/>
      <c r="O125" s="31"/>
      <c r="P125" s="31"/>
      <c r="Q125" s="31"/>
      <c r="R125" s="1181"/>
      <c r="S125" s="31"/>
      <c r="T125" s="31"/>
      <c r="U125" s="2"/>
      <c r="V125" s="11"/>
      <c r="W125" s="31"/>
      <c r="X125" s="2"/>
      <c r="Y125" s="1383"/>
      <c r="Z125" s="31"/>
      <c r="AA125" s="2"/>
      <c r="AB125" s="31"/>
      <c r="AC125" s="31"/>
      <c r="AD125" s="31"/>
      <c r="AE125" s="31"/>
      <c r="AF125" s="31"/>
      <c r="AG125" s="31"/>
      <c r="AH125" s="31"/>
      <c r="AI125" s="31"/>
      <c r="AJ125" s="31"/>
      <c r="AK125" s="31"/>
      <c r="AL125" s="31"/>
      <c r="AM125" s="31"/>
      <c r="AN125" s="31"/>
      <c r="AO125" s="31"/>
      <c r="AP125" s="31"/>
    </row>
    <row r="126" ht="15.75" customHeight="1">
      <c r="A126" s="1321" t="s">
        <v>30</v>
      </c>
      <c r="B126" s="31"/>
      <c r="C126" s="31"/>
      <c r="D126" s="31"/>
      <c r="E126" s="31"/>
      <c r="F126" s="31"/>
      <c r="G126" s="31"/>
      <c r="H126" s="31"/>
      <c r="I126" s="31"/>
      <c r="J126" s="31"/>
      <c r="K126" s="31"/>
      <c r="L126" s="31"/>
      <c r="M126" s="31"/>
      <c r="N126" s="2"/>
      <c r="O126" s="31"/>
      <c r="P126" s="31"/>
      <c r="Q126" s="31"/>
      <c r="R126" s="1181"/>
      <c r="S126" s="31"/>
      <c r="T126" s="31"/>
      <c r="U126" s="2"/>
      <c r="V126" s="11"/>
      <c r="W126" s="31"/>
      <c r="X126" s="2"/>
      <c r="Y126" s="1383"/>
      <c r="Z126" s="31"/>
      <c r="AA126" s="2"/>
      <c r="AB126" s="31"/>
      <c r="AC126" s="31"/>
      <c r="AD126" s="31"/>
      <c r="AE126" s="31"/>
      <c r="AF126" s="31"/>
      <c r="AG126" s="31"/>
      <c r="AH126" s="31"/>
      <c r="AI126" s="31"/>
      <c r="AJ126" s="31"/>
      <c r="AK126" s="31"/>
      <c r="AL126" s="31"/>
      <c r="AM126" s="31"/>
      <c r="AN126" s="31"/>
      <c r="AO126" s="31"/>
      <c r="AP126" s="31"/>
    </row>
    <row r="127" ht="15.75" customHeight="1">
      <c r="A127" s="1321" t="s">
        <v>30</v>
      </c>
      <c r="B127" s="31"/>
      <c r="C127" s="31"/>
      <c r="D127" s="31"/>
      <c r="E127" s="31"/>
      <c r="F127" s="31"/>
      <c r="G127" s="31"/>
      <c r="H127" s="31"/>
      <c r="I127" s="31"/>
      <c r="J127" s="31"/>
      <c r="K127" s="31"/>
      <c r="L127" s="31"/>
      <c r="M127" s="31"/>
      <c r="N127" s="2"/>
      <c r="O127" s="31"/>
      <c r="P127" s="31"/>
      <c r="Q127" s="31"/>
      <c r="R127" s="1181"/>
      <c r="S127" s="31"/>
      <c r="T127" s="31"/>
      <c r="U127" s="2"/>
      <c r="V127" s="11"/>
      <c r="W127" s="31"/>
      <c r="X127" s="2"/>
      <c r="Y127" s="1383"/>
      <c r="Z127" s="31"/>
      <c r="AA127" s="2"/>
      <c r="AB127" s="31"/>
      <c r="AC127" s="31"/>
      <c r="AD127" s="31"/>
      <c r="AE127" s="31"/>
      <c r="AF127" s="31"/>
      <c r="AG127" s="31"/>
      <c r="AH127" s="31"/>
      <c r="AI127" s="31"/>
      <c r="AJ127" s="31"/>
      <c r="AK127" s="31"/>
      <c r="AL127" s="31"/>
      <c r="AM127" s="31"/>
      <c r="AN127" s="31"/>
      <c r="AO127" s="31"/>
      <c r="AP127" s="31"/>
    </row>
    <row r="128" ht="15.75" customHeight="1">
      <c r="A128" s="1321" t="s">
        <v>30</v>
      </c>
      <c r="B128" s="31"/>
      <c r="C128" s="31"/>
      <c r="D128" s="31"/>
      <c r="E128" s="31"/>
      <c r="F128" s="31"/>
      <c r="G128" s="31"/>
      <c r="H128" s="31"/>
      <c r="I128" s="31"/>
      <c r="J128" s="31"/>
      <c r="K128" s="31"/>
      <c r="L128" s="31"/>
      <c r="M128" s="31"/>
      <c r="N128" s="2"/>
      <c r="O128" s="31"/>
      <c r="P128" s="31"/>
      <c r="Q128" s="31"/>
      <c r="R128" s="1181"/>
      <c r="S128" s="31"/>
      <c r="T128" s="31"/>
      <c r="U128" s="2"/>
      <c r="V128" s="11"/>
      <c r="W128" s="31"/>
      <c r="X128" s="2"/>
      <c r="Y128" s="1383"/>
      <c r="Z128" s="31"/>
      <c r="AA128" s="2"/>
      <c r="AB128" s="31"/>
      <c r="AC128" s="31"/>
      <c r="AD128" s="31"/>
      <c r="AE128" s="31"/>
      <c r="AF128" s="31"/>
      <c r="AG128" s="31"/>
      <c r="AH128" s="31"/>
      <c r="AI128" s="31"/>
      <c r="AJ128" s="31"/>
      <c r="AK128" s="31"/>
      <c r="AL128" s="31"/>
      <c r="AM128" s="31"/>
      <c r="AN128" s="31"/>
      <c r="AO128" s="31"/>
      <c r="AP128" s="31"/>
    </row>
    <row r="129" ht="15.75" customHeight="1">
      <c r="A129" s="1321" t="s">
        <v>30</v>
      </c>
      <c r="B129" s="31"/>
      <c r="C129" s="31"/>
      <c r="D129" s="31"/>
      <c r="E129" s="31"/>
      <c r="F129" s="31"/>
      <c r="G129" s="31"/>
      <c r="H129" s="31"/>
      <c r="I129" s="31"/>
      <c r="J129" s="31"/>
      <c r="K129" s="31"/>
      <c r="L129" s="31"/>
      <c r="M129" s="31"/>
      <c r="N129" s="2"/>
      <c r="O129" s="31"/>
      <c r="P129" s="31"/>
      <c r="Q129" s="31"/>
      <c r="R129" s="1181"/>
      <c r="S129" s="31"/>
      <c r="T129" s="31"/>
      <c r="U129" s="2"/>
      <c r="V129" s="11"/>
      <c r="W129" s="31"/>
      <c r="X129" s="2"/>
      <c r="Y129" s="1383"/>
      <c r="Z129" s="31"/>
      <c r="AA129" s="2"/>
      <c r="AB129" s="31"/>
      <c r="AC129" s="31"/>
      <c r="AD129" s="31"/>
      <c r="AE129" s="31"/>
      <c r="AF129" s="31"/>
      <c r="AG129" s="31"/>
      <c r="AH129" s="31"/>
      <c r="AI129" s="31"/>
      <c r="AJ129" s="31"/>
      <c r="AK129" s="31"/>
      <c r="AL129" s="31"/>
      <c r="AM129" s="31"/>
      <c r="AN129" s="31"/>
      <c r="AO129" s="31"/>
      <c r="AP129" s="31"/>
    </row>
    <row r="130" ht="15.75" customHeight="1">
      <c r="A130" s="1321" t="s">
        <v>30</v>
      </c>
      <c r="B130" s="31"/>
      <c r="C130" s="31"/>
      <c r="D130" s="31"/>
      <c r="E130" s="31"/>
      <c r="F130" s="31"/>
      <c r="G130" s="31"/>
      <c r="H130" s="31"/>
      <c r="I130" s="31"/>
      <c r="J130" s="31"/>
      <c r="K130" s="31"/>
      <c r="L130" s="31"/>
      <c r="M130" s="31"/>
      <c r="N130" s="2"/>
      <c r="O130" s="31"/>
      <c r="P130" s="31"/>
      <c r="Q130" s="31"/>
      <c r="R130" s="1181"/>
      <c r="S130" s="31"/>
      <c r="T130" s="31"/>
      <c r="U130" s="2"/>
      <c r="V130" s="11"/>
      <c r="W130" s="31"/>
      <c r="X130" s="2"/>
      <c r="Y130" s="1383"/>
      <c r="Z130" s="31"/>
      <c r="AA130" s="2"/>
      <c r="AB130" s="31"/>
      <c r="AC130" s="31"/>
      <c r="AD130" s="31"/>
      <c r="AE130" s="31"/>
      <c r="AF130" s="31"/>
      <c r="AG130" s="31"/>
      <c r="AH130" s="31"/>
      <c r="AI130" s="31"/>
      <c r="AJ130" s="31"/>
      <c r="AK130" s="31"/>
      <c r="AL130" s="31"/>
      <c r="AM130" s="31"/>
      <c r="AN130" s="31"/>
      <c r="AO130" s="31"/>
      <c r="AP130" s="31"/>
    </row>
    <row r="131" ht="15.75" customHeight="1">
      <c r="A131" s="1321" t="s">
        <v>30</v>
      </c>
      <c r="B131" s="31"/>
      <c r="C131" s="31"/>
      <c r="D131" s="31"/>
      <c r="E131" s="31"/>
      <c r="F131" s="31"/>
      <c r="G131" s="31"/>
      <c r="H131" s="31"/>
      <c r="I131" s="31"/>
      <c r="J131" s="31"/>
      <c r="K131" s="31"/>
      <c r="L131" s="31"/>
      <c r="M131" s="31"/>
      <c r="N131" s="2"/>
      <c r="O131" s="31"/>
      <c r="P131" s="31"/>
      <c r="Q131" s="31"/>
      <c r="R131" s="1181"/>
      <c r="S131" s="31"/>
      <c r="T131" s="31"/>
      <c r="U131" s="2"/>
      <c r="V131" s="11"/>
      <c r="W131" s="31"/>
      <c r="X131" s="2"/>
      <c r="Y131" s="1383"/>
      <c r="Z131" s="31"/>
      <c r="AA131" s="2"/>
      <c r="AB131" s="31"/>
      <c r="AC131" s="31"/>
      <c r="AD131" s="31"/>
      <c r="AE131" s="31"/>
      <c r="AF131" s="31"/>
      <c r="AG131" s="31"/>
      <c r="AH131" s="31"/>
      <c r="AI131" s="31"/>
      <c r="AJ131" s="31"/>
      <c r="AK131" s="31"/>
      <c r="AL131" s="31"/>
      <c r="AM131" s="31"/>
      <c r="AN131" s="31"/>
      <c r="AO131" s="31"/>
      <c r="AP131" s="31"/>
    </row>
    <row r="132" ht="15.75" customHeight="1">
      <c r="A132" s="1321" t="s">
        <v>30</v>
      </c>
      <c r="B132" s="31"/>
      <c r="C132" s="31"/>
      <c r="D132" s="31"/>
      <c r="E132" s="31"/>
      <c r="F132" s="31"/>
      <c r="G132" s="31"/>
      <c r="H132" s="31"/>
      <c r="I132" s="31"/>
      <c r="J132" s="31"/>
      <c r="K132" s="31"/>
      <c r="L132" s="31"/>
      <c r="M132" s="31"/>
      <c r="N132" s="2"/>
      <c r="O132" s="31"/>
      <c r="P132" s="31"/>
      <c r="Q132" s="31"/>
      <c r="R132" s="1181"/>
      <c r="S132" s="31"/>
      <c r="T132" s="31"/>
      <c r="U132" s="2"/>
      <c r="V132" s="11"/>
      <c r="W132" s="31"/>
      <c r="X132" s="2"/>
      <c r="Y132" s="1383"/>
      <c r="Z132" s="31"/>
      <c r="AA132" s="2"/>
      <c r="AB132" s="31"/>
      <c r="AC132" s="31"/>
      <c r="AD132" s="31"/>
      <c r="AE132" s="31"/>
      <c r="AF132" s="31"/>
      <c r="AG132" s="31"/>
      <c r="AH132" s="31"/>
      <c r="AI132" s="31"/>
      <c r="AJ132" s="31"/>
      <c r="AK132" s="31"/>
      <c r="AL132" s="31"/>
      <c r="AM132" s="31"/>
      <c r="AN132" s="31"/>
      <c r="AO132" s="31"/>
      <c r="AP132" s="31"/>
    </row>
    <row r="133" ht="15.75" customHeight="1">
      <c r="A133" s="1321" t="s">
        <v>30</v>
      </c>
      <c r="B133" s="31"/>
      <c r="C133" s="31"/>
      <c r="D133" s="31"/>
      <c r="E133" s="31"/>
      <c r="F133" s="31"/>
      <c r="G133" s="31"/>
      <c r="H133" s="31"/>
      <c r="I133" s="31"/>
      <c r="J133" s="31"/>
      <c r="K133" s="31"/>
      <c r="L133" s="31"/>
      <c r="M133" s="31"/>
      <c r="N133" s="2"/>
      <c r="O133" s="31"/>
      <c r="P133" s="31"/>
      <c r="Q133" s="31"/>
      <c r="R133" s="1181"/>
      <c r="S133" s="31"/>
      <c r="T133" s="31"/>
      <c r="U133" s="2"/>
      <c r="V133" s="11"/>
      <c r="W133" s="31"/>
      <c r="X133" s="2"/>
      <c r="Y133" s="1383"/>
      <c r="Z133" s="31"/>
      <c r="AA133" s="2"/>
      <c r="AB133" s="31"/>
      <c r="AC133" s="31"/>
      <c r="AD133" s="31"/>
      <c r="AE133" s="31"/>
      <c r="AF133" s="31"/>
      <c r="AG133" s="31"/>
      <c r="AH133" s="31"/>
      <c r="AI133" s="31"/>
      <c r="AJ133" s="31"/>
      <c r="AK133" s="31"/>
      <c r="AL133" s="31"/>
      <c r="AM133" s="31"/>
      <c r="AN133" s="31"/>
      <c r="AO133" s="31"/>
      <c r="AP133" s="31"/>
    </row>
    <row r="134" ht="15.75" customHeight="1">
      <c r="A134" s="1321" t="s">
        <v>30</v>
      </c>
      <c r="B134" s="31"/>
      <c r="C134" s="31"/>
      <c r="D134" s="31"/>
      <c r="E134" s="31"/>
      <c r="F134" s="31"/>
      <c r="G134" s="31"/>
      <c r="H134" s="31"/>
      <c r="I134" s="31"/>
      <c r="J134" s="31"/>
      <c r="K134" s="31"/>
      <c r="L134" s="31"/>
      <c r="M134" s="31"/>
      <c r="N134" s="2"/>
      <c r="O134" s="31"/>
      <c r="P134" s="31"/>
      <c r="Q134" s="31"/>
      <c r="R134" s="1181"/>
      <c r="S134" s="31"/>
      <c r="T134" s="31"/>
      <c r="U134" s="2"/>
      <c r="V134" s="11"/>
      <c r="W134" s="31"/>
      <c r="X134" s="2"/>
      <c r="Y134" s="1383"/>
      <c r="Z134" s="31"/>
      <c r="AA134" s="2"/>
      <c r="AB134" s="31"/>
      <c r="AC134" s="31"/>
      <c r="AD134" s="31"/>
      <c r="AE134" s="31"/>
      <c r="AF134" s="31"/>
      <c r="AG134" s="31"/>
      <c r="AH134" s="31"/>
      <c r="AI134" s="31"/>
      <c r="AJ134" s="31"/>
      <c r="AK134" s="31"/>
      <c r="AL134" s="31"/>
      <c r="AM134" s="31"/>
      <c r="AN134" s="31"/>
      <c r="AO134" s="31"/>
      <c r="AP134" s="31"/>
    </row>
    <row r="135" ht="15.75" customHeight="1">
      <c r="A135" s="1321" t="s">
        <v>30</v>
      </c>
      <c r="B135" s="31"/>
      <c r="C135" s="31"/>
      <c r="D135" s="31"/>
      <c r="E135" s="31"/>
      <c r="F135" s="31"/>
      <c r="G135" s="31"/>
      <c r="H135" s="31"/>
      <c r="I135" s="31"/>
      <c r="J135" s="31"/>
      <c r="K135" s="31"/>
      <c r="L135" s="31"/>
      <c r="M135" s="31"/>
      <c r="N135" s="2"/>
      <c r="O135" s="31"/>
      <c r="P135" s="31"/>
      <c r="Q135" s="31"/>
      <c r="R135" s="1181"/>
      <c r="S135" s="31"/>
      <c r="T135" s="31"/>
      <c r="U135" s="2"/>
      <c r="V135" s="11"/>
      <c r="W135" s="31"/>
      <c r="X135" s="2"/>
      <c r="Y135" s="1383"/>
      <c r="Z135" s="31"/>
      <c r="AA135" s="2"/>
      <c r="AB135" s="31"/>
      <c r="AC135" s="31"/>
      <c r="AD135" s="31"/>
      <c r="AE135" s="31"/>
      <c r="AF135" s="31"/>
      <c r="AG135" s="31"/>
      <c r="AH135" s="31"/>
      <c r="AI135" s="31"/>
      <c r="AJ135" s="31"/>
      <c r="AK135" s="31"/>
      <c r="AL135" s="31"/>
      <c r="AM135" s="31"/>
      <c r="AN135" s="31"/>
      <c r="AO135" s="31"/>
      <c r="AP135" s="31"/>
    </row>
    <row r="136" ht="15.75" customHeight="1">
      <c r="A136" s="1321" t="s">
        <v>30</v>
      </c>
      <c r="B136" s="31"/>
      <c r="C136" s="31"/>
      <c r="D136" s="31"/>
      <c r="E136" s="31"/>
      <c r="F136" s="31"/>
      <c r="G136" s="31"/>
      <c r="H136" s="31"/>
      <c r="I136" s="31"/>
      <c r="J136" s="31"/>
      <c r="K136" s="31"/>
      <c r="L136" s="31"/>
      <c r="M136" s="31"/>
      <c r="N136" s="2"/>
      <c r="O136" s="31"/>
      <c r="P136" s="31"/>
      <c r="Q136" s="31"/>
      <c r="R136" s="1181"/>
      <c r="S136" s="31"/>
      <c r="T136" s="31"/>
      <c r="U136" s="2"/>
      <c r="V136" s="11"/>
      <c r="W136" s="31"/>
      <c r="X136" s="2"/>
      <c r="Y136" s="1383"/>
      <c r="Z136" s="31"/>
      <c r="AA136" s="2"/>
      <c r="AB136" s="31"/>
      <c r="AC136" s="31"/>
      <c r="AD136" s="31"/>
      <c r="AE136" s="31"/>
      <c r="AF136" s="31"/>
      <c r="AG136" s="31"/>
      <c r="AH136" s="31"/>
      <c r="AI136" s="31"/>
      <c r="AJ136" s="31"/>
      <c r="AK136" s="31"/>
      <c r="AL136" s="31"/>
      <c r="AM136" s="31"/>
      <c r="AN136" s="31"/>
      <c r="AO136" s="31"/>
      <c r="AP136" s="31"/>
    </row>
    <row r="137" ht="15.75" customHeight="1">
      <c r="A137" s="1321" t="s">
        <v>30</v>
      </c>
      <c r="B137" s="31"/>
      <c r="C137" s="31"/>
      <c r="D137" s="31"/>
      <c r="E137" s="31"/>
      <c r="F137" s="31"/>
      <c r="G137" s="31"/>
      <c r="H137" s="31"/>
      <c r="I137" s="31"/>
      <c r="J137" s="31"/>
      <c r="K137" s="31"/>
      <c r="L137" s="31"/>
      <c r="M137" s="31"/>
      <c r="N137" s="2"/>
      <c r="O137" s="31"/>
      <c r="P137" s="31"/>
      <c r="Q137" s="31"/>
      <c r="R137" s="1181"/>
      <c r="S137" s="31"/>
      <c r="T137" s="31"/>
      <c r="U137" s="2"/>
      <c r="V137" s="11"/>
      <c r="W137" s="31"/>
      <c r="X137" s="2"/>
      <c r="Y137" s="1383"/>
      <c r="Z137" s="31"/>
      <c r="AA137" s="2"/>
      <c r="AB137" s="31"/>
      <c r="AC137" s="31"/>
      <c r="AD137" s="31"/>
      <c r="AE137" s="31"/>
      <c r="AF137" s="31"/>
      <c r="AG137" s="31"/>
      <c r="AH137" s="31"/>
      <c r="AI137" s="31"/>
      <c r="AJ137" s="31"/>
      <c r="AK137" s="31"/>
      <c r="AL137" s="31"/>
      <c r="AM137" s="31"/>
      <c r="AN137" s="31"/>
      <c r="AO137" s="31"/>
      <c r="AP137" s="31"/>
    </row>
    <row r="138" ht="15.75" customHeight="1">
      <c r="A138" s="1321" t="s">
        <v>30</v>
      </c>
      <c r="B138" s="31"/>
      <c r="C138" s="31"/>
      <c r="D138" s="31"/>
      <c r="E138" s="31"/>
      <c r="F138" s="31"/>
      <c r="G138" s="31"/>
      <c r="H138" s="31"/>
      <c r="I138" s="31"/>
      <c r="J138" s="31"/>
      <c r="K138" s="31"/>
      <c r="L138" s="31"/>
      <c r="M138" s="31"/>
      <c r="N138" s="2"/>
      <c r="O138" s="31"/>
      <c r="P138" s="31"/>
      <c r="Q138" s="31"/>
      <c r="R138" s="1181"/>
      <c r="S138" s="31"/>
      <c r="T138" s="31"/>
      <c r="U138" s="2"/>
      <c r="V138" s="11"/>
      <c r="W138" s="31"/>
      <c r="X138" s="2"/>
      <c r="Y138" s="1383"/>
      <c r="Z138" s="31"/>
      <c r="AA138" s="2"/>
      <c r="AB138" s="31"/>
      <c r="AC138" s="31"/>
      <c r="AD138" s="31"/>
      <c r="AE138" s="31"/>
      <c r="AF138" s="31"/>
      <c r="AG138" s="31"/>
      <c r="AH138" s="31"/>
      <c r="AI138" s="31"/>
      <c r="AJ138" s="31"/>
      <c r="AK138" s="31"/>
      <c r="AL138" s="31"/>
      <c r="AM138" s="31"/>
      <c r="AN138" s="31"/>
      <c r="AO138" s="31"/>
      <c r="AP138" s="31"/>
    </row>
    <row r="139" ht="15.75" customHeight="1">
      <c r="A139" s="1321" t="s">
        <v>30</v>
      </c>
      <c r="B139" s="31"/>
      <c r="C139" s="31"/>
      <c r="D139" s="31"/>
      <c r="E139" s="31"/>
      <c r="F139" s="31"/>
      <c r="G139" s="31"/>
      <c r="H139" s="31"/>
      <c r="I139" s="31"/>
      <c r="J139" s="31"/>
      <c r="K139" s="31"/>
      <c r="L139" s="31"/>
      <c r="M139" s="31"/>
      <c r="N139" s="2"/>
      <c r="O139" s="31"/>
      <c r="P139" s="31"/>
      <c r="Q139" s="31"/>
      <c r="R139" s="1181"/>
      <c r="S139" s="31"/>
      <c r="T139" s="31"/>
      <c r="U139" s="2"/>
      <c r="V139" s="11"/>
      <c r="W139" s="31"/>
      <c r="X139" s="2"/>
      <c r="Y139" s="1383"/>
      <c r="Z139" s="31"/>
      <c r="AA139" s="2"/>
      <c r="AB139" s="31"/>
      <c r="AC139" s="31"/>
      <c r="AD139" s="31"/>
      <c r="AE139" s="31"/>
      <c r="AF139" s="31"/>
      <c r="AG139" s="31"/>
      <c r="AH139" s="31"/>
      <c r="AI139" s="31"/>
      <c r="AJ139" s="31"/>
      <c r="AK139" s="31"/>
      <c r="AL139" s="31"/>
      <c r="AM139" s="31"/>
      <c r="AN139" s="31"/>
      <c r="AO139" s="31"/>
      <c r="AP139" s="31"/>
    </row>
    <row r="140" ht="15.75" customHeight="1">
      <c r="A140" s="1321" t="s">
        <v>30</v>
      </c>
      <c r="B140" s="31"/>
      <c r="C140" s="31"/>
      <c r="D140" s="31"/>
      <c r="E140" s="31"/>
      <c r="F140" s="31"/>
      <c r="G140" s="31"/>
      <c r="H140" s="31"/>
      <c r="I140" s="31"/>
      <c r="J140" s="31"/>
      <c r="K140" s="31"/>
      <c r="L140" s="31"/>
      <c r="M140" s="31"/>
      <c r="N140" s="2"/>
      <c r="O140" s="31"/>
      <c r="P140" s="31"/>
      <c r="Q140" s="31"/>
      <c r="R140" s="1181"/>
      <c r="S140" s="31"/>
      <c r="T140" s="31"/>
      <c r="U140" s="2"/>
      <c r="V140" s="11"/>
      <c r="W140" s="31"/>
      <c r="X140" s="2"/>
      <c r="Y140" s="1383"/>
      <c r="Z140" s="31"/>
      <c r="AA140" s="2"/>
      <c r="AB140" s="31"/>
      <c r="AC140" s="31"/>
      <c r="AD140" s="31"/>
      <c r="AE140" s="31"/>
      <c r="AF140" s="31"/>
      <c r="AG140" s="31"/>
      <c r="AH140" s="31"/>
      <c r="AI140" s="31"/>
      <c r="AJ140" s="31"/>
      <c r="AK140" s="31"/>
      <c r="AL140" s="31"/>
      <c r="AM140" s="31"/>
      <c r="AN140" s="31"/>
      <c r="AO140" s="31"/>
      <c r="AP140" s="31"/>
    </row>
    <row r="141" ht="15.75" customHeight="1">
      <c r="A141" s="1321" t="s">
        <v>30</v>
      </c>
      <c r="B141" s="31"/>
      <c r="C141" s="31"/>
      <c r="D141" s="31"/>
      <c r="E141" s="31"/>
      <c r="F141" s="31"/>
      <c r="G141" s="31"/>
      <c r="H141" s="31"/>
      <c r="I141" s="31"/>
      <c r="J141" s="31"/>
      <c r="K141" s="31"/>
      <c r="L141" s="31"/>
      <c r="M141" s="31"/>
      <c r="N141" s="2"/>
      <c r="O141" s="31"/>
      <c r="P141" s="31"/>
      <c r="Q141" s="31"/>
      <c r="R141" s="1181"/>
      <c r="S141" s="31"/>
      <c r="T141" s="31"/>
      <c r="U141" s="2"/>
      <c r="V141" s="11"/>
      <c r="W141" s="31"/>
      <c r="X141" s="2"/>
      <c r="Y141" s="1383"/>
      <c r="Z141" s="31"/>
      <c r="AA141" s="2"/>
      <c r="AB141" s="31"/>
      <c r="AC141" s="31"/>
      <c r="AD141" s="31"/>
      <c r="AE141" s="31"/>
      <c r="AF141" s="31"/>
      <c r="AG141" s="31"/>
      <c r="AH141" s="31"/>
      <c r="AI141" s="31"/>
      <c r="AJ141" s="31"/>
      <c r="AK141" s="31"/>
      <c r="AL141" s="31"/>
      <c r="AM141" s="31"/>
      <c r="AN141" s="31"/>
      <c r="AO141" s="31"/>
      <c r="AP141" s="31"/>
    </row>
    <row r="142" ht="15.75" customHeight="1">
      <c r="A142" s="1321" t="s">
        <v>30</v>
      </c>
      <c r="B142" s="31"/>
      <c r="C142" s="31"/>
      <c r="D142" s="31"/>
      <c r="E142" s="31"/>
      <c r="F142" s="31"/>
      <c r="G142" s="31"/>
      <c r="H142" s="31"/>
      <c r="I142" s="31"/>
      <c r="J142" s="31"/>
      <c r="K142" s="31"/>
      <c r="L142" s="31"/>
      <c r="M142" s="31"/>
      <c r="N142" s="2"/>
      <c r="O142" s="31"/>
      <c r="P142" s="31"/>
      <c r="Q142" s="31"/>
      <c r="R142" s="1181"/>
      <c r="S142" s="31"/>
      <c r="T142" s="31"/>
      <c r="U142" s="2"/>
      <c r="V142" s="11"/>
      <c r="W142" s="31"/>
      <c r="X142" s="2"/>
      <c r="Y142" s="1383"/>
      <c r="Z142" s="31"/>
      <c r="AA142" s="2"/>
      <c r="AB142" s="31"/>
      <c r="AC142" s="31"/>
      <c r="AD142" s="31"/>
      <c r="AE142" s="31"/>
      <c r="AF142" s="31"/>
      <c r="AG142" s="31"/>
      <c r="AH142" s="31"/>
      <c r="AI142" s="31"/>
      <c r="AJ142" s="31"/>
      <c r="AK142" s="31"/>
      <c r="AL142" s="31"/>
      <c r="AM142" s="31"/>
      <c r="AN142" s="31"/>
      <c r="AO142" s="31"/>
      <c r="AP142" s="31"/>
    </row>
    <row r="143" ht="15.75" customHeight="1">
      <c r="A143" s="1321" t="s">
        <v>30</v>
      </c>
      <c r="B143" s="31"/>
      <c r="C143" s="31"/>
      <c r="D143" s="31"/>
      <c r="E143" s="31"/>
      <c r="F143" s="31"/>
      <c r="G143" s="31"/>
      <c r="H143" s="31"/>
      <c r="I143" s="31"/>
      <c r="J143" s="31"/>
      <c r="K143" s="31"/>
      <c r="L143" s="31"/>
      <c r="M143" s="31"/>
      <c r="N143" s="2"/>
      <c r="O143" s="31"/>
      <c r="P143" s="31"/>
      <c r="Q143" s="31"/>
      <c r="R143" s="1181"/>
      <c r="S143" s="31"/>
      <c r="T143" s="31"/>
      <c r="U143" s="2"/>
      <c r="V143" s="11"/>
      <c r="W143" s="31"/>
      <c r="X143" s="2"/>
      <c r="Y143" s="1383"/>
      <c r="Z143" s="31"/>
      <c r="AA143" s="2"/>
      <c r="AB143" s="31"/>
      <c r="AC143" s="31"/>
      <c r="AD143" s="31"/>
      <c r="AE143" s="31"/>
      <c r="AF143" s="31"/>
      <c r="AG143" s="31"/>
      <c r="AH143" s="31"/>
      <c r="AI143" s="31"/>
      <c r="AJ143" s="31"/>
      <c r="AK143" s="31"/>
      <c r="AL143" s="31"/>
      <c r="AM143" s="31"/>
      <c r="AN143" s="31"/>
      <c r="AO143" s="31"/>
      <c r="AP143" s="31"/>
    </row>
    <row r="144" ht="15.75" customHeight="1">
      <c r="A144" s="1321" t="s">
        <v>30</v>
      </c>
      <c r="B144" s="31"/>
      <c r="C144" s="31"/>
      <c r="D144" s="31"/>
      <c r="E144" s="31"/>
      <c r="F144" s="31"/>
      <c r="G144" s="31"/>
      <c r="H144" s="31"/>
      <c r="I144" s="31"/>
      <c r="J144" s="31"/>
      <c r="K144" s="31"/>
      <c r="L144" s="31"/>
      <c r="M144" s="31"/>
      <c r="N144" s="2"/>
      <c r="O144" s="31"/>
      <c r="P144" s="31"/>
      <c r="Q144" s="31"/>
      <c r="R144" s="1181"/>
      <c r="S144" s="31"/>
      <c r="T144" s="31"/>
      <c r="U144" s="2"/>
      <c r="V144" s="11"/>
      <c r="W144" s="31"/>
      <c r="X144" s="2"/>
      <c r="Y144" s="1383"/>
      <c r="Z144" s="31"/>
      <c r="AA144" s="2"/>
      <c r="AB144" s="31"/>
      <c r="AC144" s="31"/>
      <c r="AD144" s="31"/>
      <c r="AE144" s="31"/>
      <c r="AF144" s="31"/>
      <c r="AG144" s="31"/>
      <c r="AH144" s="31"/>
      <c r="AI144" s="31"/>
      <c r="AJ144" s="31"/>
      <c r="AK144" s="31"/>
      <c r="AL144" s="31"/>
      <c r="AM144" s="31"/>
      <c r="AN144" s="31"/>
      <c r="AO144" s="31"/>
      <c r="AP144" s="31"/>
    </row>
    <row r="145" ht="15.75" customHeight="1">
      <c r="A145" s="1321" t="s">
        <v>30</v>
      </c>
      <c r="B145" s="31"/>
      <c r="C145" s="31"/>
      <c r="D145" s="31"/>
      <c r="E145" s="31"/>
      <c r="F145" s="31"/>
      <c r="G145" s="31"/>
      <c r="H145" s="31"/>
      <c r="I145" s="31"/>
      <c r="J145" s="31"/>
      <c r="K145" s="31"/>
      <c r="L145" s="31"/>
      <c r="M145" s="31"/>
      <c r="N145" s="2"/>
      <c r="O145" s="31"/>
      <c r="P145" s="31"/>
      <c r="Q145" s="31"/>
      <c r="R145" s="1181"/>
      <c r="S145" s="31"/>
      <c r="T145" s="31"/>
      <c r="U145" s="2"/>
      <c r="V145" s="11"/>
      <c r="W145" s="31"/>
      <c r="X145" s="2"/>
      <c r="Y145" s="1383"/>
      <c r="Z145" s="31"/>
      <c r="AA145" s="2"/>
      <c r="AB145" s="31"/>
      <c r="AC145" s="31"/>
      <c r="AD145" s="31"/>
      <c r="AE145" s="31"/>
      <c r="AF145" s="31"/>
      <c r="AG145" s="31"/>
      <c r="AH145" s="31"/>
      <c r="AI145" s="31"/>
      <c r="AJ145" s="31"/>
      <c r="AK145" s="31"/>
      <c r="AL145" s="31"/>
      <c r="AM145" s="31"/>
      <c r="AN145" s="31"/>
      <c r="AO145" s="31"/>
      <c r="AP145" s="31"/>
    </row>
    <row r="146" ht="15.75" customHeight="1">
      <c r="A146" s="1321" t="s">
        <v>30</v>
      </c>
      <c r="B146" s="31"/>
      <c r="C146" s="31"/>
      <c r="D146" s="31"/>
      <c r="E146" s="31"/>
      <c r="F146" s="31"/>
      <c r="G146" s="31"/>
      <c r="H146" s="31"/>
      <c r="I146" s="31"/>
      <c r="J146" s="31"/>
      <c r="K146" s="31"/>
      <c r="L146" s="31"/>
      <c r="M146" s="31"/>
      <c r="N146" s="2"/>
      <c r="O146" s="31"/>
      <c r="P146" s="31"/>
      <c r="Q146" s="31"/>
      <c r="R146" s="1181"/>
      <c r="S146" s="31"/>
      <c r="T146" s="31"/>
      <c r="U146" s="2"/>
      <c r="V146" s="11"/>
      <c r="W146" s="31"/>
      <c r="X146" s="2"/>
      <c r="Y146" s="1383"/>
      <c r="Z146" s="31"/>
      <c r="AA146" s="2"/>
      <c r="AB146" s="31"/>
      <c r="AC146" s="31"/>
      <c r="AD146" s="31"/>
      <c r="AE146" s="31"/>
      <c r="AF146" s="31"/>
      <c r="AG146" s="31"/>
      <c r="AH146" s="31"/>
      <c r="AI146" s="31"/>
      <c r="AJ146" s="31"/>
      <c r="AK146" s="31"/>
      <c r="AL146" s="31"/>
      <c r="AM146" s="31"/>
      <c r="AN146" s="31"/>
      <c r="AO146" s="31"/>
      <c r="AP146" s="31"/>
    </row>
    <row r="147" ht="15.75" customHeight="1">
      <c r="A147" s="1321" t="s">
        <v>30</v>
      </c>
      <c r="B147" s="31"/>
      <c r="C147" s="31"/>
      <c r="D147" s="31"/>
      <c r="E147" s="31"/>
      <c r="F147" s="31"/>
      <c r="G147" s="31"/>
      <c r="H147" s="31"/>
      <c r="I147" s="31"/>
      <c r="J147" s="31"/>
      <c r="K147" s="31"/>
      <c r="L147" s="31"/>
      <c r="M147" s="31"/>
      <c r="N147" s="2"/>
      <c r="O147" s="31"/>
      <c r="P147" s="31"/>
      <c r="Q147" s="31"/>
      <c r="R147" s="1181"/>
      <c r="S147" s="31"/>
      <c r="T147" s="31"/>
      <c r="U147" s="2"/>
      <c r="V147" s="11"/>
      <c r="W147" s="31"/>
      <c r="X147" s="2"/>
      <c r="Y147" s="1383"/>
      <c r="Z147" s="31"/>
      <c r="AA147" s="2"/>
      <c r="AB147" s="31"/>
      <c r="AC147" s="31"/>
      <c r="AD147" s="31"/>
      <c r="AE147" s="31"/>
      <c r="AF147" s="31"/>
      <c r="AG147" s="31"/>
      <c r="AH147" s="31"/>
      <c r="AI147" s="31"/>
      <c r="AJ147" s="31"/>
      <c r="AK147" s="31"/>
      <c r="AL147" s="31"/>
      <c r="AM147" s="31"/>
      <c r="AN147" s="31"/>
      <c r="AO147" s="31"/>
      <c r="AP147" s="31"/>
    </row>
    <row r="148" ht="15.75" customHeight="1">
      <c r="A148" s="1321" t="s">
        <v>30</v>
      </c>
      <c r="B148" s="31"/>
      <c r="C148" s="31"/>
      <c r="D148" s="31"/>
      <c r="E148" s="31"/>
      <c r="F148" s="31"/>
      <c r="G148" s="31"/>
      <c r="H148" s="31"/>
      <c r="I148" s="31"/>
      <c r="J148" s="31"/>
      <c r="K148" s="31"/>
      <c r="L148" s="31"/>
      <c r="M148" s="31"/>
      <c r="N148" s="2"/>
      <c r="O148" s="31"/>
      <c r="P148" s="31"/>
      <c r="Q148" s="31"/>
      <c r="R148" s="1181"/>
      <c r="S148" s="31"/>
      <c r="T148" s="31"/>
      <c r="U148" s="2"/>
      <c r="V148" s="11"/>
      <c r="W148" s="31"/>
      <c r="X148" s="2"/>
      <c r="Y148" s="1383"/>
      <c r="Z148" s="31"/>
      <c r="AA148" s="2"/>
      <c r="AB148" s="31"/>
      <c r="AC148" s="31"/>
      <c r="AD148" s="31"/>
      <c r="AE148" s="31"/>
      <c r="AF148" s="31"/>
      <c r="AG148" s="31"/>
      <c r="AH148" s="31"/>
      <c r="AI148" s="31"/>
      <c r="AJ148" s="31"/>
      <c r="AK148" s="31"/>
      <c r="AL148" s="31"/>
      <c r="AM148" s="31"/>
      <c r="AN148" s="31"/>
      <c r="AO148" s="31"/>
      <c r="AP148" s="31"/>
    </row>
    <row r="149" ht="15.75" customHeight="1">
      <c r="A149" s="1321" t="s">
        <v>30</v>
      </c>
      <c r="B149" s="31"/>
      <c r="C149" s="31"/>
      <c r="D149" s="31"/>
      <c r="E149" s="31"/>
      <c r="F149" s="31"/>
      <c r="G149" s="31"/>
      <c r="H149" s="31"/>
      <c r="I149" s="31"/>
      <c r="J149" s="31"/>
      <c r="K149" s="31"/>
      <c r="L149" s="31"/>
      <c r="M149" s="31"/>
      <c r="N149" s="2"/>
      <c r="O149" s="31"/>
      <c r="P149" s="31"/>
      <c r="Q149" s="31"/>
      <c r="R149" s="1181"/>
      <c r="S149" s="31"/>
      <c r="T149" s="31"/>
      <c r="U149" s="2"/>
      <c r="V149" s="11"/>
      <c r="W149" s="31"/>
      <c r="X149" s="2"/>
      <c r="Y149" s="1383"/>
      <c r="Z149" s="31"/>
      <c r="AA149" s="2"/>
      <c r="AB149" s="31"/>
      <c r="AC149" s="31"/>
      <c r="AD149" s="31"/>
      <c r="AE149" s="31"/>
      <c r="AF149" s="31"/>
      <c r="AG149" s="31"/>
      <c r="AH149" s="31"/>
      <c r="AI149" s="31"/>
      <c r="AJ149" s="31"/>
      <c r="AK149" s="31"/>
      <c r="AL149" s="31"/>
      <c r="AM149" s="31"/>
      <c r="AN149" s="31"/>
      <c r="AO149" s="31"/>
      <c r="AP149" s="31"/>
    </row>
    <row r="150" ht="15.75" customHeight="1">
      <c r="A150" s="1321" t="s">
        <v>30</v>
      </c>
      <c r="B150" s="31"/>
      <c r="C150" s="31"/>
      <c r="D150" s="31"/>
      <c r="E150" s="31"/>
      <c r="F150" s="31"/>
      <c r="G150" s="31"/>
      <c r="H150" s="31"/>
      <c r="I150" s="31"/>
      <c r="J150" s="31"/>
      <c r="K150" s="31"/>
      <c r="L150" s="31"/>
      <c r="M150" s="31"/>
      <c r="N150" s="2"/>
      <c r="O150" s="31"/>
      <c r="P150" s="31"/>
      <c r="Q150" s="31"/>
      <c r="R150" s="1181"/>
      <c r="S150" s="31"/>
      <c r="T150" s="31"/>
      <c r="U150" s="2"/>
      <c r="V150" s="11"/>
      <c r="W150" s="31"/>
      <c r="X150" s="2"/>
      <c r="Y150" s="1383"/>
      <c r="Z150" s="31"/>
      <c r="AA150" s="2"/>
      <c r="AB150" s="31"/>
      <c r="AC150" s="31"/>
      <c r="AD150" s="31"/>
      <c r="AE150" s="31"/>
      <c r="AF150" s="31"/>
      <c r="AG150" s="31"/>
      <c r="AH150" s="31"/>
      <c r="AI150" s="31"/>
      <c r="AJ150" s="31"/>
      <c r="AK150" s="31"/>
      <c r="AL150" s="31"/>
      <c r="AM150" s="31"/>
      <c r="AN150" s="31"/>
      <c r="AO150" s="31"/>
      <c r="AP150" s="31"/>
    </row>
    <row r="151" ht="15.75" customHeight="1">
      <c r="A151" s="1321" t="s">
        <v>30</v>
      </c>
      <c r="B151" s="31"/>
      <c r="C151" s="31"/>
      <c r="D151" s="31"/>
      <c r="E151" s="31"/>
      <c r="F151" s="31"/>
      <c r="G151" s="31"/>
      <c r="H151" s="31"/>
      <c r="I151" s="31"/>
      <c r="J151" s="31"/>
      <c r="K151" s="31"/>
      <c r="L151" s="31"/>
      <c r="M151" s="31"/>
      <c r="N151" s="2"/>
      <c r="O151" s="31"/>
      <c r="P151" s="31"/>
      <c r="Q151" s="31"/>
      <c r="R151" s="1181"/>
      <c r="S151" s="31"/>
      <c r="T151" s="31"/>
      <c r="U151" s="2"/>
      <c r="V151" s="11"/>
      <c r="W151" s="31"/>
      <c r="X151" s="2"/>
      <c r="Y151" s="1383"/>
      <c r="Z151" s="31"/>
      <c r="AA151" s="2"/>
      <c r="AB151" s="31"/>
      <c r="AC151" s="31"/>
      <c r="AD151" s="31"/>
      <c r="AE151" s="31"/>
      <c r="AF151" s="31"/>
      <c r="AG151" s="31"/>
      <c r="AH151" s="31"/>
      <c r="AI151" s="31"/>
      <c r="AJ151" s="31"/>
      <c r="AK151" s="31"/>
      <c r="AL151" s="31"/>
      <c r="AM151" s="31"/>
      <c r="AN151" s="31"/>
      <c r="AO151" s="31"/>
      <c r="AP151" s="31"/>
    </row>
    <row r="152" ht="15.75" customHeight="1">
      <c r="A152" s="1321" t="s">
        <v>30</v>
      </c>
      <c r="B152" s="31"/>
      <c r="C152" s="31"/>
      <c r="D152" s="31"/>
      <c r="E152" s="31"/>
      <c r="F152" s="31"/>
      <c r="G152" s="31"/>
      <c r="H152" s="31"/>
      <c r="I152" s="31"/>
      <c r="J152" s="31"/>
      <c r="K152" s="31"/>
      <c r="L152" s="31"/>
      <c r="M152" s="31"/>
      <c r="N152" s="2"/>
      <c r="O152" s="31"/>
      <c r="P152" s="31"/>
      <c r="Q152" s="31"/>
      <c r="R152" s="1181"/>
      <c r="S152" s="31"/>
      <c r="T152" s="31"/>
      <c r="U152" s="2"/>
      <c r="V152" s="11"/>
      <c r="W152" s="31"/>
      <c r="X152" s="2"/>
      <c r="Y152" s="1383"/>
      <c r="Z152" s="31"/>
      <c r="AA152" s="2"/>
      <c r="AB152" s="31"/>
      <c r="AC152" s="31"/>
      <c r="AD152" s="31"/>
      <c r="AE152" s="31"/>
      <c r="AF152" s="31"/>
      <c r="AG152" s="31"/>
      <c r="AH152" s="31"/>
      <c r="AI152" s="31"/>
      <c r="AJ152" s="31"/>
      <c r="AK152" s="31"/>
      <c r="AL152" s="31"/>
      <c r="AM152" s="31"/>
      <c r="AN152" s="31"/>
      <c r="AO152" s="31"/>
      <c r="AP152" s="31"/>
    </row>
    <row r="153" ht="15.75" customHeight="1">
      <c r="A153" s="1321" t="s">
        <v>30</v>
      </c>
      <c r="B153" s="31"/>
      <c r="C153" s="31"/>
      <c r="D153" s="31"/>
      <c r="E153" s="31"/>
      <c r="F153" s="31"/>
      <c r="G153" s="31"/>
      <c r="H153" s="31"/>
      <c r="I153" s="31"/>
      <c r="J153" s="31"/>
      <c r="K153" s="31"/>
      <c r="L153" s="31"/>
      <c r="M153" s="31"/>
      <c r="N153" s="2"/>
      <c r="O153" s="31"/>
      <c r="P153" s="31"/>
      <c r="Q153" s="31"/>
      <c r="R153" s="1181"/>
      <c r="S153" s="31"/>
      <c r="T153" s="31"/>
      <c r="U153" s="2"/>
      <c r="V153" s="11"/>
      <c r="W153" s="31"/>
      <c r="X153" s="2"/>
      <c r="Y153" s="1383"/>
      <c r="Z153" s="31"/>
      <c r="AA153" s="2"/>
      <c r="AB153" s="31"/>
      <c r="AC153" s="31"/>
      <c r="AD153" s="31"/>
      <c r="AE153" s="31"/>
      <c r="AF153" s="31"/>
      <c r="AG153" s="31"/>
      <c r="AH153" s="31"/>
      <c r="AI153" s="31"/>
      <c r="AJ153" s="31"/>
      <c r="AK153" s="31"/>
      <c r="AL153" s="31"/>
      <c r="AM153" s="31"/>
      <c r="AN153" s="31"/>
      <c r="AO153" s="31"/>
      <c r="AP153" s="31"/>
    </row>
    <row r="154" ht="15.75" customHeight="1">
      <c r="A154" s="1321" t="s">
        <v>30</v>
      </c>
      <c r="B154" s="31"/>
      <c r="C154" s="31"/>
      <c r="D154" s="31"/>
      <c r="E154" s="31"/>
      <c r="F154" s="31"/>
      <c r="G154" s="31"/>
      <c r="H154" s="31"/>
      <c r="I154" s="31"/>
      <c r="J154" s="31"/>
      <c r="K154" s="31"/>
      <c r="L154" s="31"/>
      <c r="M154" s="31"/>
      <c r="N154" s="2"/>
      <c r="O154" s="31"/>
      <c r="P154" s="31"/>
      <c r="Q154" s="31"/>
      <c r="R154" s="1181"/>
      <c r="S154" s="31"/>
      <c r="T154" s="31"/>
      <c r="U154" s="2"/>
      <c r="V154" s="11"/>
      <c r="W154" s="31"/>
      <c r="X154" s="2"/>
      <c r="Y154" s="1383"/>
      <c r="Z154" s="31"/>
      <c r="AA154" s="2"/>
      <c r="AB154" s="31"/>
      <c r="AC154" s="31"/>
      <c r="AD154" s="31"/>
      <c r="AE154" s="31"/>
      <c r="AF154" s="31"/>
      <c r="AG154" s="31"/>
      <c r="AH154" s="31"/>
      <c r="AI154" s="31"/>
      <c r="AJ154" s="31"/>
      <c r="AK154" s="31"/>
      <c r="AL154" s="31"/>
      <c r="AM154" s="31"/>
      <c r="AN154" s="31"/>
      <c r="AO154" s="31"/>
      <c r="AP154" s="31"/>
    </row>
    <row r="155" ht="15.75" customHeight="1">
      <c r="A155" s="1321" t="s">
        <v>30</v>
      </c>
      <c r="B155" s="31"/>
      <c r="C155" s="31"/>
      <c r="D155" s="31"/>
      <c r="E155" s="31"/>
      <c r="F155" s="31"/>
      <c r="G155" s="31"/>
      <c r="H155" s="31"/>
      <c r="I155" s="31"/>
      <c r="J155" s="31"/>
      <c r="K155" s="31"/>
      <c r="L155" s="31"/>
      <c r="M155" s="31"/>
      <c r="N155" s="2"/>
      <c r="O155" s="31"/>
      <c r="P155" s="31"/>
      <c r="Q155" s="31"/>
      <c r="R155" s="1181"/>
      <c r="S155" s="31"/>
      <c r="T155" s="31"/>
      <c r="U155" s="2"/>
      <c r="V155" s="11"/>
      <c r="W155" s="31"/>
      <c r="X155" s="2"/>
      <c r="Y155" s="1383"/>
      <c r="Z155" s="31"/>
      <c r="AA155" s="2"/>
      <c r="AB155" s="31"/>
      <c r="AC155" s="31"/>
      <c r="AD155" s="31"/>
      <c r="AE155" s="31"/>
      <c r="AF155" s="31"/>
      <c r="AG155" s="31"/>
      <c r="AH155" s="31"/>
      <c r="AI155" s="31"/>
      <c r="AJ155" s="31"/>
      <c r="AK155" s="31"/>
      <c r="AL155" s="31"/>
      <c r="AM155" s="31"/>
      <c r="AN155" s="31"/>
      <c r="AO155" s="31"/>
      <c r="AP155" s="31"/>
    </row>
    <row r="156" ht="15.75" customHeight="1">
      <c r="A156" s="1321" t="s">
        <v>30</v>
      </c>
      <c r="B156" s="31"/>
      <c r="C156" s="31"/>
      <c r="D156" s="31"/>
      <c r="E156" s="31"/>
      <c r="F156" s="31"/>
      <c r="G156" s="31"/>
      <c r="H156" s="31"/>
      <c r="I156" s="31"/>
      <c r="J156" s="31"/>
      <c r="K156" s="31"/>
      <c r="L156" s="31"/>
      <c r="M156" s="31"/>
      <c r="N156" s="2"/>
      <c r="O156" s="31"/>
      <c r="P156" s="31"/>
      <c r="Q156" s="31"/>
      <c r="R156" s="1181"/>
      <c r="S156" s="31"/>
      <c r="T156" s="31"/>
      <c r="U156" s="2"/>
      <c r="V156" s="11"/>
      <c r="W156" s="31"/>
      <c r="X156" s="2"/>
      <c r="Y156" s="1383"/>
      <c r="Z156" s="31"/>
      <c r="AA156" s="2"/>
      <c r="AB156" s="31"/>
      <c r="AC156" s="31"/>
      <c r="AD156" s="31"/>
      <c r="AE156" s="31"/>
      <c r="AF156" s="31"/>
      <c r="AG156" s="31"/>
      <c r="AH156" s="31"/>
      <c r="AI156" s="31"/>
      <c r="AJ156" s="31"/>
      <c r="AK156" s="31"/>
      <c r="AL156" s="31"/>
      <c r="AM156" s="31"/>
      <c r="AN156" s="31"/>
      <c r="AO156" s="31"/>
      <c r="AP156" s="31"/>
    </row>
    <row r="157" ht="15.75" customHeight="1">
      <c r="A157" s="1321" t="s">
        <v>30</v>
      </c>
      <c r="B157" s="31"/>
      <c r="C157" s="31"/>
      <c r="D157" s="31"/>
      <c r="E157" s="31"/>
      <c r="F157" s="31"/>
      <c r="G157" s="31"/>
      <c r="H157" s="31"/>
      <c r="I157" s="31"/>
      <c r="J157" s="31"/>
      <c r="K157" s="31"/>
      <c r="L157" s="31"/>
      <c r="M157" s="31"/>
      <c r="N157" s="2"/>
      <c r="O157" s="31"/>
      <c r="P157" s="31"/>
      <c r="Q157" s="31"/>
      <c r="R157" s="1181"/>
      <c r="S157" s="31"/>
      <c r="T157" s="31"/>
      <c r="U157" s="2"/>
      <c r="V157" s="11"/>
      <c r="W157" s="31"/>
      <c r="X157" s="2"/>
      <c r="Y157" s="1383"/>
      <c r="Z157" s="31"/>
      <c r="AA157" s="2"/>
      <c r="AB157" s="31"/>
      <c r="AC157" s="31"/>
      <c r="AD157" s="31"/>
      <c r="AE157" s="31"/>
      <c r="AF157" s="31"/>
      <c r="AG157" s="31"/>
      <c r="AH157" s="31"/>
      <c r="AI157" s="31"/>
      <c r="AJ157" s="31"/>
      <c r="AK157" s="31"/>
      <c r="AL157" s="31"/>
      <c r="AM157" s="31"/>
      <c r="AN157" s="31"/>
      <c r="AO157" s="31"/>
      <c r="AP157" s="31"/>
    </row>
    <row r="158" ht="15.75" customHeight="1">
      <c r="A158" s="1321" t="s">
        <v>30</v>
      </c>
      <c r="B158" s="31"/>
      <c r="C158" s="31"/>
      <c r="D158" s="31"/>
      <c r="E158" s="31"/>
      <c r="F158" s="31"/>
      <c r="G158" s="31"/>
      <c r="H158" s="31"/>
      <c r="I158" s="31"/>
      <c r="J158" s="31"/>
      <c r="K158" s="31"/>
      <c r="L158" s="31"/>
      <c r="M158" s="31"/>
      <c r="N158" s="2"/>
      <c r="O158" s="31"/>
      <c r="P158" s="31"/>
      <c r="Q158" s="31"/>
      <c r="R158" s="1181"/>
      <c r="S158" s="31"/>
      <c r="T158" s="31"/>
      <c r="U158" s="2"/>
      <c r="V158" s="11"/>
      <c r="W158" s="31"/>
      <c r="X158" s="2"/>
      <c r="Y158" s="1383"/>
      <c r="Z158" s="31"/>
      <c r="AA158" s="2"/>
      <c r="AB158" s="31"/>
      <c r="AC158" s="31"/>
      <c r="AD158" s="31"/>
      <c r="AE158" s="31"/>
      <c r="AF158" s="31"/>
      <c r="AG158" s="31"/>
      <c r="AH158" s="31"/>
      <c r="AI158" s="31"/>
      <c r="AJ158" s="31"/>
      <c r="AK158" s="31"/>
      <c r="AL158" s="31"/>
      <c r="AM158" s="31"/>
      <c r="AN158" s="31"/>
      <c r="AO158" s="31"/>
      <c r="AP158" s="31"/>
    </row>
    <row r="159" ht="15.75" customHeight="1">
      <c r="A159" s="1321" t="s">
        <v>30</v>
      </c>
      <c r="B159" s="31"/>
      <c r="C159" s="31"/>
      <c r="D159" s="31"/>
      <c r="E159" s="31"/>
      <c r="F159" s="31"/>
      <c r="G159" s="31"/>
      <c r="H159" s="31"/>
      <c r="I159" s="31"/>
      <c r="J159" s="31"/>
      <c r="K159" s="31"/>
      <c r="L159" s="31"/>
      <c r="M159" s="31"/>
      <c r="N159" s="2"/>
      <c r="O159" s="31"/>
      <c r="P159" s="31"/>
      <c r="Q159" s="31"/>
      <c r="R159" s="1181"/>
      <c r="S159" s="31"/>
      <c r="T159" s="31"/>
      <c r="U159" s="2"/>
      <c r="V159" s="11"/>
      <c r="W159" s="31"/>
      <c r="X159" s="2"/>
      <c r="Y159" s="1383"/>
      <c r="Z159" s="31"/>
      <c r="AA159" s="2"/>
      <c r="AB159" s="31"/>
      <c r="AC159" s="31"/>
      <c r="AD159" s="31"/>
      <c r="AE159" s="31"/>
      <c r="AF159" s="31"/>
      <c r="AG159" s="31"/>
      <c r="AH159" s="31"/>
      <c r="AI159" s="31"/>
      <c r="AJ159" s="31"/>
      <c r="AK159" s="31"/>
      <c r="AL159" s="31"/>
      <c r="AM159" s="31"/>
      <c r="AN159" s="31"/>
      <c r="AO159" s="31"/>
      <c r="AP159" s="31"/>
    </row>
    <row r="160" ht="15.75" customHeight="1">
      <c r="A160" s="1321" t="s">
        <v>30</v>
      </c>
      <c r="B160" s="31"/>
      <c r="C160" s="31"/>
      <c r="D160" s="31"/>
      <c r="E160" s="31"/>
      <c r="F160" s="31"/>
      <c r="G160" s="31"/>
      <c r="H160" s="31"/>
      <c r="I160" s="31"/>
      <c r="J160" s="31"/>
      <c r="K160" s="31"/>
      <c r="L160" s="31"/>
      <c r="M160" s="31"/>
      <c r="N160" s="2"/>
      <c r="O160" s="31"/>
      <c r="P160" s="31"/>
      <c r="Q160" s="31"/>
      <c r="R160" s="1181"/>
      <c r="S160" s="31"/>
      <c r="T160" s="31"/>
      <c r="U160" s="2"/>
      <c r="V160" s="11"/>
      <c r="W160" s="31"/>
      <c r="X160" s="2"/>
      <c r="Y160" s="1383"/>
      <c r="Z160" s="31"/>
      <c r="AA160" s="2"/>
      <c r="AB160" s="31"/>
      <c r="AC160" s="31"/>
      <c r="AD160" s="31"/>
      <c r="AE160" s="31"/>
      <c r="AF160" s="31"/>
      <c r="AG160" s="31"/>
      <c r="AH160" s="31"/>
      <c r="AI160" s="31"/>
      <c r="AJ160" s="31"/>
      <c r="AK160" s="31"/>
      <c r="AL160" s="31"/>
      <c r="AM160" s="31"/>
      <c r="AN160" s="31"/>
      <c r="AO160" s="31"/>
      <c r="AP160" s="31"/>
    </row>
    <row r="161" ht="15.75" customHeight="1">
      <c r="A161" s="1321" t="s">
        <v>30</v>
      </c>
      <c r="B161" s="31"/>
      <c r="C161" s="31"/>
      <c r="D161" s="31"/>
      <c r="E161" s="31"/>
      <c r="F161" s="31"/>
      <c r="G161" s="31"/>
      <c r="H161" s="31"/>
      <c r="I161" s="31"/>
      <c r="J161" s="31"/>
      <c r="K161" s="31"/>
      <c r="L161" s="31"/>
      <c r="M161" s="31"/>
      <c r="N161" s="2"/>
      <c r="O161" s="31"/>
      <c r="P161" s="31"/>
      <c r="Q161" s="31"/>
      <c r="R161" s="1181"/>
      <c r="S161" s="31"/>
      <c r="T161" s="31"/>
      <c r="U161" s="2"/>
      <c r="V161" s="11"/>
      <c r="W161" s="31"/>
      <c r="X161" s="2"/>
      <c r="Y161" s="1383"/>
      <c r="Z161" s="31"/>
      <c r="AA161" s="2"/>
      <c r="AB161" s="31"/>
      <c r="AC161" s="31"/>
      <c r="AD161" s="31"/>
      <c r="AE161" s="31"/>
      <c r="AF161" s="31"/>
      <c r="AG161" s="31"/>
      <c r="AH161" s="31"/>
      <c r="AI161" s="31"/>
      <c r="AJ161" s="31"/>
      <c r="AK161" s="31"/>
      <c r="AL161" s="31"/>
      <c r="AM161" s="31"/>
      <c r="AN161" s="31"/>
      <c r="AO161" s="31"/>
      <c r="AP161" s="31"/>
    </row>
    <row r="162" ht="15.75" customHeight="1">
      <c r="A162" s="1321" t="s">
        <v>30</v>
      </c>
      <c r="B162" s="31"/>
      <c r="C162" s="31"/>
      <c r="D162" s="31"/>
      <c r="E162" s="31"/>
      <c r="F162" s="31"/>
      <c r="G162" s="31"/>
      <c r="H162" s="31"/>
      <c r="I162" s="31"/>
      <c r="J162" s="31"/>
      <c r="K162" s="31"/>
      <c r="L162" s="31"/>
      <c r="M162" s="31"/>
      <c r="N162" s="2"/>
      <c r="O162" s="31"/>
      <c r="P162" s="31"/>
      <c r="Q162" s="31"/>
      <c r="R162" s="1181"/>
      <c r="S162" s="31"/>
      <c r="T162" s="31"/>
      <c r="U162" s="2"/>
      <c r="V162" s="11"/>
      <c r="W162" s="31"/>
      <c r="X162" s="2"/>
      <c r="Y162" s="1383"/>
      <c r="Z162" s="31"/>
      <c r="AA162" s="2"/>
      <c r="AB162" s="31"/>
      <c r="AC162" s="31"/>
      <c r="AD162" s="31"/>
      <c r="AE162" s="31"/>
      <c r="AF162" s="31"/>
      <c r="AG162" s="31"/>
      <c r="AH162" s="31"/>
      <c r="AI162" s="31"/>
      <c r="AJ162" s="31"/>
      <c r="AK162" s="31"/>
      <c r="AL162" s="31"/>
      <c r="AM162" s="31"/>
      <c r="AN162" s="31"/>
      <c r="AO162" s="31"/>
      <c r="AP162" s="31"/>
    </row>
    <row r="163" ht="15.75" customHeight="1">
      <c r="A163" s="1321" t="s">
        <v>30</v>
      </c>
      <c r="B163" s="31"/>
      <c r="C163" s="31"/>
      <c r="D163" s="31"/>
      <c r="E163" s="31"/>
      <c r="F163" s="31"/>
      <c r="G163" s="31"/>
      <c r="H163" s="31"/>
      <c r="I163" s="31"/>
      <c r="J163" s="31"/>
      <c r="K163" s="31"/>
      <c r="L163" s="31"/>
      <c r="M163" s="31"/>
      <c r="N163" s="2"/>
      <c r="O163" s="31"/>
      <c r="P163" s="31"/>
      <c r="Q163" s="31"/>
      <c r="R163" s="1181"/>
      <c r="S163" s="31"/>
      <c r="T163" s="31"/>
      <c r="U163" s="2"/>
      <c r="V163" s="11"/>
      <c r="W163" s="31"/>
      <c r="X163" s="2"/>
      <c r="Y163" s="1383"/>
      <c r="Z163" s="31"/>
      <c r="AA163" s="2"/>
      <c r="AB163" s="31"/>
      <c r="AC163" s="31"/>
      <c r="AD163" s="31"/>
      <c r="AE163" s="31"/>
      <c r="AF163" s="31"/>
      <c r="AG163" s="31"/>
      <c r="AH163" s="31"/>
      <c r="AI163" s="31"/>
      <c r="AJ163" s="31"/>
      <c r="AK163" s="31"/>
      <c r="AL163" s="31"/>
      <c r="AM163" s="31"/>
      <c r="AN163" s="31"/>
      <c r="AO163" s="31"/>
      <c r="AP163" s="31"/>
    </row>
    <row r="164" ht="15.75" customHeight="1">
      <c r="A164" s="1321" t="s">
        <v>30</v>
      </c>
      <c r="B164" s="31"/>
      <c r="C164" s="31"/>
      <c r="D164" s="31"/>
      <c r="E164" s="31"/>
      <c r="F164" s="31"/>
      <c r="G164" s="31"/>
      <c r="H164" s="31"/>
      <c r="I164" s="31"/>
      <c r="J164" s="31"/>
      <c r="K164" s="31"/>
      <c r="L164" s="31"/>
      <c r="M164" s="31"/>
      <c r="N164" s="2"/>
      <c r="O164" s="31"/>
      <c r="P164" s="31"/>
      <c r="Q164" s="31"/>
      <c r="R164" s="1181"/>
      <c r="S164" s="31"/>
      <c r="T164" s="31"/>
      <c r="U164" s="2"/>
      <c r="V164" s="11"/>
      <c r="W164" s="31"/>
      <c r="X164" s="2"/>
      <c r="Y164" s="1383"/>
      <c r="Z164" s="31"/>
      <c r="AA164" s="2"/>
      <c r="AB164" s="31"/>
      <c r="AC164" s="31"/>
      <c r="AD164" s="31"/>
      <c r="AE164" s="31"/>
      <c r="AF164" s="31"/>
      <c r="AG164" s="31"/>
      <c r="AH164" s="31"/>
      <c r="AI164" s="31"/>
      <c r="AJ164" s="31"/>
      <c r="AK164" s="31"/>
      <c r="AL164" s="31"/>
      <c r="AM164" s="31"/>
      <c r="AN164" s="31"/>
      <c r="AO164" s="31"/>
      <c r="AP164" s="31"/>
    </row>
    <row r="165" ht="15.75" customHeight="1">
      <c r="A165" s="1321" t="s">
        <v>30</v>
      </c>
      <c r="B165" s="31"/>
      <c r="C165" s="31"/>
      <c r="D165" s="31"/>
      <c r="E165" s="31"/>
      <c r="F165" s="31"/>
      <c r="G165" s="31"/>
      <c r="H165" s="31"/>
      <c r="I165" s="31"/>
      <c r="J165" s="31"/>
      <c r="K165" s="31"/>
      <c r="L165" s="31"/>
      <c r="M165" s="31"/>
      <c r="N165" s="2"/>
      <c r="O165" s="31"/>
      <c r="P165" s="31"/>
      <c r="Q165" s="31"/>
      <c r="R165" s="1181"/>
      <c r="S165" s="31"/>
      <c r="T165" s="31"/>
      <c r="U165" s="2"/>
      <c r="V165" s="11"/>
      <c r="W165" s="31"/>
      <c r="X165" s="2"/>
      <c r="Y165" s="1383"/>
      <c r="Z165" s="31"/>
      <c r="AA165" s="2"/>
      <c r="AB165" s="31"/>
      <c r="AC165" s="31"/>
      <c r="AD165" s="31"/>
      <c r="AE165" s="31"/>
      <c r="AF165" s="31"/>
      <c r="AG165" s="31"/>
      <c r="AH165" s="31"/>
      <c r="AI165" s="31"/>
      <c r="AJ165" s="31"/>
      <c r="AK165" s="31"/>
      <c r="AL165" s="31"/>
      <c r="AM165" s="31"/>
      <c r="AN165" s="31"/>
      <c r="AO165" s="31"/>
      <c r="AP165" s="31"/>
    </row>
    <row r="166" ht="15.75" customHeight="1">
      <c r="A166" s="1321" t="s">
        <v>30</v>
      </c>
      <c r="B166" s="31"/>
      <c r="C166" s="31"/>
      <c r="D166" s="31"/>
      <c r="E166" s="31"/>
      <c r="F166" s="31"/>
      <c r="G166" s="31"/>
      <c r="H166" s="31"/>
      <c r="I166" s="31"/>
      <c r="J166" s="31"/>
      <c r="K166" s="31"/>
      <c r="L166" s="31"/>
      <c r="M166" s="31"/>
      <c r="N166" s="2"/>
      <c r="O166" s="31"/>
      <c r="P166" s="31"/>
      <c r="Q166" s="31"/>
      <c r="R166" s="1181"/>
      <c r="S166" s="31"/>
      <c r="T166" s="31"/>
      <c r="U166" s="2"/>
      <c r="V166" s="11"/>
      <c r="W166" s="31"/>
      <c r="X166" s="2"/>
      <c r="Y166" s="1383"/>
      <c r="Z166" s="31"/>
      <c r="AA166" s="2"/>
      <c r="AB166" s="31"/>
      <c r="AC166" s="31"/>
      <c r="AD166" s="31"/>
      <c r="AE166" s="31"/>
      <c r="AF166" s="31"/>
      <c r="AG166" s="31"/>
      <c r="AH166" s="31"/>
      <c r="AI166" s="31"/>
      <c r="AJ166" s="31"/>
      <c r="AK166" s="31"/>
      <c r="AL166" s="31"/>
      <c r="AM166" s="31"/>
      <c r="AN166" s="31"/>
      <c r="AO166" s="31"/>
      <c r="AP166" s="31"/>
    </row>
    <row r="167" ht="15.75" customHeight="1">
      <c r="A167" s="1321" t="s">
        <v>30</v>
      </c>
      <c r="B167" s="31"/>
      <c r="C167" s="31"/>
      <c r="D167" s="31"/>
      <c r="E167" s="31"/>
      <c r="F167" s="31"/>
      <c r="G167" s="31"/>
      <c r="H167" s="31"/>
      <c r="I167" s="31"/>
      <c r="J167" s="31"/>
      <c r="K167" s="31"/>
      <c r="L167" s="31"/>
      <c r="M167" s="31"/>
      <c r="N167" s="2"/>
      <c r="O167" s="31"/>
      <c r="P167" s="31"/>
      <c r="Q167" s="31"/>
      <c r="R167" s="1181"/>
      <c r="S167" s="31"/>
      <c r="T167" s="31"/>
      <c r="U167" s="2"/>
      <c r="V167" s="11"/>
      <c r="W167" s="31"/>
      <c r="X167" s="2"/>
      <c r="Y167" s="1383"/>
      <c r="Z167" s="31"/>
      <c r="AA167" s="2"/>
      <c r="AB167" s="31"/>
      <c r="AC167" s="31"/>
      <c r="AD167" s="31"/>
      <c r="AE167" s="31"/>
      <c r="AF167" s="31"/>
      <c r="AG167" s="31"/>
      <c r="AH167" s="31"/>
      <c r="AI167" s="31"/>
      <c r="AJ167" s="31"/>
      <c r="AK167" s="31"/>
      <c r="AL167" s="31"/>
      <c r="AM167" s="31"/>
      <c r="AN167" s="31"/>
      <c r="AO167" s="31"/>
      <c r="AP167" s="31"/>
    </row>
    <row r="168" ht="15.75" customHeight="1">
      <c r="A168" s="1321" t="s">
        <v>30</v>
      </c>
      <c r="B168" s="31"/>
      <c r="C168" s="31"/>
      <c r="D168" s="31"/>
      <c r="E168" s="31"/>
      <c r="F168" s="31"/>
      <c r="G168" s="31"/>
      <c r="H168" s="31"/>
      <c r="I168" s="31"/>
      <c r="J168" s="31"/>
      <c r="K168" s="31"/>
      <c r="L168" s="31"/>
      <c r="M168" s="31"/>
      <c r="N168" s="2"/>
      <c r="O168" s="31"/>
      <c r="P168" s="31"/>
      <c r="Q168" s="31"/>
      <c r="R168" s="1181"/>
      <c r="S168" s="31"/>
      <c r="T168" s="31"/>
      <c r="U168" s="2"/>
      <c r="V168" s="11"/>
      <c r="W168" s="31"/>
      <c r="X168" s="2"/>
      <c r="Y168" s="1383"/>
      <c r="Z168" s="31"/>
      <c r="AA168" s="2"/>
      <c r="AB168" s="31"/>
      <c r="AC168" s="31"/>
      <c r="AD168" s="31"/>
      <c r="AE168" s="31"/>
      <c r="AF168" s="31"/>
      <c r="AG168" s="31"/>
      <c r="AH168" s="31"/>
      <c r="AI168" s="31"/>
      <c r="AJ168" s="31"/>
      <c r="AK168" s="31"/>
      <c r="AL168" s="31"/>
      <c r="AM168" s="31"/>
      <c r="AN168" s="31"/>
      <c r="AO168" s="31"/>
      <c r="AP168" s="31"/>
    </row>
    <row r="169" ht="15.75" customHeight="1">
      <c r="A169" s="1321" t="s">
        <v>30</v>
      </c>
      <c r="B169" s="31"/>
      <c r="C169" s="31"/>
      <c r="D169" s="31"/>
      <c r="E169" s="31"/>
      <c r="F169" s="31"/>
      <c r="G169" s="31"/>
      <c r="H169" s="31"/>
      <c r="I169" s="31"/>
      <c r="J169" s="31"/>
      <c r="K169" s="31"/>
      <c r="L169" s="31"/>
      <c r="M169" s="31"/>
      <c r="N169" s="2"/>
      <c r="O169" s="31"/>
      <c r="P169" s="31"/>
      <c r="Q169" s="31"/>
      <c r="R169" s="1181"/>
      <c r="S169" s="31"/>
      <c r="T169" s="31"/>
      <c r="U169" s="2"/>
      <c r="V169" s="11"/>
      <c r="W169" s="31"/>
      <c r="X169" s="2"/>
      <c r="Y169" s="1383"/>
      <c r="Z169" s="31"/>
      <c r="AA169" s="2"/>
      <c r="AB169" s="31"/>
      <c r="AC169" s="31"/>
      <c r="AD169" s="31"/>
      <c r="AE169" s="31"/>
      <c r="AF169" s="31"/>
      <c r="AG169" s="31"/>
      <c r="AH169" s="31"/>
      <c r="AI169" s="31"/>
      <c r="AJ169" s="31"/>
      <c r="AK169" s="31"/>
      <c r="AL169" s="31"/>
      <c r="AM169" s="31"/>
      <c r="AN169" s="31"/>
      <c r="AO169" s="31"/>
      <c r="AP169" s="31"/>
    </row>
    <row r="170" ht="15.75" customHeight="1">
      <c r="A170" s="1321" t="s">
        <v>30</v>
      </c>
      <c r="B170" s="31"/>
      <c r="C170" s="31"/>
      <c r="D170" s="31"/>
      <c r="E170" s="31"/>
      <c r="F170" s="31"/>
      <c r="G170" s="31"/>
      <c r="H170" s="31"/>
      <c r="I170" s="31"/>
      <c r="J170" s="31"/>
      <c r="K170" s="31"/>
      <c r="L170" s="31"/>
      <c r="M170" s="31"/>
      <c r="N170" s="2"/>
      <c r="O170" s="31"/>
      <c r="P170" s="31"/>
      <c r="Q170" s="31"/>
      <c r="R170" s="1181"/>
      <c r="S170" s="31"/>
      <c r="T170" s="31"/>
      <c r="U170" s="2"/>
      <c r="V170" s="11"/>
      <c r="W170" s="31"/>
      <c r="X170" s="2"/>
      <c r="Y170" s="1383"/>
      <c r="Z170" s="31"/>
      <c r="AA170" s="2"/>
      <c r="AB170" s="31"/>
      <c r="AC170" s="31"/>
      <c r="AD170" s="31"/>
      <c r="AE170" s="31"/>
      <c r="AF170" s="31"/>
      <c r="AG170" s="31"/>
      <c r="AH170" s="31"/>
      <c r="AI170" s="31"/>
      <c r="AJ170" s="31"/>
      <c r="AK170" s="31"/>
      <c r="AL170" s="31"/>
      <c r="AM170" s="31"/>
      <c r="AN170" s="31"/>
      <c r="AO170" s="31"/>
      <c r="AP170" s="31"/>
    </row>
    <row r="171" ht="15.75" customHeight="1">
      <c r="A171" s="1321" t="s">
        <v>30</v>
      </c>
      <c r="B171" s="31"/>
      <c r="C171" s="31"/>
      <c r="D171" s="31"/>
      <c r="E171" s="31"/>
      <c r="F171" s="31"/>
      <c r="G171" s="31"/>
      <c r="H171" s="31"/>
      <c r="I171" s="31"/>
      <c r="J171" s="31"/>
      <c r="K171" s="31"/>
      <c r="L171" s="31"/>
      <c r="M171" s="31"/>
      <c r="N171" s="2"/>
      <c r="O171" s="31"/>
      <c r="P171" s="31"/>
      <c r="Q171" s="31"/>
      <c r="R171" s="1181"/>
      <c r="S171" s="31"/>
      <c r="T171" s="31"/>
      <c r="U171" s="2"/>
      <c r="V171" s="11"/>
      <c r="W171" s="31"/>
      <c r="X171" s="2"/>
      <c r="Y171" s="1383"/>
      <c r="Z171" s="31"/>
      <c r="AA171" s="2"/>
      <c r="AB171" s="31"/>
      <c r="AC171" s="31"/>
      <c r="AD171" s="31"/>
      <c r="AE171" s="31"/>
      <c r="AF171" s="31"/>
      <c r="AG171" s="31"/>
      <c r="AH171" s="31"/>
      <c r="AI171" s="31"/>
      <c r="AJ171" s="31"/>
      <c r="AK171" s="31"/>
      <c r="AL171" s="31"/>
      <c r="AM171" s="31"/>
      <c r="AN171" s="31"/>
      <c r="AO171" s="31"/>
      <c r="AP171" s="31"/>
    </row>
    <row r="172" ht="15.75" customHeight="1">
      <c r="A172" s="1321" t="s">
        <v>30</v>
      </c>
      <c r="B172" s="31"/>
      <c r="C172" s="31"/>
      <c r="D172" s="31"/>
      <c r="E172" s="31"/>
      <c r="F172" s="31"/>
      <c r="G172" s="31"/>
      <c r="H172" s="31"/>
      <c r="I172" s="31"/>
      <c r="J172" s="31"/>
      <c r="K172" s="31"/>
      <c r="L172" s="31"/>
      <c r="M172" s="31"/>
      <c r="N172" s="2"/>
      <c r="O172" s="31"/>
      <c r="P172" s="31"/>
      <c r="Q172" s="31"/>
      <c r="R172" s="1181"/>
      <c r="S172" s="31"/>
      <c r="T172" s="31"/>
      <c r="U172" s="2"/>
      <c r="V172" s="11"/>
      <c r="W172" s="31"/>
      <c r="X172" s="2"/>
      <c r="Y172" s="1383"/>
      <c r="Z172" s="31"/>
      <c r="AA172" s="2"/>
      <c r="AB172" s="31"/>
      <c r="AC172" s="31"/>
      <c r="AD172" s="31"/>
      <c r="AE172" s="31"/>
      <c r="AF172" s="31"/>
      <c r="AG172" s="31"/>
      <c r="AH172" s="31"/>
      <c r="AI172" s="31"/>
      <c r="AJ172" s="31"/>
      <c r="AK172" s="31"/>
      <c r="AL172" s="31"/>
      <c r="AM172" s="31"/>
      <c r="AN172" s="31"/>
      <c r="AO172" s="31"/>
      <c r="AP172" s="31"/>
    </row>
    <row r="173" ht="15.75" customHeight="1">
      <c r="A173" s="1321" t="s">
        <v>30</v>
      </c>
      <c r="B173" s="31"/>
      <c r="C173" s="31"/>
      <c r="D173" s="31"/>
      <c r="E173" s="31"/>
      <c r="F173" s="31"/>
      <c r="G173" s="31"/>
      <c r="H173" s="31"/>
      <c r="I173" s="31"/>
      <c r="J173" s="31"/>
      <c r="K173" s="31"/>
      <c r="L173" s="31"/>
      <c r="M173" s="31"/>
      <c r="N173" s="2"/>
      <c r="O173" s="31"/>
      <c r="P173" s="31"/>
      <c r="Q173" s="31"/>
      <c r="R173" s="1181"/>
      <c r="S173" s="31"/>
      <c r="T173" s="31"/>
      <c r="U173" s="2"/>
      <c r="V173" s="11"/>
      <c r="W173" s="31"/>
      <c r="X173" s="2"/>
      <c r="Y173" s="1383"/>
      <c r="Z173" s="31"/>
      <c r="AA173" s="2"/>
      <c r="AB173" s="31"/>
      <c r="AC173" s="31"/>
      <c r="AD173" s="31"/>
      <c r="AE173" s="31"/>
      <c r="AF173" s="31"/>
      <c r="AG173" s="31"/>
      <c r="AH173" s="31"/>
      <c r="AI173" s="31"/>
      <c r="AJ173" s="31"/>
      <c r="AK173" s="31"/>
      <c r="AL173" s="31"/>
      <c r="AM173" s="31"/>
      <c r="AN173" s="31"/>
      <c r="AO173" s="31"/>
      <c r="AP173" s="31"/>
    </row>
    <row r="174" ht="15.75" customHeight="1">
      <c r="A174" s="1321" t="s">
        <v>30</v>
      </c>
      <c r="B174" s="31"/>
      <c r="C174" s="31"/>
      <c r="D174" s="31"/>
      <c r="E174" s="31"/>
      <c r="F174" s="31"/>
      <c r="G174" s="31"/>
      <c r="H174" s="31"/>
      <c r="I174" s="31"/>
      <c r="J174" s="31"/>
      <c r="K174" s="31"/>
      <c r="L174" s="31"/>
      <c r="M174" s="31"/>
      <c r="N174" s="2"/>
      <c r="O174" s="31"/>
      <c r="P174" s="31"/>
      <c r="Q174" s="31"/>
      <c r="R174" s="1181"/>
      <c r="S174" s="31"/>
      <c r="T174" s="31"/>
      <c r="U174" s="2"/>
      <c r="V174" s="11"/>
      <c r="W174" s="31"/>
      <c r="X174" s="2"/>
      <c r="Y174" s="1383"/>
      <c r="Z174" s="31"/>
      <c r="AA174" s="2"/>
      <c r="AB174" s="31"/>
      <c r="AC174" s="31"/>
      <c r="AD174" s="31"/>
      <c r="AE174" s="31"/>
      <c r="AF174" s="31"/>
      <c r="AG174" s="31"/>
      <c r="AH174" s="31"/>
      <c r="AI174" s="31"/>
      <c r="AJ174" s="31"/>
      <c r="AK174" s="31"/>
      <c r="AL174" s="31"/>
      <c r="AM174" s="31"/>
      <c r="AN174" s="31"/>
      <c r="AO174" s="31"/>
      <c r="AP174" s="31"/>
    </row>
    <row r="175" ht="15.75" customHeight="1">
      <c r="A175" s="1321" t="s">
        <v>30</v>
      </c>
      <c r="B175" s="31"/>
      <c r="C175" s="31"/>
      <c r="D175" s="31"/>
      <c r="E175" s="31"/>
      <c r="F175" s="31"/>
      <c r="G175" s="31"/>
      <c r="H175" s="31"/>
      <c r="I175" s="31"/>
      <c r="J175" s="31"/>
      <c r="K175" s="31"/>
      <c r="L175" s="31"/>
      <c r="M175" s="31"/>
      <c r="N175" s="2"/>
      <c r="O175" s="31"/>
      <c r="P175" s="31"/>
      <c r="Q175" s="31"/>
      <c r="R175" s="1181"/>
      <c r="S175" s="31"/>
      <c r="T175" s="31"/>
      <c r="U175" s="2"/>
      <c r="V175" s="11"/>
      <c r="W175" s="31"/>
      <c r="X175" s="2"/>
      <c r="Y175" s="1383"/>
      <c r="Z175" s="31"/>
      <c r="AA175" s="2"/>
      <c r="AB175" s="31"/>
      <c r="AC175" s="31"/>
      <c r="AD175" s="31"/>
      <c r="AE175" s="31"/>
      <c r="AF175" s="31"/>
      <c r="AG175" s="31"/>
      <c r="AH175" s="31"/>
      <c r="AI175" s="31"/>
      <c r="AJ175" s="31"/>
      <c r="AK175" s="31"/>
      <c r="AL175" s="31"/>
      <c r="AM175" s="31"/>
      <c r="AN175" s="31"/>
      <c r="AO175" s="31"/>
      <c r="AP175" s="31"/>
    </row>
    <row r="176" ht="15.75" customHeight="1">
      <c r="A176" s="1321" t="s">
        <v>30</v>
      </c>
      <c r="B176" s="31"/>
      <c r="C176" s="31"/>
      <c r="D176" s="31"/>
      <c r="E176" s="31"/>
      <c r="F176" s="31"/>
      <c r="G176" s="31"/>
      <c r="H176" s="31"/>
      <c r="I176" s="31"/>
      <c r="J176" s="31"/>
      <c r="K176" s="31"/>
      <c r="L176" s="31"/>
      <c r="M176" s="31"/>
      <c r="N176" s="2"/>
      <c r="O176" s="31"/>
      <c r="P176" s="31"/>
      <c r="Q176" s="31"/>
      <c r="R176" s="1181"/>
      <c r="S176" s="31"/>
      <c r="T176" s="31"/>
      <c r="U176" s="2"/>
      <c r="V176" s="11"/>
      <c r="W176" s="31"/>
      <c r="X176" s="2"/>
      <c r="Y176" s="1383"/>
      <c r="Z176" s="31"/>
      <c r="AA176" s="2"/>
      <c r="AB176" s="31"/>
      <c r="AC176" s="31"/>
      <c r="AD176" s="31"/>
      <c r="AE176" s="31"/>
      <c r="AF176" s="31"/>
      <c r="AG176" s="31"/>
      <c r="AH176" s="31"/>
      <c r="AI176" s="31"/>
      <c r="AJ176" s="31"/>
      <c r="AK176" s="31"/>
      <c r="AL176" s="31"/>
      <c r="AM176" s="31"/>
      <c r="AN176" s="31"/>
      <c r="AO176" s="31"/>
      <c r="AP176" s="31"/>
    </row>
    <row r="177" ht="15.75" customHeight="1">
      <c r="A177" s="1321" t="s">
        <v>30</v>
      </c>
      <c r="B177" s="31"/>
      <c r="C177" s="31"/>
      <c r="D177" s="31"/>
      <c r="E177" s="31"/>
      <c r="F177" s="31"/>
      <c r="G177" s="31"/>
      <c r="H177" s="31"/>
      <c r="I177" s="31"/>
      <c r="J177" s="31"/>
      <c r="K177" s="31"/>
      <c r="L177" s="31"/>
      <c r="M177" s="31"/>
      <c r="N177" s="2"/>
      <c r="O177" s="31"/>
      <c r="P177" s="31"/>
      <c r="Q177" s="31"/>
      <c r="R177" s="1181"/>
      <c r="S177" s="31"/>
      <c r="T177" s="31"/>
      <c r="U177" s="2"/>
      <c r="V177" s="11"/>
      <c r="W177" s="31"/>
      <c r="X177" s="2"/>
      <c r="Y177" s="1383"/>
      <c r="Z177" s="31"/>
      <c r="AA177" s="2"/>
      <c r="AB177" s="31"/>
      <c r="AC177" s="31"/>
      <c r="AD177" s="31"/>
      <c r="AE177" s="31"/>
      <c r="AF177" s="31"/>
      <c r="AG177" s="31"/>
      <c r="AH177" s="31"/>
      <c r="AI177" s="31"/>
      <c r="AJ177" s="31"/>
      <c r="AK177" s="31"/>
      <c r="AL177" s="31"/>
      <c r="AM177" s="31"/>
      <c r="AN177" s="31"/>
      <c r="AO177" s="31"/>
      <c r="AP177" s="31"/>
    </row>
    <row r="178" ht="15.75" customHeight="1">
      <c r="A178" s="1321" t="s">
        <v>30</v>
      </c>
      <c r="B178" s="31"/>
      <c r="C178" s="31"/>
      <c r="D178" s="31"/>
      <c r="E178" s="31"/>
      <c r="F178" s="31"/>
      <c r="G178" s="31"/>
      <c r="H178" s="31"/>
      <c r="I178" s="31"/>
      <c r="J178" s="31"/>
      <c r="K178" s="31"/>
      <c r="L178" s="31"/>
      <c r="M178" s="31"/>
      <c r="N178" s="2"/>
      <c r="O178" s="31"/>
      <c r="P178" s="31"/>
      <c r="Q178" s="31"/>
      <c r="R178" s="1181"/>
      <c r="S178" s="31"/>
      <c r="T178" s="31"/>
      <c r="U178" s="2"/>
      <c r="V178" s="11"/>
      <c r="W178" s="31"/>
      <c r="X178" s="2"/>
      <c r="Y178" s="1383"/>
      <c r="Z178" s="31"/>
      <c r="AA178" s="2"/>
      <c r="AB178" s="31"/>
      <c r="AC178" s="31"/>
      <c r="AD178" s="31"/>
      <c r="AE178" s="31"/>
      <c r="AF178" s="31"/>
      <c r="AG178" s="31"/>
      <c r="AH178" s="31"/>
      <c r="AI178" s="31"/>
      <c r="AJ178" s="31"/>
      <c r="AK178" s="31"/>
      <c r="AL178" s="31"/>
      <c r="AM178" s="31"/>
      <c r="AN178" s="31"/>
      <c r="AO178" s="31"/>
      <c r="AP178" s="31"/>
    </row>
    <row r="179" ht="15.75" customHeight="1">
      <c r="A179" s="1321" t="s">
        <v>30</v>
      </c>
      <c r="B179" s="31"/>
      <c r="C179" s="31"/>
      <c r="D179" s="31"/>
      <c r="E179" s="31"/>
      <c r="F179" s="31"/>
      <c r="G179" s="31"/>
      <c r="H179" s="31"/>
      <c r="I179" s="31"/>
      <c r="J179" s="31"/>
      <c r="K179" s="31"/>
      <c r="L179" s="31"/>
      <c r="M179" s="31"/>
      <c r="N179" s="2"/>
      <c r="O179" s="31"/>
      <c r="P179" s="31"/>
      <c r="Q179" s="31"/>
      <c r="R179" s="1181"/>
      <c r="S179" s="31"/>
      <c r="T179" s="31"/>
      <c r="U179" s="2"/>
      <c r="V179" s="11"/>
      <c r="W179" s="31"/>
      <c r="X179" s="2"/>
      <c r="Y179" s="1383"/>
      <c r="Z179" s="31"/>
      <c r="AA179" s="2"/>
      <c r="AB179" s="31"/>
      <c r="AC179" s="31"/>
      <c r="AD179" s="31"/>
      <c r="AE179" s="31"/>
      <c r="AF179" s="31"/>
      <c r="AG179" s="31"/>
      <c r="AH179" s="31"/>
      <c r="AI179" s="31"/>
      <c r="AJ179" s="31"/>
      <c r="AK179" s="31"/>
      <c r="AL179" s="31"/>
      <c r="AM179" s="31"/>
      <c r="AN179" s="31"/>
      <c r="AO179" s="31"/>
      <c r="AP179" s="31"/>
    </row>
    <row r="180" ht="15.75" customHeight="1">
      <c r="A180" s="1321" t="s">
        <v>30</v>
      </c>
      <c r="B180" s="31"/>
      <c r="C180" s="31"/>
      <c r="D180" s="31"/>
      <c r="E180" s="31"/>
      <c r="F180" s="31"/>
      <c r="G180" s="31"/>
      <c r="H180" s="31"/>
      <c r="I180" s="31"/>
      <c r="J180" s="31"/>
      <c r="K180" s="31"/>
      <c r="L180" s="31"/>
      <c r="M180" s="31"/>
      <c r="N180" s="2"/>
      <c r="O180" s="31"/>
      <c r="P180" s="31"/>
      <c r="Q180" s="31"/>
      <c r="R180" s="1181"/>
      <c r="S180" s="31"/>
      <c r="T180" s="31"/>
      <c r="U180" s="2"/>
      <c r="V180" s="11"/>
      <c r="W180" s="31"/>
      <c r="X180" s="2"/>
      <c r="Y180" s="1383"/>
      <c r="Z180" s="31"/>
      <c r="AA180" s="2"/>
      <c r="AB180" s="31"/>
      <c r="AC180" s="31"/>
      <c r="AD180" s="31"/>
      <c r="AE180" s="31"/>
      <c r="AF180" s="31"/>
      <c r="AG180" s="31"/>
      <c r="AH180" s="31"/>
      <c r="AI180" s="31"/>
      <c r="AJ180" s="31"/>
      <c r="AK180" s="31"/>
      <c r="AL180" s="31"/>
      <c r="AM180" s="31"/>
      <c r="AN180" s="31"/>
      <c r="AO180" s="31"/>
      <c r="AP180" s="31"/>
    </row>
    <row r="181" ht="15.75" customHeight="1">
      <c r="A181" s="1321" t="s">
        <v>30</v>
      </c>
      <c r="B181" s="31"/>
      <c r="C181" s="31"/>
      <c r="D181" s="31"/>
      <c r="E181" s="31"/>
      <c r="F181" s="31"/>
      <c r="G181" s="31"/>
      <c r="H181" s="31"/>
      <c r="I181" s="31"/>
      <c r="J181" s="31"/>
      <c r="K181" s="31"/>
      <c r="L181" s="31"/>
      <c r="M181" s="31"/>
      <c r="N181" s="2"/>
      <c r="O181" s="31"/>
      <c r="P181" s="31"/>
      <c r="Q181" s="31"/>
      <c r="R181" s="1181"/>
      <c r="S181" s="31"/>
      <c r="T181" s="31"/>
      <c r="U181" s="2"/>
      <c r="V181" s="11"/>
      <c r="W181" s="31"/>
      <c r="X181" s="2"/>
      <c r="Y181" s="1383"/>
      <c r="Z181" s="31"/>
      <c r="AA181" s="2"/>
      <c r="AB181" s="31"/>
      <c r="AC181" s="31"/>
      <c r="AD181" s="31"/>
      <c r="AE181" s="31"/>
      <c r="AF181" s="31"/>
      <c r="AG181" s="31"/>
      <c r="AH181" s="31"/>
      <c r="AI181" s="31"/>
      <c r="AJ181" s="31"/>
      <c r="AK181" s="31"/>
      <c r="AL181" s="31"/>
      <c r="AM181" s="31"/>
      <c r="AN181" s="31"/>
      <c r="AO181" s="31"/>
      <c r="AP181" s="31"/>
    </row>
    <row r="182" ht="15.75" customHeight="1">
      <c r="A182" s="1321" t="s">
        <v>30</v>
      </c>
      <c r="B182" s="31"/>
      <c r="C182" s="31"/>
      <c r="D182" s="31"/>
      <c r="E182" s="31"/>
      <c r="F182" s="31"/>
      <c r="G182" s="31"/>
      <c r="H182" s="31"/>
      <c r="I182" s="31"/>
      <c r="J182" s="31"/>
      <c r="K182" s="31"/>
      <c r="L182" s="31"/>
      <c r="M182" s="31"/>
      <c r="N182" s="2"/>
      <c r="O182" s="31"/>
      <c r="P182" s="31"/>
      <c r="Q182" s="31"/>
      <c r="R182" s="1181"/>
      <c r="S182" s="31"/>
      <c r="T182" s="31"/>
      <c r="U182" s="2"/>
      <c r="V182" s="11"/>
      <c r="W182" s="31"/>
      <c r="X182" s="2"/>
      <c r="Y182" s="1383"/>
      <c r="Z182" s="31"/>
      <c r="AA182" s="2"/>
      <c r="AB182" s="31"/>
      <c r="AC182" s="31"/>
      <c r="AD182" s="31"/>
      <c r="AE182" s="31"/>
      <c r="AF182" s="31"/>
      <c r="AG182" s="31"/>
      <c r="AH182" s="31"/>
      <c r="AI182" s="31"/>
      <c r="AJ182" s="31"/>
      <c r="AK182" s="31"/>
      <c r="AL182" s="31"/>
      <c r="AM182" s="31"/>
      <c r="AN182" s="31"/>
      <c r="AO182" s="31"/>
      <c r="AP182" s="31"/>
    </row>
    <row r="183" ht="15.75" customHeight="1">
      <c r="A183" s="1321" t="s">
        <v>30</v>
      </c>
      <c r="B183" s="31"/>
      <c r="C183" s="31"/>
      <c r="D183" s="31"/>
      <c r="E183" s="31"/>
      <c r="F183" s="31"/>
      <c r="G183" s="31"/>
      <c r="H183" s="31"/>
      <c r="I183" s="31"/>
      <c r="J183" s="31"/>
      <c r="K183" s="31"/>
      <c r="L183" s="31"/>
      <c r="M183" s="31"/>
      <c r="N183" s="2"/>
      <c r="O183" s="31"/>
      <c r="P183" s="31"/>
      <c r="Q183" s="31"/>
      <c r="R183" s="1181"/>
      <c r="S183" s="31"/>
      <c r="T183" s="31"/>
      <c r="U183" s="2"/>
      <c r="V183" s="11"/>
      <c r="W183" s="31"/>
      <c r="X183" s="2"/>
      <c r="Y183" s="1383"/>
      <c r="Z183" s="31"/>
      <c r="AA183" s="2"/>
      <c r="AB183" s="31"/>
      <c r="AC183" s="31"/>
      <c r="AD183" s="31"/>
      <c r="AE183" s="31"/>
      <c r="AF183" s="31"/>
      <c r="AG183" s="31"/>
      <c r="AH183" s="31"/>
      <c r="AI183" s="31"/>
      <c r="AJ183" s="31"/>
      <c r="AK183" s="31"/>
      <c r="AL183" s="31"/>
      <c r="AM183" s="31"/>
      <c r="AN183" s="31"/>
      <c r="AO183" s="31"/>
      <c r="AP183" s="31"/>
    </row>
    <row r="184" ht="15.75" customHeight="1">
      <c r="A184" s="1321" t="s">
        <v>30</v>
      </c>
      <c r="B184" s="31"/>
      <c r="C184" s="31"/>
      <c r="D184" s="31"/>
      <c r="E184" s="31"/>
      <c r="F184" s="31"/>
      <c r="G184" s="31"/>
      <c r="H184" s="31"/>
      <c r="I184" s="31"/>
      <c r="J184" s="31"/>
      <c r="K184" s="31"/>
      <c r="L184" s="31"/>
      <c r="M184" s="31"/>
      <c r="N184" s="2"/>
      <c r="O184" s="31"/>
      <c r="P184" s="31"/>
      <c r="Q184" s="31"/>
      <c r="R184" s="1181"/>
      <c r="S184" s="31"/>
      <c r="T184" s="31"/>
      <c r="U184" s="2"/>
      <c r="V184" s="11"/>
      <c r="W184" s="31"/>
      <c r="X184" s="2"/>
      <c r="Y184" s="1383"/>
      <c r="Z184" s="31"/>
      <c r="AA184" s="2"/>
      <c r="AB184" s="31"/>
      <c r="AC184" s="31"/>
      <c r="AD184" s="31"/>
      <c r="AE184" s="31"/>
      <c r="AF184" s="31"/>
      <c r="AG184" s="31"/>
      <c r="AH184" s="31"/>
      <c r="AI184" s="31"/>
      <c r="AJ184" s="31"/>
      <c r="AK184" s="31"/>
      <c r="AL184" s="31"/>
      <c r="AM184" s="31"/>
      <c r="AN184" s="31"/>
      <c r="AO184" s="31"/>
      <c r="AP184" s="31"/>
    </row>
    <row r="185" ht="15.75" customHeight="1">
      <c r="A185" s="1321" t="s">
        <v>30</v>
      </c>
      <c r="B185" s="31"/>
      <c r="C185" s="31"/>
      <c r="D185" s="31"/>
      <c r="E185" s="31"/>
      <c r="F185" s="31"/>
      <c r="G185" s="31"/>
      <c r="H185" s="31"/>
      <c r="I185" s="31"/>
      <c r="J185" s="31"/>
      <c r="K185" s="31"/>
      <c r="L185" s="31"/>
      <c r="M185" s="31"/>
      <c r="N185" s="2"/>
      <c r="O185" s="31"/>
      <c r="P185" s="31"/>
      <c r="Q185" s="31"/>
      <c r="R185" s="1181"/>
      <c r="S185" s="31"/>
      <c r="T185" s="31"/>
      <c r="U185" s="2"/>
      <c r="V185" s="11"/>
      <c r="W185" s="31"/>
      <c r="X185" s="2"/>
      <c r="Y185" s="1383"/>
      <c r="Z185" s="31"/>
      <c r="AA185" s="2"/>
      <c r="AB185" s="31"/>
      <c r="AC185" s="31"/>
      <c r="AD185" s="31"/>
      <c r="AE185" s="31"/>
      <c r="AF185" s="31"/>
      <c r="AG185" s="31"/>
      <c r="AH185" s="31"/>
      <c r="AI185" s="31"/>
      <c r="AJ185" s="31"/>
      <c r="AK185" s="31"/>
      <c r="AL185" s="31"/>
      <c r="AM185" s="31"/>
      <c r="AN185" s="31"/>
      <c r="AO185" s="31"/>
      <c r="AP185" s="31"/>
    </row>
    <row r="186" ht="15.75" customHeight="1">
      <c r="A186" s="1321" t="s">
        <v>30</v>
      </c>
      <c r="B186" s="31"/>
      <c r="C186" s="31"/>
      <c r="D186" s="31"/>
      <c r="E186" s="31"/>
      <c r="F186" s="31"/>
      <c r="G186" s="31"/>
      <c r="H186" s="31"/>
      <c r="I186" s="31"/>
      <c r="J186" s="31"/>
      <c r="K186" s="31"/>
      <c r="L186" s="31"/>
      <c r="M186" s="31"/>
      <c r="N186" s="2"/>
      <c r="O186" s="31"/>
      <c r="P186" s="31"/>
      <c r="Q186" s="31"/>
      <c r="R186" s="1181"/>
      <c r="S186" s="31"/>
      <c r="T186" s="31"/>
      <c r="U186" s="2"/>
      <c r="V186" s="11"/>
      <c r="W186" s="31"/>
      <c r="X186" s="2"/>
      <c r="Y186" s="1383"/>
      <c r="Z186" s="31"/>
      <c r="AA186" s="2"/>
      <c r="AB186" s="31"/>
      <c r="AC186" s="31"/>
      <c r="AD186" s="31"/>
      <c r="AE186" s="31"/>
      <c r="AF186" s="31"/>
      <c r="AG186" s="31"/>
      <c r="AH186" s="31"/>
      <c r="AI186" s="31"/>
      <c r="AJ186" s="31"/>
      <c r="AK186" s="31"/>
      <c r="AL186" s="31"/>
      <c r="AM186" s="31"/>
      <c r="AN186" s="31"/>
      <c r="AO186" s="31"/>
      <c r="AP186" s="31"/>
    </row>
    <row r="187" ht="15.75" customHeight="1">
      <c r="A187" s="1321" t="s">
        <v>30</v>
      </c>
      <c r="B187" s="31"/>
      <c r="C187" s="31"/>
      <c r="D187" s="31"/>
      <c r="E187" s="31"/>
      <c r="F187" s="31"/>
      <c r="G187" s="31"/>
      <c r="H187" s="31"/>
      <c r="I187" s="31"/>
      <c r="J187" s="31"/>
      <c r="K187" s="31"/>
      <c r="L187" s="31"/>
      <c r="M187" s="31"/>
      <c r="N187" s="2"/>
      <c r="O187" s="31"/>
      <c r="P187" s="31"/>
      <c r="Q187" s="31"/>
      <c r="R187" s="1181"/>
      <c r="S187" s="31"/>
      <c r="T187" s="31"/>
      <c r="U187" s="2"/>
      <c r="V187" s="11"/>
      <c r="W187" s="31"/>
      <c r="X187" s="2"/>
      <c r="Y187" s="1383"/>
      <c r="Z187" s="31"/>
      <c r="AA187" s="2"/>
      <c r="AB187" s="31"/>
      <c r="AC187" s="31"/>
      <c r="AD187" s="31"/>
      <c r="AE187" s="31"/>
      <c r="AF187" s="31"/>
      <c r="AG187" s="31"/>
      <c r="AH187" s="31"/>
      <c r="AI187" s="31"/>
      <c r="AJ187" s="31"/>
      <c r="AK187" s="31"/>
      <c r="AL187" s="31"/>
      <c r="AM187" s="31"/>
      <c r="AN187" s="31"/>
      <c r="AO187" s="31"/>
      <c r="AP187" s="31"/>
    </row>
    <row r="188" ht="15.75" customHeight="1">
      <c r="A188" s="1321" t="s">
        <v>30</v>
      </c>
      <c r="B188" s="31"/>
      <c r="C188" s="31"/>
      <c r="D188" s="31"/>
      <c r="E188" s="31"/>
      <c r="F188" s="31"/>
      <c r="G188" s="31"/>
      <c r="H188" s="31"/>
      <c r="I188" s="31"/>
      <c r="J188" s="31"/>
      <c r="K188" s="31"/>
      <c r="L188" s="31"/>
      <c r="M188" s="31"/>
      <c r="N188" s="2"/>
      <c r="O188" s="31"/>
      <c r="P188" s="31"/>
      <c r="Q188" s="31"/>
      <c r="R188" s="1181"/>
      <c r="S188" s="31"/>
      <c r="T188" s="31"/>
      <c r="U188" s="2"/>
      <c r="V188" s="11"/>
      <c r="W188" s="31"/>
      <c r="X188" s="2"/>
      <c r="Y188" s="1383"/>
      <c r="Z188" s="31"/>
      <c r="AA188" s="2"/>
      <c r="AB188" s="31"/>
      <c r="AC188" s="31"/>
      <c r="AD188" s="31"/>
      <c r="AE188" s="31"/>
      <c r="AF188" s="31"/>
      <c r="AG188" s="31"/>
      <c r="AH188" s="31"/>
      <c r="AI188" s="31"/>
      <c r="AJ188" s="31"/>
      <c r="AK188" s="31"/>
      <c r="AL188" s="31"/>
      <c r="AM188" s="31"/>
      <c r="AN188" s="31"/>
      <c r="AO188" s="31"/>
      <c r="AP188" s="31"/>
    </row>
    <row r="189" ht="15.75" customHeight="1">
      <c r="A189" s="1321" t="s">
        <v>30</v>
      </c>
      <c r="B189" s="31"/>
      <c r="C189" s="31"/>
      <c r="D189" s="31"/>
      <c r="E189" s="31"/>
      <c r="F189" s="31"/>
      <c r="G189" s="31"/>
      <c r="H189" s="31"/>
      <c r="I189" s="31"/>
      <c r="J189" s="31"/>
      <c r="K189" s="31"/>
      <c r="L189" s="31"/>
      <c r="M189" s="31"/>
      <c r="N189" s="2"/>
      <c r="O189" s="31"/>
      <c r="P189" s="31"/>
      <c r="Q189" s="31"/>
      <c r="R189" s="1181"/>
      <c r="S189" s="31"/>
      <c r="T189" s="31"/>
      <c r="U189" s="2"/>
      <c r="V189" s="11"/>
      <c r="W189" s="31"/>
      <c r="X189" s="2"/>
      <c r="Y189" s="1383"/>
      <c r="Z189" s="31"/>
      <c r="AA189" s="2"/>
      <c r="AB189" s="31"/>
      <c r="AC189" s="31"/>
      <c r="AD189" s="31"/>
      <c r="AE189" s="31"/>
      <c r="AF189" s="31"/>
      <c r="AG189" s="31"/>
      <c r="AH189" s="31"/>
      <c r="AI189" s="31"/>
      <c r="AJ189" s="31"/>
      <c r="AK189" s="31"/>
      <c r="AL189" s="31"/>
      <c r="AM189" s="31"/>
      <c r="AN189" s="31"/>
      <c r="AO189" s="31"/>
      <c r="AP189" s="31"/>
    </row>
    <row r="190" ht="15.75" customHeight="1">
      <c r="A190" s="1321" t="s">
        <v>30</v>
      </c>
      <c r="B190" s="31"/>
      <c r="C190" s="31"/>
      <c r="D190" s="31"/>
      <c r="E190" s="31"/>
      <c r="F190" s="31"/>
      <c r="G190" s="31"/>
      <c r="H190" s="31"/>
      <c r="I190" s="31"/>
      <c r="J190" s="31"/>
      <c r="K190" s="31"/>
      <c r="L190" s="31"/>
      <c r="M190" s="31"/>
      <c r="N190" s="2"/>
      <c r="O190" s="31"/>
      <c r="P190" s="31"/>
      <c r="Q190" s="31"/>
      <c r="R190" s="1181"/>
      <c r="S190" s="31"/>
      <c r="T190" s="31"/>
      <c r="U190" s="2"/>
      <c r="V190" s="11"/>
      <c r="W190" s="31"/>
      <c r="X190" s="2"/>
      <c r="Y190" s="1383"/>
      <c r="Z190" s="31"/>
      <c r="AA190" s="2"/>
      <c r="AB190" s="31"/>
      <c r="AC190" s="31"/>
      <c r="AD190" s="31"/>
      <c r="AE190" s="31"/>
      <c r="AF190" s="31"/>
      <c r="AG190" s="31"/>
      <c r="AH190" s="31"/>
      <c r="AI190" s="31"/>
      <c r="AJ190" s="31"/>
      <c r="AK190" s="31"/>
      <c r="AL190" s="31"/>
      <c r="AM190" s="31"/>
      <c r="AN190" s="31"/>
      <c r="AO190" s="31"/>
      <c r="AP190" s="31"/>
    </row>
    <row r="191" ht="15.75" customHeight="1">
      <c r="A191" s="1321" t="s">
        <v>30</v>
      </c>
      <c r="B191" s="31"/>
      <c r="C191" s="31"/>
      <c r="D191" s="31"/>
      <c r="E191" s="31"/>
      <c r="F191" s="31"/>
      <c r="G191" s="31"/>
      <c r="H191" s="31"/>
      <c r="I191" s="31"/>
      <c r="J191" s="31"/>
      <c r="K191" s="31"/>
      <c r="L191" s="31"/>
      <c r="M191" s="31"/>
      <c r="N191" s="2"/>
      <c r="O191" s="31"/>
      <c r="P191" s="31"/>
      <c r="Q191" s="31"/>
      <c r="R191" s="1181"/>
      <c r="S191" s="31"/>
      <c r="T191" s="31"/>
      <c r="U191" s="2"/>
      <c r="V191" s="11"/>
      <c r="W191" s="31"/>
      <c r="X191" s="2"/>
      <c r="Y191" s="1383"/>
      <c r="Z191" s="31"/>
      <c r="AA191" s="2"/>
      <c r="AB191" s="31"/>
      <c r="AC191" s="31"/>
      <c r="AD191" s="31"/>
      <c r="AE191" s="31"/>
      <c r="AF191" s="31"/>
      <c r="AG191" s="31"/>
      <c r="AH191" s="31"/>
      <c r="AI191" s="31"/>
      <c r="AJ191" s="31"/>
      <c r="AK191" s="31"/>
      <c r="AL191" s="31"/>
      <c r="AM191" s="31"/>
      <c r="AN191" s="31"/>
      <c r="AO191" s="31"/>
      <c r="AP191" s="31"/>
    </row>
    <row r="192" ht="15.75" customHeight="1">
      <c r="A192" s="1321" t="s">
        <v>30</v>
      </c>
      <c r="B192" s="31"/>
      <c r="C192" s="31"/>
      <c r="D192" s="31"/>
      <c r="E192" s="31"/>
      <c r="F192" s="31"/>
      <c r="G192" s="31"/>
      <c r="H192" s="31"/>
      <c r="I192" s="31"/>
      <c r="J192" s="31"/>
      <c r="K192" s="31"/>
      <c r="L192" s="31"/>
      <c r="M192" s="31"/>
      <c r="N192" s="2"/>
      <c r="O192" s="31"/>
      <c r="P192" s="31"/>
      <c r="Q192" s="31"/>
      <c r="R192" s="1181"/>
      <c r="S192" s="31"/>
      <c r="T192" s="31"/>
      <c r="U192" s="2"/>
      <c r="V192" s="11"/>
      <c r="W192" s="31"/>
      <c r="X192" s="2"/>
      <c r="Y192" s="1383"/>
      <c r="Z192" s="31"/>
      <c r="AA192" s="2"/>
      <c r="AB192" s="31"/>
      <c r="AC192" s="31"/>
      <c r="AD192" s="31"/>
      <c r="AE192" s="31"/>
      <c r="AF192" s="31"/>
      <c r="AG192" s="31"/>
      <c r="AH192" s="31"/>
      <c r="AI192" s="31"/>
      <c r="AJ192" s="31"/>
      <c r="AK192" s="31"/>
      <c r="AL192" s="31"/>
      <c r="AM192" s="31"/>
      <c r="AN192" s="31"/>
      <c r="AO192" s="31"/>
      <c r="AP192" s="31"/>
    </row>
    <row r="193" ht="15.75" customHeight="1">
      <c r="A193" s="1321" t="s">
        <v>30</v>
      </c>
      <c r="B193" s="31"/>
      <c r="C193" s="31"/>
      <c r="D193" s="31"/>
      <c r="E193" s="31"/>
      <c r="F193" s="31"/>
      <c r="G193" s="31"/>
      <c r="H193" s="31"/>
      <c r="I193" s="31"/>
      <c r="J193" s="31"/>
      <c r="K193" s="31"/>
      <c r="L193" s="31"/>
      <c r="M193" s="31"/>
      <c r="N193" s="2"/>
      <c r="O193" s="31"/>
      <c r="P193" s="31"/>
      <c r="Q193" s="31"/>
      <c r="R193" s="1181"/>
      <c r="S193" s="31"/>
      <c r="T193" s="31"/>
      <c r="U193" s="2"/>
      <c r="V193" s="11"/>
      <c r="W193" s="31"/>
      <c r="X193" s="2"/>
      <c r="Y193" s="1383"/>
      <c r="Z193" s="31"/>
      <c r="AA193" s="2"/>
      <c r="AB193" s="31"/>
      <c r="AC193" s="31"/>
      <c r="AD193" s="31"/>
      <c r="AE193" s="31"/>
      <c r="AF193" s="31"/>
      <c r="AG193" s="31"/>
      <c r="AH193" s="31"/>
      <c r="AI193" s="31"/>
      <c r="AJ193" s="31"/>
      <c r="AK193" s="31"/>
      <c r="AL193" s="31"/>
      <c r="AM193" s="31"/>
      <c r="AN193" s="31"/>
      <c r="AO193" s="31"/>
      <c r="AP193" s="31"/>
    </row>
    <row r="194" ht="15.75" customHeight="1">
      <c r="A194" s="1321" t="s">
        <v>30</v>
      </c>
      <c r="B194" s="31"/>
      <c r="C194" s="31"/>
      <c r="D194" s="31"/>
      <c r="E194" s="31"/>
      <c r="F194" s="31"/>
      <c r="G194" s="31"/>
      <c r="H194" s="31"/>
      <c r="I194" s="31"/>
      <c r="J194" s="31"/>
      <c r="K194" s="31"/>
      <c r="L194" s="31"/>
      <c r="M194" s="31"/>
      <c r="N194" s="2"/>
      <c r="O194" s="31"/>
      <c r="P194" s="31"/>
      <c r="Q194" s="31"/>
      <c r="R194" s="1181"/>
      <c r="S194" s="31"/>
      <c r="T194" s="31"/>
      <c r="U194" s="2"/>
      <c r="V194" s="11"/>
      <c r="W194" s="31"/>
      <c r="X194" s="2"/>
      <c r="Y194" s="1383"/>
      <c r="Z194" s="31"/>
      <c r="AA194" s="2"/>
      <c r="AB194" s="31"/>
      <c r="AC194" s="31"/>
      <c r="AD194" s="31"/>
      <c r="AE194" s="31"/>
      <c r="AF194" s="31"/>
      <c r="AG194" s="31"/>
      <c r="AH194" s="31"/>
      <c r="AI194" s="31"/>
      <c r="AJ194" s="31"/>
      <c r="AK194" s="31"/>
      <c r="AL194" s="31"/>
      <c r="AM194" s="31"/>
      <c r="AN194" s="31"/>
      <c r="AO194" s="31"/>
      <c r="AP194" s="31"/>
    </row>
    <row r="195" ht="15.75" customHeight="1">
      <c r="A195" s="1321" t="s">
        <v>30</v>
      </c>
      <c r="B195" s="31"/>
      <c r="C195" s="31"/>
      <c r="D195" s="31"/>
      <c r="E195" s="31"/>
      <c r="F195" s="31"/>
      <c r="G195" s="31"/>
      <c r="H195" s="31"/>
      <c r="I195" s="31"/>
      <c r="J195" s="31"/>
      <c r="K195" s="31"/>
      <c r="L195" s="31"/>
      <c r="M195" s="31"/>
      <c r="N195" s="2"/>
      <c r="O195" s="31"/>
      <c r="P195" s="31"/>
      <c r="Q195" s="31"/>
      <c r="R195" s="1181"/>
      <c r="S195" s="31"/>
      <c r="T195" s="31"/>
      <c r="U195" s="2"/>
      <c r="V195" s="11"/>
      <c r="W195" s="31"/>
      <c r="X195" s="2"/>
      <c r="Y195" s="1383"/>
      <c r="Z195" s="31"/>
      <c r="AA195" s="2"/>
      <c r="AB195" s="31"/>
      <c r="AC195" s="31"/>
      <c r="AD195" s="31"/>
      <c r="AE195" s="31"/>
      <c r="AF195" s="31"/>
      <c r="AG195" s="31"/>
      <c r="AH195" s="31"/>
      <c r="AI195" s="31"/>
      <c r="AJ195" s="31"/>
      <c r="AK195" s="31"/>
      <c r="AL195" s="31"/>
      <c r="AM195" s="31"/>
      <c r="AN195" s="31"/>
      <c r="AO195" s="31"/>
      <c r="AP195" s="31"/>
    </row>
    <row r="196" ht="15.75" customHeight="1">
      <c r="A196" s="1321" t="s">
        <v>30</v>
      </c>
      <c r="B196" s="31"/>
      <c r="C196" s="31"/>
      <c r="D196" s="31"/>
      <c r="E196" s="31"/>
      <c r="F196" s="31"/>
      <c r="G196" s="31"/>
      <c r="H196" s="31"/>
      <c r="I196" s="31"/>
      <c r="J196" s="31"/>
      <c r="K196" s="31"/>
      <c r="L196" s="31"/>
      <c r="M196" s="31"/>
      <c r="N196" s="2"/>
      <c r="O196" s="31"/>
      <c r="P196" s="31"/>
      <c r="Q196" s="31"/>
      <c r="R196" s="1181"/>
      <c r="S196" s="31"/>
      <c r="T196" s="31"/>
      <c r="U196" s="2"/>
      <c r="V196" s="11"/>
      <c r="W196" s="31"/>
      <c r="X196" s="2"/>
      <c r="Y196" s="1383"/>
      <c r="Z196" s="31"/>
      <c r="AA196" s="2"/>
      <c r="AB196" s="31"/>
      <c r="AC196" s="31"/>
      <c r="AD196" s="31"/>
      <c r="AE196" s="31"/>
      <c r="AF196" s="31"/>
      <c r="AG196" s="31"/>
      <c r="AH196" s="31"/>
      <c r="AI196" s="31"/>
      <c r="AJ196" s="31"/>
      <c r="AK196" s="31"/>
      <c r="AL196" s="31"/>
      <c r="AM196" s="31"/>
      <c r="AN196" s="31"/>
      <c r="AO196" s="31"/>
      <c r="AP196" s="31"/>
    </row>
    <row r="197" ht="15.75" customHeight="1">
      <c r="A197" s="1321" t="s">
        <v>30</v>
      </c>
      <c r="B197" s="31"/>
      <c r="C197" s="31"/>
      <c r="D197" s="31"/>
      <c r="E197" s="31"/>
      <c r="F197" s="31"/>
      <c r="G197" s="31"/>
      <c r="H197" s="31"/>
      <c r="I197" s="31"/>
      <c r="J197" s="31"/>
      <c r="K197" s="31"/>
      <c r="L197" s="31"/>
      <c r="M197" s="31"/>
      <c r="N197" s="2"/>
      <c r="O197" s="31"/>
      <c r="P197" s="31"/>
      <c r="Q197" s="31"/>
      <c r="R197" s="1181"/>
      <c r="S197" s="31"/>
      <c r="T197" s="31"/>
      <c r="U197" s="2"/>
      <c r="V197" s="11"/>
      <c r="W197" s="31"/>
      <c r="X197" s="2"/>
      <c r="Y197" s="1383"/>
      <c r="Z197" s="31"/>
      <c r="AA197" s="2"/>
      <c r="AB197" s="31"/>
      <c r="AC197" s="31"/>
      <c r="AD197" s="31"/>
      <c r="AE197" s="31"/>
      <c r="AF197" s="31"/>
      <c r="AG197" s="31"/>
      <c r="AH197" s="31"/>
      <c r="AI197" s="31"/>
      <c r="AJ197" s="31"/>
      <c r="AK197" s="31"/>
      <c r="AL197" s="31"/>
      <c r="AM197" s="31"/>
      <c r="AN197" s="31"/>
      <c r="AO197" s="31"/>
      <c r="AP197" s="31"/>
    </row>
    <row r="198" ht="15.75" customHeight="1">
      <c r="A198" s="1321" t="s">
        <v>30</v>
      </c>
      <c r="B198" s="31"/>
      <c r="C198" s="31"/>
      <c r="D198" s="31"/>
      <c r="E198" s="31"/>
      <c r="F198" s="31"/>
      <c r="G198" s="31"/>
      <c r="H198" s="31"/>
      <c r="I198" s="31"/>
      <c r="J198" s="31"/>
      <c r="K198" s="31"/>
      <c r="L198" s="31"/>
      <c r="M198" s="31"/>
      <c r="N198" s="2"/>
      <c r="O198" s="31"/>
      <c r="P198" s="31"/>
      <c r="Q198" s="31"/>
      <c r="R198" s="1181"/>
      <c r="S198" s="31"/>
      <c r="T198" s="31"/>
      <c r="U198" s="2"/>
      <c r="V198" s="11"/>
      <c r="W198" s="31"/>
      <c r="X198" s="2"/>
      <c r="Y198" s="1383"/>
      <c r="Z198" s="31"/>
      <c r="AA198" s="2"/>
      <c r="AB198" s="31"/>
      <c r="AC198" s="31"/>
      <c r="AD198" s="31"/>
      <c r="AE198" s="31"/>
      <c r="AF198" s="31"/>
      <c r="AG198" s="31"/>
      <c r="AH198" s="31"/>
      <c r="AI198" s="31"/>
      <c r="AJ198" s="31"/>
      <c r="AK198" s="31"/>
      <c r="AL198" s="31"/>
      <c r="AM198" s="31"/>
      <c r="AN198" s="31"/>
      <c r="AO198" s="31"/>
      <c r="AP198" s="31"/>
    </row>
    <row r="199" ht="15.75" customHeight="1">
      <c r="A199" s="1321" t="s">
        <v>30</v>
      </c>
      <c r="B199" s="31"/>
      <c r="C199" s="31"/>
      <c r="D199" s="31"/>
      <c r="E199" s="31"/>
      <c r="F199" s="31"/>
      <c r="G199" s="31"/>
      <c r="H199" s="31"/>
      <c r="I199" s="31"/>
      <c r="J199" s="31"/>
      <c r="K199" s="31"/>
      <c r="L199" s="31"/>
      <c r="M199" s="31"/>
      <c r="N199" s="2"/>
      <c r="O199" s="31"/>
      <c r="P199" s="31"/>
      <c r="Q199" s="31"/>
      <c r="R199" s="1181"/>
      <c r="S199" s="31"/>
      <c r="T199" s="31"/>
      <c r="U199" s="2"/>
      <c r="V199" s="11"/>
      <c r="W199" s="31"/>
      <c r="X199" s="2"/>
      <c r="Y199" s="1383"/>
      <c r="Z199" s="31"/>
      <c r="AA199" s="2"/>
      <c r="AB199" s="31"/>
      <c r="AC199" s="31"/>
      <c r="AD199" s="31"/>
      <c r="AE199" s="31"/>
      <c r="AF199" s="31"/>
      <c r="AG199" s="31"/>
      <c r="AH199" s="31"/>
      <c r="AI199" s="31"/>
      <c r="AJ199" s="31"/>
      <c r="AK199" s="31"/>
      <c r="AL199" s="31"/>
      <c r="AM199" s="31"/>
      <c r="AN199" s="31"/>
      <c r="AO199" s="31"/>
      <c r="AP199" s="31"/>
    </row>
    <row r="200" ht="15.75" customHeight="1">
      <c r="A200" s="1321" t="s">
        <v>30</v>
      </c>
      <c r="B200" s="31"/>
      <c r="C200" s="31"/>
      <c r="D200" s="31"/>
      <c r="E200" s="31"/>
      <c r="F200" s="31"/>
      <c r="G200" s="31"/>
      <c r="H200" s="31"/>
      <c r="I200" s="31"/>
      <c r="J200" s="31"/>
      <c r="K200" s="31"/>
      <c r="L200" s="31"/>
      <c r="M200" s="31"/>
      <c r="N200" s="2"/>
      <c r="O200" s="31"/>
      <c r="P200" s="31"/>
      <c r="Q200" s="31"/>
      <c r="R200" s="1181"/>
      <c r="S200" s="31"/>
      <c r="T200" s="31"/>
      <c r="U200" s="2"/>
      <c r="V200" s="11"/>
      <c r="W200" s="31"/>
      <c r="X200" s="2"/>
      <c r="Y200" s="1383"/>
      <c r="Z200" s="31"/>
      <c r="AA200" s="2"/>
      <c r="AB200" s="31"/>
      <c r="AC200" s="31"/>
      <c r="AD200" s="31"/>
      <c r="AE200" s="31"/>
      <c r="AF200" s="31"/>
      <c r="AG200" s="31"/>
      <c r="AH200" s="31"/>
      <c r="AI200" s="31"/>
      <c r="AJ200" s="31"/>
      <c r="AK200" s="31"/>
      <c r="AL200" s="31"/>
      <c r="AM200" s="31"/>
      <c r="AN200" s="31"/>
      <c r="AO200" s="31"/>
      <c r="AP200" s="31"/>
    </row>
    <row r="201" ht="15.75" customHeight="1">
      <c r="A201" s="1321" t="s">
        <v>30</v>
      </c>
      <c r="B201" s="31"/>
      <c r="C201" s="31"/>
      <c r="D201" s="31"/>
      <c r="E201" s="31"/>
      <c r="F201" s="31"/>
      <c r="G201" s="31"/>
      <c r="H201" s="31"/>
      <c r="I201" s="31"/>
      <c r="J201" s="31"/>
      <c r="K201" s="31"/>
      <c r="L201" s="31"/>
      <c r="M201" s="31"/>
      <c r="N201" s="2"/>
      <c r="O201" s="31"/>
      <c r="P201" s="31"/>
      <c r="Q201" s="31"/>
      <c r="R201" s="1181"/>
      <c r="S201" s="31"/>
      <c r="T201" s="31"/>
      <c r="U201" s="2"/>
      <c r="V201" s="11"/>
      <c r="W201" s="31"/>
      <c r="X201" s="2"/>
      <c r="Y201" s="1383"/>
      <c r="Z201" s="31"/>
      <c r="AA201" s="2"/>
      <c r="AB201" s="31"/>
      <c r="AC201" s="31"/>
      <c r="AD201" s="31"/>
      <c r="AE201" s="31"/>
      <c r="AF201" s="31"/>
      <c r="AG201" s="31"/>
      <c r="AH201" s="31"/>
      <c r="AI201" s="31"/>
      <c r="AJ201" s="31"/>
      <c r="AK201" s="31"/>
      <c r="AL201" s="31"/>
      <c r="AM201" s="31"/>
      <c r="AN201" s="31"/>
      <c r="AO201" s="31"/>
      <c r="AP201" s="31"/>
    </row>
    <row r="202" ht="15.75" customHeight="1">
      <c r="A202" s="1321" t="s">
        <v>30</v>
      </c>
      <c r="B202" s="31"/>
      <c r="C202" s="31"/>
      <c r="D202" s="31"/>
      <c r="E202" s="31"/>
      <c r="F202" s="31"/>
      <c r="G202" s="31"/>
      <c r="H202" s="31"/>
      <c r="I202" s="31"/>
      <c r="J202" s="31"/>
      <c r="K202" s="31"/>
      <c r="L202" s="31"/>
      <c r="M202" s="31"/>
      <c r="N202" s="2"/>
      <c r="O202" s="31"/>
      <c r="P202" s="31"/>
      <c r="Q202" s="31"/>
      <c r="R202" s="1181"/>
      <c r="S202" s="31"/>
      <c r="T202" s="31"/>
      <c r="U202" s="2"/>
      <c r="V202" s="11"/>
      <c r="W202" s="31"/>
      <c r="X202" s="2"/>
      <c r="Y202" s="1383"/>
      <c r="Z202" s="31"/>
      <c r="AA202" s="2"/>
      <c r="AB202" s="31"/>
      <c r="AC202" s="31"/>
      <c r="AD202" s="31"/>
      <c r="AE202" s="31"/>
      <c r="AF202" s="31"/>
      <c r="AG202" s="31"/>
      <c r="AH202" s="31"/>
      <c r="AI202" s="31"/>
      <c r="AJ202" s="31"/>
      <c r="AK202" s="31"/>
      <c r="AL202" s="31"/>
      <c r="AM202" s="31"/>
      <c r="AN202" s="31"/>
      <c r="AO202" s="31"/>
      <c r="AP202" s="31"/>
    </row>
    <row r="203" ht="15.75" customHeight="1">
      <c r="A203" s="1321" t="s">
        <v>30</v>
      </c>
      <c r="B203" s="31"/>
      <c r="C203" s="31"/>
      <c r="D203" s="31"/>
      <c r="E203" s="31"/>
      <c r="F203" s="31"/>
      <c r="G203" s="31"/>
      <c r="H203" s="31"/>
      <c r="I203" s="31"/>
      <c r="J203" s="31"/>
      <c r="K203" s="31"/>
      <c r="L203" s="31"/>
      <c r="M203" s="31"/>
      <c r="N203" s="2"/>
      <c r="O203" s="31"/>
      <c r="P203" s="31"/>
      <c r="Q203" s="31"/>
      <c r="R203" s="1181"/>
      <c r="S203" s="31"/>
      <c r="T203" s="31"/>
      <c r="U203" s="2"/>
      <c r="V203" s="11"/>
      <c r="W203" s="31"/>
      <c r="X203" s="2"/>
      <c r="Y203" s="1383"/>
      <c r="Z203" s="31"/>
      <c r="AA203" s="2"/>
      <c r="AB203" s="31"/>
      <c r="AC203" s="31"/>
      <c r="AD203" s="31"/>
      <c r="AE203" s="31"/>
      <c r="AF203" s="31"/>
      <c r="AG203" s="31"/>
      <c r="AH203" s="31"/>
      <c r="AI203" s="31"/>
      <c r="AJ203" s="31"/>
      <c r="AK203" s="31"/>
      <c r="AL203" s="31"/>
      <c r="AM203" s="31"/>
      <c r="AN203" s="31"/>
      <c r="AO203" s="31"/>
      <c r="AP203" s="31"/>
    </row>
    <row r="204" ht="15.75" customHeight="1">
      <c r="A204" s="1321" t="s">
        <v>30</v>
      </c>
      <c r="B204" s="31"/>
      <c r="C204" s="31"/>
      <c r="D204" s="31"/>
      <c r="E204" s="31"/>
      <c r="F204" s="31"/>
      <c r="G204" s="31"/>
      <c r="H204" s="31"/>
      <c r="I204" s="31"/>
      <c r="J204" s="31"/>
      <c r="K204" s="31"/>
      <c r="L204" s="31"/>
      <c r="M204" s="31"/>
      <c r="N204" s="2"/>
      <c r="O204" s="31"/>
      <c r="P204" s="31"/>
      <c r="Q204" s="31"/>
      <c r="R204" s="1181"/>
      <c r="S204" s="31"/>
      <c r="T204" s="31"/>
      <c r="U204" s="2"/>
      <c r="V204" s="11"/>
      <c r="W204" s="31"/>
      <c r="X204" s="2"/>
      <c r="Y204" s="1383"/>
      <c r="Z204" s="31"/>
      <c r="AA204" s="2"/>
      <c r="AB204" s="31"/>
      <c r="AC204" s="31"/>
      <c r="AD204" s="31"/>
      <c r="AE204" s="31"/>
      <c r="AF204" s="31"/>
      <c r="AG204" s="31"/>
      <c r="AH204" s="31"/>
      <c r="AI204" s="31"/>
      <c r="AJ204" s="31"/>
      <c r="AK204" s="31"/>
      <c r="AL204" s="31"/>
      <c r="AM204" s="31"/>
      <c r="AN204" s="31"/>
      <c r="AO204" s="31"/>
      <c r="AP204" s="31"/>
    </row>
    <row r="205" ht="15.75" customHeight="1">
      <c r="A205" s="1321" t="s">
        <v>30</v>
      </c>
      <c r="B205" s="31"/>
      <c r="C205" s="31"/>
      <c r="D205" s="31"/>
      <c r="E205" s="31"/>
      <c r="F205" s="31"/>
      <c r="G205" s="31"/>
      <c r="H205" s="31"/>
      <c r="I205" s="31"/>
      <c r="J205" s="31"/>
      <c r="K205" s="31"/>
      <c r="L205" s="31"/>
      <c r="M205" s="31"/>
      <c r="N205" s="2"/>
      <c r="O205" s="31"/>
      <c r="P205" s="31"/>
      <c r="Q205" s="31"/>
      <c r="R205" s="1181"/>
      <c r="S205" s="31"/>
      <c r="T205" s="31"/>
      <c r="U205" s="2"/>
      <c r="V205" s="11"/>
      <c r="W205" s="31"/>
      <c r="X205" s="2"/>
      <c r="Y205" s="1383"/>
      <c r="Z205" s="31"/>
      <c r="AA205" s="2"/>
      <c r="AB205" s="31"/>
      <c r="AC205" s="31"/>
      <c r="AD205" s="31"/>
      <c r="AE205" s="31"/>
      <c r="AF205" s="31"/>
      <c r="AG205" s="31"/>
      <c r="AH205" s="31"/>
      <c r="AI205" s="31"/>
      <c r="AJ205" s="31"/>
      <c r="AK205" s="31"/>
      <c r="AL205" s="31"/>
      <c r="AM205" s="31"/>
      <c r="AN205" s="31"/>
      <c r="AO205" s="31"/>
      <c r="AP205" s="31"/>
    </row>
    <row r="206" ht="15.75" customHeight="1">
      <c r="A206" s="1321" t="s">
        <v>30</v>
      </c>
      <c r="B206" s="31"/>
      <c r="C206" s="31"/>
      <c r="D206" s="31"/>
      <c r="E206" s="31"/>
      <c r="F206" s="31"/>
      <c r="G206" s="31"/>
      <c r="H206" s="31"/>
      <c r="I206" s="31"/>
      <c r="J206" s="31"/>
      <c r="K206" s="31"/>
      <c r="L206" s="31"/>
      <c r="M206" s="31"/>
      <c r="N206" s="2"/>
      <c r="O206" s="31"/>
      <c r="P206" s="31"/>
      <c r="Q206" s="31"/>
      <c r="R206" s="1181"/>
      <c r="S206" s="31"/>
      <c r="T206" s="31"/>
      <c r="U206" s="2"/>
      <c r="V206" s="11"/>
      <c r="W206" s="31"/>
      <c r="X206" s="2"/>
      <c r="Y206" s="1383"/>
      <c r="Z206" s="31"/>
      <c r="AA206" s="2"/>
      <c r="AB206" s="31"/>
      <c r="AC206" s="31"/>
      <c r="AD206" s="31"/>
      <c r="AE206" s="31"/>
      <c r="AF206" s="31"/>
      <c r="AG206" s="31"/>
      <c r="AH206" s="31"/>
      <c r="AI206" s="31"/>
      <c r="AJ206" s="31"/>
      <c r="AK206" s="31"/>
      <c r="AL206" s="31"/>
      <c r="AM206" s="31"/>
      <c r="AN206" s="31"/>
      <c r="AO206" s="31"/>
      <c r="AP206" s="31"/>
    </row>
    <row r="207" ht="15.75" customHeight="1">
      <c r="A207" s="1321" t="s">
        <v>30</v>
      </c>
      <c r="B207" s="31"/>
      <c r="C207" s="31"/>
      <c r="D207" s="31"/>
      <c r="E207" s="31"/>
      <c r="F207" s="31"/>
      <c r="G207" s="31"/>
      <c r="H207" s="31"/>
      <c r="I207" s="31"/>
      <c r="J207" s="31"/>
      <c r="K207" s="31"/>
      <c r="L207" s="31"/>
      <c r="M207" s="31"/>
      <c r="N207" s="2"/>
      <c r="O207" s="31"/>
      <c r="P207" s="31"/>
      <c r="Q207" s="31"/>
      <c r="R207" s="1181"/>
      <c r="S207" s="31"/>
      <c r="T207" s="31"/>
      <c r="U207" s="2"/>
      <c r="V207" s="11"/>
      <c r="W207" s="31"/>
      <c r="X207" s="2"/>
      <c r="Y207" s="1383"/>
      <c r="Z207" s="31"/>
      <c r="AA207" s="2"/>
      <c r="AB207" s="31"/>
      <c r="AC207" s="31"/>
      <c r="AD207" s="31"/>
      <c r="AE207" s="31"/>
      <c r="AF207" s="31"/>
      <c r="AG207" s="31"/>
      <c r="AH207" s="31"/>
      <c r="AI207" s="31"/>
      <c r="AJ207" s="31"/>
      <c r="AK207" s="31"/>
      <c r="AL207" s="31"/>
      <c r="AM207" s="31"/>
      <c r="AN207" s="31"/>
      <c r="AO207" s="31"/>
      <c r="AP207" s="31"/>
    </row>
    <row r="208" ht="15.75" customHeight="1">
      <c r="A208" s="1321" t="s">
        <v>30</v>
      </c>
      <c r="B208" s="31"/>
      <c r="C208" s="31"/>
      <c r="D208" s="31"/>
      <c r="E208" s="31"/>
      <c r="F208" s="31"/>
      <c r="G208" s="31"/>
      <c r="H208" s="31"/>
      <c r="I208" s="31"/>
      <c r="J208" s="31"/>
      <c r="K208" s="31"/>
      <c r="L208" s="31"/>
      <c r="M208" s="31"/>
      <c r="N208" s="2"/>
      <c r="O208" s="31"/>
      <c r="P208" s="31"/>
      <c r="Q208" s="31"/>
      <c r="R208" s="1181"/>
      <c r="S208" s="31"/>
      <c r="T208" s="31"/>
      <c r="U208" s="2"/>
      <c r="V208" s="11"/>
      <c r="W208" s="31"/>
      <c r="X208" s="2"/>
      <c r="Y208" s="1383"/>
      <c r="Z208" s="31"/>
      <c r="AA208" s="2"/>
      <c r="AB208" s="31"/>
      <c r="AC208" s="31"/>
      <c r="AD208" s="31"/>
      <c r="AE208" s="31"/>
      <c r="AF208" s="31"/>
      <c r="AG208" s="31"/>
      <c r="AH208" s="31"/>
      <c r="AI208" s="31"/>
      <c r="AJ208" s="31"/>
      <c r="AK208" s="31"/>
      <c r="AL208" s="31"/>
      <c r="AM208" s="31"/>
      <c r="AN208" s="31"/>
      <c r="AO208" s="31"/>
      <c r="AP208" s="31"/>
    </row>
    <row r="209" ht="15.75" customHeight="1">
      <c r="A209" s="1321" t="s">
        <v>30</v>
      </c>
      <c r="B209" s="31"/>
      <c r="C209" s="31"/>
      <c r="D209" s="31"/>
      <c r="E209" s="31"/>
      <c r="F209" s="31"/>
      <c r="G209" s="31"/>
      <c r="H209" s="31"/>
      <c r="I209" s="31"/>
      <c r="J209" s="31"/>
      <c r="K209" s="31"/>
      <c r="L209" s="31"/>
      <c r="M209" s="31"/>
      <c r="N209" s="2"/>
      <c r="O209" s="31"/>
      <c r="P209" s="31"/>
      <c r="Q209" s="31"/>
      <c r="R209" s="1181"/>
      <c r="S209" s="31"/>
      <c r="T209" s="31"/>
      <c r="U209" s="2"/>
      <c r="V209" s="11"/>
      <c r="W209" s="31"/>
      <c r="X209" s="2"/>
      <c r="Y209" s="1383"/>
      <c r="Z209" s="31"/>
      <c r="AA209" s="2"/>
      <c r="AB209" s="31"/>
      <c r="AC209" s="31"/>
      <c r="AD209" s="31"/>
      <c r="AE209" s="31"/>
      <c r="AF209" s="31"/>
      <c r="AG209" s="31"/>
      <c r="AH209" s="31"/>
      <c r="AI209" s="31"/>
      <c r="AJ209" s="31"/>
      <c r="AK209" s="31"/>
      <c r="AL209" s="31"/>
      <c r="AM209" s="31"/>
      <c r="AN209" s="31"/>
      <c r="AO209" s="31"/>
      <c r="AP209" s="31"/>
    </row>
    <row r="210" ht="15.75" customHeight="1">
      <c r="A210" s="1321" t="s">
        <v>30</v>
      </c>
      <c r="B210" s="31"/>
      <c r="C210" s="31"/>
      <c r="D210" s="31"/>
      <c r="E210" s="31"/>
      <c r="F210" s="31"/>
      <c r="G210" s="31"/>
      <c r="H210" s="31"/>
      <c r="I210" s="31"/>
      <c r="J210" s="31"/>
      <c r="K210" s="31"/>
      <c r="L210" s="31"/>
      <c r="M210" s="31"/>
      <c r="N210" s="2"/>
      <c r="O210" s="31"/>
      <c r="P210" s="31"/>
      <c r="Q210" s="31"/>
      <c r="R210" s="1181"/>
      <c r="S210" s="31"/>
      <c r="T210" s="31"/>
      <c r="U210" s="2"/>
      <c r="V210" s="11"/>
      <c r="W210" s="31"/>
      <c r="X210" s="2"/>
      <c r="Y210" s="1383"/>
      <c r="Z210" s="31"/>
      <c r="AA210" s="2"/>
      <c r="AB210" s="31"/>
      <c r="AC210" s="31"/>
      <c r="AD210" s="31"/>
      <c r="AE210" s="31"/>
      <c r="AF210" s="31"/>
      <c r="AG210" s="31"/>
      <c r="AH210" s="31"/>
      <c r="AI210" s="31"/>
      <c r="AJ210" s="31"/>
      <c r="AK210" s="31"/>
      <c r="AL210" s="31"/>
      <c r="AM210" s="31"/>
      <c r="AN210" s="31"/>
      <c r="AO210" s="31"/>
      <c r="AP210" s="31"/>
    </row>
    <row r="211" ht="15.75" customHeight="1">
      <c r="A211" s="1321" t="s">
        <v>30</v>
      </c>
      <c r="B211" s="31"/>
      <c r="C211" s="31"/>
      <c r="D211" s="31"/>
      <c r="E211" s="31"/>
      <c r="F211" s="31"/>
      <c r="G211" s="31"/>
      <c r="H211" s="31"/>
      <c r="I211" s="31"/>
      <c r="J211" s="31"/>
      <c r="K211" s="31"/>
      <c r="L211" s="31"/>
      <c r="M211" s="31"/>
      <c r="N211" s="2"/>
      <c r="O211" s="31"/>
      <c r="P211" s="31"/>
      <c r="Q211" s="31"/>
      <c r="R211" s="1181"/>
      <c r="S211" s="31"/>
      <c r="T211" s="31"/>
      <c r="U211" s="2"/>
      <c r="V211" s="11"/>
      <c r="W211" s="31"/>
      <c r="X211" s="2"/>
      <c r="Y211" s="1383"/>
      <c r="Z211" s="31"/>
      <c r="AA211" s="2"/>
      <c r="AB211" s="31"/>
      <c r="AC211" s="31"/>
      <c r="AD211" s="31"/>
      <c r="AE211" s="31"/>
      <c r="AF211" s="31"/>
      <c r="AG211" s="31"/>
      <c r="AH211" s="31"/>
      <c r="AI211" s="31"/>
      <c r="AJ211" s="31"/>
      <c r="AK211" s="31"/>
      <c r="AL211" s="31"/>
      <c r="AM211" s="31"/>
      <c r="AN211" s="31"/>
      <c r="AO211" s="31"/>
      <c r="AP211" s="31"/>
    </row>
    <row r="212" ht="15.75" customHeight="1">
      <c r="A212" s="1321" t="s">
        <v>30</v>
      </c>
      <c r="B212" s="31"/>
      <c r="C212" s="31"/>
      <c r="D212" s="31"/>
      <c r="E212" s="31"/>
      <c r="F212" s="31"/>
      <c r="G212" s="31"/>
      <c r="H212" s="31"/>
      <c r="I212" s="31"/>
      <c r="J212" s="31"/>
      <c r="K212" s="31"/>
      <c r="L212" s="31"/>
      <c r="M212" s="31"/>
      <c r="N212" s="2"/>
      <c r="O212" s="31"/>
      <c r="P212" s="31"/>
      <c r="Q212" s="31"/>
      <c r="R212" s="1181"/>
      <c r="S212" s="31"/>
      <c r="T212" s="31"/>
      <c r="U212" s="2"/>
      <c r="V212" s="11"/>
      <c r="W212" s="31"/>
      <c r="X212" s="2"/>
      <c r="Y212" s="1383"/>
      <c r="Z212" s="31"/>
      <c r="AA212" s="2"/>
      <c r="AB212" s="31"/>
      <c r="AC212" s="31"/>
      <c r="AD212" s="31"/>
      <c r="AE212" s="31"/>
      <c r="AF212" s="31"/>
      <c r="AG212" s="31"/>
      <c r="AH212" s="31"/>
      <c r="AI212" s="31"/>
      <c r="AJ212" s="31"/>
      <c r="AK212" s="31"/>
      <c r="AL212" s="31"/>
      <c r="AM212" s="31"/>
      <c r="AN212" s="31"/>
      <c r="AO212" s="31"/>
      <c r="AP212" s="31"/>
    </row>
    <row r="213" ht="15.75" customHeight="1">
      <c r="A213" s="1321" t="s">
        <v>30</v>
      </c>
      <c r="B213" s="31"/>
      <c r="C213" s="31"/>
      <c r="D213" s="31"/>
      <c r="E213" s="31"/>
      <c r="F213" s="31"/>
      <c r="G213" s="31"/>
      <c r="H213" s="31"/>
      <c r="I213" s="31"/>
      <c r="J213" s="31"/>
      <c r="K213" s="31"/>
      <c r="L213" s="31"/>
      <c r="M213" s="31"/>
      <c r="N213" s="2"/>
      <c r="O213" s="31"/>
      <c r="P213" s="31"/>
      <c r="Q213" s="31"/>
      <c r="R213" s="1181"/>
      <c r="S213" s="31"/>
      <c r="T213" s="31"/>
      <c r="U213" s="2"/>
      <c r="V213" s="11"/>
      <c r="W213" s="31"/>
      <c r="X213" s="2"/>
      <c r="Y213" s="1383"/>
      <c r="Z213" s="31"/>
      <c r="AA213" s="2"/>
      <c r="AB213" s="31"/>
      <c r="AC213" s="31"/>
      <c r="AD213" s="31"/>
      <c r="AE213" s="31"/>
      <c r="AF213" s="31"/>
      <c r="AG213" s="31"/>
      <c r="AH213" s="31"/>
      <c r="AI213" s="31"/>
      <c r="AJ213" s="31"/>
      <c r="AK213" s="31"/>
      <c r="AL213" s="31"/>
      <c r="AM213" s="31"/>
      <c r="AN213" s="31"/>
      <c r="AO213" s="31"/>
      <c r="AP213" s="31"/>
    </row>
    <row r="214" ht="15.75" customHeight="1">
      <c r="A214" s="1321" t="s">
        <v>30</v>
      </c>
      <c r="B214" s="31"/>
      <c r="C214" s="31"/>
      <c r="D214" s="31"/>
      <c r="E214" s="31"/>
      <c r="F214" s="31"/>
      <c r="G214" s="31"/>
      <c r="H214" s="31"/>
      <c r="I214" s="31"/>
      <c r="J214" s="31"/>
      <c r="K214" s="31"/>
      <c r="L214" s="31"/>
      <c r="M214" s="31"/>
      <c r="N214" s="2"/>
      <c r="O214" s="31"/>
      <c r="P214" s="31"/>
      <c r="Q214" s="31"/>
      <c r="R214" s="1181"/>
      <c r="S214" s="31"/>
      <c r="T214" s="31"/>
      <c r="U214" s="2"/>
      <c r="V214" s="11"/>
      <c r="W214" s="31"/>
      <c r="X214" s="2"/>
      <c r="Y214" s="1383"/>
      <c r="Z214" s="31"/>
      <c r="AA214" s="2"/>
      <c r="AB214" s="31"/>
      <c r="AC214" s="31"/>
      <c r="AD214" s="31"/>
      <c r="AE214" s="31"/>
      <c r="AF214" s="31"/>
      <c r="AG214" s="31"/>
      <c r="AH214" s="31"/>
      <c r="AI214" s="31"/>
      <c r="AJ214" s="31"/>
      <c r="AK214" s="31"/>
      <c r="AL214" s="31"/>
      <c r="AM214" s="31"/>
      <c r="AN214" s="31"/>
      <c r="AO214" s="31"/>
      <c r="AP214" s="31"/>
    </row>
    <row r="215" ht="15.75" customHeight="1">
      <c r="A215" s="1321" t="s">
        <v>30</v>
      </c>
      <c r="B215" s="31"/>
      <c r="C215" s="31"/>
      <c r="D215" s="31"/>
      <c r="E215" s="31"/>
      <c r="F215" s="31"/>
      <c r="G215" s="31"/>
      <c r="H215" s="31"/>
      <c r="I215" s="31"/>
      <c r="J215" s="31"/>
      <c r="K215" s="31"/>
      <c r="L215" s="31"/>
      <c r="M215" s="31"/>
      <c r="N215" s="2"/>
      <c r="O215" s="31"/>
      <c r="P215" s="31"/>
      <c r="Q215" s="31"/>
      <c r="R215" s="1181"/>
      <c r="S215" s="31"/>
      <c r="T215" s="31"/>
      <c r="U215" s="2"/>
      <c r="V215" s="11"/>
      <c r="W215" s="31"/>
      <c r="X215" s="2"/>
      <c r="Y215" s="1383"/>
      <c r="Z215" s="31"/>
      <c r="AA215" s="2"/>
      <c r="AB215" s="31"/>
      <c r="AC215" s="31"/>
      <c r="AD215" s="31"/>
      <c r="AE215" s="31"/>
      <c r="AF215" s="31"/>
      <c r="AG215" s="31"/>
      <c r="AH215" s="31"/>
      <c r="AI215" s="31"/>
      <c r="AJ215" s="31"/>
      <c r="AK215" s="31"/>
      <c r="AL215" s="31"/>
      <c r="AM215" s="31"/>
      <c r="AN215" s="31"/>
      <c r="AO215" s="31"/>
      <c r="AP215" s="31"/>
    </row>
    <row r="216" ht="15.75" customHeight="1">
      <c r="A216" s="1321" t="s">
        <v>30</v>
      </c>
      <c r="B216" s="31"/>
      <c r="C216" s="31"/>
      <c r="D216" s="31"/>
      <c r="E216" s="31"/>
      <c r="F216" s="31"/>
      <c r="G216" s="31"/>
      <c r="H216" s="31"/>
      <c r="I216" s="31"/>
      <c r="J216" s="31"/>
      <c r="K216" s="31"/>
      <c r="L216" s="31"/>
      <c r="M216" s="31"/>
      <c r="N216" s="2"/>
      <c r="O216" s="31"/>
      <c r="P216" s="31"/>
      <c r="Q216" s="31"/>
      <c r="R216" s="1181"/>
      <c r="S216" s="31"/>
      <c r="T216" s="31"/>
      <c r="U216" s="2"/>
      <c r="V216" s="11"/>
      <c r="W216" s="31"/>
      <c r="X216" s="2"/>
      <c r="Y216" s="1383"/>
      <c r="Z216" s="31"/>
      <c r="AA216" s="2"/>
      <c r="AB216" s="31"/>
      <c r="AC216" s="31"/>
      <c r="AD216" s="31"/>
      <c r="AE216" s="31"/>
      <c r="AF216" s="31"/>
      <c r="AG216" s="31"/>
      <c r="AH216" s="31"/>
      <c r="AI216" s="31"/>
      <c r="AJ216" s="31"/>
      <c r="AK216" s="31"/>
      <c r="AL216" s="31"/>
      <c r="AM216" s="31"/>
      <c r="AN216" s="31"/>
      <c r="AO216" s="31"/>
      <c r="AP216" s="31"/>
    </row>
    <row r="217" ht="15.75" customHeight="1">
      <c r="A217" s="1321" t="s">
        <v>30</v>
      </c>
      <c r="B217" s="31"/>
      <c r="C217" s="31"/>
      <c r="D217" s="31"/>
      <c r="E217" s="31"/>
      <c r="F217" s="31"/>
      <c r="G217" s="31"/>
      <c r="H217" s="31"/>
      <c r="I217" s="31"/>
      <c r="J217" s="31"/>
      <c r="K217" s="31"/>
      <c r="L217" s="31"/>
      <c r="M217" s="31"/>
      <c r="N217" s="2"/>
      <c r="O217" s="31"/>
      <c r="P217" s="31"/>
      <c r="Q217" s="31"/>
      <c r="R217" s="1181"/>
      <c r="S217" s="31"/>
      <c r="T217" s="31"/>
      <c r="U217" s="2"/>
      <c r="V217" s="11"/>
      <c r="W217" s="31"/>
      <c r="X217" s="2"/>
      <c r="Y217" s="1383"/>
      <c r="Z217" s="31"/>
      <c r="AA217" s="2"/>
      <c r="AB217" s="31"/>
      <c r="AC217" s="31"/>
      <c r="AD217" s="31"/>
      <c r="AE217" s="31"/>
      <c r="AF217" s="31"/>
      <c r="AG217" s="31"/>
      <c r="AH217" s="31"/>
      <c r="AI217" s="31"/>
      <c r="AJ217" s="31"/>
      <c r="AK217" s="31"/>
      <c r="AL217" s="31"/>
      <c r="AM217" s="31"/>
      <c r="AN217" s="31"/>
      <c r="AO217" s="31"/>
      <c r="AP217" s="31"/>
    </row>
    <row r="218" ht="15.75" customHeight="1">
      <c r="A218" s="1321" t="s">
        <v>30</v>
      </c>
      <c r="B218" s="31"/>
      <c r="C218" s="31"/>
      <c r="D218" s="31"/>
      <c r="E218" s="31"/>
      <c r="F218" s="31"/>
      <c r="G218" s="31"/>
      <c r="H218" s="31"/>
      <c r="I218" s="31"/>
      <c r="J218" s="31"/>
      <c r="K218" s="31"/>
      <c r="L218" s="31"/>
      <c r="M218" s="31"/>
      <c r="N218" s="2"/>
      <c r="O218" s="31"/>
      <c r="P218" s="31"/>
      <c r="Q218" s="31"/>
      <c r="R218" s="1181"/>
      <c r="S218" s="31"/>
      <c r="T218" s="31"/>
      <c r="U218" s="2"/>
      <c r="V218" s="11"/>
      <c r="W218" s="31"/>
      <c r="X218" s="2"/>
      <c r="Y218" s="1383"/>
      <c r="Z218" s="31"/>
      <c r="AA218" s="2"/>
      <c r="AB218" s="31"/>
      <c r="AC218" s="31"/>
      <c r="AD218" s="31"/>
      <c r="AE218" s="31"/>
      <c r="AF218" s="31"/>
      <c r="AG218" s="31"/>
      <c r="AH218" s="31"/>
      <c r="AI218" s="31"/>
      <c r="AJ218" s="31"/>
      <c r="AK218" s="31"/>
      <c r="AL218" s="31"/>
      <c r="AM218" s="31"/>
      <c r="AN218" s="31"/>
      <c r="AO218" s="31"/>
      <c r="AP218" s="31"/>
    </row>
    <row r="219" ht="15.75" customHeight="1">
      <c r="A219" s="1321" t="s">
        <v>30</v>
      </c>
      <c r="B219" s="31"/>
      <c r="C219" s="31"/>
      <c r="D219" s="31"/>
      <c r="E219" s="31"/>
      <c r="F219" s="31"/>
      <c r="G219" s="31"/>
      <c r="H219" s="31"/>
      <c r="I219" s="31"/>
      <c r="J219" s="31"/>
      <c r="K219" s="31"/>
      <c r="L219" s="31"/>
      <c r="M219" s="31"/>
      <c r="N219" s="2"/>
      <c r="O219" s="31"/>
      <c r="P219" s="31"/>
      <c r="Q219" s="31"/>
      <c r="R219" s="1181"/>
      <c r="S219" s="31"/>
      <c r="T219" s="31"/>
      <c r="U219" s="2"/>
      <c r="V219" s="11"/>
      <c r="W219" s="31"/>
      <c r="X219" s="2"/>
      <c r="Y219" s="1383"/>
      <c r="Z219" s="31"/>
      <c r="AA219" s="2"/>
      <c r="AB219" s="31"/>
      <c r="AC219" s="31"/>
      <c r="AD219" s="31"/>
      <c r="AE219" s="31"/>
      <c r="AF219" s="31"/>
      <c r="AG219" s="31"/>
      <c r="AH219" s="31"/>
      <c r="AI219" s="31"/>
      <c r="AJ219" s="31"/>
      <c r="AK219" s="31"/>
      <c r="AL219" s="31"/>
      <c r="AM219" s="31"/>
      <c r="AN219" s="31"/>
      <c r="AO219" s="31"/>
      <c r="AP219" s="31"/>
    </row>
    <row r="220" ht="15.75" customHeight="1">
      <c r="A220" s="1321" t="s">
        <v>30</v>
      </c>
      <c r="B220" s="31"/>
      <c r="C220" s="31"/>
      <c r="D220" s="31"/>
      <c r="E220" s="31"/>
      <c r="F220" s="31"/>
      <c r="G220" s="31"/>
      <c r="H220" s="31"/>
      <c r="I220" s="31"/>
      <c r="J220" s="31"/>
      <c r="K220" s="31"/>
      <c r="L220" s="31"/>
      <c r="M220" s="31"/>
      <c r="N220" s="2"/>
      <c r="O220" s="31"/>
      <c r="P220" s="31"/>
      <c r="Q220" s="31"/>
      <c r="R220" s="1181"/>
      <c r="S220" s="31"/>
      <c r="T220" s="31"/>
      <c r="U220" s="2"/>
      <c r="V220" s="11"/>
      <c r="W220" s="31"/>
      <c r="X220" s="2"/>
      <c r="Y220" s="1383"/>
      <c r="Z220" s="31"/>
      <c r="AA220" s="2"/>
      <c r="AB220" s="31"/>
      <c r="AC220" s="31"/>
      <c r="AD220" s="31"/>
      <c r="AE220" s="31"/>
      <c r="AF220" s="31"/>
      <c r="AG220" s="31"/>
      <c r="AH220" s="31"/>
      <c r="AI220" s="31"/>
      <c r="AJ220" s="31"/>
      <c r="AK220" s="31"/>
      <c r="AL220" s="31"/>
      <c r="AM220" s="31"/>
      <c r="AN220" s="31"/>
      <c r="AO220" s="31"/>
      <c r="AP220" s="31"/>
    </row>
    <row r="221" ht="15.75" customHeight="1">
      <c r="A221" s="1321" t="s">
        <v>30</v>
      </c>
      <c r="B221" s="31"/>
      <c r="C221" s="31"/>
      <c r="D221" s="31"/>
      <c r="E221" s="31"/>
      <c r="F221" s="31"/>
      <c r="G221" s="31"/>
      <c r="H221" s="31"/>
      <c r="I221" s="31"/>
      <c r="J221" s="31"/>
      <c r="K221" s="31"/>
      <c r="L221" s="31"/>
      <c r="M221" s="31"/>
      <c r="N221" s="2"/>
      <c r="O221" s="31"/>
      <c r="P221" s="31"/>
      <c r="Q221" s="31"/>
      <c r="R221" s="1181"/>
      <c r="S221" s="31"/>
      <c r="T221" s="31"/>
      <c r="U221" s="2"/>
      <c r="V221" s="11"/>
      <c r="W221" s="31"/>
      <c r="X221" s="2"/>
      <c r="Y221" s="1383"/>
      <c r="Z221" s="31"/>
      <c r="AA221" s="2"/>
      <c r="AB221" s="31"/>
      <c r="AC221" s="31"/>
      <c r="AD221" s="31"/>
      <c r="AE221" s="31"/>
      <c r="AF221" s="31"/>
      <c r="AG221" s="31"/>
      <c r="AH221" s="31"/>
      <c r="AI221" s="31"/>
      <c r="AJ221" s="31"/>
      <c r="AK221" s="31"/>
      <c r="AL221" s="31"/>
      <c r="AM221" s="31"/>
      <c r="AN221" s="31"/>
      <c r="AO221" s="31"/>
      <c r="AP221" s="31"/>
    </row>
    <row r="222" ht="15.75" customHeight="1">
      <c r="A222" s="1321" t="s">
        <v>30</v>
      </c>
      <c r="B222" s="31"/>
      <c r="C222" s="31"/>
      <c r="D222" s="31"/>
      <c r="E222" s="31"/>
      <c r="F222" s="31"/>
      <c r="G222" s="31"/>
      <c r="H222" s="31"/>
      <c r="I222" s="31"/>
      <c r="J222" s="31"/>
      <c r="K222" s="31"/>
      <c r="L222" s="31"/>
      <c r="M222" s="31"/>
      <c r="N222" s="2"/>
      <c r="O222" s="31"/>
      <c r="P222" s="31"/>
      <c r="Q222" s="31"/>
      <c r="R222" s="1181"/>
      <c r="S222" s="31"/>
      <c r="T222" s="31"/>
      <c r="U222" s="2"/>
      <c r="V222" s="11"/>
      <c r="W222" s="31"/>
      <c r="X222" s="2"/>
      <c r="Y222" s="1383"/>
      <c r="Z222" s="31"/>
      <c r="AA222" s="2"/>
      <c r="AB222" s="31"/>
      <c r="AC222" s="31"/>
      <c r="AD222" s="31"/>
      <c r="AE222" s="31"/>
      <c r="AF222" s="31"/>
      <c r="AG222" s="31"/>
      <c r="AH222" s="31"/>
      <c r="AI222" s="31"/>
      <c r="AJ222" s="31"/>
      <c r="AK222" s="31"/>
      <c r="AL222" s="31"/>
      <c r="AM222" s="31"/>
      <c r="AN222" s="31"/>
      <c r="AO222" s="31"/>
      <c r="AP222" s="31"/>
    </row>
    <row r="223" ht="15.75" customHeight="1">
      <c r="A223" s="1321" t="s">
        <v>30</v>
      </c>
      <c r="B223" s="31"/>
      <c r="C223" s="31"/>
      <c r="D223" s="31"/>
      <c r="E223" s="31"/>
      <c r="F223" s="31"/>
      <c r="G223" s="31"/>
      <c r="H223" s="31"/>
      <c r="I223" s="31"/>
      <c r="J223" s="31"/>
      <c r="K223" s="31"/>
      <c r="L223" s="31"/>
      <c r="M223" s="31"/>
      <c r="N223" s="2"/>
      <c r="O223" s="31"/>
      <c r="P223" s="31"/>
      <c r="Q223" s="31"/>
      <c r="R223" s="1181"/>
      <c r="S223" s="31"/>
      <c r="T223" s="31"/>
      <c r="U223" s="2"/>
      <c r="V223" s="11"/>
      <c r="W223" s="31"/>
      <c r="X223" s="2"/>
      <c r="Y223" s="1383"/>
      <c r="Z223" s="31"/>
      <c r="AA223" s="2"/>
      <c r="AB223" s="31"/>
      <c r="AC223" s="31"/>
      <c r="AD223" s="31"/>
      <c r="AE223" s="31"/>
      <c r="AF223" s="31"/>
      <c r="AG223" s="31"/>
      <c r="AH223" s="31"/>
      <c r="AI223" s="31"/>
      <c r="AJ223" s="31"/>
      <c r="AK223" s="31"/>
      <c r="AL223" s="31"/>
      <c r="AM223" s="31"/>
      <c r="AN223" s="31"/>
      <c r="AO223" s="31"/>
      <c r="AP223" s="31"/>
    </row>
    <row r="224" ht="15.75" customHeight="1">
      <c r="A224" s="1321" t="s">
        <v>30</v>
      </c>
      <c r="B224" s="31"/>
      <c r="C224" s="31"/>
      <c r="D224" s="31"/>
      <c r="E224" s="31"/>
      <c r="F224" s="31"/>
      <c r="G224" s="31"/>
      <c r="H224" s="31"/>
      <c r="I224" s="31"/>
      <c r="J224" s="31"/>
      <c r="K224" s="31"/>
      <c r="L224" s="31"/>
      <c r="M224" s="31"/>
      <c r="N224" s="2"/>
      <c r="O224" s="31"/>
      <c r="P224" s="31"/>
      <c r="Q224" s="31"/>
      <c r="R224" s="1181"/>
      <c r="S224" s="31"/>
      <c r="T224" s="31"/>
      <c r="U224" s="2"/>
      <c r="V224" s="11"/>
      <c r="W224" s="31"/>
      <c r="X224" s="2"/>
      <c r="Y224" s="1383"/>
      <c r="Z224" s="31"/>
      <c r="AA224" s="2"/>
      <c r="AB224" s="31"/>
      <c r="AC224" s="31"/>
      <c r="AD224" s="31"/>
      <c r="AE224" s="31"/>
      <c r="AF224" s="31"/>
      <c r="AG224" s="31"/>
      <c r="AH224" s="31"/>
      <c r="AI224" s="31"/>
      <c r="AJ224" s="31"/>
      <c r="AK224" s="31"/>
      <c r="AL224" s="31"/>
      <c r="AM224" s="31"/>
      <c r="AN224" s="31"/>
      <c r="AO224" s="31"/>
      <c r="AP224" s="31"/>
    </row>
    <row r="225" ht="15.75" customHeight="1">
      <c r="A225" s="1321" t="s">
        <v>30</v>
      </c>
      <c r="B225" s="31"/>
      <c r="C225" s="31"/>
      <c r="D225" s="31"/>
      <c r="E225" s="31"/>
      <c r="F225" s="31"/>
      <c r="G225" s="31"/>
      <c r="H225" s="31"/>
      <c r="I225" s="31"/>
      <c r="J225" s="31"/>
      <c r="K225" s="31"/>
      <c r="L225" s="31"/>
      <c r="M225" s="31"/>
      <c r="N225" s="2"/>
      <c r="O225" s="31"/>
      <c r="P225" s="31"/>
      <c r="Q225" s="31"/>
      <c r="R225" s="1181"/>
      <c r="S225" s="31"/>
      <c r="T225" s="31"/>
      <c r="U225" s="2"/>
      <c r="V225" s="11"/>
      <c r="W225" s="31"/>
      <c r="X225" s="2"/>
      <c r="Y225" s="1383"/>
      <c r="Z225" s="31"/>
      <c r="AA225" s="2"/>
      <c r="AB225" s="31"/>
      <c r="AC225" s="31"/>
      <c r="AD225" s="31"/>
      <c r="AE225" s="31"/>
      <c r="AF225" s="31"/>
      <c r="AG225" s="31"/>
      <c r="AH225" s="31"/>
      <c r="AI225" s="31"/>
      <c r="AJ225" s="31"/>
      <c r="AK225" s="31"/>
      <c r="AL225" s="31"/>
      <c r="AM225" s="31"/>
      <c r="AN225" s="31"/>
      <c r="AO225" s="31"/>
      <c r="AP225" s="31"/>
    </row>
    <row r="226" ht="15.75" customHeight="1">
      <c r="A226" s="1321" t="s">
        <v>30</v>
      </c>
      <c r="B226" s="31"/>
      <c r="C226" s="31"/>
      <c r="D226" s="31"/>
      <c r="E226" s="31"/>
      <c r="F226" s="31"/>
      <c r="G226" s="31"/>
      <c r="H226" s="31"/>
      <c r="I226" s="31"/>
      <c r="J226" s="31"/>
      <c r="K226" s="31"/>
      <c r="L226" s="31"/>
      <c r="M226" s="31"/>
      <c r="N226" s="2"/>
      <c r="O226" s="31"/>
      <c r="P226" s="31"/>
      <c r="Q226" s="31"/>
      <c r="R226" s="1181"/>
      <c r="S226" s="31"/>
      <c r="T226" s="31"/>
      <c r="U226" s="2"/>
      <c r="V226" s="11"/>
      <c r="W226" s="31"/>
      <c r="X226" s="2"/>
      <c r="Y226" s="1383"/>
      <c r="Z226" s="31"/>
      <c r="AA226" s="2"/>
      <c r="AB226" s="31"/>
      <c r="AC226" s="31"/>
      <c r="AD226" s="31"/>
      <c r="AE226" s="31"/>
      <c r="AF226" s="31"/>
      <c r="AG226" s="31"/>
      <c r="AH226" s="31"/>
      <c r="AI226" s="31"/>
      <c r="AJ226" s="31"/>
      <c r="AK226" s="31"/>
      <c r="AL226" s="31"/>
      <c r="AM226" s="31"/>
      <c r="AN226" s="31"/>
      <c r="AO226" s="31"/>
      <c r="AP226" s="31"/>
    </row>
    <row r="227" ht="15.75" customHeight="1">
      <c r="A227" s="1321" t="s">
        <v>30</v>
      </c>
      <c r="B227" s="31"/>
      <c r="C227" s="31"/>
      <c r="D227" s="31"/>
      <c r="E227" s="31"/>
      <c r="F227" s="31"/>
      <c r="G227" s="31"/>
      <c r="H227" s="31"/>
      <c r="I227" s="31"/>
      <c r="J227" s="31"/>
      <c r="K227" s="31"/>
      <c r="L227" s="31"/>
      <c r="M227" s="31"/>
      <c r="N227" s="2"/>
      <c r="O227" s="31"/>
      <c r="P227" s="31"/>
      <c r="Q227" s="31"/>
      <c r="R227" s="1181"/>
      <c r="S227" s="31"/>
      <c r="T227" s="31"/>
      <c r="U227" s="2"/>
      <c r="V227" s="11"/>
      <c r="W227" s="31"/>
      <c r="X227" s="2"/>
      <c r="Y227" s="1383"/>
      <c r="Z227" s="31"/>
      <c r="AA227" s="2"/>
      <c r="AB227" s="31"/>
      <c r="AC227" s="31"/>
      <c r="AD227" s="31"/>
      <c r="AE227" s="31"/>
      <c r="AF227" s="31"/>
      <c r="AG227" s="31"/>
      <c r="AH227" s="31"/>
      <c r="AI227" s="31"/>
      <c r="AJ227" s="31"/>
      <c r="AK227" s="31"/>
      <c r="AL227" s="31"/>
      <c r="AM227" s="31"/>
      <c r="AN227" s="31"/>
      <c r="AO227" s="31"/>
      <c r="AP227" s="31"/>
    </row>
    <row r="228" ht="15.75" customHeight="1">
      <c r="A228" s="1321" t="s">
        <v>30</v>
      </c>
      <c r="B228" s="31"/>
      <c r="C228" s="31"/>
      <c r="D228" s="31"/>
      <c r="E228" s="31"/>
      <c r="F228" s="31"/>
      <c r="G228" s="31"/>
      <c r="H228" s="31"/>
      <c r="I228" s="31"/>
      <c r="J228" s="31"/>
      <c r="K228" s="31"/>
      <c r="L228" s="31"/>
      <c r="M228" s="31"/>
      <c r="N228" s="2"/>
      <c r="O228" s="31"/>
      <c r="P228" s="31"/>
      <c r="Q228" s="31"/>
      <c r="R228" s="1181"/>
      <c r="S228" s="31"/>
      <c r="T228" s="31"/>
      <c r="U228" s="2"/>
      <c r="V228" s="11"/>
      <c r="W228" s="31"/>
      <c r="X228" s="2"/>
      <c r="Y228" s="1383"/>
      <c r="Z228" s="31"/>
      <c r="AA228" s="2"/>
      <c r="AB228" s="31"/>
      <c r="AC228" s="31"/>
      <c r="AD228" s="31"/>
      <c r="AE228" s="31"/>
      <c r="AF228" s="31"/>
      <c r="AG228" s="31"/>
      <c r="AH228" s="31"/>
      <c r="AI228" s="31"/>
      <c r="AJ228" s="31"/>
      <c r="AK228" s="31"/>
      <c r="AL228" s="31"/>
      <c r="AM228" s="31"/>
      <c r="AN228" s="31"/>
      <c r="AO228" s="31"/>
      <c r="AP228" s="31"/>
    </row>
    <row r="229" ht="15.75" customHeight="1">
      <c r="A229" s="1321" t="s">
        <v>30</v>
      </c>
      <c r="B229" s="31"/>
      <c r="C229" s="31"/>
      <c r="D229" s="31"/>
      <c r="E229" s="31"/>
      <c r="F229" s="31"/>
      <c r="G229" s="31"/>
      <c r="H229" s="31"/>
      <c r="I229" s="31"/>
      <c r="J229" s="31"/>
      <c r="K229" s="31"/>
      <c r="L229" s="31"/>
      <c r="M229" s="31"/>
      <c r="N229" s="2"/>
      <c r="O229" s="31"/>
      <c r="P229" s="31"/>
      <c r="Q229" s="31"/>
      <c r="R229" s="1181"/>
      <c r="S229" s="31"/>
      <c r="T229" s="31"/>
      <c r="U229" s="2"/>
      <c r="V229" s="11"/>
      <c r="W229" s="31"/>
      <c r="X229" s="2"/>
      <c r="Y229" s="1383"/>
      <c r="Z229" s="31"/>
      <c r="AA229" s="2"/>
      <c r="AB229" s="31"/>
      <c r="AC229" s="31"/>
      <c r="AD229" s="31"/>
      <c r="AE229" s="31"/>
      <c r="AF229" s="31"/>
      <c r="AG229" s="31"/>
      <c r="AH229" s="31"/>
      <c r="AI229" s="31"/>
      <c r="AJ229" s="31"/>
      <c r="AK229" s="31"/>
      <c r="AL229" s="31"/>
      <c r="AM229" s="31"/>
      <c r="AN229" s="31"/>
      <c r="AO229" s="31"/>
      <c r="AP229" s="31"/>
    </row>
    <row r="230" ht="15.75" customHeight="1">
      <c r="A230" s="1321" t="s">
        <v>30</v>
      </c>
      <c r="B230" s="31"/>
      <c r="C230" s="31"/>
      <c r="D230" s="31"/>
      <c r="E230" s="31"/>
      <c r="F230" s="31"/>
      <c r="G230" s="31"/>
      <c r="H230" s="31"/>
      <c r="I230" s="31"/>
      <c r="J230" s="31"/>
      <c r="K230" s="31"/>
      <c r="L230" s="31"/>
      <c r="M230" s="31"/>
      <c r="N230" s="2"/>
      <c r="O230" s="31"/>
      <c r="P230" s="31"/>
      <c r="Q230" s="31"/>
      <c r="R230" s="1181"/>
      <c r="S230" s="31"/>
      <c r="T230" s="31"/>
      <c r="U230" s="2"/>
      <c r="V230" s="11"/>
      <c r="W230" s="31"/>
      <c r="X230" s="2"/>
      <c r="Y230" s="1383"/>
      <c r="Z230" s="31"/>
      <c r="AA230" s="2"/>
      <c r="AB230" s="31"/>
      <c r="AC230" s="31"/>
      <c r="AD230" s="31"/>
      <c r="AE230" s="31"/>
      <c r="AF230" s="31"/>
      <c r="AG230" s="31"/>
      <c r="AH230" s="31"/>
      <c r="AI230" s="31"/>
      <c r="AJ230" s="31"/>
      <c r="AK230" s="31"/>
      <c r="AL230" s="31"/>
      <c r="AM230" s="31"/>
      <c r="AN230" s="31"/>
      <c r="AO230" s="31"/>
      <c r="AP230" s="31"/>
    </row>
    <row r="231" ht="15.75" customHeight="1">
      <c r="A231" s="1321" t="s">
        <v>30</v>
      </c>
      <c r="B231" s="31"/>
      <c r="C231" s="31"/>
      <c r="D231" s="31"/>
      <c r="E231" s="31"/>
      <c r="F231" s="31"/>
      <c r="G231" s="31"/>
      <c r="H231" s="31"/>
      <c r="I231" s="31"/>
      <c r="J231" s="31"/>
      <c r="K231" s="31"/>
      <c r="L231" s="31"/>
      <c r="M231" s="31"/>
      <c r="N231" s="2"/>
      <c r="O231" s="31"/>
      <c r="P231" s="31"/>
      <c r="Q231" s="31"/>
      <c r="R231" s="1181"/>
      <c r="S231" s="31"/>
      <c r="T231" s="31"/>
      <c r="U231" s="2"/>
      <c r="V231" s="11"/>
      <c r="W231" s="31"/>
      <c r="X231" s="2"/>
      <c r="Y231" s="1383"/>
      <c r="Z231" s="31"/>
      <c r="AA231" s="2"/>
      <c r="AB231" s="31"/>
      <c r="AC231" s="31"/>
      <c r="AD231" s="31"/>
      <c r="AE231" s="31"/>
      <c r="AF231" s="31"/>
      <c r="AG231" s="31"/>
      <c r="AH231" s="31"/>
      <c r="AI231" s="31"/>
      <c r="AJ231" s="31"/>
      <c r="AK231" s="31"/>
      <c r="AL231" s="31"/>
      <c r="AM231" s="31"/>
      <c r="AN231" s="31"/>
      <c r="AO231" s="31"/>
      <c r="AP231" s="31"/>
    </row>
    <row r="232" ht="15.75" customHeight="1">
      <c r="A232" s="1321" t="s">
        <v>30</v>
      </c>
      <c r="B232" s="31"/>
      <c r="C232" s="31"/>
      <c r="D232" s="31"/>
      <c r="E232" s="31"/>
      <c r="F232" s="31"/>
      <c r="G232" s="31"/>
      <c r="H232" s="31"/>
      <c r="I232" s="31"/>
      <c r="J232" s="31"/>
      <c r="K232" s="31"/>
      <c r="L232" s="31"/>
      <c r="M232" s="31"/>
      <c r="N232" s="2"/>
      <c r="O232" s="31"/>
      <c r="P232" s="31"/>
      <c r="Q232" s="31"/>
      <c r="R232" s="1181"/>
      <c r="S232" s="31"/>
      <c r="T232" s="31"/>
      <c r="U232" s="2"/>
      <c r="V232" s="11"/>
      <c r="W232" s="31"/>
      <c r="X232" s="2"/>
      <c r="Y232" s="1383"/>
      <c r="Z232" s="31"/>
      <c r="AA232" s="2"/>
      <c r="AB232" s="31"/>
      <c r="AC232" s="31"/>
      <c r="AD232" s="31"/>
      <c r="AE232" s="31"/>
      <c r="AF232" s="31"/>
      <c r="AG232" s="31"/>
      <c r="AH232" s="31"/>
      <c r="AI232" s="31"/>
      <c r="AJ232" s="31"/>
      <c r="AK232" s="31"/>
      <c r="AL232" s="31"/>
      <c r="AM232" s="31"/>
      <c r="AN232" s="31"/>
      <c r="AO232" s="31"/>
      <c r="AP232" s="31"/>
    </row>
    <row r="233" ht="15.75" customHeight="1">
      <c r="A233" s="1321" t="s">
        <v>30</v>
      </c>
      <c r="B233" s="31"/>
      <c r="C233" s="31"/>
      <c r="D233" s="31"/>
      <c r="E233" s="31"/>
      <c r="F233" s="31"/>
      <c r="G233" s="31"/>
      <c r="H233" s="31"/>
      <c r="I233" s="31"/>
      <c r="J233" s="31"/>
      <c r="K233" s="31"/>
      <c r="L233" s="31"/>
      <c r="M233" s="31"/>
      <c r="N233" s="2"/>
      <c r="O233" s="31"/>
      <c r="P233" s="31"/>
      <c r="Q233" s="31"/>
      <c r="R233" s="1181"/>
      <c r="S233" s="31"/>
      <c r="T233" s="31"/>
      <c r="U233" s="2"/>
      <c r="V233" s="11"/>
      <c r="W233" s="31"/>
      <c r="X233" s="2"/>
      <c r="Y233" s="1383"/>
      <c r="Z233" s="31"/>
      <c r="AA233" s="2"/>
      <c r="AB233" s="31"/>
      <c r="AC233" s="31"/>
      <c r="AD233" s="31"/>
      <c r="AE233" s="31"/>
      <c r="AF233" s="31"/>
      <c r="AG233" s="31"/>
      <c r="AH233" s="31"/>
      <c r="AI233" s="31"/>
      <c r="AJ233" s="31"/>
      <c r="AK233" s="31"/>
      <c r="AL233" s="31"/>
      <c r="AM233" s="31"/>
      <c r="AN233" s="31"/>
      <c r="AO233" s="31"/>
      <c r="AP233" s="31"/>
    </row>
    <row r="234" ht="15.75" customHeight="1">
      <c r="A234" s="1321" t="s">
        <v>30</v>
      </c>
      <c r="B234" s="31"/>
      <c r="C234" s="31"/>
      <c r="D234" s="31"/>
      <c r="E234" s="31"/>
      <c r="F234" s="31"/>
      <c r="G234" s="31"/>
      <c r="H234" s="31"/>
      <c r="I234" s="31"/>
      <c r="J234" s="31"/>
      <c r="K234" s="31"/>
      <c r="L234" s="31"/>
      <c r="M234" s="31"/>
      <c r="N234" s="2"/>
      <c r="O234" s="31"/>
      <c r="P234" s="31"/>
      <c r="Q234" s="31"/>
      <c r="R234" s="1181"/>
      <c r="S234" s="31"/>
      <c r="T234" s="31"/>
      <c r="U234" s="2"/>
      <c r="V234" s="11"/>
      <c r="W234" s="31"/>
      <c r="X234" s="2"/>
      <c r="Y234" s="1383"/>
      <c r="Z234" s="31"/>
      <c r="AA234" s="2"/>
      <c r="AB234" s="31"/>
      <c r="AC234" s="31"/>
      <c r="AD234" s="31"/>
      <c r="AE234" s="31"/>
      <c r="AF234" s="31"/>
      <c r="AG234" s="31"/>
      <c r="AH234" s="31"/>
      <c r="AI234" s="31"/>
      <c r="AJ234" s="31"/>
      <c r="AK234" s="31"/>
      <c r="AL234" s="31"/>
      <c r="AM234" s="31"/>
      <c r="AN234" s="31"/>
      <c r="AO234" s="31"/>
      <c r="AP234" s="31"/>
    </row>
    <row r="235" ht="15.75" customHeight="1">
      <c r="A235" s="1321" t="s">
        <v>30</v>
      </c>
      <c r="B235" s="31"/>
      <c r="C235" s="31"/>
      <c r="D235" s="31"/>
      <c r="E235" s="31"/>
      <c r="F235" s="31"/>
      <c r="G235" s="31"/>
      <c r="H235" s="31"/>
      <c r="I235" s="31"/>
      <c r="J235" s="31"/>
      <c r="K235" s="31"/>
      <c r="L235" s="31"/>
      <c r="M235" s="31"/>
      <c r="N235" s="2"/>
      <c r="O235" s="31"/>
      <c r="P235" s="31"/>
      <c r="Q235" s="31"/>
      <c r="R235" s="1181"/>
      <c r="S235" s="31"/>
      <c r="T235" s="31"/>
      <c r="U235" s="2"/>
      <c r="V235" s="11"/>
      <c r="W235" s="31"/>
      <c r="X235" s="2"/>
      <c r="Y235" s="1383"/>
      <c r="Z235" s="31"/>
      <c r="AA235" s="2"/>
      <c r="AB235" s="31"/>
      <c r="AC235" s="31"/>
      <c r="AD235" s="31"/>
      <c r="AE235" s="31"/>
      <c r="AF235" s="31"/>
      <c r="AG235" s="31"/>
      <c r="AH235" s="31"/>
      <c r="AI235" s="31"/>
      <c r="AJ235" s="31"/>
      <c r="AK235" s="31"/>
      <c r="AL235" s="31"/>
      <c r="AM235" s="31"/>
      <c r="AN235" s="31"/>
      <c r="AO235" s="31"/>
      <c r="AP235" s="31"/>
    </row>
    <row r="236" ht="15.75" customHeight="1">
      <c r="A236" s="1321" t="s">
        <v>30</v>
      </c>
      <c r="B236" s="31"/>
      <c r="C236" s="31"/>
      <c r="D236" s="31"/>
      <c r="E236" s="31"/>
      <c r="F236" s="31"/>
      <c r="G236" s="31"/>
      <c r="H236" s="31"/>
      <c r="I236" s="31"/>
      <c r="J236" s="31"/>
      <c r="K236" s="31"/>
      <c r="L236" s="31"/>
      <c r="M236" s="31"/>
      <c r="N236" s="2"/>
      <c r="O236" s="31"/>
      <c r="P236" s="31"/>
      <c r="Q236" s="31"/>
      <c r="R236" s="1181"/>
      <c r="S236" s="31"/>
      <c r="T236" s="31"/>
      <c r="U236" s="2"/>
      <c r="V236" s="11"/>
      <c r="W236" s="31"/>
      <c r="X236" s="2"/>
      <c r="Y236" s="1383"/>
      <c r="Z236" s="31"/>
      <c r="AA236" s="2"/>
      <c r="AB236" s="31"/>
      <c r="AC236" s="31"/>
      <c r="AD236" s="31"/>
      <c r="AE236" s="31"/>
      <c r="AF236" s="31"/>
      <c r="AG236" s="31"/>
      <c r="AH236" s="31"/>
      <c r="AI236" s="31"/>
      <c r="AJ236" s="31"/>
      <c r="AK236" s="31"/>
      <c r="AL236" s="31"/>
      <c r="AM236" s="31"/>
      <c r="AN236" s="31"/>
      <c r="AO236" s="31"/>
      <c r="AP236" s="31"/>
    </row>
    <row r="237" ht="15.75" customHeight="1">
      <c r="A237" s="1321" t="s">
        <v>30</v>
      </c>
      <c r="B237" s="31"/>
      <c r="C237" s="31"/>
      <c r="D237" s="31"/>
      <c r="E237" s="31"/>
      <c r="F237" s="31"/>
      <c r="G237" s="31"/>
      <c r="H237" s="31"/>
      <c r="I237" s="31"/>
      <c r="J237" s="31"/>
      <c r="K237" s="31"/>
      <c r="L237" s="31"/>
      <c r="M237" s="31"/>
      <c r="N237" s="2"/>
      <c r="O237" s="31"/>
      <c r="P237" s="31"/>
      <c r="Q237" s="31"/>
      <c r="R237" s="1181"/>
      <c r="S237" s="31"/>
      <c r="T237" s="31"/>
      <c r="U237" s="2"/>
      <c r="V237" s="11"/>
      <c r="W237" s="31"/>
      <c r="X237" s="2"/>
      <c r="Y237" s="1383"/>
      <c r="Z237" s="31"/>
      <c r="AA237" s="2"/>
      <c r="AB237" s="31"/>
      <c r="AC237" s="31"/>
      <c r="AD237" s="31"/>
      <c r="AE237" s="31"/>
      <c r="AF237" s="31"/>
      <c r="AG237" s="31"/>
      <c r="AH237" s="31"/>
      <c r="AI237" s="31"/>
      <c r="AJ237" s="31"/>
      <c r="AK237" s="31"/>
      <c r="AL237" s="31"/>
      <c r="AM237" s="31"/>
      <c r="AN237" s="31"/>
      <c r="AO237" s="31"/>
      <c r="AP237" s="31"/>
    </row>
    <row r="238" ht="15.75" customHeight="1">
      <c r="A238" s="1321" t="s">
        <v>30</v>
      </c>
      <c r="B238" s="31"/>
      <c r="C238" s="31"/>
      <c r="D238" s="31"/>
      <c r="E238" s="31"/>
      <c r="F238" s="31"/>
      <c r="G238" s="31"/>
      <c r="H238" s="31"/>
      <c r="I238" s="31"/>
      <c r="J238" s="31"/>
      <c r="K238" s="31"/>
      <c r="L238" s="31"/>
      <c r="M238" s="31"/>
      <c r="N238" s="2"/>
      <c r="O238" s="31"/>
      <c r="P238" s="31"/>
      <c r="Q238" s="31"/>
      <c r="R238" s="1181"/>
      <c r="S238" s="31"/>
      <c r="T238" s="31"/>
      <c r="U238" s="2"/>
      <c r="V238" s="11"/>
      <c r="W238" s="31"/>
      <c r="X238" s="2"/>
      <c r="Y238" s="1383"/>
      <c r="Z238" s="31"/>
      <c r="AA238" s="2"/>
      <c r="AB238" s="31"/>
      <c r="AC238" s="31"/>
      <c r="AD238" s="31"/>
      <c r="AE238" s="31"/>
      <c r="AF238" s="31"/>
      <c r="AG238" s="31"/>
      <c r="AH238" s="31"/>
      <c r="AI238" s="31"/>
      <c r="AJ238" s="31"/>
      <c r="AK238" s="31"/>
      <c r="AL238" s="31"/>
      <c r="AM238" s="31"/>
      <c r="AN238" s="31"/>
      <c r="AO238" s="31"/>
      <c r="AP238" s="31"/>
    </row>
    <row r="239" ht="15.75" customHeight="1">
      <c r="A239" s="1321" t="s">
        <v>30</v>
      </c>
      <c r="B239" s="31"/>
      <c r="C239" s="31"/>
      <c r="D239" s="31"/>
      <c r="E239" s="31"/>
      <c r="F239" s="31"/>
      <c r="G239" s="31"/>
      <c r="H239" s="31"/>
      <c r="I239" s="31"/>
      <c r="J239" s="31"/>
      <c r="K239" s="31"/>
      <c r="L239" s="31"/>
      <c r="M239" s="31"/>
      <c r="N239" s="2"/>
      <c r="O239" s="31"/>
      <c r="P239" s="31"/>
      <c r="Q239" s="31"/>
      <c r="R239" s="1181"/>
      <c r="S239" s="31"/>
      <c r="T239" s="31"/>
      <c r="U239" s="2"/>
      <c r="V239" s="11"/>
      <c r="W239" s="31"/>
      <c r="X239" s="2"/>
      <c r="Y239" s="1383"/>
      <c r="Z239" s="31"/>
      <c r="AA239" s="2"/>
      <c r="AB239" s="31"/>
      <c r="AC239" s="31"/>
      <c r="AD239" s="31"/>
      <c r="AE239" s="31"/>
      <c r="AF239" s="31"/>
      <c r="AG239" s="31"/>
      <c r="AH239" s="31"/>
      <c r="AI239" s="31"/>
      <c r="AJ239" s="31"/>
      <c r="AK239" s="31"/>
      <c r="AL239" s="31"/>
      <c r="AM239" s="31"/>
      <c r="AN239" s="31"/>
      <c r="AO239" s="31"/>
      <c r="AP239" s="31"/>
    </row>
    <row r="240" ht="15.75" customHeight="1">
      <c r="A240" s="1321" t="s">
        <v>30</v>
      </c>
      <c r="B240" s="31"/>
      <c r="C240" s="31"/>
      <c r="D240" s="31"/>
      <c r="E240" s="31"/>
      <c r="F240" s="31"/>
      <c r="G240" s="31"/>
      <c r="H240" s="31"/>
      <c r="I240" s="31"/>
      <c r="J240" s="31"/>
      <c r="K240" s="31"/>
      <c r="L240" s="31"/>
      <c r="M240" s="31"/>
      <c r="N240" s="2"/>
      <c r="O240" s="31"/>
      <c r="P240" s="31"/>
      <c r="Q240" s="31"/>
      <c r="R240" s="1181"/>
      <c r="S240" s="31"/>
      <c r="T240" s="31"/>
      <c r="U240" s="2"/>
      <c r="V240" s="11"/>
      <c r="W240" s="31"/>
      <c r="X240" s="2"/>
      <c r="Y240" s="1383"/>
      <c r="Z240" s="31"/>
      <c r="AA240" s="2"/>
      <c r="AB240" s="31"/>
      <c r="AC240" s="31"/>
      <c r="AD240" s="31"/>
      <c r="AE240" s="31"/>
      <c r="AF240" s="31"/>
      <c r="AG240" s="31"/>
      <c r="AH240" s="31"/>
      <c r="AI240" s="31"/>
      <c r="AJ240" s="31"/>
      <c r="AK240" s="31"/>
      <c r="AL240" s="31"/>
      <c r="AM240" s="31"/>
      <c r="AN240" s="31"/>
      <c r="AO240" s="31"/>
      <c r="AP240" s="31"/>
    </row>
    <row r="241" ht="15.75" customHeight="1">
      <c r="A241" s="1321" t="s">
        <v>30</v>
      </c>
      <c r="B241" s="31"/>
      <c r="C241" s="31"/>
      <c r="D241" s="31"/>
      <c r="E241" s="31"/>
      <c r="F241" s="31"/>
      <c r="G241" s="31"/>
      <c r="H241" s="31"/>
      <c r="I241" s="31"/>
      <c r="J241" s="31"/>
      <c r="K241" s="31"/>
      <c r="L241" s="31"/>
      <c r="M241" s="31"/>
      <c r="N241" s="2"/>
      <c r="O241" s="31"/>
      <c r="P241" s="31"/>
      <c r="Q241" s="31"/>
      <c r="R241" s="1181"/>
      <c r="S241" s="31"/>
      <c r="T241" s="31"/>
      <c r="U241" s="2"/>
      <c r="V241" s="11"/>
      <c r="W241" s="31"/>
      <c r="X241" s="2"/>
      <c r="Y241" s="1383"/>
      <c r="Z241" s="31"/>
      <c r="AA241" s="2"/>
      <c r="AB241" s="31"/>
      <c r="AC241" s="31"/>
      <c r="AD241" s="31"/>
      <c r="AE241" s="31"/>
      <c r="AF241" s="31"/>
      <c r="AG241" s="31"/>
      <c r="AH241" s="31"/>
      <c r="AI241" s="31"/>
      <c r="AJ241" s="31"/>
      <c r="AK241" s="31"/>
      <c r="AL241" s="31"/>
      <c r="AM241" s="31"/>
      <c r="AN241" s="31"/>
      <c r="AO241" s="31"/>
      <c r="AP241" s="31"/>
    </row>
    <row r="242" ht="15.75" customHeight="1">
      <c r="A242" s="1321" t="s">
        <v>30</v>
      </c>
      <c r="B242" s="31"/>
      <c r="C242" s="31"/>
      <c r="D242" s="31"/>
      <c r="E242" s="31"/>
      <c r="F242" s="31"/>
      <c r="G242" s="31"/>
      <c r="H242" s="31"/>
      <c r="I242" s="31"/>
      <c r="J242" s="31"/>
      <c r="K242" s="31"/>
      <c r="L242" s="31"/>
      <c r="M242" s="31"/>
      <c r="N242" s="2"/>
      <c r="O242" s="31"/>
      <c r="P242" s="31"/>
      <c r="Q242" s="31"/>
      <c r="R242" s="1181"/>
      <c r="S242" s="31"/>
      <c r="T242" s="31"/>
      <c r="U242" s="2"/>
      <c r="V242" s="11"/>
      <c r="W242" s="31"/>
      <c r="X242" s="2"/>
      <c r="Y242" s="1383"/>
      <c r="Z242" s="31"/>
      <c r="AA242" s="2"/>
      <c r="AB242" s="31"/>
      <c r="AC242" s="31"/>
      <c r="AD242" s="31"/>
      <c r="AE242" s="31"/>
      <c r="AF242" s="31"/>
      <c r="AG242" s="31"/>
      <c r="AH242" s="31"/>
      <c r="AI242" s="31"/>
      <c r="AJ242" s="31"/>
      <c r="AK242" s="31"/>
      <c r="AL242" s="31"/>
      <c r="AM242" s="31"/>
      <c r="AN242" s="31"/>
      <c r="AO242" s="31"/>
      <c r="AP242" s="31"/>
    </row>
    <row r="243" ht="15.75" customHeight="1">
      <c r="A243" s="1321" t="s">
        <v>30</v>
      </c>
      <c r="B243" s="31"/>
      <c r="C243" s="31"/>
      <c r="D243" s="31"/>
      <c r="E243" s="31"/>
      <c r="F243" s="31"/>
      <c r="G243" s="31"/>
      <c r="H243" s="31"/>
      <c r="I243" s="31"/>
      <c r="J243" s="31"/>
      <c r="K243" s="31"/>
      <c r="L243" s="31"/>
      <c r="M243" s="31"/>
      <c r="N243" s="2"/>
      <c r="O243" s="31"/>
      <c r="P243" s="31"/>
      <c r="Q243" s="31"/>
      <c r="R243" s="1181"/>
      <c r="S243" s="31"/>
      <c r="T243" s="31"/>
      <c r="U243" s="2"/>
      <c r="V243" s="11"/>
      <c r="W243" s="31"/>
      <c r="X243" s="2"/>
      <c r="Y243" s="1383"/>
      <c r="Z243" s="31"/>
      <c r="AA243" s="2"/>
      <c r="AB243" s="31"/>
      <c r="AC243" s="31"/>
      <c r="AD243" s="31"/>
      <c r="AE243" s="31"/>
      <c r="AF243" s="31"/>
      <c r="AG243" s="31"/>
      <c r="AH243" s="31"/>
      <c r="AI243" s="31"/>
      <c r="AJ243" s="31"/>
      <c r="AK243" s="31"/>
      <c r="AL243" s="31"/>
      <c r="AM243" s="31"/>
      <c r="AN243" s="31"/>
      <c r="AO243" s="31"/>
      <c r="AP243" s="31"/>
    </row>
    <row r="244" ht="15.75" customHeight="1">
      <c r="A244" s="1321" t="s">
        <v>30</v>
      </c>
      <c r="B244" s="31"/>
      <c r="C244" s="31"/>
      <c r="D244" s="31"/>
      <c r="E244" s="31"/>
      <c r="F244" s="31"/>
      <c r="G244" s="31"/>
      <c r="H244" s="31"/>
      <c r="I244" s="31"/>
      <c r="J244" s="31"/>
      <c r="K244" s="31"/>
      <c r="L244" s="31"/>
      <c r="M244" s="31"/>
      <c r="N244" s="2"/>
      <c r="O244" s="31"/>
      <c r="P244" s="31"/>
      <c r="Q244" s="31"/>
      <c r="R244" s="1181"/>
      <c r="S244" s="31"/>
      <c r="T244" s="31"/>
      <c r="U244" s="2"/>
      <c r="V244" s="11"/>
      <c r="W244" s="31"/>
      <c r="X244" s="2"/>
      <c r="Y244" s="1383"/>
      <c r="Z244" s="31"/>
      <c r="AA244" s="2"/>
      <c r="AB244" s="31"/>
      <c r="AC244" s="31"/>
      <c r="AD244" s="31"/>
      <c r="AE244" s="31"/>
      <c r="AF244" s="31"/>
      <c r="AG244" s="31"/>
      <c r="AH244" s="31"/>
      <c r="AI244" s="31"/>
      <c r="AJ244" s="31"/>
      <c r="AK244" s="31"/>
      <c r="AL244" s="31"/>
      <c r="AM244" s="31"/>
      <c r="AN244" s="31"/>
      <c r="AO244" s="31"/>
      <c r="AP244" s="31"/>
    </row>
    <row r="245" ht="15.75" customHeight="1">
      <c r="A245" s="1321" t="s">
        <v>30</v>
      </c>
      <c r="B245" s="31"/>
      <c r="C245" s="31"/>
      <c r="D245" s="31"/>
      <c r="E245" s="31"/>
      <c r="F245" s="31"/>
      <c r="G245" s="31"/>
      <c r="H245" s="31"/>
      <c r="I245" s="31"/>
      <c r="J245" s="31"/>
      <c r="K245" s="31"/>
      <c r="L245" s="31"/>
      <c r="M245" s="31"/>
      <c r="N245" s="2"/>
      <c r="O245" s="31"/>
      <c r="P245" s="31"/>
      <c r="Q245" s="31"/>
      <c r="R245" s="1181"/>
      <c r="S245" s="31"/>
      <c r="T245" s="31"/>
      <c r="U245" s="2"/>
      <c r="V245" s="11"/>
      <c r="W245" s="31"/>
      <c r="X245" s="2"/>
      <c r="Y245" s="1383"/>
      <c r="Z245" s="31"/>
      <c r="AA245" s="2"/>
      <c r="AB245" s="31"/>
      <c r="AC245" s="31"/>
      <c r="AD245" s="31"/>
      <c r="AE245" s="31"/>
      <c r="AF245" s="31"/>
      <c r="AG245" s="31"/>
      <c r="AH245" s="31"/>
      <c r="AI245" s="31"/>
      <c r="AJ245" s="31"/>
      <c r="AK245" s="31"/>
      <c r="AL245" s="31"/>
      <c r="AM245" s="31"/>
      <c r="AN245" s="31"/>
      <c r="AO245" s="31"/>
      <c r="AP245" s="31"/>
    </row>
    <row r="246" ht="15.75" customHeight="1">
      <c r="A246" s="1321" t="s">
        <v>30</v>
      </c>
      <c r="B246" s="31"/>
      <c r="C246" s="31"/>
      <c r="D246" s="31"/>
      <c r="E246" s="31"/>
      <c r="F246" s="31"/>
      <c r="G246" s="31"/>
      <c r="H246" s="31"/>
      <c r="I246" s="31"/>
      <c r="J246" s="31"/>
      <c r="K246" s="31"/>
      <c r="L246" s="31"/>
      <c r="M246" s="31"/>
      <c r="N246" s="2"/>
      <c r="O246" s="31"/>
      <c r="P246" s="31"/>
      <c r="Q246" s="31"/>
      <c r="R246" s="1181"/>
      <c r="S246" s="31"/>
      <c r="T246" s="31"/>
      <c r="U246" s="2"/>
      <c r="V246" s="11"/>
      <c r="W246" s="31"/>
      <c r="X246" s="2"/>
      <c r="Y246" s="1383"/>
      <c r="Z246" s="31"/>
      <c r="AA246" s="2"/>
      <c r="AB246" s="31"/>
      <c r="AC246" s="31"/>
      <c r="AD246" s="31"/>
      <c r="AE246" s="31"/>
      <c r="AF246" s="31"/>
      <c r="AG246" s="31"/>
      <c r="AH246" s="31"/>
      <c r="AI246" s="31"/>
      <c r="AJ246" s="31"/>
      <c r="AK246" s="31"/>
      <c r="AL246" s="31"/>
      <c r="AM246" s="31"/>
      <c r="AN246" s="31"/>
      <c r="AO246" s="31"/>
      <c r="AP246" s="31"/>
    </row>
    <row r="247" ht="15.75" customHeight="1">
      <c r="A247" s="1321" t="s">
        <v>30</v>
      </c>
      <c r="B247" s="31"/>
      <c r="C247" s="31"/>
      <c r="D247" s="31"/>
      <c r="E247" s="31"/>
      <c r="F247" s="31"/>
      <c r="G247" s="31"/>
      <c r="H247" s="31"/>
      <c r="I247" s="31"/>
      <c r="J247" s="31"/>
      <c r="K247" s="31"/>
      <c r="L247" s="31"/>
      <c r="M247" s="31"/>
      <c r="N247" s="2"/>
      <c r="O247" s="31"/>
      <c r="P247" s="31"/>
      <c r="Q247" s="31"/>
      <c r="R247" s="1181"/>
      <c r="S247" s="31"/>
      <c r="T247" s="31"/>
      <c r="U247" s="2"/>
      <c r="V247" s="11"/>
      <c r="W247" s="31"/>
      <c r="X247" s="2"/>
      <c r="Y247" s="1383"/>
      <c r="Z247" s="31"/>
      <c r="AA247" s="2"/>
      <c r="AB247" s="31"/>
      <c r="AC247" s="31"/>
      <c r="AD247" s="31"/>
      <c r="AE247" s="31"/>
      <c r="AF247" s="31"/>
      <c r="AG247" s="31"/>
      <c r="AH247" s="31"/>
      <c r="AI247" s="31"/>
      <c r="AJ247" s="31"/>
      <c r="AK247" s="31"/>
      <c r="AL247" s="31"/>
      <c r="AM247" s="31"/>
      <c r="AN247" s="31"/>
      <c r="AO247" s="31"/>
      <c r="AP247" s="31"/>
    </row>
    <row r="248" ht="15.75" customHeight="1">
      <c r="A248" s="1321" t="s">
        <v>30</v>
      </c>
      <c r="B248" s="31"/>
      <c r="C248" s="31"/>
      <c r="D248" s="31"/>
      <c r="E248" s="31"/>
      <c r="F248" s="31"/>
      <c r="G248" s="31"/>
      <c r="H248" s="31"/>
      <c r="I248" s="31"/>
      <c r="J248" s="31"/>
      <c r="K248" s="31"/>
      <c r="L248" s="31"/>
      <c r="M248" s="31"/>
      <c r="N248" s="2"/>
      <c r="O248" s="31"/>
      <c r="P248" s="31"/>
      <c r="Q248" s="31"/>
      <c r="R248" s="1181"/>
      <c r="S248" s="31"/>
      <c r="T248" s="31"/>
      <c r="U248" s="2"/>
      <c r="V248" s="11"/>
      <c r="W248" s="31"/>
      <c r="X248" s="2"/>
      <c r="Y248" s="1383"/>
      <c r="Z248" s="31"/>
      <c r="AA248" s="2"/>
      <c r="AB248" s="31"/>
      <c r="AC248" s="31"/>
      <c r="AD248" s="31"/>
      <c r="AE248" s="31"/>
      <c r="AF248" s="31"/>
      <c r="AG248" s="31"/>
      <c r="AH248" s="31"/>
      <c r="AI248" s="31"/>
      <c r="AJ248" s="31"/>
      <c r="AK248" s="31"/>
      <c r="AL248" s="31"/>
      <c r="AM248" s="31"/>
      <c r="AN248" s="31"/>
      <c r="AO248" s="31"/>
      <c r="AP248" s="31"/>
    </row>
    <row r="249" ht="15.75" customHeight="1">
      <c r="A249" s="1321" t="s">
        <v>30</v>
      </c>
      <c r="B249" s="31"/>
      <c r="C249" s="31"/>
      <c r="D249" s="31"/>
      <c r="E249" s="31"/>
      <c r="F249" s="31"/>
      <c r="G249" s="31"/>
      <c r="H249" s="31"/>
      <c r="I249" s="31"/>
      <c r="J249" s="31"/>
      <c r="K249" s="31"/>
      <c r="L249" s="31"/>
      <c r="M249" s="31"/>
      <c r="N249" s="2"/>
      <c r="O249" s="31"/>
      <c r="P249" s="31"/>
      <c r="Q249" s="31"/>
      <c r="R249" s="1181"/>
      <c r="S249" s="31"/>
      <c r="T249" s="31"/>
      <c r="U249" s="2"/>
      <c r="V249" s="11"/>
      <c r="W249" s="31"/>
      <c r="X249" s="2"/>
      <c r="Y249" s="1383"/>
      <c r="Z249" s="31"/>
      <c r="AA249" s="2"/>
      <c r="AB249" s="31"/>
      <c r="AC249" s="31"/>
      <c r="AD249" s="31"/>
      <c r="AE249" s="31"/>
      <c r="AF249" s="31"/>
      <c r="AG249" s="31"/>
      <c r="AH249" s="31"/>
      <c r="AI249" s="31"/>
      <c r="AJ249" s="31"/>
      <c r="AK249" s="31"/>
      <c r="AL249" s="31"/>
      <c r="AM249" s="31"/>
      <c r="AN249" s="31"/>
      <c r="AO249" s="31"/>
      <c r="AP249" s="31"/>
    </row>
    <row r="250" ht="15.75" customHeight="1">
      <c r="A250" s="1321" t="s">
        <v>30</v>
      </c>
      <c r="B250" s="31"/>
      <c r="C250" s="31"/>
      <c r="D250" s="31"/>
      <c r="E250" s="31"/>
      <c r="F250" s="31"/>
      <c r="G250" s="31"/>
      <c r="H250" s="31"/>
      <c r="I250" s="31"/>
      <c r="J250" s="31"/>
      <c r="K250" s="31"/>
      <c r="L250" s="31"/>
      <c r="M250" s="31"/>
      <c r="N250" s="2"/>
      <c r="O250" s="31"/>
      <c r="P250" s="31"/>
      <c r="Q250" s="31"/>
      <c r="R250" s="1181"/>
      <c r="S250" s="31"/>
      <c r="T250" s="31"/>
      <c r="U250" s="2"/>
      <c r="V250" s="11"/>
      <c r="W250" s="31"/>
      <c r="X250" s="2"/>
      <c r="Y250" s="1383"/>
      <c r="Z250" s="31"/>
      <c r="AA250" s="2"/>
      <c r="AB250" s="31"/>
      <c r="AC250" s="31"/>
      <c r="AD250" s="31"/>
      <c r="AE250" s="31"/>
      <c r="AF250" s="31"/>
      <c r="AG250" s="31"/>
      <c r="AH250" s="31"/>
      <c r="AI250" s="31"/>
      <c r="AJ250" s="31"/>
      <c r="AK250" s="31"/>
      <c r="AL250" s="31"/>
      <c r="AM250" s="31"/>
      <c r="AN250" s="31"/>
      <c r="AO250" s="31"/>
      <c r="AP250" s="31"/>
    </row>
    <row r="251" ht="15.75" customHeight="1">
      <c r="A251" s="1321" t="s">
        <v>30</v>
      </c>
      <c r="B251" s="31"/>
      <c r="C251" s="31"/>
      <c r="D251" s="31"/>
      <c r="E251" s="31"/>
      <c r="F251" s="31"/>
      <c r="G251" s="31"/>
      <c r="H251" s="31"/>
      <c r="I251" s="31"/>
      <c r="J251" s="31"/>
      <c r="K251" s="31"/>
      <c r="L251" s="31"/>
      <c r="M251" s="31"/>
      <c r="N251" s="2"/>
      <c r="O251" s="31"/>
      <c r="P251" s="31"/>
      <c r="Q251" s="31"/>
      <c r="R251" s="1181"/>
      <c r="S251" s="31"/>
      <c r="T251" s="31"/>
      <c r="U251" s="2"/>
      <c r="V251" s="11"/>
      <c r="W251" s="31"/>
      <c r="X251" s="2"/>
      <c r="Y251" s="1383"/>
      <c r="Z251" s="31"/>
      <c r="AA251" s="2"/>
      <c r="AB251" s="31"/>
      <c r="AC251" s="31"/>
      <c r="AD251" s="31"/>
      <c r="AE251" s="31"/>
      <c r="AF251" s="31"/>
      <c r="AG251" s="31"/>
      <c r="AH251" s="31"/>
      <c r="AI251" s="31"/>
      <c r="AJ251" s="31"/>
      <c r="AK251" s="31"/>
      <c r="AL251" s="31"/>
      <c r="AM251" s="31"/>
      <c r="AN251" s="31"/>
      <c r="AO251" s="31"/>
      <c r="AP251" s="31"/>
    </row>
    <row r="252" ht="15.75" customHeight="1">
      <c r="A252" s="1321" t="s">
        <v>30</v>
      </c>
      <c r="B252" s="31"/>
      <c r="C252" s="31"/>
      <c r="D252" s="31"/>
      <c r="E252" s="31"/>
      <c r="F252" s="31"/>
      <c r="G252" s="31"/>
      <c r="H252" s="31"/>
      <c r="I252" s="31"/>
      <c r="J252" s="31"/>
      <c r="K252" s="31"/>
      <c r="L252" s="31"/>
      <c r="M252" s="31"/>
      <c r="N252" s="2"/>
      <c r="O252" s="31"/>
      <c r="P252" s="31"/>
      <c r="Q252" s="31"/>
      <c r="R252" s="1181"/>
      <c r="S252" s="31"/>
      <c r="T252" s="31"/>
      <c r="U252" s="2"/>
      <c r="V252" s="11"/>
      <c r="W252" s="31"/>
      <c r="X252" s="2"/>
      <c r="Y252" s="1383"/>
      <c r="Z252" s="31"/>
      <c r="AA252" s="2"/>
      <c r="AB252" s="31"/>
      <c r="AC252" s="31"/>
      <c r="AD252" s="31"/>
      <c r="AE252" s="31"/>
      <c r="AF252" s="31"/>
      <c r="AG252" s="31"/>
      <c r="AH252" s="31"/>
      <c r="AI252" s="31"/>
      <c r="AJ252" s="31"/>
      <c r="AK252" s="31"/>
      <c r="AL252" s="31"/>
      <c r="AM252" s="31"/>
      <c r="AN252" s="31"/>
      <c r="AO252" s="31"/>
      <c r="AP252" s="31"/>
    </row>
    <row r="253" ht="15.75" customHeight="1">
      <c r="A253" s="1321" t="s">
        <v>30</v>
      </c>
      <c r="B253" s="31"/>
      <c r="C253" s="31"/>
      <c r="D253" s="31"/>
      <c r="E253" s="31"/>
      <c r="F253" s="31"/>
      <c r="G253" s="31"/>
      <c r="H253" s="31"/>
      <c r="I253" s="31"/>
      <c r="J253" s="31"/>
      <c r="K253" s="31"/>
      <c r="L253" s="31"/>
      <c r="M253" s="31"/>
      <c r="N253" s="2"/>
      <c r="O253" s="31"/>
      <c r="P253" s="31"/>
      <c r="Q253" s="31"/>
      <c r="R253" s="1181"/>
      <c r="S253" s="31"/>
      <c r="T253" s="31"/>
      <c r="U253" s="2"/>
      <c r="V253" s="11"/>
      <c r="W253" s="31"/>
      <c r="X253" s="2"/>
      <c r="Y253" s="1383"/>
      <c r="Z253" s="31"/>
      <c r="AA253" s="2"/>
      <c r="AB253" s="31"/>
      <c r="AC253" s="31"/>
      <c r="AD253" s="31"/>
      <c r="AE253" s="31"/>
      <c r="AF253" s="31"/>
      <c r="AG253" s="31"/>
      <c r="AH253" s="31"/>
      <c r="AI253" s="31"/>
      <c r="AJ253" s="31"/>
      <c r="AK253" s="31"/>
      <c r="AL253" s="31"/>
      <c r="AM253" s="31"/>
      <c r="AN253" s="31"/>
      <c r="AO253" s="31"/>
      <c r="AP253" s="31"/>
    </row>
    <row r="254" ht="15.75" customHeight="1">
      <c r="A254" s="1321" t="s">
        <v>30</v>
      </c>
      <c r="B254" s="31"/>
      <c r="C254" s="31"/>
      <c r="D254" s="31"/>
      <c r="E254" s="31"/>
      <c r="F254" s="31"/>
      <c r="G254" s="31"/>
      <c r="H254" s="31"/>
      <c r="I254" s="31"/>
      <c r="J254" s="31"/>
      <c r="K254" s="31"/>
      <c r="L254" s="31"/>
      <c r="M254" s="31"/>
      <c r="N254" s="2"/>
      <c r="O254" s="31"/>
      <c r="P254" s="31"/>
      <c r="Q254" s="31"/>
      <c r="R254" s="1181"/>
      <c r="S254" s="31"/>
      <c r="T254" s="31"/>
      <c r="U254" s="2"/>
      <c r="V254" s="11"/>
      <c r="W254" s="31"/>
      <c r="X254" s="2"/>
      <c r="Y254" s="1383"/>
      <c r="Z254" s="31"/>
      <c r="AA254" s="2"/>
      <c r="AB254" s="31"/>
      <c r="AC254" s="31"/>
      <c r="AD254" s="31"/>
      <c r="AE254" s="31"/>
      <c r="AF254" s="31"/>
      <c r="AG254" s="31"/>
      <c r="AH254" s="31"/>
      <c r="AI254" s="31"/>
      <c r="AJ254" s="31"/>
      <c r="AK254" s="31"/>
      <c r="AL254" s="31"/>
      <c r="AM254" s="31"/>
      <c r="AN254" s="31"/>
      <c r="AO254" s="31"/>
      <c r="AP254" s="31"/>
    </row>
    <row r="255" ht="15.75" customHeight="1">
      <c r="A255" s="1321" t="s">
        <v>30</v>
      </c>
      <c r="B255" s="31"/>
      <c r="C255" s="31"/>
      <c r="D255" s="31"/>
      <c r="E255" s="31"/>
      <c r="F255" s="31"/>
      <c r="G255" s="31"/>
      <c r="H255" s="31"/>
      <c r="I255" s="31"/>
      <c r="J255" s="31"/>
      <c r="K255" s="31"/>
      <c r="L255" s="31"/>
      <c r="M255" s="31"/>
      <c r="N255" s="2"/>
      <c r="O255" s="31"/>
      <c r="P255" s="31"/>
      <c r="Q255" s="31"/>
      <c r="R255" s="1181"/>
      <c r="S255" s="31"/>
      <c r="T255" s="31"/>
      <c r="U255" s="2"/>
      <c r="V255" s="11"/>
      <c r="W255" s="31"/>
      <c r="X255" s="2"/>
      <c r="Y255" s="1383"/>
      <c r="Z255" s="31"/>
      <c r="AA255" s="2"/>
      <c r="AB255" s="31"/>
      <c r="AC255" s="31"/>
      <c r="AD255" s="31"/>
      <c r="AE255" s="31"/>
      <c r="AF255" s="31"/>
      <c r="AG255" s="31"/>
      <c r="AH255" s="31"/>
      <c r="AI255" s="31"/>
      <c r="AJ255" s="31"/>
      <c r="AK255" s="31"/>
      <c r="AL255" s="31"/>
      <c r="AM255" s="31"/>
      <c r="AN255" s="31"/>
      <c r="AO255" s="31"/>
      <c r="AP255" s="31"/>
    </row>
    <row r="256" ht="15.75" customHeight="1">
      <c r="A256" s="1321" t="s">
        <v>30</v>
      </c>
      <c r="B256" s="31"/>
      <c r="C256" s="31"/>
      <c r="D256" s="31"/>
      <c r="E256" s="31"/>
      <c r="F256" s="31"/>
      <c r="G256" s="31"/>
      <c r="H256" s="31"/>
      <c r="I256" s="31"/>
      <c r="J256" s="31"/>
      <c r="K256" s="31"/>
      <c r="L256" s="31"/>
      <c r="M256" s="31"/>
      <c r="N256" s="2"/>
      <c r="O256" s="31"/>
      <c r="P256" s="31"/>
      <c r="Q256" s="31"/>
      <c r="R256" s="1181"/>
      <c r="S256" s="31"/>
      <c r="T256" s="31"/>
      <c r="U256" s="2"/>
      <c r="V256" s="11"/>
      <c r="W256" s="31"/>
      <c r="X256" s="2"/>
      <c r="Y256" s="1383"/>
      <c r="Z256" s="31"/>
      <c r="AA256" s="2"/>
      <c r="AB256" s="31"/>
      <c r="AC256" s="31"/>
      <c r="AD256" s="31"/>
      <c r="AE256" s="31"/>
      <c r="AF256" s="31"/>
      <c r="AG256" s="31"/>
      <c r="AH256" s="31"/>
      <c r="AI256" s="31"/>
      <c r="AJ256" s="31"/>
      <c r="AK256" s="31"/>
      <c r="AL256" s="31"/>
      <c r="AM256" s="31"/>
      <c r="AN256" s="31"/>
      <c r="AO256" s="31"/>
      <c r="AP256" s="31"/>
    </row>
    <row r="257" ht="15.75" customHeight="1">
      <c r="A257" s="1321" t="s">
        <v>30</v>
      </c>
      <c r="B257" s="31"/>
      <c r="C257" s="31"/>
      <c r="D257" s="31"/>
      <c r="E257" s="31"/>
      <c r="F257" s="31"/>
      <c r="G257" s="31"/>
      <c r="H257" s="31"/>
      <c r="I257" s="31"/>
      <c r="J257" s="31"/>
      <c r="K257" s="31"/>
      <c r="L257" s="31"/>
      <c r="M257" s="31"/>
      <c r="N257" s="2"/>
      <c r="O257" s="31"/>
      <c r="P257" s="31"/>
      <c r="Q257" s="31"/>
      <c r="R257" s="1181"/>
      <c r="S257" s="31"/>
      <c r="T257" s="31"/>
      <c r="U257" s="2"/>
      <c r="V257" s="11"/>
      <c r="W257" s="31"/>
      <c r="X257" s="2"/>
      <c r="Y257" s="1383"/>
      <c r="Z257" s="31"/>
      <c r="AA257" s="2"/>
      <c r="AB257" s="31"/>
      <c r="AC257" s="31"/>
      <c r="AD257" s="31"/>
      <c r="AE257" s="31"/>
      <c r="AF257" s="31"/>
      <c r="AG257" s="31"/>
      <c r="AH257" s="31"/>
      <c r="AI257" s="31"/>
      <c r="AJ257" s="31"/>
      <c r="AK257" s="31"/>
      <c r="AL257" s="31"/>
      <c r="AM257" s="31"/>
      <c r="AN257" s="31"/>
      <c r="AO257" s="31"/>
      <c r="AP257" s="31"/>
    </row>
    <row r="258" ht="15.75" customHeight="1">
      <c r="A258" s="1321" t="s">
        <v>30</v>
      </c>
      <c r="B258" s="31"/>
      <c r="C258" s="31"/>
      <c r="D258" s="31"/>
      <c r="E258" s="31"/>
      <c r="F258" s="31"/>
      <c r="G258" s="31"/>
      <c r="H258" s="31"/>
      <c r="I258" s="31"/>
      <c r="J258" s="31"/>
      <c r="K258" s="31"/>
      <c r="L258" s="31"/>
      <c r="M258" s="31"/>
      <c r="N258" s="2"/>
      <c r="O258" s="31"/>
      <c r="P258" s="31"/>
      <c r="Q258" s="31"/>
      <c r="R258" s="1181"/>
      <c r="S258" s="31"/>
      <c r="T258" s="31"/>
      <c r="U258" s="2"/>
      <c r="V258" s="11"/>
      <c r="W258" s="31"/>
      <c r="X258" s="2"/>
      <c r="Y258" s="1383"/>
      <c r="Z258" s="31"/>
      <c r="AA258" s="2"/>
      <c r="AB258" s="31"/>
      <c r="AC258" s="31"/>
      <c r="AD258" s="31"/>
      <c r="AE258" s="31"/>
      <c r="AF258" s="31"/>
      <c r="AG258" s="31"/>
      <c r="AH258" s="31"/>
      <c r="AI258" s="31"/>
      <c r="AJ258" s="31"/>
      <c r="AK258" s="31"/>
      <c r="AL258" s="31"/>
      <c r="AM258" s="31"/>
      <c r="AN258" s="31"/>
      <c r="AO258" s="31"/>
      <c r="AP258" s="31"/>
    </row>
    <row r="259" ht="15.75" customHeight="1">
      <c r="A259" s="1321" t="s">
        <v>30</v>
      </c>
      <c r="B259" s="31"/>
      <c r="C259" s="31"/>
      <c r="D259" s="31"/>
      <c r="E259" s="31"/>
      <c r="F259" s="31"/>
      <c r="G259" s="31"/>
      <c r="H259" s="31"/>
      <c r="I259" s="31"/>
      <c r="J259" s="31"/>
      <c r="K259" s="31"/>
      <c r="L259" s="31"/>
      <c r="M259" s="31"/>
      <c r="N259" s="2"/>
      <c r="O259" s="31"/>
      <c r="P259" s="31"/>
      <c r="Q259" s="31"/>
      <c r="R259" s="1181"/>
      <c r="S259" s="31"/>
      <c r="T259" s="31"/>
      <c r="U259" s="2"/>
      <c r="V259" s="11"/>
      <c r="W259" s="31"/>
      <c r="X259" s="2"/>
      <c r="Y259" s="1383"/>
      <c r="Z259" s="31"/>
      <c r="AA259" s="2"/>
      <c r="AB259" s="31"/>
      <c r="AC259" s="31"/>
      <c r="AD259" s="31"/>
      <c r="AE259" s="31"/>
      <c r="AF259" s="31"/>
      <c r="AG259" s="31"/>
      <c r="AH259" s="31"/>
      <c r="AI259" s="31"/>
      <c r="AJ259" s="31"/>
      <c r="AK259" s="31"/>
      <c r="AL259" s="31"/>
      <c r="AM259" s="31"/>
      <c r="AN259" s="31"/>
      <c r="AO259" s="31"/>
      <c r="AP259" s="31"/>
    </row>
    <row r="260" ht="15.75" customHeight="1">
      <c r="A260" s="1321" t="s">
        <v>30</v>
      </c>
      <c r="B260" s="31"/>
      <c r="C260" s="31"/>
      <c r="D260" s="31"/>
      <c r="E260" s="31"/>
      <c r="F260" s="31"/>
      <c r="G260" s="31"/>
      <c r="H260" s="31"/>
      <c r="I260" s="31"/>
      <c r="J260" s="31"/>
      <c r="K260" s="31"/>
      <c r="L260" s="31"/>
      <c r="M260" s="31"/>
      <c r="N260" s="2"/>
      <c r="O260" s="31"/>
      <c r="P260" s="31"/>
      <c r="Q260" s="31"/>
      <c r="R260" s="1181"/>
      <c r="S260" s="31"/>
      <c r="T260" s="31"/>
      <c r="U260" s="2"/>
      <c r="V260" s="11"/>
      <c r="W260" s="31"/>
      <c r="X260" s="2"/>
      <c r="Y260" s="1383"/>
      <c r="Z260" s="31"/>
      <c r="AA260" s="2"/>
      <c r="AB260" s="31"/>
      <c r="AC260" s="31"/>
      <c r="AD260" s="31"/>
      <c r="AE260" s="31"/>
      <c r="AF260" s="31"/>
      <c r="AG260" s="31"/>
      <c r="AH260" s="31"/>
      <c r="AI260" s="31"/>
      <c r="AJ260" s="31"/>
      <c r="AK260" s="31"/>
      <c r="AL260" s="31"/>
      <c r="AM260" s="31"/>
      <c r="AN260" s="31"/>
      <c r="AO260" s="31"/>
      <c r="AP260" s="31"/>
    </row>
    <row r="261" ht="15.75" customHeight="1">
      <c r="A261" s="1321" t="s">
        <v>30</v>
      </c>
      <c r="B261" s="31"/>
      <c r="C261" s="31"/>
      <c r="D261" s="31"/>
      <c r="E261" s="31"/>
      <c r="F261" s="31"/>
      <c r="G261" s="31"/>
      <c r="H261" s="31"/>
      <c r="I261" s="31"/>
      <c r="J261" s="31"/>
      <c r="K261" s="31"/>
      <c r="L261" s="31"/>
      <c r="M261" s="31"/>
      <c r="N261" s="2"/>
      <c r="O261" s="31"/>
      <c r="P261" s="31"/>
      <c r="Q261" s="31"/>
      <c r="R261" s="1181"/>
      <c r="S261" s="31"/>
      <c r="T261" s="31"/>
      <c r="U261" s="2"/>
      <c r="V261" s="11"/>
      <c r="W261" s="31"/>
      <c r="X261" s="2"/>
      <c r="Y261" s="1383"/>
      <c r="Z261" s="31"/>
      <c r="AA261" s="2"/>
      <c r="AB261" s="31"/>
      <c r="AC261" s="31"/>
      <c r="AD261" s="31"/>
      <c r="AE261" s="31"/>
      <c r="AF261" s="31"/>
      <c r="AG261" s="31"/>
      <c r="AH261" s="31"/>
      <c r="AI261" s="31"/>
      <c r="AJ261" s="31"/>
      <c r="AK261" s="31"/>
      <c r="AL261" s="31"/>
      <c r="AM261" s="31"/>
      <c r="AN261" s="31"/>
      <c r="AO261" s="31"/>
      <c r="AP261" s="31"/>
    </row>
    <row r="262" ht="15.75" customHeight="1">
      <c r="A262" s="1321" t="s">
        <v>30</v>
      </c>
      <c r="B262" s="31"/>
      <c r="C262" s="31"/>
      <c r="D262" s="31"/>
      <c r="E262" s="31"/>
      <c r="F262" s="31"/>
      <c r="G262" s="31"/>
      <c r="H262" s="31"/>
      <c r="I262" s="31"/>
      <c r="J262" s="31"/>
      <c r="K262" s="31"/>
      <c r="L262" s="31"/>
      <c r="M262" s="31"/>
      <c r="N262" s="2"/>
      <c r="O262" s="31"/>
      <c r="P262" s="31"/>
      <c r="Q262" s="31"/>
      <c r="R262" s="1181"/>
      <c r="S262" s="31"/>
      <c r="T262" s="31"/>
      <c r="U262" s="2"/>
      <c r="V262" s="11"/>
      <c r="W262" s="31"/>
      <c r="X262" s="2"/>
      <c r="Y262" s="1383"/>
      <c r="Z262" s="31"/>
      <c r="AA262" s="2"/>
      <c r="AB262" s="31"/>
      <c r="AC262" s="31"/>
      <c r="AD262" s="31"/>
      <c r="AE262" s="31"/>
      <c r="AF262" s="31"/>
      <c r="AG262" s="31"/>
      <c r="AH262" s="31"/>
      <c r="AI262" s="31"/>
      <c r="AJ262" s="31"/>
      <c r="AK262" s="31"/>
      <c r="AL262" s="31"/>
      <c r="AM262" s="31"/>
      <c r="AN262" s="31"/>
      <c r="AO262" s="31"/>
      <c r="AP262" s="31"/>
    </row>
    <row r="263" ht="15.75" customHeight="1">
      <c r="A263" s="1321" t="s">
        <v>30</v>
      </c>
      <c r="B263" s="31"/>
      <c r="C263" s="31"/>
      <c r="D263" s="31"/>
      <c r="E263" s="31"/>
      <c r="F263" s="31"/>
      <c r="G263" s="31"/>
      <c r="H263" s="31"/>
      <c r="I263" s="31"/>
      <c r="J263" s="31"/>
      <c r="K263" s="31"/>
      <c r="L263" s="31"/>
      <c r="M263" s="31"/>
      <c r="N263" s="2"/>
      <c r="O263" s="31"/>
      <c r="P263" s="31"/>
      <c r="Q263" s="31"/>
      <c r="R263" s="1181"/>
      <c r="S263" s="31"/>
      <c r="T263" s="31"/>
      <c r="U263" s="2"/>
      <c r="V263" s="11"/>
      <c r="W263" s="31"/>
      <c r="X263" s="2"/>
      <c r="Y263" s="1383"/>
      <c r="Z263" s="31"/>
      <c r="AA263" s="2"/>
      <c r="AB263" s="31"/>
      <c r="AC263" s="31"/>
      <c r="AD263" s="31"/>
      <c r="AE263" s="31"/>
      <c r="AF263" s="31"/>
      <c r="AG263" s="31"/>
      <c r="AH263" s="31"/>
      <c r="AI263" s="31"/>
      <c r="AJ263" s="31"/>
      <c r="AK263" s="31"/>
      <c r="AL263" s="31"/>
      <c r="AM263" s="31"/>
      <c r="AN263" s="31"/>
      <c r="AO263" s="31"/>
      <c r="AP263" s="31"/>
    </row>
    <row r="264" ht="15.75" customHeight="1">
      <c r="A264" s="1321" t="s">
        <v>30</v>
      </c>
      <c r="B264" s="31"/>
      <c r="C264" s="31"/>
      <c r="D264" s="31"/>
      <c r="E264" s="31"/>
      <c r="F264" s="31"/>
      <c r="G264" s="31"/>
      <c r="H264" s="31"/>
      <c r="I264" s="31"/>
      <c r="J264" s="31"/>
      <c r="K264" s="31"/>
      <c r="L264" s="31"/>
      <c r="M264" s="31"/>
      <c r="N264" s="2"/>
      <c r="O264" s="31"/>
      <c r="P264" s="31"/>
      <c r="Q264" s="31"/>
      <c r="R264" s="1181"/>
      <c r="S264" s="31"/>
      <c r="T264" s="31"/>
      <c r="U264" s="2"/>
      <c r="V264" s="11"/>
      <c r="W264" s="31"/>
      <c r="X264" s="2"/>
      <c r="Y264" s="1383"/>
      <c r="Z264" s="31"/>
      <c r="AA264" s="2"/>
      <c r="AB264" s="31"/>
      <c r="AC264" s="31"/>
      <c r="AD264" s="31"/>
      <c r="AE264" s="31"/>
      <c r="AF264" s="31"/>
      <c r="AG264" s="31"/>
      <c r="AH264" s="31"/>
      <c r="AI264" s="31"/>
      <c r="AJ264" s="31"/>
      <c r="AK264" s="31"/>
      <c r="AL264" s="31"/>
      <c r="AM264" s="31"/>
      <c r="AN264" s="31"/>
      <c r="AO264" s="31"/>
      <c r="AP264" s="31"/>
    </row>
    <row r="265" ht="15.75" customHeight="1">
      <c r="A265" s="1321" t="s">
        <v>30</v>
      </c>
      <c r="B265" s="31"/>
      <c r="C265" s="31"/>
      <c r="D265" s="31"/>
      <c r="E265" s="31"/>
      <c r="F265" s="31"/>
      <c r="G265" s="31"/>
      <c r="H265" s="31"/>
      <c r="I265" s="31"/>
      <c r="J265" s="31"/>
      <c r="K265" s="31"/>
      <c r="L265" s="31"/>
      <c r="M265" s="31"/>
      <c r="N265" s="2"/>
      <c r="O265" s="31"/>
      <c r="P265" s="31"/>
      <c r="Q265" s="31"/>
      <c r="R265" s="1181"/>
      <c r="S265" s="31"/>
      <c r="T265" s="31"/>
      <c r="U265" s="2"/>
      <c r="V265" s="11"/>
      <c r="W265" s="31"/>
      <c r="X265" s="2"/>
      <c r="Y265" s="1383"/>
      <c r="Z265" s="31"/>
      <c r="AA265" s="2"/>
      <c r="AB265" s="31"/>
      <c r="AC265" s="31"/>
      <c r="AD265" s="31"/>
      <c r="AE265" s="31"/>
      <c r="AF265" s="31"/>
      <c r="AG265" s="31"/>
      <c r="AH265" s="31"/>
      <c r="AI265" s="31"/>
      <c r="AJ265" s="31"/>
      <c r="AK265" s="31"/>
      <c r="AL265" s="31"/>
      <c r="AM265" s="31"/>
      <c r="AN265" s="31"/>
      <c r="AO265" s="31"/>
      <c r="AP265" s="31"/>
    </row>
    <row r="266" ht="15.75" customHeight="1">
      <c r="A266" s="1321" t="s">
        <v>30</v>
      </c>
      <c r="B266" s="31"/>
      <c r="C266" s="31"/>
      <c r="D266" s="31"/>
      <c r="E266" s="31"/>
      <c r="F266" s="31"/>
      <c r="G266" s="31"/>
      <c r="H266" s="31"/>
      <c r="I266" s="31"/>
      <c r="J266" s="31"/>
      <c r="K266" s="31"/>
      <c r="L266" s="31"/>
      <c r="M266" s="31"/>
      <c r="N266" s="2"/>
      <c r="O266" s="31"/>
      <c r="P266" s="31"/>
      <c r="Q266" s="31"/>
      <c r="R266" s="1181"/>
      <c r="S266" s="31"/>
      <c r="T266" s="31"/>
      <c r="U266" s="2"/>
      <c r="V266" s="11"/>
      <c r="W266" s="31"/>
      <c r="X266" s="2"/>
      <c r="Y266" s="1383"/>
      <c r="Z266" s="31"/>
      <c r="AA266" s="2"/>
      <c r="AB266" s="31"/>
      <c r="AC266" s="31"/>
      <c r="AD266" s="31"/>
      <c r="AE266" s="31"/>
      <c r="AF266" s="31"/>
      <c r="AG266" s="31"/>
      <c r="AH266" s="31"/>
      <c r="AI266" s="31"/>
      <c r="AJ266" s="31"/>
      <c r="AK266" s="31"/>
      <c r="AL266" s="31"/>
      <c r="AM266" s="31"/>
      <c r="AN266" s="31"/>
      <c r="AO266" s="31"/>
      <c r="AP266" s="31"/>
    </row>
    <row r="267" ht="15.75" customHeight="1">
      <c r="A267" s="1321" t="s">
        <v>30</v>
      </c>
      <c r="B267" s="31"/>
      <c r="C267" s="31"/>
      <c r="D267" s="31"/>
      <c r="E267" s="31"/>
      <c r="F267" s="31"/>
      <c r="G267" s="31"/>
      <c r="H267" s="31"/>
      <c r="I267" s="31"/>
      <c r="J267" s="31"/>
      <c r="K267" s="31"/>
      <c r="L267" s="31"/>
      <c r="M267" s="31"/>
      <c r="N267" s="2"/>
      <c r="O267" s="31"/>
      <c r="P267" s="31"/>
      <c r="Q267" s="31"/>
      <c r="R267" s="1181"/>
      <c r="S267" s="31"/>
      <c r="T267" s="31"/>
      <c r="U267" s="2"/>
      <c r="V267" s="11"/>
      <c r="W267" s="31"/>
      <c r="X267" s="2"/>
      <c r="Y267" s="1383"/>
      <c r="Z267" s="31"/>
      <c r="AA267" s="2"/>
      <c r="AB267" s="31"/>
      <c r="AC267" s="31"/>
      <c r="AD267" s="31"/>
      <c r="AE267" s="31"/>
      <c r="AF267" s="31"/>
      <c r="AG267" s="31"/>
      <c r="AH267" s="31"/>
      <c r="AI267" s="31"/>
      <c r="AJ267" s="31"/>
      <c r="AK267" s="31"/>
      <c r="AL267" s="31"/>
      <c r="AM267" s="31"/>
      <c r="AN267" s="31"/>
      <c r="AO267" s="31"/>
      <c r="AP267" s="31"/>
    </row>
    <row r="268" ht="15.75" customHeight="1">
      <c r="A268" s="1321" t="s">
        <v>30</v>
      </c>
      <c r="B268" s="31"/>
      <c r="C268" s="31"/>
      <c r="D268" s="31"/>
      <c r="E268" s="31"/>
      <c r="F268" s="31"/>
      <c r="G268" s="31"/>
      <c r="H268" s="31"/>
      <c r="I268" s="31"/>
      <c r="J268" s="31"/>
      <c r="K268" s="31"/>
      <c r="L268" s="31"/>
      <c r="M268" s="31"/>
      <c r="N268" s="2"/>
      <c r="O268" s="31"/>
      <c r="P268" s="31"/>
      <c r="Q268" s="31"/>
      <c r="R268" s="1181"/>
      <c r="S268" s="31"/>
      <c r="T268" s="31"/>
      <c r="U268" s="2"/>
      <c r="V268" s="11"/>
      <c r="W268" s="31"/>
      <c r="X268" s="2"/>
      <c r="Y268" s="1383"/>
      <c r="Z268" s="31"/>
      <c r="AA268" s="2"/>
      <c r="AB268" s="31"/>
      <c r="AC268" s="31"/>
      <c r="AD268" s="31"/>
      <c r="AE268" s="31"/>
      <c r="AF268" s="31"/>
      <c r="AG268" s="31"/>
      <c r="AH268" s="31"/>
      <c r="AI268" s="31"/>
      <c r="AJ268" s="31"/>
      <c r="AK268" s="31"/>
      <c r="AL268" s="31"/>
      <c r="AM268" s="31"/>
      <c r="AN268" s="31"/>
      <c r="AO268" s="31"/>
      <c r="AP268" s="31"/>
    </row>
    <row r="269" ht="15.75" customHeight="1">
      <c r="A269" s="1321" t="s">
        <v>30</v>
      </c>
      <c r="B269" s="31"/>
      <c r="C269" s="31"/>
      <c r="D269" s="31"/>
      <c r="E269" s="31"/>
      <c r="F269" s="31"/>
      <c r="G269" s="31"/>
      <c r="H269" s="31"/>
      <c r="I269" s="31"/>
      <c r="J269" s="31"/>
      <c r="K269" s="31"/>
      <c r="L269" s="31"/>
      <c r="M269" s="31"/>
      <c r="N269" s="2"/>
      <c r="O269" s="31"/>
      <c r="P269" s="31"/>
      <c r="Q269" s="31"/>
      <c r="R269" s="1181"/>
      <c r="S269" s="31"/>
      <c r="T269" s="31"/>
      <c r="U269" s="2"/>
      <c r="V269" s="11"/>
      <c r="W269" s="31"/>
      <c r="X269" s="2"/>
      <c r="Y269" s="1383"/>
      <c r="Z269" s="31"/>
      <c r="AA269" s="2"/>
      <c r="AB269" s="31"/>
      <c r="AC269" s="31"/>
      <c r="AD269" s="31"/>
      <c r="AE269" s="31"/>
      <c r="AF269" s="31"/>
      <c r="AG269" s="31"/>
      <c r="AH269" s="31"/>
      <c r="AI269" s="31"/>
      <c r="AJ269" s="31"/>
      <c r="AK269" s="31"/>
      <c r="AL269" s="31"/>
      <c r="AM269" s="31"/>
      <c r="AN269" s="31"/>
      <c r="AO269" s="31"/>
      <c r="AP269" s="31"/>
    </row>
    <row r="270" ht="15.75" customHeight="1">
      <c r="A270" s="1321" t="s">
        <v>30</v>
      </c>
      <c r="B270" s="31"/>
      <c r="C270" s="31"/>
      <c r="D270" s="31"/>
      <c r="E270" s="31"/>
      <c r="F270" s="31"/>
      <c r="G270" s="31"/>
      <c r="H270" s="31"/>
      <c r="I270" s="31"/>
      <c r="J270" s="31"/>
      <c r="K270" s="31"/>
      <c r="L270" s="31"/>
      <c r="M270" s="31"/>
      <c r="N270" s="2"/>
      <c r="O270" s="31"/>
      <c r="P270" s="31"/>
      <c r="Q270" s="31"/>
      <c r="R270" s="1181"/>
      <c r="S270" s="31"/>
      <c r="T270" s="31"/>
      <c r="U270" s="2"/>
      <c r="V270" s="11"/>
      <c r="W270" s="31"/>
      <c r="X270" s="2"/>
      <c r="Y270" s="1383"/>
      <c r="Z270" s="31"/>
      <c r="AA270" s="2"/>
      <c r="AB270" s="31"/>
      <c r="AC270" s="31"/>
      <c r="AD270" s="31"/>
      <c r="AE270" s="31"/>
      <c r="AF270" s="31"/>
      <c r="AG270" s="31"/>
      <c r="AH270" s="31"/>
      <c r="AI270" s="31"/>
      <c r="AJ270" s="31"/>
      <c r="AK270" s="31"/>
      <c r="AL270" s="31"/>
      <c r="AM270" s="31"/>
      <c r="AN270" s="31"/>
      <c r="AO270" s="31"/>
      <c r="AP270" s="31"/>
    </row>
    <row r="271" ht="15.75" customHeight="1">
      <c r="A271" s="1321" t="s">
        <v>30</v>
      </c>
      <c r="B271" s="31"/>
      <c r="C271" s="31"/>
      <c r="D271" s="31"/>
      <c r="E271" s="31"/>
      <c r="F271" s="31"/>
      <c r="G271" s="31"/>
      <c r="H271" s="31"/>
      <c r="I271" s="31"/>
      <c r="J271" s="31"/>
      <c r="K271" s="31"/>
      <c r="L271" s="31"/>
      <c r="M271" s="31"/>
      <c r="N271" s="2"/>
      <c r="O271" s="31"/>
      <c r="P271" s="31"/>
      <c r="Q271" s="31"/>
      <c r="R271" s="1181"/>
      <c r="S271" s="31"/>
      <c r="T271" s="31"/>
      <c r="U271" s="2"/>
      <c r="V271" s="11"/>
      <c r="W271" s="31"/>
      <c r="X271" s="2"/>
      <c r="Y271" s="1383"/>
      <c r="Z271" s="31"/>
      <c r="AA271" s="2"/>
      <c r="AB271" s="31"/>
      <c r="AC271" s="31"/>
      <c r="AD271" s="31"/>
      <c r="AE271" s="31"/>
      <c r="AF271" s="31"/>
      <c r="AG271" s="31"/>
      <c r="AH271" s="31"/>
      <c r="AI271" s="31"/>
      <c r="AJ271" s="31"/>
      <c r="AK271" s="31"/>
      <c r="AL271" s="31"/>
      <c r="AM271" s="31"/>
      <c r="AN271" s="31"/>
      <c r="AO271" s="31"/>
      <c r="AP271" s="31"/>
    </row>
    <row r="272" ht="15.75" customHeight="1">
      <c r="A272" s="1321" t="s">
        <v>30</v>
      </c>
      <c r="B272" s="31"/>
      <c r="C272" s="31"/>
      <c r="D272" s="31"/>
      <c r="E272" s="31"/>
      <c r="F272" s="31"/>
      <c r="G272" s="31"/>
      <c r="H272" s="31"/>
      <c r="I272" s="31"/>
      <c r="J272" s="31"/>
      <c r="K272" s="31"/>
      <c r="L272" s="31"/>
      <c r="M272" s="31"/>
      <c r="N272" s="2"/>
      <c r="O272" s="31"/>
      <c r="P272" s="31"/>
      <c r="Q272" s="31"/>
      <c r="R272" s="1181"/>
      <c r="S272" s="31"/>
      <c r="T272" s="31"/>
      <c r="U272" s="2"/>
      <c r="V272" s="11"/>
      <c r="W272" s="31"/>
      <c r="X272" s="2"/>
      <c r="Y272" s="1383"/>
      <c r="Z272" s="31"/>
      <c r="AA272" s="2"/>
      <c r="AB272" s="31"/>
      <c r="AC272" s="31"/>
      <c r="AD272" s="31"/>
      <c r="AE272" s="31"/>
      <c r="AF272" s="31"/>
      <c r="AG272" s="31"/>
      <c r="AH272" s="31"/>
      <c r="AI272" s="31"/>
      <c r="AJ272" s="31"/>
      <c r="AK272" s="31"/>
      <c r="AL272" s="31"/>
      <c r="AM272" s="31"/>
      <c r="AN272" s="31"/>
      <c r="AO272" s="31"/>
      <c r="AP272" s="31"/>
    </row>
    <row r="273" ht="15.75" customHeight="1">
      <c r="A273" s="1321" t="s">
        <v>30</v>
      </c>
      <c r="B273" s="31"/>
      <c r="C273" s="31"/>
      <c r="D273" s="31"/>
      <c r="E273" s="31"/>
      <c r="F273" s="31"/>
      <c r="G273" s="31"/>
      <c r="H273" s="31"/>
      <c r="I273" s="31"/>
      <c r="J273" s="31"/>
      <c r="K273" s="31"/>
      <c r="L273" s="31"/>
      <c r="M273" s="31"/>
      <c r="N273" s="2"/>
      <c r="O273" s="31"/>
      <c r="P273" s="31"/>
      <c r="Q273" s="31"/>
      <c r="R273" s="1181"/>
      <c r="S273" s="31"/>
      <c r="T273" s="31"/>
      <c r="U273" s="2"/>
      <c r="V273" s="11"/>
      <c r="W273" s="31"/>
      <c r="X273" s="2"/>
      <c r="Y273" s="1383"/>
      <c r="Z273" s="31"/>
      <c r="AA273" s="2"/>
      <c r="AB273" s="31"/>
      <c r="AC273" s="31"/>
      <c r="AD273" s="31"/>
      <c r="AE273" s="31"/>
      <c r="AF273" s="31"/>
      <c r="AG273" s="31"/>
      <c r="AH273" s="31"/>
      <c r="AI273" s="31"/>
      <c r="AJ273" s="31"/>
      <c r="AK273" s="31"/>
      <c r="AL273" s="31"/>
      <c r="AM273" s="31"/>
      <c r="AN273" s="31"/>
      <c r="AO273" s="31"/>
      <c r="AP273" s="31"/>
    </row>
    <row r="274" ht="15.75" customHeight="1">
      <c r="A274" s="1321" t="s">
        <v>30</v>
      </c>
      <c r="B274" s="31"/>
      <c r="C274" s="31"/>
      <c r="D274" s="31"/>
      <c r="E274" s="31"/>
      <c r="F274" s="31"/>
      <c r="G274" s="31"/>
      <c r="H274" s="31"/>
      <c r="I274" s="31"/>
      <c r="J274" s="31"/>
      <c r="K274" s="31"/>
      <c r="L274" s="31"/>
      <c r="M274" s="31"/>
      <c r="N274" s="2"/>
      <c r="O274" s="31"/>
      <c r="P274" s="31"/>
      <c r="Q274" s="31"/>
      <c r="R274" s="1181"/>
      <c r="S274" s="31"/>
      <c r="T274" s="31"/>
      <c r="U274" s="2"/>
      <c r="V274" s="11"/>
      <c r="W274" s="31"/>
      <c r="X274" s="2"/>
      <c r="Y274" s="1383"/>
      <c r="Z274" s="31"/>
      <c r="AA274" s="2"/>
      <c r="AB274" s="31"/>
      <c r="AC274" s="31"/>
      <c r="AD274" s="31"/>
      <c r="AE274" s="31"/>
      <c r="AF274" s="31"/>
      <c r="AG274" s="31"/>
      <c r="AH274" s="31"/>
      <c r="AI274" s="31"/>
      <c r="AJ274" s="31"/>
      <c r="AK274" s="31"/>
      <c r="AL274" s="31"/>
      <c r="AM274" s="31"/>
      <c r="AN274" s="31"/>
      <c r="AO274" s="31"/>
      <c r="AP274" s="31"/>
    </row>
    <row r="275" ht="15.75" customHeight="1">
      <c r="A275" s="1321" t="s">
        <v>30</v>
      </c>
      <c r="B275" s="31"/>
      <c r="C275" s="31"/>
      <c r="D275" s="31"/>
      <c r="E275" s="31"/>
      <c r="F275" s="31"/>
      <c r="G275" s="31"/>
      <c r="H275" s="31"/>
      <c r="I275" s="31"/>
      <c r="J275" s="31"/>
      <c r="K275" s="31"/>
      <c r="L275" s="31"/>
      <c r="M275" s="31"/>
      <c r="N275" s="2"/>
      <c r="O275" s="31"/>
      <c r="P275" s="31"/>
      <c r="Q275" s="31"/>
      <c r="R275" s="1181"/>
      <c r="S275" s="31"/>
      <c r="T275" s="31"/>
      <c r="U275" s="2"/>
      <c r="V275" s="11"/>
      <c r="W275" s="31"/>
      <c r="X275" s="2"/>
      <c r="Y275" s="1383"/>
      <c r="Z275" s="31"/>
      <c r="AA275" s="2"/>
      <c r="AB275" s="31"/>
      <c r="AC275" s="31"/>
      <c r="AD275" s="31"/>
      <c r="AE275" s="31"/>
      <c r="AF275" s="31"/>
      <c r="AG275" s="31"/>
      <c r="AH275" s="31"/>
      <c r="AI275" s="31"/>
      <c r="AJ275" s="31"/>
      <c r="AK275" s="31"/>
      <c r="AL275" s="31"/>
      <c r="AM275" s="31"/>
      <c r="AN275" s="31"/>
      <c r="AO275" s="31"/>
      <c r="AP275" s="31"/>
    </row>
    <row r="276" ht="15.75" customHeight="1">
      <c r="A276" s="1321" t="s">
        <v>30</v>
      </c>
      <c r="B276" s="31"/>
      <c r="C276" s="31"/>
      <c r="D276" s="31"/>
      <c r="E276" s="31"/>
      <c r="F276" s="31"/>
      <c r="G276" s="31"/>
      <c r="H276" s="31"/>
      <c r="I276" s="31"/>
      <c r="J276" s="31"/>
      <c r="K276" s="31"/>
      <c r="L276" s="31"/>
      <c r="M276" s="31"/>
      <c r="N276" s="2"/>
      <c r="O276" s="31"/>
      <c r="P276" s="31"/>
      <c r="Q276" s="31"/>
      <c r="R276" s="1181"/>
      <c r="S276" s="31"/>
      <c r="T276" s="31"/>
      <c r="U276" s="2"/>
      <c r="V276" s="11"/>
      <c r="W276" s="31"/>
      <c r="X276" s="2"/>
      <c r="Y276" s="1383"/>
      <c r="Z276" s="31"/>
      <c r="AA276" s="2"/>
      <c r="AB276" s="31"/>
      <c r="AC276" s="31"/>
      <c r="AD276" s="31"/>
      <c r="AE276" s="31"/>
      <c r="AF276" s="31"/>
      <c r="AG276" s="31"/>
      <c r="AH276" s="31"/>
      <c r="AI276" s="31"/>
      <c r="AJ276" s="31"/>
      <c r="AK276" s="31"/>
      <c r="AL276" s="31"/>
      <c r="AM276" s="31"/>
      <c r="AN276" s="31"/>
      <c r="AO276" s="31"/>
      <c r="AP276" s="31"/>
    </row>
    <row r="277" ht="15.75" customHeight="1">
      <c r="A277" s="1321" t="s">
        <v>30</v>
      </c>
      <c r="B277" s="31"/>
      <c r="C277" s="31"/>
      <c r="D277" s="31"/>
      <c r="E277" s="31"/>
      <c r="F277" s="31"/>
      <c r="G277" s="31"/>
      <c r="H277" s="31"/>
      <c r="I277" s="31"/>
      <c r="J277" s="31"/>
      <c r="K277" s="31"/>
      <c r="L277" s="31"/>
      <c r="M277" s="31"/>
      <c r="N277" s="2"/>
      <c r="O277" s="31"/>
      <c r="P277" s="31"/>
      <c r="Q277" s="31"/>
      <c r="R277" s="1181"/>
      <c r="S277" s="31"/>
      <c r="T277" s="31"/>
      <c r="U277" s="2"/>
      <c r="V277" s="11"/>
      <c r="W277" s="31"/>
      <c r="X277" s="2"/>
      <c r="Y277" s="1383"/>
      <c r="Z277" s="31"/>
      <c r="AA277" s="2"/>
      <c r="AB277" s="31"/>
      <c r="AC277" s="31"/>
      <c r="AD277" s="31"/>
      <c r="AE277" s="31"/>
      <c r="AF277" s="31"/>
      <c r="AG277" s="31"/>
      <c r="AH277" s="31"/>
      <c r="AI277" s="31"/>
      <c r="AJ277" s="31"/>
      <c r="AK277" s="31"/>
      <c r="AL277" s="31"/>
      <c r="AM277" s="31"/>
      <c r="AN277" s="31"/>
      <c r="AO277" s="31"/>
      <c r="AP277" s="31"/>
    </row>
    <row r="278" ht="15.75" customHeight="1">
      <c r="A278" s="1321" t="s">
        <v>30</v>
      </c>
      <c r="B278" s="31"/>
      <c r="C278" s="31"/>
      <c r="D278" s="31"/>
      <c r="E278" s="31"/>
      <c r="F278" s="31"/>
      <c r="G278" s="31"/>
      <c r="H278" s="31"/>
      <c r="I278" s="31"/>
      <c r="J278" s="31"/>
      <c r="K278" s="31"/>
      <c r="L278" s="31"/>
      <c r="M278" s="31"/>
      <c r="N278" s="2"/>
      <c r="O278" s="31"/>
      <c r="P278" s="31"/>
      <c r="Q278" s="31"/>
      <c r="R278" s="1181"/>
      <c r="S278" s="31"/>
      <c r="T278" s="31"/>
      <c r="U278" s="2"/>
      <c r="V278" s="11"/>
      <c r="W278" s="31"/>
      <c r="X278" s="2"/>
      <c r="Y278" s="1383"/>
      <c r="Z278" s="31"/>
      <c r="AA278" s="2"/>
      <c r="AB278" s="31"/>
      <c r="AC278" s="31"/>
      <c r="AD278" s="31"/>
      <c r="AE278" s="31"/>
      <c r="AF278" s="31"/>
      <c r="AG278" s="31"/>
      <c r="AH278" s="31"/>
      <c r="AI278" s="31"/>
      <c r="AJ278" s="31"/>
      <c r="AK278" s="31"/>
      <c r="AL278" s="31"/>
      <c r="AM278" s="31"/>
      <c r="AN278" s="31"/>
      <c r="AO278" s="31"/>
      <c r="AP278" s="31"/>
    </row>
    <row r="279" ht="15.75" customHeight="1">
      <c r="A279" s="1321" t="s">
        <v>30</v>
      </c>
      <c r="B279" s="31"/>
      <c r="C279" s="31"/>
      <c r="D279" s="31"/>
      <c r="E279" s="31"/>
      <c r="F279" s="31"/>
      <c r="G279" s="31"/>
      <c r="H279" s="31"/>
      <c r="I279" s="31"/>
      <c r="J279" s="31"/>
      <c r="K279" s="31"/>
      <c r="L279" s="31"/>
      <c r="M279" s="31"/>
      <c r="N279" s="2"/>
      <c r="O279" s="31"/>
      <c r="P279" s="31"/>
      <c r="Q279" s="31"/>
      <c r="R279" s="1181"/>
      <c r="S279" s="31"/>
      <c r="T279" s="31"/>
      <c r="U279" s="2"/>
      <c r="V279" s="11"/>
      <c r="W279" s="31"/>
      <c r="X279" s="2"/>
      <c r="Y279" s="1383"/>
      <c r="Z279" s="31"/>
      <c r="AA279" s="2"/>
      <c r="AB279" s="31"/>
      <c r="AC279" s="31"/>
      <c r="AD279" s="31"/>
      <c r="AE279" s="31"/>
      <c r="AF279" s="31"/>
      <c r="AG279" s="31"/>
      <c r="AH279" s="31"/>
      <c r="AI279" s="31"/>
      <c r="AJ279" s="31"/>
      <c r="AK279" s="31"/>
      <c r="AL279" s="31"/>
      <c r="AM279" s="31"/>
      <c r="AN279" s="31"/>
      <c r="AO279" s="31"/>
      <c r="AP279" s="31"/>
    </row>
    <row r="280" ht="15.75" customHeight="1">
      <c r="A280" s="1321" t="s">
        <v>30</v>
      </c>
      <c r="B280" s="31"/>
      <c r="C280" s="31"/>
      <c r="D280" s="31"/>
      <c r="E280" s="31"/>
      <c r="F280" s="31"/>
      <c r="G280" s="31"/>
      <c r="H280" s="31"/>
      <c r="I280" s="31"/>
      <c r="J280" s="31"/>
      <c r="K280" s="31"/>
      <c r="L280" s="31"/>
      <c r="M280" s="31"/>
      <c r="N280" s="2"/>
      <c r="O280" s="31"/>
      <c r="P280" s="31"/>
      <c r="Q280" s="31"/>
      <c r="R280" s="1181"/>
      <c r="S280" s="31"/>
      <c r="T280" s="31"/>
      <c r="U280" s="2"/>
      <c r="V280" s="11"/>
      <c r="W280" s="31"/>
      <c r="X280" s="2"/>
      <c r="Y280" s="1383"/>
      <c r="Z280" s="31"/>
      <c r="AA280" s="2"/>
      <c r="AB280" s="31"/>
      <c r="AC280" s="31"/>
      <c r="AD280" s="31"/>
      <c r="AE280" s="31"/>
      <c r="AF280" s="31"/>
      <c r="AG280" s="31"/>
      <c r="AH280" s="31"/>
      <c r="AI280" s="31"/>
      <c r="AJ280" s="31"/>
      <c r="AK280" s="31"/>
      <c r="AL280" s="31"/>
      <c r="AM280" s="31"/>
      <c r="AN280" s="31"/>
      <c r="AO280" s="31"/>
      <c r="AP280" s="31"/>
    </row>
    <row r="281" ht="15.75" customHeight="1">
      <c r="A281" s="1321" t="s">
        <v>30</v>
      </c>
      <c r="B281" s="31"/>
      <c r="C281" s="31"/>
      <c r="D281" s="31"/>
      <c r="E281" s="31"/>
      <c r="F281" s="31"/>
      <c r="G281" s="31"/>
      <c r="H281" s="31"/>
      <c r="I281" s="31"/>
      <c r="J281" s="31"/>
      <c r="K281" s="31"/>
      <c r="L281" s="31"/>
      <c r="M281" s="31"/>
      <c r="N281" s="2"/>
      <c r="O281" s="31"/>
      <c r="P281" s="31"/>
      <c r="Q281" s="31"/>
      <c r="R281" s="1181"/>
      <c r="S281" s="31"/>
      <c r="T281" s="31"/>
      <c r="U281" s="2"/>
      <c r="V281" s="11"/>
      <c r="W281" s="31"/>
      <c r="X281" s="2"/>
      <c r="Y281" s="1383"/>
      <c r="Z281" s="31"/>
      <c r="AA281" s="2"/>
      <c r="AB281" s="31"/>
      <c r="AC281" s="31"/>
      <c r="AD281" s="31"/>
      <c r="AE281" s="31"/>
      <c r="AF281" s="31"/>
      <c r="AG281" s="31"/>
      <c r="AH281" s="31"/>
      <c r="AI281" s="31"/>
      <c r="AJ281" s="31"/>
      <c r="AK281" s="31"/>
      <c r="AL281" s="31"/>
      <c r="AM281" s="31"/>
      <c r="AN281" s="31"/>
      <c r="AO281" s="31"/>
      <c r="AP281" s="31"/>
    </row>
    <row r="282" ht="15.75" customHeight="1">
      <c r="A282" s="1321" t="s">
        <v>30</v>
      </c>
      <c r="B282" s="31"/>
      <c r="C282" s="31"/>
      <c r="D282" s="31"/>
      <c r="E282" s="31"/>
      <c r="F282" s="31"/>
      <c r="G282" s="31"/>
      <c r="H282" s="31"/>
      <c r="I282" s="31"/>
      <c r="J282" s="31"/>
      <c r="K282" s="31"/>
      <c r="L282" s="31"/>
      <c r="M282" s="31"/>
      <c r="N282" s="2"/>
      <c r="O282" s="31"/>
      <c r="P282" s="31"/>
      <c r="Q282" s="31"/>
      <c r="R282" s="1181"/>
      <c r="S282" s="31"/>
      <c r="T282" s="31"/>
      <c r="U282" s="2"/>
      <c r="V282" s="11"/>
      <c r="W282" s="31"/>
      <c r="X282" s="2"/>
      <c r="Y282" s="1383"/>
      <c r="Z282" s="31"/>
      <c r="AA282" s="2"/>
      <c r="AB282" s="31"/>
      <c r="AC282" s="31"/>
      <c r="AD282" s="31"/>
      <c r="AE282" s="31"/>
      <c r="AF282" s="31"/>
      <c r="AG282" s="31"/>
      <c r="AH282" s="31"/>
      <c r="AI282" s="31"/>
      <c r="AJ282" s="31"/>
      <c r="AK282" s="31"/>
      <c r="AL282" s="31"/>
      <c r="AM282" s="31"/>
      <c r="AN282" s="31"/>
      <c r="AO282" s="31"/>
      <c r="AP282" s="31"/>
    </row>
    <row r="283" ht="15.75" customHeight="1">
      <c r="A283" s="1321" t="s">
        <v>30</v>
      </c>
      <c r="B283" s="31"/>
      <c r="C283" s="31"/>
      <c r="D283" s="31"/>
      <c r="E283" s="31"/>
      <c r="F283" s="31"/>
      <c r="G283" s="31"/>
      <c r="H283" s="31"/>
      <c r="I283" s="31"/>
      <c r="J283" s="31"/>
      <c r="K283" s="31"/>
      <c r="L283" s="31"/>
      <c r="M283" s="31"/>
      <c r="N283" s="2"/>
      <c r="O283" s="31"/>
      <c r="P283" s="31"/>
      <c r="Q283" s="31"/>
      <c r="R283" s="1181"/>
      <c r="S283" s="31"/>
      <c r="T283" s="31"/>
      <c r="U283" s="2"/>
      <c r="V283" s="11"/>
      <c r="W283" s="31"/>
      <c r="X283" s="2"/>
      <c r="Y283" s="1383"/>
      <c r="Z283" s="31"/>
      <c r="AA283" s="2"/>
      <c r="AB283" s="31"/>
      <c r="AC283" s="31"/>
      <c r="AD283" s="31"/>
      <c r="AE283" s="31"/>
      <c r="AF283" s="31"/>
      <c r="AG283" s="31"/>
      <c r="AH283" s="31"/>
      <c r="AI283" s="31"/>
      <c r="AJ283" s="31"/>
      <c r="AK283" s="31"/>
      <c r="AL283" s="31"/>
      <c r="AM283" s="31"/>
      <c r="AN283" s="31"/>
      <c r="AO283" s="31"/>
      <c r="AP283" s="31"/>
    </row>
    <row r="284" ht="15.75" customHeight="1">
      <c r="A284" s="1321" t="s">
        <v>30</v>
      </c>
      <c r="B284" s="31"/>
      <c r="C284" s="31"/>
      <c r="D284" s="31"/>
      <c r="E284" s="31"/>
      <c r="F284" s="31"/>
      <c r="G284" s="31"/>
      <c r="H284" s="31"/>
      <c r="I284" s="31"/>
      <c r="J284" s="31"/>
      <c r="K284" s="31"/>
      <c r="L284" s="31"/>
      <c r="M284" s="31"/>
      <c r="N284" s="2"/>
      <c r="O284" s="31"/>
      <c r="P284" s="31"/>
      <c r="Q284" s="31"/>
      <c r="R284" s="1181"/>
      <c r="S284" s="31"/>
      <c r="T284" s="31"/>
      <c r="U284" s="2"/>
      <c r="V284" s="11"/>
      <c r="W284" s="31"/>
      <c r="X284" s="2"/>
      <c r="Y284" s="1383"/>
      <c r="Z284" s="31"/>
      <c r="AA284" s="2"/>
      <c r="AB284" s="31"/>
      <c r="AC284" s="31"/>
      <c r="AD284" s="31"/>
      <c r="AE284" s="31"/>
      <c r="AF284" s="31"/>
      <c r="AG284" s="31"/>
      <c r="AH284" s="31"/>
      <c r="AI284" s="31"/>
      <c r="AJ284" s="31"/>
      <c r="AK284" s="31"/>
      <c r="AL284" s="31"/>
      <c r="AM284" s="31"/>
      <c r="AN284" s="31"/>
      <c r="AO284" s="31"/>
      <c r="AP284" s="31"/>
    </row>
    <row r="285" ht="15.75" customHeight="1">
      <c r="A285" s="1321" t="s">
        <v>30</v>
      </c>
      <c r="B285" s="31"/>
      <c r="C285" s="31"/>
      <c r="D285" s="31"/>
      <c r="E285" s="31"/>
      <c r="F285" s="31"/>
      <c r="G285" s="31"/>
      <c r="H285" s="31"/>
      <c r="I285" s="31"/>
      <c r="J285" s="31"/>
      <c r="K285" s="31"/>
      <c r="L285" s="31"/>
      <c r="M285" s="31"/>
      <c r="N285" s="2"/>
      <c r="O285" s="31"/>
      <c r="P285" s="31"/>
      <c r="Q285" s="31"/>
      <c r="R285" s="1181"/>
      <c r="S285" s="31"/>
      <c r="T285" s="31"/>
      <c r="U285" s="2"/>
      <c r="V285" s="11"/>
      <c r="W285" s="31"/>
      <c r="X285" s="2"/>
      <c r="Y285" s="1383"/>
      <c r="Z285" s="31"/>
      <c r="AA285" s="2"/>
      <c r="AB285" s="31"/>
      <c r="AC285" s="31"/>
      <c r="AD285" s="31"/>
      <c r="AE285" s="31"/>
      <c r="AF285" s="31"/>
      <c r="AG285" s="31"/>
      <c r="AH285" s="31"/>
      <c r="AI285" s="31"/>
      <c r="AJ285" s="31"/>
      <c r="AK285" s="31"/>
      <c r="AL285" s="31"/>
      <c r="AM285" s="31"/>
      <c r="AN285" s="31"/>
      <c r="AO285" s="31"/>
      <c r="AP285" s="31"/>
    </row>
    <row r="286" ht="15.75" customHeight="1">
      <c r="A286" s="1321" t="s">
        <v>30</v>
      </c>
      <c r="B286" s="31"/>
      <c r="C286" s="31"/>
      <c r="D286" s="31"/>
      <c r="E286" s="31"/>
      <c r="F286" s="31"/>
      <c r="G286" s="31"/>
      <c r="H286" s="31"/>
      <c r="I286" s="31"/>
      <c r="J286" s="31"/>
      <c r="K286" s="31"/>
      <c r="L286" s="31"/>
      <c r="M286" s="31"/>
      <c r="N286" s="2"/>
      <c r="O286" s="31"/>
      <c r="P286" s="31"/>
      <c r="Q286" s="31"/>
      <c r="R286" s="1181"/>
      <c r="S286" s="31"/>
      <c r="T286" s="31"/>
      <c r="U286" s="2"/>
      <c r="V286" s="11"/>
      <c r="W286" s="31"/>
      <c r="X286" s="2"/>
      <c r="Y286" s="1383"/>
      <c r="Z286" s="31"/>
      <c r="AA286" s="2"/>
      <c r="AB286" s="31"/>
      <c r="AC286" s="31"/>
      <c r="AD286" s="31"/>
      <c r="AE286" s="31"/>
      <c r="AF286" s="31"/>
      <c r="AG286" s="31"/>
      <c r="AH286" s="31"/>
      <c r="AI286" s="31"/>
      <c r="AJ286" s="31"/>
      <c r="AK286" s="31"/>
      <c r="AL286" s="31"/>
      <c r="AM286" s="31"/>
      <c r="AN286" s="31"/>
      <c r="AO286" s="31"/>
      <c r="AP286" s="31"/>
    </row>
    <row r="287" ht="15.75" customHeight="1">
      <c r="A287" s="1321" t="s">
        <v>30</v>
      </c>
      <c r="B287" s="31"/>
      <c r="C287" s="31"/>
      <c r="D287" s="31"/>
      <c r="E287" s="31"/>
      <c r="F287" s="31"/>
      <c r="G287" s="31"/>
      <c r="H287" s="31"/>
      <c r="I287" s="31"/>
      <c r="J287" s="31"/>
      <c r="K287" s="31"/>
      <c r="L287" s="31"/>
      <c r="M287" s="31"/>
      <c r="N287" s="2"/>
      <c r="O287" s="31"/>
      <c r="P287" s="31"/>
      <c r="Q287" s="31"/>
      <c r="R287" s="1181"/>
      <c r="S287" s="31"/>
      <c r="T287" s="31"/>
      <c r="U287" s="2"/>
      <c r="V287" s="11"/>
      <c r="W287" s="31"/>
      <c r="X287" s="2"/>
      <c r="Y287" s="1383"/>
      <c r="Z287" s="31"/>
      <c r="AA287" s="2"/>
      <c r="AB287" s="31"/>
      <c r="AC287" s="31"/>
      <c r="AD287" s="31"/>
      <c r="AE287" s="31"/>
      <c r="AF287" s="31"/>
      <c r="AG287" s="31"/>
      <c r="AH287" s="31"/>
      <c r="AI287" s="31"/>
      <c r="AJ287" s="31"/>
      <c r="AK287" s="31"/>
      <c r="AL287" s="31"/>
      <c r="AM287" s="31"/>
      <c r="AN287" s="31"/>
      <c r="AO287" s="31"/>
      <c r="AP287" s="31"/>
    </row>
    <row r="288" ht="15.75" customHeight="1">
      <c r="A288" s="1321" t="s">
        <v>30</v>
      </c>
      <c r="B288" s="31"/>
      <c r="C288" s="31"/>
      <c r="D288" s="31"/>
      <c r="E288" s="31"/>
      <c r="F288" s="31"/>
      <c r="G288" s="31"/>
      <c r="H288" s="31"/>
      <c r="I288" s="31"/>
      <c r="J288" s="31"/>
      <c r="K288" s="31"/>
      <c r="L288" s="31"/>
      <c r="M288" s="31"/>
      <c r="N288" s="2"/>
      <c r="O288" s="31"/>
      <c r="P288" s="31"/>
      <c r="Q288" s="31"/>
      <c r="R288" s="1181"/>
      <c r="S288" s="31"/>
      <c r="T288" s="31"/>
      <c r="U288" s="2"/>
      <c r="V288" s="11"/>
      <c r="W288" s="31"/>
      <c r="X288" s="2"/>
      <c r="Y288" s="1383"/>
      <c r="Z288" s="31"/>
      <c r="AA288" s="2"/>
      <c r="AB288" s="31"/>
      <c r="AC288" s="31"/>
      <c r="AD288" s="31"/>
      <c r="AE288" s="31"/>
      <c r="AF288" s="31"/>
      <c r="AG288" s="31"/>
      <c r="AH288" s="31"/>
      <c r="AI288" s="31"/>
      <c r="AJ288" s="31"/>
      <c r="AK288" s="31"/>
      <c r="AL288" s="31"/>
      <c r="AM288" s="31"/>
      <c r="AN288" s="31"/>
      <c r="AO288" s="31"/>
      <c r="AP288" s="31"/>
    </row>
    <row r="289" ht="15.75" customHeight="1">
      <c r="A289" s="1321" t="s">
        <v>30</v>
      </c>
      <c r="B289" s="31"/>
      <c r="C289" s="31"/>
      <c r="D289" s="31"/>
      <c r="E289" s="31"/>
      <c r="F289" s="31"/>
      <c r="G289" s="31"/>
      <c r="H289" s="31"/>
      <c r="I289" s="31"/>
      <c r="J289" s="31"/>
      <c r="K289" s="31"/>
      <c r="L289" s="31"/>
      <c r="M289" s="31"/>
      <c r="N289" s="2"/>
      <c r="O289" s="31"/>
      <c r="P289" s="31"/>
      <c r="Q289" s="31"/>
      <c r="R289" s="1181"/>
      <c r="S289" s="31"/>
      <c r="T289" s="31"/>
      <c r="U289" s="2"/>
      <c r="V289" s="11"/>
      <c r="W289" s="31"/>
      <c r="X289" s="2"/>
      <c r="Y289" s="1383"/>
      <c r="Z289" s="31"/>
      <c r="AA289" s="2"/>
      <c r="AB289" s="31"/>
      <c r="AC289" s="31"/>
      <c r="AD289" s="31"/>
      <c r="AE289" s="31"/>
      <c r="AF289" s="31"/>
      <c r="AG289" s="31"/>
      <c r="AH289" s="31"/>
      <c r="AI289" s="31"/>
      <c r="AJ289" s="31"/>
      <c r="AK289" s="31"/>
      <c r="AL289" s="31"/>
      <c r="AM289" s="31"/>
      <c r="AN289" s="31"/>
      <c r="AO289" s="31"/>
      <c r="AP289" s="31"/>
    </row>
    <row r="290" ht="15.75" customHeight="1">
      <c r="A290" s="1321" t="s">
        <v>30</v>
      </c>
      <c r="B290" s="31"/>
      <c r="C290" s="31"/>
      <c r="D290" s="31"/>
      <c r="E290" s="31"/>
      <c r="F290" s="31"/>
      <c r="G290" s="31"/>
      <c r="H290" s="31"/>
      <c r="I290" s="31"/>
      <c r="J290" s="31"/>
      <c r="K290" s="31"/>
      <c r="L290" s="31"/>
      <c r="M290" s="31"/>
      <c r="N290" s="2"/>
      <c r="O290" s="31"/>
      <c r="P290" s="31"/>
      <c r="Q290" s="31"/>
      <c r="R290" s="1181"/>
      <c r="S290" s="31"/>
      <c r="T290" s="31"/>
      <c r="U290" s="2"/>
      <c r="V290" s="11"/>
      <c r="W290" s="31"/>
      <c r="X290" s="2"/>
      <c r="Y290" s="1383"/>
      <c r="Z290" s="31"/>
      <c r="AA290" s="2"/>
      <c r="AB290" s="31"/>
      <c r="AC290" s="31"/>
      <c r="AD290" s="31"/>
      <c r="AE290" s="31"/>
      <c r="AF290" s="31"/>
      <c r="AG290" s="31"/>
      <c r="AH290" s="31"/>
      <c r="AI290" s="31"/>
      <c r="AJ290" s="31"/>
      <c r="AK290" s="31"/>
      <c r="AL290" s="31"/>
      <c r="AM290" s="31"/>
      <c r="AN290" s="31"/>
      <c r="AO290" s="31"/>
      <c r="AP290" s="31"/>
    </row>
    <row r="291" ht="15.75" customHeight="1">
      <c r="A291" s="1321" t="s">
        <v>30</v>
      </c>
      <c r="B291" s="31"/>
      <c r="C291" s="31"/>
      <c r="D291" s="31"/>
      <c r="E291" s="31"/>
      <c r="F291" s="31"/>
      <c r="G291" s="31"/>
      <c r="H291" s="31"/>
      <c r="I291" s="31"/>
      <c r="J291" s="31"/>
      <c r="K291" s="31"/>
      <c r="L291" s="31"/>
      <c r="M291" s="31"/>
      <c r="N291" s="2"/>
      <c r="O291" s="31"/>
      <c r="P291" s="31"/>
      <c r="Q291" s="31"/>
      <c r="R291" s="1181"/>
      <c r="S291" s="31"/>
      <c r="T291" s="31"/>
      <c r="U291" s="2"/>
      <c r="V291" s="11"/>
      <c r="W291" s="31"/>
      <c r="X291" s="2"/>
      <c r="Y291" s="1383"/>
      <c r="Z291" s="31"/>
      <c r="AA291" s="2"/>
      <c r="AB291" s="31"/>
      <c r="AC291" s="31"/>
      <c r="AD291" s="31"/>
      <c r="AE291" s="31"/>
      <c r="AF291" s="31"/>
      <c r="AG291" s="31"/>
      <c r="AH291" s="31"/>
      <c r="AI291" s="31"/>
      <c r="AJ291" s="31"/>
      <c r="AK291" s="31"/>
      <c r="AL291" s="31"/>
      <c r="AM291" s="31"/>
      <c r="AN291" s="31"/>
      <c r="AO291" s="31"/>
      <c r="AP291" s="31"/>
    </row>
    <row r="292" ht="15.75" customHeight="1">
      <c r="A292" s="1321" t="s">
        <v>30</v>
      </c>
      <c r="B292" s="31"/>
      <c r="C292" s="31"/>
      <c r="D292" s="31"/>
      <c r="E292" s="31"/>
      <c r="F292" s="31"/>
      <c r="G292" s="31"/>
      <c r="H292" s="31"/>
      <c r="I292" s="31"/>
      <c r="J292" s="31"/>
      <c r="K292" s="31"/>
      <c r="L292" s="31"/>
      <c r="M292" s="31"/>
      <c r="N292" s="2"/>
      <c r="O292" s="31"/>
      <c r="P292" s="31"/>
      <c r="Q292" s="31"/>
      <c r="R292" s="1181"/>
      <c r="S292" s="31"/>
      <c r="T292" s="31"/>
      <c r="U292" s="2"/>
      <c r="V292" s="11"/>
      <c r="W292" s="31"/>
      <c r="X292" s="2"/>
      <c r="Y292" s="1383"/>
      <c r="Z292" s="31"/>
      <c r="AA292" s="2"/>
      <c r="AB292" s="31"/>
      <c r="AC292" s="31"/>
      <c r="AD292" s="31"/>
      <c r="AE292" s="31"/>
      <c r="AF292" s="31"/>
      <c r="AG292" s="31"/>
      <c r="AH292" s="31"/>
      <c r="AI292" s="31"/>
      <c r="AJ292" s="31"/>
      <c r="AK292" s="31"/>
      <c r="AL292" s="31"/>
      <c r="AM292" s="31"/>
      <c r="AN292" s="31"/>
      <c r="AO292" s="31"/>
      <c r="AP292" s="31"/>
    </row>
    <row r="293" ht="15.75" customHeight="1">
      <c r="A293" s="1321" t="s">
        <v>30</v>
      </c>
      <c r="B293" s="31"/>
      <c r="C293" s="31"/>
      <c r="D293" s="31"/>
      <c r="E293" s="31"/>
      <c r="F293" s="31"/>
      <c r="G293" s="31"/>
      <c r="H293" s="31"/>
      <c r="I293" s="31"/>
      <c r="J293" s="31"/>
      <c r="K293" s="31"/>
      <c r="L293" s="31"/>
      <c r="M293" s="31"/>
      <c r="N293" s="2"/>
      <c r="O293" s="31"/>
      <c r="P293" s="31"/>
      <c r="Q293" s="31"/>
      <c r="R293" s="1181"/>
      <c r="S293" s="31"/>
      <c r="T293" s="31"/>
      <c r="U293" s="2"/>
      <c r="V293" s="11"/>
      <c r="W293" s="31"/>
      <c r="X293" s="2"/>
      <c r="Y293" s="1383"/>
      <c r="Z293" s="31"/>
      <c r="AA293" s="2"/>
      <c r="AB293" s="31"/>
      <c r="AC293" s="31"/>
      <c r="AD293" s="31"/>
      <c r="AE293" s="31"/>
      <c r="AF293" s="31"/>
      <c r="AG293" s="31"/>
      <c r="AH293" s="31"/>
      <c r="AI293" s="31"/>
      <c r="AJ293" s="31"/>
      <c r="AK293" s="31"/>
      <c r="AL293" s="31"/>
      <c r="AM293" s="31"/>
      <c r="AN293" s="31"/>
      <c r="AO293" s="31"/>
      <c r="AP293" s="31"/>
    </row>
    <row r="294" ht="15.75" customHeight="1">
      <c r="A294" s="1321" t="s">
        <v>30</v>
      </c>
      <c r="B294" s="31"/>
      <c r="C294" s="31"/>
      <c r="D294" s="31"/>
      <c r="E294" s="31"/>
      <c r="F294" s="31"/>
      <c r="G294" s="31"/>
      <c r="H294" s="31"/>
      <c r="I294" s="31"/>
      <c r="J294" s="31"/>
      <c r="K294" s="31"/>
      <c r="L294" s="31"/>
      <c r="M294" s="31"/>
      <c r="N294" s="2"/>
      <c r="O294" s="31"/>
      <c r="P294" s="31"/>
      <c r="Q294" s="31"/>
      <c r="R294" s="1181"/>
      <c r="S294" s="31"/>
      <c r="T294" s="31"/>
      <c r="U294" s="2"/>
      <c r="V294" s="11"/>
      <c r="W294" s="31"/>
      <c r="X294" s="2"/>
      <c r="Y294" s="1383"/>
      <c r="Z294" s="31"/>
      <c r="AA294" s="2"/>
      <c r="AB294" s="31"/>
      <c r="AC294" s="31"/>
      <c r="AD294" s="31"/>
      <c r="AE294" s="31"/>
      <c r="AF294" s="31"/>
      <c r="AG294" s="31"/>
      <c r="AH294" s="31"/>
      <c r="AI294" s="31"/>
      <c r="AJ294" s="31"/>
      <c r="AK294" s="31"/>
      <c r="AL294" s="31"/>
      <c r="AM294" s="31"/>
      <c r="AN294" s="31"/>
      <c r="AO294" s="31"/>
      <c r="AP294" s="31"/>
    </row>
    <row r="295" ht="15.75" customHeight="1">
      <c r="A295" s="1321" t="s">
        <v>30</v>
      </c>
      <c r="B295" s="31"/>
      <c r="C295" s="31"/>
      <c r="D295" s="31"/>
      <c r="E295" s="31"/>
      <c r="F295" s="31"/>
      <c r="G295" s="31"/>
      <c r="H295" s="31"/>
      <c r="I295" s="31"/>
      <c r="J295" s="31"/>
      <c r="K295" s="31"/>
      <c r="L295" s="31"/>
      <c r="M295" s="31"/>
      <c r="N295" s="2"/>
      <c r="O295" s="31"/>
      <c r="P295" s="31"/>
      <c r="Q295" s="31"/>
      <c r="R295" s="1181"/>
      <c r="S295" s="31"/>
      <c r="T295" s="31"/>
      <c r="U295" s="2"/>
      <c r="V295" s="11"/>
      <c r="W295" s="31"/>
      <c r="X295" s="2"/>
      <c r="Y295" s="1383"/>
      <c r="Z295" s="31"/>
      <c r="AA295" s="2"/>
      <c r="AB295" s="31"/>
      <c r="AC295" s="31"/>
      <c r="AD295" s="31"/>
      <c r="AE295" s="31"/>
      <c r="AF295" s="31"/>
      <c r="AG295" s="31"/>
      <c r="AH295" s="31"/>
      <c r="AI295" s="31"/>
      <c r="AJ295" s="31"/>
      <c r="AK295" s="31"/>
      <c r="AL295" s="31"/>
      <c r="AM295" s="31"/>
      <c r="AN295" s="31"/>
      <c r="AO295" s="31"/>
      <c r="AP295" s="31"/>
    </row>
    <row r="296" ht="15.75" customHeight="1">
      <c r="A296" s="1321" t="s">
        <v>30</v>
      </c>
      <c r="B296" s="31"/>
      <c r="C296" s="31"/>
      <c r="D296" s="31"/>
      <c r="E296" s="31"/>
      <c r="F296" s="31"/>
      <c r="G296" s="31"/>
      <c r="H296" s="31"/>
      <c r="I296" s="31"/>
      <c r="J296" s="31"/>
      <c r="K296" s="31"/>
      <c r="L296" s="31"/>
      <c r="M296" s="31"/>
      <c r="N296" s="2"/>
      <c r="O296" s="31"/>
      <c r="P296" s="31"/>
      <c r="Q296" s="31"/>
      <c r="R296" s="1181"/>
      <c r="S296" s="31"/>
      <c r="T296" s="31"/>
      <c r="U296" s="2"/>
      <c r="V296" s="11"/>
      <c r="W296" s="31"/>
      <c r="X296" s="2"/>
      <c r="Y296" s="1383"/>
      <c r="Z296" s="31"/>
      <c r="AA296" s="2"/>
      <c r="AB296" s="31"/>
      <c r="AC296" s="31"/>
      <c r="AD296" s="31"/>
      <c r="AE296" s="31"/>
      <c r="AF296" s="31"/>
      <c r="AG296" s="31"/>
      <c r="AH296" s="31"/>
      <c r="AI296" s="31"/>
      <c r="AJ296" s="31"/>
      <c r="AK296" s="31"/>
      <c r="AL296" s="31"/>
      <c r="AM296" s="31"/>
      <c r="AN296" s="31"/>
      <c r="AO296" s="31"/>
      <c r="AP296" s="31"/>
    </row>
    <row r="297" ht="15.75" customHeight="1">
      <c r="A297" s="1321" t="s">
        <v>30</v>
      </c>
      <c r="B297" s="31"/>
      <c r="C297" s="31"/>
      <c r="D297" s="31"/>
      <c r="E297" s="31"/>
      <c r="F297" s="31"/>
      <c r="G297" s="31"/>
      <c r="H297" s="31"/>
      <c r="I297" s="31"/>
      <c r="J297" s="31"/>
      <c r="K297" s="31"/>
      <c r="L297" s="31"/>
      <c r="M297" s="31"/>
      <c r="N297" s="2"/>
      <c r="O297" s="31"/>
      <c r="P297" s="31"/>
      <c r="Q297" s="31"/>
      <c r="R297" s="1181"/>
      <c r="S297" s="31"/>
      <c r="T297" s="31"/>
      <c r="U297" s="2"/>
      <c r="V297" s="11"/>
      <c r="W297" s="31"/>
      <c r="X297" s="2"/>
      <c r="Y297" s="1383"/>
      <c r="Z297" s="31"/>
      <c r="AA297" s="2"/>
      <c r="AB297" s="31"/>
      <c r="AC297" s="31"/>
      <c r="AD297" s="31"/>
      <c r="AE297" s="31"/>
      <c r="AF297" s="31"/>
      <c r="AG297" s="31"/>
      <c r="AH297" s="31"/>
      <c r="AI297" s="31"/>
      <c r="AJ297" s="31"/>
      <c r="AK297" s="31"/>
      <c r="AL297" s="31"/>
      <c r="AM297" s="31"/>
      <c r="AN297" s="31"/>
      <c r="AO297" s="31"/>
      <c r="AP297" s="31"/>
    </row>
    <row r="298" ht="15.75" customHeight="1">
      <c r="A298" s="1321" t="s">
        <v>30</v>
      </c>
      <c r="B298" s="31"/>
      <c r="C298" s="31"/>
      <c r="D298" s="31"/>
      <c r="E298" s="31"/>
      <c r="F298" s="31"/>
      <c r="G298" s="31"/>
      <c r="H298" s="31"/>
      <c r="I298" s="31"/>
      <c r="J298" s="31"/>
      <c r="K298" s="31"/>
      <c r="L298" s="31"/>
      <c r="M298" s="31"/>
      <c r="N298" s="2"/>
      <c r="O298" s="31"/>
      <c r="P298" s="31"/>
      <c r="Q298" s="31"/>
      <c r="R298" s="1181"/>
      <c r="S298" s="31"/>
      <c r="T298" s="31"/>
      <c r="U298" s="2"/>
      <c r="V298" s="11"/>
      <c r="W298" s="31"/>
      <c r="X298" s="2"/>
      <c r="Y298" s="1383"/>
      <c r="Z298" s="31"/>
      <c r="AA298" s="2"/>
      <c r="AB298" s="31"/>
      <c r="AC298" s="31"/>
      <c r="AD298" s="31"/>
      <c r="AE298" s="31"/>
      <c r="AF298" s="31"/>
      <c r="AG298" s="31"/>
      <c r="AH298" s="31"/>
      <c r="AI298" s="31"/>
      <c r="AJ298" s="31"/>
      <c r="AK298" s="31"/>
      <c r="AL298" s="31"/>
      <c r="AM298" s="31"/>
      <c r="AN298" s="31"/>
      <c r="AO298" s="31"/>
      <c r="AP298" s="31"/>
    </row>
    <row r="299" ht="15.75" customHeight="1">
      <c r="A299" s="1321" t="s">
        <v>30</v>
      </c>
      <c r="B299" s="31"/>
      <c r="C299" s="31"/>
      <c r="D299" s="31"/>
      <c r="E299" s="31"/>
      <c r="F299" s="31"/>
      <c r="G299" s="31"/>
      <c r="H299" s="31"/>
      <c r="I299" s="31"/>
      <c r="J299" s="31"/>
      <c r="K299" s="31"/>
      <c r="L299" s="31"/>
      <c r="M299" s="31"/>
      <c r="N299" s="2"/>
      <c r="O299" s="31"/>
      <c r="P299" s="31"/>
      <c r="Q299" s="31"/>
      <c r="R299" s="1181"/>
      <c r="S299" s="31"/>
      <c r="T299" s="31"/>
      <c r="U299" s="2"/>
      <c r="V299" s="11"/>
      <c r="W299" s="31"/>
      <c r="X299" s="2"/>
      <c r="Y299" s="1383"/>
      <c r="Z299" s="31"/>
      <c r="AA299" s="2"/>
      <c r="AB299" s="31"/>
      <c r="AC299" s="31"/>
      <c r="AD299" s="31"/>
      <c r="AE299" s="31"/>
      <c r="AF299" s="31"/>
      <c r="AG299" s="31"/>
      <c r="AH299" s="31"/>
      <c r="AI299" s="31"/>
      <c r="AJ299" s="31"/>
      <c r="AK299" s="31"/>
      <c r="AL299" s="31"/>
      <c r="AM299" s="31"/>
      <c r="AN299" s="31"/>
      <c r="AO299" s="31"/>
      <c r="AP299" s="31"/>
    </row>
    <row r="300" ht="15.75" customHeight="1">
      <c r="A300" s="1321" t="s">
        <v>30</v>
      </c>
      <c r="B300" s="31"/>
      <c r="C300" s="31"/>
      <c r="D300" s="31"/>
      <c r="E300" s="31"/>
      <c r="F300" s="31"/>
      <c r="G300" s="31"/>
      <c r="H300" s="31"/>
      <c r="I300" s="31"/>
      <c r="J300" s="31"/>
      <c r="K300" s="31"/>
      <c r="L300" s="31"/>
      <c r="M300" s="31"/>
      <c r="N300" s="2"/>
      <c r="O300" s="31"/>
      <c r="P300" s="31"/>
      <c r="Q300" s="31"/>
      <c r="R300" s="1181"/>
      <c r="S300" s="31"/>
      <c r="T300" s="31"/>
      <c r="U300" s="2"/>
      <c r="V300" s="11"/>
      <c r="W300" s="31"/>
      <c r="X300" s="2"/>
      <c r="Y300" s="1383"/>
      <c r="Z300" s="31"/>
      <c r="AA300" s="2"/>
      <c r="AB300" s="31"/>
      <c r="AC300" s="31"/>
      <c r="AD300" s="31"/>
      <c r="AE300" s="31"/>
      <c r="AF300" s="31"/>
      <c r="AG300" s="31"/>
      <c r="AH300" s="31"/>
      <c r="AI300" s="31"/>
      <c r="AJ300" s="31"/>
      <c r="AK300" s="31"/>
      <c r="AL300" s="31"/>
      <c r="AM300" s="31"/>
      <c r="AN300" s="31"/>
      <c r="AO300" s="31"/>
      <c r="AP300" s="31"/>
    </row>
    <row r="301" ht="15.75" customHeight="1">
      <c r="A301" s="1321" t="s">
        <v>30</v>
      </c>
      <c r="B301" s="31"/>
      <c r="C301" s="31"/>
      <c r="D301" s="31"/>
      <c r="E301" s="31"/>
      <c r="F301" s="31"/>
      <c r="G301" s="31"/>
      <c r="H301" s="31"/>
      <c r="I301" s="31"/>
      <c r="J301" s="31"/>
      <c r="K301" s="31"/>
      <c r="L301" s="31"/>
      <c r="M301" s="31"/>
      <c r="N301" s="2"/>
      <c r="O301" s="31"/>
      <c r="P301" s="31"/>
      <c r="Q301" s="31"/>
      <c r="R301" s="1181"/>
      <c r="S301" s="31"/>
      <c r="T301" s="31"/>
      <c r="U301" s="2"/>
      <c r="V301" s="11"/>
      <c r="W301" s="31"/>
      <c r="X301" s="2"/>
      <c r="Y301" s="1383"/>
      <c r="Z301" s="31"/>
      <c r="AA301" s="2"/>
      <c r="AB301" s="31"/>
      <c r="AC301" s="31"/>
      <c r="AD301" s="31"/>
      <c r="AE301" s="31"/>
      <c r="AF301" s="31"/>
      <c r="AG301" s="31"/>
      <c r="AH301" s="31"/>
      <c r="AI301" s="31"/>
      <c r="AJ301" s="31"/>
      <c r="AK301" s="31"/>
      <c r="AL301" s="31"/>
      <c r="AM301" s="31"/>
      <c r="AN301" s="31"/>
      <c r="AO301" s="31"/>
      <c r="AP301" s="31"/>
    </row>
    <row r="302" ht="15.75" customHeight="1">
      <c r="A302" s="1321" t="s">
        <v>30</v>
      </c>
      <c r="B302" s="31"/>
      <c r="C302" s="31"/>
      <c r="D302" s="31"/>
      <c r="E302" s="31"/>
      <c r="F302" s="31"/>
      <c r="G302" s="31"/>
      <c r="H302" s="31"/>
      <c r="I302" s="31"/>
      <c r="J302" s="31"/>
      <c r="K302" s="31"/>
      <c r="L302" s="31"/>
      <c r="M302" s="31"/>
      <c r="N302" s="2"/>
      <c r="O302" s="31"/>
      <c r="P302" s="31"/>
      <c r="Q302" s="31"/>
      <c r="R302" s="1181"/>
      <c r="S302" s="31"/>
      <c r="T302" s="31"/>
      <c r="U302" s="2"/>
      <c r="V302" s="11"/>
      <c r="W302" s="31"/>
      <c r="X302" s="2"/>
      <c r="Y302" s="1383"/>
      <c r="Z302" s="31"/>
      <c r="AA302" s="2"/>
      <c r="AB302" s="31"/>
      <c r="AC302" s="31"/>
      <c r="AD302" s="31"/>
      <c r="AE302" s="31"/>
      <c r="AF302" s="31"/>
      <c r="AG302" s="31"/>
      <c r="AH302" s="31"/>
      <c r="AI302" s="31"/>
      <c r="AJ302" s="31"/>
      <c r="AK302" s="31"/>
      <c r="AL302" s="31"/>
      <c r="AM302" s="31"/>
      <c r="AN302" s="31"/>
      <c r="AO302" s="31"/>
      <c r="AP302" s="31"/>
    </row>
    <row r="303" ht="15.75" customHeight="1">
      <c r="A303" s="1321" t="s">
        <v>30</v>
      </c>
      <c r="B303" s="31"/>
      <c r="C303" s="31"/>
      <c r="D303" s="31"/>
      <c r="E303" s="31"/>
      <c r="F303" s="31"/>
      <c r="G303" s="31"/>
      <c r="H303" s="31"/>
      <c r="I303" s="31"/>
      <c r="J303" s="31"/>
      <c r="K303" s="31"/>
      <c r="L303" s="31"/>
      <c r="M303" s="31"/>
      <c r="N303" s="2"/>
      <c r="O303" s="31"/>
      <c r="P303" s="31"/>
      <c r="Q303" s="31"/>
      <c r="R303" s="1181"/>
      <c r="S303" s="31"/>
      <c r="T303" s="31"/>
      <c r="U303" s="2"/>
      <c r="V303" s="11"/>
      <c r="W303" s="31"/>
      <c r="X303" s="2"/>
      <c r="Y303" s="1383"/>
      <c r="Z303" s="31"/>
      <c r="AA303" s="2"/>
      <c r="AB303" s="31"/>
      <c r="AC303" s="31"/>
      <c r="AD303" s="31"/>
      <c r="AE303" s="31"/>
      <c r="AF303" s="31"/>
      <c r="AG303" s="31"/>
      <c r="AH303" s="31"/>
      <c r="AI303" s="31"/>
      <c r="AJ303" s="31"/>
      <c r="AK303" s="31"/>
      <c r="AL303" s="31"/>
      <c r="AM303" s="31"/>
      <c r="AN303" s="31"/>
      <c r="AO303" s="31"/>
      <c r="AP303" s="31"/>
    </row>
    <row r="304" ht="15.75" customHeight="1">
      <c r="A304" s="1321" t="s">
        <v>30</v>
      </c>
      <c r="B304" s="31"/>
      <c r="C304" s="31"/>
      <c r="D304" s="31"/>
      <c r="E304" s="31"/>
      <c r="F304" s="31"/>
      <c r="G304" s="31"/>
      <c r="H304" s="31"/>
      <c r="I304" s="31"/>
      <c r="J304" s="31"/>
      <c r="K304" s="31"/>
      <c r="L304" s="31"/>
      <c r="M304" s="31"/>
      <c r="N304" s="2"/>
      <c r="O304" s="31"/>
      <c r="P304" s="31"/>
      <c r="Q304" s="31"/>
      <c r="R304" s="1181"/>
      <c r="S304" s="31"/>
      <c r="T304" s="31"/>
      <c r="U304" s="2"/>
      <c r="V304" s="11"/>
      <c r="W304" s="31"/>
      <c r="X304" s="2"/>
      <c r="Y304" s="1383"/>
      <c r="Z304" s="31"/>
      <c r="AA304" s="2"/>
      <c r="AB304" s="31"/>
      <c r="AC304" s="31"/>
      <c r="AD304" s="31"/>
      <c r="AE304" s="31"/>
      <c r="AF304" s="31"/>
      <c r="AG304" s="31"/>
      <c r="AH304" s="31"/>
      <c r="AI304" s="31"/>
      <c r="AJ304" s="31"/>
      <c r="AK304" s="31"/>
      <c r="AL304" s="31"/>
      <c r="AM304" s="31"/>
      <c r="AN304" s="31"/>
      <c r="AO304" s="31"/>
      <c r="AP304" s="31"/>
    </row>
    <row r="305" ht="15.75" customHeight="1">
      <c r="A305" s="1321" t="s">
        <v>30</v>
      </c>
      <c r="B305" s="31"/>
      <c r="C305" s="31"/>
      <c r="D305" s="31"/>
      <c r="E305" s="31"/>
      <c r="F305" s="31"/>
      <c r="G305" s="31"/>
      <c r="H305" s="31"/>
      <c r="I305" s="31"/>
      <c r="J305" s="31"/>
      <c r="K305" s="31"/>
      <c r="L305" s="31"/>
      <c r="M305" s="31"/>
      <c r="N305" s="2"/>
      <c r="O305" s="31"/>
      <c r="P305" s="31"/>
      <c r="Q305" s="31"/>
      <c r="R305" s="1181"/>
      <c r="S305" s="31"/>
      <c r="T305" s="31"/>
      <c r="U305" s="2"/>
      <c r="V305" s="11"/>
      <c r="W305" s="31"/>
      <c r="X305" s="2"/>
      <c r="Y305" s="1383"/>
      <c r="Z305" s="31"/>
      <c r="AA305" s="2"/>
      <c r="AB305" s="31"/>
      <c r="AC305" s="31"/>
      <c r="AD305" s="31"/>
      <c r="AE305" s="31"/>
      <c r="AF305" s="31"/>
      <c r="AG305" s="31"/>
      <c r="AH305" s="31"/>
      <c r="AI305" s="31"/>
      <c r="AJ305" s="31"/>
      <c r="AK305" s="31"/>
      <c r="AL305" s="31"/>
      <c r="AM305" s="31"/>
      <c r="AN305" s="31"/>
      <c r="AO305" s="31"/>
      <c r="AP305" s="31"/>
    </row>
    <row r="306" ht="15.75" customHeight="1">
      <c r="A306" s="1321" t="s">
        <v>30</v>
      </c>
      <c r="B306" s="31"/>
      <c r="C306" s="31"/>
      <c r="D306" s="31"/>
      <c r="E306" s="31"/>
      <c r="F306" s="31"/>
      <c r="G306" s="31"/>
      <c r="H306" s="31"/>
      <c r="I306" s="31"/>
      <c r="J306" s="31"/>
      <c r="K306" s="31"/>
      <c r="L306" s="31"/>
      <c r="M306" s="31"/>
      <c r="N306" s="2"/>
      <c r="O306" s="31"/>
      <c r="P306" s="31"/>
      <c r="Q306" s="31"/>
      <c r="R306" s="1181"/>
      <c r="S306" s="31"/>
      <c r="T306" s="31"/>
      <c r="U306" s="2"/>
      <c r="V306" s="11"/>
      <c r="W306" s="31"/>
      <c r="X306" s="2"/>
      <c r="Y306" s="1383"/>
      <c r="Z306" s="31"/>
      <c r="AA306" s="2"/>
      <c r="AB306" s="31"/>
      <c r="AC306" s="31"/>
      <c r="AD306" s="31"/>
      <c r="AE306" s="31"/>
      <c r="AF306" s="31"/>
      <c r="AG306" s="31"/>
      <c r="AH306" s="31"/>
      <c r="AI306" s="31"/>
      <c r="AJ306" s="31"/>
      <c r="AK306" s="31"/>
      <c r="AL306" s="31"/>
      <c r="AM306" s="31"/>
      <c r="AN306" s="31"/>
      <c r="AO306" s="31"/>
      <c r="AP306" s="31"/>
    </row>
    <row r="307" ht="15.75" customHeight="1">
      <c r="A307" s="1321" t="s">
        <v>30</v>
      </c>
      <c r="B307" s="31"/>
      <c r="C307" s="31"/>
      <c r="D307" s="31"/>
      <c r="E307" s="31"/>
      <c r="F307" s="31"/>
      <c r="G307" s="31"/>
      <c r="H307" s="31"/>
      <c r="I307" s="31"/>
      <c r="J307" s="31"/>
      <c r="K307" s="31"/>
      <c r="L307" s="31"/>
      <c r="M307" s="31"/>
      <c r="N307" s="2"/>
      <c r="O307" s="31"/>
      <c r="P307" s="31"/>
      <c r="Q307" s="31"/>
      <c r="R307" s="1181"/>
      <c r="S307" s="31"/>
      <c r="T307" s="31"/>
      <c r="U307" s="2"/>
      <c r="V307" s="11"/>
      <c r="W307" s="31"/>
      <c r="X307" s="2"/>
      <c r="Y307" s="1383"/>
      <c r="Z307" s="31"/>
      <c r="AA307" s="2"/>
      <c r="AB307" s="31"/>
      <c r="AC307" s="31"/>
      <c r="AD307" s="31"/>
      <c r="AE307" s="31"/>
      <c r="AF307" s="31"/>
      <c r="AG307" s="31"/>
      <c r="AH307" s="31"/>
      <c r="AI307" s="31"/>
      <c r="AJ307" s="31"/>
      <c r="AK307" s="31"/>
      <c r="AL307" s="31"/>
      <c r="AM307" s="31"/>
      <c r="AN307" s="31"/>
      <c r="AO307" s="31"/>
      <c r="AP307" s="31"/>
    </row>
    <row r="308" ht="15.75" customHeight="1">
      <c r="A308" s="1321" t="s">
        <v>30</v>
      </c>
      <c r="B308" s="31"/>
      <c r="C308" s="31"/>
      <c r="D308" s="31"/>
      <c r="E308" s="31"/>
      <c r="F308" s="31"/>
      <c r="G308" s="31"/>
      <c r="H308" s="31"/>
      <c r="I308" s="31"/>
      <c r="J308" s="31"/>
      <c r="K308" s="31"/>
      <c r="L308" s="31"/>
      <c r="M308" s="31"/>
      <c r="N308" s="2"/>
      <c r="O308" s="31"/>
      <c r="P308" s="31"/>
      <c r="Q308" s="31"/>
      <c r="R308" s="1181"/>
      <c r="S308" s="31"/>
      <c r="T308" s="31"/>
      <c r="U308" s="2"/>
      <c r="V308" s="11"/>
      <c r="W308" s="31"/>
      <c r="X308" s="2"/>
      <c r="Y308" s="1383"/>
      <c r="Z308" s="31"/>
      <c r="AA308" s="2"/>
      <c r="AB308" s="31"/>
      <c r="AC308" s="31"/>
      <c r="AD308" s="31"/>
      <c r="AE308" s="31"/>
      <c r="AF308" s="31"/>
      <c r="AG308" s="31"/>
      <c r="AH308" s="31"/>
      <c r="AI308" s="31"/>
      <c r="AJ308" s="31"/>
      <c r="AK308" s="31"/>
      <c r="AL308" s="31"/>
      <c r="AM308" s="31"/>
      <c r="AN308" s="31"/>
      <c r="AO308" s="31"/>
      <c r="AP308" s="31"/>
    </row>
    <row r="309" ht="15.75" customHeight="1">
      <c r="A309" s="1321" t="s">
        <v>30</v>
      </c>
      <c r="B309" s="31"/>
      <c r="C309" s="31"/>
      <c r="D309" s="31"/>
      <c r="E309" s="31"/>
      <c r="F309" s="31"/>
      <c r="G309" s="31"/>
      <c r="H309" s="31"/>
      <c r="I309" s="31"/>
      <c r="J309" s="31"/>
      <c r="K309" s="31"/>
      <c r="L309" s="31"/>
      <c r="M309" s="31"/>
      <c r="N309" s="2"/>
      <c r="O309" s="31"/>
      <c r="P309" s="31"/>
      <c r="Q309" s="31"/>
      <c r="R309" s="1181"/>
      <c r="S309" s="31"/>
      <c r="T309" s="31"/>
      <c r="U309" s="2"/>
      <c r="V309" s="11"/>
      <c r="W309" s="31"/>
      <c r="X309" s="2"/>
      <c r="Y309" s="1383"/>
      <c r="Z309" s="31"/>
      <c r="AA309" s="2"/>
      <c r="AB309" s="31"/>
      <c r="AC309" s="31"/>
      <c r="AD309" s="31"/>
      <c r="AE309" s="31"/>
      <c r="AF309" s="31"/>
      <c r="AG309" s="31"/>
      <c r="AH309" s="31"/>
      <c r="AI309" s="31"/>
      <c r="AJ309" s="31"/>
      <c r="AK309" s="31"/>
      <c r="AL309" s="31"/>
      <c r="AM309" s="31"/>
      <c r="AN309" s="31"/>
      <c r="AO309" s="31"/>
      <c r="AP309" s="31"/>
    </row>
    <row r="310" ht="15.75" customHeight="1">
      <c r="A310" s="1321" t="s">
        <v>30</v>
      </c>
      <c r="B310" s="31"/>
      <c r="C310" s="31"/>
      <c r="D310" s="31"/>
      <c r="E310" s="31"/>
      <c r="F310" s="31"/>
      <c r="G310" s="31"/>
      <c r="H310" s="31"/>
      <c r="I310" s="31"/>
      <c r="J310" s="31"/>
      <c r="K310" s="31"/>
      <c r="L310" s="31"/>
      <c r="M310" s="31"/>
      <c r="N310" s="2"/>
      <c r="O310" s="31"/>
      <c r="P310" s="31"/>
      <c r="Q310" s="31"/>
      <c r="R310" s="1181"/>
      <c r="S310" s="31"/>
      <c r="T310" s="31"/>
      <c r="U310" s="2"/>
      <c r="V310" s="11"/>
      <c r="W310" s="31"/>
      <c r="X310" s="2"/>
      <c r="Y310" s="1383"/>
      <c r="Z310" s="31"/>
      <c r="AA310" s="2"/>
      <c r="AB310" s="31"/>
      <c r="AC310" s="31"/>
      <c r="AD310" s="31"/>
      <c r="AE310" s="31"/>
      <c r="AF310" s="31"/>
      <c r="AG310" s="31"/>
      <c r="AH310" s="31"/>
      <c r="AI310" s="31"/>
      <c r="AJ310" s="31"/>
      <c r="AK310" s="31"/>
      <c r="AL310" s="31"/>
      <c r="AM310" s="31"/>
      <c r="AN310" s="31"/>
      <c r="AO310" s="31"/>
      <c r="AP310" s="31"/>
    </row>
    <row r="311" ht="15.75" customHeight="1">
      <c r="A311" s="1321" t="s">
        <v>30</v>
      </c>
      <c r="B311" s="31"/>
      <c r="C311" s="31"/>
      <c r="D311" s="31"/>
      <c r="E311" s="31"/>
      <c r="F311" s="31"/>
      <c r="G311" s="31"/>
      <c r="H311" s="31"/>
      <c r="I311" s="31"/>
      <c r="J311" s="31"/>
      <c r="K311" s="31"/>
      <c r="L311" s="31"/>
      <c r="M311" s="31"/>
      <c r="N311" s="2"/>
      <c r="O311" s="31"/>
      <c r="P311" s="31"/>
      <c r="Q311" s="31"/>
      <c r="R311" s="1181"/>
      <c r="S311" s="31"/>
      <c r="T311" s="31"/>
      <c r="U311" s="2"/>
      <c r="V311" s="11"/>
      <c r="W311" s="31"/>
      <c r="X311" s="2"/>
      <c r="Y311" s="1383"/>
      <c r="Z311" s="31"/>
      <c r="AA311" s="2"/>
      <c r="AB311" s="31"/>
      <c r="AC311" s="31"/>
      <c r="AD311" s="31"/>
      <c r="AE311" s="31"/>
      <c r="AF311" s="31"/>
      <c r="AG311" s="31"/>
      <c r="AH311" s="31"/>
      <c r="AI311" s="31"/>
      <c r="AJ311" s="31"/>
      <c r="AK311" s="31"/>
      <c r="AL311" s="31"/>
      <c r="AM311" s="31"/>
      <c r="AN311" s="31"/>
      <c r="AO311" s="31"/>
      <c r="AP311" s="31"/>
    </row>
    <row r="312" ht="15.75" customHeight="1">
      <c r="A312" s="1321" t="s">
        <v>30</v>
      </c>
      <c r="B312" s="31"/>
      <c r="C312" s="31"/>
      <c r="D312" s="31"/>
      <c r="E312" s="31"/>
      <c r="F312" s="31"/>
      <c r="G312" s="31"/>
      <c r="H312" s="31"/>
      <c r="I312" s="31"/>
      <c r="J312" s="31"/>
      <c r="K312" s="31"/>
      <c r="L312" s="31"/>
      <c r="M312" s="31"/>
      <c r="N312" s="2"/>
      <c r="O312" s="31"/>
      <c r="P312" s="31"/>
      <c r="Q312" s="31"/>
      <c r="R312" s="1181"/>
      <c r="S312" s="31"/>
      <c r="T312" s="31"/>
      <c r="U312" s="2"/>
      <c r="V312" s="11"/>
      <c r="W312" s="31"/>
      <c r="X312" s="2"/>
      <c r="Y312" s="1383"/>
      <c r="Z312" s="31"/>
      <c r="AA312" s="2"/>
      <c r="AB312" s="31"/>
      <c r="AC312" s="31"/>
      <c r="AD312" s="31"/>
      <c r="AE312" s="31"/>
      <c r="AF312" s="31"/>
      <c r="AG312" s="31"/>
      <c r="AH312" s="31"/>
      <c r="AI312" s="31"/>
      <c r="AJ312" s="31"/>
      <c r="AK312" s="31"/>
      <c r="AL312" s="31"/>
      <c r="AM312" s="31"/>
      <c r="AN312" s="31"/>
      <c r="AO312" s="31"/>
      <c r="AP312" s="31"/>
    </row>
    <row r="313" ht="15.75" customHeight="1">
      <c r="A313" s="1321" t="s">
        <v>30</v>
      </c>
      <c r="B313" s="31"/>
      <c r="C313" s="31"/>
      <c r="D313" s="31"/>
      <c r="E313" s="31"/>
      <c r="F313" s="31"/>
      <c r="G313" s="31"/>
      <c r="H313" s="31"/>
      <c r="I313" s="31"/>
      <c r="J313" s="31"/>
      <c r="K313" s="31"/>
      <c r="L313" s="31"/>
      <c r="M313" s="31"/>
      <c r="N313" s="2"/>
      <c r="O313" s="31"/>
      <c r="P313" s="31"/>
      <c r="Q313" s="31"/>
      <c r="R313" s="1181"/>
      <c r="S313" s="31"/>
      <c r="T313" s="31"/>
      <c r="U313" s="2"/>
      <c r="V313" s="11"/>
      <c r="W313" s="31"/>
      <c r="X313" s="2"/>
      <c r="Y313" s="1383"/>
      <c r="Z313" s="31"/>
      <c r="AA313" s="2"/>
      <c r="AB313" s="31"/>
      <c r="AC313" s="31"/>
      <c r="AD313" s="31"/>
      <c r="AE313" s="31"/>
      <c r="AF313" s="31"/>
      <c r="AG313" s="31"/>
      <c r="AH313" s="31"/>
      <c r="AI313" s="31"/>
      <c r="AJ313" s="31"/>
      <c r="AK313" s="31"/>
      <c r="AL313" s="31"/>
      <c r="AM313" s="31"/>
      <c r="AN313" s="31"/>
      <c r="AO313" s="31"/>
      <c r="AP313" s="31"/>
    </row>
    <row r="314" ht="15.75" customHeight="1">
      <c r="A314" s="1321" t="s">
        <v>30</v>
      </c>
      <c r="B314" s="31"/>
      <c r="C314" s="31"/>
      <c r="D314" s="31"/>
      <c r="E314" s="31"/>
      <c r="F314" s="31"/>
      <c r="G314" s="31"/>
      <c r="H314" s="31"/>
      <c r="I314" s="31"/>
      <c r="J314" s="31"/>
      <c r="K314" s="31"/>
      <c r="L314" s="31"/>
      <c r="M314" s="31"/>
      <c r="N314" s="2"/>
      <c r="O314" s="31"/>
      <c r="P314" s="31"/>
      <c r="Q314" s="31"/>
      <c r="R314" s="1181"/>
      <c r="S314" s="31"/>
      <c r="T314" s="31"/>
      <c r="U314" s="2"/>
      <c r="V314" s="11"/>
      <c r="W314" s="31"/>
      <c r="X314" s="2"/>
      <c r="Y314" s="1383"/>
      <c r="Z314" s="31"/>
      <c r="AA314" s="2"/>
      <c r="AB314" s="31"/>
      <c r="AC314" s="31"/>
      <c r="AD314" s="31"/>
      <c r="AE314" s="31"/>
      <c r="AF314" s="31"/>
      <c r="AG314" s="31"/>
      <c r="AH314" s="31"/>
      <c r="AI314" s="31"/>
      <c r="AJ314" s="31"/>
      <c r="AK314" s="31"/>
      <c r="AL314" s="31"/>
      <c r="AM314" s="31"/>
      <c r="AN314" s="31"/>
      <c r="AO314" s="31"/>
      <c r="AP314" s="31"/>
    </row>
    <row r="315" ht="15.75" customHeight="1">
      <c r="A315" s="1321" t="s">
        <v>30</v>
      </c>
      <c r="B315" s="31"/>
      <c r="C315" s="31"/>
      <c r="D315" s="31"/>
      <c r="E315" s="31"/>
      <c r="F315" s="31"/>
      <c r="G315" s="31"/>
      <c r="H315" s="31"/>
      <c r="I315" s="31"/>
      <c r="J315" s="31"/>
      <c r="K315" s="31"/>
      <c r="L315" s="31"/>
      <c r="M315" s="31"/>
      <c r="N315" s="2"/>
      <c r="O315" s="31"/>
      <c r="P315" s="31"/>
      <c r="Q315" s="31"/>
      <c r="R315" s="1181"/>
      <c r="S315" s="31"/>
      <c r="T315" s="31"/>
      <c r="U315" s="2"/>
      <c r="V315" s="11"/>
      <c r="W315" s="31"/>
      <c r="X315" s="2"/>
      <c r="Y315" s="1383"/>
      <c r="Z315" s="31"/>
      <c r="AA315" s="2"/>
      <c r="AB315" s="31"/>
      <c r="AC315" s="31"/>
      <c r="AD315" s="31"/>
      <c r="AE315" s="31"/>
      <c r="AF315" s="31"/>
      <c r="AG315" s="31"/>
      <c r="AH315" s="31"/>
      <c r="AI315" s="31"/>
      <c r="AJ315" s="31"/>
      <c r="AK315" s="31"/>
      <c r="AL315" s="31"/>
      <c r="AM315" s="31"/>
      <c r="AN315" s="31"/>
      <c r="AO315" s="31"/>
      <c r="AP315" s="31"/>
    </row>
    <row r="316" ht="15.75" customHeight="1">
      <c r="A316" s="1321" t="s">
        <v>30</v>
      </c>
      <c r="B316" s="31"/>
      <c r="C316" s="31"/>
      <c r="D316" s="31"/>
      <c r="E316" s="31"/>
      <c r="F316" s="31"/>
      <c r="G316" s="31"/>
      <c r="H316" s="31"/>
      <c r="I316" s="31"/>
      <c r="J316" s="31"/>
      <c r="K316" s="31"/>
      <c r="L316" s="31"/>
      <c r="M316" s="31"/>
      <c r="N316" s="2"/>
      <c r="O316" s="31"/>
      <c r="P316" s="31"/>
      <c r="Q316" s="31"/>
      <c r="R316" s="1181"/>
      <c r="S316" s="31"/>
      <c r="T316" s="31"/>
      <c r="U316" s="2"/>
      <c r="V316" s="11"/>
      <c r="W316" s="31"/>
      <c r="X316" s="2"/>
      <c r="Y316" s="1383"/>
      <c r="Z316" s="31"/>
      <c r="AA316" s="2"/>
      <c r="AB316" s="31"/>
      <c r="AC316" s="31"/>
      <c r="AD316" s="31"/>
      <c r="AE316" s="31"/>
      <c r="AF316" s="31"/>
      <c r="AG316" s="31"/>
      <c r="AH316" s="31"/>
      <c r="AI316" s="31"/>
      <c r="AJ316" s="31"/>
      <c r="AK316" s="31"/>
      <c r="AL316" s="31"/>
      <c r="AM316" s="31"/>
      <c r="AN316" s="31"/>
      <c r="AO316" s="31"/>
      <c r="AP316" s="31"/>
    </row>
    <row r="317" ht="15.75" customHeight="1">
      <c r="A317" s="1321" t="s">
        <v>30</v>
      </c>
      <c r="B317" s="31"/>
      <c r="C317" s="31"/>
      <c r="D317" s="31"/>
      <c r="E317" s="31"/>
      <c r="F317" s="31"/>
      <c r="G317" s="31"/>
      <c r="H317" s="31"/>
      <c r="I317" s="31"/>
      <c r="J317" s="31"/>
      <c r="K317" s="31"/>
      <c r="L317" s="31"/>
      <c r="M317" s="31"/>
      <c r="N317" s="2"/>
      <c r="O317" s="31"/>
      <c r="P317" s="31"/>
      <c r="Q317" s="31"/>
      <c r="R317" s="1181"/>
      <c r="S317" s="31"/>
      <c r="T317" s="31"/>
      <c r="U317" s="2"/>
      <c r="V317" s="11"/>
      <c r="W317" s="31"/>
      <c r="X317" s="2"/>
      <c r="Y317" s="1383"/>
      <c r="Z317" s="31"/>
      <c r="AA317" s="2"/>
      <c r="AB317" s="31"/>
      <c r="AC317" s="31"/>
      <c r="AD317" s="31"/>
      <c r="AE317" s="31"/>
      <c r="AF317" s="31"/>
      <c r="AG317" s="31"/>
      <c r="AH317" s="31"/>
      <c r="AI317" s="31"/>
      <c r="AJ317" s="31"/>
      <c r="AK317" s="31"/>
      <c r="AL317" s="31"/>
      <c r="AM317" s="31"/>
      <c r="AN317" s="31"/>
      <c r="AO317" s="31"/>
      <c r="AP317" s="31"/>
    </row>
    <row r="318" ht="15.75" customHeight="1">
      <c r="A318" s="1321" t="s">
        <v>30</v>
      </c>
      <c r="B318" s="31"/>
      <c r="C318" s="31"/>
      <c r="D318" s="31"/>
      <c r="E318" s="31"/>
      <c r="F318" s="31"/>
      <c r="G318" s="31"/>
      <c r="H318" s="31"/>
      <c r="I318" s="31"/>
      <c r="J318" s="31"/>
      <c r="K318" s="31"/>
      <c r="L318" s="31"/>
      <c r="M318" s="31"/>
      <c r="N318" s="2"/>
      <c r="O318" s="31"/>
      <c r="P318" s="31"/>
      <c r="Q318" s="31"/>
      <c r="R318" s="1181"/>
      <c r="S318" s="31"/>
      <c r="T318" s="31"/>
      <c r="U318" s="2"/>
      <c r="V318" s="11"/>
      <c r="W318" s="31"/>
      <c r="X318" s="2"/>
      <c r="Y318" s="1383"/>
      <c r="Z318" s="31"/>
      <c r="AA318" s="2"/>
      <c r="AB318" s="31"/>
      <c r="AC318" s="31"/>
      <c r="AD318" s="31"/>
      <c r="AE318" s="31"/>
      <c r="AF318" s="31"/>
      <c r="AG318" s="31"/>
      <c r="AH318" s="31"/>
      <c r="AI318" s="31"/>
      <c r="AJ318" s="31"/>
      <c r="AK318" s="31"/>
      <c r="AL318" s="31"/>
      <c r="AM318" s="31"/>
      <c r="AN318" s="31"/>
      <c r="AO318" s="31"/>
      <c r="AP318" s="31"/>
    </row>
    <row r="319" ht="15.75" customHeight="1">
      <c r="A319" s="1321" t="s">
        <v>30</v>
      </c>
      <c r="B319" s="31"/>
      <c r="C319" s="31"/>
      <c r="D319" s="31"/>
      <c r="E319" s="31"/>
      <c r="F319" s="31"/>
      <c r="G319" s="31"/>
      <c r="H319" s="31"/>
      <c r="I319" s="31"/>
      <c r="J319" s="31"/>
      <c r="K319" s="31"/>
      <c r="L319" s="31"/>
      <c r="M319" s="31"/>
      <c r="N319" s="2"/>
      <c r="O319" s="31"/>
      <c r="P319" s="31"/>
      <c r="Q319" s="31"/>
      <c r="R319" s="1181"/>
      <c r="S319" s="31"/>
      <c r="T319" s="31"/>
      <c r="U319" s="2"/>
      <c r="V319" s="11"/>
      <c r="W319" s="31"/>
      <c r="X319" s="2"/>
      <c r="Y319" s="1383"/>
      <c r="Z319" s="31"/>
      <c r="AA319" s="2"/>
      <c r="AB319" s="31"/>
      <c r="AC319" s="31"/>
      <c r="AD319" s="31"/>
      <c r="AE319" s="31"/>
      <c r="AF319" s="31"/>
      <c r="AG319" s="31"/>
      <c r="AH319" s="31"/>
      <c r="AI319" s="31"/>
      <c r="AJ319" s="31"/>
      <c r="AK319" s="31"/>
      <c r="AL319" s="31"/>
      <c r="AM319" s="31"/>
      <c r="AN319" s="31"/>
      <c r="AO319" s="31"/>
      <c r="AP319" s="31"/>
    </row>
    <row r="320" ht="15.75" customHeight="1">
      <c r="A320" s="1321" t="s">
        <v>30</v>
      </c>
      <c r="B320" s="31"/>
      <c r="C320" s="31"/>
      <c r="D320" s="31"/>
      <c r="E320" s="31"/>
      <c r="F320" s="31"/>
      <c r="G320" s="31"/>
      <c r="H320" s="31"/>
      <c r="I320" s="31"/>
      <c r="J320" s="31"/>
      <c r="K320" s="31"/>
      <c r="L320" s="31"/>
      <c r="M320" s="31"/>
      <c r="N320" s="2"/>
      <c r="O320" s="31"/>
      <c r="P320" s="31"/>
      <c r="Q320" s="31"/>
      <c r="R320" s="1181"/>
      <c r="S320" s="31"/>
      <c r="T320" s="31"/>
      <c r="U320" s="2"/>
      <c r="V320" s="11"/>
      <c r="W320" s="31"/>
      <c r="X320" s="2"/>
      <c r="Y320" s="1383"/>
      <c r="Z320" s="31"/>
      <c r="AA320" s="2"/>
      <c r="AB320" s="31"/>
      <c r="AC320" s="31"/>
      <c r="AD320" s="31"/>
      <c r="AE320" s="31"/>
      <c r="AF320" s="31"/>
      <c r="AG320" s="31"/>
      <c r="AH320" s="31"/>
      <c r="AI320" s="31"/>
      <c r="AJ320" s="31"/>
      <c r="AK320" s="31"/>
      <c r="AL320" s="31"/>
      <c r="AM320" s="31"/>
      <c r="AN320" s="31"/>
      <c r="AO320" s="31"/>
      <c r="AP320" s="31"/>
    </row>
    <row r="321" ht="15.75" customHeight="1">
      <c r="A321" s="1321" t="s">
        <v>30</v>
      </c>
      <c r="B321" s="31"/>
      <c r="C321" s="31"/>
      <c r="D321" s="31"/>
      <c r="E321" s="31"/>
      <c r="F321" s="31"/>
      <c r="G321" s="31"/>
      <c r="H321" s="31"/>
      <c r="I321" s="31"/>
      <c r="J321" s="31"/>
      <c r="K321" s="31"/>
      <c r="L321" s="31"/>
      <c r="M321" s="31"/>
      <c r="N321" s="2"/>
      <c r="O321" s="31"/>
      <c r="P321" s="31"/>
      <c r="Q321" s="31"/>
      <c r="R321" s="1181"/>
      <c r="S321" s="31"/>
      <c r="T321" s="31"/>
      <c r="U321" s="2"/>
      <c r="V321" s="11"/>
      <c r="W321" s="31"/>
      <c r="X321" s="2"/>
      <c r="Y321" s="1383"/>
      <c r="Z321" s="31"/>
      <c r="AA321" s="2"/>
      <c r="AB321" s="31"/>
      <c r="AC321" s="31"/>
      <c r="AD321" s="31"/>
      <c r="AE321" s="31"/>
      <c r="AF321" s="31"/>
      <c r="AG321" s="31"/>
      <c r="AH321" s="31"/>
      <c r="AI321" s="31"/>
      <c r="AJ321" s="31"/>
      <c r="AK321" s="31"/>
      <c r="AL321" s="31"/>
      <c r="AM321" s="31"/>
      <c r="AN321" s="31"/>
      <c r="AO321" s="31"/>
      <c r="AP321" s="31"/>
    </row>
    <row r="322" ht="15.75" customHeight="1">
      <c r="A322" s="1321" t="s">
        <v>30</v>
      </c>
      <c r="B322" s="31"/>
      <c r="C322" s="31"/>
      <c r="D322" s="31"/>
      <c r="E322" s="31"/>
      <c r="F322" s="31"/>
      <c r="G322" s="31"/>
      <c r="H322" s="31"/>
      <c r="I322" s="31"/>
      <c r="J322" s="31"/>
      <c r="K322" s="31"/>
      <c r="L322" s="31"/>
      <c r="M322" s="31"/>
      <c r="N322" s="2"/>
      <c r="O322" s="31"/>
      <c r="P322" s="31"/>
      <c r="Q322" s="31"/>
      <c r="R322" s="1181"/>
      <c r="S322" s="31"/>
      <c r="T322" s="31"/>
      <c r="U322" s="2"/>
      <c r="V322" s="11"/>
      <c r="W322" s="31"/>
      <c r="X322" s="2"/>
      <c r="Y322" s="1383"/>
      <c r="Z322" s="31"/>
      <c r="AA322" s="2"/>
      <c r="AB322" s="31"/>
      <c r="AC322" s="31"/>
      <c r="AD322" s="31"/>
      <c r="AE322" s="31"/>
      <c r="AF322" s="31"/>
      <c r="AG322" s="31"/>
      <c r="AH322" s="31"/>
      <c r="AI322" s="31"/>
      <c r="AJ322" s="31"/>
      <c r="AK322" s="31"/>
      <c r="AL322" s="31"/>
      <c r="AM322" s="31"/>
      <c r="AN322" s="31"/>
      <c r="AO322" s="31"/>
      <c r="AP322" s="31"/>
    </row>
    <row r="323" ht="15.75" customHeight="1">
      <c r="A323" s="1321" t="s">
        <v>30</v>
      </c>
      <c r="B323" s="31"/>
      <c r="C323" s="31"/>
      <c r="D323" s="31"/>
      <c r="E323" s="31"/>
      <c r="F323" s="31"/>
      <c r="G323" s="31"/>
      <c r="H323" s="31"/>
      <c r="I323" s="31"/>
      <c r="J323" s="31"/>
      <c r="K323" s="31"/>
      <c r="L323" s="31"/>
      <c r="M323" s="31"/>
      <c r="N323" s="2"/>
      <c r="O323" s="31"/>
      <c r="P323" s="31"/>
      <c r="Q323" s="31"/>
      <c r="R323" s="1181"/>
      <c r="S323" s="31"/>
      <c r="T323" s="31"/>
      <c r="U323" s="2"/>
      <c r="V323" s="11"/>
      <c r="W323" s="31"/>
      <c r="X323" s="2"/>
      <c r="Y323" s="1383"/>
      <c r="Z323" s="31"/>
      <c r="AA323" s="2"/>
      <c r="AB323" s="31"/>
      <c r="AC323" s="31"/>
      <c r="AD323" s="31"/>
      <c r="AE323" s="31"/>
      <c r="AF323" s="31"/>
      <c r="AG323" s="31"/>
      <c r="AH323" s="31"/>
      <c r="AI323" s="31"/>
      <c r="AJ323" s="31"/>
      <c r="AK323" s="31"/>
      <c r="AL323" s="31"/>
      <c r="AM323" s="31"/>
      <c r="AN323" s="31"/>
      <c r="AO323" s="31"/>
      <c r="AP323" s="31"/>
    </row>
    <row r="324" ht="15.75" customHeight="1">
      <c r="A324" s="1321" t="s">
        <v>30</v>
      </c>
      <c r="B324" s="31"/>
      <c r="C324" s="31"/>
      <c r="D324" s="31"/>
      <c r="E324" s="31"/>
      <c r="F324" s="31"/>
      <c r="G324" s="31"/>
      <c r="H324" s="31"/>
      <c r="I324" s="31"/>
      <c r="J324" s="31"/>
      <c r="K324" s="31"/>
      <c r="L324" s="31"/>
      <c r="M324" s="31"/>
      <c r="N324" s="2"/>
      <c r="O324" s="31"/>
      <c r="P324" s="31"/>
      <c r="Q324" s="31"/>
      <c r="R324" s="1181"/>
      <c r="S324" s="31"/>
      <c r="T324" s="31"/>
      <c r="U324" s="2"/>
      <c r="V324" s="11"/>
      <c r="W324" s="31"/>
      <c r="X324" s="2"/>
      <c r="Y324" s="1383"/>
      <c r="Z324" s="31"/>
      <c r="AA324" s="2"/>
      <c r="AB324" s="31"/>
      <c r="AC324" s="31"/>
      <c r="AD324" s="31"/>
      <c r="AE324" s="31"/>
      <c r="AF324" s="31"/>
      <c r="AG324" s="31"/>
      <c r="AH324" s="31"/>
      <c r="AI324" s="31"/>
      <c r="AJ324" s="31"/>
      <c r="AK324" s="31"/>
      <c r="AL324" s="31"/>
      <c r="AM324" s="31"/>
      <c r="AN324" s="31"/>
      <c r="AO324" s="31"/>
      <c r="AP324" s="31"/>
    </row>
    <row r="325" ht="15.75" customHeight="1">
      <c r="A325" s="1321" t="s">
        <v>30</v>
      </c>
      <c r="B325" s="31"/>
      <c r="C325" s="31"/>
      <c r="D325" s="31"/>
      <c r="E325" s="31"/>
      <c r="F325" s="31"/>
      <c r="G325" s="31"/>
      <c r="H325" s="31"/>
      <c r="I325" s="31"/>
      <c r="J325" s="31"/>
      <c r="K325" s="31"/>
      <c r="L325" s="31"/>
      <c r="M325" s="31"/>
      <c r="N325" s="2"/>
      <c r="O325" s="31"/>
      <c r="P325" s="31"/>
      <c r="Q325" s="31"/>
      <c r="R325" s="1181"/>
      <c r="S325" s="31"/>
      <c r="T325" s="31"/>
      <c r="U325" s="2"/>
      <c r="V325" s="11"/>
      <c r="W325" s="31"/>
      <c r="X325" s="2"/>
      <c r="Y325" s="1383"/>
      <c r="Z325" s="31"/>
      <c r="AA325" s="2"/>
      <c r="AB325" s="31"/>
      <c r="AC325" s="31"/>
      <c r="AD325" s="31"/>
      <c r="AE325" s="31"/>
      <c r="AF325" s="31"/>
      <c r="AG325" s="31"/>
      <c r="AH325" s="31"/>
      <c r="AI325" s="31"/>
      <c r="AJ325" s="31"/>
      <c r="AK325" s="31"/>
      <c r="AL325" s="31"/>
      <c r="AM325" s="31"/>
      <c r="AN325" s="31"/>
      <c r="AO325" s="31"/>
      <c r="AP325" s="31"/>
    </row>
    <row r="326" ht="15.75" customHeight="1">
      <c r="A326" s="1321" t="s">
        <v>30</v>
      </c>
      <c r="B326" s="31"/>
      <c r="C326" s="31"/>
      <c r="D326" s="31"/>
      <c r="E326" s="31"/>
      <c r="F326" s="31"/>
      <c r="G326" s="31"/>
      <c r="H326" s="31"/>
      <c r="I326" s="31"/>
      <c r="J326" s="31"/>
      <c r="K326" s="31"/>
      <c r="L326" s="31"/>
      <c r="M326" s="31"/>
      <c r="N326" s="2"/>
      <c r="O326" s="31"/>
      <c r="P326" s="31"/>
      <c r="Q326" s="31"/>
      <c r="R326" s="1181"/>
      <c r="S326" s="31"/>
      <c r="T326" s="31"/>
      <c r="U326" s="2"/>
      <c r="V326" s="11"/>
      <c r="W326" s="31"/>
      <c r="X326" s="2"/>
      <c r="Y326" s="1383"/>
      <c r="Z326" s="31"/>
      <c r="AA326" s="2"/>
      <c r="AB326" s="31"/>
      <c r="AC326" s="31"/>
      <c r="AD326" s="31"/>
      <c r="AE326" s="31"/>
      <c r="AF326" s="31"/>
      <c r="AG326" s="31"/>
      <c r="AH326" s="31"/>
      <c r="AI326" s="31"/>
      <c r="AJ326" s="31"/>
      <c r="AK326" s="31"/>
      <c r="AL326" s="31"/>
      <c r="AM326" s="31"/>
      <c r="AN326" s="31"/>
      <c r="AO326" s="31"/>
      <c r="AP326" s="31"/>
    </row>
    <row r="327" ht="15.75" customHeight="1">
      <c r="A327" s="1321" t="s">
        <v>30</v>
      </c>
      <c r="B327" s="31"/>
      <c r="C327" s="31"/>
      <c r="D327" s="31"/>
      <c r="E327" s="31"/>
      <c r="F327" s="31"/>
      <c r="G327" s="31"/>
      <c r="H327" s="31"/>
      <c r="I327" s="31"/>
      <c r="J327" s="31"/>
      <c r="K327" s="31"/>
      <c r="L327" s="31"/>
      <c r="M327" s="31"/>
      <c r="N327" s="2"/>
      <c r="O327" s="31"/>
      <c r="P327" s="31"/>
      <c r="Q327" s="31"/>
      <c r="R327" s="1181"/>
      <c r="S327" s="31"/>
      <c r="T327" s="31"/>
      <c r="U327" s="2"/>
      <c r="V327" s="11"/>
      <c r="W327" s="31"/>
      <c r="X327" s="2"/>
      <c r="Y327" s="1383"/>
      <c r="Z327" s="31"/>
      <c r="AA327" s="2"/>
      <c r="AB327" s="31"/>
      <c r="AC327" s="31"/>
      <c r="AD327" s="31"/>
      <c r="AE327" s="31"/>
      <c r="AF327" s="31"/>
      <c r="AG327" s="31"/>
      <c r="AH327" s="31"/>
      <c r="AI327" s="31"/>
      <c r="AJ327" s="31"/>
      <c r="AK327" s="31"/>
      <c r="AL327" s="31"/>
      <c r="AM327" s="31"/>
      <c r="AN327" s="31"/>
      <c r="AO327" s="31"/>
      <c r="AP327" s="31"/>
    </row>
    <row r="328" ht="15.75" customHeight="1">
      <c r="A328" s="1321" t="s">
        <v>30</v>
      </c>
      <c r="B328" s="31"/>
      <c r="C328" s="31"/>
      <c r="D328" s="31"/>
      <c r="E328" s="31"/>
      <c r="F328" s="31"/>
      <c r="G328" s="31"/>
      <c r="H328" s="31"/>
      <c r="I328" s="31"/>
      <c r="J328" s="31"/>
      <c r="K328" s="31"/>
      <c r="L328" s="31"/>
      <c r="M328" s="31"/>
      <c r="N328" s="2"/>
      <c r="O328" s="31"/>
      <c r="P328" s="31"/>
      <c r="Q328" s="31"/>
      <c r="R328" s="1181"/>
      <c r="S328" s="31"/>
      <c r="T328" s="31"/>
      <c r="U328" s="2"/>
      <c r="V328" s="11"/>
      <c r="W328" s="31"/>
      <c r="X328" s="2"/>
      <c r="Y328" s="1383"/>
      <c r="Z328" s="31"/>
      <c r="AA328" s="2"/>
      <c r="AB328" s="31"/>
      <c r="AC328" s="31"/>
      <c r="AD328" s="31"/>
      <c r="AE328" s="31"/>
      <c r="AF328" s="31"/>
      <c r="AG328" s="31"/>
      <c r="AH328" s="31"/>
      <c r="AI328" s="31"/>
      <c r="AJ328" s="31"/>
      <c r="AK328" s="31"/>
      <c r="AL328" s="31"/>
      <c r="AM328" s="31"/>
      <c r="AN328" s="31"/>
      <c r="AO328" s="31"/>
      <c r="AP328" s="31"/>
    </row>
    <row r="329" ht="15.75" customHeight="1">
      <c r="A329" s="1321" t="s">
        <v>30</v>
      </c>
      <c r="B329" s="31"/>
      <c r="C329" s="31"/>
      <c r="D329" s="31"/>
      <c r="E329" s="31"/>
      <c r="F329" s="31"/>
      <c r="G329" s="31"/>
      <c r="H329" s="31"/>
      <c r="I329" s="31"/>
      <c r="J329" s="31"/>
      <c r="K329" s="31"/>
      <c r="L329" s="31"/>
      <c r="M329" s="31"/>
      <c r="N329" s="2"/>
      <c r="O329" s="31"/>
      <c r="P329" s="31"/>
      <c r="Q329" s="31"/>
      <c r="R329" s="1181"/>
      <c r="S329" s="31"/>
      <c r="T329" s="31"/>
      <c r="U329" s="2"/>
      <c r="V329" s="11"/>
      <c r="W329" s="31"/>
      <c r="X329" s="2"/>
      <c r="Y329" s="1383"/>
      <c r="Z329" s="31"/>
      <c r="AA329" s="2"/>
      <c r="AB329" s="31"/>
      <c r="AC329" s="31"/>
      <c r="AD329" s="31"/>
      <c r="AE329" s="31"/>
      <c r="AF329" s="31"/>
      <c r="AG329" s="31"/>
      <c r="AH329" s="31"/>
      <c r="AI329" s="31"/>
      <c r="AJ329" s="31"/>
      <c r="AK329" s="31"/>
      <c r="AL329" s="31"/>
      <c r="AM329" s="31"/>
      <c r="AN329" s="31"/>
      <c r="AO329" s="31"/>
      <c r="AP329" s="31"/>
    </row>
    <row r="330" ht="15.75" customHeight="1">
      <c r="A330" s="1321" t="s">
        <v>30</v>
      </c>
      <c r="B330" s="31"/>
      <c r="C330" s="31"/>
      <c r="D330" s="31"/>
      <c r="E330" s="31"/>
      <c r="F330" s="31"/>
      <c r="G330" s="31"/>
      <c r="H330" s="31"/>
      <c r="I330" s="31"/>
      <c r="J330" s="31"/>
      <c r="K330" s="31"/>
      <c r="L330" s="31"/>
      <c r="M330" s="31"/>
      <c r="N330" s="2"/>
      <c r="O330" s="31"/>
      <c r="P330" s="31"/>
      <c r="Q330" s="31"/>
      <c r="R330" s="1181"/>
      <c r="S330" s="31"/>
      <c r="T330" s="31"/>
      <c r="U330" s="2"/>
      <c r="V330" s="11"/>
      <c r="W330" s="31"/>
      <c r="X330" s="2"/>
      <c r="Y330" s="1383"/>
      <c r="Z330" s="31"/>
      <c r="AA330" s="2"/>
      <c r="AB330" s="31"/>
      <c r="AC330" s="31"/>
      <c r="AD330" s="31"/>
      <c r="AE330" s="31"/>
      <c r="AF330" s="31"/>
      <c r="AG330" s="31"/>
      <c r="AH330" s="31"/>
      <c r="AI330" s="31"/>
      <c r="AJ330" s="31"/>
      <c r="AK330" s="31"/>
      <c r="AL330" s="31"/>
      <c r="AM330" s="31"/>
      <c r="AN330" s="31"/>
      <c r="AO330" s="31"/>
      <c r="AP330" s="31"/>
    </row>
    <row r="331" ht="15.75" customHeight="1">
      <c r="A331" s="1321" t="s">
        <v>30</v>
      </c>
      <c r="B331" s="31"/>
      <c r="C331" s="31"/>
      <c r="D331" s="31"/>
      <c r="E331" s="31"/>
      <c r="F331" s="31"/>
      <c r="G331" s="31"/>
      <c r="H331" s="31"/>
      <c r="I331" s="31"/>
      <c r="J331" s="31"/>
      <c r="K331" s="31"/>
      <c r="L331" s="31"/>
      <c r="M331" s="31"/>
      <c r="N331" s="2"/>
      <c r="O331" s="31"/>
      <c r="P331" s="31"/>
      <c r="Q331" s="31"/>
      <c r="R331" s="1181"/>
      <c r="S331" s="31"/>
      <c r="T331" s="31"/>
      <c r="U331" s="2"/>
      <c r="V331" s="11"/>
      <c r="W331" s="31"/>
      <c r="X331" s="2"/>
      <c r="Y331" s="1383"/>
      <c r="Z331" s="31"/>
      <c r="AA331" s="2"/>
      <c r="AB331" s="31"/>
      <c r="AC331" s="31"/>
      <c r="AD331" s="31"/>
      <c r="AE331" s="31"/>
      <c r="AF331" s="31"/>
      <c r="AG331" s="31"/>
      <c r="AH331" s="31"/>
      <c r="AI331" s="31"/>
      <c r="AJ331" s="31"/>
      <c r="AK331" s="31"/>
      <c r="AL331" s="31"/>
      <c r="AM331" s="31"/>
      <c r="AN331" s="31"/>
      <c r="AO331" s="31"/>
      <c r="AP331" s="31"/>
    </row>
    <row r="332" ht="15.75" customHeight="1">
      <c r="A332" s="1321" t="s">
        <v>30</v>
      </c>
      <c r="B332" s="31"/>
      <c r="C332" s="31"/>
      <c r="D332" s="31"/>
      <c r="E332" s="31"/>
      <c r="F332" s="31"/>
      <c r="G332" s="31"/>
      <c r="H332" s="31"/>
      <c r="I332" s="31"/>
      <c r="J332" s="31"/>
      <c r="K332" s="31"/>
      <c r="L332" s="31"/>
      <c r="M332" s="31"/>
      <c r="N332" s="2"/>
      <c r="O332" s="31"/>
      <c r="P332" s="31"/>
      <c r="Q332" s="31"/>
      <c r="R332" s="1181"/>
      <c r="S332" s="31"/>
      <c r="T332" s="31"/>
      <c r="U332" s="2"/>
      <c r="V332" s="11"/>
      <c r="W332" s="31"/>
      <c r="X332" s="2"/>
      <c r="Y332" s="1383"/>
      <c r="Z332" s="31"/>
      <c r="AA332" s="2"/>
      <c r="AB332" s="31"/>
      <c r="AC332" s="31"/>
      <c r="AD332" s="31"/>
      <c r="AE332" s="31"/>
      <c r="AF332" s="31"/>
      <c r="AG332" s="31"/>
      <c r="AH332" s="31"/>
      <c r="AI332" s="31"/>
      <c r="AJ332" s="31"/>
      <c r="AK332" s="31"/>
      <c r="AL332" s="31"/>
      <c r="AM332" s="31"/>
      <c r="AN332" s="31"/>
      <c r="AO332" s="31"/>
      <c r="AP332" s="31"/>
    </row>
    <row r="333" ht="15.75" customHeight="1">
      <c r="A333" s="1321" t="s">
        <v>30</v>
      </c>
      <c r="B333" s="31"/>
      <c r="C333" s="31"/>
      <c r="D333" s="31"/>
      <c r="E333" s="31"/>
      <c r="F333" s="31"/>
      <c r="G333" s="31"/>
      <c r="H333" s="31"/>
      <c r="I333" s="31"/>
      <c r="J333" s="31"/>
      <c r="K333" s="31"/>
      <c r="L333" s="31"/>
      <c r="M333" s="31"/>
      <c r="N333" s="2"/>
      <c r="O333" s="31"/>
      <c r="P333" s="31"/>
      <c r="Q333" s="31"/>
      <c r="R333" s="1181"/>
      <c r="S333" s="31"/>
      <c r="T333" s="31"/>
      <c r="U333" s="2"/>
      <c r="V333" s="11"/>
      <c r="W333" s="31"/>
      <c r="X333" s="2"/>
      <c r="Y333" s="1383"/>
      <c r="Z333" s="31"/>
      <c r="AA333" s="2"/>
      <c r="AB333" s="31"/>
      <c r="AC333" s="31"/>
      <c r="AD333" s="31"/>
      <c r="AE333" s="31"/>
      <c r="AF333" s="31"/>
      <c r="AG333" s="31"/>
      <c r="AH333" s="31"/>
      <c r="AI333" s="31"/>
      <c r="AJ333" s="31"/>
      <c r="AK333" s="31"/>
      <c r="AL333" s="31"/>
      <c r="AM333" s="31"/>
      <c r="AN333" s="31"/>
      <c r="AO333" s="31"/>
      <c r="AP333" s="31"/>
    </row>
    <row r="334" ht="15.75" customHeight="1">
      <c r="A334" s="1321" t="s">
        <v>30</v>
      </c>
      <c r="B334" s="31"/>
      <c r="C334" s="31"/>
      <c r="D334" s="31"/>
      <c r="E334" s="31"/>
      <c r="F334" s="31"/>
      <c r="G334" s="31"/>
      <c r="H334" s="31"/>
      <c r="I334" s="31"/>
      <c r="J334" s="31"/>
      <c r="K334" s="31"/>
      <c r="L334" s="31"/>
      <c r="M334" s="31"/>
      <c r="N334" s="2"/>
      <c r="O334" s="31"/>
      <c r="P334" s="31"/>
      <c r="Q334" s="31"/>
      <c r="R334" s="1181"/>
      <c r="S334" s="31"/>
      <c r="T334" s="31"/>
      <c r="U334" s="2"/>
      <c r="V334" s="11"/>
      <c r="W334" s="31"/>
      <c r="X334" s="2"/>
      <c r="Y334" s="1383"/>
      <c r="Z334" s="31"/>
      <c r="AA334" s="2"/>
      <c r="AB334" s="31"/>
      <c r="AC334" s="31"/>
      <c r="AD334" s="31"/>
      <c r="AE334" s="31"/>
      <c r="AF334" s="31"/>
      <c r="AG334" s="31"/>
      <c r="AH334" s="31"/>
      <c r="AI334" s="31"/>
      <c r="AJ334" s="31"/>
      <c r="AK334" s="31"/>
      <c r="AL334" s="31"/>
      <c r="AM334" s="31"/>
      <c r="AN334" s="31"/>
      <c r="AO334" s="31"/>
      <c r="AP334" s="31"/>
    </row>
    <row r="335" ht="15.75" customHeight="1">
      <c r="A335" s="1321" t="s">
        <v>30</v>
      </c>
      <c r="B335" s="31"/>
      <c r="C335" s="31"/>
      <c r="D335" s="31"/>
      <c r="E335" s="31"/>
      <c r="F335" s="31"/>
      <c r="G335" s="31"/>
      <c r="H335" s="31"/>
      <c r="I335" s="31"/>
      <c r="J335" s="31"/>
      <c r="K335" s="31"/>
      <c r="L335" s="31"/>
      <c r="M335" s="31"/>
      <c r="N335" s="2"/>
      <c r="O335" s="31"/>
      <c r="P335" s="31"/>
      <c r="Q335" s="31"/>
      <c r="R335" s="1181"/>
      <c r="S335" s="31"/>
      <c r="T335" s="31"/>
      <c r="U335" s="2"/>
      <c r="V335" s="11"/>
      <c r="W335" s="31"/>
      <c r="X335" s="2"/>
      <c r="Y335" s="1383"/>
      <c r="Z335" s="31"/>
      <c r="AA335" s="2"/>
      <c r="AB335" s="31"/>
      <c r="AC335" s="31"/>
      <c r="AD335" s="31"/>
      <c r="AE335" s="31"/>
      <c r="AF335" s="31"/>
      <c r="AG335" s="31"/>
      <c r="AH335" s="31"/>
      <c r="AI335" s="31"/>
      <c r="AJ335" s="31"/>
      <c r="AK335" s="31"/>
      <c r="AL335" s="31"/>
      <c r="AM335" s="31"/>
      <c r="AN335" s="31"/>
      <c r="AO335" s="31"/>
      <c r="AP335" s="31"/>
    </row>
    <row r="336" ht="15.75" customHeight="1">
      <c r="A336" s="1321" t="s">
        <v>30</v>
      </c>
      <c r="B336" s="31"/>
      <c r="C336" s="31"/>
      <c r="D336" s="31"/>
      <c r="E336" s="31"/>
      <c r="F336" s="31"/>
      <c r="G336" s="31"/>
      <c r="H336" s="31"/>
      <c r="I336" s="31"/>
      <c r="J336" s="31"/>
      <c r="K336" s="31"/>
      <c r="L336" s="31"/>
      <c r="M336" s="31"/>
      <c r="N336" s="2"/>
      <c r="O336" s="31"/>
      <c r="P336" s="31"/>
      <c r="Q336" s="31"/>
      <c r="R336" s="1181"/>
      <c r="S336" s="31"/>
      <c r="T336" s="31"/>
      <c r="U336" s="2"/>
      <c r="V336" s="11"/>
      <c r="W336" s="31"/>
      <c r="X336" s="2"/>
      <c r="Y336" s="1383"/>
      <c r="Z336" s="31"/>
      <c r="AA336" s="2"/>
      <c r="AB336" s="31"/>
      <c r="AC336" s="31"/>
      <c r="AD336" s="31"/>
      <c r="AE336" s="31"/>
      <c r="AF336" s="31"/>
      <c r="AG336" s="31"/>
      <c r="AH336" s="31"/>
      <c r="AI336" s="31"/>
      <c r="AJ336" s="31"/>
      <c r="AK336" s="31"/>
      <c r="AL336" s="31"/>
      <c r="AM336" s="31"/>
      <c r="AN336" s="31"/>
      <c r="AO336" s="31"/>
      <c r="AP336" s="31"/>
    </row>
    <row r="337" ht="15.75" customHeight="1">
      <c r="A337" s="1321" t="s">
        <v>30</v>
      </c>
      <c r="B337" s="31"/>
      <c r="C337" s="31"/>
      <c r="D337" s="31"/>
      <c r="E337" s="31"/>
      <c r="F337" s="31"/>
      <c r="G337" s="31"/>
      <c r="H337" s="31"/>
      <c r="I337" s="31"/>
      <c r="J337" s="31"/>
      <c r="K337" s="31"/>
      <c r="L337" s="31"/>
      <c r="M337" s="31"/>
      <c r="N337" s="2"/>
      <c r="O337" s="31"/>
      <c r="P337" s="31"/>
      <c r="Q337" s="31"/>
      <c r="R337" s="1181"/>
      <c r="S337" s="31"/>
      <c r="T337" s="31"/>
      <c r="U337" s="2"/>
      <c r="V337" s="11"/>
      <c r="W337" s="31"/>
      <c r="X337" s="2"/>
      <c r="Y337" s="1383"/>
      <c r="Z337" s="31"/>
      <c r="AA337" s="2"/>
      <c r="AB337" s="31"/>
      <c r="AC337" s="31"/>
      <c r="AD337" s="31"/>
      <c r="AE337" s="31"/>
      <c r="AF337" s="31"/>
      <c r="AG337" s="31"/>
      <c r="AH337" s="31"/>
      <c r="AI337" s="31"/>
      <c r="AJ337" s="31"/>
      <c r="AK337" s="31"/>
      <c r="AL337" s="31"/>
      <c r="AM337" s="31"/>
      <c r="AN337" s="31"/>
      <c r="AO337" s="31"/>
      <c r="AP337" s="31"/>
    </row>
    <row r="338" ht="15.75" customHeight="1">
      <c r="A338" s="1321" t="s">
        <v>30</v>
      </c>
      <c r="B338" s="31"/>
      <c r="C338" s="31"/>
      <c r="D338" s="31"/>
      <c r="E338" s="31"/>
      <c r="F338" s="31"/>
      <c r="G338" s="31"/>
      <c r="H338" s="31"/>
      <c r="I338" s="31"/>
      <c r="J338" s="31"/>
      <c r="K338" s="31"/>
      <c r="L338" s="31"/>
      <c r="M338" s="31"/>
      <c r="N338" s="2"/>
      <c r="O338" s="31"/>
      <c r="P338" s="31"/>
      <c r="Q338" s="31"/>
      <c r="R338" s="1181"/>
      <c r="S338" s="31"/>
      <c r="T338" s="31"/>
      <c r="U338" s="2"/>
      <c r="V338" s="11"/>
      <c r="W338" s="31"/>
      <c r="X338" s="2"/>
      <c r="Y338" s="1383"/>
      <c r="Z338" s="31"/>
      <c r="AA338" s="2"/>
      <c r="AB338" s="31"/>
      <c r="AC338" s="31"/>
      <c r="AD338" s="31"/>
      <c r="AE338" s="31"/>
      <c r="AF338" s="31"/>
      <c r="AG338" s="31"/>
      <c r="AH338" s="31"/>
      <c r="AI338" s="31"/>
      <c r="AJ338" s="31"/>
      <c r="AK338" s="31"/>
      <c r="AL338" s="31"/>
      <c r="AM338" s="31"/>
      <c r="AN338" s="31"/>
      <c r="AO338" s="31"/>
      <c r="AP338" s="31"/>
    </row>
    <row r="339" ht="15.75" customHeight="1">
      <c r="A339" s="1321" t="s">
        <v>30</v>
      </c>
      <c r="B339" s="31"/>
      <c r="C339" s="31"/>
      <c r="D339" s="31"/>
      <c r="E339" s="31"/>
      <c r="F339" s="31"/>
      <c r="G339" s="31"/>
      <c r="H339" s="31"/>
      <c r="I339" s="31"/>
      <c r="J339" s="31"/>
      <c r="K339" s="31"/>
      <c r="L339" s="31"/>
      <c r="M339" s="31"/>
      <c r="N339" s="2"/>
      <c r="O339" s="31"/>
      <c r="P339" s="31"/>
      <c r="Q339" s="31"/>
      <c r="R339" s="1181"/>
      <c r="S339" s="31"/>
      <c r="T339" s="31"/>
      <c r="U339" s="2"/>
      <c r="V339" s="11"/>
      <c r="W339" s="31"/>
      <c r="X339" s="2"/>
      <c r="Y339" s="1383"/>
      <c r="Z339" s="31"/>
      <c r="AA339" s="2"/>
      <c r="AB339" s="31"/>
      <c r="AC339" s="31"/>
      <c r="AD339" s="31"/>
      <c r="AE339" s="31"/>
      <c r="AF339" s="31"/>
      <c r="AG339" s="31"/>
      <c r="AH339" s="31"/>
      <c r="AI339" s="31"/>
      <c r="AJ339" s="31"/>
      <c r="AK339" s="31"/>
      <c r="AL339" s="31"/>
      <c r="AM339" s="31"/>
      <c r="AN339" s="31"/>
      <c r="AO339" s="31"/>
      <c r="AP339" s="31"/>
    </row>
    <row r="340" ht="15.75" customHeight="1">
      <c r="A340" s="1321" t="s">
        <v>30</v>
      </c>
      <c r="B340" s="31"/>
      <c r="C340" s="31"/>
      <c r="D340" s="31"/>
      <c r="E340" s="31"/>
      <c r="F340" s="31"/>
      <c r="G340" s="31"/>
      <c r="H340" s="31"/>
      <c r="I340" s="31"/>
      <c r="J340" s="31"/>
      <c r="K340" s="31"/>
      <c r="L340" s="31"/>
      <c r="M340" s="31"/>
      <c r="N340" s="2"/>
      <c r="O340" s="31"/>
      <c r="P340" s="31"/>
      <c r="Q340" s="31"/>
      <c r="R340" s="1181"/>
      <c r="S340" s="31"/>
      <c r="T340" s="31"/>
      <c r="U340" s="2"/>
      <c r="V340" s="11"/>
      <c r="W340" s="31"/>
      <c r="X340" s="2"/>
      <c r="Y340" s="1383"/>
      <c r="Z340" s="31"/>
      <c r="AA340" s="2"/>
      <c r="AB340" s="31"/>
      <c r="AC340" s="31"/>
      <c r="AD340" s="31"/>
      <c r="AE340" s="31"/>
      <c r="AF340" s="31"/>
      <c r="AG340" s="31"/>
      <c r="AH340" s="31"/>
      <c r="AI340" s="31"/>
      <c r="AJ340" s="31"/>
      <c r="AK340" s="31"/>
      <c r="AL340" s="31"/>
      <c r="AM340" s="31"/>
      <c r="AN340" s="31"/>
      <c r="AO340" s="31"/>
      <c r="AP340" s="31"/>
    </row>
    <row r="341" ht="15.75" customHeight="1">
      <c r="A341" s="1321" t="s">
        <v>30</v>
      </c>
      <c r="B341" s="31"/>
      <c r="C341" s="31"/>
      <c r="D341" s="31"/>
      <c r="E341" s="31"/>
      <c r="F341" s="31"/>
      <c r="G341" s="31"/>
      <c r="H341" s="31"/>
      <c r="I341" s="31"/>
      <c r="J341" s="31"/>
      <c r="K341" s="31"/>
      <c r="L341" s="31"/>
      <c r="M341" s="31"/>
      <c r="N341" s="2"/>
      <c r="O341" s="31"/>
      <c r="P341" s="31"/>
      <c r="Q341" s="31"/>
      <c r="R341" s="1181"/>
      <c r="S341" s="31"/>
      <c r="T341" s="31"/>
      <c r="U341" s="2"/>
      <c r="V341" s="11"/>
      <c r="W341" s="31"/>
      <c r="X341" s="2"/>
      <c r="Y341" s="1383"/>
      <c r="Z341" s="31"/>
      <c r="AA341" s="2"/>
      <c r="AB341" s="31"/>
      <c r="AC341" s="31"/>
      <c r="AD341" s="31"/>
      <c r="AE341" s="31"/>
      <c r="AF341" s="31"/>
      <c r="AG341" s="31"/>
      <c r="AH341" s="31"/>
      <c r="AI341" s="31"/>
      <c r="AJ341" s="31"/>
      <c r="AK341" s="31"/>
      <c r="AL341" s="31"/>
      <c r="AM341" s="31"/>
      <c r="AN341" s="31"/>
      <c r="AO341" s="31"/>
      <c r="AP341" s="31"/>
    </row>
    <row r="342" ht="15.75" customHeight="1">
      <c r="A342" s="1321" t="s">
        <v>30</v>
      </c>
      <c r="B342" s="31"/>
      <c r="C342" s="31"/>
      <c r="D342" s="31"/>
      <c r="E342" s="31"/>
      <c r="F342" s="31"/>
      <c r="G342" s="31"/>
      <c r="H342" s="31"/>
      <c r="I342" s="31"/>
      <c r="J342" s="31"/>
      <c r="K342" s="31"/>
      <c r="L342" s="31"/>
      <c r="M342" s="31"/>
      <c r="N342" s="2"/>
      <c r="O342" s="31"/>
      <c r="P342" s="31"/>
      <c r="Q342" s="31"/>
      <c r="R342" s="1181"/>
      <c r="S342" s="31"/>
      <c r="T342" s="31"/>
      <c r="U342" s="2"/>
      <c r="V342" s="11"/>
      <c r="W342" s="31"/>
      <c r="X342" s="2"/>
      <c r="Y342" s="1383"/>
      <c r="Z342" s="31"/>
      <c r="AA342" s="2"/>
      <c r="AB342" s="31"/>
      <c r="AC342" s="31"/>
      <c r="AD342" s="31"/>
      <c r="AE342" s="31"/>
      <c r="AF342" s="31"/>
      <c r="AG342" s="31"/>
      <c r="AH342" s="31"/>
      <c r="AI342" s="31"/>
      <c r="AJ342" s="31"/>
      <c r="AK342" s="31"/>
      <c r="AL342" s="31"/>
      <c r="AM342" s="31"/>
      <c r="AN342" s="31"/>
      <c r="AO342" s="31"/>
      <c r="AP342" s="31"/>
    </row>
    <row r="343" ht="15.75" customHeight="1">
      <c r="A343" s="1321" t="s">
        <v>30</v>
      </c>
      <c r="B343" s="31"/>
      <c r="C343" s="31"/>
      <c r="D343" s="31"/>
      <c r="E343" s="31"/>
      <c r="F343" s="31"/>
      <c r="G343" s="31"/>
      <c r="H343" s="31"/>
      <c r="I343" s="31"/>
      <c r="J343" s="31"/>
      <c r="K343" s="31"/>
      <c r="L343" s="31"/>
      <c r="M343" s="31"/>
      <c r="N343" s="2"/>
      <c r="O343" s="31"/>
      <c r="P343" s="31"/>
      <c r="Q343" s="31"/>
      <c r="R343" s="1181"/>
      <c r="S343" s="31"/>
      <c r="T343" s="31"/>
      <c r="U343" s="2"/>
      <c r="V343" s="11"/>
      <c r="W343" s="31"/>
      <c r="X343" s="2"/>
      <c r="Y343" s="1383"/>
      <c r="Z343" s="31"/>
      <c r="AA343" s="2"/>
      <c r="AB343" s="31"/>
      <c r="AC343" s="31"/>
      <c r="AD343" s="31"/>
      <c r="AE343" s="31"/>
      <c r="AF343" s="31"/>
      <c r="AG343" s="31"/>
      <c r="AH343" s="31"/>
      <c r="AI343" s="31"/>
      <c r="AJ343" s="31"/>
      <c r="AK343" s="31"/>
      <c r="AL343" s="31"/>
      <c r="AM343" s="31"/>
      <c r="AN343" s="31"/>
      <c r="AO343" s="31"/>
      <c r="AP343" s="31"/>
    </row>
    <row r="344" ht="15.75" customHeight="1">
      <c r="A344" s="1321" t="s">
        <v>30</v>
      </c>
      <c r="B344" s="31"/>
      <c r="C344" s="31"/>
      <c r="D344" s="31"/>
      <c r="E344" s="31"/>
      <c r="F344" s="31"/>
      <c r="G344" s="31"/>
      <c r="H344" s="31"/>
      <c r="I344" s="31"/>
      <c r="J344" s="31"/>
      <c r="K344" s="31"/>
      <c r="L344" s="31"/>
      <c r="M344" s="31"/>
      <c r="N344" s="2"/>
      <c r="O344" s="31"/>
      <c r="P344" s="31"/>
      <c r="Q344" s="31"/>
      <c r="R344" s="1181"/>
      <c r="S344" s="31"/>
      <c r="T344" s="31"/>
      <c r="U344" s="2"/>
      <c r="V344" s="11"/>
      <c r="W344" s="31"/>
      <c r="X344" s="2"/>
      <c r="Y344" s="1383"/>
      <c r="Z344" s="31"/>
      <c r="AA344" s="2"/>
      <c r="AB344" s="31"/>
      <c r="AC344" s="31"/>
      <c r="AD344" s="31"/>
      <c r="AE344" s="31"/>
      <c r="AF344" s="31"/>
      <c r="AG344" s="31"/>
      <c r="AH344" s="31"/>
      <c r="AI344" s="31"/>
      <c r="AJ344" s="31"/>
      <c r="AK344" s="31"/>
      <c r="AL344" s="31"/>
      <c r="AM344" s="31"/>
      <c r="AN344" s="31"/>
      <c r="AO344" s="31"/>
      <c r="AP344" s="31"/>
    </row>
    <row r="345" ht="15.75" customHeight="1">
      <c r="A345" s="1321" t="s">
        <v>30</v>
      </c>
      <c r="B345" s="31"/>
      <c r="C345" s="31"/>
      <c r="D345" s="31"/>
      <c r="E345" s="31"/>
      <c r="F345" s="31"/>
      <c r="G345" s="31"/>
      <c r="H345" s="31"/>
      <c r="I345" s="31"/>
      <c r="J345" s="31"/>
      <c r="K345" s="31"/>
      <c r="L345" s="31"/>
      <c r="M345" s="31"/>
      <c r="N345" s="2"/>
      <c r="O345" s="31"/>
      <c r="P345" s="31"/>
      <c r="Q345" s="31"/>
      <c r="R345" s="1181"/>
      <c r="S345" s="31"/>
      <c r="T345" s="31"/>
      <c r="U345" s="2"/>
      <c r="V345" s="11"/>
      <c r="W345" s="31"/>
      <c r="X345" s="2"/>
      <c r="Y345" s="1383"/>
      <c r="Z345" s="31"/>
      <c r="AA345" s="2"/>
      <c r="AB345" s="31"/>
      <c r="AC345" s="31"/>
      <c r="AD345" s="31"/>
      <c r="AE345" s="31"/>
      <c r="AF345" s="31"/>
      <c r="AG345" s="31"/>
      <c r="AH345" s="31"/>
      <c r="AI345" s="31"/>
      <c r="AJ345" s="31"/>
      <c r="AK345" s="31"/>
      <c r="AL345" s="31"/>
      <c r="AM345" s="31"/>
      <c r="AN345" s="31"/>
      <c r="AO345" s="31"/>
      <c r="AP345" s="31"/>
    </row>
    <row r="346" ht="15.75" customHeight="1">
      <c r="A346" s="1321" t="s">
        <v>30</v>
      </c>
      <c r="B346" s="31"/>
      <c r="C346" s="31"/>
      <c r="D346" s="31"/>
      <c r="E346" s="31"/>
      <c r="F346" s="31"/>
      <c r="G346" s="31"/>
      <c r="H346" s="31"/>
      <c r="I346" s="31"/>
      <c r="J346" s="31"/>
      <c r="K346" s="31"/>
      <c r="L346" s="31"/>
      <c r="M346" s="31"/>
      <c r="N346" s="2"/>
      <c r="O346" s="31"/>
      <c r="P346" s="31"/>
      <c r="Q346" s="31"/>
      <c r="R346" s="1181"/>
      <c r="S346" s="31"/>
      <c r="T346" s="31"/>
      <c r="U346" s="2"/>
      <c r="V346" s="11"/>
      <c r="W346" s="31"/>
      <c r="X346" s="2"/>
      <c r="Y346" s="1383"/>
      <c r="Z346" s="31"/>
      <c r="AA346" s="2"/>
      <c r="AB346" s="31"/>
      <c r="AC346" s="31"/>
      <c r="AD346" s="31"/>
      <c r="AE346" s="31"/>
      <c r="AF346" s="31"/>
      <c r="AG346" s="31"/>
      <c r="AH346" s="31"/>
      <c r="AI346" s="31"/>
      <c r="AJ346" s="31"/>
      <c r="AK346" s="31"/>
      <c r="AL346" s="31"/>
      <c r="AM346" s="31"/>
      <c r="AN346" s="31"/>
      <c r="AO346" s="31"/>
      <c r="AP346" s="31"/>
    </row>
    <row r="347" ht="15.75" customHeight="1">
      <c r="A347" s="1321" t="s">
        <v>30</v>
      </c>
      <c r="B347" s="31"/>
      <c r="C347" s="31"/>
      <c r="D347" s="31"/>
      <c r="E347" s="31"/>
      <c r="F347" s="31"/>
      <c r="G347" s="31"/>
      <c r="H347" s="31"/>
      <c r="I347" s="31"/>
      <c r="J347" s="31"/>
      <c r="K347" s="31"/>
      <c r="L347" s="31"/>
      <c r="M347" s="31"/>
      <c r="N347" s="2"/>
      <c r="O347" s="31"/>
      <c r="P347" s="31"/>
      <c r="Q347" s="31"/>
      <c r="R347" s="1181"/>
      <c r="S347" s="31"/>
      <c r="T347" s="31"/>
      <c r="U347" s="2"/>
      <c r="V347" s="11"/>
      <c r="W347" s="31"/>
      <c r="X347" s="2"/>
      <c r="Y347" s="1383"/>
      <c r="Z347" s="31"/>
      <c r="AA347" s="2"/>
      <c r="AB347" s="31"/>
      <c r="AC347" s="31"/>
      <c r="AD347" s="31"/>
      <c r="AE347" s="31"/>
      <c r="AF347" s="31"/>
      <c r="AG347" s="31"/>
      <c r="AH347" s="31"/>
      <c r="AI347" s="31"/>
      <c r="AJ347" s="31"/>
      <c r="AK347" s="31"/>
      <c r="AL347" s="31"/>
      <c r="AM347" s="31"/>
      <c r="AN347" s="31"/>
      <c r="AO347" s="31"/>
      <c r="AP347" s="31"/>
    </row>
    <row r="348" ht="15.75" customHeight="1">
      <c r="A348" s="1321" t="s">
        <v>30</v>
      </c>
      <c r="B348" s="31"/>
      <c r="C348" s="31"/>
      <c r="D348" s="31"/>
      <c r="E348" s="31"/>
      <c r="F348" s="31"/>
      <c r="G348" s="31"/>
      <c r="H348" s="31"/>
      <c r="I348" s="31"/>
      <c r="J348" s="31"/>
      <c r="K348" s="31"/>
      <c r="L348" s="31"/>
      <c r="M348" s="31"/>
      <c r="N348" s="2"/>
      <c r="O348" s="31"/>
      <c r="P348" s="31"/>
      <c r="Q348" s="31"/>
      <c r="R348" s="1181"/>
      <c r="S348" s="31"/>
      <c r="T348" s="31"/>
      <c r="U348" s="2"/>
      <c r="V348" s="11"/>
      <c r="W348" s="31"/>
      <c r="X348" s="2"/>
      <c r="Y348" s="1383"/>
      <c r="Z348" s="31"/>
      <c r="AA348" s="2"/>
      <c r="AB348" s="31"/>
      <c r="AC348" s="31"/>
      <c r="AD348" s="31"/>
      <c r="AE348" s="31"/>
      <c r="AF348" s="31"/>
      <c r="AG348" s="31"/>
      <c r="AH348" s="31"/>
      <c r="AI348" s="31"/>
      <c r="AJ348" s="31"/>
      <c r="AK348" s="31"/>
      <c r="AL348" s="31"/>
      <c r="AM348" s="31"/>
      <c r="AN348" s="31"/>
      <c r="AO348" s="31"/>
      <c r="AP348" s="31"/>
    </row>
    <row r="349" ht="15.75" customHeight="1">
      <c r="A349" s="1321" t="s">
        <v>30</v>
      </c>
      <c r="B349" s="31"/>
      <c r="C349" s="31"/>
      <c r="D349" s="31"/>
      <c r="E349" s="31"/>
      <c r="F349" s="31"/>
      <c r="G349" s="31"/>
      <c r="H349" s="31"/>
      <c r="I349" s="31"/>
      <c r="J349" s="31"/>
      <c r="K349" s="31"/>
      <c r="L349" s="31"/>
      <c r="M349" s="31"/>
      <c r="N349" s="2"/>
      <c r="O349" s="31"/>
      <c r="P349" s="31"/>
      <c r="Q349" s="31"/>
      <c r="R349" s="1181"/>
      <c r="S349" s="31"/>
      <c r="T349" s="31"/>
      <c r="U349" s="2"/>
      <c r="V349" s="11"/>
      <c r="W349" s="31"/>
      <c r="X349" s="2"/>
      <c r="Y349" s="1383"/>
      <c r="Z349" s="31"/>
      <c r="AA349" s="2"/>
      <c r="AB349" s="31"/>
      <c r="AC349" s="31"/>
      <c r="AD349" s="31"/>
      <c r="AE349" s="31"/>
      <c r="AF349" s="31"/>
      <c r="AG349" s="31"/>
      <c r="AH349" s="31"/>
      <c r="AI349" s="31"/>
      <c r="AJ349" s="31"/>
      <c r="AK349" s="31"/>
      <c r="AL349" s="31"/>
      <c r="AM349" s="31"/>
      <c r="AN349" s="31"/>
      <c r="AO349" s="31"/>
      <c r="AP349" s="31"/>
    </row>
    <row r="350" ht="15.75" customHeight="1">
      <c r="A350" s="1321" t="s">
        <v>30</v>
      </c>
      <c r="B350" s="31"/>
      <c r="C350" s="31"/>
      <c r="D350" s="31"/>
      <c r="E350" s="31"/>
      <c r="F350" s="31"/>
      <c r="G350" s="31"/>
      <c r="H350" s="31"/>
      <c r="I350" s="31"/>
      <c r="J350" s="31"/>
      <c r="K350" s="31"/>
      <c r="L350" s="31"/>
      <c r="M350" s="31"/>
      <c r="N350" s="2"/>
      <c r="O350" s="31"/>
      <c r="P350" s="31"/>
      <c r="Q350" s="31"/>
      <c r="R350" s="1181"/>
      <c r="S350" s="31"/>
      <c r="T350" s="31"/>
      <c r="U350" s="2"/>
      <c r="V350" s="11"/>
      <c r="W350" s="31"/>
      <c r="X350" s="2"/>
      <c r="Y350" s="1383"/>
      <c r="Z350" s="31"/>
      <c r="AA350" s="2"/>
      <c r="AB350" s="31"/>
      <c r="AC350" s="31"/>
      <c r="AD350" s="31"/>
      <c r="AE350" s="31"/>
      <c r="AF350" s="31"/>
      <c r="AG350" s="31"/>
      <c r="AH350" s="31"/>
      <c r="AI350" s="31"/>
      <c r="AJ350" s="31"/>
      <c r="AK350" s="31"/>
      <c r="AL350" s="31"/>
      <c r="AM350" s="31"/>
      <c r="AN350" s="31"/>
      <c r="AO350" s="31"/>
      <c r="AP350" s="31"/>
    </row>
    <row r="351" ht="15.75" customHeight="1">
      <c r="A351" s="1321" t="s">
        <v>30</v>
      </c>
      <c r="B351" s="31"/>
      <c r="C351" s="31"/>
      <c r="D351" s="31"/>
      <c r="E351" s="31"/>
      <c r="F351" s="31"/>
      <c r="G351" s="31"/>
      <c r="H351" s="31"/>
      <c r="I351" s="31"/>
      <c r="J351" s="31"/>
      <c r="K351" s="31"/>
      <c r="L351" s="31"/>
      <c r="M351" s="31"/>
      <c r="N351" s="2"/>
      <c r="O351" s="31"/>
      <c r="P351" s="31"/>
      <c r="Q351" s="31"/>
      <c r="R351" s="1181"/>
      <c r="S351" s="31"/>
      <c r="T351" s="31"/>
      <c r="U351" s="2"/>
      <c r="V351" s="11"/>
      <c r="W351" s="31"/>
      <c r="X351" s="2"/>
      <c r="Y351" s="1383"/>
      <c r="Z351" s="31"/>
      <c r="AA351" s="2"/>
      <c r="AB351" s="31"/>
      <c r="AC351" s="31"/>
      <c r="AD351" s="31"/>
      <c r="AE351" s="31"/>
      <c r="AF351" s="31"/>
      <c r="AG351" s="31"/>
      <c r="AH351" s="31"/>
      <c r="AI351" s="31"/>
      <c r="AJ351" s="31"/>
      <c r="AK351" s="31"/>
      <c r="AL351" s="31"/>
      <c r="AM351" s="31"/>
      <c r="AN351" s="31"/>
      <c r="AO351" s="31"/>
      <c r="AP351" s="31"/>
    </row>
    <row r="352" ht="15.75" customHeight="1">
      <c r="A352" s="1321" t="s">
        <v>30</v>
      </c>
      <c r="B352" s="31"/>
      <c r="C352" s="31"/>
      <c r="D352" s="31"/>
      <c r="E352" s="31"/>
      <c r="F352" s="31"/>
      <c r="G352" s="31"/>
      <c r="H352" s="31"/>
      <c r="I352" s="31"/>
      <c r="J352" s="31"/>
      <c r="K352" s="31"/>
      <c r="L352" s="31"/>
      <c r="M352" s="31"/>
      <c r="N352" s="2"/>
      <c r="O352" s="31"/>
      <c r="P352" s="31"/>
      <c r="Q352" s="31"/>
      <c r="R352" s="1181"/>
      <c r="S352" s="31"/>
      <c r="T352" s="31"/>
      <c r="U352" s="2"/>
      <c r="V352" s="11"/>
      <c r="W352" s="31"/>
      <c r="X352" s="2"/>
      <c r="Y352" s="1383"/>
      <c r="Z352" s="31"/>
      <c r="AA352" s="2"/>
      <c r="AB352" s="31"/>
      <c r="AC352" s="31"/>
      <c r="AD352" s="31"/>
      <c r="AE352" s="31"/>
      <c r="AF352" s="31"/>
      <c r="AG352" s="31"/>
      <c r="AH352" s="31"/>
      <c r="AI352" s="31"/>
      <c r="AJ352" s="31"/>
      <c r="AK352" s="31"/>
      <c r="AL352" s="31"/>
      <c r="AM352" s="31"/>
      <c r="AN352" s="31"/>
      <c r="AO352" s="31"/>
      <c r="AP352" s="31"/>
    </row>
    <row r="353" ht="15.75" customHeight="1">
      <c r="A353" s="1321" t="s">
        <v>30</v>
      </c>
      <c r="B353" s="31"/>
      <c r="C353" s="31"/>
      <c r="D353" s="31"/>
      <c r="E353" s="31"/>
      <c r="F353" s="31"/>
      <c r="G353" s="31"/>
      <c r="H353" s="31"/>
      <c r="I353" s="31"/>
      <c r="J353" s="31"/>
      <c r="K353" s="31"/>
      <c r="L353" s="31"/>
      <c r="M353" s="31"/>
      <c r="N353" s="2"/>
      <c r="O353" s="31"/>
      <c r="P353" s="31"/>
      <c r="Q353" s="31"/>
      <c r="R353" s="1181"/>
      <c r="S353" s="31"/>
      <c r="T353" s="31"/>
      <c r="U353" s="2"/>
      <c r="V353" s="11"/>
      <c r="W353" s="31"/>
      <c r="X353" s="2"/>
      <c r="Y353" s="1383"/>
      <c r="Z353" s="31"/>
      <c r="AA353" s="2"/>
      <c r="AB353" s="31"/>
      <c r="AC353" s="31"/>
      <c r="AD353" s="31"/>
      <c r="AE353" s="31"/>
      <c r="AF353" s="31"/>
      <c r="AG353" s="31"/>
      <c r="AH353" s="31"/>
      <c r="AI353" s="31"/>
      <c r="AJ353" s="31"/>
      <c r="AK353" s="31"/>
      <c r="AL353" s="31"/>
      <c r="AM353" s="31"/>
      <c r="AN353" s="31"/>
      <c r="AO353" s="31"/>
      <c r="AP353" s="31"/>
    </row>
    <row r="354" ht="15.75" customHeight="1">
      <c r="A354" s="1321" t="s">
        <v>30</v>
      </c>
      <c r="B354" s="31"/>
      <c r="C354" s="31"/>
      <c r="D354" s="31"/>
      <c r="E354" s="31"/>
      <c r="F354" s="31"/>
      <c r="G354" s="31"/>
      <c r="H354" s="31"/>
      <c r="I354" s="31"/>
      <c r="J354" s="31"/>
      <c r="K354" s="31"/>
      <c r="L354" s="31"/>
      <c r="M354" s="31"/>
      <c r="N354" s="2"/>
      <c r="O354" s="31"/>
      <c r="P354" s="31"/>
      <c r="Q354" s="31"/>
      <c r="R354" s="1181"/>
      <c r="S354" s="31"/>
      <c r="T354" s="31"/>
      <c r="U354" s="2"/>
      <c r="V354" s="11"/>
      <c r="W354" s="31"/>
      <c r="X354" s="2"/>
      <c r="Y354" s="1383"/>
      <c r="Z354" s="31"/>
      <c r="AA354" s="2"/>
      <c r="AB354" s="31"/>
      <c r="AC354" s="31"/>
      <c r="AD354" s="31"/>
      <c r="AE354" s="31"/>
      <c r="AF354" s="31"/>
      <c r="AG354" s="31"/>
      <c r="AH354" s="31"/>
      <c r="AI354" s="31"/>
      <c r="AJ354" s="31"/>
      <c r="AK354" s="31"/>
      <c r="AL354" s="31"/>
      <c r="AM354" s="31"/>
      <c r="AN354" s="31"/>
      <c r="AO354" s="31"/>
      <c r="AP354" s="31"/>
    </row>
    <row r="355" ht="15.75" customHeight="1">
      <c r="A355" s="1321" t="s">
        <v>30</v>
      </c>
      <c r="B355" s="31"/>
      <c r="C355" s="31"/>
      <c r="D355" s="31"/>
      <c r="E355" s="31"/>
      <c r="F355" s="31"/>
      <c r="G355" s="31"/>
      <c r="H355" s="31"/>
      <c r="I355" s="31"/>
      <c r="J355" s="31"/>
      <c r="K355" s="31"/>
      <c r="L355" s="31"/>
      <c r="M355" s="31"/>
      <c r="N355" s="2"/>
      <c r="O355" s="31"/>
      <c r="P355" s="31"/>
      <c r="Q355" s="31"/>
      <c r="R355" s="1181"/>
      <c r="S355" s="31"/>
      <c r="T355" s="31"/>
      <c r="U355" s="2"/>
      <c r="V355" s="11"/>
      <c r="W355" s="31"/>
      <c r="X355" s="2"/>
      <c r="Y355" s="1383"/>
      <c r="Z355" s="31"/>
      <c r="AA355" s="2"/>
      <c r="AB355" s="31"/>
      <c r="AC355" s="31"/>
      <c r="AD355" s="31"/>
      <c r="AE355" s="31"/>
      <c r="AF355" s="31"/>
      <c r="AG355" s="31"/>
      <c r="AH355" s="31"/>
      <c r="AI355" s="31"/>
      <c r="AJ355" s="31"/>
      <c r="AK355" s="31"/>
      <c r="AL355" s="31"/>
      <c r="AM355" s="31"/>
      <c r="AN355" s="31"/>
      <c r="AO355" s="31"/>
      <c r="AP355" s="31"/>
    </row>
    <row r="356" ht="15.75" customHeight="1">
      <c r="A356" s="1321" t="s">
        <v>30</v>
      </c>
      <c r="B356" s="31"/>
      <c r="C356" s="31"/>
      <c r="D356" s="31"/>
      <c r="E356" s="31"/>
      <c r="F356" s="31"/>
      <c r="G356" s="31"/>
      <c r="H356" s="31"/>
      <c r="I356" s="31"/>
      <c r="J356" s="31"/>
      <c r="K356" s="31"/>
      <c r="L356" s="31"/>
      <c r="M356" s="31"/>
      <c r="N356" s="2"/>
      <c r="O356" s="31"/>
      <c r="P356" s="31"/>
      <c r="Q356" s="31"/>
      <c r="R356" s="1181"/>
      <c r="S356" s="31"/>
      <c r="T356" s="31"/>
      <c r="U356" s="2"/>
      <c r="V356" s="11"/>
      <c r="W356" s="31"/>
      <c r="X356" s="2"/>
      <c r="Y356" s="1383"/>
      <c r="Z356" s="31"/>
      <c r="AA356" s="2"/>
      <c r="AB356" s="31"/>
      <c r="AC356" s="31"/>
      <c r="AD356" s="31"/>
      <c r="AE356" s="31"/>
      <c r="AF356" s="31"/>
      <c r="AG356" s="31"/>
      <c r="AH356" s="31"/>
      <c r="AI356" s="31"/>
      <c r="AJ356" s="31"/>
      <c r="AK356" s="31"/>
      <c r="AL356" s="31"/>
      <c r="AM356" s="31"/>
      <c r="AN356" s="31"/>
      <c r="AO356" s="31"/>
      <c r="AP356" s="31"/>
    </row>
    <row r="357" ht="15.75" customHeight="1">
      <c r="A357" s="1321" t="s">
        <v>30</v>
      </c>
      <c r="B357" s="31"/>
      <c r="C357" s="31"/>
      <c r="D357" s="31"/>
      <c r="E357" s="31"/>
      <c r="F357" s="31"/>
      <c r="G357" s="31"/>
      <c r="H357" s="31"/>
      <c r="I357" s="31"/>
      <c r="J357" s="31"/>
      <c r="K357" s="31"/>
      <c r="L357" s="31"/>
      <c r="M357" s="31"/>
      <c r="N357" s="2"/>
      <c r="O357" s="31"/>
      <c r="P357" s="31"/>
      <c r="Q357" s="31"/>
      <c r="R357" s="1181"/>
      <c r="S357" s="31"/>
      <c r="T357" s="31"/>
      <c r="U357" s="2"/>
      <c r="V357" s="11"/>
      <c r="W357" s="31"/>
      <c r="X357" s="2"/>
      <c r="Y357" s="1383"/>
      <c r="Z357" s="31"/>
      <c r="AA357" s="2"/>
      <c r="AB357" s="31"/>
      <c r="AC357" s="31"/>
      <c r="AD357" s="31"/>
      <c r="AE357" s="31"/>
      <c r="AF357" s="31"/>
      <c r="AG357" s="31"/>
      <c r="AH357" s="31"/>
      <c r="AI357" s="31"/>
      <c r="AJ357" s="31"/>
      <c r="AK357" s="31"/>
      <c r="AL357" s="31"/>
      <c r="AM357" s="31"/>
      <c r="AN357" s="31"/>
      <c r="AO357" s="31"/>
      <c r="AP357" s="31"/>
    </row>
    <row r="358" ht="15.75" customHeight="1">
      <c r="A358" s="1321" t="s">
        <v>30</v>
      </c>
      <c r="B358" s="31"/>
      <c r="C358" s="31"/>
      <c r="D358" s="31"/>
      <c r="E358" s="31"/>
      <c r="F358" s="31"/>
      <c r="G358" s="31"/>
      <c r="H358" s="31"/>
      <c r="I358" s="31"/>
      <c r="J358" s="31"/>
      <c r="K358" s="31"/>
      <c r="L358" s="31"/>
      <c r="M358" s="31"/>
      <c r="N358" s="2"/>
      <c r="O358" s="31"/>
      <c r="P358" s="31"/>
      <c r="Q358" s="31"/>
      <c r="R358" s="1181"/>
      <c r="S358" s="31"/>
      <c r="T358" s="31"/>
      <c r="U358" s="2"/>
      <c r="V358" s="11"/>
      <c r="W358" s="31"/>
      <c r="X358" s="2"/>
      <c r="Y358" s="1383"/>
      <c r="Z358" s="31"/>
      <c r="AA358" s="2"/>
      <c r="AB358" s="31"/>
      <c r="AC358" s="31"/>
      <c r="AD358" s="31"/>
      <c r="AE358" s="31"/>
      <c r="AF358" s="31"/>
      <c r="AG358" s="31"/>
      <c r="AH358" s="31"/>
      <c r="AI358" s="31"/>
      <c r="AJ358" s="31"/>
      <c r="AK358" s="31"/>
      <c r="AL358" s="31"/>
      <c r="AM358" s="31"/>
      <c r="AN358" s="31"/>
      <c r="AO358" s="31"/>
      <c r="AP358" s="31"/>
    </row>
    <row r="359" ht="15.75" customHeight="1">
      <c r="A359" s="1321" t="s">
        <v>30</v>
      </c>
      <c r="B359" s="31"/>
      <c r="C359" s="31"/>
      <c r="D359" s="31"/>
      <c r="E359" s="31"/>
      <c r="F359" s="31"/>
      <c r="G359" s="31"/>
      <c r="H359" s="31"/>
      <c r="I359" s="31"/>
      <c r="J359" s="31"/>
      <c r="K359" s="31"/>
      <c r="L359" s="31"/>
      <c r="M359" s="31"/>
      <c r="N359" s="2"/>
      <c r="O359" s="31"/>
      <c r="P359" s="31"/>
      <c r="Q359" s="31"/>
      <c r="R359" s="1181"/>
      <c r="S359" s="31"/>
      <c r="T359" s="31"/>
      <c r="U359" s="2"/>
      <c r="V359" s="11"/>
      <c r="W359" s="31"/>
      <c r="X359" s="2"/>
      <c r="Y359" s="1383"/>
      <c r="Z359" s="31"/>
      <c r="AA359" s="2"/>
      <c r="AB359" s="31"/>
      <c r="AC359" s="31"/>
      <c r="AD359" s="31"/>
      <c r="AE359" s="31"/>
      <c r="AF359" s="31"/>
      <c r="AG359" s="31"/>
      <c r="AH359" s="31"/>
      <c r="AI359" s="31"/>
      <c r="AJ359" s="31"/>
      <c r="AK359" s="31"/>
      <c r="AL359" s="31"/>
      <c r="AM359" s="31"/>
      <c r="AN359" s="31"/>
      <c r="AO359" s="31"/>
      <c r="AP359" s="31"/>
    </row>
    <row r="360" ht="15.75" customHeight="1">
      <c r="A360" s="1321" t="s">
        <v>30</v>
      </c>
      <c r="B360" s="31"/>
      <c r="C360" s="31"/>
      <c r="D360" s="31"/>
      <c r="E360" s="31"/>
      <c r="F360" s="31"/>
      <c r="G360" s="31"/>
      <c r="H360" s="31"/>
      <c r="I360" s="31"/>
      <c r="J360" s="31"/>
      <c r="K360" s="31"/>
      <c r="L360" s="31"/>
      <c r="M360" s="31"/>
      <c r="N360" s="2"/>
      <c r="O360" s="31"/>
      <c r="P360" s="31"/>
      <c r="Q360" s="31"/>
      <c r="R360" s="1181"/>
      <c r="S360" s="31"/>
      <c r="T360" s="31"/>
      <c r="U360" s="2"/>
      <c r="V360" s="11"/>
      <c r="W360" s="31"/>
      <c r="X360" s="2"/>
      <c r="Y360" s="1383"/>
      <c r="Z360" s="31"/>
      <c r="AA360" s="2"/>
      <c r="AB360" s="31"/>
      <c r="AC360" s="31"/>
      <c r="AD360" s="31"/>
      <c r="AE360" s="31"/>
      <c r="AF360" s="31"/>
      <c r="AG360" s="31"/>
      <c r="AH360" s="31"/>
      <c r="AI360" s="31"/>
      <c r="AJ360" s="31"/>
      <c r="AK360" s="31"/>
      <c r="AL360" s="31"/>
      <c r="AM360" s="31"/>
      <c r="AN360" s="31"/>
      <c r="AO360" s="31"/>
      <c r="AP360" s="31"/>
    </row>
    <row r="361" ht="15.75" customHeight="1">
      <c r="A361" s="1321" t="s">
        <v>30</v>
      </c>
      <c r="B361" s="31"/>
      <c r="C361" s="31"/>
      <c r="D361" s="31"/>
      <c r="E361" s="31"/>
      <c r="F361" s="31"/>
      <c r="G361" s="31"/>
      <c r="H361" s="31"/>
      <c r="I361" s="31"/>
      <c r="J361" s="31"/>
      <c r="K361" s="31"/>
      <c r="L361" s="31"/>
      <c r="M361" s="31"/>
      <c r="N361" s="2"/>
      <c r="O361" s="31"/>
      <c r="P361" s="31"/>
      <c r="Q361" s="31"/>
      <c r="R361" s="1181"/>
      <c r="S361" s="31"/>
      <c r="T361" s="31"/>
      <c r="U361" s="2"/>
      <c r="V361" s="11"/>
      <c r="W361" s="31"/>
      <c r="X361" s="2"/>
      <c r="Y361" s="1383"/>
      <c r="Z361" s="31"/>
      <c r="AA361" s="2"/>
      <c r="AB361" s="31"/>
      <c r="AC361" s="31"/>
      <c r="AD361" s="31"/>
      <c r="AE361" s="31"/>
      <c r="AF361" s="31"/>
      <c r="AG361" s="31"/>
      <c r="AH361" s="31"/>
      <c r="AI361" s="31"/>
      <c r="AJ361" s="31"/>
      <c r="AK361" s="31"/>
      <c r="AL361" s="31"/>
      <c r="AM361" s="31"/>
      <c r="AN361" s="31"/>
      <c r="AO361" s="31"/>
      <c r="AP361" s="31"/>
    </row>
    <row r="362" ht="15.75" customHeight="1">
      <c r="A362" s="1321" t="s">
        <v>30</v>
      </c>
      <c r="B362" s="31"/>
      <c r="C362" s="31"/>
      <c r="D362" s="31"/>
      <c r="E362" s="31"/>
      <c r="F362" s="31"/>
      <c r="G362" s="31"/>
      <c r="H362" s="31"/>
      <c r="I362" s="31"/>
      <c r="J362" s="31"/>
      <c r="K362" s="31"/>
      <c r="L362" s="31"/>
      <c r="M362" s="31"/>
      <c r="N362" s="2"/>
      <c r="O362" s="31"/>
      <c r="P362" s="31"/>
      <c r="Q362" s="31"/>
      <c r="R362" s="1181"/>
      <c r="S362" s="31"/>
      <c r="T362" s="31"/>
      <c r="U362" s="2"/>
      <c r="V362" s="11"/>
      <c r="W362" s="31"/>
      <c r="X362" s="2"/>
      <c r="Y362" s="1383"/>
      <c r="Z362" s="31"/>
      <c r="AA362" s="2"/>
      <c r="AB362" s="31"/>
      <c r="AC362" s="31"/>
      <c r="AD362" s="31"/>
      <c r="AE362" s="31"/>
      <c r="AF362" s="31"/>
      <c r="AG362" s="31"/>
      <c r="AH362" s="31"/>
      <c r="AI362" s="31"/>
      <c r="AJ362" s="31"/>
      <c r="AK362" s="31"/>
      <c r="AL362" s="31"/>
      <c r="AM362" s="31"/>
      <c r="AN362" s="31"/>
      <c r="AO362" s="31"/>
      <c r="AP362" s="31"/>
    </row>
    <row r="363" ht="15.75" customHeight="1">
      <c r="A363" s="1321" t="s">
        <v>30</v>
      </c>
      <c r="B363" s="31"/>
      <c r="C363" s="31"/>
      <c r="D363" s="31"/>
      <c r="E363" s="31"/>
      <c r="F363" s="31"/>
      <c r="G363" s="31"/>
      <c r="H363" s="31"/>
      <c r="I363" s="31"/>
      <c r="J363" s="31"/>
      <c r="K363" s="31"/>
      <c r="L363" s="31"/>
      <c r="M363" s="31"/>
      <c r="N363" s="2"/>
      <c r="O363" s="31"/>
      <c r="P363" s="31"/>
      <c r="Q363" s="31"/>
      <c r="R363" s="1181"/>
      <c r="S363" s="31"/>
      <c r="T363" s="31"/>
      <c r="U363" s="2"/>
      <c r="V363" s="11"/>
      <c r="W363" s="31"/>
      <c r="X363" s="2"/>
      <c r="Y363" s="1383"/>
      <c r="Z363" s="31"/>
      <c r="AA363" s="2"/>
      <c r="AB363" s="31"/>
      <c r="AC363" s="31"/>
      <c r="AD363" s="31"/>
      <c r="AE363" s="31"/>
      <c r="AF363" s="31"/>
      <c r="AG363" s="31"/>
      <c r="AH363" s="31"/>
      <c r="AI363" s="31"/>
      <c r="AJ363" s="31"/>
      <c r="AK363" s="31"/>
      <c r="AL363" s="31"/>
      <c r="AM363" s="31"/>
      <c r="AN363" s="31"/>
      <c r="AO363" s="31"/>
      <c r="AP363" s="31"/>
    </row>
    <row r="364" ht="15.75" customHeight="1">
      <c r="A364" s="1321" t="s">
        <v>30</v>
      </c>
      <c r="B364" s="31"/>
      <c r="C364" s="31"/>
      <c r="D364" s="31"/>
      <c r="E364" s="31"/>
      <c r="F364" s="31"/>
      <c r="G364" s="31"/>
      <c r="H364" s="31"/>
      <c r="I364" s="31"/>
      <c r="J364" s="31"/>
      <c r="K364" s="31"/>
      <c r="L364" s="31"/>
      <c r="M364" s="31"/>
      <c r="N364" s="2"/>
      <c r="O364" s="31"/>
      <c r="P364" s="31"/>
      <c r="Q364" s="31"/>
      <c r="R364" s="1181"/>
      <c r="S364" s="31"/>
      <c r="T364" s="31"/>
      <c r="U364" s="2"/>
      <c r="V364" s="11"/>
      <c r="W364" s="31"/>
      <c r="X364" s="2"/>
      <c r="Y364" s="1383"/>
      <c r="Z364" s="31"/>
      <c r="AA364" s="2"/>
      <c r="AB364" s="31"/>
      <c r="AC364" s="31"/>
      <c r="AD364" s="31"/>
      <c r="AE364" s="31"/>
      <c r="AF364" s="31"/>
      <c r="AG364" s="31"/>
      <c r="AH364" s="31"/>
      <c r="AI364" s="31"/>
      <c r="AJ364" s="31"/>
      <c r="AK364" s="31"/>
      <c r="AL364" s="31"/>
      <c r="AM364" s="31"/>
      <c r="AN364" s="31"/>
      <c r="AO364" s="31"/>
      <c r="AP364" s="31"/>
    </row>
    <row r="365" ht="15.75" customHeight="1">
      <c r="A365" s="1321" t="s">
        <v>30</v>
      </c>
      <c r="B365" s="31"/>
      <c r="C365" s="31"/>
      <c r="D365" s="31"/>
      <c r="E365" s="31"/>
      <c r="F365" s="31"/>
      <c r="G365" s="31"/>
      <c r="H365" s="31"/>
      <c r="I365" s="31"/>
      <c r="J365" s="31"/>
      <c r="K365" s="31"/>
      <c r="L365" s="31"/>
      <c r="M365" s="31"/>
      <c r="N365" s="2"/>
      <c r="O365" s="31"/>
      <c r="P365" s="31"/>
      <c r="Q365" s="31"/>
      <c r="R365" s="1181"/>
      <c r="S365" s="31"/>
      <c r="T365" s="31"/>
      <c r="U365" s="2"/>
      <c r="V365" s="11"/>
      <c r="W365" s="31"/>
      <c r="X365" s="2"/>
      <c r="Y365" s="1383"/>
      <c r="Z365" s="31"/>
      <c r="AA365" s="2"/>
      <c r="AB365" s="31"/>
      <c r="AC365" s="31"/>
      <c r="AD365" s="31"/>
      <c r="AE365" s="31"/>
      <c r="AF365" s="31"/>
      <c r="AG365" s="31"/>
      <c r="AH365" s="31"/>
      <c r="AI365" s="31"/>
      <c r="AJ365" s="31"/>
      <c r="AK365" s="31"/>
      <c r="AL365" s="31"/>
      <c r="AM365" s="31"/>
      <c r="AN365" s="31"/>
      <c r="AO365" s="31"/>
      <c r="AP365" s="31"/>
    </row>
    <row r="366" ht="15.75" customHeight="1">
      <c r="A366" s="1321" t="s">
        <v>30</v>
      </c>
      <c r="B366" s="31"/>
      <c r="C366" s="31"/>
      <c r="D366" s="31"/>
      <c r="E366" s="31"/>
      <c r="F366" s="31"/>
      <c r="G366" s="31"/>
      <c r="H366" s="31"/>
      <c r="I366" s="31"/>
      <c r="J366" s="31"/>
      <c r="K366" s="31"/>
      <c r="L366" s="31"/>
      <c r="M366" s="31"/>
      <c r="N366" s="2"/>
      <c r="O366" s="31"/>
      <c r="P366" s="31"/>
      <c r="Q366" s="31"/>
      <c r="R366" s="1181"/>
      <c r="S366" s="31"/>
      <c r="T366" s="31"/>
      <c r="U366" s="2"/>
      <c r="V366" s="11"/>
      <c r="W366" s="31"/>
      <c r="X366" s="2"/>
      <c r="Y366" s="1383"/>
      <c r="Z366" s="31"/>
      <c r="AA366" s="2"/>
      <c r="AB366" s="31"/>
      <c r="AC366" s="31"/>
      <c r="AD366" s="31"/>
      <c r="AE366" s="31"/>
      <c r="AF366" s="31"/>
      <c r="AG366" s="31"/>
      <c r="AH366" s="31"/>
      <c r="AI366" s="31"/>
      <c r="AJ366" s="31"/>
      <c r="AK366" s="31"/>
      <c r="AL366" s="31"/>
      <c r="AM366" s="31"/>
      <c r="AN366" s="31"/>
      <c r="AO366" s="31"/>
      <c r="AP366" s="31"/>
    </row>
    <row r="367" ht="15.75" customHeight="1">
      <c r="A367" s="1321" t="s">
        <v>30</v>
      </c>
      <c r="B367" s="31"/>
      <c r="C367" s="31"/>
      <c r="D367" s="31"/>
      <c r="E367" s="31"/>
      <c r="F367" s="31"/>
      <c r="G367" s="31"/>
      <c r="H367" s="31"/>
      <c r="I367" s="31"/>
      <c r="J367" s="31"/>
      <c r="K367" s="31"/>
      <c r="L367" s="31"/>
      <c r="M367" s="31"/>
      <c r="N367" s="2"/>
      <c r="O367" s="31"/>
      <c r="P367" s="31"/>
      <c r="Q367" s="31"/>
      <c r="R367" s="1181"/>
      <c r="S367" s="31"/>
      <c r="T367" s="31"/>
      <c r="U367" s="2"/>
      <c r="V367" s="11"/>
      <c r="W367" s="31"/>
      <c r="X367" s="2"/>
      <c r="Y367" s="1383"/>
      <c r="Z367" s="31"/>
      <c r="AA367" s="2"/>
      <c r="AB367" s="31"/>
      <c r="AC367" s="31"/>
      <c r="AD367" s="31"/>
      <c r="AE367" s="31"/>
      <c r="AF367" s="31"/>
      <c r="AG367" s="31"/>
      <c r="AH367" s="31"/>
      <c r="AI367" s="31"/>
      <c r="AJ367" s="31"/>
      <c r="AK367" s="31"/>
      <c r="AL367" s="31"/>
      <c r="AM367" s="31"/>
      <c r="AN367" s="31"/>
      <c r="AO367" s="31"/>
      <c r="AP367" s="31"/>
    </row>
    <row r="368" ht="15.75" customHeight="1">
      <c r="A368" s="1321" t="s">
        <v>30</v>
      </c>
      <c r="B368" s="31"/>
      <c r="C368" s="31"/>
      <c r="D368" s="31"/>
      <c r="E368" s="31"/>
      <c r="F368" s="31"/>
      <c r="G368" s="31"/>
      <c r="H368" s="31"/>
      <c r="I368" s="31"/>
      <c r="J368" s="31"/>
      <c r="K368" s="31"/>
      <c r="L368" s="31"/>
      <c r="M368" s="31"/>
      <c r="N368" s="2"/>
      <c r="O368" s="31"/>
      <c r="P368" s="31"/>
      <c r="Q368" s="31"/>
      <c r="R368" s="1181"/>
      <c r="S368" s="31"/>
      <c r="T368" s="31"/>
      <c r="U368" s="2"/>
      <c r="V368" s="11"/>
      <c r="W368" s="31"/>
      <c r="X368" s="2"/>
      <c r="Y368" s="1383"/>
      <c r="Z368" s="31"/>
      <c r="AA368" s="2"/>
      <c r="AB368" s="31"/>
      <c r="AC368" s="31"/>
      <c r="AD368" s="31"/>
      <c r="AE368" s="31"/>
      <c r="AF368" s="31"/>
      <c r="AG368" s="31"/>
      <c r="AH368" s="31"/>
      <c r="AI368" s="31"/>
      <c r="AJ368" s="31"/>
      <c r="AK368" s="31"/>
      <c r="AL368" s="31"/>
      <c r="AM368" s="31"/>
      <c r="AN368" s="31"/>
      <c r="AO368" s="31"/>
      <c r="AP368" s="31"/>
    </row>
    <row r="369" ht="15.75" customHeight="1">
      <c r="A369" s="1321" t="s">
        <v>30</v>
      </c>
      <c r="B369" s="31"/>
      <c r="C369" s="31"/>
      <c r="D369" s="31"/>
      <c r="E369" s="31"/>
      <c r="F369" s="31"/>
      <c r="G369" s="31"/>
      <c r="H369" s="31"/>
      <c r="I369" s="31"/>
      <c r="J369" s="31"/>
      <c r="K369" s="31"/>
      <c r="L369" s="31"/>
      <c r="M369" s="31"/>
      <c r="N369" s="2"/>
      <c r="O369" s="31"/>
      <c r="P369" s="31"/>
      <c r="Q369" s="31"/>
      <c r="R369" s="1181"/>
      <c r="S369" s="31"/>
      <c r="T369" s="31"/>
      <c r="U369" s="2"/>
      <c r="V369" s="11"/>
      <c r="W369" s="31"/>
      <c r="X369" s="2"/>
      <c r="Y369" s="1383"/>
      <c r="Z369" s="31"/>
      <c r="AA369" s="2"/>
      <c r="AB369" s="31"/>
      <c r="AC369" s="31"/>
      <c r="AD369" s="31"/>
      <c r="AE369" s="31"/>
      <c r="AF369" s="31"/>
      <c r="AG369" s="31"/>
      <c r="AH369" s="31"/>
      <c r="AI369" s="31"/>
      <c r="AJ369" s="31"/>
      <c r="AK369" s="31"/>
      <c r="AL369" s="31"/>
      <c r="AM369" s="31"/>
      <c r="AN369" s="31"/>
      <c r="AO369" s="31"/>
      <c r="AP369" s="31"/>
    </row>
    <row r="370" ht="15.75" customHeight="1">
      <c r="A370" s="1321" t="s">
        <v>30</v>
      </c>
      <c r="B370" s="31"/>
      <c r="C370" s="31"/>
      <c r="D370" s="31"/>
      <c r="E370" s="31"/>
      <c r="F370" s="31"/>
      <c r="G370" s="31"/>
      <c r="H370" s="31"/>
      <c r="I370" s="31"/>
      <c r="J370" s="31"/>
      <c r="K370" s="31"/>
      <c r="L370" s="31"/>
      <c r="M370" s="31"/>
      <c r="N370" s="2"/>
      <c r="O370" s="31"/>
      <c r="P370" s="31"/>
      <c r="Q370" s="31"/>
      <c r="R370" s="1181"/>
      <c r="S370" s="31"/>
      <c r="T370" s="31"/>
      <c r="U370" s="2"/>
      <c r="V370" s="11"/>
      <c r="W370" s="31"/>
      <c r="X370" s="2"/>
      <c r="Y370" s="1383"/>
      <c r="Z370" s="31"/>
      <c r="AA370" s="2"/>
      <c r="AB370" s="31"/>
      <c r="AC370" s="31"/>
      <c r="AD370" s="31"/>
      <c r="AE370" s="31"/>
      <c r="AF370" s="31"/>
      <c r="AG370" s="31"/>
      <c r="AH370" s="31"/>
      <c r="AI370" s="31"/>
      <c r="AJ370" s="31"/>
      <c r="AK370" s="31"/>
      <c r="AL370" s="31"/>
      <c r="AM370" s="31"/>
      <c r="AN370" s="31"/>
      <c r="AO370" s="31"/>
      <c r="AP370" s="31"/>
    </row>
    <row r="371" ht="15.75" customHeight="1">
      <c r="A371" s="1321" t="s">
        <v>30</v>
      </c>
      <c r="B371" s="31"/>
      <c r="C371" s="31"/>
      <c r="D371" s="31"/>
      <c r="E371" s="31"/>
      <c r="F371" s="31"/>
      <c r="G371" s="31"/>
      <c r="H371" s="31"/>
      <c r="I371" s="31"/>
      <c r="J371" s="31"/>
      <c r="K371" s="31"/>
      <c r="L371" s="31"/>
      <c r="M371" s="31"/>
      <c r="N371" s="2"/>
      <c r="O371" s="31"/>
      <c r="P371" s="31"/>
      <c r="Q371" s="31"/>
      <c r="R371" s="1181"/>
      <c r="S371" s="31"/>
      <c r="T371" s="31"/>
      <c r="U371" s="2"/>
      <c r="V371" s="11"/>
      <c r="W371" s="31"/>
      <c r="X371" s="2"/>
      <c r="Y371" s="1383"/>
      <c r="Z371" s="31"/>
      <c r="AA371" s="2"/>
      <c r="AB371" s="31"/>
      <c r="AC371" s="31"/>
      <c r="AD371" s="31"/>
      <c r="AE371" s="31"/>
      <c r="AF371" s="31"/>
      <c r="AG371" s="31"/>
      <c r="AH371" s="31"/>
      <c r="AI371" s="31"/>
      <c r="AJ371" s="31"/>
      <c r="AK371" s="31"/>
      <c r="AL371" s="31"/>
      <c r="AM371" s="31"/>
      <c r="AN371" s="31"/>
      <c r="AO371" s="31"/>
      <c r="AP371" s="31"/>
    </row>
    <row r="372" ht="15.75" customHeight="1">
      <c r="A372" s="1321" t="s">
        <v>30</v>
      </c>
      <c r="B372" s="31"/>
      <c r="C372" s="31"/>
      <c r="D372" s="31"/>
      <c r="E372" s="31"/>
      <c r="F372" s="31"/>
      <c r="G372" s="31"/>
      <c r="H372" s="31"/>
      <c r="I372" s="31"/>
      <c r="J372" s="31"/>
      <c r="K372" s="31"/>
      <c r="L372" s="31"/>
      <c r="M372" s="31"/>
      <c r="N372" s="2"/>
      <c r="O372" s="31"/>
      <c r="P372" s="31"/>
      <c r="Q372" s="31"/>
      <c r="R372" s="1181"/>
      <c r="S372" s="31"/>
      <c r="T372" s="31"/>
      <c r="U372" s="2"/>
      <c r="V372" s="11"/>
      <c r="W372" s="31"/>
      <c r="X372" s="2"/>
      <c r="Y372" s="1383"/>
      <c r="Z372" s="31"/>
      <c r="AA372" s="2"/>
      <c r="AB372" s="31"/>
      <c r="AC372" s="31"/>
      <c r="AD372" s="31"/>
      <c r="AE372" s="31"/>
      <c r="AF372" s="31"/>
      <c r="AG372" s="31"/>
      <c r="AH372" s="31"/>
      <c r="AI372" s="31"/>
      <c r="AJ372" s="31"/>
      <c r="AK372" s="31"/>
      <c r="AL372" s="31"/>
      <c r="AM372" s="31"/>
      <c r="AN372" s="31"/>
      <c r="AO372" s="31"/>
      <c r="AP372" s="31"/>
    </row>
    <row r="373" ht="15.75" customHeight="1">
      <c r="A373" s="1321" t="s">
        <v>30</v>
      </c>
      <c r="B373" s="31"/>
      <c r="C373" s="31"/>
      <c r="D373" s="31"/>
      <c r="E373" s="31"/>
      <c r="F373" s="31"/>
      <c r="G373" s="31"/>
      <c r="H373" s="31"/>
      <c r="I373" s="31"/>
      <c r="J373" s="31"/>
      <c r="K373" s="31"/>
      <c r="L373" s="31"/>
      <c r="M373" s="31"/>
      <c r="N373" s="2"/>
      <c r="O373" s="31"/>
      <c r="P373" s="31"/>
      <c r="Q373" s="31"/>
      <c r="R373" s="1181"/>
      <c r="S373" s="31"/>
      <c r="T373" s="31"/>
      <c r="U373" s="2"/>
      <c r="V373" s="11"/>
      <c r="W373" s="31"/>
      <c r="X373" s="2"/>
      <c r="Y373" s="1383"/>
      <c r="Z373" s="31"/>
      <c r="AA373" s="2"/>
      <c r="AB373" s="31"/>
      <c r="AC373" s="31"/>
      <c r="AD373" s="31"/>
      <c r="AE373" s="31"/>
      <c r="AF373" s="31"/>
      <c r="AG373" s="31"/>
      <c r="AH373" s="31"/>
      <c r="AI373" s="31"/>
      <c r="AJ373" s="31"/>
      <c r="AK373" s="31"/>
      <c r="AL373" s="31"/>
      <c r="AM373" s="31"/>
      <c r="AN373" s="31"/>
      <c r="AO373" s="31"/>
      <c r="AP373" s="31"/>
    </row>
    <row r="374" ht="15.75" customHeight="1">
      <c r="A374" s="1321" t="s">
        <v>30</v>
      </c>
      <c r="B374" s="31"/>
      <c r="C374" s="31"/>
      <c r="D374" s="31"/>
      <c r="E374" s="31"/>
      <c r="F374" s="31"/>
      <c r="G374" s="31"/>
      <c r="H374" s="31"/>
      <c r="I374" s="31"/>
      <c r="J374" s="31"/>
      <c r="K374" s="31"/>
      <c r="L374" s="31"/>
      <c r="M374" s="31"/>
      <c r="N374" s="2"/>
      <c r="O374" s="31"/>
      <c r="P374" s="31"/>
      <c r="Q374" s="31"/>
      <c r="R374" s="1181"/>
      <c r="S374" s="31"/>
      <c r="T374" s="31"/>
      <c r="U374" s="2"/>
      <c r="V374" s="11"/>
      <c r="W374" s="31"/>
      <c r="X374" s="2"/>
      <c r="Y374" s="1383"/>
      <c r="Z374" s="31"/>
      <c r="AA374" s="2"/>
      <c r="AB374" s="31"/>
      <c r="AC374" s="31"/>
      <c r="AD374" s="31"/>
      <c r="AE374" s="31"/>
      <c r="AF374" s="31"/>
      <c r="AG374" s="31"/>
      <c r="AH374" s="31"/>
      <c r="AI374" s="31"/>
      <c r="AJ374" s="31"/>
      <c r="AK374" s="31"/>
      <c r="AL374" s="31"/>
      <c r="AM374" s="31"/>
      <c r="AN374" s="31"/>
      <c r="AO374" s="31"/>
      <c r="AP374" s="31"/>
    </row>
    <row r="375" ht="15.75" customHeight="1">
      <c r="A375" s="1321" t="s">
        <v>30</v>
      </c>
      <c r="B375" s="31"/>
      <c r="C375" s="31"/>
      <c r="D375" s="31"/>
      <c r="E375" s="31"/>
      <c r="F375" s="31"/>
      <c r="G375" s="31"/>
      <c r="H375" s="31"/>
      <c r="I375" s="31"/>
      <c r="J375" s="31"/>
      <c r="K375" s="31"/>
      <c r="L375" s="31"/>
      <c r="M375" s="31"/>
      <c r="N375" s="2"/>
      <c r="O375" s="31"/>
      <c r="P375" s="31"/>
      <c r="Q375" s="31"/>
      <c r="R375" s="1181"/>
      <c r="S375" s="31"/>
      <c r="T375" s="31"/>
      <c r="U375" s="2"/>
      <c r="V375" s="11"/>
      <c r="W375" s="31"/>
      <c r="X375" s="2"/>
      <c r="Y375" s="1383"/>
      <c r="Z375" s="31"/>
      <c r="AA375" s="2"/>
      <c r="AB375" s="31"/>
      <c r="AC375" s="31"/>
      <c r="AD375" s="31"/>
      <c r="AE375" s="31"/>
      <c r="AF375" s="31"/>
      <c r="AG375" s="31"/>
      <c r="AH375" s="31"/>
      <c r="AI375" s="31"/>
      <c r="AJ375" s="31"/>
      <c r="AK375" s="31"/>
      <c r="AL375" s="31"/>
      <c r="AM375" s="31"/>
      <c r="AN375" s="31"/>
      <c r="AO375" s="31"/>
      <c r="AP375" s="31"/>
    </row>
    <row r="376" ht="15.75" customHeight="1">
      <c r="A376" s="1321" t="s">
        <v>30</v>
      </c>
      <c r="B376" s="31"/>
      <c r="C376" s="31"/>
      <c r="D376" s="31"/>
      <c r="E376" s="31"/>
      <c r="F376" s="31"/>
      <c r="G376" s="31"/>
      <c r="H376" s="31"/>
      <c r="I376" s="31"/>
      <c r="J376" s="31"/>
      <c r="K376" s="31"/>
      <c r="L376" s="31"/>
      <c r="M376" s="31"/>
      <c r="N376" s="2"/>
      <c r="O376" s="31"/>
      <c r="P376" s="31"/>
      <c r="Q376" s="31"/>
      <c r="R376" s="1181"/>
      <c r="S376" s="31"/>
      <c r="T376" s="31"/>
      <c r="U376" s="2"/>
      <c r="V376" s="11"/>
      <c r="W376" s="31"/>
      <c r="X376" s="2"/>
      <c r="Y376" s="1383"/>
      <c r="Z376" s="31"/>
      <c r="AA376" s="2"/>
      <c r="AB376" s="31"/>
      <c r="AC376" s="31"/>
      <c r="AD376" s="31"/>
      <c r="AE376" s="31"/>
      <c r="AF376" s="31"/>
      <c r="AG376" s="31"/>
      <c r="AH376" s="31"/>
      <c r="AI376" s="31"/>
      <c r="AJ376" s="31"/>
      <c r="AK376" s="31"/>
      <c r="AL376" s="31"/>
      <c r="AM376" s="31"/>
      <c r="AN376" s="31"/>
      <c r="AO376" s="31"/>
      <c r="AP376" s="31"/>
    </row>
    <row r="377" ht="15.75" customHeight="1">
      <c r="A377" s="1321" t="s">
        <v>30</v>
      </c>
      <c r="B377" s="31"/>
      <c r="C377" s="31"/>
      <c r="D377" s="31"/>
      <c r="E377" s="31"/>
      <c r="F377" s="31"/>
      <c r="G377" s="31"/>
      <c r="H377" s="31"/>
      <c r="I377" s="31"/>
      <c r="J377" s="31"/>
      <c r="K377" s="31"/>
      <c r="L377" s="31"/>
      <c r="M377" s="31"/>
      <c r="N377" s="2"/>
      <c r="O377" s="31"/>
      <c r="P377" s="31"/>
      <c r="Q377" s="31"/>
      <c r="R377" s="1181"/>
      <c r="S377" s="31"/>
      <c r="T377" s="31"/>
      <c r="U377" s="2"/>
      <c r="V377" s="11"/>
      <c r="W377" s="31"/>
      <c r="X377" s="2"/>
      <c r="Y377" s="1383"/>
      <c r="Z377" s="31"/>
      <c r="AA377" s="2"/>
      <c r="AB377" s="31"/>
      <c r="AC377" s="31"/>
      <c r="AD377" s="31"/>
      <c r="AE377" s="31"/>
      <c r="AF377" s="31"/>
      <c r="AG377" s="31"/>
      <c r="AH377" s="31"/>
      <c r="AI377" s="31"/>
      <c r="AJ377" s="31"/>
      <c r="AK377" s="31"/>
      <c r="AL377" s="31"/>
      <c r="AM377" s="31"/>
      <c r="AN377" s="31"/>
      <c r="AO377" s="31"/>
      <c r="AP377" s="31"/>
    </row>
    <row r="378" ht="15.75" customHeight="1">
      <c r="A378" s="1321" t="s">
        <v>30</v>
      </c>
      <c r="B378" s="31"/>
      <c r="C378" s="31"/>
      <c r="D378" s="31"/>
      <c r="E378" s="31"/>
      <c r="F378" s="31"/>
      <c r="G378" s="31"/>
      <c r="H378" s="31"/>
      <c r="I378" s="31"/>
      <c r="J378" s="31"/>
      <c r="K378" s="31"/>
      <c r="L378" s="31"/>
      <c r="M378" s="31"/>
      <c r="N378" s="2"/>
      <c r="O378" s="31"/>
      <c r="P378" s="31"/>
      <c r="Q378" s="31"/>
      <c r="R378" s="1181"/>
      <c r="S378" s="31"/>
      <c r="T378" s="31"/>
      <c r="U378" s="2"/>
      <c r="V378" s="11"/>
      <c r="W378" s="31"/>
      <c r="X378" s="2"/>
      <c r="Y378" s="1383"/>
      <c r="Z378" s="31"/>
      <c r="AA378" s="2"/>
      <c r="AB378" s="31"/>
      <c r="AC378" s="31"/>
      <c r="AD378" s="31"/>
      <c r="AE378" s="31"/>
      <c r="AF378" s="31"/>
      <c r="AG378" s="31"/>
      <c r="AH378" s="31"/>
      <c r="AI378" s="31"/>
      <c r="AJ378" s="31"/>
      <c r="AK378" s="31"/>
      <c r="AL378" s="31"/>
      <c r="AM378" s="31"/>
      <c r="AN378" s="31"/>
      <c r="AO378" s="31"/>
      <c r="AP378" s="31"/>
    </row>
    <row r="379" ht="15.75" customHeight="1">
      <c r="A379" s="1321" t="s">
        <v>30</v>
      </c>
      <c r="B379" s="31"/>
      <c r="C379" s="31"/>
      <c r="D379" s="31"/>
      <c r="E379" s="31"/>
      <c r="F379" s="31"/>
      <c r="G379" s="31"/>
      <c r="H379" s="31"/>
      <c r="I379" s="31"/>
      <c r="J379" s="31"/>
      <c r="K379" s="31"/>
      <c r="L379" s="31"/>
      <c r="M379" s="31"/>
      <c r="N379" s="2"/>
      <c r="O379" s="31"/>
      <c r="P379" s="31"/>
      <c r="Q379" s="31"/>
      <c r="R379" s="1181"/>
      <c r="S379" s="31"/>
      <c r="T379" s="31"/>
      <c r="U379" s="2"/>
      <c r="V379" s="11"/>
      <c r="W379" s="31"/>
      <c r="X379" s="2"/>
      <c r="Y379" s="1383"/>
      <c r="Z379" s="31"/>
      <c r="AA379" s="2"/>
      <c r="AB379" s="31"/>
      <c r="AC379" s="31"/>
      <c r="AD379" s="31"/>
      <c r="AE379" s="31"/>
      <c r="AF379" s="31"/>
      <c r="AG379" s="31"/>
      <c r="AH379" s="31"/>
      <c r="AI379" s="31"/>
      <c r="AJ379" s="31"/>
      <c r="AK379" s="31"/>
      <c r="AL379" s="31"/>
      <c r="AM379" s="31"/>
      <c r="AN379" s="31"/>
      <c r="AO379" s="31"/>
      <c r="AP379" s="31"/>
    </row>
    <row r="380" ht="15.75" customHeight="1">
      <c r="A380" s="1321" t="s">
        <v>30</v>
      </c>
      <c r="B380" s="31"/>
      <c r="C380" s="31"/>
      <c r="D380" s="31"/>
      <c r="E380" s="31"/>
      <c r="F380" s="31"/>
      <c r="G380" s="31"/>
      <c r="H380" s="31"/>
      <c r="I380" s="31"/>
      <c r="J380" s="31"/>
      <c r="K380" s="31"/>
      <c r="L380" s="31"/>
      <c r="M380" s="31"/>
      <c r="N380" s="2"/>
      <c r="O380" s="31"/>
      <c r="P380" s="31"/>
      <c r="Q380" s="31"/>
      <c r="R380" s="1181"/>
      <c r="S380" s="31"/>
      <c r="T380" s="31"/>
      <c r="U380" s="2"/>
      <c r="V380" s="11"/>
      <c r="W380" s="31"/>
      <c r="X380" s="2"/>
      <c r="Y380" s="1383"/>
      <c r="Z380" s="31"/>
      <c r="AA380" s="2"/>
      <c r="AB380" s="31"/>
      <c r="AC380" s="31"/>
      <c r="AD380" s="31"/>
      <c r="AE380" s="31"/>
      <c r="AF380" s="31"/>
      <c r="AG380" s="31"/>
      <c r="AH380" s="31"/>
      <c r="AI380" s="31"/>
      <c r="AJ380" s="31"/>
      <c r="AK380" s="31"/>
      <c r="AL380" s="31"/>
      <c r="AM380" s="31"/>
      <c r="AN380" s="31"/>
      <c r="AO380" s="31"/>
      <c r="AP380" s="31"/>
    </row>
    <row r="381" ht="15.75" customHeight="1">
      <c r="A381" s="1321" t="s">
        <v>30</v>
      </c>
      <c r="B381" s="31"/>
      <c r="C381" s="31"/>
      <c r="D381" s="31"/>
      <c r="E381" s="31"/>
      <c r="F381" s="31"/>
      <c r="G381" s="31"/>
      <c r="H381" s="31"/>
      <c r="I381" s="31"/>
      <c r="J381" s="31"/>
      <c r="K381" s="31"/>
      <c r="L381" s="31"/>
      <c r="M381" s="31"/>
      <c r="N381" s="2"/>
      <c r="O381" s="31"/>
      <c r="P381" s="31"/>
      <c r="Q381" s="31"/>
      <c r="R381" s="1181"/>
      <c r="S381" s="31"/>
      <c r="T381" s="31"/>
      <c r="U381" s="2"/>
      <c r="V381" s="11"/>
      <c r="W381" s="31"/>
      <c r="X381" s="2"/>
      <c r="Y381" s="1383"/>
      <c r="Z381" s="31"/>
      <c r="AA381" s="2"/>
      <c r="AB381" s="31"/>
      <c r="AC381" s="31"/>
      <c r="AD381" s="31"/>
      <c r="AE381" s="31"/>
      <c r="AF381" s="31"/>
      <c r="AG381" s="31"/>
      <c r="AH381" s="31"/>
      <c r="AI381" s="31"/>
      <c r="AJ381" s="31"/>
      <c r="AK381" s="31"/>
      <c r="AL381" s="31"/>
      <c r="AM381" s="31"/>
      <c r="AN381" s="31"/>
      <c r="AO381" s="31"/>
      <c r="AP381" s="31"/>
    </row>
    <row r="382" ht="15.75" customHeight="1">
      <c r="A382" s="1321" t="s">
        <v>30</v>
      </c>
      <c r="B382" s="31"/>
      <c r="C382" s="31"/>
      <c r="D382" s="31"/>
      <c r="E382" s="31"/>
      <c r="F382" s="31"/>
      <c r="G382" s="31"/>
      <c r="H382" s="31"/>
      <c r="I382" s="31"/>
      <c r="J382" s="31"/>
      <c r="K382" s="31"/>
      <c r="L382" s="31"/>
      <c r="M382" s="31"/>
      <c r="N382" s="2"/>
      <c r="O382" s="31"/>
      <c r="P382" s="31"/>
      <c r="Q382" s="31"/>
      <c r="R382" s="1181"/>
      <c r="S382" s="31"/>
      <c r="T382" s="31"/>
      <c r="U382" s="2"/>
      <c r="V382" s="11"/>
      <c r="W382" s="31"/>
      <c r="X382" s="2"/>
      <c r="Y382" s="1383"/>
      <c r="Z382" s="31"/>
      <c r="AA382" s="2"/>
      <c r="AB382" s="31"/>
      <c r="AC382" s="31"/>
      <c r="AD382" s="31"/>
      <c r="AE382" s="31"/>
      <c r="AF382" s="31"/>
      <c r="AG382" s="31"/>
      <c r="AH382" s="31"/>
      <c r="AI382" s="31"/>
      <c r="AJ382" s="31"/>
      <c r="AK382" s="31"/>
      <c r="AL382" s="31"/>
      <c r="AM382" s="31"/>
      <c r="AN382" s="31"/>
      <c r="AO382" s="31"/>
      <c r="AP382" s="31"/>
    </row>
    <row r="383" ht="15.75" customHeight="1">
      <c r="A383" s="1321" t="s">
        <v>30</v>
      </c>
      <c r="B383" s="31"/>
      <c r="C383" s="31"/>
      <c r="D383" s="31"/>
      <c r="E383" s="31"/>
      <c r="F383" s="31"/>
      <c r="G383" s="31"/>
      <c r="H383" s="31"/>
      <c r="I383" s="31"/>
      <c r="J383" s="31"/>
      <c r="K383" s="31"/>
      <c r="L383" s="31"/>
      <c r="M383" s="31"/>
      <c r="N383" s="2"/>
      <c r="O383" s="31"/>
      <c r="P383" s="31"/>
      <c r="Q383" s="31"/>
      <c r="R383" s="1181"/>
      <c r="S383" s="31"/>
      <c r="T383" s="31"/>
      <c r="U383" s="2"/>
      <c r="V383" s="11"/>
      <c r="W383" s="31"/>
      <c r="X383" s="2"/>
      <c r="Y383" s="1383"/>
      <c r="Z383" s="31"/>
      <c r="AA383" s="2"/>
      <c r="AB383" s="31"/>
      <c r="AC383" s="31"/>
      <c r="AD383" s="31"/>
      <c r="AE383" s="31"/>
      <c r="AF383" s="31"/>
      <c r="AG383" s="31"/>
      <c r="AH383" s="31"/>
      <c r="AI383" s="31"/>
      <c r="AJ383" s="31"/>
      <c r="AK383" s="31"/>
      <c r="AL383" s="31"/>
      <c r="AM383" s="31"/>
      <c r="AN383" s="31"/>
      <c r="AO383" s="31"/>
      <c r="AP383" s="31"/>
    </row>
    <row r="384" ht="15.75" customHeight="1">
      <c r="A384" s="1321" t="s">
        <v>30</v>
      </c>
      <c r="B384" s="31"/>
      <c r="C384" s="31"/>
      <c r="D384" s="31"/>
      <c r="E384" s="31"/>
      <c r="F384" s="31"/>
      <c r="G384" s="31"/>
      <c r="H384" s="31"/>
      <c r="I384" s="31"/>
      <c r="J384" s="31"/>
      <c r="K384" s="31"/>
      <c r="L384" s="31"/>
      <c r="M384" s="31"/>
      <c r="N384" s="2"/>
      <c r="O384" s="31"/>
      <c r="P384" s="31"/>
      <c r="Q384" s="31"/>
      <c r="R384" s="1181"/>
      <c r="S384" s="31"/>
      <c r="T384" s="31"/>
      <c r="U384" s="2"/>
      <c r="V384" s="11"/>
      <c r="W384" s="31"/>
      <c r="X384" s="2"/>
      <c r="Y384" s="1383"/>
      <c r="Z384" s="31"/>
      <c r="AA384" s="2"/>
      <c r="AB384" s="31"/>
      <c r="AC384" s="31"/>
      <c r="AD384" s="31"/>
      <c r="AE384" s="31"/>
      <c r="AF384" s="31"/>
      <c r="AG384" s="31"/>
      <c r="AH384" s="31"/>
      <c r="AI384" s="31"/>
      <c r="AJ384" s="31"/>
      <c r="AK384" s="31"/>
      <c r="AL384" s="31"/>
      <c r="AM384" s="31"/>
      <c r="AN384" s="31"/>
      <c r="AO384" s="31"/>
      <c r="AP384" s="31"/>
    </row>
    <row r="385" ht="15.75" customHeight="1">
      <c r="A385" s="1321" t="s">
        <v>30</v>
      </c>
      <c r="B385" s="31"/>
      <c r="C385" s="31"/>
      <c r="D385" s="31"/>
      <c r="E385" s="31"/>
      <c r="F385" s="31"/>
      <c r="G385" s="31"/>
      <c r="H385" s="31"/>
      <c r="I385" s="31"/>
      <c r="J385" s="31"/>
      <c r="K385" s="31"/>
      <c r="L385" s="31"/>
      <c r="M385" s="31"/>
      <c r="N385" s="2"/>
      <c r="O385" s="31"/>
      <c r="P385" s="31"/>
      <c r="Q385" s="31"/>
      <c r="R385" s="1181"/>
      <c r="S385" s="31"/>
      <c r="T385" s="31"/>
      <c r="U385" s="2"/>
      <c r="V385" s="11"/>
      <c r="W385" s="31"/>
      <c r="X385" s="2"/>
      <c r="Y385" s="1383"/>
      <c r="Z385" s="31"/>
      <c r="AA385" s="2"/>
      <c r="AB385" s="31"/>
      <c r="AC385" s="31"/>
      <c r="AD385" s="31"/>
      <c r="AE385" s="31"/>
      <c r="AF385" s="31"/>
      <c r="AG385" s="31"/>
      <c r="AH385" s="31"/>
      <c r="AI385" s="31"/>
      <c r="AJ385" s="31"/>
      <c r="AK385" s="31"/>
      <c r="AL385" s="31"/>
      <c r="AM385" s="31"/>
      <c r="AN385" s="31"/>
      <c r="AO385" s="31"/>
      <c r="AP385" s="31"/>
    </row>
    <row r="386" ht="15.75" customHeight="1">
      <c r="A386" s="1321" t="s">
        <v>30</v>
      </c>
      <c r="B386" s="31"/>
      <c r="C386" s="31"/>
      <c r="D386" s="31"/>
      <c r="E386" s="31"/>
      <c r="F386" s="31"/>
      <c r="G386" s="31"/>
      <c r="H386" s="31"/>
      <c r="I386" s="31"/>
      <c r="J386" s="31"/>
      <c r="K386" s="31"/>
      <c r="L386" s="31"/>
      <c r="M386" s="31"/>
      <c r="N386" s="2"/>
      <c r="O386" s="31"/>
      <c r="P386" s="31"/>
      <c r="Q386" s="31"/>
      <c r="R386" s="1181"/>
      <c r="S386" s="31"/>
      <c r="T386" s="31"/>
      <c r="U386" s="2"/>
      <c r="V386" s="11"/>
      <c r="W386" s="31"/>
      <c r="X386" s="2"/>
      <c r="Y386" s="1383"/>
      <c r="Z386" s="31"/>
      <c r="AA386" s="2"/>
      <c r="AB386" s="31"/>
      <c r="AC386" s="31"/>
      <c r="AD386" s="31"/>
      <c r="AE386" s="31"/>
      <c r="AF386" s="31"/>
      <c r="AG386" s="31"/>
      <c r="AH386" s="31"/>
      <c r="AI386" s="31"/>
      <c r="AJ386" s="31"/>
      <c r="AK386" s="31"/>
      <c r="AL386" s="31"/>
      <c r="AM386" s="31"/>
      <c r="AN386" s="31"/>
      <c r="AO386" s="31"/>
      <c r="AP386" s="31"/>
    </row>
    <row r="387" ht="15.75" customHeight="1">
      <c r="A387" s="1321" t="s">
        <v>30</v>
      </c>
      <c r="B387" s="31"/>
      <c r="C387" s="31"/>
      <c r="D387" s="31"/>
      <c r="E387" s="31"/>
      <c r="F387" s="31"/>
      <c r="G387" s="31"/>
      <c r="H387" s="31"/>
      <c r="I387" s="31"/>
      <c r="J387" s="31"/>
      <c r="K387" s="31"/>
      <c r="L387" s="31"/>
      <c r="M387" s="31"/>
      <c r="N387" s="2"/>
      <c r="O387" s="31"/>
      <c r="P387" s="31"/>
      <c r="Q387" s="31"/>
      <c r="R387" s="1181"/>
      <c r="S387" s="31"/>
      <c r="T387" s="31"/>
      <c r="U387" s="2"/>
      <c r="V387" s="11"/>
      <c r="W387" s="31"/>
      <c r="X387" s="2"/>
      <c r="Y387" s="1383"/>
      <c r="Z387" s="31"/>
      <c r="AA387" s="2"/>
      <c r="AB387" s="31"/>
      <c r="AC387" s="31"/>
      <c r="AD387" s="31"/>
      <c r="AE387" s="31"/>
      <c r="AF387" s="31"/>
      <c r="AG387" s="31"/>
      <c r="AH387" s="31"/>
      <c r="AI387" s="31"/>
      <c r="AJ387" s="31"/>
      <c r="AK387" s="31"/>
      <c r="AL387" s="31"/>
      <c r="AM387" s="31"/>
      <c r="AN387" s="31"/>
      <c r="AO387" s="31"/>
      <c r="AP387" s="31"/>
    </row>
    <row r="388" ht="15.75" customHeight="1">
      <c r="A388" s="1321" t="s">
        <v>30</v>
      </c>
      <c r="B388" s="31"/>
      <c r="C388" s="31"/>
      <c r="D388" s="31"/>
      <c r="E388" s="31"/>
      <c r="F388" s="31"/>
      <c r="G388" s="31"/>
      <c r="H388" s="31"/>
      <c r="I388" s="31"/>
      <c r="J388" s="31"/>
      <c r="K388" s="31"/>
      <c r="L388" s="31"/>
      <c r="M388" s="31"/>
      <c r="N388" s="2"/>
      <c r="O388" s="31"/>
      <c r="P388" s="31"/>
      <c r="Q388" s="31"/>
      <c r="R388" s="1181"/>
      <c r="S388" s="31"/>
      <c r="T388" s="31"/>
      <c r="U388" s="2"/>
      <c r="V388" s="11"/>
      <c r="W388" s="31"/>
      <c r="X388" s="2"/>
      <c r="Y388" s="1383"/>
      <c r="Z388" s="31"/>
      <c r="AA388" s="2"/>
      <c r="AB388" s="31"/>
      <c r="AC388" s="31"/>
      <c r="AD388" s="31"/>
      <c r="AE388" s="31"/>
      <c r="AF388" s="31"/>
      <c r="AG388" s="31"/>
      <c r="AH388" s="31"/>
      <c r="AI388" s="31"/>
      <c r="AJ388" s="31"/>
      <c r="AK388" s="31"/>
      <c r="AL388" s="31"/>
      <c r="AM388" s="31"/>
      <c r="AN388" s="31"/>
      <c r="AO388" s="31"/>
      <c r="AP388" s="31"/>
    </row>
    <row r="389" ht="15.75" customHeight="1">
      <c r="A389" s="1321" t="s">
        <v>30</v>
      </c>
      <c r="B389" s="31"/>
      <c r="C389" s="31"/>
      <c r="D389" s="31"/>
      <c r="E389" s="31"/>
      <c r="F389" s="31"/>
      <c r="G389" s="31"/>
      <c r="H389" s="31"/>
      <c r="I389" s="31"/>
      <c r="J389" s="31"/>
      <c r="K389" s="31"/>
      <c r="L389" s="31"/>
      <c r="M389" s="31"/>
      <c r="N389" s="2"/>
      <c r="O389" s="31"/>
      <c r="P389" s="31"/>
      <c r="Q389" s="31"/>
      <c r="R389" s="1181"/>
      <c r="S389" s="31"/>
      <c r="T389" s="31"/>
      <c r="U389" s="2"/>
      <c r="V389" s="11"/>
      <c r="W389" s="31"/>
      <c r="X389" s="2"/>
      <c r="Y389" s="1383"/>
      <c r="Z389" s="31"/>
      <c r="AA389" s="2"/>
      <c r="AB389" s="31"/>
      <c r="AC389" s="31"/>
      <c r="AD389" s="31"/>
      <c r="AE389" s="31"/>
      <c r="AF389" s="31"/>
      <c r="AG389" s="31"/>
      <c r="AH389" s="31"/>
      <c r="AI389" s="31"/>
      <c r="AJ389" s="31"/>
      <c r="AK389" s="31"/>
      <c r="AL389" s="31"/>
      <c r="AM389" s="31"/>
      <c r="AN389" s="31"/>
      <c r="AO389" s="31"/>
      <c r="AP389" s="31"/>
    </row>
    <row r="390" ht="15.75" customHeight="1">
      <c r="A390" s="1321" t="s">
        <v>30</v>
      </c>
      <c r="B390" s="31"/>
      <c r="C390" s="31"/>
      <c r="D390" s="31"/>
      <c r="E390" s="31"/>
      <c r="F390" s="31"/>
      <c r="G390" s="31"/>
      <c r="H390" s="31"/>
      <c r="I390" s="31"/>
      <c r="J390" s="31"/>
      <c r="K390" s="31"/>
      <c r="L390" s="31"/>
      <c r="M390" s="31"/>
      <c r="N390" s="2"/>
      <c r="O390" s="31"/>
      <c r="P390" s="31"/>
      <c r="Q390" s="31"/>
      <c r="R390" s="1181"/>
      <c r="S390" s="31"/>
      <c r="T390" s="31"/>
      <c r="U390" s="2"/>
      <c r="V390" s="11"/>
      <c r="W390" s="31"/>
      <c r="X390" s="2"/>
      <c r="Y390" s="1383"/>
      <c r="Z390" s="31"/>
      <c r="AA390" s="2"/>
      <c r="AB390" s="31"/>
      <c r="AC390" s="31"/>
      <c r="AD390" s="31"/>
      <c r="AE390" s="31"/>
      <c r="AF390" s="31"/>
      <c r="AG390" s="31"/>
      <c r="AH390" s="31"/>
      <c r="AI390" s="31"/>
      <c r="AJ390" s="31"/>
      <c r="AK390" s="31"/>
      <c r="AL390" s="31"/>
      <c r="AM390" s="31"/>
      <c r="AN390" s="31"/>
      <c r="AO390" s="31"/>
      <c r="AP390" s="31"/>
    </row>
    <row r="391" ht="15.75" customHeight="1">
      <c r="A391" s="1321" t="s">
        <v>30</v>
      </c>
      <c r="B391" s="31"/>
      <c r="C391" s="31"/>
      <c r="D391" s="31"/>
      <c r="E391" s="31"/>
      <c r="F391" s="31"/>
      <c r="G391" s="31"/>
      <c r="H391" s="31"/>
      <c r="I391" s="31"/>
      <c r="J391" s="31"/>
      <c r="K391" s="31"/>
      <c r="L391" s="31"/>
      <c r="M391" s="31"/>
      <c r="N391" s="2"/>
      <c r="O391" s="31"/>
      <c r="P391" s="31"/>
      <c r="Q391" s="31"/>
      <c r="R391" s="1181"/>
      <c r="S391" s="31"/>
      <c r="T391" s="31"/>
      <c r="U391" s="2"/>
      <c r="V391" s="11"/>
      <c r="W391" s="31"/>
      <c r="X391" s="2"/>
      <c r="Y391" s="1383"/>
      <c r="Z391" s="31"/>
      <c r="AA391" s="2"/>
      <c r="AB391" s="31"/>
      <c r="AC391" s="31"/>
      <c r="AD391" s="31"/>
      <c r="AE391" s="31"/>
      <c r="AF391" s="31"/>
      <c r="AG391" s="31"/>
      <c r="AH391" s="31"/>
      <c r="AI391" s="31"/>
      <c r="AJ391" s="31"/>
      <c r="AK391" s="31"/>
      <c r="AL391" s="31"/>
      <c r="AM391" s="31"/>
      <c r="AN391" s="31"/>
      <c r="AO391" s="31"/>
      <c r="AP391" s="31"/>
    </row>
    <row r="392" ht="15.75" customHeight="1">
      <c r="A392" s="1321" t="s">
        <v>30</v>
      </c>
      <c r="B392" s="31"/>
      <c r="C392" s="31"/>
      <c r="D392" s="31"/>
      <c r="E392" s="31"/>
      <c r="F392" s="31"/>
      <c r="G392" s="31"/>
      <c r="H392" s="31"/>
      <c r="I392" s="31"/>
      <c r="J392" s="31"/>
      <c r="K392" s="31"/>
      <c r="L392" s="31"/>
      <c r="M392" s="31"/>
      <c r="N392" s="2"/>
      <c r="O392" s="31"/>
      <c r="P392" s="31"/>
      <c r="Q392" s="31"/>
      <c r="R392" s="1181"/>
      <c r="S392" s="31"/>
      <c r="T392" s="31"/>
      <c r="U392" s="2"/>
      <c r="V392" s="11"/>
      <c r="W392" s="31"/>
      <c r="X392" s="2"/>
      <c r="Y392" s="1383"/>
      <c r="Z392" s="31"/>
      <c r="AA392" s="2"/>
      <c r="AB392" s="31"/>
      <c r="AC392" s="31"/>
      <c r="AD392" s="31"/>
      <c r="AE392" s="31"/>
      <c r="AF392" s="31"/>
      <c r="AG392" s="31"/>
      <c r="AH392" s="31"/>
      <c r="AI392" s="31"/>
      <c r="AJ392" s="31"/>
      <c r="AK392" s="31"/>
      <c r="AL392" s="31"/>
      <c r="AM392" s="31"/>
      <c r="AN392" s="31"/>
      <c r="AO392" s="31"/>
      <c r="AP392" s="31"/>
    </row>
    <row r="393" ht="15.75" customHeight="1">
      <c r="A393" s="1321" t="s">
        <v>30</v>
      </c>
      <c r="B393" s="31"/>
      <c r="C393" s="31"/>
      <c r="D393" s="31"/>
      <c r="E393" s="31"/>
      <c r="F393" s="31"/>
      <c r="G393" s="31"/>
      <c r="H393" s="31"/>
      <c r="I393" s="31"/>
      <c r="J393" s="31"/>
      <c r="K393" s="31"/>
      <c r="L393" s="31"/>
      <c r="M393" s="31"/>
      <c r="N393" s="2"/>
      <c r="O393" s="31"/>
      <c r="P393" s="31"/>
      <c r="Q393" s="31"/>
      <c r="R393" s="1181"/>
      <c r="S393" s="31"/>
      <c r="T393" s="31"/>
      <c r="U393" s="2"/>
      <c r="V393" s="11"/>
      <c r="W393" s="31"/>
      <c r="X393" s="2"/>
      <c r="Y393" s="1383"/>
      <c r="Z393" s="31"/>
      <c r="AA393" s="2"/>
      <c r="AB393" s="31"/>
      <c r="AC393" s="31"/>
      <c r="AD393" s="31"/>
      <c r="AE393" s="31"/>
      <c r="AF393" s="31"/>
      <c r="AG393" s="31"/>
      <c r="AH393" s="31"/>
      <c r="AI393" s="31"/>
      <c r="AJ393" s="31"/>
      <c r="AK393" s="31"/>
      <c r="AL393" s="31"/>
      <c r="AM393" s="31"/>
      <c r="AN393" s="31"/>
      <c r="AO393" s="31"/>
      <c r="AP393" s="31"/>
    </row>
    <row r="394" ht="15.75" customHeight="1">
      <c r="A394" s="1321" t="s">
        <v>30</v>
      </c>
      <c r="B394" s="31"/>
      <c r="C394" s="31"/>
      <c r="D394" s="31"/>
      <c r="E394" s="31"/>
      <c r="F394" s="31"/>
      <c r="G394" s="31"/>
      <c r="H394" s="31"/>
      <c r="I394" s="31"/>
      <c r="J394" s="31"/>
      <c r="K394" s="31"/>
      <c r="L394" s="31"/>
      <c r="M394" s="31"/>
      <c r="N394" s="2"/>
      <c r="O394" s="31"/>
      <c r="P394" s="31"/>
      <c r="Q394" s="31"/>
      <c r="R394" s="1181"/>
      <c r="S394" s="31"/>
      <c r="T394" s="31"/>
      <c r="U394" s="2"/>
      <c r="V394" s="11"/>
      <c r="W394" s="31"/>
      <c r="X394" s="2"/>
      <c r="Y394" s="1383"/>
      <c r="Z394" s="31"/>
      <c r="AA394" s="2"/>
      <c r="AB394" s="31"/>
      <c r="AC394" s="31"/>
      <c r="AD394" s="31"/>
      <c r="AE394" s="31"/>
      <c r="AF394" s="31"/>
      <c r="AG394" s="31"/>
      <c r="AH394" s="31"/>
      <c r="AI394" s="31"/>
      <c r="AJ394" s="31"/>
      <c r="AK394" s="31"/>
      <c r="AL394" s="31"/>
      <c r="AM394" s="31"/>
      <c r="AN394" s="31"/>
      <c r="AO394" s="31"/>
      <c r="AP394" s="31"/>
    </row>
    <row r="395" ht="15.75" customHeight="1">
      <c r="A395" s="1321" t="s">
        <v>30</v>
      </c>
      <c r="B395" s="31"/>
      <c r="C395" s="31"/>
      <c r="D395" s="31"/>
      <c r="E395" s="31"/>
      <c r="F395" s="31"/>
      <c r="G395" s="31"/>
      <c r="H395" s="31"/>
      <c r="I395" s="31"/>
      <c r="J395" s="31"/>
      <c r="K395" s="31"/>
      <c r="L395" s="31"/>
      <c r="M395" s="31"/>
      <c r="N395" s="2"/>
      <c r="O395" s="31"/>
      <c r="P395" s="31"/>
      <c r="Q395" s="31"/>
      <c r="R395" s="1181"/>
      <c r="S395" s="31"/>
      <c r="T395" s="31"/>
      <c r="U395" s="2"/>
      <c r="V395" s="11"/>
      <c r="W395" s="31"/>
      <c r="X395" s="2"/>
      <c r="Y395" s="1383"/>
      <c r="Z395" s="31"/>
      <c r="AA395" s="2"/>
      <c r="AB395" s="31"/>
      <c r="AC395" s="31"/>
      <c r="AD395" s="31"/>
      <c r="AE395" s="31"/>
      <c r="AF395" s="31"/>
      <c r="AG395" s="31"/>
      <c r="AH395" s="31"/>
      <c r="AI395" s="31"/>
      <c r="AJ395" s="31"/>
      <c r="AK395" s="31"/>
      <c r="AL395" s="31"/>
      <c r="AM395" s="31"/>
      <c r="AN395" s="31"/>
      <c r="AO395" s="31"/>
      <c r="AP395" s="31"/>
    </row>
    <row r="396" ht="15.75" customHeight="1">
      <c r="A396" s="1321" t="s">
        <v>30</v>
      </c>
      <c r="B396" s="31"/>
      <c r="C396" s="31"/>
      <c r="D396" s="31"/>
      <c r="E396" s="31"/>
      <c r="F396" s="31"/>
      <c r="G396" s="31"/>
      <c r="H396" s="31"/>
      <c r="I396" s="31"/>
      <c r="J396" s="31"/>
      <c r="K396" s="31"/>
      <c r="L396" s="31"/>
      <c r="M396" s="31"/>
      <c r="N396" s="2"/>
      <c r="O396" s="31"/>
      <c r="P396" s="31"/>
      <c r="Q396" s="31"/>
      <c r="R396" s="1181"/>
      <c r="S396" s="31"/>
      <c r="T396" s="31"/>
      <c r="U396" s="2"/>
      <c r="V396" s="11"/>
      <c r="W396" s="31"/>
      <c r="X396" s="2"/>
      <c r="Y396" s="1383"/>
      <c r="Z396" s="31"/>
      <c r="AA396" s="2"/>
      <c r="AB396" s="31"/>
      <c r="AC396" s="31"/>
      <c r="AD396" s="31"/>
      <c r="AE396" s="31"/>
      <c r="AF396" s="31"/>
      <c r="AG396" s="31"/>
      <c r="AH396" s="31"/>
      <c r="AI396" s="31"/>
      <c r="AJ396" s="31"/>
      <c r="AK396" s="31"/>
      <c r="AL396" s="31"/>
      <c r="AM396" s="31"/>
      <c r="AN396" s="31"/>
      <c r="AO396" s="31"/>
      <c r="AP396" s="31"/>
    </row>
    <row r="397" ht="15.75" customHeight="1">
      <c r="A397" s="1321" t="s">
        <v>30</v>
      </c>
      <c r="B397" s="31"/>
      <c r="C397" s="31"/>
      <c r="D397" s="31"/>
      <c r="E397" s="31"/>
      <c r="F397" s="31"/>
      <c r="G397" s="31"/>
      <c r="H397" s="31"/>
      <c r="I397" s="31"/>
      <c r="J397" s="31"/>
      <c r="K397" s="31"/>
      <c r="L397" s="31"/>
      <c r="M397" s="31"/>
      <c r="N397" s="2"/>
      <c r="O397" s="31"/>
      <c r="P397" s="31"/>
      <c r="Q397" s="31"/>
      <c r="R397" s="1181"/>
      <c r="S397" s="31"/>
      <c r="T397" s="31"/>
      <c r="U397" s="2"/>
      <c r="V397" s="11"/>
      <c r="W397" s="31"/>
      <c r="X397" s="2"/>
      <c r="Y397" s="1383"/>
      <c r="Z397" s="31"/>
      <c r="AA397" s="2"/>
      <c r="AB397" s="31"/>
      <c r="AC397" s="31"/>
      <c r="AD397" s="31"/>
      <c r="AE397" s="31"/>
      <c r="AF397" s="31"/>
      <c r="AG397" s="31"/>
      <c r="AH397" s="31"/>
      <c r="AI397" s="31"/>
      <c r="AJ397" s="31"/>
      <c r="AK397" s="31"/>
      <c r="AL397" s="31"/>
      <c r="AM397" s="31"/>
      <c r="AN397" s="31"/>
      <c r="AO397" s="31"/>
      <c r="AP397" s="31"/>
    </row>
    <row r="398" ht="15.75" customHeight="1">
      <c r="A398" s="1321" t="s">
        <v>30</v>
      </c>
      <c r="B398" s="31"/>
      <c r="C398" s="31"/>
      <c r="D398" s="31"/>
      <c r="E398" s="31"/>
      <c r="F398" s="31"/>
      <c r="G398" s="31"/>
      <c r="H398" s="31"/>
      <c r="I398" s="31"/>
      <c r="J398" s="31"/>
      <c r="K398" s="31"/>
      <c r="L398" s="31"/>
      <c r="M398" s="31"/>
      <c r="N398" s="2"/>
      <c r="O398" s="31"/>
      <c r="P398" s="31"/>
      <c r="Q398" s="31"/>
      <c r="R398" s="1181"/>
      <c r="S398" s="31"/>
      <c r="T398" s="31"/>
      <c r="U398" s="2"/>
      <c r="V398" s="11"/>
      <c r="W398" s="31"/>
      <c r="X398" s="2"/>
      <c r="Y398" s="1383"/>
      <c r="Z398" s="31"/>
      <c r="AA398" s="2"/>
      <c r="AB398" s="31"/>
      <c r="AC398" s="31"/>
      <c r="AD398" s="31"/>
      <c r="AE398" s="31"/>
      <c r="AF398" s="31"/>
      <c r="AG398" s="31"/>
      <c r="AH398" s="31"/>
      <c r="AI398" s="31"/>
      <c r="AJ398" s="31"/>
      <c r="AK398" s="31"/>
      <c r="AL398" s="31"/>
      <c r="AM398" s="31"/>
      <c r="AN398" s="31"/>
      <c r="AO398" s="31"/>
      <c r="AP398" s="31"/>
    </row>
    <row r="399" ht="15.75" customHeight="1">
      <c r="A399" s="1321" t="s">
        <v>30</v>
      </c>
      <c r="B399" s="31"/>
      <c r="C399" s="31"/>
      <c r="D399" s="31"/>
      <c r="E399" s="31"/>
      <c r="F399" s="31"/>
      <c r="G399" s="31"/>
      <c r="H399" s="31"/>
      <c r="I399" s="31"/>
      <c r="J399" s="31"/>
      <c r="K399" s="31"/>
      <c r="L399" s="31"/>
      <c r="M399" s="31"/>
      <c r="N399" s="2"/>
      <c r="O399" s="31"/>
      <c r="P399" s="31"/>
      <c r="Q399" s="31"/>
      <c r="R399" s="1181"/>
      <c r="S399" s="31"/>
      <c r="T399" s="31"/>
      <c r="U399" s="2"/>
      <c r="V399" s="11"/>
      <c r="W399" s="31"/>
      <c r="X399" s="2"/>
      <c r="Y399" s="1383"/>
      <c r="Z399" s="31"/>
      <c r="AA399" s="2"/>
      <c r="AB399" s="31"/>
      <c r="AC399" s="31"/>
      <c r="AD399" s="31"/>
      <c r="AE399" s="31"/>
      <c r="AF399" s="31"/>
      <c r="AG399" s="31"/>
      <c r="AH399" s="31"/>
      <c r="AI399" s="31"/>
      <c r="AJ399" s="31"/>
      <c r="AK399" s="31"/>
      <c r="AL399" s="31"/>
      <c r="AM399" s="31"/>
      <c r="AN399" s="31"/>
      <c r="AO399" s="31"/>
      <c r="AP399" s="31"/>
    </row>
    <row r="400" ht="15.75" customHeight="1">
      <c r="A400" s="1321" t="s">
        <v>30</v>
      </c>
      <c r="B400" s="31"/>
      <c r="C400" s="31"/>
      <c r="D400" s="31"/>
      <c r="E400" s="31"/>
      <c r="F400" s="31"/>
      <c r="G400" s="31"/>
      <c r="H400" s="31"/>
      <c r="I400" s="31"/>
      <c r="J400" s="31"/>
      <c r="K400" s="31"/>
      <c r="L400" s="31"/>
      <c r="M400" s="31"/>
      <c r="N400" s="2"/>
      <c r="O400" s="31"/>
      <c r="P400" s="31"/>
      <c r="Q400" s="31"/>
      <c r="R400" s="1181"/>
      <c r="S400" s="31"/>
      <c r="T400" s="31"/>
      <c r="U400" s="2"/>
      <c r="V400" s="11"/>
      <c r="W400" s="31"/>
      <c r="X400" s="2"/>
      <c r="Y400" s="1383"/>
      <c r="Z400" s="31"/>
      <c r="AA400" s="2"/>
      <c r="AB400" s="31"/>
      <c r="AC400" s="31"/>
      <c r="AD400" s="31"/>
      <c r="AE400" s="31"/>
      <c r="AF400" s="31"/>
      <c r="AG400" s="31"/>
      <c r="AH400" s="31"/>
      <c r="AI400" s="31"/>
      <c r="AJ400" s="31"/>
      <c r="AK400" s="31"/>
      <c r="AL400" s="31"/>
      <c r="AM400" s="31"/>
      <c r="AN400" s="31"/>
      <c r="AO400" s="31"/>
      <c r="AP400" s="31"/>
    </row>
    <row r="401" ht="15.75" customHeight="1">
      <c r="A401" s="1321" t="s">
        <v>30</v>
      </c>
      <c r="B401" s="31"/>
      <c r="C401" s="31"/>
      <c r="D401" s="31"/>
      <c r="E401" s="31"/>
      <c r="F401" s="31"/>
      <c r="G401" s="31"/>
      <c r="H401" s="31"/>
      <c r="I401" s="31"/>
      <c r="J401" s="31"/>
      <c r="K401" s="31"/>
      <c r="L401" s="31"/>
      <c r="M401" s="31"/>
      <c r="N401" s="2"/>
      <c r="O401" s="31"/>
      <c r="P401" s="31"/>
      <c r="Q401" s="31"/>
      <c r="R401" s="1181"/>
      <c r="S401" s="31"/>
      <c r="T401" s="31"/>
      <c r="U401" s="2"/>
      <c r="V401" s="11"/>
      <c r="W401" s="31"/>
      <c r="X401" s="2"/>
      <c r="Y401" s="1383"/>
      <c r="Z401" s="31"/>
      <c r="AA401" s="2"/>
      <c r="AB401" s="31"/>
      <c r="AC401" s="31"/>
      <c r="AD401" s="31"/>
      <c r="AE401" s="31"/>
      <c r="AF401" s="31"/>
      <c r="AG401" s="31"/>
      <c r="AH401" s="31"/>
      <c r="AI401" s="31"/>
      <c r="AJ401" s="31"/>
      <c r="AK401" s="31"/>
      <c r="AL401" s="31"/>
      <c r="AM401" s="31"/>
      <c r="AN401" s="31"/>
      <c r="AO401" s="31"/>
      <c r="AP401" s="31"/>
    </row>
    <row r="402" ht="15.75" customHeight="1">
      <c r="A402" s="1321" t="s">
        <v>30</v>
      </c>
      <c r="B402" s="31"/>
      <c r="C402" s="31"/>
      <c r="D402" s="31"/>
      <c r="E402" s="31"/>
      <c r="F402" s="31"/>
      <c r="G402" s="31"/>
      <c r="H402" s="31"/>
      <c r="I402" s="31"/>
      <c r="J402" s="31"/>
      <c r="K402" s="31"/>
      <c r="L402" s="31"/>
      <c r="M402" s="31"/>
      <c r="N402" s="2"/>
      <c r="O402" s="31"/>
      <c r="P402" s="31"/>
      <c r="Q402" s="31"/>
      <c r="R402" s="1181"/>
      <c r="S402" s="31"/>
      <c r="T402" s="31"/>
      <c r="U402" s="2"/>
      <c r="V402" s="11"/>
      <c r="W402" s="31"/>
      <c r="X402" s="2"/>
      <c r="Y402" s="1383"/>
      <c r="Z402" s="31"/>
      <c r="AA402" s="2"/>
      <c r="AB402" s="31"/>
      <c r="AC402" s="31"/>
      <c r="AD402" s="31"/>
      <c r="AE402" s="31"/>
      <c r="AF402" s="31"/>
      <c r="AG402" s="31"/>
      <c r="AH402" s="31"/>
      <c r="AI402" s="31"/>
      <c r="AJ402" s="31"/>
      <c r="AK402" s="31"/>
      <c r="AL402" s="31"/>
      <c r="AM402" s="31"/>
      <c r="AN402" s="31"/>
      <c r="AO402" s="31"/>
      <c r="AP402" s="31"/>
    </row>
    <row r="403" ht="15.75" customHeight="1">
      <c r="A403" s="1321" t="s">
        <v>30</v>
      </c>
      <c r="B403" s="31"/>
      <c r="C403" s="31"/>
      <c r="D403" s="31"/>
      <c r="E403" s="31"/>
      <c r="F403" s="31"/>
      <c r="G403" s="31"/>
      <c r="H403" s="31"/>
      <c r="I403" s="31"/>
      <c r="J403" s="31"/>
      <c r="K403" s="31"/>
      <c r="L403" s="31"/>
      <c r="M403" s="31"/>
      <c r="N403" s="2"/>
      <c r="O403" s="31"/>
      <c r="P403" s="31"/>
      <c r="Q403" s="31"/>
      <c r="R403" s="1181"/>
      <c r="S403" s="31"/>
      <c r="T403" s="31"/>
      <c r="U403" s="2"/>
      <c r="V403" s="11"/>
      <c r="W403" s="31"/>
      <c r="X403" s="2"/>
      <c r="Y403" s="1383"/>
      <c r="Z403" s="31"/>
      <c r="AA403" s="2"/>
      <c r="AB403" s="31"/>
      <c r="AC403" s="31"/>
      <c r="AD403" s="31"/>
      <c r="AE403" s="31"/>
      <c r="AF403" s="31"/>
      <c r="AG403" s="31"/>
      <c r="AH403" s="31"/>
      <c r="AI403" s="31"/>
      <c r="AJ403" s="31"/>
      <c r="AK403" s="31"/>
      <c r="AL403" s="31"/>
      <c r="AM403" s="31"/>
      <c r="AN403" s="31"/>
      <c r="AO403" s="31"/>
      <c r="AP403" s="31"/>
    </row>
    <row r="404" ht="15.75" customHeight="1">
      <c r="A404" s="1321" t="s">
        <v>30</v>
      </c>
      <c r="B404" s="31"/>
      <c r="C404" s="31"/>
      <c r="D404" s="31"/>
      <c r="E404" s="31"/>
      <c r="F404" s="31"/>
      <c r="G404" s="31"/>
      <c r="H404" s="31"/>
      <c r="I404" s="31"/>
      <c r="J404" s="31"/>
      <c r="K404" s="31"/>
      <c r="L404" s="31"/>
      <c r="M404" s="31"/>
      <c r="N404" s="2"/>
      <c r="O404" s="31"/>
      <c r="P404" s="31"/>
      <c r="Q404" s="31"/>
      <c r="R404" s="1181"/>
      <c r="S404" s="31"/>
      <c r="T404" s="31"/>
      <c r="U404" s="2"/>
      <c r="V404" s="11"/>
      <c r="W404" s="31"/>
      <c r="X404" s="2"/>
      <c r="Y404" s="1383"/>
      <c r="Z404" s="31"/>
      <c r="AA404" s="2"/>
      <c r="AB404" s="31"/>
      <c r="AC404" s="31"/>
      <c r="AD404" s="31"/>
      <c r="AE404" s="31"/>
      <c r="AF404" s="31"/>
      <c r="AG404" s="31"/>
      <c r="AH404" s="31"/>
      <c r="AI404" s="31"/>
      <c r="AJ404" s="31"/>
      <c r="AK404" s="31"/>
      <c r="AL404" s="31"/>
      <c r="AM404" s="31"/>
      <c r="AN404" s="31"/>
      <c r="AO404" s="31"/>
      <c r="AP404" s="31"/>
    </row>
    <row r="405" ht="15.75" customHeight="1">
      <c r="A405" s="1321" t="s">
        <v>30</v>
      </c>
      <c r="B405" s="31"/>
      <c r="C405" s="31"/>
      <c r="D405" s="31"/>
      <c r="E405" s="31"/>
      <c r="F405" s="31"/>
      <c r="G405" s="31"/>
      <c r="H405" s="31"/>
      <c r="I405" s="31"/>
      <c r="J405" s="31"/>
      <c r="K405" s="31"/>
      <c r="L405" s="31"/>
      <c r="M405" s="31"/>
      <c r="N405" s="2"/>
      <c r="O405" s="31"/>
      <c r="P405" s="31"/>
      <c r="Q405" s="31"/>
      <c r="R405" s="1181"/>
      <c r="S405" s="31"/>
      <c r="T405" s="31"/>
      <c r="U405" s="2"/>
      <c r="V405" s="11"/>
      <c r="W405" s="31"/>
      <c r="X405" s="2"/>
      <c r="Y405" s="1383"/>
      <c r="Z405" s="31"/>
      <c r="AA405" s="2"/>
      <c r="AB405" s="31"/>
      <c r="AC405" s="31"/>
      <c r="AD405" s="31"/>
      <c r="AE405" s="31"/>
      <c r="AF405" s="31"/>
      <c r="AG405" s="31"/>
      <c r="AH405" s="31"/>
      <c r="AI405" s="31"/>
      <c r="AJ405" s="31"/>
      <c r="AK405" s="31"/>
      <c r="AL405" s="31"/>
      <c r="AM405" s="31"/>
      <c r="AN405" s="31"/>
      <c r="AO405" s="31"/>
      <c r="AP405" s="31"/>
    </row>
    <row r="406" ht="15.75" customHeight="1">
      <c r="A406" s="1321" t="s">
        <v>30</v>
      </c>
      <c r="B406" s="31"/>
      <c r="C406" s="31"/>
      <c r="D406" s="31"/>
      <c r="E406" s="31"/>
      <c r="F406" s="31"/>
      <c r="G406" s="31"/>
      <c r="H406" s="31"/>
      <c r="I406" s="31"/>
      <c r="J406" s="31"/>
      <c r="K406" s="31"/>
      <c r="L406" s="31"/>
      <c r="M406" s="31"/>
      <c r="N406" s="2"/>
      <c r="O406" s="31"/>
      <c r="P406" s="31"/>
      <c r="Q406" s="31"/>
      <c r="R406" s="1181"/>
      <c r="S406" s="31"/>
      <c r="T406" s="31"/>
      <c r="U406" s="2"/>
      <c r="V406" s="11"/>
      <c r="W406" s="31"/>
      <c r="X406" s="2"/>
      <c r="Y406" s="1383"/>
      <c r="Z406" s="31"/>
      <c r="AA406" s="2"/>
      <c r="AB406" s="31"/>
      <c r="AC406" s="31"/>
      <c r="AD406" s="31"/>
      <c r="AE406" s="31"/>
      <c r="AF406" s="31"/>
      <c r="AG406" s="31"/>
      <c r="AH406" s="31"/>
      <c r="AI406" s="31"/>
      <c r="AJ406" s="31"/>
      <c r="AK406" s="31"/>
      <c r="AL406" s="31"/>
      <c r="AM406" s="31"/>
      <c r="AN406" s="31"/>
      <c r="AO406" s="31"/>
      <c r="AP406" s="31"/>
    </row>
    <row r="407" ht="15.75" customHeight="1">
      <c r="A407" s="1321" t="s">
        <v>30</v>
      </c>
      <c r="B407" s="31"/>
      <c r="C407" s="31"/>
      <c r="D407" s="31"/>
      <c r="E407" s="31"/>
      <c r="F407" s="31"/>
      <c r="G407" s="31"/>
      <c r="H407" s="31"/>
      <c r="I407" s="31"/>
      <c r="J407" s="31"/>
      <c r="K407" s="31"/>
      <c r="L407" s="31"/>
      <c r="M407" s="31"/>
      <c r="N407" s="2"/>
      <c r="O407" s="31"/>
      <c r="P407" s="31"/>
      <c r="Q407" s="31"/>
      <c r="R407" s="1181"/>
      <c r="S407" s="31"/>
      <c r="T407" s="31"/>
      <c r="U407" s="2"/>
      <c r="V407" s="11"/>
      <c r="W407" s="31"/>
      <c r="X407" s="2"/>
      <c r="Y407" s="1383"/>
      <c r="Z407" s="31"/>
      <c r="AA407" s="2"/>
      <c r="AB407" s="31"/>
      <c r="AC407" s="31"/>
      <c r="AD407" s="31"/>
      <c r="AE407" s="31"/>
      <c r="AF407" s="31"/>
      <c r="AG407" s="31"/>
      <c r="AH407" s="31"/>
      <c r="AI407" s="31"/>
      <c r="AJ407" s="31"/>
      <c r="AK407" s="31"/>
      <c r="AL407" s="31"/>
      <c r="AM407" s="31"/>
      <c r="AN407" s="31"/>
      <c r="AO407" s="31"/>
      <c r="AP407" s="31"/>
    </row>
    <row r="408" ht="15.75" customHeight="1">
      <c r="A408" s="1321" t="s">
        <v>30</v>
      </c>
      <c r="B408" s="31"/>
      <c r="C408" s="31"/>
      <c r="D408" s="31"/>
      <c r="E408" s="31"/>
      <c r="F408" s="31"/>
      <c r="G408" s="31"/>
      <c r="H408" s="31"/>
      <c r="I408" s="31"/>
      <c r="J408" s="31"/>
      <c r="K408" s="31"/>
      <c r="L408" s="31"/>
      <c r="M408" s="31"/>
      <c r="N408" s="2"/>
      <c r="O408" s="31"/>
      <c r="P408" s="31"/>
      <c r="Q408" s="31"/>
      <c r="R408" s="1181"/>
      <c r="S408" s="31"/>
      <c r="T408" s="31"/>
      <c r="U408" s="2"/>
      <c r="V408" s="11"/>
      <c r="W408" s="31"/>
      <c r="X408" s="2"/>
      <c r="Y408" s="1383"/>
      <c r="Z408" s="31"/>
      <c r="AA408" s="2"/>
      <c r="AB408" s="31"/>
      <c r="AC408" s="31"/>
      <c r="AD408" s="31"/>
      <c r="AE408" s="31"/>
      <c r="AF408" s="31"/>
      <c r="AG408" s="31"/>
      <c r="AH408" s="31"/>
      <c r="AI408" s="31"/>
      <c r="AJ408" s="31"/>
      <c r="AK408" s="31"/>
      <c r="AL408" s="31"/>
      <c r="AM408" s="31"/>
      <c r="AN408" s="31"/>
      <c r="AO408" s="31"/>
      <c r="AP408" s="31"/>
    </row>
    <row r="409" ht="15.75" customHeight="1">
      <c r="A409" s="1321" t="s">
        <v>30</v>
      </c>
      <c r="B409" s="31"/>
      <c r="C409" s="31"/>
      <c r="D409" s="31"/>
      <c r="E409" s="31"/>
      <c r="F409" s="31"/>
      <c r="G409" s="31"/>
      <c r="H409" s="31"/>
      <c r="I409" s="31"/>
      <c r="J409" s="31"/>
      <c r="K409" s="31"/>
      <c r="L409" s="31"/>
      <c r="M409" s="31"/>
      <c r="N409" s="2"/>
      <c r="O409" s="31"/>
      <c r="P409" s="31"/>
      <c r="Q409" s="31"/>
      <c r="R409" s="1181"/>
      <c r="S409" s="31"/>
      <c r="T409" s="31"/>
      <c r="U409" s="2"/>
      <c r="V409" s="11"/>
      <c r="W409" s="31"/>
      <c r="X409" s="2"/>
      <c r="Y409" s="1383"/>
      <c r="Z409" s="31"/>
      <c r="AA409" s="2"/>
      <c r="AB409" s="31"/>
      <c r="AC409" s="31"/>
      <c r="AD409" s="31"/>
      <c r="AE409" s="31"/>
      <c r="AF409" s="31"/>
      <c r="AG409" s="31"/>
      <c r="AH409" s="31"/>
      <c r="AI409" s="31"/>
      <c r="AJ409" s="31"/>
      <c r="AK409" s="31"/>
      <c r="AL409" s="31"/>
      <c r="AM409" s="31"/>
      <c r="AN409" s="31"/>
      <c r="AO409" s="31"/>
      <c r="AP409" s="31"/>
    </row>
    <row r="410" ht="15.75" customHeight="1">
      <c r="A410" s="1321" t="s">
        <v>30</v>
      </c>
      <c r="B410" s="31"/>
      <c r="C410" s="31"/>
      <c r="D410" s="31"/>
      <c r="E410" s="31"/>
      <c r="F410" s="31"/>
      <c r="G410" s="31"/>
      <c r="H410" s="31"/>
      <c r="I410" s="31"/>
      <c r="J410" s="31"/>
      <c r="K410" s="31"/>
      <c r="L410" s="31"/>
      <c r="M410" s="31"/>
      <c r="N410" s="2"/>
      <c r="O410" s="31"/>
      <c r="P410" s="31"/>
      <c r="Q410" s="31"/>
      <c r="R410" s="1181"/>
      <c r="S410" s="31"/>
      <c r="T410" s="31"/>
      <c r="U410" s="2"/>
      <c r="V410" s="11"/>
      <c r="W410" s="31"/>
      <c r="X410" s="2"/>
      <c r="Y410" s="1383"/>
      <c r="Z410" s="31"/>
      <c r="AA410" s="2"/>
      <c r="AB410" s="31"/>
      <c r="AC410" s="31"/>
      <c r="AD410" s="31"/>
      <c r="AE410" s="31"/>
      <c r="AF410" s="31"/>
      <c r="AG410" s="31"/>
      <c r="AH410" s="31"/>
      <c r="AI410" s="31"/>
      <c r="AJ410" s="31"/>
      <c r="AK410" s="31"/>
      <c r="AL410" s="31"/>
      <c r="AM410" s="31"/>
      <c r="AN410" s="31"/>
      <c r="AO410" s="31"/>
      <c r="AP410" s="31"/>
    </row>
    <row r="411" ht="15.75" customHeight="1">
      <c r="A411" s="1321" t="s">
        <v>30</v>
      </c>
      <c r="B411" s="31"/>
      <c r="C411" s="31"/>
      <c r="D411" s="31"/>
      <c r="E411" s="31"/>
      <c r="F411" s="31"/>
      <c r="G411" s="31"/>
      <c r="H411" s="31"/>
      <c r="I411" s="31"/>
      <c r="J411" s="31"/>
      <c r="K411" s="31"/>
      <c r="L411" s="31"/>
      <c r="M411" s="31"/>
      <c r="N411" s="2"/>
      <c r="O411" s="31"/>
      <c r="P411" s="31"/>
      <c r="Q411" s="31"/>
      <c r="R411" s="1181"/>
      <c r="S411" s="31"/>
      <c r="T411" s="31"/>
      <c r="U411" s="2"/>
      <c r="V411" s="11"/>
      <c r="W411" s="31"/>
      <c r="X411" s="2"/>
      <c r="Y411" s="1383"/>
      <c r="Z411" s="31"/>
      <c r="AA411" s="2"/>
      <c r="AB411" s="31"/>
      <c r="AC411" s="31"/>
      <c r="AD411" s="31"/>
      <c r="AE411" s="31"/>
      <c r="AF411" s="31"/>
      <c r="AG411" s="31"/>
      <c r="AH411" s="31"/>
      <c r="AI411" s="31"/>
      <c r="AJ411" s="31"/>
      <c r="AK411" s="31"/>
      <c r="AL411" s="31"/>
      <c r="AM411" s="31"/>
      <c r="AN411" s="31"/>
      <c r="AO411" s="31"/>
      <c r="AP411" s="31"/>
    </row>
    <row r="412" ht="15.75" customHeight="1">
      <c r="A412" s="1321" t="s">
        <v>30</v>
      </c>
      <c r="B412" s="31"/>
      <c r="C412" s="31"/>
      <c r="D412" s="31"/>
      <c r="E412" s="31"/>
      <c r="F412" s="31"/>
      <c r="G412" s="31"/>
      <c r="H412" s="31"/>
      <c r="I412" s="31"/>
      <c r="J412" s="31"/>
      <c r="K412" s="31"/>
      <c r="L412" s="31"/>
      <c r="M412" s="31"/>
      <c r="N412" s="2"/>
      <c r="O412" s="31"/>
      <c r="P412" s="31"/>
      <c r="Q412" s="31"/>
      <c r="R412" s="1181"/>
      <c r="S412" s="31"/>
      <c r="T412" s="31"/>
      <c r="U412" s="2"/>
      <c r="V412" s="11"/>
      <c r="W412" s="31"/>
      <c r="X412" s="2"/>
      <c r="Y412" s="1383"/>
      <c r="Z412" s="31"/>
      <c r="AA412" s="2"/>
      <c r="AB412" s="31"/>
      <c r="AC412" s="31"/>
      <c r="AD412" s="31"/>
      <c r="AE412" s="31"/>
      <c r="AF412" s="31"/>
      <c r="AG412" s="31"/>
      <c r="AH412" s="31"/>
      <c r="AI412" s="31"/>
      <c r="AJ412" s="31"/>
      <c r="AK412" s="31"/>
      <c r="AL412" s="31"/>
      <c r="AM412" s="31"/>
      <c r="AN412" s="31"/>
      <c r="AO412" s="31"/>
      <c r="AP412" s="31"/>
    </row>
    <row r="413" ht="15.75" customHeight="1">
      <c r="A413" s="1321" t="s">
        <v>30</v>
      </c>
      <c r="B413" s="31"/>
      <c r="C413" s="31"/>
      <c r="D413" s="31"/>
      <c r="E413" s="31"/>
      <c r="F413" s="31"/>
      <c r="G413" s="31"/>
      <c r="H413" s="31"/>
      <c r="I413" s="31"/>
      <c r="J413" s="31"/>
      <c r="K413" s="31"/>
      <c r="L413" s="31"/>
      <c r="M413" s="31"/>
      <c r="N413" s="2"/>
      <c r="O413" s="31"/>
      <c r="P413" s="31"/>
      <c r="Q413" s="31"/>
      <c r="R413" s="1181"/>
      <c r="S413" s="31"/>
      <c r="T413" s="31"/>
      <c r="U413" s="2"/>
      <c r="V413" s="11"/>
      <c r="W413" s="31"/>
      <c r="X413" s="2"/>
      <c r="Y413" s="1383"/>
      <c r="Z413" s="31"/>
      <c r="AA413" s="2"/>
      <c r="AB413" s="31"/>
      <c r="AC413" s="31"/>
      <c r="AD413" s="31"/>
      <c r="AE413" s="31"/>
      <c r="AF413" s="31"/>
      <c r="AG413" s="31"/>
      <c r="AH413" s="31"/>
      <c r="AI413" s="31"/>
      <c r="AJ413" s="31"/>
      <c r="AK413" s="31"/>
      <c r="AL413" s="31"/>
      <c r="AM413" s="31"/>
      <c r="AN413" s="31"/>
      <c r="AO413" s="31"/>
      <c r="AP413" s="31"/>
    </row>
    <row r="414" ht="15.75" customHeight="1">
      <c r="A414" s="1321" t="s">
        <v>30</v>
      </c>
      <c r="B414" s="31"/>
      <c r="C414" s="31"/>
      <c r="D414" s="31"/>
      <c r="E414" s="31"/>
      <c r="F414" s="31"/>
      <c r="G414" s="31"/>
      <c r="H414" s="31"/>
      <c r="I414" s="31"/>
      <c r="J414" s="31"/>
      <c r="K414" s="31"/>
      <c r="L414" s="31"/>
      <c r="M414" s="31"/>
      <c r="N414" s="2"/>
      <c r="O414" s="31"/>
      <c r="P414" s="31"/>
      <c r="Q414" s="31"/>
      <c r="R414" s="1181"/>
      <c r="S414" s="31"/>
      <c r="T414" s="31"/>
      <c r="U414" s="2"/>
      <c r="V414" s="11"/>
      <c r="W414" s="31"/>
      <c r="X414" s="2"/>
      <c r="Y414" s="1383"/>
      <c r="Z414" s="31"/>
      <c r="AA414" s="2"/>
      <c r="AB414" s="31"/>
      <c r="AC414" s="31"/>
      <c r="AD414" s="31"/>
      <c r="AE414" s="31"/>
      <c r="AF414" s="31"/>
      <c r="AG414" s="31"/>
      <c r="AH414" s="31"/>
      <c r="AI414" s="31"/>
      <c r="AJ414" s="31"/>
      <c r="AK414" s="31"/>
      <c r="AL414" s="31"/>
      <c r="AM414" s="31"/>
      <c r="AN414" s="31"/>
      <c r="AO414" s="31"/>
      <c r="AP414" s="31"/>
    </row>
    <row r="415" ht="15.75" customHeight="1">
      <c r="A415" s="1321" t="s">
        <v>30</v>
      </c>
      <c r="B415" s="31"/>
      <c r="C415" s="31"/>
      <c r="D415" s="31"/>
      <c r="E415" s="31"/>
      <c r="F415" s="31"/>
      <c r="G415" s="31"/>
      <c r="H415" s="31"/>
      <c r="I415" s="31"/>
      <c r="J415" s="31"/>
      <c r="K415" s="31"/>
      <c r="L415" s="31"/>
      <c r="M415" s="31"/>
      <c r="N415" s="2"/>
      <c r="O415" s="31"/>
      <c r="P415" s="31"/>
      <c r="Q415" s="31"/>
      <c r="R415" s="1181"/>
      <c r="S415" s="31"/>
      <c r="T415" s="31"/>
      <c r="U415" s="2"/>
      <c r="V415" s="11"/>
      <c r="W415" s="31"/>
      <c r="X415" s="2"/>
      <c r="Y415" s="1383"/>
      <c r="Z415" s="31"/>
      <c r="AA415" s="2"/>
      <c r="AB415" s="31"/>
      <c r="AC415" s="31"/>
      <c r="AD415" s="31"/>
      <c r="AE415" s="31"/>
      <c r="AF415" s="31"/>
      <c r="AG415" s="31"/>
      <c r="AH415" s="31"/>
      <c r="AI415" s="31"/>
      <c r="AJ415" s="31"/>
      <c r="AK415" s="31"/>
      <c r="AL415" s="31"/>
      <c r="AM415" s="31"/>
      <c r="AN415" s="31"/>
      <c r="AO415" s="31"/>
      <c r="AP415" s="31"/>
    </row>
    <row r="416" ht="15.75" customHeight="1">
      <c r="A416" s="1321" t="s">
        <v>30</v>
      </c>
      <c r="B416" s="31"/>
      <c r="C416" s="31"/>
      <c r="D416" s="31"/>
      <c r="E416" s="31"/>
      <c r="F416" s="31"/>
      <c r="G416" s="31"/>
      <c r="H416" s="31"/>
      <c r="I416" s="31"/>
      <c r="J416" s="31"/>
      <c r="K416" s="31"/>
      <c r="L416" s="31"/>
      <c r="M416" s="31"/>
      <c r="N416" s="2"/>
      <c r="O416" s="31"/>
      <c r="P416" s="31"/>
      <c r="Q416" s="31"/>
      <c r="R416" s="1181"/>
      <c r="S416" s="31"/>
      <c r="T416" s="31"/>
      <c r="U416" s="2"/>
      <c r="V416" s="11"/>
      <c r="W416" s="31"/>
      <c r="X416" s="2"/>
      <c r="Y416" s="1383"/>
      <c r="Z416" s="31"/>
      <c r="AA416" s="2"/>
      <c r="AB416" s="31"/>
      <c r="AC416" s="31"/>
      <c r="AD416" s="31"/>
      <c r="AE416" s="31"/>
      <c r="AF416" s="31"/>
      <c r="AG416" s="31"/>
      <c r="AH416" s="31"/>
      <c r="AI416" s="31"/>
      <c r="AJ416" s="31"/>
      <c r="AK416" s="31"/>
      <c r="AL416" s="31"/>
      <c r="AM416" s="31"/>
      <c r="AN416" s="31"/>
      <c r="AO416" s="31"/>
      <c r="AP416" s="31"/>
    </row>
    <row r="417" ht="15.75" customHeight="1">
      <c r="A417" s="1321" t="s">
        <v>30</v>
      </c>
      <c r="B417" s="31"/>
      <c r="C417" s="31"/>
      <c r="D417" s="31"/>
      <c r="E417" s="31"/>
      <c r="F417" s="31"/>
      <c r="G417" s="31"/>
      <c r="H417" s="31"/>
      <c r="I417" s="31"/>
      <c r="J417" s="31"/>
      <c r="K417" s="31"/>
      <c r="L417" s="31"/>
      <c r="M417" s="31"/>
      <c r="N417" s="2"/>
      <c r="O417" s="31"/>
      <c r="P417" s="31"/>
      <c r="Q417" s="31"/>
      <c r="R417" s="1181"/>
      <c r="S417" s="31"/>
      <c r="T417" s="31"/>
      <c r="U417" s="2"/>
      <c r="V417" s="11"/>
      <c r="W417" s="31"/>
      <c r="X417" s="2"/>
      <c r="Y417" s="1383"/>
      <c r="Z417" s="31"/>
      <c r="AA417" s="2"/>
      <c r="AB417" s="31"/>
      <c r="AC417" s="31"/>
      <c r="AD417" s="31"/>
      <c r="AE417" s="31"/>
      <c r="AF417" s="31"/>
      <c r="AG417" s="31"/>
      <c r="AH417" s="31"/>
      <c r="AI417" s="31"/>
      <c r="AJ417" s="31"/>
      <c r="AK417" s="31"/>
      <c r="AL417" s="31"/>
      <c r="AM417" s="31"/>
      <c r="AN417" s="31"/>
      <c r="AO417" s="31"/>
      <c r="AP417" s="31"/>
    </row>
    <row r="418" ht="15.75" customHeight="1">
      <c r="A418" s="1321" t="s">
        <v>30</v>
      </c>
      <c r="B418" s="31"/>
      <c r="C418" s="31"/>
      <c r="D418" s="31"/>
      <c r="E418" s="31"/>
      <c r="F418" s="31"/>
      <c r="G418" s="31"/>
      <c r="H418" s="31"/>
      <c r="I418" s="31"/>
      <c r="J418" s="31"/>
      <c r="K418" s="31"/>
      <c r="L418" s="31"/>
      <c r="M418" s="31"/>
      <c r="N418" s="2"/>
      <c r="O418" s="31"/>
      <c r="P418" s="31"/>
      <c r="Q418" s="31"/>
      <c r="R418" s="1181"/>
      <c r="S418" s="31"/>
      <c r="T418" s="31"/>
      <c r="U418" s="2"/>
      <c r="V418" s="11"/>
      <c r="W418" s="31"/>
      <c r="X418" s="2"/>
      <c r="Y418" s="1383"/>
      <c r="Z418" s="31"/>
      <c r="AA418" s="2"/>
      <c r="AB418" s="31"/>
      <c r="AC418" s="31"/>
      <c r="AD418" s="31"/>
      <c r="AE418" s="31"/>
      <c r="AF418" s="31"/>
      <c r="AG418" s="31"/>
      <c r="AH418" s="31"/>
      <c r="AI418" s="31"/>
      <c r="AJ418" s="31"/>
      <c r="AK418" s="31"/>
      <c r="AL418" s="31"/>
      <c r="AM418" s="31"/>
      <c r="AN418" s="31"/>
      <c r="AO418" s="31"/>
      <c r="AP418" s="31"/>
    </row>
    <row r="419" ht="15.75" customHeight="1">
      <c r="A419" s="1321" t="s">
        <v>30</v>
      </c>
      <c r="B419" s="31"/>
      <c r="C419" s="31"/>
      <c r="D419" s="31"/>
      <c r="E419" s="31"/>
      <c r="F419" s="31"/>
      <c r="G419" s="31"/>
      <c r="H419" s="31"/>
      <c r="I419" s="31"/>
      <c r="J419" s="31"/>
      <c r="K419" s="31"/>
      <c r="L419" s="31"/>
      <c r="M419" s="31"/>
      <c r="N419" s="2"/>
      <c r="O419" s="31"/>
      <c r="P419" s="31"/>
      <c r="Q419" s="31"/>
      <c r="R419" s="1181"/>
      <c r="S419" s="31"/>
      <c r="T419" s="31"/>
      <c r="U419" s="2"/>
      <c r="V419" s="11"/>
      <c r="W419" s="31"/>
      <c r="X419" s="2"/>
      <c r="Y419" s="1383"/>
      <c r="Z419" s="31"/>
      <c r="AA419" s="2"/>
      <c r="AB419" s="31"/>
      <c r="AC419" s="31"/>
      <c r="AD419" s="31"/>
      <c r="AE419" s="31"/>
      <c r="AF419" s="31"/>
      <c r="AG419" s="31"/>
      <c r="AH419" s="31"/>
      <c r="AI419" s="31"/>
      <c r="AJ419" s="31"/>
      <c r="AK419" s="31"/>
      <c r="AL419" s="31"/>
      <c r="AM419" s="31"/>
      <c r="AN419" s="31"/>
      <c r="AO419" s="31"/>
      <c r="AP419" s="31"/>
    </row>
    <row r="420" ht="15.75" customHeight="1">
      <c r="A420" s="1321" t="s">
        <v>30</v>
      </c>
      <c r="B420" s="31"/>
      <c r="C420" s="31"/>
      <c r="D420" s="31"/>
      <c r="E420" s="31"/>
      <c r="F420" s="31"/>
      <c r="G420" s="31"/>
      <c r="H420" s="31"/>
      <c r="I420" s="31"/>
      <c r="J420" s="31"/>
      <c r="K420" s="31"/>
      <c r="L420" s="31"/>
      <c r="M420" s="31"/>
      <c r="N420" s="2"/>
      <c r="O420" s="31"/>
      <c r="P420" s="31"/>
      <c r="Q420" s="31"/>
      <c r="R420" s="1181"/>
      <c r="S420" s="31"/>
      <c r="T420" s="31"/>
      <c r="U420" s="2"/>
      <c r="V420" s="11"/>
      <c r="W420" s="31"/>
      <c r="X420" s="2"/>
      <c r="Y420" s="1383"/>
      <c r="Z420" s="31"/>
      <c r="AA420" s="2"/>
      <c r="AB420" s="31"/>
      <c r="AC420" s="31"/>
      <c r="AD420" s="31"/>
      <c r="AE420" s="31"/>
      <c r="AF420" s="31"/>
      <c r="AG420" s="31"/>
      <c r="AH420" s="31"/>
      <c r="AI420" s="31"/>
      <c r="AJ420" s="31"/>
      <c r="AK420" s="31"/>
      <c r="AL420" s="31"/>
      <c r="AM420" s="31"/>
      <c r="AN420" s="31"/>
      <c r="AO420" s="31"/>
      <c r="AP420" s="31"/>
    </row>
    <row r="421" ht="15.75" customHeight="1">
      <c r="A421" s="1321" t="s">
        <v>30</v>
      </c>
      <c r="B421" s="31"/>
      <c r="C421" s="31"/>
      <c r="D421" s="31"/>
      <c r="E421" s="31"/>
      <c r="F421" s="31"/>
      <c r="G421" s="31"/>
      <c r="H421" s="31"/>
      <c r="I421" s="31"/>
      <c r="J421" s="31"/>
      <c r="K421" s="31"/>
      <c r="L421" s="31"/>
      <c r="M421" s="31"/>
      <c r="N421" s="2"/>
      <c r="O421" s="31"/>
      <c r="P421" s="31"/>
      <c r="Q421" s="31"/>
      <c r="R421" s="1181"/>
      <c r="S421" s="31"/>
      <c r="T421" s="31"/>
      <c r="U421" s="2"/>
      <c r="V421" s="11"/>
      <c r="W421" s="31"/>
      <c r="X421" s="2"/>
      <c r="Y421" s="1383"/>
      <c r="Z421" s="31"/>
      <c r="AA421" s="2"/>
      <c r="AB421" s="31"/>
      <c r="AC421" s="31"/>
      <c r="AD421" s="31"/>
      <c r="AE421" s="31"/>
      <c r="AF421" s="31"/>
      <c r="AG421" s="31"/>
      <c r="AH421" s="31"/>
      <c r="AI421" s="31"/>
      <c r="AJ421" s="31"/>
      <c r="AK421" s="31"/>
      <c r="AL421" s="31"/>
      <c r="AM421" s="31"/>
      <c r="AN421" s="31"/>
      <c r="AO421" s="31"/>
      <c r="AP421" s="31"/>
    </row>
    <row r="422" ht="15.75" customHeight="1">
      <c r="A422" s="1321" t="s">
        <v>30</v>
      </c>
      <c r="B422" s="31"/>
      <c r="C422" s="31"/>
      <c r="D422" s="31"/>
      <c r="E422" s="31"/>
      <c r="F422" s="31"/>
      <c r="G422" s="31"/>
      <c r="H422" s="31"/>
      <c r="I422" s="31"/>
      <c r="J422" s="31"/>
      <c r="K422" s="31"/>
      <c r="L422" s="31"/>
      <c r="M422" s="31"/>
      <c r="N422" s="2"/>
      <c r="O422" s="31"/>
      <c r="P422" s="31"/>
      <c r="Q422" s="31"/>
      <c r="R422" s="1181"/>
      <c r="S422" s="31"/>
      <c r="T422" s="31"/>
      <c r="U422" s="2"/>
      <c r="V422" s="11"/>
      <c r="W422" s="31"/>
      <c r="X422" s="2"/>
      <c r="Y422" s="1383"/>
      <c r="Z422" s="31"/>
      <c r="AA422" s="2"/>
      <c r="AB422" s="31"/>
      <c r="AC422" s="31"/>
      <c r="AD422" s="31"/>
      <c r="AE422" s="31"/>
      <c r="AF422" s="31"/>
      <c r="AG422" s="31"/>
      <c r="AH422" s="31"/>
      <c r="AI422" s="31"/>
      <c r="AJ422" s="31"/>
      <c r="AK422" s="31"/>
      <c r="AL422" s="31"/>
      <c r="AM422" s="31"/>
      <c r="AN422" s="31"/>
      <c r="AO422" s="31"/>
      <c r="AP422" s="31"/>
    </row>
    <row r="423" ht="15.75" customHeight="1">
      <c r="A423" s="1321" t="s">
        <v>30</v>
      </c>
      <c r="B423" s="31"/>
      <c r="C423" s="31"/>
      <c r="D423" s="31"/>
      <c r="E423" s="31"/>
      <c r="F423" s="31"/>
      <c r="G423" s="31"/>
      <c r="H423" s="31"/>
      <c r="I423" s="31"/>
      <c r="J423" s="31"/>
      <c r="K423" s="31"/>
      <c r="L423" s="31"/>
      <c r="M423" s="31"/>
      <c r="N423" s="2"/>
      <c r="O423" s="31"/>
      <c r="P423" s="31"/>
      <c r="Q423" s="31"/>
      <c r="R423" s="1181"/>
      <c r="S423" s="31"/>
      <c r="T423" s="31"/>
      <c r="U423" s="2"/>
      <c r="V423" s="11"/>
      <c r="W423" s="31"/>
      <c r="X423" s="2"/>
      <c r="Y423" s="1383"/>
      <c r="Z423" s="31"/>
      <c r="AA423" s="2"/>
      <c r="AB423" s="31"/>
      <c r="AC423" s="31"/>
      <c r="AD423" s="31"/>
      <c r="AE423" s="31"/>
      <c r="AF423" s="31"/>
      <c r="AG423" s="31"/>
      <c r="AH423" s="31"/>
      <c r="AI423" s="31"/>
      <c r="AJ423" s="31"/>
      <c r="AK423" s="31"/>
      <c r="AL423" s="31"/>
      <c r="AM423" s="31"/>
      <c r="AN423" s="31"/>
      <c r="AO423" s="31"/>
      <c r="AP423" s="31"/>
    </row>
    <row r="424" ht="15.75" customHeight="1">
      <c r="A424" s="1321" t="s">
        <v>30</v>
      </c>
      <c r="B424" s="31"/>
      <c r="C424" s="31"/>
      <c r="D424" s="31"/>
      <c r="E424" s="31"/>
      <c r="F424" s="31"/>
      <c r="G424" s="31"/>
      <c r="H424" s="31"/>
      <c r="I424" s="31"/>
      <c r="J424" s="31"/>
      <c r="K424" s="31"/>
      <c r="L424" s="31"/>
      <c r="M424" s="31"/>
      <c r="N424" s="2"/>
      <c r="O424" s="31"/>
      <c r="P424" s="31"/>
      <c r="Q424" s="31"/>
      <c r="R424" s="1181"/>
      <c r="S424" s="31"/>
      <c r="T424" s="31"/>
      <c r="U424" s="2"/>
      <c r="V424" s="11"/>
      <c r="W424" s="31"/>
      <c r="X424" s="2"/>
      <c r="Y424" s="1383"/>
      <c r="Z424" s="31"/>
      <c r="AA424" s="2"/>
      <c r="AB424" s="31"/>
      <c r="AC424" s="31"/>
      <c r="AD424" s="31"/>
      <c r="AE424" s="31"/>
      <c r="AF424" s="31"/>
      <c r="AG424" s="31"/>
      <c r="AH424" s="31"/>
      <c r="AI424" s="31"/>
      <c r="AJ424" s="31"/>
      <c r="AK424" s="31"/>
      <c r="AL424" s="31"/>
      <c r="AM424" s="31"/>
      <c r="AN424" s="31"/>
      <c r="AO424" s="31"/>
      <c r="AP424" s="31"/>
    </row>
    <row r="425" ht="15.75" customHeight="1">
      <c r="A425" s="1321" t="s">
        <v>30</v>
      </c>
      <c r="B425" s="31"/>
      <c r="C425" s="31"/>
      <c r="D425" s="31"/>
      <c r="E425" s="31"/>
      <c r="F425" s="31"/>
      <c r="G425" s="31"/>
      <c r="H425" s="31"/>
      <c r="I425" s="31"/>
      <c r="J425" s="31"/>
      <c r="K425" s="31"/>
      <c r="L425" s="31"/>
      <c r="M425" s="31"/>
      <c r="N425" s="2"/>
      <c r="O425" s="31"/>
      <c r="P425" s="31"/>
      <c r="Q425" s="31"/>
      <c r="R425" s="1181"/>
      <c r="S425" s="31"/>
      <c r="T425" s="31"/>
      <c r="U425" s="2"/>
      <c r="V425" s="11"/>
      <c r="W425" s="31"/>
      <c r="X425" s="2"/>
      <c r="Y425" s="1383"/>
      <c r="Z425" s="31"/>
      <c r="AA425" s="2"/>
      <c r="AB425" s="31"/>
      <c r="AC425" s="31"/>
      <c r="AD425" s="31"/>
      <c r="AE425" s="31"/>
      <c r="AF425" s="31"/>
      <c r="AG425" s="31"/>
      <c r="AH425" s="31"/>
      <c r="AI425" s="31"/>
      <c r="AJ425" s="31"/>
      <c r="AK425" s="31"/>
      <c r="AL425" s="31"/>
      <c r="AM425" s="31"/>
      <c r="AN425" s="31"/>
      <c r="AO425" s="31"/>
      <c r="AP425" s="31"/>
    </row>
    <row r="426" ht="15.75" customHeight="1">
      <c r="A426" s="1321" t="s">
        <v>30</v>
      </c>
      <c r="B426" s="31"/>
      <c r="C426" s="31"/>
      <c r="D426" s="31"/>
      <c r="E426" s="31"/>
      <c r="F426" s="31"/>
      <c r="G426" s="31"/>
      <c r="H426" s="31"/>
      <c r="I426" s="31"/>
      <c r="J426" s="31"/>
      <c r="K426" s="31"/>
      <c r="L426" s="31"/>
      <c r="M426" s="31"/>
      <c r="N426" s="2"/>
      <c r="O426" s="31"/>
      <c r="P426" s="31"/>
      <c r="Q426" s="31"/>
      <c r="R426" s="1181"/>
      <c r="S426" s="31"/>
      <c r="T426" s="31"/>
      <c r="U426" s="2"/>
      <c r="V426" s="11"/>
      <c r="W426" s="31"/>
      <c r="X426" s="2"/>
      <c r="Y426" s="1383"/>
      <c r="Z426" s="31"/>
      <c r="AA426" s="2"/>
      <c r="AB426" s="31"/>
      <c r="AC426" s="31"/>
      <c r="AD426" s="31"/>
      <c r="AE426" s="31"/>
      <c r="AF426" s="31"/>
      <c r="AG426" s="31"/>
      <c r="AH426" s="31"/>
      <c r="AI426" s="31"/>
      <c r="AJ426" s="31"/>
      <c r="AK426" s="31"/>
      <c r="AL426" s="31"/>
      <c r="AM426" s="31"/>
      <c r="AN426" s="31"/>
      <c r="AO426" s="31"/>
      <c r="AP426" s="31"/>
    </row>
    <row r="427" ht="15.75" customHeight="1">
      <c r="A427" s="1321" t="s">
        <v>30</v>
      </c>
      <c r="B427" s="31"/>
      <c r="C427" s="31"/>
      <c r="D427" s="31"/>
      <c r="E427" s="31"/>
      <c r="F427" s="31"/>
      <c r="G427" s="31"/>
      <c r="H427" s="31"/>
      <c r="I427" s="31"/>
      <c r="J427" s="31"/>
      <c r="K427" s="31"/>
      <c r="L427" s="31"/>
      <c r="M427" s="31"/>
      <c r="N427" s="2"/>
      <c r="O427" s="31"/>
      <c r="P427" s="31"/>
      <c r="Q427" s="31"/>
      <c r="R427" s="1181"/>
      <c r="S427" s="31"/>
      <c r="T427" s="31"/>
      <c r="U427" s="2"/>
      <c r="V427" s="11"/>
      <c r="W427" s="31"/>
      <c r="X427" s="2"/>
      <c r="Y427" s="1383"/>
      <c r="Z427" s="31"/>
      <c r="AA427" s="2"/>
      <c r="AB427" s="31"/>
      <c r="AC427" s="31"/>
      <c r="AD427" s="31"/>
      <c r="AE427" s="31"/>
      <c r="AF427" s="31"/>
      <c r="AG427" s="31"/>
      <c r="AH427" s="31"/>
      <c r="AI427" s="31"/>
      <c r="AJ427" s="31"/>
      <c r="AK427" s="31"/>
      <c r="AL427" s="31"/>
      <c r="AM427" s="31"/>
      <c r="AN427" s="31"/>
      <c r="AO427" s="31"/>
      <c r="AP427" s="31"/>
    </row>
    <row r="428" ht="15.75" customHeight="1">
      <c r="A428" s="1321" t="s">
        <v>30</v>
      </c>
      <c r="B428" s="31"/>
      <c r="C428" s="31"/>
      <c r="D428" s="31"/>
      <c r="E428" s="31"/>
      <c r="F428" s="31"/>
      <c r="G428" s="31"/>
      <c r="H428" s="31"/>
      <c r="I428" s="31"/>
      <c r="J428" s="31"/>
      <c r="K428" s="31"/>
      <c r="L428" s="31"/>
      <c r="M428" s="31"/>
      <c r="N428" s="2"/>
      <c r="O428" s="31"/>
      <c r="P428" s="31"/>
      <c r="Q428" s="31"/>
      <c r="R428" s="1181"/>
      <c r="S428" s="31"/>
      <c r="T428" s="31"/>
      <c r="U428" s="2"/>
      <c r="V428" s="11"/>
      <c r="W428" s="31"/>
      <c r="X428" s="2"/>
      <c r="Y428" s="1383"/>
      <c r="Z428" s="31"/>
      <c r="AA428" s="2"/>
      <c r="AB428" s="31"/>
      <c r="AC428" s="31"/>
      <c r="AD428" s="31"/>
      <c r="AE428" s="31"/>
      <c r="AF428" s="31"/>
      <c r="AG428" s="31"/>
      <c r="AH428" s="31"/>
      <c r="AI428" s="31"/>
      <c r="AJ428" s="31"/>
      <c r="AK428" s="31"/>
      <c r="AL428" s="31"/>
      <c r="AM428" s="31"/>
      <c r="AN428" s="31"/>
      <c r="AO428" s="31"/>
      <c r="AP428" s="31"/>
    </row>
    <row r="429" ht="15.75" customHeight="1">
      <c r="A429" s="1321" t="s">
        <v>30</v>
      </c>
      <c r="B429" s="31"/>
      <c r="C429" s="31"/>
      <c r="D429" s="31"/>
      <c r="E429" s="31"/>
      <c r="F429" s="31"/>
      <c r="G429" s="31"/>
      <c r="H429" s="31"/>
      <c r="I429" s="31"/>
      <c r="J429" s="31"/>
      <c r="K429" s="31"/>
      <c r="L429" s="31"/>
      <c r="M429" s="31"/>
      <c r="N429" s="2"/>
      <c r="O429" s="31"/>
      <c r="P429" s="31"/>
      <c r="Q429" s="31"/>
      <c r="R429" s="1181"/>
      <c r="S429" s="31"/>
      <c r="T429" s="31"/>
      <c r="U429" s="2"/>
      <c r="V429" s="11"/>
      <c r="W429" s="31"/>
      <c r="X429" s="2"/>
      <c r="Y429" s="1383"/>
      <c r="Z429" s="31"/>
      <c r="AA429" s="2"/>
      <c r="AB429" s="31"/>
      <c r="AC429" s="31"/>
      <c r="AD429" s="31"/>
      <c r="AE429" s="31"/>
      <c r="AF429" s="31"/>
      <c r="AG429" s="31"/>
      <c r="AH429" s="31"/>
      <c r="AI429" s="31"/>
      <c r="AJ429" s="31"/>
      <c r="AK429" s="31"/>
      <c r="AL429" s="31"/>
      <c r="AM429" s="31"/>
      <c r="AN429" s="31"/>
      <c r="AO429" s="31"/>
      <c r="AP429" s="31"/>
    </row>
    <row r="430" ht="15.75" customHeight="1">
      <c r="A430" s="1321" t="s">
        <v>30</v>
      </c>
      <c r="B430" s="31"/>
      <c r="C430" s="31"/>
      <c r="D430" s="31"/>
      <c r="E430" s="31"/>
      <c r="F430" s="31"/>
      <c r="G430" s="31"/>
      <c r="H430" s="31"/>
      <c r="I430" s="31"/>
      <c r="J430" s="31"/>
      <c r="K430" s="31"/>
      <c r="L430" s="31"/>
      <c r="M430" s="31"/>
      <c r="N430" s="2"/>
      <c r="O430" s="31"/>
      <c r="P430" s="31"/>
      <c r="Q430" s="31"/>
      <c r="R430" s="1181"/>
      <c r="S430" s="31"/>
      <c r="T430" s="31"/>
      <c r="U430" s="2"/>
      <c r="V430" s="11"/>
      <c r="W430" s="31"/>
      <c r="X430" s="2"/>
      <c r="Y430" s="1383"/>
      <c r="Z430" s="31"/>
      <c r="AA430" s="2"/>
      <c r="AB430" s="31"/>
      <c r="AC430" s="31"/>
      <c r="AD430" s="31"/>
      <c r="AE430" s="31"/>
      <c r="AF430" s="31"/>
      <c r="AG430" s="31"/>
      <c r="AH430" s="31"/>
      <c r="AI430" s="31"/>
      <c r="AJ430" s="31"/>
      <c r="AK430" s="31"/>
      <c r="AL430" s="31"/>
      <c r="AM430" s="31"/>
      <c r="AN430" s="31"/>
      <c r="AO430" s="31"/>
      <c r="AP430" s="31"/>
    </row>
    <row r="431" ht="15.75" customHeight="1">
      <c r="A431" s="1321" t="s">
        <v>30</v>
      </c>
      <c r="B431" s="31"/>
      <c r="C431" s="31"/>
      <c r="D431" s="31"/>
      <c r="E431" s="31"/>
      <c r="F431" s="31"/>
      <c r="G431" s="31"/>
      <c r="H431" s="31"/>
      <c r="I431" s="31"/>
      <c r="J431" s="31"/>
      <c r="K431" s="31"/>
      <c r="L431" s="31"/>
      <c r="M431" s="31"/>
      <c r="N431" s="2"/>
      <c r="O431" s="31"/>
      <c r="P431" s="31"/>
      <c r="Q431" s="31"/>
      <c r="R431" s="1181"/>
      <c r="S431" s="31"/>
      <c r="T431" s="31"/>
      <c r="U431" s="2"/>
      <c r="V431" s="11"/>
      <c r="W431" s="31"/>
      <c r="X431" s="2"/>
      <c r="Y431" s="1383"/>
      <c r="Z431" s="31"/>
      <c r="AA431" s="2"/>
      <c r="AB431" s="31"/>
      <c r="AC431" s="31"/>
      <c r="AD431" s="31"/>
      <c r="AE431" s="31"/>
      <c r="AF431" s="31"/>
      <c r="AG431" s="31"/>
      <c r="AH431" s="31"/>
      <c r="AI431" s="31"/>
      <c r="AJ431" s="31"/>
      <c r="AK431" s="31"/>
      <c r="AL431" s="31"/>
      <c r="AM431" s="31"/>
      <c r="AN431" s="31"/>
      <c r="AO431" s="31"/>
      <c r="AP431" s="31"/>
    </row>
    <row r="432" ht="15.75" customHeight="1">
      <c r="A432" s="1321" t="s">
        <v>30</v>
      </c>
      <c r="B432" s="31"/>
      <c r="C432" s="31"/>
      <c r="D432" s="31"/>
      <c r="E432" s="31"/>
      <c r="F432" s="31"/>
      <c r="G432" s="31"/>
      <c r="H432" s="31"/>
      <c r="I432" s="31"/>
      <c r="J432" s="31"/>
      <c r="K432" s="31"/>
      <c r="L432" s="31"/>
      <c r="M432" s="31"/>
      <c r="N432" s="2"/>
      <c r="O432" s="31"/>
      <c r="P432" s="31"/>
      <c r="Q432" s="31"/>
      <c r="R432" s="1181"/>
      <c r="S432" s="31"/>
      <c r="T432" s="31"/>
      <c r="U432" s="2"/>
      <c r="V432" s="11"/>
      <c r="W432" s="31"/>
      <c r="X432" s="2"/>
      <c r="Y432" s="1383"/>
      <c r="Z432" s="31"/>
      <c r="AA432" s="2"/>
      <c r="AB432" s="31"/>
      <c r="AC432" s="31"/>
      <c r="AD432" s="31"/>
      <c r="AE432" s="31"/>
      <c r="AF432" s="31"/>
      <c r="AG432" s="31"/>
      <c r="AH432" s="31"/>
      <c r="AI432" s="31"/>
      <c r="AJ432" s="31"/>
      <c r="AK432" s="31"/>
      <c r="AL432" s="31"/>
      <c r="AM432" s="31"/>
      <c r="AN432" s="31"/>
      <c r="AO432" s="31"/>
      <c r="AP432" s="31"/>
    </row>
    <row r="433" ht="15.75" customHeight="1">
      <c r="A433" s="1321" t="s">
        <v>30</v>
      </c>
      <c r="B433" s="31"/>
      <c r="C433" s="31"/>
      <c r="D433" s="31"/>
      <c r="E433" s="31"/>
      <c r="F433" s="31"/>
      <c r="G433" s="31"/>
      <c r="H433" s="31"/>
      <c r="I433" s="31"/>
      <c r="J433" s="31"/>
      <c r="K433" s="31"/>
      <c r="L433" s="31"/>
      <c r="M433" s="31"/>
      <c r="N433" s="2"/>
      <c r="O433" s="31"/>
      <c r="P433" s="31"/>
      <c r="Q433" s="31"/>
      <c r="R433" s="1181"/>
      <c r="S433" s="31"/>
      <c r="T433" s="31"/>
      <c r="U433" s="2"/>
      <c r="V433" s="11"/>
      <c r="W433" s="31"/>
      <c r="X433" s="2"/>
      <c r="Y433" s="1383"/>
      <c r="Z433" s="31"/>
      <c r="AA433" s="2"/>
      <c r="AB433" s="31"/>
      <c r="AC433" s="31"/>
      <c r="AD433" s="31"/>
      <c r="AE433" s="31"/>
      <c r="AF433" s="31"/>
      <c r="AG433" s="31"/>
      <c r="AH433" s="31"/>
      <c r="AI433" s="31"/>
      <c r="AJ433" s="31"/>
      <c r="AK433" s="31"/>
      <c r="AL433" s="31"/>
      <c r="AM433" s="31"/>
      <c r="AN433" s="31"/>
      <c r="AO433" s="31"/>
      <c r="AP433" s="31"/>
    </row>
    <row r="434" ht="15.75" customHeight="1">
      <c r="A434" s="1321" t="s">
        <v>30</v>
      </c>
      <c r="B434" s="31"/>
      <c r="C434" s="31"/>
      <c r="D434" s="31"/>
      <c r="E434" s="31"/>
      <c r="F434" s="31"/>
      <c r="G434" s="31"/>
      <c r="H434" s="31"/>
      <c r="I434" s="31"/>
      <c r="J434" s="31"/>
      <c r="K434" s="31"/>
      <c r="L434" s="31"/>
      <c r="M434" s="31"/>
      <c r="N434" s="2"/>
      <c r="O434" s="31"/>
      <c r="P434" s="31"/>
      <c r="Q434" s="31"/>
      <c r="R434" s="1181"/>
      <c r="S434" s="31"/>
      <c r="T434" s="31"/>
      <c r="U434" s="2"/>
      <c r="V434" s="11"/>
      <c r="W434" s="31"/>
      <c r="X434" s="2"/>
      <c r="Y434" s="1383"/>
      <c r="Z434" s="31"/>
      <c r="AA434" s="2"/>
      <c r="AB434" s="31"/>
      <c r="AC434" s="31"/>
      <c r="AD434" s="31"/>
      <c r="AE434" s="31"/>
      <c r="AF434" s="31"/>
      <c r="AG434" s="31"/>
      <c r="AH434" s="31"/>
      <c r="AI434" s="31"/>
      <c r="AJ434" s="31"/>
      <c r="AK434" s="31"/>
      <c r="AL434" s="31"/>
      <c r="AM434" s="31"/>
      <c r="AN434" s="31"/>
      <c r="AO434" s="31"/>
      <c r="AP434" s="31"/>
    </row>
    <row r="435" ht="15.75" customHeight="1">
      <c r="A435" s="1321" t="s">
        <v>30</v>
      </c>
      <c r="B435" s="31"/>
      <c r="C435" s="31"/>
      <c r="D435" s="31"/>
      <c r="E435" s="31"/>
      <c r="F435" s="31"/>
      <c r="G435" s="31"/>
      <c r="H435" s="31"/>
      <c r="I435" s="31"/>
      <c r="J435" s="31"/>
      <c r="K435" s="31"/>
      <c r="L435" s="31"/>
      <c r="M435" s="31"/>
      <c r="N435" s="2"/>
      <c r="O435" s="31"/>
      <c r="P435" s="31"/>
      <c r="Q435" s="31"/>
      <c r="R435" s="1181"/>
      <c r="S435" s="31"/>
      <c r="T435" s="31"/>
      <c r="U435" s="2"/>
      <c r="V435" s="11"/>
      <c r="W435" s="31"/>
      <c r="X435" s="2"/>
      <c r="Y435" s="1383"/>
      <c r="Z435" s="31"/>
      <c r="AA435" s="2"/>
      <c r="AB435" s="31"/>
      <c r="AC435" s="31"/>
      <c r="AD435" s="31"/>
      <c r="AE435" s="31"/>
      <c r="AF435" s="31"/>
      <c r="AG435" s="31"/>
      <c r="AH435" s="31"/>
      <c r="AI435" s="31"/>
      <c r="AJ435" s="31"/>
      <c r="AK435" s="31"/>
      <c r="AL435" s="31"/>
      <c r="AM435" s="31"/>
      <c r="AN435" s="31"/>
      <c r="AO435" s="31"/>
      <c r="AP435" s="31"/>
    </row>
    <row r="436" ht="15.75" customHeight="1">
      <c r="A436" s="1321" t="s">
        <v>30</v>
      </c>
      <c r="B436" s="31"/>
      <c r="C436" s="31"/>
      <c r="D436" s="31"/>
      <c r="E436" s="31"/>
      <c r="F436" s="31"/>
      <c r="G436" s="31"/>
      <c r="H436" s="31"/>
      <c r="I436" s="31"/>
      <c r="J436" s="31"/>
      <c r="K436" s="31"/>
      <c r="L436" s="31"/>
      <c r="M436" s="31"/>
      <c r="N436" s="2"/>
      <c r="O436" s="31"/>
      <c r="P436" s="31"/>
      <c r="Q436" s="31"/>
      <c r="R436" s="1181"/>
      <c r="S436" s="31"/>
      <c r="T436" s="31"/>
      <c r="U436" s="2"/>
      <c r="V436" s="11"/>
      <c r="W436" s="31"/>
      <c r="X436" s="2"/>
      <c r="Y436" s="1383"/>
      <c r="Z436" s="31"/>
      <c r="AA436" s="2"/>
      <c r="AB436" s="31"/>
      <c r="AC436" s="31"/>
      <c r="AD436" s="31"/>
      <c r="AE436" s="31"/>
      <c r="AF436" s="31"/>
      <c r="AG436" s="31"/>
      <c r="AH436" s="31"/>
      <c r="AI436" s="31"/>
      <c r="AJ436" s="31"/>
      <c r="AK436" s="31"/>
      <c r="AL436" s="31"/>
      <c r="AM436" s="31"/>
      <c r="AN436" s="31"/>
      <c r="AO436" s="31"/>
      <c r="AP436" s="31"/>
    </row>
    <row r="437" ht="15.75" customHeight="1">
      <c r="A437" s="1321" t="s">
        <v>30</v>
      </c>
      <c r="B437" s="31"/>
      <c r="C437" s="31"/>
      <c r="D437" s="31"/>
      <c r="E437" s="31"/>
      <c r="F437" s="31"/>
      <c r="G437" s="31"/>
      <c r="H437" s="31"/>
      <c r="I437" s="31"/>
      <c r="J437" s="31"/>
      <c r="K437" s="31"/>
      <c r="L437" s="31"/>
      <c r="M437" s="31"/>
      <c r="N437" s="2"/>
      <c r="O437" s="31"/>
      <c r="P437" s="31"/>
      <c r="Q437" s="31"/>
      <c r="R437" s="1181"/>
      <c r="S437" s="31"/>
      <c r="T437" s="31"/>
      <c r="U437" s="2"/>
      <c r="V437" s="11"/>
      <c r="W437" s="31"/>
      <c r="X437" s="2"/>
      <c r="Y437" s="1383"/>
      <c r="Z437" s="31"/>
      <c r="AA437" s="2"/>
      <c r="AB437" s="31"/>
      <c r="AC437" s="31"/>
      <c r="AD437" s="31"/>
      <c r="AE437" s="31"/>
      <c r="AF437" s="31"/>
      <c r="AG437" s="31"/>
      <c r="AH437" s="31"/>
      <c r="AI437" s="31"/>
      <c r="AJ437" s="31"/>
      <c r="AK437" s="31"/>
      <c r="AL437" s="31"/>
      <c r="AM437" s="31"/>
      <c r="AN437" s="31"/>
      <c r="AO437" s="31"/>
      <c r="AP437" s="31"/>
    </row>
    <row r="438" ht="15.75" customHeight="1">
      <c r="A438" s="1321" t="s">
        <v>30</v>
      </c>
      <c r="B438" s="31"/>
      <c r="C438" s="31"/>
      <c r="D438" s="31"/>
      <c r="E438" s="31"/>
      <c r="F438" s="31"/>
      <c r="G438" s="31"/>
      <c r="H438" s="31"/>
      <c r="I438" s="31"/>
      <c r="J438" s="31"/>
      <c r="K438" s="31"/>
      <c r="L438" s="31"/>
      <c r="M438" s="31"/>
      <c r="N438" s="2"/>
      <c r="O438" s="31"/>
      <c r="P438" s="31"/>
      <c r="Q438" s="31"/>
      <c r="R438" s="1181"/>
      <c r="S438" s="31"/>
      <c r="T438" s="31"/>
      <c r="U438" s="2"/>
      <c r="V438" s="11"/>
      <c r="W438" s="31"/>
      <c r="X438" s="2"/>
      <c r="Y438" s="1383"/>
      <c r="Z438" s="31"/>
      <c r="AA438" s="2"/>
      <c r="AB438" s="31"/>
      <c r="AC438" s="31"/>
      <c r="AD438" s="31"/>
      <c r="AE438" s="31"/>
      <c r="AF438" s="31"/>
      <c r="AG438" s="31"/>
      <c r="AH438" s="31"/>
      <c r="AI438" s="31"/>
      <c r="AJ438" s="31"/>
      <c r="AK438" s="31"/>
      <c r="AL438" s="31"/>
      <c r="AM438" s="31"/>
      <c r="AN438" s="31"/>
      <c r="AO438" s="31"/>
      <c r="AP438" s="31"/>
    </row>
    <row r="439" ht="15.75" customHeight="1">
      <c r="A439" s="1321" t="s">
        <v>30</v>
      </c>
      <c r="B439" s="31"/>
      <c r="C439" s="31"/>
      <c r="D439" s="31"/>
      <c r="E439" s="31"/>
      <c r="F439" s="31"/>
      <c r="G439" s="31"/>
      <c r="H439" s="31"/>
      <c r="I439" s="31"/>
      <c r="J439" s="31"/>
      <c r="K439" s="31"/>
      <c r="L439" s="31"/>
      <c r="M439" s="31"/>
      <c r="N439" s="2"/>
      <c r="O439" s="31"/>
      <c r="P439" s="31"/>
      <c r="Q439" s="31"/>
      <c r="R439" s="1181"/>
      <c r="S439" s="31"/>
      <c r="T439" s="31"/>
      <c r="U439" s="2"/>
      <c r="V439" s="11"/>
      <c r="W439" s="31"/>
      <c r="X439" s="2"/>
      <c r="Y439" s="1383"/>
      <c r="Z439" s="31"/>
      <c r="AA439" s="2"/>
      <c r="AB439" s="31"/>
      <c r="AC439" s="31"/>
      <c r="AD439" s="31"/>
      <c r="AE439" s="31"/>
      <c r="AF439" s="31"/>
      <c r="AG439" s="31"/>
      <c r="AH439" s="31"/>
      <c r="AI439" s="31"/>
      <c r="AJ439" s="31"/>
      <c r="AK439" s="31"/>
      <c r="AL439" s="31"/>
      <c r="AM439" s="31"/>
      <c r="AN439" s="31"/>
      <c r="AO439" s="31"/>
      <c r="AP439" s="31"/>
    </row>
    <row r="440" ht="15.75" customHeight="1">
      <c r="A440" s="1321" t="s">
        <v>30</v>
      </c>
      <c r="B440" s="31"/>
      <c r="C440" s="31"/>
      <c r="D440" s="31"/>
      <c r="E440" s="31"/>
      <c r="F440" s="31"/>
      <c r="G440" s="31"/>
      <c r="H440" s="31"/>
      <c r="I440" s="31"/>
      <c r="J440" s="31"/>
      <c r="K440" s="31"/>
      <c r="L440" s="31"/>
      <c r="M440" s="31"/>
      <c r="N440" s="2"/>
      <c r="O440" s="31"/>
      <c r="P440" s="31"/>
      <c r="Q440" s="31"/>
      <c r="R440" s="1181"/>
      <c r="S440" s="31"/>
      <c r="T440" s="31"/>
      <c r="U440" s="2"/>
      <c r="V440" s="11"/>
      <c r="W440" s="31"/>
      <c r="X440" s="2"/>
      <c r="Y440" s="1383"/>
      <c r="Z440" s="31"/>
      <c r="AA440" s="2"/>
      <c r="AB440" s="31"/>
      <c r="AC440" s="31"/>
      <c r="AD440" s="31"/>
      <c r="AE440" s="31"/>
      <c r="AF440" s="31"/>
      <c r="AG440" s="31"/>
      <c r="AH440" s="31"/>
      <c r="AI440" s="31"/>
      <c r="AJ440" s="31"/>
      <c r="AK440" s="31"/>
      <c r="AL440" s="31"/>
      <c r="AM440" s="31"/>
      <c r="AN440" s="31"/>
      <c r="AO440" s="31"/>
      <c r="AP440" s="31"/>
    </row>
    <row r="441" ht="15.75" customHeight="1">
      <c r="A441" s="1321" t="s">
        <v>30</v>
      </c>
      <c r="B441" s="31"/>
      <c r="C441" s="31"/>
      <c r="D441" s="31"/>
      <c r="E441" s="31"/>
      <c r="F441" s="31"/>
      <c r="G441" s="31"/>
      <c r="H441" s="31"/>
      <c r="I441" s="31"/>
      <c r="J441" s="31"/>
      <c r="K441" s="31"/>
      <c r="L441" s="31"/>
      <c r="M441" s="31"/>
      <c r="N441" s="2"/>
      <c r="O441" s="31"/>
      <c r="P441" s="31"/>
      <c r="Q441" s="31"/>
      <c r="R441" s="1181"/>
      <c r="S441" s="31"/>
      <c r="T441" s="31"/>
      <c r="U441" s="2"/>
      <c r="V441" s="11"/>
      <c r="W441" s="31"/>
      <c r="X441" s="2"/>
      <c r="Y441" s="1383"/>
      <c r="Z441" s="31"/>
      <c r="AA441" s="2"/>
      <c r="AB441" s="31"/>
      <c r="AC441" s="31"/>
      <c r="AD441" s="31"/>
      <c r="AE441" s="31"/>
      <c r="AF441" s="31"/>
      <c r="AG441" s="31"/>
      <c r="AH441" s="31"/>
      <c r="AI441" s="31"/>
      <c r="AJ441" s="31"/>
      <c r="AK441" s="31"/>
      <c r="AL441" s="31"/>
      <c r="AM441" s="31"/>
      <c r="AN441" s="31"/>
      <c r="AO441" s="31"/>
      <c r="AP441" s="31"/>
    </row>
    <row r="442" ht="15.75" customHeight="1">
      <c r="A442" s="1321" t="s">
        <v>30</v>
      </c>
      <c r="B442" s="31"/>
      <c r="C442" s="31"/>
      <c r="D442" s="31"/>
      <c r="E442" s="31"/>
      <c r="F442" s="31"/>
      <c r="G442" s="31"/>
      <c r="H442" s="31"/>
      <c r="I442" s="31"/>
      <c r="J442" s="31"/>
      <c r="K442" s="31"/>
      <c r="L442" s="31"/>
      <c r="M442" s="31"/>
      <c r="N442" s="2"/>
      <c r="O442" s="31"/>
      <c r="P442" s="31"/>
      <c r="Q442" s="31"/>
      <c r="R442" s="1181"/>
      <c r="S442" s="31"/>
      <c r="T442" s="31"/>
      <c r="U442" s="2"/>
      <c r="V442" s="11"/>
      <c r="W442" s="31"/>
      <c r="X442" s="2"/>
      <c r="Y442" s="1383"/>
      <c r="Z442" s="31"/>
      <c r="AA442" s="2"/>
      <c r="AB442" s="31"/>
      <c r="AC442" s="31"/>
      <c r="AD442" s="31"/>
      <c r="AE442" s="31"/>
      <c r="AF442" s="31"/>
      <c r="AG442" s="31"/>
      <c r="AH442" s="31"/>
      <c r="AI442" s="31"/>
      <c r="AJ442" s="31"/>
      <c r="AK442" s="31"/>
      <c r="AL442" s="31"/>
      <c r="AM442" s="31"/>
      <c r="AN442" s="31"/>
      <c r="AO442" s="31"/>
      <c r="AP442" s="31"/>
    </row>
    <row r="443" ht="15.75" customHeight="1">
      <c r="A443" s="1321" t="s">
        <v>30</v>
      </c>
      <c r="B443" s="31"/>
      <c r="C443" s="31"/>
      <c r="D443" s="31"/>
      <c r="E443" s="31"/>
      <c r="F443" s="31"/>
      <c r="G443" s="31"/>
      <c r="H443" s="31"/>
      <c r="I443" s="31"/>
      <c r="J443" s="31"/>
      <c r="K443" s="31"/>
      <c r="L443" s="31"/>
      <c r="M443" s="31"/>
      <c r="N443" s="2"/>
      <c r="O443" s="31"/>
      <c r="P443" s="31"/>
      <c r="Q443" s="31"/>
      <c r="R443" s="1181"/>
      <c r="S443" s="31"/>
      <c r="T443" s="31"/>
      <c r="U443" s="2"/>
      <c r="V443" s="11"/>
      <c r="W443" s="31"/>
      <c r="X443" s="2"/>
      <c r="Y443" s="1383"/>
      <c r="Z443" s="31"/>
      <c r="AA443" s="2"/>
      <c r="AB443" s="31"/>
      <c r="AC443" s="31"/>
      <c r="AD443" s="31"/>
      <c r="AE443" s="31"/>
      <c r="AF443" s="31"/>
      <c r="AG443" s="31"/>
      <c r="AH443" s="31"/>
      <c r="AI443" s="31"/>
      <c r="AJ443" s="31"/>
      <c r="AK443" s="31"/>
      <c r="AL443" s="31"/>
      <c r="AM443" s="31"/>
      <c r="AN443" s="31"/>
      <c r="AO443" s="31"/>
      <c r="AP443" s="31"/>
    </row>
    <row r="444" ht="15.75" customHeight="1">
      <c r="A444" s="1321" t="s">
        <v>30</v>
      </c>
      <c r="B444" s="31"/>
      <c r="C444" s="31"/>
      <c r="D444" s="31"/>
      <c r="E444" s="31"/>
      <c r="F444" s="31"/>
      <c r="G444" s="31"/>
      <c r="H444" s="31"/>
      <c r="I444" s="31"/>
      <c r="J444" s="31"/>
      <c r="K444" s="31"/>
      <c r="L444" s="31"/>
      <c r="M444" s="31"/>
      <c r="N444" s="2"/>
      <c r="O444" s="31"/>
      <c r="P444" s="31"/>
      <c r="Q444" s="31"/>
      <c r="R444" s="1181"/>
      <c r="S444" s="31"/>
      <c r="T444" s="31"/>
      <c r="U444" s="2"/>
      <c r="V444" s="11"/>
      <c r="W444" s="31"/>
      <c r="X444" s="2"/>
      <c r="Y444" s="1383"/>
      <c r="Z444" s="31"/>
      <c r="AA444" s="2"/>
      <c r="AB444" s="31"/>
      <c r="AC444" s="31"/>
      <c r="AD444" s="31"/>
      <c r="AE444" s="31"/>
      <c r="AF444" s="31"/>
      <c r="AG444" s="31"/>
      <c r="AH444" s="31"/>
      <c r="AI444" s="31"/>
      <c r="AJ444" s="31"/>
      <c r="AK444" s="31"/>
      <c r="AL444" s="31"/>
      <c r="AM444" s="31"/>
      <c r="AN444" s="31"/>
      <c r="AO444" s="31"/>
      <c r="AP444" s="31"/>
    </row>
    <row r="445" ht="15.75" customHeight="1">
      <c r="A445" s="1321" t="s">
        <v>30</v>
      </c>
      <c r="B445" s="31"/>
      <c r="C445" s="31"/>
      <c r="D445" s="31"/>
      <c r="E445" s="31"/>
      <c r="F445" s="31"/>
      <c r="G445" s="31"/>
      <c r="H445" s="31"/>
      <c r="I445" s="31"/>
      <c r="J445" s="31"/>
      <c r="K445" s="31"/>
      <c r="L445" s="31"/>
      <c r="M445" s="31"/>
      <c r="N445" s="2"/>
      <c r="O445" s="31"/>
      <c r="P445" s="31"/>
      <c r="Q445" s="31"/>
      <c r="R445" s="1181"/>
      <c r="S445" s="31"/>
      <c r="T445" s="31"/>
      <c r="U445" s="2"/>
      <c r="V445" s="11"/>
      <c r="W445" s="31"/>
      <c r="X445" s="2"/>
      <c r="Y445" s="1383"/>
      <c r="Z445" s="31"/>
      <c r="AA445" s="2"/>
      <c r="AB445" s="31"/>
      <c r="AC445" s="31"/>
      <c r="AD445" s="31"/>
      <c r="AE445" s="31"/>
      <c r="AF445" s="31"/>
      <c r="AG445" s="31"/>
      <c r="AH445" s="31"/>
      <c r="AI445" s="31"/>
      <c r="AJ445" s="31"/>
      <c r="AK445" s="31"/>
      <c r="AL445" s="31"/>
      <c r="AM445" s="31"/>
      <c r="AN445" s="31"/>
      <c r="AO445" s="31"/>
      <c r="AP445" s="31"/>
    </row>
    <row r="446" ht="15.75" customHeight="1">
      <c r="A446" s="1321" t="s">
        <v>30</v>
      </c>
      <c r="B446" s="31"/>
      <c r="C446" s="31"/>
      <c r="D446" s="31"/>
      <c r="E446" s="31"/>
      <c r="F446" s="31"/>
      <c r="G446" s="31"/>
      <c r="H446" s="31"/>
      <c r="I446" s="31"/>
      <c r="J446" s="31"/>
      <c r="K446" s="31"/>
      <c r="L446" s="31"/>
      <c r="M446" s="31"/>
      <c r="N446" s="2"/>
      <c r="O446" s="31"/>
      <c r="P446" s="31"/>
      <c r="Q446" s="31"/>
      <c r="R446" s="1181"/>
      <c r="S446" s="31"/>
      <c r="T446" s="31"/>
      <c r="U446" s="2"/>
      <c r="V446" s="11"/>
      <c r="W446" s="31"/>
      <c r="X446" s="2"/>
      <c r="Y446" s="1383"/>
      <c r="Z446" s="31"/>
      <c r="AA446" s="2"/>
      <c r="AB446" s="31"/>
      <c r="AC446" s="31"/>
      <c r="AD446" s="31"/>
      <c r="AE446" s="31"/>
      <c r="AF446" s="31"/>
      <c r="AG446" s="31"/>
      <c r="AH446" s="31"/>
      <c r="AI446" s="31"/>
      <c r="AJ446" s="31"/>
      <c r="AK446" s="31"/>
      <c r="AL446" s="31"/>
      <c r="AM446" s="31"/>
      <c r="AN446" s="31"/>
      <c r="AO446" s="31"/>
      <c r="AP446" s="31"/>
    </row>
    <row r="447" ht="15.75" customHeight="1">
      <c r="A447" s="1321" t="s">
        <v>30</v>
      </c>
      <c r="B447" s="31"/>
      <c r="C447" s="31"/>
      <c r="D447" s="31"/>
      <c r="E447" s="31"/>
      <c r="F447" s="31"/>
      <c r="G447" s="31"/>
      <c r="H447" s="31"/>
      <c r="I447" s="31"/>
      <c r="J447" s="31"/>
      <c r="K447" s="31"/>
      <c r="L447" s="31"/>
      <c r="M447" s="31"/>
      <c r="N447" s="2"/>
      <c r="O447" s="31"/>
      <c r="P447" s="31"/>
      <c r="Q447" s="31"/>
      <c r="R447" s="1181"/>
      <c r="S447" s="31"/>
      <c r="T447" s="31"/>
      <c r="U447" s="2"/>
      <c r="V447" s="11"/>
      <c r="W447" s="31"/>
      <c r="X447" s="2"/>
      <c r="Y447" s="1383"/>
      <c r="Z447" s="31"/>
      <c r="AA447" s="2"/>
      <c r="AB447" s="31"/>
      <c r="AC447" s="31"/>
      <c r="AD447" s="31"/>
      <c r="AE447" s="31"/>
      <c r="AF447" s="31"/>
      <c r="AG447" s="31"/>
      <c r="AH447" s="31"/>
      <c r="AI447" s="31"/>
      <c r="AJ447" s="31"/>
      <c r="AK447" s="31"/>
      <c r="AL447" s="31"/>
      <c r="AM447" s="31"/>
      <c r="AN447" s="31"/>
      <c r="AO447" s="31"/>
      <c r="AP447" s="31"/>
    </row>
    <row r="448" ht="15.75" customHeight="1">
      <c r="A448" s="1321" t="s">
        <v>30</v>
      </c>
      <c r="B448" s="31"/>
      <c r="C448" s="31"/>
      <c r="D448" s="31"/>
      <c r="E448" s="31"/>
      <c r="F448" s="31"/>
      <c r="G448" s="31"/>
      <c r="H448" s="31"/>
      <c r="I448" s="31"/>
      <c r="J448" s="31"/>
      <c r="K448" s="31"/>
      <c r="L448" s="31"/>
      <c r="M448" s="31"/>
      <c r="N448" s="2"/>
      <c r="O448" s="31"/>
      <c r="P448" s="31"/>
      <c r="Q448" s="31"/>
      <c r="R448" s="1181"/>
      <c r="S448" s="31"/>
      <c r="T448" s="31"/>
      <c r="U448" s="2"/>
      <c r="V448" s="11"/>
      <c r="W448" s="31"/>
      <c r="X448" s="2"/>
      <c r="Y448" s="1383"/>
      <c r="Z448" s="31"/>
      <c r="AA448" s="2"/>
      <c r="AB448" s="31"/>
      <c r="AC448" s="31"/>
      <c r="AD448" s="31"/>
      <c r="AE448" s="31"/>
      <c r="AF448" s="31"/>
      <c r="AG448" s="31"/>
      <c r="AH448" s="31"/>
      <c r="AI448" s="31"/>
      <c r="AJ448" s="31"/>
      <c r="AK448" s="31"/>
      <c r="AL448" s="31"/>
      <c r="AM448" s="31"/>
      <c r="AN448" s="31"/>
      <c r="AO448" s="31"/>
      <c r="AP448" s="31"/>
    </row>
    <row r="449" ht="15.75" customHeight="1">
      <c r="A449" s="1321" t="s">
        <v>30</v>
      </c>
      <c r="B449" s="31"/>
      <c r="C449" s="31"/>
      <c r="D449" s="31"/>
      <c r="E449" s="31"/>
      <c r="F449" s="31"/>
      <c r="G449" s="31"/>
      <c r="H449" s="31"/>
      <c r="I449" s="31"/>
      <c r="J449" s="31"/>
      <c r="K449" s="31"/>
      <c r="L449" s="31"/>
      <c r="M449" s="31"/>
      <c r="N449" s="2"/>
      <c r="O449" s="31"/>
      <c r="P449" s="31"/>
      <c r="Q449" s="31"/>
      <c r="R449" s="1181"/>
      <c r="S449" s="31"/>
      <c r="T449" s="31"/>
      <c r="U449" s="2"/>
      <c r="V449" s="11"/>
      <c r="W449" s="31"/>
      <c r="X449" s="2"/>
      <c r="Y449" s="1383"/>
      <c r="Z449" s="31"/>
      <c r="AA449" s="2"/>
      <c r="AB449" s="31"/>
      <c r="AC449" s="31"/>
      <c r="AD449" s="31"/>
      <c r="AE449" s="31"/>
      <c r="AF449" s="31"/>
      <c r="AG449" s="31"/>
      <c r="AH449" s="31"/>
      <c r="AI449" s="31"/>
      <c r="AJ449" s="31"/>
      <c r="AK449" s="31"/>
      <c r="AL449" s="31"/>
      <c r="AM449" s="31"/>
      <c r="AN449" s="31"/>
      <c r="AO449" s="31"/>
      <c r="AP449" s="31"/>
    </row>
    <row r="450" ht="15.75" customHeight="1">
      <c r="A450" s="1321" t="s">
        <v>30</v>
      </c>
      <c r="B450" s="31"/>
      <c r="C450" s="31"/>
      <c r="D450" s="31"/>
      <c r="E450" s="31"/>
      <c r="F450" s="31"/>
      <c r="G450" s="31"/>
      <c r="H450" s="31"/>
      <c r="I450" s="31"/>
      <c r="J450" s="31"/>
      <c r="K450" s="31"/>
      <c r="L450" s="31"/>
      <c r="M450" s="31"/>
      <c r="N450" s="2"/>
      <c r="O450" s="31"/>
      <c r="P450" s="31"/>
      <c r="Q450" s="31"/>
      <c r="R450" s="1181"/>
      <c r="S450" s="31"/>
      <c r="T450" s="31"/>
      <c r="U450" s="2"/>
      <c r="V450" s="11"/>
      <c r="W450" s="31"/>
      <c r="X450" s="2"/>
      <c r="Y450" s="1383"/>
      <c r="Z450" s="31"/>
      <c r="AA450" s="2"/>
      <c r="AB450" s="31"/>
      <c r="AC450" s="31"/>
      <c r="AD450" s="31"/>
      <c r="AE450" s="31"/>
      <c r="AF450" s="31"/>
      <c r="AG450" s="31"/>
      <c r="AH450" s="31"/>
      <c r="AI450" s="31"/>
      <c r="AJ450" s="31"/>
      <c r="AK450" s="31"/>
      <c r="AL450" s="31"/>
      <c r="AM450" s="31"/>
      <c r="AN450" s="31"/>
      <c r="AO450" s="31"/>
      <c r="AP450" s="31"/>
    </row>
    <row r="451" ht="15.75" customHeight="1">
      <c r="A451" s="1321" t="s">
        <v>30</v>
      </c>
      <c r="B451" s="31"/>
      <c r="C451" s="31"/>
      <c r="D451" s="31"/>
      <c r="E451" s="31"/>
      <c r="F451" s="31"/>
      <c r="G451" s="31"/>
      <c r="H451" s="31"/>
      <c r="I451" s="31"/>
      <c r="J451" s="31"/>
      <c r="K451" s="31"/>
      <c r="L451" s="31"/>
      <c r="M451" s="31"/>
      <c r="N451" s="2"/>
      <c r="O451" s="31"/>
      <c r="P451" s="31"/>
      <c r="Q451" s="31"/>
      <c r="R451" s="1181"/>
      <c r="S451" s="31"/>
      <c r="T451" s="31"/>
      <c r="U451" s="2"/>
      <c r="V451" s="11"/>
      <c r="W451" s="31"/>
      <c r="X451" s="2"/>
      <c r="Y451" s="1383"/>
      <c r="Z451" s="31"/>
      <c r="AA451" s="2"/>
      <c r="AB451" s="31"/>
      <c r="AC451" s="31"/>
      <c r="AD451" s="31"/>
      <c r="AE451" s="31"/>
      <c r="AF451" s="31"/>
      <c r="AG451" s="31"/>
      <c r="AH451" s="31"/>
      <c r="AI451" s="31"/>
      <c r="AJ451" s="31"/>
      <c r="AK451" s="31"/>
      <c r="AL451" s="31"/>
      <c r="AM451" s="31"/>
      <c r="AN451" s="31"/>
      <c r="AO451" s="31"/>
      <c r="AP451" s="31"/>
    </row>
    <row r="452" ht="15.75" customHeight="1">
      <c r="A452" s="1321" t="s">
        <v>30</v>
      </c>
      <c r="B452" s="31"/>
      <c r="C452" s="31"/>
      <c r="D452" s="31"/>
      <c r="E452" s="31"/>
      <c r="F452" s="31"/>
      <c r="G452" s="31"/>
      <c r="H452" s="31"/>
      <c r="I452" s="31"/>
      <c r="J452" s="31"/>
      <c r="K452" s="31"/>
      <c r="L452" s="31"/>
      <c r="M452" s="31"/>
      <c r="N452" s="2"/>
      <c r="O452" s="31"/>
      <c r="P452" s="31"/>
      <c r="Q452" s="31"/>
      <c r="R452" s="1181"/>
      <c r="S452" s="31"/>
      <c r="T452" s="31"/>
      <c r="U452" s="2"/>
      <c r="V452" s="11"/>
      <c r="W452" s="31"/>
      <c r="X452" s="2"/>
      <c r="Y452" s="1383"/>
      <c r="Z452" s="31"/>
      <c r="AA452" s="2"/>
      <c r="AB452" s="31"/>
      <c r="AC452" s="31"/>
      <c r="AD452" s="31"/>
      <c r="AE452" s="31"/>
      <c r="AF452" s="31"/>
      <c r="AG452" s="31"/>
      <c r="AH452" s="31"/>
      <c r="AI452" s="31"/>
      <c r="AJ452" s="31"/>
      <c r="AK452" s="31"/>
      <c r="AL452" s="31"/>
      <c r="AM452" s="31"/>
      <c r="AN452" s="31"/>
      <c r="AO452" s="31"/>
      <c r="AP452" s="31"/>
    </row>
    <row r="453" ht="15.75" customHeight="1">
      <c r="A453" s="1321" t="s">
        <v>30</v>
      </c>
      <c r="B453" s="31"/>
      <c r="C453" s="31"/>
      <c r="D453" s="31"/>
      <c r="E453" s="31"/>
      <c r="F453" s="31"/>
      <c r="G453" s="31"/>
      <c r="H453" s="31"/>
      <c r="I453" s="31"/>
      <c r="J453" s="31"/>
      <c r="K453" s="31"/>
      <c r="L453" s="31"/>
      <c r="M453" s="31"/>
      <c r="N453" s="2"/>
      <c r="O453" s="31"/>
      <c r="P453" s="31"/>
      <c r="Q453" s="31"/>
      <c r="R453" s="1181"/>
      <c r="S453" s="31"/>
      <c r="T453" s="31"/>
      <c r="U453" s="2"/>
      <c r="V453" s="11"/>
      <c r="W453" s="31"/>
      <c r="X453" s="2"/>
      <c r="Y453" s="1383"/>
      <c r="Z453" s="31"/>
      <c r="AA453" s="2"/>
      <c r="AB453" s="31"/>
      <c r="AC453" s="31"/>
      <c r="AD453" s="31"/>
      <c r="AE453" s="31"/>
      <c r="AF453" s="31"/>
      <c r="AG453" s="31"/>
      <c r="AH453" s="31"/>
      <c r="AI453" s="31"/>
      <c r="AJ453" s="31"/>
      <c r="AK453" s="31"/>
      <c r="AL453" s="31"/>
      <c r="AM453" s="31"/>
      <c r="AN453" s="31"/>
      <c r="AO453" s="31"/>
      <c r="AP453" s="31"/>
    </row>
    <row r="454" ht="15.75" customHeight="1">
      <c r="A454" s="1321" t="s">
        <v>30</v>
      </c>
      <c r="B454" s="31"/>
      <c r="C454" s="31"/>
      <c r="D454" s="31"/>
      <c r="E454" s="31"/>
      <c r="F454" s="31"/>
      <c r="G454" s="31"/>
      <c r="H454" s="31"/>
      <c r="I454" s="31"/>
      <c r="J454" s="31"/>
      <c r="K454" s="31"/>
      <c r="L454" s="31"/>
      <c r="M454" s="31"/>
      <c r="N454" s="2"/>
      <c r="O454" s="31"/>
      <c r="P454" s="31"/>
      <c r="Q454" s="31"/>
      <c r="R454" s="1181"/>
      <c r="S454" s="31"/>
      <c r="T454" s="31"/>
      <c r="U454" s="2"/>
      <c r="V454" s="11"/>
      <c r="W454" s="31"/>
      <c r="X454" s="2"/>
      <c r="Y454" s="1383"/>
      <c r="Z454" s="31"/>
      <c r="AA454" s="2"/>
      <c r="AB454" s="31"/>
      <c r="AC454" s="31"/>
      <c r="AD454" s="31"/>
      <c r="AE454" s="31"/>
      <c r="AF454" s="31"/>
      <c r="AG454" s="31"/>
      <c r="AH454" s="31"/>
      <c r="AI454" s="31"/>
      <c r="AJ454" s="31"/>
      <c r="AK454" s="31"/>
      <c r="AL454" s="31"/>
      <c r="AM454" s="31"/>
      <c r="AN454" s="31"/>
      <c r="AO454" s="31"/>
      <c r="AP454" s="31"/>
    </row>
    <row r="455" ht="15.75" customHeight="1">
      <c r="A455" s="1321" t="s">
        <v>30</v>
      </c>
      <c r="B455" s="31"/>
      <c r="C455" s="31"/>
      <c r="D455" s="31"/>
      <c r="E455" s="31"/>
      <c r="F455" s="31"/>
      <c r="G455" s="31"/>
      <c r="H455" s="31"/>
      <c r="I455" s="31"/>
      <c r="J455" s="31"/>
      <c r="K455" s="31"/>
      <c r="L455" s="31"/>
      <c r="M455" s="31"/>
      <c r="N455" s="2"/>
      <c r="O455" s="31"/>
      <c r="P455" s="31"/>
      <c r="Q455" s="31"/>
      <c r="R455" s="1181"/>
      <c r="S455" s="31"/>
      <c r="T455" s="31"/>
      <c r="U455" s="2"/>
      <c r="V455" s="11"/>
      <c r="W455" s="31"/>
      <c r="X455" s="2"/>
      <c r="Y455" s="1383"/>
      <c r="Z455" s="31"/>
      <c r="AA455" s="2"/>
      <c r="AB455" s="31"/>
      <c r="AC455" s="31"/>
      <c r="AD455" s="31"/>
      <c r="AE455" s="31"/>
      <c r="AF455" s="31"/>
      <c r="AG455" s="31"/>
      <c r="AH455" s="31"/>
      <c r="AI455" s="31"/>
      <c r="AJ455" s="31"/>
      <c r="AK455" s="31"/>
      <c r="AL455" s="31"/>
      <c r="AM455" s="31"/>
      <c r="AN455" s="31"/>
      <c r="AO455" s="31"/>
      <c r="AP455" s="31"/>
    </row>
    <row r="456" ht="15.75" customHeight="1">
      <c r="A456" s="1321" t="s">
        <v>30</v>
      </c>
      <c r="B456" s="31"/>
      <c r="C456" s="31"/>
      <c r="D456" s="31"/>
      <c r="E456" s="31"/>
      <c r="F456" s="31"/>
      <c r="G456" s="31"/>
      <c r="H456" s="31"/>
      <c r="I456" s="31"/>
      <c r="J456" s="31"/>
      <c r="K456" s="31"/>
      <c r="L456" s="31"/>
      <c r="M456" s="31"/>
      <c r="N456" s="2"/>
      <c r="O456" s="31"/>
      <c r="P456" s="31"/>
      <c r="Q456" s="31"/>
      <c r="R456" s="1181"/>
      <c r="S456" s="31"/>
      <c r="T456" s="31"/>
      <c r="U456" s="2"/>
      <c r="V456" s="11"/>
      <c r="W456" s="31"/>
      <c r="X456" s="2"/>
      <c r="Y456" s="1383"/>
      <c r="Z456" s="31"/>
      <c r="AA456" s="2"/>
      <c r="AB456" s="31"/>
      <c r="AC456" s="31"/>
      <c r="AD456" s="31"/>
      <c r="AE456" s="31"/>
      <c r="AF456" s="31"/>
      <c r="AG456" s="31"/>
      <c r="AH456" s="31"/>
      <c r="AI456" s="31"/>
      <c r="AJ456" s="31"/>
      <c r="AK456" s="31"/>
      <c r="AL456" s="31"/>
      <c r="AM456" s="31"/>
      <c r="AN456" s="31"/>
      <c r="AO456" s="31"/>
      <c r="AP456" s="31"/>
    </row>
    <row r="457" ht="15.75" customHeight="1">
      <c r="A457" s="1321" t="s">
        <v>30</v>
      </c>
      <c r="B457" s="31"/>
      <c r="C457" s="31"/>
      <c r="D457" s="31"/>
      <c r="E457" s="31"/>
      <c r="F457" s="31"/>
      <c r="G457" s="31"/>
      <c r="H457" s="31"/>
      <c r="I457" s="31"/>
      <c r="J457" s="31"/>
      <c r="K457" s="31"/>
      <c r="L457" s="31"/>
      <c r="M457" s="31"/>
      <c r="N457" s="2"/>
      <c r="O457" s="31"/>
      <c r="P457" s="31"/>
      <c r="Q457" s="31"/>
      <c r="R457" s="1181"/>
      <c r="S457" s="31"/>
      <c r="T457" s="31"/>
      <c r="U457" s="2"/>
      <c r="V457" s="11"/>
      <c r="W457" s="31"/>
      <c r="X457" s="2"/>
      <c r="Y457" s="1383"/>
      <c r="Z457" s="31"/>
      <c r="AA457" s="2"/>
      <c r="AB457" s="31"/>
      <c r="AC457" s="31"/>
      <c r="AD457" s="31"/>
      <c r="AE457" s="31"/>
      <c r="AF457" s="31"/>
      <c r="AG457" s="31"/>
      <c r="AH457" s="31"/>
      <c r="AI457" s="31"/>
      <c r="AJ457" s="31"/>
      <c r="AK457" s="31"/>
      <c r="AL457" s="31"/>
      <c r="AM457" s="31"/>
      <c r="AN457" s="31"/>
      <c r="AO457" s="31"/>
      <c r="AP457" s="31"/>
    </row>
    <row r="458" ht="15.75" customHeight="1">
      <c r="A458" s="1321" t="s">
        <v>30</v>
      </c>
      <c r="B458" s="31"/>
      <c r="C458" s="31"/>
      <c r="D458" s="31"/>
      <c r="E458" s="31"/>
      <c r="F458" s="31"/>
      <c r="G458" s="31"/>
      <c r="H458" s="31"/>
      <c r="I458" s="31"/>
      <c r="J458" s="31"/>
      <c r="K458" s="31"/>
      <c r="L458" s="31"/>
      <c r="M458" s="31"/>
      <c r="N458" s="2"/>
      <c r="O458" s="31"/>
      <c r="P458" s="31"/>
      <c r="Q458" s="31"/>
      <c r="R458" s="1181"/>
      <c r="S458" s="31"/>
      <c r="T458" s="31"/>
      <c r="U458" s="2"/>
      <c r="V458" s="11"/>
      <c r="W458" s="31"/>
      <c r="X458" s="2"/>
      <c r="Y458" s="1383"/>
      <c r="Z458" s="31"/>
      <c r="AA458" s="2"/>
      <c r="AB458" s="31"/>
      <c r="AC458" s="31"/>
      <c r="AD458" s="31"/>
      <c r="AE458" s="31"/>
      <c r="AF458" s="31"/>
      <c r="AG458" s="31"/>
      <c r="AH458" s="31"/>
      <c r="AI458" s="31"/>
      <c r="AJ458" s="31"/>
      <c r="AK458" s="31"/>
      <c r="AL458" s="31"/>
      <c r="AM458" s="31"/>
      <c r="AN458" s="31"/>
      <c r="AO458" s="31"/>
      <c r="AP458" s="31"/>
    </row>
    <row r="459" ht="15.75" customHeight="1">
      <c r="A459" s="1321" t="s">
        <v>30</v>
      </c>
      <c r="B459" s="31"/>
      <c r="C459" s="31"/>
      <c r="D459" s="31"/>
      <c r="E459" s="31"/>
      <c r="F459" s="31"/>
      <c r="G459" s="31"/>
      <c r="H459" s="31"/>
      <c r="I459" s="31"/>
      <c r="J459" s="31"/>
      <c r="K459" s="31"/>
      <c r="L459" s="31"/>
      <c r="M459" s="31"/>
      <c r="N459" s="2"/>
      <c r="O459" s="31"/>
      <c r="P459" s="31"/>
      <c r="Q459" s="31"/>
      <c r="R459" s="1181"/>
      <c r="S459" s="31"/>
      <c r="T459" s="31"/>
      <c r="U459" s="2"/>
      <c r="V459" s="11"/>
      <c r="W459" s="31"/>
      <c r="X459" s="2"/>
      <c r="Y459" s="1383"/>
      <c r="Z459" s="31"/>
      <c r="AA459" s="2"/>
      <c r="AB459" s="31"/>
      <c r="AC459" s="31"/>
      <c r="AD459" s="31"/>
      <c r="AE459" s="31"/>
      <c r="AF459" s="31"/>
      <c r="AG459" s="31"/>
      <c r="AH459" s="31"/>
      <c r="AI459" s="31"/>
      <c r="AJ459" s="31"/>
      <c r="AK459" s="31"/>
      <c r="AL459" s="31"/>
      <c r="AM459" s="31"/>
      <c r="AN459" s="31"/>
      <c r="AO459" s="31"/>
      <c r="AP459" s="31"/>
    </row>
    <row r="460" ht="15.75" customHeight="1">
      <c r="A460" s="1321" t="s">
        <v>30</v>
      </c>
      <c r="B460" s="31"/>
      <c r="C460" s="31"/>
      <c r="D460" s="31"/>
      <c r="E460" s="31"/>
      <c r="F460" s="31"/>
      <c r="G460" s="31"/>
      <c r="H460" s="31"/>
      <c r="I460" s="31"/>
      <c r="J460" s="31"/>
      <c r="K460" s="31"/>
      <c r="L460" s="31"/>
      <c r="M460" s="31"/>
      <c r="N460" s="2"/>
      <c r="O460" s="31"/>
      <c r="P460" s="31"/>
      <c r="Q460" s="31"/>
      <c r="R460" s="1181"/>
      <c r="S460" s="31"/>
      <c r="T460" s="31"/>
      <c r="U460" s="2"/>
      <c r="V460" s="11"/>
      <c r="W460" s="31"/>
      <c r="X460" s="2"/>
      <c r="Y460" s="1383"/>
      <c r="Z460" s="31"/>
      <c r="AA460" s="2"/>
      <c r="AB460" s="31"/>
      <c r="AC460" s="31"/>
      <c r="AD460" s="31"/>
      <c r="AE460" s="31"/>
      <c r="AF460" s="31"/>
      <c r="AG460" s="31"/>
      <c r="AH460" s="31"/>
      <c r="AI460" s="31"/>
      <c r="AJ460" s="31"/>
      <c r="AK460" s="31"/>
      <c r="AL460" s="31"/>
      <c r="AM460" s="31"/>
      <c r="AN460" s="31"/>
      <c r="AO460" s="31"/>
      <c r="AP460" s="31"/>
    </row>
    <row r="461" ht="15.75" customHeight="1">
      <c r="A461" s="1321" t="s">
        <v>30</v>
      </c>
      <c r="B461" s="31"/>
      <c r="C461" s="31"/>
      <c r="D461" s="31"/>
      <c r="E461" s="31"/>
      <c r="F461" s="31"/>
      <c r="G461" s="31"/>
      <c r="H461" s="31"/>
      <c r="I461" s="31"/>
      <c r="J461" s="31"/>
      <c r="K461" s="31"/>
      <c r="L461" s="31"/>
      <c r="M461" s="31"/>
      <c r="N461" s="2"/>
      <c r="O461" s="31"/>
      <c r="P461" s="31"/>
      <c r="Q461" s="31"/>
      <c r="R461" s="1181"/>
      <c r="S461" s="31"/>
      <c r="T461" s="31"/>
      <c r="U461" s="2"/>
      <c r="V461" s="11"/>
      <c r="W461" s="31"/>
      <c r="X461" s="2"/>
      <c r="Y461" s="1383"/>
      <c r="Z461" s="31"/>
      <c r="AA461" s="2"/>
      <c r="AB461" s="31"/>
      <c r="AC461" s="31"/>
      <c r="AD461" s="31"/>
      <c r="AE461" s="31"/>
      <c r="AF461" s="31"/>
      <c r="AG461" s="31"/>
      <c r="AH461" s="31"/>
      <c r="AI461" s="31"/>
      <c r="AJ461" s="31"/>
      <c r="AK461" s="31"/>
      <c r="AL461" s="31"/>
      <c r="AM461" s="31"/>
      <c r="AN461" s="31"/>
      <c r="AO461" s="31"/>
      <c r="AP461" s="31"/>
    </row>
    <row r="462" ht="15.75" customHeight="1">
      <c r="A462" s="1321" t="s">
        <v>30</v>
      </c>
      <c r="B462" s="31"/>
      <c r="C462" s="31"/>
      <c r="D462" s="31"/>
      <c r="E462" s="31"/>
      <c r="F462" s="31"/>
      <c r="G462" s="31"/>
      <c r="H462" s="31"/>
      <c r="I462" s="31"/>
      <c r="J462" s="31"/>
      <c r="K462" s="31"/>
      <c r="L462" s="31"/>
      <c r="M462" s="31"/>
      <c r="N462" s="2"/>
      <c r="O462" s="31"/>
      <c r="P462" s="31"/>
      <c r="Q462" s="31"/>
      <c r="R462" s="1181"/>
      <c r="S462" s="31"/>
      <c r="T462" s="31"/>
      <c r="U462" s="2"/>
      <c r="V462" s="11"/>
      <c r="W462" s="31"/>
      <c r="X462" s="2"/>
      <c r="Y462" s="1383"/>
      <c r="Z462" s="31"/>
      <c r="AA462" s="2"/>
      <c r="AB462" s="31"/>
      <c r="AC462" s="31"/>
      <c r="AD462" s="31"/>
      <c r="AE462" s="31"/>
      <c r="AF462" s="31"/>
      <c r="AG462" s="31"/>
      <c r="AH462" s="31"/>
      <c r="AI462" s="31"/>
      <c r="AJ462" s="31"/>
      <c r="AK462" s="31"/>
      <c r="AL462" s="31"/>
      <c r="AM462" s="31"/>
      <c r="AN462" s="31"/>
      <c r="AO462" s="31"/>
      <c r="AP462" s="31"/>
    </row>
    <row r="463" ht="15.75" customHeight="1">
      <c r="A463" s="1321" t="s">
        <v>30</v>
      </c>
      <c r="B463" s="31"/>
      <c r="C463" s="31"/>
      <c r="D463" s="31"/>
      <c r="E463" s="31"/>
      <c r="F463" s="31"/>
      <c r="G463" s="31"/>
      <c r="H463" s="31"/>
      <c r="I463" s="31"/>
      <c r="J463" s="31"/>
      <c r="K463" s="31"/>
      <c r="L463" s="31"/>
      <c r="M463" s="31"/>
      <c r="N463" s="2"/>
      <c r="O463" s="31"/>
      <c r="P463" s="31"/>
      <c r="Q463" s="31"/>
      <c r="R463" s="1181"/>
      <c r="S463" s="31"/>
      <c r="T463" s="31"/>
      <c r="U463" s="2"/>
      <c r="V463" s="11"/>
      <c r="W463" s="31"/>
      <c r="X463" s="2"/>
      <c r="Y463" s="1383"/>
      <c r="Z463" s="31"/>
      <c r="AA463" s="2"/>
      <c r="AB463" s="31"/>
      <c r="AC463" s="31"/>
      <c r="AD463" s="31"/>
      <c r="AE463" s="31"/>
      <c r="AF463" s="31"/>
      <c r="AG463" s="31"/>
      <c r="AH463" s="31"/>
      <c r="AI463" s="31"/>
      <c r="AJ463" s="31"/>
      <c r="AK463" s="31"/>
      <c r="AL463" s="31"/>
      <c r="AM463" s="31"/>
      <c r="AN463" s="31"/>
      <c r="AO463" s="31"/>
      <c r="AP463" s="31"/>
    </row>
    <row r="464" ht="15.75" customHeight="1">
      <c r="A464" s="1321" t="s">
        <v>30</v>
      </c>
      <c r="B464" s="31"/>
      <c r="C464" s="31"/>
      <c r="D464" s="31"/>
      <c r="E464" s="31"/>
      <c r="F464" s="31"/>
      <c r="G464" s="31"/>
      <c r="H464" s="31"/>
      <c r="I464" s="31"/>
      <c r="J464" s="31"/>
      <c r="K464" s="31"/>
      <c r="L464" s="31"/>
      <c r="M464" s="31"/>
      <c r="N464" s="2"/>
      <c r="O464" s="31"/>
      <c r="P464" s="31"/>
      <c r="Q464" s="31"/>
      <c r="R464" s="1181"/>
      <c r="S464" s="31"/>
      <c r="T464" s="31"/>
      <c r="U464" s="2"/>
      <c r="V464" s="11"/>
      <c r="W464" s="31"/>
      <c r="X464" s="2"/>
      <c r="Y464" s="1383"/>
      <c r="Z464" s="31"/>
      <c r="AA464" s="2"/>
      <c r="AB464" s="31"/>
      <c r="AC464" s="31"/>
      <c r="AD464" s="31"/>
      <c r="AE464" s="31"/>
      <c r="AF464" s="31"/>
      <c r="AG464" s="31"/>
      <c r="AH464" s="31"/>
      <c r="AI464" s="31"/>
      <c r="AJ464" s="31"/>
      <c r="AK464" s="31"/>
      <c r="AL464" s="31"/>
      <c r="AM464" s="31"/>
      <c r="AN464" s="31"/>
      <c r="AO464" s="31"/>
      <c r="AP464" s="31"/>
    </row>
    <row r="465" ht="15.75" customHeight="1">
      <c r="A465" s="1321" t="s">
        <v>30</v>
      </c>
      <c r="B465" s="31"/>
      <c r="C465" s="31"/>
      <c r="D465" s="31"/>
      <c r="E465" s="31"/>
      <c r="F465" s="31"/>
      <c r="G465" s="31"/>
      <c r="H465" s="31"/>
      <c r="I465" s="31"/>
      <c r="J465" s="31"/>
      <c r="K465" s="31"/>
      <c r="L465" s="31"/>
      <c r="M465" s="31"/>
      <c r="N465" s="2"/>
      <c r="O465" s="31"/>
      <c r="P465" s="31"/>
      <c r="Q465" s="31"/>
      <c r="R465" s="1181"/>
      <c r="S465" s="31"/>
      <c r="T465" s="31"/>
      <c r="U465" s="2"/>
      <c r="V465" s="11"/>
      <c r="W465" s="31"/>
      <c r="X465" s="2"/>
      <c r="Y465" s="1383"/>
      <c r="Z465" s="31"/>
      <c r="AA465" s="2"/>
      <c r="AB465" s="31"/>
      <c r="AC465" s="31"/>
      <c r="AD465" s="31"/>
      <c r="AE465" s="31"/>
      <c r="AF465" s="31"/>
      <c r="AG465" s="31"/>
      <c r="AH465" s="31"/>
      <c r="AI465" s="31"/>
      <c r="AJ465" s="31"/>
      <c r="AK465" s="31"/>
      <c r="AL465" s="31"/>
      <c r="AM465" s="31"/>
      <c r="AN465" s="31"/>
      <c r="AO465" s="31"/>
      <c r="AP465" s="31"/>
    </row>
    <row r="466" ht="15.75" customHeight="1">
      <c r="A466" s="1321" t="s">
        <v>30</v>
      </c>
      <c r="B466" s="31"/>
      <c r="C466" s="31"/>
      <c r="D466" s="31"/>
      <c r="E466" s="31"/>
      <c r="F466" s="31"/>
      <c r="G466" s="31"/>
      <c r="H466" s="31"/>
      <c r="I466" s="31"/>
      <c r="J466" s="31"/>
      <c r="K466" s="31"/>
      <c r="L466" s="31"/>
      <c r="M466" s="31"/>
      <c r="N466" s="2"/>
      <c r="O466" s="31"/>
      <c r="P466" s="31"/>
      <c r="Q466" s="31"/>
      <c r="R466" s="1181"/>
      <c r="S466" s="31"/>
      <c r="T466" s="31"/>
      <c r="U466" s="2"/>
      <c r="V466" s="11"/>
      <c r="W466" s="31"/>
      <c r="X466" s="2"/>
      <c r="Y466" s="1383"/>
      <c r="Z466" s="31"/>
      <c r="AA466" s="2"/>
      <c r="AB466" s="31"/>
      <c r="AC466" s="31"/>
      <c r="AD466" s="31"/>
      <c r="AE466" s="31"/>
      <c r="AF466" s="31"/>
      <c r="AG466" s="31"/>
      <c r="AH466" s="31"/>
      <c r="AI466" s="31"/>
      <c r="AJ466" s="31"/>
      <c r="AK466" s="31"/>
      <c r="AL466" s="31"/>
      <c r="AM466" s="31"/>
      <c r="AN466" s="31"/>
      <c r="AO466" s="31"/>
      <c r="AP466" s="31"/>
    </row>
    <row r="467" ht="15.75" customHeight="1">
      <c r="A467" s="1321" t="s">
        <v>30</v>
      </c>
      <c r="B467" s="31"/>
      <c r="C467" s="31"/>
      <c r="D467" s="31"/>
      <c r="E467" s="31"/>
      <c r="F467" s="31"/>
      <c r="G467" s="31"/>
      <c r="H467" s="31"/>
      <c r="I467" s="31"/>
      <c r="J467" s="31"/>
      <c r="K467" s="31"/>
      <c r="L467" s="31"/>
      <c r="M467" s="31"/>
      <c r="N467" s="2"/>
      <c r="O467" s="31"/>
      <c r="P467" s="31"/>
      <c r="Q467" s="31"/>
      <c r="R467" s="1181"/>
      <c r="S467" s="31"/>
      <c r="T467" s="31"/>
      <c r="U467" s="2"/>
      <c r="V467" s="11"/>
      <c r="W467" s="31"/>
      <c r="X467" s="2"/>
      <c r="Y467" s="1383"/>
      <c r="Z467" s="31"/>
      <c r="AA467" s="2"/>
      <c r="AB467" s="31"/>
      <c r="AC467" s="31"/>
      <c r="AD467" s="31"/>
      <c r="AE467" s="31"/>
      <c r="AF467" s="31"/>
      <c r="AG467" s="31"/>
      <c r="AH467" s="31"/>
      <c r="AI467" s="31"/>
      <c r="AJ467" s="31"/>
      <c r="AK467" s="31"/>
      <c r="AL467" s="31"/>
      <c r="AM467" s="31"/>
      <c r="AN467" s="31"/>
      <c r="AO467" s="31"/>
      <c r="AP467" s="31"/>
    </row>
    <row r="468" ht="15.75" customHeight="1">
      <c r="A468" s="1321" t="s">
        <v>30</v>
      </c>
      <c r="B468" s="31"/>
      <c r="C468" s="31"/>
      <c r="D468" s="31"/>
      <c r="E468" s="31"/>
      <c r="F468" s="31"/>
      <c r="G468" s="31"/>
      <c r="H468" s="31"/>
      <c r="I468" s="31"/>
      <c r="J468" s="31"/>
      <c r="K468" s="31"/>
      <c r="L468" s="31"/>
      <c r="M468" s="31"/>
      <c r="N468" s="2"/>
      <c r="O468" s="31"/>
      <c r="P468" s="31"/>
      <c r="Q468" s="31"/>
      <c r="R468" s="1181"/>
      <c r="S468" s="31"/>
      <c r="T468" s="31"/>
      <c r="U468" s="2"/>
      <c r="V468" s="11"/>
      <c r="W468" s="31"/>
      <c r="X468" s="2"/>
      <c r="Y468" s="1383"/>
      <c r="Z468" s="31"/>
      <c r="AA468" s="2"/>
      <c r="AB468" s="31"/>
      <c r="AC468" s="31"/>
      <c r="AD468" s="31"/>
      <c r="AE468" s="31"/>
      <c r="AF468" s="31"/>
      <c r="AG468" s="31"/>
      <c r="AH468" s="31"/>
      <c r="AI468" s="31"/>
      <c r="AJ468" s="31"/>
      <c r="AK468" s="31"/>
      <c r="AL468" s="31"/>
      <c r="AM468" s="31"/>
      <c r="AN468" s="31"/>
      <c r="AO468" s="31"/>
      <c r="AP468" s="31"/>
    </row>
    <row r="469" ht="15.75" customHeight="1">
      <c r="A469" s="1321" t="s">
        <v>30</v>
      </c>
      <c r="B469" s="31"/>
      <c r="C469" s="31"/>
      <c r="D469" s="31"/>
      <c r="E469" s="31"/>
      <c r="F469" s="31"/>
      <c r="G469" s="31"/>
      <c r="H469" s="31"/>
      <c r="I469" s="31"/>
      <c r="J469" s="31"/>
      <c r="K469" s="31"/>
      <c r="L469" s="31"/>
      <c r="M469" s="31"/>
      <c r="N469" s="2"/>
      <c r="O469" s="31"/>
      <c r="P469" s="31"/>
      <c r="Q469" s="31"/>
      <c r="R469" s="1181"/>
      <c r="S469" s="31"/>
      <c r="T469" s="31"/>
      <c r="U469" s="2"/>
      <c r="V469" s="11"/>
      <c r="W469" s="31"/>
      <c r="X469" s="2"/>
      <c r="Y469" s="1383"/>
      <c r="Z469" s="31"/>
      <c r="AA469" s="2"/>
      <c r="AB469" s="31"/>
      <c r="AC469" s="31"/>
      <c r="AD469" s="31"/>
      <c r="AE469" s="31"/>
      <c r="AF469" s="31"/>
      <c r="AG469" s="31"/>
      <c r="AH469" s="31"/>
      <c r="AI469" s="31"/>
      <c r="AJ469" s="31"/>
      <c r="AK469" s="31"/>
      <c r="AL469" s="31"/>
      <c r="AM469" s="31"/>
      <c r="AN469" s="31"/>
      <c r="AO469" s="31"/>
      <c r="AP469" s="31"/>
    </row>
    <row r="470" ht="15.75" customHeight="1">
      <c r="A470" s="1321" t="s">
        <v>30</v>
      </c>
      <c r="B470" s="31"/>
      <c r="C470" s="31"/>
      <c r="D470" s="31"/>
      <c r="E470" s="31"/>
      <c r="F470" s="31"/>
      <c r="G470" s="31"/>
      <c r="H470" s="31"/>
      <c r="I470" s="31"/>
      <c r="J470" s="31"/>
      <c r="K470" s="31"/>
      <c r="L470" s="31"/>
      <c r="M470" s="31"/>
      <c r="N470" s="2"/>
      <c r="O470" s="31"/>
      <c r="P470" s="31"/>
      <c r="Q470" s="31"/>
      <c r="R470" s="1181"/>
      <c r="S470" s="31"/>
      <c r="T470" s="31"/>
      <c r="U470" s="2"/>
      <c r="V470" s="11"/>
      <c r="W470" s="31"/>
      <c r="X470" s="2"/>
      <c r="Y470" s="1383"/>
      <c r="Z470" s="31"/>
      <c r="AA470" s="2"/>
      <c r="AB470" s="31"/>
      <c r="AC470" s="31"/>
      <c r="AD470" s="31"/>
      <c r="AE470" s="31"/>
      <c r="AF470" s="31"/>
      <c r="AG470" s="31"/>
      <c r="AH470" s="31"/>
      <c r="AI470" s="31"/>
      <c r="AJ470" s="31"/>
      <c r="AK470" s="31"/>
      <c r="AL470" s="31"/>
      <c r="AM470" s="31"/>
      <c r="AN470" s="31"/>
      <c r="AO470" s="31"/>
      <c r="AP470" s="31"/>
    </row>
    <row r="471" ht="15.75" customHeight="1">
      <c r="A471" s="1321" t="s">
        <v>30</v>
      </c>
      <c r="B471" s="31"/>
      <c r="C471" s="31"/>
      <c r="D471" s="31"/>
      <c r="E471" s="31"/>
      <c r="F471" s="31"/>
      <c r="G471" s="31"/>
      <c r="H471" s="31"/>
      <c r="I471" s="31"/>
      <c r="J471" s="31"/>
      <c r="K471" s="31"/>
      <c r="L471" s="31"/>
      <c r="M471" s="31"/>
      <c r="N471" s="2"/>
      <c r="O471" s="31"/>
      <c r="P471" s="31"/>
      <c r="Q471" s="31"/>
      <c r="R471" s="1181"/>
      <c r="S471" s="31"/>
      <c r="T471" s="31"/>
      <c r="U471" s="2"/>
      <c r="V471" s="11"/>
      <c r="W471" s="31"/>
      <c r="X471" s="2"/>
      <c r="Y471" s="1383"/>
      <c r="Z471" s="31"/>
      <c r="AA471" s="2"/>
      <c r="AB471" s="31"/>
      <c r="AC471" s="31"/>
      <c r="AD471" s="31"/>
      <c r="AE471" s="31"/>
      <c r="AF471" s="31"/>
      <c r="AG471" s="31"/>
      <c r="AH471" s="31"/>
      <c r="AI471" s="31"/>
      <c r="AJ471" s="31"/>
      <c r="AK471" s="31"/>
      <c r="AL471" s="31"/>
      <c r="AM471" s="31"/>
      <c r="AN471" s="31"/>
      <c r="AO471" s="31"/>
      <c r="AP471" s="31"/>
    </row>
    <row r="472" ht="15.75" customHeight="1">
      <c r="A472" s="1321" t="s">
        <v>30</v>
      </c>
      <c r="B472" s="31"/>
      <c r="C472" s="31"/>
      <c r="D472" s="31"/>
      <c r="E472" s="31"/>
      <c r="F472" s="31"/>
      <c r="G472" s="31"/>
      <c r="H472" s="31"/>
      <c r="I472" s="31"/>
      <c r="J472" s="31"/>
      <c r="K472" s="31"/>
      <c r="L472" s="31"/>
      <c r="M472" s="31"/>
      <c r="N472" s="2"/>
      <c r="O472" s="31"/>
      <c r="P472" s="31"/>
      <c r="Q472" s="31"/>
      <c r="R472" s="1181"/>
      <c r="S472" s="31"/>
      <c r="T472" s="31"/>
      <c r="U472" s="2"/>
      <c r="V472" s="11"/>
      <c r="W472" s="31"/>
      <c r="X472" s="2"/>
      <c r="Y472" s="1383"/>
      <c r="Z472" s="31"/>
      <c r="AA472" s="2"/>
      <c r="AB472" s="31"/>
      <c r="AC472" s="31"/>
      <c r="AD472" s="31"/>
      <c r="AE472" s="31"/>
      <c r="AF472" s="31"/>
      <c r="AG472" s="31"/>
      <c r="AH472" s="31"/>
      <c r="AI472" s="31"/>
      <c r="AJ472" s="31"/>
      <c r="AK472" s="31"/>
      <c r="AL472" s="31"/>
      <c r="AM472" s="31"/>
      <c r="AN472" s="31"/>
      <c r="AO472" s="31"/>
      <c r="AP472" s="31"/>
    </row>
    <row r="473" ht="15.75" customHeight="1">
      <c r="A473" s="1321" t="s">
        <v>30</v>
      </c>
      <c r="B473" s="31"/>
      <c r="C473" s="31"/>
      <c r="D473" s="31"/>
      <c r="E473" s="31"/>
      <c r="F473" s="31"/>
      <c r="G473" s="31"/>
      <c r="H473" s="31"/>
      <c r="I473" s="31"/>
      <c r="J473" s="31"/>
      <c r="K473" s="31"/>
      <c r="L473" s="31"/>
      <c r="M473" s="31"/>
      <c r="N473" s="2"/>
      <c r="O473" s="31"/>
      <c r="P473" s="31"/>
      <c r="Q473" s="31"/>
      <c r="R473" s="1181"/>
      <c r="S473" s="31"/>
      <c r="T473" s="31"/>
      <c r="U473" s="2"/>
      <c r="V473" s="11"/>
      <c r="W473" s="31"/>
      <c r="X473" s="2"/>
      <c r="Y473" s="1383"/>
      <c r="Z473" s="31"/>
      <c r="AA473" s="2"/>
      <c r="AB473" s="31"/>
      <c r="AC473" s="31"/>
      <c r="AD473" s="31"/>
      <c r="AE473" s="31"/>
      <c r="AF473" s="31"/>
      <c r="AG473" s="31"/>
      <c r="AH473" s="31"/>
      <c r="AI473" s="31"/>
      <c r="AJ473" s="31"/>
      <c r="AK473" s="31"/>
      <c r="AL473" s="31"/>
      <c r="AM473" s="31"/>
      <c r="AN473" s="31"/>
      <c r="AO473" s="31"/>
      <c r="AP473" s="31"/>
    </row>
    <row r="474" ht="15.75" customHeight="1">
      <c r="A474" s="1321" t="s">
        <v>30</v>
      </c>
      <c r="B474" s="31"/>
      <c r="C474" s="31"/>
      <c r="D474" s="31"/>
      <c r="E474" s="31"/>
      <c r="F474" s="31"/>
      <c r="G474" s="31"/>
      <c r="H474" s="31"/>
      <c r="I474" s="31"/>
      <c r="J474" s="31"/>
      <c r="K474" s="31"/>
      <c r="L474" s="31"/>
      <c r="M474" s="31"/>
      <c r="N474" s="2"/>
      <c r="O474" s="31"/>
      <c r="P474" s="31"/>
      <c r="Q474" s="31"/>
      <c r="R474" s="1181"/>
      <c r="S474" s="31"/>
      <c r="T474" s="31"/>
      <c r="U474" s="2"/>
      <c r="V474" s="11"/>
      <c r="W474" s="31"/>
      <c r="X474" s="2"/>
      <c r="Y474" s="1383"/>
      <c r="Z474" s="31"/>
      <c r="AA474" s="2"/>
      <c r="AB474" s="31"/>
      <c r="AC474" s="31"/>
      <c r="AD474" s="31"/>
      <c r="AE474" s="31"/>
      <c r="AF474" s="31"/>
      <c r="AG474" s="31"/>
      <c r="AH474" s="31"/>
      <c r="AI474" s="31"/>
      <c r="AJ474" s="31"/>
      <c r="AK474" s="31"/>
      <c r="AL474" s="31"/>
      <c r="AM474" s="31"/>
      <c r="AN474" s="31"/>
      <c r="AO474" s="31"/>
      <c r="AP474" s="31"/>
    </row>
    <row r="475" ht="15.75" customHeight="1">
      <c r="A475" s="1321" t="s">
        <v>30</v>
      </c>
      <c r="B475" s="31"/>
      <c r="C475" s="31"/>
      <c r="D475" s="31"/>
      <c r="E475" s="31"/>
      <c r="F475" s="31"/>
      <c r="G475" s="31"/>
      <c r="H475" s="31"/>
      <c r="I475" s="31"/>
      <c r="J475" s="31"/>
      <c r="K475" s="31"/>
      <c r="L475" s="31"/>
      <c r="M475" s="31"/>
      <c r="N475" s="2"/>
      <c r="O475" s="31"/>
      <c r="P475" s="31"/>
      <c r="Q475" s="31"/>
      <c r="R475" s="1181"/>
      <c r="S475" s="31"/>
      <c r="T475" s="31"/>
      <c r="U475" s="2"/>
      <c r="V475" s="11"/>
      <c r="W475" s="31"/>
      <c r="X475" s="2"/>
      <c r="Y475" s="1383"/>
      <c r="Z475" s="31"/>
      <c r="AA475" s="2"/>
      <c r="AB475" s="31"/>
      <c r="AC475" s="31"/>
      <c r="AD475" s="31"/>
      <c r="AE475" s="31"/>
      <c r="AF475" s="31"/>
      <c r="AG475" s="31"/>
      <c r="AH475" s="31"/>
      <c r="AI475" s="31"/>
      <c r="AJ475" s="31"/>
      <c r="AK475" s="31"/>
      <c r="AL475" s="31"/>
      <c r="AM475" s="31"/>
      <c r="AN475" s="31"/>
      <c r="AO475" s="31"/>
      <c r="AP475" s="31"/>
    </row>
    <row r="476" ht="15.75" customHeight="1">
      <c r="A476" s="1321" t="s">
        <v>30</v>
      </c>
      <c r="B476" s="31"/>
      <c r="C476" s="31"/>
      <c r="D476" s="31"/>
      <c r="E476" s="31"/>
      <c r="F476" s="31"/>
      <c r="G476" s="31"/>
      <c r="H476" s="31"/>
      <c r="I476" s="31"/>
      <c r="J476" s="31"/>
      <c r="K476" s="31"/>
      <c r="L476" s="31"/>
      <c r="M476" s="31"/>
      <c r="N476" s="2"/>
      <c r="O476" s="31"/>
      <c r="P476" s="31"/>
      <c r="Q476" s="31"/>
      <c r="R476" s="1181"/>
      <c r="S476" s="31"/>
      <c r="T476" s="31"/>
      <c r="U476" s="2"/>
      <c r="V476" s="11"/>
      <c r="W476" s="31"/>
      <c r="X476" s="2"/>
      <c r="Y476" s="1383"/>
      <c r="Z476" s="31"/>
      <c r="AA476" s="2"/>
      <c r="AB476" s="31"/>
      <c r="AC476" s="31"/>
      <c r="AD476" s="31"/>
      <c r="AE476" s="31"/>
      <c r="AF476" s="31"/>
      <c r="AG476" s="31"/>
      <c r="AH476" s="31"/>
      <c r="AI476" s="31"/>
      <c r="AJ476" s="31"/>
      <c r="AK476" s="31"/>
      <c r="AL476" s="31"/>
      <c r="AM476" s="31"/>
      <c r="AN476" s="31"/>
      <c r="AO476" s="31"/>
      <c r="AP476" s="31"/>
    </row>
    <row r="477" ht="15.75" customHeight="1">
      <c r="A477" s="1321" t="s">
        <v>30</v>
      </c>
      <c r="B477" s="31"/>
      <c r="C477" s="31"/>
      <c r="D477" s="31"/>
      <c r="E477" s="31"/>
      <c r="F477" s="31"/>
      <c r="G477" s="31"/>
      <c r="H477" s="31"/>
      <c r="I477" s="31"/>
      <c r="J477" s="31"/>
      <c r="K477" s="31"/>
      <c r="L477" s="31"/>
      <c r="M477" s="31"/>
      <c r="N477" s="2"/>
      <c r="O477" s="31"/>
      <c r="P477" s="31"/>
      <c r="Q477" s="31"/>
      <c r="R477" s="1181"/>
      <c r="S477" s="31"/>
      <c r="T477" s="31"/>
      <c r="U477" s="2"/>
      <c r="V477" s="11"/>
      <c r="W477" s="31"/>
      <c r="X477" s="2"/>
      <c r="Y477" s="1383"/>
      <c r="Z477" s="31"/>
      <c r="AA477" s="2"/>
      <c r="AB477" s="31"/>
      <c r="AC477" s="31"/>
      <c r="AD477" s="31"/>
      <c r="AE477" s="31"/>
      <c r="AF477" s="31"/>
      <c r="AG477" s="31"/>
      <c r="AH477" s="31"/>
      <c r="AI477" s="31"/>
      <c r="AJ477" s="31"/>
      <c r="AK477" s="31"/>
      <c r="AL477" s="31"/>
      <c r="AM477" s="31"/>
      <c r="AN477" s="31"/>
      <c r="AO477" s="31"/>
      <c r="AP477" s="31"/>
    </row>
    <row r="478" ht="15.75" customHeight="1">
      <c r="A478" s="1321" t="s">
        <v>30</v>
      </c>
      <c r="B478" s="31"/>
      <c r="C478" s="31"/>
      <c r="D478" s="31"/>
      <c r="E478" s="31"/>
      <c r="F478" s="31"/>
      <c r="G478" s="31"/>
      <c r="H478" s="31"/>
      <c r="I478" s="31"/>
      <c r="J478" s="31"/>
      <c r="K478" s="31"/>
      <c r="L478" s="31"/>
      <c r="M478" s="31"/>
      <c r="N478" s="2"/>
      <c r="O478" s="31"/>
      <c r="P478" s="31"/>
      <c r="Q478" s="31"/>
      <c r="R478" s="1181"/>
      <c r="S478" s="31"/>
      <c r="T478" s="31"/>
      <c r="U478" s="2"/>
      <c r="V478" s="11"/>
      <c r="W478" s="31"/>
      <c r="X478" s="2"/>
      <c r="Y478" s="1383"/>
      <c r="Z478" s="31"/>
      <c r="AA478" s="2"/>
      <c r="AB478" s="31"/>
      <c r="AC478" s="31"/>
      <c r="AD478" s="31"/>
      <c r="AE478" s="31"/>
      <c r="AF478" s="31"/>
      <c r="AG478" s="31"/>
      <c r="AH478" s="31"/>
      <c r="AI478" s="31"/>
      <c r="AJ478" s="31"/>
      <c r="AK478" s="31"/>
      <c r="AL478" s="31"/>
      <c r="AM478" s="31"/>
      <c r="AN478" s="31"/>
      <c r="AO478" s="31"/>
      <c r="AP478" s="31"/>
    </row>
    <row r="479" ht="15.75" customHeight="1">
      <c r="A479" s="1321" t="s">
        <v>30</v>
      </c>
      <c r="B479" s="31"/>
      <c r="C479" s="31"/>
      <c r="D479" s="31"/>
      <c r="E479" s="31"/>
      <c r="F479" s="31"/>
      <c r="G479" s="31"/>
      <c r="H479" s="31"/>
      <c r="I479" s="31"/>
      <c r="J479" s="31"/>
      <c r="K479" s="31"/>
      <c r="L479" s="31"/>
      <c r="M479" s="31"/>
      <c r="N479" s="2"/>
      <c r="O479" s="31"/>
      <c r="P479" s="31"/>
      <c r="Q479" s="31"/>
      <c r="R479" s="1181"/>
      <c r="S479" s="31"/>
      <c r="T479" s="31"/>
      <c r="U479" s="2"/>
      <c r="V479" s="11"/>
      <c r="W479" s="31"/>
      <c r="X479" s="2"/>
      <c r="Y479" s="1383"/>
      <c r="Z479" s="31"/>
      <c r="AA479" s="2"/>
      <c r="AB479" s="31"/>
      <c r="AC479" s="31"/>
      <c r="AD479" s="31"/>
      <c r="AE479" s="31"/>
      <c r="AF479" s="31"/>
      <c r="AG479" s="31"/>
      <c r="AH479" s="31"/>
      <c r="AI479" s="31"/>
      <c r="AJ479" s="31"/>
      <c r="AK479" s="31"/>
      <c r="AL479" s="31"/>
      <c r="AM479" s="31"/>
      <c r="AN479" s="31"/>
      <c r="AO479" s="31"/>
      <c r="AP479" s="31"/>
    </row>
    <row r="480" ht="15.75" customHeight="1">
      <c r="A480" s="1321" t="s">
        <v>30</v>
      </c>
      <c r="B480" s="31"/>
      <c r="C480" s="31"/>
      <c r="D480" s="31"/>
      <c r="E480" s="31"/>
      <c r="F480" s="31"/>
      <c r="G480" s="31"/>
      <c r="H480" s="31"/>
      <c r="I480" s="31"/>
      <c r="J480" s="31"/>
      <c r="K480" s="31"/>
      <c r="L480" s="31"/>
      <c r="M480" s="31"/>
      <c r="N480" s="2"/>
      <c r="O480" s="31"/>
      <c r="P480" s="31"/>
      <c r="Q480" s="31"/>
      <c r="R480" s="1181"/>
      <c r="S480" s="31"/>
      <c r="T480" s="31"/>
      <c r="U480" s="2"/>
      <c r="V480" s="11"/>
      <c r="W480" s="31"/>
      <c r="X480" s="2"/>
      <c r="Y480" s="1383"/>
      <c r="Z480" s="31"/>
      <c r="AA480" s="2"/>
      <c r="AB480" s="31"/>
      <c r="AC480" s="31"/>
      <c r="AD480" s="31"/>
      <c r="AE480" s="31"/>
      <c r="AF480" s="31"/>
      <c r="AG480" s="31"/>
      <c r="AH480" s="31"/>
      <c r="AI480" s="31"/>
      <c r="AJ480" s="31"/>
      <c r="AK480" s="31"/>
      <c r="AL480" s="31"/>
      <c r="AM480" s="31"/>
      <c r="AN480" s="31"/>
      <c r="AO480" s="31"/>
      <c r="AP480" s="31"/>
    </row>
    <row r="481" ht="15.75" customHeight="1">
      <c r="A481" s="1321" t="s">
        <v>30</v>
      </c>
      <c r="B481" s="31"/>
      <c r="C481" s="31"/>
      <c r="D481" s="31"/>
      <c r="E481" s="31"/>
      <c r="F481" s="31"/>
      <c r="G481" s="31"/>
      <c r="H481" s="31"/>
      <c r="I481" s="31"/>
      <c r="J481" s="31"/>
      <c r="K481" s="31"/>
      <c r="L481" s="31"/>
      <c r="M481" s="31"/>
      <c r="N481" s="2"/>
      <c r="O481" s="31"/>
      <c r="P481" s="31"/>
      <c r="Q481" s="31"/>
      <c r="R481" s="1181"/>
      <c r="S481" s="31"/>
      <c r="T481" s="31"/>
      <c r="U481" s="2"/>
      <c r="V481" s="11"/>
      <c r="W481" s="31"/>
      <c r="X481" s="2"/>
      <c r="Y481" s="1383"/>
      <c r="Z481" s="31"/>
      <c r="AA481" s="2"/>
      <c r="AB481" s="31"/>
      <c r="AC481" s="31"/>
      <c r="AD481" s="31"/>
      <c r="AE481" s="31"/>
      <c r="AF481" s="31"/>
      <c r="AG481" s="31"/>
      <c r="AH481" s="31"/>
      <c r="AI481" s="31"/>
      <c r="AJ481" s="31"/>
      <c r="AK481" s="31"/>
      <c r="AL481" s="31"/>
      <c r="AM481" s="31"/>
      <c r="AN481" s="31"/>
      <c r="AO481" s="31"/>
      <c r="AP481" s="31"/>
    </row>
    <row r="482" ht="15.75" customHeight="1">
      <c r="A482" s="1321" t="s">
        <v>30</v>
      </c>
      <c r="B482" s="31"/>
      <c r="C482" s="31"/>
      <c r="D482" s="31"/>
      <c r="E482" s="31"/>
      <c r="F482" s="31"/>
      <c r="G482" s="31"/>
      <c r="H482" s="31"/>
      <c r="I482" s="31"/>
      <c r="J482" s="31"/>
      <c r="K482" s="31"/>
      <c r="L482" s="31"/>
      <c r="M482" s="31"/>
      <c r="N482" s="2"/>
      <c r="O482" s="31"/>
      <c r="P482" s="31"/>
      <c r="Q482" s="31"/>
      <c r="R482" s="1181"/>
      <c r="S482" s="31"/>
      <c r="T482" s="31"/>
      <c r="U482" s="2"/>
      <c r="V482" s="11"/>
      <c r="W482" s="31"/>
      <c r="X482" s="2"/>
      <c r="Y482" s="1383"/>
      <c r="Z482" s="31"/>
      <c r="AA482" s="2"/>
      <c r="AB482" s="31"/>
      <c r="AC482" s="31"/>
      <c r="AD482" s="31"/>
      <c r="AE482" s="31"/>
      <c r="AF482" s="31"/>
      <c r="AG482" s="31"/>
      <c r="AH482" s="31"/>
      <c r="AI482" s="31"/>
      <c r="AJ482" s="31"/>
      <c r="AK482" s="31"/>
      <c r="AL482" s="31"/>
      <c r="AM482" s="31"/>
      <c r="AN482" s="31"/>
      <c r="AO482" s="31"/>
      <c r="AP482" s="31"/>
    </row>
    <row r="483" ht="15.75" customHeight="1">
      <c r="A483" s="1321" t="s">
        <v>30</v>
      </c>
      <c r="B483" s="31"/>
      <c r="C483" s="31"/>
      <c r="D483" s="31"/>
      <c r="E483" s="31"/>
      <c r="F483" s="31"/>
      <c r="G483" s="31"/>
      <c r="H483" s="31"/>
      <c r="I483" s="31"/>
      <c r="J483" s="31"/>
      <c r="K483" s="31"/>
      <c r="L483" s="31"/>
      <c r="M483" s="31"/>
      <c r="N483" s="2"/>
      <c r="O483" s="31"/>
      <c r="P483" s="31"/>
      <c r="Q483" s="31"/>
      <c r="R483" s="1181"/>
      <c r="S483" s="31"/>
      <c r="T483" s="31"/>
      <c r="U483" s="2"/>
      <c r="V483" s="11"/>
      <c r="W483" s="31"/>
      <c r="X483" s="2"/>
      <c r="Y483" s="1383"/>
      <c r="Z483" s="31"/>
      <c r="AA483" s="2"/>
      <c r="AB483" s="31"/>
      <c r="AC483" s="31"/>
      <c r="AD483" s="31"/>
      <c r="AE483" s="31"/>
      <c r="AF483" s="31"/>
      <c r="AG483" s="31"/>
      <c r="AH483" s="31"/>
      <c r="AI483" s="31"/>
      <c r="AJ483" s="31"/>
      <c r="AK483" s="31"/>
      <c r="AL483" s="31"/>
      <c r="AM483" s="31"/>
      <c r="AN483" s="31"/>
      <c r="AO483" s="31"/>
      <c r="AP483" s="31"/>
    </row>
    <row r="484" ht="15.75" customHeight="1">
      <c r="A484" s="1321" t="s">
        <v>30</v>
      </c>
      <c r="B484" s="31"/>
      <c r="C484" s="31"/>
      <c r="D484" s="31"/>
      <c r="E484" s="31"/>
      <c r="F484" s="31"/>
      <c r="G484" s="31"/>
      <c r="H484" s="31"/>
      <c r="I484" s="31"/>
      <c r="J484" s="31"/>
      <c r="K484" s="31"/>
      <c r="L484" s="31"/>
      <c r="M484" s="31"/>
      <c r="N484" s="2"/>
      <c r="O484" s="31"/>
      <c r="P484" s="31"/>
      <c r="Q484" s="31"/>
      <c r="R484" s="1181"/>
      <c r="S484" s="31"/>
      <c r="T484" s="31"/>
      <c r="U484" s="2"/>
      <c r="V484" s="11"/>
      <c r="W484" s="31"/>
      <c r="X484" s="2"/>
      <c r="Y484" s="1383"/>
      <c r="Z484" s="31"/>
      <c r="AA484" s="2"/>
      <c r="AB484" s="31"/>
      <c r="AC484" s="31"/>
      <c r="AD484" s="31"/>
      <c r="AE484" s="31"/>
      <c r="AF484" s="31"/>
      <c r="AG484" s="31"/>
      <c r="AH484" s="31"/>
      <c r="AI484" s="31"/>
      <c r="AJ484" s="31"/>
      <c r="AK484" s="31"/>
      <c r="AL484" s="31"/>
      <c r="AM484" s="31"/>
      <c r="AN484" s="31"/>
      <c r="AO484" s="31"/>
      <c r="AP484" s="31"/>
    </row>
    <row r="485" ht="15.75" customHeight="1">
      <c r="A485" s="1321" t="s">
        <v>30</v>
      </c>
      <c r="B485" s="31"/>
      <c r="C485" s="31"/>
      <c r="D485" s="31"/>
      <c r="E485" s="31"/>
      <c r="F485" s="31"/>
      <c r="G485" s="31"/>
      <c r="H485" s="31"/>
      <c r="I485" s="31"/>
      <c r="J485" s="31"/>
      <c r="K485" s="31"/>
      <c r="L485" s="31"/>
      <c r="M485" s="31"/>
      <c r="N485" s="2"/>
      <c r="O485" s="31"/>
      <c r="P485" s="31"/>
      <c r="Q485" s="31"/>
      <c r="R485" s="1181"/>
      <c r="S485" s="31"/>
      <c r="T485" s="31"/>
      <c r="U485" s="2"/>
      <c r="V485" s="11"/>
      <c r="W485" s="31"/>
      <c r="X485" s="2"/>
      <c r="Y485" s="1383"/>
      <c r="Z485" s="31"/>
      <c r="AA485" s="2"/>
      <c r="AB485" s="31"/>
      <c r="AC485" s="31"/>
      <c r="AD485" s="31"/>
      <c r="AE485" s="31"/>
      <c r="AF485" s="31"/>
      <c r="AG485" s="31"/>
      <c r="AH485" s="31"/>
      <c r="AI485" s="31"/>
      <c r="AJ485" s="31"/>
      <c r="AK485" s="31"/>
      <c r="AL485" s="31"/>
      <c r="AM485" s="31"/>
      <c r="AN485" s="31"/>
      <c r="AO485" s="31"/>
      <c r="AP485" s="31"/>
    </row>
    <row r="486" ht="15.75" customHeight="1">
      <c r="A486" s="1321" t="s">
        <v>30</v>
      </c>
      <c r="B486" s="31"/>
      <c r="C486" s="31"/>
      <c r="D486" s="31"/>
      <c r="E486" s="31"/>
      <c r="F486" s="31"/>
      <c r="G486" s="31"/>
      <c r="H486" s="31"/>
      <c r="I486" s="31"/>
      <c r="J486" s="31"/>
      <c r="K486" s="31"/>
      <c r="L486" s="31"/>
      <c r="M486" s="31"/>
      <c r="N486" s="2"/>
      <c r="O486" s="31"/>
      <c r="P486" s="31"/>
      <c r="Q486" s="31"/>
      <c r="R486" s="1181"/>
      <c r="S486" s="31"/>
      <c r="T486" s="31"/>
      <c r="U486" s="2"/>
      <c r="V486" s="11"/>
      <c r="W486" s="31"/>
      <c r="X486" s="2"/>
      <c r="Y486" s="1383"/>
      <c r="Z486" s="31"/>
      <c r="AA486" s="2"/>
      <c r="AB486" s="31"/>
      <c r="AC486" s="31"/>
      <c r="AD486" s="31"/>
      <c r="AE486" s="31"/>
      <c r="AF486" s="31"/>
      <c r="AG486" s="31"/>
      <c r="AH486" s="31"/>
      <c r="AI486" s="31"/>
      <c r="AJ486" s="31"/>
      <c r="AK486" s="31"/>
      <c r="AL486" s="31"/>
      <c r="AM486" s="31"/>
      <c r="AN486" s="31"/>
      <c r="AO486" s="31"/>
      <c r="AP486" s="31"/>
    </row>
    <row r="487" ht="15.75" customHeight="1">
      <c r="A487" s="1321" t="s">
        <v>30</v>
      </c>
      <c r="B487" s="31"/>
      <c r="C487" s="31"/>
      <c r="D487" s="31"/>
      <c r="E487" s="31"/>
      <c r="F487" s="31"/>
      <c r="G487" s="31"/>
      <c r="H487" s="31"/>
      <c r="I487" s="31"/>
      <c r="J487" s="31"/>
      <c r="K487" s="31"/>
      <c r="L487" s="31"/>
      <c r="M487" s="31"/>
      <c r="N487" s="2"/>
      <c r="O487" s="31"/>
      <c r="P487" s="31"/>
      <c r="Q487" s="31"/>
      <c r="R487" s="1181"/>
      <c r="S487" s="31"/>
      <c r="T487" s="31"/>
      <c r="U487" s="2"/>
      <c r="V487" s="11"/>
      <c r="W487" s="31"/>
      <c r="X487" s="2"/>
      <c r="Y487" s="1383"/>
      <c r="Z487" s="31"/>
      <c r="AA487" s="2"/>
      <c r="AB487" s="31"/>
      <c r="AC487" s="31"/>
      <c r="AD487" s="31"/>
      <c r="AE487" s="31"/>
      <c r="AF487" s="31"/>
      <c r="AG487" s="31"/>
      <c r="AH487" s="31"/>
      <c r="AI487" s="31"/>
      <c r="AJ487" s="31"/>
      <c r="AK487" s="31"/>
      <c r="AL487" s="31"/>
      <c r="AM487" s="31"/>
      <c r="AN487" s="31"/>
      <c r="AO487" s="31"/>
      <c r="AP487" s="31"/>
    </row>
    <row r="488" ht="15.75" customHeight="1">
      <c r="A488" s="1321" t="s">
        <v>30</v>
      </c>
      <c r="B488" s="31"/>
      <c r="C488" s="31"/>
      <c r="D488" s="31"/>
      <c r="E488" s="31"/>
      <c r="F488" s="31"/>
      <c r="G488" s="31"/>
      <c r="H488" s="31"/>
      <c r="I488" s="31"/>
      <c r="J488" s="31"/>
      <c r="K488" s="31"/>
      <c r="L488" s="31"/>
      <c r="M488" s="31"/>
      <c r="N488" s="2"/>
      <c r="O488" s="31"/>
      <c r="P488" s="31"/>
      <c r="Q488" s="31"/>
      <c r="R488" s="1181"/>
      <c r="S488" s="31"/>
      <c r="T488" s="31"/>
      <c r="U488" s="2"/>
      <c r="V488" s="11"/>
      <c r="W488" s="31"/>
      <c r="X488" s="2"/>
      <c r="Y488" s="1383"/>
      <c r="Z488" s="31"/>
      <c r="AA488" s="2"/>
      <c r="AB488" s="31"/>
      <c r="AC488" s="31"/>
      <c r="AD488" s="31"/>
      <c r="AE488" s="31"/>
      <c r="AF488" s="31"/>
      <c r="AG488" s="31"/>
      <c r="AH488" s="31"/>
      <c r="AI488" s="31"/>
      <c r="AJ488" s="31"/>
      <c r="AK488" s="31"/>
      <c r="AL488" s="31"/>
      <c r="AM488" s="31"/>
      <c r="AN488" s="31"/>
      <c r="AO488" s="31"/>
      <c r="AP488" s="31"/>
    </row>
    <row r="489" ht="15.75" customHeight="1">
      <c r="A489" s="1321" t="s">
        <v>30</v>
      </c>
      <c r="B489" s="31"/>
      <c r="C489" s="31"/>
      <c r="D489" s="31"/>
      <c r="E489" s="31"/>
      <c r="F489" s="31"/>
      <c r="G489" s="31"/>
      <c r="H489" s="31"/>
      <c r="I489" s="31"/>
      <c r="J489" s="31"/>
      <c r="K489" s="31"/>
      <c r="L489" s="31"/>
      <c r="M489" s="31"/>
      <c r="N489" s="2"/>
      <c r="O489" s="31"/>
      <c r="P489" s="31"/>
      <c r="Q489" s="31"/>
      <c r="R489" s="1181"/>
      <c r="S489" s="31"/>
      <c r="T489" s="31"/>
      <c r="U489" s="2"/>
      <c r="V489" s="11"/>
      <c r="W489" s="31"/>
      <c r="X489" s="2"/>
      <c r="Y489" s="1383"/>
      <c r="Z489" s="31"/>
      <c r="AA489" s="2"/>
      <c r="AB489" s="31"/>
      <c r="AC489" s="31"/>
      <c r="AD489" s="31"/>
      <c r="AE489" s="31"/>
      <c r="AF489" s="31"/>
      <c r="AG489" s="31"/>
      <c r="AH489" s="31"/>
      <c r="AI489" s="31"/>
      <c r="AJ489" s="31"/>
      <c r="AK489" s="31"/>
      <c r="AL489" s="31"/>
      <c r="AM489" s="31"/>
      <c r="AN489" s="31"/>
      <c r="AO489" s="31"/>
      <c r="AP489" s="31"/>
    </row>
    <row r="490" ht="15.75" customHeight="1">
      <c r="A490" s="1321" t="s">
        <v>30</v>
      </c>
      <c r="B490" s="31"/>
      <c r="C490" s="31"/>
      <c r="D490" s="31"/>
      <c r="E490" s="31"/>
      <c r="F490" s="31"/>
      <c r="G490" s="31"/>
      <c r="H490" s="31"/>
      <c r="I490" s="31"/>
      <c r="J490" s="31"/>
      <c r="K490" s="31"/>
      <c r="L490" s="31"/>
      <c r="M490" s="31"/>
      <c r="N490" s="2"/>
      <c r="O490" s="31"/>
      <c r="P490" s="31"/>
      <c r="Q490" s="31"/>
      <c r="R490" s="1181"/>
      <c r="S490" s="31"/>
      <c r="T490" s="31"/>
      <c r="U490" s="2"/>
      <c r="V490" s="11"/>
      <c r="W490" s="31"/>
      <c r="X490" s="2"/>
      <c r="Y490" s="1383"/>
      <c r="Z490" s="31"/>
      <c r="AA490" s="2"/>
      <c r="AB490" s="31"/>
      <c r="AC490" s="31"/>
      <c r="AD490" s="31"/>
      <c r="AE490" s="31"/>
      <c r="AF490" s="31"/>
      <c r="AG490" s="31"/>
      <c r="AH490" s="31"/>
      <c r="AI490" s="31"/>
      <c r="AJ490" s="31"/>
      <c r="AK490" s="31"/>
      <c r="AL490" s="31"/>
      <c r="AM490" s="31"/>
      <c r="AN490" s="31"/>
      <c r="AO490" s="31"/>
      <c r="AP490" s="31"/>
    </row>
    <row r="491" ht="15.75" customHeight="1">
      <c r="A491" s="1321" t="s">
        <v>30</v>
      </c>
      <c r="B491" s="31"/>
      <c r="C491" s="31"/>
      <c r="D491" s="31"/>
      <c r="E491" s="31"/>
      <c r="F491" s="31"/>
      <c r="G491" s="31"/>
      <c r="H491" s="31"/>
      <c r="I491" s="31"/>
      <c r="J491" s="31"/>
      <c r="K491" s="31"/>
      <c r="L491" s="31"/>
      <c r="M491" s="31"/>
      <c r="N491" s="2"/>
      <c r="O491" s="31"/>
      <c r="P491" s="31"/>
      <c r="Q491" s="31"/>
      <c r="R491" s="1181"/>
      <c r="S491" s="31"/>
      <c r="T491" s="31"/>
      <c r="U491" s="2"/>
      <c r="V491" s="11"/>
      <c r="W491" s="31"/>
      <c r="X491" s="2"/>
      <c r="Y491" s="1383"/>
      <c r="Z491" s="31"/>
      <c r="AA491" s="2"/>
      <c r="AB491" s="31"/>
      <c r="AC491" s="31"/>
      <c r="AD491" s="31"/>
      <c r="AE491" s="31"/>
      <c r="AF491" s="31"/>
      <c r="AG491" s="31"/>
      <c r="AH491" s="31"/>
      <c r="AI491" s="31"/>
      <c r="AJ491" s="31"/>
      <c r="AK491" s="31"/>
      <c r="AL491" s="31"/>
      <c r="AM491" s="31"/>
      <c r="AN491" s="31"/>
      <c r="AO491" s="31"/>
      <c r="AP491" s="31"/>
    </row>
    <row r="492" ht="15.75" customHeight="1">
      <c r="A492" s="1321" t="s">
        <v>30</v>
      </c>
      <c r="B492" s="31"/>
      <c r="C492" s="31"/>
      <c r="D492" s="31"/>
      <c r="E492" s="31"/>
      <c r="F492" s="31"/>
      <c r="G492" s="31"/>
      <c r="H492" s="31"/>
      <c r="I492" s="31"/>
      <c r="J492" s="31"/>
      <c r="K492" s="31"/>
      <c r="L492" s="31"/>
      <c r="M492" s="31"/>
      <c r="N492" s="2"/>
      <c r="O492" s="31"/>
      <c r="P492" s="31"/>
      <c r="Q492" s="31"/>
      <c r="R492" s="1181"/>
      <c r="S492" s="31"/>
      <c r="T492" s="31"/>
      <c r="U492" s="2"/>
      <c r="V492" s="11"/>
      <c r="W492" s="31"/>
      <c r="X492" s="2"/>
      <c r="Y492" s="1383"/>
      <c r="Z492" s="31"/>
      <c r="AA492" s="2"/>
      <c r="AB492" s="31"/>
      <c r="AC492" s="31"/>
      <c r="AD492" s="31"/>
      <c r="AE492" s="31"/>
      <c r="AF492" s="31"/>
      <c r="AG492" s="31"/>
      <c r="AH492" s="31"/>
      <c r="AI492" s="31"/>
      <c r="AJ492" s="31"/>
      <c r="AK492" s="31"/>
      <c r="AL492" s="31"/>
      <c r="AM492" s="31"/>
      <c r="AN492" s="31"/>
      <c r="AO492" s="31"/>
      <c r="AP492" s="31"/>
    </row>
    <row r="493" ht="15.75" customHeight="1">
      <c r="A493" s="1321" t="s">
        <v>30</v>
      </c>
      <c r="B493" s="31"/>
      <c r="C493" s="31"/>
      <c r="D493" s="31"/>
      <c r="E493" s="31"/>
      <c r="F493" s="31"/>
      <c r="G493" s="31"/>
      <c r="H493" s="31"/>
      <c r="I493" s="31"/>
      <c r="J493" s="31"/>
      <c r="K493" s="31"/>
      <c r="L493" s="31"/>
      <c r="M493" s="31"/>
      <c r="N493" s="2"/>
      <c r="O493" s="31"/>
      <c r="P493" s="31"/>
      <c r="Q493" s="31"/>
      <c r="R493" s="1181"/>
      <c r="S493" s="31"/>
      <c r="T493" s="31"/>
      <c r="U493" s="2"/>
      <c r="V493" s="11"/>
      <c r="W493" s="31"/>
      <c r="X493" s="2"/>
      <c r="Y493" s="1383"/>
      <c r="Z493" s="31"/>
      <c r="AA493" s="2"/>
      <c r="AB493" s="31"/>
      <c r="AC493" s="31"/>
      <c r="AD493" s="31"/>
      <c r="AE493" s="31"/>
      <c r="AF493" s="31"/>
      <c r="AG493" s="31"/>
      <c r="AH493" s="31"/>
      <c r="AI493" s="31"/>
      <c r="AJ493" s="31"/>
      <c r="AK493" s="31"/>
      <c r="AL493" s="31"/>
      <c r="AM493" s="31"/>
      <c r="AN493" s="31"/>
      <c r="AO493" s="31"/>
      <c r="AP493" s="31"/>
    </row>
    <row r="494" ht="15.75" customHeight="1">
      <c r="A494" s="1321" t="s">
        <v>30</v>
      </c>
      <c r="B494" s="31"/>
      <c r="C494" s="31"/>
      <c r="D494" s="31"/>
      <c r="E494" s="31"/>
      <c r="F494" s="31"/>
      <c r="G494" s="31"/>
      <c r="H494" s="31"/>
      <c r="I494" s="31"/>
      <c r="J494" s="31"/>
      <c r="K494" s="31"/>
      <c r="L494" s="31"/>
      <c r="M494" s="31"/>
      <c r="N494" s="2"/>
      <c r="O494" s="31"/>
      <c r="P494" s="31"/>
      <c r="Q494" s="31"/>
      <c r="R494" s="1181"/>
      <c r="S494" s="31"/>
      <c r="T494" s="31"/>
      <c r="U494" s="2"/>
      <c r="V494" s="11"/>
      <c r="W494" s="31"/>
      <c r="X494" s="2"/>
      <c r="Y494" s="1383"/>
      <c r="Z494" s="31"/>
      <c r="AA494" s="2"/>
      <c r="AB494" s="31"/>
      <c r="AC494" s="31"/>
      <c r="AD494" s="31"/>
      <c r="AE494" s="31"/>
      <c r="AF494" s="31"/>
      <c r="AG494" s="31"/>
      <c r="AH494" s="31"/>
      <c r="AI494" s="31"/>
      <c r="AJ494" s="31"/>
      <c r="AK494" s="31"/>
      <c r="AL494" s="31"/>
      <c r="AM494" s="31"/>
      <c r="AN494" s="31"/>
      <c r="AO494" s="31"/>
      <c r="AP494" s="31"/>
    </row>
    <row r="495" ht="15.75" customHeight="1">
      <c r="A495" s="1321" t="s">
        <v>30</v>
      </c>
      <c r="B495" s="31"/>
      <c r="C495" s="31"/>
      <c r="D495" s="31"/>
      <c r="E495" s="31"/>
      <c r="F495" s="31"/>
      <c r="G495" s="31"/>
      <c r="H495" s="31"/>
      <c r="I495" s="31"/>
      <c r="J495" s="31"/>
      <c r="K495" s="31"/>
      <c r="L495" s="31"/>
      <c r="M495" s="31"/>
      <c r="N495" s="2"/>
      <c r="O495" s="31"/>
      <c r="P495" s="31"/>
      <c r="Q495" s="31"/>
      <c r="R495" s="1181"/>
      <c r="S495" s="31"/>
      <c r="T495" s="31"/>
      <c r="U495" s="2"/>
      <c r="V495" s="11"/>
      <c r="W495" s="31"/>
      <c r="X495" s="2"/>
      <c r="Y495" s="1383"/>
      <c r="Z495" s="31"/>
      <c r="AA495" s="2"/>
      <c r="AB495" s="31"/>
      <c r="AC495" s="31"/>
      <c r="AD495" s="31"/>
      <c r="AE495" s="31"/>
      <c r="AF495" s="31"/>
      <c r="AG495" s="31"/>
      <c r="AH495" s="31"/>
      <c r="AI495" s="31"/>
      <c r="AJ495" s="31"/>
      <c r="AK495" s="31"/>
      <c r="AL495" s="31"/>
      <c r="AM495" s="31"/>
      <c r="AN495" s="31"/>
      <c r="AO495" s="31"/>
      <c r="AP495" s="31"/>
    </row>
    <row r="496" ht="15.75" customHeight="1">
      <c r="A496" s="1321" t="s">
        <v>30</v>
      </c>
      <c r="B496" s="31"/>
      <c r="C496" s="31"/>
      <c r="D496" s="31"/>
      <c r="E496" s="31"/>
      <c r="F496" s="31"/>
      <c r="G496" s="31"/>
      <c r="H496" s="31"/>
      <c r="I496" s="31"/>
      <c r="J496" s="31"/>
      <c r="K496" s="31"/>
      <c r="L496" s="31"/>
      <c r="M496" s="31"/>
      <c r="N496" s="2"/>
      <c r="O496" s="31"/>
      <c r="P496" s="31"/>
      <c r="Q496" s="31"/>
      <c r="R496" s="1181"/>
      <c r="S496" s="31"/>
      <c r="T496" s="31"/>
      <c r="U496" s="2"/>
      <c r="V496" s="11"/>
      <c r="W496" s="31"/>
      <c r="X496" s="2"/>
      <c r="Y496" s="1383"/>
      <c r="Z496" s="31"/>
      <c r="AA496" s="2"/>
      <c r="AB496" s="31"/>
      <c r="AC496" s="31"/>
      <c r="AD496" s="31"/>
      <c r="AE496" s="31"/>
      <c r="AF496" s="31"/>
      <c r="AG496" s="31"/>
      <c r="AH496" s="31"/>
      <c r="AI496" s="31"/>
      <c r="AJ496" s="31"/>
      <c r="AK496" s="31"/>
      <c r="AL496" s="31"/>
      <c r="AM496" s="31"/>
      <c r="AN496" s="31"/>
      <c r="AO496" s="31"/>
      <c r="AP496" s="31"/>
    </row>
    <row r="497" ht="15.75" customHeight="1">
      <c r="A497" s="1321" t="s">
        <v>30</v>
      </c>
      <c r="B497" s="31"/>
      <c r="C497" s="31"/>
      <c r="D497" s="31"/>
      <c r="E497" s="31"/>
      <c r="F497" s="31"/>
      <c r="G497" s="31"/>
      <c r="H497" s="31"/>
      <c r="I497" s="31"/>
      <c r="J497" s="31"/>
      <c r="K497" s="31"/>
      <c r="L497" s="31"/>
      <c r="M497" s="31"/>
      <c r="N497" s="2"/>
      <c r="O497" s="31"/>
      <c r="P497" s="31"/>
      <c r="Q497" s="31"/>
      <c r="R497" s="1181"/>
      <c r="S497" s="31"/>
      <c r="T497" s="31"/>
      <c r="U497" s="2"/>
      <c r="V497" s="11"/>
      <c r="W497" s="31"/>
      <c r="X497" s="2"/>
      <c r="Y497" s="1383"/>
      <c r="Z497" s="31"/>
      <c r="AA497" s="2"/>
      <c r="AB497" s="31"/>
      <c r="AC497" s="31"/>
      <c r="AD497" s="31"/>
      <c r="AE497" s="31"/>
      <c r="AF497" s="31"/>
      <c r="AG497" s="31"/>
      <c r="AH497" s="31"/>
      <c r="AI497" s="31"/>
      <c r="AJ497" s="31"/>
      <c r="AK497" s="31"/>
      <c r="AL497" s="31"/>
      <c r="AM497" s="31"/>
      <c r="AN497" s="31"/>
      <c r="AO497" s="31"/>
      <c r="AP497" s="31"/>
    </row>
    <row r="498" ht="15.75" customHeight="1">
      <c r="A498" s="1321" t="s">
        <v>30</v>
      </c>
      <c r="B498" s="31"/>
      <c r="C498" s="31"/>
      <c r="D498" s="31"/>
      <c r="E498" s="31"/>
      <c r="F498" s="31"/>
      <c r="G498" s="31"/>
      <c r="H498" s="31"/>
      <c r="I498" s="31"/>
      <c r="J498" s="31"/>
      <c r="K498" s="31"/>
      <c r="L498" s="31"/>
      <c r="M498" s="31"/>
      <c r="N498" s="2"/>
      <c r="O498" s="31"/>
      <c r="P498" s="31"/>
      <c r="Q498" s="31"/>
      <c r="R498" s="1181"/>
      <c r="S498" s="31"/>
      <c r="T498" s="31"/>
      <c r="U498" s="2"/>
      <c r="V498" s="11"/>
      <c r="W498" s="31"/>
      <c r="X498" s="2"/>
      <c r="Y498" s="1383"/>
      <c r="Z498" s="31"/>
      <c r="AA498" s="2"/>
      <c r="AB498" s="31"/>
      <c r="AC498" s="31"/>
      <c r="AD498" s="31"/>
      <c r="AE498" s="31"/>
      <c r="AF498" s="31"/>
      <c r="AG498" s="31"/>
      <c r="AH498" s="31"/>
      <c r="AI498" s="31"/>
      <c r="AJ498" s="31"/>
      <c r="AK498" s="31"/>
      <c r="AL498" s="31"/>
      <c r="AM498" s="31"/>
      <c r="AN498" s="31"/>
      <c r="AO498" s="31"/>
      <c r="AP498" s="31"/>
    </row>
    <row r="499" ht="15.75" customHeight="1">
      <c r="A499" s="1321" t="s">
        <v>30</v>
      </c>
      <c r="B499" s="31"/>
      <c r="C499" s="31"/>
      <c r="D499" s="31"/>
      <c r="E499" s="31"/>
      <c r="F499" s="31"/>
      <c r="G499" s="31"/>
      <c r="H499" s="31"/>
      <c r="I499" s="31"/>
      <c r="J499" s="31"/>
      <c r="K499" s="31"/>
      <c r="L499" s="31"/>
      <c r="M499" s="31"/>
      <c r="N499" s="2"/>
      <c r="O499" s="31"/>
      <c r="P499" s="31"/>
      <c r="Q499" s="31"/>
      <c r="R499" s="1181"/>
      <c r="S499" s="31"/>
      <c r="T499" s="31"/>
      <c r="U499" s="2"/>
      <c r="V499" s="11"/>
      <c r="W499" s="31"/>
      <c r="X499" s="2"/>
      <c r="Y499" s="1383"/>
      <c r="Z499" s="31"/>
      <c r="AA499" s="2"/>
      <c r="AB499" s="31"/>
      <c r="AC499" s="31"/>
      <c r="AD499" s="31"/>
      <c r="AE499" s="31"/>
      <c r="AF499" s="31"/>
      <c r="AG499" s="31"/>
      <c r="AH499" s="31"/>
      <c r="AI499" s="31"/>
      <c r="AJ499" s="31"/>
      <c r="AK499" s="31"/>
      <c r="AL499" s="31"/>
      <c r="AM499" s="31"/>
      <c r="AN499" s="31"/>
      <c r="AO499" s="31"/>
      <c r="AP499" s="31"/>
    </row>
    <row r="500" ht="15.75" customHeight="1">
      <c r="A500" s="1321" t="s">
        <v>30</v>
      </c>
      <c r="B500" s="31"/>
      <c r="C500" s="31"/>
      <c r="D500" s="31"/>
      <c r="E500" s="31"/>
      <c r="F500" s="31"/>
      <c r="G500" s="31"/>
      <c r="H500" s="31"/>
      <c r="I500" s="31"/>
      <c r="J500" s="31"/>
      <c r="K500" s="31"/>
      <c r="L500" s="31"/>
      <c r="M500" s="31"/>
      <c r="N500" s="2"/>
      <c r="O500" s="31"/>
      <c r="P500" s="31"/>
      <c r="Q500" s="31"/>
      <c r="R500" s="1181"/>
      <c r="S500" s="31"/>
      <c r="T500" s="31"/>
      <c r="U500" s="2"/>
      <c r="V500" s="11"/>
      <c r="W500" s="31"/>
      <c r="X500" s="2"/>
      <c r="Y500" s="1383"/>
      <c r="Z500" s="31"/>
      <c r="AA500" s="2"/>
      <c r="AB500" s="31"/>
      <c r="AC500" s="31"/>
      <c r="AD500" s="31"/>
      <c r="AE500" s="31"/>
      <c r="AF500" s="31"/>
      <c r="AG500" s="31"/>
      <c r="AH500" s="31"/>
      <c r="AI500" s="31"/>
      <c r="AJ500" s="31"/>
      <c r="AK500" s="31"/>
      <c r="AL500" s="31"/>
      <c r="AM500" s="31"/>
      <c r="AN500" s="31"/>
      <c r="AO500" s="31"/>
      <c r="AP500" s="31"/>
    </row>
    <row r="501" ht="15.75" customHeight="1">
      <c r="A501" s="1321" t="s">
        <v>30</v>
      </c>
      <c r="B501" s="31"/>
      <c r="C501" s="31"/>
      <c r="D501" s="31"/>
      <c r="E501" s="31"/>
      <c r="F501" s="31"/>
      <c r="G501" s="31"/>
      <c r="H501" s="31"/>
      <c r="I501" s="31"/>
      <c r="J501" s="31"/>
      <c r="K501" s="31"/>
      <c r="L501" s="31"/>
      <c r="M501" s="31"/>
      <c r="N501" s="2"/>
      <c r="O501" s="31"/>
      <c r="P501" s="31"/>
      <c r="Q501" s="31"/>
      <c r="R501" s="1181"/>
      <c r="S501" s="31"/>
      <c r="T501" s="31"/>
      <c r="U501" s="2"/>
      <c r="V501" s="11"/>
      <c r="W501" s="31"/>
      <c r="X501" s="2"/>
      <c r="Y501" s="1383"/>
      <c r="Z501" s="31"/>
      <c r="AA501" s="2"/>
      <c r="AB501" s="31"/>
      <c r="AC501" s="31"/>
      <c r="AD501" s="31"/>
      <c r="AE501" s="31"/>
      <c r="AF501" s="31"/>
      <c r="AG501" s="31"/>
      <c r="AH501" s="31"/>
      <c r="AI501" s="31"/>
      <c r="AJ501" s="31"/>
      <c r="AK501" s="31"/>
      <c r="AL501" s="31"/>
      <c r="AM501" s="31"/>
      <c r="AN501" s="31"/>
      <c r="AO501" s="31"/>
      <c r="AP501" s="31"/>
    </row>
    <row r="502" ht="15.75" customHeight="1">
      <c r="A502" s="1321" t="s">
        <v>30</v>
      </c>
      <c r="B502" s="31"/>
      <c r="C502" s="31"/>
      <c r="D502" s="31"/>
      <c r="E502" s="31"/>
      <c r="F502" s="31"/>
      <c r="G502" s="31"/>
      <c r="H502" s="31"/>
      <c r="I502" s="31"/>
      <c r="J502" s="31"/>
      <c r="K502" s="31"/>
      <c r="L502" s="31"/>
      <c r="M502" s="31"/>
      <c r="N502" s="2"/>
      <c r="O502" s="31"/>
      <c r="P502" s="31"/>
      <c r="Q502" s="31"/>
      <c r="R502" s="1181"/>
      <c r="S502" s="31"/>
      <c r="T502" s="31"/>
      <c r="U502" s="2"/>
      <c r="V502" s="11"/>
      <c r="W502" s="31"/>
      <c r="X502" s="2"/>
      <c r="Y502" s="1383"/>
      <c r="Z502" s="31"/>
      <c r="AA502" s="2"/>
      <c r="AB502" s="31"/>
      <c r="AC502" s="31"/>
      <c r="AD502" s="31"/>
      <c r="AE502" s="31"/>
      <c r="AF502" s="31"/>
      <c r="AG502" s="31"/>
      <c r="AH502" s="31"/>
      <c r="AI502" s="31"/>
      <c r="AJ502" s="31"/>
      <c r="AK502" s="31"/>
      <c r="AL502" s="31"/>
      <c r="AM502" s="31"/>
      <c r="AN502" s="31"/>
      <c r="AO502" s="31"/>
      <c r="AP502" s="31"/>
    </row>
    <row r="503" ht="15.75" customHeight="1">
      <c r="A503" s="1321" t="s">
        <v>30</v>
      </c>
      <c r="B503" s="31"/>
      <c r="C503" s="31"/>
      <c r="D503" s="31"/>
      <c r="E503" s="31"/>
      <c r="F503" s="31"/>
      <c r="G503" s="31"/>
      <c r="H503" s="31"/>
      <c r="I503" s="31"/>
      <c r="J503" s="31"/>
      <c r="K503" s="31"/>
      <c r="L503" s="31"/>
      <c r="M503" s="31"/>
      <c r="N503" s="2"/>
      <c r="O503" s="31"/>
      <c r="P503" s="31"/>
      <c r="Q503" s="31"/>
      <c r="R503" s="1181"/>
      <c r="S503" s="31"/>
      <c r="T503" s="31"/>
      <c r="U503" s="2"/>
      <c r="V503" s="11"/>
      <c r="W503" s="31"/>
      <c r="X503" s="2"/>
      <c r="Y503" s="1383"/>
      <c r="Z503" s="31"/>
      <c r="AA503" s="2"/>
      <c r="AB503" s="31"/>
      <c r="AC503" s="31"/>
      <c r="AD503" s="31"/>
      <c r="AE503" s="31"/>
      <c r="AF503" s="31"/>
      <c r="AG503" s="31"/>
      <c r="AH503" s="31"/>
      <c r="AI503" s="31"/>
      <c r="AJ503" s="31"/>
      <c r="AK503" s="31"/>
      <c r="AL503" s="31"/>
      <c r="AM503" s="31"/>
      <c r="AN503" s="31"/>
      <c r="AO503" s="31"/>
      <c r="AP503" s="31"/>
    </row>
    <row r="504" ht="15.75" customHeight="1">
      <c r="A504" s="1321" t="s">
        <v>30</v>
      </c>
      <c r="B504" s="31"/>
      <c r="C504" s="31"/>
      <c r="D504" s="31"/>
      <c r="E504" s="31"/>
      <c r="F504" s="31"/>
      <c r="G504" s="31"/>
      <c r="H504" s="31"/>
      <c r="I504" s="31"/>
      <c r="J504" s="31"/>
      <c r="K504" s="31"/>
      <c r="L504" s="31"/>
      <c r="M504" s="31"/>
      <c r="N504" s="2"/>
      <c r="O504" s="31"/>
      <c r="P504" s="31"/>
      <c r="Q504" s="31"/>
      <c r="R504" s="1181"/>
      <c r="S504" s="31"/>
      <c r="T504" s="31"/>
      <c r="U504" s="2"/>
      <c r="V504" s="11"/>
      <c r="W504" s="31"/>
      <c r="X504" s="2"/>
      <c r="Y504" s="1383"/>
      <c r="Z504" s="31"/>
      <c r="AA504" s="2"/>
      <c r="AB504" s="31"/>
      <c r="AC504" s="31"/>
      <c r="AD504" s="31"/>
      <c r="AE504" s="31"/>
      <c r="AF504" s="31"/>
      <c r="AG504" s="31"/>
      <c r="AH504" s="31"/>
      <c r="AI504" s="31"/>
      <c r="AJ504" s="31"/>
      <c r="AK504" s="31"/>
      <c r="AL504" s="31"/>
      <c r="AM504" s="31"/>
      <c r="AN504" s="31"/>
      <c r="AO504" s="31"/>
      <c r="AP504" s="31"/>
    </row>
    <row r="505" ht="15.75" customHeight="1">
      <c r="A505" s="1321" t="s">
        <v>30</v>
      </c>
      <c r="B505" s="31"/>
      <c r="C505" s="31"/>
      <c r="D505" s="31"/>
      <c r="E505" s="31"/>
      <c r="F505" s="31"/>
      <c r="G505" s="31"/>
      <c r="H505" s="31"/>
      <c r="I505" s="31"/>
      <c r="J505" s="31"/>
      <c r="K505" s="31"/>
      <c r="L505" s="31"/>
      <c r="M505" s="31"/>
      <c r="N505" s="2"/>
      <c r="O505" s="31"/>
      <c r="P505" s="31"/>
      <c r="Q505" s="31"/>
      <c r="R505" s="1181"/>
      <c r="S505" s="31"/>
      <c r="T505" s="31"/>
      <c r="U505" s="2"/>
      <c r="V505" s="11"/>
      <c r="W505" s="31"/>
      <c r="X505" s="2"/>
      <c r="Y505" s="1383"/>
      <c r="Z505" s="31"/>
      <c r="AA505" s="2"/>
      <c r="AB505" s="31"/>
      <c r="AC505" s="31"/>
      <c r="AD505" s="31"/>
      <c r="AE505" s="31"/>
      <c r="AF505" s="31"/>
      <c r="AG505" s="31"/>
      <c r="AH505" s="31"/>
      <c r="AI505" s="31"/>
      <c r="AJ505" s="31"/>
      <c r="AK505" s="31"/>
      <c r="AL505" s="31"/>
      <c r="AM505" s="31"/>
      <c r="AN505" s="31"/>
      <c r="AO505" s="31"/>
      <c r="AP505" s="31"/>
    </row>
    <row r="506" ht="15.75" customHeight="1">
      <c r="A506" s="1321" t="s">
        <v>30</v>
      </c>
      <c r="B506" s="31"/>
      <c r="C506" s="31"/>
      <c r="D506" s="31"/>
      <c r="E506" s="31"/>
      <c r="F506" s="31"/>
      <c r="G506" s="31"/>
      <c r="H506" s="31"/>
      <c r="I506" s="31"/>
      <c r="J506" s="31"/>
      <c r="K506" s="31"/>
      <c r="L506" s="31"/>
      <c r="M506" s="31"/>
      <c r="N506" s="2"/>
      <c r="O506" s="31"/>
      <c r="P506" s="31"/>
      <c r="Q506" s="31"/>
      <c r="R506" s="1181"/>
      <c r="S506" s="31"/>
      <c r="T506" s="31"/>
      <c r="U506" s="2"/>
      <c r="V506" s="11"/>
      <c r="W506" s="31"/>
      <c r="X506" s="2"/>
      <c r="Y506" s="1383"/>
      <c r="Z506" s="31"/>
      <c r="AA506" s="2"/>
      <c r="AB506" s="31"/>
      <c r="AC506" s="31"/>
      <c r="AD506" s="31"/>
      <c r="AE506" s="31"/>
      <c r="AF506" s="31"/>
      <c r="AG506" s="31"/>
      <c r="AH506" s="31"/>
      <c r="AI506" s="31"/>
      <c r="AJ506" s="31"/>
      <c r="AK506" s="31"/>
      <c r="AL506" s="31"/>
      <c r="AM506" s="31"/>
      <c r="AN506" s="31"/>
      <c r="AO506" s="31"/>
      <c r="AP506" s="31"/>
    </row>
    <row r="507" ht="15.75" customHeight="1">
      <c r="A507" s="1321" t="s">
        <v>30</v>
      </c>
      <c r="B507" s="31"/>
      <c r="C507" s="31"/>
      <c r="D507" s="31"/>
      <c r="E507" s="31"/>
      <c r="F507" s="31"/>
      <c r="G507" s="31"/>
      <c r="H507" s="31"/>
      <c r="I507" s="31"/>
      <c r="J507" s="31"/>
      <c r="K507" s="31"/>
      <c r="L507" s="31"/>
      <c r="M507" s="31"/>
      <c r="N507" s="2"/>
      <c r="O507" s="31"/>
      <c r="P507" s="31"/>
      <c r="Q507" s="31"/>
      <c r="R507" s="1181"/>
      <c r="S507" s="31"/>
      <c r="T507" s="31"/>
      <c r="U507" s="2"/>
      <c r="V507" s="11"/>
      <c r="W507" s="31"/>
      <c r="X507" s="2"/>
      <c r="Y507" s="1383"/>
      <c r="Z507" s="31"/>
      <c r="AA507" s="2"/>
      <c r="AB507" s="31"/>
      <c r="AC507" s="31"/>
      <c r="AD507" s="31"/>
      <c r="AE507" s="31"/>
      <c r="AF507" s="31"/>
      <c r="AG507" s="31"/>
      <c r="AH507" s="31"/>
      <c r="AI507" s="31"/>
      <c r="AJ507" s="31"/>
      <c r="AK507" s="31"/>
      <c r="AL507" s="31"/>
      <c r="AM507" s="31"/>
      <c r="AN507" s="31"/>
      <c r="AO507" s="31"/>
      <c r="AP507" s="31"/>
    </row>
    <row r="508" ht="15.75" customHeight="1">
      <c r="A508" s="1321" t="s">
        <v>30</v>
      </c>
      <c r="B508" s="31"/>
      <c r="C508" s="31"/>
      <c r="D508" s="31"/>
      <c r="E508" s="31"/>
      <c r="F508" s="31"/>
      <c r="G508" s="31"/>
      <c r="H508" s="31"/>
      <c r="I508" s="31"/>
      <c r="J508" s="31"/>
      <c r="K508" s="31"/>
      <c r="L508" s="31"/>
      <c r="M508" s="31"/>
      <c r="N508" s="2"/>
      <c r="O508" s="31"/>
      <c r="P508" s="31"/>
      <c r="Q508" s="31"/>
      <c r="R508" s="1181"/>
      <c r="S508" s="31"/>
      <c r="T508" s="31"/>
      <c r="U508" s="2"/>
      <c r="V508" s="11"/>
      <c r="W508" s="31"/>
      <c r="X508" s="2"/>
      <c r="Y508" s="1383"/>
      <c r="Z508" s="31"/>
      <c r="AA508" s="2"/>
      <c r="AB508" s="31"/>
      <c r="AC508" s="31"/>
      <c r="AD508" s="31"/>
      <c r="AE508" s="31"/>
      <c r="AF508" s="31"/>
      <c r="AG508" s="31"/>
      <c r="AH508" s="31"/>
      <c r="AI508" s="31"/>
      <c r="AJ508" s="31"/>
      <c r="AK508" s="31"/>
      <c r="AL508" s="31"/>
      <c r="AM508" s="31"/>
      <c r="AN508" s="31"/>
      <c r="AO508" s="31"/>
      <c r="AP508" s="31"/>
    </row>
    <row r="509" ht="15.75" customHeight="1">
      <c r="A509" s="1321" t="s">
        <v>30</v>
      </c>
      <c r="B509" s="31"/>
      <c r="C509" s="31"/>
      <c r="D509" s="31"/>
      <c r="E509" s="31"/>
      <c r="F509" s="31"/>
      <c r="G509" s="31"/>
      <c r="H509" s="31"/>
      <c r="I509" s="31"/>
      <c r="J509" s="31"/>
      <c r="K509" s="31"/>
      <c r="L509" s="31"/>
      <c r="M509" s="31"/>
      <c r="N509" s="2"/>
      <c r="O509" s="31"/>
      <c r="P509" s="31"/>
      <c r="Q509" s="31"/>
      <c r="R509" s="1181"/>
      <c r="S509" s="31"/>
      <c r="T509" s="31"/>
      <c r="U509" s="2"/>
      <c r="V509" s="11"/>
      <c r="W509" s="31"/>
      <c r="X509" s="2"/>
      <c r="Y509" s="1383"/>
      <c r="Z509" s="31"/>
      <c r="AA509" s="2"/>
      <c r="AB509" s="31"/>
      <c r="AC509" s="31"/>
      <c r="AD509" s="31"/>
      <c r="AE509" s="31"/>
      <c r="AF509" s="31"/>
      <c r="AG509" s="31"/>
      <c r="AH509" s="31"/>
      <c r="AI509" s="31"/>
      <c r="AJ509" s="31"/>
      <c r="AK509" s="31"/>
      <c r="AL509" s="31"/>
      <c r="AM509" s="31"/>
      <c r="AN509" s="31"/>
      <c r="AO509" s="31"/>
      <c r="AP509" s="31"/>
    </row>
    <row r="510" ht="15.75" customHeight="1">
      <c r="A510" s="1321" t="s">
        <v>30</v>
      </c>
      <c r="B510" s="31"/>
      <c r="C510" s="31"/>
      <c r="D510" s="31"/>
      <c r="E510" s="31"/>
      <c r="F510" s="31"/>
      <c r="G510" s="31"/>
      <c r="H510" s="31"/>
      <c r="I510" s="31"/>
      <c r="J510" s="31"/>
      <c r="K510" s="31"/>
      <c r="L510" s="31"/>
      <c r="M510" s="31"/>
      <c r="N510" s="2"/>
      <c r="O510" s="31"/>
      <c r="P510" s="31"/>
      <c r="Q510" s="31"/>
      <c r="R510" s="1181"/>
      <c r="S510" s="31"/>
      <c r="T510" s="31"/>
      <c r="U510" s="2"/>
      <c r="V510" s="11"/>
      <c r="W510" s="31"/>
      <c r="X510" s="2"/>
      <c r="Y510" s="1383"/>
      <c r="Z510" s="31"/>
      <c r="AA510" s="2"/>
      <c r="AB510" s="31"/>
      <c r="AC510" s="31"/>
      <c r="AD510" s="31"/>
      <c r="AE510" s="31"/>
      <c r="AF510" s="31"/>
      <c r="AG510" s="31"/>
      <c r="AH510" s="31"/>
      <c r="AI510" s="31"/>
      <c r="AJ510" s="31"/>
      <c r="AK510" s="31"/>
      <c r="AL510" s="31"/>
      <c r="AM510" s="31"/>
      <c r="AN510" s="31"/>
      <c r="AO510" s="31"/>
      <c r="AP510" s="31"/>
    </row>
    <row r="511" ht="15.75" customHeight="1">
      <c r="A511" s="1321" t="s">
        <v>30</v>
      </c>
      <c r="B511" s="31"/>
      <c r="C511" s="31"/>
      <c r="D511" s="31"/>
      <c r="E511" s="31"/>
      <c r="F511" s="31"/>
      <c r="G511" s="31"/>
      <c r="H511" s="31"/>
      <c r="I511" s="31"/>
      <c r="J511" s="31"/>
      <c r="K511" s="31"/>
      <c r="L511" s="31"/>
      <c r="M511" s="31"/>
      <c r="N511" s="2"/>
      <c r="O511" s="31"/>
      <c r="P511" s="31"/>
      <c r="Q511" s="31"/>
      <c r="R511" s="1181"/>
      <c r="S511" s="31"/>
      <c r="T511" s="31"/>
      <c r="U511" s="2"/>
      <c r="V511" s="11"/>
      <c r="W511" s="31"/>
      <c r="X511" s="2"/>
      <c r="Y511" s="1383"/>
      <c r="Z511" s="31"/>
      <c r="AA511" s="2"/>
      <c r="AB511" s="31"/>
      <c r="AC511" s="31"/>
      <c r="AD511" s="31"/>
      <c r="AE511" s="31"/>
      <c r="AF511" s="31"/>
      <c r="AG511" s="31"/>
      <c r="AH511" s="31"/>
      <c r="AI511" s="31"/>
      <c r="AJ511" s="31"/>
      <c r="AK511" s="31"/>
      <c r="AL511" s="31"/>
      <c r="AM511" s="31"/>
      <c r="AN511" s="31"/>
      <c r="AO511" s="31"/>
      <c r="AP511" s="31"/>
    </row>
    <row r="512" ht="15.75" customHeight="1">
      <c r="A512" s="1321" t="s">
        <v>30</v>
      </c>
      <c r="B512" s="31"/>
      <c r="C512" s="31"/>
      <c r="D512" s="31"/>
      <c r="E512" s="31"/>
      <c r="F512" s="31"/>
      <c r="G512" s="31"/>
      <c r="H512" s="31"/>
      <c r="I512" s="31"/>
      <c r="J512" s="31"/>
      <c r="K512" s="31"/>
      <c r="L512" s="31"/>
      <c r="M512" s="31"/>
      <c r="N512" s="2"/>
      <c r="O512" s="31"/>
      <c r="P512" s="31"/>
      <c r="Q512" s="31"/>
      <c r="R512" s="1181"/>
      <c r="S512" s="31"/>
      <c r="T512" s="31"/>
      <c r="U512" s="2"/>
      <c r="V512" s="11"/>
      <c r="W512" s="31"/>
      <c r="X512" s="2"/>
      <c r="Y512" s="1383"/>
      <c r="Z512" s="31"/>
      <c r="AA512" s="2"/>
      <c r="AB512" s="31"/>
      <c r="AC512" s="31"/>
      <c r="AD512" s="31"/>
      <c r="AE512" s="31"/>
      <c r="AF512" s="31"/>
      <c r="AG512" s="31"/>
      <c r="AH512" s="31"/>
      <c r="AI512" s="31"/>
      <c r="AJ512" s="31"/>
      <c r="AK512" s="31"/>
      <c r="AL512" s="31"/>
      <c r="AM512" s="31"/>
      <c r="AN512" s="31"/>
      <c r="AO512" s="31"/>
      <c r="AP512" s="31"/>
    </row>
    <row r="513" ht="15.75" customHeight="1">
      <c r="A513" s="1321" t="s">
        <v>30</v>
      </c>
      <c r="B513" s="31"/>
      <c r="C513" s="31"/>
      <c r="D513" s="31"/>
      <c r="E513" s="31"/>
      <c r="F513" s="31"/>
      <c r="G513" s="31"/>
      <c r="H513" s="31"/>
      <c r="I513" s="31"/>
      <c r="J513" s="31"/>
      <c r="K513" s="31"/>
      <c r="L513" s="31"/>
      <c r="M513" s="31"/>
      <c r="N513" s="2"/>
      <c r="O513" s="31"/>
      <c r="P513" s="31"/>
      <c r="Q513" s="31"/>
      <c r="R513" s="1181"/>
      <c r="S513" s="31"/>
      <c r="T513" s="31"/>
      <c r="U513" s="2"/>
      <c r="V513" s="11"/>
      <c r="W513" s="31"/>
      <c r="X513" s="2"/>
      <c r="Y513" s="1383"/>
      <c r="Z513" s="31"/>
      <c r="AA513" s="2"/>
      <c r="AB513" s="31"/>
      <c r="AC513" s="31"/>
      <c r="AD513" s="31"/>
      <c r="AE513" s="31"/>
      <c r="AF513" s="31"/>
      <c r="AG513" s="31"/>
      <c r="AH513" s="31"/>
      <c r="AI513" s="31"/>
      <c r="AJ513" s="31"/>
      <c r="AK513" s="31"/>
      <c r="AL513" s="31"/>
      <c r="AM513" s="31"/>
      <c r="AN513" s="31"/>
      <c r="AO513" s="31"/>
      <c r="AP513" s="31"/>
    </row>
    <row r="514" ht="15.75" customHeight="1">
      <c r="A514" s="1321" t="s">
        <v>30</v>
      </c>
      <c r="B514" s="31"/>
      <c r="C514" s="31"/>
      <c r="D514" s="31"/>
      <c r="E514" s="31"/>
      <c r="F514" s="31"/>
      <c r="G514" s="31"/>
      <c r="H514" s="31"/>
      <c r="I514" s="31"/>
      <c r="J514" s="31"/>
      <c r="K514" s="31"/>
      <c r="L514" s="31"/>
      <c r="M514" s="31"/>
      <c r="N514" s="2"/>
      <c r="O514" s="31"/>
      <c r="P514" s="31"/>
      <c r="Q514" s="31"/>
      <c r="R514" s="1181"/>
      <c r="S514" s="31"/>
      <c r="T514" s="31"/>
      <c r="U514" s="2"/>
      <c r="V514" s="11"/>
      <c r="W514" s="31"/>
      <c r="X514" s="2"/>
      <c r="Y514" s="1383"/>
      <c r="Z514" s="31"/>
      <c r="AA514" s="2"/>
      <c r="AB514" s="31"/>
      <c r="AC514" s="31"/>
      <c r="AD514" s="31"/>
      <c r="AE514" s="31"/>
      <c r="AF514" s="31"/>
      <c r="AG514" s="31"/>
      <c r="AH514" s="31"/>
      <c r="AI514" s="31"/>
      <c r="AJ514" s="31"/>
      <c r="AK514" s="31"/>
      <c r="AL514" s="31"/>
      <c r="AM514" s="31"/>
      <c r="AN514" s="31"/>
      <c r="AO514" s="31"/>
      <c r="AP514" s="31"/>
    </row>
    <row r="515" ht="15.75" customHeight="1">
      <c r="A515" s="1321" t="s">
        <v>30</v>
      </c>
      <c r="B515" s="31"/>
      <c r="C515" s="31"/>
      <c r="D515" s="31"/>
      <c r="E515" s="31"/>
      <c r="F515" s="31"/>
      <c r="G515" s="31"/>
      <c r="H515" s="31"/>
      <c r="I515" s="31"/>
      <c r="J515" s="31"/>
      <c r="K515" s="31"/>
      <c r="L515" s="31"/>
      <c r="M515" s="31"/>
      <c r="N515" s="2"/>
      <c r="O515" s="31"/>
      <c r="P515" s="31"/>
      <c r="Q515" s="31"/>
      <c r="R515" s="1181"/>
      <c r="S515" s="31"/>
      <c r="T515" s="31"/>
      <c r="U515" s="2"/>
      <c r="V515" s="11"/>
      <c r="W515" s="31"/>
      <c r="X515" s="2"/>
      <c r="Y515" s="1383"/>
      <c r="Z515" s="31"/>
      <c r="AA515" s="2"/>
      <c r="AB515" s="31"/>
      <c r="AC515" s="31"/>
      <c r="AD515" s="31"/>
      <c r="AE515" s="31"/>
      <c r="AF515" s="31"/>
      <c r="AG515" s="31"/>
      <c r="AH515" s="31"/>
      <c r="AI515" s="31"/>
      <c r="AJ515" s="31"/>
      <c r="AK515" s="31"/>
      <c r="AL515" s="31"/>
      <c r="AM515" s="31"/>
      <c r="AN515" s="31"/>
      <c r="AO515" s="31"/>
      <c r="AP515" s="31"/>
    </row>
    <row r="516" ht="15.75" customHeight="1">
      <c r="A516" s="1321" t="s">
        <v>30</v>
      </c>
      <c r="B516" s="31"/>
      <c r="C516" s="31"/>
      <c r="D516" s="31"/>
      <c r="E516" s="31"/>
      <c r="F516" s="31"/>
      <c r="G516" s="31"/>
      <c r="H516" s="31"/>
      <c r="I516" s="31"/>
      <c r="J516" s="31"/>
      <c r="K516" s="31"/>
      <c r="L516" s="31"/>
      <c r="M516" s="31"/>
      <c r="N516" s="2"/>
      <c r="O516" s="31"/>
      <c r="P516" s="31"/>
      <c r="Q516" s="31"/>
      <c r="R516" s="1181"/>
      <c r="S516" s="31"/>
      <c r="T516" s="31"/>
      <c r="U516" s="2"/>
      <c r="V516" s="11"/>
      <c r="W516" s="31"/>
      <c r="X516" s="2"/>
      <c r="Y516" s="1383"/>
      <c r="Z516" s="31"/>
      <c r="AA516" s="2"/>
      <c r="AB516" s="31"/>
      <c r="AC516" s="31"/>
      <c r="AD516" s="31"/>
      <c r="AE516" s="31"/>
      <c r="AF516" s="31"/>
      <c r="AG516" s="31"/>
      <c r="AH516" s="31"/>
      <c r="AI516" s="31"/>
      <c r="AJ516" s="31"/>
      <c r="AK516" s="31"/>
      <c r="AL516" s="31"/>
      <c r="AM516" s="31"/>
      <c r="AN516" s="31"/>
      <c r="AO516" s="31"/>
      <c r="AP516" s="31"/>
    </row>
    <row r="517" ht="15.75" customHeight="1">
      <c r="A517" s="1321" t="s">
        <v>30</v>
      </c>
      <c r="B517" s="31"/>
      <c r="C517" s="31"/>
      <c r="D517" s="31"/>
      <c r="E517" s="31"/>
      <c r="F517" s="31"/>
      <c r="G517" s="31"/>
      <c r="H517" s="31"/>
      <c r="I517" s="31"/>
      <c r="J517" s="31"/>
      <c r="K517" s="31"/>
      <c r="L517" s="31"/>
      <c r="M517" s="31"/>
      <c r="N517" s="2"/>
      <c r="O517" s="31"/>
      <c r="P517" s="31"/>
      <c r="Q517" s="31"/>
      <c r="R517" s="1181"/>
      <c r="S517" s="31"/>
      <c r="T517" s="31"/>
      <c r="U517" s="2"/>
      <c r="V517" s="11"/>
      <c r="W517" s="31"/>
      <c r="X517" s="2"/>
      <c r="Y517" s="1383"/>
      <c r="Z517" s="31"/>
      <c r="AA517" s="2"/>
      <c r="AB517" s="31"/>
      <c r="AC517" s="31"/>
      <c r="AD517" s="31"/>
      <c r="AE517" s="31"/>
      <c r="AF517" s="31"/>
      <c r="AG517" s="31"/>
      <c r="AH517" s="31"/>
      <c r="AI517" s="31"/>
      <c r="AJ517" s="31"/>
      <c r="AK517" s="31"/>
      <c r="AL517" s="31"/>
      <c r="AM517" s="31"/>
      <c r="AN517" s="31"/>
      <c r="AO517" s="31"/>
      <c r="AP517" s="31"/>
    </row>
    <row r="518" ht="15.75" customHeight="1">
      <c r="A518" s="1321" t="s">
        <v>30</v>
      </c>
      <c r="B518" s="31"/>
      <c r="C518" s="31"/>
      <c r="D518" s="31"/>
      <c r="E518" s="31"/>
      <c r="F518" s="31"/>
      <c r="G518" s="31"/>
      <c r="H518" s="31"/>
      <c r="I518" s="31"/>
      <c r="J518" s="31"/>
      <c r="K518" s="31"/>
      <c r="L518" s="31"/>
      <c r="M518" s="31"/>
      <c r="N518" s="2"/>
      <c r="O518" s="31"/>
      <c r="P518" s="31"/>
      <c r="Q518" s="31"/>
      <c r="R518" s="1181"/>
      <c r="S518" s="31"/>
      <c r="T518" s="31"/>
      <c r="U518" s="2"/>
      <c r="V518" s="11"/>
      <c r="W518" s="31"/>
      <c r="X518" s="2"/>
      <c r="Y518" s="1383"/>
      <c r="Z518" s="31"/>
      <c r="AA518" s="2"/>
      <c r="AB518" s="31"/>
      <c r="AC518" s="31"/>
      <c r="AD518" s="31"/>
      <c r="AE518" s="31"/>
      <c r="AF518" s="31"/>
      <c r="AG518" s="31"/>
      <c r="AH518" s="31"/>
      <c r="AI518" s="31"/>
      <c r="AJ518" s="31"/>
      <c r="AK518" s="31"/>
      <c r="AL518" s="31"/>
      <c r="AM518" s="31"/>
      <c r="AN518" s="31"/>
      <c r="AO518" s="31"/>
      <c r="AP518" s="31"/>
    </row>
    <row r="519" ht="15.75" customHeight="1">
      <c r="A519" s="1321" t="s">
        <v>30</v>
      </c>
      <c r="B519" s="31"/>
      <c r="C519" s="31"/>
      <c r="D519" s="31"/>
      <c r="E519" s="31"/>
      <c r="F519" s="31"/>
      <c r="G519" s="31"/>
      <c r="H519" s="31"/>
      <c r="I519" s="31"/>
      <c r="J519" s="31"/>
      <c r="K519" s="31"/>
      <c r="L519" s="31"/>
      <c r="M519" s="31"/>
      <c r="N519" s="2"/>
      <c r="O519" s="31"/>
      <c r="P519" s="31"/>
      <c r="Q519" s="31"/>
      <c r="R519" s="1181"/>
      <c r="S519" s="31"/>
      <c r="T519" s="31"/>
      <c r="U519" s="2"/>
      <c r="V519" s="11"/>
      <c r="W519" s="31"/>
      <c r="X519" s="2"/>
      <c r="Y519" s="1383"/>
      <c r="Z519" s="31"/>
      <c r="AA519" s="2"/>
      <c r="AB519" s="31"/>
      <c r="AC519" s="31"/>
      <c r="AD519" s="31"/>
      <c r="AE519" s="31"/>
      <c r="AF519" s="31"/>
      <c r="AG519" s="31"/>
      <c r="AH519" s="31"/>
      <c r="AI519" s="31"/>
      <c r="AJ519" s="31"/>
      <c r="AK519" s="31"/>
      <c r="AL519" s="31"/>
      <c r="AM519" s="31"/>
      <c r="AN519" s="31"/>
      <c r="AO519" s="31"/>
      <c r="AP519" s="31"/>
    </row>
    <row r="520" ht="15.75" customHeight="1">
      <c r="A520" s="1321" t="s">
        <v>30</v>
      </c>
      <c r="B520" s="31"/>
      <c r="C520" s="31"/>
      <c r="D520" s="31"/>
      <c r="E520" s="31"/>
      <c r="F520" s="31"/>
      <c r="G520" s="31"/>
      <c r="H520" s="31"/>
      <c r="I520" s="31"/>
      <c r="J520" s="31"/>
      <c r="K520" s="31"/>
      <c r="L520" s="31"/>
      <c r="M520" s="31"/>
      <c r="N520" s="2"/>
      <c r="O520" s="31"/>
      <c r="P520" s="31"/>
      <c r="Q520" s="31"/>
      <c r="R520" s="1181"/>
      <c r="S520" s="31"/>
      <c r="T520" s="31"/>
      <c r="U520" s="2"/>
      <c r="V520" s="11"/>
      <c r="W520" s="31"/>
      <c r="X520" s="2"/>
      <c r="Y520" s="1383"/>
      <c r="Z520" s="31"/>
      <c r="AA520" s="2"/>
      <c r="AB520" s="31"/>
      <c r="AC520" s="31"/>
      <c r="AD520" s="31"/>
      <c r="AE520" s="31"/>
      <c r="AF520" s="31"/>
      <c r="AG520" s="31"/>
      <c r="AH520" s="31"/>
      <c r="AI520" s="31"/>
      <c r="AJ520" s="31"/>
      <c r="AK520" s="31"/>
      <c r="AL520" s="31"/>
      <c r="AM520" s="31"/>
      <c r="AN520" s="31"/>
      <c r="AO520" s="31"/>
      <c r="AP520" s="31"/>
    </row>
    <row r="521" ht="15.75" customHeight="1">
      <c r="A521" s="1321" t="s">
        <v>30</v>
      </c>
      <c r="B521" s="31"/>
      <c r="C521" s="31"/>
      <c r="D521" s="31"/>
      <c r="E521" s="31"/>
      <c r="F521" s="31"/>
      <c r="G521" s="31"/>
      <c r="H521" s="31"/>
      <c r="I521" s="31"/>
      <c r="J521" s="31"/>
      <c r="K521" s="31"/>
      <c r="L521" s="31"/>
      <c r="M521" s="31"/>
      <c r="N521" s="2"/>
      <c r="O521" s="31"/>
      <c r="P521" s="31"/>
      <c r="Q521" s="31"/>
      <c r="R521" s="1181"/>
      <c r="S521" s="31"/>
      <c r="T521" s="31"/>
      <c r="U521" s="2"/>
      <c r="V521" s="11"/>
      <c r="W521" s="31"/>
      <c r="X521" s="2"/>
      <c r="Y521" s="1383"/>
      <c r="Z521" s="31"/>
      <c r="AA521" s="2"/>
      <c r="AB521" s="31"/>
      <c r="AC521" s="31"/>
      <c r="AD521" s="31"/>
      <c r="AE521" s="31"/>
      <c r="AF521" s="31"/>
      <c r="AG521" s="31"/>
      <c r="AH521" s="31"/>
      <c r="AI521" s="31"/>
      <c r="AJ521" s="31"/>
      <c r="AK521" s="31"/>
      <c r="AL521" s="31"/>
      <c r="AM521" s="31"/>
      <c r="AN521" s="31"/>
      <c r="AO521" s="31"/>
      <c r="AP521" s="31"/>
    </row>
    <row r="522" ht="15.75" customHeight="1">
      <c r="A522" s="1321" t="s">
        <v>30</v>
      </c>
      <c r="B522" s="31"/>
      <c r="C522" s="31"/>
      <c r="D522" s="31"/>
      <c r="E522" s="31"/>
      <c r="F522" s="31"/>
      <c r="G522" s="31"/>
      <c r="H522" s="31"/>
      <c r="I522" s="31"/>
      <c r="J522" s="31"/>
      <c r="K522" s="31"/>
      <c r="L522" s="31"/>
      <c r="M522" s="31"/>
      <c r="N522" s="2"/>
      <c r="O522" s="31"/>
      <c r="P522" s="31"/>
      <c r="Q522" s="31"/>
      <c r="R522" s="1181"/>
      <c r="S522" s="31"/>
      <c r="T522" s="31"/>
      <c r="U522" s="2"/>
      <c r="V522" s="11"/>
      <c r="W522" s="31"/>
      <c r="X522" s="2"/>
      <c r="Y522" s="1383"/>
      <c r="Z522" s="31"/>
      <c r="AA522" s="2"/>
      <c r="AB522" s="31"/>
      <c r="AC522" s="31"/>
      <c r="AD522" s="31"/>
      <c r="AE522" s="31"/>
      <c r="AF522" s="31"/>
      <c r="AG522" s="31"/>
      <c r="AH522" s="31"/>
      <c r="AI522" s="31"/>
      <c r="AJ522" s="31"/>
      <c r="AK522" s="31"/>
      <c r="AL522" s="31"/>
      <c r="AM522" s="31"/>
      <c r="AN522" s="31"/>
      <c r="AO522" s="31"/>
      <c r="AP522" s="31"/>
    </row>
    <row r="523" ht="15.75" customHeight="1">
      <c r="A523" s="1321" t="s">
        <v>30</v>
      </c>
      <c r="B523" s="31"/>
      <c r="C523" s="31"/>
      <c r="D523" s="31"/>
      <c r="E523" s="31"/>
      <c r="F523" s="31"/>
      <c r="G523" s="31"/>
      <c r="H523" s="31"/>
      <c r="I523" s="31"/>
      <c r="J523" s="31"/>
      <c r="K523" s="31"/>
      <c r="L523" s="31"/>
      <c r="M523" s="31"/>
      <c r="N523" s="2"/>
      <c r="O523" s="31"/>
      <c r="P523" s="31"/>
      <c r="Q523" s="31"/>
      <c r="R523" s="1181"/>
      <c r="S523" s="31"/>
      <c r="T523" s="31"/>
      <c r="U523" s="2"/>
      <c r="V523" s="11"/>
      <c r="W523" s="31"/>
      <c r="X523" s="2"/>
      <c r="Y523" s="1383"/>
      <c r="Z523" s="31"/>
      <c r="AA523" s="2"/>
      <c r="AB523" s="31"/>
      <c r="AC523" s="31"/>
      <c r="AD523" s="31"/>
      <c r="AE523" s="31"/>
      <c r="AF523" s="31"/>
      <c r="AG523" s="31"/>
      <c r="AH523" s="31"/>
      <c r="AI523" s="31"/>
      <c r="AJ523" s="31"/>
      <c r="AK523" s="31"/>
      <c r="AL523" s="31"/>
      <c r="AM523" s="31"/>
      <c r="AN523" s="31"/>
      <c r="AO523" s="31"/>
      <c r="AP523" s="31"/>
    </row>
    <row r="524" ht="15.75" customHeight="1">
      <c r="A524" s="1321" t="s">
        <v>30</v>
      </c>
      <c r="B524" s="31"/>
      <c r="C524" s="31"/>
      <c r="D524" s="31"/>
      <c r="E524" s="31"/>
      <c r="F524" s="31"/>
      <c r="G524" s="31"/>
      <c r="H524" s="31"/>
      <c r="I524" s="31"/>
      <c r="J524" s="31"/>
      <c r="K524" s="31"/>
      <c r="L524" s="31"/>
      <c r="M524" s="31"/>
      <c r="N524" s="2"/>
      <c r="O524" s="31"/>
      <c r="P524" s="31"/>
      <c r="Q524" s="31"/>
      <c r="R524" s="1181"/>
      <c r="S524" s="31"/>
      <c r="T524" s="31"/>
      <c r="U524" s="2"/>
      <c r="V524" s="11"/>
      <c r="W524" s="31"/>
      <c r="X524" s="2"/>
      <c r="Y524" s="1383"/>
      <c r="Z524" s="31"/>
      <c r="AA524" s="2"/>
      <c r="AB524" s="31"/>
      <c r="AC524" s="31"/>
      <c r="AD524" s="31"/>
      <c r="AE524" s="31"/>
      <c r="AF524" s="31"/>
      <c r="AG524" s="31"/>
      <c r="AH524" s="31"/>
      <c r="AI524" s="31"/>
      <c r="AJ524" s="31"/>
      <c r="AK524" s="31"/>
      <c r="AL524" s="31"/>
      <c r="AM524" s="31"/>
      <c r="AN524" s="31"/>
      <c r="AO524" s="31"/>
      <c r="AP524" s="31"/>
    </row>
    <row r="525" ht="15.75" customHeight="1">
      <c r="A525" s="1321" t="s">
        <v>30</v>
      </c>
      <c r="B525" s="31"/>
      <c r="C525" s="31"/>
      <c r="D525" s="31"/>
      <c r="E525" s="31"/>
      <c r="F525" s="31"/>
      <c r="G525" s="31"/>
      <c r="H525" s="31"/>
      <c r="I525" s="31"/>
      <c r="J525" s="31"/>
      <c r="K525" s="31"/>
      <c r="L525" s="31"/>
      <c r="M525" s="31"/>
      <c r="N525" s="2"/>
      <c r="O525" s="31"/>
      <c r="P525" s="31"/>
      <c r="Q525" s="31"/>
      <c r="R525" s="1181"/>
      <c r="S525" s="31"/>
      <c r="T525" s="31"/>
      <c r="U525" s="2"/>
      <c r="V525" s="11"/>
      <c r="W525" s="31"/>
      <c r="X525" s="2"/>
      <c r="Y525" s="1383"/>
      <c r="Z525" s="31"/>
      <c r="AA525" s="2"/>
      <c r="AB525" s="31"/>
      <c r="AC525" s="31"/>
      <c r="AD525" s="31"/>
      <c r="AE525" s="31"/>
      <c r="AF525" s="31"/>
      <c r="AG525" s="31"/>
      <c r="AH525" s="31"/>
      <c r="AI525" s="31"/>
      <c r="AJ525" s="31"/>
      <c r="AK525" s="31"/>
      <c r="AL525" s="31"/>
      <c r="AM525" s="31"/>
      <c r="AN525" s="31"/>
      <c r="AO525" s="31"/>
      <c r="AP525" s="31"/>
    </row>
    <row r="526" ht="15.75" customHeight="1">
      <c r="A526" s="1321" t="s">
        <v>30</v>
      </c>
      <c r="B526" s="31"/>
      <c r="C526" s="31"/>
      <c r="D526" s="31"/>
      <c r="E526" s="31"/>
      <c r="F526" s="31"/>
      <c r="G526" s="31"/>
      <c r="H526" s="31"/>
      <c r="I526" s="31"/>
      <c r="J526" s="31"/>
      <c r="K526" s="31"/>
      <c r="L526" s="31"/>
      <c r="M526" s="31"/>
      <c r="N526" s="2"/>
      <c r="O526" s="31"/>
      <c r="P526" s="31"/>
      <c r="Q526" s="31"/>
      <c r="R526" s="1181"/>
      <c r="S526" s="31"/>
      <c r="T526" s="31"/>
      <c r="U526" s="2"/>
      <c r="V526" s="11"/>
      <c r="W526" s="31"/>
      <c r="X526" s="2"/>
      <c r="Y526" s="1383"/>
      <c r="Z526" s="31"/>
      <c r="AA526" s="2"/>
      <c r="AB526" s="31"/>
      <c r="AC526" s="31"/>
      <c r="AD526" s="31"/>
      <c r="AE526" s="31"/>
      <c r="AF526" s="31"/>
      <c r="AG526" s="31"/>
      <c r="AH526" s="31"/>
      <c r="AI526" s="31"/>
      <c r="AJ526" s="31"/>
      <c r="AK526" s="31"/>
      <c r="AL526" s="31"/>
      <c r="AM526" s="31"/>
      <c r="AN526" s="31"/>
      <c r="AO526" s="31"/>
      <c r="AP526" s="31"/>
    </row>
    <row r="527" ht="15.75" customHeight="1">
      <c r="A527" s="1321" t="s">
        <v>30</v>
      </c>
      <c r="B527" s="31"/>
      <c r="C527" s="31"/>
      <c r="D527" s="31"/>
      <c r="E527" s="31"/>
      <c r="F527" s="31"/>
      <c r="G527" s="31"/>
      <c r="H527" s="31"/>
      <c r="I527" s="31"/>
      <c r="J527" s="31"/>
      <c r="K527" s="31"/>
      <c r="L527" s="31"/>
      <c r="M527" s="31"/>
      <c r="N527" s="2"/>
      <c r="O527" s="31"/>
      <c r="P527" s="31"/>
      <c r="Q527" s="31"/>
      <c r="R527" s="1181"/>
      <c r="S527" s="31"/>
      <c r="T527" s="31"/>
      <c r="U527" s="2"/>
      <c r="V527" s="11"/>
      <c r="W527" s="31"/>
      <c r="X527" s="2"/>
      <c r="Y527" s="1383"/>
      <c r="Z527" s="31"/>
      <c r="AA527" s="2"/>
      <c r="AB527" s="31"/>
      <c r="AC527" s="31"/>
      <c r="AD527" s="31"/>
      <c r="AE527" s="31"/>
      <c r="AF527" s="31"/>
      <c r="AG527" s="31"/>
      <c r="AH527" s="31"/>
      <c r="AI527" s="31"/>
      <c r="AJ527" s="31"/>
      <c r="AK527" s="31"/>
      <c r="AL527" s="31"/>
      <c r="AM527" s="31"/>
      <c r="AN527" s="31"/>
      <c r="AO527" s="31"/>
      <c r="AP527" s="31"/>
    </row>
    <row r="528" ht="15.75" customHeight="1">
      <c r="A528" s="1321" t="s">
        <v>30</v>
      </c>
      <c r="B528" s="31"/>
      <c r="C528" s="31"/>
      <c r="D528" s="31"/>
      <c r="E528" s="31"/>
      <c r="F528" s="31"/>
      <c r="G528" s="31"/>
      <c r="H528" s="31"/>
      <c r="I528" s="31"/>
      <c r="J528" s="31"/>
      <c r="K528" s="31"/>
      <c r="L528" s="31"/>
      <c r="M528" s="31"/>
      <c r="N528" s="2"/>
      <c r="O528" s="31"/>
      <c r="P528" s="31"/>
      <c r="Q528" s="31"/>
      <c r="R528" s="1181"/>
      <c r="S528" s="31"/>
      <c r="T528" s="31"/>
      <c r="U528" s="2"/>
      <c r="V528" s="11"/>
      <c r="W528" s="31"/>
      <c r="X528" s="2"/>
      <c r="Y528" s="1383"/>
      <c r="Z528" s="31"/>
      <c r="AA528" s="2"/>
      <c r="AB528" s="31"/>
      <c r="AC528" s="31"/>
      <c r="AD528" s="31"/>
      <c r="AE528" s="31"/>
      <c r="AF528" s="31"/>
      <c r="AG528" s="31"/>
      <c r="AH528" s="31"/>
      <c r="AI528" s="31"/>
      <c r="AJ528" s="31"/>
      <c r="AK528" s="31"/>
      <c r="AL528" s="31"/>
      <c r="AM528" s="31"/>
      <c r="AN528" s="31"/>
      <c r="AO528" s="31"/>
      <c r="AP528" s="31"/>
    </row>
    <row r="529" ht="15.75" customHeight="1">
      <c r="A529" s="1321" t="s">
        <v>30</v>
      </c>
      <c r="B529" s="31"/>
      <c r="C529" s="31"/>
      <c r="D529" s="31"/>
      <c r="E529" s="31"/>
      <c r="F529" s="31"/>
      <c r="G529" s="31"/>
      <c r="H529" s="31"/>
      <c r="I529" s="31"/>
      <c r="J529" s="31"/>
      <c r="K529" s="31"/>
      <c r="L529" s="31"/>
      <c r="M529" s="31"/>
      <c r="N529" s="2"/>
      <c r="O529" s="31"/>
      <c r="P529" s="31"/>
      <c r="Q529" s="31"/>
      <c r="R529" s="1181"/>
      <c r="S529" s="31"/>
      <c r="T529" s="31"/>
      <c r="U529" s="2"/>
      <c r="V529" s="11"/>
      <c r="W529" s="31"/>
      <c r="X529" s="2"/>
      <c r="Y529" s="1383"/>
      <c r="Z529" s="31"/>
      <c r="AA529" s="2"/>
      <c r="AB529" s="31"/>
      <c r="AC529" s="31"/>
      <c r="AD529" s="31"/>
      <c r="AE529" s="31"/>
      <c r="AF529" s="31"/>
      <c r="AG529" s="31"/>
      <c r="AH529" s="31"/>
      <c r="AI529" s="31"/>
      <c r="AJ529" s="31"/>
      <c r="AK529" s="31"/>
      <c r="AL529" s="31"/>
      <c r="AM529" s="31"/>
      <c r="AN529" s="31"/>
      <c r="AO529" s="31"/>
      <c r="AP529" s="31"/>
    </row>
    <row r="530" ht="15.75" customHeight="1">
      <c r="A530" s="1321" t="s">
        <v>30</v>
      </c>
      <c r="B530" s="31"/>
      <c r="C530" s="31"/>
      <c r="D530" s="31"/>
      <c r="E530" s="31"/>
      <c r="F530" s="31"/>
      <c r="G530" s="31"/>
      <c r="H530" s="31"/>
      <c r="I530" s="31"/>
      <c r="J530" s="31"/>
      <c r="K530" s="31"/>
      <c r="L530" s="31"/>
      <c r="M530" s="31"/>
      <c r="N530" s="2"/>
      <c r="O530" s="31"/>
      <c r="P530" s="31"/>
      <c r="Q530" s="31"/>
      <c r="R530" s="1181"/>
      <c r="S530" s="31"/>
      <c r="T530" s="31"/>
      <c r="U530" s="2"/>
      <c r="V530" s="11"/>
      <c r="W530" s="31"/>
      <c r="X530" s="2"/>
      <c r="Y530" s="1383"/>
      <c r="Z530" s="31"/>
      <c r="AA530" s="2"/>
      <c r="AB530" s="31"/>
      <c r="AC530" s="31"/>
      <c r="AD530" s="31"/>
      <c r="AE530" s="31"/>
      <c r="AF530" s="31"/>
      <c r="AG530" s="31"/>
      <c r="AH530" s="31"/>
      <c r="AI530" s="31"/>
      <c r="AJ530" s="31"/>
      <c r="AK530" s="31"/>
      <c r="AL530" s="31"/>
      <c r="AM530" s="31"/>
      <c r="AN530" s="31"/>
      <c r="AO530" s="31"/>
      <c r="AP530" s="31"/>
    </row>
    <row r="531" ht="15.75" customHeight="1">
      <c r="A531" s="1321" t="s">
        <v>30</v>
      </c>
      <c r="B531" s="31"/>
      <c r="C531" s="31"/>
      <c r="D531" s="31"/>
      <c r="E531" s="31"/>
      <c r="F531" s="31"/>
      <c r="G531" s="31"/>
      <c r="H531" s="31"/>
      <c r="I531" s="31"/>
      <c r="J531" s="31"/>
      <c r="K531" s="31"/>
      <c r="L531" s="31"/>
      <c r="M531" s="31"/>
      <c r="N531" s="2"/>
      <c r="O531" s="31"/>
      <c r="P531" s="31"/>
      <c r="Q531" s="31"/>
      <c r="R531" s="1181"/>
      <c r="S531" s="31"/>
      <c r="T531" s="31"/>
      <c r="U531" s="2"/>
      <c r="V531" s="11"/>
      <c r="W531" s="31"/>
      <c r="X531" s="2"/>
      <c r="Y531" s="1383"/>
      <c r="Z531" s="31"/>
      <c r="AA531" s="2"/>
      <c r="AB531" s="31"/>
      <c r="AC531" s="31"/>
      <c r="AD531" s="31"/>
      <c r="AE531" s="31"/>
      <c r="AF531" s="31"/>
      <c r="AG531" s="31"/>
      <c r="AH531" s="31"/>
      <c r="AI531" s="31"/>
      <c r="AJ531" s="31"/>
      <c r="AK531" s="31"/>
      <c r="AL531" s="31"/>
      <c r="AM531" s="31"/>
      <c r="AN531" s="31"/>
      <c r="AO531" s="31"/>
      <c r="AP531" s="31"/>
    </row>
    <row r="532" ht="15.75" customHeight="1">
      <c r="A532" s="1321" t="s">
        <v>30</v>
      </c>
      <c r="B532" s="31"/>
      <c r="C532" s="31"/>
      <c r="D532" s="31"/>
      <c r="E532" s="31"/>
      <c r="F532" s="31"/>
      <c r="G532" s="31"/>
      <c r="H532" s="31"/>
      <c r="I532" s="31"/>
      <c r="J532" s="31"/>
      <c r="K532" s="31"/>
      <c r="L532" s="31"/>
      <c r="M532" s="31"/>
      <c r="N532" s="2"/>
      <c r="O532" s="31"/>
      <c r="P532" s="31"/>
      <c r="Q532" s="31"/>
      <c r="R532" s="1181"/>
      <c r="S532" s="31"/>
      <c r="T532" s="31"/>
      <c r="U532" s="2"/>
      <c r="V532" s="11"/>
      <c r="W532" s="31"/>
      <c r="X532" s="2"/>
      <c r="Y532" s="1383"/>
      <c r="Z532" s="31"/>
      <c r="AA532" s="2"/>
      <c r="AB532" s="31"/>
      <c r="AC532" s="31"/>
      <c r="AD532" s="31"/>
      <c r="AE532" s="31"/>
      <c r="AF532" s="31"/>
      <c r="AG532" s="31"/>
      <c r="AH532" s="31"/>
      <c r="AI532" s="31"/>
      <c r="AJ532" s="31"/>
      <c r="AK532" s="31"/>
      <c r="AL532" s="31"/>
      <c r="AM532" s="31"/>
      <c r="AN532" s="31"/>
      <c r="AO532" s="31"/>
      <c r="AP532" s="31"/>
    </row>
    <row r="533" ht="15.75" customHeight="1">
      <c r="A533" s="1321" t="s">
        <v>30</v>
      </c>
      <c r="B533" s="31"/>
      <c r="C533" s="31"/>
      <c r="D533" s="31"/>
      <c r="E533" s="31"/>
      <c r="F533" s="31"/>
      <c r="G533" s="31"/>
      <c r="H533" s="31"/>
      <c r="I533" s="31"/>
      <c r="J533" s="31"/>
      <c r="K533" s="31"/>
      <c r="L533" s="31"/>
      <c r="M533" s="31"/>
      <c r="N533" s="2"/>
      <c r="O533" s="31"/>
      <c r="P533" s="31"/>
      <c r="Q533" s="31"/>
      <c r="R533" s="1181"/>
      <c r="S533" s="31"/>
      <c r="T533" s="31"/>
      <c r="U533" s="2"/>
      <c r="V533" s="11"/>
      <c r="W533" s="31"/>
      <c r="X533" s="2"/>
      <c r="Y533" s="1383"/>
      <c r="Z533" s="31"/>
      <c r="AA533" s="2"/>
      <c r="AB533" s="31"/>
      <c r="AC533" s="31"/>
      <c r="AD533" s="31"/>
      <c r="AE533" s="31"/>
      <c r="AF533" s="31"/>
      <c r="AG533" s="31"/>
      <c r="AH533" s="31"/>
      <c r="AI533" s="31"/>
      <c r="AJ533" s="31"/>
      <c r="AK533" s="31"/>
      <c r="AL533" s="31"/>
      <c r="AM533" s="31"/>
      <c r="AN533" s="31"/>
      <c r="AO533" s="31"/>
      <c r="AP533" s="31"/>
    </row>
    <row r="534" ht="15.75" customHeight="1">
      <c r="A534" s="1321" t="s">
        <v>30</v>
      </c>
      <c r="B534" s="31"/>
      <c r="C534" s="31"/>
      <c r="D534" s="31"/>
      <c r="E534" s="31"/>
      <c r="F534" s="31"/>
      <c r="G534" s="31"/>
      <c r="H534" s="31"/>
      <c r="I534" s="31"/>
      <c r="J534" s="31"/>
      <c r="K534" s="31"/>
      <c r="L534" s="31"/>
      <c r="M534" s="31"/>
      <c r="N534" s="2"/>
      <c r="O534" s="31"/>
      <c r="P534" s="31"/>
      <c r="Q534" s="31"/>
      <c r="R534" s="1181"/>
      <c r="S534" s="31"/>
      <c r="T534" s="31"/>
      <c r="U534" s="2"/>
      <c r="V534" s="11"/>
      <c r="W534" s="31"/>
      <c r="X534" s="2"/>
      <c r="Y534" s="1383"/>
      <c r="Z534" s="31"/>
      <c r="AA534" s="2"/>
      <c r="AB534" s="31"/>
      <c r="AC534" s="31"/>
      <c r="AD534" s="31"/>
      <c r="AE534" s="31"/>
      <c r="AF534" s="31"/>
      <c r="AG534" s="31"/>
      <c r="AH534" s="31"/>
      <c r="AI534" s="31"/>
      <c r="AJ534" s="31"/>
      <c r="AK534" s="31"/>
      <c r="AL534" s="31"/>
      <c r="AM534" s="31"/>
      <c r="AN534" s="31"/>
      <c r="AO534" s="31"/>
      <c r="AP534" s="31"/>
    </row>
    <row r="535" ht="15.75" customHeight="1">
      <c r="A535" s="1321" t="s">
        <v>30</v>
      </c>
      <c r="B535" s="31"/>
      <c r="C535" s="31"/>
      <c r="D535" s="31"/>
      <c r="E535" s="31"/>
      <c r="F535" s="31"/>
      <c r="G535" s="31"/>
      <c r="H535" s="31"/>
      <c r="I535" s="31"/>
      <c r="J535" s="31"/>
      <c r="K535" s="31"/>
      <c r="L535" s="31"/>
      <c r="M535" s="31"/>
      <c r="N535" s="2"/>
      <c r="O535" s="31"/>
      <c r="P535" s="31"/>
      <c r="Q535" s="31"/>
      <c r="R535" s="1181"/>
      <c r="S535" s="31"/>
      <c r="T535" s="31"/>
      <c r="U535" s="2"/>
      <c r="V535" s="11"/>
      <c r="W535" s="31"/>
      <c r="X535" s="2"/>
      <c r="Y535" s="1383"/>
      <c r="Z535" s="31"/>
      <c r="AA535" s="2"/>
      <c r="AB535" s="31"/>
      <c r="AC535" s="31"/>
      <c r="AD535" s="31"/>
      <c r="AE535" s="31"/>
      <c r="AF535" s="31"/>
      <c r="AG535" s="31"/>
      <c r="AH535" s="31"/>
      <c r="AI535" s="31"/>
      <c r="AJ535" s="31"/>
      <c r="AK535" s="31"/>
      <c r="AL535" s="31"/>
      <c r="AM535" s="31"/>
      <c r="AN535" s="31"/>
      <c r="AO535" s="31"/>
      <c r="AP535" s="31"/>
    </row>
    <row r="536" ht="15.75" customHeight="1">
      <c r="A536" s="1321" t="s">
        <v>30</v>
      </c>
      <c r="B536" s="31"/>
      <c r="C536" s="31"/>
      <c r="D536" s="31"/>
      <c r="E536" s="31"/>
      <c r="F536" s="31"/>
      <c r="G536" s="31"/>
      <c r="H536" s="31"/>
      <c r="I536" s="31"/>
      <c r="J536" s="31"/>
      <c r="K536" s="31"/>
      <c r="L536" s="31"/>
      <c r="M536" s="31"/>
      <c r="N536" s="2"/>
      <c r="O536" s="31"/>
      <c r="P536" s="31"/>
      <c r="Q536" s="31"/>
      <c r="R536" s="1181"/>
      <c r="S536" s="31"/>
      <c r="T536" s="31"/>
      <c r="U536" s="2"/>
      <c r="V536" s="11"/>
      <c r="W536" s="31"/>
      <c r="X536" s="2"/>
      <c r="Y536" s="1383"/>
      <c r="Z536" s="31"/>
      <c r="AA536" s="2"/>
      <c r="AB536" s="31"/>
      <c r="AC536" s="31"/>
      <c r="AD536" s="31"/>
      <c r="AE536" s="31"/>
      <c r="AF536" s="31"/>
      <c r="AG536" s="31"/>
      <c r="AH536" s="31"/>
      <c r="AI536" s="31"/>
      <c r="AJ536" s="31"/>
      <c r="AK536" s="31"/>
      <c r="AL536" s="31"/>
      <c r="AM536" s="31"/>
      <c r="AN536" s="31"/>
      <c r="AO536" s="31"/>
      <c r="AP536" s="31"/>
    </row>
    <row r="537" ht="15.75" customHeight="1">
      <c r="A537" s="1321" t="s">
        <v>30</v>
      </c>
      <c r="B537" s="31"/>
      <c r="C537" s="31"/>
      <c r="D537" s="31"/>
      <c r="E537" s="31"/>
      <c r="F537" s="31"/>
      <c r="G537" s="31"/>
      <c r="H537" s="31"/>
      <c r="I537" s="31"/>
      <c r="J537" s="31"/>
      <c r="K537" s="31"/>
      <c r="L537" s="31"/>
      <c r="M537" s="31"/>
      <c r="N537" s="2"/>
      <c r="O537" s="31"/>
      <c r="P537" s="31"/>
      <c r="Q537" s="31"/>
      <c r="R537" s="1181"/>
      <c r="S537" s="31"/>
      <c r="T537" s="31"/>
      <c r="U537" s="2"/>
      <c r="V537" s="11"/>
      <c r="W537" s="31"/>
      <c r="X537" s="2"/>
      <c r="Y537" s="1383"/>
      <c r="Z537" s="31"/>
      <c r="AA537" s="2"/>
      <c r="AB537" s="31"/>
      <c r="AC537" s="31"/>
      <c r="AD537" s="31"/>
      <c r="AE537" s="31"/>
      <c r="AF537" s="31"/>
      <c r="AG537" s="31"/>
      <c r="AH537" s="31"/>
      <c r="AI537" s="31"/>
      <c r="AJ537" s="31"/>
      <c r="AK537" s="31"/>
      <c r="AL537" s="31"/>
      <c r="AM537" s="31"/>
      <c r="AN537" s="31"/>
      <c r="AO537" s="31"/>
      <c r="AP537" s="31"/>
    </row>
    <row r="538" ht="15.75" customHeight="1">
      <c r="A538" s="1321" t="s">
        <v>30</v>
      </c>
      <c r="B538" s="31"/>
      <c r="C538" s="31"/>
      <c r="D538" s="31"/>
      <c r="E538" s="31"/>
      <c r="F538" s="31"/>
      <c r="G538" s="31"/>
      <c r="H538" s="31"/>
      <c r="I538" s="31"/>
      <c r="J538" s="31"/>
      <c r="K538" s="31"/>
      <c r="L538" s="31"/>
      <c r="M538" s="31"/>
      <c r="N538" s="2"/>
      <c r="O538" s="31"/>
      <c r="P538" s="31"/>
      <c r="Q538" s="31"/>
      <c r="R538" s="1181"/>
      <c r="S538" s="31"/>
      <c r="T538" s="31"/>
      <c r="U538" s="2"/>
      <c r="V538" s="11"/>
      <c r="W538" s="31"/>
      <c r="X538" s="2"/>
      <c r="Y538" s="1383"/>
      <c r="Z538" s="31"/>
      <c r="AA538" s="2"/>
      <c r="AB538" s="31"/>
      <c r="AC538" s="31"/>
      <c r="AD538" s="31"/>
      <c r="AE538" s="31"/>
      <c r="AF538" s="31"/>
      <c r="AG538" s="31"/>
      <c r="AH538" s="31"/>
      <c r="AI538" s="31"/>
      <c r="AJ538" s="31"/>
      <c r="AK538" s="31"/>
      <c r="AL538" s="31"/>
      <c r="AM538" s="31"/>
      <c r="AN538" s="31"/>
      <c r="AO538" s="31"/>
      <c r="AP538" s="31"/>
    </row>
    <row r="539" ht="15.75" customHeight="1">
      <c r="A539" s="1321" t="s">
        <v>30</v>
      </c>
      <c r="B539" s="31"/>
      <c r="C539" s="31"/>
      <c r="D539" s="31"/>
      <c r="E539" s="31"/>
      <c r="F539" s="31"/>
      <c r="G539" s="31"/>
      <c r="H539" s="31"/>
      <c r="I539" s="31"/>
      <c r="J539" s="31"/>
      <c r="K539" s="31"/>
      <c r="L539" s="31"/>
      <c r="M539" s="31"/>
      <c r="N539" s="2"/>
      <c r="O539" s="31"/>
      <c r="P539" s="31"/>
      <c r="Q539" s="31"/>
      <c r="R539" s="1181"/>
      <c r="S539" s="31"/>
      <c r="T539" s="31"/>
      <c r="U539" s="2"/>
      <c r="V539" s="11"/>
      <c r="W539" s="31"/>
      <c r="X539" s="2"/>
      <c r="Y539" s="1383"/>
      <c r="Z539" s="31"/>
      <c r="AA539" s="2"/>
      <c r="AB539" s="31"/>
      <c r="AC539" s="31"/>
      <c r="AD539" s="31"/>
      <c r="AE539" s="31"/>
      <c r="AF539" s="31"/>
      <c r="AG539" s="31"/>
      <c r="AH539" s="31"/>
      <c r="AI539" s="31"/>
      <c r="AJ539" s="31"/>
      <c r="AK539" s="31"/>
      <c r="AL539" s="31"/>
      <c r="AM539" s="31"/>
      <c r="AN539" s="31"/>
      <c r="AO539" s="31"/>
      <c r="AP539" s="31"/>
    </row>
    <row r="540" ht="15.75" customHeight="1">
      <c r="A540" s="1321" t="s">
        <v>30</v>
      </c>
      <c r="B540" s="31"/>
      <c r="C540" s="31"/>
      <c r="D540" s="31"/>
      <c r="E540" s="31"/>
      <c r="F540" s="31"/>
      <c r="G540" s="31"/>
      <c r="H540" s="31"/>
      <c r="I540" s="31"/>
      <c r="J540" s="31"/>
      <c r="K540" s="31"/>
      <c r="L540" s="31"/>
      <c r="M540" s="31"/>
      <c r="N540" s="2"/>
      <c r="O540" s="31"/>
      <c r="P540" s="31"/>
      <c r="Q540" s="31"/>
      <c r="R540" s="1181"/>
      <c r="S540" s="31"/>
      <c r="T540" s="31"/>
      <c r="U540" s="2"/>
      <c r="V540" s="11"/>
      <c r="W540" s="31"/>
      <c r="X540" s="2"/>
      <c r="Y540" s="1383"/>
      <c r="Z540" s="31"/>
      <c r="AA540" s="2"/>
      <c r="AB540" s="31"/>
      <c r="AC540" s="31"/>
      <c r="AD540" s="31"/>
      <c r="AE540" s="31"/>
      <c r="AF540" s="31"/>
      <c r="AG540" s="31"/>
      <c r="AH540" s="31"/>
      <c r="AI540" s="31"/>
      <c r="AJ540" s="31"/>
      <c r="AK540" s="31"/>
      <c r="AL540" s="31"/>
      <c r="AM540" s="31"/>
      <c r="AN540" s="31"/>
      <c r="AO540" s="31"/>
      <c r="AP540" s="31"/>
    </row>
    <row r="541" ht="15.75" customHeight="1">
      <c r="A541" s="1321" t="s">
        <v>30</v>
      </c>
      <c r="B541" s="31"/>
      <c r="C541" s="31"/>
      <c r="D541" s="31"/>
      <c r="E541" s="31"/>
      <c r="F541" s="31"/>
      <c r="G541" s="31"/>
      <c r="H541" s="31"/>
      <c r="I541" s="31"/>
      <c r="J541" s="31"/>
      <c r="K541" s="31"/>
      <c r="L541" s="31"/>
      <c r="M541" s="31"/>
      <c r="N541" s="2"/>
      <c r="O541" s="31"/>
      <c r="P541" s="31"/>
      <c r="Q541" s="31"/>
      <c r="R541" s="1181"/>
      <c r="S541" s="31"/>
      <c r="T541" s="31"/>
      <c r="U541" s="2"/>
      <c r="V541" s="11"/>
      <c r="W541" s="31"/>
      <c r="X541" s="2"/>
      <c r="Y541" s="1383"/>
      <c r="Z541" s="31"/>
      <c r="AA541" s="2"/>
      <c r="AB541" s="31"/>
      <c r="AC541" s="31"/>
      <c r="AD541" s="31"/>
      <c r="AE541" s="31"/>
      <c r="AF541" s="31"/>
      <c r="AG541" s="31"/>
      <c r="AH541" s="31"/>
      <c r="AI541" s="31"/>
      <c r="AJ541" s="31"/>
      <c r="AK541" s="31"/>
      <c r="AL541" s="31"/>
      <c r="AM541" s="31"/>
      <c r="AN541" s="31"/>
      <c r="AO541" s="31"/>
      <c r="AP541" s="31"/>
    </row>
    <row r="542" ht="15.75" customHeight="1">
      <c r="A542" s="1321" t="s">
        <v>30</v>
      </c>
      <c r="B542" s="31"/>
      <c r="C542" s="31"/>
      <c r="D542" s="31"/>
      <c r="E542" s="31"/>
      <c r="F542" s="31"/>
      <c r="G542" s="31"/>
      <c r="H542" s="31"/>
      <c r="I542" s="31"/>
      <c r="J542" s="31"/>
      <c r="K542" s="31"/>
      <c r="L542" s="31"/>
      <c r="M542" s="31"/>
      <c r="N542" s="2"/>
      <c r="O542" s="31"/>
      <c r="P542" s="31"/>
      <c r="Q542" s="31"/>
      <c r="R542" s="1181"/>
      <c r="S542" s="31"/>
      <c r="T542" s="31"/>
      <c r="U542" s="2"/>
      <c r="V542" s="11"/>
      <c r="W542" s="31"/>
      <c r="X542" s="2"/>
      <c r="Y542" s="1383"/>
      <c r="Z542" s="31"/>
      <c r="AA542" s="2"/>
      <c r="AB542" s="31"/>
      <c r="AC542" s="31"/>
      <c r="AD542" s="31"/>
      <c r="AE542" s="31"/>
      <c r="AF542" s="31"/>
      <c r="AG542" s="31"/>
      <c r="AH542" s="31"/>
      <c r="AI542" s="31"/>
      <c r="AJ542" s="31"/>
      <c r="AK542" s="31"/>
      <c r="AL542" s="31"/>
      <c r="AM542" s="31"/>
      <c r="AN542" s="31"/>
      <c r="AO542" s="31"/>
      <c r="AP542" s="31"/>
    </row>
    <row r="543" ht="15.75" customHeight="1">
      <c r="A543" s="1321" t="s">
        <v>30</v>
      </c>
      <c r="B543" s="31"/>
      <c r="C543" s="31"/>
      <c r="D543" s="31"/>
      <c r="E543" s="31"/>
      <c r="F543" s="31"/>
      <c r="G543" s="31"/>
      <c r="H543" s="31"/>
      <c r="I543" s="31"/>
      <c r="J543" s="31"/>
      <c r="K543" s="31"/>
      <c r="L543" s="31"/>
      <c r="M543" s="31"/>
      <c r="N543" s="2"/>
      <c r="O543" s="31"/>
      <c r="P543" s="31"/>
      <c r="Q543" s="31"/>
      <c r="R543" s="1181"/>
      <c r="S543" s="31"/>
      <c r="T543" s="31"/>
      <c r="U543" s="2"/>
      <c r="V543" s="11"/>
      <c r="W543" s="31"/>
      <c r="X543" s="2"/>
      <c r="Y543" s="1383"/>
      <c r="Z543" s="31"/>
      <c r="AA543" s="2"/>
      <c r="AB543" s="31"/>
      <c r="AC543" s="31"/>
      <c r="AD543" s="31"/>
      <c r="AE543" s="31"/>
      <c r="AF543" s="31"/>
      <c r="AG543" s="31"/>
      <c r="AH543" s="31"/>
      <c r="AI543" s="31"/>
      <c r="AJ543" s="31"/>
      <c r="AK543" s="31"/>
      <c r="AL543" s="31"/>
      <c r="AM543" s="31"/>
      <c r="AN543" s="31"/>
      <c r="AO543" s="31"/>
      <c r="AP543" s="31"/>
    </row>
    <row r="544" ht="15.75" customHeight="1">
      <c r="A544" s="1321" t="s">
        <v>30</v>
      </c>
      <c r="B544" s="31"/>
      <c r="C544" s="31"/>
      <c r="D544" s="31"/>
      <c r="E544" s="31"/>
      <c r="F544" s="31"/>
      <c r="G544" s="31"/>
      <c r="H544" s="31"/>
      <c r="I544" s="31"/>
      <c r="J544" s="31"/>
      <c r="K544" s="31"/>
      <c r="L544" s="31"/>
      <c r="M544" s="31"/>
      <c r="N544" s="2"/>
      <c r="O544" s="31"/>
      <c r="P544" s="31"/>
      <c r="Q544" s="31"/>
      <c r="R544" s="1181"/>
      <c r="S544" s="31"/>
      <c r="T544" s="31"/>
      <c r="U544" s="2"/>
      <c r="V544" s="11"/>
      <c r="W544" s="31"/>
      <c r="X544" s="2"/>
      <c r="Y544" s="1383"/>
      <c r="Z544" s="31"/>
      <c r="AA544" s="2"/>
      <c r="AB544" s="31"/>
      <c r="AC544" s="31"/>
      <c r="AD544" s="31"/>
      <c r="AE544" s="31"/>
      <c r="AF544" s="31"/>
      <c r="AG544" s="31"/>
      <c r="AH544" s="31"/>
      <c r="AI544" s="31"/>
      <c r="AJ544" s="31"/>
      <c r="AK544" s="31"/>
      <c r="AL544" s="31"/>
      <c r="AM544" s="31"/>
      <c r="AN544" s="31"/>
      <c r="AO544" s="31"/>
      <c r="AP544" s="31"/>
    </row>
    <row r="545" ht="15.75" customHeight="1">
      <c r="A545" s="1321" t="s">
        <v>30</v>
      </c>
      <c r="B545" s="31"/>
      <c r="C545" s="31"/>
      <c r="D545" s="31"/>
      <c r="E545" s="31"/>
      <c r="F545" s="31"/>
      <c r="G545" s="31"/>
      <c r="H545" s="31"/>
      <c r="I545" s="31"/>
      <c r="J545" s="31"/>
      <c r="K545" s="31"/>
      <c r="L545" s="31"/>
      <c r="M545" s="31"/>
      <c r="N545" s="2"/>
      <c r="O545" s="31"/>
      <c r="P545" s="31"/>
      <c r="Q545" s="31"/>
      <c r="R545" s="1181"/>
      <c r="S545" s="31"/>
      <c r="T545" s="31"/>
      <c r="U545" s="2"/>
      <c r="V545" s="11"/>
      <c r="W545" s="31"/>
      <c r="X545" s="2"/>
      <c r="Y545" s="1383"/>
      <c r="Z545" s="31"/>
      <c r="AA545" s="2"/>
      <c r="AB545" s="31"/>
      <c r="AC545" s="31"/>
      <c r="AD545" s="31"/>
      <c r="AE545" s="31"/>
      <c r="AF545" s="31"/>
      <c r="AG545" s="31"/>
      <c r="AH545" s="31"/>
      <c r="AI545" s="31"/>
      <c r="AJ545" s="31"/>
      <c r="AK545" s="31"/>
      <c r="AL545" s="31"/>
      <c r="AM545" s="31"/>
      <c r="AN545" s="31"/>
      <c r="AO545" s="31"/>
      <c r="AP545" s="31"/>
    </row>
    <row r="546" ht="15.75" customHeight="1">
      <c r="A546" s="1321" t="s">
        <v>30</v>
      </c>
      <c r="B546" s="31"/>
      <c r="C546" s="31"/>
      <c r="D546" s="31"/>
      <c r="E546" s="31"/>
      <c r="F546" s="31"/>
      <c r="G546" s="31"/>
      <c r="H546" s="31"/>
      <c r="I546" s="31"/>
      <c r="J546" s="31"/>
      <c r="K546" s="31"/>
      <c r="L546" s="31"/>
      <c r="M546" s="31"/>
      <c r="N546" s="2"/>
      <c r="O546" s="31"/>
      <c r="P546" s="31"/>
      <c r="Q546" s="31"/>
      <c r="R546" s="1181"/>
      <c r="S546" s="31"/>
      <c r="T546" s="31"/>
      <c r="U546" s="2"/>
      <c r="V546" s="11"/>
      <c r="W546" s="31"/>
      <c r="X546" s="2"/>
      <c r="Y546" s="1383"/>
      <c r="Z546" s="31"/>
      <c r="AA546" s="2"/>
      <c r="AB546" s="31"/>
      <c r="AC546" s="31"/>
      <c r="AD546" s="31"/>
      <c r="AE546" s="31"/>
      <c r="AF546" s="31"/>
      <c r="AG546" s="31"/>
      <c r="AH546" s="31"/>
      <c r="AI546" s="31"/>
      <c r="AJ546" s="31"/>
      <c r="AK546" s="31"/>
      <c r="AL546" s="31"/>
      <c r="AM546" s="31"/>
      <c r="AN546" s="31"/>
      <c r="AO546" s="31"/>
      <c r="AP546" s="31"/>
    </row>
    <row r="547" ht="15.75" customHeight="1">
      <c r="A547" s="1321" t="s">
        <v>30</v>
      </c>
      <c r="B547" s="31"/>
      <c r="C547" s="31"/>
      <c r="D547" s="31"/>
      <c r="E547" s="31"/>
      <c r="F547" s="31"/>
      <c r="G547" s="31"/>
      <c r="H547" s="31"/>
      <c r="I547" s="31"/>
      <c r="J547" s="31"/>
      <c r="K547" s="31"/>
      <c r="L547" s="31"/>
      <c r="M547" s="31"/>
      <c r="N547" s="2"/>
      <c r="O547" s="31"/>
      <c r="P547" s="31"/>
      <c r="Q547" s="31"/>
      <c r="R547" s="1181"/>
      <c r="S547" s="31"/>
      <c r="T547" s="31"/>
      <c r="U547" s="2"/>
      <c r="V547" s="11"/>
      <c r="W547" s="31"/>
      <c r="X547" s="2"/>
      <c r="Y547" s="1383"/>
      <c r="Z547" s="31"/>
      <c r="AA547" s="2"/>
      <c r="AB547" s="31"/>
      <c r="AC547" s="31"/>
      <c r="AD547" s="31"/>
      <c r="AE547" s="31"/>
      <c r="AF547" s="31"/>
      <c r="AG547" s="31"/>
      <c r="AH547" s="31"/>
      <c r="AI547" s="31"/>
      <c r="AJ547" s="31"/>
      <c r="AK547" s="31"/>
      <c r="AL547" s="31"/>
      <c r="AM547" s="31"/>
      <c r="AN547" s="31"/>
      <c r="AO547" s="31"/>
      <c r="AP547" s="31"/>
    </row>
    <row r="548" ht="15.75" customHeight="1">
      <c r="A548" s="1321" t="s">
        <v>30</v>
      </c>
      <c r="B548" s="31"/>
      <c r="C548" s="31"/>
      <c r="D548" s="31"/>
      <c r="E548" s="31"/>
      <c r="F548" s="31"/>
      <c r="G548" s="31"/>
      <c r="H548" s="31"/>
      <c r="I548" s="31"/>
      <c r="J548" s="31"/>
      <c r="K548" s="31"/>
      <c r="L548" s="31"/>
      <c r="M548" s="31"/>
      <c r="N548" s="2"/>
      <c r="O548" s="31"/>
      <c r="P548" s="31"/>
      <c r="Q548" s="31"/>
      <c r="R548" s="1181"/>
      <c r="S548" s="31"/>
      <c r="T548" s="31"/>
      <c r="U548" s="2"/>
      <c r="V548" s="11"/>
      <c r="W548" s="31"/>
      <c r="X548" s="2"/>
      <c r="Y548" s="1383"/>
      <c r="Z548" s="31"/>
      <c r="AA548" s="2"/>
      <c r="AB548" s="31"/>
      <c r="AC548" s="31"/>
      <c r="AD548" s="31"/>
      <c r="AE548" s="31"/>
      <c r="AF548" s="31"/>
      <c r="AG548" s="31"/>
      <c r="AH548" s="31"/>
      <c r="AI548" s="31"/>
      <c r="AJ548" s="31"/>
      <c r="AK548" s="31"/>
      <c r="AL548" s="31"/>
      <c r="AM548" s="31"/>
      <c r="AN548" s="31"/>
      <c r="AO548" s="31"/>
      <c r="AP548" s="31"/>
    </row>
    <row r="549" ht="15.75" customHeight="1">
      <c r="A549" s="1321" t="s">
        <v>30</v>
      </c>
      <c r="B549" s="31"/>
      <c r="C549" s="31"/>
      <c r="D549" s="31"/>
      <c r="E549" s="31"/>
      <c r="F549" s="31"/>
      <c r="G549" s="31"/>
      <c r="H549" s="31"/>
      <c r="I549" s="31"/>
      <c r="J549" s="31"/>
      <c r="K549" s="31"/>
      <c r="L549" s="31"/>
      <c r="M549" s="31"/>
      <c r="N549" s="2"/>
      <c r="O549" s="31"/>
      <c r="P549" s="31"/>
      <c r="Q549" s="31"/>
      <c r="R549" s="1181"/>
      <c r="S549" s="31"/>
      <c r="T549" s="31"/>
      <c r="U549" s="2"/>
      <c r="V549" s="11"/>
      <c r="W549" s="31"/>
      <c r="X549" s="2"/>
      <c r="Y549" s="1383"/>
      <c r="Z549" s="31"/>
      <c r="AA549" s="2"/>
      <c r="AB549" s="31"/>
      <c r="AC549" s="31"/>
      <c r="AD549" s="31"/>
      <c r="AE549" s="31"/>
      <c r="AF549" s="31"/>
      <c r="AG549" s="31"/>
      <c r="AH549" s="31"/>
      <c r="AI549" s="31"/>
      <c r="AJ549" s="31"/>
      <c r="AK549" s="31"/>
      <c r="AL549" s="31"/>
      <c r="AM549" s="31"/>
      <c r="AN549" s="31"/>
      <c r="AO549" s="31"/>
      <c r="AP549" s="31"/>
    </row>
    <row r="550" ht="15.75" customHeight="1">
      <c r="A550" s="1321" t="s">
        <v>30</v>
      </c>
      <c r="B550" s="31"/>
      <c r="C550" s="31"/>
      <c r="D550" s="31"/>
      <c r="E550" s="31"/>
      <c r="F550" s="31"/>
      <c r="G550" s="31"/>
      <c r="H550" s="31"/>
      <c r="I550" s="31"/>
      <c r="J550" s="31"/>
      <c r="K550" s="31"/>
      <c r="L550" s="31"/>
      <c r="M550" s="31"/>
      <c r="N550" s="2"/>
      <c r="O550" s="31"/>
      <c r="P550" s="31"/>
      <c r="Q550" s="31"/>
      <c r="R550" s="1181"/>
      <c r="S550" s="31"/>
      <c r="T550" s="31"/>
      <c r="U550" s="2"/>
      <c r="V550" s="11"/>
      <c r="W550" s="31"/>
      <c r="X550" s="2"/>
      <c r="Y550" s="1383"/>
      <c r="Z550" s="31"/>
      <c r="AA550" s="2"/>
      <c r="AB550" s="31"/>
      <c r="AC550" s="31"/>
      <c r="AD550" s="31"/>
      <c r="AE550" s="31"/>
      <c r="AF550" s="31"/>
      <c r="AG550" s="31"/>
      <c r="AH550" s="31"/>
      <c r="AI550" s="31"/>
      <c r="AJ550" s="31"/>
      <c r="AK550" s="31"/>
      <c r="AL550" s="31"/>
      <c r="AM550" s="31"/>
      <c r="AN550" s="31"/>
      <c r="AO550" s="31"/>
      <c r="AP550" s="31"/>
    </row>
    <row r="551" ht="15.75" customHeight="1">
      <c r="A551" s="1321" t="s">
        <v>30</v>
      </c>
      <c r="B551" s="31"/>
      <c r="C551" s="31"/>
      <c r="D551" s="31"/>
      <c r="E551" s="31"/>
      <c r="F551" s="31"/>
      <c r="G551" s="31"/>
      <c r="H551" s="31"/>
      <c r="I551" s="31"/>
      <c r="J551" s="31"/>
      <c r="K551" s="31"/>
      <c r="L551" s="31"/>
      <c r="M551" s="31"/>
      <c r="N551" s="2"/>
      <c r="O551" s="31"/>
      <c r="P551" s="31"/>
      <c r="Q551" s="31"/>
      <c r="R551" s="1181"/>
      <c r="S551" s="31"/>
      <c r="T551" s="31"/>
      <c r="U551" s="2"/>
      <c r="V551" s="11"/>
      <c r="W551" s="31"/>
      <c r="X551" s="2"/>
      <c r="Y551" s="1383"/>
      <c r="Z551" s="31"/>
      <c r="AA551" s="2"/>
      <c r="AB551" s="31"/>
      <c r="AC551" s="31"/>
      <c r="AD551" s="31"/>
      <c r="AE551" s="31"/>
      <c r="AF551" s="31"/>
      <c r="AG551" s="31"/>
      <c r="AH551" s="31"/>
      <c r="AI551" s="31"/>
      <c r="AJ551" s="31"/>
      <c r="AK551" s="31"/>
      <c r="AL551" s="31"/>
      <c r="AM551" s="31"/>
      <c r="AN551" s="31"/>
      <c r="AO551" s="31"/>
      <c r="AP551" s="31"/>
    </row>
    <row r="552" ht="15.75" customHeight="1">
      <c r="A552" s="1321" t="s">
        <v>30</v>
      </c>
      <c r="B552" s="31"/>
      <c r="C552" s="31"/>
      <c r="D552" s="31"/>
      <c r="E552" s="31"/>
      <c r="F552" s="31"/>
      <c r="G552" s="31"/>
      <c r="H552" s="31"/>
      <c r="I552" s="31"/>
      <c r="J552" s="31"/>
      <c r="K552" s="31"/>
      <c r="L552" s="31"/>
      <c r="M552" s="31"/>
      <c r="N552" s="2"/>
      <c r="O552" s="31"/>
      <c r="P552" s="31"/>
      <c r="Q552" s="31"/>
      <c r="R552" s="1181"/>
      <c r="S552" s="31"/>
      <c r="T552" s="31"/>
      <c r="U552" s="2"/>
      <c r="V552" s="11"/>
      <c r="W552" s="31"/>
      <c r="X552" s="2"/>
      <c r="Y552" s="1383"/>
      <c r="Z552" s="31"/>
      <c r="AA552" s="2"/>
      <c r="AB552" s="31"/>
      <c r="AC552" s="31"/>
      <c r="AD552" s="31"/>
      <c r="AE552" s="31"/>
      <c r="AF552" s="31"/>
      <c r="AG552" s="31"/>
      <c r="AH552" s="31"/>
      <c r="AI552" s="31"/>
      <c r="AJ552" s="31"/>
      <c r="AK552" s="31"/>
      <c r="AL552" s="31"/>
      <c r="AM552" s="31"/>
      <c r="AN552" s="31"/>
      <c r="AO552" s="31"/>
      <c r="AP552" s="31"/>
    </row>
    <row r="553" ht="15.75" customHeight="1">
      <c r="A553" s="1321" t="s">
        <v>30</v>
      </c>
      <c r="B553" s="31"/>
      <c r="C553" s="31"/>
      <c r="D553" s="31"/>
      <c r="E553" s="31"/>
      <c r="F553" s="31"/>
      <c r="G553" s="31"/>
      <c r="H553" s="31"/>
      <c r="I553" s="31"/>
      <c r="J553" s="31"/>
      <c r="K553" s="31"/>
      <c r="L553" s="31"/>
      <c r="M553" s="31"/>
      <c r="N553" s="2"/>
      <c r="O553" s="31"/>
      <c r="P553" s="31"/>
      <c r="Q553" s="31"/>
      <c r="R553" s="1181"/>
      <c r="S553" s="31"/>
      <c r="T553" s="31"/>
      <c r="U553" s="2"/>
      <c r="V553" s="11"/>
      <c r="W553" s="31"/>
      <c r="X553" s="2"/>
      <c r="Y553" s="1383"/>
      <c r="Z553" s="31"/>
      <c r="AA553" s="2"/>
      <c r="AB553" s="31"/>
      <c r="AC553" s="31"/>
      <c r="AD553" s="31"/>
      <c r="AE553" s="31"/>
      <c r="AF553" s="31"/>
      <c r="AG553" s="31"/>
      <c r="AH553" s="31"/>
      <c r="AI553" s="31"/>
      <c r="AJ553" s="31"/>
      <c r="AK553" s="31"/>
      <c r="AL553" s="31"/>
      <c r="AM553" s="31"/>
      <c r="AN553" s="31"/>
      <c r="AO553" s="31"/>
      <c r="AP553" s="31"/>
    </row>
    <row r="554" ht="15.75" customHeight="1">
      <c r="A554" s="1321" t="s">
        <v>30</v>
      </c>
      <c r="B554" s="31"/>
      <c r="C554" s="31"/>
      <c r="D554" s="31"/>
      <c r="E554" s="31"/>
      <c r="F554" s="31"/>
      <c r="G554" s="31"/>
      <c r="H554" s="31"/>
      <c r="I554" s="31"/>
      <c r="J554" s="31"/>
      <c r="K554" s="31"/>
      <c r="L554" s="31"/>
      <c r="M554" s="31"/>
      <c r="N554" s="2"/>
      <c r="O554" s="31"/>
      <c r="P554" s="31"/>
      <c r="Q554" s="31"/>
      <c r="R554" s="1181"/>
      <c r="S554" s="31"/>
      <c r="T554" s="31"/>
      <c r="U554" s="2"/>
      <c r="V554" s="11"/>
      <c r="W554" s="31"/>
      <c r="X554" s="2"/>
      <c r="Y554" s="1383"/>
      <c r="Z554" s="31"/>
      <c r="AA554" s="2"/>
      <c r="AB554" s="31"/>
      <c r="AC554" s="31"/>
      <c r="AD554" s="31"/>
      <c r="AE554" s="31"/>
      <c r="AF554" s="31"/>
      <c r="AG554" s="31"/>
      <c r="AH554" s="31"/>
      <c r="AI554" s="31"/>
      <c r="AJ554" s="31"/>
      <c r="AK554" s="31"/>
      <c r="AL554" s="31"/>
      <c r="AM554" s="31"/>
      <c r="AN554" s="31"/>
      <c r="AO554" s="31"/>
      <c r="AP554" s="31"/>
    </row>
    <row r="555" ht="15.75" customHeight="1">
      <c r="A555" s="1321" t="s">
        <v>30</v>
      </c>
      <c r="B555" s="31"/>
      <c r="C555" s="31"/>
      <c r="D555" s="31"/>
      <c r="E555" s="31"/>
      <c r="F555" s="31"/>
      <c r="G555" s="31"/>
      <c r="H555" s="31"/>
      <c r="I555" s="31"/>
      <c r="J555" s="31"/>
      <c r="K555" s="31"/>
      <c r="L555" s="31"/>
      <c r="M555" s="31"/>
      <c r="N555" s="2"/>
      <c r="O555" s="31"/>
      <c r="P555" s="31"/>
      <c r="Q555" s="31"/>
      <c r="R555" s="1181"/>
      <c r="S555" s="31"/>
      <c r="T555" s="31"/>
      <c r="U555" s="2"/>
      <c r="V555" s="11"/>
      <c r="W555" s="31"/>
      <c r="X555" s="2"/>
      <c r="Y555" s="1383"/>
      <c r="Z555" s="31"/>
      <c r="AA555" s="2"/>
      <c r="AB555" s="31"/>
      <c r="AC555" s="31"/>
      <c r="AD555" s="31"/>
      <c r="AE555" s="31"/>
      <c r="AF555" s="31"/>
      <c r="AG555" s="31"/>
      <c r="AH555" s="31"/>
      <c r="AI555" s="31"/>
      <c r="AJ555" s="31"/>
      <c r="AK555" s="31"/>
      <c r="AL555" s="31"/>
      <c r="AM555" s="31"/>
      <c r="AN555" s="31"/>
      <c r="AO555" s="31"/>
      <c r="AP555" s="31"/>
    </row>
    <row r="556" ht="15.75" customHeight="1">
      <c r="A556" s="1321" t="s">
        <v>30</v>
      </c>
      <c r="B556" s="31"/>
      <c r="C556" s="31"/>
      <c r="D556" s="31"/>
      <c r="E556" s="31"/>
      <c r="F556" s="31"/>
      <c r="G556" s="31"/>
      <c r="H556" s="31"/>
      <c r="I556" s="31"/>
      <c r="J556" s="31"/>
      <c r="K556" s="31"/>
      <c r="L556" s="31"/>
      <c r="M556" s="31"/>
      <c r="N556" s="2"/>
      <c r="O556" s="31"/>
      <c r="P556" s="31"/>
      <c r="Q556" s="31"/>
      <c r="R556" s="1181"/>
      <c r="S556" s="31"/>
      <c r="T556" s="31"/>
      <c r="U556" s="2"/>
      <c r="V556" s="11"/>
      <c r="W556" s="31"/>
      <c r="X556" s="2"/>
      <c r="Y556" s="1383"/>
      <c r="Z556" s="31"/>
      <c r="AA556" s="2"/>
      <c r="AB556" s="31"/>
      <c r="AC556" s="31"/>
      <c r="AD556" s="31"/>
      <c r="AE556" s="31"/>
      <c r="AF556" s="31"/>
      <c r="AG556" s="31"/>
      <c r="AH556" s="31"/>
      <c r="AI556" s="31"/>
      <c r="AJ556" s="31"/>
      <c r="AK556" s="31"/>
      <c r="AL556" s="31"/>
      <c r="AM556" s="31"/>
      <c r="AN556" s="31"/>
      <c r="AO556" s="31"/>
      <c r="AP556" s="31"/>
    </row>
    <row r="557" ht="15.75" customHeight="1">
      <c r="A557" s="1321" t="s">
        <v>30</v>
      </c>
      <c r="B557" s="31"/>
      <c r="C557" s="31"/>
      <c r="D557" s="31"/>
      <c r="E557" s="31"/>
      <c r="F557" s="31"/>
      <c r="G557" s="31"/>
      <c r="H557" s="31"/>
      <c r="I557" s="31"/>
      <c r="J557" s="31"/>
      <c r="K557" s="31"/>
      <c r="L557" s="31"/>
      <c r="M557" s="31"/>
      <c r="N557" s="2"/>
      <c r="O557" s="31"/>
      <c r="P557" s="31"/>
      <c r="Q557" s="31"/>
      <c r="R557" s="1181"/>
      <c r="S557" s="31"/>
      <c r="T557" s="31"/>
      <c r="U557" s="2"/>
      <c r="V557" s="11"/>
      <c r="W557" s="31"/>
      <c r="X557" s="2"/>
      <c r="Y557" s="1383"/>
      <c r="Z557" s="31"/>
      <c r="AA557" s="2"/>
      <c r="AB557" s="31"/>
      <c r="AC557" s="31"/>
      <c r="AD557" s="31"/>
      <c r="AE557" s="31"/>
      <c r="AF557" s="31"/>
      <c r="AG557" s="31"/>
      <c r="AH557" s="31"/>
      <c r="AI557" s="31"/>
      <c r="AJ557" s="31"/>
      <c r="AK557" s="31"/>
      <c r="AL557" s="31"/>
      <c r="AM557" s="31"/>
      <c r="AN557" s="31"/>
      <c r="AO557" s="31"/>
      <c r="AP557" s="31"/>
    </row>
    <row r="558" ht="15.75" customHeight="1">
      <c r="A558" s="1321" t="s">
        <v>30</v>
      </c>
      <c r="B558" s="31"/>
      <c r="C558" s="31"/>
      <c r="D558" s="31"/>
      <c r="E558" s="31"/>
      <c r="F558" s="31"/>
      <c r="G558" s="31"/>
      <c r="H558" s="31"/>
      <c r="I558" s="31"/>
      <c r="J558" s="31"/>
      <c r="K558" s="31"/>
      <c r="L558" s="31"/>
      <c r="M558" s="31"/>
      <c r="N558" s="2"/>
      <c r="O558" s="31"/>
      <c r="P558" s="31"/>
      <c r="Q558" s="31"/>
      <c r="R558" s="1181"/>
      <c r="S558" s="31"/>
      <c r="T558" s="31"/>
      <c r="U558" s="2"/>
      <c r="V558" s="11"/>
      <c r="W558" s="31"/>
      <c r="X558" s="2"/>
      <c r="Y558" s="1383"/>
      <c r="Z558" s="31"/>
      <c r="AA558" s="2"/>
      <c r="AB558" s="31"/>
      <c r="AC558" s="31"/>
      <c r="AD558" s="31"/>
      <c r="AE558" s="31"/>
      <c r="AF558" s="31"/>
      <c r="AG558" s="31"/>
      <c r="AH558" s="31"/>
      <c r="AI558" s="31"/>
      <c r="AJ558" s="31"/>
      <c r="AK558" s="31"/>
      <c r="AL558" s="31"/>
      <c r="AM558" s="31"/>
      <c r="AN558" s="31"/>
      <c r="AO558" s="31"/>
      <c r="AP558" s="31"/>
    </row>
    <row r="559" ht="15.75" customHeight="1">
      <c r="A559" s="1321" t="s">
        <v>30</v>
      </c>
      <c r="B559" s="31"/>
      <c r="C559" s="31"/>
      <c r="D559" s="31"/>
      <c r="E559" s="31"/>
      <c r="F559" s="31"/>
      <c r="G559" s="31"/>
      <c r="H559" s="31"/>
      <c r="I559" s="31"/>
      <c r="J559" s="31"/>
      <c r="K559" s="31"/>
      <c r="L559" s="31"/>
      <c r="M559" s="31"/>
      <c r="N559" s="2"/>
      <c r="O559" s="31"/>
      <c r="P559" s="31"/>
      <c r="Q559" s="31"/>
      <c r="R559" s="1181"/>
      <c r="S559" s="31"/>
      <c r="T559" s="31"/>
      <c r="U559" s="2"/>
      <c r="V559" s="11"/>
      <c r="W559" s="31"/>
      <c r="X559" s="2"/>
      <c r="Y559" s="1383"/>
      <c r="Z559" s="31"/>
      <c r="AA559" s="2"/>
      <c r="AB559" s="31"/>
      <c r="AC559" s="31"/>
      <c r="AD559" s="31"/>
      <c r="AE559" s="31"/>
      <c r="AF559" s="31"/>
      <c r="AG559" s="31"/>
      <c r="AH559" s="31"/>
      <c r="AI559" s="31"/>
      <c r="AJ559" s="31"/>
      <c r="AK559" s="31"/>
      <c r="AL559" s="31"/>
      <c r="AM559" s="31"/>
      <c r="AN559" s="31"/>
      <c r="AO559" s="31"/>
      <c r="AP559" s="31"/>
    </row>
    <row r="560" ht="15.75" customHeight="1">
      <c r="A560" s="1321" t="s">
        <v>30</v>
      </c>
      <c r="B560" s="31"/>
      <c r="C560" s="31"/>
      <c r="D560" s="31"/>
      <c r="E560" s="31"/>
      <c r="F560" s="31"/>
      <c r="G560" s="31"/>
      <c r="H560" s="31"/>
      <c r="I560" s="31"/>
      <c r="J560" s="31"/>
      <c r="K560" s="31"/>
      <c r="L560" s="31"/>
      <c r="M560" s="31"/>
      <c r="N560" s="2"/>
      <c r="O560" s="31"/>
      <c r="P560" s="31"/>
      <c r="Q560" s="31"/>
      <c r="R560" s="1181"/>
      <c r="S560" s="31"/>
      <c r="T560" s="31"/>
      <c r="U560" s="2"/>
      <c r="V560" s="11"/>
      <c r="W560" s="31"/>
      <c r="X560" s="2"/>
      <c r="Y560" s="1383"/>
      <c r="Z560" s="31"/>
      <c r="AA560" s="2"/>
      <c r="AB560" s="31"/>
      <c r="AC560" s="31"/>
      <c r="AD560" s="31"/>
      <c r="AE560" s="31"/>
      <c r="AF560" s="31"/>
      <c r="AG560" s="31"/>
      <c r="AH560" s="31"/>
      <c r="AI560" s="31"/>
      <c r="AJ560" s="31"/>
      <c r="AK560" s="31"/>
      <c r="AL560" s="31"/>
      <c r="AM560" s="31"/>
      <c r="AN560" s="31"/>
      <c r="AO560" s="31"/>
      <c r="AP560" s="31"/>
    </row>
    <row r="561" ht="15.75" customHeight="1">
      <c r="A561" s="1321" t="s">
        <v>30</v>
      </c>
      <c r="B561" s="31"/>
      <c r="C561" s="31"/>
      <c r="D561" s="31"/>
      <c r="E561" s="31"/>
      <c r="F561" s="31"/>
      <c r="G561" s="31"/>
      <c r="H561" s="31"/>
      <c r="I561" s="31"/>
      <c r="J561" s="31"/>
      <c r="K561" s="31"/>
      <c r="L561" s="31"/>
      <c r="M561" s="31"/>
      <c r="N561" s="2"/>
      <c r="O561" s="31"/>
      <c r="P561" s="31"/>
      <c r="Q561" s="31"/>
      <c r="R561" s="1181"/>
      <c r="S561" s="31"/>
      <c r="T561" s="31"/>
      <c r="U561" s="2"/>
      <c r="V561" s="11"/>
      <c r="W561" s="31"/>
      <c r="X561" s="2"/>
      <c r="Y561" s="1383"/>
      <c r="Z561" s="31"/>
      <c r="AA561" s="2"/>
      <c r="AB561" s="31"/>
      <c r="AC561" s="31"/>
      <c r="AD561" s="31"/>
      <c r="AE561" s="31"/>
      <c r="AF561" s="31"/>
      <c r="AG561" s="31"/>
      <c r="AH561" s="31"/>
      <c r="AI561" s="31"/>
      <c r="AJ561" s="31"/>
      <c r="AK561" s="31"/>
      <c r="AL561" s="31"/>
      <c r="AM561" s="31"/>
      <c r="AN561" s="31"/>
      <c r="AO561" s="31"/>
      <c r="AP561" s="31"/>
    </row>
    <row r="562" ht="15.75" customHeight="1">
      <c r="A562" s="1321" t="s">
        <v>30</v>
      </c>
      <c r="B562" s="31"/>
      <c r="C562" s="31"/>
      <c r="D562" s="31"/>
      <c r="E562" s="31"/>
      <c r="F562" s="31"/>
      <c r="G562" s="31"/>
      <c r="H562" s="31"/>
      <c r="I562" s="31"/>
      <c r="J562" s="31"/>
      <c r="K562" s="31"/>
      <c r="L562" s="31"/>
      <c r="M562" s="31"/>
      <c r="N562" s="2"/>
      <c r="O562" s="31"/>
      <c r="P562" s="31"/>
      <c r="Q562" s="31"/>
      <c r="R562" s="1181"/>
      <c r="S562" s="31"/>
      <c r="T562" s="31"/>
      <c r="U562" s="2"/>
      <c r="V562" s="11"/>
      <c r="W562" s="31"/>
      <c r="X562" s="2"/>
      <c r="Y562" s="1383"/>
      <c r="Z562" s="31"/>
      <c r="AA562" s="2"/>
      <c r="AB562" s="31"/>
      <c r="AC562" s="31"/>
      <c r="AD562" s="31"/>
      <c r="AE562" s="31"/>
      <c r="AF562" s="31"/>
      <c r="AG562" s="31"/>
      <c r="AH562" s="31"/>
      <c r="AI562" s="31"/>
      <c r="AJ562" s="31"/>
      <c r="AK562" s="31"/>
      <c r="AL562" s="31"/>
      <c r="AM562" s="31"/>
      <c r="AN562" s="31"/>
      <c r="AO562" s="31"/>
      <c r="AP562" s="31"/>
    </row>
    <row r="563" ht="15.75" customHeight="1">
      <c r="A563" s="1321" t="s">
        <v>30</v>
      </c>
      <c r="B563" s="31"/>
      <c r="C563" s="31"/>
      <c r="D563" s="31"/>
      <c r="E563" s="31"/>
      <c r="F563" s="31"/>
      <c r="G563" s="31"/>
      <c r="H563" s="31"/>
      <c r="I563" s="31"/>
      <c r="J563" s="31"/>
      <c r="K563" s="31"/>
      <c r="L563" s="31"/>
      <c r="M563" s="31"/>
      <c r="N563" s="2"/>
      <c r="O563" s="31"/>
      <c r="P563" s="31"/>
      <c r="Q563" s="31"/>
      <c r="R563" s="1181"/>
      <c r="S563" s="31"/>
      <c r="T563" s="31"/>
      <c r="U563" s="2"/>
      <c r="V563" s="11"/>
      <c r="W563" s="31"/>
      <c r="X563" s="2"/>
      <c r="Y563" s="1383"/>
      <c r="Z563" s="31"/>
      <c r="AA563" s="2"/>
      <c r="AB563" s="31"/>
      <c r="AC563" s="31"/>
      <c r="AD563" s="31"/>
      <c r="AE563" s="31"/>
      <c r="AF563" s="31"/>
      <c r="AG563" s="31"/>
      <c r="AH563" s="31"/>
      <c r="AI563" s="31"/>
      <c r="AJ563" s="31"/>
      <c r="AK563" s="31"/>
      <c r="AL563" s="31"/>
      <c r="AM563" s="31"/>
      <c r="AN563" s="31"/>
      <c r="AO563" s="31"/>
      <c r="AP563" s="31"/>
    </row>
    <row r="564" ht="15.75" customHeight="1">
      <c r="A564" s="1321" t="s">
        <v>30</v>
      </c>
      <c r="B564" s="31"/>
      <c r="C564" s="31"/>
      <c r="D564" s="31"/>
      <c r="E564" s="31"/>
      <c r="F564" s="31"/>
      <c r="G564" s="31"/>
      <c r="H564" s="31"/>
      <c r="I564" s="31"/>
      <c r="J564" s="31"/>
      <c r="K564" s="31"/>
      <c r="L564" s="31"/>
      <c r="M564" s="31"/>
      <c r="N564" s="2"/>
      <c r="O564" s="31"/>
      <c r="P564" s="31"/>
      <c r="Q564" s="31"/>
      <c r="R564" s="1181"/>
      <c r="S564" s="31"/>
      <c r="T564" s="31"/>
      <c r="U564" s="2"/>
      <c r="V564" s="11"/>
      <c r="W564" s="31"/>
      <c r="X564" s="2"/>
      <c r="Y564" s="1383"/>
      <c r="Z564" s="31"/>
      <c r="AA564" s="2"/>
      <c r="AB564" s="31"/>
      <c r="AC564" s="31"/>
      <c r="AD564" s="31"/>
      <c r="AE564" s="31"/>
      <c r="AF564" s="31"/>
      <c r="AG564" s="31"/>
      <c r="AH564" s="31"/>
      <c r="AI564" s="31"/>
      <c r="AJ564" s="31"/>
      <c r="AK564" s="31"/>
      <c r="AL564" s="31"/>
      <c r="AM564" s="31"/>
      <c r="AN564" s="31"/>
      <c r="AO564" s="31"/>
      <c r="AP564" s="31"/>
    </row>
    <row r="565" ht="15.75" customHeight="1">
      <c r="A565" s="1321" t="s">
        <v>30</v>
      </c>
      <c r="B565" s="31"/>
      <c r="C565" s="31"/>
      <c r="D565" s="31"/>
      <c r="E565" s="31"/>
      <c r="F565" s="31"/>
      <c r="G565" s="31"/>
      <c r="H565" s="31"/>
      <c r="I565" s="31"/>
      <c r="J565" s="31"/>
      <c r="K565" s="31"/>
      <c r="L565" s="31"/>
      <c r="M565" s="31"/>
      <c r="N565" s="2"/>
      <c r="O565" s="31"/>
      <c r="P565" s="31"/>
      <c r="Q565" s="31"/>
      <c r="R565" s="1181"/>
      <c r="S565" s="31"/>
      <c r="T565" s="31"/>
      <c r="U565" s="2"/>
      <c r="V565" s="11"/>
      <c r="W565" s="31"/>
      <c r="X565" s="2"/>
      <c r="Y565" s="1383"/>
      <c r="Z565" s="31"/>
      <c r="AA565" s="2"/>
      <c r="AB565" s="31"/>
      <c r="AC565" s="31"/>
      <c r="AD565" s="31"/>
      <c r="AE565" s="31"/>
      <c r="AF565" s="31"/>
      <c r="AG565" s="31"/>
      <c r="AH565" s="31"/>
      <c r="AI565" s="31"/>
      <c r="AJ565" s="31"/>
      <c r="AK565" s="31"/>
      <c r="AL565" s="31"/>
      <c r="AM565" s="31"/>
      <c r="AN565" s="31"/>
      <c r="AO565" s="31"/>
      <c r="AP565" s="31"/>
    </row>
    <row r="566" ht="15.75" customHeight="1">
      <c r="A566" s="1321" t="s">
        <v>30</v>
      </c>
      <c r="B566" s="31"/>
      <c r="C566" s="31"/>
      <c r="D566" s="31"/>
      <c r="E566" s="31"/>
      <c r="F566" s="31"/>
      <c r="G566" s="31"/>
      <c r="H566" s="31"/>
      <c r="I566" s="31"/>
      <c r="J566" s="31"/>
      <c r="K566" s="31"/>
      <c r="L566" s="31"/>
      <c r="M566" s="31"/>
      <c r="N566" s="2"/>
      <c r="O566" s="31"/>
      <c r="P566" s="31"/>
      <c r="Q566" s="31"/>
      <c r="R566" s="1181"/>
      <c r="S566" s="31"/>
      <c r="T566" s="31"/>
      <c r="U566" s="2"/>
      <c r="V566" s="11"/>
      <c r="W566" s="31"/>
      <c r="X566" s="2"/>
      <c r="Y566" s="1383"/>
      <c r="Z566" s="31"/>
      <c r="AA566" s="2"/>
      <c r="AB566" s="31"/>
      <c r="AC566" s="31"/>
      <c r="AD566" s="31"/>
      <c r="AE566" s="31"/>
      <c r="AF566" s="31"/>
      <c r="AG566" s="31"/>
      <c r="AH566" s="31"/>
      <c r="AI566" s="31"/>
      <c r="AJ566" s="31"/>
      <c r="AK566" s="31"/>
      <c r="AL566" s="31"/>
      <c r="AM566" s="31"/>
      <c r="AN566" s="31"/>
      <c r="AO566" s="31"/>
      <c r="AP566" s="31"/>
    </row>
    <row r="567" ht="15.75" customHeight="1">
      <c r="A567" s="1321" t="s">
        <v>30</v>
      </c>
      <c r="B567" s="31"/>
      <c r="C567" s="31"/>
      <c r="D567" s="31"/>
      <c r="E567" s="31"/>
      <c r="F567" s="31"/>
      <c r="G567" s="31"/>
      <c r="H567" s="31"/>
      <c r="I567" s="31"/>
      <c r="J567" s="31"/>
      <c r="K567" s="31"/>
      <c r="L567" s="31"/>
      <c r="M567" s="31"/>
      <c r="N567" s="2"/>
      <c r="O567" s="31"/>
      <c r="P567" s="31"/>
      <c r="Q567" s="31"/>
      <c r="R567" s="1181"/>
      <c r="S567" s="31"/>
      <c r="T567" s="31"/>
      <c r="U567" s="2"/>
      <c r="V567" s="11"/>
      <c r="W567" s="31"/>
      <c r="X567" s="2"/>
      <c r="Y567" s="1383"/>
      <c r="Z567" s="31"/>
      <c r="AA567" s="2"/>
      <c r="AB567" s="31"/>
      <c r="AC567" s="31"/>
      <c r="AD567" s="31"/>
      <c r="AE567" s="31"/>
      <c r="AF567" s="31"/>
      <c r="AG567" s="31"/>
      <c r="AH567" s="31"/>
      <c r="AI567" s="31"/>
      <c r="AJ567" s="31"/>
      <c r="AK567" s="31"/>
      <c r="AL567" s="31"/>
      <c r="AM567" s="31"/>
      <c r="AN567" s="31"/>
      <c r="AO567" s="31"/>
      <c r="AP567" s="31"/>
    </row>
    <row r="568" ht="15.75" customHeight="1">
      <c r="A568" s="1321" t="s">
        <v>30</v>
      </c>
      <c r="B568" s="31"/>
      <c r="C568" s="31"/>
      <c r="D568" s="31"/>
      <c r="E568" s="31"/>
      <c r="F568" s="31"/>
      <c r="G568" s="31"/>
      <c r="H568" s="31"/>
      <c r="I568" s="31"/>
      <c r="J568" s="31"/>
      <c r="K568" s="31"/>
      <c r="L568" s="31"/>
      <c r="M568" s="31"/>
      <c r="N568" s="2"/>
      <c r="O568" s="31"/>
      <c r="P568" s="31"/>
      <c r="Q568" s="31"/>
      <c r="R568" s="1181"/>
      <c r="S568" s="31"/>
      <c r="T568" s="31"/>
      <c r="U568" s="2"/>
      <c r="V568" s="11"/>
      <c r="W568" s="31"/>
      <c r="X568" s="2"/>
      <c r="Y568" s="1383"/>
      <c r="Z568" s="31"/>
      <c r="AA568" s="2"/>
      <c r="AB568" s="31"/>
      <c r="AC568" s="31"/>
      <c r="AD568" s="31"/>
      <c r="AE568" s="31"/>
      <c r="AF568" s="31"/>
      <c r="AG568" s="31"/>
      <c r="AH568" s="31"/>
      <c r="AI568" s="31"/>
      <c r="AJ568" s="31"/>
      <c r="AK568" s="31"/>
      <c r="AL568" s="31"/>
      <c r="AM568" s="31"/>
      <c r="AN568" s="31"/>
      <c r="AO568" s="31"/>
      <c r="AP568" s="31"/>
    </row>
    <row r="569" ht="15.75" customHeight="1">
      <c r="A569" s="1321" t="s">
        <v>30</v>
      </c>
      <c r="B569" s="31"/>
      <c r="C569" s="31"/>
      <c r="D569" s="31"/>
      <c r="E569" s="31"/>
      <c r="F569" s="31"/>
      <c r="G569" s="31"/>
      <c r="H569" s="31"/>
      <c r="I569" s="31"/>
      <c r="J569" s="31"/>
      <c r="K569" s="31"/>
      <c r="L569" s="31"/>
      <c r="M569" s="31"/>
      <c r="N569" s="2"/>
      <c r="O569" s="31"/>
      <c r="P569" s="31"/>
      <c r="Q569" s="31"/>
      <c r="R569" s="1181"/>
      <c r="S569" s="31"/>
      <c r="T569" s="31"/>
      <c r="U569" s="2"/>
      <c r="V569" s="11"/>
      <c r="W569" s="31"/>
      <c r="X569" s="2"/>
      <c r="Y569" s="1383"/>
      <c r="Z569" s="31"/>
      <c r="AA569" s="2"/>
      <c r="AB569" s="31"/>
      <c r="AC569" s="31"/>
      <c r="AD569" s="31"/>
      <c r="AE569" s="31"/>
      <c r="AF569" s="31"/>
      <c r="AG569" s="31"/>
      <c r="AH569" s="31"/>
      <c r="AI569" s="31"/>
      <c r="AJ569" s="31"/>
      <c r="AK569" s="31"/>
      <c r="AL569" s="31"/>
      <c r="AM569" s="31"/>
      <c r="AN569" s="31"/>
      <c r="AO569" s="31"/>
      <c r="AP569" s="31"/>
    </row>
    <row r="570" ht="15.75" customHeight="1">
      <c r="A570" s="1321" t="s">
        <v>30</v>
      </c>
      <c r="B570" s="31"/>
      <c r="C570" s="31"/>
      <c r="D570" s="31"/>
      <c r="E570" s="31"/>
      <c r="F570" s="31"/>
      <c r="G570" s="31"/>
      <c r="H570" s="31"/>
      <c r="I570" s="31"/>
      <c r="J570" s="31"/>
      <c r="K570" s="31"/>
      <c r="L570" s="31"/>
      <c r="M570" s="31"/>
      <c r="N570" s="2"/>
      <c r="O570" s="31"/>
      <c r="P570" s="31"/>
      <c r="Q570" s="31"/>
      <c r="R570" s="1181"/>
      <c r="S570" s="31"/>
      <c r="T570" s="31"/>
      <c r="U570" s="2"/>
      <c r="V570" s="11"/>
      <c r="W570" s="31"/>
      <c r="X570" s="2"/>
      <c r="Y570" s="1383"/>
      <c r="Z570" s="31"/>
      <c r="AA570" s="2"/>
      <c r="AB570" s="31"/>
      <c r="AC570" s="31"/>
      <c r="AD570" s="31"/>
      <c r="AE570" s="31"/>
      <c r="AF570" s="31"/>
      <c r="AG570" s="31"/>
      <c r="AH570" s="31"/>
      <c r="AI570" s="31"/>
      <c r="AJ570" s="31"/>
      <c r="AK570" s="31"/>
      <c r="AL570" s="31"/>
      <c r="AM570" s="31"/>
      <c r="AN570" s="31"/>
      <c r="AO570" s="31"/>
      <c r="AP570" s="31"/>
    </row>
    <row r="571" ht="15.75" customHeight="1">
      <c r="A571" s="1321" t="s">
        <v>30</v>
      </c>
      <c r="B571" s="31"/>
      <c r="C571" s="31"/>
      <c r="D571" s="31"/>
      <c r="E571" s="31"/>
      <c r="F571" s="31"/>
      <c r="G571" s="31"/>
      <c r="H571" s="31"/>
      <c r="I571" s="31"/>
      <c r="J571" s="31"/>
      <c r="K571" s="31"/>
      <c r="L571" s="31"/>
      <c r="M571" s="31"/>
      <c r="N571" s="2"/>
      <c r="O571" s="31"/>
      <c r="P571" s="31"/>
      <c r="Q571" s="31"/>
      <c r="R571" s="1181"/>
      <c r="S571" s="31"/>
      <c r="T571" s="31"/>
      <c r="U571" s="2"/>
      <c r="V571" s="11"/>
      <c r="W571" s="31"/>
      <c r="X571" s="2"/>
      <c r="Y571" s="1383"/>
      <c r="Z571" s="31"/>
      <c r="AA571" s="2"/>
      <c r="AB571" s="31"/>
      <c r="AC571" s="31"/>
      <c r="AD571" s="31"/>
      <c r="AE571" s="31"/>
      <c r="AF571" s="31"/>
      <c r="AG571" s="31"/>
      <c r="AH571" s="31"/>
      <c r="AI571" s="31"/>
      <c r="AJ571" s="31"/>
      <c r="AK571" s="31"/>
      <c r="AL571" s="31"/>
      <c r="AM571" s="31"/>
      <c r="AN571" s="31"/>
      <c r="AO571" s="31"/>
      <c r="AP571" s="31"/>
    </row>
    <row r="572" ht="15.75" customHeight="1">
      <c r="A572" s="1321" t="s">
        <v>30</v>
      </c>
      <c r="B572" s="31"/>
      <c r="C572" s="31"/>
      <c r="D572" s="31"/>
      <c r="E572" s="31"/>
      <c r="F572" s="31"/>
      <c r="G572" s="31"/>
      <c r="H572" s="31"/>
      <c r="I572" s="31"/>
      <c r="J572" s="31"/>
      <c r="K572" s="31"/>
      <c r="L572" s="31"/>
      <c r="M572" s="31"/>
      <c r="N572" s="2"/>
      <c r="O572" s="31"/>
      <c r="P572" s="31"/>
      <c r="Q572" s="31"/>
      <c r="R572" s="1181"/>
      <c r="S572" s="31"/>
      <c r="T572" s="31"/>
      <c r="U572" s="2"/>
      <c r="V572" s="11"/>
      <c r="W572" s="31"/>
      <c r="X572" s="2"/>
      <c r="Y572" s="1383"/>
      <c r="Z572" s="31"/>
      <c r="AA572" s="2"/>
      <c r="AB572" s="31"/>
      <c r="AC572" s="31"/>
      <c r="AD572" s="31"/>
      <c r="AE572" s="31"/>
      <c r="AF572" s="31"/>
      <c r="AG572" s="31"/>
      <c r="AH572" s="31"/>
      <c r="AI572" s="31"/>
      <c r="AJ572" s="31"/>
      <c r="AK572" s="31"/>
      <c r="AL572" s="31"/>
      <c r="AM572" s="31"/>
      <c r="AN572" s="31"/>
      <c r="AO572" s="31"/>
      <c r="AP572" s="31"/>
    </row>
    <row r="573" ht="15.75" customHeight="1">
      <c r="A573" s="1321" t="s">
        <v>30</v>
      </c>
      <c r="B573" s="31"/>
      <c r="C573" s="31"/>
      <c r="D573" s="31"/>
      <c r="E573" s="31"/>
      <c r="F573" s="31"/>
      <c r="G573" s="31"/>
      <c r="H573" s="31"/>
      <c r="I573" s="31"/>
      <c r="J573" s="31"/>
      <c r="K573" s="31"/>
      <c r="L573" s="31"/>
      <c r="M573" s="31"/>
      <c r="N573" s="2"/>
      <c r="O573" s="31"/>
      <c r="P573" s="31"/>
      <c r="Q573" s="31"/>
      <c r="R573" s="1181"/>
      <c r="S573" s="31"/>
      <c r="T573" s="31"/>
      <c r="U573" s="2"/>
      <c r="V573" s="11"/>
      <c r="W573" s="31"/>
      <c r="X573" s="2"/>
      <c r="Y573" s="1383"/>
      <c r="Z573" s="31"/>
      <c r="AA573" s="2"/>
      <c r="AB573" s="31"/>
      <c r="AC573" s="31"/>
      <c r="AD573" s="31"/>
      <c r="AE573" s="31"/>
      <c r="AF573" s="31"/>
      <c r="AG573" s="31"/>
      <c r="AH573" s="31"/>
      <c r="AI573" s="31"/>
      <c r="AJ573" s="31"/>
      <c r="AK573" s="31"/>
      <c r="AL573" s="31"/>
      <c r="AM573" s="31"/>
      <c r="AN573" s="31"/>
      <c r="AO573" s="31"/>
      <c r="AP573" s="31"/>
    </row>
    <row r="574" ht="15.75" customHeight="1">
      <c r="A574" s="1321" t="s">
        <v>30</v>
      </c>
      <c r="B574" s="31"/>
      <c r="C574" s="31"/>
      <c r="D574" s="31"/>
      <c r="E574" s="31"/>
      <c r="F574" s="31"/>
      <c r="G574" s="31"/>
      <c r="H574" s="31"/>
      <c r="I574" s="31"/>
      <c r="J574" s="31"/>
      <c r="K574" s="31"/>
      <c r="L574" s="31"/>
      <c r="M574" s="31"/>
      <c r="N574" s="2"/>
      <c r="O574" s="31"/>
      <c r="P574" s="31"/>
      <c r="Q574" s="31"/>
      <c r="R574" s="1181"/>
      <c r="S574" s="31"/>
      <c r="T574" s="31"/>
      <c r="U574" s="2"/>
      <c r="V574" s="11"/>
      <c r="W574" s="31"/>
      <c r="X574" s="2"/>
      <c r="Y574" s="1383"/>
      <c r="Z574" s="31"/>
      <c r="AA574" s="2"/>
      <c r="AB574" s="31"/>
      <c r="AC574" s="31"/>
      <c r="AD574" s="31"/>
      <c r="AE574" s="31"/>
      <c r="AF574" s="31"/>
      <c r="AG574" s="31"/>
      <c r="AH574" s="31"/>
      <c r="AI574" s="31"/>
      <c r="AJ574" s="31"/>
      <c r="AK574" s="31"/>
      <c r="AL574" s="31"/>
      <c r="AM574" s="31"/>
      <c r="AN574" s="31"/>
      <c r="AO574" s="31"/>
      <c r="AP574" s="31"/>
    </row>
    <row r="575" ht="15.75" customHeight="1">
      <c r="A575" s="1321" t="s">
        <v>30</v>
      </c>
      <c r="B575" s="31"/>
      <c r="C575" s="31"/>
      <c r="D575" s="31"/>
      <c r="E575" s="31"/>
      <c r="F575" s="31"/>
      <c r="G575" s="31"/>
      <c r="H575" s="31"/>
      <c r="I575" s="31"/>
      <c r="J575" s="31"/>
      <c r="K575" s="31"/>
      <c r="L575" s="31"/>
      <c r="M575" s="31"/>
      <c r="N575" s="2"/>
      <c r="O575" s="31"/>
      <c r="P575" s="31"/>
      <c r="Q575" s="31"/>
      <c r="R575" s="1181"/>
      <c r="S575" s="31"/>
      <c r="T575" s="31"/>
      <c r="U575" s="2"/>
      <c r="V575" s="11"/>
      <c r="W575" s="31"/>
      <c r="X575" s="2"/>
      <c r="Y575" s="1383"/>
      <c r="Z575" s="31"/>
      <c r="AA575" s="2"/>
      <c r="AB575" s="31"/>
      <c r="AC575" s="31"/>
      <c r="AD575" s="31"/>
      <c r="AE575" s="31"/>
      <c r="AF575" s="31"/>
      <c r="AG575" s="31"/>
      <c r="AH575" s="31"/>
      <c r="AI575" s="31"/>
      <c r="AJ575" s="31"/>
      <c r="AK575" s="31"/>
      <c r="AL575" s="31"/>
      <c r="AM575" s="31"/>
      <c r="AN575" s="31"/>
      <c r="AO575" s="31"/>
      <c r="AP575" s="31"/>
    </row>
    <row r="576" ht="15.75" customHeight="1">
      <c r="A576" s="1321" t="s">
        <v>30</v>
      </c>
      <c r="B576" s="31"/>
      <c r="C576" s="31"/>
      <c r="D576" s="31"/>
      <c r="E576" s="31"/>
      <c r="F576" s="31"/>
      <c r="G576" s="31"/>
      <c r="H576" s="31"/>
      <c r="I576" s="31"/>
      <c r="J576" s="31"/>
      <c r="K576" s="31"/>
      <c r="L576" s="31"/>
      <c r="M576" s="31"/>
      <c r="N576" s="2"/>
      <c r="O576" s="31"/>
      <c r="P576" s="31"/>
      <c r="Q576" s="31"/>
      <c r="R576" s="1181"/>
      <c r="S576" s="31"/>
      <c r="T576" s="31"/>
      <c r="U576" s="2"/>
      <c r="V576" s="11"/>
      <c r="W576" s="31"/>
      <c r="X576" s="2"/>
      <c r="Y576" s="1383"/>
      <c r="Z576" s="31"/>
      <c r="AA576" s="2"/>
      <c r="AB576" s="31"/>
      <c r="AC576" s="31"/>
      <c r="AD576" s="31"/>
      <c r="AE576" s="31"/>
      <c r="AF576" s="31"/>
      <c r="AG576" s="31"/>
      <c r="AH576" s="31"/>
      <c r="AI576" s="31"/>
      <c r="AJ576" s="31"/>
      <c r="AK576" s="31"/>
      <c r="AL576" s="31"/>
      <c r="AM576" s="31"/>
      <c r="AN576" s="31"/>
      <c r="AO576" s="31"/>
      <c r="AP576" s="31"/>
    </row>
    <row r="577" ht="15.75" customHeight="1">
      <c r="A577" s="1321" t="s">
        <v>30</v>
      </c>
      <c r="B577" s="31"/>
      <c r="C577" s="31"/>
      <c r="D577" s="31"/>
      <c r="E577" s="31"/>
      <c r="F577" s="31"/>
      <c r="G577" s="31"/>
      <c r="H577" s="31"/>
      <c r="I577" s="31"/>
      <c r="J577" s="31"/>
      <c r="K577" s="31"/>
      <c r="L577" s="31"/>
      <c r="M577" s="31"/>
      <c r="N577" s="2"/>
      <c r="O577" s="31"/>
      <c r="P577" s="31"/>
      <c r="Q577" s="31"/>
      <c r="R577" s="1181"/>
      <c r="S577" s="31"/>
      <c r="T577" s="31"/>
      <c r="U577" s="2"/>
      <c r="V577" s="11"/>
      <c r="W577" s="31"/>
      <c r="X577" s="2"/>
      <c r="Y577" s="1383"/>
      <c r="Z577" s="31"/>
      <c r="AA577" s="2"/>
      <c r="AB577" s="31"/>
      <c r="AC577" s="31"/>
      <c r="AD577" s="31"/>
      <c r="AE577" s="31"/>
      <c r="AF577" s="31"/>
      <c r="AG577" s="31"/>
      <c r="AH577" s="31"/>
      <c r="AI577" s="31"/>
      <c r="AJ577" s="31"/>
      <c r="AK577" s="31"/>
      <c r="AL577" s="31"/>
      <c r="AM577" s="31"/>
      <c r="AN577" s="31"/>
      <c r="AO577" s="31"/>
      <c r="AP577" s="31"/>
    </row>
    <row r="578" ht="15.75" customHeight="1">
      <c r="A578" s="1321" t="s">
        <v>30</v>
      </c>
      <c r="B578" s="31"/>
      <c r="C578" s="31"/>
      <c r="D578" s="31"/>
      <c r="E578" s="31"/>
      <c r="F578" s="31"/>
      <c r="G578" s="31"/>
      <c r="H578" s="31"/>
      <c r="I578" s="31"/>
      <c r="J578" s="31"/>
      <c r="K578" s="31"/>
      <c r="L578" s="31"/>
      <c r="M578" s="31"/>
      <c r="N578" s="2"/>
      <c r="O578" s="31"/>
      <c r="P578" s="31"/>
      <c r="Q578" s="31"/>
      <c r="R578" s="1181"/>
      <c r="S578" s="31"/>
      <c r="T578" s="31"/>
      <c r="U578" s="2"/>
      <c r="V578" s="11"/>
      <c r="W578" s="31"/>
      <c r="X578" s="2"/>
      <c r="Y578" s="1383"/>
      <c r="Z578" s="31"/>
      <c r="AA578" s="2"/>
      <c r="AB578" s="31"/>
      <c r="AC578" s="31"/>
      <c r="AD578" s="31"/>
      <c r="AE578" s="31"/>
      <c r="AF578" s="31"/>
      <c r="AG578" s="31"/>
      <c r="AH578" s="31"/>
      <c r="AI578" s="31"/>
      <c r="AJ578" s="31"/>
      <c r="AK578" s="31"/>
      <c r="AL578" s="31"/>
      <c r="AM578" s="31"/>
      <c r="AN578" s="31"/>
      <c r="AO578" s="31"/>
      <c r="AP578" s="31"/>
    </row>
    <row r="579" ht="15.75" customHeight="1">
      <c r="A579" s="1321" t="s">
        <v>30</v>
      </c>
      <c r="B579" s="31"/>
      <c r="C579" s="31"/>
      <c r="D579" s="31"/>
      <c r="E579" s="31"/>
      <c r="F579" s="31"/>
      <c r="G579" s="31"/>
      <c r="H579" s="31"/>
      <c r="I579" s="31"/>
      <c r="J579" s="31"/>
      <c r="K579" s="31"/>
      <c r="L579" s="31"/>
      <c r="M579" s="31"/>
      <c r="N579" s="2"/>
      <c r="O579" s="31"/>
      <c r="P579" s="31"/>
      <c r="Q579" s="31"/>
      <c r="R579" s="1181"/>
      <c r="S579" s="31"/>
      <c r="T579" s="31"/>
      <c r="U579" s="2"/>
      <c r="V579" s="11"/>
      <c r="W579" s="31"/>
      <c r="X579" s="2"/>
      <c r="Y579" s="1383"/>
      <c r="Z579" s="31"/>
      <c r="AA579" s="2"/>
      <c r="AB579" s="31"/>
      <c r="AC579" s="31"/>
      <c r="AD579" s="31"/>
      <c r="AE579" s="31"/>
      <c r="AF579" s="31"/>
      <c r="AG579" s="31"/>
      <c r="AH579" s="31"/>
      <c r="AI579" s="31"/>
      <c r="AJ579" s="31"/>
      <c r="AK579" s="31"/>
      <c r="AL579" s="31"/>
      <c r="AM579" s="31"/>
      <c r="AN579" s="31"/>
      <c r="AO579" s="31"/>
      <c r="AP579" s="31"/>
    </row>
    <row r="580" ht="15.75" customHeight="1">
      <c r="A580" s="1321" t="s">
        <v>30</v>
      </c>
      <c r="B580" s="31"/>
      <c r="C580" s="31"/>
      <c r="D580" s="31"/>
      <c r="E580" s="31"/>
      <c r="F580" s="31"/>
      <c r="G580" s="31"/>
      <c r="H580" s="31"/>
      <c r="I580" s="31"/>
      <c r="J580" s="31"/>
      <c r="K580" s="31"/>
      <c r="L580" s="31"/>
      <c r="M580" s="31"/>
      <c r="N580" s="2"/>
      <c r="O580" s="31"/>
      <c r="P580" s="31"/>
      <c r="Q580" s="31"/>
      <c r="R580" s="1181"/>
      <c r="S580" s="31"/>
      <c r="T580" s="31"/>
      <c r="U580" s="2"/>
      <c r="V580" s="11"/>
      <c r="W580" s="31"/>
      <c r="X580" s="2"/>
      <c r="Y580" s="1383"/>
      <c r="Z580" s="31"/>
      <c r="AA580" s="2"/>
      <c r="AB580" s="31"/>
      <c r="AC580" s="31"/>
      <c r="AD580" s="31"/>
      <c r="AE580" s="31"/>
      <c r="AF580" s="31"/>
      <c r="AG580" s="31"/>
      <c r="AH580" s="31"/>
      <c r="AI580" s="31"/>
      <c r="AJ580" s="31"/>
      <c r="AK580" s="31"/>
      <c r="AL580" s="31"/>
      <c r="AM580" s="31"/>
      <c r="AN580" s="31"/>
      <c r="AO580" s="31"/>
      <c r="AP580" s="31"/>
    </row>
    <row r="581" ht="15.75" customHeight="1">
      <c r="A581" s="1321" t="s">
        <v>30</v>
      </c>
      <c r="B581" s="31"/>
      <c r="C581" s="31"/>
      <c r="D581" s="31"/>
      <c r="E581" s="31"/>
      <c r="F581" s="31"/>
      <c r="G581" s="31"/>
      <c r="H581" s="31"/>
      <c r="I581" s="31"/>
      <c r="J581" s="31"/>
      <c r="K581" s="31"/>
      <c r="L581" s="31"/>
      <c r="M581" s="31"/>
      <c r="N581" s="2"/>
      <c r="O581" s="31"/>
      <c r="P581" s="31"/>
      <c r="Q581" s="31"/>
      <c r="R581" s="1181"/>
      <c r="S581" s="31"/>
      <c r="T581" s="31"/>
      <c r="U581" s="2"/>
      <c r="V581" s="11"/>
      <c r="W581" s="31"/>
      <c r="X581" s="2"/>
      <c r="Y581" s="1383"/>
      <c r="Z581" s="31"/>
      <c r="AA581" s="2"/>
      <c r="AB581" s="31"/>
      <c r="AC581" s="31"/>
      <c r="AD581" s="31"/>
      <c r="AE581" s="31"/>
      <c r="AF581" s="31"/>
      <c r="AG581" s="31"/>
      <c r="AH581" s="31"/>
      <c r="AI581" s="31"/>
      <c r="AJ581" s="31"/>
      <c r="AK581" s="31"/>
      <c r="AL581" s="31"/>
      <c r="AM581" s="31"/>
      <c r="AN581" s="31"/>
      <c r="AO581" s="31"/>
      <c r="AP581" s="31"/>
    </row>
    <row r="582" ht="15.75" customHeight="1">
      <c r="A582" s="1321" t="s">
        <v>30</v>
      </c>
      <c r="B582" s="31"/>
      <c r="C582" s="31"/>
      <c r="D582" s="31"/>
      <c r="E582" s="31"/>
      <c r="F582" s="31"/>
      <c r="G582" s="31"/>
      <c r="H582" s="31"/>
      <c r="I582" s="31"/>
      <c r="J582" s="31"/>
      <c r="K582" s="31"/>
      <c r="L582" s="31"/>
      <c r="M582" s="31"/>
      <c r="N582" s="2"/>
      <c r="O582" s="31"/>
      <c r="P582" s="31"/>
      <c r="Q582" s="31"/>
      <c r="R582" s="1181"/>
      <c r="S582" s="31"/>
      <c r="T582" s="31"/>
      <c r="U582" s="2"/>
      <c r="V582" s="11"/>
      <c r="W582" s="31"/>
      <c r="X582" s="2"/>
      <c r="Y582" s="1383"/>
      <c r="Z582" s="31"/>
      <c r="AA582" s="2"/>
      <c r="AB582" s="31"/>
      <c r="AC582" s="31"/>
      <c r="AD582" s="31"/>
      <c r="AE582" s="31"/>
      <c r="AF582" s="31"/>
      <c r="AG582" s="31"/>
      <c r="AH582" s="31"/>
      <c r="AI582" s="31"/>
      <c r="AJ582" s="31"/>
      <c r="AK582" s="31"/>
      <c r="AL582" s="31"/>
      <c r="AM582" s="31"/>
      <c r="AN582" s="31"/>
      <c r="AO582" s="31"/>
      <c r="AP582" s="31"/>
    </row>
    <row r="583" ht="15.75" customHeight="1">
      <c r="A583" s="1321" t="s">
        <v>30</v>
      </c>
      <c r="B583" s="31"/>
      <c r="C583" s="31"/>
      <c r="D583" s="31"/>
      <c r="E583" s="31"/>
      <c r="F583" s="31"/>
      <c r="G583" s="31"/>
      <c r="H583" s="31"/>
      <c r="I583" s="31"/>
      <c r="J583" s="31"/>
      <c r="K583" s="31"/>
      <c r="L583" s="31"/>
      <c r="M583" s="31"/>
      <c r="N583" s="2"/>
      <c r="O583" s="31"/>
      <c r="P583" s="31"/>
      <c r="Q583" s="31"/>
      <c r="R583" s="1181"/>
      <c r="S583" s="31"/>
      <c r="T583" s="31"/>
      <c r="U583" s="2"/>
      <c r="V583" s="11"/>
      <c r="W583" s="31"/>
      <c r="X583" s="2"/>
      <c r="Y583" s="1383"/>
      <c r="Z583" s="31"/>
      <c r="AA583" s="2"/>
      <c r="AB583" s="31"/>
      <c r="AC583" s="31"/>
      <c r="AD583" s="31"/>
      <c r="AE583" s="31"/>
      <c r="AF583" s="31"/>
      <c r="AG583" s="31"/>
      <c r="AH583" s="31"/>
      <c r="AI583" s="31"/>
      <c r="AJ583" s="31"/>
      <c r="AK583" s="31"/>
      <c r="AL583" s="31"/>
      <c r="AM583" s="31"/>
      <c r="AN583" s="31"/>
      <c r="AO583" s="31"/>
      <c r="AP583" s="31"/>
    </row>
    <row r="584" ht="15.75" customHeight="1">
      <c r="A584" s="1321" t="s">
        <v>30</v>
      </c>
      <c r="B584" s="31"/>
      <c r="C584" s="31"/>
      <c r="D584" s="31"/>
      <c r="E584" s="31"/>
      <c r="F584" s="31"/>
      <c r="G584" s="31"/>
      <c r="H584" s="31"/>
      <c r="I584" s="31"/>
      <c r="J584" s="31"/>
      <c r="K584" s="31"/>
      <c r="L584" s="31"/>
      <c r="M584" s="31"/>
      <c r="N584" s="2"/>
      <c r="O584" s="31"/>
      <c r="P584" s="31"/>
      <c r="Q584" s="31"/>
      <c r="R584" s="1181"/>
      <c r="S584" s="31"/>
      <c r="T584" s="31"/>
      <c r="U584" s="2"/>
      <c r="V584" s="11"/>
      <c r="W584" s="31"/>
      <c r="X584" s="2"/>
      <c r="Y584" s="1383"/>
      <c r="Z584" s="31"/>
      <c r="AA584" s="2"/>
      <c r="AB584" s="31"/>
      <c r="AC584" s="31"/>
      <c r="AD584" s="31"/>
      <c r="AE584" s="31"/>
      <c r="AF584" s="31"/>
      <c r="AG584" s="31"/>
      <c r="AH584" s="31"/>
      <c r="AI584" s="31"/>
      <c r="AJ584" s="31"/>
      <c r="AK584" s="31"/>
      <c r="AL584" s="31"/>
      <c r="AM584" s="31"/>
      <c r="AN584" s="31"/>
      <c r="AO584" s="31"/>
      <c r="AP584" s="31"/>
    </row>
    <row r="585" ht="15.75" customHeight="1">
      <c r="A585" s="1321" t="s">
        <v>30</v>
      </c>
      <c r="B585" s="31"/>
      <c r="C585" s="31"/>
      <c r="D585" s="31"/>
      <c r="E585" s="31"/>
      <c r="F585" s="31"/>
      <c r="G585" s="31"/>
      <c r="H585" s="31"/>
      <c r="I585" s="31"/>
      <c r="J585" s="31"/>
      <c r="K585" s="31"/>
      <c r="L585" s="31"/>
      <c r="M585" s="31"/>
      <c r="N585" s="2"/>
      <c r="O585" s="31"/>
      <c r="P585" s="31"/>
      <c r="Q585" s="31"/>
      <c r="R585" s="1181"/>
      <c r="S585" s="31"/>
      <c r="T585" s="31"/>
      <c r="U585" s="2"/>
      <c r="V585" s="11"/>
      <c r="W585" s="31"/>
      <c r="X585" s="2"/>
      <c r="Y585" s="1383"/>
      <c r="Z585" s="31"/>
      <c r="AA585" s="2"/>
      <c r="AB585" s="31"/>
      <c r="AC585" s="31"/>
      <c r="AD585" s="31"/>
      <c r="AE585" s="31"/>
      <c r="AF585" s="31"/>
      <c r="AG585" s="31"/>
      <c r="AH585" s="31"/>
      <c r="AI585" s="31"/>
      <c r="AJ585" s="31"/>
      <c r="AK585" s="31"/>
      <c r="AL585" s="31"/>
      <c r="AM585" s="31"/>
      <c r="AN585" s="31"/>
      <c r="AO585" s="31"/>
      <c r="AP585" s="31"/>
    </row>
    <row r="586" ht="15.75" customHeight="1">
      <c r="A586" s="1321" t="s">
        <v>30</v>
      </c>
      <c r="B586" s="31"/>
      <c r="C586" s="31"/>
      <c r="D586" s="31"/>
      <c r="E586" s="31"/>
      <c r="F586" s="31"/>
      <c r="G586" s="31"/>
      <c r="H586" s="31"/>
      <c r="I586" s="31"/>
      <c r="J586" s="31"/>
      <c r="K586" s="31"/>
      <c r="L586" s="31"/>
      <c r="M586" s="31"/>
      <c r="N586" s="2"/>
      <c r="O586" s="31"/>
      <c r="P586" s="31"/>
      <c r="Q586" s="31"/>
      <c r="R586" s="1181"/>
      <c r="S586" s="31"/>
      <c r="T586" s="31"/>
      <c r="U586" s="2"/>
      <c r="V586" s="11"/>
      <c r="W586" s="31"/>
      <c r="X586" s="2"/>
      <c r="Y586" s="1383"/>
      <c r="Z586" s="31"/>
      <c r="AA586" s="2"/>
      <c r="AB586" s="31"/>
      <c r="AC586" s="31"/>
      <c r="AD586" s="31"/>
      <c r="AE586" s="31"/>
      <c r="AF586" s="31"/>
      <c r="AG586" s="31"/>
      <c r="AH586" s="31"/>
      <c r="AI586" s="31"/>
      <c r="AJ586" s="31"/>
      <c r="AK586" s="31"/>
      <c r="AL586" s="31"/>
      <c r="AM586" s="31"/>
      <c r="AN586" s="31"/>
      <c r="AO586" s="31"/>
      <c r="AP586" s="31"/>
    </row>
    <row r="587" ht="15.75" customHeight="1">
      <c r="A587" s="1321" t="s">
        <v>30</v>
      </c>
      <c r="B587" s="31"/>
      <c r="C587" s="31"/>
      <c r="D587" s="31"/>
      <c r="E587" s="31"/>
      <c r="F587" s="31"/>
      <c r="G587" s="31"/>
      <c r="H587" s="31"/>
      <c r="I587" s="31"/>
      <c r="J587" s="31"/>
      <c r="K587" s="31"/>
      <c r="L587" s="31"/>
      <c r="M587" s="31"/>
      <c r="N587" s="2"/>
      <c r="O587" s="31"/>
      <c r="P587" s="31"/>
      <c r="Q587" s="31"/>
      <c r="R587" s="1181"/>
      <c r="S587" s="31"/>
      <c r="T587" s="31"/>
      <c r="U587" s="2"/>
      <c r="V587" s="11"/>
      <c r="W587" s="31"/>
      <c r="X587" s="2"/>
      <c r="Y587" s="1383"/>
      <c r="Z587" s="31"/>
      <c r="AA587" s="2"/>
      <c r="AB587" s="31"/>
      <c r="AC587" s="31"/>
      <c r="AD587" s="31"/>
      <c r="AE587" s="31"/>
      <c r="AF587" s="31"/>
      <c r="AG587" s="31"/>
      <c r="AH587" s="31"/>
      <c r="AI587" s="31"/>
      <c r="AJ587" s="31"/>
      <c r="AK587" s="31"/>
      <c r="AL587" s="31"/>
      <c r="AM587" s="31"/>
      <c r="AN587" s="31"/>
      <c r="AO587" s="31"/>
      <c r="AP587" s="31"/>
    </row>
    <row r="588" ht="15.75" customHeight="1">
      <c r="A588" s="1321" t="s">
        <v>30</v>
      </c>
      <c r="B588" s="31"/>
      <c r="C588" s="31"/>
      <c r="D588" s="31"/>
      <c r="E588" s="31"/>
      <c r="F588" s="31"/>
      <c r="G588" s="31"/>
      <c r="H588" s="31"/>
      <c r="I588" s="31"/>
      <c r="J588" s="31"/>
      <c r="K588" s="31"/>
      <c r="L588" s="31"/>
      <c r="M588" s="31"/>
      <c r="N588" s="2"/>
      <c r="O588" s="31"/>
      <c r="P588" s="31"/>
      <c r="Q588" s="31"/>
      <c r="R588" s="1181"/>
      <c r="S588" s="31"/>
      <c r="T588" s="31"/>
      <c r="U588" s="2"/>
      <c r="V588" s="11"/>
      <c r="W588" s="31"/>
      <c r="X588" s="2"/>
      <c r="Y588" s="1383"/>
      <c r="Z588" s="31"/>
      <c r="AA588" s="2"/>
      <c r="AB588" s="31"/>
      <c r="AC588" s="31"/>
      <c r="AD588" s="31"/>
      <c r="AE588" s="31"/>
      <c r="AF588" s="31"/>
      <c r="AG588" s="31"/>
      <c r="AH588" s="31"/>
      <c r="AI588" s="31"/>
      <c r="AJ588" s="31"/>
      <c r="AK588" s="31"/>
      <c r="AL588" s="31"/>
      <c r="AM588" s="31"/>
      <c r="AN588" s="31"/>
      <c r="AO588" s="31"/>
      <c r="AP588" s="31"/>
    </row>
    <row r="589" ht="15.75" customHeight="1">
      <c r="A589" s="1321" t="s">
        <v>30</v>
      </c>
      <c r="B589" s="31"/>
      <c r="C589" s="31"/>
      <c r="D589" s="31"/>
      <c r="E589" s="31"/>
      <c r="F589" s="31"/>
      <c r="G589" s="31"/>
      <c r="H589" s="31"/>
      <c r="I589" s="31"/>
      <c r="J589" s="31"/>
      <c r="K589" s="31"/>
      <c r="L589" s="31"/>
      <c r="M589" s="31"/>
      <c r="N589" s="2"/>
      <c r="O589" s="31"/>
      <c r="P589" s="31"/>
      <c r="Q589" s="31"/>
      <c r="R589" s="1181"/>
      <c r="S589" s="31"/>
      <c r="T589" s="31"/>
      <c r="U589" s="2"/>
      <c r="V589" s="11"/>
      <c r="W589" s="31"/>
      <c r="X589" s="2"/>
      <c r="Y589" s="1383"/>
      <c r="Z589" s="31"/>
      <c r="AA589" s="2"/>
      <c r="AB589" s="31"/>
      <c r="AC589" s="31"/>
      <c r="AD589" s="31"/>
      <c r="AE589" s="31"/>
      <c r="AF589" s="31"/>
      <c r="AG589" s="31"/>
      <c r="AH589" s="31"/>
      <c r="AI589" s="31"/>
      <c r="AJ589" s="31"/>
      <c r="AK589" s="31"/>
      <c r="AL589" s="31"/>
      <c r="AM589" s="31"/>
      <c r="AN589" s="31"/>
      <c r="AO589" s="31"/>
      <c r="AP589" s="31"/>
    </row>
    <row r="590" ht="15.75" customHeight="1">
      <c r="A590" s="1321" t="s">
        <v>30</v>
      </c>
      <c r="B590" s="31"/>
      <c r="C590" s="31"/>
      <c r="D590" s="31"/>
      <c r="E590" s="31"/>
      <c r="F590" s="31"/>
      <c r="G590" s="31"/>
      <c r="H590" s="31"/>
      <c r="I590" s="31"/>
      <c r="J590" s="31"/>
      <c r="K590" s="31"/>
      <c r="L590" s="31"/>
      <c r="M590" s="31"/>
      <c r="N590" s="2"/>
      <c r="O590" s="31"/>
      <c r="P590" s="31"/>
      <c r="Q590" s="31"/>
      <c r="R590" s="1181"/>
      <c r="S590" s="31"/>
      <c r="T590" s="31"/>
      <c r="U590" s="2"/>
      <c r="V590" s="11"/>
      <c r="W590" s="31"/>
      <c r="X590" s="2"/>
      <c r="Y590" s="1383"/>
      <c r="Z590" s="31"/>
      <c r="AA590" s="2"/>
      <c r="AB590" s="31"/>
      <c r="AC590" s="31"/>
      <c r="AD590" s="31"/>
      <c r="AE590" s="31"/>
      <c r="AF590" s="31"/>
      <c r="AG590" s="31"/>
      <c r="AH590" s="31"/>
      <c r="AI590" s="31"/>
      <c r="AJ590" s="31"/>
      <c r="AK590" s="31"/>
      <c r="AL590" s="31"/>
      <c r="AM590" s="31"/>
      <c r="AN590" s="31"/>
      <c r="AO590" s="31"/>
      <c r="AP590" s="31"/>
    </row>
    <row r="591" ht="15.75" customHeight="1">
      <c r="A591" s="1321" t="s">
        <v>30</v>
      </c>
      <c r="B591" s="31"/>
      <c r="C591" s="31"/>
      <c r="D591" s="31"/>
      <c r="E591" s="31"/>
      <c r="F591" s="31"/>
      <c r="G591" s="31"/>
      <c r="H591" s="31"/>
      <c r="I591" s="31"/>
      <c r="J591" s="31"/>
      <c r="K591" s="31"/>
      <c r="L591" s="31"/>
      <c r="M591" s="31"/>
      <c r="N591" s="2"/>
      <c r="O591" s="31"/>
      <c r="P591" s="31"/>
      <c r="Q591" s="31"/>
      <c r="R591" s="1181"/>
      <c r="S591" s="31"/>
      <c r="T591" s="31"/>
      <c r="U591" s="2"/>
      <c r="V591" s="11"/>
      <c r="W591" s="31"/>
      <c r="X591" s="2"/>
      <c r="Y591" s="1383"/>
      <c r="Z591" s="31"/>
      <c r="AA591" s="2"/>
      <c r="AB591" s="31"/>
      <c r="AC591" s="31"/>
      <c r="AD591" s="31"/>
      <c r="AE591" s="31"/>
      <c r="AF591" s="31"/>
      <c r="AG591" s="31"/>
      <c r="AH591" s="31"/>
      <c r="AI591" s="31"/>
      <c r="AJ591" s="31"/>
      <c r="AK591" s="31"/>
      <c r="AL591" s="31"/>
      <c r="AM591" s="31"/>
      <c r="AN591" s="31"/>
      <c r="AO591" s="31"/>
      <c r="AP591" s="31"/>
    </row>
    <row r="592" ht="15.75" customHeight="1">
      <c r="A592" s="1321" t="s">
        <v>30</v>
      </c>
      <c r="B592" s="31"/>
      <c r="C592" s="31"/>
      <c r="D592" s="31"/>
      <c r="E592" s="31"/>
      <c r="F592" s="31"/>
      <c r="G592" s="31"/>
      <c r="H592" s="31"/>
      <c r="I592" s="31"/>
      <c r="J592" s="31"/>
      <c r="K592" s="31"/>
      <c r="L592" s="31"/>
      <c r="M592" s="31"/>
      <c r="N592" s="2"/>
      <c r="O592" s="31"/>
      <c r="P592" s="31"/>
      <c r="Q592" s="31"/>
      <c r="R592" s="1181"/>
      <c r="S592" s="31"/>
      <c r="T592" s="31"/>
      <c r="U592" s="2"/>
      <c r="V592" s="11"/>
      <c r="W592" s="31"/>
      <c r="X592" s="2"/>
      <c r="Y592" s="1383"/>
      <c r="Z592" s="31"/>
      <c r="AA592" s="2"/>
      <c r="AB592" s="31"/>
      <c r="AC592" s="31"/>
      <c r="AD592" s="31"/>
      <c r="AE592" s="31"/>
      <c r="AF592" s="31"/>
      <c r="AG592" s="31"/>
      <c r="AH592" s="31"/>
      <c r="AI592" s="31"/>
      <c r="AJ592" s="31"/>
      <c r="AK592" s="31"/>
      <c r="AL592" s="31"/>
      <c r="AM592" s="31"/>
      <c r="AN592" s="31"/>
      <c r="AO592" s="31"/>
      <c r="AP592" s="31"/>
    </row>
    <row r="593" ht="15.75" customHeight="1">
      <c r="A593" s="1321" t="s">
        <v>30</v>
      </c>
      <c r="B593" s="31"/>
      <c r="C593" s="31"/>
      <c r="D593" s="31"/>
      <c r="E593" s="31"/>
      <c r="F593" s="31"/>
      <c r="G593" s="31"/>
      <c r="H593" s="31"/>
      <c r="I593" s="31"/>
      <c r="J593" s="31"/>
      <c r="K593" s="31"/>
      <c r="L593" s="31"/>
      <c r="M593" s="31"/>
      <c r="N593" s="2"/>
      <c r="O593" s="31"/>
      <c r="P593" s="31"/>
      <c r="Q593" s="31"/>
      <c r="R593" s="1181"/>
      <c r="S593" s="31"/>
      <c r="T593" s="31"/>
      <c r="U593" s="2"/>
      <c r="V593" s="11"/>
      <c r="W593" s="31"/>
      <c r="X593" s="2"/>
      <c r="Y593" s="1383"/>
      <c r="Z593" s="31"/>
      <c r="AA593" s="2"/>
      <c r="AB593" s="31"/>
      <c r="AC593" s="31"/>
      <c r="AD593" s="31"/>
      <c r="AE593" s="31"/>
      <c r="AF593" s="31"/>
      <c r="AG593" s="31"/>
      <c r="AH593" s="31"/>
      <c r="AI593" s="31"/>
      <c r="AJ593" s="31"/>
      <c r="AK593" s="31"/>
      <c r="AL593" s="31"/>
      <c r="AM593" s="31"/>
      <c r="AN593" s="31"/>
      <c r="AO593" s="31"/>
      <c r="AP593" s="31"/>
    </row>
    <row r="594" ht="15.75" customHeight="1">
      <c r="A594" s="1321" t="s">
        <v>30</v>
      </c>
      <c r="B594" s="31"/>
      <c r="C594" s="31"/>
      <c r="D594" s="31"/>
      <c r="E594" s="31"/>
      <c r="F594" s="31"/>
      <c r="G594" s="31"/>
      <c r="H594" s="31"/>
      <c r="I594" s="31"/>
      <c r="J594" s="31"/>
      <c r="K594" s="31"/>
      <c r="L594" s="31"/>
      <c r="M594" s="31"/>
      <c r="N594" s="2"/>
      <c r="O594" s="31"/>
      <c r="P594" s="31"/>
      <c r="Q594" s="31"/>
      <c r="R594" s="1181"/>
      <c r="S594" s="31"/>
      <c r="T594" s="31"/>
      <c r="U594" s="2"/>
      <c r="V594" s="11"/>
      <c r="W594" s="31"/>
      <c r="X594" s="2"/>
      <c r="Y594" s="1383"/>
      <c r="Z594" s="31"/>
      <c r="AA594" s="2"/>
      <c r="AB594" s="31"/>
      <c r="AC594" s="31"/>
      <c r="AD594" s="31"/>
      <c r="AE594" s="31"/>
      <c r="AF594" s="31"/>
      <c r="AG594" s="31"/>
      <c r="AH594" s="31"/>
      <c r="AI594" s="31"/>
      <c r="AJ594" s="31"/>
      <c r="AK594" s="31"/>
      <c r="AL594" s="31"/>
      <c r="AM594" s="31"/>
      <c r="AN594" s="31"/>
      <c r="AO594" s="31"/>
      <c r="AP594" s="31"/>
    </row>
    <row r="595" ht="15.75" customHeight="1">
      <c r="A595" s="1321" t="s">
        <v>30</v>
      </c>
      <c r="B595" s="31"/>
      <c r="C595" s="31"/>
      <c r="D595" s="31"/>
      <c r="E595" s="31"/>
      <c r="F595" s="31"/>
      <c r="G595" s="31"/>
      <c r="H595" s="31"/>
      <c r="I595" s="31"/>
      <c r="J595" s="31"/>
      <c r="K595" s="31"/>
      <c r="L595" s="31"/>
      <c r="M595" s="31"/>
      <c r="N595" s="2"/>
      <c r="O595" s="31"/>
      <c r="P595" s="31"/>
      <c r="Q595" s="31"/>
      <c r="R595" s="1181"/>
      <c r="S595" s="31"/>
      <c r="T595" s="31"/>
      <c r="U595" s="2"/>
      <c r="V595" s="11"/>
      <c r="W595" s="31"/>
      <c r="X595" s="2"/>
      <c r="Y595" s="1383"/>
      <c r="Z595" s="31"/>
      <c r="AA595" s="2"/>
      <c r="AB595" s="31"/>
      <c r="AC595" s="31"/>
      <c r="AD595" s="31"/>
      <c r="AE595" s="31"/>
      <c r="AF595" s="31"/>
      <c r="AG595" s="31"/>
      <c r="AH595" s="31"/>
      <c r="AI595" s="31"/>
      <c r="AJ595" s="31"/>
      <c r="AK595" s="31"/>
      <c r="AL595" s="31"/>
      <c r="AM595" s="31"/>
      <c r="AN595" s="31"/>
      <c r="AO595" s="31"/>
      <c r="AP595" s="31"/>
    </row>
    <row r="596" ht="15.75" customHeight="1">
      <c r="A596" s="1321" t="s">
        <v>30</v>
      </c>
      <c r="B596" s="31"/>
      <c r="C596" s="31"/>
      <c r="D596" s="31"/>
      <c r="E596" s="31"/>
      <c r="F596" s="31"/>
      <c r="G596" s="31"/>
      <c r="H596" s="31"/>
      <c r="I596" s="31"/>
      <c r="J596" s="31"/>
      <c r="K596" s="31"/>
      <c r="L596" s="31"/>
      <c r="M596" s="31"/>
      <c r="N596" s="2"/>
      <c r="O596" s="31"/>
      <c r="P596" s="31"/>
      <c r="Q596" s="31"/>
      <c r="R596" s="1181"/>
      <c r="S596" s="31"/>
      <c r="T596" s="31"/>
      <c r="U596" s="2"/>
      <c r="V596" s="11"/>
      <c r="W596" s="31"/>
      <c r="X596" s="2"/>
      <c r="Y596" s="1383"/>
      <c r="Z596" s="31"/>
      <c r="AA596" s="2"/>
      <c r="AB596" s="31"/>
      <c r="AC596" s="31"/>
      <c r="AD596" s="31"/>
      <c r="AE596" s="31"/>
      <c r="AF596" s="31"/>
      <c r="AG596" s="31"/>
      <c r="AH596" s="31"/>
      <c r="AI596" s="31"/>
      <c r="AJ596" s="31"/>
      <c r="AK596" s="31"/>
      <c r="AL596" s="31"/>
      <c r="AM596" s="31"/>
      <c r="AN596" s="31"/>
      <c r="AO596" s="31"/>
      <c r="AP596" s="31"/>
    </row>
    <row r="597" ht="15.75" customHeight="1">
      <c r="A597" s="1321" t="s">
        <v>30</v>
      </c>
      <c r="B597" s="31"/>
      <c r="C597" s="31"/>
      <c r="D597" s="31"/>
      <c r="E597" s="31"/>
      <c r="F597" s="31"/>
      <c r="G597" s="31"/>
      <c r="H597" s="31"/>
      <c r="I597" s="31"/>
      <c r="J597" s="31"/>
      <c r="K597" s="31"/>
      <c r="L597" s="31"/>
      <c r="M597" s="31"/>
      <c r="N597" s="2"/>
      <c r="O597" s="31"/>
      <c r="P597" s="31"/>
      <c r="Q597" s="31"/>
      <c r="R597" s="1181"/>
      <c r="S597" s="31"/>
      <c r="T597" s="31"/>
      <c r="U597" s="2"/>
      <c r="V597" s="11"/>
      <c r="W597" s="31"/>
      <c r="X597" s="2"/>
      <c r="Y597" s="1383"/>
      <c r="Z597" s="31"/>
      <c r="AA597" s="2"/>
      <c r="AB597" s="31"/>
      <c r="AC597" s="31"/>
      <c r="AD597" s="31"/>
      <c r="AE597" s="31"/>
      <c r="AF597" s="31"/>
      <c r="AG597" s="31"/>
      <c r="AH597" s="31"/>
      <c r="AI597" s="31"/>
      <c r="AJ597" s="31"/>
      <c r="AK597" s="31"/>
      <c r="AL597" s="31"/>
      <c r="AM597" s="31"/>
      <c r="AN597" s="31"/>
      <c r="AO597" s="31"/>
      <c r="AP597" s="31"/>
    </row>
    <row r="598" ht="15.75" customHeight="1">
      <c r="A598" s="1321" t="s">
        <v>30</v>
      </c>
      <c r="B598" s="31"/>
      <c r="C598" s="31"/>
      <c r="D598" s="31"/>
      <c r="E598" s="31"/>
      <c r="F598" s="31"/>
      <c r="G598" s="31"/>
      <c r="H598" s="31"/>
      <c r="I598" s="31"/>
      <c r="J598" s="31"/>
      <c r="K598" s="31"/>
      <c r="L598" s="31"/>
      <c r="M598" s="31"/>
      <c r="N598" s="2"/>
      <c r="O598" s="31"/>
      <c r="P598" s="31"/>
      <c r="Q598" s="31"/>
      <c r="R598" s="1181"/>
      <c r="S598" s="31"/>
      <c r="T598" s="31"/>
      <c r="U598" s="2"/>
      <c r="V598" s="11"/>
      <c r="W598" s="31"/>
      <c r="X598" s="2"/>
      <c r="Y598" s="1383"/>
      <c r="Z598" s="31"/>
      <c r="AA598" s="2"/>
      <c r="AB598" s="31"/>
      <c r="AC598" s="31"/>
      <c r="AD598" s="31"/>
      <c r="AE598" s="31"/>
      <c r="AF598" s="31"/>
      <c r="AG598" s="31"/>
      <c r="AH598" s="31"/>
      <c r="AI598" s="31"/>
      <c r="AJ598" s="31"/>
      <c r="AK598" s="31"/>
      <c r="AL598" s="31"/>
      <c r="AM598" s="31"/>
      <c r="AN598" s="31"/>
      <c r="AO598" s="31"/>
      <c r="AP598" s="31"/>
    </row>
    <row r="599" ht="15.75" customHeight="1">
      <c r="A599" s="1321" t="s">
        <v>30</v>
      </c>
      <c r="B599" s="31"/>
      <c r="C599" s="31"/>
      <c r="D599" s="31"/>
      <c r="E599" s="31"/>
      <c r="F599" s="31"/>
      <c r="G599" s="31"/>
      <c r="H599" s="31"/>
      <c r="I599" s="31"/>
      <c r="J599" s="31"/>
      <c r="K599" s="31"/>
      <c r="L599" s="31"/>
      <c r="M599" s="31"/>
      <c r="N599" s="2"/>
      <c r="O599" s="31"/>
      <c r="P599" s="31"/>
      <c r="Q599" s="31"/>
      <c r="R599" s="1181"/>
      <c r="S599" s="31"/>
      <c r="T599" s="31"/>
      <c r="U599" s="2"/>
      <c r="V599" s="11"/>
      <c r="W599" s="31"/>
      <c r="X599" s="2"/>
      <c r="Y599" s="1383"/>
      <c r="Z599" s="31"/>
      <c r="AA599" s="2"/>
      <c r="AB599" s="31"/>
      <c r="AC599" s="31"/>
      <c r="AD599" s="31"/>
      <c r="AE599" s="31"/>
      <c r="AF599" s="31"/>
      <c r="AG599" s="31"/>
      <c r="AH599" s="31"/>
      <c r="AI599" s="31"/>
      <c r="AJ599" s="31"/>
      <c r="AK599" s="31"/>
      <c r="AL599" s="31"/>
      <c r="AM599" s="31"/>
      <c r="AN599" s="31"/>
      <c r="AO599" s="31"/>
      <c r="AP599" s="31"/>
    </row>
    <row r="600" ht="15.75" customHeight="1">
      <c r="A600" s="1321" t="s">
        <v>30</v>
      </c>
      <c r="B600" s="31"/>
      <c r="C600" s="31"/>
      <c r="D600" s="31"/>
      <c r="E600" s="31"/>
      <c r="F600" s="31"/>
      <c r="G600" s="31"/>
      <c r="H600" s="31"/>
      <c r="I600" s="31"/>
      <c r="J600" s="31"/>
      <c r="K600" s="31"/>
      <c r="L600" s="31"/>
      <c r="M600" s="31"/>
      <c r="N600" s="2"/>
      <c r="O600" s="31"/>
      <c r="P600" s="31"/>
      <c r="Q600" s="31"/>
      <c r="R600" s="1181"/>
      <c r="S600" s="31"/>
      <c r="T600" s="31"/>
      <c r="U600" s="2"/>
      <c r="V600" s="11"/>
      <c r="W600" s="31"/>
      <c r="X600" s="2"/>
      <c r="Y600" s="1383"/>
      <c r="Z600" s="31"/>
      <c r="AA600" s="2"/>
      <c r="AB600" s="31"/>
      <c r="AC600" s="31"/>
      <c r="AD600" s="31"/>
      <c r="AE600" s="31"/>
      <c r="AF600" s="31"/>
      <c r="AG600" s="31"/>
      <c r="AH600" s="31"/>
      <c r="AI600" s="31"/>
      <c r="AJ600" s="31"/>
      <c r="AK600" s="31"/>
      <c r="AL600" s="31"/>
      <c r="AM600" s="31"/>
      <c r="AN600" s="31"/>
      <c r="AO600" s="31"/>
      <c r="AP600" s="31"/>
    </row>
    <row r="601" ht="15.75" customHeight="1">
      <c r="A601" s="1321" t="s">
        <v>30</v>
      </c>
      <c r="B601" s="31"/>
      <c r="C601" s="31"/>
      <c r="D601" s="31"/>
      <c r="E601" s="31"/>
      <c r="F601" s="31"/>
      <c r="G601" s="31"/>
      <c r="H601" s="31"/>
      <c r="I601" s="31"/>
      <c r="J601" s="31"/>
      <c r="K601" s="31"/>
      <c r="L601" s="31"/>
      <c r="M601" s="31"/>
      <c r="N601" s="2"/>
      <c r="O601" s="31"/>
      <c r="P601" s="31"/>
      <c r="Q601" s="31"/>
      <c r="R601" s="1181"/>
      <c r="S601" s="31"/>
      <c r="T601" s="31"/>
      <c r="U601" s="2"/>
      <c r="V601" s="11"/>
      <c r="W601" s="31"/>
      <c r="X601" s="2"/>
      <c r="Y601" s="1383"/>
      <c r="Z601" s="31"/>
      <c r="AA601" s="2"/>
      <c r="AB601" s="31"/>
      <c r="AC601" s="31"/>
      <c r="AD601" s="31"/>
      <c r="AE601" s="31"/>
      <c r="AF601" s="31"/>
      <c r="AG601" s="31"/>
      <c r="AH601" s="31"/>
      <c r="AI601" s="31"/>
      <c r="AJ601" s="31"/>
      <c r="AK601" s="31"/>
      <c r="AL601" s="31"/>
      <c r="AM601" s="31"/>
      <c r="AN601" s="31"/>
      <c r="AO601" s="31"/>
      <c r="AP601" s="31"/>
    </row>
    <row r="602" ht="15.75" customHeight="1">
      <c r="A602" s="1321" t="s">
        <v>30</v>
      </c>
      <c r="B602" s="31"/>
      <c r="C602" s="31"/>
      <c r="D602" s="31"/>
      <c r="E602" s="31"/>
      <c r="F602" s="31"/>
      <c r="G602" s="31"/>
      <c r="H602" s="31"/>
      <c r="I602" s="31"/>
      <c r="J602" s="31"/>
      <c r="K602" s="31"/>
      <c r="L602" s="31"/>
      <c r="M602" s="31"/>
      <c r="N602" s="2"/>
      <c r="O602" s="31"/>
      <c r="P602" s="31"/>
      <c r="Q602" s="31"/>
      <c r="R602" s="1181"/>
      <c r="S602" s="31"/>
      <c r="T602" s="31"/>
      <c r="U602" s="2"/>
      <c r="V602" s="11"/>
      <c r="W602" s="31"/>
      <c r="X602" s="2"/>
      <c r="Y602" s="1383"/>
      <c r="Z602" s="31"/>
      <c r="AA602" s="2"/>
      <c r="AB602" s="31"/>
      <c r="AC602" s="31"/>
      <c r="AD602" s="31"/>
      <c r="AE602" s="31"/>
      <c r="AF602" s="31"/>
      <c r="AG602" s="31"/>
      <c r="AH602" s="31"/>
      <c r="AI602" s="31"/>
      <c r="AJ602" s="31"/>
      <c r="AK602" s="31"/>
      <c r="AL602" s="31"/>
      <c r="AM602" s="31"/>
      <c r="AN602" s="31"/>
      <c r="AO602" s="31"/>
      <c r="AP602" s="31"/>
    </row>
    <row r="603" ht="15.75" customHeight="1">
      <c r="A603" s="1321" t="s">
        <v>30</v>
      </c>
      <c r="B603" s="31"/>
      <c r="C603" s="31"/>
      <c r="D603" s="31"/>
      <c r="E603" s="31"/>
      <c r="F603" s="31"/>
      <c r="G603" s="31"/>
      <c r="H603" s="31"/>
      <c r="I603" s="31"/>
      <c r="J603" s="31"/>
      <c r="K603" s="31"/>
      <c r="L603" s="31"/>
      <c r="M603" s="31"/>
      <c r="N603" s="2"/>
      <c r="O603" s="31"/>
      <c r="P603" s="31"/>
      <c r="Q603" s="31"/>
      <c r="R603" s="1181"/>
      <c r="S603" s="31"/>
      <c r="T603" s="31"/>
      <c r="U603" s="2"/>
      <c r="V603" s="11"/>
      <c r="W603" s="31"/>
      <c r="X603" s="2"/>
      <c r="Y603" s="1383"/>
      <c r="Z603" s="31"/>
      <c r="AA603" s="2"/>
      <c r="AB603" s="31"/>
      <c r="AC603" s="31"/>
      <c r="AD603" s="31"/>
      <c r="AE603" s="31"/>
      <c r="AF603" s="31"/>
      <c r="AG603" s="31"/>
      <c r="AH603" s="31"/>
      <c r="AI603" s="31"/>
      <c r="AJ603" s="31"/>
      <c r="AK603" s="31"/>
      <c r="AL603" s="31"/>
      <c r="AM603" s="31"/>
      <c r="AN603" s="31"/>
      <c r="AO603" s="31"/>
      <c r="AP603" s="31"/>
    </row>
    <row r="604" ht="15.75" customHeight="1">
      <c r="A604" s="1321" t="s">
        <v>30</v>
      </c>
      <c r="B604" s="31"/>
      <c r="C604" s="31"/>
      <c r="D604" s="31"/>
      <c r="E604" s="31"/>
      <c r="F604" s="31"/>
      <c r="G604" s="31"/>
      <c r="H604" s="31"/>
      <c r="I604" s="31"/>
      <c r="J604" s="31"/>
      <c r="K604" s="31"/>
      <c r="L604" s="31"/>
      <c r="M604" s="31"/>
      <c r="N604" s="2"/>
      <c r="O604" s="31"/>
      <c r="P604" s="31"/>
      <c r="Q604" s="31"/>
      <c r="R604" s="1181"/>
      <c r="S604" s="31"/>
      <c r="T604" s="31"/>
      <c r="U604" s="2"/>
      <c r="V604" s="11"/>
      <c r="W604" s="31"/>
      <c r="X604" s="2"/>
      <c r="Y604" s="1383"/>
      <c r="Z604" s="31"/>
      <c r="AA604" s="2"/>
      <c r="AB604" s="31"/>
      <c r="AC604" s="31"/>
      <c r="AD604" s="31"/>
      <c r="AE604" s="31"/>
      <c r="AF604" s="31"/>
      <c r="AG604" s="31"/>
      <c r="AH604" s="31"/>
      <c r="AI604" s="31"/>
      <c r="AJ604" s="31"/>
      <c r="AK604" s="31"/>
      <c r="AL604" s="31"/>
      <c r="AM604" s="31"/>
      <c r="AN604" s="31"/>
      <c r="AO604" s="31"/>
      <c r="AP604" s="31"/>
    </row>
    <row r="605" ht="15.75" customHeight="1">
      <c r="A605" s="1321" t="s">
        <v>30</v>
      </c>
      <c r="B605" s="31"/>
      <c r="C605" s="31"/>
      <c r="D605" s="31"/>
      <c r="E605" s="31"/>
      <c r="F605" s="31"/>
      <c r="G605" s="31"/>
      <c r="H605" s="31"/>
      <c r="I605" s="31"/>
      <c r="J605" s="31"/>
      <c r="K605" s="31"/>
      <c r="L605" s="31"/>
      <c r="M605" s="31"/>
      <c r="N605" s="2"/>
      <c r="O605" s="31"/>
      <c r="P605" s="31"/>
      <c r="Q605" s="31"/>
      <c r="R605" s="1181"/>
      <c r="S605" s="31"/>
      <c r="T605" s="31"/>
      <c r="U605" s="2"/>
      <c r="V605" s="11"/>
      <c r="W605" s="31"/>
      <c r="X605" s="2"/>
      <c r="Y605" s="1383"/>
      <c r="Z605" s="31"/>
      <c r="AA605" s="2"/>
      <c r="AB605" s="31"/>
      <c r="AC605" s="31"/>
      <c r="AD605" s="31"/>
      <c r="AE605" s="31"/>
      <c r="AF605" s="31"/>
      <c r="AG605" s="31"/>
      <c r="AH605" s="31"/>
      <c r="AI605" s="31"/>
      <c r="AJ605" s="31"/>
      <c r="AK605" s="31"/>
      <c r="AL605" s="31"/>
      <c r="AM605" s="31"/>
      <c r="AN605" s="31"/>
      <c r="AO605" s="31"/>
      <c r="AP605" s="31"/>
    </row>
    <row r="606" ht="15.75" customHeight="1">
      <c r="A606" s="1321" t="s">
        <v>30</v>
      </c>
      <c r="B606" s="31"/>
      <c r="C606" s="31"/>
      <c r="D606" s="31"/>
      <c r="E606" s="31"/>
      <c r="F606" s="31"/>
      <c r="G606" s="31"/>
      <c r="H606" s="31"/>
      <c r="I606" s="31"/>
      <c r="J606" s="31"/>
      <c r="K606" s="31"/>
      <c r="L606" s="31"/>
      <c r="M606" s="31"/>
      <c r="N606" s="2"/>
      <c r="O606" s="31"/>
      <c r="P606" s="31"/>
      <c r="Q606" s="31"/>
      <c r="R606" s="1181"/>
      <c r="S606" s="31"/>
      <c r="T606" s="31"/>
      <c r="U606" s="2"/>
      <c r="V606" s="11"/>
      <c r="W606" s="31"/>
      <c r="X606" s="2"/>
      <c r="Y606" s="1383"/>
      <c r="Z606" s="31"/>
      <c r="AA606" s="2"/>
      <c r="AB606" s="31"/>
      <c r="AC606" s="31"/>
      <c r="AD606" s="31"/>
      <c r="AE606" s="31"/>
      <c r="AF606" s="31"/>
      <c r="AG606" s="31"/>
      <c r="AH606" s="31"/>
      <c r="AI606" s="31"/>
      <c r="AJ606" s="31"/>
      <c r="AK606" s="31"/>
      <c r="AL606" s="31"/>
      <c r="AM606" s="31"/>
      <c r="AN606" s="31"/>
      <c r="AO606" s="31"/>
      <c r="AP606" s="31"/>
    </row>
    <row r="607" ht="15.75" customHeight="1">
      <c r="A607" s="1321" t="s">
        <v>30</v>
      </c>
      <c r="B607" s="31"/>
      <c r="C607" s="31"/>
      <c r="D607" s="31"/>
      <c r="E607" s="31"/>
      <c r="F607" s="31"/>
      <c r="G607" s="31"/>
      <c r="H607" s="31"/>
      <c r="I607" s="31"/>
      <c r="J607" s="31"/>
      <c r="K607" s="31"/>
      <c r="L607" s="31"/>
      <c r="M607" s="31"/>
      <c r="N607" s="2"/>
      <c r="O607" s="31"/>
      <c r="P607" s="31"/>
      <c r="Q607" s="31"/>
      <c r="R607" s="1181"/>
      <c r="S607" s="31"/>
      <c r="T607" s="31"/>
      <c r="U607" s="2"/>
      <c r="V607" s="11"/>
      <c r="W607" s="31"/>
      <c r="X607" s="2"/>
      <c r="Y607" s="1383"/>
      <c r="Z607" s="31"/>
      <c r="AA607" s="2"/>
      <c r="AB607" s="31"/>
      <c r="AC607" s="31"/>
      <c r="AD607" s="31"/>
      <c r="AE607" s="31"/>
      <c r="AF607" s="31"/>
      <c r="AG607" s="31"/>
      <c r="AH607" s="31"/>
      <c r="AI607" s="31"/>
      <c r="AJ607" s="31"/>
      <c r="AK607" s="31"/>
      <c r="AL607" s="31"/>
      <c r="AM607" s="31"/>
      <c r="AN607" s="31"/>
      <c r="AO607" s="31"/>
      <c r="AP607" s="31"/>
    </row>
    <row r="608" ht="15.75" customHeight="1">
      <c r="A608" s="1321" t="s">
        <v>30</v>
      </c>
      <c r="B608" s="31"/>
      <c r="C608" s="31"/>
      <c r="D608" s="31"/>
      <c r="E608" s="31"/>
      <c r="F608" s="31"/>
      <c r="G608" s="31"/>
      <c r="H608" s="31"/>
      <c r="I608" s="31"/>
      <c r="J608" s="31"/>
      <c r="K608" s="31"/>
      <c r="L608" s="31"/>
      <c r="M608" s="31"/>
      <c r="N608" s="2"/>
      <c r="O608" s="31"/>
      <c r="P608" s="31"/>
      <c r="Q608" s="31"/>
      <c r="R608" s="1181"/>
      <c r="S608" s="31"/>
      <c r="T608" s="31"/>
      <c r="U608" s="2"/>
      <c r="V608" s="11"/>
      <c r="W608" s="31"/>
      <c r="X608" s="2"/>
      <c r="Y608" s="1383"/>
      <c r="Z608" s="31"/>
      <c r="AA608" s="2"/>
      <c r="AB608" s="31"/>
      <c r="AC608" s="31"/>
      <c r="AD608" s="31"/>
      <c r="AE608" s="31"/>
      <c r="AF608" s="31"/>
      <c r="AG608" s="31"/>
      <c r="AH608" s="31"/>
      <c r="AI608" s="31"/>
      <c r="AJ608" s="31"/>
      <c r="AK608" s="31"/>
      <c r="AL608" s="31"/>
      <c r="AM608" s="31"/>
      <c r="AN608" s="31"/>
      <c r="AO608" s="31"/>
      <c r="AP608" s="31"/>
    </row>
    <row r="609" ht="15.75" customHeight="1">
      <c r="A609" s="1321" t="s">
        <v>30</v>
      </c>
      <c r="B609" s="31"/>
      <c r="C609" s="31"/>
      <c r="D609" s="31"/>
      <c r="E609" s="31"/>
      <c r="F609" s="31"/>
      <c r="G609" s="31"/>
      <c r="H609" s="31"/>
      <c r="I609" s="31"/>
      <c r="J609" s="31"/>
      <c r="K609" s="31"/>
      <c r="L609" s="31"/>
      <c r="M609" s="31"/>
      <c r="N609" s="2"/>
      <c r="O609" s="31"/>
      <c r="P609" s="31"/>
      <c r="Q609" s="31"/>
      <c r="R609" s="1181"/>
      <c r="S609" s="31"/>
      <c r="T609" s="31"/>
      <c r="U609" s="2"/>
      <c r="V609" s="11"/>
      <c r="W609" s="31"/>
      <c r="X609" s="2"/>
      <c r="Y609" s="1383"/>
      <c r="Z609" s="31"/>
      <c r="AA609" s="2"/>
      <c r="AB609" s="31"/>
      <c r="AC609" s="31"/>
      <c r="AD609" s="31"/>
      <c r="AE609" s="31"/>
      <c r="AF609" s="31"/>
      <c r="AG609" s="31"/>
      <c r="AH609" s="31"/>
      <c r="AI609" s="31"/>
      <c r="AJ609" s="31"/>
      <c r="AK609" s="31"/>
      <c r="AL609" s="31"/>
      <c r="AM609" s="31"/>
      <c r="AN609" s="31"/>
      <c r="AO609" s="31"/>
      <c r="AP609" s="31"/>
    </row>
    <row r="610" ht="15.75" customHeight="1">
      <c r="A610" s="1321" t="s">
        <v>30</v>
      </c>
      <c r="B610" s="31"/>
      <c r="C610" s="31"/>
      <c r="D610" s="31"/>
      <c r="E610" s="31"/>
      <c r="F610" s="31"/>
      <c r="G610" s="31"/>
      <c r="H610" s="31"/>
      <c r="I610" s="31"/>
      <c r="J610" s="31"/>
      <c r="K610" s="31"/>
      <c r="L610" s="31"/>
      <c r="M610" s="31"/>
      <c r="N610" s="2"/>
      <c r="O610" s="31"/>
      <c r="P610" s="31"/>
      <c r="Q610" s="31"/>
      <c r="R610" s="1181"/>
      <c r="S610" s="31"/>
      <c r="T610" s="31"/>
      <c r="U610" s="2"/>
      <c r="V610" s="11"/>
      <c r="W610" s="31"/>
      <c r="X610" s="2"/>
      <c r="Y610" s="1383"/>
      <c r="Z610" s="31"/>
      <c r="AA610" s="2"/>
      <c r="AB610" s="31"/>
      <c r="AC610" s="31"/>
      <c r="AD610" s="31"/>
      <c r="AE610" s="31"/>
      <c r="AF610" s="31"/>
      <c r="AG610" s="31"/>
      <c r="AH610" s="31"/>
      <c r="AI610" s="31"/>
      <c r="AJ610" s="31"/>
      <c r="AK610" s="31"/>
      <c r="AL610" s="31"/>
      <c r="AM610" s="31"/>
      <c r="AN610" s="31"/>
      <c r="AO610" s="31"/>
      <c r="AP610" s="31"/>
    </row>
    <row r="611" ht="15.75" customHeight="1">
      <c r="A611" s="1321" t="s">
        <v>30</v>
      </c>
      <c r="B611" s="31"/>
      <c r="C611" s="31"/>
      <c r="D611" s="31"/>
      <c r="E611" s="31"/>
      <c r="F611" s="31"/>
      <c r="G611" s="31"/>
      <c r="H611" s="31"/>
      <c r="I611" s="31"/>
      <c r="J611" s="31"/>
      <c r="K611" s="31"/>
      <c r="L611" s="31"/>
      <c r="M611" s="31"/>
      <c r="N611" s="2"/>
      <c r="O611" s="31"/>
      <c r="P611" s="31"/>
      <c r="Q611" s="31"/>
      <c r="R611" s="1181"/>
      <c r="S611" s="31"/>
      <c r="T611" s="31"/>
      <c r="U611" s="2"/>
      <c r="V611" s="11"/>
      <c r="W611" s="31"/>
      <c r="X611" s="2"/>
      <c r="Y611" s="1383"/>
      <c r="Z611" s="31"/>
      <c r="AA611" s="2"/>
      <c r="AB611" s="31"/>
      <c r="AC611" s="31"/>
      <c r="AD611" s="31"/>
      <c r="AE611" s="31"/>
      <c r="AF611" s="31"/>
      <c r="AG611" s="31"/>
      <c r="AH611" s="31"/>
      <c r="AI611" s="31"/>
      <c r="AJ611" s="31"/>
      <c r="AK611" s="31"/>
      <c r="AL611" s="31"/>
      <c r="AM611" s="31"/>
      <c r="AN611" s="31"/>
      <c r="AO611" s="31"/>
      <c r="AP611" s="31"/>
    </row>
    <row r="612" ht="15.75" customHeight="1">
      <c r="A612" s="1321" t="s">
        <v>30</v>
      </c>
      <c r="B612" s="31"/>
      <c r="C612" s="31"/>
      <c r="D612" s="31"/>
      <c r="E612" s="31"/>
      <c r="F612" s="31"/>
      <c r="G612" s="31"/>
      <c r="H612" s="31"/>
      <c r="I612" s="31"/>
      <c r="J612" s="31"/>
      <c r="K612" s="31"/>
      <c r="L612" s="31"/>
      <c r="M612" s="31"/>
      <c r="N612" s="2"/>
      <c r="O612" s="31"/>
      <c r="P612" s="31"/>
      <c r="Q612" s="31"/>
      <c r="R612" s="1181"/>
      <c r="S612" s="31"/>
      <c r="T612" s="31"/>
      <c r="U612" s="2"/>
      <c r="V612" s="11"/>
      <c r="W612" s="31"/>
      <c r="X612" s="2"/>
      <c r="Y612" s="1383"/>
      <c r="Z612" s="31"/>
      <c r="AA612" s="2"/>
      <c r="AB612" s="31"/>
      <c r="AC612" s="31"/>
      <c r="AD612" s="31"/>
      <c r="AE612" s="31"/>
      <c r="AF612" s="31"/>
      <c r="AG612" s="31"/>
      <c r="AH612" s="31"/>
      <c r="AI612" s="31"/>
      <c r="AJ612" s="31"/>
      <c r="AK612" s="31"/>
      <c r="AL612" s="31"/>
      <c r="AM612" s="31"/>
      <c r="AN612" s="31"/>
      <c r="AO612" s="31"/>
      <c r="AP612" s="31"/>
    </row>
    <row r="613" ht="15.75" customHeight="1">
      <c r="A613" s="1321" t="s">
        <v>30</v>
      </c>
      <c r="B613" s="31"/>
      <c r="C613" s="31"/>
      <c r="D613" s="31"/>
      <c r="E613" s="31"/>
      <c r="F613" s="31"/>
      <c r="G613" s="31"/>
      <c r="H613" s="31"/>
      <c r="I613" s="31"/>
      <c r="J613" s="31"/>
      <c r="K613" s="31"/>
      <c r="L613" s="31"/>
      <c r="M613" s="31"/>
      <c r="N613" s="2"/>
      <c r="O613" s="31"/>
      <c r="P613" s="31"/>
      <c r="Q613" s="31"/>
      <c r="R613" s="1181"/>
      <c r="S613" s="31"/>
      <c r="T613" s="31"/>
      <c r="U613" s="2"/>
      <c r="V613" s="11"/>
      <c r="W613" s="31"/>
      <c r="X613" s="2"/>
      <c r="Y613" s="1383"/>
      <c r="Z613" s="31"/>
      <c r="AA613" s="2"/>
      <c r="AB613" s="31"/>
      <c r="AC613" s="31"/>
      <c r="AD613" s="31"/>
      <c r="AE613" s="31"/>
      <c r="AF613" s="31"/>
      <c r="AG613" s="31"/>
      <c r="AH613" s="31"/>
      <c r="AI613" s="31"/>
      <c r="AJ613" s="31"/>
      <c r="AK613" s="31"/>
      <c r="AL613" s="31"/>
      <c r="AM613" s="31"/>
      <c r="AN613" s="31"/>
      <c r="AO613" s="31"/>
      <c r="AP613" s="31"/>
    </row>
    <row r="614" ht="15.75" customHeight="1">
      <c r="A614" s="1321" t="s">
        <v>30</v>
      </c>
      <c r="B614" s="31"/>
      <c r="C614" s="31"/>
      <c r="D614" s="31"/>
      <c r="E614" s="31"/>
      <c r="F614" s="31"/>
      <c r="G614" s="31"/>
      <c r="H614" s="31"/>
      <c r="I614" s="31"/>
      <c r="J614" s="31"/>
      <c r="K614" s="31"/>
      <c r="L614" s="31"/>
      <c r="M614" s="31"/>
      <c r="N614" s="2"/>
      <c r="O614" s="31"/>
      <c r="P614" s="31"/>
      <c r="Q614" s="31"/>
      <c r="R614" s="1181"/>
      <c r="S614" s="31"/>
      <c r="T614" s="31"/>
      <c r="U614" s="2"/>
      <c r="V614" s="11"/>
      <c r="W614" s="31"/>
      <c r="X614" s="2"/>
      <c r="Y614" s="1383"/>
      <c r="Z614" s="31"/>
      <c r="AA614" s="2"/>
      <c r="AB614" s="31"/>
      <c r="AC614" s="31"/>
      <c r="AD614" s="31"/>
      <c r="AE614" s="31"/>
      <c r="AF614" s="31"/>
      <c r="AG614" s="31"/>
      <c r="AH614" s="31"/>
      <c r="AI614" s="31"/>
      <c r="AJ614" s="31"/>
      <c r="AK614" s="31"/>
      <c r="AL614" s="31"/>
      <c r="AM614" s="31"/>
      <c r="AN614" s="31"/>
      <c r="AO614" s="31"/>
      <c r="AP614" s="31"/>
    </row>
    <row r="615" ht="15.75" customHeight="1">
      <c r="A615" s="1321" t="s">
        <v>30</v>
      </c>
      <c r="B615" s="31"/>
      <c r="C615" s="31"/>
      <c r="D615" s="31"/>
      <c r="E615" s="31"/>
      <c r="F615" s="31"/>
      <c r="G615" s="31"/>
      <c r="H615" s="31"/>
      <c r="I615" s="31"/>
      <c r="J615" s="31"/>
      <c r="K615" s="31"/>
      <c r="L615" s="31"/>
      <c r="M615" s="31"/>
      <c r="N615" s="2"/>
      <c r="O615" s="31"/>
      <c r="P615" s="31"/>
      <c r="Q615" s="31"/>
      <c r="R615" s="1181"/>
      <c r="S615" s="31"/>
      <c r="T615" s="31"/>
      <c r="U615" s="2"/>
      <c r="V615" s="11"/>
      <c r="W615" s="31"/>
      <c r="X615" s="2"/>
      <c r="Y615" s="1383"/>
      <c r="Z615" s="31"/>
      <c r="AA615" s="2"/>
      <c r="AB615" s="31"/>
      <c r="AC615" s="31"/>
      <c r="AD615" s="31"/>
      <c r="AE615" s="31"/>
      <c r="AF615" s="31"/>
      <c r="AG615" s="31"/>
      <c r="AH615" s="31"/>
      <c r="AI615" s="31"/>
      <c r="AJ615" s="31"/>
      <c r="AK615" s="31"/>
      <c r="AL615" s="31"/>
      <c r="AM615" s="31"/>
      <c r="AN615" s="31"/>
      <c r="AO615" s="31"/>
      <c r="AP615" s="31"/>
    </row>
    <row r="616" ht="15.75" customHeight="1">
      <c r="A616" s="1321" t="s">
        <v>30</v>
      </c>
      <c r="B616" s="31"/>
      <c r="C616" s="31"/>
      <c r="D616" s="31"/>
      <c r="E616" s="31"/>
      <c r="F616" s="31"/>
      <c r="G616" s="31"/>
      <c r="H616" s="31"/>
      <c r="I616" s="31"/>
      <c r="J616" s="31"/>
      <c r="K616" s="31"/>
      <c r="L616" s="31"/>
      <c r="M616" s="31"/>
      <c r="N616" s="2"/>
      <c r="O616" s="31"/>
      <c r="P616" s="31"/>
      <c r="Q616" s="31"/>
      <c r="R616" s="1181"/>
      <c r="S616" s="31"/>
      <c r="T616" s="31"/>
      <c r="U616" s="2"/>
      <c r="V616" s="11"/>
      <c r="W616" s="31"/>
      <c r="X616" s="2"/>
      <c r="Y616" s="1383"/>
      <c r="Z616" s="31"/>
      <c r="AA616" s="2"/>
      <c r="AB616" s="31"/>
      <c r="AC616" s="31"/>
      <c r="AD616" s="31"/>
      <c r="AE616" s="31"/>
      <c r="AF616" s="31"/>
      <c r="AG616" s="31"/>
      <c r="AH616" s="31"/>
      <c r="AI616" s="31"/>
      <c r="AJ616" s="31"/>
      <c r="AK616" s="31"/>
      <c r="AL616" s="31"/>
      <c r="AM616" s="31"/>
      <c r="AN616" s="31"/>
      <c r="AO616" s="31"/>
      <c r="AP616" s="31"/>
    </row>
    <row r="617" ht="15.75" customHeight="1">
      <c r="A617" s="1321" t="s">
        <v>30</v>
      </c>
      <c r="B617" s="31"/>
      <c r="C617" s="31"/>
      <c r="D617" s="31"/>
      <c r="E617" s="31"/>
      <c r="F617" s="31"/>
      <c r="G617" s="31"/>
      <c r="H617" s="31"/>
      <c r="I617" s="31"/>
      <c r="J617" s="31"/>
      <c r="K617" s="31"/>
      <c r="L617" s="31"/>
      <c r="M617" s="31"/>
      <c r="N617" s="2"/>
      <c r="O617" s="31"/>
      <c r="P617" s="31"/>
      <c r="Q617" s="31"/>
      <c r="R617" s="1181"/>
      <c r="S617" s="31"/>
      <c r="T617" s="31"/>
      <c r="U617" s="2"/>
      <c r="V617" s="11"/>
      <c r="W617" s="31"/>
      <c r="X617" s="2"/>
      <c r="Y617" s="1383"/>
      <c r="Z617" s="31"/>
      <c r="AA617" s="2"/>
      <c r="AB617" s="31"/>
      <c r="AC617" s="31"/>
      <c r="AD617" s="31"/>
      <c r="AE617" s="31"/>
      <c r="AF617" s="31"/>
      <c r="AG617" s="31"/>
      <c r="AH617" s="31"/>
      <c r="AI617" s="31"/>
      <c r="AJ617" s="31"/>
      <c r="AK617" s="31"/>
      <c r="AL617" s="31"/>
      <c r="AM617" s="31"/>
      <c r="AN617" s="31"/>
      <c r="AO617" s="31"/>
      <c r="AP617" s="31"/>
    </row>
    <row r="618" ht="15.75" customHeight="1">
      <c r="A618" s="1321" t="s">
        <v>30</v>
      </c>
      <c r="B618" s="31"/>
      <c r="C618" s="31"/>
      <c r="D618" s="31"/>
      <c r="E618" s="31"/>
      <c r="F618" s="31"/>
      <c r="G618" s="31"/>
      <c r="H618" s="31"/>
      <c r="I618" s="31"/>
      <c r="J618" s="31"/>
      <c r="K618" s="31"/>
      <c r="L618" s="31"/>
      <c r="M618" s="31"/>
      <c r="N618" s="2"/>
      <c r="O618" s="31"/>
      <c r="P618" s="31"/>
      <c r="Q618" s="31"/>
      <c r="R618" s="1181"/>
      <c r="S618" s="31"/>
      <c r="T618" s="31"/>
      <c r="U618" s="2"/>
      <c r="V618" s="11"/>
      <c r="W618" s="31"/>
      <c r="X618" s="2"/>
      <c r="Y618" s="1383"/>
      <c r="Z618" s="31"/>
      <c r="AA618" s="2"/>
      <c r="AB618" s="31"/>
      <c r="AC618" s="31"/>
      <c r="AD618" s="31"/>
      <c r="AE618" s="31"/>
      <c r="AF618" s="31"/>
      <c r="AG618" s="31"/>
      <c r="AH618" s="31"/>
      <c r="AI618" s="31"/>
      <c r="AJ618" s="31"/>
      <c r="AK618" s="31"/>
      <c r="AL618" s="31"/>
      <c r="AM618" s="31"/>
      <c r="AN618" s="31"/>
      <c r="AO618" s="31"/>
      <c r="AP618" s="31"/>
    </row>
    <row r="619" ht="15.75" customHeight="1">
      <c r="A619" s="1321" t="s">
        <v>30</v>
      </c>
      <c r="B619" s="31"/>
      <c r="C619" s="31"/>
      <c r="D619" s="31"/>
      <c r="E619" s="31"/>
      <c r="F619" s="31"/>
      <c r="G619" s="31"/>
      <c r="H619" s="31"/>
      <c r="I619" s="31"/>
      <c r="J619" s="31"/>
      <c r="K619" s="31"/>
      <c r="L619" s="31"/>
      <c r="M619" s="31"/>
      <c r="N619" s="2"/>
      <c r="O619" s="31"/>
      <c r="P619" s="31"/>
      <c r="Q619" s="31"/>
      <c r="R619" s="1181"/>
      <c r="S619" s="31"/>
      <c r="T619" s="31"/>
      <c r="U619" s="2"/>
      <c r="V619" s="11"/>
      <c r="W619" s="31"/>
      <c r="X619" s="2"/>
      <c r="Y619" s="1383"/>
      <c r="Z619" s="31"/>
      <c r="AA619" s="2"/>
      <c r="AB619" s="31"/>
      <c r="AC619" s="31"/>
      <c r="AD619" s="31"/>
      <c r="AE619" s="31"/>
      <c r="AF619" s="31"/>
      <c r="AG619" s="31"/>
      <c r="AH619" s="31"/>
      <c r="AI619" s="31"/>
      <c r="AJ619" s="31"/>
      <c r="AK619" s="31"/>
      <c r="AL619" s="31"/>
      <c r="AM619" s="31"/>
      <c r="AN619" s="31"/>
      <c r="AO619" s="31"/>
      <c r="AP619" s="31"/>
    </row>
    <row r="620" ht="15.75" customHeight="1">
      <c r="A620" s="1321" t="s">
        <v>30</v>
      </c>
      <c r="B620" s="31"/>
      <c r="C620" s="31"/>
      <c r="D620" s="31"/>
      <c r="E620" s="31"/>
      <c r="F620" s="31"/>
      <c r="G620" s="31"/>
      <c r="H620" s="31"/>
      <c r="I620" s="31"/>
      <c r="J620" s="31"/>
      <c r="K620" s="31"/>
      <c r="L620" s="31"/>
      <c r="M620" s="31"/>
      <c r="N620" s="2"/>
      <c r="O620" s="31"/>
      <c r="P620" s="31"/>
      <c r="Q620" s="31"/>
      <c r="R620" s="1181"/>
      <c r="S620" s="31"/>
      <c r="T620" s="31"/>
      <c r="U620" s="2"/>
      <c r="V620" s="11"/>
      <c r="W620" s="31"/>
      <c r="X620" s="2"/>
      <c r="Y620" s="1383"/>
      <c r="Z620" s="31"/>
      <c r="AA620" s="2"/>
      <c r="AB620" s="31"/>
      <c r="AC620" s="31"/>
      <c r="AD620" s="31"/>
      <c r="AE620" s="31"/>
      <c r="AF620" s="31"/>
      <c r="AG620" s="31"/>
      <c r="AH620" s="31"/>
      <c r="AI620" s="31"/>
      <c r="AJ620" s="31"/>
      <c r="AK620" s="31"/>
      <c r="AL620" s="31"/>
      <c r="AM620" s="31"/>
      <c r="AN620" s="31"/>
      <c r="AO620" s="31"/>
      <c r="AP620" s="31"/>
    </row>
    <row r="621" ht="15.75" customHeight="1">
      <c r="A621" s="1321" t="s">
        <v>30</v>
      </c>
      <c r="B621" s="31"/>
      <c r="C621" s="31"/>
      <c r="D621" s="31"/>
      <c r="E621" s="31"/>
      <c r="F621" s="31"/>
      <c r="G621" s="31"/>
      <c r="H621" s="31"/>
      <c r="I621" s="31"/>
      <c r="J621" s="31"/>
      <c r="K621" s="31"/>
      <c r="L621" s="31"/>
      <c r="M621" s="31"/>
      <c r="N621" s="2"/>
      <c r="O621" s="31"/>
      <c r="P621" s="31"/>
      <c r="Q621" s="31"/>
      <c r="R621" s="1181"/>
      <c r="S621" s="31"/>
      <c r="T621" s="31"/>
      <c r="U621" s="2"/>
      <c r="V621" s="11"/>
      <c r="W621" s="31"/>
      <c r="X621" s="2"/>
      <c r="Y621" s="1383"/>
      <c r="Z621" s="31"/>
      <c r="AA621" s="2"/>
      <c r="AB621" s="31"/>
      <c r="AC621" s="31"/>
      <c r="AD621" s="31"/>
      <c r="AE621" s="31"/>
      <c r="AF621" s="31"/>
      <c r="AG621" s="31"/>
      <c r="AH621" s="31"/>
      <c r="AI621" s="31"/>
      <c r="AJ621" s="31"/>
      <c r="AK621" s="31"/>
      <c r="AL621" s="31"/>
      <c r="AM621" s="31"/>
      <c r="AN621" s="31"/>
      <c r="AO621" s="31"/>
      <c r="AP621" s="31"/>
    </row>
    <row r="622" ht="15.75" customHeight="1">
      <c r="A622" s="1321" t="s">
        <v>30</v>
      </c>
      <c r="B622" s="31"/>
      <c r="C622" s="31"/>
      <c r="D622" s="31"/>
      <c r="E622" s="31"/>
      <c r="F622" s="31"/>
      <c r="G622" s="31"/>
      <c r="H622" s="31"/>
      <c r="I622" s="31"/>
      <c r="J622" s="31"/>
      <c r="K622" s="31"/>
      <c r="L622" s="31"/>
      <c r="M622" s="31"/>
      <c r="N622" s="2"/>
      <c r="O622" s="31"/>
      <c r="P622" s="31"/>
      <c r="Q622" s="31"/>
      <c r="R622" s="1181"/>
      <c r="S622" s="31"/>
      <c r="T622" s="31"/>
      <c r="U622" s="2"/>
      <c r="V622" s="11"/>
      <c r="W622" s="31"/>
      <c r="X622" s="2"/>
      <c r="Y622" s="1383"/>
      <c r="Z622" s="31"/>
      <c r="AA622" s="2"/>
      <c r="AB622" s="31"/>
      <c r="AC622" s="31"/>
      <c r="AD622" s="31"/>
      <c r="AE622" s="31"/>
      <c r="AF622" s="31"/>
      <c r="AG622" s="31"/>
      <c r="AH622" s="31"/>
      <c r="AI622" s="31"/>
      <c r="AJ622" s="31"/>
      <c r="AK622" s="31"/>
      <c r="AL622" s="31"/>
      <c r="AM622" s="31"/>
      <c r="AN622" s="31"/>
      <c r="AO622" s="31"/>
      <c r="AP622" s="31"/>
    </row>
    <row r="623" ht="15.75" customHeight="1">
      <c r="A623" s="1321" t="s">
        <v>30</v>
      </c>
      <c r="B623" s="31"/>
      <c r="C623" s="31"/>
      <c r="D623" s="31"/>
      <c r="E623" s="31"/>
      <c r="F623" s="31"/>
      <c r="G623" s="31"/>
      <c r="H623" s="31"/>
      <c r="I623" s="31"/>
      <c r="J623" s="31"/>
      <c r="K623" s="31"/>
      <c r="L623" s="31"/>
      <c r="M623" s="31"/>
      <c r="N623" s="2"/>
      <c r="O623" s="31"/>
      <c r="P623" s="31"/>
      <c r="Q623" s="31"/>
      <c r="R623" s="1181"/>
      <c r="S623" s="31"/>
      <c r="T623" s="31"/>
      <c r="U623" s="2"/>
      <c r="V623" s="11"/>
      <c r="W623" s="31"/>
      <c r="X623" s="2"/>
      <c r="Y623" s="1383"/>
      <c r="Z623" s="31"/>
      <c r="AA623" s="2"/>
      <c r="AB623" s="31"/>
      <c r="AC623" s="31"/>
      <c r="AD623" s="31"/>
      <c r="AE623" s="31"/>
      <c r="AF623" s="31"/>
      <c r="AG623" s="31"/>
      <c r="AH623" s="31"/>
      <c r="AI623" s="31"/>
      <c r="AJ623" s="31"/>
      <c r="AK623" s="31"/>
      <c r="AL623" s="31"/>
      <c r="AM623" s="31"/>
      <c r="AN623" s="31"/>
      <c r="AO623" s="31"/>
      <c r="AP623" s="31"/>
    </row>
    <row r="624" ht="15.75" customHeight="1">
      <c r="A624" s="1321" t="s">
        <v>30</v>
      </c>
      <c r="B624" s="31"/>
      <c r="C624" s="31"/>
      <c r="D624" s="31"/>
      <c r="E624" s="31"/>
      <c r="F624" s="31"/>
      <c r="G624" s="31"/>
      <c r="H624" s="31"/>
      <c r="I624" s="31"/>
      <c r="J624" s="31"/>
      <c r="K624" s="31"/>
      <c r="L624" s="31"/>
      <c r="M624" s="31"/>
      <c r="N624" s="2"/>
      <c r="O624" s="31"/>
      <c r="P624" s="31"/>
      <c r="Q624" s="31"/>
      <c r="R624" s="1181"/>
      <c r="S624" s="31"/>
      <c r="T624" s="31"/>
      <c r="U624" s="2"/>
      <c r="V624" s="11"/>
      <c r="W624" s="31"/>
      <c r="X624" s="2"/>
      <c r="Y624" s="1383"/>
      <c r="Z624" s="31"/>
      <c r="AA624" s="2"/>
      <c r="AB624" s="31"/>
      <c r="AC624" s="31"/>
      <c r="AD624" s="31"/>
      <c r="AE624" s="31"/>
      <c r="AF624" s="31"/>
      <c r="AG624" s="31"/>
      <c r="AH624" s="31"/>
      <c r="AI624" s="31"/>
      <c r="AJ624" s="31"/>
      <c r="AK624" s="31"/>
      <c r="AL624" s="31"/>
      <c r="AM624" s="31"/>
      <c r="AN624" s="31"/>
      <c r="AO624" s="31"/>
      <c r="AP624" s="31"/>
    </row>
    <row r="625" ht="15.75" customHeight="1">
      <c r="A625" s="1321" t="s">
        <v>30</v>
      </c>
      <c r="B625" s="31"/>
      <c r="C625" s="31"/>
      <c r="D625" s="31"/>
      <c r="E625" s="31"/>
      <c r="F625" s="31"/>
      <c r="G625" s="31"/>
      <c r="H625" s="31"/>
      <c r="I625" s="31"/>
      <c r="J625" s="31"/>
      <c r="K625" s="31"/>
      <c r="L625" s="31"/>
      <c r="M625" s="31"/>
      <c r="N625" s="2"/>
      <c r="O625" s="31"/>
      <c r="P625" s="31"/>
      <c r="Q625" s="31"/>
      <c r="R625" s="1181"/>
      <c r="S625" s="31"/>
      <c r="T625" s="31"/>
      <c r="U625" s="2"/>
      <c r="V625" s="11"/>
      <c r="W625" s="31"/>
      <c r="X625" s="2"/>
      <c r="Y625" s="1383"/>
      <c r="Z625" s="31"/>
      <c r="AA625" s="2"/>
      <c r="AB625" s="31"/>
      <c r="AC625" s="31"/>
      <c r="AD625" s="31"/>
      <c r="AE625" s="31"/>
      <c r="AF625" s="31"/>
      <c r="AG625" s="31"/>
      <c r="AH625" s="31"/>
      <c r="AI625" s="31"/>
      <c r="AJ625" s="31"/>
      <c r="AK625" s="31"/>
      <c r="AL625" s="31"/>
      <c r="AM625" s="31"/>
      <c r="AN625" s="31"/>
      <c r="AO625" s="31"/>
      <c r="AP625" s="31"/>
    </row>
    <row r="626" ht="15.75" customHeight="1">
      <c r="A626" s="1321" t="s">
        <v>30</v>
      </c>
      <c r="B626" s="31"/>
      <c r="C626" s="31"/>
      <c r="D626" s="31"/>
      <c r="E626" s="31"/>
      <c r="F626" s="31"/>
      <c r="G626" s="31"/>
      <c r="H626" s="31"/>
      <c r="I626" s="31"/>
      <c r="J626" s="31"/>
      <c r="K626" s="31"/>
      <c r="L626" s="31"/>
      <c r="M626" s="31"/>
      <c r="N626" s="2"/>
      <c r="O626" s="31"/>
      <c r="P626" s="31"/>
      <c r="Q626" s="31"/>
      <c r="R626" s="1181"/>
      <c r="S626" s="31"/>
      <c r="T626" s="31"/>
      <c r="U626" s="2"/>
      <c r="V626" s="11"/>
      <c r="W626" s="31"/>
      <c r="X626" s="2"/>
      <c r="Y626" s="1383"/>
      <c r="Z626" s="31"/>
      <c r="AA626" s="2"/>
      <c r="AB626" s="31"/>
      <c r="AC626" s="31"/>
      <c r="AD626" s="31"/>
      <c r="AE626" s="31"/>
      <c r="AF626" s="31"/>
      <c r="AG626" s="31"/>
      <c r="AH626" s="31"/>
      <c r="AI626" s="31"/>
      <c r="AJ626" s="31"/>
      <c r="AK626" s="31"/>
      <c r="AL626" s="31"/>
      <c r="AM626" s="31"/>
      <c r="AN626" s="31"/>
      <c r="AO626" s="31"/>
      <c r="AP626" s="31"/>
    </row>
    <row r="627" ht="15.75" customHeight="1">
      <c r="A627" s="1321" t="s">
        <v>30</v>
      </c>
      <c r="B627" s="31"/>
      <c r="C627" s="31"/>
      <c r="D627" s="31"/>
      <c r="E627" s="31"/>
      <c r="F627" s="31"/>
      <c r="G627" s="31"/>
      <c r="H627" s="31"/>
      <c r="I627" s="31"/>
      <c r="J627" s="31"/>
      <c r="K627" s="31"/>
      <c r="L627" s="31"/>
      <c r="M627" s="31"/>
      <c r="N627" s="2"/>
      <c r="O627" s="31"/>
      <c r="P627" s="31"/>
      <c r="Q627" s="31"/>
      <c r="R627" s="1181"/>
      <c r="S627" s="31"/>
      <c r="T627" s="31"/>
      <c r="U627" s="2"/>
      <c r="V627" s="11"/>
      <c r="W627" s="31"/>
      <c r="X627" s="2"/>
      <c r="Y627" s="1383"/>
      <c r="Z627" s="31"/>
      <c r="AA627" s="2"/>
      <c r="AB627" s="31"/>
      <c r="AC627" s="31"/>
      <c r="AD627" s="31"/>
      <c r="AE627" s="31"/>
      <c r="AF627" s="31"/>
      <c r="AG627" s="31"/>
      <c r="AH627" s="31"/>
      <c r="AI627" s="31"/>
      <c r="AJ627" s="31"/>
      <c r="AK627" s="31"/>
      <c r="AL627" s="31"/>
      <c r="AM627" s="31"/>
      <c r="AN627" s="31"/>
      <c r="AO627" s="31"/>
      <c r="AP627" s="31"/>
    </row>
    <row r="628" ht="15.75" customHeight="1">
      <c r="A628" s="1321" t="s">
        <v>30</v>
      </c>
      <c r="B628" s="31"/>
      <c r="C628" s="31"/>
      <c r="D628" s="31"/>
      <c r="E628" s="31"/>
      <c r="F628" s="31"/>
      <c r="G628" s="31"/>
      <c r="H628" s="31"/>
      <c r="I628" s="31"/>
      <c r="J628" s="31"/>
      <c r="K628" s="31"/>
      <c r="L628" s="31"/>
      <c r="M628" s="31"/>
      <c r="N628" s="2"/>
      <c r="O628" s="31"/>
      <c r="P628" s="31"/>
      <c r="Q628" s="31"/>
      <c r="R628" s="1181"/>
      <c r="S628" s="31"/>
      <c r="T628" s="31"/>
      <c r="U628" s="2"/>
      <c r="V628" s="11"/>
      <c r="W628" s="31"/>
      <c r="X628" s="2"/>
      <c r="Y628" s="1383"/>
      <c r="Z628" s="31"/>
      <c r="AA628" s="2"/>
      <c r="AB628" s="31"/>
      <c r="AC628" s="31"/>
      <c r="AD628" s="31"/>
      <c r="AE628" s="31"/>
      <c r="AF628" s="31"/>
      <c r="AG628" s="31"/>
      <c r="AH628" s="31"/>
      <c r="AI628" s="31"/>
      <c r="AJ628" s="31"/>
      <c r="AK628" s="31"/>
      <c r="AL628" s="31"/>
      <c r="AM628" s="31"/>
      <c r="AN628" s="31"/>
      <c r="AO628" s="31"/>
      <c r="AP628" s="31"/>
    </row>
    <row r="629" ht="15.75" customHeight="1">
      <c r="A629" s="1321" t="s">
        <v>30</v>
      </c>
      <c r="B629" s="31"/>
      <c r="C629" s="31"/>
      <c r="D629" s="31"/>
      <c r="E629" s="31"/>
      <c r="F629" s="31"/>
      <c r="G629" s="31"/>
      <c r="H629" s="31"/>
      <c r="I629" s="31"/>
      <c r="J629" s="31"/>
      <c r="K629" s="31"/>
      <c r="L629" s="31"/>
      <c r="M629" s="31"/>
      <c r="N629" s="2"/>
      <c r="O629" s="31"/>
      <c r="P629" s="31"/>
      <c r="Q629" s="31"/>
      <c r="R629" s="1181"/>
      <c r="S629" s="31"/>
      <c r="T629" s="31"/>
      <c r="U629" s="2"/>
      <c r="V629" s="11"/>
      <c r="W629" s="31"/>
      <c r="X629" s="2"/>
      <c r="Y629" s="1383"/>
      <c r="Z629" s="31"/>
      <c r="AA629" s="2"/>
      <c r="AB629" s="31"/>
      <c r="AC629" s="31"/>
      <c r="AD629" s="31"/>
      <c r="AE629" s="31"/>
      <c r="AF629" s="31"/>
      <c r="AG629" s="31"/>
      <c r="AH629" s="31"/>
      <c r="AI629" s="31"/>
      <c r="AJ629" s="31"/>
      <c r="AK629" s="31"/>
      <c r="AL629" s="31"/>
      <c r="AM629" s="31"/>
      <c r="AN629" s="31"/>
      <c r="AO629" s="31"/>
      <c r="AP629" s="31"/>
    </row>
    <row r="630" ht="15.75" customHeight="1">
      <c r="A630" s="1321" t="s">
        <v>30</v>
      </c>
      <c r="B630" s="31"/>
      <c r="C630" s="31"/>
      <c r="D630" s="31"/>
      <c r="E630" s="31"/>
      <c r="F630" s="31"/>
      <c r="G630" s="31"/>
      <c r="H630" s="31"/>
      <c r="I630" s="31"/>
      <c r="J630" s="31"/>
      <c r="K630" s="31"/>
      <c r="L630" s="31"/>
      <c r="M630" s="31"/>
      <c r="N630" s="2"/>
      <c r="O630" s="31"/>
      <c r="P630" s="31"/>
      <c r="Q630" s="31"/>
      <c r="R630" s="1181"/>
      <c r="S630" s="31"/>
      <c r="T630" s="31"/>
      <c r="U630" s="2"/>
      <c r="V630" s="11"/>
      <c r="W630" s="31"/>
      <c r="X630" s="2"/>
      <c r="Y630" s="1383"/>
      <c r="Z630" s="31"/>
      <c r="AA630" s="2"/>
      <c r="AB630" s="31"/>
      <c r="AC630" s="31"/>
      <c r="AD630" s="31"/>
      <c r="AE630" s="31"/>
      <c r="AF630" s="31"/>
      <c r="AG630" s="31"/>
      <c r="AH630" s="31"/>
      <c r="AI630" s="31"/>
      <c r="AJ630" s="31"/>
      <c r="AK630" s="31"/>
      <c r="AL630" s="31"/>
      <c r="AM630" s="31"/>
      <c r="AN630" s="31"/>
      <c r="AO630" s="31"/>
      <c r="AP630" s="31"/>
    </row>
    <row r="631" ht="15.75" customHeight="1">
      <c r="A631" s="1321" t="s">
        <v>30</v>
      </c>
      <c r="B631" s="31"/>
      <c r="C631" s="31"/>
      <c r="D631" s="31"/>
      <c r="E631" s="31"/>
      <c r="F631" s="31"/>
      <c r="G631" s="31"/>
      <c r="H631" s="31"/>
      <c r="I631" s="31"/>
      <c r="J631" s="31"/>
      <c r="K631" s="31"/>
      <c r="L631" s="31"/>
      <c r="M631" s="31"/>
      <c r="N631" s="2"/>
      <c r="O631" s="31"/>
      <c r="P631" s="31"/>
      <c r="Q631" s="31"/>
      <c r="R631" s="1181"/>
      <c r="S631" s="31"/>
      <c r="T631" s="31"/>
      <c r="U631" s="2"/>
      <c r="V631" s="11"/>
      <c r="W631" s="31"/>
      <c r="X631" s="2"/>
      <c r="Y631" s="1383"/>
      <c r="Z631" s="31"/>
      <c r="AA631" s="2"/>
      <c r="AB631" s="31"/>
      <c r="AC631" s="31"/>
      <c r="AD631" s="31"/>
      <c r="AE631" s="31"/>
      <c r="AF631" s="31"/>
      <c r="AG631" s="31"/>
      <c r="AH631" s="31"/>
      <c r="AI631" s="31"/>
      <c r="AJ631" s="31"/>
      <c r="AK631" s="31"/>
      <c r="AL631" s="31"/>
      <c r="AM631" s="31"/>
      <c r="AN631" s="31"/>
      <c r="AO631" s="31"/>
      <c r="AP631" s="31"/>
    </row>
    <row r="632" ht="15.75" customHeight="1">
      <c r="A632" s="1321" t="s">
        <v>30</v>
      </c>
      <c r="B632" s="31"/>
      <c r="C632" s="31"/>
      <c r="D632" s="31"/>
      <c r="E632" s="31"/>
      <c r="F632" s="31"/>
      <c r="G632" s="31"/>
      <c r="H632" s="31"/>
      <c r="I632" s="31"/>
      <c r="J632" s="31"/>
      <c r="K632" s="31"/>
      <c r="L632" s="31"/>
      <c r="M632" s="31"/>
      <c r="N632" s="2"/>
      <c r="O632" s="31"/>
      <c r="P632" s="31"/>
      <c r="Q632" s="31"/>
      <c r="R632" s="1181"/>
      <c r="S632" s="31"/>
      <c r="T632" s="31"/>
      <c r="U632" s="2"/>
      <c r="V632" s="11"/>
      <c r="W632" s="31"/>
      <c r="X632" s="2"/>
      <c r="Y632" s="1383"/>
      <c r="Z632" s="31"/>
      <c r="AA632" s="2"/>
      <c r="AB632" s="31"/>
      <c r="AC632" s="31"/>
      <c r="AD632" s="31"/>
      <c r="AE632" s="31"/>
      <c r="AF632" s="31"/>
      <c r="AG632" s="31"/>
      <c r="AH632" s="31"/>
      <c r="AI632" s="31"/>
      <c r="AJ632" s="31"/>
      <c r="AK632" s="31"/>
      <c r="AL632" s="31"/>
      <c r="AM632" s="31"/>
      <c r="AN632" s="31"/>
      <c r="AO632" s="31"/>
      <c r="AP632" s="31"/>
    </row>
    <row r="633" ht="15.75" customHeight="1">
      <c r="A633" s="1321" t="s">
        <v>30</v>
      </c>
      <c r="B633" s="31"/>
      <c r="C633" s="31"/>
      <c r="D633" s="31"/>
      <c r="E633" s="31"/>
      <c r="F633" s="31"/>
      <c r="G633" s="31"/>
      <c r="H633" s="31"/>
      <c r="I633" s="31"/>
      <c r="J633" s="31"/>
      <c r="K633" s="31"/>
      <c r="L633" s="31"/>
      <c r="M633" s="31"/>
      <c r="N633" s="2"/>
      <c r="O633" s="31"/>
      <c r="P633" s="31"/>
      <c r="Q633" s="31"/>
      <c r="R633" s="1181"/>
      <c r="S633" s="31"/>
      <c r="T633" s="31"/>
      <c r="U633" s="2"/>
      <c r="V633" s="11"/>
      <c r="W633" s="31"/>
      <c r="X633" s="2"/>
      <c r="Y633" s="1383"/>
      <c r="Z633" s="31"/>
      <c r="AA633" s="2"/>
      <c r="AB633" s="31"/>
      <c r="AC633" s="31"/>
      <c r="AD633" s="31"/>
      <c r="AE633" s="31"/>
      <c r="AF633" s="31"/>
      <c r="AG633" s="31"/>
      <c r="AH633" s="31"/>
      <c r="AI633" s="31"/>
      <c r="AJ633" s="31"/>
      <c r="AK633" s="31"/>
      <c r="AL633" s="31"/>
      <c r="AM633" s="31"/>
      <c r="AN633" s="31"/>
      <c r="AO633" s="31"/>
      <c r="AP633" s="31"/>
    </row>
    <row r="634" ht="15.75" customHeight="1">
      <c r="A634" s="1321" t="s">
        <v>30</v>
      </c>
      <c r="B634" s="31"/>
      <c r="C634" s="31"/>
      <c r="D634" s="31"/>
      <c r="E634" s="31"/>
      <c r="F634" s="31"/>
      <c r="G634" s="31"/>
      <c r="H634" s="31"/>
      <c r="I634" s="31"/>
      <c r="J634" s="31"/>
      <c r="K634" s="31"/>
      <c r="L634" s="31"/>
      <c r="M634" s="31"/>
      <c r="N634" s="2"/>
      <c r="O634" s="31"/>
      <c r="P634" s="31"/>
      <c r="Q634" s="31"/>
      <c r="R634" s="1181"/>
      <c r="S634" s="31"/>
      <c r="T634" s="31"/>
      <c r="U634" s="2"/>
      <c r="V634" s="11"/>
      <c r="W634" s="31"/>
      <c r="X634" s="2"/>
      <c r="Y634" s="1383"/>
      <c r="Z634" s="31"/>
      <c r="AA634" s="2"/>
      <c r="AB634" s="31"/>
      <c r="AC634" s="31"/>
      <c r="AD634" s="31"/>
      <c r="AE634" s="31"/>
      <c r="AF634" s="31"/>
      <c r="AG634" s="31"/>
      <c r="AH634" s="31"/>
      <c r="AI634" s="31"/>
      <c r="AJ634" s="31"/>
      <c r="AK634" s="31"/>
      <c r="AL634" s="31"/>
      <c r="AM634" s="31"/>
      <c r="AN634" s="31"/>
      <c r="AO634" s="31"/>
      <c r="AP634" s="31"/>
    </row>
    <row r="635" ht="15.75" customHeight="1">
      <c r="A635" s="1321" t="s">
        <v>30</v>
      </c>
      <c r="B635" s="31"/>
      <c r="C635" s="31"/>
      <c r="D635" s="31"/>
      <c r="E635" s="31"/>
      <c r="F635" s="31"/>
      <c r="G635" s="31"/>
      <c r="H635" s="31"/>
      <c r="I635" s="31"/>
      <c r="J635" s="31"/>
      <c r="K635" s="31"/>
      <c r="L635" s="31"/>
      <c r="M635" s="31"/>
      <c r="N635" s="2"/>
      <c r="O635" s="31"/>
      <c r="P635" s="31"/>
      <c r="Q635" s="31"/>
      <c r="R635" s="1181"/>
      <c r="S635" s="31"/>
      <c r="T635" s="31"/>
      <c r="U635" s="2"/>
      <c r="V635" s="11"/>
      <c r="W635" s="31"/>
      <c r="X635" s="2"/>
      <c r="Y635" s="1383"/>
      <c r="Z635" s="31"/>
      <c r="AA635" s="2"/>
      <c r="AB635" s="31"/>
      <c r="AC635" s="31"/>
      <c r="AD635" s="31"/>
      <c r="AE635" s="31"/>
      <c r="AF635" s="31"/>
      <c r="AG635" s="31"/>
      <c r="AH635" s="31"/>
      <c r="AI635" s="31"/>
      <c r="AJ635" s="31"/>
      <c r="AK635" s="31"/>
      <c r="AL635" s="31"/>
      <c r="AM635" s="31"/>
      <c r="AN635" s="31"/>
      <c r="AO635" s="31"/>
      <c r="AP635" s="31"/>
    </row>
    <row r="636" ht="15.75" customHeight="1">
      <c r="A636" s="1321" t="s">
        <v>30</v>
      </c>
      <c r="B636" s="31"/>
      <c r="C636" s="31"/>
      <c r="D636" s="31"/>
      <c r="E636" s="31"/>
      <c r="F636" s="31"/>
      <c r="G636" s="31"/>
      <c r="H636" s="31"/>
      <c r="I636" s="31"/>
      <c r="J636" s="31"/>
      <c r="K636" s="31"/>
      <c r="L636" s="31"/>
      <c r="M636" s="31"/>
      <c r="N636" s="2"/>
      <c r="O636" s="31"/>
      <c r="P636" s="31"/>
      <c r="Q636" s="31"/>
      <c r="R636" s="1181"/>
      <c r="S636" s="31"/>
      <c r="T636" s="31"/>
      <c r="U636" s="2"/>
      <c r="V636" s="11"/>
      <c r="W636" s="31"/>
      <c r="X636" s="2"/>
      <c r="Y636" s="1383"/>
      <c r="Z636" s="31"/>
      <c r="AA636" s="2"/>
      <c r="AB636" s="31"/>
      <c r="AC636" s="31"/>
      <c r="AD636" s="31"/>
      <c r="AE636" s="31"/>
      <c r="AF636" s="31"/>
      <c r="AG636" s="31"/>
      <c r="AH636" s="31"/>
      <c r="AI636" s="31"/>
      <c r="AJ636" s="31"/>
      <c r="AK636" s="31"/>
      <c r="AL636" s="31"/>
      <c r="AM636" s="31"/>
      <c r="AN636" s="31"/>
      <c r="AO636" s="31"/>
      <c r="AP636" s="31"/>
    </row>
    <row r="637" ht="15.75" customHeight="1">
      <c r="A637" s="1321" t="s">
        <v>30</v>
      </c>
      <c r="B637" s="31"/>
      <c r="C637" s="31"/>
      <c r="D637" s="31"/>
      <c r="E637" s="31"/>
      <c r="F637" s="31"/>
      <c r="G637" s="31"/>
      <c r="H637" s="31"/>
      <c r="I637" s="31"/>
      <c r="J637" s="31"/>
      <c r="K637" s="31"/>
      <c r="L637" s="31"/>
      <c r="M637" s="31"/>
      <c r="N637" s="2"/>
      <c r="O637" s="31"/>
      <c r="P637" s="31"/>
      <c r="Q637" s="31"/>
      <c r="R637" s="1181"/>
      <c r="S637" s="31"/>
      <c r="T637" s="31"/>
      <c r="U637" s="2"/>
      <c r="V637" s="11"/>
      <c r="W637" s="31"/>
      <c r="X637" s="2"/>
      <c r="Y637" s="1383"/>
      <c r="Z637" s="31"/>
      <c r="AA637" s="2"/>
      <c r="AB637" s="31"/>
      <c r="AC637" s="31"/>
      <c r="AD637" s="31"/>
      <c r="AE637" s="31"/>
      <c r="AF637" s="31"/>
      <c r="AG637" s="31"/>
      <c r="AH637" s="31"/>
      <c r="AI637" s="31"/>
      <c r="AJ637" s="31"/>
      <c r="AK637" s="31"/>
      <c r="AL637" s="31"/>
      <c r="AM637" s="31"/>
      <c r="AN637" s="31"/>
      <c r="AO637" s="31"/>
      <c r="AP637" s="31"/>
    </row>
    <row r="638" ht="15.75" customHeight="1">
      <c r="A638" s="1321" t="s">
        <v>30</v>
      </c>
      <c r="B638" s="31"/>
      <c r="C638" s="31"/>
      <c r="D638" s="31"/>
      <c r="E638" s="31"/>
      <c r="F638" s="31"/>
      <c r="G638" s="31"/>
      <c r="H638" s="31"/>
      <c r="I638" s="31"/>
      <c r="J638" s="31"/>
      <c r="K638" s="31"/>
      <c r="L638" s="31"/>
      <c r="M638" s="31"/>
      <c r="N638" s="2"/>
      <c r="O638" s="31"/>
      <c r="P638" s="31"/>
      <c r="Q638" s="31"/>
      <c r="R638" s="1181"/>
      <c r="S638" s="31"/>
      <c r="T638" s="31"/>
      <c r="U638" s="2"/>
      <c r="V638" s="11"/>
      <c r="W638" s="31"/>
      <c r="X638" s="2"/>
      <c r="Y638" s="1383"/>
      <c r="Z638" s="31"/>
      <c r="AA638" s="2"/>
      <c r="AB638" s="31"/>
      <c r="AC638" s="31"/>
      <c r="AD638" s="31"/>
      <c r="AE638" s="31"/>
      <c r="AF638" s="31"/>
      <c r="AG638" s="31"/>
      <c r="AH638" s="31"/>
      <c r="AI638" s="31"/>
      <c r="AJ638" s="31"/>
      <c r="AK638" s="31"/>
      <c r="AL638" s="31"/>
      <c r="AM638" s="31"/>
      <c r="AN638" s="31"/>
      <c r="AO638" s="31"/>
      <c r="AP638" s="31"/>
    </row>
    <row r="639" ht="15.75" customHeight="1">
      <c r="A639" s="1321" t="s">
        <v>30</v>
      </c>
      <c r="B639" s="31"/>
      <c r="C639" s="31"/>
      <c r="D639" s="31"/>
      <c r="E639" s="31"/>
      <c r="F639" s="31"/>
      <c r="G639" s="31"/>
      <c r="H639" s="31"/>
      <c r="I639" s="31"/>
      <c r="J639" s="31"/>
      <c r="K639" s="31"/>
      <c r="L639" s="31"/>
      <c r="M639" s="31"/>
      <c r="N639" s="2"/>
      <c r="O639" s="31"/>
      <c r="P639" s="31"/>
      <c r="Q639" s="31"/>
      <c r="R639" s="1181"/>
      <c r="S639" s="31"/>
      <c r="T639" s="31"/>
      <c r="U639" s="2"/>
      <c r="V639" s="11"/>
      <c r="W639" s="31"/>
      <c r="X639" s="2"/>
      <c r="Y639" s="1383"/>
      <c r="Z639" s="31"/>
      <c r="AA639" s="2"/>
      <c r="AB639" s="31"/>
      <c r="AC639" s="31"/>
      <c r="AD639" s="31"/>
      <c r="AE639" s="31"/>
      <c r="AF639" s="31"/>
      <c r="AG639" s="31"/>
      <c r="AH639" s="31"/>
      <c r="AI639" s="31"/>
      <c r="AJ639" s="31"/>
      <c r="AK639" s="31"/>
      <c r="AL639" s="31"/>
      <c r="AM639" s="31"/>
      <c r="AN639" s="31"/>
      <c r="AO639" s="31"/>
      <c r="AP639" s="31"/>
    </row>
    <row r="640" ht="15.75" customHeight="1">
      <c r="A640" s="1321" t="s">
        <v>30</v>
      </c>
      <c r="B640" s="31"/>
      <c r="C640" s="31"/>
      <c r="D640" s="31"/>
      <c r="E640" s="31"/>
      <c r="F640" s="31"/>
      <c r="G640" s="31"/>
      <c r="H640" s="31"/>
      <c r="I640" s="31"/>
      <c r="J640" s="31"/>
      <c r="K640" s="31"/>
      <c r="L640" s="31"/>
      <c r="M640" s="31"/>
      <c r="N640" s="2"/>
      <c r="O640" s="31"/>
      <c r="P640" s="31"/>
      <c r="Q640" s="31"/>
      <c r="R640" s="1181"/>
      <c r="S640" s="31"/>
      <c r="T640" s="31"/>
      <c r="U640" s="2"/>
      <c r="V640" s="11"/>
      <c r="W640" s="31"/>
      <c r="X640" s="2"/>
      <c r="Y640" s="1383"/>
      <c r="Z640" s="31"/>
      <c r="AA640" s="2"/>
      <c r="AB640" s="31"/>
      <c r="AC640" s="31"/>
      <c r="AD640" s="31"/>
      <c r="AE640" s="31"/>
      <c r="AF640" s="31"/>
      <c r="AG640" s="31"/>
      <c r="AH640" s="31"/>
      <c r="AI640" s="31"/>
      <c r="AJ640" s="31"/>
      <c r="AK640" s="31"/>
      <c r="AL640" s="31"/>
      <c r="AM640" s="31"/>
      <c r="AN640" s="31"/>
      <c r="AO640" s="31"/>
      <c r="AP640" s="31"/>
    </row>
    <row r="641" ht="15.75" customHeight="1">
      <c r="A641" s="1321" t="s">
        <v>30</v>
      </c>
      <c r="B641" s="31"/>
      <c r="C641" s="31"/>
      <c r="D641" s="31"/>
      <c r="E641" s="31"/>
      <c r="F641" s="31"/>
      <c r="G641" s="31"/>
      <c r="H641" s="31"/>
      <c r="I641" s="31"/>
      <c r="J641" s="31"/>
      <c r="K641" s="31"/>
      <c r="L641" s="31"/>
      <c r="M641" s="31"/>
      <c r="N641" s="2"/>
      <c r="O641" s="31"/>
      <c r="P641" s="31"/>
      <c r="Q641" s="31"/>
      <c r="R641" s="1181"/>
      <c r="S641" s="31"/>
      <c r="T641" s="31"/>
      <c r="U641" s="2"/>
      <c r="V641" s="11"/>
      <c r="W641" s="31"/>
      <c r="X641" s="2"/>
      <c r="Y641" s="1383"/>
      <c r="Z641" s="31"/>
      <c r="AA641" s="2"/>
      <c r="AB641" s="31"/>
      <c r="AC641" s="31"/>
      <c r="AD641" s="31"/>
      <c r="AE641" s="31"/>
      <c r="AF641" s="31"/>
      <c r="AG641" s="31"/>
      <c r="AH641" s="31"/>
      <c r="AI641" s="31"/>
      <c r="AJ641" s="31"/>
      <c r="AK641" s="31"/>
      <c r="AL641" s="31"/>
      <c r="AM641" s="31"/>
      <c r="AN641" s="31"/>
      <c r="AO641" s="31"/>
      <c r="AP641" s="31"/>
    </row>
    <row r="642" ht="15.75" customHeight="1">
      <c r="A642" s="1321" t="s">
        <v>30</v>
      </c>
      <c r="B642" s="31"/>
      <c r="C642" s="31"/>
      <c r="D642" s="31"/>
      <c r="E642" s="31"/>
      <c r="F642" s="31"/>
      <c r="G642" s="31"/>
      <c r="H642" s="31"/>
      <c r="I642" s="31"/>
      <c r="J642" s="31"/>
      <c r="K642" s="31"/>
      <c r="L642" s="31"/>
      <c r="M642" s="31"/>
      <c r="N642" s="2"/>
      <c r="O642" s="31"/>
      <c r="P642" s="31"/>
      <c r="Q642" s="31"/>
      <c r="R642" s="1181"/>
      <c r="S642" s="31"/>
      <c r="T642" s="31"/>
      <c r="U642" s="2"/>
      <c r="V642" s="11"/>
      <c r="W642" s="31"/>
      <c r="X642" s="2"/>
      <c r="Y642" s="1383"/>
      <c r="Z642" s="31"/>
      <c r="AA642" s="2"/>
      <c r="AB642" s="31"/>
      <c r="AC642" s="31"/>
      <c r="AD642" s="31"/>
      <c r="AE642" s="31"/>
      <c r="AF642" s="31"/>
      <c r="AG642" s="31"/>
      <c r="AH642" s="31"/>
      <c r="AI642" s="31"/>
      <c r="AJ642" s="31"/>
      <c r="AK642" s="31"/>
      <c r="AL642" s="31"/>
      <c r="AM642" s="31"/>
      <c r="AN642" s="31"/>
      <c r="AO642" s="31"/>
      <c r="AP642" s="31"/>
    </row>
    <row r="643" ht="15.75" customHeight="1">
      <c r="A643" s="1321" t="s">
        <v>30</v>
      </c>
      <c r="B643" s="31"/>
      <c r="C643" s="31"/>
      <c r="D643" s="31"/>
      <c r="E643" s="31"/>
      <c r="F643" s="31"/>
      <c r="G643" s="31"/>
      <c r="H643" s="31"/>
      <c r="I643" s="31"/>
      <c r="J643" s="31"/>
      <c r="K643" s="31"/>
      <c r="L643" s="31"/>
      <c r="M643" s="31"/>
      <c r="N643" s="2"/>
      <c r="O643" s="31"/>
      <c r="P643" s="31"/>
      <c r="Q643" s="31"/>
      <c r="R643" s="1181"/>
      <c r="S643" s="31"/>
      <c r="T643" s="31"/>
      <c r="U643" s="2"/>
      <c r="V643" s="11"/>
      <c r="W643" s="31"/>
      <c r="X643" s="2"/>
      <c r="Y643" s="1383"/>
      <c r="Z643" s="31"/>
      <c r="AA643" s="2"/>
      <c r="AB643" s="31"/>
      <c r="AC643" s="31"/>
      <c r="AD643" s="31"/>
      <c r="AE643" s="31"/>
      <c r="AF643" s="31"/>
      <c r="AG643" s="31"/>
      <c r="AH643" s="31"/>
      <c r="AI643" s="31"/>
      <c r="AJ643" s="31"/>
      <c r="AK643" s="31"/>
      <c r="AL643" s="31"/>
      <c r="AM643" s="31"/>
      <c r="AN643" s="31"/>
      <c r="AO643" s="31"/>
      <c r="AP643" s="31"/>
    </row>
    <row r="644" ht="15.75" customHeight="1">
      <c r="A644" s="1321" t="s">
        <v>30</v>
      </c>
      <c r="B644" s="31"/>
      <c r="C644" s="31"/>
      <c r="D644" s="31"/>
      <c r="E644" s="31"/>
      <c r="F644" s="31"/>
      <c r="G644" s="31"/>
      <c r="H644" s="31"/>
      <c r="I644" s="31"/>
      <c r="J644" s="31"/>
      <c r="K644" s="31"/>
      <c r="L644" s="31"/>
      <c r="M644" s="31"/>
      <c r="N644" s="2"/>
      <c r="O644" s="31"/>
      <c r="P644" s="31"/>
      <c r="Q644" s="31"/>
      <c r="R644" s="1181"/>
      <c r="S644" s="31"/>
      <c r="T644" s="31"/>
      <c r="U644" s="2"/>
      <c r="V644" s="11"/>
      <c r="W644" s="31"/>
      <c r="X644" s="2"/>
      <c r="Y644" s="1383"/>
      <c r="Z644" s="31"/>
      <c r="AA644" s="2"/>
      <c r="AB644" s="31"/>
      <c r="AC644" s="31"/>
      <c r="AD644" s="31"/>
      <c r="AE644" s="31"/>
      <c r="AF644" s="31"/>
      <c r="AG644" s="31"/>
      <c r="AH644" s="31"/>
      <c r="AI644" s="31"/>
      <c r="AJ644" s="31"/>
      <c r="AK644" s="31"/>
      <c r="AL644" s="31"/>
      <c r="AM644" s="31"/>
      <c r="AN644" s="31"/>
      <c r="AO644" s="31"/>
      <c r="AP644" s="31"/>
    </row>
    <row r="645" ht="15.75" customHeight="1">
      <c r="A645" s="1321" t="s">
        <v>30</v>
      </c>
      <c r="B645" s="31"/>
      <c r="C645" s="31"/>
      <c r="D645" s="31"/>
      <c r="E645" s="31"/>
      <c r="F645" s="31"/>
      <c r="G645" s="31"/>
      <c r="H645" s="31"/>
      <c r="I645" s="31"/>
      <c r="J645" s="31"/>
      <c r="K645" s="31"/>
      <c r="L645" s="31"/>
      <c r="M645" s="31"/>
      <c r="N645" s="2"/>
      <c r="O645" s="31"/>
      <c r="P645" s="31"/>
      <c r="Q645" s="31"/>
      <c r="R645" s="1181"/>
      <c r="S645" s="31"/>
      <c r="T645" s="31"/>
      <c r="U645" s="2"/>
      <c r="V645" s="11"/>
      <c r="W645" s="31"/>
      <c r="X645" s="2"/>
      <c r="Y645" s="1383"/>
      <c r="Z645" s="31"/>
      <c r="AA645" s="2"/>
      <c r="AB645" s="31"/>
      <c r="AC645" s="31"/>
      <c r="AD645" s="31"/>
      <c r="AE645" s="31"/>
      <c r="AF645" s="31"/>
      <c r="AG645" s="31"/>
      <c r="AH645" s="31"/>
      <c r="AI645" s="31"/>
      <c r="AJ645" s="31"/>
      <c r="AK645" s="31"/>
      <c r="AL645" s="31"/>
      <c r="AM645" s="31"/>
      <c r="AN645" s="31"/>
      <c r="AO645" s="31"/>
      <c r="AP645" s="31"/>
    </row>
    <row r="646" ht="15.75" customHeight="1">
      <c r="A646" s="1321" t="s">
        <v>30</v>
      </c>
      <c r="B646" s="31"/>
      <c r="C646" s="31"/>
      <c r="D646" s="31"/>
      <c r="E646" s="31"/>
      <c r="F646" s="31"/>
      <c r="G646" s="31"/>
      <c r="H646" s="31"/>
      <c r="I646" s="31"/>
      <c r="J646" s="31"/>
      <c r="K646" s="31"/>
      <c r="L646" s="31"/>
      <c r="M646" s="31"/>
      <c r="N646" s="2"/>
      <c r="O646" s="31"/>
      <c r="P646" s="31"/>
      <c r="Q646" s="31"/>
      <c r="R646" s="1181"/>
      <c r="S646" s="31"/>
      <c r="T646" s="31"/>
      <c r="U646" s="2"/>
      <c r="V646" s="11"/>
      <c r="W646" s="31"/>
      <c r="X646" s="2"/>
      <c r="Y646" s="1383"/>
      <c r="Z646" s="31"/>
      <c r="AA646" s="2"/>
      <c r="AB646" s="31"/>
      <c r="AC646" s="31"/>
      <c r="AD646" s="31"/>
      <c r="AE646" s="31"/>
      <c r="AF646" s="31"/>
      <c r="AG646" s="31"/>
      <c r="AH646" s="31"/>
      <c r="AI646" s="31"/>
      <c r="AJ646" s="31"/>
      <c r="AK646" s="31"/>
      <c r="AL646" s="31"/>
      <c r="AM646" s="31"/>
      <c r="AN646" s="31"/>
      <c r="AO646" s="31"/>
      <c r="AP646" s="31"/>
    </row>
    <row r="647" ht="15.75" customHeight="1">
      <c r="A647" s="1321" t="s">
        <v>30</v>
      </c>
      <c r="B647" s="31"/>
      <c r="C647" s="31"/>
      <c r="D647" s="31"/>
      <c r="E647" s="31"/>
      <c r="F647" s="31"/>
      <c r="G647" s="31"/>
      <c r="H647" s="31"/>
      <c r="I647" s="31"/>
      <c r="J647" s="31"/>
      <c r="K647" s="31"/>
      <c r="L647" s="31"/>
      <c r="M647" s="31"/>
      <c r="N647" s="2"/>
      <c r="O647" s="31"/>
      <c r="P647" s="31"/>
      <c r="Q647" s="31"/>
      <c r="R647" s="1181"/>
      <c r="S647" s="31"/>
      <c r="T647" s="31"/>
      <c r="U647" s="2"/>
      <c r="V647" s="11"/>
      <c r="W647" s="31"/>
      <c r="X647" s="2"/>
      <c r="Y647" s="1383"/>
      <c r="Z647" s="31"/>
      <c r="AA647" s="2"/>
      <c r="AB647" s="31"/>
      <c r="AC647" s="31"/>
      <c r="AD647" s="31"/>
      <c r="AE647" s="31"/>
      <c r="AF647" s="31"/>
      <c r="AG647" s="31"/>
      <c r="AH647" s="31"/>
      <c r="AI647" s="31"/>
      <c r="AJ647" s="31"/>
      <c r="AK647" s="31"/>
      <c r="AL647" s="31"/>
      <c r="AM647" s="31"/>
      <c r="AN647" s="31"/>
      <c r="AO647" s="31"/>
      <c r="AP647" s="31"/>
    </row>
    <row r="648" ht="15.75" customHeight="1">
      <c r="A648" s="1321" t="s">
        <v>30</v>
      </c>
      <c r="B648" s="31"/>
      <c r="C648" s="31"/>
      <c r="D648" s="31"/>
      <c r="E648" s="31"/>
      <c r="F648" s="31"/>
      <c r="G648" s="31"/>
      <c r="H648" s="31"/>
      <c r="I648" s="31"/>
      <c r="J648" s="31"/>
      <c r="K648" s="31"/>
      <c r="L648" s="31"/>
      <c r="M648" s="31"/>
      <c r="N648" s="2"/>
      <c r="O648" s="31"/>
      <c r="P648" s="31"/>
      <c r="Q648" s="31"/>
      <c r="R648" s="1181"/>
      <c r="S648" s="31"/>
      <c r="T648" s="31"/>
      <c r="U648" s="2"/>
      <c r="V648" s="11"/>
      <c r="W648" s="31"/>
      <c r="X648" s="2"/>
      <c r="Y648" s="1383"/>
      <c r="Z648" s="31"/>
      <c r="AA648" s="2"/>
      <c r="AB648" s="31"/>
      <c r="AC648" s="31"/>
      <c r="AD648" s="31"/>
      <c r="AE648" s="31"/>
      <c r="AF648" s="31"/>
      <c r="AG648" s="31"/>
      <c r="AH648" s="31"/>
      <c r="AI648" s="31"/>
      <c r="AJ648" s="31"/>
      <c r="AK648" s="31"/>
      <c r="AL648" s="31"/>
      <c r="AM648" s="31"/>
      <c r="AN648" s="31"/>
      <c r="AO648" s="31"/>
      <c r="AP648" s="31"/>
    </row>
    <row r="649" ht="15.75" customHeight="1">
      <c r="A649" s="1321" t="s">
        <v>30</v>
      </c>
      <c r="B649" s="31"/>
      <c r="C649" s="31"/>
      <c r="D649" s="31"/>
      <c r="E649" s="31"/>
      <c r="F649" s="31"/>
      <c r="G649" s="31"/>
      <c r="H649" s="31"/>
      <c r="I649" s="31"/>
      <c r="J649" s="31"/>
      <c r="K649" s="31"/>
      <c r="L649" s="31"/>
      <c r="M649" s="31"/>
      <c r="N649" s="2"/>
      <c r="O649" s="31"/>
      <c r="P649" s="31"/>
      <c r="Q649" s="31"/>
      <c r="R649" s="1181"/>
      <c r="S649" s="31"/>
      <c r="T649" s="31"/>
      <c r="U649" s="2"/>
      <c r="V649" s="11"/>
      <c r="W649" s="31"/>
      <c r="X649" s="2"/>
      <c r="Y649" s="1383"/>
      <c r="Z649" s="31"/>
      <c r="AA649" s="2"/>
      <c r="AB649" s="31"/>
      <c r="AC649" s="31"/>
      <c r="AD649" s="31"/>
      <c r="AE649" s="31"/>
      <c r="AF649" s="31"/>
      <c r="AG649" s="31"/>
      <c r="AH649" s="31"/>
      <c r="AI649" s="31"/>
      <c r="AJ649" s="31"/>
      <c r="AK649" s="31"/>
      <c r="AL649" s="31"/>
      <c r="AM649" s="31"/>
      <c r="AN649" s="31"/>
      <c r="AO649" s="31"/>
      <c r="AP649" s="31"/>
    </row>
    <row r="650" ht="15.75" customHeight="1">
      <c r="A650" s="1321" t="s">
        <v>30</v>
      </c>
      <c r="B650" s="31"/>
      <c r="C650" s="31"/>
      <c r="D650" s="31"/>
      <c r="E650" s="31"/>
      <c r="F650" s="31"/>
      <c r="G650" s="31"/>
      <c r="H650" s="31"/>
      <c r="I650" s="31"/>
      <c r="J650" s="31"/>
      <c r="K650" s="31"/>
      <c r="L650" s="31"/>
      <c r="M650" s="31"/>
      <c r="N650" s="2"/>
      <c r="O650" s="31"/>
      <c r="P650" s="31"/>
      <c r="Q650" s="31"/>
      <c r="R650" s="1181"/>
      <c r="S650" s="31"/>
      <c r="T650" s="31"/>
      <c r="U650" s="2"/>
      <c r="V650" s="11"/>
      <c r="W650" s="31"/>
      <c r="X650" s="2"/>
      <c r="Y650" s="1383"/>
      <c r="Z650" s="31"/>
      <c r="AA650" s="2"/>
      <c r="AB650" s="31"/>
      <c r="AC650" s="31"/>
      <c r="AD650" s="31"/>
      <c r="AE650" s="31"/>
      <c r="AF650" s="31"/>
      <c r="AG650" s="31"/>
      <c r="AH650" s="31"/>
      <c r="AI650" s="31"/>
      <c r="AJ650" s="31"/>
      <c r="AK650" s="31"/>
      <c r="AL650" s="31"/>
      <c r="AM650" s="31"/>
      <c r="AN650" s="31"/>
      <c r="AO650" s="31"/>
      <c r="AP650" s="31"/>
    </row>
    <row r="651" ht="15.75" customHeight="1">
      <c r="A651" s="1321" t="s">
        <v>30</v>
      </c>
      <c r="B651" s="31"/>
      <c r="C651" s="31"/>
      <c r="D651" s="31"/>
      <c r="E651" s="31"/>
      <c r="F651" s="31"/>
      <c r="G651" s="31"/>
      <c r="H651" s="31"/>
      <c r="I651" s="31"/>
      <c r="J651" s="31"/>
      <c r="K651" s="31"/>
      <c r="L651" s="31"/>
      <c r="M651" s="31"/>
      <c r="N651" s="2"/>
      <c r="O651" s="31"/>
      <c r="P651" s="31"/>
      <c r="Q651" s="31"/>
      <c r="R651" s="1181"/>
      <c r="S651" s="31"/>
      <c r="T651" s="31"/>
      <c r="U651" s="2"/>
      <c r="V651" s="11"/>
      <c r="W651" s="31"/>
      <c r="X651" s="2"/>
      <c r="Y651" s="1383"/>
      <c r="Z651" s="31"/>
      <c r="AA651" s="2"/>
      <c r="AB651" s="31"/>
      <c r="AC651" s="31"/>
      <c r="AD651" s="31"/>
      <c r="AE651" s="31"/>
      <c r="AF651" s="31"/>
      <c r="AG651" s="31"/>
      <c r="AH651" s="31"/>
      <c r="AI651" s="31"/>
      <c r="AJ651" s="31"/>
      <c r="AK651" s="31"/>
      <c r="AL651" s="31"/>
      <c r="AM651" s="31"/>
      <c r="AN651" s="31"/>
      <c r="AO651" s="31"/>
      <c r="AP651" s="31"/>
    </row>
    <row r="652" ht="15.75" customHeight="1">
      <c r="A652" s="1321" t="s">
        <v>30</v>
      </c>
      <c r="B652" s="31"/>
      <c r="C652" s="31"/>
      <c r="D652" s="31"/>
      <c r="E652" s="31"/>
      <c r="F652" s="31"/>
      <c r="G652" s="31"/>
      <c r="H652" s="31"/>
      <c r="I652" s="31"/>
      <c r="J652" s="31"/>
      <c r="K652" s="31"/>
      <c r="L652" s="31"/>
      <c r="M652" s="31"/>
      <c r="N652" s="2"/>
      <c r="O652" s="31"/>
      <c r="P652" s="31"/>
      <c r="Q652" s="31"/>
      <c r="R652" s="1181"/>
      <c r="S652" s="31"/>
      <c r="T652" s="31"/>
      <c r="U652" s="2"/>
      <c r="V652" s="11"/>
      <c r="W652" s="31"/>
      <c r="X652" s="2"/>
      <c r="Y652" s="1383"/>
      <c r="Z652" s="31"/>
      <c r="AA652" s="2"/>
      <c r="AB652" s="31"/>
      <c r="AC652" s="31"/>
      <c r="AD652" s="31"/>
      <c r="AE652" s="31"/>
      <c r="AF652" s="31"/>
      <c r="AG652" s="31"/>
      <c r="AH652" s="31"/>
      <c r="AI652" s="31"/>
      <c r="AJ652" s="31"/>
      <c r="AK652" s="31"/>
      <c r="AL652" s="31"/>
      <c r="AM652" s="31"/>
      <c r="AN652" s="31"/>
      <c r="AO652" s="31"/>
      <c r="AP652" s="31"/>
    </row>
    <row r="653" ht="15.75" customHeight="1">
      <c r="A653" s="1321" t="s">
        <v>30</v>
      </c>
      <c r="B653" s="31"/>
      <c r="C653" s="31"/>
      <c r="D653" s="31"/>
      <c r="E653" s="31"/>
      <c r="F653" s="31"/>
      <c r="G653" s="31"/>
      <c r="H653" s="31"/>
      <c r="I653" s="31"/>
      <c r="J653" s="31"/>
      <c r="K653" s="31"/>
      <c r="L653" s="31"/>
      <c r="M653" s="31"/>
      <c r="N653" s="2"/>
      <c r="O653" s="31"/>
      <c r="P653" s="31"/>
      <c r="Q653" s="31"/>
      <c r="R653" s="1181"/>
      <c r="S653" s="31"/>
      <c r="T653" s="31"/>
      <c r="U653" s="2"/>
      <c r="V653" s="11"/>
      <c r="W653" s="31"/>
      <c r="X653" s="2"/>
      <c r="Y653" s="1383"/>
      <c r="Z653" s="31"/>
      <c r="AA653" s="2"/>
      <c r="AB653" s="31"/>
      <c r="AC653" s="31"/>
      <c r="AD653" s="31"/>
      <c r="AE653" s="31"/>
      <c r="AF653" s="31"/>
      <c r="AG653" s="31"/>
      <c r="AH653" s="31"/>
      <c r="AI653" s="31"/>
      <c r="AJ653" s="31"/>
      <c r="AK653" s="31"/>
      <c r="AL653" s="31"/>
      <c r="AM653" s="31"/>
      <c r="AN653" s="31"/>
      <c r="AO653" s="31"/>
      <c r="AP653" s="31"/>
    </row>
    <row r="654" ht="15.75" customHeight="1">
      <c r="A654" s="1321" t="s">
        <v>30</v>
      </c>
      <c r="B654" s="31"/>
      <c r="C654" s="31"/>
      <c r="D654" s="31"/>
      <c r="E654" s="31"/>
      <c r="F654" s="31"/>
      <c r="G654" s="31"/>
      <c r="H654" s="31"/>
      <c r="I654" s="31"/>
      <c r="J654" s="31"/>
      <c r="K654" s="31"/>
      <c r="L654" s="31"/>
      <c r="M654" s="31"/>
      <c r="N654" s="2"/>
      <c r="O654" s="31"/>
      <c r="P654" s="31"/>
      <c r="Q654" s="31"/>
      <c r="R654" s="1181"/>
      <c r="S654" s="31"/>
      <c r="T654" s="31"/>
      <c r="U654" s="2"/>
      <c r="V654" s="11"/>
      <c r="W654" s="31"/>
      <c r="X654" s="2"/>
      <c r="Y654" s="1383"/>
      <c r="Z654" s="31"/>
      <c r="AA654" s="2"/>
      <c r="AB654" s="31"/>
      <c r="AC654" s="31"/>
      <c r="AD654" s="31"/>
      <c r="AE654" s="31"/>
      <c r="AF654" s="31"/>
      <c r="AG654" s="31"/>
      <c r="AH654" s="31"/>
      <c r="AI654" s="31"/>
      <c r="AJ654" s="31"/>
      <c r="AK654" s="31"/>
      <c r="AL654" s="31"/>
      <c r="AM654" s="31"/>
      <c r="AN654" s="31"/>
      <c r="AO654" s="31"/>
      <c r="AP654" s="31"/>
    </row>
    <row r="655" ht="15.75" customHeight="1">
      <c r="A655" s="1321" t="s">
        <v>30</v>
      </c>
      <c r="B655" s="31"/>
      <c r="C655" s="31"/>
      <c r="D655" s="31"/>
      <c r="E655" s="31"/>
      <c r="F655" s="31"/>
      <c r="G655" s="31"/>
      <c r="H655" s="31"/>
      <c r="I655" s="31"/>
      <c r="J655" s="31"/>
      <c r="K655" s="31"/>
      <c r="L655" s="31"/>
      <c r="M655" s="31"/>
      <c r="N655" s="2"/>
      <c r="O655" s="31"/>
      <c r="P655" s="31"/>
      <c r="Q655" s="31"/>
      <c r="R655" s="1181"/>
      <c r="S655" s="31"/>
      <c r="T655" s="31"/>
      <c r="U655" s="2"/>
      <c r="V655" s="11"/>
      <c r="W655" s="31"/>
      <c r="X655" s="2"/>
      <c r="Y655" s="1383"/>
      <c r="Z655" s="31"/>
      <c r="AA655" s="2"/>
      <c r="AB655" s="31"/>
      <c r="AC655" s="31"/>
      <c r="AD655" s="31"/>
      <c r="AE655" s="31"/>
      <c r="AF655" s="31"/>
      <c r="AG655" s="31"/>
      <c r="AH655" s="31"/>
      <c r="AI655" s="31"/>
      <c r="AJ655" s="31"/>
      <c r="AK655" s="31"/>
      <c r="AL655" s="31"/>
      <c r="AM655" s="31"/>
      <c r="AN655" s="31"/>
      <c r="AO655" s="31"/>
      <c r="AP655" s="31"/>
    </row>
    <row r="656" ht="15.75" customHeight="1">
      <c r="A656" s="1321" t="s">
        <v>30</v>
      </c>
      <c r="B656" s="31"/>
      <c r="C656" s="31"/>
      <c r="D656" s="31"/>
      <c r="E656" s="31"/>
      <c r="F656" s="31"/>
      <c r="G656" s="31"/>
      <c r="H656" s="31"/>
      <c r="I656" s="31"/>
      <c r="J656" s="31"/>
      <c r="K656" s="31"/>
      <c r="L656" s="31"/>
      <c r="M656" s="31"/>
      <c r="N656" s="2"/>
      <c r="O656" s="31"/>
      <c r="P656" s="31"/>
      <c r="Q656" s="31"/>
      <c r="R656" s="1181"/>
      <c r="S656" s="31"/>
      <c r="T656" s="31"/>
      <c r="U656" s="2"/>
      <c r="V656" s="11"/>
      <c r="W656" s="31"/>
      <c r="X656" s="2"/>
      <c r="Y656" s="1383"/>
      <c r="Z656" s="31"/>
      <c r="AA656" s="2"/>
      <c r="AB656" s="31"/>
      <c r="AC656" s="31"/>
      <c r="AD656" s="31"/>
      <c r="AE656" s="31"/>
      <c r="AF656" s="31"/>
      <c r="AG656" s="31"/>
      <c r="AH656" s="31"/>
      <c r="AI656" s="31"/>
      <c r="AJ656" s="31"/>
      <c r="AK656" s="31"/>
      <c r="AL656" s="31"/>
      <c r="AM656" s="31"/>
      <c r="AN656" s="31"/>
      <c r="AO656" s="31"/>
      <c r="AP656" s="31"/>
    </row>
    <row r="657" ht="15.75" customHeight="1">
      <c r="A657" s="1321" t="s">
        <v>30</v>
      </c>
      <c r="B657" s="31"/>
      <c r="C657" s="31"/>
      <c r="D657" s="31"/>
      <c r="E657" s="31"/>
      <c r="F657" s="31"/>
      <c r="G657" s="31"/>
      <c r="H657" s="31"/>
      <c r="I657" s="31"/>
      <c r="J657" s="31"/>
      <c r="K657" s="31"/>
      <c r="L657" s="31"/>
      <c r="M657" s="31"/>
      <c r="N657" s="2"/>
      <c r="O657" s="31"/>
      <c r="P657" s="31"/>
      <c r="Q657" s="31"/>
      <c r="R657" s="1181"/>
      <c r="S657" s="31"/>
      <c r="T657" s="31"/>
      <c r="U657" s="2"/>
      <c r="V657" s="11"/>
      <c r="W657" s="31"/>
      <c r="X657" s="2"/>
      <c r="Y657" s="1383"/>
      <c r="Z657" s="31"/>
      <c r="AA657" s="2"/>
      <c r="AB657" s="31"/>
      <c r="AC657" s="31"/>
      <c r="AD657" s="31"/>
      <c r="AE657" s="31"/>
      <c r="AF657" s="31"/>
      <c r="AG657" s="31"/>
      <c r="AH657" s="31"/>
      <c r="AI657" s="31"/>
      <c r="AJ657" s="31"/>
      <c r="AK657" s="31"/>
      <c r="AL657" s="31"/>
      <c r="AM657" s="31"/>
      <c r="AN657" s="31"/>
      <c r="AO657" s="31"/>
      <c r="AP657" s="31"/>
    </row>
    <row r="658" ht="15.75" customHeight="1">
      <c r="A658" s="1321" t="s">
        <v>30</v>
      </c>
      <c r="B658" s="31"/>
      <c r="C658" s="31"/>
      <c r="D658" s="31"/>
      <c r="E658" s="31"/>
      <c r="F658" s="31"/>
      <c r="G658" s="31"/>
      <c r="H658" s="31"/>
      <c r="I658" s="31"/>
      <c r="J658" s="31"/>
      <c r="K658" s="31"/>
      <c r="L658" s="31"/>
      <c r="M658" s="31"/>
      <c r="N658" s="2"/>
      <c r="O658" s="31"/>
      <c r="P658" s="31"/>
      <c r="Q658" s="31"/>
      <c r="R658" s="1181"/>
      <c r="S658" s="31"/>
      <c r="T658" s="31"/>
      <c r="U658" s="2"/>
      <c r="V658" s="11"/>
      <c r="W658" s="31"/>
      <c r="X658" s="2"/>
      <c r="Y658" s="1383"/>
      <c r="Z658" s="31"/>
      <c r="AA658" s="2"/>
      <c r="AB658" s="31"/>
      <c r="AC658" s="31"/>
      <c r="AD658" s="31"/>
      <c r="AE658" s="31"/>
      <c r="AF658" s="31"/>
      <c r="AG658" s="31"/>
      <c r="AH658" s="31"/>
      <c r="AI658" s="31"/>
      <c r="AJ658" s="31"/>
      <c r="AK658" s="31"/>
      <c r="AL658" s="31"/>
      <c r="AM658" s="31"/>
      <c r="AN658" s="31"/>
      <c r="AO658" s="31"/>
      <c r="AP658" s="31"/>
    </row>
    <row r="659" ht="15.75" customHeight="1">
      <c r="A659" s="1321" t="s">
        <v>30</v>
      </c>
      <c r="B659" s="31"/>
      <c r="C659" s="31"/>
      <c r="D659" s="31"/>
      <c r="E659" s="31"/>
      <c r="F659" s="31"/>
      <c r="G659" s="31"/>
      <c r="H659" s="31"/>
      <c r="I659" s="31"/>
      <c r="J659" s="31"/>
      <c r="K659" s="31"/>
      <c r="L659" s="31"/>
      <c r="M659" s="31"/>
      <c r="N659" s="2"/>
      <c r="O659" s="31"/>
      <c r="P659" s="31"/>
      <c r="Q659" s="31"/>
      <c r="R659" s="1181"/>
      <c r="S659" s="31"/>
      <c r="T659" s="31"/>
      <c r="U659" s="2"/>
      <c r="V659" s="11"/>
      <c r="W659" s="31"/>
      <c r="X659" s="2"/>
      <c r="Y659" s="1383"/>
      <c r="Z659" s="31"/>
      <c r="AA659" s="2"/>
      <c r="AB659" s="31"/>
      <c r="AC659" s="31"/>
      <c r="AD659" s="31"/>
      <c r="AE659" s="31"/>
      <c r="AF659" s="31"/>
      <c r="AG659" s="31"/>
      <c r="AH659" s="31"/>
      <c r="AI659" s="31"/>
      <c r="AJ659" s="31"/>
      <c r="AK659" s="31"/>
      <c r="AL659" s="31"/>
      <c r="AM659" s="31"/>
      <c r="AN659" s="31"/>
      <c r="AO659" s="31"/>
      <c r="AP659" s="31"/>
    </row>
    <row r="660" ht="15.75" customHeight="1">
      <c r="A660" s="1321" t="s">
        <v>30</v>
      </c>
      <c r="B660" s="31"/>
      <c r="C660" s="31"/>
      <c r="D660" s="31"/>
      <c r="E660" s="31"/>
      <c r="F660" s="31"/>
      <c r="G660" s="31"/>
      <c r="H660" s="31"/>
      <c r="I660" s="31"/>
      <c r="J660" s="31"/>
      <c r="K660" s="31"/>
      <c r="L660" s="31"/>
      <c r="M660" s="31"/>
      <c r="N660" s="2"/>
      <c r="O660" s="31"/>
      <c r="P660" s="31"/>
      <c r="Q660" s="31"/>
      <c r="R660" s="1181"/>
      <c r="S660" s="31"/>
      <c r="T660" s="31"/>
      <c r="U660" s="2"/>
      <c r="V660" s="11"/>
      <c r="W660" s="31"/>
      <c r="X660" s="2"/>
      <c r="Y660" s="1383"/>
      <c r="Z660" s="31"/>
      <c r="AA660" s="2"/>
      <c r="AB660" s="31"/>
      <c r="AC660" s="31"/>
      <c r="AD660" s="31"/>
      <c r="AE660" s="31"/>
      <c r="AF660" s="31"/>
      <c r="AG660" s="31"/>
      <c r="AH660" s="31"/>
      <c r="AI660" s="31"/>
      <c r="AJ660" s="31"/>
      <c r="AK660" s="31"/>
      <c r="AL660" s="31"/>
      <c r="AM660" s="31"/>
      <c r="AN660" s="31"/>
      <c r="AO660" s="31"/>
      <c r="AP660" s="31"/>
    </row>
    <row r="661" ht="15.75" customHeight="1">
      <c r="A661" s="1321" t="s">
        <v>30</v>
      </c>
      <c r="B661" s="31"/>
      <c r="C661" s="31"/>
      <c r="D661" s="31"/>
      <c r="E661" s="31"/>
      <c r="F661" s="31"/>
      <c r="G661" s="31"/>
      <c r="H661" s="31"/>
      <c r="I661" s="31"/>
      <c r="J661" s="31"/>
      <c r="K661" s="31"/>
      <c r="L661" s="31"/>
      <c r="M661" s="31"/>
      <c r="N661" s="2"/>
      <c r="O661" s="31"/>
      <c r="P661" s="31"/>
      <c r="Q661" s="31"/>
      <c r="R661" s="1181"/>
      <c r="S661" s="31"/>
      <c r="T661" s="31"/>
      <c r="U661" s="2"/>
      <c r="V661" s="11"/>
      <c r="W661" s="31"/>
      <c r="X661" s="2"/>
      <c r="Y661" s="1383"/>
      <c r="Z661" s="31"/>
      <c r="AA661" s="2"/>
      <c r="AB661" s="31"/>
      <c r="AC661" s="31"/>
      <c r="AD661" s="31"/>
      <c r="AE661" s="31"/>
      <c r="AF661" s="31"/>
      <c r="AG661" s="31"/>
      <c r="AH661" s="31"/>
      <c r="AI661" s="31"/>
      <c r="AJ661" s="31"/>
      <c r="AK661" s="31"/>
      <c r="AL661" s="31"/>
      <c r="AM661" s="31"/>
      <c r="AN661" s="31"/>
      <c r="AO661" s="31"/>
      <c r="AP661" s="31"/>
    </row>
    <row r="662" ht="15.75" customHeight="1">
      <c r="A662" s="1321" t="s">
        <v>30</v>
      </c>
      <c r="B662" s="31"/>
      <c r="C662" s="31"/>
      <c r="D662" s="31"/>
      <c r="E662" s="31"/>
      <c r="F662" s="31"/>
      <c r="G662" s="31"/>
      <c r="H662" s="31"/>
      <c r="I662" s="31"/>
      <c r="J662" s="31"/>
      <c r="K662" s="31"/>
      <c r="L662" s="31"/>
      <c r="M662" s="31"/>
      <c r="N662" s="2"/>
      <c r="O662" s="31"/>
      <c r="P662" s="31"/>
      <c r="Q662" s="31"/>
      <c r="R662" s="1181"/>
      <c r="S662" s="31"/>
      <c r="T662" s="31"/>
      <c r="U662" s="2"/>
      <c r="V662" s="11"/>
      <c r="W662" s="31"/>
      <c r="X662" s="2"/>
      <c r="Y662" s="1383"/>
      <c r="Z662" s="31"/>
      <c r="AA662" s="2"/>
      <c r="AB662" s="31"/>
      <c r="AC662" s="31"/>
      <c r="AD662" s="31"/>
      <c r="AE662" s="31"/>
      <c r="AF662" s="31"/>
      <c r="AG662" s="31"/>
      <c r="AH662" s="31"/>
      <c r="AI662" s="31"/>
      <c r="AJ662" s="31"/>
      <c r="AK662" s="31"/>
      <c r="AL662" s="31"/>
      <c r="AM662" s="31"/>
      <c r="AN662" s="31"/>
      <c r="AO662" s="31"/>
      <c r="AP662" s="31"/>
    </row>
    <row r="663" ht="15.75" customHeight="1">
      <c r="A663" s="1321" t="s">
        <v>30</v>
      </c>
      <c r="B663" s="31"/>
      <c r="C663" s="31"/>
      <c r="D663" s="31"/>
      <c r="E663" s="31"/>
      <c r="F663" s="31"/>
      <c r="G663" s="31"/>
      <c r="H663" s="31"/>
      <c r="I663" s="31"/>
      <c r="J663" s="31"/>
      <c r="K663" s="31"/>
      <c r="L663" s="31"/>
      <c r="M663" s="31"/>
      <c r="N663" s="2"/>
      <c r="O663" s="31"/>
      <c r="P663" s="31"/>
      <c r="Q663" s="31"/>
      <c r="R663" s="1181"/>
      <c r="S663" s="31"/>
      <c r="T663" s="31"/>
      <c r="U663" s="2"/>
      <c r="V663" s="11"/>
      <c r="W663" s="31"/>
      <c r="X663" s="2"/>
      <c r="Y663" s="1383"/>
      <c r="Z663" s="31"/>
      <c r="AA663" s="2"/>
      <c r="AB663" s="31"/>
      <c r="AC663" s="31"/>
      <c r="AD663" s="31"/>
      <c r="AE663" s="31"/>
      <c r="AF663" s="31"/>
      <c r="AG663" s="31"/>
      <c r="AH663" s="31"/>
      <c r="AI663" s="31"/>
      <c r="AJ663" s="31"/>
      <c r="AK663" s="31"/>
      <c r="AL663" s="31"/>
      <c r="AM663" s="31"/>
      <c r="AN663" s="31"/>
      <c r="AO663" s="31"/>
      <c r="AP663" s="31"/>
    </row>
    <row r="664" ht="15.75" customHeight="1">
      <c r="A664" s="1321" t="s">
        <v>30</v>
      </c>
      <c r="B664" s="31"/>
      <c r="C664" s="31"/>
      <c r="D664" s="31"/>
      <c r="E664" s="31"/>
      <c r="F664" s="31"/>
      <c r="G664" s="31"/>
      <c r="H664" s="31"/>
      <c r="I664" s="31"/>
      <c r="J664" s="31"/>
      <c r="K664" s="31"/>
      <c r="L664" s="31"/>
      <c r="M664" s="31"/>
      <c r="N664" s="2"/>
      <c r="O664" s="31"/>
      <c r="P664" s="31"/>
      <c r="Q664" s="31"/>
      <c r="R664" s="1181"/>
      <c r="S664" s="31"/>
      <c r="T664" s="31"/>
      <c r="U664" s="2"/>
      <c r="V664" s="11"/>
      <c r="W664" s="31"/>
      <c r="X664" s="2"/>
      <c r="Y664" s="1383"/>
      <c r="Z664" s="31"/>
      <c r="AA664" s="2"/>
      <c r="AB664" s="31"/>
      <c r="AC664" s="31"/>
      <c r="AD664" s="31"/>
      <c r="AE664" s="31"/>
      <c r="AF664" s="31"/>
      <c r="AG664" s="31"/>
      <c r="AH664" s="31"/>
      <c r="AI664" s="31"/>
      <c r="AJ664" s="31"/>
      <c r="AK664" s="31"/>
      <c r="AL664" s="31"/>
      <c r="AM664" s="31"/>
      <c r="AN664" s="31"/>
      <c r="AO664" s="31"/>
      <c r="AP664" s="31"/>
    </row>
    <row r="665" ht="15.75" customHeight="1">
      <c r="A665" s="1321" t="s">
        <v>30</v>
      </c>
      <c r="B665" s="31"/>
      <c r="C665" s="31"/>
      <c r="D665" s="31"/>
      <c r="E665" s="31"/>
      <c r="F665" s="31"/>
      <c r="G665" s="31"/>
      <c r="H665" s="31"/>
      <c r="I665" s="31"/>
      <c r="J665" s="31"/>
      <c r="K665" s="31"/>
      <c r="L665" s="31"/>
      <c r="M665" s="31"/>
      <c r="N665" s="2"/>
      <c r="O665" s="31"/>
      <c r="P665" s="31"/>
      <c r="Q665" s="31"/>
      <c r="R665" s="1181"/>
      <c r="S665" s="31"/>
      <c r="T665" s="31"/>
      <c r="U665" s="2"/>
      <c r="V665" s="11"/>
      <c r="W665" s="31"/>
      <c r="X665" s="2"/>
      <c r="Y665" s="1383"/>
      <c r="Z665" s="31"/>
      <c r="AA665" s="2"/>
      <c r="AB665" s="31"/>
      <c r="AC665" s="31"/>
      <c r="AD665" s="31"/>
      <c r="AE665" s="31"/>
      <c r="AF665" s="31"/>
      <c r="AG665" s="31"/>
      <c r="AH665" s="31"/>
      <c r="AI665" s="31"/>
      <c r="AJ665" s="31"/>
      <c r="AK665" s="31"/>
      <c r="AL665" s="31"/>
      <c r="AM665" s="31"/>
      <c r="AN665" s="31"/>
      <c r="AO665" s="31"/>
      <c r="AP665" s="31"/>
    </row>
    <row r="666" ht="15.75" customHeight="1">
      <c r="A666" s="1321" t="s">
        <v>30</v>
      </c>
      <c r="B666" s="31"/>
      <c r="C666" s="31"/>
      <c r="D666" s="31"/>
      <c r="E666" s="31"/>
      <c r="F666" s="31"/>
      <c r="G666" s="31"/>
      <c r="H666" s="31"/>
      <c r="I666" s="31"/>
      <c r="J666" s="31"/>
      <c r="K666" s="31"/>
      <c r="L666" s="31"/>
      <c r="M666" s="31"/>
      <c r="N666" s="2"/>
      <c r="O666" s="31"/>
      <c r="P666" s="31"/>
      <c r="Q666" s="31"/>
      <c r="R666" s="1181"/>
      <c r="S666" s="31"/>
      <c r="T666" s="31"/>
      <c r="U666" s="2"/>
      <c r="V666" s="11"/>
      <c r="W666" s="31"/>
      <c r="X666" s="2"/>
      <c r="Y666" s="1383"/>
      <c r="Z666" s="31"/>
      <c r="AA666" s="2"/>
      <c r="AB666" s="31"/>
      <c r="AC666" s="31"/>
      <c r="AD666" s="31"/>
      <c r="AE666" s="31"/>
      <c r="AF666" s="31"/>
      <c r="AG666" s="31"/>
      <c r="AH666" s="31"/>
      <c r="AI666" s="31"/>
      <c r="AJ666" s="31"/>
      <c r="AK666" s="31"/>
      <c r="AL666" s="31"/>
      <c r="AM666" s="31"/>
      <c r="AN666" s="31"/>
      <c r="AO666" s="31"/>
      <c r="AP666" s="31"/>
    </row>
    <row r="667" ht="15.75" customHeight="1">
      <c r="A667" s="1321" t="s">
        <v>30</v>
      </c>
      <c r="B667" s="31"/>
      <c r="C667" s="31"/>
      <c r="D667" s="31"/>
      <c r="E667" s="31"/>
      <c r="F667" s="31"/>
      <c r="G667" s="31"/>
      <c r="H667" s="31"/>
      <c r="I667" s="31"/>
      <c r="J667" s="31"/>
      <c r="K667" s="31"/>
      <c r="L667" s="31"/>
      <c r="M667" s="31"/>
      <c r="N667" s="2"/>
      <c r="O667" s="31"/>
      <c r="P667" s="31"/>
      <c r="Q667" s="31"/>
      <c r="R667" s="1181"/>
      <c r="S667" s="31"/>
      <c r="T667" s="31"/>
      <c r="U667" s="2"/>
      <c r="V667" s="11"/>
      <c r="W667" s="31"/>
      <c r="X667" s="2"/>
      <c r="Y667" s="1383"/>
      <c r="Z667" s="31"/>
      <c r="AA667" s="2"/>
      <c r="AB667" s="31"/>
      <c r="AC667" s="31"/>
      <c r="AD667" s="31"/>
      <c r="AE667" s="31"/>
      <c r="AF667" s="31"/>
      <c r="AG667" s="31"/>
      <c r="AH667" s="31"/>
      <c r="AI667" s="31"/>
      <c r="AJ667" s="31"/>
      <c r="AK667" s="31"/>
      <c r="AL667" s="31"/>
      <c r="AM667" s="31"/>
      <c r="AN667" s="31"/>
      <c r="AO667" s="31"/>
      <c r="AP667" s="31"/>
    </row>
    <row r="668" ht="15.75" customHeight="1">
      <c r="A668" s="1321" t="s">
        <v>30</v>
      </c>
      <c r="B668" s="31"/>
      <c r="C668" s="31"/>
      <c r="D668" s="31"/>
      <c r="E668" s="31"/>
      <c r="F668" s="31"/>
      <c r="G668" s="31"/>
      <c r="H668" s="31"/>
      <c r="I668" s="31"/>
      <c r="J668" s="31"/>
      <c r="K668" s="31"/>
      <c r="L668" s="31"/>
      <c r="M668" s="31"/>
      <c r="N668" s="2"/>
      <c r="O668" s="31"/>
      <c r="P668" s="31"/>
      <c r="Q668" s="31"/>
      <c r="R668" s="1181"/>
      <c r="S668" s="31"/>
      <c r="T668" s="31"/>
      <c r="U668" s="2"/>
      <c r="V668" s="11"/>
      <c r="W668" s="31"/>
      <c r="X668" s="2"/>
      <c r="Y668" s="1383"/>
      <c r="Z668" s="31"/>
      <c r="AA668" s="2"/>
      <c r="AB668" s="31"/>
      <c r="AC668" s="31"/>
      <c r="AD668" s="31"/>
      <c r="AE668" s="31"/>
      <c r="AF668" s="31"/>
      <c r="AG668" s="31"/>
      <c r="AH668" s="31"/>
      <c r="AI668" s="31"/>
      <c r="AJ668" s="31"/>
      <c r="AK668" s="31"/>
      <c r="AL668" s="31"/>
      <c r="AM668" s="31"/>
      <c r="AN668" s="31"/>
      <c r="AO668" s="31"/>
      <c r="AP668" s="31"/>
    </row>
    <row r="669" ht="15.75" customHeight="1">
      <c r="A669" s="1321" t="s">
        <v>30</v>
      </c>
      <c r="B669" s="31"/>
      <c r="C669" s="31"/>
      <c r="D669" s="31"/>
      <c r="E669" s="31"/>
      <c r="F669" s="31"/>
      <c r="G669" s="31"/>
      <c r="H669" s="31"/>
      <c r="I669" s="31"/>
      <c r="J669" s="31"/>
      <c r="K669" s="31"/>
      <c r="L669" s="31"/>
      <c r="M669" s="31"/>
      <c r="N669" s="2"/>
      <c r="O669" s="31"/>
      <c r="P669" s="31"/>
      <c r="Q669" s="31"/>
      <c r="R669" s="1181"/>
      <c r="S669" s="31"/>
      <c r="T669" s="31"/>
      <c r="U669" s="2"/>
      <c r="V669" s="11"/>
      <c r="W669" s="31"/>
      <c r="X669" s="2"/>
      <c r="Y669" s="1383"/>
      <c r="Z669" s="31"/>
      <c r="AA669" s="2"/>
      <c r="AB669" s="31"/>
      <c r="AC669" s="31"/>
      <c r="AD669" s="31"/>
      <c r="AE669" s="31"/>
      <c r="AF669" s="31"/>
      <c r="AG669" s="31"/>
      <c r="AH669" s="31"/>
      <c r="AI669" s="31"/>
      <c r="AJ669" s="31"/>
      <c r="AK669" s="31"/>
      <c r="AL669" s="31"/>
      <c r="AM669" s="31"/>
      <c r="AN669" s="31"/>
      <c r="AO669" s="31"/>
      <c r="AP669" s="31"/>
    </row>
    <row r="670" ht="15.75" customHeight="1">
      <c r="A670" s="1321" t="s">
        <v>30</v>
      </c>
      <c r="B670" s="31"/>
      <c r="C670" s="31"/>
      <c r="D670" s="31"/>
      <c r="E670" s="31"/>
      <c r="F670" s="31"/>
      <c r="G670" s="31"/>
      <c r="H670" s="31"/>
      <c r="I670" s="31"/>
      <c r="J670" s="31"/>
      <c r="K670" s="31"/>
      <c r="L670" s="31"/>
      <c r="M670" s="31"/>
      <c r="N670" s="2"/>
      <c r="O670" s="31"/>
      <c r="P670" s="31"/>
      <c r="Q670" s="31"/>
      <c r="R670" s="1181"/>
      <c r="S670" s="31"/>
      <c r="T670" s="31"/>
      <c r="U670" s="2"/>
      <c r="V670" s="11"/>
      <c r="W670" s="31"/>
      <c r="X670" s="2"/>
      <c r="Y670" s="1383"/>
      <c r="Z670" s="31"/>
      <c r="AA670" s="2"/>
      <c r="AB670" s="31"/>
      <c r="AC670" s="31"/>
      <c r="AD670" s="31"/>
      <c r="AE670" s="31"/>
      <c r="AF670" s="31"/>
      <c r="AG670" s="31"/>
      <c r="AH670" s="31"/>
      <c r="AI670" s="31"/>
      <c r="AJ670" s="31"/>
      <c r="AK670" s="31"/>
      <c r="AL670" s="31"/>
      <c r="AM670" s="31"/>
      <c r="AN670" s="31"/>
      <c r="AO670" s="31"/>
      <c r="AP670" s="31"/>
    </row>
    <row r="671" ht="15.75" customHeight="1">
      <c r="A671" s="1321" t="s">
        <v>30</v>
      </c>
      <c r="B671" s="31"/>
      <c r="C671" s="31"/>
      <c r="D671" s="31"/>
      <c r="E671" s="31"/>
      <c r="F671" s="31"/>
      <c r="G671" s="31"/>
      <c r="H671" s="31"/>
      <c r="I671" s="31"/>
      <c r="J671" s="31"/>
      <c r="K671" s="31"/>
      <c r="L671" s="31"/>
      <c r="M671" s="31"/>
      <c r="N671" s="2"/>
      <c r="O671" s="31"/>
      <c r="P671" s="31"/>
      <c r="Q671" s="31"/>
      <c r="R671" s="1181"/>
      <c r="S671" s="31"/>
      <c r="T671" s="31"/>
      <c r="U671" s="2"/>
      <c r="V671" s="11"/>
      <c r="W671" s="31"/>
      <c r="X671" s="2"/>
      <c r="Y671" s="1383"/>
      <c r="Z671" s="31"/>
      <c r="AA671" s="2"/>
      <c r="AB671" s="31"/>
      <c r="AC671" s="31"/>
      <c r="AD671" s="31"/>
      <c r="AE671" s="31"/>
      <c r="AF671" s="31"/>
      <c r="AG671" s="31"/>
      <c r="AH671" s="31"/>
      <c r="AI671" s="31"/>
      <c r="AJ671" s="31"/>
      <c r="AK671" s="31"/>
      <c r="AL671" s="31"/>
      <c r="AM671" s="31"/>
      <c r="AN671" s="31"/>
      <c r="AO671" s="31"/>
      <c r="AP671" s="31"/>
    </row>
    <row r="672" ht="15.75" customHeight="1">
      <c r="A672" s="1321" t="s">
        <v>30</v>
      </c>
      <c r="B672" s="31"/>
      <c r="C672" s="31"/>
      <c r="D672" s="31"/>
      <c r="E672" s="31"/>
      <c r="F672" s="31"/>
      <c r="G672" s="31"/>
      <c r="H672" s="31"/>
      <c r="I672" s="31"/>
      <c r="J672" s="31"/>
      <c r="K672" s="31"/>
      <c r="L672" s="31"/>
      <c r="M672" s="31"/>
      <c r="N672" s="2"/>
      <c r="O672" s="31"/>
      <c r="P672" s="31"/>
      <c r="Q672" s="31"/>
      <c r="R672" s="1181"/>
      <c r="S672" s="31"/>
      <c r="T672" s="31"/>
      <c r="U672" s="2"/>
      <c r="V672" s="11"/>
      <c r="W672" s="31"/>
      <c r="X672" s="2"/>
      <c r="Y672" s="1383"/>
      <c r="Z672" s="31"/>
      <c r="AA672" s="2"/>
      <c r="AB672" s="31"/>
      <c r="AC672" s="31"/>
      <c r="AD672" s="31"/>
      <c r="AE672" s="31"/>
      <c r="AF672" s="31"/>
      <c r="AG672" s="31"/>
      <c r="AH672" s="31"/>
      <c r="AI672" s="31"/>
      <c r="AJ672" s="31"/>
      <c r="AK672" s="31"/>
      <c r="AL672" s="31"/>
      <c r="AM672" s="31"/>
      <c r="AN672" s="31"/>
      <c r="AO672" s="31"/>
      <c r="AP672" s="31"/>
    </row>
    <row r="673" ht="15.75" customHeight="1">
      <c r="A673" s="1321" t="s">
        <v>30</v>
      </c>
      <c r="B673" s="31"/>
      <c r="C673" s="31"/>
      <c r="D673" s="31"/>
      <c r="E673" s="31"/>
      <c r="F673" s="31"/>
      <c r="G673" s="31"/>
      <c r="H673" s="31"/>
      <c r="I673" s="31"/>
      <c r="J673" s="31"/>
      <c r="K673" s="31"/>
      <c r="L673" s="31"/>
      <c r="M673" s="31"/>
      <c r="N673" s="2"/>
      <c r="O673" s="31"/>
      <c r="P673" s="31"/>
      <c r="Q673" s="31"/>
      <c r="R673" s="1181"/>
      <c r="S673" s="31"/>
      <c r="T673" s="31"/>
      <c r="U673" s="2"/>
      <c r="V673" s="11"/>
      <c r="W673" s="31"/>
      <c r="X673" s="2"/>
      <c r="Y673" s="1383"/>
      <c r="Z673" s="31"/>
      <c r="AA673" s="2"/>
      <c r="AB673" s="31"/>
      <c r="AC673" s="31"/>
      <c r="AD673" s="31"/>
      <c r="AE673" s="31"/>
      <c r="AF673" s="31"/>
      <c r="AG673" s="31"/>
      <c r="AH673" s="31"/>
      <c r="AI673" s="31"/>
      <c r="AJ673" s="31"/>
      <c r="AK673" s="31"/>
      <c r="AL673" s="31"/>
      <c r="AM673" s="31"/>
      <c r="AN673" s="31"/>
      <c r="AO673" s="31"/>
      <c r="AP673" s="31"/>
    </row>
    <row r="674" ht="15.75" customHeight="1">
      <c r="A674" s="1321" t="s">
        <v>30</v>
      </c>
      <c r="B674" s="31"/>
      <c r="C674" s="31"/>
      <c r="D674" s="31"/>
      <c r="E674" s="31"/>
      <c r="F674" s="31"/>
      <c r="G674" s="31"/>
      <c r="H674" s="31"/>
      <c r="I674" s="31"/>
      <c r="J674" s="31"/>
      <c r="K674" s="31"/>
      <c r="L674" s="31"/>
      <c r="M674" s="31"/>
      <c r="N674" s="2"/>
      <c r="O674" s="31"/>
      <c r="P674" s="31"/>
      <c r="Q674" s="31"/>
      <c r="R674" s="1181"/>
      <c r="S674" s="31"/>
      <c r="T674" s="31"/>
      <c r="U674" s="2"/>
      <c r="V674" s="11"/>
      <c r="W674" s="31"/>
      <c r="X674" s="2"/>
      <c r="Y674" s="1383"/>
      <c r="Z674" s="31"/>
      <c r="AA674" s="2"/>
      <c r="AB674" s="31"/>
      <c r="AC674" s="31"/>
      <c r="AD674" s="31"/>
      <c r="AE674" s="31"/>
      <c r="AF674" s="31"/>
      <c r="AG674" s="31"/>
      <c r="AH674" s="31"/>
      <c r="AI674" s="31"/>
      <c r="AJ674" s="31"/>
      <c r="AK674" s="31"/>
      <c r="AL674" s="31"/>
      <c r="AM674" s="31"/>
      <c r="AN674" s="31"/>
      <c r="AO674" s="31"/>
      <c r="AP674" s="31"/>
    </row>
    <row r="675" ht="15.75" customHeight="1">
      <c r="A675" s="1321" t="s">
        <v>30</v>
      </c>
      <c r="B675" s="31"/>
      <c r="C675" s="31"/>
      <c r="D675" s="31"/>
      <c r="E675" s="31"/>
      <c r="F675" s="31"/>
      <c r="G675" s="31"/>
      <c r="H675" s="31"/>
      <c r="I675" s="31"/>
      <c r="J675" s="31"/>
      <c r="K675" s="31"/>
      <c r="L675" s="31"/>
      <c r="M675" s="31"/>
      <c r="N675" s="2"/>
      <c r="O675" s="31"/>
      <c r="P675" s="31"/>
      <c r="Q675" s="31"/>
      <c r="R675" s="1181"/>
      <c r="S675" s="31"/>
      <c r="T675" s="31"/>
      <c r="U675" s="2"/>
      <c r="V675" s="11"/>
      <c r="W675" s="31"/>
      <c r="X675" s="2"/>
      <c r="Y675" s="1383"/>
      <c r="Z675" s="31"/>
      <c r="AA675" s="2"/>
      <c r="AB675" s="31"/>
      <c r="AC675" s="31"/>
      <c r="AD675" s="31"/>
      <c r="AE675" s="31"/>
      <c r="AF675" s="31"/>
      <c r="AG675" s="31"/>
      <c r="AH675" s="31"/>
      <c r="AI675" s="31"/>
      <c r="AJ675" s="31"/>
      <c r="AK675" s="31"/>
      <c r="AL675" s="31"/>
      <c r="AM675" s="31"/>
      <c r="AN675" s="31"/>
      <c r="AO675" s="31"/>
      <c r="AP675" s="31"/>
    </row>
    <row r="676" ht="15.75" customHeight="1">
      <c r="A676" s="1321" t="s">
        <v>30</v>
      </c>
      <c r="B676" s="31"/>
      <c r="C676" s="31"/>
      <c r="D676" s="31"/>
      <c r="E676" s="31"/>
      <c r="F676" s="31"/>
      <c r="G676" s="31"/>
      <c r="H676" s="31"/>
      <c r="I676" s="31"/>
      <c r="J676" s="31"/>
      <c r="K676" s="31"/>
      <c r="L676" s="31"/>
      <c r="M676" s="31"/>
      <c r="N676" s="2"/>
      <c r="O676" s="31"/>
      <c r="P676" s="31"/>
      <c r="Q676" s="31"/>
      <c r="R676" s="1181"/>
      <c r="S676" s="31"/>
      <c r="T676" s="31"/>
      <c r="U676" s="2"/>
      <c r="V676" s="11"/>
      <c r="W676" s="31"/>
      <c r="X676" s="2"/>
      <c r="Y676" s="1383"/>
      <c r="Z676" s="31"/>
      <c r="AA676" s="2"/>
      <c r="AB676" s="31"/>
      <c r="AC676" s="31"/>
      <c r="AD676" s="31"/>
      <c r="AE676" s="31"/>
      <c r="AF676" s="31"/>
      <c r="AG676" s="31"/>
      <c r="AH676" s="31"/>
      <c r="AI676" s="31"/>
      <c r="AJ676" s="31"/>
      <c r="AK676" s="31"/>
      <c r="AL676" s="31"/>
      <c r="AM676" s="31"/>
      <c r="AN676" s="31"/>
      <c r="AO676" s="31"/>
      <c r="AP676" s="31"/>
    </row>
    <row r="677" ht="15.75" customHeight="1">
      <c r="A677" s="1321" t="s">
        <v>30</v>
      </c>
      <c r="B677" s="31"/>
      <c r="C677" s="31"/>
      <c r="D677" s="31"/>
      <c r="E677" s="31"/>
      <c r="F677" s="31"/>
      <c r="G677" s="31"/>
      <c r="H677" s="31"/>
      <c r="I677" s="31"/>
      <c r="J677" s="31"/>
      <c r="K677" s="31"/>
      <c r="L677" s="31"/>
      <c r="M677" s="31"/>
      <c r="N677" s="2"/>
      <c r="O677" s="31"/>
      <c r="P677" s="31"/>
      <c r="Q677" s="31"/>
      <c r="R677" s="1181"/>
      <c r="S677" s="31"/>
      <c r="T677" s="31"/>
      <c r="U677" s="2"/>
      <c r="V677" s="11"/>
      <c r="W677" s="31"/>
      <c r="X677" s="2"/>
      <c r="Y677" s="1383"/>
      <c r="Z677" s="31"/>
      <c r="AA677" s="2"/>
      <c r="AB677" s="31"/>
      <c r="AC677" s="31"/>
      <c r="AD677" s="31"/>
      <c r="AE677" s="31"/>
      <c r="AF677" s="31"/>
      <c r="AG677" s="31"/>
      <c r="AH677" s="31"/>
      <c r="AI677" s="31"/>
      <c r="AJ677" s="31"/>
      <c r="AK677" s="31"/>
      <c r="AL677" s="31"/>
      <c r="AM677" s="31"/>
      <c r="AN677" s="31"/>
      <c r="AO677" s="31"/>
      <c r="AP677" s="31"/>
    </row>
    <row r="678" ht="15.75" customHeight="1">
      <c r="A678" s="1321" t="s">
        <v>30</v>
      </c>
      <c r="B678" s="31"/>
      <c r="C678" s="31"/>
      <c r="D678" s="31"/>
      <c r="E678" s="31"/>
      <c r="F678" s="31"/>
      <c r="G678" s="31"/>
      <c r="H678" s="31"/>
      <c r="I678" s="31"/>
      <c r="J678" s="31"/>
      <c r="K678" s="31"/>
      <c r="L678" s="31"/>
      <c r="M678" s="31"/>
      <c r="N678" s="2"/>
      <c r="O678" s="31"/>
      <c r="P678" s="31"/>
      <c r="Q678" s="31"/>
      <c r="R678" s="1181"/>
      <c r="S678" s="31"/>
      <c r="T678" s="31"/>
      <c r="U678" s="2"/>
      <c r="V678" s="11"/>
      <c r="W678" s="31"/>
      <c r="X678" s="2"/>
      <c r="Y678" s="1383"/>
      <c r="Z678" s="31"/>
      <c r="AA678" s="2"/>
      <c r="AB678" s="31"/>
      <c r="AC678" s="31"/>
      <c r="AD678" s="31"/>
      <c r="AE678" s="31"/>
      <c r="AF678" s="31"/>
      <c r="AG678" s="31"/>
      <c r="AH678" s="31"/>
      <c r="AI678" s="31"/>
      <c r="AJ678" s="31"/>
      <c r="AK678" s="31"/>
      <c r="AL678" s="31"/>
      <c r="AM678" s="31"/>
      <c r="AN678" s="31"/>
      <c r="AO678" s="31"/>
      <c r="AP678" s="31"/>
    </row>
    <row r="679" ht="15.75" customHeight="1">
      <c r="A679" s="1321" t="s">
        <v>30</v>
      </c>
      <c r="B679" s="31"/>
      <c r="C679" s="31"/>
      <c r="D679" s="31"/>
      <c r="E679" s="31"/>
      <c r="F679" s="31"/>
      <c r="G679" s="31"/>
      <c r="H679" s="31"/>
      <c r="I679" s="31"/>
      <c r="J679" s="31"/>
      <c r="K679" s="31"/>
      <c r="L679" s="31"/>
      <c r="M679" s="31"/>
      <c r="N679" s="2"/>
      <c r="O679" s="31"/>
      <c r="P679" s="31"/>
      <c r="Q679" s="31"/>
      <c r="R679" s="1181"/>
      <c r="S679" s="31"/>
      <c r="T679" s="31"/>
      <c r="U679" s="2"/>
      <c r="V679" s="11"/>
      <c r="W679" s="31"/>
      <c r="X679" s="2"/>
      <c r="Y679" s="1383"/>
      <c r="Z679" s="31"/>
      <c r="AA679" s="2"/>
      <c r="AB679" s="31"/>
      <c r="AC679" s="31"/>
      <c r="AD679" s="31"/>
      <c r="AE679" s="31"/>
      <c r="AF679" s="31"/>
      <c r="AG679" s="31"/>
      <c r="AH679" s="31"/>
      <c r="AI679" s="31"/>
      <c r="AJ679" s="31"/>
      <c r="AK679" s="31"/>
      <c r="AL679" s="31"/>
      <c r="AM679" s="31"/>
      <c r="AN679" s="31"/>
      <c r="AO679" s="31"/>
      <c r="AP679" s="31"/>
    </row>
    <row r="680" ht="15.75" customHeight="1">
      <c r="A680" s="1321" t="s">
        <v>30</v>
      </c>
      <c r="B680" s="31"/>
      <c r="C680" s="31"/>
      <c r="D680" s="31"/>
      <c r="E680" s="31"/>
      <c r="F680" s="31"/>
      <c r="G680" s="31"/>
      <c r="H680" s="31"/>
      <c r="I680" s="31"/>
      <c r="J680" s="31"/>
      <c r="K680" s="31"/>
      <c r="L680" s="31"/>
      <c r="M680" s="31"/>
      <c r="N680" s="2"/>
      <c r="O680" s="31"/>
      <c r="P680" s="31"/>
      <c r="Q680" s="31"/>
      <c r="R680" s="1181"/>
      <c r="S680" s="31"/>
      <c r="T680" s="31"/>
      <c r="U680" s="2"/>
      <c r="V680" s="11"/>
      <c r="W680" s="31"/>
      <c r="X680" s="2"/>
      <c r="Y680" s="1383"/>
      <c r="Z680" s="31"/>
      <c r="AA680" s="2"/>
      <c r="AB680" s="31"/>
      <c r="AC680" s="31"/>
      <c r="AD680" s="31"/>
      <c r="AE680" s="31"/>
      <c r="AF680" s="31"/>
      <c r="AG680" s="31"/>
      <c r="AH680" s="31"/>
      <c r="AI680" s="31"/>
      <c r="AJ680" s="31"/>
      <c r="AK680" s="31"/>
      <c r="AL680" s="31"/>
      <c r="AM680" s="31"/>
      <c r="AN680" s="31"/>
      <c r="AO680" s="31"/>
      <c r="AP680" s="31"/>
    </row>
    <row r="681" ht="15.75" customHeight="1">
      <c r="A681" s="1321" t="s">
        <v>30</v>
      </c>
      <c r="B681" s="31"/>
      <c r="C681" s="31"/>
      <c r="D681" s="31"/>
      <c r="E681" s="31"/>
      <c r="F681" s="31"/>
      <c r="G681" s="31"/>
      <c r="H681" s="31"/>
      <c r="I681" s="31"/>
      <c r="J681" s="31"/>
      <c r="K681" s="31"/>
      <c r="L681" s="31"/>
      <c r="M681" s="31"/>
      <c r="N681" s="2"/>
      <c r="O681" s="31"/>
      <c r="P681" s="31"/>
      <c r="Q681" s="31"/>
      <c r="R681" s="1181"/>
      <c r="S681" s="31"/>
      <c r="T681" s="31"/>
      <c r="U681" s="2"/>
      <c r="V681" s="11"/>
      <c r="W681" s="31"/>
      <c r="X681" s="2"/>
      <c r="Y681" s="1383"/>
      <c r="Z681" s="31"/>
      <c r="AA681" s="2"/>
      <c r="AB681" s="31"/>
      <c r="AC681" s="31"/>
      <c r="AD681" s="31"/>
      <c r="AE681" s="31"/>
      <c r="AF681" s="31"/>
      <c r="AG681" s="31"/>
      <c r="AH681" s="31"/>
      <c r="AI681" s="31"/>
      <c r="AJ681" s="31"/>
      <c r="AK681" s="31"/>
      <c r="AL681" s="31"/>
      <c r="AM681" s="31"/>
      <c r="AN681" s="31"/>
      <c r="AO681" s="31"/>
      <c r="AP681" s="31"/>
    </row>
    <row r="682" ht="15.75" customHeight="1">
      <c r="A682" s="1321" t="s">
        <v>30</v>
      </c>
      <c r="B682" s="31"/>
      <c r="C682" s="31"/>
      <c r="D682" s="31"/>
      <c r="E682" s="31"/>
      <c r="F682" s="31"/>
      <c r="G682" s="31"/>
      <c r="H682" s="31"/>
      <c r="I682" s="31"/>
      <c r="J682" s="31"/>
      <c r="K682" s="31"/>
      <c r="L682" s="31"/>
      <c r="M682" s="31"/>
      <c r="N682" s="2"/>
      <c r="O682" s="31"/>
      <c r="P682" s="31"/>
      <c r="Q682" s="31"/>
      <c r="R682" s="1181"/>
      <c r="S682" s="31"/>
      <c r="T682" s="31"/>
      <c r="U682" s="2"/>
      <c r="V682" s="11"/>
      <c r="W682" s="31"/>
      <c r="X682" s="2"/>
      <c r="Y682" s="1383"/>
      <c r="Z682" s="31"/>
      <c r="AA682" s="2"/>
      <c r="AB682" s="31"/>
      <c r="AC682" s="31"/>
      <c r="AD682" s="31"/>
      <c r="AE682" s="31"/>
      <c r="AF682" s="31"/>
      <c r="AG682" s="31"/>
      <c r="AH682" s="31"/>
      <c r="AI682" s="31"/>
      <c r="AJ682" s="31"/>
      <c r="AK682" s="31"/>
      <c r="AL682" s="31"/>
      <c r="AM682" s="31"/>
      <c r="AN682" s="31"/>
      <c r="AO682" s="31"/>
      <c r="AP682" s="31"/>
    </row>
    <row r="683" ht="15.75" customHeight="1">
      <c r="A683" s="1321" t="s">
        <v>30</v>
      </c>
      <c r="B683" s="31"/>
      <c r="C683" s="31"/>
      <c r="D683" s="31"/>
      <c r="E683" s="31"/>
      <c r="F683" s="31"/>
      <c r="G683" s="31"/>
      <c r="H683" s="31"/>
      <c r="I683" s="31"/>
      <c r="J683" s="31"/>
      <c r="K683" s="31"/>
      <c r="L683" s="31"/>
      <c r="M683" s="31"/>
      <c r="N683" s="2"/>
      <c r="O683" s="31"/>
      <c r="P683" s="31"/>
      <c r="Q683" s="31"/>
      <c r="R683" s="1181"/>
      <c r="S683" s="31"/>
      <c r="T683" s="31"/>
      <c r="U683" s="2"/>
      <c r="V683" s="11"/>
      <c r="W683" s="31"/>
      <c r="X683" s="2"/>
      <c r="Y683" s="1383"/>
      <c r="Z683" s="31"/>
      <c r="AA683" s="2"/>
      <c r="AB683" s="31"/>
      <c r="AC683" s="31"/>
      <c r="AD683" s="31"/>
      <c r="AE683" s="31"/>
      <c r="AF683" s="31"/>
      <c r="AG683" s="31"/>
      <c r="AH683" s="31"/>
      <c r="AI683" s="31"/>
      <c r="AJ683" s="31"/>
      <c r="AK683" s="31"/>
      <c r="AL683" s="31"/>
      <c r="AM683" s="31"/>
      <c r="AN683" s="31"/>
      <c r="AO683" s="31"/>
      <c r="AP683" s="31"/>
    </row>
    <row r="684" ht="15.75" customHeight="1">
      <c r="A684" s="1321" t="s">
        <v>30</v>
      </c>
      <c r="B684" s="31"/>
      <c r="C684" s="31"/>
      <c r="D684" s="31"/>
      <c r="E684" s="31"/>
      <c r="F684" s="31"/>
      <c r="G684" s="31"/>
      <c r="H684" s="31"/>
      <c r="I684" s="31"/>
      <c r="J684" s="31"/>
      <c r="K684" s="31"/>
      <c r="L684" s="31"/>
      <c r="M684" s="31"/>
      <c r="N684" s="2"/>
      <c r="O684" s="31"/>
      <c r="P684" s="31"/>
      <c r="Q684" s="31"/>
      <c r="R684" s="1181"/>
      <c r="S684" s="31"/>
      <c r="T684" s="31"/>
      <c r="U684" s="2"/>
      <c r="V684" s="11"/>
      <c r="W684" s="31"/>
      <c r="X684" s="2"/>
      <c r="Y684" s="1383"/>
      <c r="Z684" s="31"/>
      <c r="AA684" s="2"/>
      <c r="AB684" s="31"/>
      <c r="AC684" s="31"/>
      <c r="AD684" s="31"/>
      <c r="AE684" s="31"/>
      <c r="AF684" s="31"/>
      <c r="AG684" s="31"/>
      <c r="AH684" s="31"/>
      <c r="AI684" s="31"/>
      <c r="AJ684" s="31"/>
      <c r="AK684" s="31"/>
      <c r="AL684" s="31"/>
      <c r="AM684" s="31"/>
      <c r="AN684" s="31"/>
      <c r="AO684" s="31"/>
      <c r="AP684" s="31"/>
    </row>
    <row r="685" ht="15.75" customHeight="1">
      <c r="A685" s="1321" t="s">
        <v>30</v>
      </c>
      <c r="B685" s="31"/>
      <c r="C685" s="31"/>
      <c r="D685" s="31"/>
      <c r="E685" s="31"/>
      <c r="F685" s="31"/>
      <c r="G685" s="31"/>
      <c r="H685" s="31"/>
      <c r="I685" s="31"/>
      <c r="J685" s="31"/>
      <c r="K685" s="31"/>
      <c r="L685" s="31"/>
      <c r="M685" s="31"/>
      <c r="N685" s="2"/>
      <c r="O685" s="31"/>
      <c r="P685" s="31"/>
      <c r="Q685" s="31"/>
      <c r="R685" s="1181"/>
      <c r="S685" s="31"/>
      <c r="T685" s="31"/>
      <c r="U685" s="2"/>
      <c r="V685" s="11"/>
      <c r="W685" s="31"/>
      <c r="X685" s="2"/>
      <c r="Y685" s="1383"/>
      <c r="Z685" s="31"/>
      <c r="AA685" s="2"/>
      <c r="AB685" s="31"/>
      <c r="AC685" s="31"/>
      <c r="AD685" s="31"/>
      <c r="AE685" s="31"/>
      <c r="AF685" s="31"/>
      <c r="AG685" s="31"/>
      <c r="AH685" s="31"/>
      <c r="AI685" s="31"/>
      <c r="AJ685" s="31"/>
      <c r="AK685" s="31"/>
      <c r="AL685" s="31"/>
      <c r="AM685" s="31"/>
      <c r="AN685" s="31"/>
      <c r="AO685" s="31"/>
      <c r="AP685" s="31"/>
    </row>
    <row r="686" ht="15.75" customHeight="1">
      <c r="A686" s="1321" t="s">
        <v>30</v>
      </c>
      <c r="B686" s="31"/>
      <c r="C686" s="31"/>
      <c r="D686" s="31"/>
      <c r="E686" s="31"/>
      <c r="F686" s="31"/>
      <c r="G686" s="31"/>
      <c r="H686" s="31"/>
      <c r="I686" s="31"/>
      <c r="J686" s="31"/>
      <c r="K686" s="31"/>
      <c r="L686" s="31"/>
      <c r="M686" s="31"/>
      <c r="N686" s="2"/>
      <c r="O686" s="31"/>
      <c r="P686" s="31"/>
      <c r="Q686" s="31"/>
      <c r="R686" s="1181"/>
      <c r="S686" s="31"/>
      <c r="T686" s="31"/>
      <c r="U686" s="2"/>
      <c r="V686" s="11"/>
      <c r="W686" s="31"/>
      <c r="X686" s="2"/>
      <c r="Y686" s="1383"/>
      <c r="Z686" s="31"/>
      <c r="AA686" s="2"/>
      <c r="AB686" s="31"/>
      <c r="AC686" s="31"/>
      <c r="AD686" s="31"/>
      <c r="AE686" s="31"/>
      <c r="AF686" s="31"/>
      <c r="AG686" s="31"/>
      <c r="AH686" s="31"/>
      <c r="AI686" s="31"/>
      <c r="AJ686" s="31"/>
      <c r="AK686" s="31"/>
      <c r="AL686" s="31"/>
      <c r="AM686" s="31"/>
      <c r="AN686" s="31"/>
      <c r="AO686" s="31"/>
      <c r="AP686" s="31"/>
    </row>
    <row r="687" ht="15.75" customHeight="1">
      <c r="A687" s="1321" t="s">
        <v>30</v>
      </c>
      <c r="B687" s="31"/>
      <c r="C687" s="31"/>
      <c r="D687" s="31"/>
      <c r="E687" s="31"/>
      <c r="F687" s="31"/>
      <c r="G687" s="31"/>
      <c r="H687" s="31"/>
      <c r="I687" s="31"/>
      <c r="J687" s="31"/>
      <c r="K687" s="31"/>
      <c r="L687" s="31"/>
      <c r="M687" s="31"/>
      <c r="N687" s="2"/>
      <c r="O687" s="31"/>
      <c r="P687" s="31"/>
      <c r="Q687" s="31"/>
      <c r="R687" s="1181"/>
      <c r="S687" s="31"/>
      <c r="T687" s="31"/>
      <c r="U687" s="2"/>
      <c r="V687" s="11"/>
      <c r="W687" s="31"/>
      <c r="X687" s="2"/>
      <c r="Y687" s="1383"/>
      <c r="Z687" s="31"/>
      <c r="AA687" s="2"/>
      <c r="AB687" s="31"/>
      <c r="AC687" s="31"/>
      <c r="AD687" s="31"/>
      <c r="AE687" s="31"/>
      <c r="AF687" s="31"/>
      <c r="AG687" s="31"/>
      <c r="AH687" s="31"/>
      <c r="AI687" s="31"/>
      <c r="AJ687" s="31"/>
      <c r="AK687" s="31"/>
      <c r="AL687" s="31"/>
      <c r="AM687" s="31"/>
      <c r="AN687" s="31"/>
      <c r="AO687" s="31"/>
      <c r="AP687" s="31"/>
    </row>
    <row r="688" ht="15.75" customHeight="1">
      <c r="A688" s="1321" t="s">
        <v>30</v>
      </c>
      <c r="B688" s="31"/>
      <c r="C688" s="31"/>
      <c r="D688" s="31"/>
      <c r="E688" s="31"/>
      <c r="F688" s="31"/>
      <c r="G688" s="31"/>
      <c r="H688" s="31"/>
      <c r="I688" s="31"/>
      <c r="J688" s="31"/>
      <c r="K688" s="31"/>
      <c r="L688" s="31"/>
      <c r="M688" s="31"/>
      <c r="N688" s="2"/>
      <c r="O688" s="31"/>
      <c r="P688" s="31"/>
      <c r="Q688" s="31"/>
      <c r="R688" s="1181"/>
      <c r="S688" s="31"/>
      <c r="T688" s="31"/>
      <c r="U688" s="2"/>
      <c r="V688" s="11"/>
      <c r="W688" s="31"/>
      <c r="X688" s="2"/>
      <c r="Y688" s="1383"/>
      <c r="Z688" s="31"/>
      <c r="AA688" s="2"/>
      <c r="AB688" s="31"/>
      <c r="AC688" s="31"/>
      <c r="AD688" s="31"/>
      <c r="AE688" s="31"/>
      <c r="AF688" s="31"/>
      <c r="AG688" s="31"/>
      <c r="AH688" s="31"/>
      <c r="AI688" s="31"/>
      <c r="AJ688" s="31"/>
      <c r="AK688" s="31"/>
      <c r="AL688" s="31"/>
      <c r="AM688" s="31"/>
      <c r="AN688" s="31"/>
      <c r="AO688" s="31"/>
      <c r="AP688" s="31"/>
    </row>
    <row r="689" ht="15.75" customHeight="1">
      <c r="A689" s="1321" t="s">
        <v>30</v>
      </c>
      <c r="B689" s="31"/>
      <c r="C689" s="31"/>
      <c r="D689" s="31"/>
      <c r="E689" s="31"/>
      <c r="F689" s="31"/>
      <c r="G689" s="31"/>
      <c r="H689" s="31"/>
      <c r="I689" s="31"/>
      <c r="J689" s="31"/>
      <c r="K689" s="31"/>
      <c r="L689" s="31"/>
      <c r="M689" s="31"/>
      <c r="N689" s="2"/>
      <c r="O689" s="31"/>
      <c r="P689" s="31"/>
      <c r="Q689" s="31"/>
      <c r="R689" s="1181"/>
      <c r="S689" s="31"/>
      <c r="T689" s="31"/>
      <c r="U689" s="2"/>
      <c r="V689" s="11"/>
      <c r="W689" s="31"/>
      <c r="X689" s="2"/>
      <c r="Y689" s="1383"/>
      <c r="Z689" s="31"/>
      <c r="AA689" s="2"/>
      <c r="AB689" s="31"/>
      <c r="AC689" s="31"/>
      <c r="AD689" s="31"/>
      <c r="AE689" s="31"/>
      <c r="AF689" s="31"/>
      <c r="AG689" s="31"/>
      <c r="AH689" s="31"/>
      <c r="AI689" s="31"/>
      <c r="AJ689" s="31"/>
      <c r="AK689" s="31"/>
      <c r="AL689" s="31"/>
      <c r="AM689" s="31"/>
      <c r="AN689" s="31"/>
      <c r="AO689" s="31"/>
      <c r="AP689" s="31"/>
    </row>
    <row r="690" ht="15.75" customHeight="1">
      <c r="A690" s="1321" t="s">
        <v>30</v>
      </c>
      <c r="B690" s="31"/>
      <c r="C690" s="31"/>
      <c r="D690" s="31"/>
      <c r="E690" s="31"/>
      <c r="F690" s="31"/>
      <c r="G690" s="31"/>
      <c r="H690" s="31"/>
      <c r="I690" s="31"/>
      <c r="J690" s="31"/>
      <c r="K690" s="31"/>
      <c r="L690" s="31"/>
      <c r="M690" s="31"/>
      <c r="N690" s="2"/>
      <c r="O690" s="31"/>
      <c r="P690" s="31"/>
      <c r="Q690" s="31"/>
      <c r="R690" s="1181"/>
      <c r="S690" s="31"/>
      <c r="T690" s="31"/>
      <c r="U690" s="2"/>
      <c r="V690" s="11"/>
      <c r="W690" s="31"/>
      <c r="X690" s="2"/>
      <c r="Y690" s="1383"/>
      <c r="Z690" s="31"/>
      <c r="AA690" s="2"/>
      <c r="AB690" s="31"/>
      <c r="AC690" s="31"/>
      <c r="AD690" s="31"/>
      <c r="AE690" s="31"/>
      <c r="AF690" s="31"/>
      <c r="AG690" s="31"/>
      <c r="AH690" s="31"/>
      <c r="AI690" s="31"/>
      <c r="AJ690" s="31"/>
      <c r="AK690" s="31"/>
      <c r="AL690" s="31"/>
      <c r="AM690" s="31"/>
      <c r="AN690" s="31"/>
      <c r="AO690" s="31"/>
      <c r="AP690" s="31"/>
    </row>
    <row r="691" ht="15.75" customHeight="1">
      <c r="A691" s="1321" t="s">
        <v>30</v>
      </c>
      <c r="B691" s="31"/>
      <c r="C691" s="31"/>
      <c r="D691" s="31"/>
      <c r="E691" s="31"/>
      <c r="F691" s="31"/>
      <c r="G691" s="31"/>
      <c r="H691" s="31"/>
      <c r="I691" s="31"/>
      <c r="J691" s="31"/>
      <c r="K691" s="31"/>
      <c r="L691" s="31"/>
      <c r="M691" s="31"/>
      <c r="N691" s="2"/>
      <c r="O691" s="31"/>
      <c r="P691" s="31"/>
      <c r="Q691" s="31"/>
      <c r="R691" s="1181"/>
      <c r="S691" s="31"/>
      <c r="T691" s="31"/>
      <c r="U691" s="2"/>
      <c r="V691" s="11"/>
      <c r="W691" s="31"/>
      <c r="X691" s="2"/>
      <c r="Y691" s="1383"/>
      <c r="Z691" s="31"/>
      <c r="AA691" s="2"/>
      <c r="AB691" s="31"/>
      <c r="AC691" s="31"/>
      <c r="AD691" s="31"/>
      <c r="AE691" s="31"/>
      <c r="AF691" s="31"/>
      <c r="AG691" s="31"/>
      <c r="AH691" s="31"/>
      <c r="AI691" s="31"/>
      <c r="AJ691" s="31"/>
      <c r="AK691" s="31"/>
      <c r="AL691" s="31"/>
      <c r="AM691" s="31"/>
      <c r="AN691" s="31"/>
      <c r="AO691" s="31"/>
      <c r="AP691" s="31"/>
    </row>
    <row r="692" ht="15.75" customHeight="1">
      <c r="A692" s="1321" t="s">
        <v>30</v>
      </c>
      <c r="B692" s="31"/>
      <c r="C692" s="31"/>
      <c r="D692" s="31"/>
      <c r="E692" s="31"/>
      <c r="F692" s="31"/>
      <c r="G692" s="31"/>
      <c r="H692" s="31"/>
      <c r="I692" s="31"/>
      <c r="J692" s="31"/>
      <c r="K692" s="31"/>
      <c r="L692" s="31"/>
      <c r="M692" s="31"/>
      <c r="N692" s="2"/>
      <c r="O692" s="31"/>
      <c r="P692" s="31"/>
      <c r="Q692" s="31"/>
      <c r="R692" s="1181"/>
      <c r="S692" s="31"/>
      <c r="T692" s="31"/>
      <c r="U692" s="2"/>
      <c r="V692" s="11"/>
      <c r="W692" s="31"/>
      <c r="X692" s="2"/>
      <c r="Y692" s="1383"/>
      <c r="Z692" s="31"/>
      <c r="AA692" s="2"/>
      <c r="AB692" s="31"/>
      <c r="AC692" s="31"/>
      <c r="AD692" s="31"/>
      <c r="AE692" s="31"/>
      <c r="AF692" s="31"/>
      <c r="AG692" s="31"/>
      <c r="AH692" s="31"/>
      <c r="AI692" s="31"/>
      <c r="AJ692" s="31"/>
      <c r="AK692" s="31"/>
      <c r="AL692" s="31"/>
      <c r="AM692" s="31"/>
      <c r="AN692" s="31"/>
      <c r="AO692" s="31"/>
      <c r="AP692" s="31"/>
    </row>
    <row r="693" ht="15.75" customHeight="1">
      <c r="A693" s="1321" t="s">
        <v>30</v>
      </c>
      <c r="B693" s="31"/>
      <c r="C693" s="31"/>
      <c r="D693" s="31"/>
      <c r="E693" s="31"/>
      <c r="F693" s="31"/>
      <c r="G693" s="31"/>
      <c r="H693" s="31"/>
      <c r="I693" s="31"/>
      <c r="J693" s="31"/>
      <c r="K693" s="31"/>
      <c r="L693" s="31"/>
      <c r="M693" s="31"/>
      <c r="N693" s="2"/>
      <c r="O693" s="31"/>
      <c r="P693" s="31"/>
      <c r="Q693" s="31"/>
      <c r="R693" s="1181"/>
      <c r="S693" s="31"/>
      <c r="T693" s="31"/>
      <c r="U693" s="2"/>
      <c r="V693" s="11"/>
      <c r="W693" s="31"/>
      <c r="X693" s="2"/>
      <c r="Y693" s="1383"/>
      <c r="Z693" s="31"/>
      <c r="AA693" s="2"/>
      <c r="AB693" s="31"/>
      <c r="AC693" s="31"/>
      <c r="AD693" s="31"/>
      <c r="AE693" s="31"/>
      <c r="AF693" s="31"/>
      <c r="AG693" s="31"/>
      <c r="AH693" s="31"/>
      <c r="AI693" s="31"/>
      <c r="AJ693" s="31"/>
      <c r="AK693" s="31"/>
      <c r="AL693" s="31"/>
      <c r="AM693" s="31"/>
      <c r="AN693" s="31"/>
      <c r="AO693" s="31"/>
      <c r="AP693" s="31"/>
    </row>
    <row r="694" ht="15.75" customHeight="1">
      <c r="A694" s="1321" t="s">
        <v>30</v>
      </c>
      <c r="B694" s="31"/>
      <c r="C694" s="31"/>
      <c r="D694" s="31"/>
      <c r="E694" s="31"/>
      <c r="F694" s="31"/>
      <c r="G694" s="31"/>
      <c r="H694" s="31"/>
      <c r="I694" s="31"/>
      <c r="J694" s="31"/>
      <c r="K694" s="31"/>
      <c r="L694" s="31"/>
      <c r="M694" s="31"/>
      <c r="N694" s="2"/>
      <c r="O694" s="31"/>
      <c r="P694" s="31"/>
      <c r="Q694" s="31"/>
      <c r="R694" s="1181"/>
      <c r="S694" s="31"/>
      <c r="T694" s="31"/>
      <c r="U694" s="2"/>
      <c r="V694" s="11"/>
      <c r="W694" s="31"/>
      <c r="X694" s="2"/>
      <c r="Y694" s="1383"/>
      <c r="Z694" s="31"/>
      <c r="AA694" s="2"/>
      <c r="AB694" s="31"/>
      <c r="AC694" s="31"/>
      <c r="AD694" s="31"/>
      <c r="AE694" s="31"/>
      <c r="AF694" s="31"/>
      <c r="AG694" s="31"/>
      <c r="AH694" s="31"/>
      <c r="AI694" s="31"/>
      <c r="AJ694" s="31"/>
      <c r="AK694" s="31"/>
      <c r="AL694" s="31"/>
      <c r="AM694" s="31"/>
      <c r="AN694" s="31"/>
      <c r="AO694" s="31"/>
      <c r="AP694" s="31"/>
    </row>
    <row r="695" ht="15.75" customHeight="1">
      <c r="A695" s="1321" t="s">
        <v>30</v>
      </c>
      <c r="B695" s="31"/>
      <c r="C695" s="31"/>
      <c r="D695" s="31"/>
      <c r="E695" s="31"/>
      <c r="F695" s="31"/>
      <c r="G695" s="31"/>
      <c r="H695" s="31"/>
      <c r="I695" s="31"/>
      <c r="J695" s="31"/>
      <c r="K695" s="31"/>
      <c r="L695" s="31"/>
      <c r="M695" s="31"/>
      <c r="N695" s="2"/>
      <c r="O695" s="31"/>
      <c r="P695" s="31"/>
      <c r="Q695" s="31"/>
      <c r="R695" s="1181"/>
      <c r="S695" s="31"/>
      <c r="T695" s="31"/>
      <c r="U695" s="2"/>
      <c r="V695" s="11"/>
      <c r="W695" s="31"/>
      <c r="X695" s="2"/>
      <c r="Y695" s="1383"/>
      <c r="Z695" s="31"/>
      <c r="AA695" s="2"/>
      <c r="AB695" s="31"/>
      <c r="AC695" s="31"/>
      <c r="AD695" s="31"/>
      <c r="AE695" s="31"/>
      <c r="AF695" s="31"/>
      <c r="AG695" s="31"/>
      <c r="AH695" s="31"/>
      <c r="AI695" s="31"/>
      <c r="AJ695" s="31"/>
      <c r="AK695" s="31"/>
      <c r="AL695" s="31"/>
      <c r="AM695" s="31"/>
      <c r="AN695" s="31"/>
      <c r="AO695" s="31"/>
      <c r="AP695" s="31"/>
    </row>
    <row r="696" ht="15.75" customHeight="1">
      <c r="A696" s="1321" t="s">
        <v>30</v>
      </c>
      <c r="B696" s="31"/>
      <c r="C696" s="31"/>
      <c r="D696" s="31"/>
      <c r="E696" s="31"/>
      <c r="F696" s="31"/>
      <c r="G696" s="31"/>
      <c r="H696" s="31"/>
      <c r="I696" s="31"/>
      <c r="J696" s="31"/>
      <c r="K696" s="31"/>
      <c r="L696" s="31"/>
      <c r="M696" s="31"/>
      <c r="N696" s="2"/>
      <c r="O696" s="31"/>
      <c r="P696" s="31"/>
      <c r="Q696" s="31"/>
      <c r="R696" s="1181"/>
      <c r="S696" s="31"/>
      <c r="T696" s="31"/>
      <c r="U696" s="2"/>
      <c r="V696" s="11"/>
      <c r="W696" s="31"/>
      <c r="X696" s="2"/>
      <c r="Y696" s="1383"/>
      <c r="Z696" s="31"/>
      <c r="AA696" s="2"/>
      <c r="AB696" s="31"/>
      <c r="AC696" s="31"/>
      <c r="AD696" s="31"/>
      <c r="AE696" s="31"/>
      <c r="AF696" s="31"/>
      <c r="AG696" s="31"/>
      <c r="AH696" s="31"/>
      <c r="AI696" s="31"/>
      <c r="AJ696" s="31"/>
      <c r="AK696" s="31"/>
      <c r="AL696" s="31"/>
      <c r="AM696" s="31"/>
      <c r="AN696" s="31"/>
      <c r="AO696" s="31"/>
      <c r="AP696" s="31"/>
    </row>
    <row r="697" ht="15.75" customHeight="1">
      <c r="A697" s="1321" t="s">
        <v>30</v>
      </c>
      <c r="B697" s="31"/>
      <c r="C697" s="31"/>
      <c r="D697" s="31"/>
      <c r="E697" s="31"/>
      <c r="F697" s="31"/>
      <c r="G697" s="31"/>
      <c r="H697" s="31"/>
      <c r="I697" s="31"/>
      <c r="J697" s="31"/>
      <c r="K697" s="31"/>
      <c r="L697" s="31"/>
      <c r="M697" s="31"/>
      <c r="N697" s="2"/>
      <c r="O697" s="31"/>
      <c r="P697" s="31"/>
      <c r="Q697" s="31"/>
      <c r="R697" s="1181"/>
      <c r="S697" s="31"/>
      <c r="T697" s="31"/>
      <c r="U697" s="2"/>
      <c r="V697" s="11"/>
      <c r="W697" s="31"/>
      <c r="X697" s="2"/>
      <c r="Y697" s="1383"/>
      <c r="Z697" s="31"/>
      <c r="AA697" s="2"/>
      <c r="AB697" s="31"/>
      <c r="AC697" s="31"/>
      <c r="AD697" s="31"/>
      <c r="AE697" s="31"/>
      <c r="AF697" s="31"/>
      <c r="AG697" s="31"/>
      <c r="AH697" s="31"/>
      <c r="AI697" s="31"/>
      <c r="AJ697" s="31"/>
      <c r="AK697" s="31"/>
      <c r="AL697" s="31"/>
      <c r="AM697" s="31"/>
      <c r="AN697" s="31"/>
      <c r="AO697" s="31"/>
      <c r="AP697" s="31"/>
    </row>
    <row r="698" ht="15.75" customHeight="1">
      <c r="A698" s="1321" t="s">
        <v>30</v>
      </c>
      <c r="B698" s="31"/>
      <c r="C698" s="31"/>
      <c r="D698" s="31"/>
      <c r="E698" s="31"/>
      <c r="F698" s="31"/>
      <c r="G698" s="31"/>
      <c r="H698" s="31"/>
      <c r="I698" s="31"/>
      <c r="J698" s="31"/>
      <c r="K698" s="31"/>
      <c r="L698" s="31"/>
      <c r="M698" s="31"/>
      <c r="N698" s="2"/>
      <c r="O698" s="31"/>
      <c r="P698" s="31"/>
      <c r="Q698" s="31"/>
      <c r="R698" s="1181"/>
      <c r="S698" s="31"/>
      <c r="T698" s="31"/>
      <c r="U698" s="2"/>
      <c r="V698" s="11"/>
      <c r="W698" s="31"/>
      <c r="X698" s="2"/>
      <c r="Y698" s="1383"/>
      <c r="Z698" s="31"/>
      <c r="AA698" s="2"/>
      <c r="AB698" s="31"/>
      <c r="AC698" s="31"/>
      <c r="AD698" s="31"/>
      <c r="AE698" s="31"/>
      <c r="AF698" s="31"/>
      <c r="AG698" s="31"/>
      <c r="AH698" s="31"/>
      <c r="AI698" s="31"/>
      <c r="AJ698" s="31"/>
      <c r="AK698" s="31"/>
      <c r="AL698" s="31"/>
      <c r="AM698" s="31"/>
      <c r="AN698" s="31"/>
      <c r="AO698" s="31"/>
      <c r="AP698" s="31"/>
    </row>
    <row r="699" ht="15.75" customHeight="1">
      <c r="A699" s="1321" t="s">
        <v>30</v>
      </c>
      <c r="B699" s="31"/>
      <c r="C699" s="31"/>
      <c r="D699" s="31"/>
      <c r="E699" s="31"/>
      <c r="F699" s="31"/>
      <c r="G699" s="31"/>
      <c r="H699" s="31"/>
      <c r="I699" s="31"/>
      <c r="J699" s="31"/>
      <c r="K699" s="31"/>
      <c r="L699" s="31"/>
      <c r="M699" s="31"/>
      <c r="N699" s="2"/>
      <c r="O699" s="31"/>
      <c r="P699" s="31"/>
      <c r="Q699" s="31"/>
      <c r="R699" s="1181"/>
      <c r="S699" s="31"/>
      <c r="T699" s="31"/>
      <c r="U699" s="2"/>
      <c r="V699" s="11"/>
      <c r="W699" s="31"/>
      <c r="X699" s="2"/>
      <c r="Y699" s="1383"/>
      <c r="Z699" s="31"/>
      <c r="AA699" s="2"/>
      <c r="AB699" s="31"/>
      <c r="AC699" s="31"/>
      <c r="AD699" s="31"/>
      <c r="AE699" s="31"/>
      <c r="AF699" s="31"/>
      <c r="AG699" s="31"/>
      <c r="AH699" s="31"/>
      <c r="AI699" s="31"/>
      <c r="AJ699" s="31"/>
      <c r="AK699" s="31"/>
      <c r="AL699" s="31"/>
      <c r="AM699" s="31"/>
      <c r="AN699" s="31"/>
      <c r="AO699" s="31"/>
      <c r="AP699" s="31"/>
    </row>
    <row r="700" ht="15.75" customHeight="1">
      <c r="A700" s="1321" t="s">
        <v>30</v>
      </c>
      <c r="B700" s="31"/>
      <c r="C700" s="31"/>
      <c r="D700" s="31"/>
      <c r="E700" s="31"/>
      <c r="F700" s="31"/>
      <c r="G700" s="31"/>
      <c r="H700" s="31"/>
      <c r="I700" s="31"/>
      <c r="J700" s="31"/>
      <c r="K700" s="31"/>
      <c r="L700" s="31"/>
      <c r="M700" s="31"/>
      <c r="N700" s="2"/>
      <c r="O700" s="31"/>
      <c r="P700" s="31"/>
      <c r="Q700" s="31"/>
      <c r="R700" s="1181"/>
      <c r="S700" s="31"/>
      <c r="T700" s="31"/>
      <c r="U700" s="2"/>
      <c r="V700" s="11"/>
      <c r="W700" s="31"/>
      <c r="X700" s="2"/>
      <c r="Y700" s="1383"/>
      <c r="Z700" s="31"/>
      <c r="AA700" s="2"/>
      <c r="AB700" s="31"/>
      <c r="AC700" s="31"/>
      <c r="AD700" s="31"/>
      <c r="AE700" s="31"/>
      <c r="AF700" s="31"/>
      <c r="AG700" s="31"/>
      <c r="AH700" s="31"/>
      <c r="AI700" s="31"/>
      <c r="AJ700" s="31"/>
      <c r="AK700" s="31"/>
      <c r="AL700" s="31"/>
      <c r="AM700" s="31"/>
      <c r="AN700" s="31"/>
      <c r="AO700" s="31"/>
      <c r="AP700" s="31"/>
    </row>
    <row r="701" ht="15.75" customHeight="1">
      <c r="A701" s="1321" t="s">
        <v>30</v>
      </c>
      <c r="B701" s="31"/>
      <c r="C701" s="31"/>
      <c r="D701" s="31"/>
      <c r="E701" s="31"/>
      <c r="F701" s="31"/>
      <c r="G701" s="31"/>
      <c r="H701" s="31"/>
      <c r="I701" s="31"/>
      <c r="J701" s="31"/>
      <c r="K701" s="31"/>
      <c r="L701" s="31"/>
      <c r="M701" s="31"/>
      <c r="N701" s="2"/>
      <c r="O701" s="31"/>
      <c r="P701" s="31"/>
      <c r="Q701" s="31"/>
      <c r="R701" s="1181"/>
      <c r="S701" s="31"/>
      <c r="T701" s="31"/>
      <c r="U701" s="2"/>
      <c r="V701" s="11"/>
      <c r="W701" s="31"/>
      <c r="X701" s="2"/>
      <c r="Y701" s="1383"/>
      <c r="Z701" s="31"/>
      <c r="AA701" s="2"/>
      <c r="AB701" s="31"/>
      <c r="AC701" s="31"/>
      <c r="AD701" s="31"/>
      <c r="AE701" s="31"/>
      <c r="AF701" s="31"/>
      <c r="AG701" s="31"/>
      <c r="AH701" s="31"/>
      <c r="AI701" s="31"/>
      <c r="AJ701" s="31"/>
      <c r="AK701" s="31"/>
      <c r="AL701" s="31"/>
      <c r="AM701" s="31"/>
      <c r="AN701" s="31"/>
      <c r="AO701" s="31"/>
      <c r="AP701" s="31"/>
    </row>
    <row r="702" ht="15.75" customHeight="1">
      <c r="A702" s="1321" t="s">
        <v>30</v>
      </c>
      <c r="B702" s="31"/>
      <c r="C702" s="31"/>
      <c r="D702" s="31"/>
      <c r="E702" s="31"/>
      <c r="F702" s="31"/>
      <c r="G702" s="31"/>
      <c r="H702" s="31"/>
      <c r="I702" s="31"/>
      <c r="J702" s="31"/>
      <c r="K702" s="31"/>
      <c r="L702" s="31"/>
      <c r="M702" s="31"/>
      <c r="N702" s="2"/>
      <c r="O702" s="31"/>
      <c r="P702" s="31"/>
      <c r="Q702" s="31"/>
      <c r="R702" s="1181"/>
      <c r="S702" s="31"/>
      <c r="T702" s="31"/>
      <c r="U702" s="2"/>
      <c r="V702" s="11"/>
      <c r="W702" s="31"/>
      <c r="X702" s="2"/>
      <c r="Y702" s="1383"/>
      <c r="Z702" s="31"/>
      <c r="AA702" s="2"/>
      <c r="AB702" s="31"/>
      <c r="AC702" s="31"/>
      <c r="AD702" s="31"/>
      <c r="AE702" s="31"/>
      <c r="AF702" s="31"/>
      <c r="AG702" s="31"/>
      <c r="AH702" s="31"/>
      <c r="AI702" s="31"/>
      <c r="AJ702" s="31"/>
      <c r="AK702" s="31"/>
      <c r="AL702" s="31"/>
      <c r="AM702" s="31"/>
      <c r="AN702" s="31"/>
      <c r="AO702" s="31"/>
      <c r="AP702" s="31"/>
    </row>
    <row r="703" ht="15.75" customHeight="1">
      <c r="A703" s="1321" t="s">
        <v>30</v>
      </c>
      <c r="B703" s="31"/>
      <c r="C703" s="31"/>
      <c r="D703" s="31"/>
      <c r="E703" s="31"/>
      <c r="F703" s="31"/>
      <c r="G703" s="31"/>
      <c r="H703" s="31"/>
      <c r="I703" s="31"/>
      <c r="J703" s="31"/>
      <c r="K703" s="31"/>
      <c r="L703" s="31"/>
      <c r="M703" s="31"/>
      <c r="N703" s="2"/>
      <c r="O703" s="31"/>
      <c r="P703" s="31"/>
      <c r="Q703" s="31"/>
      <c r="R703" s="1181"/>
      <c r="S703" s="31"/>
      <c r="T703" s="31"/>
      <c r="U703" s="2"/>
      <c r="V703" s="11"/>
      <c r="W703" s="31"/>
      <c r="X703" s="2"/>
      <c r="Y703" s="1383"/>
      <c r="Z703" s="31"/>
      <c r="AA703" s="2"/>
      <c r="AB703" s="31"/>
      <c r="AC703" s="31"/>
      <c r="AD703" s="31"/>
      <c r="AE703" s="31"/>
      <c r="AF703" s="31"/>
      <c r="AG703" s="31"/>
      <c r="AH703" s="31"/>
      <c r="AI703" s="31"/>
      <c r="AJ703" s="31"/>
      <c r="AK703" s="31"/>
      <c r="AL703" s="31"/>
      <c r="AM703" s="31"/>
      <c r="AN703" s="31"/>
      <c r="AO703" s="31"/>
      <c r="AP703" s="31"/>
    </row>
    <row r="704" ht="15.75" customHeight="1">
      <c r="A704" s="1321" t="s">
        <v>30</v>
      </c>
      <c r="B704" s="31"/>
      <c r="C704" s="31"/>
      <c r="D704" s="31"/>
      <c r="E704" s="31"/>
      <c r="F704" s="31"/>
      <c r="G704" s="31"/>
      <c r="H704" s="31"/>
      <c r="I704" s="31"/>
      <c r="J704" s="31"/>
      <c r="K704" s="31"/>
      <c r="L704" s="31"/>
      <c r="M704" s="31"/>
      <c r="N704" s="2"/>
      <c r="O704" s="31"/>
      <c r="P704" s="31"/>
      <c r="Q704" s="31"/>
      <c r="R704" s="1181"/>
      <c r="S704" s="31"/>
      <c r="T704" s="31"/>
      <c r="U704" s="2"/>
      <c r="V704" s="11"/>
      <c r="W704" s="31"/>
      <c r="X704" s="2"/>
      <c r="Y704" s="1383"/>
      <c r="Z704" s="31"/>
      <c r="AA704" s="2"/>
      <c r="AB704" s="31"/>
      <c r="AC704" s="31"/>
      <c r="AD704" s="31"/>
      <c r="AE704" s="31"/>
      <c r="AF704" s="31"/>
      <c r="AG704" s="31"/>
      <c r="AH704" s="31"/>
      <c r="AI704" s="31"/>
      <c r="AJ704" s="31"/>
      <c r="AK704" s="31"/>
      <c r="AL704" s="31"/>
      <c r="AM704" s="31"/>
      <c r="AN704" s="31"/>
      <c r="AO704" s="31"/>
      <c r="AP704" s="31"/>
    </row>
    <row r="705" ht="15.75" customHeight="1">
      <c r="A705" s="1321" t="s">
        <v>30</v>
      </c>
      <c r="B705" s="31"/>
      <c r="C705" s="31"/>
      <c r="D705" s="31"/>
      <c r="E705" s="31"/>
      <c r="F705" s="31"/>
      <c r="G705" s="31"/>
      <c r="H705" s="31"/>
      <c r="I705" s="31"/>
      <c r="J705" s="31"/>
      <c r="K705" s="31"/>
      <c r="L705" s="31"/>
      <c r="M705" s="31"/>
      <c r="N705" s="2"/>
      <c r="O705" s="31"/>
      <c r="P705" s="31"/>
      <c r="Q705" s="31"/>
      <c r="R705" s="1181"/>
      <c r="S705" s="31"/>
      <c r="T705" s="31"/>
      <c r="U705" s="2"/>
      <c r="V705" s="11"/>
      <c r="W705" s="31"/>
      <c r="X705" s="2"/>
      <c r="Y705" s="1383"/>
      <c r="Z705" s="31"/>
      <c r="AA705" s="2"/>
      <c r="AB705" s="31"/>
      <c r="AC705" s="31"/>
      <c r="AD705" s="31"/>
      <c r="AE705" s="31"/>
      <c r="AF705" s="31"/>
      <c r="AG705" s="31"/>
      <c r="AH705" s="31"/>
      <c r="AI705" s="31"/>
      <c r="AJ705" s="31"/>
      <c r="AK705" s="31"/>
      <c r="AL705" s="31"/>
      <c r="AM705" s="31"/>
      <c r="AN705" s="31"/>
      <c r="AO705" s="31"/>
      <c r="AP705" s="31"/>
    </row>
    <row r="706" ht="15.75" customHeight="1">
      <c r="A706" s="1321" t="s">
        <v>30</v>
      </c>
      <c r="B706" s="31"/>
      <c r="C706" s="31"/>
      <c r="D706" s="31"/>
      <c r="E706" s="31"/>
      <c r="F706" s="31"/>
      <c r="G706" s="31"/>
      <c r="H706" s="31"/>
      <c r="I706" s="31"/>
      <c r="J706" s="31"/>
      <c r="K706" s="31"/>
      <c r="L706" s="31"/>
      <c r="M706" s="31"/>
      <c r="N706" s="2"/>
      <c r="O706" s="31"/>
      <c r="P706" s="31"/>
      <c r="Q706" s="31"/>
      <c r="R706" s="1181"/>
      <c r="S706" s="31"/>
      <c r="T706" s="31"/>
      <c r="U706" s="2"/>
      <c r="V706" s="11"/>
      <c r="W706" s="31"/>
      <c r="X706" s="2"/>
      <c r="Y706" s="1383"/>
      <c r="Z706" s="31"/>
      <c r="AA706" s="2"/>
      <c r="AB706" s="31"/>
      <c r="AC706" s="31"/>
      <c r="AD706" s="31"/>
      <c r="AE706" s="31"/>
      <c r="AF706" s="31"/>
      <c r="AG706" s="31"/>
      <c r="AH706" s="31"/>
      <c r="AI706" s="31"/>
      <c r="AJ706" s="31"/>
      <c r="AK706" s="31"/>
      <c r="AL706" s="31"/>
      <c r="AM706" s="31"/>
      <c r="AN706" s="31"/>
      <c r="AO706" s="31"/>
      <c r="AP706" s="31"/>
    </row>
    <row r="707" ht="15.75" customHeight="1">
      <c r="A707" s="1321" t="s">
        <v>30</v>
      </c>
      <c r="B707" s="31"/>
      <c r="C707" s="31"/>
      <c r="D707" s="31"/>
      <c r="E707" s="31"/>
      <c r="F707" s="31"/>
      <c r="G707" s="31"/>
      <c r="H707" s="31"/>
      <c r="I707" s="31"/>
      <c r="J707" s="31"/>
      <c r="K707" s="31"/>
      <c r="L707" s="31"/>
      <c r="M707" s="31"/>
      <c r="N707" s="2"/>
      <c r="O707" s="31"/>
      <c r="P707" s="31"/>
      <c r="Q707" s="31"/>
      <c r="R707" s="1181"/>
      <c r="S707" s="31"/>
      <c r="T707" s="31"/>
      <c r="U707" s="2"/>
      <c r="V707" s="11"/>
      <c r="W707" s="31"/>
      <c r="X707" s="2"/>
      <c r="Y707" s="1383"/>
      <c r="Z707" s="31"/>
      <c r="AA707" s="2"/>
      <c r="AB707" s="31"/>
      <c r="AC707" s="31"/>
      <c r="AD707" s="31"/>
      <c r="AE707" s="31"/>
      <c r="AF707" s="31"/>
      <c r="AG707" s="31"/>
      <c r="AH707" s="31"/>
      <c r="AI707" s="31"/>
      <c r="AJ707" s="31"/>
      <c r="AK707" s="31"/>
      <c r="AL707" s="31"/>
      <c r="AM707" s="31"/>
      <c r="AN707" s="31"/>
      <c r="AO707" s="31"/>
      <c r="AP707" s="31"/>
    </row>
    <row r="708" ht="15.75" customHeight="1">
      <c r="A708" s="1321" t="s">
        <v>30</v>
      </c>
      <c r="B708" s="31"/>
      <c r="C708" s="31"/>
      <c r="D708" s="31"/>
      <c r="E708" s="31"/>
      <c r="F708" s="31"/>
      <c r="G708" s="31"/>
      <c r="H708" s="31"/>
      <c r="I708" s="31"/>
      <c r="J708" s="31"/>
      <c r="K708" s="31"/>
      <c r="L708" s="31"/>
      <c r="M708" s="31"/>
      <c r="N708" s="2"/>
      <c r="O708" s="31"/>
      <c r="P708" s="31"/>
      <c r="Q708" s="31"/>
      <c r="R708" s="1181"/>
      <c r="S708" s="31"/>
      <c r="T708" s="31"/>
      <c r="U708" s="2"/>
      <c r="V708" s="11"/>
      <c r="W708" s="31"/>
      <c r="X708" s="2"/>
      <c r="Y708" s="1383"/>
      <c r="Z708" s="31"/>
      <c r="AA708" s="2"/>
      <c r="AB708" s="31"/>
      <c r="AC708" s="31"/>
      <c r="AD708" s="31"/>
      <c r="AE708" s="31"/>
      <c r="AF708" s="31"/>
      <c r="AG708" s="31"/>
      <c r="AH708" s="31"/>
      <c r="AI708" s="31"/>
      <c r="AJ708" s="31"/>
      <c r="AK708" s="31"/>
      <c r="AL708" s="31"/>
      <c r="AM708" s="31"/>
      <c r="AN708" s="31"/>
      <c r="AO708" s="31"/>
      <c r="AP708" s="31"/>
    </row>
    <row r="709" ht="15.75" customHeight="1">
      <c r="A709" s="1321" t="s">
        <v>30</v>
      </c>
      <c r="B709" s="31"/>
      <c r="C709" s="31"/>
      <c r="D709" s="31"/>
      <c r="E709" s="31"/>
      <c r="F709" s="31"/>
      <c r="G709" s="31"/>
      <c r="H709" s="31"/>
      <c r="I709" s="31"/>
      <c r="J709" s="31"/>
      <c r="K709" s="31"/>
      <c r="L709" s="31"/>
      <c r="M709" s="31"/>
      <c r="N709" s="2"/>
      <c r="O709" s="31"/>
      <c r="P709" s="31"/>
      <c r="Q709" s="31"/>
      <c r="R709" s="1181"/>
      <c r="S709" s="31"/>
      <c r="T709" s="31"/>
      <c r="U709" s="2"/>
      <c r="V709" s="11"/>
      <c r="W709" s="31"/>
      <c r="X709" s="2"/>
      <c r="Y709" s="1383"/>
      <c r="Z709" s="31"/>
      <c r="AA709" s="2"/>
      <c r="AB709" s="31"/>
      <c r="AC709" s="31"/>
      <c r="AD709" s="31"/>
      <c r="AE709" s="31"/>
      <c r="AF709" s="31"/>
      <c r="AG709" s="31"/>
      <c r="AH709" s="31"/>
      <c r="AI709" s="31"/>
      <c r="AJ709" s="31"/>
      <c r="AK709" s="31"/>
      <c r="AL709" s="31"/>
      <c r="AM709" s="31"/>
      <c r="AN709" s="31"/>
      <c r="AO709" s="31"/>
      <c r="AP709" s="31"/>
    </row>
    <row r="710" ht="15.75" customHeight="1">
      <c r="A710" s="1321" t="s">
        <v>30</v>
      </c>
      <c r="B710" s="31"/>
      <c r="C710" s="31"/>
      <c r="D710" s="31"/>
      <c r="E710" s="31"/>
      <c r="F710" s="31"/>
      <c r="G710" s="31"/>
      <c r="H710" s="31"/>
      <c r="I710" s="31"/>
      <c r="J710" s="31"/>
      <c r="K710" s="31"/>
      <c r="L710" s="31"/>
      <c r="M710" s="31"/>
      <c r="N710" s="2"/>
      <c r="O710" s="31"/>
      <c r="P710" s="31"/>
      <c r="Q710" s="31"/>
      <c r="R710" s="1181"/>
      <c r="S710" s="31"/>
      <c r="T710" s="31"/>
      <c r="U710" s="2"/>
      <c r="V710" s="11"/>
      <c r="W710" s="31"/>
      <c r="X710" s="2"/>
      <c r="Y710" s="1383"/>
      <c r="Z710" s="31"/>
      <c r="AA710" s="2"/>
      <c r="AB710" s="31"/>
      <c r="AC710" s="31"/>
      <c r="AD710" s="31"/>
      <c r="AE710" s="31"/>
      <c r="AF710" s="31"/>
      <c r="AG710" s="31"/>
      <c r="AH710" s="31"/>
      <c r="AI710" s="31"/>
      <c r="AJ710" s="31"/>
      <c r="AK710" s="31"/>
      <c r="AL710" s="31"/>
      <c r="AM710" s="31"/>
      <c r="AN710" s="31"/>
      <c r="AO710" s="31"/>
      <c r="AP710" s="31"/>
    </row>
    <row r="711" ht="15.75" customHeight="1">
      <c r="A711" s="1321" t="s">
        <v>30</v>
      </c>
      <c r="B711" s="31"/>
      <c r="C711" s="31"/>
      <c r="D711" s="31"/>
      <c r="E711" s="31"/>
      <c r="F711" s="31"/>
      <c r="G711" s="31"/>
      <c r="H711" s="31"/>
      <c r="I711" s="31"/>
      <c r="J711" s="31"/>
      <c r="K711" s="31"/>
      <c r="L711" s="31"/>
      <c r="M711" s="31"/>
      <c r="N711" s="2"/>
      <c r="O711" s="31"/>
      <c r="P711" s="31"/>
      <c r="Q711" s="31"/>
      <c r="R711" s="1181"/>
      <c r="S711" s="31"/>
      <c r="T711" s="31"/>
      <c r="U711" s="2"/>
      <c r="V711" s="11"/>
      <c r="W711" s="31"/>
      <c r="X711" s="2"/>
      <c r="Y711" s="1383"/>
      <c r="Z711" s="31"/>
      <c r="AA711" s="2"/>
      <c r="AB711" s="31"/>
      <c r="AC711" s="31"/>
      <c r="AD711" s="31"/>
      <c r="AE711" s="31"/>
      <c r="AF711" s="31"/>
      <c r="AG711" s="31"/>
      <c r="AH711" s="31"/>
      <c r="AI711" s="31"/>
      <c r="AJ711" s="31"/>
      <c r="AK711" s="31"/>
      <c r="AL711" s="31"/>
      <c r="AM711" s="31"/>
      <c r="AN711" s="31"/>
      <c r="AO711" s="31"/>
      <c r="AP711" s="31"/>
    </row>
    <row r="712" ht="15.75" customHeight="1">
      <c r="A712" s="1321" t="s">
        <v>30</v>
      </c>
      <c r="B712" s="31"/>
      <c r="C712" s="31"/>
      <c r="D712" s="31"/>
      <c r="E712" s="31"/>
      <c r="F712" s="31"/>
      <c r="G712" s="31"/>
      <c r="H712" s="31"/>
      <c r="I712" s="31"/>
      <c r="J712" s="31"/>
      <c r="K712" s="31"/>
      <c r="L712" s="31"/>
      <c r="M712" s="31"/>
      <c r="N712" s="2"/>
      <c r="O712" s="31"/>
      <c r="P712" s="31"/>
      <c r="Q712" s="31"/>
      <c r="R712" s="1181"/>
      <c r="S712" s="31"/>
      <c r="T712" s="31"/>
      <c r="U712" s="2"/>
      <c r="V712" s="11"/>
      <c r="W712" s="31"/>
      <c r="X712" s="2"/>
      <c r="Y712" s="1383"/>
      <c r="Z712" s="31"/>
      <c r="AA712" s="2"/>
      <c r="AB712" s="31"/>
      <c r="AC712" s="31"/>
      <c r="AD712" s="31"/>
      <c r="AE712" s="31"/>
      <c r="AF712" s="31"/>
      <c r="AG712" s="31"/>
      <c r="AH712" s="31"/>
      <c r="AI712" s="31"/>
      <c r="AJ712" s="31"/>
      <c r="AK712" s="31"/>
      <c r="AL712" s="31"/>
      <c r="AM712" s="31"/>
      <c r="AN712" s="31"/>
      <c r="AO712" s="31"/>
      <c r="AP712" s="31"/>
    </row>
    <row r="713" ht="15.75" customHeight="1">
      <c r="A713" s="1321" t="s">
        <v>30</v>
      </c>
      <c r="B713" s="31"/>
      <c r="C713" s="31"/>
      <c r="D713" s="31"/>
      <c r="E713" s="31"/>
      <c r="F713" s="31"/>
      <c r="G713" s="31"/>
      <c r="H713" s="31"/>
      <c r="I713" s="31"/>
      <c r="J713" s="31"/>
      <c r="K713" s="31"/>
      <c r="L713" s="31"/>
      <c r="M713" s="31"/>
      <c r="N713" s="2"/>
      <c r="O713" s="31"/>
      <c r="P713" s="31"/>
      <c r="Q713" s="31"/>
      <c r="R713" s="1181"/>
      <c r="S713" s="31"/>
      <c r="T713" s="31"/>
      <c r="U713" s="2"/>
      <c r="V713" s="11"/>
      <c r="W713" s="31"/>
      <c r="X713" s="2"/>
      <c r="Y713" s="1383"/>
      <c r="Z713" s="31"/>
      <c r="AA713" s="2"/>
      <c r="AB713" s="31"/>
      <c r="AC713" s="31"/>
      <c r="AD713" s="31"/>
      <c r="AE713" s="31"/>
      <c r="AF713" s="31"/>
      <c r="AG713" s="31"/>
      <c r="AH713" s="31"/>
      <c r="AI713" s="31"/>
      <c r="AJ713" s="31"/>
      <c r="AK713" s="31"/>
      <c r="AL713" s="31"/>
      <c r="AM713" s="31"/>
      <c r="AN713" s="31"/>
      <c r="AO713" s="31"/>
      <c r="AP713" s="31"/>
    </row>
    <row r="714" ht="15.75" customHeight="1">
      <c r="A714" s="1321" t="s">
        <v>30</v>
      </c>
      <c r="B714" s="31"/>
      <c r="C714" s="31"/>
      <c r="D714" s="31"/>
      <c r="E714" s="31"/>
      <c r="F714" s="31"/>
      <c r="G714" s="31"/>
      <c r="H714" s="31"/>
      <c r="I714" s="31"/>
      <c r="J714" s="31"/>
      <c r="K714" s="31"/>
      <c r="L714" s="31"/>
      <c r="M714" s="31"/>
      <c r="N714" s="2"/>
      <c r="O714" s="31"/>
      <c r="P714" s="31"/>
      <c r="Q714" s="31"/>
      <c r="R714" s="1181"/>
      <c r="S714" s="31"/>
      <c r="T714" s="31"/>
      <c r="U714" s="2"/>
      <c r="V714" s="11"/>
      <c r="W714" s="31"/>
      <c r="X714" s="2"/>
      <c r="Y714" s="1383"/>
      <c r="Z714" s="31"/>
      <c r="AA714" s="2"/>
      <c r="AB714" s="31"/>
      <c r="AC714" s="31"/>
      <c r="AD714" s="31"/>
      <c r="AE714" s="31"/>
      <c r="AF714" s="31"/>
      <c r="AG714" s="31"/>
      <c r="AH714" s="31"/>
      <c r="AI714" s="31"/>
      <c r="AJ714" s="31"/>
      <c r="AK714" s="31"/>
      <c r="AL714" s="31"/>
      <c r="AM714" s="31"/>
      <c r="AN714" s="31"/>
      <c r="AO714" s="31"/>
      <c r="AP714" s="31"/>
    </row>
    <row r="715" ht="15.75" customHeight="1">
      <c r="A715" s="1321" t="s">
        <v>30</v>
      </c>
      <c r="B715" s="31"/>
      <c r="C715" s="31"/>
      <c r="D715" s="31"/>
      <c r="E715" s="31"/>
      <c r="F715" s="31"/>
      <c r="G715" s="31"/>
      <c r="H715" s="31"/>
      <c r="I715" s="31"/>
      <c r="J715" s="31"/>
      <c r="K715" s="31"/>
      <c r="L715" s="31"/>
      <c r="M715" s="31"/>
      <c r="N715" s="2"/>
      <c r="O715" s="31"/>
      <c r="P715" s="31"/>
      <c r="Q715" s="31"/>
      <c r="R715" s="1181"/>
      <c r="S715" s="31"/>
      <c r="T715" s="31"/>
      <c r="U715" s="2"/>
      <c r="V715" s="11"/>
      <c r="W715" s="31"/>
      <c r="X715" s="2"/>
      <c r="Y715" s="1383"/>
      <c r="Z715" s="31"/>
      <c r="AA715" s="2"/>
      <c r="AB715" s="31"/>
      <c r="AC715" s="31"/>
      <c r="AD715" s="31"/>
      <c r="AE715" s="31"/>
      <c r="AF715" s="31"/>
      <c r="AG715" s="31"/>
      <c r="AH715" s="31"/>
      <c r="AI715" s="31"/>
      <c r="AJ715" s="31"/>
      <c r="AK715" s="31"/>
      <c r="AL715" s="31"/>
      <c r="AM715" s="31"/>
      <c r="AN715" s="31"/>
      <c r="AO715" s="31"/>
      <c r="AP715" s="31"/>
    </row>
    <row r="716" ht="15.75" customHeight="1">
      <c r="A716" s="1321" t="s">
        <v>30</v>
      </c>
      <c r="B716" s="31"/>
      <c r="C716" s="31"/>
      <c r="D716" s="31"/>
      <c r="E716" s="31"/>
      <c r="F716" s="31"/>
      <c r="G716" s="31"/>
      <c r="H716" s="31"/>
      <c r="I716" s="31"/>
      <c r="J716" s="31"/>
      <c r="K716" s="31"/>
      <c r="L716" s="31"/>
      <c r="M716" s="31"/>
      <c r="N716" s="2"/>
      <c r="O716" s="31"/>
      <c r="P716" s="31"/>
      <c r="Q716" s="31"/>
      <c r="R716" s="1181"/>
      <c r="S716" s="31"/>
      <c r="T716" s="31"/>
      <c r="U716" s="2"/>
      <c r="V716" s="11"/>
      <c r="W716" s="31"/>
      <c r="X716" s="2"/>
      <c r="Y716" s="1383"/>
      <c r="Z716" s="31"/>
      <c r="AA716" s="2"/>
      <c r="AB716" s="31"/>
      <c r="AC716" s="31"/>
      <c r="AD716" s="31"/>
      <c r="AE716" s="31"/>
      <c r="AF716" s="31"/>
      <c r="AG716" s="31"/>
      <c r="AH716" s="31"/>
      <c r="AI716" s="31"/>
      <c r="AJ716" s="31"/>
      <c r="AK716" s="31"/>
      <c r="AL716" s="31"/>
      <c r="AM716" s="31"/>
      <c r="AN716" s="31"/>
      <c r="AO716" s="31"/>
      <c r="AP716" s="31"/>
    </row>
    <row r="717" ht="15.75" customHeight="1">
      <c r="A717" s="1321" t="s">
        <v>30</v>
      </c>
      <c r="B717" s="31"/>
      <c r="C717" s="31"/>
      <c r="D717" s="31"/>
      <c r="E717" s="31"/>
      <c r="F717" s="31"/>
      <c r="G717" s="31"/>
      <c r="H717" s="31"/>
      <c r="I717" s="31"/>
      <c r="J717" s="31"/>
      <c r="K717" s="31"/>
      <c r="L717" s="31"/>
      <c r="M717" s="31"/>
      <c r="N717" s="2"/>
      <c r="O717" s="31"/>
      <c r="P717" s="31"/>
      <c r="Q717" s="31"/>
      <c r="R717" s="1181"/>
      <c r="S717" s="31"/>
      <c r="T717" s="31"/>
      <c r="U717" s="2"/>
      <c r="V717" s="11"/>
      <c r="W717" s="31"/>
      <c r="X717" s="2"/>
      <c r="Y717" s="1383"/>
      <c r="Z717" s="31"/>
      <c r="AA717" s="2"/>
      <c r="AB717" s="31"/>
      <c r="AC717" s="31"/>
      <c r="AD717" s="31"/>
      <c r="AE717" s="31"/>
      <c r="AF717" s="31"/>
      <c r="AG717" s="31"/>
      <c r="AH717" s="31"/>
      <c r="AI717" s="31"/>
      <c r="AJ717" s="31"/>
      <c r="AK717" s="31"/>
      <c r="AL717" s="31"/>
      <c r="AM717" s="31"/>
      <c r="AN717" s="31"/>
      <c r="AO717" s="31"/>
      <c r="AP717" s="31"/>
    </row>
    <row r="718" ht="15.75" customHeight="1">
      <c r="A718" s="1321" t="s">
        <v>30</v>
      </c>
      <c r="B718" s="31"/>
      <c r="C718" s="31"/>
      <c r="D718" s="31"/>
      <c r="E718" s="31"/>
      <c r="F718" s="31"/>
      <c r="G718" s="31"/>
      <c r="H718" s="31"/>
      <c r="I718" s="31"/>
      <c r="J718" s="31"/>
      <c r="K718" s="31"/>
      <c r="L718" s="31"/>
      <c r="M718" s="31"/>
      <c r="N718" s="2"/>
      <c r="O718" s="31"/>
      <c r="P718" s="31"/>
      <c r="Q718" s="31"/>
      <c r="R718" s="1181"/>
      <c r="S718" s="31"/>
      <c r="T718" s="31"/>
      <c r="U718" s="2"/>
      <c r="V718" s="11"/>
      <c r="W718" s="31"/>
      <c r="X718" s="2"/>
      <c r="Y718" s="1383"/>
      <c r="Z718" s="31"/>
      <c r="AA718" s="2"/>
      <c r="AB718" s="31"/>
      <c r="AC718" s="31"/>
      <c r="AD718" s="31"/>
      <c r="AE718" s="31"/>
      <c r="AF718" s="31"/>
      <c r="AG718" s="31"/>
      <c r="AH718" s="31"/>
      <c r="AI718" s="31"/>
      <c r="AJ718" s="31"/>
      <c r="AK718" s="31"/>
      <c r="AL718" s="31"/>
      <c r="AM718" s="31"/>
      <c r="AN718" s="31"/>
      <c r="AO718" s="31"/>
      <c r="AP718" s="31"/>
    </row>
    <row r="719" ht="15.75" customHeight="1">
      <c r="A719" s="1321" t="s">
        <v>30</v>
      </c>
      <c r="B719" s="31"/>
      <c r="C719" s="31"/>
      <c r="D719" s="31"/>
      <c r="E719" s="31"/>
      <c r="F719" s="31"/>
      <c r="G719" s="31"/>
      <c r="H719" s="31"/>
      <c r="I719" s="31"/>
      <c r="J719" s="31"/>
      <c r="K719" s="31"/>
      <c r="L719" s="31"/>
      <c r="M719" s="31"/>
      <c r="N719" s="2"/>
      <c r="O719" s="31"/>
      <c r="P719" s="31"/>
      <c r="Q719" s="31"/>
      <c r="R719" s="1181"/>
      <c r="S719" s="31"/>
      <c r="T719" s="31"/>
      <c r="U719" s="2"/>
      <c r="V719" s="11"/>
      <c r="W719" s="31"/>
      <c r="X719" s="2"/>
      <c r="Y719" s="1383"/>
      <c r="Z719" s="31"/>
      <c r="AA719" s="2"/>
      <c r="AB719" s="31"/>
      <c r="AC719" s="31"/>
      <c r="AD719" s="31"/>
      <c r="AE719" s="31"/>
      <c r="AF719" s="31"/>
      <c r="AG719" s="31"/>
      <c r="AH719" s="31"/>
      <c r="AI719" s="31"/>
      <c r="AJ719" s="31"/>
      <c r="AK719" s="31"/>
      <c r="AL719" s="31"/>
      <c r="AM719" s="31"/>
      <c r="AN719" s="31"/>
      <c r="AO719" s="31"/>
      <c r="AP719" s="31"/>
    </row>
    <row r="720" ht="15.75" customHeight="1">
      <c r="A720" s="1321" t="s">
        <v>30</v>
      </c>
      <c r="B720" s="31"/>
      <c r="C720" s="31"/>
      <c r="D720" s="31"/>
      <c r="E720" s="31"/>
      <c r="F720" s="31"/>
      <c r="G720" s="31"/>
      <c r="H720" s="31"/>
      <c r="I720" s="31"/>
      <c r="J720" s="31"/>
      <c r="K720" s="31"/>
      <c r="L720" s="31"/>
      <c r="M720" s="31"/>
      <c r="N720" s="2"/>
      <c r="O720" s="31"/>
      <c r="P720" s="31"/>
      <c r="Q720" s="31"/>
      <c r="R720" s="1181"/>
      <c r="S720" s="31"/>
      <c r="T720" s="31"/>
      <c r="U720" s="2"/>
      <c r="V720" s="11"/>
      <c r="W720" s="31"/>
      <c r="X720" s="2"/>
      <c r="Y720" s="1383"/>
      <c r="Z720" s="31"/>
      <c r="AA720" s="2"/>
      <c r="AB720" s="31"/>
      <c r="AC720" s="31"/>
      <c r="AD720" s="31"/>
      <c r="AE720" s="31"/>
      <c r="AF720" s="31"/>
      <c r="AG720" s="31"/>
      <c r="AH720" s="31"/>
      <c r="AI720" s="31"/>
      <c r="AJ720" s="31"/>
      <c r="AK720" s="31"/>
      <c r="AL720" s="31"/>
      <c r="AM720" s="31"/>
      <c r="AN720" s="31"/>
      <c r="AO720" s="31"/>
      <c r="AP720" s="31"/>
    </row>
    <row r="721" ht="15.75" customHeight="1">
      <c r="A721" s="1321" t="s">
        <v>30</v>
      </c>
      <c r="B721" s="31"/>
      <c r="C721" s="31"/>
      <c r="D721" s="31"/>
      <c r="E721" s="31"/>
      <c r="F721" s="31"/>
      <c r="G721" s="31"/>
      <c r="H721" s="31"/>
      <c r="I721" s="31"/>
      <c r="J721" s="31"/>
      <c r="K721" s="31"/>
      <c r="L721" s="31"/>
      <c r="M721" s="31"/>
      <c r="N721" s="2"/>
      <c r="O721" s="31"/>
      <c r="P721" s="31"/>
      <c r="Q721" s="31"/>
      <c r="R721" s="1181"/>
      <c r="S721" s="31"/>
      <c r="T721" s="31"/>
      <c r="U721" s="2"/>
      <c r="V721" s="11"/>
      <c r="W721" s="31"/>
      <c r="X721" s="2"/>
      <c r="Y721" s="1383"/>
      <c r="Z721" s="31"/>
      <c r="AA721" s="2"/>
      <c r="AB721" s="31"/>
      <c r="AC721" s="31"/>
      <c r="AD721" s="31"/>
      <c r="AE721" s="31"/>
      <c r="AF721" s="31"/>
      <c r="AG721" s="31"/>
      <c r="AH721" s="31"/>
      <c r="AI721" s="31"/>
      <c r="AJ721" s="31"/>
      <c r="AK721" s="31"/>
      <c r="AL721" s="31"/>
      <c r="AM721" s="31"/>
      <c r="AN721" s="31"/>
      <c r="AO721" s="31"/>
      <c r="AP721" s="31"/>
    </row>
    <row r="722" ht="15.75" customHeight="1">
      <c r="A722" s="1321" t="s">
        <v>30</v>
      </c>
      <c r="B722" s="31"/>
      <c r="C722" s="31"/>
      <c r="D722" s="31"/>
      <c r="E722" s="31"/>
      <c r="F722" s="31"/>
      <c r="G722" s="31"/>
      <c r="H722" s="31"/>
      <c r="I722" s="31"/>
      <c r="J722" s="31"/>
      <c r="K722" s="31"/>
      <c r="L722" s="31"/>
      <c r="M722" s="31"/>
      <c r="N722" s="2"/>
      <c r="O722" s="31"/>
      <c r="P722" s="31"/>
      <c r="Q722" s="31"/>
      <c r="R722" s="1181"/>
      <c r="S722" s="31"/>
      <c r="T722" s="31"/>
      <c r="U722" s="2"/>
      <c r="V722" s="11"/>
      <c r="W722" s="31"/>
      <c r="X722" s="2"/>
      <c r="Y722" s="1383"/>
      <c r="Z722" s="31"/>
      <c r="AA722" s="2"/>
      <c r="AB722" s="31"/>
      <c r="AC722" s="31"/>
      <c r="AD722" s="31"/>
      <c r="AE722" s="31"/>
      <c r="AF722" s="31"/>
      <c r="AG722" s="31"/>
      <c r="AH722" s="31"/>
      <c r="AI722" s="31"/>
      <c r="AJ722" s="31"/>
      <c r="AK722" s="31"/>
      <c r="AL722" s="31"/>
      <c r="AM722" s="31"/>
      <c r="AN722" s="31"/>
      <c r="AO722" s="31"/>
      <c r="AP722" s="31"/>
    </row>
    <row r="723" ht="15.75" customHeight="1">
      <c r="A723" s="1321" t="s">
        <v>30</v>
      </c>
      <c r="B723" s="31"/>
      <c r="C723" s="31"/>
      <c r="D723" s="31"/>
      <c r="E723" s="31"/>
      <c r="F723" s="31"/>
      <c r="G723" s="31"/>
      <c r="H723" s="31"/>
      <c r="I723" s="31"/>
      <c r="J723" s="31"/>
      <c r="K723" s="31"/>
      <c r="L723" s="31"/>
      <c r="M723" s="31"/>
      <c r="N723" s="2"/>
      <c r="O723" s="31"/>
      <c r="P723" s="31"/>
      <c r="Q723" s="31"/>
      <c r="R723" s="1181"/>
      <c r="S723" s="31"/>
      <c r="T723" s="31"/>
      <c r="U723" s="2"/>
      <c r="V723" s="11"/>
      <c r="W723" s="31"/>
      <c r="X723" s="2"/>
      <c r="Y723" s="1383"/>
      <c r="Z723" s="31"/>
      <c r="AA723" s="2"/>
      <c r="AB723" s="31"/>
      <c r="AC723" s="31"/>
      <c r="AD723" s="31"/>
      <c r="AE723" s="31"/>
      <c r="AF723" s="31"/>
      <c r="AG723" s="31"/>
      <c r="AH723" s="31"/>
      <c r="AI723" s="31"/>
      <c r="AJ723" s="31"/>
      <c r="AK723" s="31"/>
      <c r="AL723" s="31"/>
      <c r="AM723" s="31"/>
      <c r="AN723" s="31"/>
      <c r="AO723" s="31"/>
      <c r="AP723" s="31"/>
    </row>
    <row r="724" ht="15.75" customHeight="1">
      <c r="A724" s="1321" t="s">
        <v>30</v>
      </c>
      <c r="B724" s="31"/>
      <c r="C724" s="31"/>
      <c r="D724" s="31"/>
      <c r="E724" s="31"/>
      <c r="F724" s="31"/>
      <c r="G724" s="31"/>
      <c r="H724" s="31"/>
      <c r="I724" s="31"/>
      <c r="J724" s="31"/>
      <c r="K724" s="31"/>
      <c r="L724" s="31"/>
      <c r="M724" s="31"/>
      <c r="N724" s="2"/>
      <c r="O724" s="31"/>
      <c r="P724" s="31"/>
      <c r="Q724" s="31"/>
      <c r="R724" s="1181"/>
      <c r="S724" s="31"/>
      <c r="T724" s="31"/>
      <c r="U724" s="2"/>
      <c r="V724" s="11"/>
      <c r="W724" s="31"/>
      <c r="X724" s="2"/>
      <c r="Y724" s="1383"/>
      <c r="Z724" s="31"/>
      <c r="AA724" s="2"/>
      <c r="AB724" s="31"/>
      <c r="AC724" s="31"/>
      <c r="AD724" s="31"/>
      <c r="AE724" s="31"/>
      <c r="AF724" s="31"/>
      <c r="AG724" s="31"/>
      <c r="AH724" s="31"/>
      <c r="AI724" s="31"/>
      <c r="AJ724" s="31"/>
      <c r="AK724" s="31"/>
      <c r="AL724" s="31"/>
      <c r="AM724" s="31"/>
      <c r="AN724" s="31"/>
      <c r="AO724" s="31"/>
      <c r="AP724" s="31"/>
    </row>
    <row r="725" ht="15.75" customHeight="1">
      <c r="A725" s="1321" t="s">
        <v>30</v>
      </c>
      <c r="B725" s="31"/>
      <c r="C725" s="31"/>
      <c r="D725" s="31"/>
      <c r="E725" s="31"/>
      <c r="F725" s="31"/>
      <c r="G725" s="31"/>
      <c r="H725" s="31"/>
      <c r="I725" s="31"/>
      <c r="J725" s="31"/>
      <c r="K725" s="31"/>
      <c r="L725" s="31"/>
      <c r="M725" s="31"/>
      <c r="N725" s="2"/>
      <c r="O725" s="31"/>
      <c r="P725" s="31"/>
      <c r="Q725" s="31"/>
      <c r="R725" s="1181"/>
      <c r="S725" s="31"/>
      <c r="T725" s="31"/>
      <c r="U725" s="2"/>
      <c r="V725" s="11"/>
      <c r="W725" s="31"/>
      <c r="X725" s="2"/>
      <c r="Y725" s="1383"/>
      <c r="Z725" s="31"/>
      <c r="AA725" s="2"/>
      <c r="AB725" s="31"/>
      <c r="AC725" s="31"/>
      <c r="AD725" s="31"/>
      <c r="AE725" s="31"/>
      <c r="AF725" s="31"/>
      <c r="AG725" s="31"/>
      <c r="AH725" s="31"/>
      <c r="AI725" s="31"/>
      <c r="AJ725" s="31"/>
      <c r="AK725" s="31"/>
      <c r="AL725" s="31"/>
      <c r="AM725" s="31"/>
      <c r="AN725" s="31"/>
      <c r="AO725" s="31"/>
      <c r="AP725" s="31"/>
    </row>
    <row r="726" ht="15.75" customHeight="1">
      <c r="A726" s="1321" t="s">
        <v>30</v>
      </c>
      <c r="B726" s="31"/>
      <c r="C726" s="31"/>
      <c r="D726" s="31"/>
      <c r="E726" s="31"/>
      <c r="F726" s="31"/>
      <c r="G726" s="31"/>
      <c r="H726" s="31"/>
      <c r="I726" s="31"/>
      <c r="J726" s="31"/>
      <c r="K726" s="31"/>
      <c r="L726" s="31"/>
      <c r="M726" s="31"/>
      <c r="N726" s="2"/>
      <c r="O726" s="31"/>
      <c r="P726" s="31"/>
      <c r="Q726" s="31"/>
      <c r="R726" s="1181"/>
      <c r="S726" s="31"/>
      <c r="T726" s="31"/>
      <c r="U726" s="2"/>
      <c r="V726" s="11"/>
      <c r="W726" s="31"/>
      <c r="X726" s="2"/>
      <c r="Y726" s="1383"/>
      <c r="Z726" s="31"/>
      <c r="AA726" s="2"/>
      <c r="AB726" s="31"/>
      <c r="AC726" s="31"/>
      <c r="AD726" s="31"/>
      <c r="AE726" s="31"/>
      <c r="AF726" s="31"/>
      <c r="AG726" s="31"/>
      <c r="AH726" s="31"/>
      <c r="AI726" s="31"/>
      <c r="AJ726" s="31"/>
      <c r="AK726" s="31"/>
      <c r="AL726" s="31"/>
      <c r="AM726" s="31"/>
      <c r="AN726" s="31"/>
      <c r="AO726" s="31"/>
      <c r="AP726" s="31"/>
    </row>
    <row r="727" ht="15.75" customHeight="1">
      <c r="A727" s="1321" t="s">
        <v>30</v>
      </c>
      <c r="B727" s="31"/>
      <c r="C727" s="31"/>
      <c r="D727" s="31"/>
      <c r="E727" s="31"/>
      <c r="F727" s="31"/>
      <c r="G727" s="31"/>
      <c r="H727" s="31"/>
      <c r="I727" s="31"/>
      <c r="J727" s="31"/>
      <c r="K727" s="31"/>
      <c r="L727" s="31"/>
      <c r="M727" s="31"/>
      <c r="N727" s="2"/>
      <c r="O727" s="31"/>
      <c r="P727" s="31"/>
      <c r="Q727" s="31"/>
      <c r="R727" s="1181"/>
      <c r="S727" s="31"/>
      <c r="T727" s="31"/>
      <c r="U727" s="2"/>
      <c r="V727" s="11"/>
      <c r="W727" s="31"/>
      <c r="X727" s="2"/>
      <c r="Y727" s="1383"/>
      <c r="Z727" s="31"/>
      <c r="AA727" s="2"/>
      <c r="AB727" s="31"/>
      <c r="AC727" s="31"/>
      <c r="AD727" s="31"/>
      <c r="AE727" s="31"/>
      <c r="AF727" s="31"/>
      <c r="AG727" s="31"/>
      <c r="AH727" s="31"/>
      <c r="AI727" s="31"/>
      <c r="AJ727" s="31"/>
      <c r="AK727" s="31"/>
      <c r="AL727" s="31"/>
      <c r="AM727" s="31"/>
      <c r="AN727" s="31"/>
      <c r="AO727" s="31"/>
      <c r="AP727" s="31"/>
    </row>
    <row r="728" ht="15.75" customHeight="1">
      <c r="A728" s="1321" t="s">
        <v>30</v>
      </c>
      <c r="B728" s="31"/>
      <c r="C728" s="31"/>
      <c r="D728" s="31"/>
      <c r="E728" s="31"/>
      <c r="F728" s="31"/>
      <c r="G728" s="31"/>
      <c r="H728" s="31"/>
      <c r="I728" s="31"/>
      <c r="J728" s="31"/>
      <c r="K728" s="31"/>
      <c r="L728" s="31"/>
      <c r="M728" s="31"/>
      <c r="N728" s="2"/>
      <c r="O728" s="31"/>
      <c r="P728" s="31"/>
      <c r="Q728" s="31"/>
      <c r="R728" s="1181"/>
      <c r="S728" s="31"/>
      <c r="T728" s="31"/>
      <c r="U728" s="2"/>
      <c r="V728" s="11"/>
      <c r="W728" s="31"/>
      <c r="X728" s="2"/>
      <c r="Y728" s="1383"/>
      <c r="Z728" s="31"/>
      <c r="AA728" s="2"/>
      <c r="AB728" s="31"/>
      <c r="AC728" s="31"/>
      <c r="AD728" s="31"/>
      <c r="AE728" s="31"/>
      <c r="AF728" s="31"/>
      <c r="AG728" s="31"/>
      <c r="AH728" s="31"/>
      <c r="AI728" s="31"/>
      <c r="AJ728" s="31"/>
      <c r="AK728" s="31"/>
      <c r="AL728" s="31"/>
      <c r="AM728" s="31"/>
      <c r="AN728" s="31"/>
      <c r="AO728" s="31"/>
      <c r="AP728" s="31"/>
    </row>
    <row r="729" ht="15.75" customHeight="1">
      <c r="A729" s="1321" t="s">
        <v>30</v>
      </c>
      <c r="B729" s="31"/>
      <c r="C729" s="31"/>
      <c r="D729" s="31"/>
      <c r="E729" s="31"/>
      <c r="F729" s="31"/>
      <c r="G729" s="31"/>
      <c r="H729" s="31"/>
      <c r="I729" s="31"/>
      <c r="J729" s="31"/>
      <c r="K729" s="31"/>
      <c r="L729" s="31"/>
      <c r="M729" s="31"/>
      <c r="N729" s="2"/>
      <c r="O729" s="31"/>
      <c r="P729" s="31"/>
      <c r="Q729" s="31"/>
      <c r="R729" s="1181"/>
      <c r="S729" s="31"/>
      <c r="T729" s="31"/>
      <c r="U729" s="2"/>
      <c r="V729" s="11"/>
      <c r="W729" s="31"/>
      <c r="X729" s="2"/>
      <c r="Y729" s="1383"/>
      <c r="Z729" s="31"/>
      <c r="AA729" s="2"/>
      <c r="AB729" s="31"/>
      <c r="AC729" s="31"/>
      <c r="AD729" s="31"/>
      <c r="AE729" s="31"/>
      <c r="AF729" s="31"/>
      <c r="AG729" s="31"/>
      <c r="AH729" s="31"/>
      <c r="AI729" s="31"/>
      <c r="AJ729" s="31"/>
      <c r="AK729" s="31"/>
      <c r="AL729" s="31"/>
      <c r="AM729" s="31"/>
      <c r="AN729" s="31"/>
      <c r="AO729" s="31"/>
      <c r="AP729" s="31"/>
    </row>
    <row r="730" ht="15.75" customHeight="1">
      <c r="A730" s="1321" t="s">
        <v>30</v>
      </c>
      <c r="B730" s="31"/>
      <c r="C730" s="31"/>
      <c r="D730" s="31"/>
      <c r="E730" s="31"/>
      <c r="F730" s="31"/>
      <c r="G730" s="31"/>
      <c r="H730" s="31"/>
      <c r="I730" s="31"/>
      <c r="J730" s="31"/>
      <c r="K730" s="31"/>
      <c r="L730" s="31"/>
      <c r="M730" s="31"/>
      <c r="N730" s="2"/>
      <c r="O730" s="31"/>
      <c r="P730" s="31"/>
      <c r="Q730" s="31"/>
      <c r="R730" s="1181"/>
      <c r="S730" s="31"/>
      <c r="T730" s="31"/>
      <c r="U730" s="2"/>
      <c r="V730" s="11"/>
      <c r="W730" s="31"/>
      <c r="X730" s="2"/>
      <c r="Y730" s="1383"/>
      <c r="Z730" s="31"/>
      <c r="AA730" s="2"/>
      <c r="AB730" s="31"/>
      <c r="AC730" s="31"/>
      <c r="AD730" s="31"/>
      <c r="AE730" s="31"/>
      <c r="AF730" s="31"/>
      <c r="AG730" s="31"/>
      <c r="AH730" s="31"/>
      <c r="AI730" s="31"/>
      <c r="AJ730" s="31"/>
      <c r="AK730" s="31"/>
      <c r="AL730" s="31"/>
      <c r="AM730" s="31"/>
      <c r="AN730" s="31"/>
      <c r="AO730" s="31"/>
      <c r="AP730" s="31"/>
    </row>
    <row r="731" ht="15.75" customHeight="1">
      <c r="A731" s="1321" t="s">
        <v>30</v>
      </c>
      <c r="B731" s="31"/>
      <c r="C731" s="31"/>
      <c r="D731" s="31"/>
      <c r="E731" s="31"/>
      <c r="F731" s="31"/>
      <c r="G731" s="31"/>
      <c r="H731" s="31"/>
      <c r="I731" s="31"/>
      <c r="J731" s="31"/>
      <c r="K731" s="31"/>
      <c r="L731" s="31"/>
      <c r="M731" s="31"/>
      <c r="N731" s="2"/>
      <c r="O731" s="31"/>
      <c r="P731" s="31"/>
      <c r="Q731" s="31"/>
      <c r="R731" s="1181"/>
      <c r="S731" s="31"/>
      <c r="T731" s="31"/>
      <c r="U731" s="2"/>
      <c r="V731" s="11"/>
      <c r="W731" s="31"/>
      <c r="X731" s="2"/>
      <c r="Y731" s="1383"/>
      <c r="Z731" s="31"/>
      <c r="AA731" s="2"/>
      <c r="AB731" s="31"/>
      <c r="AC731" s="31"/>
      <c r="AD731" s="31"/>
      <c r="AE731" s="31"/>
      <c r="AF731" s="31"/>
      <c r="AG731" s="31"/>
      <c r="AH731" s="31"/>
      <c r="AI731" s="31"/>
      <c r="AJ731" s="31"/>
      <c r="AK731" s="31"/>
      <c r="AL731" s="31"/>
      <c r="AM731" s="31"/>
      <c r="AN731" s="31"/>
      <c r="AO731" s="31"/>
      <c r="AP731" s="31"/>
    </row>
    <row r="732" ht="15.75" customHeight="1">
      <c r="A732" s="1321" t="s">
        <v>30</v>
      </c>
      <c r="B732" s="31"/>
      <c r="C732" s="31"/>
      <c r="D732" s="31"/>
      <c r="E732" s="31"/>
      <c r="F732" s="31"/>
      <c r="G732" s="31"/>
      <c r="H732" s="31"/>
      <c r="I732" s="31"/>
      <c r="J732" s="31"/>
      <c r="K732" s="31"/>
      <c r="L732" s="31"/>
      <c r="M732" s="31"/>
      <c r="N732" s="2"/>
      <c r="O732" s="31"/>
      <c r="P732" s="31"/>
      <c r="Q732" s="31"/>
      <c r="R732" s="1181"/>
      <c r="S732" s="31"/>
      <c r="T732" s="31"/>
      <c r="U732" s="2"/>
      <c r="V732" s="11"/>
      <c r="W732" s="31"/>
      <c r="X732" s="2"/>
      <c r="Y732" s="1383"/>
      <c r="Z732" s="31"/>
      <c r="AA732" s="2"/>
      <c r="AB732" s="31"/>
      <c r="AC732" s="31"/>
      <c r="AD732" s="31"/>
      <c r="AE732" s="31"/>
      <c r="AF732" s="31"/>
      <c r="AG732" s="31"/>
      <c r="AH732" s="31"/>
      <c r="AI732" s="31"/>
      <c r="AJ732" s="31"/>
      <c r="AK732" s="31"/>
      <c r="AL732" s="31"/>
      <c r="AM732" s="31"/>
      <c r="AN732" s="31"/>
      <c r="AO732" s="31"/>
      <c r="AP732" s="31"/>
    </row>
    <row r="733" ht="15.75" customHeight="1">
      <c r="A733" s="1321" t="s">
        <v>30</v>
      </c>
      <c r="B733" s="31"/>
      <c r="C733" s="31"/>
      <c r="D733" s="31"/>
      <c r="E733" s="31"/>
      <c r="F733" s="31"/>
      <c r="G733" s="31"/>
      <c r="H733" s="31"/>
      <c r="I733" s="31"/>
      <c r="J733" s="31"/>
      <c r="K733" s="31"/>
      <c r="L733" s="31"/>
      <c r="M733" s="31"/>
      <c r="N733" s="2"/>
      <c r="O733" s="31"/>
      <c r="P733" s="31"/>
      <c r="Q733" s="31"/>
      <c r="R733" s="1181"/>
      <c r="S733" s="31"/>
      <c r="T733" s="31"/>
      <c r="U733" s="2"/>
      <c r="V733" s="11"/>
      <c r="W733" s="31"/>
      <c r="X733" s="2"/>
      <c r="Y733" s="1383"/>
      <c r="Z733" s="31"/>
      <c r="AA733" s="2"/>
      <c r="AB733" s="31"/>
      <c r="AC733" s="31"/>
      <c r="AD733" s="31"/>
      <c r="AE733" s="31"/>
      <c r="AF733" s="31"/>
      <c r="AG733" s="31"/>
      <c r="AH733" s="31"/>
      <c r="AI733" s="31"/>
      <c r="AJ733" s="31"/>
      <c r="AK733" s="31"/>
      <c r="AL733" s="31"/>
      <c r="AM733" s="31"/>
      <c r="AN733" s="31"/>
      <c r="AO733" s="31"/>
      <c r="AP733" s="31"/>
    </row>
    <row r="734" ht="15.75" customHeight="1">
      <c r="A734" s="1321" t="s">
        <v>30</v>
      </c>
      <c r="B734" s="31"/>
      <c r="C734" s="31"/>
      <c r="D734" s="31"/>
      <c r="E734" s="31"/>
      <c r="F734" s="31"/>
      <c r="G734" s="31"/>
      <c r="H734" s="31"/>
      <c r="I734" s="31"/>
      <c r="J734" s="31"/>
      <c r="K734" s="31"/>
      <c r="L734" s="31"/>
      <c r="M734" s="31"/>
      <c r="N734" s="2"/>
      <c r="O734" s="31"/>
      <c r="P734" s="31"/>
      <c r="Q734" s="31"/>
      <c r="R734" s="1181"/>
      <c r="S734" s="31"/>
      <c r="T734" s="31"/>
      <c r="U734" s="2"/>
      <c r="V734" s="11"/>
      <c r="W734" s="31"/>
      <c r="X734" s="2"/>
      <c r="Y734" s="1383"/>
      <c r="Z734" s="31"/>
      <c r="AA734" s="2"/>
      <c r="AB734" s="31"/>
      <c r="AC734" s="31"/>
      <c r="AD734" s="31"/>
      <c r="AE734" s="31"/>
      <c r="AF734" s="31"/>
      <c r="AG734" s="31"/>
      <c r="AH734" s="31"/>
      <c r="AI734" s="31"/>
      <c r="AJ734" s="31"/>
      <c r="AK734" s="31"/>
      <c r="AL734" s="31"/>
      <c r="AM734" s="31"/>
      <c r="AN734" s="31"/>
      <c r="AO734" s="31"/>
      <c r="AP734" s="31"/>
    </row>
    <row r="735" ht="15.75" customHeight="1">
      <c r="A735" s="1321" t="s">
        <v>30</v>
      </c>
      <c r="B735" s="31"/>
      <c r="C735" s="31"/>
      <c r="D735" s="31"/>
      <c r="E735" s="31"/>
      <c r="F735" s="31"/>
      <c r="G735" s="31"/>
      <c r="H735" s="31"/>
      <c r="I735" s="31"/>
      <c r="J735" s="31"/>
      <c r="K735" s="31"/>
      <c r="L735" s="31"/>
      <c r="M735" s="31"/>
      <c r="N735" s="2"/>
      <c r="O735" s="31"/>
      <c r="P735" s="31"/>
      <c r="Q735" s="31"/>
      <c r="R735" s="1181"/>
      <c r="S735" s="31"/>
      <c r="T735" s="31"/>
      <c r="U735" s="2"/>
      <c r="V735" s="11"/>
      <c r="W735" s="31"/>
      <c r="X735" s="2"/>
      <c r="Y735" s="1383"/>
      <c r="Z735" s="31"/>
      <c r="AA735" s="2"/>
      <c r="AB735" s="31"/>
      <c r="AC735" s="31"/>
      <c r="AD735" s="31"/>
      <c r="AE735" s="31"/>
      <c r="AF735" s="31"/>
      <c r="AG735" s="31"/>
      <c r="AH735" s="31"/>
      <c r="AI735" s="31"/>
      <c r="AJ735" s="31"/>
      <c r="AK735" s="31"/>
      <c r="AL735" s="31"/>
      <c r="AM735" s="31"/>
      <c r="AN735" s="31"/>
      <c r="AO735" s="31"/>
      <c r="AP735" s="31"/>
    </row>
    <row r="736" ht="15.75" customHeight="1">
      <c r="A736" s="1321" t="s">
        <v>30</v>
      </c>
      <c r="B736" s="31"/>
      <c r="C736" s="31"/>
      <c r="D736" s="31"/>
      <c r="E736" s="31"/>
      <c r="F736" s="31"/>
      <c r="G736" s="31"/>
      <c r="H736" s="31"/>
      <c r="I736" s="31"/>
      <c r="J736" s="31"/>
      <c r="K736" s="31"/>
      <c r="L736" s="31"/>
      <c r="M736" s="31"/>
      <c r="N736" s="2"/>
      <c r="O736" s="31"/>
      <c r="P736" s="31"/>
      <c r="Q736" s="31"/>
      <c r="R736" s="1181"/>
      <c r="S736" s="31"/>
      <c r="T736" s="31"/>
      <c r="U736" s="2"/>
      <c r="V736" s="11"/>
      <c r="W736" s="31"/>
      <c r="X736" s="2"/>
      <c r="Y736" s="1383"/>
      <c r="Z736" s="31"/>
      <c r="AA736" s="2"/>
      <c r="AB736" s="31"/>
      <c r="AC736" s="31"/>
      <c r="AD736" s="31"/>
      <c r="AE736" s="31"/>
      <c r="AF736" s="31"/>
      <c r="AG736" s="31"/>
      <c r="AH736" s="31"/>
      <c r="AI736" s="31"/>
      <c r="AJ736" s="31"/>
      <c r="AK736" s="31"/>
      <c r="AL736" s="31"/>
      <c r="AM736" s="31"/>
      <c r="AN736" s="31"/>
      <c r="AO736" s="31"/>
      <c r="AP736" s="31"/>
    </row>
    <row r="737" ht="15.75" customHeight="1">
      <c r="A737" s="1321" t="s">
        <v>30</v>
      </c>
      <c r="B737" s="31"/>
      <c r="C737" s="31"/>
      <c r="D737" s="31"/>
      <c r="E737" s="31"/>
      <c r="F737" s="31"/>
      <c r="G737" s="31"/>
      <c r="H737" s="31"/>
      <c r="I737" s="31"/>
      <c r="J737" s="31"/>
      <c r="K737" s="31"/>
      <c r="L737" s="31"/>
      <c r="M737" s="31"/>
      <c r="N737" s="2"/>
      <c r="O737" s="31"/>
      <c r="P737" s="31"/>
      <c r="Q737" s="31"/>
      <c r="R737" s="1181"/>
      <c r="S737" s="31"/>
      <c r="T737" s="31"/>
      <c r="U737" s="2"/>
      <c r="V737" s="11"/>
      <c r="W737" s="31"/>
      <c r="X737" s="2"/>
      <c r="Y737" s="1383"/>
      <c r="Z737" s="31"/>
      <c r="AA737" s="2"/>
      <c r="AB737" s="31"/>
      <c r="AC737" s="31"/>
      <c r="AD737" s="31"/>
      <c r="AE737" s="31"/>
      <c r="AF737" s="31"/>
      <c r="AG737" s="31"/>
      <c r="AH737" s="31"/>
      <c r="AI737" s="31"/>
      <c r="AJ737" s="31"/>
      <c r="AK737" s="31"/>
      <c r="AL737" s="31"/>
      <c r="AM737" s="31"/>
      <c r="AN737" s="31"/>
      <c r="AO737" s="31"/>
      <c r="AP737" s="31"/>
    </row>
    <row r="738" ht="15.75" customHeight="1">
      <c r="A738" s="1321" t="s">
        <v>30</v>
      </c>
      <c r="B738" s="31"/>
      <c r="C738" s="31"/>
      <c r="D738" s="31"/>
      <c r="E738" s="31"/>
      <c r="F738" s="31"/>
      <c r="G738" s="31"/>
      <c r="H738" s="31"/>
      <c r="I738" s="31"/>
      <c r="J738" s="31"/>
      <c r="K738" s="31"/>
      <c r="L738" s="31"/>
      <c r="M738" s="31"/>
      <c r="N738" s="2"/>
      <c r="O738" s="31"/>
      <c r="P738" s="31"/>
      <c r="Q738" s="31"/>
      <c r="R738" s="1181"/>
      <c r="S738" s="31"/>
      <c r="T738" s="31"/>
      <c r="U738" s="2"/>
      <c r="V738" s="11"/>
      <c r="W738" s="31"/>
      <c r="X738" s="2"/>
      <c r="Y738" s="1383"/>
      <c r="Z738" s="31"/>
      <c r="AA738" s="2"/>
      <c r="AB738" s="31"/>
      <c r="AC738" s="31"/>
      <c r="AD738" s="31"/>
      <c r="AE738" s="31"/>
      <c r="AF738" s="31"/>
      <c r="AG738" s="31"/>
      <c r="AH738" s="31"/>
      <c r="AI738" s="31"/>
      <c r="AJ738" s="31"/>
      <c r="AK738" s="31"/>
      <c r="AL738" s="31"/>
      <c r="AM738" s="31"/>
      <c r="AN738" s="31"/>
      <c r="AO738" s="31"/>
      <c r="AP738" s="31"/>
    </row>
    <row r="739" ht="15.75" customHeight="1">
      <c r="A739" s="1321" t="s">
        <v>30</v>
      </c>
      <c r="B739" s="31"/>
      <c r="C739" s="31"/>
      <c r="D739" s="31"/>
      <c r="E739" s="31"/>
      <c r="F739" s="31"/>
      <c r="G739" s="31"/>
      <c r="H739" s="31"/>
      <c r="I739" s="31"/>
      <c r="J739" s="31"/>
      <c r="K739" s="31"/>
      <c r="L739" s="31"/>
      <c r="M739" s="31"/>
      <c r="N739" s="2"/>
      <c r="O739" s="31"/>
      <c r="P739" s="31"/>
      <c r="Q739" s="31"/>
      <c r="R739" s="1181"/>
      <c r="S739" s="31"/>
      <c r="T739" s="31"/>
      <c r="U739" s="2"/>
      <c r="V739" s="11"/>
      <c r="W739" s="31"/>
      <c r="X739" s="2"/>
      <c r="Y739" s="1383"/>
      <c r="Z739" s="31"/>
      <c r="AA739" s="2"/>
      <c r="AB739" s="31"/>
      <c r="AC739" s="31"/>
      <c r="AD739" s="31"/>
      <c r="AE739" s="31"/>
      <c r="AF739" s="31"/>
      <c r="AG739" s="31"/>
      <c r="AH739" s="31"/>
      <c r="AI739" s="31"/>
      <c r="AJ739" s="31"/>
      <c r="AK739" s="31"/>
      <c r="AL739" s="31"/>
      <c r="AM739" s="31"/>
      <c r="AN739" s="31"/>
      <c r="AO739" s="31"/>
      <c r="AP739" s="31"/>
    </row>
    <row r="740" ht="15.75" customHeight="1">
      <c r="A740" s="1321" t="s">
        <v>30</v>
      </c>
      <c r="B740" s="31"/>
      <c r="C740" s="31"/>
      <c r="D740" s="31"/>
      <c r="E740" s="31"/>
      <c r="F740" s="31"/>
      <c r="G740" s="31"/>
      <c r="H740" s="31"/>
      <c r="I740" s="31"/>
      <c r="J740" s="31"/>
      <c r="K740" s="31"/>
      <c r="L740" s="31"/>
      <c r="M740" s="31"/>
      <c r="N740" s="2"/>
      <c r="O740" s="31"/>
      <c r="P740" s="31"/>
      <c r="Q740" s="31"/>
      <c r="R740" s="1181"/>
      <c r="S740" s="31"/>
      <c r="T740" s="31"/>
      <c r="U740" s="2"/>
      <c r="V740" s="11"/>
      <c r="W740" s="31"/>
      <c r="X740" s="2"/>
      <c r="Y740" s="1383"/>
      <c r="Z740" s="31"/>
      <c r="AA740" s="2"/>
      <c r="AB740" s="31"/>
      <c r="AC740" s="31"/>
      <c r="AD740" s="31"/>
      <c r="AE740" s="31"/>
      <c r="AF740" s="31"/>
      <c r="AG740" s="31"/>
      <c r="AH740" s="31"/>
      <c r="AI740" s="31"/>
      <c r="AJ740" s="31"/>
      <c r="AK740" s="31"/>
      <c r="AL740" s="31"/>
      <c r="AM740" s="31"/>
      <c r="AN740" s="31"/>
      <c r="AO740" s="31"/>
      <c r="AP740" s="31"/>
    </row>
    <row r="741" ht="15.75" customHeight="1">
      <c r="A741" s="1321" t="s">
        <v>30</v>
      </c>
      <c r="B741" s="31"/>
      <c r="C741" s="31"/>
      <c r="D741" s="31"/>
      <c r="E741" s="31"/>
      <c r="F741" s="31"/>
      <c r="G741" s="31"/>
      <c r="H741" s="31"/>
      <c r="I741" s="31"/>
      <c r="J741" s="31"/>
      <c r="K741" s="31"/>
      <c r="L741" s="31"/>
      <c r="M741" s="31"/>
      <c r="N741" s="2"/>
      <c r="O741" s="31"/>
      <c r="P741" s="31"/>
      <c r="Q741" s="31"/>
      <c r="R741" s="1181"/>
      <c r="S741" s="31"/>
      <c r="T741" s="31"/>
      <c r="U741" s="2"/>
      <c r="V741" s="11"/>
      <c r="W741" s="31"/>
      <c r="X741" s="2"/>
      <c r="Y741" s="1383"/>
      <c r="Z741" s="31"/>
      <c r="AA741" s="2"/>
      <c r="AB741" s="31"/>
      <c r="AC741" s="31"/>
      <c r="AD741" s="31"/>
      <c r="AE741" s="31"/>
      <c r="AF741" s="31"/>
      <c r="AG741" s="31"/>
      <c r="AH741" s="31"/>
      <c r="AI741" s="31"/>
      <c r="AJ741" s="31"/>
      <c r="AK741" s="31"/>
      <c r="AL741" s="31"/>
      <c r="AM741" s="31"/>
      <c r="AN741" s="31"/>
      <c r="AO741" s="31"/>
      <c r="AP741" s="31"/>
    </row>
    <row r="742" ht="15.75" customHeight="1">
      <c r="A742" s="1321" t="s">
        <v>30</v>
      </c>
      <c r="B742" s="31"/>
      <c r="C742" s="31"/>
      <c r="D742" s="31"/>
      <c r="E742" s="31"/>
      <c r="F742" s="31"/>
      <c r="G742" s="31"/>
      <c r="H742" s="31"/>
      <c r="I742" s="31"/>
      <c r="J742" s="31"/>
      <c r="K742" s="31"/>
      <c r="L742" s="31"/>
      <c r="M742" s="31"/>
      <c r="N742" s="2"/>
      <c r="O742" s="31"/>
      <c r="P742" s="31"/>
      <c r="Q742" s="31"/>
      <c r="R742" s="1181"/>
      <c r="S742" s="31"/>
      <c r="T742" s="31"/>
      <c r="U742" s="2"/>
      <c r="V742" s="11"/>
      <c r="W742" s="31"/>
      <c r="X742" s="2"/>
      <c r="Y742" s="1383"/>
      <c r="Z742" s="31"/>
      <c r="AA742" s="2"/>
      <c r="AB742" s="31"/>
      <c r="AC742" s="31"/>
      <c r="AD742" s="31"/>
      <c r="AE742" s="31"/>
      <c r="AF742" s="31"/>
      <c r="AG742" s="31"/>
      <c r="AH742" s="31"/>
      <c r="AI742" s="31"/>
      <c r="AJ742" s="31"/>
      <c r="AK742" s="31"/>
      <c r="AL742" s="31"/>
      <c r="AM742" s="31"/>
      <c r="AN742" s="31"/>
      <c r="AO742" s="31"/>
      <c r="AP742" s="31"/>
    </row>
    <row r="743" ht="15.75" customHeight="1">
      <c r="A743" s="1321" t="s">
        <v>30</v>
      </c>
      <c r="B743" s="31"/>
      <c r="C743" s="31"/>
      <c r="D743" s="31"/>
      <c r="E743" s="31"/>
      <c r="F743" s="31"/>
      <c r="G743" s="31"/>
      <c r="H743" s="31"/>
      <c r="I743" s="31"/>
      <c r="J743" s="31"/>
      <c r="K743" s="31"/>
      <c r="L743" s="31"/>
      <c r="M743" s="31"/>
      <c r="N743" s="2"/>
      <c r="O743" s="31"/>
      <c r="P743" s="31"/>
      <c r="Q743" s="31"/>
      <c r="R743" s="1181"/>
      <c r="S743" s="31"/>
      <c r="T743" s="31"/>
      <c r="U743" s="2"/>
      <c r="V743" s="11"/>
      <c r="W743" s="31"/>
      <c r="X743" s="2"/>
      <c r="Y743" s="1383"/>
      <c r="Z743" s="31"/>
      <c r="AA743" s="2"/>
      <c r="AB743" s="31"/>
      <c r="AC743" s="31"/>
      <c r="AD743" s="31"/>
      <c r="AE743" s="31"/>
      <c r="AF743" s="31"/>
      <c r="AG743" s="31"/>
      <c r="AH743" s="31"/>
      <c r="AI743" s="31"/>
      <c r="AJ743" s="31"/>
      <c r="AK743" s="31"/>
      <c r="AL743" s="31"/>
      <c r="AM743" s="31"/>
      <c r="AN743" s="31"/>
      <c r="AO743" s="31"/>
      <c r="AP743" s="31"/>
    </row>
    <row r="744" ht="15.75" customHeight="1">
      <c r="A744" s="1321" t="s">
        <v>30</v>
      </c>
      <c r="B744" s="31"/>
      <c r="C744" s="31"/>
      <c r="D744" s="31"/>
      <c r="E744" s="31"/>
      <c r="F744" s="31"/>
      <c r="G744" s="31"/>
      <c r="H744" s="31"/>
      <c r="I744" s="31"/>
      <c r="J744" s="31"/>
      <c r="K744" s="31"/>
      <c r="L744" s="31"/>
      <c r="M744" s="31"/>
      <c r="N744" s="2"/>
      <c r="O744" s="31"/>
      <c r="P744" s="31"/>
      <c r="Q744" s="31"/>
      <c r="R744" s="1181"/>
      <c r="S744" s="31"/>
      <c r="T744" s="31"/>
      <c r="U744" s="2"/>
      <c r="V744" s="11"/>
      <c r="W744" s="31"/>
      <c r="X744" s="2"/>
      <c r="Y744" s="1383"/>
      <c r="Z744" s="31"/>
      <c r="AA744" s="2"/>
      <c r="AB744" s="31"/>
      <c r="AC744" s="31"/>
      <c r="AD744" s="31"/>
      <c r="AE744" s="31"/>
      <c r="AF744" s="31"/>
      <c r="AG744" s="31"/>
      <c r="AH744" s="31"/>
      <c r="AI744" s="31"/>
      <c r="AJ744" s="31"/>
      <c r="AK744" s="31"/>
      <c r="AL744" s="31"/>
      <c r="AM744" s="31"/>
      <c r="AN744" s="31"/>
      <c r="AO744" s="31"/>
      <c r="AP744" s="31"/>
    </row>
    <row r="745" ht="15.75" customHeight="1">
      <c r="A745" s="1321" t="s">
        <v>30</v>
      </c>
      <c r="B745" s="31"/>
      <c r="C745" s="31"/>
      <c r="D745" s="31"/>
      <c r="E745" s="31"/>
      <c r="F745" s="31"/>
      <c r="G745" s="31"/>
      <c r="H745" s="31"/>
      <c r="I745" s="31"/>
      <c r="J745" s="31"/>
      <c r="K745" s="31"/>
      <c r="L745" s="31"/>
      <c r="M745" s="31"/>
      <c r="N745" s="2"/>
      <c r="O745" s="31"/>
      <c r="P745" s="31"/>
      <c r="Q745" s="31"/>
      <c r="R745" s="1181"/>
      <c r="S745" s="31"/>
      <c r="T745" s="31"/>
      <c r="U745" s="2"/>
      <c r="V745" s="11"/>
      <c r="W745" s="31"/>
      <c r="X745" s="2"/>
      <c r="Y745" s="1383"/>
      <c r="Z745" s="31"/>
      <c r="AA745" s="2"/>
      <c r="AB745" s="31"/>
      <c r="AC745" s="31"/>
      <c r="AD745" s="31"/>
      <c r="AE745" s="31"/>
      <c r="AF745" s="31"/>
      <c r="AG745" s="31"/>
      <c r="AH745" s="31"/>
      <c r="AI745" s="31"/>
      <c r="AJ745" s="31"/>
      <c r="AK745" s="31"/>
      <c r="AL745" s="31"/>
      <c r="AM745" s="31"/>
      <c r="AN745" s="31"/>
      <c r="AO745" s="31"/>
      <c r="AP745" s="31"/>
    </row>
    <row r="746" ht="15.75" customHeight="1">
      <c r="A746" s="1321" t="s">
        <v>30</v>
      </c>
      <c r="B746" s="31"/>
      <c r="C746" s="31"/>
      <c r="D746" s="31"/>
      <c r="E746" s="31"/>
      <c r="F746" s="31"/>
      <c r="G746" s="31"/>
      <c r="H746" s="31"/>
      <c r="I746" s="31"/>
      <c r="J746" s="31"/>
      <c r="K746" s="31"/>
      <c r="L746" s="31"/>
      <c r="M746" s="31"/>
      <c r="N746" s="2"/>
      <c r="O746" s="31"/>
      <c r="P746" s="31"/>
      <c r="Q746" s="31"/>
      <c r="R746" s="1181"/>
      <c r="S746" s="31"/>
      <c r="T746" s="31"/>
      <c r="U746" s="2"/>
      <c r="V746" s="11"/>
      <c r="W746" s="31"/>
      <c r="X746" s="2"/>
      <c r="Y746" s="1383"/>
      <c r="Z746" s="31"/>
      <c r="AA746" s="2"/>
      <c r="AB746" s="31"/>
      <c r="AC746" s="31"/>
      <c r="AD746" s="31"/>
      <c r="AE746" s="31"/>
      <c r="AF746" s="31"/>
      <c r="AG746" s="31"/>
      <c r="AH746" s="31"/>
      <c r="AI746" s="31"/>
      <c r="AJ746" s="31"/>
      <c r="AK746" s="31"/>
      <c r="AL746" s="31"/>
      <c r="AM746" s="31"/>
      <c r="AN746" s="31"/>
      <c r="AO746" s="31"/>
      <c r="AP746" s="31"/>
    </row>
    <row r="747" ht="15.75" customHeight="1">
      <c r="A747" s="1321" t="s">
        <v>30</v>
      </c>
      <c r="B747" s="31"/>
      <c r="C747" s="31"/>
      <c r="D747" s="31"/>
      <c r="E747" s="31"/>
      <c r="F747" s="31"/>
      <c r="G747" s="31"/>
      <c r="H747" s="31"/>
      <c r="I747" s="31"/>
      <c r="J747" s="31"/>
      <c r="K747" s="31"/>
      <c r="L747" s="31"/>
      <c r="M747" s="31"/>
      <c r="N747" s="2"/>
      <c r="O747" s="31"/>
      <c r="P747" s="31"/>
      <c r="Q747" s="31"/>
      <c r="R747" s="1181"/>
      <c r="S747" s="31"/>
      <c r="T747" s="31"/>
      <c r="U747" s="2"/>
      <c r="V747" s="11"/>
      <c r="W747" s="31"/>
      <c r="X747" s="2"/>
      <c r="Y747" s="1383"/>
      <c r="Z747" s="31"/>
      <c r="AA747" s="2"/>
      <c r="AB747" s="31"/>
      <c r="AC747" s="31"/>
      <c r="AD747" s="31"/>
      <c r="AE747" s="31"/>
      <c r="AF747" s="31"/>
      <c r="AG747" s="31"/>
      <c r="AH747" s="31"/>
      <c r="AI747" s="31"/>
      <c r="AJ747" s="31"/>
      <c r="AK747" s="31"/>
      <c r="AL747" s="31"/>
      <c r="AM747" s="31"/>
      <c r="AN747" s="31"/>
      <c r="AO747" s="31"/>
      <c r="AP747" s="31"/>
    </row>
    <row r="748" ht="15.75" customHeight="1">
      <c r="A748" s="1321" t="s">
        <v>30</v>
      </c>
      <c r="B748" s="31"/>
      <c r="C748" s="31"/>
      <c r="D748" s="31"/>
      <c r="E748" s="31"/>
      <c r="F748" s="31"/>
      <c r="G748" s="31"/>
      <c r="H748" s="31"/>
      <c r="I748" s="31"/>
      <c r="J748" s="31"/>
      <c r="K748" s="31"/>
      <c r="L748" s="31"/>
      <c r="M748" s="31"/>
      <c r="N748" s="2"/>
      <c r="O748" s="31"/>
      <c r="P748" s="31"/>
      <c r="Q748" s="31"/>
      <c r="R748" s="1181"/>
      <c r="S748" s="31"/>
      <c r="T748" s="31"/>
      <c r="U748" s="2"/>
      <c r="V748" s="11"/>
      <c r="W748" s="31"/>
      <c r="X748" s="2"/>
      <c r="Y748" s="1383"/>
      <c r="Z748" s="31"/>
      <c r="AA748" s="2"/>
      <c r="AB748" s="31"/>
      <c r="AC748" s="31"/>
      <c r="AD748" s="31"/>
      <c r="AE748" s="31"/>
      <c r="AF748" s="31"/>
      <c r="AG748" s="31"/>
      <c r="AH748" s="31"/>
      <c r="AI748" s="31"/>
      <c r="AJ748" s="31"/>
      <c r="AK748" s="31"/>
      <c r="AL748" s="31"/>
      <c r="AM748" s="31"/>
      <c r="AN748" s="31"/>
      <c r="AO748" s="31"/>
      <c r="AP748" s="31"/>
    </row>
    <row r="749" ht="15.75" customHeight="1">
      <c r="A749" s="1321" t="s">
        <v>30</v>
      </c>
      <c r="B749" s="31"/>
      <c r="C749" s="31"/>
      <c r="D749" s="31"/>
      <c r="E749" s="31"/>
      <c r="F749" s="31"/>
      <c r="G749" s="31"/>
      <c r="H749" s="31"/>
      <c r="I749" s="31"/>
      <c r="J749" s="31"/>
      <c r="K749" s="31"/>
      <c r="L749" s="31"/>
      <c r="M749" s="31"/>
      <c r="N749" s="2"/>
      <c r="O749" s="31"/>
      <c r="P749" s="31"/>
      <c r="Q749" s="31"/>
      <c r="R749" s="1181"/>
      <c r="S749" s="31"/>
      <c r="T749" s="31"/>
      <c r="U749" s="2"/>
      <c r="V749" s="11"/>
      <c r="W749" s="31"/>
      <c r="X749" s="2"/>
      <c r="Y749" s="1383"/>
      <c r="Z749" s="31"/>
      <c r="AA749" s="2"/>
      <c r="AB749" s="31"/>
      <c r="AC749" s="31"/>
      <c r="AD749" s="31"/>
      <c r="AE749" s="31"/>
      <c r="AF749" s="31"/>
      <c r="AG749" s="31"/>
      <c r="AH749" s="31"/>
      <c r="AI749" s="31"/>
      <c r="AJ749" s="31"/>
      <c r="AK749" s="31"/>
      <c r="AL749" s="31"/>
      <c r="AM749" s="31"/>
      <c r="AN749" s="31"/>
      <c r="AO749" s="31"/>
      <c r="AP749" s="31"/>
    </row>
    <row r="750" ht="15.75" customHeight="1">
      <c r="A750" s="1321" t="s">
        <v>30</v>
      </c>
      <c r="B750" s="31"/>
      <c r="C750" s="31"/>
      <c r="D750" s="31"/>
      <c r="E750" s="31"/>
      <c r="F750" s="31"/>
      <c r="G750" s="31"/>
      <c r="H750" s="31"/>
      <c r="I750" s="31"/>
      <c r="J750" s="31"/>
      <c r="K750" s="31"/>
      <c r="L750" s="31"/>
      <c r="M750" s="31"/>
      <c r="N750" s="2"/>
      <c r="O750" s="31"/>
      <c r="P750" s="31"/>
      <c r="Q750" s="31"/>
      <c r="R750" s="1181"/>
      <c r="S750" s="31"/>
      <c r="T750" s="31"/>
      <c r="U750" s="2"/>
      <c r="V750" s="11"/>
      <c r="W750" s="31"/>
      <c r="X750" s="2"/>
      <c r="Y750" s="1383"/>
      <c r="Z750" s="31"/>
      <c r="AA750" s="2"/>
      <c r="AB750" s="31"/>
      <c r="AC750" s="31"/>
      <c r="AD750" s="31"/>
      <c r="AE750" s="31"/>
      <c r="AF750" s="31"/>
      <c r="AG750" s="31"/>
      <c r="AH750" s="31"/>
      <c r="AI750" s="31"/>
      <c r="AJ750" s="31"/>
      <c r="AK750" s="31"/>
      <c r="AL750" s="31"/>
      <c r="AM750" s="31"/>
      <c r="AN750" s="31"/>
      <c r="AO750" s="31"/>
      <c r="AP750" s="31"/>
    </row>
    <row r="751" ht="15.75" customHeight="1">
      <c r="A751" s="1321" t="s">
        <v>30</v>
      </c>
      <c r="B751" s="31"/>
      <c r="C751" s="31"/>
      <c r="D751" s="31"/>
      <c r="E751" s="31"/>
      <c r="F751" s="31"/>
      <c r="G751" s="31"/>
      <c r="H751" s="31"/>
      <c r="I751" s="31"/>
      <c r="J751" s="31"/>
      <c r="K751" s="31"/>
      <c r="L751" s="31"/>
      <c r="M751" s="31"/>
      <c r="N751" s="2"/>
      <c r="O751" s="31"/>
      <c r="P751" s="31"/>
      <c r="Q751" s="31"/>
      <c r="R751" s="1181"/>
      <c r="S751" s="31"/>
      <c r="T751" s="31"/>
      <c r="U751" s="2"/>
      <c r="V751" s="11"/>
      <c r="W751" s="31"/>
      <c r="X751" s="2"/>
      <c r="Y751" s="1383"/>
      <c r="Z751" s="31"/>
      <c r="AA751" s="2"/>
      <c r="AB751" s="31"/>
      <c r="AC751" s="31"/>
      <c r="AD751" s="31"/>
      <c r="AE751" s="31"/>
      <c r="AF751" s="31"/>
      <c r="AG751" s="31"/>
      <c r="AH751" s="31"/>
      <c r="AI751" s="31"/>
      <c r="AJ751" s="31"/>
      <c r="AK751" s="31"/>
      <c r="AL751" s="31"/>
      <c r="AM751" s="31"/>
      <c r="AN751" s="31"/>
      <c r="AO751" s="31"/>
      <c r="AP751" s="31"/>
    </row>
    <row r="752" ht="15.75" customHeight="1">
      <c r="A752" s="1321" t="s">
        <v>30</v>
      </c>
      <c r="B752" s="31"/>
      <c r="C752" s="31"/>
      <c r="D752" s="31"/>
      <c r="E752" s="31"/>
      <c r="F752" s="31"/>
      <c r="G752" s="31"/>
      <c r="H752" s="31"/>
      <c r="I752" s="31"/>
      <c r="J752" s="31"/>
      <c r="K752" s="31"/>
      <c r="L752" s="31"/>
      <c r="M752" s="31"/>
      <c r="N752" s="2"/>
      <c r="O752" s="31"/>
      <c r="P752" s="31"/>
      <c r="Q752" s="31"/>
      <c r="R752" s="1181"/>
      <c r="S752" s="31"/>
      <c r="T752" s="31"/>
      <c r="U752" s="2"/>
      <c r="V752" s="11"/>
      <c r="W752" s="31"/>
      <c r="X752" s="2"/>
      <c r="Y752" s="1383"/>
      <c r="Z752" s="31"/>
      <c r="AA752" s="2"/>
      <c r="AB752" s="31"/>
      <c r="AC752" s="31"/>
      <c r="AD752" s="31"/>
      <c r="AE752" s="31"/>
      <c r="AF752" s="31"/>
      <c r="AG752" s="31"/>
      <c r="AH752" s="31"/>
      <c r="AI752" s="31"/>
      <c r="AJ752" s="31"/>
      <c r="AK752" s="31"/>
      <c r="AL752" s="31"/>
      <c r="AM752" s="31"/>
      <c r="AN752" s="31"/>
      <c r="AO752" s="31"/>
      <c r="AP752" s="31"/>
    </row>
    <row r="753" ht="15.75" customHeight="1">
      <c r="A753" s="1321" t="s">
        <v>30</v>
      </c>
      <c r="B753" s="31"/>
      <c r="C753" s="31"/>
      <c r="D753" s="31"/>
      <c r="E753" s="31"/>
      <c r="F753" s="31"/>
      <c r="G753" s="31"/>
      <c r="H753" s="31"/>
      <c r="I753" s="31"/>
      <c r="J753" s="31"/>
      <c r="K753" s="31"/>
      <c r="L753" s="31"/>
      <c r="M753" s="31"/>
      <c r="N753" s="2"/>
      <c r="O753" s="31"/>
      <c r="P753" s="31"/>
      <c r="Q753" s="31"/>
      <c r="R753" s="1181"/>
      <c r="S753" s="31"/>
      <c r="T753" s="31"/>
      <c r="U753" s="2"/>
      <c r="V753" s="11"/>
      <c r="W753" s="31"/>
      <c r="X753" s="2"/>
      <c r="Y753" s="1383"/>
      <c r="Z753" s="31"/>
      <c r="AA753" s="2"/>
      <c r="AB753" s="31"/>
      <c r="AC753" s="31"/>
      <c r="AD753" s="31"/>
      <c r="AE753" s="31"/>
      <c r="AF753" s="31"/>
      <c r="AG753" s="31"/>
      <c r="AH753" s="31"/>
      <c r="AI753" s="31"/>
      <c r="AJ753" s="31"/>
      <c r="AK753" s="31"/>
      <c r="AL753" s="31"/>
      <c r="AM753" s="31"/>
      <c r="AN753" s="31"/>
      <c r="AO753" s="31"/>
      <c r="AP753" s="31"/>
    </row>
    <row r="754" ht="15.75" customHeight="1">
      <c r="A754" s="1321" t="s">
        <v>30</v>
      </c>
      <c r="B754" s="31"/>
      <c r="C754" s="31"/>
      <c r="D754" s="31"/>
      <c r="E754" s="31"/>
      <c r="F754" s="31"/>
      <c r="G754" s="31"/>
      <c r="H754" s="31"/>
      <c r="I754" s="31"/>
      <c r="J754" s="31"/>
      <c r="K754" s="31"/>
      <c r="L754" s="31"/>
      <c r="M754" s="31"/>
      <c r="N754" s="2"/>
      <c r="O754" s="31"/>
      <c r="P754" s="31"/>
      <c r="Q754" s="31"/>
      <c r="R754" s="1181"/>
      <c r="S754" s="31"/>
      <c r="T754" s="31"/>
      <c r="U754" s="2"/>
      <c r="V754" s="11"/>
      <c r="W754" s="31"/>
      <c r="X754" s="2"/>
      <c r="Y754" s="1383"/>
      <c r="Z754" s="31"/>
      <c r="AA754" s="2"/>
      <c r="AB754" s="31"/>
      <c r="AC754" s="31"/>
      <c r="AD754" s="31"/>
      <c r="AE754" s="31"/>
      <c r="AF754" s="31"/>
      <c r="AG754" s="31"/>
      <c r="AH754" s="31"/>
      <c r="AI754" s="31"/>
      <c r="AJ754" s="31"/>
      <c r="AK754" s="31"/>
      <c r="AL754" s="31"/>
      <c r="AM754" s="31"/>
      <c r="AN754" s="31"/>
      <c r="AO754" s="31"/>
      <c r="AP754" s="31"/>
    </row>
    <row r="755" ht="15.75" customHeight="1">
      <c r="A755" s="1321" t="s">
        <v>30</v>
      </c>
      <c r="B755" s="31"/>
      <c r="C755" s="31"/>
      <c r="D755" s="31"/>
      <c r="E755" s="31"/>
      <c r="F755" s="31"/>
      <c r="G755" s="31"/>
      <c r="H755" s="31"/>
      <c r="I755" s="31"/>
      <c r="J755" s="31"/>
      <c r="K755" s="31"/>
      <c r="L755" s="31"/>
      <c r="M755" s="31"/>
      <c r="N755" s="2"/>
      <c r="O755" s="31"/>
      <c r="P755" s="31"/>
      <c r="Q755" s="31"/>
      <c r="R755" s="1181"/>
      <c r="S755" s="31"/>
      <c r="T755" s="31"/>
      <c r="U755" s="2"/>
      <c r="V755" s="11"/>
      <c r="W755" s="31"/>
      <c r="X755" s="2"/>
      <c r="Y755" s="1383"/>
      <c r="Z755" s="31"/>
      <c r="AA755" s="2"/>
      <c r="AB755" s="31"/>
      <c r="AC755" s="31"/>
      <c r="AD755" s="31"/>
      <c r="AE755" s="31"/>
      <c r="AF755" s="31"/>
      <c r="AG755" s="31"/>
      <c r="AH755" s="31"/>
      <c r="AI755" s="31"/>
      <c r="AJ755" s="31"/>
      <c r="AK755" s="31"/>
      <c r="AL755" s="31"/>
      <c r="AM755" s="31"/>
      <c r="AN755" s="31"/>
      <c r="AO755" s="31"/>
      <c r="AP755" s="31"/>
    </row>
    <row r="756" ht="15.75" customHeight="1">
      <c r="A756" s="1321" t="s">
        <v>30</v>
      </c>
      <c r="B756" s="31"/>
      <c r="C756" s="31"/>
      <c r="D756" s="31"/>
      <c r="E756" s="31"/>
      <c r="F756" s="31"/>
      <c r="G756" s="31"/>
      <c r="H756" s="31"/>
      <c r="I756" s="31"/>
      <c r="J756" s="31"/>
      <c r="K756" s="31"/>
      <c r="L756" s="31"/>
      <c r="M756" s="31"/>
      <c r="N756" s="2"/>
      <c r="O756" s="31"/>
      <c r="P756" s="31"/>
      <c r="Q756" s="31"/>
      <c r="R756" s="1181"/>
      <c r="S756" s="31"/>
      <c r="T756" s="31"/>
      <c r="U756" s="2"/>
      <c r="V756" s="11"/>
      <c r="W756" s="31"/>
      <c r="X756" s="2"/>
      <c r="Y756" s="1383"/>
      <c r="Z756" s="31"/>
      <c r="AA756" s="2"/>
      <c r="AB756" s="31"/>
      <c r="AC756" s="31"/>
      <c r="AD756" s="31"/>
      <c r="AE756" s="31"/>
      <c r="AF756" s="31"/>
      <c r="AG756" s="31"/>
      <c r="AH756" s="31"/>
      <c r="AI756" s="31"/>
      <c r="AJ756" s="31"/>
      <c r="AK756" s="31"/>
      <c r="AL756" s="31"/>
      <c r="AM756" s="31"/>
      <c r="AN756" s="31"/>
      <c r="AO756" s="31"/>
      <c r="AP756" s="31"/>
    </row>
    <row r="757" ht="15.75" customHeight="1">
      <c r="A757" s="1321" t="s">
        <v>30</v>
      </c>
      <c r="B757" s="31"/>
      <c r="C757" s="31"/>
      <c r="D757" s="31"/>
      <c r="E757" s="31"/>
      <c r="F757" s="31"/>
      <c r="G757" s="31"/>
      <c r="H757" s="31"/>
      <c r="I757" s="31"/>
      <c r="J757" s="31"/>
      <c r="K757" s="31"/>
      <c r="L757" s="31"/>
      <c r="M757" s="31"/>
      <c r="N757" s="2"/>
      <c r="O757" s="31"/>
      <c r="P757" s="31"/>
      <c r="Q757" s="31"/>
      <c r="R757" s="1181"/>
      <c r="S757" s="31"/>
      <c r="T757" s="31"/>
      <c r="U757" s="2"/>
      <c r="V757" s="11"/>
      <c r="W757" s="31"/>
      <c r="X757" s="2"/>
      <c r="Y757" s="1383"/>
      <c r="Z757" s="31"/>
      <c r="AA757" s="2"/>
      <c r="AB757" s="31"/>
      <c r="AC757" s="31"/>
      <c r="AD757" s="31"/>
      <c r="AE757" s="31"/>
      <c r="AF757" s="31"/>
      <c r="AG757" s="31"/>
      <c r="AH757" s="31"/>
      <c r="AI757" s="31"/>
      <c r="AJ757" s="31"/>
      <c r="AK757" s="31"/>
      <c r="AL757" s="31"/>
      <c r="AM757" s="31"/>
      <c r="AN757" s="31"/>
      <c r="AO757" s="31"/>
      <c r="AP757" s="31"/>
    </row>
    <row r="758" ht="15.75" customHeight="1">
      <c r="A758" s="1321" t="s">
        <v>30</v>
      </c>
      <c r="B758" s="31"/>
      <c r="C758" s="31"/>
      <c r="D758" s="31"/>
      <c r="E758" s="31"/>
      <c r="F758" s="31"/>
      <c r="G758" s="31"/>
      <c r="H758" s="31"/>
      <c r="I758" s="31"/>
      <c r="J758" s="31"/>
      <c r="K758" s="31"/>
      <c r="L758" s="31"/>
      <c r="M758" s="31"/>
      <c r="N758" s="2"/>
      <c r="O758" s="31"/>
      <c r="P758" s="31"/>
      <c r="Q758" s="31"/>
      <c r="R758" s="1181"/>
      <c r="S758" s="31"/>
      <c r="T758" s="31"/>
      <c r="U758" s="2"/>
      <c r="V758" s="11"/>
      <c r="W758" s="31"/>
      <c r="X758" s="2"/>
      <c r="Y758" s="1383"/>
      <c r="Z758" s="31"/>
      <c r="AA758" s="2"/>
      <c r="AB758" s="31"/>
      <c r="AC758" s="31"/>
      <c r="AD758" s="31"/>
      <c r="AE758" s="31"/>
      <c r="AF758" s="31"/>
      <c r="AG758" s="31"/>
      <c r="AH758" s="31"/>
      <c r="AI758" s="31"/>
      <c r="AJ758" s="31"/>
      <c r="AK758" s="31"/>
      <c r="AL758" s="31"/>
      <c r="AM758" s="31"/>
      <c r="AN758" s="31"/>
      <c r="AO758" s="31"/>
      <c r="AP758" s="31"/>
    </row>
    <row r="759" ht="15.75" customHeight="1">
      <c r="A759" s="1321" t="s">
        <v>30</v>
      </c>
      <c r="B759" s="31"/>
      <c r="C759" s="31"/>
      <c r="D759" s="31"/>
      <c r="E759" s="31"/>
      <c r="F759" s="31"/>
      <c r="G759" s="31"/>
      <c r="H759" s="31"/>
      <c r="I759" s="31"/>
      <c r="J759" s="31"/>
      <c r="K759" s="31"/>
      <c r="L759" s="31"/>
      <c r="M759" s="31"/>
      <c r="N759" s="2"/>
      <c r="O759" s="31"/>
      <c r="P759" s="31"/>
      <c r="Q759" s="31"/>
      <c r="R759" s="1181"/>
      <c r="S759" s="31"/>
      <c r="T759" s="31"/>
      <c r="U759" s="2"/>
      <c r="V759" s="11"/>
      <c r="W759" s="31"/>
      <c r="X759" s="2"/>
      <c r="Y759" s="1383"/>
      <c r="Z759" s="31"/>
      <c r="AA759" s="2"/>
      <c r="AB759" s="31"/>
      <c r="AC759" s="31"/>
      <c r="AD759" s="31"/>
      <c r="AE759" s="31"/>
      <c r="AF759" s="31"/>
      <c r="AG759" s="31"/>
      <c r="AH759" s="31"/>
      <c r="AI759" s="31"/>
      <c r="AJ759" s="31"/>
      <c r="AK759" s="31"/>
      <c r="AL759" s="31"/>
      <c r="AM759" s="31"/>
      <c r="AN759" s="31"/>
      <c r="AO759" s="31"/>
      <c r="AP759" s="31"/>
    </row>
    <row r="760" ht="15.75" customHeight="1">
      <c r="A760" s="1321" t="s">
        <v>30</v>
      </c>
      <c r="B760" s="31"/>
      <c r="C760" s="31"/>
      <c r="D760" s="31"/>
      <c r="E760" s="31"/>
      <c r="F760" s="31"/>
      <c r="G760" s="31"/>
      <c r="H760" s="31"/>
      <c r="I760" s="31"/>
      <c r="J760" s="31"/>
      <c r="K760" s="31"/>
      <c r="L760" s="31"/>
      <c r="M760" s="31"/>
      <c r="N760" s="2"/>
      <c r="O760" s="31"/>
      <c r="P760" s="31"/>
      <c r="Q760" s="31"/>
      <c r="R760" s="1181"/>
      <c r="S760" s="31"/>
      <c r="T760" s="31"/>
      <c r="U760" s="2"/>
      <c r="V760" s="11"/>
      <c r="W760" s="31"/>
      <c r="X760" s="2"/>
      <c r="Y760" s="1383"/>
      <c r="Z760" s="31"/>
      <c r="AA760" s="2"/>
      <c r="AB760" s="31"/>
      <c r="AC760" s="31"/>
      <c r="AD760" s="31"/>
      <c r="AE760" s="31"/>
      <c r="AF760" s="31"/>
      <c r="AG760" s="31"/>
      <c r="AH760" s="31"/>
      <c r="AI760" s="31"/>
      <c r="AJ760" s="31"/>
      <c r="AK760" s="31"/>
      <c r="AL760" s="31"/>
      <c r="AM760" s="31"/>
      <c r="AN760" s="31"/>
      <c r="AO760" s="31"/>
      <c r="AP760" s="31"/>
    </row>
    <row r="761" ht="15.75" customHeight="1">
      <c r="A761" s="1321" t="s">
        <v>30</v>
      </c>
      <c r="B761" s="31"/>
      <c r="C761" s="31"/>
      <c r="D761" s="31"/>
      <c r="E761" s="31"/>
      <c r="F761" s="31"/>
      <c r="G761" s="31"/>
      <c r="H761" s="31"/>
      <c r="I761" s="31"/>
      <c r="J761" s="31"/>
      <c r="K761" s="31"/>
      <c r="L761" s="31"/>
      <c r="M761" s="31"/>
      <c r="N761" s="2"/>
      <c r="O761" s="31"/>
      <c r="P761" s="31"/>
      <c r="Q761" s="31"/>
      <c r="R761" s="1181"/>
      <c r="S761" s="31"/>
      <c r="T761" s="31"/>
      <c r="U761" s="2"/>
      <c r="V761" s="11"/>
      <c r="W761" s="31"/>
      <c r="X761" s="2"/>
      <c r="Y761" s="1383"/>
      <c r="Z761" s="31"/>
      <c r="AA761" s="2"/>
      <c r="AB761" s="31"/>
      <c r="AC761" s="31"/>
      <c r="AD761" s="31"/>
      <c r="AE761" s="31"/>
      <c r="AF761" s="31"/>
      <c r="AG761" s="31"/>
      <c r="AH761" s="31"/>
      <c r="AI761" s="31"/>
      <c r="AJ761" s="31"/>
      <c r="AK761" s="31"/>
      <c r="AL761" s="31"/>
      <c r="AM761" s="31"/>
      <c r="AN761" s="31"/>
      <c r="AO761" s="31"/>
      <c r="AP761" s="31"/>
    </row>
    <row r="762" ht="15.75" customHeight="1">
      <c r="A762" s="1321" t="s">
        <v>30</v>
      </c>
      <c r="B762" s="31"/>
      <c r="C762" s="31"/>
      <c r="D762" s="31"/>
      <c r="E762" s="31"/>
      <c r="F762" s="31"/>
      <c r="G762" s="31"/>
      <c r="H762" s="31"/>
      <c r="I762" s="31"/>
      <c r="J762" s="31"/>
      <c r="K762" s="31"/>
      <c r="L762" s="31"/>
      <c r="M762" s="31"/>
      <c r="N762" s="2"/>
      <c r="O762" s="31"/>
      <c r="P762" s="31"/>
      <c r="Q762" s="31"/>
      <c r="R762" s="1181"/>
      <c r="S762" s="31"/>
      <c r="T762" s="31"/>
      <c r="U762" s="2"/>
      <c r="V762" s="11"/>
      <c r="W762" s="31"/>
      <c r="X762" s="2"/>
      <c r="Y762" s="1383"/>
      <c r="Z762" s="31"/>
      <c r="AA762" s="2"/>
      <c r="AB762" s="31"/>
      <c r="AC762" s="31"/>
      <c r="AD762" s="31"/>
      <c r="AE762" s="31"/>
      <c r="AF762" s="31"/>
      <c r="AG762" s="31"/>
      <c r="AH762" s="31"/>
      <c r="AI762" s="31"/>
      <c r="AJ762" s="31"/>
      <c r="AK762" s="31"/>
      <c r="AL762" s="31"/>
      <c r="AM762" s="31"/>
      <c r="AN762" s="31"/>
      <c r="AO762" s="31"/>
      <c r="AP762" s="31"/>
    </row>
    <row r="763" ht="15.75" customHeight="1">
      <c r="A763" s="1321" t="s">
        <v>30</v>
      </c>
      <c r="B763" s="31"/>
      <c r="C763" s="31"/>
      <c r="D763" s="31"/>
      <c r="E763" s="31"/>
      <c r="F763" s="31"/>
      <c r="G763" s="31"/>
      <c r="H763" s="31"/>
      <c r="I763" s="31"/>
      <c r="J763" s="31"/>
      <c r="K763" s="31"/>
      <c r="L763" s="31"/>
      <c r="M763" s="31"/>
      <c r="N763" s="2"/>
      <c r="O763" s="31"/>
      <c r="P763" s="31"/>
      <c r="Q763" s="31"/>
      <c r="R763" s="1181"/>
      <c r="S763" s="31"/>
      <c r="T763" s="31"/>
      <c r="U763" s="2"/>
      <c r="V763" s="11"/>
      <c r="W763" s="31"/>
      <c r="X763" s="2"/>
      <c r="Y763" s="1383"/>
      <c r="Z763" s="31"/>
      <c r="AA763" s="2"/>
      <c r="AB763" s="31"/>
      <c r="AC763" s="31"/>
      <c r="AD763" s="31"/>
      <c r="AE763" s="31"/>
      <c r="AF763" s="31"/>
      <c r="AG763" s="31"/>
      <c r="AH763" s="31"/>
      <c r="AI763" s="31"/>
      <c r="AJ763" s="31"/>
      <c r="AK763" s="31"/>
      <c r="AL763" s="31"/>
      <c r="AM763" s="31"/>
      <c r="AN763" s="31"/>
      <c r="AO763" s="31"/>
      <c r="AP763" s="31"/>
    </row>
    <row r="764" ht="15.75" customHeight="1">
      <c r="A764" s="1321" t="s">
        <v>30</v>
      </c>
      <c r="B764" s="31"/>
      <c r="C764" s="31"/>
      <c r="D764" s="31"/>
      <c r="E764" s="31"/>
      <c r="F764" s="31"/>
      <c r="G764" s="31"/>
      <c r="H764" s="31"/>
      <c r="I764" s="31"/>
      <c r="J764" s="31"/>
      <c r="K764" s="31"/>
      <c r="L764" s="31"/>
      <c r="M764" s="31"/>
      <c r="N764" s="2"/>
      <c r="O764" s="31"/>
      <c r="P764" s="31"/>
      <c r="Q764" s="31"/>
      <c r="R764" s="1181"/>
      <c r="S764" s="31"/>
      <c r="T764" s="31"/>
      <c r="U764" s="2"/>
      <c r="V764" s="11"/>
      <c r="W764" s="31"/>
      <c r="X764" s="2"/>
      <c r="Y764" s="1383"/>
      <c r="Z764" s="31"/>
      <c r="AA764" s="2"/>
      <c r="AB764" s="31"/>
      <c r="AC764" s="31"/>
      <c r="AD764" s="31"/>
      <c r="AE764" s="31"/>
      <c r="AF764" s="31"/>
      <c r="AG764" s="31"/>
      <c r="AH764" s="31"/>
      <c r="AI764" s="31"/>
      <c r="AJ764" s="31"/>
      <c r="AK764" s="31"/>
      <c r="AL764" s="31"/>
      <c r="AM764" s="31"/>
      <c r="AN764" s="31"/>
      <c r="AO764" s="31"/>
      <c r="AP764" s="31"/>
    </row>
    <row r="765" ht="15.75" customHeight="1">
      <c r="A765" s="1321" t="s">
        <v>30</v>
      </c>
      <c r="B765" s="31"/>
      <c r="C765" s="31"/>
      <c r="D765" s="31"/>
      <c r="E765" s="31"/>
      <c r="F765" s="31"/>
      <c r="G765" s="31"/>
      <c r="H765" s="31"/>
      <c r="I765" s="31"/>
      <c r="J765" s="31"/>
      <c r="K765" s="31"/>
      <c r="L765" s="31"/>
      <c r="M765" s="31"/>
      <c r="N765" s="2"/>
      <c r="O765" s="31"/>
      <c r="P765" s="31"/>
      <c r="Q765" s="31"/>
      <c r="R765" s="1181"/>
      <c r="S765" s="31"/>
      <c r="T765" s="31"/>
      <c r="U765" s="2"/>
      <c r="V765" s="11"/>
      <c r="W765" s="31"/>
      <c r="X765" s="2"/>
      <c r="Y765" s="1383"/>
      <c r="Z765" s="31"/>
      <c r="AA765" s="2"/>
      <c r="AB765" s="31"/>
      <c r="AC765" s="31"/>
      <c r="AD765" s="31"/>
      <c r="AE765" s="31"/>
      <c r="AF765" s="31"/>
      <c r="AG765" s="31"/>
      <c r="AH765" s="31"/>
      <c r="AI765" s="31"/>
      <c r="AJ765" s="31"/>
      <c r="AK765" s="31"/>
      <c r="AL765" s="31"/>
      <c r="AM765" s="31"/>
      <c r="AN765" s="31"/>
      <c r="AO765" s="31"/>
      <c r="AP765" s="31"/>
    </row>
    <row r="766" ht="15.75" customHeight="1">
      <c r="A766" s="1321" t="s">
        <v>30</v>
      </c>
      <c r="B766" s="31"/>
      <c r="C766" s="31"/>
      <c r="D766" s="31"/>
      <c r="E766" s="31"/>
      <c r="F766" s="31"/>
      <c r="G766" s="31"/>
      <c r="H766" s="31"/>
      <c r="I766" s="31"/>
      <c r="J766" s="31"/>
      <c r="K766" s="31"/>
      <c r="L766" s="31"/>
      <c r="M766" s="31"/>
      <c r="N766" s="2"/>
      <c r="O766" s="31"/>
      <c r="P766" s="31"/>
      <c r="Q766" s="31"/>
      <c r="R766" s="1181"/>
      <c r="S766" s="31"/>
      <c r="T766" s="31"/>
      <c r="U766" s="2"/>
      <c r="V766" s="11"/>
      <c r="W766" s="31"/>
      <c r="X766" s="2"/>
      <c r="Y766" s="1383"/>
      <c r="Z766" s="31"/>
      <c r="AA766" s="2"/>
      <c r="AB766" s="31"/>
      <c r="AC766" s="31"/>
      <c r="AD766" s="31"/>
      <c r="AE766" s="31"/>
      <c r="AF766" s="31"/>
      <c r="AG766" s="31"/>
      <c r="AH766" s="31"/>
      <c r="AI766" s="31"/>
      <c r="AJ766" s="31"/>
      <c r="AK766" s="31"/>
      <c r="AL766" s="31"/>
      <c r="AM766" s="31"/>
      <c r="AN766" s="31"/>
      <c r="AO766" s="31"/>
      <c r="AP766" s="31"/>
    </row>
    <row r="767" ht="15.75" customHeight="1">
      <c r="A767" s="1321" t="s">
        <v>30</v>
      </c>
      <c r="B767" s="31"/>
      <c r="C767" s="31"/>
      <c r="D767" s="31"/>
      <c r="E767" s="31"/>
      <c r="F767" s="31"/>
      <c r="G767" s="31"/>
      <c r="H767" s="31"/>
      <c r="I767" s="31"/>
      <c r="J767" s="31"/>
      <c r="K767" s="31"/>
      <c r="L767" s="31"/>
      <c r="M767" s="31"/>
      <c r="N767" s="2"/>
      <c r="O767" s="31"/>
      <c r="P767" s="31"/>
      <c r="Q767" s="31"/>
      <c r="R767" s="1181"/>
      <c r="S767" s="31"/>
      <c r="T767" s="31"/>
      <c r="U767" s="2"/>
      <c r="V767" s="11"/>
      <c r="W767" s="31"/>
      <c r="X767" s="2"/>
      <c r="Y767" s="1383"/>
      <c r="Z767" s="31"/>
      <c r="AA767" s="2"/>
      <c r="AB767" s="31"/>
      <c r="AC767" s="31"/>
      <c r="AD767" s="31"/>
      <c r="AE767" s="31"/>
      <c r="AF767" s="31"/>
      <c r="AG767" s="31"/>
      <c r="AH767" s="31"/>
      <c r="AI767" s="31"/>
      <c r="AJ767" s="31"/>
      <c r="AK767" s="31"/>
      <c r="AL767" s="31"/>
      <c r="AM767" s="31"/>
      <c r="AN767" s="31"/>
      <c r="AO767" s="31"/>
      <c r="AP767" s="31"/>
    </row>
    <row r="768" ht="15.75" customHeight="1">
      <c r="A768" s="1321" t="s">
        <v>30</v>
      </c>
      <c r="B768" s="31"/>
      <c r="C768" s="31"/>
      <c r="D768" s="31"/>
      <c r="E768" s="31"/>
      <c r="F768" s="31"/>
      <c r="G768" s="31"/>
      <c r="H768" s="31"/>
      <c r="I768" s="31"/>
      <c r="J768" s="31"/>
      <c r="K768" s="31"/>
      <c r="L768" s="31"/>
      <c r="M768" s="31"/>
      <c r="N768" s="2"/>
      <c r="O768" s="31"/>
      <c r="P768" s="31"/>
      <c r="Q768" s="31"/>
      <c r="R768" s="1181"/>
      <c r="S768" s="31"/>
      <c r="T768" s="31"/>
      <c r="U768" s="2"/>
      <c r="V768" s="11"/>
      <c r="W768" s="31"/>
      <c r="X768" s="2"/>
      <c r="Y768" s="1383"/>
      <c r="Z768" s="31"/>
      <c r="AA768" s="2"/>
      <c r="AB768" s="31"/>
      <c r="AC768" s="31"/>
      <c r="AD768" s="31"/>
      <c r="AE768" s="31"/>
      <c r="AF768" s="31"/>
      <c r="AG768" s="31"/>
      <c r="AH768" s="31"/>
      <c r="AI768" s="31"/>
      <c r="AJ768" s="31"/>
      <c r="AK768" s="31"/>
      <c r="AL768" s="31"/>
      <c r="AM768" s="31"/>
      <c r="AN768" s="31"/>
      <c r="AO768" s="31"/>
      <c r="AP768" s="31"/>
    </row>
    <row r="769" ht="15.75" customHeight="1">
      <c r="A769" s="1321" t="s">
        <v>30</v>
      </c>
      <c r="B769" s="31"/>
      <c r="C769" s="31"/>
      <c r="D769" s="31"/>
      <c r="E769" s="31"/>
      <c r="F769" s="31"/>
      <c r="G769" s="31"/>
      <c r="H769" s="31"/>
      <c r="I769" s="31"/>
      <c r="J769" s="31"/>
      <c r="K769" s="31"/>
      <c r="L769" s="31"/>
      <c r="M769" s="31"/>
      <c r="N769" s="2"/>
      <c r="O769" s="31"/>
      <c r="P769" s="31"/>
      <c r="Q769" s="31"/>
      <c r="R769" s="1181"/>
      <c r="S769" s="31"/>
      <c r="T769" s="31"/>
      <c r="U769" s="2"/>
      <c r="V769" s="11"/>
      <c r="W769" s="31"/>
      <c r="X769" s="2"/>
      <c r="Y769" s="1383"/>
      <c r="Z769" s="31"/>
      <c r="AA769" s="2"/>
      <c r="AB769" s="31"/>
      <c r="AC769" s="31"/>
      <c r="AD769" s="31"/>
      <c r="AE769" s="31"/>
      <c r="AF769" s="31"/>
      <c r="AG769" s="31"/>
      <c r="AH769" s="31"/>
      <c r="AI769" s="31"/>
      <c r="AJ769" s="31"/>
      <c r="AK769" s="31"/>
      <c r="AL769" s="31"/>
      <c r="AM769" s="31"/>
      <c r="AN769" s="31"/>
      <c r="AO769" s="31"/>
      <c r="AP769" s="31"/>
    </row>
    <row r="770" ht="15.75" customHeight="1">
      <c r="A770" s="1321" t="s">
        <v>30</v>
      </c>
      <c r="B770" s="31"/>
      <c r="C770" s="31"/>
      <c r="D770" s="31"/>
      <c r="E770" s="31"/>
      <c r="F770" s="31"/>
      <c r="G770" s="31"/>
      <c r="H770" s="31"/>
      <c r="I770" s="31"/>
      <c r="J770" s="31"/>
      <c r="K770" s="31"/>
      <c r="L770" s="31"/>
      <c r="M770" s="31"/>
      <c r="N770" s="2"/>
      <c r="O770" s="31"/>
      <c r="P770" s="31"/>
      <c r="Q770" s="31"/>
      <c r="R770" s="1181"/>
      <c r="S770" s="31"/>
      <c r="T770" s="31"/>
      <c r="U770" s="2"/>
      <c r="V770" s="11"/>
      <c r="W770" s="31"/>
      <c r="X770" s="2"/>
      <c r="Y770" s="1383"/>
      <c r="Z770" s="31"/>
      <c r="AA770" s="2"/>
      <c r="AB770" s="31"/>
      <c r="AC770" s="31"/>
      <c r="AD770" s="31"/>
      <c r="AE770" s="31"/>
      <c r="AF770" s="31"/>
      <c r="AG770" s="31"/>
      <c r="AH770" s="31"/>
      <c r="AI770" s="31"/>
      <c r="AJ770" s="31"/>
      <c r="AK770" s="31"/>
      <c r="AL770" s="31"/>
      <c r="AM770" s="31"/>
      <c r="AN770" s="31"/>
      <c r="AO770" s="31"/>
      <c r="AP770" s="31"/>
    </row>
    <row r="771" ht="15.75" customHeight="1">
      <c r="A771" s="1321" t="s">
        <v>30</v>
      </c>
      <c r="B771" s="31"/>
      <c r="C771" s="31"/>
      <c r="D771" s="31"/>
      <c r="E771" s="31"/>
      <c r="F771" s="31"/>
      <c r="G771" s="31"/>
      <c r="H771" s="31"/>
      <c r="I771" s="31"/>
      <c r="J771" s="31"/>
      <c r="K771" s="31"/>
      <c r="L771" s="31"/>
      <c r="M771" s="31"/>
      <c r="N771" s="2"/>
      <c r="O771" s="31"/>
      <c r="P771" s="31"/>
      <c r="Q771" s="31"/>
      <c r="R771" s="1181"/>
      <c r="S771" s="31"/>
      <c r="T771" s="31"/>
      <c r="U771" s="2"/>
      <c r="V771" s="11"/>
      <c r="W771" s="31"/>
      <c r="X771" s="2"/>
      <c r="Y771" s="1383"/>
      <c r="Z771" s="31"/>
      <c r="AA771" s="2"/>
      <c r="AB771" s="31"/>
      <c r="AC771" s="31"/>
      <c r="AD771" s="31"/>
      <c r="AE771" s="31"/>
      <c r="AF771" s="31"/>
      <c r="AG771" s="31"/>
      <c r="AH771" s="31"/>
      <c r="AI771" s="31"/>
      <c r="AJ771" s="31"/>
      <c r="AK771" s="31"/>
      <c r="AL771" s="31"/>
      <c r="AM771" s="31"/>
      <c r="AN771" s="31"/>
      <c r="AO771" s="31"/>
      <c r="AP771" s="31"/>
    </row>
    <row r="772" ht="15.75" customHeight="1">
      <c r="A772" s="1321" t="s">
        <v>30</v>
      </c>
      <c r="B772" s="31"/>
      <c r="C772" s="31"/>
      <c r="D772" s="31"/>
      <c r="E772" s="31"/>
      <c r="F772" s="31"/>
      <c r="G772" s="31"/>
      <c r="H772" s="31"/>
      <c r="I772" s="31"/>
      <c r="J772" s="31"/>
      <c r="K772" s="31"/>
      <c r="L772" s="31"/>
      <c r="M772" s="31"/>
      <c r="N772" s="2"/>
      <c r="O772" s="31"/>
      <c r="P772" s="31"/>
      <c r="Q772" s="31"/>
      <c r="R772" s="1181"/>
      <c r="S772" s="31"/>
      <c r="T772" s="31"/>
      <c r="U772" s="2"/>
      <c r="V772" s="11"/>
      <c r="W772" s="31"/>
      <c r="X772" s="2"/>
      <c r="Y772" s="1383"/>
      <c r="Z772" s="31"/>
      <c r="AA772" s="2"/>
      <c r="AB772" s="31"/>
      <c r="AC772" s="31"/>
      <c r="AD772" s="31"/>
      <c r="AE772" s="31"/>
      <c r="AF772" s="31"/>
      <c r="AG772" s="31"/>
      <c r="AH772" s="31"/>
      <c r="AI772" s="31"/>
      <c r="AJ772" s="31"/>
      <c r="AK772" s="31"/>
      <c r="AL772" s="31"/>
      <c r="AM772" s="31"/>
      <c r="AN772" s="31"/>
      <c r="AO772" s="31"/>
      <c r="AP772" s="31"/>
    </row>
    <row r="773" ht="15.75" customHeight="1">
      <c r="A773" s="1321" t="s">
        <v>30</v>
      </c>
      <c r="B773" s="31"/>
      <c r="C773" s="31"/>
      <c r="D773" s="31"/>
      <c r="E773" s="31"/>
      <c r="F773" s="31"/>
      <c r="G773" s="31"/>
      <c r="H773" s="31"/>
      <c r="I773" s="31"/>
      <c r="J773" s="31"/>
      <c r="K773" s="31"/>
      <c r="L773" s="31"/>
      <c r="M773" s="31"/>
      <c r="N773" s="2"/>
      <c r="O773" s="31"/>
      <c r="P773" s="31"/>
      <c r="Q773" s="31"/>
      <c r="R773" s="1181"/>
      <c r="S773" s="31"/>
      <c r="T773" s="31"/>
      <c r="U773" s="2"/>
      <c r="V773" s="11"/>
      <c r="W773" s="31"/>
      <c r="X773" s="2"/>
      <c r="Y773" s="1383"/>
      <c r="Z773" s="31"/>
      <c r="AA773" s="2"/>
      <c r="AB773" s="31"/>
      <c r="AC773" s="31"/>
      <c r="AD773" s="31"/>
      <c r="AE773" s="31"/>
      <c r="AF773" s="31"/>
      <c r="AG773" s="31"/>
      <c r="AH773" s="31"/>
      <c r="AI773" s="31"/>
      <c r="AJ773" s="31"/>
      <c r="AK773" s="31"/>
      <c r="AL773" s="31"/>
      <c r="AM773" s="31"/>
      <c r="AN773" s="31"/>
      <c r="AO773" s="31"/>
      <c r="AP773" s="31"/>
    </row>
    <row r="774" ht="15.75" customHeight="1">
      <c r="A774" s="1321" t="s">
        <v>30</v>
      </c>
      <c r="B774" s="31"/>
      <c r="C774" s="31"/>
      <c r="D774" s="31"/>
      <c r="E774" s="31"/>
      <c r="F774" s="31"/>
      <c r="G774" s="31"/>
      <c r="H774" s="31"/>
      <c r="I774" s="31"/>
      <c r="J774" s="31"/>
      <c r="K774" s="31"/>
      <c r="L774" s="31"/>
      <c r="M774" s="31"/>
      <c r="N774" s="2"/>
      <c r="O774" s="31"/>
      <c r="P774" s="31"/>
      <c r="Q774" s="31"/>
      <c r="R774" s="1181"/>
      <c r="S774" s="31"/>
      <c r="T774" s="31"/>
      <c r="U774" s="2"/>
      <c r="V774" s="11"/>
      <c r="W774" s="31"/>
      <c r="X774" s="2"/>
      <c r="Y774" s="1383"/>
      <c r="Z774" s="31"/>
      <c r="AA774" s="2"/>
      <c r="AB774" s="31"/>
      <c r="AC774" s="31"/>
      <c r="AD774" s="31"/>
      <c r="AE774" s="31"/>
      <c r="AF774" s="31"/>
      <c r="AG774" s="31"/>
      <c r="AH774" s="31"/>
      <c r="AI774" s="31"/>
      <c r="AJ774" s="31"/>
      <c r="AK774" s="31"/>
      <c r="AL774" s="31"/>
      <c r="AM774" s="31"/>
      <c r="AN774" s="31"/>
      <c r="AO774" s="31"/>
      <c r="AP774" s="31"/>
    </row>
    <row r="775" ht="15.75" customHeight="1">
      <c r="A775" s="1321" t="s">
        <v>30</v>
      </c>
      <c r="B775" s="31"/>
      <c r="C775" s="31"/>
      <c r="D775" s="31"/>
      <c r="E775" s="31"/>
      <c r="F775" s="31"/>
      <c r="G775" s="31"/>
      <c r="H775" s="31"/>
      <c r="I775" s="31"/>
      <c r="J775" s="31"/>
      <c r="K775" s="31"/>
      <c r="L775" s="31"/>
      <c r="M775" s="31"/>
      <c r="N775" s="2"/>
      <c r="O775" s="31"/>
      <c r="P775" s="31"/>
      <c r="Q775" s="31"/>
      <c r="R775" s="1181"/>
      <c r="S775" s="31"/>
      <c r="T775" s="31"/>
      <c r="U775" s="2"/>
      <c r="V775" s="11"/>
      <c r="W775" s="31"/>
      <c r="X775" s="2"/>
      <c r="Y775" s="1383"/>
      <c r="Z775" s="31"/>
      <c r="AA775" s="2"/>
      <c r="AB775" s="31"/>
      <c r="AC775" s="31"/>
      <c r="AD775" s="31"/>
      <c r="AE775" s="31"/>
      <c r="AF775" s="31"/>
      <c r="AG775" s="31"/>
      <c r="AH775" s="31"/>
      <c r="AI775" s="31"/>
      <c r="AJ775" s="31"/>
      <c r="AK775" s="31"/>
      <c r="AL775" s="31"/>
      <c r="AM775" s="31"/>
      <c r="AN775" s="31"/>
      <c r="AO775" s="31"/>
      <c r="AP775" s="31"/>
    </row>
    <row r="776" ht="15.75" customHeight="1">
      <c r="A776" s="1321" t="s">
        <v>30</v>
      </c>
      <c r="B776" s="31"/>
      <c r="C776" s="31"/>
      <c r="D776" s="31"/>
      <c r="E776" s="31"/>
      <c r="F776" s="31"/>
      <c r="G776" s="31"/>
      <c r="H776" s="31"/>
      <c r="I776" s="31"/>
      <c r="J776" s="31"/>
      <c r="K776" s="31"/>
      <c r="L776" s="31"/>
      <c r="M776" s="31"/>
      <c r="N776" s="2"/>
      <c r="O776" s="31"/>
      <c r="P776" s="31"/>
      <c r="Q776" s="31"/>
      <c r="R776" s="1181"/>
      <c r="S776" s="31"/>
      <c r="T776" s="31"/>
      <c r="U776" s="2"/>
      <c r="V776" s="11"/>
      <c r="W776" s="31"/>
      <c r="X776" s="2"/>
      <c r="Y776" s="1383"/>
      <c r="Z776" s="31"/>
      <c r="AA776" s="2"/>
      <c r="AB776" s="31"/>
      <c r="AC776" s="31"/>
      <c r="AD776" s="31"/>
      <c r="AE776" s="31"/>
      <c r="AF776" s="31"/>
      <c r="AG776" s="31"/>
      <c r="AH776" s="31"/>
      <c r="AI776" s="31"/>
      <c r="AJ776" s="31"/>
      <c r="AK776" s="31"/>
      <c r="AL776" s="31"/>
      <c r="AM776" s="31"/>
      <c r="AN776" s="31"/>
      <c r="AO776" s="31"/>
      <c r="AP776" s="31"/>
    </row>
    <row r="777" ht="15.75" customHeight="1">
      <c r="A777" s="1321" t="s">
        <v>30</v>
      </c>
      <c r="B777" s="31"/>
      <c r="C777" s="31"/>
      <c r="D777" s="31"/>
      <c r="E777" s="31"/>
      <c r="F777" s="31"/>
      <c r="G777" s="31"/>
      <c r="H777" s="31"/>
      <c r="I777" s="31"/>
      <c r="J777" s="31"/>
      <c r="K777" s="31"/>
      <c r="L777" s="31"/>
      <c r="M777" s="31"/>
      <c r="N777" s="2"/>
      <c r="O777" s="31"/>
      <c r="P777" s="31"/>
      <c r="Q777" s="31"/>
      <c r="R777" s="1181"/>
      <c r="S777" s="31"/>
      <c r="T777" s="31"/>
      <c r="U777" s="2"/>
      <c r="V777" s="11"/>
      <c r="W777" s="31"/>
      <c r="X777" s="2"/>
      <c r="Y777" s="1383"/>
      <c r="Z777" s="31"/>
      <c r="AA777" s="2"/>
      <c r="AB777" s="31"/>
      <c r="AC777" s="31"/>
      <c r="AD777" s="31"/>
      <c r="AE777" s="31"/>
      <c r="AF777" s="31"/>
      <c r="AG777" s="31"/>
      <c r="AH777" s="31"/>
      <c r="AI777" s="31"/>
      <c r="AJ777" s="31"/>
      <c r="AK777" s="31"/>
      <c r="AL777" s="31"/>
      <c r="AM777" s="31"/>
      <c r="AN777" s="31"/>
      <c r="AO777" s="31"/>
      <c r="AP777" s="31"/>
    </row>
    <row r="778" ht="15.75" customHeight="1">
      <c r="A778" s="1321" t="s">
        <v>30</v>
      </c>
      <c r="B778" s="31"/>
      <c r="C778" s="31"/>
      <c r="D778" s="31"/>
      <c r="E778" s="31"/>
      <c r="F778" s="31"/>
      <c r="G778" s="31"/>
      <c r="H778" s="31"/>
      <c r="I778" s="31"/>
      <c r="J778" s="31"/>
      <c r="K778" s="31"/>
      <c r="L778" s="31"/>
      <c r="M778" s="31"/>
      <c r="N778" s="2"/>
      <c r="O778" s="31"/>
      <c r="P778" s="31"/>
      <c r="Q778" s="31"/>
      <c r="R778" s="1181"/>
      <c r="S778" s="31"/>
      <c r="T778" s="31"/>
      <c r="U778" s="2"/>
      <c r="V778" s="11"/>
      <c r="W778" s="31"/>
      <c r="X778" s="2"/>
      <c r="Y778" s="1383"/>
      <c r="Z778" s="31"/>
      <c r="AA778" s="2"/>
      <c r="AB778" s="31"/>
      <c r="AC778" s="31"/>
      <c r="AD778" s="31"/>
      <c r="AE778" s="31"/>
      <c r="AF778" s="31"/>
      <c r="AG778" s="31"/>
      <c r="AH778" s="31"/>
      <c r="AI778" s="31"/>
      <c r="AJ778" s="31"/>
      <c r="AK778" s="31"/>
      <c r="AL778" s="31"/>
      <c r="AM778" s="31"/>
      <c r="AN778" s="31"/>
      <c r="AO778" s="31"/>
      <c r="AP778" s="31"/>
    </row>
    <row r="779" ht="15.75" customHeight="1">
      <c r="A779" s="1321" t="s">
        <v>30</v>
      </c>
      <c r="B779" s="31"/>
      <c r="C779" s="31"/>
      <c r="D779" s="31"/>
      <c r="E779" s="31"/>
      <c r="F779" s="31"/>
      <c r="G779" s="31"/>
      <c r="H779" s="31"/>
      <c r="I779" s="31"/>
      <c r="J779" s="31"/>
      <c r="K779" s="31"/>
      <c r="L779" s="31"/>
      <c r="M779" s="31"/>
      <c r="N779" s="2"/>
      <c r="O779" s="31"/>
      <c r="P779" s="31"/>
      <c r="Q779" s="31"/>
      <c r="R779" s="1181"/>
      <c r="S779" s="31"/>
      <c r="T779" s="31"/>
      <c r="U779" s="2"/>
      <c r="V779" s="11"/>
      <c r="W779" s="31"/>
      <c r="X779" s="2"/>
      <c r="Y779" s="1383"/>
      <c r="Z779" s="31"/>
      <c r="AA779" s="2"/>
      <c r="AB779" s="31"/>
      <c r="AC779" s="31"/>
      <c r="AD779" s="31"/>
      <c r="AE779" s="31"/>
      <c r="AF779" s="31"/>
      <c r="AG779" s="31"/>
      <c r="AH779" s="31"/>
      <c r="AI779" s="31"/>
      <c r="AJ779" s="31"/>
      <c r="AK779" s="31"/>
      <c r="AL779" s="31"/>
      <c r="AM779" s="31"/>
      <c r="AN779" s="31"/>
      <c r="AO779" s="31"/>
      <c r="AP779" s="31"/>
    </row>
    <row r="780" ht="15.75" customHeight="1">
      <c r="A780" s="1321" t="s">
        <v>30</v>
      </c>
      <c r="B780" s="31"/>
      <c r="C780" s="31"/>
      <c r="D780" s="31"/>
      <c r="E780" s="31"/>
      <c r="F780" s="31"/>
      <c r="G780" s="31"/>
      <c r="H780" s="31"/>
      <c r="I780" s="31"/>
      <c r="J780" s="31"/>
      <c r="K780" s="31"/>
      <c r="L780" s="31"/>
      <c r="M780" s="31"/>
      <c r="N780" s="2"/>
      <c r="O780" s="31"/>
      <c r="P780" s="31"/>
      <c r="Q780" s="31"/>
      <c r="R780" s="1181"/>
      <c r="S780" s="31"/>
      <c r="T780" s="31"/>
      <c r="U780" s="2"/>
      <c r="V780" s="11"/>
      <c r="W780" s="31"/>
      <c r="X780" s="2"/>
      <c r="Y780" s="1383"/>
      <c r="Z780" s="31"/>
      <c r="AA780" s="2"/>
      <c r="AB780" s="31"/>
      <c r="AC780" s="31"/>
      <c r="AD780" s="31"/>
      <c r="AE780" s="31"/>
      <c r="AF780" s="31"/>
      <c r="AG780" s="31"/>
      <c r="AH780" s="31"/>
      <c r="AI780" s="31"/>
      <c r="AJ780" s="31"/>
      <c r="AK780" s="31"/>
      <c r="AL780" s="31"/>
      <c r="AM780" s="31"/>
      <c r="AN780" s="31"/>
      <c r="AO780" s="31"/>
      <c r="AP780" s="31"/>
    </row>
    <row r="781" ht="15.75" customHeight="1">
      <c r="A781" s="1321" t="s">
        <v>30</v>
      </c>
      <c r="B781" s="31"/>
      <c r="C781" s="31"/>
      <c r="D781" s="31"/>
      <c r="E781" s="31"/>
      <c r="F781" s="31"/>
      <c r="G781" s="31"/>
      <c r="H781" s="31"/>
      <c r="I781" s="31"/>
      <c r="J781" s="31"/>
      <c r="K781" s="31"/>
      <c r="L781" s="31"/>
      <c r="M781" s="31"/>
      <c r="N781" s="2"/>
      <c r="O781" s="31"/>
      <c r="P781" s="31"/>
      <c r="Q781" s="31"/>
      <c r="R781" s="1181"/>
      <c r="S781" s="31"/>
      <c r="T781" s="31"/>
      <c r="U781" s="2"/>
      <c r="V781" s="11"/>
      <c r="W781" s="31"/>
      <c r="X781" s="2"/>
      <c r="Y781" s="1383"/>
      <c r="Z781" s="31"/>
      <c r="AA781" s="2"/>
      <c r="AB781" s="31"/>
      <c r="AC781" s="31"/>
      <c r="AD781" s="31"/>
      <c r="AE781" s="31"/>
      <c r="AF781" s="31"/>
      <c r="AG781" s="31"/>
      <c r="AH781" s="31"/>
      <c r="AI781" s="31"/>
      <c r="AJ781" s="31"/>
      <c r="AK781" s="31"/>
      <c r="AL781" s="31"/>
      <c r="AM781" s="31"/>
      <c r="AN781" s="31"/>
      <c r="AO781" s="31"/>
      <c r="AP781" s="31"/>
    </row>
    <row r="782" ht="15.75" customHeight="1">
      <c r="A782" s="1321" t="s">
        <v>30</v>
      </c>
      <c r="B782" s="31"/>
      <c r="C782" s="31"/>
      <c r="D782" s="31"/>
      <c r="E782" s="31"/>
      <c r="F782" s="31"/>
      <c r="G782" s="31"/>
      <c r="H782" s="31"/>
      <c r="I782" s="31"/>
      <c r="J782" s="31"/>
      <c r="K782" s="31"/>
      <c r="L782" s="31"/>
      <c r="M782" s="31"/>
      <c r="N782" s="2"/>
      <c r="O782" s="31"/>
      <c r="P782" s="31"/>
      <c r="Q782" s="31"/>
      <c r="R782" s="1181"/>
      <c r="S782" s="31"/>
      <c r="T782" s="31"/>
      <c r="U782" s="2"/>
      <c r="V782" s="11"/>
      <c r="W782" s="31"/>
      <c r="X782" s="2"/>
      <c r="Y782" s="1383"/>
      <c r="Z782" s="31"/>
      <c r="AA782" s="2"/>
      <c r="AB782" s="31"/>
      <c r="AC782" s="31"/>
      <c r="AD782" s="31"/>
      <c r="AE782" s="31"/>
      <c r="AF782" s="31"/>
      <c r="AG782" s="31"/>
      <c r="AH782" s="31"/>
      <c r="AI782" s="31"/>
      <c r="AJ782" s="31"/>
      <c r="AK782" s="31"/>
      <c r="AL782" s="31"/>
      <c r="AM782" s="31"/>
      <c r="AN782" s="31"/>
      <c r="AO782" s="31"/>
      <c r="AP782" s="31"/>
    </row>
    <row r="783" ht="15.75" customHeight="1">
      <c r="A783" s="1321" t="s">
        <v>30</v>
      </c>
      <c r="B783" s="31"/>
      <c r="C783" s="31"/>
      <c r="D783" s="31"/>
      <c r="E783" s="31"/>
      <c r="F783" s="31"/>
      <c r="G783" s="31"/>
      <c r="H783" s="31"/>
      <c r="I783" s="31"/>
      <c r="J783" s="31"/>
      <c r="K783" s="31"/>
      <c r="L783" s="31"/>
      <c r="M783" s="31"/>
      <c r="N783" s="2"/>
      <c r="O783" s="31"/>
      <c r="P783" s="31"/>
      <c r="Q783" s="31"/>
      <c r="R783" s="1181"/>
      <c r="S783" s="31"/>
      <c r="T783" s="31"/>
      <c r="U783" s="2"/>
      <c r="V783" s="11"/>
      <c r="W783" s="31"/>
      <c r="X783" s="2"/>
      <c r="Y783" s="1383"/>
      <c r="Z783" s="31"/>
      <c r="AA783" s="2"/>
      <c r="AB783" s="31"/>
      <c r="AC783" s="31"/>
      <c r="AD783" s="31"/>
      <c r="AE783" s="31"/>
      <c r="AF783" s="31"/>
      <c r="AG783" s="31"/>
      <c r="AH783" s="31"/>
      <c r="AI783" s="31"/>
      <c r="AJ783" s="31"/>
      <c r="AK783" s="31"/>
      <c r="AL783" s="31"/>
      <c r="AM783" s="31"/>
      <c r="AN783" s="31"/>
      <c r="AO783" s="31"/>
      <c r="AP783" s="31"/>
    </row>
    <row r="784" ht="15.75" customHeight="1">
      <c r="A784" s="1321" t="s">
        <v>30</v>
      </c>
      <c r="B784" s="31"/>
      <c r="C784" s="31"/>
      <c r="D784" s="31"/>
      <c r="E784" s="31"/>
      <c r="F784" s="31"/>
      <c r="G784" s="31"/>
      <c r="H784" s="31"/>
      <c r="I784" s="31"/>
      <c r="J784" s="31"/>
      <c r="K784" s="31"/>
      <c r="L784" s="31"/>
      <c r="M784" s="31"/>
      <c r="N784" s="2"/>
      <c r="O784" s="31"/>
      <c r="P784" s="31"/>
      <c r="Q784" s="31"/>
      <c r="R784" s="1181"/>
      <c r="S784" s="31"/>
      <c r="T784" s="31"/>
      <c r="U784" s="2"/>
      <c r="V784" s="11"/>
      <c r="W784" s="31"/>
      <c r="X784" s="2"/>
      <c r="Y784" s="1383"/>
      <c r="Z784" s="31"/>
      <c r="AA784" s="2"/>
      <c r="AB784" s="31"/>
      <c r="AC784" s="31"/>
      <c r="AD784" s="31"/>
      <c r="AE784" s="31"/>
      <c r="AF784" s="31"/>
      <c r="AG784" s="31"/>
      <c r="AH784" s="31"/>
      <c r="AI784" s="31"/>
      <c r="AJ784" s="31"/>
      <c r="AK784" s="31"/>
      <c r="AL784" s="31"/>
      <c r="AM784" s="31"/>
      <c r="AN784" s="31"/>
      <c r="AO784" s="31"/>
      <c r="AP784" s="31"/>
    </row>
    <row r="785" ht="15.75" customHeight="1">
      <c r="A785" s="1321" t="s">
        <v>30</v>
      </c>
      <c r="B785" s="31"/>
      <c r="C785" s="31"/>
      <c r="D785" s="31"/>
      <c r="E785" s="31"/>
      <c r="F785" s="31"/>
      <c r="G785" s="31"/>
      <c r="H785" s="31"/>
      <c r="I785" s="31"/>
      <c r="J785" s="31"/>
      <c r="K785" s="31"/>
      <c r="L785" s="31"/>
      <c r="M785" s="31"/>
      <c r="N785" s="2"/>
      <c r="O785" s="31"/>
      <c r="P785" s="31"/>
      <c r="Q785" s="31"/>
      <c r="R785" s="1181"/>
      <c r="S785" s="31"/>
      <c r="T785" s="31"/>
      <c r="U785" s="2"/>
      <c r="V785" s="11"/>
      <c r="W785" s="31"/>
      <c r="X785" s="2"/>
      <c r="Y785" s="1383"/>
      <c r="Z785" s="31"/>
      <c r="AA785" s="2"/>
      <c r="AB785" s="31"/>
      <c r="AC785" s="31"/>
      <c r="AD785" s="31"/>
      <c r="AE785" s="31"/>
      <c r="AF785" s="31"/>
      <c r="AG785" s="31"/>
      <c r="AH785" s="31"/>
      <c r="AI785" s="31"/>
      <c r="AJ785" s="31"/>
      <c r="AK785" s="31"/>
      <c r="AL785" s="31"/>
      <c r="AM785" s="31"/>
      <c r="AN785" s="31"/>
      <c r="AO785" s="31"/>
      <c r="AP785" s="31"/>
    </row>
    <row r="786" ht="15.75" customHeight="1">
      <c r="A786" s="1321" t="s">
        <v>30</v>
      </c>
      <c r="B786" s="31"/>
      <c r="C786" s="31"/>
      <c r="D786" s="31"/>
      <c r="E786" s="31"/>
      <c r="F786" s="31"/>
      <c r="G786" s="31"/>
      <c r="H786" s="31"/>
      <c r="I786" s="31"/>
      <c r="J786" s="31"/>
      <c r="K786" s="31"/>
      <c r="L786" s="31"/>
      <c r="M786" s="31"/>
      <c r="N786" s="2"/>
      <c r="O786" s="31"/>
      <c r="P786" s="31"/>
      <c r="Q786" s="31"/>
      <c r="R786" s="1181"/>
      <c r="S786" s="31"/>
      <c r="T786" s="31"/>
      <c r="U786" s="2"/>
      <c r="V786" s="11"/>
      <c r="W786" s="31"/>
      <c r="X786" s="2"/>
      <c r="Y786" s="1383"/>
      <c r="Z786" s="31"/>
      <c r="AA786" s="2"/>
      <c r="AB786" s="31"/>
      <c r="AC786" s="31"/>
      <c r="AD786" s="31"/>
      <c r="AE786" s="31"/>
      <c r="AF786" s="31"/>
      <c r="AG786" s="31"/>
      <c r="AH786" s="31"/>
      <c r="AI786" s="31"/>
      <c r="AJ786" s="31"/>
      <c r="AK786" s="31"/>
      <c r="AL786" s="31"/>
      <c r="AM786" s="31"/>
      <c r="AN786" s="31"/>
      <c r="AO786" s="31"/>
      <c r="AP786" s="31"/>
    </row>
    <row r="787" ht="15.75" customHeight="1">
      <c r="A787" s="1321" t="s">
        <v>30</v>
      </c>
      <c r="B787" s="31"/>
      <c r="C787" s="31"/>
      <c r="D787" s="31"/>
      <c r="E787" s="31"/>
      <c r="F787" s="31"/>
      <c r="G787" s="31"/>
      <c r="H787" s="31"/>
      <c r="I787" s="31"/>
      <c r="J787" s="31"/>
      <c r="K787" s="31"/>
      <c r="L787" s="31"/>
      <c r="M787" s="31"/>
      <c r="N787" s="2"/>
      <c r="O787" s="31"/>
      <c r="P787" s="31"/>
      <c r="Q787" s="31"/>
      <c r="R787" s="1181"/>
      <c r="S787" s="31"/>
      <c r="T787" s="31"/>
      <c r="U787" s="2"/>
      <c r="V787" s="11"/>
      <c r="W787" s="31"/>
      <c r="X787" s="2"/>
      <c r="Y787" s="1383"/>
      <c r="Z787" s="31"/>
      <c r="AA787" s="2"/>
      <c r="AB787" s="31"/>
      <c r="AC787" s="31"/>
      <c r="AD787" s="31"/>
      <c r="AE787" s="31"/>
      <c r="AF787" s="31"/>
      <c r="AG787" s="31"/>
      <c r="AH787" s="31"/>
      <c r="AI787" s="31"/>
      <c r="AJ787" s="31"/>
      <c r="AK787" s="31"/>
      <c r="AL787" s="31"/>
      <c r="AM787" s="31"/>
      <c r="AN787" s="31"/>
      <c r="AO787" s="31"/>
      <c r="AP787" s="31"/>
    </row>
    <row r="788" ht="15.75" customHeight="1">
      <c r="A788" s="1321" t="s">
        <v>30</v>
      </c>
      <c r="B788" s="31"/>
      <c r="C788" s="31"/>
      <c r="D788" s="31"/>
      <c r="E788" s="31"/>
      <c r="F788" s="31"/>
      <c r="G788" s="31"/>
      <c r="H788" s="31"/>
      <c r="I788" s="31"/>
      <c r="J788" s="31"/>
      <c r="K788" s="31"/>
      <c r="L788" s="31"/>
      <c r="M788" s="31"/>
      <c r="N788" s="2"/>
      <c r="O788" s="31"/>
      <c r="P788" s="31"/>
      <c r="Q788" s="31"/>
      <c r="R788" s="1181"/>
      <c r="S788" s="31"/>
      <c r="T788" s="31"/>
      <c r="U788" s="2"/>
      <c r="V788" s="11"/>
      <c r="W788" s="31"/>
      <c r="X788" s="2"/>
      <c r="Y788" s="1383"/>
      <c r="Z788" s="31"/>
      <c r="AA788" s="2"/>
      <c r="AB788" s="31"/>
      <c r="AC788" s="31"/>
      <c r="AD788" s="31"/>
      <c r="AE788" s="31"/>
      <c r="AF788" s="31"/>
      <c r="AG788" s="31"/>
      <c r="AH788" s="31"/>
      <c r="AI788" s="31"/>
      <c r="AJ788" s="31"/>
      <c r="AK788" s="31"/>
      <c r="AL788" s="31"/>
      <c r="AM788" s="31"/>
      <c r="AN788" s="31"/>
      <c r="AO788" s="31"/>
      <c r="AP788" s="31"/>
    </row>
    <row r="789" ht="15.75" customHeight="1">
      <c r="A789" s="1321" t="s">
        <v>30</v>
      </c>
      <c r="B789" s="31"/>
      <c r="C789" s="31"/>
      <c r="D789" s="31"/>
      <c r="E789" s="31"/>
      <c r="F789" s="31"/>
      <c r="G789" s="31"/>
      <c r="H789" s="31"/>
      <c r="I789" s="31"/>
      <c r="J789" s="31"/>
      <c r="K789" s="31"/>
      <c r="L789" s="31"/>
      <c r="M789" s="31"/>
      <c r="N789" s="2"/>
      <c r="O789" s="31"/>
      <c r="P789" s="31"/>
      <c r="Q789" s="31"/>
      <c r="R789" s="1181"/>
      <c r="S789" s="31"/>
      <c r="T789" s="31"/>
      <c r="U789" s="2"/>
      <c r="V789" s="11"/>
      <c r="W789" s="31"/>
      <c r="X789" s="2"/>
      <c r="Y789" s="1383"/>
      <c r="Z789" s="31"/>
      <c r="AA789" s="2"/>
      <c r="AB789" s="31"/>
      <c r="AC789" s="31"/>
      <c r="AD789" s="31"/>
      <c r="AE789" s="31"/>
      <c r="AF789" s="31"/>
      <c r="AG789" s="31"/>
      <c r="AH789" s="31"/>
      <c r="AI789" s="31"/>
      <c r="AJ789" s="31"/>
      <c r="AK789" s="31"/>
      <c r="AL789" s="31"/>
      <c r="AM789" s="31"/>
      <c r="AN789" s="31"/>
      <c r="AO789" s="31"/>
      <c r="AP789" s="31"/>
    </row>
    <row r="790" ht="15.75" customHeight="1">
      <c r="A790" s="1321" t="s">
        <v>30</v>
      </c>
      <c r="B790" s="31"/>
      <c r="C790" s="31"/>
      <c r="D790" s="31"/>
      <c r="E790" s="31"/>
      <c r="F790" s="31"/>
      <c r="G790" s="31"/>
      <c r="H790" s="31"/>
      <c r="I790" s="31"/>
      <c r="J790" s="31"/>
      <c r="K790" s="31"/>
      <c r="L790" s="31"/>
      <c r="M790" s="31"/>
      <c r="N790" s="2"/>
      <c r="O790" s="31"/>
      <c r="P790" s="31"/>
      <c r="Q790" s="31"/>
      <c r="R790" s="1181"/>
      <c r="S790" s="31"/>
      <c r="T790" s="31"/>
      <c r="U790" s="2"/>
      <c r="V790" s="11"/>
      <c r="W790" s="31"/>
      <c r="X790" s="2"/>
      <c r="Y790" s="1383"/>
      <c r="Z790" s="31"/>
      <c r="AA790" s="2"/>
      <c r="AB790" s="31"/>
      <c r="AC790" s="31"/>
      <c r="AD790" s="31"/>
      <c r="AE790" s="31"/>
      <c r="AF790" s="31"/>
      <c r="AG790" s="31"/>
      <c r="AH790" s="31"/>
      <c r="AI790" s="31"/>
      <c r="AJ790" s="31"/>
      <c r="AK790" s="31"/>
      <c r="AL790" s="31"/>
      <c r="AM790" s="31"/>
      <c r="AN790" s="31"/>
      <c r="AO790" s="31"/>
      <c r="AP790" s="31"/>
    </row>
    <row r="791" ht="15.75" customHeight="1">
      <c r="A791" s="1321" t="s">
        <v>30</v>
      </c>
      <c r="B791" s="31"/>
      <c r="C791" s="31"/>
      <c r="D791" s="31"/>
      <c r="E791" s="31"/>
      <c r="F791" s="31"/>
      <c r="G791" s="31"/>
      <c r="H791" s="31"/>
      <c r="I791" s="31"/>
      <c r="J791" s="31"/>
      <c r="K791" s="31"/>
      <c r="L791" s="31"/>
      <c r="M791" s="31"/>
      <c r="N791" s="2"/>
      <c r="O791" s="31"/>
      <c r="P791" s="31"/>
      <c r="Q791" s="31"/>
      <c r="R791" s="1181"/>
      <c r="S791" s="31"/>
      <c r="T791" s="31"/>
      <c r="U791" s="2"/>
      <c r="V791" s="11"/>
      <c r="W791" s="31"/>
      <c r="X791" s="2"/>
      <c r="Y791" s="1383"/>
      <c r="Z791" s="31"/>
      <c r="AA791" s="2"/>
      <c r="AB791" s="31"/>
      <c r="AC791" s="31"/>
      <c r="AD791" s="31"/>
      <c r="AE791" s="31"/>
      <c r="AF791" s="31"/>
      <c r="AG791" s="31"/>
      <c r="AH791" s="31"/>
      <c r="AI791" s="31"/>
      <c r="AJ791" s="31"/>
      <c r="AK791" s="31"/>
      <c r="AL791" s="31"/>
      <c r="AM791" s="31"/>
      <c r="AN791" s="31"/>
      <c r="AO791" s="31"/>
      <c r="AP791" s="31"/>
    </row>
    <row r="792" ht="15.75" customHeight="1">
      <c r="A792" s="1321" t="s">
        <v>30</v>
      </c>
      <c r="B792" s="31"/>
      <c r="C792" s="31"/>
      <c r="D792" s="31"/>
      <c r="E792" s="31"/>
      <c r="F792" s="31"/>
      <c r="G792" s="31"/>
      <c r="H792" s="31"/>
      <c r="I792" s="31"/>
      <c r="J792" s="31"/>
      <c r="K792" s="31"/>
      <c r="L792" s="31"/>
      <c r="M792" s="31"/>
      <c r="N792" s="2"/>
      <c r="O792" s="31"/>
      <c r="P792" s="31"/>
      <c r="Q792" s="31"/>
      <c r="R792" s="1181"/>
      <c r="S792" s="31"/>
      <c r="T792" s="31"/>
      <c r="U792" s="2"/>
      <c r="V792" s="11"/>
      <c r="W792" s="31"/>
      <c r="X792" s="2"/>
      <c r="Y792" s="1383"/>
      <c r="Z792" s="31"/>
      <c r="AA792" s="2"/>
      <c r="AB792" s="31"/>
      <c r="AC792" s="31"/>
      <c r="AD792" s="31"/>
      <c r="AE792" s="31"/>
      <c r="AF792" s="31"/>
      <c r="AG792" s="31"/>
      <c r="AH792" s="31"/>
      <c r="AI792" s="31"/>
      <c r="AJ792" s="31"/>
      <c r="AK792" s="31"/>
      <c r="AL792" s="31"/>
      <c r="AM792" s="31"/>
      <c r="AN792" s="31"/>
      <c r="AO792" s="31"/>
      <c r="AP792" s="31"/>
    </row>
    <row r="793" ht="15.75" customHeight="1">
      <c r="A793" s="1321" t="s">
        <v>30</v>
      </c>
      <c r="B793" s="31"/>
      <c r="C793" s="31"/>
      <c r="D793" s="31"/>
      <c r="E793" s="31"/>
      <c r="F793" s="31"/>
      <c r="G793" s="31"/>
      <c r="H793" s="31"/>
      <c r="I793" s="31"/>
      <c r="J793" s="31"/>
      <c r="K793" s="31"/>
      <c r="L793" s="31"/>
      <c r="M793" s="31"/>
      <c r="N793" s="2"/>
      <c r="O793" s="31"/>
      <c r="P793" s="31"/>
      <c r="Q793" s="31"/>
      <c r="R793" s="1181"/>
      <c r="S793" s="31"/>
      <c r="T793" s="31"/>
      <c r="U793" s="2"/>
      <c r="V793" s="11"/>
      <c r="W793" s="31"/>
      <c r="X793" s="2"/>
      <c r="Y793" s="1383"/>
      <c r="Z793" s="31"/>
      <c r="AA793" s="2"/>
      <c r="AB793" s="31"/>
      <c r="AC793" s="31"/>
      <c r="AD793" s="31"/>
      <c r="AE793" s="31"/>
      <c r="AF793" s="31"/>
      <c r="AG793" s="31"/>
      <c r="AH793" s="31"/>
      <c r="AI793" s="31"/>
      <c r="AJ793" s="31"/>
      <c r="AK793" s="31"/>
      <c r="AL793" s="31"/>
      <c r="AM793" s="31"/>
      <c r="AN793" s="31"/>
      <c r="AO793" s="31"/>
      <c r="AP793" s="31"/>
    </row>
    <row r="794" ht="15.75" customHeight="1">
      <c r="A794" s="1321" t="s">
        <v>30</v>
      </c>
      <c r="B794" s="31"/>
      <c r="C794" s="31"/>
      <c r="D794" s="31"/>
      <c r="E794" s="31"/>
      <c r="F794" s="31"/>
      <c r="G794" s="31"/>
      <c r="H794" s="31"/>
      <c r="I794" s="31"/>
      <c r="J794" s="31"/>
      <c r="K794" s="31"/>
      <c r="L794" s="31"/>
      <c r="M794" s="31"/>
      <c r="N794" s="2"/>
      <c r="O794" s="31"/>
      <c r="P794" s="31"/>
      <c r="Q794" s="31"/>
      <c r="R794" s="1181"/>
      <c r="S794" s="31"/>
      <c r="T794" s="31"/>
      <c r="U794" s="2"/>
      <c r="V794" s="11"/>
      <c r="W794" s="31"/>
      <c r="X794" s="2"/>
      <c r="Y794" s="1383"/>
      <c r="Z794" s="31"/>
      <c r="AA794" s="2"/>
      <c r="AB794" s="31"/>
      <c r="AC794" s="31"/>
      <c r="AD794" s="31"/>
      <c r="AE794" s="31"/>
      <c r="AF794" s="31"/>
      <c r="AG794" s="31"/>
      <c r="AH794" s="31"/>
      <c r="AI794" s="31"/>
      <c r="AJ794" s="31"/>
      <c r="AK794" s="31"/>
      <c r="AL794" s="31"/>
      <c r="AM794" s="31"/>
      <c r="AN794" s="31"/>
      <c r="AO794" s="31"/>
      <c r="AP794" s="31"/>
    </row>
    <row r="795" ht="15.75" customHeight="1">
      <c r="A795" s="1321" t="s">
        <v>30</v>
      </c>
      <c r="B795" s="31"/>
      <c r="C795" s="31"/>
      <c r="D795" s="31"/>
      <c r="E795" s="31"/>
      <c r="F795" s="31"/>
      <c r="G795" s="31"/>
      <c r="H795" s="31"/>
      <c r="I795" s="31"/>
      <c r="J795" s="31"/>
      <c r="K795" s="31"/>
      <c r="L795" s="31"/>
      <c r="M795" s="31"/>
      <c r="N795" s="2"/>
      <c r="O795" s="31"/>
      <c r="P795" s="31"/>
      <c r="Q795" s="31"/>
      <c r="R795" s="1181"/>
      <c r="S795" s="31"/>
      <c r="T795" s="31"/>
      <c r="U795" s="2"/>
      <c r="V795" s="11"/>
      <c r="W795" s="31"/>
      <c r="X795" s="2"/>
      <c r="Y795" s="1383"/>
      <c r="Z795" s="31"/>
      <c r="AA795" s="2"/>
      <c r="AB795" s="31"/>
      <c r="AC795" s="31"/>
      <c r="AD795" s="31"/>
      <c r="AE795" s="31"/>
      <c r="AF795" s="31"/>
      <c r="AG795" s="31"/>
      <c r="AH795" s="31"/>
      <c r="AI795" s="31"/>
      <c r="AJ795" s="31"/>
      <c r="AK795" s="31"/>
      <c r="AL795" s="31"/>
      <c r="AM795" s="31"/>
      <c r="AN795" s="31"/>
      <c r="AO795" s="31"/>
      <c r="AP795" s="31"/>
    </row>
    <row r="796" ht="15.75" customHeight="1">
      <c r="A796" s="1321" t="s">
        <v>30</v>
      </c>
      <c r="B796" s="31"/>
      <c r="C796" s="31"/>
      <c r="D796" s="31"/>
      <c r="E796" s="31"/>
      <c r="F796" s="31"/>
      <c r="G796" s="31"/>
      <c r="H796" s="31"/>
      <c r="I796" s="31"/>
      <c r="J796" s="31"/>
      <c r="K796" s="31"/>
      <c r="L796" s="31"/>
      <c r="M796" s="31"/>
      <c r="N796" s="2"/>
      <c r="O796" s="31"/>
      <c r="P796" s="31"/>
      <c r="Q796" s="31"/>
      <c r="R796" s="1181"/>
      <c r="S796" s="31"/>
      <c r="T796" s="31"/>
      <c r="U796" s="2"/>
      <c r="V796" s="11"/>
      <c r="W796" s="31"/>
      <c r="X796" s="2"/>
      <c r="Y796" s="1383"/>
      <c r="Z796" s="31"/>
      <c r="AA796" s="2"/>
      <c r="AB796" s="31"/>
      <c r="AC796" s="31"/>
      <c r="AD796" s="31"/>
      <c r="AE796" s="31"/>
      <c r="AF796" s="31"/>
      <c r="AG796" s="31"/>
      <c r="AH796" s="31"/>
      <c r="AI796" s="31"/>
      <c r="AJ796" s="31"/>
      <c r="AK796" s="31"/>
      <c r="AL796" s="31"/>
      <c r="AM796" s="31"/>
      <c r="AN796" s="31"/>
      <c r="AO796" s="31"/>
      <c r="AP796" s="31"/>
    </row>
    <row r="797" ht="15.75" customHeight="1">
      <c r="A797" s="1321" t="s">
        <v>30</v>
      </c>
      <c r="B797" s="31"/>
      <c r="C797" s="31"/>
      <c r="D797" s="31"/>
      <c r="E797" s="31"/>
      <c r="F797" s="31"/>
      <c r="G797" s="31"/>
      <c r="H797" s="31"/>
      <c r="I797" s="31"/>
      <c r="J797" s="31"/>
      <c r="K797" s="31"/>
      <c r="L797" s="31"/>
      <c r="M797" s="31"/>
      <c r="N797" s="2"/>
      <c r="O797" s="31"/>
      <c r="P797" s="31"/>
      <c r="Q797" s="31"/>
      <c r="R797" s="1181"/>
      <c r="S797" s="31"/>
      <c r="T797" s="31"/>
      <c r="U797" s="2"/>
      <c r="V797" s="11"/>
      <c r="W797" s="31"/>
      <c r="X797" s="2"/>
      <c r="Y797" s="1383"/>
      <c r="Z797" s="31"/>
      <c r="AA797" s="2"/>
      <c r="AB797" s="31"/>
      <c r="AC797" s="31"/>
      <c r="AD797" s="31"/>
      <c r="AE797" s="31"/>
      <c r="AF797" s="31"/>
      <c r="AG797" s="31"/>
      <c r="AH797" s="31"/>
      <c r="AI797" s="31"/>
      <c r="AJ797" s="31"/>
      <c r="AK797" s="31"/>
      <c r="AL797" s="31"/>
      <c r="AM797" s="31"/>
      <c r="AN797" s="31"/>
      <c r="AO797" s="31"/>
      <c r="AP797" s="31"/>
    </row>
    <row r="798" ht="15.75" customHeight="1">
      <c r="A798" s="1321" t="s">
        <v>30</v>
      </c>
      <c r="B798" s="31"/>
      <c r="C798" s="31"/>
      <c r="D798" s="31"/>
      <c r="E798" s="31"/>
      <c r="F798" s="31"/>
      <c r="G798" s="31"/>
      <c r="H798" s="31"/>
      <c r="I798" s="31"/>
      <c r="J798" s="31"/>
      <c r="K798" s="31"/>
      <c r="L798" s="31"/>
      <c r="M798" s="31"/>
      <c r="N798" s="2"/>
      <c r="O798" s="31"/>
      <c r="P798" s="31"/>
      <c r="Q798" s="31"/>
      <c r="R798" s="1181"/>
      <c r="S798" s="31"/>
      <c r="T798" s="31"/>
      <c r="U798" s="2"/>
      <c r="V798" s="11"/>
      <c r="W798" s="31"/>
      <c r="X798" s="2"/>
      <c r="Y798" s="1383"/>
      <c r="Z798" s="31"/>
      <c r="AA798" s="2"/>
      <c r="AB798" s="31"/>
      <c r="AC798" s="31"/>
      <c r="AD798" s="31"/>
      <c r="AE798" s="31"/>
      <c r="AF798" s="31"/>
      <c r="AG798" s="31"/>
      <c r="AH798" s="31"/>
      <c r="AI798" s="31"/>
      <c r="AJ798" s="31"/>
      <c r="AK798" s="31"/>
      <c r="AL798" s="31"/>
      <c r="AM798" s="31"/>
      <c r="AN798" s="31"/>
      <c r="AO798" s="31"/>
      <c r="AP798" s="31"/>
    </row>
    <row r="799" ht="15.75" customHeight="1">
      <c r="A799" s="1321" t="s">
        <v>30</v>
      </c>
      <c r="B799" s="31"/>
      <c r="C799" s="31"/>
      <c r="D799" s="31"/>
      <c r="E799" s="31"/>
      <c r="F799" s="31"/>
      <c r="G799" s="31"/>
      <c r="H799" s="31"/>
      <c r="I799" s="31"/>
      <c r="J799" s="31"/>
      <c r="K799" s="31"/>
      <c r="L799" s="31"/>
      <c r="M799" s="31"/>
      <c r="N799" s="2"/>
      <c r="O799" s="31"/>
      <c r="P799" s="31"/>
      <c r="Q799" s="31"/>
      <c r="R799" s="1181"/>
      <c r="S799" s="31"/>
      <c r="T799" s="31"/>
      <c r="U799" s="2"/>
      <c r="V799" s="11"/>
      <c r="W799" s="31"/>
      <c r="X799" s="2"/>
      <c r="Y799" s="1383"/>
      <c r="Z799" s="31"/>
      <c r="AA799" s="2"/>
      <c r="AB799" s="31"/>
      <c r="AC799" s="31"/>
      <c r="AD799" s="31"/>
      <c r="AE799" s="31"/>
      <c r="AF799" s="31"/>
      <c r="AG799" s="31"/>
      <c r="AH799" s="31"/>
      <c r="AI799" s="31"/>
      <c r="AJ799" s="31"/>
      <c r="AK799" s="31"/>
      <c r="AL799" s="31"/>
      <c r="AM799" s="31"/>
      <c r="AN799" s="31"/>
      <c r="AO799" s="31"/>
      <c r="AP799" s="31"/>
    </row>
    <row r="800" ht="15.75" customHeight="1">
      <c r="A800" s="1321" t="s">
        <v>30</v>
      </c>
      <c r="B800" s="31"/>
      <c r="C800" s="31"/>
      <c r="D800" s="31"/>
      <c r="E800" s="31"/>
      <c r="F800" s="31"/>
      <c r="G800" s="31"/>
      <c r="H800" s="31"/>
      <c r="I800" s="31"/>
      <c r="J800" s="31"/>
      <c r="K800" s="31"/>
      <c r="L800" s="31"/>
      <c r="M800" s="31"/>
      <c r="N800" s="2"/>
      <c r="O800" s="31"/>
      <c r="P800" s="31"/>
      <c r="Q800" s="31"/>
      <c r="R800" s="1181"/>
      <c r="S800" s="31"/>
      <c r="T800" s="31"/>
      <c r="U800" s="2"/>
      <c r="V800" s="11"/>
      <c r="W800" s="31"/>
      <c r="X800" s="2"/>
      <c r="Y800" s="1383"/>
      <c r="Z800" s="31"/>
      <c r="AA800" s="2"/>
      <c r="AB800" s="31"/>
      <c r="AC800" s="31"/>
      <c r="AD800" s="31"/>
      <c r="AE800" s="31"/>
      <c r="AF800" s="31"/>
      <c r="AG800" s="31"/>
      <c r="AH800" s="31"/>
      <c r="AI800" s="31"/>
      <c r="AJ800" s="31"/>
      <c r="AK800" s="31"/>
      <c r="AL800" s="31"/>
      <c r="AM800" s="31"/>
      <c r="AN800" s="31"/>
      <c r="AO800" s="31"/>
      <c r="AP800" s="31"/>
    </row>
    <row r="801" ht="15.75" customHeight="1">
      <c r="A801" s="1321" t="s">
        <v>30</v>
      </c>
      <c r="B801" s="31"/>
      <c r="C801" s="31"/>
      <c r="D801" s="31"/>
      <c r="E801" s="31"/>
      <c r="F801" s="31"/>
      <c r="G801" s="31"/>
      <c r="H801" s="31"/>
      <c r="I801" s="31"/>
      <c r="J801" s="31"/>
      <c r="K801" s="31"/>
      <c r="L801" s="31"/>
      <c r="M801" s="31"/>
      <c r="N801" s="2"/>
      <c r="O801" s="31"/>
      <c r="P801" s="31"/>
      <c r="Q801" s="31"/>
      <c r="R801" s="1181"/>
      <c r="S801" s="31"/>
      <c r="T801" s="31"/>
      <c r="U801" s="2"/>
      <c r="V801" s="11"/>
      <c r="W801" s="31"/>
      <c r="X801" s="2"/>
      <c r="Y801" s="1383"/>
      <c r="Z801" s="31"/>
      <c r="AA801" s="2"/>
      <c r="AB801" s="31"/>
      <c r="AC801" s="31"/>
      <c r="AD801" s="31"/>
      <c r="AE801" s="31"/>
      <c r="AF801" s="31"/>
      <c r="AG801" s="31"/>
      <c r="AH801" s="31"/>
      <c r="AI801" s="31"/>
      <c r="AJ801" s="31"/>
      <c r="AK801" s="31"/>
      <c r="AL801" s="31"/>
      <c r="AM801" s="31"/>
      <c r="AN801" s="31"/>
      <c r="AO801" s="31"/>
      <c r="AP801" s="31"/>
    </row>
    <row r="802" ht="15.75" customHeight="1">
      <c r="A802" s="1321" t="s">
        <v>30</v>
      </c>
      <c r="B802" s="31"/>
      <c r="C802" s="31"/>
      <c r="D802" s="31"/>
      <c r="E802" s="31"/>
      <c r="F802" s="31"/>
      <c r="G802" s="31"/>
      <c r="H802" s="31"/>
      <c r="I802" s="31"/>
      <c r="J802" s="31"/>
      <c r="K802" s="31"/>
      <c r="L802" s="31"/>
      <c r="M802" s="31"/>
      <c r="N802" s="2"/>
      <c r="O802" s="31"/>
      <c r="P802" s="31"/>
      <c r="Q802" s="31"/>
      <c r="R802" s="1181"/>
      <c r="S802" s="31"/>
      <c r="T802" s="31"/>
      <c r="U802" s="2"/>
      <c r="V802" s="11"/>
      <c r="W802" s="31"/>
      <c r="X802" s="2"/>
      <c r="Y802" s="1383"/>
      <c r="Z802" s="31"/>
      <c r="AA802" s="2"/>
      <c r="AB802" s="31"/>
      <c r="AC802" s="31"/>
      <c r="AD802" s="31"/>
      <c r="AE802" s="31"/>
      <c r="AF802" s="31"/>
      <c r="AG802" s="31"/>
      <c r="AH802" s="31"/>
      <c r="AI802" s="31"/>
      <c r="AJ802" s="31"/>
      <c r="AK802" s="31"/>
      <c r="AL802" s="31"/>
      <c r="AM802" s="31"/>
      <c r="AN802" s="31"/>
      <c r="AO802" s="31"/>
      <c r="AP802" s="31"/>
    </row>
    <row r="803" ht="15.75" customHeight="1">
      <c r="A803" s="1321" t="s">
        <v>30</v>
      </c>
      <c r="B803" s="31"/>
      <c r="C803" s="31"/>
      <c r="D803" s="31"/>
      <c r="E803" s="31"/>
      <c r="F803" s="31"/>
      <c r="G803" s="31"/>
      <c r="H803" s="31"/>
      <c r="I803" s="31"/>
      <c r="J803" s="31"/>
      <c r="K803" s="31"/>
      <c r="L803" s="31"/>
      <c r="M803" s="31"/>
      <c r="N803" s="2"/>
      <c r="O803" s="31"/>
      <c r="P803" s="31"/>
      <c r="Q803" s="31"/>
      <c r="R803" s="1181"/>
      <c r="S803" s="31"/>
      <c r="T803" s="31"/>
      <c r="U803" s="2"/>
      <c r="V803" s="11"/>
      <c r="W803" s="31"/>
      <c r="X803" s="2"/>
      <c r="Y803" s="1383"/>
      <c r="Z803" s="31"/>
      <c r="AA803" s="2"/>
      <c r="AB803" s="31"/>
      <c r="AC803" s="31"/>
      <c r="AD803" s="31"/>
      <c r="AE803" s="31"/>
      <c r="AF803" s="31"/>
      <c r="AG803" s="31"/>
      <c r="AH803" s="31"/>
      <c r="AI803" s="31"/>
      <c r="AJ803" s="31"/>
      <c r="AK803" s="31"/>
      <c r="AL803" s="31"/>
      <c r="AM803" s="31"/>
      <c r="AN803" s="31"/>
      <c r="AO803" s="31"/>
      <c r="AP803" s="31"/>
    </row>
    <row r="804" ht="15.75" customHeight="1">
      <c r="A804" s="1321" t="s">
        <v>30</v>
      </c>
      <c r="B804" s="31"/>
      <c r="C804" s="31"/>
      <c r="D804" s="31"/>
      <c r="E804" s="31"/>
      <c r="F804" s="31"/>
      <c r="G804" s="31"/>
      <c r="H804" s="31"/>
      <c r="I804" s="31"/>
      <c r="J804" s="31"/>
      <c r="K804" s="31"/>
      <c r="L804" s="31"/>
      <c r="M804" s="31"/>
      <c r="N804" s="2"/>
      <c r="O804" s="31"/>
      <c r="P804" s="31"/>
      <c r="Q804" s="31"/>
      <c r="R804" s="1181"/>
      <c r="S804" s="31"/>
      <c r="T804" s="31"/>
      <c r="U804" s="2"/>
      <c r="V804" s="11"/>
      <c r="W804" s="31"/>
      <c r="X804" s="2"/>
      <c r="Y804" s="1383"/>
      <c r="Z804" s="31"/>
      <c r="AA804" s="2"/>
      <c r="AB804" s="31"/>
      <c r="AC804" s="31"/>
      <c r="AD804" s="31"/>
      <c r="AE804" s="31"/>
      <c r="AF804" s="31"/>
      <c r="AG804" s="31"/>
      <c r="AH804" s="31"/>
      <c r="AI804" s="31"/>
      <c r="AJ804" s="31"/>
      <c r="AK804" s="31"/>
      <c r="AL804" s="31"/>
      <c r="AM804" s="31"/>
      <c r="AN804" s="31"/>
      <c r="AO804" s="31"/>
      <c r="AP804" s="31"/>
    </row>
    <row r="805" ht="15.75" customHeight="1">
      <c r="A805" s="1321" t="s">
        <v>30</v>
      </c>
      <c r="B805" s="31"/>
      <c r="C805" s="31"/>
      <c r="D805" s="31"/>
      <c r="E805" s="31"/>
      <c r="F805" s="31"/>
      <c r="G805" s="31"/>
      <c r="H805" s="31"/>
      <c r="I805" s="31"/>
      <c r="J805" s="31"/>
      <c r="K805" s="31"/>
      <c r="L805" s="31"/>
      <c r="M805" s="31"/>
      <c r="N805" s="2"/>
      <c r="O805" s="31"/>
      <c r="P805" s="31"/>
      <c r="Q805" s="31"/>
      <c r="R805" s="1181"/>
      <c r="S805" s="31"/>
      <c r="T805" s="31"/>
      <c r="U805" s="2"/>
      <c r="V805" s="11"/>
      <c r="W805" s="31"/>
      <c r="X805" s="2"/>
      <c r="Y805" s="1383"/>
      <c r="Z805" s="31"/>
      <c r="AA805" s="2"/>
      <c r="AB805" s="31"/>
      <c r="AC805" s="31"/>
      <c r="AD805" s="31"/>
      <c r="AE805" s="31"/>
      <c r="AF805" s="31"/>
      <c r="AG805" s="31"/>
      <c r="AH805" s="31"/>
      <c r="AI805" s="31"/>
      <c r="AJ805" s="31"/>
      <c r="AK805" s="31"/>
      <c r="AL805" s="31"/>
      <c r="AM805" s="31"/>
      <c r="AN805" s="31"/>
      <c r="AO805" s="31"/>
      <c r="AP805" s="31"/>
    </row>
    <row r="806" ht="15.75" customHeight="1">
      <c r="A806" s="1321" t="s">
        <v>30</v>
      </c>
      <c r="B806" s="31"/>
      <c r="C806" s="31"/>
      <c r="D806" s="31"/>
      <c r="E806" s="31"/>
      <c r="F806" s="31"/>
      <c r="G806" s="31"/>
      <c r="H806" s="31"/>
      <c r="I806" s="31"/>
      <c r="J806" s="31"/>
      <c r="K806" s="31"/>
      <c r="L806" s="31"/>
      <c r="M806" s="31"/>
      <c r="N806" s="2"/>
      <c r="O806" s="31"/>
      <c r="P806" s="31"/>
      <c r="Q806" s="31"/>
      <c r="R806" s="1181"/>
      <c r="S806" s="31"/>
      <c r="T806" s="31"/>
      <c r="U806" s="2"/>
      <c r="V806" s="11"/>
      <c r="W806" s="31"/>
      <c r="X806" s="2"/>
      <c r="Y806" s="1383"/>
      <c r="Z806" s="31"/>
      <c r="AA806" s="2"/>
      <c r="AB806" s="31"/>
      <c r="AC806" s="31"/>
      <c r="AD806" s="31"/>
      <c r="AE806" s="31"/>
      <c r="AF806" s="31"/>
      <c r="AG806" s="31"/>
      <c r="AH806" s="31"/>
      <c r="AI806" s="31"/>
      <c r="AJ806" s="31"/>
      <c r="AK806" s="31"/>
      <c r="AL806" s="31"/>
      <c r="AM806" s="31"/>
      <c r="AN806" s="31"/>
      <c r="AO806" s="31"/>
      <c r="AP806" s="31"/>
    </row>
    <row r="807" ht="15.75" customHeight="1">
      <c r="A807" s="1321" t="s">
        <v>30</v>
      </c>
      <c r="B807" s="31"/>
      <c r="C807" s="31"/>
      <c r="D807" s="31"/>
      <c r="E807" s="31"/>
      <c r="F807" s="31"/>
      <c r="G807" s="31"/>
      <c r="H807" s="31"/>
      <c r="I807" s="31"/>
      <c r="J807" s="31"/>
      <c r="K807" s="31"/>
      <c r="L807" s="31"/>
      <c r="M807" s="31"/>
      <c r="N807" s="2"/>
      <c r="O807" s="31"/>
      <c r="P807" s="31"/>
      <c r="Q807" s="31"/>
      <c r="R807" s="1181"/>
      <c r="S807" s="31"/>
      <c r="T807" s="31"/>
      <c r="U807" s="2"/>
      <c r="V807" s="11"/>
      <c r="W807" s="31"/>
      <c r="X807" s="2"/>
      <c r="Y807" s="1383"/>
      <c r="Z807" s="31"/>
      <c r="AA807" s="2"/>
      <c r="AB807" s="31"/>
      <c r="AC807" s="31"/>
      <c r="AD807" s="31"/>
      <c r="AE807" s="31"/>
      <c r="AF807" s="31"/>
      <c r="AG807" s="31"/>
      <c r="AH807" s="31"/>
      <c r="AI807" s="31"/>
      <c r="AJ807" s="31"/>
      <c r="AK807" s="31"/>
      <c r="AL807" s="31"/>
      <c r="AM807" s="31"/>
      <c r="AN807" s="31"/>
      <c r="AO807" s="31"/>
      <c r="AP807" s="31"/>
    </row>
    <row r="808" ht="15.75" customHeight="1">
      <c r="A808" s="1321" t="s">
        <v>30</v>
      </c>
      <c r="B808" s="31"/>
      <c r="C808" s="31"/>
      <c r="D808" s="31"/>
      <c r="E808" s="31"/>
      <c r="F808" s="31"/>
      <c r="G808" s="31"/>
      <c r="H808" s="31"/>
      <c r="I808" s="31"/>
      <c r="J808" s="31"/>
      <c r="K808" s="31"/>
      <c r="L808" s="31"/>
      <c r="M808" s="31"/>
      <c r="N808" s="2"/>
      <c r="O808" s="31"/>
      <c r="P808" s="31"/>
      <c r="Q808" s="31"/>
      <c r="R808" s="1181"/>
      <c r="S808" s="31"/>
      <c r="T808" s="31"/>
      <c r="U808" s="2"/>
      <c r="V808" s="11"/>
      <c r="W808" s="31"/>
      <c r="X808" s="2"/>
      <c r="Y808" s="1383"/>
      <c r="Z808" s="31"/>
      <c r="AA808" s="2"/>
      <c r="AB808" s="31"/>
      <c r="AC808" s="31"/>
      <c r="AD808" s="31"/>
      <c r="AE808" s="31"/>
      <c r="AF808" s="31"/>
      <c r="AG808" s="31"/>
      <c r="AH808" s="31"/>
      <c r="AI808" s="31"/>
      <c r="AJ808" s="31"/>
      <c r="AK808" s="31"/>
      <c r="AL808" s="31"/>
      <c r="AM808" s="31"/>
      <c r="AN808" s="31"/>
      <c r="AO808" s="31"/>
      <c r="AP808" s="31"/>
    </row>
    <row r="809" ht="15.75" customHeight="1">
      <c r="A809" s="1321" t="s">
        <v>30</v>
      </c>
      <c r="B809" s="31"/>
      <c r="C809" s="31"/>
      <c r="D809" s="31"/>
      <c r="E809" s="31"/>
      <c r="F809" s="31"/>
      <c r="G809" s="31"/>
      <c r="H809" s="31"/>
      <c r="I809" s="31"/>
      <c r="J809" s="31"/>
      <c r="K809" s="31"/>
      <c r="L809" s="31"/>
      <c r="M809" s="31"/>
      <c r="N809" s="2"/>
      <c r="O809" s="31"/>
      <c r="P809" s="31"/>
      <c r="Q809" s="31"/>
      <c r="R809" s="1181"/>
      <c r="S809" s="31"/>
      <c r="T809" s="31"/>
      <c r="U809" s="2"/>
      <c r="V809" s="11"/>
      <c r="W809" s="31"/>
      <c r="X809" s="2"/>
      <c r="Y809" s="1383"/>
      <c r="Z809" s="31"/>
      <c r="AA809" s="2"/>
      <c r="AB809" s="31"/>
      <c r="AC809" s="31"/>
      <c r="AD809" s="31"/>
      <c r="AE809" s="31"/>
      <c r="AF809" s="31"/>
      <c r="AG809" s="31"/>
      <c r="AH809" s="31"/>
      <c r="AI809" s="31"/>
      <c r="AJ809" s="31"/>
      <c r="AK809" s="31"/>
      <c r="AL809" s="31"/>
      <c r="AM809" s="31"/>
      <c r="AN809" s="31"/>
      <c r="AO809" s="31"/>
      <c r="AP809" s="31"/>
    </row>
    <row r="810" ht="15.75" customHeight="1">
      <c r="A810" s="1321" t="s">
        <v>30</v>
      </c>
      <c r="B810" s="31"/>
      <c r="C810" s="31"/>
      <c r="D810" s="31"/>
      <c r="E810" s="31"/>
      <c r="F810" s="31"/>
      <c r="G810" s="31"/>
      <c r="H810" s="31"/>
      <c r="I810" s="31"/>
      <c r="J810" s="31"/>
      <c r="K810" s="31"/>
      <c r="L810" s="31"/>
      <c r="M810" s="31"/>
      <c r="N810" s="2"/>
      <c r="O810" s="31"/>
      <c r="P810" s="31"/>
      <c r="Q810" s="31"/>
      <c r="R810" s="1181"/>
      <c r="S810" s="31"/>
      <c r="T810" s="31"/>
      <c r="U810" s="2"/>
      <c r="V810" s="11"/>
      <c r="W810" s="31"/>
      <c r="X810" s="2"/>
      <c r="Y810" s="1383"/>
      <c r="Z810" s="31"/>
      <c r="AA810" s="2"/>
      <c r="AB810" s="31"/>
      <c r="AC810" s="31"/>
      <c r="AD810" s="31"/>
      <c r="AE810" s="31"/>
      <c r="AF810" s="31"/>
      <c r="AG810" s="31"/>
      <c r="AH810" s="31"/>
      <c r="AI810" s="31"/>
      <c r="AJ810" s="31"/>
      <c r="AK810" s="31"/>
      <c r="AL810" s="31"/>
      <c r="AM810" s="31"/>
      <c r="AN810" s="31"/>
      <c r="AO810" s="31"/>
      <c r="AP810" s="31"/>
    </row>
    <row r="811" ht="15.75" customHeight="1">
      <c r="A811" s="1321" t="s">
        <v>30</v>
      </c>
      <c r="B811" s="31"/>
      <c r="C811" s="31"/>
      <c r="D811" s="31"/>
      <c r="E811" s="31"/>
      <c r="F811" s="31"/>
      <c r="G811" s="31"/>
      <c r="H811" s="31"/>
      <c r="I811" s="31"/>
      <c r="J811" s="31"/>
      <c r="K811" s="31"/>
      <c r="L811" s="31"/>
      <c r="M811" s="31"/>
      <c r="N811" s="2"/>
      <c r="O811" s="31"/>
      <c r="P811" s="31"/>
      <c r="Q811" s="31"/>
      <c r="R811" s="1181"/>
      <c r="S811" s="31"/>
      <c r="T811" s="31"/>
      <c r="U811" s="2"/>
      <c r="V811" s="11"/>
      <c r="W811" s="31"/>
      <c r="X811" s="2"/>
      <c r="Y811" s="1383"/>
      <c r="Z811" s="31"/>
      <c r="AA811" s="2"/>
      <c r="AB811" s="31"/>
      <c r="AC811" s="31"/>
      <c r="AD811" s="31"/>
      <c r="AE811" s="31"/>
      <c r="AF811" s="31"/>
      <c r="AG811" s="31"/>
      <c r="AH811" s="31"/>
      <c r="AI811" s="31"/>
      <c r="AJ811" s="31"/>
      <c r="AK811" s="31"/>
      <c r="AL811" s="31"/>
      <c r="AM811" s="31"/>
      <c r="AN811" s="31"/>
      <c r="AO811" s="31"/>
      <c r="AP811" s="31"/>
    </row>
    <row r="812" ht="15.75" customHeight="1">
      <c r="A812" s="1321" t="s">
        <v>30</v>
      </c>
      <c r="B812" s="31"/>
      <c r="C812" s="31"/>
      <c r="D812" s="31"/>
      <c r="E812" s="31"/>
      <c r="F812" s="31"/>
      <c r="G812" s="31"/>
      <c r="H812" s="31"/>
      <c r="I812" s="31"/>
      <c r="J812" s="31"/>
      <c r="K812" s="31"/>
      <c r="L812" s="31"/>
      <c r="M812" s="31"/>
      <c r="N812" s="2"/>
      <c r="O812" s="31"/>
      <c r="P812" s="31"/>
      <c r="Q812" s="31"/>
      <c r="R812" s="1181"/>
      <c r="S812" s="31"/>
      <c r="T812" s="31"/>
      <c r="U812" s="2"/>
      <c r="V812" s="11"/>
      <c r="W812" s="31"/>
      <c r="X812" s="2"/>
      <c r="Y812" s="1383"/>
      <c r="Z812" s="31"/>
      <c r="AA812" s="2"/>
      <c r="AB812" s="31"/>
      <c r="AC812" s="31"/>
      <c r="AD812" s="31"/>
      <c r="AE812" s="31"/>
      <c r="AF812" s="31"/>
      <c r="AG812" s="31"/>
      <c r="AH812" s="31"/>
      <c r="AI812" s="31"/>
      <c r="AJ812" s="31"/>
      <c r="AK812" s="31"/>
      <c r="AL812" s="31"/>
      <c r="AM812" s="31"/>
      <c r="AN812" s="31"/>
      <c r="AO812" s="31"/>
      <c r="AP812" s="31"/>
    </row>
    <row r="813" ht="15.75" customHeight="1">
      <c r="A813" s="1321" t="s">
        <v>30</v>
      </c>
      <c r="B813" s="31"/>
      <c r="C813" s="31"/>
      <c r="D813" s="31"/>
      <c r="E813" s="31"/>
      <c r="F813" s="31"/>
      <c r="G813" s="31"/>
      <c r="H813" s="31"/>
      <c r="I813" s="31"/>
      <c r="J813" s="31"/>
      <c r="K813" s="31"/>
      <c r="L813" s="31"/>
      <c r="M813" s="31"/>
      <c r="N813" s="2"/>
      <c r="O813" s="31"/>
      <c r="P813" s="31"/>
      <c r="Q813" s="31"/>
      <c r="R813" s="1181"/>
      <c r="S813" s="31"/>
      <c r="T813" s="31"/>
      <c r="U813" s="2"/>
      <c r="V813" s="11"/>
      <c r="W813" s="31"/>
      <c r="X813" s="2"/>
      <c r="Y813" s="1383"/>
      <c r="Z813" s="31"/>
      <c r="AA813" s="2"/>
      <c r="AB813" s="31"/>
      <c r="AC813" s="31"/>
      <c r="AD813" s="31"/>
      <c r="AE813" s="31"/>
      <c r="AF813" s="31"/>
      <c r="AG813" s="31"/>
      <c r="AH813" s="31"/>
      <c r="AI813" s="31"/>
      <c r="AJ813" s="31"/>
      <c r="AK813" s="31"/>
      <c r="AL813" s="31"/>
      <c r="AM813" s="31"/>
      <c r="AN813" s="31"/>
      <c r="AO813" s="31"/>
      <c r="AP813" s="31"/>
    </row>
    <row r="814" ht="15.75" customHeight="1">
      <c r="A814" s="1321" t="s">
        <v>30</v>
      </c>
      <c r="B814" s="31"/>
      <c r="C814" s="31"/>
      <c r="D814" s="31"/>
      <c r="E814" s="31"/>
      <c r="F814" s="31"/>
      <c r="G814" s="31"/>
      <c r="H814" s="31"/>
      <c r="I814" s="31"/>
      <c r="J814" s="31"/>
      <c r="K814" s="31"/>
      <c r="L814" s="31"/>
      <c r="M814" s="31"/>
      <c r="N814" s="2"/>
      <c r="O814" s="31"/>
      <c r="P814" s="31"/>
      <c r="Q814" s="31"/>
      <c r="R814" s="1181"/>
      <c r="S814" s="31"/>
      <c r="T814" s="31"/>
      <c r="U814" s="2"/>
      <c r="V814" s="11"/>
      <c r="W814" s="31"/>
      <c r="X814" s="2"/>
      <c r="Y814" s="1383"/>
      <c r="Z814" s="31"/>
      <c r="AA814" s="2"/>
      <c r="AB814" s="31"/>
      <c r="AC814" s="31"/>
      <c r="AD814" s="31"/>
      <c r="AE814" s="31"/>
      <c r="AF814" s="31"/>
      <c r="AG814" s="31"/>
      <c r="AH814" s="31"/>
      <c r="AI814" s="31"/>
      <c r="AJ814" s="31"/>
      <c r="AK814" s="31"/>
      <c r="AL814" s="31"/>
      <c r="AM814" s="31"/>
      <c r="AN814" s="31"/>
      <c r="AO814" s="31"/>
      <c r="AP814" s="31"/>
    </row>
    <row r="815" ht="15.75" customHeight="1">
      <c r="A815" s="1321" t="s">
        <v>30</v>
      </c>
      <c r="B815" s="31"/>
      <c r="C815" s="31"/>
      <c r="D815" s="31"/>
      <c r="E815" s="31"/>
      <c r="F815" s="31"/>
      <c r="G815" s="31"/>
      <c r="H815" s="31"/>
      <c r="I815" s="31"/>
      <c r="J815" s="31"/>
      <c r="K815" s="31"/>
      <c r="L815" s="31"/>
      <c r="M815" s="31"/>
      <c r="N815" s="2"/>
      <c r="O815" s="31"/>
      <c r="P815" s="31"/>
      <c r="Q815" s="31"/>
      <c r="R815" s="1181"/>
      <c r="S815" s="31"/>
      <c r="T815" s="31"/>
      <c r="U815" s="2"/>
      <c r="V815" s="11"/>
      <c r="W815" s="31"/>
      <c r="X815" s="2"/>
      <c r="Y815" s="1383"/>
      <c r="Z815" s="31"/>
      <c r="AA815" s="2"/>
      <c r="AB815" s="31"/>
      <c r="AC815" s="31"/>
      <c r="AD815" s="31"/>
      <c r="AE815" s="31"/>
      <c r="AF815" s="31"/>
      <c r="AG815" s="31"/>
      <c r="AH815" s="31"/>
      <c r="AI815" s="31"/>
      <c r="AJ815" s="31"/>
      <c r="AK815" s="31"/>
      <c r="AL815" s="31"/>
      <c r="AM815" s="31"/>
      <c r="AN815" s="31"/>
      <c r="AO815" s="31"/>
      <c r="AP815" s="31"/>
    </row>
    <row r="816" ht="15.75" customHeight="1">
      <c r="A816" s="1321" t="s">
        <v>30</v>
      </c>
      <c r="B816" s="31"/>
      <c r="C816" s="31"/>
      <c r="D816" s="31"/>
      <c r="E816" s="31"/>
      <c r="F816" s="31"/>
      <c r="G816" s="31"/>
      <c r="H816" s="31"/>
      <c r="I816" s="31"/>
      <c r="J816" s="31"/>
      <c r="K816" s="31"/>
      <c r="L816" s="31"/>
      <c r="M816" s="31"/>
      <c r="N816" s="2"/>
      <c r="O816" s="31"/>
      <c r="P816" s="31"/>
      <c r="Q816" s="31"/>
      <c r="R816" s="1181"/>
      <c r="S816" s="31"/>
      <c r="T816" s="31"/>
      <c r="U816" s="2"/>
      <c r="V816" s="11"/>
      <c r="W816" s="31"/>
      <c r="X816" s="2"/>
      <c r="Y816" s="1383"/>
      <c r="Z816" s="31"/>
      <c r="AA816" s="2"/>
      <c r="AB816" s="31"/>
      <c r="AC816" s="31"/>
      <c r="AD816" s="31"/>
      <c r="AE816" s="31"/>
      <c r="AF816" s="31"/>
      <c r="AG816" s="31"/>
      <c r="AH816" s="31"/>
      <c r="AI816" s="31"/>
      <c r="AJ816" s="31"/>
      <c r="AK816" s="31"/>
      <c r="AL816" s="31"/>
      <c r="AM816" s="31"/>
      <c r="AN816" s="31"/>
      <c r="AO816" s="31"/>
      <c r="AP816" s="31"/>
    </row>
    <row r="817" ht="15.75" customHeight="1">
      <c r="A817" s="1321" t="s">
        <v>30</v>
      </c>
      <c r="B817" s="31"/>
      <c r="C817" s="31"/>
      <c r="D817" s="31"/>
      <c r="E817" s="31"/>
      <c r="F817" s="31"/>
      <c r="G817" s="31"/>
      <c r="H817" s="31"/>
      <c r="I817" s="31"/>
      <c r="J817" s="31"/>
      <c r="K817" s="31"/>
      <c r="L817" s="31"/>
      <c r="M817" s="31"/>
      <c r="N817" s="2"/>
      <c r="O817" s="31"/>
      <c r="P817" s="31"/>
      <c r="Q817" s="31"/>
      <c r="R817" s="1181"/>
      <c r="S817" s="31"/>
      <c r="T817" s="31"/>
      <c r="U817" s="2"/>
      <c r="V817" s="11"/>
      <c r="W817" s="31"/>
      <c r="X817" s="2"/>
      <c r="Y817" s="1383"/>
      <c r="Z817" s="31"/>
      <c r="AA817" s="2"/>
      <c r="AB817" s="31"/>
      <c r="AC817" s="31"/>
      <c r="AD817" s="31"/>
      <c r="AE817" s="31"/>
      <c r="AF817" s="31"/>
      <c r="AG817" s="31"/>
      <c r="AH817" s="31"/>
      <c r="AI817" s="31"/>
      <c r="AJ817" s="31"/>
      <c r="AK817" s="31"/>
      <c r="AL817" s="31"/>
      <c r="AM817" s="31"/>
      <c r="AN817" s="31"/>
      <c r="AO817" s="31"/>
      <c r="AP817" s="31"/>
    </row>
    <row r="818" ht="15.75" customHeight="1">
      <c r="A818" s="1321" t="s">
        <v>30</v>
      </c>
      <c r="B818" s="31"/>
      <c r="C818" s="31"/>
      <c r="D818" s="31"/>
      <c r="E818" s="31"/>
      <c r="F818" s="31"/>
      <c r="G818" s="31"/>
      <c r="H818" s="31"/>
      <c r="I818" s="31"/>
      <c r="J818" s="31"/>
      <c r="K818" s="31"/>
      <c r="L818" s="31"/>
      <c r="M818" s="31"/>
      <c r="N818" s="2"/>
      <c r="O818" s="31"/>
      <c r="P818" s="31"/>
      <c r="Q818" s="31"/>
      <c r="R818" s="1181"/>
      <c r="S818" s="31"/>
      <c r="T818" s="31"/>
      <c r="U818" s="2"/>
      <c r="V818" s="11"/>
      <c r="W818" s="31"/>
      <c r="X818" s="2"/>
      <c r="Y818" s="1383"/>
      <c r="Z818" s="31"/>
      <c r="AA818" s="2"/>
      <c r="AB818" s="31"/>
      <c r="AC818" s="31"/>
      <c r="AD818" s="31"/>
      <c r="AE818" s="31"/>
      <c r="AF818" s="31"/>
      <c r="AG818" s="31"/>
      <c r="AH818" s="31"/>
      <c r="AI818" s="31"/>
      <c r="AJ818" s="31"/>
      <c r="AK818" s="31"/>
      <c r="AL818" s="31"/>
      <c r="AM818" s="31"/>
      <c r="AN818" s="31"/>
      <c r="AO818" s="31"/>
      <c r="AP818" s="31"/>
    </row>
    <row r="819" ht="15.75" customHeight="1">
      <c r="A819" s="1321" t="s">
        <v>30</v>
      </c>
      <c r="B819" s="31"/>
      <c r="C819" s="31"/>
      <c r="D819" s="31"/>
      <c r="E819" s="31"/>
      <c r="F819" s="31"/>
      <c r="G819" s="31"/>
      <c r="H819" s="31"/>
      <c r="I819" s="31"/>
      <c r="J819" s="31"/>
      <c r="K819" s="31"/>
      <c r="L819" s="31"/>
      <c r="M819" s="31"/>
      <c r="N819" s="2"/>
      <c r="O819" s="31"/>
      <c r="P819" s="31"/>
      <c r="Q819" s="31"/>
      <c r="R819" s="1181"/>
      <c r="S819" s="31"/>
      <c r="T819" s="31"/>
      <c r="U819" s="2"/>
      <c r="V819" s="11"/>
      <c r="W819" s="31"/>
      <c r="X819" s="2"/>
      <c r="Y819" s="1383"/>
      <c r="Z819" s="31"/>
      <c r="AA819" s="2"/>
      <c r="AB819" s="31"/>
      <c r="AC819" s="31"/>
      <c r="AD819" s="31"/>
      <c r="AE819" s="31"/>
      <c r="AF819" s="31"/>
      <c r="AG819" s="31"/>
      <c r="AH819" s="31"/>
      <c r="AI819" s="31"/>
      <c r="AJ819" s="31"/>
      <c r="AK819" s="31"/>
      <c r="AL819" s="31"/>
      <c r="AM819" s="31"/>
      <c r="AN819" s="31"/>
      <c r="AO819" s="31"/>
      <c r="AP819" s="31"/>
    </row>
    <row r="820" ht="15.75" customHeight="1">
      <c r="A820" s="1321" t="s">
        <v>30</v>
      </c>
      <c r="B820" s="31"/>
      <c r="C820" s="31"/>
      <c r="D820" s="31"/>
      <c r="E820" s="31"/>
      <c r="F820" s="31"/>
      <c r="G820" s="31"/>
      <c r="H820" s="31"/>
      <c r="I820" s="31"/>
      <c r="J820" s="31"/>
      <c r="K820" s="31"/>
      <c r="L820" s="31"/>
      <c r="M820" s="31"/>
      <c r="N820" s="2"/>
      <c r="O820" s="31"/>
      <c r="P820" s="31"/>
      <c r="Q820" s="31"/>
      <c r="R820" s="1181"/>
      <c r="S820" s="31"/>
      <c r="T820" s="31"/>
      <c r="U820" s="2"/>
      <c r="V820" s="11"/>
      <c r="W820" s="31"/>
      <c r="X820" s="2"/>
      <c r="Y820" s="1383"/>
      <c r="Z820" s="31"/>
      <c r="AA820" s="2"/>
      <c r="AB820" s="31"/>
      <c r="AC820" s="31"/>
      <c r="AD820" s="31"/>
      <c r="AE820" s="31"/>
      <c r="AF820" s="31"/>
      <c r="AG820" s="31"/>
      <c r="AH820" s="31"/>
      <c r="AI820" s="31"/>
      <c r="AJ820" s="31"/>
      <c r="AK820" s="31"/>
      <c r="AL820" s="31"/>
      <c r="AM820" s="31"/>
      <c r="AN820" s="31"/>
      <c r="AO820" s="31"/>
      <c r="AP820" s="31"/>
    </row>
    <row r="821" ht="15.75" customHeight="1">
      <c r="A821" s="1321" t="s">
        <v>30</v>
      </c>
      <c r="B821" s="31"/>
      <c r="C821" s="31"/>
      <c r="D821" s="31"/>
      <c r="E821" s="31"/>
      <c r="F821" s="31"/>
      <c r="G821" s="31"/>
      <c r="H821" s="31"/>
      <c r="I821" s="31"/>
      <c r="J821" s="31"/>
      <c r="K821" s="31"/>
      <c r="L821" s="31"/>
      <c r="M821" s="31"/>
      <c r="N821" s="2"/>
      <c r="O821" s="31"/>
      <c r="P821" s="31"/>
      <c r="Q821" s="31"/>
      <c r="R821" s="1181"/>
      <c r="S821" s="31"/>
      <c r="T821" s="31"/>
      <c r="U821" s="2"/>
      <c r="V821" s="11"/>
      <c r="W821" s="31"/>
      <c r="X821" s="2"/>
      <c r="Y821" s="1383"/>
      <c r="Z821" s="31"/>
      <c r="AA821" s="2"/>
      <c r="AB821" s="31"/>
      <c r="AC821" s="31"/>
      <c r="AD821" s="31"/>
      <c r="AE821" s="31"/>
      <c r="AF821" s="31"/>
      <c r="AG821" s="31"/>
      <c r="AH821" s="31"/>
      <c r="AI821" s="31"/>
      <c r="AJ821" s="31"/>
      <c r="AK821" s="31"/>
      <c r="AL821" s="31"/>
      <c r="AM821" s="31"/>
      <c r="AN821" s="31"/>
      <c r="AO821" s="31"/>
      <c r="AP821" s="31"/>
    </row>
    <row r="822" ht="15.75" customHeight="1">
      <c r="A822" s="1321" t="s">
        <v>30</v>
      </c>
      <c r="B822" s="31"/>
      <c r="C822" s="31"/>
      <c r="D822" s="31"/>
      <c r="E822" s="31"/>
      <c r="F822" s="31"/>
      <c r="G822" s="31"/>
      <c r="H822" s="31"/>
      <c r="I822" s="31"/>
      <c r="J822" s="31"/>
      <c r="K822" s="31"/>
      <c r="L822" s="31"/>
      <c r="M822" s="31"/>
      <c r="N822" s="2"/>
      <c r="O822" s="31"/>
      <c r="P822" s="31"/>
      <c r="Q822" s="31"/>
      <c r="R822" s="1181"/>
      <c r="S822" s="31"/>
      <c r="T822" s="31"/>
      <c r="U822" s="2"/>
      <c r="V822" s="11"/>
      <c r="W822" s="31"/>
      <c r="X822" s="2"/>
      <c r="Y822" s="1383"/>
      <c r="Z822" s="31"/>
      <c r="AA822" s="2"/>
      <c r="AB822" s="31"/>
      <c r="AC822" s="31"/>
      <c r="AD822" s="31"/>
      <c r="AE822" s="31"/>
      <c r="AF822" s="31"/>
      <c r="AG822" s="31"/>
      <c r="AH822" s="31"/>
      <c r="AI822" s="31"/>
      <c r="AJ822" s="31"/>
      <c r="AK822" s="31"/>
      <c r="AL822" s="31"/>
      <c r="AM822" s="31"/>
      <c r="AN822" s="31"/>
      <c r="AO822" s="31"/>
      <c r="AP822" s="31"/>
    </row>
    <row r="823" ht="15.75" customHeight="1">
      <c r="A823" s="1321" t="s">
        <v>30</v>
      </c>
      <c r="B823" s="31"/>
      <c r="C823" s="31"/>
      <c r="D823" s="31"/>
      <c r="E823" s="31"/>
      <c r="F823" s="31"/>
      <c r="G823" s="31"/>
      <c r="H823" s="31"/>
      <c r="I823" s="31"/>
      <c r="J823" s="31"/>
      <c r="K823" s="31"/>
      <c r="L823" s="31"/>
      <c r="M823" s="31"/>
      <c r="N823" s="2"/>
      <c r="O823" s="31"/>
      <c r="P823" s="31"/>
      <c r="Q823" s="31"/>
      <c r="R823" s="1181"/>
      <c r="S823" s="31"/>
      <c r="T823" s="31"/>
      <c r="U823" s="2"/>
      <c r="V823" s="11"/>
      <c r="W823" s="31"/>
      <c r="X823" s="2"/>
      <c r="Y823" s="1383"/>
      <c r="Z823" s="31"/>
      <c r="AA823" s="2"/>
      <c r="AB823" s="31"/>
      <c r="AC823" s="31"/>
      <c r="AD823" s="31"/>
      <c r="AE823" s="31"/>
      <c r="AF823" s="31"/>
      <c r="AG823" s="31"/>
      <c r="AH823" s="31"/>
      <c r="AI823" s="31"/>
      <c r="AJ823" s="31"/>
      <c r="AK823" s="31"/>
      <c r="AL823" s="31"/>
      <c r="AM823" s="31"/>
      <c r="AN823" s="31"/>
      <c r="AO823" s="31"/>
      <c r="AP823" s="31"/>
    </row>
    <row r="824" ht="15.75" customHeight="1">
      <c r="A824" s="1321" t="s">
        <v>30</v>
      </c>
      <c r="B824" s="31"/>
      <c r="C824" s="31"/>
      <c r="D824" s="31"/>
      <c r="E824" s="31"/>
      <c r="F824" s="31"/>
      <c r="G824" s="31"/>
      <c r="H824" s="31"/>
      <c r="I824" s="31"/>
      <c r="J824" s="31"/>
      <c r="K824" s="31"/>
      <c r="L824" s="31"/>
      <c r="M824" s="31"/>
      <c r="N824" s="2"/>
      <c r="O824" s="31"/>
      <c r="P824" s="31"/>
      <c r="Q824" s="31"/>
      <c r="R824" s="1181"/>
      <c r="S824" s="31"/>
      <c r="T824" s="31"/>
      <c r="U824" s="2"/>
      <c r="V824" s="11"/>
      <c r="W824" s="31"/>
      <c r="X824" s="2"/>
      <c r="Y824" s="1383"/>
      <c r="Z824" s="31"/>
      <c r="AA824" s="2"/>
      <c r="AB824" s="31"/>
      <c r="AC824" s="31"/>
      <c r="AD824" s="31"/>
      <c r="AE824" s="31"/>
      <c r="AF824" s="31"/>
      <c r="AG824" s="31"/>
      <c r="AH824" s="31"/>
      <c r="AI824" s="31"/>
      <c r="AJ824" s="31"/>
      <c r="AK824" s="31"/>
      <c r="AL824" s="31"/>
      <c r="AM824" s="31"/>
      <c r="AN824" s="31"/>
      <c r="AO824" s="31"/>
      <c r="AP824" s="31"/>
    </row>
    <row r="825" ht="15.75" customHeight="1">
      <c r="A825" s="1321" t="s">
        <v>30</v>
      </c>
      <c r="B825" s="31"/>
      <c r="C825" s="31"/>
      <c r="D825" s="31"/>
      <c r="E825" s="31"/>
      <c r="F825" s="31"/>
      <c r="G825" s="31"/>
      <c r="H825" s="31"/>
      <c r="I825" s="31"/>
      <c r="J825" s="31"/>
      <c r="K825" s="31"/>
      <c r="L825" s="31"/>
      <c r="M825" s="31"/>
      <c r="N825" s="2"/>
      <c r="O825" s="31"/>
      <c r="P825" s="31"/>
      <c r="Q825" s="31"/>
      <c r="R825" s="1181"/>
      <c r="S825" s="31"/>
      <c r="T825" s="31"/>
      <c r="U825" s="2"/>
      <c r="V825" s="11"/>
      <c r="W825" s="31"/>
      <c r="X825" s="2"/>
      <c r="Y825" s="1383"/>
      <c r="Z825" s="31"/>
      <c r="AA825" s="2"/>
      <c r="AB825" s="31"/>
      <c r="AC825" s="31"/>
      <c r="AD825" s="31"/>
      <c r="AE825" s="31"/>
      <c r="AF825" s="31"/>
      <c r="AG825" s="31"/>
      <c r="AH825" s="31"/>
      <c r="AI825" s="31"/>
      <c r="AJ825" s="31"/>
      <c r="AK825" s="31"/>
      <c r="AL825" s="31"/>
      <c r="AM825" s="31"/>
      <c r="AN825" s="31"/>
      <c r="AO825" s="31"/>
      <c r="AP825" s="31"/>
    </row>
    <row r="826" ht="15.75" customHeight="1">
      <c r="A826" s="1321" t="s">
        <v>30</v>
      </c>
      <c r="B826" s="31"/>
      <c r="C826" s="31"/>
      <c r="D826" s="31"/>
      <c r="E826" s="31"/>
      <c r="F826" s="31"/>
      <c r="G826" s="31"/>
      <c r="H826" s="31"/>
      <c r="I826" s="31"/>
      <c r="J826" s="31"/>
      <c r="K826" s="31"/>
      <c r="L826" s="31"/>
      <c r="M826" s="31"/>
      <c r="N826" s="2"/>
      <c r="O826" s="31"/>
      <c r="P826" s="31"/>
      <c r="Q826" s="31"/>
      <c r="R826" s="1181"/>
      <c r="S826" s="31"/>
      <c r="T826" s="31"/>
      <c r="U826" s="2"/>
      <c r="V826" s="11"/>
      <c r="W826" s="31"/>
      <c r="X826" s="2"/>
      <c r="Y826" s="1383"/>
      <c r="Z826" s="31"/>
      <c r="AA826" s="2"/>
      <c r="AB826" s="31"/>
      <c r="AC826" s="31"/>
      <c r="AD826" s="31"/>
      <c r="AE826" s="31"/>
      <c r="AF826" s="31"/>
      <c r="AG826" s="31"/>
      <c r="AH826" s="31"/>
      <c r="AI826" s="31"/>
      <c r="AJ826" s="31"/>
      <c r="AK826" s="31"/>
      <c r="AL826" s="31"/>
      <c r="AM826" s="31"/>
      <c r="AN826" s="31"/>
      <c r="AO826" s="31"/>
      <c r="AP826" s="31"/>
    </row>
    <row r="827" ht="15.75" customHeight="1">
      <c r="A827" s="1321" t="s">
        <v>30</v>
      </c>
      <c r="B827" s="31"/>
      <c r="C827" s="31"/>
      <c r="D827" s="31"/>
      <c r="E827" s="31"/>
      <c r="F827" s="31"/>
      <c r="G827" s="31"/>
      <c r="H827" s="31"/>
      <c r="I827" s="31"/>
      <c r="J827" s="31"/>
      <c r="K827" s="31"/>
      <c r="L827" s="31"/>
      <c r="M827" s="31"/>
      <c r="N827" s="2"/>
      <c r="O827" s="31"/>
      <c r="P827" s="31"/>
      <c r="Q827" s="31"/>
      <c r="R827" s="1181"/>
      <c r="S827" s="31"/>
      <c r="T827" s="31"/>
      <c r="U827" s="2"/>
      <c r="V827" s="11"/>
      <c r="W827" s="31"/>
      <c r="X827" s="2"/>
      <c r="Y827" s="1383"/>
      <c r="Z827" s="31"/>
      <c r="AA827" s="2"/>
      <c r="AB827" s="31"/>
      <c r="AC827" s="31"/>
      <c r="AD827" s="31"/>
      <c r="AE827" s="31"/>
      <c r="AF827" s="31"/>
      <c r="AG827" s="31"/>
      <c r="AH827" s="31"/>
      <c r="AI827" s="31"/>
      <c r="AJ827" s="31"/>
      <c r="AK827" s="31"/>
      <c r="AL827" s="31"/>
      <c r="AM827" s="31"/>
      <c r="AN827" s="31"/>
      <c r="AO827" s="31"/>
      <c r="AP827" s="31"/>
    </row>
    <row r="828" ht="15.75" customHeight="1">
      <c r="A828" s="1321" t="s">
        <v>30</v>
      </c>
      <c r="B828" s="31"/>
      <c r="C828" s="31"/>
      <c r="D828" s="31"/>
      <c r="E828" s="31"/>
      <c r="F828" s="31"/>
      <c r="G828" s="31"/>
      <c r="H828" s="31"/>
      <c r="I828" s="31"/>
      <c r="J828" s="31"/>
      <c r="K828" s="31"/>
      <c r="L828" s="31"/>
      <c r="M828" s="31"/>
      <c r="N828" s="2"/>
      <c r="O828" s="31"/>
      <c r="P828" s="31"/>
      <c r="Q828" s="31"/>
      <c r="R828" s="1181"/>
      <c r="S828" s="31"/>
      <c r="T828" s="31"/>
      <c r="U828" s="2"/>
      <c r="V828" s="11"/>
      <c r="W828" s="31"/>
      <c r="X828" s="2"/>
      <c r="Y828" s="1383"/>
      <c r="Z828" s="31"/>
      <c r="AA828" s="2"/>
      <c r="AB828" s="31"/>
      <c r="AC828" s="31"/>
      <c r="AD828" s="31"/>
      <c r="AE828" s="31"/>
      <c r="AF828" s="31"/>
      <c r="AG828" s="31"/>
      <c r="AH828" s="31"/>
      <c r="AI828" s="31"/>
      <c r="AJ828" s="31"/>
      <c r="AK828" s="31"/>
      <c r="AL828" s="31"/>
      <c r="AM828" s="31"/>
      <c r="AN828" s="31"/>
      <c r="AO828" s="31"/>
      <c r="AP828" s="31"/>
    </row>
    <row r="829" ht="15.75" customHeight="1">
      <c r="A829" s="1321" t="s">
        <v>30</v>
      </c>
      <c r="B829" s="31"/>
      <c r="C829" s="31"/>
      <c r="D829" s="31"/>
      <c r="E829" s="31"/>
      <c r="F829" s="31"/>
      <c r="G829" s="31"/>
      <c r="H829" s="31"/>
      <c r="I829" s="31"/>
      <c r="J829" s="31"/>
      <c r="K829" s="31"/>
      <c r="L829" s="31"/>
      <c r="M829" s="31"/>
      <c r="N829" s="2"/>
      <c r="O829" s="31"/>
      <c r="P829" s="31"/>
      <c r="Q829" s="31"/>
      <c r="R829" s="1181"/>
      <c r="S829" s="31"/>
      <c r="T829" s="31"/>
      <c r="U829" s="2"/>
      <c r="V829" s="11"/>
      <c r="W829" s="31"/>
      <c r="X829" s="2"/>
      <c r="Y829" s="1383"/>
      <c r="Z829" s="31"/>
      <c r="AA829" s="2"/>
      <c r="AB829" s="31"/>
      <c r="AC829" s="31"/>
      <c r="AD829" s="31"/>
      <c r="AE829" s="31"/>
      <c r="AF829" s="31"/>
      <c r="AG829" s="31"/>
      <c r="AH829" s="31"/>
      <c r="AI829" s="31"/>
      <c r="AJ829" s="31"/>
      <c r="AK829" s="31"/>
      <c r="AL829" s="31"/>
      <c r="AM829" s="31"/>
      <c r="AN829" s="31"/>
      <c r="AO829" s="31"/>
      <c r="AP829" s="31"/>
    </row>
    <row r="830" ht="15.75" customHeight="1">
      <c r="A830" s="1321" t="s">
        <v>30</v>
      </c>
      <c r="B830" s="31"/>
      <c r="C830" s="31"/>
      <c r="D830" s="31"/>
      <c r="E830" s="31"/>
      <c r="F830" s="31"/>
      <c r="G830" s="31"/>
      <c r="H830" s="31"/>
      <c r="I830" s="31"/>
      <c r="J830" s="31"/>
      <c r="K830" s="31"/>
      <c r="L830" s="31"/>
      <c r="M830" s="31"/>
      <c r="N830" s="2"/>
      <c r="O830" s="31"/>
      <c r="P830" s="31"/>
      <c r="Q830" s="31"/>
      <c r="R830" s="1181"/>
      <c r="S830" s="31"/>
      <c r="T830" s="31"/>
      <c r="U830" s="2"/>
      <c r="V830" s="11"/>
      <c r="W830" s="31"/>
      <c r="X830" s="2"/>
      <c r="Y830" s="1383"/>
      <c r="Z830" s="31"/>
      <c r="AA830" s="2"/>
      <c r="AB830" s="31"/>
      <c r="AC830" s="31"/>
      <c r="AD830" s="31"/>
      <c r="AE830" s="31"/>
      <c r="AF830" s="31"/>
      <c r="AG830" s="31"/>
      <c r="AH830" s="31"/>
      <c r="AI830" s="31"/>
      <c r="AJ830" s="31"/>
      <c r="AK830" s="31"/>
      <c r="AL830" s="31"/>
      <c r="AM830" s="31"/>
      <c r="AN830" s="31"/>
      <c r="AO830" s="31"/>
      <c r="AP830" s="31"/>
    </row>
    <row r="831" ht="15.75" customHeight="1">
      <c r="A831" s="1321" t="s">
        <v>30</v>
      </c>
      <c r="B831" s="31"/>
      <c r="C831" s="31"/>
      <c r="D831" s="31"/>
      <c r="E831" s="31"/>
      <c r="F831" s="31"/>
      <c r="G831" s="31"/>
      <c r="H831" s="31"/>
      <c r="I831" s="31"/>
      <c r="J831" s="31"/>
      <c r="K831" s="31"/>
      <c r="L831" s="31"/>
      <c r="M831" s="31"/>
      <c r="N831" s="2"/>
      <c r="O831" s="31"/>
      <c r="P831" s="31"/>
      <c r="Q831" s="31"/>
      <c r="R831" s="1181"/>
      <c r="S831" s="31"/>
      <c r="T831" s="31"/>
      <c r="U831" s="2"/>
      <c r="V831" s="11"/>
      <c r="W831" s="31"/>
      <c r="X831" s="2"/>
      <c r="Y831" s="1383"/>
      <c r="Z831" s="31"/>
      <c r="AA831" s="2"/>
      <c r="AB831" s="31"/>
      <c r="AC831" s="31"/>
      <c r="AD831" s="31"/>
      <c r="AE831" s="31"/>
      <c r="AF831" s="31"/>
      <c r="AG831" s="31"/>
      <c r="AH831" s="31"/>
      <c r="AI831" s="31"/>
      <c r="AJ831" s="31"/>
      <c r="AK831" s="31"/>
      <c r="AL831" s="31"/>
      <c r="AM831" s="31"/>
      <c r="AN831" s="31"/>
      <c r="AO831" s="31"/>
      <c r="AP831" s="31"/>
    </row>
    <row r="832" ht="15.75" customHeight="1">
      <c r="A832" s="1321" t="s">
        <v>30</v>
      </c>
      <c r="B832" s="31"/>
      <c r="C832" s="31"/>
      <c r="D832" s="31"/>
      <c r="E832" s="31"/>
      <c r="F832" s="31"/>
      <c r="G832" s="31"/>
      <c r="H832" s="31"/>
      <c r="I832" s="31"/>
      <c r="J832" s="31"/>
      <c r="K832" s="31"/>
      <c r="L832" s="31"/>
      <c r="M832" s="31"/>
      <c r="N832" s="2"/>
      <c r="O832" s="31"/>
      <c r="P832" s="31"/>
      <c r="Q832" s="31"/>
      <c r="R832" s="1181"/>
      <c r="S832" s="31"/>
      <c r="T832" s="31"/>
      <c r="U832" s="2"/>
      <c r="V832" s="11"/>
      <c r="W832" s="31"/>
      <c r="X832" s="2"/>
      <c r="Y832" s="1383"/>
      <c r="Z832" s="31"/>
      <c r="AA832" s="2"/>
      <c r="AB832" s="31"/>
      <c r="AC832" s="31"/>
      <c r="AD832" s="31"/>
      <c r="AE832" s="31"/>
      <c r="AF832" s="31"/>
      <c r="AG832" s="31"/>
      <c r="AH832" s="31"/>
      <c r="AI832" s="31"/>
      <c r="AJ832" s="31"/>
      <c r="AK832" s="31"/>
      <c r="AL832" s="31"/>
      <c r="AM832" s="31"/>
      <c r="AN832" s="31"/>
      <c r="AO832" s="31"/>
      <c r="AP832" s="31"/>
    </row>
    <row r="833" ht="15.75" customHeight="1">
      <c r="A833" s="1321" t="s">
        <v>30</v>
      </c>
      <c r="B833" s="31"/>
      <c r="C833" s="31"/>
      <c r="D833" s="31"/>
      <c r="E833" s="31"/>
      <c r="F833" s="31"/>
      <c r="G833" s="31"/>
      <c r="H833" s="31"/>
      <c r="I833" s="31"/>
      <c r="J833" s="31"/>
      <c r="K833" s="31"/>
      <c r="L833" s="31"/>
      <c r="M833" s="31"/>
      <c r="N833" s="2"/>
      <c r="O833" s="31"/>
      <c r="P833" s="31"/>
      <c r="Q833" s="31"/>
      <c r="R833" s="1181"/>
      <c r="S833" s="31"/>
      <c r="T833" s="31"/>
      <c r="U833" s="2"/>
      <c r="V833" s="11"/>
      <c r="W833" s="31"/>
      <c r="X833" s="2"/>
      <c r="Y833" s="1383"/>
      <c r="Z833" s="31"/>
      <c r="AA833" s="2"/>
      <c r="AB833" s="31"/>
      <c r="AC833" s="31"/>
      <c r="AD833" s="31"/>
      <c r="AE833" s="31"/>
      <c r="AF833" s="31"/>
      <c r="AG833" s="31"/>
      <c r="AH833" s="31"/>
      <c r="AI833" s="31"/>
      <c r="AJ833" s="31"/>
      <c r="AK833" s="31"/>
      <c r="AL833" s="31"/>
      <c r="AM833" s="31"/>
      <c r="AN833" s="31"/>
      <c r="AO833" s="31"/>
      <c r="AP833" s="31"/>
    </row>
    <row r="834" ht="15.75" customHeight="1">
      <c r="A834" s="1321" t="s">
        <v>30</v>
      </c>
      <c r="B834" s="31"/>
      <c r="C834" s="31"/>
      <c r="D834" s="31"/>
      <c r="E834" s="31"/>
      <c r="F834" s="31"/>
      <c r="G834" s="31"/>
      <c r="H834" s="31"/>
      <c r="I834" s="31"/>
      <c r="J834" s="31"/>
      <c r="K834" s="31"/>
      <c r="L834" s="31"/>
      <c r="M834" s="31"/>
      <c r="N834" s="2"/>
      <c r="O834" s="31"/>
      <c r="P834" s="31"/>
      <c r="Q834" s="31"/>
      <c r="R834" s="1181"/>
      <c r="S834" s="31"/>
      <c r="T834" s="31"/>
      <c r="U834" s="2"/>
      <c r="V834" s="11"/>
      <c r="W834" s="31"/>
      <c r="X834" s="2"/>
      <c r="Y834" s="1383"/>
      <c r="Z834" s="31"/>
      <c r="AA834" s="2"/>
      <c r="AB834" s="31"/>
      <c r="AC834" s="31"/>
      <c r="AD834" s="31"/>
      <c r="AE834" s="31"/>
      <c r="AF834" s="31"/>
      <c r="AG834" s="31"/>
      <c r="AH834" s="31"/>
      <c r="AI834" s="31"/>
      <c r="AJ834" s="31"/>
      <c r="AK834" s="31"/>
      <c r="AL834" s="31"/>
      <c r="AM834" s="31"/>
      <c r="AN834" s="31"/>
      <c r="AO834" s="31"/>
      <c r="AP834" s="31"/>
    </row>
    <row r="835" ht="15.75" customHeight="1">
      <c r="A835" s="1321" t="s">
        <v>30</v>
      </c>
      <c r="B835" s="31"/>
      <c r="C835" s="31"/>
      <c r="D835" s="31"/>
      <c r="E835" s="31"/>
      <c r="F835" s="31"/>
      <c r="G835" s="31"/>
      <c r="H835" s="31"/>
      <c r="I835" s="31"/>
      <c r="J835" s="31"/>
      <c r="K835" s="31"/>
      <c r="L835" s="31"/>
      <c r="M835" s="31"/>
      <c r="N835" s="2"/>
      <c r="O835" s="31"/>
      <c r="P835" s="31"/>
      <c r="Q835" s="31"/>
      <c r="R835" s="1181"/>
      <c r="S835" s="31"/>
      <c r="T835" s="31"/>
      <c r="U835" s="2"/>
      <c r="V835" s="11"/>
      <c r="W835" s="31"/>
      <c r="X835" s="2"/>
      <c r="Y835" s="1383"/>
      <c r="Z835" s="31"/>
      <c r="AA835" s="2"/>
      <c r="AB835" s="31"/>
      <c r="AC835" s="31"/>
      <c r="AD835" s="31"/>
      <c r="AE835" s="31"/>
      <c r="AF835" s="31"/>
      <c r="AG835" s="31"/>
      <c r="AH835" s="31"/>
      <c r="AI835" s="31"/>
      <c r="AJ835" s="31"/>
      <c r="AK835" s="31"/>
      <c r="AL835" s="31"/>
      <c r="AM835" s="31"/>
      <c r="AN835" s="31"/>
      <c r="AO835" s="31"/>
      <c r="AP835" s="31"/>
    </row>
    <row r="836" ht="15.75" customHeight="1">
      <c r="A836" s="1321" t="s">
        <v>30</v>
      </c>
      <c r="B836" s="31"/>
      <c r="C836" s="31"/>
      <c r="D836" s="31"/>
      <c r="E836" s="31"/>
      <c r="F836" s="31"/>
      <c r="G836" s="31"/>
      <c r="H836" s="31"/>
      <c r="I836" s="31"/>
      <c r="J836" s="31"/>
      <c r="K836" s="31"/>
      <c r="L836" s="31"/>
      <c r="M836" s="31"/>
      <c r="N836" s="2"/>
      <c r="O836" s="31"/>
      <c r="P836" s="31"/>
      <c r="Q836" s="31"/>
      <c r="R836" s="1181"/>
      <c r="S836" s="31"/>
      <c r="T836" s="31"/>
      <c r="U836" s="2"/>
      <c r="V836" s="11"/>
      <c r="W836" s="31"/>
      <c r="X836" s="2"/>
      <c r="Y836" s="1383"/>
      <c r="Z836" s="31"/>
      <c r="AA836" s="2"/>
      <c r="AB836" s="31"/>
      <c r="AC836" s="31"/>
      <c r="AD836" s="31"/>
      <c r="AE836" s="31"/>
      <c r="AF836" s="31"/>
      <c r="AG836" s="31"/>
      <c r="AH836" s="31"/>
      <c r="AI836" s="31"/>
      <c r="AJ836" s="31"/>
      <c r="AK836" s="31"/>
      <c r="AL836" s="31"/>
      <c r="AM836" s="31"/>
      <c r="AN836" s="31"/>
      <c r="AO836" s="31"/>
      <c r="AP836" s="31"/>
    </row>
    <row r="837" ht="15.75" customHeight="1">
      <c r="A837" s="1321" t="s">
        <v>30</v>
      </c>
      <c r="B837" s="31"/>
      <c r="C837" s="31"/>
      <c r="D837" s="31"/>
      <c r="E837" s="31"/>
      <c r="F837" s="31"/>
      <c r="G837" s="31"/>
      <c r="H837" s="31"/>
      <c r="I837" s="31"/>
      <c r="J837" s="31"/>
      <c r="K837" s="31"/>
      <c r="L837" s="31"/>
      <c r="M837" s="31"/>
      <c r="N837" s="2"/>
      <c r="O837" s="31"/>
      <c r="P837" s="31"/>
      <c r="Q837" s="31"/>
      <c r="R837" s="1181"/>
      <c r="S837" s="31"/>
      <c r="T837" s="31"/>
      <c r="U837" s="2"/>
      <c r="V837" s="11"/>
      <c r="W837" s="31"/>
      <c r="X837" s="2"/>
      <c r="Y837" s="1383"/>
      <c r="Z837" s="31"/>
      <c r="AA837" s="2"/>
      <c r="AB837" s="31"/>
      <c r="AC837" s="31"/>
      <c r="AD837" s="31"/>
      <c r="AE837" s="31"/>
      <c r="AF837" s="31"/>
      <c r="AG837" s="31"/>
      <c r="AH837" s="31"/>
      <c r="AI837" s="31"/>
      <c r="AJ837" s="31"/>
      <c r="AK837" s="31"/>
      <c r="AL837" s="31"/>
      <c r="AM837" s="31"/>
      <c r="AN837" s="31"/>
      <c r="AO837" s="31"/>
      <c r="AP837" s="31"/>
    </row>
    <row r="838" ht="15.75" customHeight="1">
      <c r="A838" s="1321" t="s">
        <v>30</v>
      </c>
      <c r="B838" s="31"/>
      <c r="C838" s="31"/>
      <c r="D838" s="31"/>
      <c r="E838" s="31"/>
      <c r="F838" s="31"/>
      <c r="G838" s="31"/>
      <c r="H838" s="31"/>
      <c r="I838" s="31"/>
      <c r="J838" s="31"/>
      <c r="K838" s="31"/>
      <c r="L838" s="31"/>
      <c r="M838" s="31"/>
      <c r="N838" s="2"/>
      <c r="O838" s="31"/>
      <c r="P838" s="31"/>
      <c r="Q838" s="31"/>
      <c r="R838" s="1181"/>
      <c r="S838" s="31"/>
      <c r="T838" s="31"/>
      <c r="U838" s="2"/>
      <c r="V838" s="11"/>
      <c r="W838" s="31"/>
      <c r="X838" s="2"/>
      <c r="Y838" s="1383"/>
      <c r="Z838" s="31"/>
      <c r="AA838" s="2"/>
      <c r="AB838" s="31"/>
      <c r="AC838" s="31"/>
      <c r="AD838" s="31"/>
      <c r="AE838" s="31"/>
      <c r="AF838" s="31"/>
      <c r="AG838" s="31"/>
      <c r="AH838" s="31"/>
      <c r="AI838" s="31"/>
      <c r="AJ838" s="31"/>
      <c r="AK838" s="31"/>
      <c r="AL838" s="31"/>
      <c r="AM838" s="31"/>
      <c r="AN838" s="31"/>
      <c r="AO838" s="31"/>
      <c r="AP838" s="31"/>
    </row>
    <row r="839" ht="15.75" customHeight="1">
      <c r="A839" s="1321" t="s">
        <v>30</v>
      </c>
      <c r="B839" s="31"/>
      <c r="C839" s="31"/>
      <c r="D839" s="31"/>
      <c r="E839" s="31"/>
      <c r="F839" s="31"/>
      <c r="G839" s="31"/>
      <c r="H839" s="31"/>
      <c r="I839" s="31"/>
      <c r="J839" s="31"/>
      <c r="K839" s="31"/>
      <c r="L839" s="31"/>
      <c r="M839" s="31"/>
      <c r="N839" s="2"/>
      <c r="O839" s="31"/>
      <c r="P839" s="31"/>
      <c r="Q839" s="31"/>
      <c r="R839" s="1181"/>
      <c r="S839" s="31"/>
      <c r="T839" s="31"/>
      <c r="U839" s="2"/>
      <c r="V839" s="11"/>
      <c r="W839" s="31"/>
      <c r="X839" s="2"/>
      <c r="Y839" s="1383"/>
      <c r="Z839" s="31"/>
      <c r="AA839" s="2"/>
      <c r="AB839" s="31"/>
      <c r="AC839" s="31"/>
      <c r="AD839" s="31"/>
      <c r="AE839" s="31"/>
      <c r="AF839" s="31"/>
      <c r="AG839" s="31"/>
      <c r="AH839" s="31"/>
      <c r="AI839" s="31"/>
      <c r="AJ839" s="31"/>
      <c r="AK839" s="31"/>
      <c r="AL839" s="31"/>
      <c r="AM839" s="31"/>
      <c r="AN839" s="31"/>
      <c r="AO839" s="31"/>
      <c r="AP839" s="31"/>
    </row>
    <row r="840" ht="15.75" customHeight="1">
      <c r="A840" s="1321" t="s">
        <v>30</v>
      </c>
      <c r="B840" s="31"/>
      <c r="C840" s="31"/>
      <c r="D840" s="31"/>
      <c r="E840" s="31"/>
      <c r="F840" s="31"/>
      <c r="G840" s="31"/>
      <c r="H840" s="31"/>
      <c r="I840" s="31"/>
      <c r="J840" s="31"/>
      <c r="K840" s="31"/>
      <c r="L840" s="31"/>
      <c r="M840" s="31"/>
      <c r="N840" s="2"/>
      <c r="O840" s="31"/>
      <c r="P840" s="31"/>
      <c r="Q840" s="31"/>
      <c r="R840" s="1181"/>
      <c r="S840" s="31"/>
      <c r="T840" s="31"/>
      <c r="U840" s="2"/>
      <c r="V840" s="11"/>
      <c r="W840" s="31"/>
      <c r="X840" s="2"/>
      <c r="Y840" s="1383"/>
      <c r="Z840" s="31"/>
      <c r="AA840" s="2"/>
      <c r="AB840" s="31"/>
      <c r="AC840" s="31"/>
      <c r="AD840" s="31"/>
      <c r="AE840" s="31"/>
      <c r="AF840" s="31"/>
      <c r="AG840" s="31"/>
      <c r="AH840" s="31"/>
      <c r="AI840" s="31"/>
      <c r="AJ840" s="31"/>
      <c r="AK840" s="31"/>
      <c r="AL840" s="31"/>
      <c r="AM840" s="31"/>
      <c r="AN840" s="31"/>
      <c r="AO840" s="31"/>
      <c r="AP840" s="31"/>
    </row>
    <row r="841" ht="15.75" customHeight="1">
      <c r="A841" s="1321" t="s">
        <v>30</v>
      </c>
      <c r="B841" s="31"/>
      <c r="C841" s="31"/>
      <c r="D841" s="31"/>
      <c r="E841" s="31"/>
      <c r="F841" s="31"/>
      <c r="G841" s="31"/>
      <c r="H841" s="31"/>
      <c r="I841" s="31"/>
      <c r="J841" s="31"/>
      <c r="K841" s="31"/>
      <c r="L841" s="31"/>
      <c r="M841" s="31"/>
      <c r="N841" s="2"/>
      <c r="O841" s="31"/>
      <c r="P841" s="31"/>
      <c r="Q841" s="31"/>
      <c r="R841" s="1181"/>
      <c r="S841" s="31"/>
      <c r="T841" s="31"/>
      <c r="U841" s="2"/>
      <c r="V841" s="11"/>
      <c r="W841" s="31"/>
      <c r="X841" s="2"/>
      <c r="Y841" s="1383"/>
      <c r="Z841" s="31"/>
      <c r="AA841" s="2"/>
      <c r="AB841" s="31"/>
      <c r="AC841" s="31"/>
      <c r="AD841" s="31"/>
      <c r="AE841" s="31"/>
      <c r="AF841" s="31"/>
      <c r="AG841" s="31"/>
      <c r="AH841" s="31"/>
      <c r="AI841" s="31"/>
      <c r="AJ841" s="31"/>
      <c r="AK841" s="31"/>
      <c r="AL841" s="31"/>
      <c r="AM841" s="31"/>
      <c r="AN841" s="31"/>
      <c r="AO841" s="31"/>
      <c r="AP841" s="31"/>
    </row>
    <row r="842" ht="15.75" customHeight="1">
      <c r="A842" s="1321" t="s">
        <v>30</v>
      </c>
      <c r="B842" s="31"/>
      <c r="C842" s="31"/>
      <c r="D842" s="31"/>
      <c r="E842" s="31"/>
      <c r="F842" s="31"/>
      <c r="G842" s="31"/>
      <c r="H842" s="31"/>
      <c r="I842" s="31"/>
      <c r="J842" s="31"/>
      <c r="K842" s="31"/>
      <c r="L842" s="31"/>
      <c r="M842" s="31"/>
      <c r="N842" s="2"/>
      <c r="O842" s="31"/>
      <c r="P842" s="31"/>
      <c r="Q842" s="31"/>
      <c r="R842" s="1181"/>
      <c r="S842" s="31"/>
      <c r="T842" s="31"/>
      <c r="U842" s="2"/>
      <c r="V842" s="11"/>
      <c r="W842" s="31"/>
      <c r="X842" s="2"/>
      <c r="Y842" s="1383"/>
      <c r="Z842" s="31"/>
      <c r="AA842" s="2"/>
      <c r="AB842" s="31"/>
      <c r="AC842" s="31"/>
      <c r="AD842" s="31"/>
      <c r="AE842" s="31"/>
      <c r="AF842" s="31"/>
      <c r="AG842" s="31"/>
      <c r="AH842" s="31"/>
      <c r="AI842" s="31"/>
      <c r="AJ842" s="31"/>
      <c r="AK842" s="31"/>
      <c r="AL842" s="31"/>
      <c r="AM842" s="31"/>
      <c r="AN842" s="31"/>
      <c r="AO842" s="31"/>
      <c r="AP842" s="31"/>
    </row>
    <row r="843" ht="15.75" customHeight="1">
      <c r="A843" s="1321" t="s">
        <v>30</v>
      </c>
      <c r="B843" s="31"/>
      <c r="C843" s="31"/>
      <c r="D843" s="31"/>
      <c r="E843" s="31"/>
      <c r="F843" s="31"/>
      <c r="G843" s="31"/>
      <c r="H843" s="31"/>
      <c r="I843" s="31"/>
      <c r="J843" s="31"/>
      <c r="K843" s="31"/>
      <c r="L843" s="31"/>
      <c r="M843" s="31"/>
      <c r="N843" s="2"/>
      <c r="O843" s="31"/>
      <c r="P843" s="31"/>
      <c r="Q843" s="31"/>
      <c r="R843" s="1181"/>
      <c r="S843" s="31"/>
      <c r="T843" s="31"/>
      <c r="U843" s="2"/>
      <c r="V843" s="11"/>
      <c r="W843" s="31"/>
      <c r="X843" s="2"/>
      <c r="Y843" s="1383"/>
      <c r="Z843" s="31"/>
      <c r="AA843" s="2"/>
      <c r="AB843" s="31"/>
      <c r="AC843" s="31"/>
      <c r="AD843" s="31"/>
      <c r="AE843" s="31"/>
      <c r="AF843" s="31"/>
      <c r="AG843" s="31"/>
      <c r="AH843" s="31"/>
      <c r="AI843" s="31"/>
      <c r="AJ843" s="31"/>
      <c r="AK843" s="31"/>
      <c r="AL843" s="31"/>
      <c r="AM843" s="31"/>
      <c r="AN843" s="31"/>
      <c r="AO843" s="31"/>
      <c r="AP843" s="31"/>
    </row>
    <row r="844" ht="15.75" customHeight="1">
      <c r="A844" s="1321" t="s">
        <v>30</v>
      </c>
      <c r="B844" s="31"/>
      <c r="C844" s="31"/>
      <c r="D844" s="31"/>
      <c r="E844" s="31"/>
      <c r="F844" s="31"/>
      <c r="G844" s="31"/>
      <c r="H844" s="31"/>
      <c r="I844" s="31"/>
      <c r="J844" s="31"/>
      <c r="K844" s="31"/>
      <c r="L844" s="31"/>
      <c r="M844" s="31"/>
      <c r="N844" s="2"/>
      <c r="O844" s="31"/>
      <c r="P844" s="31"/>
      <c r="Q844" s="31"/>
      <c r="R844" s="1181"/>
      <c r="S844" s="31"/>
      <c r="T844" s="31"/>
      <c r="U844" s="2"/>
      <c r="V844" s="11"/>
      <c r="W844" s="31"/>
      <c r="X844" s="2"/>
      <c r="Y844" s="1383"/>
      <c r="Z844" s="31"/>
      <c r="AA844" s="2"/>
      <c r="AB844" s="31"/>
      <c r="AC844" s="31"/>
      <c r="AD844" s="31"/>
      <c r="AE844" s="31"/>
      <c r="AF844" s="31"/>
      <c r="AG844" s="31"/>
      <c r="AH844" s="31"/>
      <c r="AI844" s="31"/>
      <c r="AJ844" s="31"/>
      <c r="AK844" s="31"/>
      <c r="AL844" s="31"/>
      <c r="AM844" s="31"/>
      <c r="AN844" s="31"/>
      <c r="AO844" s="31"/>
      <c r="AP844" s="31"/>
    </row>
    <row r="845" ht="15.75" customHeight="1">
      <c r="A845" s="1321" t="s">
        <v>30</v>
      </c>
      <c r="B845" s="31"/>
      <c r="C845" s="31"/>
      <c r="D845" s="31"/>
      <c r="E845" s="31"/>
      <c r="F845" s="31"/>
      <c r="G845" s="31"/>
      <c r="H845" s="31"/>
      <c r="I845" s="31"/>
      <c r="J845" s="31"/>
      <c r="K845" s="31"/>
      <c r="L845" s="31"/>
      <c r="M845" s="31"/>
      <c r="N845" s="2"/>
      <c r="O845" s="31"/>
      <c r="P845" s="31"/>
      <c r="Q845" s="31"/>
      <c r="R845" s="1181"/>
      <c r="S845" s="31"/>
      <c r="T845" s="31"/>
      <c r="U845" s="2"/>
      <c r="V845" s="11"/>
      <c r="W845" s="31"/>
      <c r="X845" s="2"/>
      <c r="Y845" s="1383"/>
      <c r="Z845" s="31"/>
      <c r="AA845" s="2"/>
      <c r="AB845" s="31"/>
      <c r="AC845" s="31"/>
      <c r="AD845" s="31"/>
      <c r="AE845" s="31"/>
      <c r="AF845" s="31"/>
      <c r="AG845" s="31"/>
      <c r="AH845" s="31"/>
      <c r="AI845" s="31"/>
      <c r="AJ845" s="31"/>
      <c r="AK845" s="31"/>
      <c r="AL845" s="31"/>
      <c r="AM845" s="31"/>
      <c r="AN845" s="31"/>
      <c r="AO845" s="31"/>
      <c r="AP845" s="31"/>
    </row>
    <row r="846" ht="15.75" customHeight="1">
      <c r="A846" s="1321" t="s">
        <v>30</v>
      </c>
      <c r="B846" s="31"/>
      <c r="C846" s="31"/>
      <c r="D846" s="31"/>
      <c r="E846" s="31"/>
      <c r="F846" s="31"/>
      <c r="G846" s="31"/>
      <c r="H846" s="31"/>
      <c r="I846" s="31"/>
      <c r="J846" s="31"/>
      <c r="K846" s="31"/>
      <c r="L846" s="31"/>
      <c r="M846" s="31"/>
      <c r="N846" s="2"/>
      <c r="O846" s="31"/>
      <c r="P846" s="31"/>
      <c r="Q846" s="31"/>
      <c r="R846" s="1181"/>
      <c r="S846" s="31"/>
      <c r="T846" s="31"/>
      <c r="U846" s="2"/>
      <c r="V846" s="11"/>
      <c r="W846" s="31"/>
      <c r="X846" s="2"/>
      <c r="Y846" s="1383"/>
      <c r="Z846" s="31"/>
      <c r="AA846" s="2"/>
      <c r="AB846" s="31"/>
      <c r="AC846" s="31"/>
      <c r="AD846" s="31"/>
      <c r="AE846" s="31"/>
      <c r="AF846" s="31"/>
      <c r="AG846" s="31"/>
      <c r="AH846" s="31"/>
      <c r="AI846" s="31"/>
      <c r="AJ846" s="31"/>
      <c r="AK846" s="31"/>
      <c r="AL846" s="31"/>
      <c r="AM846" s="31"/>
      <c r="AN846" s="31"/>
      <c r="AO846" s="31"/>
      <c r="AP846" s="31"/>
    </row>
    <row r="847" ht="15.75" customHeight="1">
      <c r="A847" s="1321" t="s">
        <v>30</v>
      </c>
      <c r="B847" s="31"/>
      <c r="C847" s="31"/>
      <c r="D847" s="31"/>
      <c r="E847" s="31"/>
      <c r="F847" s="31"/>
      <c r="G847" s="31"/>
      <c r="H847" s="31"/>
      <c r="I847" s="31"/>
      <c r="J847" s="31"/>
      <c r="K847" s="31"/>
      <c r="L847" s="31"/>
      <c r="M847" s="31"/>
      <c r="N847" s="2"/>
      <c r="O847" s="31"/>
      <c r="P847" s="31"/>
      <c r="Q847" s="31"/>
      <c r="R847" s="1181"/>
      <c r="S847" s="31"/>
      <c r="T847" s="31"/>
      <c r="U847" s="2"/>
      <c r="V847" s="11"/>
      <c r="W847" s="31"/>
      <c r="X847" s="2"/>
      <c r="Y847" s="1383"/>
      <c r="Z847" s="31"/>
      <c r="AA847" s="2"/>
      <c r="AB847" s="31"/>
      <c r="AC847" s="31"/>
      <c r="AD847" s="31"/>
      <c r="AE847" s="31"/>
      <c r="AF847" s="31"/>
      <c r="AG847" s="31"/>
      <c r="AH847" s="31"/>
      <c r="AI847" s="31"/>
      <c r="AJ847" s="31"/>
      <c r="AK847" s="31"/>
      <c r="AL847" s="31"/>
      <c r="AM847" s="31"/>
      <c r="AN847" s="31"/>
      <c r="AO847" s="31"/>
      <c r="AP847" s="31"/>
    </row>
    <row r="848" ht="15.75" customHeight="1">
      <c r="A848" s="1321" t="s">
        <v>30</v>
      </c>
      <c r="B848" s="31"/>
      <c r="C848" s="31"/>
      <c r="D848" s="31"/>
      <c r="E848" s="31"/>
      <c r="F848" s="31"/>
      <c r="G848" s="31"/>
      <c r="H848" s="31"/>
      <c r="I848" s="31"/>
      <c r="J848" s="31"/>
      <c r="K848" s="31"/>
      <c r="L848" s="31"/>
      <c r="M848" s="31"/>
      <c r="N848" s="2"/>
      <c r="O848" s="31"/>
      <c r="P848" s="31"/>
      <c r="Q848" s="31"/>
      <c r="R848" s="1181"/>
      <c r="S848" s="31"/>
      <c r="T848" s="31"/>
      <c r="U848" s="2"/>
      <c r="V848" s="11"/>
      <c r="W848" s="31"/>
      <c r="X848" s="2"/>
      <c r="Y848" s="1383"/>
      <c r="Z848" s="31"/>
      <c r="AA848" s="2"/>
      <c r="AB848" s="31"/>
      <c r="AC848" s="31"/>
      <c r="AD848" s="31"/>
      <c r="AE848" s="31"/>
      <c r="AF848" s="31"/>
      <c r="AG848" s="31"/>
      <c r="AH848" s="31"/>
      <c r="AI848" s="31"/>
      <c r="AJ848" s="31"/>
      <c r="AK848" s="31"/>
      <c r="AL848" s="31"/>
      <c r="AM848" s="31"/>
      <c r="AN848" s="31"/>
      <c r="AO848" s="31"/>
      <c r="AP848" s="31"/>
    </row>
    <row r="849" ht="15.75" customHeight="1">
      <c r="A849" s="1321" t="s">
        <v>30</v>
      </c>
      <c r="B849" s="31"/>
      <c r="C849" s="31"/>
      <c r="D849" s="31"/>
      <c r="E849" s="31"/>
      <c r="F849" s="31"/>
      <c r="G849" s="31"/>
      <c r="H849" s="31"/>
      <c r="I849" s="31"/>
      <c r="J849" s="31"/>
      <c r="K849" s="31"/>
      <c r="L849" s="31"/>
      <c r="M849" s="31"/>
      <c r="N849" s="2"/>
      <c r="O849" s="31"/>
      <c r="P849" s="31"/>
      <c r="Q849" s="31"/>
      <c r="R849" s="1181"/>
      <c r="S849" s="31"/>
      <c r="T849" s="31"/>
      <c r="U849" s="2"/>
      <c r="V849" s="11"/>
      <c r="W849" s="31"/>
      <c r="X849" s="2"/>
      <c r="Y849" s="1383"/>
      <c r="Z849" s="31"/>
      <c r="AA849" s="2"/>
      <c r="AB849" s="31"/>
      <c r="AC849" s="31"/>
      <c r="AD849" s="31"/>
      <c r="AE849" s="31"/>
      <c r="AF849" s="31"/>
      <c r="AG849" s="31"/>
      <c r="AH849" s="31"/>
      <c r="AI849" s="31"/>
      <c r="AJ849" s="31"/>
      <c r="AK849" s="31"/>
      <c r="AL849" s="31"/>
      <c r="AM849" s="31"/>
      <c r="AN849" s="31"/>
      <c r="AO849" s="31"/>
      <c r="AP849" s="31"/>
    </row>
    <row r="850" ht="15.75" customHeight="1">
      <c r="A850" s="1321" t="s">
        <v>30</v>
      </c>
      <c r="B850" s="31"/>
      <c r="C850" s="31"/>
      <c r="D850" s="31"/>
      <c r="E850" s="31"/>
      <c r="F850" s="31"/>
      <c r="G850" s="31"/>
      <c r="H850" s="31"/>
      <c r="I850" s="31"/>
      <c r="J850" s="31"/>
      <c r="K850" s="31"/>
      <c r="L850" s="31"/>
      <c r="M850" s="31"/>
      <c r="N850" s="2"/>
      <c r="O850" s="31"/>
      <c r="P850" s="31"/>
      <c r="Q850" s="31"/>
      <c r="R850" s="1181"/>
      <c r="S850" s="31"/>
      <c r="T850" s="31"/>
      <c r="U850" s="2"/>
      <c r="V850" s="11"/>
      <c r="W850" s="31"/>
      <c r="X850" s="2"/>
      <c r="Y850" s="1383"/>
      <c r="Z850" s="31"/>
      <c r="AA850" s="2"/>
      <c r="AB850" s="31"/>
      <c r="AC850" s="31"/>
      <c r="AD850" s="31"/>
      <c r="AE850" s="31"/>
      <c r="AF850" s="31"/>
      <c r="AG850" s="31"/>
      <c r="AH850" s="31"/>
      <c r="AI850" s="31"/>
      <c r="AJ850" s="31"/>
      <c r="AK850" s="31"/>
      <c r="AL850" s="31"/>
      <c r="AM850" s="31"/>
      <c r="AN850" s="31"/>
      <c r="AO850" s="31"/>
      <c r="AP850" s="31"/>
    </row>
    <row r="851" ht="15.75" customHeight="1">
      <c r="A851" s="1321" t="s">
        <v>30</v>
      </c>
      <c r="B851" s="31"/>
      <c r="C851" s="31"/>
      <c r="D851" s="31"/>
      <c r="E851" s="31"/>
      <c r="F851" s="31"/>
      <c r="G851" s="31"/>
      <c r="H851" s="31"/>
      <c r="I851" s="31"/>
      <c r="J851" s="31"/>
      <c r="K851" s="31"/>
      <c r="L851" s="31"/>
      <c r="M851" s="31"/>
      <c r="N851" s="2"/>
      <c r="O851" s="31"/>
      <c r="P851" s="31"/>
      <c r="Q851" s="31"/>
      <c r="R851" s="1181"/>
      <c r="S851" s="31"/>
      <c r="T851" s="31"/>
      <c r="U851" s="2"/>
      <c r="V851" s="11"/>
      <c r="W851" s="31"/>
      <c r="X851" s="2"/>
      <c r="Y851" s="1383"/>
      <c r="Z851" s="31"/>
      <c r="AA851" s="2"/>
      <c r="AB851" s="31"/>
      <c r="AC851" s="31"/>
      <c r="AD851" s="31"/>
      <c r="AE851" s="31"/>
      <c r="AF851" s="31"/>
      <c r="AG851" s="31"/>
      <c r="AH851" s="31"/>
      <c r="AI851" s="31"/>
      <c r="AJ851" s="31"/>
      <c r="AK851" s="31"/>
      <c r="AL851" s="31"/>
      <c r="AM851" s="31"/>
      <c r="AN851" s="31"/>
      <c r="AO851" s="31"/>
      <c r="AP851" s="31"/>
    </row>
    <row r="852" ht="15.75" customHeight="1">
      <c r="A852" s="1321" t="s">
        <v>30</v>
      </c>
      <c r="B852" s="31"/>
      <c r="C852" s="31"/>
      <c r="D852" s="31"/>
      <c r="E852" s="31"/>
      <c r="F852" s="31"/>
      <c r="G852" s="31"/>
      <c r="H852" s="31"/>
      <c r="I852" s="31"/>
      <c r="J852" s="31"/>
      <c r="K852" s="31"/>
      <c r="L852" s="31"/>
      <c r="M852" s="31"/>
      <c r="N852" s="2"/>
      <c r="O852" s="31"/>
      <c r="P852" s="31"/>
      <c r="Q852" s="31"/>
      <c r="R852" s="1181"/>
      <c r="S852" s="31"/>
      <c r="T852" s="31"/>
      <c r="U852" s="2"/>
      <c r="V852" s="11"/>
      <c r="W852" s="31"/>
      <c r="X852" s="2"/>
      <c r="Y852" s="1383"/>
      <c r="Z852" s="31"/>
      <c r="AA852" s="2"/>
      <c r="AB852" s="31"/>
      <c r="AC852" s="31"/>
      <c r="AD852" s="31"/>
      <c r="AE852" s="31"/>
      <c r="AF852" s="31"/>
      <c r="AG852" s="31"/>
      <c r="AH852" s="31"/>
      <c r="AI852" s="31"/>
      <c r="AJ852" s="31"/>
      <c r="AK852" s="31"/>
      <c r="AL852" s="31"/>
      <c r="AM852" s="31"/>
      <c r="AN852" s="31"/>
      <c r="AO852" s="31"/>
      <c r="AP852" s="31"/>
    </row>
    <row r="853" ht="15.75" customHeight="1">
      <c r="A853" s="1321" t="s">
        <v>30</v>
      </c>
      <c r="B853" s="31"/>
      <c r="C853" s="31"/>
      <c r="D853" s="31"/>
      <c r="E853" s="31"/>
      <c r="F853" s="31"/>
      <c r="G853" s="31"/>
      <c r="H853" s="31"/>
      <c r="I853" s="31"/>
      <c r="J853" s="31"/>
      <c r="K853" s="31"/>
      <c r="L853" s="31"/>
      <c r="M853" s="31"/>
      <c r="N853" s="2"/>
      <c r="O853" s="31"/>
      <c r="P853" s="31"/>
      <c r="Q853" s="31"/>
      <c r="R853" s="1181"/>
      <c r="S853" s="31"/>
      <c r="T853" s="31"/>
      <c r="U853" s="2"/>
      <c r="V853" s="11"/>
      <c r="W853" s="31"/>
      <c r="X853" s="2"/>
      <c r="Y853" s="1383"/>
      <c r="Z853" s="31"/>
      <c r="AA853" s="2"/>
      <c r="AB853" s="31"/>
      <c r="AC853" s="31"/>
      <c r="AD853" s="31"/>
      <c r="AE853" s="31"/>
      <c r="AF853" s="31"/>
      <c r="AG853" s="31"/>
      <c r="AH853" s="31"/>
      <c r="AI853" s="31"/>
      <c r="AJ853" s="31"/>
      <c r="AK853" s="31"/>
      <c r="AL853" s="31"/>
      <c r="AM853" s="31"/>
      <c r="AN853" s="31"/>
      <c r="AO853" s="31"/>
      <c r="AP853" s="31"/>
    </row>
    <row r="854" ht="15.75" customHeight="1">
      <c r="A854" s="1321" t="s">
        <v>30</v>
      </c>
      <c r="B854" s="31"/>
      <c r="C854" s="31"/>
      <c r="D854" s="31"/>
      <c r="E854" s="31"/>
      <c r="F854" s="31"/>
      <c r="G854" s="31"/>
      <c r="H854" s="31"/>
      <c r="I854" s="31"/>
      <c r="J854" s="31"/>
      <c r="K854" s="31"/>
      <c r="L854" s="31"/>
      <c r="M854" s="31"/>
      <c r="N854" s="2"/>
      <c r="O854" s="31"/>
      <c r="P854" s="31"/>
      <c r="Q854" s="31"/>
      <c r="R854" s="1181"/>
      <c r="S854" s="31"/>
      <c r="T854" s="31"/>
      <c r="U854" s="2"/>
      <c r="V854" s="11"/>
      <c r="W854" s="31"/>
      <c r="X854" s="2"/>
      <c r="Y854" s="1383"/>
      <c r="Z854" s="31"/>
      <c r="AA854" s="2"/>
      <c r="AB854" s="31"/>
      <c r="AC854" s="31"/>
      <c r="AD854" s="31"/>
      <c r="AE854" s="31"/>
      <c r="AF854" s="31"/>
      <c r="AG854" s="31"/>
      <c r="AH854" s="31"/>
      <c r="AI854" s="31"/>
      <c r="AJ854" s="31"/>
      <c r="AK854" s="31"/>
      <c r="AL854" s="31"/>
      <c r="AM854" s="31"/>
      <c r="AN854" s="31"/>
      <c r="AO854" s="31"/>
      <c r="AP854" s="31"/>
    </row>
    <row r="855" ht="15.75" customHeight="1">
      <c r="A855" s="1321" t="s">
        <v>30</v>
      </c>
      <c r="B855" s="31"/>
      <c r="C855" s="31"/>
      <c r="D855" s="31"/>
      <c r="E855" s="31"/>
      <c r="F855" s="31"/>
      <c r="G855" s="31"/>
      <c r="H855" s="31"/>
      <c r="I855" s="31"/>
      <c r="J855" s="31"/>
      <c r="K855" s="31"/>
      <c r="L855" s="31"/>
      <c r="M855" s="31"/>
      <c r="N855" s="2"/>
      <c r="O855" s="31"/>
      <c r="P855" s="31"/>
      <c r="Q855" s="31"/>
      <c r="R855" s="1181"/>
      <c r="S855" s="31"/>
      <c r="T855" s="31"/>
      <c r="U855" s="2"/>
      <c r="V855" s="11"/>
      <c r="W855" s="31"/>
      <c r="X855" s="2"/>
      <c r="Y855" s="1383"/>
      <c r="Z855" s="31"/>
      <c r="AA855" s="2"/>
      <c r="AB855" s="31"/>
      <c r="AC855" s="31"/>
      <c r="AD855" s="31"/>
      <c r="AE855" s="31"/>
      <c r="AF855" s="31"/>
      <c r="AG855" s="31"/>
      <c r="AH855" s="31"/>
      <c r="AI855" s="31"/>
      <c r="AJ855" s="31"/>
      <c r="AK855" s="31"/>
      <c r="AL855" s="31"/>
      <c r="AM855" s="31"/>
      <c r="AN855" s="31"/>
      <c r="AO855" s="31"/>
      <c r="AP855" s="31"/>
    </row>
    <row r="856" ht="15.75" customHeight="1">
      <c r="A856" s="1321" t="s">
        <v>30</v>
      </c>
      <c r="B856" s="31"/>
      <c r="C856" s="31"/>
      <c r="D856" s="31"/>
      <c r="E856" s="31"/>
      <c r="F856" s="31"/>
      <c r="G856" s="31"/>
      <c r="H856" s="31"/>
      <c r="I856" s="31"/>
      <c r="J856" s="31"/>
      <c r="K856" s="31"/>
      <c r="L856" s="31"/>
      <c r="M856" s="31"/>
      <c r="N856" s="2"/>
      <c r="O856" s="31"/>
      <c r="P856" s="31"/>
      <c r="Q856" s="31"/>
      <c r="R856" s="1181"/>
      <c r="S856" s="31"/>
      <c r="T856" s="31"/>
      <c r="U856" s="2"/>
      <c r="V856" s="11"/>
      <c r="W856" s="31"/>
      <c r="X856" s="2"/>
      <c r="Y856" s="1383"/>
      <c r="Z856" s="31"/>
      <c r="AA856" s="2"/>
      <c r="AB856" s="31"/>
      <c r="AC856" s="31"/>
      <c r="AD856" s="31"/>
      <c r="AE856" s="31"/>
      <c r="AF856" s="31"/>
      <c r="AG856" s="31"/>
      <c r="AH856" s="31"/>
      <c r="AI856" s="31"/>
      <c r="AJ856" s="31"/>
      <c r="AK856" s="31"/>
      <c r="AL856" s="31"/>
      <c r="AM856" s="31"/>
      <c r="AN856" s="31"/>
      <c r="AO856" s="31"/>
      <c r="AP856" s="31"/>
    </row>
    <row r="857" ht="15.75" customHeight="1">
      <c r="A857" s="1321" t="s">
        <v>30</v>
      </c>
      <c r="B857" s="31"/>
      <c r="C857" s="31"/>
      <c r="D857" s="31"/>
      <c r="E857" s="31"/>
      <c r="F857" s="31"/>
      <c r="G857" s="31"/>
      <c r="H857" s="31"/>
      <c r="I857" s="31"/>
      <c r="J857" s="31"/>
      <c r="K857" s="31"/>
      <c r="L857" s="31"/>
      <c r="M857" s="31"/>
      <c r="N857" s="2"/>
      <c r="O857" s="31"/>
      <c r="P857" s="31"/>
      <c r="Q857" s="31"/>
      <c r="R857" s="1181"/>
      <c r="S857" s="31"/>
      <c r="T857" s="31"/>
      <c r="U857" s="2"/>
      <c r="V857" s="11"/>
      <c r="W857" s="31"/>
      <c r="X857" s="2"/>
      <c r="Y857" s="1383"/>
      <c r="Z857" s="31"/>
      <c r="AA857" s="2"/>
      <c r="AB857" s="31"/>
      <c r="AC857" s="31"/>
      <c r="AD857" s="31"/>
      <c r="AE857" s="31"/>
      <c r="AF857" s="31"/>
      <c r="AG857" s="31"/>
      <c r="AH857" s="31"/>
      <c r="AI857" s="31"/>
      <c r="AJ857" s="31"/>
      <c r="AK857" s="31"/>
      <c r="AL857" s="31"/>
      <c r="AM857" s="31"/>
      <c r="AN857" s="31"/>
      <c r="AO857" s="31"/>
      <c r="AP857" s="31"/>
    </row>
    <row r="858" ht="15.75" customHeight="1">
      <c r="A858" s="1321" t="s">
        <v>30</v>
      </c>
      <c r="B858" s="31"/>
      <c r="C858" s="31"/>
      <c r="D858" s="31"/>
      <c r="E858" s="31"/>
      <c r="F858" s="31"/>
      <c r="G858" s="31"/>
      <c r="H858" s="31"/>
      <c r="I858" s="31"/>
      <c r="J858" s="31"/>
      <c r="K858" s="31"/>
      <c r="L858" s="31"/>
      <c r="M858" s="31"/>
      <c r="N858" s="2"/>
      <c r="O858" s="31"/>
      <c r="P858" s="31"/>
      <c r="Q858" s="31"/>
      <c r="R858" s="1181"/>
      <c r="S858" s="31"/>
      <c r="T858" s="31"/>
      <c r="U858" s="2"/>
      <c r="V858" s="11"/>
      <c r="W858" s="31"/>
      <c r="X858" s="2"/>
      <c r="Y858" s="1383"/>
      <c r="Z858" s="31"/>
      <c r="AA858" s="2"/>
      <c r="AB858" s="31"/>
      <c r="AC858" s="31"/>
      <c r="AD858" s="31"/>
      <c r="AE858" s="31"/>
      <c r="AF858" s="31"/>
      <c r="AG858" s="31"/>
      <c r="AH858" s="31"/>
      <c r="AI858" s="31"/>
      <c r="AJ858" s="31"/>
      <c r="AK858" s="31"/>
      <c r="AL858" s="31"/>
      <c r="AM858" s="31"/>
      <c r="AN858" s="31"/>
      <c r="AO858" s="31"/>
      <c r="AP858" s="31"/>
    </row>
    <row r="859" ht="15.75" customHeight="1">
      <c r="A859" s="1321" t="s">
        <v>30</v>
      </c>
      <c r="B859" s="31"/>
      <c r="C859" s="31"/>
      <c r="D859" s="31"/>
      <c r="E859" s="31"/>
      <c r="F859" s="31"/>
      <c r="G859" s="31"/>
      <c r="H859" s="31"/>
      <c r="I859" s="31"/>
      <c r="J859" s="31"/>
      <c r="K859" s="31"/>
      <c r="L859" s="31"/>
      <c r="M859" s="31"/>
      <c r="N859" s="2"/>
      <c r="O859" s="31"/>
      <c r="P859" s="31"/>
      <c r="Q859" s="31"/>
      <c r="R859" s="1181"/>
      <c r="S859" s="31"/>
      <c r="T859" s="31"/>
      <c r="U859" s="2"/>
      <c r="V859" s="11"/>
      <c r="W859" s="31"/>
      <c r="X859" s="2"/>
      <c r="Y859" s="1383"/>
      <c r="Z859" s="31"/>
      <c r="AA859" s="2"/>
      <c r="AB859" s="31"/>
      <c r="AC859" s="31"/>
      <c r="AD859" s="31"/>
      <c r="AE859" s="31"/>
      <c r="AF859" s="31"/>
      <c r="AG859" s="31"/>
      <c r="AH859" s="31"/>
      <c r="AI859" s="31"/>
      <c r="AJ859" s="31"/>
      <c r="AK859" s="31"/>
      <c r="AL859" s="31"/>
      <c r="AM859" s="31"/>
      <c r="AN859" s="31"/>
      <c r="AO859" s="31"/>
      <c r="AP859" s="31"/>
    </row>
    <row r="860" ht="15.75" customHeight="1">
      <c r="A860" s="1321" t="s">
        <v>30</v>
      </c>
      <c r="B860" s="31"/>
      <c r="C860" s="31"/>
      <c r="D860" s="31"/>
      <c r="E860" s="31"/>
      <c r="F860" s="31"/>
      <c r="G860" s="31"/>
      <c r="H860" s="31"/>
      <c r="I860" s="31"/>
      <c r="J860" s="31"/>
      <c r="K860" s="31"/>
      <c r="L860" s="31"/>
      <c r="M860" s="31"/>
      <c r="N860" s="2"/>
      <c r="O860" s="31"/>
      <c r="P860" s="31"/>
      <c r="Q860" s="31"/>
      <c r="R860" s="1181"/>
      <c r="S860" s="31"/>
      <c r="T860" s="31"/>
      <c r="U860" s="2"/>
      <c r="V860" s="11"/>
      <c r="W860" s="31"/>
      <c r="X860" s="2"/>
      <c r="Y860" s="1383"/>
      <c r="Z860" s="31"/>
      <c r="AA860" s="2"/>
      <c r="AB860" s="31"/>
      <c r="AC860" s="31"/>
      <c r="AD860" s="31"/>
      <c r="AE860" s="31"/>
      <c r="AF860" s="31"/>
      <c r="AG860" s="31"/>
      <c r="AH860" s="31"/>
      <c r="AI860" s="31"/>
      <c r="AJ860" s="31"/>
      <c r="AK860" s="31"/>
      <c r="AL860" s="31"/>
      <c r="AM860" s="31"/>
      <c r="AN860" s="31"/>
      <c r="AO860" s="31"/>
      <c r="AP860" s="31"/>
    </row>
    <row r="861" ht="15.75" customHeight="1">
      <c r="A861" s="1321" t="s">
        <v>30</v>
      </c>
      <c r="B861" s="31"/>
      <c r="C861" s="31"/>
      <c r="D861" s="31"/>
      <c r="E861" s="31"/>
      <c r="F861" s="31"/>
      <c r="G861" s="31"/>
      <c r="H861" s="31"/>
      <c r="I861" s="31"/>
      <c r="J861" s="31"/>
      <c r="K861" s="31"/>
      <c r="L861" s="31"/>
      <c r="M861" s="31"/>
      <c r="N861" s="2"/>
      <c r="O861" s="31"/>
      <c r="P861" s="31"/>
      <c r="Q861" s="31"/>
      <c r="R861" s="1181"/>
      <c r="S861" s="31"/>
      <c r="T861" s="31"/>
      <c r="U861" s="2"/>
      <c r="V861" s="11"/>
      <c r="W861" s="31"/>
      <c r="X861" s="2"/>
      <c r="Y861" s="1383"/>
      <c r="Z861" s="31"/>
      <c r="AA861" s="2"/>
      <c r="AB861" s="31"/>
      <c r="AC861" s="31"/>
      <c r="AD861" s="31"/>
      <c r="AE861" s="31"/>
      <c r="AF861" s="31"/>
      <c r="AG861" s="31"/>
      <c r="AH861" s="31"/>
      <c r="AI861" s="31"/>
      <c r="AJ861" s="31"/>
      <c r="AK861" s="31"/>
      <c r="AL861" s="31"/>
      <c r="AM861" s="31"/>
      <c r="AN861" s="31"/>
      <c r="AO861" s="31"/>
      <c r="AP861" s="31"/>
    </row>
    <row r="862" ht="15.75" customHeight="1">
      <c r="A862" s="1321" t="s">
        <v>30</v>
      </c>
      <c r="B862" s="31"/>
      <c r="C862" s="31"/>
      <c r="D862" s="31"/>
      <c r="E862" s="31"/>
      <c r="F862" s="31"/>
      <c r="G862" s="31"/>
      <c r="H862" s="31"/>
      <c r="I862" s="31"/>
      <c r="J862" s="31"/>
      <c r="K862" s="31"/>
      <c r="L862" s="31"/>
      <c r="M862" s="31"/>
      <c r="N862" s="2"/>
      <c r="O862" s="31"/>
      <c r="P862" s="31"/>
      <c r="Q862" s="31"/>
      <c r="R862" s="1181"/>
      <c r="S862" s="31"/>
      <c r="T862" s="31"/>
      <c r="U862" s="2"/>
      <c r="V862" s="11"/>
      <c r="W862" s="31"/>
      <c r="X862" s="2"/>
      <c r="Y862" s="1383"/>
      <c r="Z862" s="31"/>
      <c r="AA862" s="2"/>
      <c r="AB862" s="31"/>
      <c r="AC862" s="31"/>
      <c r="AD862" s="31"/>
      <c r="AE862" s="31"/>
      <c r="AF862" s="31"/>
      <c r="AG862" s="31"/>
      <c r="AH862" s="31"/>
      <c r="AI862" s="31"/>
      <c r="AJ862" s="31"/>
      <c r="AK862" s="31"/>
      <c r="AL862" s="31"/>
      <c r="AM862" s="31"/>
      <c r="AN862" s="31"/>
      <c r="AO862" s="31"/>
      <c r="AP862" s="31"/>
    </row>
    <row r="863" ht="15.75" customHeight="1">
      <c r="A863" s="1321" t="s">
        <v>30</v>
      </c>
      <c r="B863" s="31"/>
      <c r="C863" s="31"/>
      <c r="D863" s="31"/>
      <c r="E863" s="31"/>
      <c r="F863" s="31"/>
      <c r="G863" s="31"/>
      <c r="H863" s="31"/>
      <c r="I863" s="31"/>
      <c r="J863" s="31"/>
      <c r="K863" s="31"/>
      <c r="L863" s="31"/>
      <c r="M863" s="31"/>
      <c r="N863" s="2"/>
      <c r="O863" s="31"/>
      <c r="P863" s="31"/>
      <c r="Q863" s="31"/>
      <c r="R863" s="1181"/>
      <c r="S863" s="31"/>
      <c r="T863" s="31"/>
      <c r="U863" s="2"/>
      <c r="V863" s="11"/>
      <c r="W863" s="31"/>
      <c r="X863" s="2"/>
      <c r="Y863" s="1383"/>
      <c r="Z863" s="31"/>
      <c r="AA863" s="2"/>
      <c r="AB863" s="31"/>
      <c r="AC863" s="31"/>
      <c r="AD863" s="31"/>
      <c r="AE863" s="31"/>
      <c r="AF863" s="31"/>
      <c r="AG863" s="31"/>
      <c r="AH863" s="31"/>
      <c r="AI863" s="31"/>
      <c r="AJ863" s="31"/>
      <c r="AK863" s="31"/>
      <c r="AL863" s="31"/>
      <c r="AM863" s="31"/>
      <c r="AN863" s="31"/>
      <c r="AO863" s="31"/>
      <c r="AP863" s="31"/>
    </row>
    <row r="864" ht="15.75" customHeight="1">
      <c r="A864" s="1321" t="s">
        <v>30</v>
      </c>
      <c r="B864" s="31"/>
      <c r="C864" s="31"/>
      <c r="D864" s="31"/>
      <c r="E864" s="31"/>
      <c r="F864" s="31"/>
      <c r="G864" s="31"/>
      <c r="H864" s="31"/>
      <c r="I864" s="31"/>
      <c r="J864" s="31"/>
      <c r="K864" s="31"/>
      <c r="L864" s="31"/>
      <c r="M864" s="31"/>
      <c r="N864" s="2"/>
      <c r="O864" s="31"/>
      <c r="P864" s="31"/>
      <c r="Q864" s="31"/>
      <c r="R864" s="1181"/>
      <c r="S864" s="31"/>
      <c r="T864" s="31"/>
      <c r="U864" s="2"/>
      <c r="V864" s="11"/>
      <c r="W864" s="31"/>
      <c r="X864" s="2"/>
      <c r="Y864" s="1383"/>
      <c r="Z864" s="31"/>
      <c r="AA864" s="2"/>
      <c r="AB864" s="31"/>
      <c r="AC864" s="31"/>
      <c r="AD864" s="31"/>
      <c r="AE864" s="31"/>
      <c r="AF864" s="31"/>
      <c r="AG864" s="31"/>
      <c r="AH864" s="31"/>
      <c r="AI864" s="31"/>
      <c r="AJ864" s="31"/>
      <c r="AK864" s="31"/>
      <c r="AL864" s="31"/>
      <c r="AM864" s="31"/>
      <c r="AN864" s="31"/>
      <c r="AO864" s="31"/>
      <c r="AP864" s="31"/>
    </row>
    <row r="865" ht="15.75" customHeight="1">
      <c r="A865" s="1321" t="s">
        <v>30</v>
      </c>
      <c r="B865" s="31"/>
      <c r="C865" s="31"/>
      <c r="D865" s="31"/>
      <c r="E865" s="31"/>
      <c r="F865" s="31"/>
      <c r="G865" s="31"/>
      <c r="H865" s="31"/>
      <c r="I865" s="31"/>
      <c r="J865" s="31"/>
      <c r="K865" s="31"/>
      <c r="L865" s="31"/>
      <c r="M865" s="31"/>
      <c r="N865" s="2"/>
      <c r="O865" s="31"/>
      <c r="P865" s="31"/>
      <c r="Q865" s="31"/>
      <c r="R865" s="1181"/>
      <c r="S865" s="31"/>
      <c r="T865" s="31"/>
      <c r="U865" s="2"/>
      <c r="V865" s="11"/>
      <c r="W865" s="31"/>
      <c r="X865" s="2"/>
      <c r="Y865" s="1383"/>
      <c r="Z865" s="31"/>
      <c r="AA865" s="2"/>
      <c r="AB865" s="31"/>
      <c r="AC865" s="31"/>
      <c r="AD865" s="31"/>
      <c r="AE865" s="31"/>
      <c r="AF865" s="31"/>
      <c r="AG865" s="31"/>
      <c r="AH865" s="31"/>
      <c r="AI865" s="31"/>
      <c r="AJ865" s="31"/>
      <c r="AK865" s="31"/>
      <c r="AL865" s="31"/>
      <c r="AM865" s="31"/>
      <c r="AN865" s="31"/>
      <c r="AO865" s="31"/>
      <c r="AP865" s="31"/>
    </row>
    <row r="866" ht="15.75" customHeight="1">
      <c r="A866" s="1321" t="s">
        <v>30</v>
      </c>
      <c r="B866" s="31"/>
      <c r="C866" s="31"/>
      <c r="D866" s="31"/>
      <c r="E866" s="31"/>
      <c r="F866" s="31"/>
      <c r="G866" s="31"/>
      <c r="H866" s="31"/>
      <c r="I866" s="31"/>
      <c r="J866" s="31"/>
      <c r="K866" s="31"/>
      <c r="L866" s="31"/>
      <c r="M866" s="31"/>
      <c r="N866" s="2"/>
      <c r="O866" s="31"/>
      <c r="P866" s="31"/>
      <c r="Q866" s="31"/>
      <c r="R866" s="1181"/>
      <c r="S866" s="31"/>
      <c r="T866" s="31"/>
      <c r="U866" s="2"/>
      <c r="V866" s="11"/>
      <c r="W866" s="31"/>
      <c r="X866" s="2"/>
      <c r="Y866" s="1383"/>
      <c r="Z866" s="31"/>
      <c r="AA866" s="2"/>
      <c r="AB866" s="31"/>
      <c r="AC866" s="31"/>
      <c r="AD866" s="31"/>
      <c r="AE866" s="31"/>
      <c r="AF866" s="31"/>
      <c r="AG866" s="31"/>
      <c r="AH866" s="31"/>
      <c r="AI866" s="31"/>
      <c r="AJ866" s="31"/>
      <c r="AK866" s="31"/>
      <c r="AL866" s="31"/>
      <c r="AM866" s="31"/>
      <c r="AN866" s="31"/>
      <c r="AO866" s="31"/>
      <c r="AP866" s="31"/>
    </row>
    <row r="867" ht="15.75" customHeight="1">
      <c r="A867" s="1321" t="s">
        <v>30</v>
      </c>
      <c r="B867" s="31"/>
      <c r="C867" s="31"/>
      <c r="D867" s="31"/>
      <c r="E867" s="31"/>
      <c r="F867" s="31"/>
      <c r="G867" s="31"/>
      <c r="H867" s="31"/>
      <c r="I867" s="31"/>
      <c r="J867" s="31"/>
      <c r="K867" s="31"/>
      <c r="L867" s="31"/>
      <c r="M867" s="31"/>
      <c r="N867" s="2"/>
      <c r="O867" s="31"/>
      <c r="P867" s="31"/>
      <c r="Q867" s="31"/>
      <c r="R867" s="1181"/>
      <c r="S867" s="31"/>
      <c r="T867" s="31"/>
      <c r="U867" s="2"/>
      <c r="V867" s="11"/>
      <c r="W867" s="31"/>
      <c r="X867" s="2"/>
      <c r="Y867" s="1383"/>
      <c r="Z867" s="31"/>
      <c r="AA867" s="2"/>
      <c r="AB867" s="31"/>
      <c r="AC867" s="31"/>
      <c r="AD867" s="31"/>
      <c r="AE867" s="31"/>
      <c r="AF867" s="31"/>
      <c r="AG867" s="31"/>
      <c r="AH867" s="31"/>
      <c r="AI867" s="31"/>
      <c r="AJ867" s="31"/>
      <c r="AK867" s="31"/>
      <c r="AL867" s="31"/>
      <c r="AM867" s="31"/>
      <c r="AN867" s="31"/>
      <c r="AO867" s="31"/>
      <c r="AP867" s="31"/>
    </row>
    <row r="868" ht="15.75" customHeight="1">
      <c r="A868" s="1321" t="s">
        <v>30</v>
      </c>
      <c r="B868" s="31"/>
      <c r="C868" s="31"/>
      <c r="D868" s="31"/>
      <c r="E868" s="31"/>
      <c r="F868" s="31"/>
      <c r="G868" s="31"/>
      <c r="H868" s="31"/>
      <c r="I868" s="31"/>
      <c r="J868" s="31"/>
      <c r="K868" s="31"/>
      <c r="L868" s="31"/>
      <c r="M868" s="31"/>
      <c r="N868" s="2"/>
      <c r="O868" s="31"/>
      <c r="P868" s="31"/>
      <c r="Q868" s="31"/>
      <c r="R868" s="1181"/>
      <c r="S868" s="31"/>
      <c r="T868" s="31"/>
      <c r="U868" s="2"/>
      <c r="V868" s="11"/>
      <c r="W868" s="31"/>
      <c r="X868" s="2"/>
      <c r="Y868" s="1383"/>
      <c r="Z868" s="31"/>
      <c r="AA868" s="2"/>
      <c r="AB868" s="31"/>
      <c r="AC868" s="31"/>
      <c r="AD868" s="31"/>
      <c r="AE868" s="31"/>
      <c r="AF868" s="31"/>
      <c r="AG868" s="31"/>
      <c r="AH868" s="31"/>
      <c r="AI868" s="31"/>
      <c r="AJ868" s="31"/>
      <c r="AK868" s="31"/>
      <c r="AL868" s="31"/>
      <c r="AM868" s="31"/>
      <c r="AN868" s="31"/>
      <c r="AO868" s="31"/>
      <c r="AP868" s="31"/>
    </row>
    <row r="869" ht="15.75" customHeight="1">
      <c r="A869" s="1321" t="s">
        <v>30</v>
      </c>
      <c r="B869" s="31"/>
      <c r="C869" s="31"/>
      <c r="D869" s="31"/>
      <c r="E869" s="31"/>
      <c r="F869" s="31"/>
      <c r="G869" s="31"/>
      <c r="H869" s="31"/>
      <c r="I869" s="31"/>
      <c r="J869" s="31"/>
      <c r="K869" s="31"/>
      <c r="L869" s="31"/>
      <c r="M869" s="31"/>
      <c r="N869" s="2"/>
      <c r="O869" s="31"/>
      <c r="P869" s="31"/>
      <c r="Q869" s="31"/>
      <c r="R869" s="1181"/>
      <c r="S869" s="31"/>
      <c r="T869" s="31"/>
      <c r="U869" s="2"/>
      <c r="V869" s="11"/>
      <c r="W869" s="31"/>
      <c r="X869" s="2"/>
      <c r="Y869" s="1383"/>
      <c r="Z869" s="31"/>
      <c r="AA869" s="2"/>
      <c r="AB869" s="31"/>
      <c r="AC869" s="31"/>
      <c r="AD869" s="31"/>
      <c r="AE869" s="31"/>
      <c r="AF869" s="31"/>
      <c r="AG869" s="31"/>
      <c r="AH869" s="31"/>
      <c r="AI869" s="31"/>
      <c r="AJ869" s="31"/>
      <c r="AK869" s="31"/>
      <c r="AL869" s="31"/>
      <c r="AM869" s="31"/>
      <c r="AN869" s="31"/>
      <c r="AO869" s="31"/>
      <c r="AP869" s="31"/>
    </row>
    <row r="870" ht="15.75" customHeight="1">
      <c r="A870" s="1321" t="s">
        <v>30</v>
      </c>
      <c r="B870" s="31"/>
      <c r="C870" s="31"/>
      <c r="D870" s="31"/>
      <c r="E870" s="31"/>
      <c r="F870" s="31"/>
      <c r="G870" s="31"/>
      <c r="H870" s="31"/>
      <c r="I870" s="31"/>
      <c r="J870" s="31"/>
      <c r="K870" s="31"/>
      <c r="L870" s="31"/>
      <c r="M870" s="31"/>
      <c r="N870" s="2"/>
      <c r="O870" s="31"/>
      <c r="P870" s="31"/>
      <c r="Q870" s="31"/>
      <c r="R870" s="1181"/>
      <c r="S870" s="31"/>
      <c r="T870" s="31"/>
      <c r="U870" s="2"/>
      <c r="V870" s="11"/>
      <c r="W870" s="31"/>
      <c r="X870" s="2"/>
      <c r="Y870" s="1383"/>
      <c r="Z870" s="31"/>
      <c r="AA870" s="2"/>
      <c r="AB870" s="31"/>
      <c r="AC870" s="31"/>
      <c r="AD870" s="31"/>
      <c r="AE870" s="31"/>
      <c r="AF870" s="31"/>
      <c r="AG870" s="31"/>
      <c r="AH870" s="31"/>
      <c r="AI870" s="31"/>
      <c r="AJ870" s="31"/>
      <c r="AK870" s="31"/>
      <c r="AL870" s="31"/>
      <c r="AM870" s="31"/>
      <c r="AN870" s="31"/>
      <c r="AO870" s="31"/>
      <c r="AP870" s="31"/>
    </row>
    <row r="871" ht="15.75" customHeight="1">
      <c r="A871" s="1321" t="s">
        <v>30</v>
      </c>
      <c r="B871" s="31"/>
      <c r="C871" s="31"/>
      <c r="D871" s="31"/>
      <c r="E871" s="31"/>
      <c r="F871" s="31"/>
      <c r="G871" s="31"/>
      <c r="H871" s="31"/>
      <c r="I871" s="31"/>
      <c r="J871" s="31"/>
      <c r="K871" s="31"/>
      <c r="L871" s="31"/>
      <c r="M871" s="31"/>
      <c r="N871" s="2"/>
      <c r="O871" s="31"/>
      <c r="P871" s="31"/>
      <c r="Q871" s="31"/>
      <c r="R871" s="1181"/>
      <c r="S871" s="31"/>
      <c r="T871" s="31"/>
      <c r="U871" s="2"/>
      <c r="V871" s="11"/>
      <c r="W871" s="31"/>
      <c r="X871" s="2"/>
      <c r="Y871" s="1383"/>
      <c r="Z871" s="31"/>
      <c r="AA871" s="2"/>
      <c r="AB871" s="31"/>
      <c r="AC871" s="31"/>
      <c r="AD871" s="31"/>
      <c r="AE871" s="31"/>
      <c r="AF871" s="31"/>
      <c r="AG871" s="31"/>
      <c r="AH871" s="31"/>
      <c r="AI871" s="31"/>
      <c r="AJ871" s="31"/>
      <c r="AK871" s="31"/>
      <c r="AL871" s="31"/>
      <c r="AM871" s="31"/>
      <c r="AN871" s="31"/>
      <c r="AO871" s="31"/>
      <c r="AP871" s="31"/>
    </row>
    <row r="872" ht="15.75" customHeight="1">
      <c r="A872" s="1321" t="s">
        <v>30</v>
      </c>
      <c r="B872" s="31"/>
      <c r="C872" s="31"/>
      <c r="D872" s="31"/>
      <c r="E872" s="31"/>
      <c r="F872" s="31"/>
      <c r="G872" s="31"/>
      <c r="H872" s="31"/>
      <c r="I872" s="31"/>
      <c r="J872" s="31"/>
      <c r="K872" s="31"/>
      <c r="L872" s="31"/>
      <c r="M872" s="31"/>
      <c r="N872" s="2"/>
      <c r="O872" s="31"/>
      <c r="P872" s="31"/>
      <c r="Q872" s="31"/>
      <c r="R872" s="1181"/>
      <c r="S872" s="31"/>
      <c r="T872" s="31"/>
      <c r="U872" s="2"/>
      <c r="V872" s="11"/>
      <c r="W872" s="31"/>
      <c r="X872" s="2"/>
      <c r="Y872" s="1383"/>
      <c r="Z872" s="31"/>
      <c r="AA872" s="2"/>
      <c r="AB872" s="31"/>
      <c r="AC872" s="31"/>
      <c r="AD872" s="31"/>
      <c r="AE872" s="31"/>
      <c r="AF872" s="31"/>
      <c r="AG872" s="31"/>
      <c r="AH872" s="31"/>
      <c r="AI872" s="31"/>
      <c r="AJ872" s="31"/>
      <c r="AK872" s="31"/>
      <c r="AL872" s="31"/>
      <c r="AM872" s="31"/>
      <c r="AN872" s="31"/>
      <c r="AO872" s="31"/>
      <c r="AP872" s="31"/>
    </row>
    <row r="873" ht="15.75" customHeight="1">
      <c r="A873" s="1321" t="s">
        <v>30</v>
      </c>
      <c r="B873" s="31"/>
      <c r="C873" s="31"/>
      <c r="D873" s="31"/>
      <c r="E873" s="31"/>
      <c r="F873" s="31"/>
      <c r="G873" s="31"/>
      <c r="H873" s="31"/>
      <c r="I873" s="31"/>
      <c r="J873" s="31"/>
      <c r="K873" s="31"/>
      <c r="L873" s="31"/>
      <c r="M873" s="31"/>
      <c r="N873" s="2"/>
      <c r="O873" s="31"/>
      <c r="P873" s="31"/>
      <c r="Q873" s="31"/>
      <c r="R873" s="1181"/>
      <c r="S873" s="31"/>
      <c r="T873" s="31"/>
      <c r="U873" s="2"/>
      <c r="V873" s="11"/>
      <c r="W873" s="31"/>
      <c r="X873" s="2"/>
      <c r="Y873" s="1383"/>
      <c r="Z873" s="31"/>
      <c r="AA873" s="2"/>
      <c r="AB873" s="31"/>
      <c r="AC873" s="31"/>
      <c r="AD873" s="31"/>
      <c r="AE873" s="31"/>
      <c r="AF873" s="31"/>
      <c r="AG873" s="31"/>
      <c r="AH873" s="31"/>
      <c r="AI873" s="31"/>
      <c r="AJ873" s="31"/>
      <c r="AK873" s="31"/>
      <c r="AL873" s="31"/>
      <c r="AM873" s="31"/>
      <c r="AN873" s="31"/>
      <c r="AO873" s="31"/>
      <c r="AP873" s="31"/>
    </row>
    <row r="874" ht="15.75" customHeight="1">
      <c r="A874" s="1321" t="s">
        <v>30</v>
      </c>
      <c r="B874" s="31"/>
      <c r="C874" s="31"/>
      <c r="D874" s="31"/>
      <c r="E874" s="31"/>
      <c r="F874" s="31"/>
      <c r="G874" s="31"/>
      <c r="H874" s="31"/>
      <c r="I874" s="31"/>
      <c r="J874" s="31"/>
      <c r="K874" s="31"/>
      <c r="L874" s="31"/>
      <c r="M874" s="31"/>
      <c r="N874" s="2"/>
      <c r="O874" s="31"/>
      <c r="P874" s="31"/>
      <c r="Q874" s="31"/>
      <c r="R874" s="1181"/>
      <c r="S874" s="31"/>
      <c r="T874" s="31"/>
      <c r="U874" s="2"/>
      <c r="V874" s="11"/>
      <c r="W874" s="31"/>
      <c r="X874" s="2"/>
      <c r="Y874" s="1383"/>
      <c r="Z874" s="31"/>
      <c r="AA874" s="2"/>
      <c r="AB874" s="31"/>
      <c r="AC874" s="31"/>
      <c r="AD874" s="31"/>
      <c r="AE874" s="31"/>
      <c r="AF874" s="31"/>
      <c r="AG874" s="31"/>
      <c r="AH874" s="31"/>
      <c r="AI874" s="31"/>
      <c r="AJ874" s="31"/>
      <c r="AK874" s="31"/>
      <c r="AL874" s="31"/>
      <c r="AM874" s="31"/>
      <c r="AN874" s="31"/>
      <c r="AO874" s="31"/>
      <c r="AP874" s="31"/>
    </row>
    <row r="875" ht="15.75" customHeight="1">
      <c r="A875" s="1321" t="s">
        <v>30</v>
      </c>
      <c r="B875" s="31"/>
      <c r="C875" s="31"/>
      <c r="D875" s="31"/>
      <c r="E875" s="31"/>
      <c r="F875" s="31"/>
      <c r="G875" s="31"/>
      <c r="H875" s="31"/>
      <c r="I875" s="31"/>
      <c r="J875" s="31"/>
      <c r="K875" s="31"/>
      <c r="L875" s="31"/>
      <c r="M875" s="31"/>
      <c r="N875" s="2"/>
      <c r="O875" s="31"/>
      <c r="P875" s="31"/>
      <c r="Q875" s="31"/>
      <c r="R875" s="1181"/>
      <c r="S875" s="31"/>
      <c r="T875" s="31"/>
      <c r="U875" s="2"/>
      <c r="V875" s="11"/>
      <c r="W875" s="31"/>
      <c r="X875" s="2"/>
      <c r="Y875" s="1383"/>
      <c r="Z875" s="31"/>
      <c r="AA875" s="2"/>
      <c r="AB875" s="31"/>
      <c r="AC875" s="31"/>
      <c r="AD875" s="31"/>
      <c r="AE875" s="31"/>
      <c r="AF875" s="31"/>
      <c r="AG875" s="31"/>
      <c r="AH875" s="31"/>
      <c r="AI875" s="31"/>
      <c r="AJ875" s="31"/>
      <c r="AK875" s="31"/>
      <c r="AL875" s="31"/>
      <c r="AM875" s="31"/>
      <c r="AN875" s="31"/>
      <c r="AO875" s="31"/>
      <c r="AP875" s="31"/>
    </row>
    <row r="876" ht="15.75" customHeight="1">
      <c r="A876" s="1321" t="s">
        <v>30</v>
      </c>
      <c r="B876" s="31"/>
      <c r="C876" s="31"/>
      <c r="D876" s="31"/>
      <c r="E876" s="31"/>
      <c r="F876" s="31"/>
      <c r="G876" s="31"/>
      <c r="H876" s="31"/>
      <c r="I876" s="31"/>
      <c r="J876" s="31"/>
      <c r="K876" s="31"/>
      <c r="L876" s="31"/>
      <c r="M876" s="31"/>
      <c r="N876" s="2"/>
      <c r="O876" s="31"/>
      <c r="P876" s="31"/>
      <c r="Q876" s="31"/>
      <c r="R876" s="1181"/>
      <c r="S876" s="31"/>
      <c r="T876" s="31"/>
      <c r="U876" s="2"/>
      <c r="V876" s="11"/>
      <c r="W876" s="31"/>
      <c r="X876" s="2"/>
      <c r="Y876" s="1383"/>
      <c r="Z876" s="31"/>
      <c r="AA876" s="2"/>
      <c r="AB876" s="31"/>
      <c r="AC876" s="31"/>
      <c r="AD876" s="31"/>
      <c r="AE876" s="31"/>
      <c r="AF876" s="31"/>
      <c r="AG876" s="31"/>
      <c r="AH876" s="31"/>
      <c r="AI876" s="31"/>
      <c r="AJ876" s="31"/>
      <c r="AK876" s="31"/>
      <c r="AL876" s="31"/>
      <c r="AM876" s="31"/>
      <c r="AN876" s="31"/>
      <c r="AO876" s="31"/>
      <c r="AP876" s="31"/>
    </row>
    <row r="877" ht="15.75" customHeight="1">
      <c r="A877" s="1321" t="s">
        <v>30</v>
      </c>
      <c r="B877" s="31"/>
      <c r="C877" s="31"/>
      <c r="D877" s="31"/>
      <c r="E877" s="31"/>
      <c r="F877" s="31"/>
      <c r="G877" s="31"/>
      <c r="H877" s="31"/>
      <c r="I877" s="31"/>
      <c r="J877" s="31"/>
      <c r="K877" s="31"/>
      <c r="L877" s="31"/>
      <c r="M877" s="31"/>
      <c r="N877" s="2"/>
      <c r="O877" s="31"/>
      <c r="P877" s="31"/>
      <c r="Q877" s="31"/>
      <c r="R877" s="1181"/>
      <c r="S877" s="31"/>
      <c r="T877" s="31"/>
      <c r="U877" s="2"/>
      <c r="V877" s="11"/>
      <c r="W877" s="31"/>
      <c r="X877" s="2"/>
      <c r="Y877" s="1383"/>
      <c r="Z877" s="31"/>
      <c r="AA877" s="2"/>
      <c r="AB877" s="31"/>
      <c r="AC877" s="31"/>
      <c r="AD877" s="31"/>
      <c r="AE877" s="31"/>
      <c r="AF877" s="31"/>
      <c r="AG877" s="31"/>
      <c r="AH877" s="31"/>
      <c r="AI877" s="31"/>
      <c r="AJ877" s="31"/>
      <c r="AK877" s="31"/>
      <c r="AL877" s="31"/>
      <c r="AM877" s="31"/>
      <c r="AN877" s="31"/>
      <c r="AO877" s="31"/>
      <c r="AP877" s="31"/>
    </row>
    <row r="878" ht="15.75" customHeight="1">
      <c r="A878" s="1321" t="s">
        <v>30</v>
      </c>
      <c r="B878" s="31"/>
      <c r="C878" s="31"/>
      <c r="D878" s="31"/>
      <c r="E878" s="31"/>
      <c r="F878" s="31"/>
      <c r="G878" s="31"/>
      <c r="H878" s="31"/>
      <c r="I878" s="31"/>
      <c r="J878" s="31"/>
      <c r="K878" s="31"/>
      <c r="L878" s="31"/>
      <c r="M878" s="31"/>
      <c r="N878" s="2"/>
      <c r="O878" s="31"/>
      <c r="P878" s="31"/>
      <c r="Q878" s="31"/>
      <c r="R878" s="1181"/>
      <c r="S878" s="31"/>
      <c r="T878" s="31"/>
      <c r="U878" s="2"/>
      <c r="V878" s="11"/>
      <c r="W878" s="31"/>
      <c r="X878" s="2"/>
      <c r="Y878" s="1383"/>
      <c r="Z878" s="31"/>
      <c r="AA878" s="2"/>
      <c r="AB878" s="31"/>
      <c r="AC878" s="31"/>
      <c r="AD878" s="31"/>
      <c r="AE878" s="31"/>
      <c r="AF878" s="31"/>
      <c r="AG878" s="31"/>
      <c r="AH878" s="31"/>
      <c r="AI878" s="31"/>
      <c r="AJ878" s="31"/>
      <c r="AK878" s="31"/>
      <c r="AL878" s="31"/>
      <c r="AM878" s="31"/>
      <c r="AN878" s="31"/>
      <c r="AO878" s="31"/>
      <c r="AP878" s="31"/>
    </row>
    <row r="879" ht="15.75" customHeight="1">
      <c r="A879" s="1321" t="s">
        <v>30</v>
      </c>
      <c r="B879" s="31"/>
      <c r="C879" s="31"/>
      <c r="D879" s="31"/>
      <c r="E879" s="31"/>
      <c r="F879" s="31"/>
      <c r="G879" s="31"/>
      <c r="H879" s="31"/>
      <c r="I879" s="31"/>
      <c r="J879" s="31"/>
      <c r="K879" s="31"/>
      <c r="L879" s="31"/>
      <c r="M879" s="31"/>
      <c r="N879" s="2"/>
      <c r="O879" s="31"/>
      <c r="P879" s="31"/>
      <c r="Q879" s="31"/>
      <c r="R879" s="1181"/>
      <c r="S879" s="31"/>
      <c r="T879" s="31"/>
      <c r="U879" s="2"/>
      <c r="V879" s="11"/>
      <c r="W879" s="31"/>
      <c r="X879" s="2"/>
      <c r="Y879" s="1383"/>
      <c r="Z879" s="31"/>
      <c r="AA879" s="2"/>
      <c r="AB879" s="31"/>
      <c r="AC879" s="31"/>
      <c r="AD879" s="31"/>
      <c r="AE879" s="31"/>
      <c r="AF879" s="31"/>
      <c r="AG879" s="31"/>
      <c r="AH879" s="31"/>
      <c r="AI879" s="31"/>
      <c r="AJ879" s="31"/>
      <c r="AK879" s="31"/>
      <c r="AL879" s="31"/>
      <c r="AM879" s="31"/>
      <c r="AN879" s="31"/>
      <c r="AO879" s="31"/>
      <c r="AP879" s="31"/>
    </row>
    <row r="880" ht="15.75" customHeight="1">
      <c r="A880" s="1321" t="s">
        <v>30</v>
      </c>
      <c r="B880" s="31"/>
      <c r="C880" s="31"/>
      <c r="D880" s="31"/>
      <c r="E880" s="31"/>
      <c r="F880" s="31"/>
      <c r="G880" s="31"/>
      <c r="H880" s="31"/>
      <c r="I880" s="31"/>
      <c r="J880" s="31"/>
      <c r="K880" s="31"/>
      <c r="L880" s="31"/>
      <c r="M880" s="31"/>
      <c r="N880" s="2"/>
      <c r="O880" s="31"/>
      <c r="P880" s="31"/>
      <c r="Q880" s="31"/>
      <c r="R880" s="1181"/>
      <c r="S880" s="31"/>
      <c r="T880" s="31"/>
      <c r="U880" s="2"/>
      <c r="V880" s="11"/>
      <c r="W880" s="31"/>
      <c r="X880" s="2"/>
      <c r="Y880" s="1383"/>
      <c r="Z880" s="31"/>
      <c r="AA880" s="2"/>
      <c r="AB880" s="31"/>
      <c r="AC880" s="31"/>
      <c r="AD880" s="31"/>
      <c r="AE880" s="31"/>
      <c r="AF880" s="31"/>
      <c r="AG880" s="31"/>
      <c r="AH880" s="31"/>
      <c r="AI880" s="31"/>
      <c r="AJ880" s="31"/>
      <c r="AK880" s="31"/>
      <c r="AL880" s="31"/>
      <c r="AM880" s="31"/>
      <c r="AN880" s="31"/>
      <c r="AO880" s="31"/>
      <c r="AP880" s="31"/>
    </row>
    <row r="881" ht="15.75" customHeight="1">
      <c r="A881" s="1321" t="s">
        <v>30</v>
      </c>
      <c r="B881" s="31"/>
      <c r="C881" s="31"/>
      <c r="D881" s="31"/>
      <c r="E881" s="31"/>
      <c r="F881" s="31"/>
      <c r="G881" s="31"/>
      <c r="H881" s="31"/>
      <c r="I881" s="31"/>
      <c r="J881" s="31"/>
      <c r="K881" s="31"/>
      <c r="L881" s="31"/>
      <c r="M881" s="31"/>
      <c r="N881" s="2"/>
      <c r="O881" s="31"/>
      <c r="P881" s="31"/>
      <c r="Q881" s="31"/>
      <c r="R881" s="1181"/>
      <c r="S881" s="31"/>
      <c r="T881" s="31"/>
      <c r="U881" s="2"/>
      <c r="V881" s="11"/>
      <c r="W881" s="31"/>
      <c r="X881" s="2"/>
      <c r="Y881" s="1383"/>
      <c r="Z881" s="31"/>
      <c r="AA881" s="2"/>
      <c r="AB881" s="31"/>
      <c r="AC881" s="31"/>
      <c r="AD881" s="31"/>
      <c r="AE881" s="31"/>
      <c r="AF881" s="31"/>
      <c r="AG881" s="31"/>
      <c r="AH881" s="31"/>
      <c r="AI881" s="31"/>
      <c r="AJ881" s="31"/>
      <c r="AK881" s="31"/>
      <c r="AL881" s="31"/>
      <c r="AM881" s="31"/>
      <c r="AN881" s="31"/>
      <c r="AO881" s="31"/>
      <c r="AP881" s="31"/>
    </row>
    <row r="882" ht="15.75" customHeight="1">
      <c r="A882" s="1321" t="s">
        <v>30</v>
      </c>
      <c r="B882" s="31"/>
      <c r="C882" s="31"/>
      <c r="D882" s="31"/>
      <c r="E882" s="31"/>
      <c r="F882" s="31"/>
      <c r="G882" s="31"/>
      <c r="H882" s="31"/>
      <c r="I882" s="31"/>
      <c r="J882" s="31"/>
      <c r="K882" s="31"/>
      <c r="L882" s="31"/>
      <c r="M882" s="31"/>
      <c r="N882" s="2"/>
      <c r="O882" s="31"/>
      <c r="P882" s="31"/>
      <c r="Q882" s="31"/>
      <c r="R882" s="1181"/>
      <c r="S882" s="31"/>
      <c r="T882" s="31"/>
      <c r="U882" s="2"/>
      <c r="V882" s="11"/>
      <c r="W882" s="31"/>
      <c r="X882" s="2"/>
      <c r="Y882" s="1383"/>
      <c r="Z882" s="31"/>
      <c r="AA882" s="2"/>
      <c r="AB882" s="31"/>
      <c r="AC882" s="31"/>
      <c r="AD882" s="31"/>
      <c r="AE882" s="31"/>
      <c r="AF882" s="31"/>
      <c r="AG882" s="31"/>
      <c r="AH882" s="31"/>
      <c r="AI882" s="31"/>
      <c r="AJ882" s="31"/>
      <c r="AK882" s="31"/>
      <c r="AL882" s="31"/>
      <c r="AM882" s="31"/>
      <c r="AN882" s="31"/>
      <c r="AO882" s="31"/>
      <c r="AP882" s="31"/>
    </row>
    <row r="883" ht="15.75" customHeight="1">
      <c r="A883" s="1321" t="s">
        <v>30</v>
      </c>
      <c r="B883" s="31"/>
      <c r="C883" s="31"/>
      <c r="D883" s="31"/>
      <c r="E883" s="31"/>
      <c r="F883" s="31"/>
      <c r="G883" s="31"/>
      <c r="H883" s="31"/>
      <c r="I883" s="31"/>
      <c r="J883" s="31"/>
      <c r="K883" s="31"/>
      <c r="L883" s="31"/>
      <c r="M883" s="31"/>
      <c r="N883" s="2"/>
      <c r="O883" s="31"/>
      <c r="P883" s="31"/>
      <c r="Q883" s="31"/>
      <c r="R883" s="1181"/>
      <c r="S883" s="31"/>
      <c r="T883" s="31"/>
      <c r="U883" s="2"/>
      <c r="V883" s="11"/>
      <c r="W883" s="31"/>
      <c r="X883" s="2"/>
      <c r="Y883" s="1383"/>
      <c r="Z883" s="31"/>
      <c r="AA883" s="2"/>
      <c r="AB883" s="31"/>
      <c r="AC883" s="31"/>
      <c r="AD883" s="31"/>
      <c r="AE883" s="31"/>
      <c r="AF883" s="31"/>
      <c r="AG883" s="31"/>
      <c r="AH883" s="31"/>
      <c r="AI883" s="31"/>
      <c r="AJ883" s="31"/>
      <c r="AK883" s="31"/>
      <c r="AL883" s="31"/>
      <c r="AM883" s="31"/>
      <c r="AN883" s="31"/>
      <c r="AO883" s="31"/>
      <c r="AP883" s="31"/>
    </row>
    <row r="884" ht="15.75" customHeight="1">
      <c r="A884" s="1321" t="s">
        <v>30</v>
      </c>
      <c r="B884" s="31"/>
      <c r="C884" s="31"/>
      <c r="D884" s="31"/>
      <c r="E884" s="31"/>
      <c r="F884" s="31"/>
      <c r="G884" s="31"/>
      <c r="H884" s="31"/>
      <c r="I884" s="31"/>
      <c r="J884" s="31"/>
      <c r="K884" s="31"/>
      <c r="L884" s="31"/>
      <c r="M884" s="31"/>
      <c r="N884" s="2"/>
      <c r="O884" s="31"/>
      <c r="P884" s="31"/>
      <c r="Q884" s="31"/>
      <c r="R884" s="1181"/>
      <c r="S884" s="31"/>
      <c r="T884" s="31"/>
      <c r="U884" s="2"/>
      <c r="V884" s="11"/>
      <c r="W884" s="31"/>
      <c r="X884" s="2"/>
      <c r="Y884" s="1383"/>
      <c r="Z884" s="31"/>
      <c r="AA884" s="2"/>
      <c r="AB884" s="31"/>
      <c r="AC884" s="31"/>
      <c r="AD884" s="31"/>
      <c r="AE884" s="31"/>
      <c r="AF884" s="31"/>
      <c r="AG884" s="31"/>
      <c r="AH884" s="31"/>
      <c r="AI884" s="31"/>
      <c r="AJ884" s="31"/>
      <c r="AK884" s="31"/>
      <c r="AL884" s="31"/>
      <c r="AM884" s="31"/>
      <c r="AN884" s="31"/>
      <c r="AO884" s="31"/>
      <c r="AP884" s="31"/>
    </row>
    <row r="885" ht="15.75" customHeight="1">
      <c r="A885" s="1321" t="s">
        <v>30</v>
      </c>
      <c r="B885" s="31"/>
      <c r="C885" s="31"/>
      <c r="D885" s="31"/>
      <c r="E885" s="31"/>
      <c r="F885" s="31"/>
      <c r="G885" s="31"/>
      <c r="H885" s="31"/>
      <c r="I885" s="31"/>
      <c r="J885" s="31"/>
      <c r="K885" s="31"/>
      <c r="L885" s="31"/>
      <c r="M885" s="31"/>
      <c r="N885" s="2"/>
      <c r="O885" s="31"/>
      <c r="P885" s="31"/>
      <c r="Q885" s="31"/>
      <c r="R885" s="1181"/>
      <c r="S885" s="31"/>
      <c r="T885" s="31"/>
      <c r="U885" s="2"/>
      <c r="V885" s="11"/>
      <c r="W885" s="31"/>
      <c r="X885" s="2"/>
      <c r="Y885" s="1383"/>
      <c r="Z885" s="31"/>
      <c r="AA885" s="2"/>
      <c r="AB885" s="31"/>
      <c r="AC885" s="31"/>
      <c r="AD885" s="31"/>
      <c r="AE885" s="31"/>
      <c r="AF885" s="31"/>
      <c r="AG885" s="31"/>
      <c r="AH885" s="31"/>
      <c r="AI885" s="31"/>
      <c r="AJ885" s="31"/>
      <c r="AK885" s="31"/>
      <c r="AL885" s="31"/>
      <c r="AM885" s="31"/>
      <c r="AN885" s="31"/>
      <c r="AO885" s="31"/>
      <c r="AP885" s="31"/>
    </row>
    <row r="886" ht="15.75" customHeight="1">
      <c r="A886" s="1321" t="s">
        <v>30</v>
      </c>
      <c r="B886" s="31"/>
      <c r="C886" s="31"/>
      <c r="D886" s="31"/>
      <c r="E886" s="31"/>
      <c r="F886" s="31"/>
      <c r="G886" s="31"/>
      <c r="H886" s="31"/>
      <c r="I886" s="31"/>
      <c r="J886" s="31"/>
      <c r="K886" s="31"/>
      <c r="L886" s="31"/>
      <c r="M886" s="31"/>
      <c r="N886" s="2"/>
      <c r="O886" s="31"/>
      <c r="P886" s="31"/>
      <c r="Q886" s="31"/>
      <c r="R886" s="1181"/>
      <c r="S886" s="31"/>
      <c r="T886" s="31"/>
      <c r="U886" s="2"/>
      <c r="V886" s="11"/>
      <c r="W886" s="31"/>
      <c r="X886" s="2"/>
      <c r="Y886" s="1383"/>
      <c r="Z886" s="31"/>
      <c r="AA886" s="2"/>
      <c r="AB886" s="31"/>
      <c r="AC886" s="31"/>
      <c r="AD886" s="31"/>
      <c r="AE886" s="31"/>
      <c r="AF886" s="31"/>
      <c r="AG886" s="31"/>
      <c r="AH886" s="31"/>
      <c r="AI886" s="31"/>
      <c r="AJ886" s="31"/>
      <c r="AK886" s="31"/>
      <c r="AL886" s="31"/>
      <c r="AM886" s="31"/>
      <c r="AN886" s="31"/>
      <c r="AO886" s="31"/>
      <c r="AP886" s="31"/>
    </row>
    <row r="887" ht="15.75" customHeight="1">
      <c r="A887" s="1321" t="s">
        <v>30</v>
      </c>
      <c r="B887" s="31"/>
      <c r="C887" s="31"/>
      <c r="D887" s="31"/>
      <c r="E887" s="31"/>
      <c r="F887" s="31"/>
      <c r="G887" s="31"/>
      <c r="H887" s="31"/>
      <c r="I887" s="31"/>
      <c r="J887" s="31"/>
      <c r="K887" s="31"/>
      <c r="L887" s="31"/>
      <c r="M887" s="31"/>
      <c r="N887" s="2"/>
      <c r="O887" s="31"/>
      <c r="P887" s="31"/>
      <c r="Q887" s="31"/>
      <c r="R887" s="1181"/>
      <c r="S887" s="31"/>
      <c r="T887" s="31"/>
      <c r="U887" s="2"/>
      <c r="V887" s="11"/>
      <c r="W887" s="31"/>
      <c r="X887" s="2"/>
      <c r="Y887" s="1383"/>
      <c r="Z887" s="31"/>
      <c r="AA887" s="2"/>
      <c r="AB887" s="31"/>
      <c r="AC887" s="31"/>
      <c r="AD887" s="31"/>
      <c r="AE887" s="31"/>
      <c r="AF887" s="31"/>
      <c r="AG887" s="31"/>
      <c r="AH887" s="31"/>
      <c r="AI887" s="31"/>
      <c r="AJ887" s="31"/>
      <c r="AK887" s="31"/>
      <c r="AL887" s="31"/>
      <c r="AM887" s="31"/>
      <c r="AN887" s="31"/>
      <c r="AO887" s="31"/>
      <c r="AP887" s="31"/>
    </row>
    <row r="888" ht="15.75" customHeight="1">
      <c r="A888" s="1321" t="s">
        <v>30</v>
      </c>
      <c r="B888" s="31"/>
      <c r="C888" s="31"/>
      <c r="D888" s="31"/>
      <c r="E888" s="31"/>
      <c r="F888" s="31"/>
      <c r="G888" s="31"/>
      <c r="H888" s="31"/>
      <c r="I888" s="31"/>
      <c r="J888" s="31"/>
      <c r="K888" s="31"/>
      <c r="L888" s="31"/>
      <c r="M888" s="31"/>
      <c r="N888" s="2"/>
      <c r="O888" s="31"/>
      <c r="P888" s="31"/>
      <c r="Q888" s="31"/>
      <c r="R888" s="1181"/>
      <c r="S888" s="31"/>
      <c r="T888" s="31"/>
      <c r="U888" s="2"/>
      <c r="V888" s="11"/>
      <c r="W888" s="31"/>
      <c r="X888" s="2"/>
      <c r="Y888" s="1383"/>
      <c r="Z888" s="31"/>
      <c r="AA888" s="2"/>
      <c r="AB888" s="31"/>
      <c r="AC888" s="31"/>
      <c r="AD888" s="31"/>
      <c r="AE888" s="31"/>
      <c r="AF888" s="31"/>
      <c r="AG888" s="31"/>
      <c r="AH888" s="31"/>
      <c r="AI888" s="31"/>
      <c r="AJ888" s="31"/>
      <c r="AK888" s="31"/>
      <c r="AL888" s="31"/>
      <c r="AM888" s="31"/>
      <c r="AN888" s="31"/>
      <c r="AO888" s="31"/>
      <c r="AP888" s="31"/>
    </row>
    <row r="889" ht="15.75" customHeight="1">
      <c r="A889" s="1321" t="s">
        <v>30</v>
      </c>
      <c r="B889" s="31"/>
      <c r="C889" s="31"/>
      <c r="D889" s="31"/>
      <c r="E889" s="31"/>
      <c r="F889" s="31"/>
      <c r="G889" s="31"/>
      <c r="H889" s="31"/>
      <c r="I889" s="31"/>
      <c r="J889" s="31"/>
      <c r="K889" s="31"/>
      <c r="L889" s="31"/>
      <c r="M889" s="31"/>
      <c r="N889" s="2"/>
      <c r="O889" s="31"/>
      <c r="P889" s="31"/>
      <c r="Q889" s="31"/>
      <c r="R889" s="1181"/>
      <c r="S889" s="31"/>
      <c r="T889" s="31"/>
      <c r="U889" s="2"/>
      <c r="V889" s="11"/>
      <c r="W889" s="31"/>
      <c r="X889" s="2"/>
      <c r="Y889" s="1383"/>
      <c r="Z889" s="31"/>
      <c r="AA889" s="2"/>
      <c r="AB889" s="31"/>
      <c r="AC889" s="31"/>
      <c r="AD889" s="31"/>
      <c r="AE889" s="31"/>
      <c r="AF889" s="31"/>
      <c r="AG889" s="31"/>
      <c r="AH889" s="31"/>
      <c r="AI889" s="31"/>
      <c r="AJ889" s="31"/>
      <c r="AK889" s="31"/>
      <c r="AL889" s="31"/>
      <c r="AM889" s="31"/>
      <c r="AN889" s="31"/>
      <c r="AO889" s="31"/>
      <c r="AP889" s="31"/>
    </row>
    <row r="890" ht="15.75" customHeight="1">
      <c r="A890" s="1321" t="s">
        <v>30</v>
      </c>
      <c r="B890" s="31"/>
      <c r="C890" s="31"/>
      <c r="D890" s="31"/>
      <c r="E890" s="31"/>
      <c r="F890" s="31"/>
      <c r="G890" s="31"/>
      <c r="H890" s="31"/>
      <c r="I890" s="31"/>
      <c r="J890" s="31"/>
      <c r="K890" s="31"/>
      <c r="L890" s="31"/>
      <c r="M890" s="31"/>
      <c r="N890" s="2"/>
      <c r="O890" s="31"/>
      <c r="P890" s="31"/>
      <c r="Q890" s="31"/>
      <c r="R890" s="1181"/>
      <c r="S890" s="31"/>
      <c r="T890" s="31"/>
      <c r="U890" s="2"/>
      <c r="V890" s="11"/>
      <c r="W890" s="31"/>
      <c r="X890" s="2"/>
      <c r="Y890" s="1383"/>
      <c r="Z890" s="31"/>
      <c r="AA890" s="2"/>
      <c r="AB890" s="31"/>
      <c r="AC890" s="31"/>
      <c r="AD890" s="31"/>
      <c r="AE890" s="31"/>
      <c r="AF890" s="31"/>
      <c r="AG890" s="31"/>
      <c r="AH890" s="31"/>
      <c r="AI890" s="31"/>
      <c r="AJ890" s="31"/>
      <c r="AK890" s="31"/>
      <c r="AL890" s="31"/>
      <c r="AM890" s="31"/>
      <c r="AN890" s="31"/>
      <c r="AO890" s="31"/>
      <c r="AP890" s="31"/>
    </row>
    <row r="891" ht="15.75" customHeight="1">
      <c r="A891" s="1321" t="s">
        <v>30</v>
      </c>
      <c r="B891" s="31"/>
      <c r="C891" s="31"/>
      <c r="D891" s="31"/>
      <c r="E891" s="31"/>
      <c r="F891" s="31"/>
      <c r="G891" s="31"/>
      <c r="H891" s="31"/>
      <c r="I891" s="31"/>
      <c r="J891" s="31"/>
      <c r="K891" s="31"/>
      <c r="L891" s="31"/>
      <c r="M891" s="31"/>
      <c r="N891" s="2"/>
      <c r="O891" s="31"/>
      <c r="P891" s="31"/>
      <c r="Q891" s="31"/>
      <c r="R891" s="1181"/>
      <c r="S891" s="31"/>
      <c r="T891" s="31"/>
      <c r="U891" s="2"/>
      <c r="V891" s="11"/>
      <c r="W891" s="31"/>
      <c r="X891" s="2"/>
      <c r="Y891" s="1383"/>
      <c r="Z891" s="31"/>
      <c r="AA891" s="2"/>
      <c r="AB891" s="31"/>
      <c r="AC891" s="31"/>
      <c r="AD891" s="31"/>
      <c r="AE891" s="31"/>
      <c r="AF891" s="31"/>
      <c r="AG891" s="31"/>
      <c r="AH891" s="31"/>
      <c r="AI891" s="31"/>
      <c r="AJ891" s="31"/>
      <c r="AK891" s="31"/>
      <c r="AL891" s="31"/>
      <c r="AM891" s="31"/>
      <c r="AN891" s="31"/>
      <c r="AO891" s="31"/>
      <c r="AP891" s="31"/>
    </row>
    <row r="892" ht="15.75" customHeight="1">
      <c r="A892" s="1321" t="s">
        <v>30</v>
      </c>
      <c r="B892" s="31"/>
      <c r="C892" s="31"/>
      <c r="D892" s="31"/>
      <c r="E892" s="31"/>
      <c r="F892" s="31"/>
      <c r="G892" s="31"/>
      <c r="H892" s="31"/>
      <c r="I892" s="31"/>
      <c r="J892" s="31"/>
      <c r="K892" s="31"/>
      <c r="L892" s="31"/>
      <c r="M892" s="31"/>
      <c r="N892" s="2"/>
      <c r="O892" s="31"/>
      <c r="P892" s="31"/>
      <c r="Q892" s="31"/>
      <c r="R892" s="1181"/>
      <c r="S892" s="31"/>
      <c r="T892" s="31"/>
      <c r="U892" s="2"/>
      <c r="V892" s="11"/>
      <c r="W892" s="31"/>
      <c r="X892" s="2"/>
      <c r="Y892" s="1383"/>
      <c r="Z892" s="31"/>
      <c r="AA892" s="2"/>
      <c r="AB892" s="31"/>
      <c r="AC892" s="31"/>
      <c r="AD892" s="31"/>
      <c r="AE892" s="31"/>
      <c r="AF892" s="31"/>
      <c r="AG892" s="31"/>
      <c r="AH892" s="31"/>
      <c r="AI892" s="31"/>
      <c r="AJ892" s="31"/>
      <c r="AK892" s="31"/>
      <c r="AL892" s="31"/>
      <c r="AM892" s="31"/>
      <c r="AN892" s="31"/>
      <c r="AO892" s="31"/>
      <c r="AP892" s="31"/>
    </row>
    <row r="893" ht="15.75" customHeight="1">
      <c r="A893" s="1321" t="s">
        <v>30</v>
      </c>
      <c r="B893" s="31"/>
      <c r="C893" s="31"/>
      <c r="D893" s="31"/>
      <c r="E893" s="31"/>
      <c r="F893" s="31"/>
      <c r="G893" s="31"/>
      <c r="H893" s="31"/>
      <c r="I893" s="31"/>
      <c r="J893" s="31"/>
      <c r="K893" s="31"/>
      <c r="L893" s="31"/>
      <c r="M893" s="31"/>
      <c r="N893" s="2"/>
      <c r="O893" s="31"/>
      <c r="P893" s="31"/>
      <c r="Q893" s="31"/>
      <c r="R893" s="1181"/>
      <c r="S893" s="31"/>
      <c r="T893" s="31"/>
      <c r="U893" s="2"/>
      <c r="V893" s="11"/>
      <c r="W893" s="31"/>
      <c r="X893" s="2"/>
      <c r="Y893" s="1383"/>
      <c r="Z893" s="31"/>
      <c r="AA893" s="2"/>
      <c r="AB893" s="31"/>
      <c r="AC893" s="31"/>
      <c r="AD893" s="31"/>
      <c r="AE893" s="31"/>
      <c r="AF893" s="31"/>
      <c r="AG893" s="31"/>
      <c r="AH893" s="31"/>
      <c r="AI893" s="31"/>
      <c r="AJ893" s="31"/>
      <c r="AK893" s="31"/>
      <c r="AL893" s="31"/>
      <c r="AM893" s="31"/>
      <c r="AN893" s="31"/>
      <c r="AO893" s="31"/>
      <c r="AP893" s="31"/>
    </row>
    <row r="894" ht="15.75" customHeight="1">
      <c r="A894" s="1321" t="s">
        <v>30</v>
      </c>
      <c r="B894" s="31"/>
      <c r="C894" s="31"/>
      <c r="D894" s="31"/>
      <c r="E894" s="31"/>
      <c r="F894" s="31"/>
      <c r="G894" s="31"/>
      <c r="H894" s="31"/>
      <c r="I894" s="31"/>
      <c r="J894" s="31"/>
      <c r="K894" s="31"/>
      <c r="L894" s="31"/>
      <c r="M894" s="31"/>
      <c r="N894" s="2"/>
      <c r="O894" s="31"/>
      <c r="P894" s="31"/>
      <c r="Q894" s="31"/>
      <c r="R894" s="1181"/>
      <c r="S894" s="31"/>
      <c r="T894" s="31"/>
      <c r="U894" s="2"/>
      <c r="V894" s="11"/>
      <c r="W894" s="31"/>
      <c r="X894" s="2"/>
      <c r="Y894" s="1383"/>
      <c r="Z894" s="31"/>
      <c r="AA894" s="2"/>
      <c r="AB894" s="31"/>
      <c r="AC894" s="31"/>
      <c r="AD894" s="31"/>
      <c r="AE894" s="31"/>
      <c r="AF894" s="31"/>
      <c r="AG894" s="31"/>
      <c r="AH894" s="31"/>
      <c r="AI894" s="31"/>
      <c r="AJ894" s="31"/>
      <c r="AK894" s="31"/>
      <c r="AL894" s="31"/>
      <c r="AM894" s="31"/>
      <c r="AN894" s="31"/>
      <c r="AO894" s="31"/>
      <c r="AP894" s="31"/>
    </row>
    <row r="895" ht="15.75" customHeight="1">
      <c r="A895" s="1321" t="s">
        <v>30</v>
      </c>
      <c r="B895" s="31"/>
      <c r="C895" s="31"/>
      <c r="D895" s="31"/>
      <c r="E895" s="31"/>
      <c r="F895" s="31"/>
      <c r="G895" s="31"/>
      <c r="H895" s="31"/>
      <c r="I895" s="31"/>
      <c r="J895" s="31"/>
      <c r="K895" s="31"/>
      <c r="L895" s="31"/>
      <c r="M895" s="31"/>
      <c r="N895" s="2"/>
      <c r="O895" s="31"/>
      <c r="P895" s="31"/>
      <c r="Q895" s="31"/>
      <c r="R895" s="1181"/>
      <c r="S895" s="31"/>
      <c r="T895" s="31"/>
      <c r="U895" s="2"/>
      <c r="V895" s="11"/>
      <c r="W895" s="31"/>
      <c r="X895" s="2"/>
      <c r="Y895" s="1383"/>
      <c r="Z895" s="31"/>
      <c r="AA895" s="2"/>
      <c r="AB895" s="31"/>
      <c r="AC895" s="31"/>
      <c r="AD895" s="31"/>
      <c r="AE895" s="31"/>
      <c r="AF895" s="31"/>
      <c r="AG895" s="31"/>
      <c r="AH895" s="31"/>
      <c r="AI895" s="31"/>
      <c r="AJ895" s="31"/>
      <c r="AK895" s="31"/>
      <c r="AL895" s="31"/>
      <c r="AM895" s="31"/>
      <c r="AN895" s="31"/>
      <c r="AO895" s="31"/>
      <c r="AP895" s="31"/>
    </row>
    <row r="896" ht="15.75" customHeight="1">
      <c r="A896" s="1321" t="s">
        <v>30</v>
      </c>
      <c r="B896" s="31"/>
      <c r="C896" s="31"/>
      <c r="D896" s="31"/>
      <c r="E896" s="31"/>
      <c r="F896" s="31"/>
      <c r="G896" s="31"/>
      <c r="H896" s="31"/>
      <c r="I896" s="31"/>
      <c r="J896" s="31"/>
      <c r="K896" s="31"/>
      <c r="L896" s="31"/>
      <c r="M896" s="31"/>
      <c r="N896" s="2"/>
      <c r="O896" s="31"/>
      <c r="P896" s="31"/>
      <c r="Q896" s="31"/>
      <c r="R896" s="1181"/>
      <c r="S896" s="31"/>
      <c r="T896" s="31"/>
      <c r="U896" s="2"/>
      <c r="V896" s="11"/>
      <c r="W896" s="31"/>
      <c r="X896" s="2"/>
      <c r="Y896" s="1383"/>
      <c r="Z896" s="31"/>
      <c r="AA896" s="2"/>
      <c r="AB896" s="31"/>
      <c r="AC896" s="31"/>
      <c r="AD896" s="31"/>
      <c r="AE896" s="31"/>
      <c r="AF896" s="31"/>
      <c r="AG896" s="31"/>
      <c r="AH896" s="31"/>
      <c r="AI896" s="31"/>
      <c r="AJ896" s="31"/>
      <c r="AK896" s="31"/>
      <c r="AL896" s="31"/>
      <c r="AM896" s="31"/>
      <c r="AN896" s="31"/>
      <c r="AO896" s="31"/>
      <c r="AP896" s="31"/>
    </row>
    <row r="897" ht="15.75" customHeight="1">
      <c r="A897" s="1321" t="s">
        <v>30</v>
      </c>
      <c r="B897" s="31"/>
      <c r="C897" s="31"/>
      <c r="D897" s="31"/>
      <c r="E897" s="31"/>
      <c r="F897" s="31"/>
      <c r="G897" s="31"/>
      <c r="H897" s="31"/>
      <c r="I897" s="31"/>
      <c r="J897" s="31"/>
      <c r="K897" s="31"/>
      <c r="L897" s="31"/>
      <c r="M897" s="31"/>
      <c r="N897" s="2"/>
      <c r="O897" s="31"/>
      <c r="P897" s="31"/>
      <c r="Q897" s="31"/>
      <c r="R897" s="1181"/>
      <c r="S897" s="31"/>
      <c r="T897" s="31"/>
      <c r="U897" s="2"/>
      <c r="V897" s="11"/>
      <c r="W897" s="31"/>
      <c r="X897" s="2"/>
      <c r="Y897" s="1383"/>
      <c r="Z897" s="31"/>
      <c r="AA897" s="2"/>
      <c r="AB897" s="31"/>
      <c r="AC897" s="31"/>
      <c r="AD897" s="31"/>
      <c r="AE897" s="31"/>
      <c r="AF897" s="31"/>
      <c r="AG897" s="31"/>
      <c r="AH897" s="31"/>
      <c r="AI897" s="31"/>
      <c r="AJ897" s="31"/>
      <c r="AK897" s="31"/>
      <c r="AL897" s="31"/>
      <c r="AM897" s="31"/>
      <c r="AN897" s="31"/>
      <c r="AO897" s="31"/>
      <c r="AP897" s="31"/>
    </row>
    <row r="898" ht="15.75" customHeight="1">
      <c r="A898" s="1321" t="s">
        <v>30</v>
      </c>
      <c r="B898" s="31"/>
      <c r="C898" s="31"/>
      <c r="D898" s="31"/>
      <c r="E898" s="31"/>
      <c r="F898" s="31"/>
      <c r="G898" s="31"/>
      <c r="H898" s="31"/>
      <c r="I898" s="31"/>
      <c r="J898" s="31"/>
      <c r="K898" s="31"/>
      <c r="L898" s="31"/>
      <c r="M898" s="31"/>
      <c r="N898" s="2"/>
      <c r="O898" s="31"/>
      <c r="P898" s="31"/>
      <c r="Q898" s="31"/>
      <c r="R898" s="1181"/>
      <c r="S898" s="31"/>
      <c r="T898" s="31"/>
      <c r="U898" s="2"/>
      <c r="V898" s="11"/>
      <c r="W898" s="31"/>
      <c r="X898" s="2"/>
      <c r="Y898" s="1383"/>
      <c r="Z898" s="31"/>
      <c r="AA898" s="2"/>
      <c r="AB898" s="31"/>
      <c r="AC898" s="31"/>
      <c r="AD898" s="31"/>
      <c r="AE898" s="31"/>
      <c r="AF898" s="31"/>
      <c r="AG898" s="31"/>
      <c r="AH898" s="31"/>
      <c r="AI898" s="31"/>
      <c r="AJ898" s="31"/>
      <c r="AK898" s="31"/>
      <c r="AL898" s="31"/>
      <c r="AM898" s="31"/>
      <c r="AN898" s="31"/>
      <c r="AO898" s="31"/>
      <c r="AP898" s="31"/>
    </row>
    <row r="899" ht="15.75" customHeight="1">
      <c r="A899" s="1321" t="s">
        <v>30</v>
      </c>
      <c r="B899" s="31"/>
      <c r="C899" s="31"/>
      <c r="D899" s="31"/>
      <c r="E899" s="31"/>
      <c r="F899" s="31"/>
      <c r="G899" s="31"/>
      <c r="H899" s="31"/>
      <c r="I899" s="31"/>
      <c r="J899" s="31"/>
      <c r="K899" s="31"/>
      <c r="L899" s="31"/>
      <c r="M899" s="31"/>
      <c r="N899" s="2"/>
      <c r="O899" s="31"/>
      <c r="P899" s="31"/>
      <c r="Q899" s="31"/>
      <c r="R899" s="1181"/>
      <c r="S899" s="31"/>
      <c r="T899" s="31"/>
      <c r="U899" s="2"/>
      <c r="V899" s="11"/>
      <c r="W899" s="31"/>
      <c r="X899" s="2"/>
      <c r="Y899" s="1383"/>
      <c r="Z899" s="31"/>
      <c r="AA899" s="2"/>
      <c r="AB899" s="31"/>
      <c r="AC899" s="31"/>
      <c r="AD899" s="31"/>
      <c r="AE899" s="31"/>
      <c r="AF899" s="31"/>
      <c r="AG899" s="31"/>
      <c r="AH899" s="31"/>
      <c r="AI899" s="31"/>
      <c r="AJ899" s="31"/>
      <c r="AK899" s="31"/>
      <c r="AL899" s="31"/>
      <c r="AM899" s="31"/>
      <c r="AN899" s="31"/>
      <c r="AO899" s="31"/>
      <c r="AP899" s="31"/>
    </row>
    <row r="900" ht="15.75" customHeight="1">
      <c r="A900" s="1321" t="s">
        <v>30</v>
      </c>
      <c r="B900" s="31"/>
      <c r="C900" s="31"/>
      <c r="D900" s="31"/>
      <c r="E900" s="31"/>
      <c r="F900" s="31"/>
      <c r="G900" s="31"/>
      <c r="H900" s="31"/>
      <c r="I900" s="31"/>
      <c r="J900" s="31"/>
      <c r="K900" s="31"/>
      <c r="L900" s="31"/>
      <c r="M900" s="31"/>
      <c r="N900" s="2"/>
      <c r="O900" s="31"/>
      <c r="P900" s="31"/>
      <c r="Q900" s="31"/>
      <c r="R900" s="1181"/>
      <c r="S900" s="31"/>
      <c r="T900" s="31"/>
      <c r="U900" s="2"/>
      <c r="V900" s="11"/>
      <c r="W900" s="31"/>
      <c r="X900" s="2"/>
      <c r="Y900" s="1383"/>
      <c r="Z900" s="31"/>
      <c r="AA900" s="2"/>
      <c r="AB900" s="31"/>
      <c r="AC900" s="31"/>
      <c r="AD900" s="31"/>
      <c r="AE900" s="31"/>
      <c r="AF900" s="31"/>
      <c r="AG900" s="31"/>
      <c r="AH900" s="31"/>
      <c r="AI900" s="31"/>
      <c r="AJ900" s="31"/>
      <c r="AK900" s="31"/>
      <c r="AL900" s="31"/>
      <c r="AM900" s="31"/>
      <c r="AN900" s="31"/>
      <c r="AO900" s="31"/>
      <c r="AP900" s="31"/>
    </row>
    <row r="901" ht="15.75" customHeight="1">
      <c r="A901" s="1321" t="s">
        <v>30</v>
      </c>
      <c r="B901" s="31"/>
      <c r="C901" s="31"/>
      <c r="D901" s="31"/>
      <c r="E901" s="31"/>
      <c r="F901" s="31"/>
      <c r="G901" s="31"/>
      <c r="H901" s="31"/>
      <c r="I901" s="31"/>
      <c r="J901" s="31"/>
      <c r="K901" s="31"/>
      <c r="L901" s="31"/>
      <c r="M901" s="31"/>
      <c r="N901" s="2"/>
      <c r="O901" s="31"/>
      <c r="P901" s="31"/>
      <c r="Q901" s="31"/>
      <c r="R901" s="1181"/>
      <c r="S901" s="31"/>
      <c r="T901" s="31"/>
      <c r="U901" s="2"/>
      <c r="V901" s="11"/>
      <c r="W901" s="31"/>
      <c r="X901" s="2"/>
      <c r="Y901" s="1383"/>
      <c r="Z901" s="31"/>
      <c r="AA901" s="2"/>
      <c r="AB901" s="31"/>
      <c r="AC901" s="31"/>
      <c r="AD901" s="31"/>
      <c r="AE901" s="31"/>
      <c r="AF901" s="31"/>
      <c r="AG901" s="31"/>
      <c r="AH901" s="31"/>
      <c r="AI901" s="31"/>
      <c r="AJ901" s="31"/>
      <c r="AK901" s="31"/>
      <c r="AL901" s="31"/>
      <c r="AM901" s="31"/>
      <c r="AN901" s="31"/>
      <c r="AO901" s="31"/>
      <c r="AP901" s="31"/>
    </row>
    <row r="902" ht="15.75" customHeight="1">
      <c r="A902" s="1321" t="s">
        <v>30</v>
      </c>
      <c r="B902" s="31"/>
      <c r="C902" s="31"/>
      <c r="D902" s="31"/>
      <c r="E902" s="31"/>
      <c r="F902" s="31"/>
      <c r="G902" s="31"/>
      <c r="H902" s="31"/>
      <c r="I902" s="31"/>
      <c r="J902" s="31"/>
      <c r="K902" s="31"/>
      <c r="L902" s="31"/>
      <c r="M902" s="31"/>
      <c r="N902" s="2"/>
      <c r="O902" s="31"/>
      <c r="P902" s="31"/>
      <c r="Q902" s="31"/>
      <c r="R902" s="1181"/>
      <c r="S902" s="31"/>
      <c r="T902" s="31"/>
      <c r="U902" s="2"/>
      <c r="V902" s="11"/>
      <c r="W902" s="31"/>
      <c r="X902" s="2"/>
      <c r="Y902" s="1383"/>
      <c r="Z902" s="31"/>
      <c r="AA902" s="2"/>
      <c r="AB902" s="31"/>
      <c r="AC902" s="31"/>
      <c r="AD902" s="31"/>
      <c r="AE902" s="31"/>
      <c r="AF902" s="31"/>
      <c r="AG902" s="31"/>
      <c r="AH902" s="31"/>
      <c r="AI902" s="31"/>
      <c r="AJ902" s="31"/>
      <c r="AK902" s="31"/>
      <c r="AL902" s="31"/>
      <c r="AM902" s="31"/>
      <c r="AN902" s="31"/>
      <c r="AO902" s="31"/>
      <c r="AP902" s="31"/>
    </row>
    <row r="903" ht="15.75" customHeight="1">
      <c r="A903" s="1321" t="s">
        <v>30</v>
      </c>
      <c r="B903" s="31"/>
      <c r="C903" s="31"/>
      <c r="D903" s="31"/>
      <c r="E903" s="31"/>
      <c r="F903" s="31"/>
      <c r="G903" s="31"/>
      <c r="H903" s="31"/>
      <c r="I903" s="31"/>
      <c r="J903" s="31"/>
      <c r="K903" s="31"/>
      <c r="L903" s="31"/>
      <c r="M903" s="31"/>
      <c r="N903" s="2"/>
      <c r="O903" s="31"/>
      <c r="P903" s="31"/>
      <c r="Q903" s="31"/>
      <c r="R903" s="1181"/>
      <c r="S903" s="31"/>
      <c r="T903" s="31"/>
      <c r="U903" s="2"/>
      <c r="V903" s="11"/>
      <c r="W903" s="31"/>
      <c r="X903" s="2"/>
      <c r="Y903" s="1383"/>
      <c r="Z903" s="31"/>
      <c r="AA903" s="2"/>
      <c r="AB903" s="31"/>
      <c r="AC903" s="31"/>
      <c r="AD903" s="31"/>
      <c r="AE903" s="31"/>
      <c r="AF903" s="31"/>
      <c r="AG903" s="31"/>
      <c r="AH903" s="31"/>
      <c r="AI903" s="31"/>
      <c r="AJ903" s="31"/>
      <c r="AK903" s="31"/>
      <c r="AL903" s="31"/>
      <c r="AM903" s="31"/>
      <c r="AN903" s="31"/>
      <c r="AO903" s="31"/>
      <c r="AP903" s="31"/>
    </row>
    <row r="904" ht="15.75" customHeight="1">
      <c r="A904" s="1321" t="s">
        <v>30</v>
      </c>
      <c r="B904" s="31"/>
      <c r="C904" s="31"/>
      <c r="D904" s="31"/>
      <c r="E904" s="31"/>
      <c r="F904" s="31"/>
      <c r="G904" s="31"/>
      <c r="H904" s="31"/>
      <c r="I904" s="31"/>
      <c r="J904" s="31"/>
      <c r="K904" s="31"/>
      <c r="L904" s="31"/>
      <c r="M904" s="31"/>
      <c r="N904" s="2"/>
      <c r="O904" s="31"/>
      <c r="P904" s="31"/>
      <c r="Q904" s="31"/>
      <c r="R904" s="1181"/>
      <c r="S904" s="31"/>
      <c r="T904" s="31"/>
      <c r="U904" s="2"/>
      <c r="V904" s="11"/>
      <c r="W904" s="31"/>
      <c r="X904" s="2"/>
      <c r="Y904" s="1383"/>
      <c r="Z904" s="31"/>
      <c r="AA904" s="2"/>
      <c r="AB904" s="31"/>
      <c r="AC904" s="31"/>
      <c r="AD904" s="31"/>
      <c r="AE904" s="31"/>
      <c r="AF904" s="31"/>
      <c r="AG904" s="31"/>
      <c r="AH904" s="31"/>
      <c r="AI904" s="31"/>
      <c r="AJ904" s="31"/>
      <c r="AK904" s="31"/>
      <c r="AL904" s="31"/>
      <c r="AM904" s="31"/>
      <c r="AN904" s="31"/>
      <c r="AO904" s="31"/>
      <c r="AP904" s="31"/>
    </row>
    <row r="905" ht="15.75" customHeight="1">
      <c r="A905" s="1321" t="s">
        <v>30</v>
      </c>
      <c r="B905" s="31"/>
      <c r="C905" s="31"/>
      <c r="D905" s="31"/>
      <c r="E905" s="31"/>
      <c r="F905" s="31"/>
      <c r="G905" s="31"/>
      <c r="H905" s="31"/>
      <c r="I905" s="31"/>
      <c r="J905" s="31"/>
      <c r="K905" s="31"/>
      <c r="L905" s="31"/>
      <c r="M905" s="31"/>
      <c r="N905" s="2"/>
      <c r="O905" s="31"/>
      <c r="P905" s="31"/>
      <c r="Q905" s="31"/>
      <c r="R905" s="1181"/>
      <c r="S905" s="31"/>
      <c r="T905" s="31"/>
      <c r="U905" s="2"/>
      <c r="V905" s="11"/>
      <c r="W905" s="31"/>
      <c r="X905" s="2"/>
      <c r="Y905" s="1383"/>
      <c r="Z905" s="31"/>
      <c r="AA905" s="2"/>
      <c r="AB905" s="31"/>
      <c r="AC905" s="31"/>
      <c r="AD905" s="31"/>
      <c r="AE905" s="31"/>
      <c r="AF905" s="31"/>
      <c r="AG905" s="31"/>
      <c r="AH905" s="31"/>
      <c r="AI905" s="31"/>
      <c r="AJ905" s="31"/>
      <c r="AK905" s="31"/>
      <c r="AL905" s="31"/>
      <c r="AM905" s="31"/>
      <c r="AN905" s="31"/>
      <c r="AO905" s="31"/>
      <c r="AP905" s="31"/>
    </row>
    <row r="906" ht="15.75" customHeight="1">
      <c r="A906" s="1321" t="s">
        <v>30</v>
      </c>
      <c r="B906" s="31"/>
      <c r="C906" s="31"/>
      <c r="D906" s="31"/>
      <c r="E906" s="31"/>
      <c r="F906" s="31"/>
      <c r="G906" s="31"/>
      <c r="H906" s="31"/>
      <c r="I906" s="31"/>
      <c r="J906" s="31"/>
      <c r="K906" s="31"/>
      <c r="L906" s="31"/>
      <c r="M906" s="31"/>
      <c r="N906" s="2"/>
      <c r="O906" s="31"/>
      <c r="P906" s="31"/>
      <c r="Q906" s="31"/>
      <c r="R906" s="1181"/>
      <c r="S906" s="31"/>
      <c r="T906" s="31"/>
      <c r="U906" s="2"/>
      <c r="V906" s="11"/>
      <c r="W906" s="31"/>
      <c r="X906" s="2"/>
      <c r="Y906" s="1383"/>
      <c r="Z906" s="31"/>
      <c r="AA906" s="2"/>
      <c r="AB906" s="31"/>
      <c r="AC906" s="31"/>
      <c r="AD906" s="31"/>
      <c r="AE906" s="31"/>
      <c r="AF906" s="31"/>
      <c r="AG906" s="31"/>
      <c r="AH906" s="31"/>
      <c r="AI906" s="31"/>
      <c r="AJ906" s="31"/>
      <c r="AK906" s="31"/>
      <c r="AL906" s="31"/>
      <c r="AM906" s="31"/>
      <c r="AN906" s="31"/>
      <c r="AO906" s="31"/>
      <c r="AP906" s="31"/>
    </row>
    <row r="907" ht="15.75" customHeight="1">
      <c r="A907" s="1321" t="s">
        <v>30</v>
      </c>
      <c r="B907" s="31"/>
      <c r="C907" s="31"/>
      <c r="D907" s="31"/>
      <c r="E907" s="31"/>
      <c r="F907" s="31"/>
      <c r="G907" s="31"/>
      <c r="H907" s="31"/>
      <c r="I907" s="31"/>
      <c r="J907" s="31"/>
      <c r="K907" s="31"/>
      <c r="L907" s="31"/>
      <c r="M907" s="31"/>
      <c r="N907" s="2"/>
      <c r="O907" s="31"/>
      <c r="P907" s="31"/>
      <c r="Q907" s="31"/>
      <c r="R907" s="1181"/>
      <c r="S907" s="31"/>
      <c r="T907" s="31"/>
      <c r="U907" s="2"/>
      <c r="V907" s="11"/>
      <c r="W907" s="31"/>
      <c r="X907" s="2"/>
      <c r="Y907" s="1383"/>
      <c r="Z907" s="31"/>
      <c r="AA907" s="2"/>
      <c r="AB907" s="31"/>
      <c r="AC907" s="31"/>
      <c r="AD907" s="31"/>
      <c r="AE907" s="31"/>
      <c r="AF907" s="31"/>
      <c r="AG907" s="31"/>
      <c r="AH907" s="31"/>
      <c r="AI907" s="31"/>
      <c r="AJ907" s="31"/>
      <c r="AK907" s="31"/>
      <c r="AL907" s="31"/>
      <c r="AM907" s="31"/>
      <c r="AN907" s="31"/>
      <c r="AO907" s="31"/>
      <c r="AP907" s="31"/>
    </row>
    <row r="908" ht="15.75" customHeight="1">
      <c r="A908" s="1321" t="s">
        <v>30</v>
      </c>
      <c r="B908" s="31"/>
      <c r="C908" s="31"/>
      <c r="D908" s="31"/>
      <c r="E908" s="31"/>
      <c r="F908" s="31"/>
      <c r="G908" s="31"/>
      <c r="H908" s="31"/>
      <c r="I908" s="31"/>
      <c r="J908" s="31"/>
      <c r="K908" s="31"/>
      <c r="L908" s="31"/>
      <c r="M908" s="31"/>
      <c r="N908" s="2"/>
      <c r="O908" s="31"/>
      <c r="P908" s="31"/>
      <c r="Q908" s="31"/>
      <c r="R908" s="1181"/>
      <c r="S908" s="31"/>
      <c r="T908" s="31"/>
      <c r="U908" s="2"/>
      <c r="V908" s="11"/>
      <c r="W908" s="31"/>
      <c r="X908" s="2"/>
      <c r="Y908" s="1383"/>
      <c r="Z908" s="31"/>
      <c r="AA908" s="2"/>
      <c r="AB908" s="31"/>
      <c r="AC908" s="31"/>
      <c r="AD908" s="31"/>
      <c r="AE908" s="31"/>
      <c r="AF908" s="31"/>
      <c r="AG908" s="31"/>
      <c r="AH908" s="31"/>
      <c r="AI908" s="31"/>
      <c r="AJ908" s="31"/>
      <c r="AK908" s="31"/>
      <c r="AL908" s="31"/>
      <c r="AM908" s="31"/>
      <c r="AN908" s="31"/>
      <c r="AO908" s="31"/>
      <c r="AP908" s="31"/>
    </row>
    <row r="909" ht="15.75" customHeight="1">
      <c r="A909" s="1321" t="s">
        <v>30</v>
      </c>
      <c r="B909" s="31"/>
      <c r="C909" s="31"/>
      <c r="D909" s="31"/>
      <c r="E909" s="31"/>
      <c r="F909" s="31"/>
      <c r="G909" s="31"/>
      <c r="H909" s="31"/>
      <c r="I909" s="31"/>
      <c r="J909" s="31"/>
      <c r="K909" s="31"/>
      <c r="L909" s="31"/>
      <c r="M909" s="31"/>
      <c r="N909" s="2"/>
      <c r="O909" s="31"/>
      <c r="P909" s="31"/>
      <c r="Q909" s="31"/>
      <c r="R909" s="1181"/>
      <c r="S909" s="31"/>
      <c r="T909" s="31"/>
      <c r="U909" s="2"/>
      <c r="V909" s="11"/>
      <c r="W909" s="31"/>
      <c r="X909" s="2"/>
      <c r="Y909" s="1383"/>
      <c r="Z909" s="31"/>
      <c r="AA909" s="2"/>
      <c r="AB909" s="31"/>
      <c r="AC909" s="31"/>
      <c r="AD909" s="31"/>
      <c r="AE909" s="31"/>
      <c r="AF909" s="31"/>
      <c r="AG909" s="31"/>
      <c r="AH909" s="31"/>
      <c r="AI909" s="31"/>
      <c r="AJ909" s="31"/>
      <c r="AK909" s="31"/>
      <c r="AL909" s="31"/>
      <c r="AM909" s="31"/>
      <c r="AN909" s="31"/>
      <c r="AO909" s="31"/>
      <c r="AP909" s="31"/>
    </row>
    <row r="910" ht="15.75" customHeight="1">
      <c r="A910" s="1321" t="s">
        <v>30</v>
      </c>
      <c r="B910" s="31"/>
      <c r="C910" s="31"/>
      <c r="D910" s="31"/>
      <c r="E910" s="31"/>
      <c r="F910" s="31"/>
      <c r="G910" s="31"/>
      <c r="H910" s="31"/>
      <c r="I910" s="31"/>
      <c r="J910" s="31"/>
      <c r="K910" s="31"/>
      <c r="L910" s="31"/>
      <c r="M910" s="31"/>
      <c r="N910" s="2"/>
      <c r="O910" s="31"/>
      <c r="P910" s="31"/>
      <c r="Q910" s="31"/>
      <c r="R910" s="1181"/>
      <c r="S910" s="31"/>
      <c r="T910" s="31"/>
      <c r="U910" s="2"/>
      <c r="V910" s="11"/>
      <c r="W910" s="31"/>
      <c r="X910" s="2"/>
      <c r="Y910" s="1383"/>
      <c r="Z910" s="31"/>
      <c r="AA910" s="2"/>
      <c r="AB910" s="31"/>
      <c r="AC910" s="31"/>
      <c r="AD910" s="31"/>
      <c r="AE910" s="31"/>
      <c r="AF910" s="31"/>
      <c r="AG910" s="31"/>
      <c r="AH910" s="31"/>
      <c r="AI910" s="31"/>
      <c r="AJ910" s="31"/>
      <c r="AK910" s="31"/>
      <c r="AL910" s="31"/>
      <c r="AM910" s="31"/>
      <c r="AN910" s="31"/>
      <c r="AO910" s="31"/>
      <c r="AP910" s="31"/>
    </row>
    <row r="911" ht="15.75" customHeight="1">
      <c r="A911" s="1321" t="s">
        <v>30</v>
      </c>
      <c r="B911" s="31"/>
      <c r="C911" s="31"/>
      <c r="D911" s="31"/>
      <c r="E911" s="31"/>
      <c r="F911" s="31"/>
      <c r="G911" s="31"/>
      <c r="H911" s="31"/>
      <c r="I911" s="31"/>
      <c r="J911" s="31"/>
      <c r="K911" s="31"/>
      <c r="L911" s="31"/>
      <c r="M911" s="31"/>
      <c r="N911" s="2"/>
      <c r="O911" s="31"/>
      <c r="P911" s="31"/>
      <c r="Q911" s="31"/>
      <c r="R911" s="1181"/>
      <c r="S911" s="31"/>
      <c r="T911" s="31"/>
      <c r="U911" s="2"/>
      <c r="V911" s="11"/>
      <c r="W911" s="31"/>
      <c r="X911" s="2"/>
      <c r="Y911" s="1383"/>
      <c r="Z911" s="31"/>
      <c r="AA911" s="2"/>
      <c r="AB911" s="31"/>
      <c r="AC911" s="31"/>
      <c r="AD911" s="31"/>
      <c r="AE911" s="31"/>
      <c r="AF911" s="31"/>
      <c r="AG911" s="31"/>
      <c r="AH911" s="31"/>
      <c r="AI911" s="31"/>
      <c r="AJ911" s="31"/>
      <c r="AK911" s="31"/>
      <c r="AL911" s="31"/>
      <c r="AM911" s="31"/>
      <c r="AN911" s="31"/>
      <c r="AO911" s="31"/>
      <c r="AP911" s="31"/>
    </row>
    <row r="912" ht="15.75" customHeight="1">
      <c r="A912" s="1321" t="s">
        <v>30</v>
      </c>
      <c r="B912" s="31"/>
      <c r="C912" s="31"/>
      <c r="D912" s="31"/>
      <c r="E912" s="31"/>
      <c r="F912" s="31"/>
      <c r="G912" s="31"/>
      <c r="H912" s="31"/>
      <c r="I912" s="31"/>
      <c r="J912" s="31"/>
      <c r="K912" s="31"/>
      <c r="L912" s="31"/>
      <c r="M912" s="31"/>
      <c r="N912" s="2"/>
      <c r="O912" s="31"/>
      <c r="P912" s="31"/>
      <c r="Q912" s="31"/>
      <c r="R912" s="1181"/>
      <c r="S912" s="31"/>
      <c r="T912" s="31"/>
      <c r="U912" s="2"/>
      <c r="V912" s="11"/>
      <c r="W912" s="31"/>
      <c r="X912" s="2"/>
      <c r="Y912" s="1383"/>
      <c r="Z912" s="31"/>
      <c r="AA912" s="2"/>
      <c r="AB912" s="31"/>
      <c r="AC912" s="31"/>
      <c r="AD912" s="31"/>
      <c r="AE912" s="31"/>
      <c r="AF912" s="31"/>
      <c r="AG912" s="31"/>
      <c r="AH912" s="31"/>
      <c r="AI912" s="31"/>
      <c r="AJ912" s="31"/>
      <c r="AK912" s="31"/>
      <c r="AL912" s="31"/>
      <c r="AM912" s="31"/>
      <c r="AN912" s="31"/>
      <c r="AO912" s="31"/>
      <c r="AP912" s="31"/>
    </row>
    <row r="913" ht="15.75" customHeight="1">
      <c r="A913" s="1321" t="s">
        <v>30</v>
      </c>
      <c r="B913" s="31"/>
      <c r="C913" s="31"/>
      <c r="D913" s="31"/>
      <c r="E913" s="31"/>
      <c r="F913" s="31"/>
      <c r="G913" s="31"/>
      <c r="H913" s="31"/>
      <c r="I913" s="31"/>
      <c r="J913" s="31"/>
      <c r="K913" s="31"/>
      <c r="L913" s="31"/>
      <c r="M913" s="31"/>
      <c r="N913" s="2"/>
      <c r="O913" s="31"/>
      <c r="P913" s="31"/>
      <c r="Q913" s="31"/>
      <c r="R913" s="1181"/>
      <c r="S913" s="31"/>
      <c r="T913" s="31"/>
      <c r="U913" s="2"/>
      <c r="V913" s="11"/>
      <c r="W913" s="31"/>
      <c r="X913" s="2"/>
      <c r="Y913" s="1383"/>
      <c r="Z913" s="31"/>
      <c r="AA913" s="2"/>
      <c r="AB913" s="31"/>
      <c r="AC913" s="31"/>
      <c r="AD913" s="31"/>
      <c r="AE913" s="31"/>
      <c r="AF913" s="31"/>
      <c r="AG913" s="31"/>
      <c r="AH913" s="31"/>
      <c r="AI913" s="31"/>
      <c r="AJ913" s="31"/>
      <c r="AK913" s="31"/>
      <c r="AL913" s="31"/>
      <c r="AM913" s="31"/>
      <c r="AN913" s="31"/>
      <c r="AO913" s="31"/>
      <c r="AP913" s="31"/>
    </row>
    <row r="914" ht="15.75" customHeight="1">
      <c r="A914" s="1321" t="s">
        <v>30</v>
      </c>
      <c r="B914" s="31"/>
      <c r="C914" s="31"/>
      <c r="D914" s="31"/>
      <c r="E914" s="31"/>
      <c r="F914" s="31"/>
      <c r="G914" s="31"/>
      <c r="H914" s="31"/>
      <c r="I914" s="31"/>
      <c r="J914" s="31"/>
      <c r="K914" s="31"/>
      <c r="L914" s="31"/>
      <c r="M914" s="31"/>
      <c r="N914" s="2"/>
      <c r="O914" s="31"/>
      <c r="P914" s="31"/>
      <c r="Q914" s="31"/>
      <c r="R914" s="1181"/>
      <c r="S914" s="31"/>
      <c r="T914" s="31"/>
      <c r="U914" s="2"/>
      <c r="V914" s="11"/>
      <c r="W914" s="31"/>
      <c r="X914" s="2"/>
      <c r="Y914" s="1383"/>
      <c r="Z914" s="31"/>
      <c r="AA914" s="2"/>
      <c r="AB914" s="31"/>
      <c r="AC914" s="31"/>
      <c r="AD914" s="31"/>
      <c r="AE914" s="31"/>
      <c r="AF914" s="31"/>
      <c r="AG914" s="31"/>
      <c r="AH914" s="31"/>
      <c r="AI914" s="31"/>
      <c r="AJ914" s="31"/>
      <c r="AK914" s="31"/>
      <c r="AL914" s="31"/>
      <c r="AM914" s="31"/>
      <c r="AN914" s="31"/>
      <c r="AO914" s="31"/>
      <c r="AP914" s="31"/>
    </row>
    <row r="915" ht="15.75" customHeight="1">
      <c r="A915" s="1321" t="s">
        <v>30</v>
      </c>
      <c r="B915" s="31"/>
      <c r="C915" s="31"/>
      <c r="D915" s="31"/>
      <c r="E915" s="31"/>
      <c r="F915" s="31"/>
      <c r="G915" s="31"/>
      <c r="H915" s="31"/>
      <c r="I915" s="31"/>
      <c r="J915" s="31"/>
      <c r="K915" s="31"/>
      <c r="L915" s="31"/>
      <c r="M915" s="31"/>
      <c r="N915" s="2"/>
      <c r="O915" s="31"/>
      <c r="P915" s="31"/>
      <c r="Q915" s="31"/>
      <c r="R915" s="1181"/>
      <c r="S915" s="31"/>
      <c r="T915" s="31"/>
      <c r="U915" s="2"/>
      <c r="V915" s="11"/>
      <c r="W915" s="31"/>
      <c r="X915" s="2"/>
      <c r="Y915" s="1383"/>
      <c r="Z915" s="31"/>
      <c r="AA915" s="2"/>
      <c r="AB915" s="31"/>
      <c r="AC915" s="31"/>
      <c r="AD915" s="31"/>
      <c r="AE915" s="31"/>
      <c r="AF915" s="31"/>
      <c r="AG915" s="31"/>
      <c r="AH915" s="31"/>
      <c r="AI915" s="31"/>
      <c r="AJ915" s="31"/>
      <c r="AK915" s="31"/>
      <c r="AL915" s="31"/>
      <c r="AM915" s="31"/>
      <c r="AN915" s="31"/>
      <c r="AO915" s="31"/>
      <c r="AP915" s="31"/>
    </row>
    <row r="916" ht="15.75" customHeight="1">
      <c r="A916" s="1321" t="s">
        <v>30</v>
      </c>
      <c r="B916" s="31"/>
      <c r="C916" s="31"/>
      <c r="D916" s="31"/>
      <c r="E916" s="31"/>
      <c r="F916" s="31"/>
      <c r="G916" s="31"/>
      <c r="H916" s="31"/>
      <c r="I916" s="31"/>
      <c r="J916" s="31"/>
      <c r="K916" s="31"/>
      <c r="L916" s="31"/>
      <c r="M916" s="31"/>
      <c r="N916" s="2"/>
      <c r="O916" s="31"/>
      <c r="P916" s="31"/>
      <c r="Q916" s="31"/>
      <c r="R916" s="1181"/>
      <c r="S916" s="31"/>
      <c r="T916" s="31"/>
      <c r="U916" s="2"/>
      <c r="V916" s="11"/>
      <c r="W916" s="31"/>
      <c r="X916" s="2"/>
      <c r="Y916" s="1383"/>
      <c r="Z916" s="31"/>
      <c r="AA916" s="2"/>
      <c r="AB916" s="31"/>
      <c r="AC916" s="31"/>
      <c r="AD916" s="31"/>
      <c r="AE916" s="31"/>
      <c r="AF916" s="31"/>
      <c r="AG916" s="31"/>
      <c r="AH916" s="31"/>
      <c r="AI916" s="31"/>
      <c r="AJ916" s="31"/>
      <c r="AK916" s="31"/>
      <c r="AL916" s="31"/>
      <c r="AM916" s="31"/>
      <c r="AN916" s="31"/>
      <c r="AO916" s="31"/>
      <c r="AP916" s="31"/>
    </row>
    <row r="917" ht="15.75" customHeight="1">
      <c r="A917" s="1321" t="s">
        <v>30</v>
      </c>
      <c r="B917" s="31"/>
      <c r="C917" s="31"/>
      <c r="D917" s="31"/>
      <c r="E917" s="31"/>
      <c r="F917" s="31"/>
      <c r="G917" s="31"/>
      <c r="H917" s="31"/>
      <c r="I917" s="31"/>
      <c r="J917" s="31"/>
      <c r="K917" s="31"/>
      <c r="L917" s="31"/>
      <c r="M917" s="31"/>
      <c r="N917" s="2"/>
      <c r="O917" s="31"/>
      <c r="P917" s="31"/>
      <c r="Q917" s="31"/>
      <c r="R917" s="1181"/>
      <c r="S917" s="31"/>
      <c r="T917" s="31"/>
      <c r="U917" s="2"/>
      <c r="V917" s="11"/>
      <c r="W917" s="31"/>
      <c r="X917" s="2"/>
      <c r="Y917" s="1383"/>
      <c r="Z917" s="31"/>
      <c r="AA917" s="2"/>
      <c r="AB917" s="31"/>
      <c r="AC917" s="31"/>
      <c r="AD917" s="31"/>
      <c r="AE917" s="31"/>
      <c r="AF917" s="31"/>
      <c r="AG917" s="31"/>
      <c r="AH917" s="31"/>
      <c r="AI917" s="31"/>
      <c r="AJ917" s="31"/>
      <c r="AK917" s="31"/>
      <c r="AL917" s="31"/>
      <c r="AM917" s="31"/>
      <c r="AN917" s="31"/>
      <c r="AO917" s="31"/>
      <c r="AP917" s="31"/>
    </row>
    <row r="918" ht="15.75" customHeight="1">
      <c r="A918" s="1321" t="s">
        <v>30</v>
      </c>
      <c r="B918" s="31"/>
      <c r="C918" s="31"/>
      <c r="D918" s="31"/>
      <c r="E918" s="31"/>
      <c r="F918" s="31"/>
      <c r="G918" s="31"/>
      <c r="H918" s="31"/>
      <c r="I918" s="31"/>
      <c r="J918" s="31"/>
      <c r="K918" s="31"/>
      <c r="L918" s="31"/>
      <c r="M918" s="31"/>
      <c r="N918" s="2"/>
      <c r="O918" s="31"/>
      <c r="P918" s="31"/>
      <c r="Q918" s="31"/>
      <c r="R918" s="1181"/>
      <c r="S918" s="31"/>
      <c r="T918" s="31"/>
      <c r="U918" s="2"/>
      <c r="V918" s="11"/>
      <c r="W918" s="31"/>
      <c r="X918" s="2"/>
      <c r="Y918" s="1383"/>
      <c r="Z918" s="31"/>
      <c r="AA918" s="2"/>
      <c r="AB918" s="31"/>
      <c r="AC918" s="31"/>
      <c r="AD918" s="31"/>
      <c r="AE918" s="31"/>
      <c r="AF918" s="31"/>
      <c r="AG918" s="31"/>
      <c r="AH918" s="31"/>
      <c r="AI918" s="31"/>
      <c r="AJ918" s="31"/>
      <c r="AK918" s="31"/>
      <c r="AL918" s="31"/>
      <c r="AM918" s="31"/>
      <c r="AN918" s="31"/>
      <c r="AO918" s="31"/>
      <c r="AP918" s="31"/>
    </row>
    <row r="919" ht="15.75" customHeight="1">
      <c r="A919" s="1321" t="s">
        <v>30</v>
      </c>
      <c r="B919" s="31"/>
      <c r="C919" s="31"/>
      <c r="D919" s="31"/>
      <c r="E919" s="31"/>
      <c r="F919" s="31"/>
      <c r="G919" s="31"/>
      <c r="H919" s="31"/>
      <c r="I919" s="31"/>
      <c r="J919" s="31"/>
      <c r="K919" s="31"/>
      <c r="L919" s="31"/>
      <c r="M919" s="31"/>
      <c r="N919" s="2"/>
      <c r="O919" s="31"/>
      <c r="P919" s="31"/>
      <c r="Q919" s="31"/>
      <c r="R919" s="1181"/>
      <c r="S919" s="31"/>
      <c r="T919" s="31"/>
      <c r="U919" s="2"/>
      <c r="V919" s="11"/>
      <c r="W919" s="31"/>
      <c r="X919" s="2"/>
      <c r="Y919" s="1383"/>
      <c r="Z919" s="31"/>
      <c r="AA919" s="2"/>
      <c r="AB919" s="31"/>
      <c r="AC919" s="31"/>
      <c r="AD919" s="31"/>
      <c r="AE919" s="31"/>
      <c r="AF919" s="31"/>
      <c r="AG919" s="31"/>
      <c r="AH919" s="31"/>
      <c r="AI919" s="31"/>
      <c r="AJ919" s="31"/>
      <c r="AK919" s="31"/>
      <c r="AL919" s="31"/>
      <c r="AM919" s="31"/>
      <c r="AN919" s="31"/>
      <c r="AO919" s="31"/>
      <c r="AP919" s="31"/>
    </row>
    <row r="920" ht="15.75" customHeight="1">
      <c r="A920" s="1321" t="s">
        <v>30</v>
      </c>
      <c r="B920" s="31"/>
      <c r="C920" s="31"/>
      <c r="D920" s="31"/>
      <c r="E920" s="31"/>
      <c r="F920" s="31"/>
      <c r="G920" s="31"/>
      <c r="H920" s="31"/>
      <c r="I920" s="31"/>
      <c r="J920" s="31"/>
      <c r="K920" s="31"/>
      <c r="L920" s="31"/>
      <c r="M920" s="31"/>
      <c r="N920" s="2"/>
      <c r="O920" s="31"/>
      <c r="P920" s="31"/>
      <c r="Q920" s="31"/>
      <c r="R920" s="1181"/>
      <c r="S920" s="31"/>
      <c r="T920" s="31"/>
      <c r="U920" s="2"/>
      <c r="V920" s="11"/>
      <c r="W920" s="31"/>
      <c r="X920" s="2"/>
      <c r="Y920" s="1383"/>
      <c r="Z920" s="31"/>
      <c r="AA920" s="2"/>
      <c r="AB920" s="31"/>
      <c r="AC920" s="31"/>
      <c r="AD920" s="31"/>
      <c r="AE920" s="31"/>
      <c r="AF920" s="31"/>
      <c r="AG920" s="31"/>
      <c r="AH920" s="31"/>
      <c r="AI920" s="31"/>
      <c r="AJ920" s="31"/>
      <c r="AK920" s="31"/>
      <c r="AL920" s="31"/>
      <c r="AM920" s="31"/>
      <c r="AN920" s="31"/>
      <c r="AO920" s="31"/>
      <c r="AP920" s="31"/>
    </row>
    <row r="921" ht="15.75" customHeight="1">
      <c r="A921" s="1321" t="s">
        <v>30</v>
      </c>
      <c r="B921" s="31"/>
      <c r="C921" s="31"/>
      <c r="D921" s="31"/>
      <c r="E921" s="31"/>
      <c r="F921" s="31"/>
      <c r="G921" s="31"/>
      <c r="H921" s="31"/>
      <c r="I921" s="31"/>
      <c r="J921" s="31"/>
      <c r="K921" s="31"/>
      <c r="L921" s="31"/>
      <c r="M921" s="31"/>
      <c r="N921" s="2"/>
      <c r="O921" s="31"/>
      <c r="P921" s="31"/>
      <c r="Q921" s="31"/>
      <c r="R921" s="1181"/>
      <c r="S921" s="31"/>
      <c r="T921" s="31"/>
      <c r="U921" s="2"/>
      <c r="V921" s="11"/>
      <c r="W921" s="31"/>
      <c r="X921" s="2"/>
      <c r="Y921" s="1383"/>
      <c r="Z921" s="31"/>
      <c r="AA921" s="2"/>
      <c r="AB921" s="31"/>
      <c r="AC921" s="31"/>
      <c r="AD921" s="31"/>
      <c r="AE921" s="31"/>
      <c r="AF921" s="31"/>
      <c r="AG921" s="31"/>
      <c r="AH921" s="31"/>
      <c r="AI921" s="31"/>
      <c r="AJ921" s="31"/>
      <c r="AK921" s="31"/>
      <c r="AL921" s="31"/>
      <c r="AM921" s="31"/>
      <c r="AN921" s="31"/>
      <c r="AO921" s="31"/>
      <c r="AP921" s="31"/>
    </row>
    <row r="922" ht="15.75" customHeight="1">
      <c r="A922" s="1321" t="s">
        <v>30</v>
      </c>
      <c r="B922" s="31"/>
      <c r="C922" s="31"/>
      <c r="D922" s="31"/>
      <c r="E922" s="31"/>
      <c r="F922" s="31"/>
      <c r="G922" s="31"/>
      <c r="H922" s="31"/>
      <c r="I922" s="31"/>
      <c r="J922" s="31"/>
      <c r="K922" s="31"/>
      <c r="L922" s="31"/>
      <c r="M922" s="31"/>
      <c r="N922" s="2"/>
      <c r="O922" s="31"/>
      <c r="P922" s="31"/>
      <c r="Q922" s="31"/>
      <c r="R922" s="1181"/>
      <c r="S922" s="31"/>
      <c r="T922" s="31"/>
      <c r="U922" s="2"/>
      <c r="V922" s="11"/>
      <c r="W922" s="31"/>
      <c r="X922" s="2"/>
      <c r="Y922" s="1383"/>
      <c r="Z922" s="31"/>
      <c r="AA922" s="2"/>
      <c r="AB922" s="31"/>
      <c r="AC922" s="31"/>
      <c r="AD922" s="31"/>
      <c r="AE922" s="31"/>
      <c r="AF922" s="31"/>
      <c r="AG922" s="31"/>
      <c r="AH922" s="31"/>
      <c r="AI922" s="31"/>
      <c r="AJ922" s="31"/>
      <c r="AK922" s="31"/>
      <c r="AL922" s="31"/>
      <c r="AM922" s="31"/>
      <c r="AN922" s="31"/>
      <c r="AO922" s="31"/>
      <c r="AP922" s="31"/>
    </row>
    <row r="923" ht="15.75" customHeight="1">
      <c r="A923" s="1321" t="s">
        <v>30</v>
      </c>
      <c r="B923" s="31"/>
      <c r="C923" s="31"/>
      <c r="D923" s="31"/>
      <c r="E923" s="31"/>
      <c r="F923" s="31"/>
      <c r="G923" s="31"/>
      <c r="H923" s="31"/>
      <c r="I923" s="31"/>
      <c r="J923" s="31"/>
      <c r="K923" s="31"/>
      <c r="L923" s="31"/>
      <c r="M923" s="31"/>
      <c r="N923" s="2"/>
      <c r="O923" s="31"/>
      <c r="P923" s="31"/>
      <c r="Q923" s="31"/>
      <c r="R923" s="1181"/>
      <c r="S923" s="31"/>
      <c r="T923" s="31"/>
      <c r="U923" s="2"/>
      <c r="V923" s="11"/>
      <c r="W923" s="31"/>
      <c r="X923" s="2"/>
      <c r="Y923" s="1383"/>
      <c r="Z923" s="31"/>
      <c r="AA923" s="2"/>
      <c r="AB923" s="31"/>
      <c r="AC923" s="31"/>
      <c r="AD923" s="31"/>
      <c r="AE923" s="31"/>
      <c r="AF923" s="31"/>
      <c r="AG923" s="31"/>
      <c r="AH923" s="31"/>
      <c r="AI923" s="31"/>
      <c r="AJ923" s="31"/>
      <c r="AK923" s="31"/>
      <c r="AL923" s="31"/>
      <c r="AM923" s="31"/>
      <c r="AN923" s="31"/>
      <c r="AO923" s="31"/>
      <c r="AP923" s="31"/>
    </row>
    <row r="924" ht="15.75" customHeight="1">
      <c r="A924" s="1321" t="s">
        <v>30</v>
      </c>
      <c r="B924" s="31"/>
      <c r="C924" s="31"/>
      <c r="D924" s="31"/>
      <c r="E924" s="31"/>
      <c r="F924" s="31"/>
      <c r="G924" s="31"/>
      <c r="H924" s="31"/>
      <c r="I924" s="31"/>
      <c r="J924" s="31"/>
      <c r="K924" s="31"/>
      <c r="L924" s="31"/>
      <c r="M924" s="31"/>
      <c r="N924" s="2"/>
      <c r="O924" s="31"/>
      <c r="P924" s="31"/>
      <c r="Q924" s="31"/>
      <c r="R924" s="1181"/>
      <c r="S924" s="31"/>
      <c r="T924" s="31"/>
      <c r="U924" s="2"/>
      <c r="V924" s="11"/>
      <c r="W924" s="31"/>
      <c r="X924" s="2"/>
      <c r="Y924" s="1383"/>
      <c r="Z924" s="31"/>
      <c r="AA924" s="2"/>
      <c r="AB924" s="31"/>
      <c r="AC924" s="31"/>
      <c r="AD924" s="31"/>
      <c r="AE924" s="31"/>
      <c r="AF924" s="31"/>
      <c r="AG924" s="31"/>
      <c r="AH924" s="31"/>
      <c r="AI924" s="31"/>
      <c r="AJ924" s="31"/>
      <c r="AK924" s="31"/>
      <c r="AL924" s="31"/>
      <c r="AM924" s="31"/>
      <c r="AN924" s="31"/>
      <c r="AO924" s="31"/>
      <c r="AP924" s="31"/>
    </row>
    <row r="925" ht="15.75" customHeight="1">
      <c r="A925" s="1321" t="s">
        <v>30</v>
      </c>
      <c r="B925" s="31"/>
      <c r="C925" s="31"/>
      <c r="D925" s="31"/>
      <c r="E925" s="31"/>
      <c r="F925" s="31"/>
      <c r="G925" s="31"/>
      <c r="H925" s="31"/>
      <c r="I925" s="31"/>
      <c r="J925" s="31"/>
      <c r="K925" s="31"/>
      <c r="L925" s="31"/>
      <c r="M925" s="31"/>
      <c r="N925" s="2"/>
      <c r="O925" s="31"/>
      <c r="P925" s="31"/>
      <c r="Q925" s="31"/>
      <c r="R925" s="1181"/>
      <c r="S925" s="31"/>
      <c r="T925" s="31"/>
      <c r="U925" s="2"/>
      <c r="V925" s="11"/>
      <c r="W925" s="31"/>
      <c r="X925" s="2"/>
      <c r="Y925" s="1383"/>
      <c r="Z925" s="31"/>
      <c r="AA925" s="2"/>
      <c r="AB925" s="31"/>
      <c r="AC925" s="31"/>
      <c r="AD925" s="31"/>
      <c r="AE925" s="31"/>
      <c r="AF925" s="31"/>
      <c r="AG925" s="31"/>
      <c r="AH925" s="31"/>
      <c r="AI925" s="31"/>
      <c r="AJ925" s="31"/>
      <c r="AK925" s="31"/>
      <c r="AL925" s="31"/>
      <c r="AM925" s="31"/>
      <c r="AN925" s="31"/>
      <c r="AO925" s="31"/>
      <c r="AP925" s="31"/>
    </row>
    <row r="926" ht="15.75" customHeight="1">
      <c r="A926" s="1321" t="s">
        <v>30</v>
      </c>
      <c r="B926" s="31"/>
      <c r="C926" s="31"/>
      <c r="D926" s="31"/>
      <c r="E926" s="31"/>
      <c r="F926" s="31"/>
      <c r="G926" s="31"/>
      <c r="H926" s="31"/>
      <c r="I926" s="31"/>
      <c r="J926" s="31"/>
      <c r="K926" s="31"/>
      <c r="L926" s="31"/>
      <c r="M926" s="31"/>
      <c r="N926" s="2"/>
      <c r="O926" s="31"/>
      <c r="P926" s="31"/>
      <c r="Q926" s="31"/>
      <c r="R926" s="1181"/>
      <c r="S926" s="31"/>
      <c r="T926" s="31"/>
      <c r="U926" s="2"/>
      <c r="V926" s="11"/>
      <c r="W926" s="31"/>
      <c r="X926" s="2"/>
      <c r="Y926" s="1383"/>
      <c r="Z926" s="31"/>
      <c r="AA926" s="2"/>
      <c r="AB926" s="31"/>
      <c r="AC926" s="31"/>
      <c r="AD926" s="31"/>
      <c r="AE926" s="31"/>
      <c r="AF926" s="31"/>
      <c r="AG926" s="31"/>
      <c r="AH926" s="31"/>
      <c r="AI926" s="31"/>
      <c r="AJ926" s="31"/>
      <c r="AK926" s="31"/>
      <c r="AL926" s="31"/>
      <c r="AM926" s="31"/>
      <c r="AN926" s="31"/>
      <c r="AO926" s="31"/>
      <c r="AP926" s="31"/>
    </row>
    <row r="927" ht="15.75" customHeight="1">
      <c r="A927" s="1321" t="s">
        <v>30</v>
      </c>
      <c r="B927" s="31"/>
      <c r="C927" s="31"/>
      <c r="D927" s="31"/>
      <c r="E927" s="31"/>
      <c r="F927" s="31"/>
      <c r="G927" s="31"/>
      <c r="H927" s="31"/>
      <c r="I927" s="31"/>
      <c r="J927" s="31"/>
      <c r="K927" s="31"/>
      <c r="L927" s="31"/>
      <c r="M927" s="31"/>
      <c r="N927" s="2"/>
      <c r="O927" s="31"/>
      <c r="P927" s="31"/>
      <c r="Q927" s="31"/>
      <c r="R927" s="1181"/>
      <c r="S927" s="31"/>
      <c r="T927" s="31"/>
      <c r="U927" s="2"/>
      <c r="V927" s="11"/>
      <c r="W927" s="31"/>
      <c r="X927" s="2"/>
      <c r="Y927" s="1383"/>
      <c r="Z927" s="31"/>
      <c r="AA927" s="2"/>
      <c r="AB927" s="31"/>
      <c r="AC927" s="31"/>
      <c r="AD927" s="31"/>
      <c r="AE927" s="31"/>
      <c r="AF927" s="31"/>
      <c r="AG927" s="31"/>
      <c r="AH927" s="31"/>
      <c r="AI927" s="31"/>
      <c r="AJ927" s="31"/>
      <c r="AK927" s="31"/>
      <c r="AL927" s="31"/>
      <c r="AM927" s="31"/>
      <c r="AN927" s="31"/>
      <c r="AO927" s="31"/>
      <c r="AP927" s="31"/>
    </row>
    <row r="928" ht="15.75" customHeight="1">
      <c r="A928" s="1321" t="s">
        <v>30</v>
      </c>
      <c r="B928" s="31"/>
      <c r="C928" s="31"/>
      <c r="D928" s="31"/>
      <c r="E928" s="31"/>
      <c r="F928" s="31"/>
      <c r="G928" s="31"/>
      <c r="H928" s="31"/>
      <c r="I928" s="31"/>
      <c r="J928" s="31"/>
      <c r="K928" s="31"/>
      <c r="L928" s="31"/>
      <c r="M928" s="31"/>
      <c r="N928" s="2"/>
      <c r="O928" s="31"/>
      <c r="P928" s="31"/>
      <c r="Q928" s="31"/>
      <c r="R928" s="1181"/>
      <c r="S928" s="31"/>
      <c r="T928" s="31"/>
      <c r="U928" s="2"/>
      <c r="V928" s="11"/>
      <c r="W928" s="31"/>
      <c r="X928" s="2"/>
      <c r="Y928" s="1383"/>
      <c r="Z928" s="31"/>
      <c r="AA928" s="2"/>
      <c r="AB928" s="31"/>
      <c r="AC928" s="31"/>
      <c r="AD928" s="31"/>
      <c r="AE928" s="31"/>
      <c r="AF928" s="31"/>
      <c r="AG928" s="31"/>
      <c r="AH928" s="31"/>
      <c r="AI928" s="31"/>
      <c r="AJ928" s="31"/>
      <c r="AK928" s="31"/>
      <c r="AL928" s="31"/>
      <c r="AM928" s="31"/>
      <c r="AN928" s="31"/>
      <c r="AO928" s="31"/>
      <c r="AP928" s="31"/>
    </row>
    <row r="929" ht="15.75" customHeight="1">
      <c r="A929" s="1321" t="s">
        <v>30</v>
      </c>
      <c r="B929" s="31"/>
      <c r="C929" s="31"/>
      <c r="D929" s="31"/>
      <c r="E929" s="31"/>
      <c r="F929" s="31"/>
      <c r="G929" s="31"/>
      <c r="H929" s="31"/>
      <c r="I929" s="31"/>
      <c r="J929" s="31"/>
      <c r="K929" s="31"/>
      <c r="L929" s="31"/>
      <c r="M929" s="31"/>
      <c r="N929" s="2"/>
      <c r="O929" s="31"/>
      <c r="P929" s="31"/>
      <c r="Q929" s="31"/>
      <c r="R929" s="1181"/>
      <c r="S929" s="31"/>
      <c r="T929" s="31"/>
      <c r="U929" s="2"/>
      <c r="V929" s="11"/>
      <c r="W929" s="31"/>
      <c r="X929" s="2"/>
      <c r="Y929" s="1383"/>
      <c r="Z929" s="31"/>
      <c r="AA929" s="2"/>
      <c r="AB929" s="31"/>
      <c r="AC929" s="31"/>
      <c r="AD929" s="31"/>
      <c r="AE929" s="31"/>
      <c r="AF929" s="31"/>
      <c r="AG929" s="31"/>
      <c r="AH929" s="31"/>
      <c r="AI929" s="31"/>
      <c r="AJ929" s="31"/>
      <c r="AK929" s="31"/>
      <c r="AL929" s="31"/>
      <c r="AM929" s="31"/>
      <c r="AN929" s="31"/>
      <c r="AO929" s="31"/>
      <c r="AP929" s="31"/>
    </row>
    <row r="930" ht="15.75" customHeight="1">
      <c r="A930" s="1321" t="s">
        <v>30</v>
      </c>
      <c r="B930" s="31"/>
      <c r="C930" s="31"/>
      <c r="D930" s="31"/>
      <c r="E930" s="31"/>
      <c r="F930" s="31"/>
      <c r="G930" s="31"/>
      <c r="H930" s="31"/>
      <c r="I930" s="31"/>
      <c r="J930" s="31"/>
      <c r="K930" s="31"/>
      <c r="L930" s="31"/>
      <c r="M930" s="31"/>
      <c r="N930" s="2"/>
      <c r="O930" s="31"/>
      <c r="P930" s="31"/>
      <c r="Q930" s="31"/>
      <c r="R930" s="1181"/>
      <c r="S930" s="31"/>
      <c r="T930" s="31"/>
      <c r="U930" s="2"/>
      <c r="V930" s="11"/>
      <c r="W930" s="31"/>
      <c r="X930" s="2"/>
      <c r="Y930" s="1383"/>
      <c r="Z930" s="31"/>
      <c r="AA930" s="2"/>
      <c r="AB930" s="31"/>
      <c r="AC930" s="31"/>
      <c r="AD930" s="31"/>
      <c r="AE930" s="31"/>
      <c r="AF930" s="31"/>
      <c r="AG930" s="31"/>
      <c r="AH930" s="31"/>
      <c r="AI930" s="31"/>
      <c r="AJ930" s="31"/>
      <c r="AK930" s="31"/>
      <c r="AL930" s="31"/>
      <c r="AM930" s="31"/>
      <c r="AN930" s="31"/>
      <c r="AO930" s="31"/>
      <c r="AP930" s="31"/>
    </row>
    <row r="931" ht="15.75" customHeight="1">
      <c r="A931" s="1321" t="s">
        <v>30</v>
      </c>
      <c r="B931" s="31"/>
      <c r="C931" s="31"/>
      <c r="D931" s="31"/>
      <c r="E931" s="31"/>
      <c r="F931" s="31"/>
      <c r="G931" s="31"/>
      <c r="H931" s="31"/>
      <c r="I931" s="31"/>
      <c r="J931" s="31"/>
      <c r="K931" s="31"/>
      <c r="L931" s="31"/>
      <c r="M931" s="31"/>
      <c r="N931" s="2"/>
      <c r="O931" s="31"/>
      <c r="P931" s="31"/>
      <c r="Q931" s="31"/>
      <c r="R931" s="1181"/>
      <c r="S931" s="31"/>
      <c r="T931" s="31"/>
      <c r="U931" s="2"/>
      <c r="V931" s="11"/>
      <c r="W931" s="31"/>
      <c r="X931" s="2"/>
      <c r="Y931" s="1383"/>
      <c r="Z931" s="31"/>
      <c r="AA931" s="2"/>
      <c r="AB931" s="31"/>
      <c r="AC931" s="31"/>
      <c r="AD931" s="31"/>
      <c r="AE931" s="31"/>
      <c r="AF931" s="31"/>
      <c r="AG931" s="31"/>
      <c r="AH931" s="31"/>
      <c r="AI931" s="31"/>
      <c r="AJ931" s="31"/>
      <c r="AK931" s="31"/>
      <c r="AL931" s="31"/>
      <c r="AM931" s="31"/>
      <c r="AN931" s="31"/>
      <c r="AO931" s="31"/>
      <c r="AP931" s="31"/>
    </row>
    <row r="932" ht="15.75" customHeight="1">
      <c r="A932" s="1321" t="s">
        <v>30</v>
      </c>
      <c r="B932" s="31"/>
      <c r="C932" s="31"/>
      <c r="D932" s="31"/>
      <c r="E932" s="31"/>
      <c r="F932" s="31"/>
      <c r="G932" s="31"/>
      <c r="H932" s="31"/>
      <c r="I932" s="31"/>
      <c r="J932" s="31"/>
      <c r="K932" s="31"/>
      <c r="L932" s="31"/>
      <c r="M932" s="31"/>
      <c r="N932" s="2"/>
      <c r="O932" s="31"/>
      <c r="P932" s="31"/>
      <c r="Q932" s="31"/>
      <c r="R932" s="1181"/>
      <c r="S932" s="31"/>
      <c r="T932" s="31"/>
      <c r="U932" s="2"/>
      <c r="V932" s="11"/>
      <c r="W932" s="31"/>
      <c r="X932" s="2"/>
      <c r="Y932" s="1383"/>
      <c r="Z932" s="31"/>
      <c r="AA932" s="2"/>
      <c r="AB932" s="31"/>
      <c r="AC932" s="31"/>
      <c r="AD932" s="31"/>
      <c r="AE932" s="31"/>
      <c r="AF932" s="31"/>
      <c r="AG932" s="31"/>
      <c r="AH932" s="31"/>
      <c r="AI932" s="31"/>
      <c r="AJ932" s="31"/>
      <c r="AK932" s="31"/>
      <c r="AL932" s="31"/>
      <c r="AM932" s="31"/>
      <c r="AN932" s="31"/>
      <c r="AO932" s="31"/>
      <c r="AP932" s="31"/>
    </row>
    <row r="933" ht="15.75" customHeight="1">
      <c r="A933" s="1321" t="s">
        <v>30</v>
      </c>
      <c r="B933" s="31"/>
      <c r="C933" s="31"/>
      <c r="D933" s="31"/>
      <c r="E933" s="31"/>
      <c r="F933" s="31"/>
      <c r="G933" s="31"/>
      <c r="H933" s="31"/>
      <c r="I933" s="31"/>
      <c r="J933" s="31"/>
      <c r="K933" s="31"/>
      <c r="L933" s="31"/>
      <c r="M933" s="31"/>
      <c r="N933" s="2"/>
      <c r="O933" s="31"/>
      <c r="P933" s="31"/>
      <c r="Q933" s="31"/>
      <c r="R933" s="1181"/>
      <c r="S933" s="31"/>
      <c r="T933" s="31"/>
      <c r="U933" s="2"/>
      <c r="V933" s="11"/>
      <c r="W933" s="31"/>
      <c r="X933" s="2"/>
      <c r="Y933" s="1383"/>
      <c r="Z933" s="31"/>
      <c r="AA933" s="2"/>
      <c r="AB933" s="31"/>
      <c r="AC933" s="31"/>
      <c r="AD933" s="31"/>
      <c r="AE933" s="31"/>
      <c r="AF933" s="31"/>
      <c r="AG933" s="31"/>
      <c r="AH933" s="31"/>
      <c r="AI933" s="31"/>
      <c r="AJ933" s="31"/>
      <c r="AK933" s="31"/>
      <c r="AL933" s="31"/>
      <c r="AM933" s="31"/>
      <c r="AN933" s="31"/>
      <c r="AO933" s="31"/>
      <c r="AP933" s="31"/>
    </row>
    <row r="934" ht="15.75" customHeight="1">
      <c r="A934" s="1321" t="s">
        <v>30</v>
      </c>
      <c r="B934" s="31"/>
      <c r="C934" s="31"/>
      <c r="D934" s="31"/>
      <c r="E934" s="31"/>
      <c r="F934" s="31"/>
      <c r="G934" s="31"/>
      <c r="H934" s="31"/>
      <c r="I934" s="31"/>
      <c r="J934" s="31"/>
      <c r="K934" s="31"/>
      <c r="L934" s="31"/>
      <c r="M934" s="31"/>
      <c r="N934" s="2"/>
      <c r="O934" s="31"/>
      <c r="P934" s="31"/>
      <c r="Q934" s="31"/>
      <c r="R934" s="1181"/>
      <c r="S934" s="31"/>
      <c r="T934" s="31"/>
      <c r="U934" s="2"/>
      <c r="V934" s="11"/>
      <c r="W934" s="31"/>
      <c r="X934" s="2"/>
      <c r="Y934" s="1383"/>
      <c r="Z934" s="31"/>
      <c r="AA934" s="2"/>
      <c r="AB934" s="31"/>
      <c r="AC934" s="31"/>
      <c r="AD934" s="31"/>
      <c r="AE934" s="31"/>
      <c r="AF934" s="31"/>
      <c r="AG934" s="31"/>
      <c r="AH934" s="31"/>
      <c r="AI934" s="31"/>
      <c r="AJ934" s="31"/>
      <c r="AK934" s="31"/>
      <c r="AL934" s="31"/>
      <c r="AM934" s="31"/>
      <c r="AN934" s="31"/>
      <c r="AO934" s="31"/>
      <c r="AP934" s="31"/>
    </row>
    <row r="935" ht="15.75" customHeight="1">
      <c r="A935" s="1321" t="s">
        <v>30</v>
      </c>
      <c r="B935" s="31"/>
      <c r="C935" s="31"/>
      <c r="D935" s="31"/>
      <c r="E935" s="31"/>
      <c r="F935" s="31"/>
      <c r="G935" s="31"/>
      <c r="H935" s="31"/>
      <c r="I935" s="31"/>
      <c r="J935" s="31"/>
      <c r="K935" s="31"/>
      <c r="L935" s="31"/>
      <c r="M935" s="31"/>
      <c r="N935" s="2"/>
      <c r="O935" s="31"/>
      <c r="P935" s="31"/>
      <c r="Q935" s="31"/>
      <c r="R935" s="1181"/>
      <c r="S935" s="31"/>
      <c r="T935" s="31"/>
      <c r="U935" s="2"/>
      <c r="V935" s="11"/>
      <c r="W935" s="31"/>
      <c r="X935" s="2"/>
      <c r="Y935" s="1383"/>
      <c r="Z935" s="31"/>
      <c r="AA935" s="2"/>
      <c r="AB935" s="31"/>
      <c r="AC935" s="31"/>
      <c r="AD935" s="31"/>
      <c r="AE935" s="31"/>
      <c r="AF935" s="31"/>
      <c r="AG935" s="31"/>
      <c r="AH935" s="31"/>
      <c r="AI935" s="31"/>
      <c r="AJ935" s="31"/>
      <c r="AK935" s="31"/>
      <c r="AL935" s="31"/>
      <c r="AM935" s="31"/>
      <c r="AN935" s="31"/>
      <c r="AO935" s="31"/>
      <c r="AP935" s="31"/>
    </row>
    <row r="936" ht="15.75" customHeight="1">
      <c r="A936" s="1321" t="s">
        <v>30</v>
      </c>
      <c r="B936" s="31"/>
      <c r="C936" s="31"/>
      <c r="D936" s="31"/>
      <c r="E936" s="31"/>
      <c r="F936" s="31"/>
      <c r="G936" s="31"/>
      <c r="H936" s="31"/>
      <c r="I936" s="31"/>
      <c r="J936" s="31"/>
      <c r="K936" s="31"/>
      <c r="L936" s="31"/>
      <c r="M936" s="31"/>
      <c r="N936" s="2"/>
      <c r="O936" s="31"/>
      <c r="P936" s="31"/>
      <c r="Q936" s="31"/>
      <c r="R936" s="1181"/>
      <c r="S936" s="31"/>
      <c r="T936" s="31"/>
      <c r="U936" s="2"/>
      <c r="V936" s="11"/>
      <c r="W936" s="31"/>
      <c r="X936" s="2"/>
      <c r="Y936" s="1383"/>
      <c r="Z936" s="31"/>
      <c r="AA936" s="2"/>
      <c r="AB936" s="31"/>
      <c r="AC936" s="31"/>
      <c r="AD936" s="31"/>
      <c r="AE936" s="31"/>
      <c r="AF936" s="31"/>
      <c r="AG936" s="31"/>
      <c r="AH936" s="31"/>
      <c r="AI936" s="31"/>
      <c r="AJ936" s="31"/>
      <c r="AK936" s="31"/>
      <c r="AL936" s="31"/>
      <c r="AM936" s="31"/>
      <c r="AN936" s="31"/>
      <c r="AO936" s="31"/>
      <c r="AP936" s="31"/>
    </row>
    <row r="937" ht="15.75" customHeight="1">
      <c r="A937" s="1321" t="s">
        <v>30</v>
      </c>
      <c r="B937" s="31"/>
      <c r="C937" s="31"/>
      <c r="D937" s="31"/>
      <c r="E937" s="31"/>
      <c r="F937" s="31"/>
      <c r="G937" s="31"/>
      <c r="H937" s="31"/>
      <c r="I937" s="31"/>
      <c r="J937" s="31"/>
      <c r="K937" s="31"/>
      <c r="L937" s="31"/>
      <c r="M937" s="31"/>
      <c r="N937" s="2"/>
      <c r="O937" s="31"/>
      <c r="P937" s="31"/>
      <c r="Q937" s="31"/>
      <c r="R937" s="1181"/>
      <c r="S937" s="31"/>
      <c r="T937" s="31"/>
      <c r="U937" s="2"/>
      <c r="V937" s="11"/>
      <c r="W937" s="31"/>
      <c r="X937" s="2"/>
      <c r="Y937" s="1383"/>
      <c r="Z937" s="31"/>
      <c r="AA937" s="2"/>
      <c r="AB937" s="31"/>
      <c r="AC937" s="31"/>
      <c r="AD937" s="31"/>
      <c r="AE937" s="31"/>
      <c r="AF937" s="31"/>
      <c r="AG937" s="31"/>
      <c r="AH937" s="31"/>
      <c r="AI937" s="31"/>
      <c r="AJ937" s="31"/>
      <c r="AK937" s="31"/>
      <c r="AL937" s="31"/>
      <c r="AM937" s="31"/>
      <c r="AN937" s="31"/>
      <c r="AO937" s="31"/>
      <c r="AP937" s="31"/>
    </row>
    <row r="938" ht="15.75" customHeight="1">
      <c r="A938" s="1321" t="s">
        <v>30</v>
      </c>
      <c r="B938" s="31"/>
      <c r="C938" s="31"/>
      <c r="D938" s="31"/>
      <c r="E938" s="31"/>
      <c r="F938" s="31"/>
      <c r="G938" s="31"/>
      <c r="H938" s="31"/>
      <c r="I938" s="31"/>
      <c r="J938" s="31"/>
      <c r="K938" s="31"/>
      <c r="L938" s="31"/>
      <c r="M938" s="31"/>
      <c r="N938" s="2"/>
      <c r="O938" s="31"/>
      <c r="P938" s="31"/>
      <c r="Q938" s="31"/>
      <c r="R938" s="1181"/>
      <c r="S938" s="31"/>
      <c r="T938" s="31"/>
      <c r="U938" s="2"/>
      <c r="V938" s="11"/>
      <c r="W938" s="31"/>
      <c r="X938" s="2"/>
      <c r="Y938" s="1383"/>
      <c r="Z938" s="31"/>
      <c r="AA938" s="2"/>
      <c r="AB938" s="31"/>
      <c r="AC938" s="31"/>
      <c r="AD938" s="31"/>
      <c r="AE938" s="31"/>
      <c r="AF938" s="31"/>
      <c r="AG938" s="31"/>
      <c r="AH938" s="31"/>
      <c r="AI938" s="31"/>
      <c r="AJ938" s="31"/>
      <c r="AK938" s="31"/>
      <c r="AL938" s="31"/>
      <c r="AM938" s="31"/>
      <c r="AN938" s="31"/>
      <c r="AO938" s="31"/>
      <c r="AP938" s="31"/>
    </row>
    <row r="939" ht="15.75" customHeight="1">
      <c r="A939" s="1321" t="s">
        <v>30</v>
      </c>
      <c r="B939" s="31"/>
      <c r="C939" s="31"/>
      <c r="D939" s="31"/>
      <c r="E939" s="31"/>
      <c r="F939" s="31"/>
      <c r="G939" s="31"/>
      <c r="H939" s="31"/>
      <c r="I939" s="31"/>
      <c r="J939" s="31"/>
      <c r="K939" s="31"/>
      <c r="L939" s="31"/>
      <c r="M939" s="31"/>
      <c r="N939" s="2"/>
      <c r="O939" s="31"/>
      <c r="P939" s="31"/>
      <c r="Q939" s="31"/>
      <c r="R939" s="1181"/>
      <c r="S939" s="31"/>
      <c r="T939" s="31"/>
      <c r="U939" s="2"/>
      <c r="V939" s="11"/>
      <c r="W939" s="31"/>
      <c r="X939" s="2"/>
      <c r="Y939" s="1383"/>
      <c r="Z939" s="31"/>
      <c r="AA939" s="2"/>
      <c r="AB939" s="31"/>
      <c r="AC939" s="31"/>
      <c r="AD939" s="31"/>
      <c r="AE939" s="31"/>
      <c r="AF939" s="31"/>
      <c r="AG939" s="31"/>
      <c r="AH939" s="31"/>
      <c r="AI939" s="31"/>
      <c r="AJ939" s="31"/>
      <c r="AK939" s="31"/>
      <c r="AL939" s="31"/>
      <c r="AM939" s="31"/>
      <c r="AN939" s="31"/>
      <c r="AO939" s="31"/>
      <c r="AP939" s="31"/>
    </row>
    <row r="940" ht="15.75" customHeight="1">
      <c r="A940" s="1321" t="s">
        <v>30</v>
      </c>
      <c r="B940" s="31"/>
      <c r="C940" s="31"/>
      <c r="D940" s="31"/>
      <c r="E940" s="31"/>
      <c r="F940" s="31"/>
      <c r="G940" s="31"/>
      <c r="H940" s="31"/>
      <c r="I940" s="31"/>
      <c r="J940" s="31"/>
      <c r="K940" s="31"/>
      <c r="L940" s="31"/>
      <c r="M940" s="31"/>
      <c r="N940" s="2"/>
      <c r="O940" s="31"/>
      <c r="P940" s="31"/>
      <c r="Q940" s="31"/>
      <c r="R940" s="1181"/>
      <c r="S940" s="31"/>
      <c r="T940" s="31"/>
      <c r="U940" s="2"/>
      <c r="V940" s="11"/>
      <c r="W940" s="31"/>
      <c r="X940" s="2"/>
      <c r="Y940" s="1383"/>
      <c r="Z940" s="31"/>
      <c r="AA940" s="2"/>
      <c r="AB940" s="31"/>
      <c r="AC940" s="31"/>
      <c r="AD940" s="31"/>
      <c r="AE940" s="31"/>
      <c r="AF940" s="31"/>
      <c r="AG940" s="31"/>
      <c r="AH940" s="31"/>
      <c r="AI940" s="31"/>
      <c r="AJ940" s="31"/>
      <c r="AK940" s="31"/>
      <c r="AL940" s="31"/>
      <c r="AM940" s="31"/>
      <c r="AN940" s="31"/>
      <c r="AO940" s="31"/>
      <c r="AP940" s="31"/>
    </row>
    <row r="941" ht="15.75" customHeight="1">
      <c r="A941" s="1321" t="s">
        <v>30</v>
      </c>
      <c r="B941" s="31"/>
      <c r="C941" s="31"/>
      <c r="D941" s="31"/>
      <c r="E941" s="31"/>
      <c r="F941" s="31"/>
      <c r="G941" s="31"/>
      <c r="H941" s="31"/>
      <c r="I941" s="31"/>
      <c r="J941" s="31"/>
      <c r="K941" s="31"/>
      <c r="L941" s="31"/>
      <c r="M941" s="31"/>
      <c r="N941" s="2"/>
      <c r="O941" s="31"/>
      <c r="P941" s="31"/>
      <c r="Q941" s="31"/>
      <c r="R941" s="1181"/>
      <c r="S941" s="31"/>
      <c r="T941" s="31"/>
      <c r="U941" s="2"/>
      <c r="V941" s="11"/>
      <c r="W941" s="31"/>
      <c r="X941" s="2"/>
      <c r="Y941" s="1383"/>
      <c r="Z941" s="31"/>
      <c r="AA941" s="2"/>
      <c r="AB941" s="31"/>
      <c r="AC941" s="31"/>
      <c r="AD941" s="31"/>
      <c r="AE941" s="31"/>
      <c r="AF941" s="31"/>
      <c r="AG941" s="31"/>
      <c r="AH941" s="31"/>
      <c r="AI941" s="31"/>
      <c r="AJ941" s="31"/>
      <c r="AK941" s="31"/>
      <c r="AL941" s="31"/>
      <c r="AM941" s="31"/>
      <c r="AN941" s="31"/>
      <c r="AO941" s="31"/>
      <c r="AP941" s="31"/>
    </row>
    <row r="942" ht="15.75" customHeight="1">
      <c r="A942" s="1321" t="s">
        <v>30</v>
      </c>
      <c r="B942" s="31"/>
      <c r="C942" s="31"/>
      <c r="D942" s="31"/>
      <c r="E942" s="31"/>
      <c r="F942" s="31"/>
      <c r="G942" s="31"/>
      <c r="H942" s="31"/>
      <c r="I942" s="31"/>
      <c r="J942" s="31"/>
      <c r="K942" s="31"/>
      <c r="L942" s="31"/>
      <c r="M942" s="31"/>
      <c r="N942" s="2"/>
      <c r="O942" s="31"/>
      <c r="P942" s="31"/>
      <c r="Q942" s="31"/>
      <c r="R942" s="1181"/>
      <c r="S942" s="31"/>
      <c r="T942" s="31"/>
      <c r="U942" s="2"/>
      <c r="V942" s="11"/>
      <c r="W942" s="31"/>
      <c r="X942" s="2"/>
      <c r="Y942" s="1383"/>
      <c r="Z942" s="31"/>
      <c r="AA942" s="2"/>
      <c r="AB942" s="31"/>
      <c r="AC942" s="31"/>
      <c r="AD942" s="31"/>
      <c r="AE942" s="31"/>
      <c r="AF942" s="31"/>
      <c r="AG942" s="31"/>
      <c r="AH942" s="31"/>
      <c r="AI942" s="31"/>
      <c r="AJ942" s="31"/>
      <c r="AK942" s="31"/>
      <c r="AL942" s="31"/>
      <c r="AM942" s="31"/>
      <c r="AN942" s="31"/>
      <c r="AO942" s="31"/>
      <c r="AP942" s="31"/>
    </row>
    <row r="943" ht="15.75" customHeight="1">
      <c r="A943" s="1321" t="s">
        <v>30</v>
      </c>
      <c r="B943" s="31"/>
      <c r="C943" s="31"/>
      <c r="D943" s="31"/>
      <c r="E943" s="31"/>
      <c r="F943" s="31"/>
      <c r="G943" s="31"/>
      <c r="H943" s="31"/>
      <c r="I943" s="31"/>
      <c r="J943" s="31"/>
      <c r="K943" s="31"/>
      <c r="L943" s="31"/>
      <c r="M943" s="31"/>
      <c r="N943" s="2"/>
      <c r="O943" s="31"/>
      <c r="P943" s="31"/>
      <c r="Q943" s="31"/>
      <c r="R943" s="1181"/>
      <c r="S943" s="31"/>
      <c r="T943" s="31"/>
      <c r="U943" s="2"/>
      <c r="V943" s="11"/>
      <c r="W943" s="31"/>
      <c r="X943" s="2"/>
      <c r="Y943" s="1383"/>
      <c r="Z943" s="31"/>
      <c r="AA943" s="2"/>
      <c r="AB943" s="31"/>
      <c r="AC943" s="31"/>
      <c r="AD943" s="31"/>
      <c r="AE943" s="31"/>
      <c r="AF943" s="31"/>
      <c r="AG943" s="31"/>
      <c r="AH943" s="31"/>
      <c r="AI943" s="31"/>
      <c r="AJ943" s="31"/>
      <c r="AK943" s="31"/>
      <c r="AL943" s="31"/>
      <c r="AM943" s="31"/>
      <c r="AN943" s="31"/>
      <c r="AO943" s="31"/>
      <c r="AP943" s="31"/>
    </row>
    <row r="944" ht="15.75" customHeight="1">
      <c r="A944" s="1321" t="s">
        <v>30</v>
      </c>
      <c r="B944" s="31"/>
      <c r="C944" s="31"/>
      <c r="D944" s="31"/>
      <c r="E944" s="31"/>
      <c r="F944" s="31"/>
      <c r="G944" s="31"/>
      <c r="H944" s="31"/>
      <c r="I944" s="31"/>
      <c r="J944" s="31"/>
      <c r="K944" s="31"/>
      <c r="L944" s="31"/>
      <c r="M944" s="31"/>
      <c r="N944" s="2"/>
      <c r="O944" s="31"/>
      <c r="P944" s="31"/>
      <c r="Q944" s="31"/>
      <c r="R944" s="1181"/>
      <c r="S944" s="31"/>
      <c r="T944" s="31"/>
      <c r="U944" s="2"/>
      <c r="V944" s="11"/>
      <c r="W944" s="31"/>
      <c r="X944" s="2"/>
      <c r="Y944" s="1383"/>
      <c r="Z944" s="31"/>
      <c r="AA944" s="2"/>
      <c r="AB944" s="31"/>
      <c r="AC944" s="31"/>
      <c r="AD944" s="31"/>
      <c r="AE944" s="31"/>
      <c r="AF944" s="31"/>
      <c r="AG944" s="31"/>
      <c r="AH944" s="31"/>
      <c r="AI944" s="31"/>
      <c r="AJ944" s="31"/>
      <c r="AK944" s="31"/>
      <c r="AL944" s="31"/>
      <c r="AM944" s="31"/>
      <c r="AN944" s="31"/>
      <c r="AO944" s="31"/>
      <c r="AP944" s="31"/>
    </row>
    <row r="945" ht="15.75" customHeight="1">
      <c r="A945" s="1321" t="s">
        <v>30</v>
      </c>
      <c r="B945" s="31"/>
      <c r="C945" s="31"/>
      <c r="D945" s="31"/>
      <c r="E945" s="31"/>
      <c r="F945" s="31"/>
      <c r="G945" s="31"/>
      <c r="H945" s="31"/>
      <c r="I945" s="31"/>
      <c r="J945" s="31"/>
      <c r="K945" s="31"/>
      <c r="L945" s="31"/>
      <c r="M945" s="31"/>
      <c r="N945" s="2"/>
      <c r="O945" s="31"/>
      <c r="P945" s="31"/>
      <c r="Q945" s="31"/>
      <c r="R945" s="1181"/>
      <c r="S945" s="31"/>
      <c r="T945" s="31"/>
      <c r="U945" s="2"/>
      <c r="V945" s="11"/>
      <c r="W945" s="31"/>
      <c r="X945" s="2"/>
      <c r="Y945" s="1383"/>
      <c r="Z945" s="31"/>
      <c r="AA945" s="2"/>
      <c r="AB945" s="31"/>
      <c r="AC945" s="31"/>
      <c r="AD945" s="31"/>
      <c r="AE945" s="31"/>
      <c r="AF945" s="31"/>
      <c r="AG945" s="31"/>
      <c r="AH945" s="31"/>
      <c r="AI945" s="31"/>
      <c r="AJ945" s="31"/>
      <c r="AK945" s="31"/>
      <c r="AL945" s="31"/>
      <c r="AM945" s="31"/>
      <c r="AN945" s="31"/>
      <c r="AO945" s="31"/>
      <c r="AP945" s="31"/>
    </row>
    <row r="946" ht="15.75" customHeight="1">
      <c r="A946" s="1321" t="s">
        <v>30</v>
      </c>
      <c r="B946" s="31"/>
      <c r="C946" s="31"/>
      <c r="D946" s="31"/>
      <c r="E946" s="31"/>
      <c r="F946" s="31"/>
      <c r="G946" s="31"/>
      <c r="H946" s="31"/>
      <c r="I946" s="31"/>
      <c r="J946" s="31"/>
      <c r="K946" s="31"/>
      <c r="L946" s="31"/>
      <c r="M946" s="31"/>
      <c r="N946" s="2"/>
      <c r="O946" s="31"/>
      <c r="P946" s="31"/>
      <c r="Q946" s="31"/>
      <c r="R946" s="1181"/>
      <c r="S946" s="31"/>
      <c r="T946" s="31"/>
      <c r="U946" s="2"/>
      <c r="V946" s="11"/>
      <c r="W946" s="31"/>
      <c r="X946" s="2"/>
      <c r="Y946" s="1383"/>
      <c r="Z946" s="31"/>
      <c r="AA946" s="2"/>
      <c r="AB946" s="31"/>
      <c r="AC946" s="31"/>
      <c r="AD946" s="31"/>
      <c r="AE946" s="31"/>
      <c r="AF946" s="31"/>
      <c r="AG946" s="31"/>
      <c r="AH946" s="31"/>
      <c r="AI946" s="31"/>
      <c r="AJ946" s="31"/>
      <c r="AK946" s="31"/>
      <c r="AL946" s="31"/>
      <c r="AM946" s="31"/>
      <c r="AN946" s="31"/>
      <c r="AO946" s="31"/>
      <c r="AP946" s="31"/>
    </row>
    <row r="947" ht="15.75" customHeight="1">
      <c r="A947" s="1321" t="s">
        <v>30</v>
      </c>
      <c r="B947" s="31"/>
      <c r="C947" s="31"/>
      <c r="D947" s="31"/>
      <c r="E947" s="31"/>
      <c r="F947" s="31"/>
      <c r="G947" s="31"/>
      <c r="H947" s="31"/>
      <c r="I947" s="31"/>
      <c r="J947" s="31"/>
      <c r="K947" s="31"/>
      <c r="L947" s="31"/>
      <c r="M947" s="31"/>
      <c r="N947" s="2"/>
      <c r="O947" s="31"/>
      <c r="P947" s="31"/>
      <c r="Q947" s="31"/>
      <c r="R947" s="1181"/>
      <c r="S947" s="31"/>
      <c r="T947" s="31"/>
      <c r="U947" s="2"/>
      <c r="V947" s="11"/>
      <c r="W947" s="31"/>
      <c r="X947" s="2"/>
      <c r="Y947" s="1383"/>
      <c r="Z947" s="31"/>
      <c r="AA947" s="2"/>
      <c r="AB947" s="31"/>
      <c r="AC947" s="31"/>
      <c r="AD947" s="31"/>
      <c r="AE947" s="31"/>
      <c r="AF947" s="31"/>
      <c r="AG947" s="31"/>
      <c r="AH947" s="31"/>
      <c r="AI947" s="31"/>
      <c r="AJ947" s="31"/>
      <c r="AK947" s="31"/>
      <c r="AL947" s="31"/>
      <c r="AM947" s="31"/>
      <c r="AN947" s="31"/>
      <c r="AO947" s="31"/>
      <c r="AP947" s="31"/>
    </row>
    <row r="948" ht="15.75" customHeight="1">
      <c r="A948" s="1321" t="s">
        <v>30</v>
      </c>
      <c r="B948" s="31"/>
      <c r="C948" s="31"/>
      <c r="D948" s="31"/>
      <c r="E948" s="31"/>
      <c r="F948" s="31"/>
      <c r="G948" s="31"/>
      <c r="H948" s="31"/>
      <c r="I948" s="31"/>
      <c r="J948" s="31"/>
      <c r="K948" s="31"/>
      <c r="L948" s="31"/>
      <c r="M948" s="31"/>
      <c r="N948" s="2"/>
      <c r="O948" s="31"/>
      <c r="P948" s="31"/>
      <c r="Q948" s="31"/>
      <c r="R948" s="1181"/>
      <c r="S948" s="31"/>
      <c r="T948" s="31"/>
      <c r="U948" s="2"/>
      <c r="V948" s="11"/>
      <c r="W948" s="31"/>
      <c r="X948" s="2"/>
      <c r="Y948" s="1383"/>
      <c r="Z948" s="31"/>
      <c r="AA948" s="2"/>
      <c r="AB948" s="31"/>
      <c r="AC948" s="31"/>
      <c r="AD948" s="31"/>
      <c r="AE948" s="31"/>
      <c r="AF948" s="31"/>
      <c r="AG948" s="31"/>
      <c r="AH948" s="31"/>
      <c r="AI948" s="31"/>
      <c r="AJ948" s="31"/>
      <c r="AK948" s="31"/>
      <c r="AL948" s="31"/>
      <c r="AM948" s="31"/>
      <c r="AN948" s="31"/>
      <c r="AO948" s="31"/>
      <c r="AP948" s="31"/>
    </row>
    <row r="949" ht="15.75" customHeight="1">
      <c r="A949" s="1321" t="s">
        <v>30</v>
      </c>
      <c r="B949" s="31"/>
      <c r="C949" s="31"/>
      <c r="D949" s="31"/>
      <c r="E949" s="31"/>
      <c r="F949" s="31"/>
      <c r="G949" s="31"/>
      <c r="H949" s="31"/>
      <c r="I949" s="31"/>
      <c r="J949" s="31"/>
      <c r="K949" s="31"/>
      <c r="L949" s="31"/>
      <c r="M949" s="31"/>
      <c r="N949" s="2"/>
      <c r="O949" s="31"/>
      <c r="P949" s="31"/>
      <c r="Q949" s="31"/>
      <c r="R949" s="1181"/>
      <c r="S949" s="31"/>
      <c r="T949" s="31"/>
      <c r="U949" s="2"/>
      <c r="V949" s="11"/>
      <c r="W949" s="31"/>
      <c r="X949" s="2"/>
      <c r="Y949" s="1383"/>
      <c r="Z949" s="31"/>
      <c r="AA949" s="2"/>
      <c r="AB949" s="31"/>
      <c r="AC949" s="31"/>
      <c r="AD949" s="31"/>
      <c r="AE949" s="31"/>
      <c r="AF949" s="31"/>
      <c r="AG949" s="31"/>
      <c r="AH949" s="31"/>
      <c r="AI949" s="31"/>
      <c r="AJ949" s="31"/>
      <c r="AK949" s="31"/>
      <c r="AL949" s="31"/>
      <c r="AM949" s="31"/>
      <c r="AN949" s="31"/>
      <c r="AO949" s="31"/>
      <c r="AP949" s="31"/>
    </row>
    <row r="950" ht="15.75" customHeight="1">
      <c r="A950" s="1321" t="s">
        <v>30</v>
      </c>
      <c r="B950" s="31"/>
      <c r="C950" s="31"/>
      <c r="D950" s="31"/>
      <c r="E950" s="31"/>
      <c r="F950" s="31"/>
      <c r="G950" s="31"/>
      <c r="H950" s="31"/>
      <c r="I950" s="31"/>
      <c r="J950" s="31"/>
      <c r="K950" s="31"/>
      <c r="L950" s="31"/>
      <c r="M950" s="31"/>
      <c r="N950" s="2"/>
      <c r="O950" s="31"/>
      <c r="P950" s="31"/>
      <c r="Q950" s="31"/>
      <c r="R950" s="1181"/>
      <c r="S950" s="31"/>
      <c r="T950" s="31"/>
      <c r="U950" s="2"/>
      <c r="V950" s="11"/>
      <c r="W950" s="31"/>
      <c r="X950" s="2"/>
      <c r="Y950" s="1383"/>
      <c r="Z950" s="31"/>
      <c r="AA950" s="2"/>
      <c r="AB950" s="31"/>
      <c r="AC950" s="31"/>
      <c r="AD950" s="31"/>
      <c r="AE950" s="31"/>
      <c r="AF950" s="31"/>
      <c r="AG950" s="31"/>
      <c r="AH950" s="31"/>
      <c r="AI950" s="31"/>
      <c r="AJ950" s="31"/>
      <c r="AK950" s="31"/>
      <c r="AL950" s="31"/>
      <c r="AM950" s="31"/>
      <c r="AN950" s="31"/>
      <c r="AO950" s="31"/>
      <c r="AP950" s="31"/>
    </row>
    <row r="951" ht="15.75" customHeight="1">
      <c r="A951" s="1321" t="s">
        <v>30</v>
      </c>
      <c r="B951" s="31"/>
      <c r="C951" s="31"/>
      <c r="D951" s="31"/>
      <c r="E951" s="31"/>
      <c r="F951" s="31"/>
      <c r="G951" s="31"/>
      <c r="H951" s="31"/>
      <c r="I951" s="31"/>
      <c r="J951" s="31"/>
      <c r="K951" s="31"/>
      <c r="L951" s="31"/>
      <c r="M951" s="31"/>
      <c r="N951" s="2"/>
      <c r="O951" s="31"/>
      <c r="P951" s="31"/>
      <c r="Q951" s="31"/>
      <c r="R951" s="1181"/>
      <c r="S951" s="31"/>
      <c r="T951" s="31"/>
      <c r="U951" s="2"/>
      <c r="V951" s="11"/>
      <c r="W951" s="31"/>
      <c r="X951" s="2"/>
      <c r="Y951" s="1383"/>
      <c r="Z951" s="31"/>
      <c r="AA951" s="2"/>
      <c r="AB951" s="31"/>
      <c r="AC951" s="31"/>
      <c r="AD951" s="31"/>
      <c r="AE951" s="31"/>
      <c r="AF951" s="31"/>
      <c r="AG951" s="31"/>
      <c r="AH951" s="31"/>
      <c r="AI951" s="31"/>
      <c r="AJ951" s="31"/>
      <c r="AK951" s="31"/>
      <c r="AL951" s="31"/>
      <c r="AM951" s="31"/>
      <c r="AN951" s="31"/>
      <c r="AO951" s="31"/>
      <c r="AP951" s="31"/>
    </row>
    <row r="952" ht="15.75" customHeight="1">
      <c r="A952" s="1321" t="s">
        <v>30</v>
      </c>
      <c r="B952" s="31"/>
      <c r="C952" s="31"/>
      <c r="D952" s="31"/>
      <c r="E952" s="31"/>
      <c r="F952" s="31"/>
      <c r="G952" s="31"/>
      <c r="H952" s="31"/>
      <c r="I952" s="31"/>
      <c r="J952" s="31"/>
      <c r="K952" s="31"/>
      <c r="L952" s="31"/>
      <c r="M952" s="31"/>
      <c r="N952" s="2"/>
      <c r="O952" s="31"/>
      <c r="P952" s="31"/>
      <c r="Q952" s="31"/>
      <c r="R952" s="1181"/>
      <c r="S952" s="31"/>
      <c r="T952" s="31"/>
      <c r="U952" s="2"/>
      <c r="V952" s="11"/>
      <c r="W952" s="31"/>
      <c r="X952" s="2"/>
      <c r="Y952" s="1383"/>
      <c r="Z952" s="31"/>
      <c r="AA952" s="2"/>
      <c r="AB952" s="31"/>
      <c r="AC952" s="31"/>
      <c r="AD952" s="31"/>
      <c r="AE952" s="31"/>
      <c r="AF952" s="31"/>
      <c r="AG952" s="31"/>
      <c r="AH952" s="31"/>
      <c r="AI952" s="31"/>
      <c r="AJ952" s="31"/>
      <c r="AK952" s="31"/>
      <c r="AL952" s="31"/>
      <c r="AM952" s="31"/>
      <c r="AN952" s="31"/>
      <c r="AO952" s="31"/>
      <c r="AP952" s="31"/>
    </row>
    <row r="953" ht="15.75" customHeight="1">
      <c r="A953" s="1321" t="s">
        <v>30</v>
      </c>
      <c r="B953" s="31"/>
      <c r="C953" s="31"/>
      <c r="D953" s="31"/>
      <c r="E953" s="31"/>
      <c r="F953" s="31"/>
      <c r="G953" s="31"/>
      <c r="H953" s="31"/>
      <c r="I953" s="31"/>
      <c r="J953" s="31"/>
      <c r="K953" s="31"/>
      <c r="L953" s="31"/>
      <c r="M953" s="31"/>
      <c r="N953" s="2"/>
      <c r="O953" s="31"/>
      <c r="P953" s="31"/>
      <c r="Q953" s="31"/>
      <c r="R953" s="1181"/>
      <c r="S953" s="31"/>
      <c r="T953" s="31"/>
      <c r="U953" s="2"/>
      <c r="V953" s="11"/>
      <c r="W953" s="31"/>
      <c r="X953" s="2"/>
      <c r="Y953" s="1383"/>
      <c r="Z953" s="31"/>
      <c r="AA953" s="2"/>
      <c r="AB953" s="31"/>
      <c r="AC953" s="31"/>
      <c r="AD953" s="31"/>
      <c r="AE953" s="31"/>
      <c r="AF953" s="31"/>
      <c r="AG953" s="31"/>
      <c r="AH953" s="31"/>
      <c r="AI953" s="31"/>
      <c r="AJ953" s="31"/>
      <c r="AK953" s="31"/>
      <c r="AL953" s="31"/>
      <c r="AM953" s="31"/>
      <c r="AN953" s="31"/>
      <c r="AO953" s="31"/>
      <c r="AP953" s="31"/>
    </row>
    <row r="954" ht="15.75" customHeight="1">
      <c r="A954" s="1321" t="s">
        <v>30</v>
      </c>
      <c r="B954" s="31"/>
      <c r="C954" s="31"/>
      <c r="D954" s="31"/>
      <c r="E954" s="31"/>
      <c r="F954" s="31"/>
      <c r="G954" s="31"/>
      <c r="H954" s="31"/>
      <c r="I954" s="31"/>
      <c r="J954" s="31"/>
      <c r="K954" s="31"/>
      <c r="L954" s="31"/>
      <c r="M954" s="31"/>
      <c r="N954" s="2"/>
      <c r="O954" s="31"/>
      <c r="P954" s="31"/>
      <c r="Q954" s="31"/>
      <c r="R954" s="1181"/>
      <c r="S954" s="31"/>
      <c r="T954" s="31"/>
      <c r="U954" s="2"/>
      <c r="V954" s="11"/>
      <c r="W954" s="31"/>
      <c r="X954" s="2"/>
      <c r="Y954" s="1383"/>
      <c r="Z954" s="31"/>
      <c r="AA954" s="2"/>
      <c r="AB954" s="31"/>
      <c r="AC954" s="31"/>
      <c r="AD954" s="31"/>
      <c r="AE954" s="31"/>
      <c r="AF954" s="31"/>
      <c r="AG954" s="31"/>
      <c r="AH954" s="31"/>
      <c r="AI954" s="31"/>
      <c r="AJ954" s="31"/>
      <c r="AK954" s="31"/>
      <c r="AL954" s="31"/>
      <c r="AM954" s="31"/>
      <c r="AN954" s="31"/>
      <c r="AO954" s="31"/>
      <c r="AP954" s="31"/>
    </row>
    <row r="955" ht="15.75" customHeight="1">
      <c r="A955" s="1321" t="s">
        <v>30</v>
      </c>
      <c r="B955" s="31"/>
      <c r="C955" s="31"/>
      <c r="D955" s="31"/>
      <c r="E955" s="31"/>
      <c r="F955" s="31"/>
      <c r="G955" s="31"/>
      <c r="H955" s="31"/>
      <c r="I955" s="31"/>
      <c r="J955" s="31"/>
      <c r="K955" s="31"/>
      <c r="L955" s="31"/>
      <c r="M955" s="31"/>
      <c r="N955" s="2"/>
      <c r="O955" s="31"/>
      <c r="P955" s="31"/>
      <c r="Q955" s="31"/>
      <c r="R955" s="1181"/>
      <c r="S955" s="31"/>
      <c r="T955" s="31"/>
      <c r="U955" s="2"/>
      <c r="V955" s="11"/>
      <c r="W955" s="31"/>
      <c r="X955" s="2"/>
      <c r="Y955" s="1383"/>
      <c r="Z955" s="31"/>
      <c r="AA955" s="2"/>
      <c r="AB955" s="31"/>
      <c r="AC955" s="31"/>
      <c r="AD955" s="31"/>
      <c r="AE955" s="31"/>
      <c r="AF955" s="31"/>
      <c r="AG955" s="31"/>
      <c r="AH955" s="31"/>
      <c r="AI955" s="31"/>
      <c r="AJ955" s="31"/>
      <c r="AK955" s="31"/>
      <c r="AL955" s="31"/>
      <c r="AM955" s="31"/>
      <c r="AN955" s="31"/>
      <c r="AO955" s="31"/>
      <c r="AP955" s="31"/>
    </row>
    <row r="956" ht="15.75" customHeight="1">
      <c r="A956" s="1321" t="s">
        <v>30</v>
      </c>
      <c r="B956" s="31"/>
      <c r="C956" s="31"/>
      <c r="D956" s="31"/>
      <c r="E956" s="31"/>
      <c r="F956" s="31"/>
      <c r="G956" s="31"/>
      <c r="H956" s="31"/>
      <c r="I956" s="31"/>
      <c r="J956" s="31"/>
      <c r="K956" s="31"/>
      <c r="L956" s="31"/>
      <c r="M956" s="31"/>
      <c r="N956" s="2"/>
      <c r="O956" s="31"/>
      <c r="P956" s="31"/>
      <c r="Q956" s="31"/>
      <c r="R956" s="1181"/>
      <c r="S956" s="31"/>
      <c r="T956" s="31"/>
      <c r="U956" s="2"/>
      <c r="V956" s="11"/>
      <c r="W956" s="31"/>
      <c r="X956" s="2"/>
      <c r="Y956" s="1383"/>
      <c r="Z956" s="31"/>
      <c r="AA956" s="2"/>
      <c r="AB956" s="31"/>
      <c r="AC956" s="31"/>
      <c r="AD956" s="31"/>
      <c r="AE956" s="31"/>
      <c r="AF956" s="31"/>
      <c r="AG956" s="31"/>
      <c r="AH956" s="31"/>
      <c r="AI956" s="31"/>
      <c r="AJ956" s="31"/>
      <c r="AK956" s="31"/>
      <c r="AL956" s="31"/>
      <c r="AM956" s="31"/>
      <c r="AN956" s="31"/>
      <c r="AO956" s="31"/>
      <c r="AP956" s="31"/>
    </row>
    <row r="957" ht="15.75" customHeight="1">
      <c r="A957" s="1321" t="s">
        <v>30</v>
      </c>
      <c r="B957" s="31"/>
      <c r="C957" s="31"/>
      <c r="D957" s="31"/>
      <c r="E957" s="31"/>
      <c r="F957" s="31"/>
      <c r="G957" s="31"/>
      <c r="H957" s="31"/>
      <c r="I957" s="31"/>
      <c r="J957" s="31"/>
      <c r="K957" s="31"/>
      <c r="L957" s="31"/>
      <c r="M957" s="31"/>
      <c r="N957" s="2"/>
      <c r="O957" s="31"/>
      <c r="P957" s="31"/>
      <c r="Q957" s="31"/>
      <c r="R957" s="1181"/>
      <c r="S957" s="31"/>
      <c r="T957" s="31"/>
      <c r="U957" s="2"/>
      <c r="V957" s="11"/>
      <c r="W957" s="31"/>
      <c r="X957" s="2"/>
      <c r="Y957" s="1383"/>
      <c r="Z957" s="31"/>
      <c r="AA957" s="2"/>
      <c r="AB957" s="31"/>
      <c r="AC957" s="31"/>
      <c r="AD957" s="31"/>
      <c r="AE957" s="31"/>
      <c r="AF957" s="31"/>
      <c r="AG957" s="31"/>
      <c r="AH957" s="31"/>
      <c r="AI957" s="31"/>
      <c r="AJ957" s="31"/>
      <c r="AK957" s="31"/>
      <c r="AL957" s="31"/>
      <c r="AM957" s="31"/>
      <c r="AN957" s="31"/>
      <c r="AO957" s="31"/>
      <c r="AP957" s="31"/>
    </row>
    <row r="958" ht="15.75" customHeight="1">
      <c r="A958" s="1321" t="s">
        <v>30</v>
      </c>
      <c r="B958" s="31"/>
      <c r="C958" s="31"/>
      <c r="D958" s="31"/>
      <c r="E958" s="31"/>
      <c r="F958" s="31"/>
      <c r="G958" s="31"/>
      <c r="H958" s="31"/>
      <c r="I958" s="31"/>
      <c r="J958" s="31"/>
      <c r="K958" s="31"/>
      <c r="L958" s="31"/>
      <c r="M958" s="31"/>
      <c r="N958" s="2"/>
      <c r="O958" s="31"/>
      <c r="P958" s="31"/>
      <c r="Q958" s="31"/>
      <c r="R958" s="1181"/>
      <c r="S958" s="31"/>
      <c r="T958" s="31"/>
      <c r="U958" s="2"/>
      <c r="V958" s="11"/>
      <c r="W958" s="31"/>
      <c r="X958" s="2"/>
      <c r="Y958" s="1383"/>
      <c r="Z958" s="31"/>
      <c r="AA958" s="2"/>
      <c r="AB958" s="31"/>
      <c r="AC958" s="31"/>
      <c r="AD958" s="31"/>
      <c r="AE958" s="31"/>
      <c r="AF958" s="31"/>
      <c r="AG958" s="31"/>
      <c r="AH958" s="31"/>
      <c r="AI958" s="31"/>
      <c r="AJ958" s="31"/>
      <c r="AK958" s="31"/>
      <c r="AL958" s="31"/>
      <c r="AM958" s="31"/>
      <c r="AN958" s="31"/>
      <c r="AO958" s="31"/>
      <c r="AP958" s="31"/>
    </row>
    <row r="959" ht="15.75" customHeight="1">
      <c r="A959" s="1321" t="s">
        <v>30</v>
      </c>
      <c r="B959" s="31"/>
      <c r="C959" s="31"/>
      <c r="D959" s="31"/>
      <c r="E959" s="31"/>
      <c r="F959" s="31"/>
      <c r="G959" s="31"/>
      <c r="H959" s="31"/>
      <c r="I959" s="31"/>
      <c r="J959" s="31"/>
      <c r="K959" s="31"/>
      <c r="L959" s="31"/>
      <c r="M959" s="31"/>
      <c r="N959" s="2"/>
      <c r="O959" s="31"/>
      <c r="P959" s="31"/>
      <c r="Q959" s="31"/>
      <c r="R959" s="1181"/>
      <c r="S959" s="31"/>
      <c r="T959" s="31"/>
      <c r="U959" s="2"/>
      <c r="V959" s="11"/>
      <c r="W959" s="31"/>
      <c r="X959" s="2"/>
      <c r="Y959" s="1383"/>
      <c r="Z959" s="31"/>
      <c r="AA959" s="2"/>
      <c r="AB959" s="31"/>
      <c r="AC959" s="31"/>
      <c r="AD959" s="31"/>
      <c r="AE959" s="31"/>
      <c r="AF959" s="31"/>
      <c r="AG959" s="31"/>
      <c r="AH959" s="31"/>
      <c r="AI959" s="31"/>
      <c r="AJ959" s="31"/>
      <c r="AK959" s="31"/>
      <c r="AL959" s="31"/>
      <c r="AM959" s="31"/>
      <c r="AN959" s="31"/>
      <c r="AO959" s="31"/>
      <c r="AP959" s="31"/>
    </row>
    <row r="960" ht="15.75" customHeight="1">
      <c r="A960" s="1321" t="s">
        <v>30</v>
      </c>
      <c r="B960" s="31"/>
      <c r="C960" s="31"/>
      <c r="D960" s="31"/>
      <c r="E960" s="31"/>
      <c r="F960" s="31"/>
      <c r="G960" s="31"/>
      <c r="H960" s="31"/>
      <c r="I960" s="31"/>
      <c r="J960" s="31"/>
      <c r="K960" s="31"/>
      <c r="L960" s="31"/>
      <c r="M960" s="31"/>
      <c r="N960" s="2"/>
      <c r="O960" s="31"/>
      <c r="P960" s="31"/>
      <c r="Q960" s="31"/>
      <c r="R960" s="1181"/>
      <c r="S960" s="31"/>
      <c r="T960" s="31"/>
      <c r="U960" s="2"/>
      <c r="V960" s="11"/>
      <c r="W960" s="31"/>
      <c r="X960" s="2"/>
      <c r="Y960" s="1383"/>
      <c r="Z960" s="31"/>
      <c r="AA960" s="2"/>
      <c r="AB960" s="31"/>
      <c r="AC960" s="31"/>
      <c r="AD960" s="31"/>
      <c r="AE960" s="31"/>
      <c r="AF960" s="31"/>
      <c r="AG960" s="31"/>
      <c r="AH960" s="31"/>
      <c r="AI960" s="31"/>
      <c r="AJ960" s="31"/>
      <c r="AK960" s="31"/>
      <c r="AL960" s="31"/>
      <c r="AM960" s="31"/>
      <c r="AN960" s="31"/>
      <c r="AO960" s="31"/>
      <c r="AP960" s="31"/>
    </row>
    <row r="961" ht="15.75" customHeight="1">
      <c r="A961" s="1321" t="s">
        <v>30</v>
      </c>
      <c r="B961" s="31"/>
      <c r="C961" s="31"/>
      <c r="D961" s="31"/>
      <c r="E961" s="31"/>
      <c r="F961" s="31"/>
      <c r="G961" s="31"/>
      <c r="H961" s="31"/>
      <c r="I961" s="31"/>
      <c r="J961" s="31"/>
      <c r="K961" s="31"/>
      <c r="L961" s="31"/>
      <c r="M961" s="31"/>
      <c r="N961" s="2"/>
      <c r="O961" s="31"/>
      <c r="P961" s="31"/>
      <c r="Q961" s="31"/>
      <c r="R961" s="1181"/>
      <c r="S961" s="31"/>
      <c r="T961" s="31"/>
      <c r="U961" s="2"/>
      <c r="V961" s="11"/>
      <c r="W961" s="31"/>
      <c r="X961" s="2"/>
      <c r="Y961" s="1383"/>
      <c r="Z961" s="31"/>
      <c r="AA961" s="2"/>
      <c r="AB961" s="31"/>
      <c r="AC961" s="31"/>
      <c r="AD961" s="31"/>
      <c r="AE961" s="31"/>
      <c r="AF961" s="31"/>
      <c r="AG961" s="31"/>
      <c r="AH961" s="31"/>
      <c r="AI961" s="31"/>
      <c r="AJ961" s="31"/>
      <c r="AK961" s="31"/>
      <c r="AL961" s="31"/>
      <c r="AM961" s="31"/>
      <c r="AN961" s="31"/>
      <c r="AO961" s="31"/>
      <c r="AP961" s="31"/>
    </row>
    <row r="962" ht="15.75" customHeight="1">
      <c r="A962" s="1321" t="s">
        <v>30</v>
      </c>
      <c r="B962" s="31"/>
      <c r="C962" s="31"/>
      <c r="D962" s="31"/>
      <c r="E962" s="31"/>
      <c r="F962" s="31"/>
      <c r="G962" s="31"/>
      <c r="H962" s="31"/>
      <c r="I962" s="31"/>
      <c r="J962" s="31"/>
      <c r="K962" s="31"/>
      <c r="L962" s="31"/>
      <c r="M962" s="31"/>
      <c r="N962" s="2"/>
      <c r="O962" s="31"/>
      <c r="P962" s="31"/>
      <c r="Q962" s="31"/>
      <c r="R962" s="1181"/>
      <c r="S962" s="31"/>
      <c r="T962" s="31"/>
      <c r="U962" s="2"/>
      <c r="V962" s="11"/>
      <c r="W962" s="31"/>
      <c r="X962" s="2"/>
      <c r="Y962" s="1383"/>
      <c r="Z962" s="31"/>
      <c r="AA962" s="2"/>
      <c r="AB962" s="31"/>
      <c r="AC962" s="31"/>
      <c r="AD962" s="31"/>
      <c r="AE962" s="31"/>
      <c r="AF962" s="31"/>
      <c r="AG962" s="31"/>
      <c r="AH962" s="31"/>
      <c r="AI962" s="31"/>
      <c r="AJ962" s="31"/>
      <c r="AK962" s="31"/>
      <c r="AL962" s="31"/>
      <c r="AM962" s="31"/>
      <c r="AN962" s="31"/>
      <c r="AO962" s="31"/>
      <c r="AP962" s="31"/>
    </row>
    <row r="963" ht="15.75" customHeight="1">
      <c r="A963" s="1321" t="s">
        <v>30</v>
      </c>
      <c r="B963" s="31"/>
      <c r="C963" s="31"/>
      <c r="D963" s="31"/>
      <c r="E963" s="31"/>
      <c r="F963" s="31"/>
      <c r="G963" s="31"/>
      <c r="H963" s="31"/>
      <c r="I963" s="31"/>
      <c r="J963" s="31"/>
      <c r="K963" s="31"/>
      <c r="L963" s="31"/>
      <c r="M963" s="31"/>
      <c r="N963" s="2"/>
      <c r="O963" s="31"/>
      <c r="P963" s="31"/>
      <c r="Q963" s="31"/>
      <c r="R963" s="1181"/>
      <c r="S963" s="31"/>
      <c r="T963" s="31"/>
      <c r="U963" s="2"/>
      <c r="V963" s="11"/>
      <c r="W963" s="31"/>
      <c r="X963" s="2"/>
      <c r="Y963" s="1383"/>
      <c r="Z963" s="31"/>
      <c r="AA963" s="2"/>
      <c r="AB963" s="31"/>
      <c r="AC963" s="31"/>
      <c r="AD963" s="31"/>
      <c r="AE963" s="31"/>
      <c r="AF963" s="31"/>
      <c r="AG963" s="31"/>
      <c r="AH963" s="31"/>
      <c r="AI963" s="31"/>
      <c r="AJ963" s="31"/>
      <c r="AK963" s="31"/>
      <c r="AL963" s="31"/>
      <c r="AM963" s="31"/>
      <c r="AN963" s="31"/>
      <c r="AO963" s="31"/>
      <c r="AP963" s="31"/>
    </row>
    <row r="964" ht="15.75" customHeight="1">
      <c r="A964" s="1321" t="s">
        <v>30</v>
      </c>
      <c r="B964" s="31"/>
      <c r="C964" s="31"/>
      <c r="D964" s="31"/>
      <c r="E964" s="31"/>
      <c r="F964" s="31"/>
      <c r="G964" s="31"/>
      <c r="H964" s="31"/>
      <c r="I964" s="31"/>
      <c r="J964" s="31"/>
      <c r="K964" s="31"/>
      <c r="L964" s="31"/>
      <c r="M964" s="31"/>
      <c r="N964" s="2"/>
      <c r="O964" s="31"/>
      <c r="P964" s="31"/>
      <c r="Q964" s="31"/>
      <c r="R964" s="1181"/>
      <c r="S964" s="31"/>
      <c r="T964" s="31"/>
      <c r="U964" s="2"/>
      <c r="V964" s="11"/>
      <c r="W964" s="31"/>
      <c r="X964" s="2"/>
      <c r="Y964" s="1383"/>
      <c r="Z964" s="31"/>
      <c r="AA964" s="2"/>
      <c r="AB964" s="31"/>
      <c r="AC964" s="31"/>
      <c r="AD964" s="31"/>
      <c r="AE964" s="31"/>
      <c r="AF964" s="31"/>
      <c r="AG964" s="31"/>
      <c r="AH964" s="31"/>
      <c r="AI964" s="31"/>
      <c r="AJ964" s="31"/>
      <c r="AK964" s="31"/>
      <c r="AL964" s="31"/>
      <c r="AM964" s="31"/>
      <c r="AN964" s="31"/>
      <c r="AO964" s="31"/>
      <c r="AP964" s="31"/>
    </row>
    <row r="965" ht="15.75" customHeight="1">
      <c r="A965" s="1321" t="s">
        <v>30</v>
      </c>
      <c r="B965" s="31"/>
      <c r="C965" s="31"/>
      <c r="D965" s="31"/>
      <c r="E965" s="31"/>
      <c r="F965" s="31"/>
      <c r="G965" s="31"/>
      <c r="H965" s="31"/>
      <c r="I965" s="31"/>
      <c r="J965" s="31"/>
      <c r="K965" s="31"/>
      <c r="L965" s="31"/>
      <c r="M965" s="31"/>
      <c r="N965" s="2"/>
      <c r="O965" s="31"/>
      <c r="P965" s="31"/>
      <c r="Q965" s="31"/>
      <c r="R965" s="1181"/>
      <c r="S965" s="31"/>
      <c r="T965" s="31"/>
      <c r="U965" s="2"/>
      <c r="V965" s="11"/>
      <c r="W965" s="31"/>
      <c r="X965" s="2"/>
      <c r="Y965" s="1383"/>
      <c r="Z965" s="31"/>
      <c r="AA965" s="2"/>
      <c r="AB965" s="31"/>
      <c r="AC965" s="31"/>
      <c r="AD965" s="31"/>
      <c r="AE965" s="31"/>
      <c r="AF965" s="31"/>
      <c r="AG965" s="31"/>
      <c r="AH965" s="31"/>
      <c r="AI965" s="31"/>
      <c r="AJ965" s="31"/>
      <c r="AK965" s="31"/>
      <c r="AL965" s="31"/>
      <c r="AM965" s="31"/>
      <c r="AN965" s="31"/>
      <c r="AO965" s="31"/>
      <c r="AP965" s="31"/>
    </row>
    <row r="966" ht="15.75" customHeight="1">
      <c r="A966" s="1321" t="s">
        <v>30</v>
      </c>
      <c r="B966" s="31"/>
      <c r="C966" s="31"/>
      <c r="D966" s="31"/>
      <c r="E966" s="31"/>
      <c r="F966" s="31"/>
      <c r="G966" s="31"/>
      <c r="H966" s="31"/>
      <c r="I966" s="31"/>
      <c r="J966" s="31"/>
      <c r="K966" s="31"/>
      <c r="L966" s="31"/>
      <c r="M966" s="31"/>
      <c r="N966" s="2"/>
      <c r="O966" s="31"/>
      <c r="P966" s="31"/>
      <c r="Q966" s="31"/>
      <c r="R966" s="1181"/>
      <c r="S966" s="31"/>
      <c r="T966" s="31"/>
      <c r="U966" s="2"/>
      <c r="V966" s="11"/>
      <c r="W966" s="31"/>
      <c r="X966" s="2"/>
      <c r="Y966" s="1383"/>
      <c r="Z966" s="31"/>
      <c r="AA966" s="2"/>
      <c r="AB966" s="31"/>
      <c r="AC966" s="31"/>
      <c r="AD966" s="31"/>
      <c r="AE966" s="31"/>
      <c r="AF966" s="31"/>
      <c r="AG966" s="31"/>
      <c r="AH966" s="31"/>
      <c r="AI966" s="31"/>
      <c r="AJ966" s="31"/>
      <c r="AK966" s="31"/>
      <c r="AL966" s="31"/>
      <c r="AM966" s="31"/>
      <c r="AN966" s="31"/>
      <c r="AO966" s="31"/>
      <c r="AP966" s="31"/>
    </row>
    <row r="967" ht="15.75" customHeight="1">
      <c r="A967" s="1321" t="s">
        <v>30</v>
      </c>
      <c r="B967" s="31"/>
      <c r="C967" s="31"/>
      <c r="D967" s="31"/>
      <c r="E967" s="31"/>
      <c r="F967" s="31"/>
      <c r="G967" s="31"/>
      <c r="H967" s="31"/>
      <c r="I967" s="31"/>
      <c r="J967" s="31"/>
      <c r="K967" s="31"/>
      <c r="L967" s="31"/>
      <c r="M967" s="31"/>
      <c r="N967" s="2"/>
      <c r="O967" s="31"/>
      <c r="P967" s="31"/>
      <c r="Q967" s="31"/>
      <c r="R967" s="1181"/>
      <c r="S967" s="31"/>
      <c r="T967" s="31"/>
      <c r="U967" s="2"/>
      <c r="V967" s="11"/>
      <c r="W967" s="31"/>
      <c r="X967" s="2"/>
      <c r="Y967" s="1383"/>
      <c r="Z967" s="31"/>
      <c r="AA967" s="2"/>
      <c r="AB967" s="31"/>
      <c r="AC967" s="31"/>
      <c r="AD967" s="31"/>
      <c r="AE967" s="31"/>
      <c r="AF967" s="31"/>
      <c r="AG967" s="31"/>
      <c r="AH967" s="31"/>
      <c r="AI967" s="31"/>
      <c r="AJ967" s="31"/>
      <c r="AK967" s="31"/>
      <c r="AL967" s="31"/>
      <c r="AM967" s="31"/>
      <c r="AN967" s="31"/>
      <c r="AO967" s="31"/>
      <c r="AP967" s="31"/>
    </row>
    <row r="968" ht="15.75" customHeight="1">
      <c r="A968" s="1321" t="s">
        <v>30</v>
      </c>
      <c r="B968" s="31"/>
      <c r="C968" s="31"/>
      <c r="D968" s="31"/>
      <c r="E968" s="31"/>
      <c r="F968" s="31"/>
      <c r="G968" s="31"/>
      <c r="H968" s="31"/>
      <c r="I968" s="31"/>
      <c r="J968" s="31"/>
      <c r="K968" s="31"/>
      <c r="L968" s="31"/>
      <c r="M968" s="31"/>
      <c r="N968" s="2"/>
      <c r="O968" s="31"/>
      <c r="P968" s="31"/>
      <c r="Q968" s="31"/>
      <c r="R968" s="1181"/>
      <c r="S968" s="31"/>
      <c r="T968" s="31"/>
      <c r="U968" s="2"/>
      <c r="V968" s="11"/>
      <c r="W968" s="31"/>
      <c r="X968" s="2"/>
      <c r="Y968" s="1383"/>
      <c r="Z968" s="31"/>
      <c r="AA968" s="2"/>
      <c r="AB968" s="31"/>
      <c r="AC968" s="31"/>
      <c r="AD968" s="31"/>
      <c r="AE968" s="31"/>
      <c r="AF968" s="31"/>
      <c r="AG968" s="31"/>
      <c r="AH968" s="31"/>
      <c r="AI968" s="31"/>
      <c r="AJ968" s="31"/>
      <c r="AK968" s="31"/>
      <c r="AL968" s="31"/>
      <c r="AM968" s="31"/>
      <c r="AN968" s="31"/>
      <c r="AO968" s="31"/>
      <c r="AP968" s="31"/>
    </row>
    <row r="969" ht="15.75" customHeight="1">
      <c r="A969" s="1321" t="s">
        <v>30</v>
      </c>
      <c r="B969" s="31"/>
      <c r="C969" s="31"/>
      <c r="D969" s="31"/>
      <c r="E969" s="31"/>
      <c r="F969" s="31"/>
      <c r="G969" s="31"/>
      <c r="H969" s="31"/>
      <c r="I969" s="31"/>
      <c r="J969" s="31"/>
      <c r="K969" s="31"/>
      <c r="L969" s="31"/>
      <c r="M969" s="31"/>
      <c r="N969" s="2"/>
      <c r="O969" s="31"/>
      <c r="P969" s="31"/>
      <c r="Q969" s="31"/>
      <c r="R969" s="1181"/>
      <c r="S969" s="31"/>
      <c r="T969" s="31"/>
      <c r="U969" s="2"/>
      <c r="V969" s="11"/>
      <c r="W969" s="31"/>
      <c r="X969" s="2"/>
      <c r="Y969" s="1383"/>
      <c r="Z969" s="31"/>
      <c r="AA969" s="2"/>
      <c r="AB969" s="31"/>
      <c r="AC969" s="31"/>
      <c r="AD969" s="31"/>
      <c r="AE969" s="31"/>
      <c r="AF969" s="31"/>
      <c r="AG969" s="31"/>
      <c r="AH969" s="31"/>
      <c r="AI969" s="31"/>
      <c r="AJ969" s="31"/>
      <c r="AK969" s="31"/>
      <c r="AL969" s="31"/>
      <c r="AM969" s="31"/>
      <c r="AN969" s="31"/>
      <c r="AO969" s="31"/>
      <c r="AP969" s="31"/>
    </row>
    <row r="970" ht="15.75" customHeight="1">
      <c r="A970" s="1321" t="s">
        <v>30</v>
      </c>
      <c r="B970" s="31"/>
      <c r="C970" s="31"/>
      <c r="D970" s="31"/>
      <c r="E970" s="31"/>
      <c r="F970" s="31"/>
      <c r="G970" s="31"/>
      <c r="H970" s="31"/>
      <c r="I970" s="31"/>
      <c r="J970" s="31"/>
      <c r="K970" s="31"/>
      <c r="L970" s="31"/>
      <c r="M970" s="31"/>
      <c r="N970" s="2"/>
      <c r="O970" s="31"/>
      <c r="P970" s="31"/>
      <c r="Q970" s="31"/>
      <c r="R970" s="1181"/>
      <c r="S970" s="31"/>
      <c r="T970" s="31"/>
      <c r="U970" s="2"/>
      <c r="V970" s="11"/>
      <c r="W970" s="31"/>
      <c r="X970" s="2"/>
      <c r="Y970" s="1383"/>
      <c r="Z970" s="31"/>
      <c r="AA970" s="2"/>
      <c r="AB970" s="31"/>
      <c r="AC970" s="31"/>
      <c r="AD970" s="31"/>
      <c r="AE970" s="31"/>
      <c r="AF970" s="31"/>
      <c r="AG970" s="31"/>
      <c r="AH970" s="31"/>
      <c r="AI970" s="31"/>
      <c r="AJ970" s="31"/>
      <c r="AK970" s="31"/>
      <c r="AL970" s="31"/>
      <c r="AM970" s="31"/>
      <c r="AN970" s="31"/>
      <c r="AO970" s="31"/>
      <c r="AP970" s="31"/>
    </row>
    <row r="971" ht="15.75" customHeight="1">
      <c r="A971" s="1321" t="s">
        <v>30</v>
      </c>
      <c r="B971" s="31"/>
      <c r="C971" s="31"/>
      <c r="D971" s="31"/>
      <c r="E971" s="31"/>
      <c r="F971" s="31"/>
      <c r="G971" s="31"/>
      <c r="H971" s="31"/>
      <c r="I971" s="31"/>
      <c r="J971" s="31"/>
      <c r="K971" s="31"/>
      <c r="L971" s="31"/>
      <c r="M971" s="31"/>
      <c r="N971" s="2"/>
      <c r="O971" s="31"/>
      <c r="P971" s="31"/>
      <c r="Q971" s="31"/>
      <c r="R971" s="1181"/>
      <c r="S971" s="31"/>
      <c r="T971" s="31"/>
      <c r="U971" s="2"/>
      <c r="V971" s="11"/>
      <c r="W971" s="31"/>
      <c r="X971" s="2"/>
      <c r="Y971" s="1383"/>
      <c r="Z971" s="31"/>
      <c r="AA971" s="2"/>
      <c r="AB971" s="31"/>
      <c r="AC971" s="31"/>
      <c r="AD971" s="31"/>
      <c r="AE971" s="31"/>
      <c r="AF971" s="31"/>
      <c r="AG971" s="31"/>
      <c r="AH971" s="31"/>
      <c r="AI971" s="31"/>
      <c r="AJ971" s="31"/>
      <c r="AK971" s="31"/>
      <c r="AL971" s="31"/>
      <c r="AM971" s="31"/>
      <c r="AN971" s="31"/>
      <c r="AO971" s="31"/>
      <c r="AP971" s="31"/>
    </row>
    <row r="972" ht="15.75" customHeight="1">
      <c r="A972" s="1321" t="s">
        <v>30</v>
      </c>
      <c r="B972" s="31"/>
      <c r="C972" s="31"/>
      <c r="D972" s="31"/>
      <c r="E972" s="31"/>
      <c r="F972" s="31"/>
      <c r="G972" s="31"/>
      <c r="H972" s="31"/>
      <c r="I972" s="31"/>
      <c r="J972" s="31"/>
      <c r="K972" s="31"/>
      <c r="L972" s="31"/>
      <c r="M972" s="31"/>
      <c r="N972" s="2"/>
      <c r="O972" s="31"/>
      <c r="P972" s="31"/>
      <c r="Q972" s="31"/>
      <c r="R972" s="1181"/>
      <c r="S972" s="31"/>
      <c r="T972" s="31"/>
      <c r="U972" s="2"/>
      <c r="V972" s="11"/>
      <c r="W972" s="31"/>
      <c r="X972" s="2"/>
      <c r="Y972" s="1383"/>
      <c r="Z972" s="31"/>
      <c r="AA972" s="2"/>
      <c r="AB972" s="31"/>
      <c r="AC972" s="31"/>
      <c r="AD972" s="31"/>
      <c r="AE972" s="31"/>
      <c r="AF972" s="31"/>
      <c r="AG972" s="31"/>
      <c r="AH972" s="31"/>
      <c r="AI972" s="31"/>
      <c r="AJ972" s="31"/>
      <c r="AK972" s="31"/>
      <c r="AL972" s="31"/>
      <c r="AM972" s="31"/>
      <c r="AN972" s="31"/>
      <c r="AO972" s="31"/>
      <c r="AP972" s="31"/>
    </row>
    <row r="973" ht="15.75" customHeight="1">
      <c r="A973" s="1321" t="s">
        <v>30</v>
      </c>
      <c r="B973" s="31"/>
      <c r="C973" s="31"/>
      <c r="D973" s="31"/>
      <c r="E973" s="31"/>
      <c r="F973" s="31"/>
      <c r="G973" s="31"/>
      <c r="H973" s="31"/>
      <c r="I973" s="31"/>
      <c r="J973" s="31"/>
      <c r="K973" s="31"/>
      <c r="L973" s="31"/>
      <c r="M973" s="31"/>
      <c r="N973" s="2"/>
      <c r="O973" s="31"/>
      <c r="P973" s="31"/>
      <c r="Q973" s="31"/>
      <c r="R973" s="1181"/>
      <c r="S973" s="31"/>
      <c r="T973" s="31"/>
      <c r="U973" s="2"/>
      <c r="V973" s="11"/>
      <c r="W973" s="31"/>
      <c r="X973" s="2"/>
      <c r="Y973" s="1383"/>
      <c r="Z973" s="31"/>
      <c r="AA973" s="2"/>
      <c r="AB973" s="31"/>
      <c r="AC973" s="31"/>
      <c r="AD973" s="31"/>
      <c r="AE973" s="31"/>
      <c r="AF973" s="31"/>
      <c r="AG973" s="31"/>
      <c r="AH973" s="31"/>
      <c r="AI973" s="31"/>
      <c r="AJ973" s="31"/>
      <c r="AK973" s="31"/>
      <c r="AL973" s="31"/>
      <c r="AM973" s="31"/>
      <c r="AN973" s="31"/>
      <c r="AO973" s="31"/>
      <c r="AP973" s="31"/>
    </row>
    <row r="974" ht="15.75" customHeight="1">
      <c r="A974" s="1321" t="s">
        <v>30</v>
      </c>
      <c r="B974" s="31"/>
      <c r="C974" s="31"/>
      <c r="D974" s="31"/>
      <c r="E974" s="31"/>
      <c r="F974" s="31"/>
      <c r="G974" s="31"/>
      <c r="H974" s="31"/>
      <c r="I974" s="31"/>
      <c r="J974" s="31"/>
      <c r="K974" s="31"/>
      <c r="L974" s="31"/>
      <c r="M974" s="31"/>
      <c r="N974" s="2"/>
      <c r="O974" s="31"/>
      <c r="P974" s="31"/>
      <c r="Q974" s="31"/>
      <c r="R974" s="1181"/>
      <c r="S974" s="31"/>
      <c r="T974" s="31"/>
      <c r="U974" s="2"/>
      <c r="V974" s="11"/>
      <c r="W974" s="31"/>
      <c r="X974" s="2"/>
      <c r="Y974" s="1383"/>
      <c r="Z974" s="31"/>
      <c r="AA974" s="2"/>
      <c r="AB974" s="31"/>
      <c r="AC974" s="31"/>
      <c r="AD974" s="31"/>
      <c r="AE974" s="31"/>
      <c r="AF974" s="31"/>
      <c r="AG974" s="31"/>
      <c r="AH974" s="31"/>
      <c r="AI974" s="31"/>
      <c r="AJ974" s="31"/>
      <c r="AK974" s="31"/>
      <c r="AL974" s="31"/>
      <c r="AM974" s="31"/>
      <c r="AN974" s="31"/>
      <c r="AO974" s="31"/>
      <c r="AP974" s="31"/>
    </row>
    <row r="975" ht="15.75" customHeight="1">
      <c r="A975" s="1321" t="s">
        <v>30</v>
      </c>
      <c r="B975" s="31"/>
      <c r="C975" s="31"/>
      <c r="D975" s="31"/>
      <c r="E975" s="31"/>
      <c r="F975" s="31"/>
      <c r="G975" s="31"/>
      <c r="H975" s="31"/>
      <c r="I975" s="31"/>
      <c r="J975" s="31"/>
      <c r="K975" s="31"/>
      <c r="L975" s="31"/>
      <c r="M975" s="31"/>
      <c r="N975" s="2"/>
      <c r="O975" s="31"/>
      <c r="P975" s="31"/>
      <c r="Q975" s="31"/>
      <c r="R975" s="1181"/>
      <c r="S975" s="31"/>
      <c r="T975" s="31"/>
      <c r="U975" s="2"/>
      <c r="V975" s="11"/>
      <c r="W975" s="31"/>
      <c r="X975" s="2"/>
      <c r="Y975" s="1383"/>
      <c r="Z975" s="31"/>
      <c r="AA975" s="2"/>
      <c r="AB975" s="31"/>
      <c r="AC975" s="31"/>
      <c r="AD975" s="31"/>
      <c r="AE975" s="31"/>
      <c r="AF975" s="31"/>
      <c r="AG975" s="31"/>
      <c r="AH975" s="31"/>
      <c r="AI975" s="31"/>
      <c r="AJ975" s="31"/>
      <c r="AK975" s="31"/>
      <c r="AL975" s="31"/>
      <c r="AM975" s="31"/>
      <c r="AN975" s="31"/>
      <c r="AO975" s="31"/>
      <c r="AP975" s="31"/>
    </row>
    <row r="976" ht="15.75" customHeight="1">
      <c r="A976" s="1321" t="s">
        <v>30</v>
      </c>
      <c r="B976" s="31"/>
      <c r="C976" s="31"/>
      <c r="D976" s="31"/>
      <c r="E976" s="31"/>
      <c r="F976" s="31"/>
      <c r="G976" s="31"/>
      <c r="H976" s="31"/>
      <c r="I976" s="31"/>
      <c r="J976" s="31"/>
      <c r="K976" s="31"/>
      <c r="L976" s="31"/>
      <c r="M976" s="31"/>
      <c r="N976" s="2"/>
      <c r="O976" s="31"/>
      <c r="P976" s="31"/>
      <c r="Q976" s="31"/>
      <c r="R976" s="1181"/>
      <c r="S976" s="31"/>
      <c r="T976" s="31"/>
      <c r="U976" s="2"/>
      <c r="V976" s="11"/>
      <c r="W976" s="31"/>
      <c r="X976" s="2"/>
      <c r="Y976" s="1383"/>
      <c r="Z976" s="31"/>
      <c r="AA976" s="2"/>
      <c r="AB976" s="31"/>
      <c r="AC976" s="31"/>
      <c r="AD976" s="31"/>
      <c r="AE976" s="31"/>
      <c r="AF976" s="31"/>
      <c r="AG976" s="31"/>
      <c r="AH976" s="31"/>
      <c r="AI976" s="31"/>
      <c r="AJ976" s="31"/>
      <c r="AK976" s="31"/>
      <c r="AL976" s="31"/>
      <c r="AM976" s="31"/>
      <c r="AN976" s="31"/>
      <c r="AO976" s="31"/>
      <c r="AP976" s="31"/>
    </row>
    <row r="977" ht="15.75" customHeight="1">
      <c r="A977" s="1321" t="s">
        <v>30</v>
      </c>
      <c r="B977" s="31"/>
      <c r="C977" s="31"/>
      <c r="D977" s="31"/>
      <c r="E977" s="31"/>
      <c r="F977" s="31"/>
      <c r="G977" s="31"/>
      <c r="H977" s="31"/>
      <c r="I977" s="31"/>
      <c r="J977" s="31"/>
      <c r="K977" s="31"/>
      <c r="L977" s="31"/>
      <c r="M977" s="31"/>
      <c r="N977" s="2"/>
      <c r="O977" s="31"/>
      <c r="P977" s="31"/>
      <c r="Q977" s="31"/>
      <c r="R977" s="1181"/>
      <c r="S977" s="31"/>
      <c r="T977" s="31"/>
      <c r="U977" s="2"/>
      <c r="V977" s="11"/>
      <c r="W977" s="31"/>
      <c r="X977" s="2"/>
      <c r="Y977" s="1383"/>
      <c r="Z977" s="31"/>
      <c r="AA977" s="2"/>
      <c r="AB977" s="31"/>
      <c r="AC977" s="31"/>
      <c r="AD977" s="31"/>
      <c r="AE977" s="31"/>
      <c r="AF977" s="31"/>
      <c r="AG977" s="31"/>
      <c r="AH977" s="31"/>
      <c r="AI977" s="31"/>
      <c r="AJ977" s="31"/>
      <c r="AK977" s="31"/>
      <c r="AL977" s="31"/>
      <c r="AM977" s="31"/>
      <c r="AN977" s="31"/>
      <c r="AO977" s="31"/>
      <c r="AP977" s="31"/>
    </row>
    <row r="978" ht="15.75" customHeight="1">
      <c r="A978" s="1321" t="s">
        <v>30</v>
      </c>
      <c r="B978" s="31"/>
      <c r="C978" s="31"/>
      <c r="D978" s="31"/>
      <c r="E978" s="31"/>
      <c r="F978" s="31"/>
      <c r="G978" s="31"/>
      <c r="H978" s="31"/>
      <c r="I978" s="31"/>
      <c r="J978" s="31"/>
      <c r="K978" s="31"/>
      <c r="L978" s="31"/>
      <c r="M978" s="31"/>
      <c r="N978" s="2"/>
      <c r="O978" s="31"/>
      <c r="P978" s="31"/>
      <c r="Q978" s="31"/>
      <c r="R978" s="1181"/>
      <c r="S978" s="31"/>
      <c r="T978" s="31"/>
      <c r="U978" s="2"/>
      <c r="V978" s="11"/>
      <c r="W978" s="31"/>
      <c r="X978" s="2"/>
      <c r="Y978" s="1383"/>
      <c r="Z978" s="31"/>
      <c r="AA978" s="2"/>
      <c r="AB978" s="31"/>
      <c r="AC978" s="31"/>
      <c r="AD978" s="31"/>
      <c r="AE978" s="31"/>
      <c r="AF978" s="31"/>
      <c r="AG978" s="31"/>
      <c r="AH978" s="31"/>
      <c r="AI978" s="31"/>
      <c r="AJ978" s="31"/>
      <c r="AK978" s="31"/>
      <c r="AL978" s="31"/>
      <c r="AM978" s="31"/>
      <c r="AN978" s="31"/>
      <c r="AO978" s="31"/>
      <c r="AP978" s="31"/>
    </row>
    <row r="979" ht="15.75" customHeight="1">
      <c r="A979" s="1321" t="s">
        <v>30</v>
      </c>
      <c r="B979" s="31"/>
      <c r="C979" s="31"/>
      <c r="D979" s="31"/>
      <c r="E979" s="31"/>
      <c r="F979" s="31"/>
      <c r="G979" s="31"/>
      <c r="H979" s="31"/>
      <c r="I979" s="31"/>
      <c r="J979" s="31"/>
      <c r="K979" s="31"/>
      <c r="L979" s="31"/>
      <c r="M979" s="31"/>
      <c r="N979" s="2"/>
      <c r="O979" s="31"/>
      <c r="P979" s="31"/>
      <c r="Q979" s="31"/>
      <c r="R979" s="1181"/>
      <c r="S979" s="31"/>
      <c r="T979" s="31"/>
      <c r="U979" s="2"/>
      <c r="V979" s="11"/>
      <c r="W979" s="31"/>
      <c r="X979" s="2"/>
      <c r="Y979" s="1383"/>
      <c r="Z979" s="31"/>
      <c r="AA979" s="2"/>
      <c r="AB979" s="31"/>
      <c r="AC979" s="31"/>
      <c r="AD979" s="31"/>
      <c r="AE979" s="31"/>
      <c r="AF979" s="31"/>
      <c r="AG979" s="31"/>
      <c r="AH979" s="31"/>
      <c r="AI979" s="31"/>
      <c r="AJ979" s="31"/>
      <c r="AK979" s="31"/>
      <c r="AL979" s="31"/>
      <c r="AM979" s="31"/>
      <c r="AN979" s="31"/>
      <c r="AO979" s="31"/>
      <c r="AP979" s="31"/>
    </row>
    <row r="980" ht="15.75" customHeight="1">
      <c r="A980" s="1321" t="s">
        <v>30</v>
      </c>
      <c r="B980" s="31"/>
      <c r="C980" s="31"/>
      <c r="D980" s="31"/>
      <c r="E980" s="31"/>
      <c r="F980" s="31"/>
      <c r="G980" s="31"/>
      <c r="H980" s="31"/>
      <c r="I980" s="31"/>
      <c r="J980" s="31"/>
      <c r="K980" s="31"/>
      <c r="L980" s="31"/>
      <c r="M980" s="31"/>
      <c r="N980" s="2"/>
      <c r="O980" s="31"/>
      <c r="P980" s="31"/>
      <c r="Q980" s="31"/>
      <c r="R980" s="1181"/>
      <c r="S980" s="31"/>
      <c r="T980" s="31"/>
      <c r="U980" s="2"/>
      <c r="V980" s="11"/>
      <c r="W980" s="31"/>
      <c r="X980" s="2"/>
      <c r="Y980" s="1383"/>
      <c r="Z980" s="31"/>
      <c r="AA980" s="2"/>
      <c r="AB980" s="31"/>
      <c r="AC980" s="31"/>
      <c r="AD980" s="31"/>
      <c r="AE980" s="31"/>
      <c r="AF980" s="31"/>
      <c r="AG980" s="31"/>
      <c r="AH980" s="31"/>
      <c r="AI980" s="31"/>
      <c r="AJ980" s="31"/>
      <c r="AK980" s="31"/>
      <c r="AL980" s="31"/>
      <c r="AM980" s="31"/>
      <c r="AN980" s="31"/>
      <c r="AO980" s="31"/>
      <c r="AP980" s="31"/>
    </row>
    <row r="981" ht="15.75" customHeight="1">
      <c r="A981" s="1321" t="s">
        <v>30</v>
      </c>
      <c r="B981" s="31"/>
      <c r="C981" s="31"/>
      <c r="D981" s="31"/>
      <c r="E981" s="31"/>
      <c r="F981" s="31"/>
      <c r="G981" s="31"/>
      <c r="H981" s="31"/>
      <c r="I981" s="31"/>
      <c r="J981" s="31"/>
      <c r="K981" s="31"/>
      <c r="L981" s="31"/>
      <c r="M981" s="31"/>
      <c r="N981" s="2"/>
      <c r="O981" s="31"/>
      <c r="P981" s="31"/>
      <c r="Q981" s="31"/>
      <c r="R981" s="1181"/>
      <c r="S981" s="31"/>
      <c r="T981" s="31"/>
      <c r="U981" s="2"/>
      <c r="V981" s="11"/>
      <c r="W981" s="31"/>
      <c r="X981" s="2"/>
      <c r="Y981" s="1383"/>
      <c r="Z981" s="31"/>
      <c r="AA981" s="2"/>
      <c r="AB981" s="31"/>
      <c r="AC981" s="31"/>
      <c r="AD981" s="31"/>
      <c r="AE981" s="31"/>
      <c r="AF981" s="31"/>
      <c r="AG981" s="31"/>
      <c r="AH981" s="31"/>
      <c r="AI981" s="31"/>
      <c r="AJ981" s="31"/>
      <c r="AK981" s="31"/>
      <c r="AL981" s="31"/>
      <c r="AM981" s="31"/>
      <c r="AN981" s="31"/>
      <c r="AO981" s="31"/>
      <c r="AP981" s="31"/>
    </row>
    <row r="982" ht="15.75" customHeight="1">
      <c r="A982" s="1321" t="s">
        <v>30</v>
      </c>
      <c r="B982" s="31"/>
      <c r="C982" s="31"/>
      <c r="D982" s="31"/>
      <c r="E982" s="31"/>
      <c r="F982" s="31"/>
      <c r="G982" s="31"/>
      <c r="H982" s="31"/>
      <c r="I982" s="31"/>
      <c r="J982" s="31"/>
      <c r="K982" s="31"/>
      <c r="L982" s="31"/>
      <c r="M982" s="31"/>
      <c r="N982" s="2"/>
      <c r="O982" s="31"/>
      <c r="P982" s="31"/>
      <c r="Q982" s="31"/>
      <c r="R982" s="1181"/>
      <c r="S982" s="31"/>
      <c r="T982" s="31"/>
      <c r="U982" s="2"/>
      <c r="V982" s="11"/>
      <c r="W982" s="31"/>
      <c r="X982" s="2"/>
      <c r="Y982" s="1383"/>
      <c r="Z982" s="31"/>
      <c r="AA982" s="2"/>
      <c r="AB982" s="31"/>
      <c r="AC982" s="31"/>
      <c r="AD982" s="31"/>
      <c r="AE982" s="31"/>
      <c r="AF982" s="31"/>
      <c r="AG982" s="31"/>
      <c r="AH982" s="31"/>
      <c r="AI982" s="31"/>
      <c r="AJ982" s="31"/>
      <c r="AK982" s="31"/>
      <c r="AL982" s="31"/>
      <c r="AM982" s="31"/>
      <c r="AN982" s="31"/>
      <c r="AO982" s="31"/>
      <c r="AP982" s="31"/>
    </row>
    <row r="983" ht="15.75" customHeight="1">
      <c r="A983" s="1321" t="s">
        <v>30</v>
      </c>
      <c r="B983" s="31"/>
      <c r="C983" s="31"/>
      <c r="D983" s="31"/>
      <c r="E983" s="31"/>
      <c r="F983" s="31"/>
      <c r="G983" s="31"/>
      <c r="H983" s="31"/>
      <c r="I983" s="31"/>
      <c r="J983" s="31"/>
      <c r="K983" s="31"/>
      <c r="L983" s="31"/>
      <c r="M983" s="31"/>
      <c r="N983" s="2"/>
      <c r="O983" s="31"/>
      <c r="P983" s="31"/>
      <c r="Q983" s="31"/>
      <c r="R983" s="1181"/>
      <c r="S983" s="31"/>
      <c r="T983" s="31"/>
      <c r="U983" s="2"/>
      <c r="V983" s="11"/>
      <c r="W983" s="31"/>
      <c r="X983" s="2"/>
      <c r="Y983" s="1383"/>
      <c r="Z983" s="31"/>
      <c r="AA983" s="2"/>
      <c r="AB983" s="31"/>
      <c r="AC983" s="31"/>
      <c r="AD983" s="31"/>
      <c r="AE983" s="31"/>
      <c r="AF983" s="31"/>
      <c r="AG983" s="31"/>
      <c r="AH983" s="31"/>
      <c r="AI983" s="31"/>
      <c r="AJ983" s="31"/>
      <c r="AK983" s="31"/>
      <c r="AL983" s="31"/>
      <c r="AM983" s="31"/>
      <c r="AN983" s="31"/>
      <c r="AO983" s="31"/>
      <c r="AP983" s="31"/>
    </row>
    <row r="984" ht="15.75" customHeight="1">
      <c r="A984" s="1321" t="s">
        <v>30</v>
      </c>
      <c r="B984" s="31"/>
      <c r="C984" s="31"/>
      <c r="D984" s="31"/>
      <c r="E984" s="31"/>
      <c r="F984" s="31"/>
      <c r="G984" s="31"/>
      <c r="H984" s="31"/>
      <c r="I984" s="31"/>
      <c r="J984" s="31"/>
      <c r="K984" s="31"/>
      <c r="L984" s="31"/>
      <c r="M984" s="31"/>
      <c r="N984" s="2"/>
      <c r="O984" s="31"/>
      <c r="P984" s="31"/>
      <c r="Q984" s="31"/>
      <c r="R984" s="1181"/>
      <c r="S984" s="31"/>
      <c r="T984" s="31"/>
      <c r="U984" s="2"/>
      <c r="V984" s="11"/>
      <c r="W984" s="31"/>
      <c r="X984" s="2"/>
      <c r="Y984" s="1383"/>
      <c r="Z984" s="31"/>
      <c r="AA984" s="2"/>
      <c r="AB984" s="31"/>
      <c r="AC984" s="31"/>
      <c r="AD984" s="31"/>
      <c r="AE984" s="31"/>
      <c r="AF984" s="31"/>
      <c r="AG984" s="31"/>
      <c r="AH984" s="31"/>
      <c r="AI984" s="31"/>
      <c r="AJ984" s="31"/>
      <c r="AK984" s="31"/>
      <c r="AL984" s="31"/>
      <c r="AM984" s="31"/>
      <c r="AN984" s="31"/>
      <c r="AO984" s="31"/>
      <c r="AP984" s="31"/>
    </row>
    <row r="985" ht="15.75" customHeight="1">
      <c r="A985" s="1321" t="s">
        <v>30</v>
      </c>
      <c r="B985" s="31"/>
      <c r="C985" s="31"/>
      <c r="D985" s="31"/>
      <c r="E985" s="31"/>
      <c r="F985" s="31"/>
      <c r="G985" s="31"/>
      <c r="H985" s="31"/>
      <c r="I985" s="31"/>
      <c r="J985" s="31"/>
      <c r="K985" s="31"/>
      <c r="L985" s="31"/>
      <c r="M985" s="31"/>
      <c r="N985" s="2"/>
      <c r="O985" s="31"/>
      <c r="P985" s="31"/>
      <c r="Q985" s="31"/>
      <c r="R985" s="1181"/>
      <c r="S985" s="31"/>
      <c r="T985" s="31"/>
      <c r="U985" s="2"/>
      <c r="V985" s="11"/>
      <c r="W985" s="31"/>
      <c r="X985" s="2"/>
      <c r="Y985" s="1383"/>
      <c r="Z985" s="31"/>
      <c r="AA985" s="2"/>
      <c r="AB985" s="31"/>
      <c r="AC985" s="31"/>
      <c r="AD985" s="31"/>
      <c r="AE985" s="31"/>
      <c r="AF985" s="31"/>
      <c r="AG985" s="31"/>
      <c r="AH985" s="31"/>
      <c r="AI985" s="31"/>
      <c r="AJ985" s="31"/>
      <c r="AK985" s="31"/>
      <c r="AL985" s="31"/>
      <c r="AM985" s="31"/>
      <c r="AN985" s="31"/>
      <c r="AO985" s="31"/>
      <c r="AP985" s="31"/>
    </row>
    <row r="986" ht="15.75" customHeight="1">
      <c r="A986" s="1321" t="s">
        <v>30</v>
      </c>
      <c r="B986" s="31"/>
      <c r="C986" s="31"/>
      <c r="D986" s="31"/>
      <c r="E986" s="31"/>
      <c r="F986" s="31"/>
      <c r="G986" s="31"/>
      <c r="H986" s="31"/>
      <c r="I986" s="31"/>
      <c r="J986" s="31"/>
      <c r="K986" s="31"/>
      <c r="L986" s="31"/>
      <c r="M986" s="31"/>
      <c r="N986" s="2"/>
      <c r="O986" s="31"/>
      <c r="P986" s="31"/>
      <c r="Q986" s="31"/>
      <c r="R986" s="1181"/>
      <c r="S986" s="31"/>
      <c r="T986" s="31"/>
      <c r="U986" s="2"/>
      <c r="V986" s="11"/>
      <c r="W986" s="31"/>
      <c r="X986" s="2"/>
      <c r="Y986" s="1383"/>
      <c r="Z986" s="31"/>
      <c r="AA986" s="2"/>
      <c r="AB986" s="31"/>
      <c r="AC986" s="31"/>
      <c r="AD986" s="31"/>
      <c r="AE986" s="31"/>
      <c r="AF986" s="31"/>
      <c r="AG986" s="31"/>
      <c r="AH986" s="31"/>
      <c r="AI986" s="31"/>
      <c r="AJ986" s="31"/>
      <c r="AK986" s="31"/>
      <c r="AL986" s="31"/>
      <c r="AM986" s="31"/>
      <c r="AN986" s="31"/>
      <c r="AO986" s="31"/>
      <c r="AP986" s="31"/>
    </row>
    <row r="987" ht="15.75" customHeight="1">
      <c r="A987" s="1321" t="s">
        <v>30</v>
      </c>
      <c r="B987" s="31"/>
      <c r="C987" s="31"/>
      <c r="D987" s="31"/>
      <c r="E987" s="31"/>
      <c r="F987" s="31"/>
      <c r="G987" s="31"/>
      <c r="H987" s="31"/>
      <c r="I987" s="31"/>
      <c r="J987" s="31"/>
      <c r="K987" s="31"/>
      <c r="L987" s="31"/>
      <c r="M987" s="31"/>
      <c r="N987" s="2"/>
      <c r="O987" s="31"/>
      <c r="P987" s="31"/>
      <c r="Q987" s="31"/>
      <c r="R987" s="1181"/>
      <c r="S987" s="31"/>
      <c r="T987" s="31"/>
      <c r="U987" s="2"/>
      <c r="V987" s="11"/>
      <c r="W987" s="31"/>
      <c r="X987" s="2"/>
      <c r="Y987" s="1383"/>
      <c r="Z987" s="31"/>
      <c r="AA987" s="2"/>
      <c r="AB987" s="31"/>
      <c r="AC987" s="31"/>
      <c r="AD987" s="31"/>
      <c r="AE987" s="31"/>
      <c r="AF987" s="31"/>
      <c r="AG987" s="31"/>
      <c r="AH987" s="31"/>
      <c r="AI987" s="31"/>
      <c r="AJ987" s="31"/>
      <c r="AK987" s="31"/>
      <c r="AL987" s="31"/>
      <c r="AM987" s="31"/>
      <c r="AN987" s="31"/>
      <c r="AO987" s="31"/>
      <c r="AP987" s="31"/>
    </row>
    <row r="988" ht="15.75" customHeight="1">
      <c r="A988" s="1321" t="s">
        <v>30</v>
      </c>
      <c r="B988" s="31"/>
      <c r="C988" s="31"/>
      <c r="D988" s="31"/>
      <c r="E988" s="31"/>
      <c r="F988" s="31"/>
      <c r="G988" s="31"/>
      <c r="H988" s="31"/>
      <c r="I988" s="31"/>
      <c r="J988" s="31"/>
      <c r="K988" s="31"/>
      <c r="L988" s="31"/>
      <c r="M988" s="31"/>
      <c r="N988" s="2"/>
      <c r="O988" s="31"/>
      <c r="P988" s="31"/>
      <c r="Q988" s="31"/>
      <c r="R988" s="1181"/>
      <c r="S988" s="31"/>
      <c r="T988" s="31"/>
      <c r="U988" s="2"/>
      <c r="V988" s="11"/>
      <c r="W988" s="31"/>
      <c r="X988" s="2"/>
      <c r="Y988" s="1383"/>
      <c r="Z988" s="31"/>
      <c r="AA988" s="2"/>
      <c r="AB988" s="31"/>
      <c r="AC988" s="31"/>
      <c r="AD988" s="31"/>
      <c r="AE988" s="31"/>
      <c r="AF988" s="31"/>
      <c r="AG988" s="31"/>
      <c r="AH988" s="31"/>
      <c r="AI988" s="31"/>
      <c r="AJ988" s="31"/>
      <c r="AK988" s="31"/>
      <c r="AL988" s="31"/>
      <c r="AM988" s="31"/>
      <c r="AN988" s="31"/>
      <c r="AO988" s="31"/>
      <c r="AP988" s="31"/>
    </row>
    <row r="989" ht="15.75" customHeight="1">
      <c r="A989" s="1321" t="s">
        <v>30</v>
      </c>
      <c r="B989" s="31"/>
      <c r="C989" s="31"/>
      <c r="D989" s="31"/>
      <c r="E989" s="31"/>
      <c r="F989" s="31"/>
      <c r="G989" s="31"/>
      <c r="H989" s="31"/>
      <c r="I989" s="31"/>
      <c r="J989" s="31"/>
      <c r="K989" s="31"/>
      <c r="L989" s="31"/>
      <c r="M989" s="31"/>
      <c r="N989" s="2"/>
      <c r="O989" s="31"/>
      <c r="P989" s="31"/>
      <c r="Q989" s="31"/>
      <c r="R989" s="1181"/>
      <c r="S989" s="31"/>
      <c r="T989" s="31"/>
      <c r="U989" s="2"/>
      <c r="V989" s="11"/>
      <c r="W989" s="31"/>
      <c r="X989" s="2"/>
      <c r="Y989" s="1383"/>
      <c r="Z989" s="31"/>
      <c r="AA989" s="2"/>
      <c r="AB989" s="31"/>
      <c r="AC989" s="31"/>
      <c r="AD989" s="31"/>
      <c r="AE989" s="31"/>
      <c r="AF989" s="31"/>
      <c r="AG989" s="31"/>
      <c r="AH989" s="31"/>
      <c r="AI989" s="31"/>
      <c r="AJ989" s="31"/>
      <c r="AK989" s="31"/>
      <c r="AL989" s="31"/>
      <c r="AM989" s="31"/>
      <c r="AN989" s="31"/>
      <c r="AO989" s="31"/>
      <c r="AP989" s="31"/>
    </row>
    <row r="990" ht="15.75" customHeight="1">
      <c r="A990" s="1321" t="s">
        <v>30</v>
      </c>
      <c r="B990" s="31"/>
      <c r="C990" s="31"/>
      <c r="D990" s="31"/>
      <c r="E990" s="31"/>
      <c r="F990" s="31"/>
      <c r="G990" s="31"/>
      <c r="H990" s="31"/>
      <c r="I990" s="31"/>
      <c r="J990" s="31"/>
      <c r="K990" s="31"/>
      <c r="L990" s="31"/>
      <c r="M990" s="31"/>
      <c r="N990" s="2"/>
      <c r="O990" s="31"/>
      <c r="P990" s="31"/>
      <c r="Q990" s="31"/>
      <c r="R990" s="1181"/>
      <c r="S990" s="31"/>
      <c r="T990" s="31"/>
      <c r="U990" s="2"/>
      <c r="V990" s="11"/>
      <c r="W990" s="31"/>
      <c r="X990" s="2"/>
      <c r="Y990" s="1383"/>
      <c r="Z990" s="31"/>
      <c r="AA990" s="2"/>
      <c r="AB990" s="31"/>
      <c r="AC990" s="31"/>
      <c r="AD990" s="31"/>
      <c r="AE990" s="31"/>
      <c r="AF990" s="31"/>
      <c r="AG990" s="31"/>
      <c r="AH990" s="31"/>
      <c r="AI990" s="31"/>
      <c r="AJ990" s="31"/>
      <c r="AK990" s="31"/>
      <c r="AL990" s="31"/>
      <c r="AM990" s="31"/>
      <c r="AN990" s="31"/>
      <c r="AO990" s="31"/>
      <c r="AP990" s="31"/>
    </row>
    <row r="991" ht="15.75" customHeight="1">
      <c r="A991" s="1321" t="s">
        <v>30</v>
      </c>
      <c r="B991" s="31"/>
      <c r="C991" s="31"/>
      <c r="D991" s="31"/>
      <c r="E991" s="31"/>
      <c r="F991" s="31"/>
      <c r="G991" s="31"/>
      <c r="H991" s="31"/>
      <c r="I991" s="31"/>
      <c r="J991" s="31"/>
      <c r="K991" s="31"/>
      <c r="L991" s="31"/>
      <c r="M991" s="31"/>
      <c r="N991" s="2"/>
      <c r="O991" s="31"/>
      <c r="P991" s="31"/>
      <c r="Q991" s="31"/>
      <c r="R991" s="1181"/>
      <c r="S991" s="31"/>
      <c r="T991" s="31"/>
      <c r="U991" s="2"/>
      <c r="V991" s="11"/>
      <c r="W991" s="31"/>
      <c r="X991" s="2"/>
      <c r="Y991" s="1383"/>
      <c r="Z991" s="31"/>
      <c r="AA991" s="2"/>
      <c r="AB991" s="31"/>
      <c r="AC991" s="31"/>
      <c r="AD991" s="31"/>
      <c r="AE991" s="31"/>
      <c r="AF991" s="31"/>
      <c r="AG991" s="31"/>
      <c r="AH991" s="31"/>
      <c r="AI991" s="31"/>
      <c r="AJ991" s="31"/>
      <c r="AK991" s="31"/>
      <c r="AL991" s="31"/>
      <c r="AM991" s="31"/>
      <c r="AN991" s="31"/>
      <c r="AO991" s="31"/>
      <c r="AP991" s="31"/>
    </row>
    <row r="992" ht="15.75" customHeight="1">
      <c r="A992" s="1321" t="s">
        <v>30</v>
      </c>
      <c r="B992" s="31"/>
      <c r="C992" s="31"/>
      <c r="D992" s="31"/>
      <c r="E992" s="31"/>
      <c r="F992" s="31"/>
      <c r="G992" s="31"/>
      <c r="H992" s="31"/>
      <c r="I992" s="31"/>
      <c r="J992" s="31"/>
      <c r="K992" s="31"/>
      <c r="L992" s="31"/>
      <c r="M992" s="31"/>
      <c r="N992" s="2"/>
      <c r="O992" s="31"/>
      <c r="P992" s="31"/>
      <c r="Q992" s="31"/>
      <c r="R992" s="1181"/>
      <c r="S992" s="31"/>
      <c r="T992" s="31"/>
      <c r="U992" s="2"/>
      <c r="V992" s="11"/>
      <c r="W992" s="31"/>
      <c r="X992" s="2"/>
      <c r="Y992" s="1383"/>
      <c r="Z992" s="31"/>
      <c r="AA992" s="2"/>
      <c r="AB992" s="31"/>
      <c r="AC992" s="31"/>
      <c r="AD992" s="31"/>
      <c r="AE992" s="31"/>
      <c r="AF992" s="31"/>
      <c r="AG992" s="31"/>
      <c r="AH992" s="31"/>
      <c r="AI992" s="31"/>
      <c r="AJ992" s="31"/>
      <c r="AK992" s="31"/>
      <c r="AL992" s="31"/>
      <c r="AM992" s="31"/>
      <c r="AN992" s="31"/>
      <c r="AO992" s="31"/>
      <c r="AP992" s="31"/>
    </row>
    <row r="993" ht="15.75" customHeight="1">
      <c r="A993" s="1321" t="s">
        <v>30</v>
      </c>
      <c r="B993" s="31"/>
      <c r="C993" s="31"/>
      <c r="D993" s="31"/>
      <c r="E993" s="31"/>
      <c r="F993" s="31"/>
      <c r="G993" s="31"/>
      <c r="H993" s="31"/>
      <c r="I993" s="31"/>
      <c r="J993" s="31"/>
      <c r="K993" s="31"/>
      <c r="L993" s="31"/>
      <c r="M993" s="31"/>
      <c r="N993" s="2"/>
      <c r="O993" s="31"/>
      <c r="P993" s="31"/>
      <c r="Q993" s="31"/>
      <c r="R993" s="1181"/>
      <c r="S993" s="31"/>
      <c r="T993" s="31"/>
      <c r="U993" s="2"/>
      <c r="V993" s="11"/>
      <c r="W993" s="31"/>
      <c r="X993" s="2"/>
      <c r="Y993" s="1383"/>
      <c r="Z993" s="31"/>
      <c r="AA993" s="2"/>
      <c r="AB993" s="31"/>
      <c r="AC993" s="31"/>
      <c r="AD993" s="31"/>
      <c r="AE993" s="31"/>
      <c r="AF993" s="31"/>
      <c r="AG993" s="31"/>
      <c r="AH993" s="31"/>
      <c r="AI993" s="31"/>
      <c r="AJ993" s="31"/>
      <c r="AK993" s="31"/>
      <c r="AL993" s="31"/>
      <c r="AM993" s="31"/>
      <c r="AN993" s="31"/>
      <c r="AO993" s="31"/>
      <c r="AP993" s="31"/>
    </row>
    <row r="994" ht="15.75" customHeight="1">
      <c r="A994" s="1321" t="s">
        <v>30</v>
      </c>
      <c r="B994" s="31"/>
      <c r="C994" s="31"/>
      <c r="D994" s="31"/>
      <c r="E994" s="31"/>
      <c r="F994" s="31"/>
      <c r="G994" s="31"/>
      <c r="H994" s="31"/>
      <c r="I994" s="31"/>
      <c r="J994" s="31"/>
      <c r="K994" s="31"/>
      <c r="L994" s="31"/>
      <c r="M994" s="31"/>
      <c r="N994" s="2"/>
      <c r="O994" s="31"/>
      <c r="P994" s="31"/>
      <c r="Q994" s="31"/>
      <c r="R994" s="1181"/>
      <c r="S994" s="31"/>
      <c r="T994" s="31"/>
      <c r="U994" s="2"/>
      <c r="V994" s="11"/>
      <c r="W994" s="31"/>
      <c r="X994" s="2"/>
      <c r="Y994" s="1383"/>
      <c r="Z994" s="31"/>
      <c r="AA994" s="2"/>
      <c r="AB994" s="31"/>
      <c r="AC994" s="31"/>
      <c r="AD994" s="31"/>
      <c r="AE994" s="31"/>
      <c r="AF994" s="31"/>
      <c r="AG994" s="31"/>
      <c r="AH994" s="31"/>
      <c r="AI994" s="31"/>
      <c r="AJ994" s="31"/>
      <c r="AK994" s="31"/>
      <c r="AL994" s="31"/>
      <c r="AM994" s="31"/>
      <c r="AN994" s="31"/>
      <c r="AO994" s="31"/>
      <c r="AP994" s="31"/>
    </row>
    <row r="995" ht="15.75" customHeight="1">
      <c r="A995" s="1321" t="s">
        <v>30</v>
      </c>
      <c r="B995" s="31"/>
      <c r="C995" s="31"/>
      <c r="D995" s="31"/>
      <c r="E995" s="31"/>
      <c r="F995" s="31"/>
      <c r="G995" s="31"/>
      <c r="H995" s="31"/>
      <c r="I995" s="31"/>
      <c r="J995" s="31"/>
      <c r="K995" s="31"/>
      <c r="L995" s="31"/>
      <c r="M995" s="31"/>
      <c r="N995" s="2"/>
      <c r="O995" s="31"/>
      <c r="P995" s="31"/>
      <c r="Q995" s="31"/>
      <c r="R995" s="1181"/>
      <c r="S995" s="31"/>
      <c r="T995" s="31"/>
      <c r="U995" s="2"/>
      <c r="V995" s="11"/>
      <c r="W995" s="31"/>
      <c r="X995" s="2"/>
      <c r="Y995" s="1383"/>
      <c r="Z995" s="31"/>
      <c r="AA995" s="2"/>
      <c r="AB995" s="31"/>
      <c r="AC995" s="31"/>
      <c r="AD995" s="31"/>
      <c r="AE995" s="31"/>
      <c r="AF995" s="31"/>
      <c r="AG995" s="31"/>
      <c r="AH995" s="31"/>
      <c r="AI995" s="31"/>
      <c r="AJ995" s="31"/>
      <c r="AK995" s="31"/>
      <c r="AL995" s="31"/>
      <c r="AM995" s="31"/>
      <c r="AN995" s="31"/>
      <c r="AO995" s="31"/>
      <c r="AP995" s="31"/>
    </row>
    <row r="996" ht="15.75" customHeight="1">
      <c r="A996" s="1321" t="s">
        <v>30</v>
      </c>
      <c r="B996" s="31"/>
      <c r="C996" s="31"/>
      <c r="D996" s="31"/>
      <c r="E996" s="31"/>
      <c r="F996" s="31"/>
      <c r="G996" s="31"/>
      <c r="H996" s="31"/>
      <c r="I996" s="31"/>
      <c r="J996" s="31"/>
      <c r="K996" s="31"/>
      <c r="L996" s="31"/>
      <c r="M996" s="31"/>
      <c r="N996" s="2"/>
      <c r="O996" s="31"/>
      <c r="P996" s="31"/>
      <c r="Q996" s="31"/>
      <c r="R996" s="1181"/>
      <c r="S996" s="31"/>
      <c r="T996" s="31"/>
      <c r="U996" s="2"/>
      <c r="V996" s="11"/>
      <c r="W996" s="31"/>
      <c r="X996" s="2"/>
      <c r="Y996" s="1383"/>
      <c r="Z996" s="31"/>
      <c r="AA996" s="2"/>
      <c r="AB996" s="31"/>
      <c r="AC996" s="31"/>
      <c r="AD996" s="31"/>
      <c r="AE996" s="31"/>
      <c r="AF996" s="31"/>
      <c r="AG996" s="31"/>
      <c r="AH996" s="31"/>
      <c r="AI996" s="31"/>
      <c r="AJ996" s="31"/>
      <c r="AK996" s="31"/>
      <c r="AL996" s="31"/>
      <c r="AM996" s="31"/>
      <c r="AN996" s="31"/>
      <c r="AO996" s="31"/>
      <c r="AP996" s="31"/>
    </row>
    <row r="997" ht="15.75" customHeight="1">
      <c r="A997" s="1321" t="s">
        <v>30</v>
      </c>
      <c r="B997" s="31"/>
      <c r="C997" s="31"/>
      <c r="D997" s="31"/>
      <c r="E997" s="31"/>
      <c r="F997" s="31"/>
      <c r="G997" s="31"/>
      <c r="H997" s="31"/>
      <c r="I997" s="31"/>
      <c r="J997" s="31"/>
      <c r="K997" s="31"/>
      <c r="L997" s="31"/>
      <c r="M997" s="31"/>
      <c r="N997" s="2"/>
      <c r="O997" s="31"/>
      <c r="P997" s="31"/>
      <c r="Q997" s="31"/>
      <c r="R997" s="1181"/>
      <c r="S997" s="31"/>
      <c r="T997" s="31"/>
      <c r="U997" s="2"/>
      <c r="V997" s="11"/>
      <c r="W997" s="31"/>
      <c r="X997" s="2"/>
      <c r="Y997" s="1383"/>
      <c r="Z997" s="31"/>
      <c r="AA997" s="2"/>
      <c r="AB997" s="31"/>
      <c r="AC997" s="31"/>
      <c r="AD997" s="31"/>
      <c r="AE997" s="31"/>
      <c r="AF997" s="31"/>
      <c r="AG997" s="31"/>
      <c r="AH997" s="31"/>
      <c r="AI997" s="31"/>
      <c r="AJ997" s="31"/>
      <c r="AK997" s="31"/>
      <c r="AL997" s="31"/>
      <c r="AM997" s="31"/>
      <c r="AN997" s="31"/>
      <c r="AO997" s="31"/>
      <c r="AP997" s="31"/>
    </row>
    <row r="998" ht="15.75" customHeight="1">
      <c r="A998" s="1321" t="s">
        <v>30</v>
      </c>
      <c r="B998" s="31"/>
      <c r="C998" s="31"/>
      <c r="D998" s="31"/>
      <c r="E998" s="31"/>
      <c r="F998" s="31"/>
      <c r="G998" s="31"/>
      <c r="H998" s="31"/>
      <c r="I998" s="31"/>
      <c r="J998" s="31"/>
      <c r="K998" s="31"/>
      <c r="L998" s="31"/>
      <c r="M998" s="31"/>
      <c r="N998" s="2"/>
      <c r="O998" s="31"/>
      <c r="P998" s="31"/>
      <c r="Q998" s="31"/>
      <c r="R998" s="1181"/>
      <c r="S998" s="31"/>
      <c r="T998" s="31"/>
      <c r="U998" s="2"/>
      <c r="V998" s="11"/>
      <c r="W998" s="31"/>
      <c r="X998" s="2"/>
      <c r="Y998" s="1383"/>
      <c r="Z998" s="31"/>
      <c r="AA998" s="2"/>
      <c r="AB998" s="31"/>
      <c r="AC998" s="31"/>
      <c r="AD998" s="31"/>
      <c r="AE998" s="31"/>
      <c r="AF998" s="31"/>
      <c r="AG998" s="31"/>
      <c r="AH998" s="31"/>
      <c r="AI998" s="31"/>
      <c r="AJ998" s="31"/>
      <c r="AK998" s="31"/>
      <c r="AL998" s="31"/>
      <c r="AM998" s="31"/>
      <c r="AN998" s="31"/>
      <c r="AO998" s="31"/>
      <c r="AP998" s="31"/>
    </row>
    <row r="999" ht="15.75" customHeight="1">
      <c r="A999" s="1321" t="s">
        <v>30</v>
      </c>
      <c r="B999" s="31"/>
      <c r="C999" s="31"/>
      <c r="D999" s="31"/>
      <c r="E999" s="31"/>
      <c r="F999" s="31"/>
      <c r="G999" s="31"/>
      <c r="H999" s="31"/>
      <c r="I999" s="31"/>
      <c r="J999" s="31"/>
      <c r="K999" s="31"/>
      <c r="L999" s="31"/>
      <c r="M999" s="31"/>
      <c r="N999" s="2"/>
      <c r="O999" s="31"/>
      <c r="P999" s="31"/>
      <c r="Q999" s="31"/>
      <c r="R999" s="1181"/>
      <c r="S999" s="31"/>
      <c r="T999" s="31"/>
      <c r="U999" s="2"/>
      <c r="V999" s="11"/>
      <c r="W999" s="31"/>
      <c r="X999" s="2"/>
      <c r="Y999" s="1383"/>
      <c r="Z999" s="31"/>
      <c r="AA999" s="2"/>
      <c r="AB999" s="31"/>
      <c r="AC999" s="31"/>
      <c r="AD999" s="31"/>
      <c r="AE999" s="31"/>
      <c r="AF999" s="31"/>
      <c r="AG999" s="31"/>
      <c r="AH999" s="31"/>
      <c r="AI999" s="31"/>
      <c r="AJ999" s="31"/>
      <c r="AK999" s="31"/>
      <c r="AL999" s="31"/>
      <c r="AM999" s="31"/>
      <c r="AN999" s="31"/>
      <c r="AO999" s="31"/>
      <c r="AP999" s="31"/>
    </row>
    <row r="1000" ht="15.75" customHeight="1">
      <c r="A1000" s="1321" t="s">
        <v>30</v>
      </c>
      <c r="B1000" s="31"/>
      <c r="C1000" s="31"/>
      <c r="D1000" s="31"/>
      <c r="E1000" s="31"/>
      <c r="F1000" s="31"/>
      <c r="G1000" s="31"/>
      <c r="H1000" s="31"/>
      <c r="I1000" s="31"/>
      <c r="J1000" s="31"/>
      <c r="K1000" s="31"/>
      <c r="L1000" s="31"/>
      <c r="M1000" s="31"/>
      <c r="N1000" s="2"/>
      <c r="O1000" s="31"/>
      <c r="P1000" s="31"/>
      <c r="Q1000" s="31"/>
      <c r="R1000" s="1181"/>
      <c r="S1000" s="31"/>
      <c r="T1000" s="31"/>
      <c r="U1000" s="2"/>
      <c r="V1000" s="11"/>
      <c r="W1000" s="31"/>
      <c r="X1000" s="2"/>
      <c r="Y1000" s="1383"/>
      <c r="Z1000" s="31"/>
      <c r="AA1000" s="2"/>
      <c r="AB1000" s="31"/>
      <c r="AC1000" s="31"/>
      <c r="AD1000" s="31"/>
      <c r="AE1000" s="31"/>
      <c r="AF1000" s="31"/>
      <c r="AG1000" s="31"/>
      <c r="AH1000" s="31"/>
      <c r="AI1000" s="31"/>
      <c r="AJ1000" s="31"/>
      <c r="AK1000" s="31"/>
      <c r="AL1000" s="31"/>
      <c r="AM1000" s="31"/>
      <c r="AN1000" s="31"/>
      <c r="AO1000" s="31"/>
      <c r="AP1000" s="31"/>
    </row>
    <row r="1001" ht="15.75" customHeight="1">
      <c r="A1001" s="1321" t="s">
        <v>30</v>
      </c>
      <c r="B1001" s="31"/>
      <c r="C1001" s="31"/>
      <c r="D1001" s="31"/>
      <c r="E1001" s="31"/>
      <c r="F1001" s="31"/>
      <c r="G1001" s="31"/>
      <c r="H1001" s="31"/>
      <c r="I1001" s="31"/>
      <c r="J1001" s="31"/>
      <c r="K1001" s="31"/>
      <c r="L1001" s="31"/>
      <c r="M1001" s="31"/>
      <c r="N1001" s="2"/>
      <c r="O1001" s="31"/>
      <c r="P1001" s="31"/>
      <c r="Q1001" s="31"/>
      <c r="R1001" s="1181"/>
      <c r="S1001" s="31"/>
      <c r="T1001" s="31"/>
      <c r="U1001" s="2"/>
      <c r="V1001" s="11"/>
      <c r="W1001" s="31"/>
      <c r="X1001" s="2"/>
      <c r="Y1001" s="1383"/>
      <c r="Z1001" s="31"/>
      <c r="AA1001" s="2"/>
      <c r="AB1001" s="31"/>
      <c r="AC1001" s="31"/>
      <c r="AD1001" s="31"/>
      <c r="AE1001" s="31"/>
      <c r="AF1001" s="31"/>
      <c r="AG1001" s="31"/>
      <c r="AH1001" s="31"/>
      <c r="AI1001" s="31"/>
      <c r="AJ1001" s="31"/>
      <c r="AK1001" s="31"/>
      <c r="AL1001" s="31"/>
      <c r="AM1001" s="31"/>
      <c r="AN1001" s="31"/>
      <c r="AO1001" s="31"/>
      <c r="AP1001" s="31"/>
    </row>
    <row r="1002" ht="15.75" customHeight="1">
      <c r="A1002" s="1321" t="s">
        <v>30</v>
      </c>
      <c r="B1002" s="31"/>
      <c r="C1002" s="31"/>
      <c r="D1002" s="31"/>
      <c r="E1002" s="31"/>
      <c r="F1002" s="31"/>
      <c r="G1002" s="31"/>
      <c r="H1002" s="31"/>
      <c r="I1002" s="31"/>
      <c r="J1002" s="31"/>
      <c r="K1002" s="31"/>
      <c r="L1002" s="31"/>
      <c r="M1002" s="31"/>
      <c r="N1002" s="2"/>
      <c r="O1002" s="31"/>
      <c r="P1002" s="31"/>
      <c r="Q1002" s="31"/>
      <c r="R1002" s="1181"/>
      <c r="S1002" s="31"/>
      <c r="T1002" s="31"/>
      <c r="U1002" s="2"/>
      <c r="V1002" s="11"/>
      <c r="W1002" s="31"/>
      <c r="X1002" s="2"/>
      <c r="Y1002" s="1383"/>
      <c r="Z1002" s="31"/>
      <c r="AA1002" s="2"/>
      <c r="AB1002" s="31"/>
      <c r="AC1002" s="31"/>
      <c r="AD1002" s="31"/>
      <c r="AE1002" s="31"/>
      <c r="AF1002" s="31"/>
      <c r="AG1002" s="31"/>
      <c r="AH1002" s="31"/>
      <c r="AI1002" s="31"/>
      <c r="AJ1002" s="31"/>
      <c r="AK1002" s="31"/>
      <c r="AL1002" s="31"/>
      <c r="AM1002" s="31"/>
      <c r="AN1002" s="31"/>
      <c r="AO1002" s="31"/>
      <c r="AP1002" s="31"/>
    </row>
    <row r="1003" ht="15.75" customHeight="1">
      <c r="A1003" s="1321" t="s">
        <v>30</v>
      </c>
      <c r="B1003" s="31"/>
      <c r="C1003" s="31"/>
      <c r="D1003" s="31"/>
      <c r="E1003" s="31"/>
      <c r="F1003" s="31"/>
      <c r="G1003" s="31"/>
      <c r="H1003" s="31"/>
      <c r="I1003" s="31"/>
      <c r="J1003" s="31"/>
      <c r="K1003" s="31"/>
      <c r="L1003" s="31"/>
      <c r="M1003" s="31"/>
      <c r="N1003" s="2"/>
      <c r="O1003" s="31"/>
      <c r="P1003" s="31"/>
      <c r="Q1003" s="31"/>
      <c r="R1003" s="1181"/>
      <c r="S1003" s="31"/>
      <c r="T1003" s="31"/>
      <c r="U1003" s="2"/>
      <c r="V1003" s="11"/>
      <c r="W1003" s="31"/>
      <c r="X1003" s="2"/>
      <c r="Y1003" s="1383"/>
      <c r="Z1003" s="31"/>
      <c r="AA1003" s="2"/>
      <c r="AB1003" s="31"/>
      <c r="AC1003" s="31"/>
      <c r="AD1003" s="31"/>
      <c r="AE1003" s="31"/>
      <c r="AF1003" s="31"/>
      <c r="AG1003" s="31"/>
      <c r="AH1003" s="31"/>
      <c r="AI1003" s="31"/>
      <c r="AJ1003" s="31"/>
      <c r="AK1003" s="31"/>
      <c r="AL1003" s="31"/>
      <c r="AM1003" s="31"/>
      <c r="AN1003" s="31"/>
      <c r="AO1003" s="31"/>
      <c r="AP1003" s="31"/>
    </row>
    <row r="1004" ht="15.75" customHeight="1">
      <c r="A1004" s="1321" t="s">
        <v>30</v>
      </c>
      <c r="B1004" s="31"/>
      <c r="C1004" s="31"/>
      <c r="D1004" s="31"/>
      <c r="E1004" s="31"/>
      <c r="F1004" s="31"/>
      <c r="G1004" s="31"/>
      <c r="H1004" s="31"/>
      <c r="I1004" s="31"/>
      <c r="J1004" s="31"/>
      <c r="K1004" s="31"/>
      <c r="L1004" s="31"/>
      <c r="M1004" s="31"/>
      <c r="N1004" s="2"/>
      <c r="O1004" s="31"/>
      <c r="P1004" s="31"/>
      <c r="Q1004" s="31"/>
      <c r="R1004" s="1181"/>
      <c r="S1004" s="31"/>
      <c r="T1004" s="31"/>
      <c r="U1004" s="2"/>
      <c r="V1004" s="11"/>
      <c r="W1004" s="31"/>
      <c r="X1004" s="2"/>
      <c r="Y1004" s="1383"/>
      <c r="Z1004" s="31"/>
      <c r="AA1004" s="2"/>
      <c r="AB1004" s="31"/>
      <c r="AC1004" s="31"/>
      <c r="AD1004" s="31"/>
      <c r="AE1004" s="31"/>
      <c r="AF1004" s="31"/>
      <c r="AG1004" s="31"/>
      <c r="AH1004" s="31"/>
      <c r="AI1004" s="31"/>
      <c r="AJ1004" s="31"/>
      <c r="AK1004" s="31"/>
      <c r="AL1004" s="31"/>
      <c r="AM1004" s="31"/>
      <c r="AN1004" s="31"/>
      <c r="AO1004" s="31"/>
      <c r="AP1004" s="31"/>
    </row>
    <row r="1005" ht="15.75" customHeight="1">
      <c r="A1005" s="1321" t="s">
        <v>30</v>
      </c>
      <c r="B1005" s="31"/>
      <c r="C1005" s="31"/>
      <c r="D1005" s="31"/>
      <c r="E1005" s="31"/>
      <c r="F1005" s="31"/>
      <c r="G1005" s="31"/>
      <c r="H1005" s="31"/>
      <c r="I1005" s="31"/>
      <c r="J1005" s="31"/>
      <c r="K1005" s="31"/>
      <c r="L1005" s="31"/>
      <c r="M1005" s="31"/>
      <c r="N1005" s="2"/>
      <c r="O1005" s="31"/>
      <c r="P1005" s="31"/>
      <c r="Q1005" s="31"/>
      <c r="R1005" s="1181"/>
      <c r="S1005" s="31"/>
      <c r="T1005" s="31"/>
      <c r="U1005" s="2"/>
      <c r="V1005" s="11"/>
      <c r="W1005" s="31"/>
      <c r="X1005" s="2"/>
      <c r="Y1005" s="1383"/>
      <c r="Z1005" s="31"/>
      <c r="AA1005" s="2"/>
      <c r="AB1005" s="31"/>
      <c r="AC1005" s="31"/>
      <c r="AD1005" s="31"/>
      <c r="AE1005" s="31"/>
      <c r="AF1005" s="31"/>
      <c r="AG1005" s="31"/>
      <c r="AH1005" s="31"/>
      <c r="AI1005" s="31"/>
      <c r="AJ1005" s="31"/>
      <c r="AK1005" s="31"/>
      <c r="AL1005" s="31"/>
      <c r="AM1005" s="31"/>
      <c r="AN1005" s="31"/>
      <c r="AO1005" s="31"/>
      <c r="AP1005" s="31"/>
    </row>
    <row r="1006" ht="15.75" customHeight="1">
      <c r="A1006" s="1321" t="s">
        <v>30</v>
      </c>
      <c r="B1006" s="31"/>
      <c r="C1006" s="31"/>
      <c r="D1006" s="31"/>
      <c r="E1006" s="31"/>
      <c r="F1006" s="31"/>
      <c r="G1006" s="31"/>
      <c r="H1006" s="31"/>
      <c r="I1006" s="31"/>
      <c r="J1006" s="31"/>
      <c r="K1006" s="31"/>
      <c r="L1006" s="31"/>
      <c r="M1006" s="31"/>
      <c r="N1006" s="2"/>
      <c r="O1006" s="31"/>
      <c r="P1006" s="31"/>
      <c r="Q1006" s="31"/>
      <c r="R1006" s="1181"/>
      <c r="S1006" s="31"/>
      <c r="T1006" s="31"/>
      <c r="U1006" s="2"/>
      <c r="V1006" s="11"/>
      <c r="W1006" s="31"/>
      <c r="X1006" s="2"/>
      <c r="Y1006" s="1383"/>
      <c r="Z1006" s="31"/>
      <c r="AA1006" s="2"/>
      <c r="AB1006" s="31"/>
      <c r="AC1006" s="31"/>
      <c r="AD1006" s="31"/>
      <c r="AE1006" s="31"/>
      <c r="AF1006" s="31"/>
      <c r="AG1006" s="31"/>
      <c r="AH1006" s="31"/>
      <c r="AI1006" s="31"/>
      <c r="AJ1006" s="31"/>
      <c r="AK1006" s="31"/>
      <c r="AL1006" s="31"/>
      <c r="AM1006" s="31"/>
      <c r="AN1006" s="31"/>
      <c r="AO1006" s="31"/>
      <c r="AP1006" s="31"/>
    </row>
    <row r="1007" ht="15.75" customHeight="1">
      <c r="A1007" s="1321" t="s">
        <v>30</v>
      </c>
      <c r="B1007" s="31"/>
      <c r="C1007" s="31"/>
      <c r="D1007" s="31"/>
      <c r="E1007" s="31"/>
      <c r="F1007" s="31"/>
      <c r="G1007" s="31"/>
      <c r="H1007" s="31"/>
      <c r="I1007" s="31"/>
      <c r="J1007" s="31"/>
      <c r="K1007" s="31"/>
      <c r="L1007" s="31"/>
      <c r="M1007" s="31"/>
      <c r="N1007" s="2"/>
      <c r="O1007" s="31"/>
      <c r="P1007" s="31"/>
      <c r="Q1007" s="31"/>
      <c r="R1007" s="1181"/>
      <c r="S1007" s="31"/>
      <c r="T1007" s="31"/>
      <c r="U1007" s="2"/>
      <c r="V1007" s="11"/>
      <c r="W1007" s="31"/>
      <c r="X1007" s="2"/>
      <c r="Y1007" s="1383"/>
      <c r="Z1007" s="31"/>
      <c r="AA1007" s="2"/>
      <c r="AB1007" s="31"/>
      <c r="AC1007" s="31"/>
      <c r="AD1007" s="31"/>
      <c r="AE1007" s="31"/>
      <c r="AF1007" s="31"/>
      <c r="AG1007" s="31"/>
      <c r="AH1007" s="31"/>
      <c r="AI1007" s="31"/>
      <c r="AJ1007" s="31"/>
      <c r="AK1007" s="31"/>
      <c r="AL1007" s="31"/>
      <c r="AM1007" s="31"/>
      <c r="AN1007" s="31"/>
      <c r="AO1007" s="31"/>
      <c r="AP1007" s="31"/>
    </row>
    <row r="1008" ht="15.75" customHeight="1">
      <c r="A1008" s="1321" t="s">
        <v>30</v>
      </c>
      <c r="B1008" s="31"/>
      <c r="C1008" s="31"/>
      <c r="D1008" s="31"/>
      <c r="E1008" s="31"/>
      <c r="F1008" s="31"/>
      <c r="G1008" s="31"/>
      <c r="H1008" s="31"/>
      <c r="I1008" s="31"/>
      <c r="J1008" s="31"/>
      <c r="K1008" s="31"/>
      <c r="L1008" s="31"/>
      <c r="M1008" s="31"/>
      <c r="N1008" s="2"/>
      <c r="O1008" s="31"/>
      <c r="P1008" s="31"/>
      <c r="Q1008" s="31"/>
      <c r="R1008" s="1181"/>
      <c r="S1008" s="31"/>
      <c r="T1008" s="31"/>
      <c r="U1008" s="2"/>
      <c r="V1008" s="11"/>
      <c r="W1008" s="31"/>
      <c r="X1008" s="2"/>
      <c r="Y1008" s="1383"/>
      <c r="Z1008" s="31"/>
      <c r="AA1008" s="2"/>
      <c r="AB1008" s="31"/>
      <c r="AC1008" s="31"/>
      <c r="AD1008" s="31"/>
      <c r="AE1008" s="31"/>
      <c r="AF1008" s="31"/>
      <c r="AG1008" s="31"/>
      <c r="AH1008" s="31"/>
      <c r="AI1008" s="31"/>
      <c r="AJ1008" s="31"/>
      <c r="AK1008" s="31"/>
      <c r="AL1008" s="31"/>
      <c r="AM1008" s="31"/>
      <c r="AN1008" s="31"/>
      <c r="AO1008" s="31"/>
      <c r="AP1008" s="31"/>
    </row>
    <row r="1009" ht="15.75" customHeight="1">
      <c r="A1009" s="1321" t="s">
        <v>30</v>
      </c>
      <c r="B1009" s="31"/>
      <c r="C1009" s="31"/>
      <c r="D1009" s="31"/>
      <c r="E1009" s="31"/>
      <c r="F1009" s="31"/>
      <c r="G1009" s="31"/>
      <c r="H1009" s="31"/>
      <c r="I1009" s="31"/>
      <c r="J1009" s="31"/>
      <c r="K1009" s="31"/>
      <c r="L1009" s="31"/>
      <c r="M1009" s="31"/>
      <c r="N1009" s="2"/>
      <c r="O1009" s="31"/>
      <c r="P1009" s="31"/>
      <c r="Q1009" s="31"/>
      <c r="R1009" s="1181"/>
      <c r="S1009" s="31"/>
      <c r="T1009" s="31"/>
      <c r="U1009" s="2"/>
      <c r="V1009" s="11"/>
      <c r="W1009" s="31"/>
      <c r="X1009" s="2"/>
      <c r="Y1009" s="1383"/>
      <c r="Z1009" s="31"/>
      <c r="AA1009" s="2"/>
      <c r="AB1009" s="31"/>
      <c r="AC1009" s="31"/>
      <c r="AD1009" s="31"/>
      <c r="AE1009" s="31"/>
      <c r="AF1009" s="31"/>
      <c r="AG1009" s="31"/>
      <c r="AH1009" s="31"/>
      <c r="AI1009" s="31"/>
      <c r="AJ1009" s="31"/>
      <c r="AK1009" s="31"/>
      <c r="AL1009" s="31"/>
      <c r="AM1009" s="31"/>
      <c r="AN1009" s="31"/>
      <c r="AO1009" s="31"/>
      <c r="AP1009" s="31"/>
    </row>
    <row r="1010" ht="15.75" customHeight="1">
      <c r="A1010" s="1321" t="s">
        <v>30</v>
      </c>
      <c r="B1010" s="31"/>
      <c r="C1010" s="31"/>
      <c r="D1010" s="31"/>
      <c r="E1010" s="31"/>
      <c r="F1010" s="31"/>
      <c r="G1010" s="31"/>
      <c r="H1010" s="31"/>
      <c r="I1010" s="31"/>
      <c r="J1010" s="31"/>
      <c r="K1010" s="31"/>
      <c r="L1010" s="31"/>
      <c r="M1010" s="31"/>
      <c r="N1010" s="2"/>
      <c r="O1010" s="31"/>
      <c r="P1010" s="31"/>
      <c r="Q1010" s="31"/>
      <c r="R1010" s="1181"/>
      <c r="S1010" s="31"/>
      <c r="T1010" s="31"/>
      <c r="U1010" s="2"/>
      <c r="V1010" s="11"/>
      <c r="W1010" s="31"/>
      <c r="X1010" s="2"/>
      <c r="Y1010" s="1383"/>
      <c r="Z1010" s="31"/>
      <c r="AA1010" s="2"/>
      <c r="AB1010" s="31"/>
      <c r="AC1010" s="31"/>
      <c r="AD1010" s="31"/>
      <c r="AE1010" s="31"/>
      <c r="AF1010" s="31"/>
      <c r="AG1010" s="31"/>
      <c r="AH1010" s="31"/>
      <c r="AI1010" s="31"/>
      <c r="AJ1010" s="31"/>
      <c r="AK1010" s="31"/>
      <c r="AL1010" s="31"/>
      <c r="AM1010" s="31"/>
      <c r="AN1010" s="31"/>
      <c r="AO1010" s="31"/>
      <c r="AP1010" s="31"/>
    </row>
    <row r="1011" ht="15.75" customHeight="1">
      <c r="A1011" s="1321" t="s">
        <v>30</v>
      </c>
      <c r="B1011" s="31"/>
      <c r="C1011" s="31"/>
      <c r="D1011" s="31"/>
      <c r="E1011" s="31"/>
      <c r="F1011" s="31"/>
      <c r="G1011" s="31"/>
      <c r="H1011" s="31"/>
      <c r="I1011" s="31"/>
      <c r="J1011" s="31"/>
      <c r="K1011" s="31"/>
      <c r="L1011" s="31"/>
      <c r="M1011" s="31"/>
      <c r="N1011" s="2"/>
      <c r="O1011" s="31"/>
      <c r="P1011" s="31"/>
      <c r="Q1011" s="31"/>
      <c r="R1011" s="1181"/>
      <c r="S1011" s="31"/>
      <c r="T1011" s="31"/>
      <c r="U1011" s="2"/>
      <c r="V1011" s="11"/>
      <c r="W1011" s="31"/>
      <c r="X1011" s="2"/>
      <c r="Y1011" s="1383"/>
      <c r="Z1011" s="31"/>
      <c r="AA1011" s="2"/>
      <c r="AB1011" s="31"/>
      <c r="AC1011" s="31"/>
      <c r="AD1011" s="31"/>
      <c r="AE1011" s="31"/>
      <c r="AF1011" s="31"/>
      <c r="AG1011" s="31"/>
      <c r="AH1011" s="31"/>
      <c r="AI1011" s="31"/>
      <c r="AJ1011" s="31"/>
      <c r="AK1011" s="31"/>
      <c r="AL1011" s="31"/>
      <c r="AM1011" s="31"/>
      <c r="AN1011" s="31"/>
      <c r="AO1011" s="31"/>
      <c r="AP1011" s="31"/>
    </row>
    <row r="1012" ht="15.75" customHeight="1">
      <c r="A1012" s="1321" t="s">
        <v>30</v>
      </c>
      <c r="B1012" s="31"/>
      <c r="C1012" s="31"/>
      <c r="D1012" s="31"/>
      <c r="E1012" s="31"/>
      <c r="F1012" s="31"/>
      <c r="G1012" s="31"/>
      <c r="H1012" s="31"/>
      <c r="I1012" s="31"/>
      <c r="J1012" s="31"/>
      <c r="K1012" s="31"/>
      <c r="L1012" s="31"/>
      <c r="M1012" s="31"/>
      <c r="N1012" s="2"/>
      <c r="O1012" s="31"/>
      <c r="P1012" s="31"/>
      <c r="Q1012" s="31"/>
      <c r="R1012" s="1181"/>
      <c r="S1012" s="31"/>
      <c r="T1012" s="31"/>
      <c r="U1012" s="2"/>
      <c r="V1012" s="11"/>
      <c r="W1012" s="31"/>
      <c r="X1012" s="2"/>
      <c r="Y1012" s="1383"/>
      <c r="Z1012" s="31"/>
      <c r="AA1012" s="2"/>
      <c r="AB1012" s="31"/>
      <c r="AC1012" s="31"/>
      <c r="AD1012" s="31"/>
      <c r="AE1012" s="31"/>
      <c r="AF1012" s="31"/>
      <c r="AG1012" s="31"/>
      <c r="AH1012" s="31"/>
      <c r="AI1012" s="31"/>
      <c r="AJ1012" s="31"/>
      <c r="AK1012" s="31"/>
      <c r="AL1012" s="31"/>
      <c r="AM1012" s="31"/>
      <c r="AN1012" s="31"/>
      <c r="AO1012" s="31"/>
      <c r="AP1012" s="31"/>
    </row>
    <row r="1013" ht="15.75" customHeight="1">
      <c r="A1013" s="1321" t="s">
        <v>30</v>
      </c>
      <c r="B1013" s="31"/>
      <c r="C1013" s="31"/>
      <c r="D1013" s="31"/>
      <c r="E1013" s="31"/>
      <c r="F1013" s="31"/>
      <c r="G1013" s="31"/>
      <c r="H1013" s="31"/>
      <c r="I1013" s="31"/>
      <c r="J1013" s="31"/>
      <c r="K1013" s="31"/>
      <c r="L1013" s="31"/>
      <c r="M1013" s="31"/>
      <c r="N1013" s="2"/>
      <c r="O1013" s="31"/>
      <c r="P1013" s="31"/>
      <c r="Q1013" s="31"/>
      <c r="R1013" s="1181"/>
      <c r="S1013" s="31"/>
      <c r="T1013" s="31"/>
      <c r="U1013" s="2"/>
      <c r="V1013" s="11"/>
      <c r="W1013" s="31"/>
      <c r="X1013" s="2"/>
      <c r="Y1013" s="1383"/>
      <c r="Z1013" s="31"/>
      <c r="AA1013" s="2"/>
      <c r="AB1013" s="31"/>
      <c r="AC1013" s="31"/>
      <c r="AD1013" s="31"/>
      <c r="AE1013" s="31"/>
      <c r="AF1013" s="31"/>
      <c r="AG1013" s="31"/>
      <c r="AH1013" s="31"/>
      <c r="AI1013" s="31"/>
      <c r="AJ1013" s="31"/>
      <c r="AK1013" s="31"/>
      <c r="AL1013" s="31"/>
      <c r="AM1013" s="31"/>
      <c r="AN1013" s="31"/>
      <c r="AO1013" s="31"/>
      <c r="AP1013" s="31"/>
    </row>
    <row r="1014" ht="15.75" customHeight="1">
      <c r="A1014" s="1321" t="s">
        <v>30</v>
      </c>
      <c r="B1014" s="31"/>
      <c r="C1014" s="31"/>
      <c r="D1014" s="31"/>
      <c r="E1014" s="31"/>
      <c r="F1014" s="31"/>
      <c r="G1014" s="31"/>
      <c r="H1014" s="31"/>
      <c r="I1014" s="31"/>
      <c r="J1014" s="31"/>
      <c r="K1014" s="31"/>
      <c r="L1014" s="31"/>
      <c r="M1014" s="31"/>
      <c r="N1014" s="2"/>
      <c r="O1014" s="31"/>
      <c r="P1014" s="31"/>
      <c r="Q1014" s="31"/>
      <c r="R1014" s="1181"/>
      <c r="S1014" s="31"/>
      <c r="T1014" s="31"/>
      <c r="U1014" s="2"/>
      <c r="V1014" s="11"/>
      <c r="W1014" s="31"/>
      <c r="X1014" s="2"/>
      <c r="Y1014" s="1383"/>
      <c r="Z1014" s="31"/>
      <c r="AA1014" s="2"/>
      <c r="AB1014" s="31"/>
      <c r="AC1014" s="31"/>
      <c r="AD1014" s="31"/>
      <c r="AE1014" s="31"/>
      <c r="AF1014" s="31"/>
      <c r="AG1014" s="31"/>
      <c r="AH1014" s="31"/>
      <c r="AI1014" s="31"/>
      <c r="AJ1014" s="31"/>
      <c r="AK1014" s="31"/>
      <c r="AL1014" s="31"/>
      <c r="AM1014" s="31"/>
      <c r="AN1014" s="31"/>
      <c r="AO1014" s="31"/>
      <c r="AP1014" s="31"/>
    </row>
    <row r="1015" ht="15.75" customHeight="1">
      <c r="A1015" s="1321" t="s">
        <v>30</v>
      </c>
      <c r="B1015" s="31"/>
      <c r="C1015" s="31"/>
      <c r="D1015" s="31"/>
      <c r="E1015" s="31"/>
      <c r="F1015" s="31"/>
      <c r="G1015" s="31"/>
      <c r="H1015" s="31"/>
      <c r="I1015" s="31"/>
      <c r="J1015" s="31"/>
      <c r="K1015" s="31"/>
      <c r="L1015" s="31"/>
      <c r="M1015" s="31"/>
      <c r="N1015" s="2"/>
      <c r="O1015" s="31"/>
      <c r="P1015" s="31"/>
      <c r="Q1015" s="31"/>
      <c r="R1015" s="1181"/>
      <c r="S1015" s="31"/>
      <c r="T1015" s="31"/>
      <c r="U1015" s="2"/>
      <c r="V1015" s="11"/>
      <c r="W1015" s="31"/>
      <c r="X1015" s="2"/>
      <c r="Y1015" s="1383"/>
      <c r="Z1015" s="31"/>
      <c r="AA1015" s="2"/>
      <c r="AB1015" s="31"/>
      <c r="AC1015" s="31"/>
      <c r="AD1015" s="31"/>
      <c r="AE1015" s="31"/>
      <c r="AF1015" s="31"/>
      <c r="AG1015" s="31"/>
      <c r="AH1015" s="31"/>
      <c r="AI1015" s="31"/>
      <c r="AJ1015" s="31"/>
      <c r="AK1015" s="31"/>
      <c r="AL1015" s="31"/>
      <c r="AM1015" s="31"/>
      <c r="AN1015" s="31"/>
      <c r="AO1015" s="31"/>
      <c r="AP1015" s="31"/>
    </row>
    <row r="1016" ht="15.75" customHeight="1">
      <c r="A1016" s="1321" t="s">
        <v>30</v>
      </c>
      <c r="B1016" s="31"/>
      <c r="C1016" s="31"/>
      <c r="D1016" s="31"/>
      <c r="E1016" s="31"/>
      <c r="F1016" s="31"/>
      <c r="G1016" s="31"/>
      <c r="H1016" s="31"/>
      <c r="I1016" s="31"/>
      <c r="J1016" s="31"/>
      <c r="K1016" s="31"/>
      <c r="L1016" s="31"/>
      <c r="M1016" s="31"/>
      <c r="N1016" s="2"/>
      <c r="O1016" s="31"/>
      <c r="P1016" s="31"/>
      <c r="Q1016" s="31"/>
      <c r="R1016" s="1181"/>
      <c r="S1016" s="31"/>
      <c r="T1016" s="31"/>
      <c r="U1016" s="2"/>
      <c r="V1016" s="11"/>
      <c r="W1016" s="31"/>
      <c r="X1016" s="2"/>
      <c r="Y1016" s="1383"/>
      <c r="Z1016" s="31"/>
      <c r="AA1016" s="2"/>
      <c r="AB1016" s="31"/>
      <c r="AC1016" s="31"/>
      <c r="AD1016" s="31"/>
      <c r="AE1016" s="31"/>
      <c r="AF1016" s="31"/>
      <c r="AG1016" s="31"/>
      <c r="AH1016" s="31"/>
      <c r="AI1016" s="31"/>
      <c r="AJ1016" s="31"/>
      <c r="AK1016" s="31"/>
      <c r="AL1016" s="31"/>
      <c r="AM1016" s="31"/>
      <c r="AN1016" s="31"/>
      <c r="AO1016" s="31"/>
      <c r="AP1016" s="31"/>
    </row>
    <row r="1017" ht="15.75" customHeight="1">
      <c r="A1017" s="1321" t="s">
        <v>30</v>
      </c>
      <c r="B1017" s="31"/>
      <c r="C1017" s="31"/>
      <c r="D1017" s="31"/>
      <c r="E1017" s="31"/>
      <c r="F1017" s="31"/>
      <c r="G1017" s="31"/>
      <c r="H1017" s="31"/>
      <c r="I1017" s="31"/>
      <c r="J1017" s="31"/>
      <c r="K1017" s="31"/>
      <c r="L1017" s="31"/>
      <c r="M1017" s="31"/>
      <c r="N1017" s="2"/>
      <c r="O1017" s="31"/>
      <c r="P1017" s="31"/>
      <c r="Q1017" s="31"/>
      <c r="R1017" s="1181"/>
      <c r="S1017" s="31"/>
      <c r="T1017" s="31"/>
      <c r="U1017" s="2"/>
      <c r="V1017" s="11"/>
      <c r="W1017" s="31"/>
      <c r="X1017" s="2"/>
      <c r="Y1017" s="1383"/>
      <c r="Z1017" s="31"/>
      <c r="AA1017" s="2"/>
      <c r="AB1017" s="31"/>
      <c r="AC1017" s="31"/>
      <c r="AD1017" s="31"/>
      <c r="AE1017" s="31"/>
      <c r="AF1017" s="31"/>
      <c r="AG1017" s="31"/>
      <c r="AH1017" s="31"/>
      <c r="AI1017" s="31"/>
      <c r="AJ1017" s="31"/>
      <c r="AK1017" s="31"/>
      <c r="AL1017" s="31"/>
      <c r="AM1017" s="31"/>
      <c r="AN1017" s="31"/>
      <c r="AO1017" s="31"/>
      <c r="AP1017" s="31"/>
    </row>
    <row r="1018" ht="15.75" customHeight="1">
      <c r="A1018" s="1321" t="s">
        <v>30</v>
      </c>
      <c r="B1018" s="31"/>
      <c r="C1018" s="31"/>
      <c r="D1018" s="31"/>
      <c r="E1018" s="31"/>
      <c r="F1018" s="31"/>
      <c r="G1018" s="31"/>
      <c r="H1018" s="31"/>
      <c r="I1018" s="31"/>
      <c r="J1018" s="31"/>
      <c r="K1018" s="31"/>
      <c r="L1018" s="31"/>
      <c r="M1018" s="31"/>
      <c r="N1018" s="2"/>
      <c r="O1018" s="31"/>
      <c r="P1018" s="31"/>
      <c r="Q1018" s="31"/>
      <c r="R1018" s="1181"/>
      <c r="S1018" s="31"/>
      <c r="T1018" s="31"/>
      <c r="U1018" s="2"/>
      <c r="V1018" s="11"/>
      <c r="W1018" s="31"/>
      <c r="X1018" s="2"/>
      <c r="Y1018" s="1383"/>
      <c r="Z1018" s="31"/>
      <c r="AA1018" s="2"/>
      <c r="AB1018" s="31"/>
      <c r="AC1018" s="31"/>
      <c r="AD1018" s="31"/>
      <c r="AE1018" s="31"/>
      <c r="AF1018" s="31"/>
      <c r="AG1018" s="31"/>
      <c r="AH1018" s="31"/>
      <c r="AI1018" s="31"/>
      <c r="AJ1018" s="31"/>
      <c r="AK1018" s="31"/>
      <c r="AL1018" s="31"/>
      <c r="AM1018" s="31"/>
      <c r="AN1018" s="31"/>
      <c r="AO1018" s="31"/>
      <c r="AP1018" s="31"/>
    </row>
    <row r="1019" ht="15.75" customHeight="1">
      <c r="A1019" s="1321" t="s">
        <v>30</v>
      </c>
      <c r="B1019" s="31"/>
      <c r="C1019" s="31"/>
      <c r="D1019" s="31"/>
      <c r="E1019" s="31"/>
      <c r="F1019" s="31"/>
      <c r="G1019" s="31"/>
      <c r="H1019" s="31"/>
      <c r="I1019" s="31"/>
      <c r="J1019" s="31"/>
      <c r="K1019" s="31"/>
      <c r="L1019" s="31"/>
      <c r="M1019" s="31"/>
      <c r="N1019" s="2"/>
      <c r="O1019" s="31"/>
      <c r="P1019" s="31"/>
      <c r="Q1019" s="31"/>
      <c r="R1019" s="1181"/>
      <c r="S1019" s="31"/>
      <c r="T1019" s="31"/>
      <c r="U1019" s="2"/>
      <c r="V1019" s="11"/>
      <c r="W1019" s="31"/>
      <c r="X1019" s="2"/>
      <c r="Y1019" s="1383"/>
      <c r="Z1019" s="31"/>
      <c r="AA1019" s="2"/>
      <c r="AB1019" s="31"/>
      <c r="AC1019" s="31"/>
      <c r="AD1019" s="31"/>
      <c r="AE1019" s="31"/>
      <c r="AF1019" s="31"/>
      <c r="AG1019" s="31"/>
      <c r="AH1019" s="31"/>
      <c r="AI1019" s="31"/>
      <c r="AJ1019" s="31"/>
      <c r="AK1019" s="31"/>
      <c r="AL1019" s="31"/>
      <c r="AM1019" s="31"/>
      <c r="AN1019" s="31"/>
      <c r="AO1019" s="31"/>
      <c r="AP1019" s="31"/>
    </row>
    <row r="1020" ht="15.75" customHeight="1">
      <c r="A1020" s="1321" t="s">
        <v>30</v>
      </c>
      <c r="B1020" s="31"/>
      <c r="C1020" s="31"/>
      <c r="D1020" s="31"/>
      <c r="E1020" s="31"/>
      <c r="F1020" s="31"/>
      <c r="G1020" s="31"/>
      <c r="H1020" s="31"/>
      <c r="I1020" s="31"/>
      <c r="J1020" s="31"/>
      <c r="K1020" s="31"/>
      <c r="L1020" s="31"/>
      <c r="M1020" s="31"/>
      <c r="N1020" s="2"/>
      <c r="O1020" s="31"/>
      <c r="P1020" s="31"/>
      <c r="Q1020" s="31"/>
      <c r="R1020" s="1181"/>
      <c r="S1020" s="31"/>
      <c r="T1020" s="31"/>
      <c r="U1020" s="2"/>
      <c r="V1020" s="11"/>
      <c r="W1020" s="31"/>
      <c r="X1020" s="2"/>
      <c r="Y1020" s="1383"/>
      <c r="Z1020" s="31"/>
      <c r="AA1020" s="2"/>
      <c r="AB1020" s="31"/>
      <c r="AC1020" s="31"/>
      <c r="AD1020" s="31"/>
      <c r="AE1020" s="31"/>
      <c r="AF1020" s="31"/>
      <c r="AG1020" s="31"/>
      <c r="AH1020" s="31"/>
      <c r="AI1020" s="31"/>
      <c r="AJ1020" s="31"/>
      <c r="AK1020" s="31"/>
      <c r="AL1020" s="31"/>
      <c r="AM1020" s="31"/>
      <c r="AN1020" s="31"/>
      <c r="AO1020" s="31"/>
      <c r="AP1020" s="31"/>
    </row>
    <row r="1021" ht="15.75" customHeight="1">
      <c r="A1021" s="1321" t="s">
        <v>30</v>
      </c>
      <c r="B1021" s="31"/>
      <c r="C1021" s="31"/>
      <c r="D1021" s="31"/>
      <c r="E1021" s="31"/>
      <c r="F1021" s="31"/>
      <c r="G1021" s="31"/>
      <c r="H1021" s="31"/>
      <c r="I1021" s="31"/>
      <c r="J1021" s="31"/>
      <c r="K1021" s="31"/>
      <c r="L1021" s="31"/>
      <c r="M1021" s="31"/>
      <c r="N1021" s="2"/>
      <c r="O1021" s="31"/>
      <c r="P1021" s="31"/>
      <c r="Q1021" s="31"/>
      <c r="R1021" s="1181"/>
      <c r="S1021" s="31"/>
      <c r="T1021" s="31"/>
      <c r="U1021" s="2"/>
      <c r="V1021" s="11"/>
      <c r="W1021" s="31"/>
      <c r="X1021" s="2"/>
      <c r="Y1021" s="1383"/>
      <c r="Z1021" s="31"/>
      <c r="AA1021" s="2"/>
      <c r="AB1021" s="31"/>
      <c r="AC1021" s="31"/>
      <c r="AD1021" s="31"/>
      <c r="AE1021" s="31"/>
      <c r="AF1021" s="31"/>
      <c r="AG1021" s="31"/>
      <c r="AH1021" s="31"/>
      <c r="AI1021" s="31"/>
      <c r="AJ1021" s="31"/>
      <c r="AK1021" s="31"/>
      <c r="AL1021" s="31"/>
      <c r="AM1021" s="31"/>
      <c r="AN1021" s="31"/>
      <c r="AO1021" s="31"/>
      <c r="AP1021" s="31"/>
    </row>
    <row r="1022" ht="15.75" customHeight="1">
      <c r="A1022" s="1321" t="s">
        <v>30</v>
      </c>
      <c r="B1022" s="31"/>
      <c r="C1022" s="31"/>
      <c r="D1022" s="31"/>
      <c r="E1022" s="31"/>
      <c r="F1022" s="31"/>
      <c r="G1022" s="31"/>
      <c r="H1022" s="31"/>
      <c r="I1022" s="31"/>
      <c r="J1022" s="31"/>
      <c r="K1022" s="31"/>
      <c r="L1022" s="31"/>
      <c r="M1022" s="31"/>
      <c r="N1022" s="2"/>
      <c r="O1022" s="31"/>
      <c r="P1022" s="31"/>
      <c r="Q1022" s="31"/>
      <c r="R1022" s="1181"/>
      <c r="S1022" s="31"/>
      <c r="T1022" s="31"/>
      <c r="U1022" s="2"/>
      <c r="V1022" s="11"/>
      <c r="W1022" s="31"/>
      <c r="X1022" s="2"/>
      <c r="Y1022" s="1383"/>
      <c r="Z1022" s="31"/>
      <c r="AA1022" s="2"/>
      <c r="AB1022" s="31"/>
      <c r="AC1022" s="31"/>
      <c r="AD1022" s="31"/>
      <c r="AE1022" s="31"/>
      <c r="AF1022" s="31"/>
      <c r="AG1022" s="31"/>
      <c r="AH1022" s="31"/>
      <c r="AI1022" s="31"/>
      <c r="AJ1022" s="31"/>
      <c r="AK1022" s="31"/>
      <c r="AL1022" s="31"/>
      <c r="AM1022" s="31"/>
      <c r="AN1022" s="31"/>
      <c r="AO1022" s="31"/>
      <c r="AP1022" s="31"/>
    </row>
    <row r="1023" ht="15.75" customHeight="1">
      <c r="A1023" s="1321" t="s">
        <v>30</v>
      </c>
      <c r="B1023" s="31"/>
      <c r="C1023" s="31"/>
      <c r="D1023" s="31"/>
      <c r="E1023" s="31"/>
      <c r="F1023" s="31"/>
      <c r="G1023" s="31"/>
      <c r="H1023" s="31"/>
      <c r="I1023" s="31"/>
      <c r="J1023" s="31"/>
      <c r="K1023" s="31"/>
      <c r="L1023" s="31"/>
      <c r="M1023" s="31"/>
      <c r="N1023" s="2"/>
      <c r="O1023" s="31"/>
      <c r="P1023" s="31"/>
      <c r="Q1023" s="31"/>
      <c r="R1023" s="1181"/>
      <c r="S1023" s="31"/>
      <c r="T1023" s="31"/>
      <c r="U1023" s="2"/>
      <c r="V1023" s="11"/>
      <c r="W1023" s="31"/>
      <c r="X1023" s="2"/>
      <c r="Y1023" s="1383"/>
      <c r="Z1023" s="31"/>
      <c r="AA1023" s="2"/>
      <c r="AB1023" s="31"/>
      <c r="AC1023" s="31"/>
      <c r="AD1023" s="31"/>
      <c r="AE1023" s="31"/>
      <c r="AF1023" s="31"/>
      <c r="AG1023" s="31"/>
      <c r="AH1023" s="31"/>
      <c r="AI1023" s="31"/>
      <c r="AJ1023" s="31"/>
      <c r="AK1023" s="31"/>
      <c r="AL1023" s="31"/>
      <c r="AM1023" s="31"/>
      <c r="AN1023" s="31"/>
      <c r="AO1023" s="31"/>
      <c r="AP1023" s="31"/>
    </row>
    <row r="1024" ht="15.75" customHeight="1">
      <c r="A1024" s="1321" t="s">
        <v>30</v>
      </c>
      <c r="B1024" s="31"/>
      <c r="C1024" s="31"/>
      <c r="D1024" s="31"/>
      <c r="E1024" s="31"/>
      <c r="F1024" s="31"/>
      <c r="G1024" s="31"/>
      <c r="H1024" s="31"/>
      <c r="I1024" s="31"/>
      <c r="J1024" s="31"/>
      <c r="K1024" s="31"/>
      <c r="L1024" s="31"/>
      <c r="M1024" s="31"/>
      <c r="N1024" s="2"/>
      <c r="O1024" s="31"/>
      <c r="P1024" s="31"/>
      <c r="Q1024" s="31"/>
      <c r="R1024" s="1181"/>
      <c r="S1024" s="31"/>
      <c r="T1024" s="31"/>
      <c r="U1024" s="2"/>
      <c r="V1024" s="11"/>
      <c r="W1024" s="31"/>
      <c r="X1024" s="2"/>
      <c r="Y1024" s="1383"/>
      <c r="Z1024" s="31"/>
      <c r="AA1024" s="2"/>
      <c r="AB1024" s="31"/>
      <c r="AC1024" s="31"/>
      <c r="AD1024" s="31"/>
      <c r="AE1024" s="31"/>
      <c r="AF1024" s="31"/>
      <c r="AG1024" s="31"/>
      <c r="AH1024" s="31"/>
      <c r="AI1024" s="31"/>
      <c r="AJ1024" s="31"/>
      <c r="AK1024" s="31"/>
      <c r="AL1024" s="31"/>
      <c r="AM1024" s="31"/>
      <c r="AN1024" s="31"/>
      <c r="AO1024" s="31"/>
      <c r="AP1024" s="31"/>
    </row>
    <row r="1025" ht="15.75" customHeight="1">
      <c r="A1025" s="1321" t="s">
        <v>30</v>
      </c>
      <c r="B1025" s="31"/>
      <c r="C1025" s="31"/>
      <c r="D1025" s="31"/>
      <c r="E1025" s="31"/>
      <c r="F1025" s="31"/>
      <c r="G1025" s="31"/>
      <c r="H1025" s="31"/>
      <c r="I1025" s="31"/>
      <c r="J1025" s="31"/>
      <c r="K1025" s="31"/>
      <c r="L1025" s="31"/>
      <c r="M1025" s="31"/>
      <c r="N1025" s="2"/>
      <c r="O1025" s="31"/>
      <c r="P1025" s="31"/>
      <c r="Q1025" s="31"/>
      <c r="R1025" s="1181"/>
      <c r="S1025" s="31"/>
      <c r="T1025" s="31"/>
      <c r="U1025" s="2"/>
      <c r="V1025" s="11"/>
      <c r="W1025" s="31"/>
      <c r="X1025" s="2"/>
      <c r="Y1025" s="1383"/>
      <c r="Z1025" s="31"/>
      <c r="AA1025" s="2"/>
      <c r="AB1025" s="31"/>
      <c r="AC1025" s="31"/>
      <c r="AD1025" s="31"/>
      <c r="AE1025" s="31"/>
      <c r="AF1025" s="31"/>
      <c r="AG1025" s="31"/>
      <c r="AH1025" s="31"/>
      <c r="AI1025" s="31"/>
      <c r="AJ1025" s="31"/>
      <c r="AK1025" s="31"/>
      <c r="AL1025" s="31"/>
      <c r="AM1025" s="31"/>
      <c r="AN1025" s="31"/>
      <c r="AO1025" s="31"/>
      <c r="AP1025" s="31"/>
    </row>
    <row r="1026" ht="15.75" customHeight="1">
      <c r="A1026" s="1321" t="s">
        <v>30</v>
      </c>
      <c r="B1026" s="31"/>
      <c r="C1026" s="31"/>
      <c r="D1026" s="31"/>
      <c r="E1026" s="31"/>
      <c r="F1026" s="31"/>
      <c r="G1026" s="31"/>
      <c r="H1026" s="31"/>
      <c r="I1026" s="31"/>
      <c r="J1026" s="31"/>
      <c r="K1026" s="31"/>
      <c r="L1026" s="31"/>
      <c r="M1026" s="31"/>
      <c r="N1026" s="2"/>
      <c r="O1026" s="31"/>
      <c r="P1026" s="31"/>
      <c r="Q1026" s="31"/>
      <c r="R1026" s="1181"/>
      <c r="S1026" s="31"/>
      <c r="T1026" s="31"/>
      <c r="U1026" s="2"/>
      <c r="V1026" s="11"/>
      <c r="W1026" s="31"/>
      <c r="X1026" s="2"/>
      <c r="Y1026" s="1383"/>
      <c r="Z1026" s="31"/>
      <c r="AA1026" s="2"/>
      <c r="AB1026" s="31"/>
      <c r="AC1026" s="31"/>
      <c r="AD1026" s="31"/>
      <c r="AE1026" s="31"/>
      <c r="AF1026" s="31"/>
      <c r="AG1026" s="31"/>
      <c r="AH1026" s="31"/>
      <c r="AI1026" s="31"/>
      <c r="AJ1026" s="31"/>
      <c r="AK1026" s="31"/>
      <c r="AL1026" s="31"/>
      <c r="AM1026" s="31"/>
      <c r="AN1026" s="31"/>
      <c r="AO1026" s="31"/>
      <c r="AP1026" s="31"/>
    </row>
    <row r="1027" ht="15.75" customHeight="1">
      <c r="A1027" s="1321" t="s">
        <v>30</v>
      </c>
      <c r="B1027" s="31"/>
      <c r="C1027" s="31"/>
      <c r="D1027" s="31"/>
      <c r="E1027" s="31"/>
      <c r="F1027" s="31"/>
      <c r="G1027" s="31"/>
      <c r="H1027" s="31"/>
      <c r="I1027" s="31"/>
      <c r="J1027" s="31"/>
      <c r="K1027" s="31"/>
      <c r="L1027" s="31"/>
      <c r="M1027" s="31"/>
      <c r="N1027" s="2"/>
      <c r="O1027" s="31"/>
      <c r="P1027" s="31"/>
      <c r="Q1027" s="31"/>
      <c r="R1027" s="1181"/>
      <c r="S1027" s="31"/>
      <c r="T1027" s="31"/>
      <c r="U1027" s="2"/>
      <c r="V1027" s="11"/>
      <c r="W1027" s="31"/>
      <c r="X1027" s="2"/>
      <c r="Y1027" s="1383"/>
      <c r="Z1027" s="31"/>
      <c r="AA1027" s="2"/>
      <c r="AB1027" s="31"/>
      <c r="AC1027" s="31"/>
      <c r="AD1027" s="31"/>
      <c r="AE1027" s="31"/>
      <c r="AF1027" s="31"/>
      <c r="AG1027" s="31"/>
      <c r="AH1027" s="31"/>
      <c r="AI1027" s="31"/>
      <c r="AJ1027" s="31"/>
      <c r="AK1027" s="31"/>
      <c r="AL1027" s="31"/>
      <c r="AM1027" s="31"/>
      <c r="AN1027" s="31"/>
      <c r="AO1027" s="31"/>
      <c r="AP1027" s="31"/>
    </row>
    <row r="1028" ht="15.75" customHeight="1">
      <c r="A1028" s="1321" t="s">
        <v>30</v>
      </c>
      <c r="B1028" s="31"/>
      <c r="C1028" s="31"/>
      <c r="D1028" s="31"/>
      <c r="E1028" s="31"/>
      <c r="F1028" s="31"/>
      <c r="G1028" s="31"/>
      <c r="H1028" s="31"/>
      <c r="I1028" s="31"/>
      <c r="J1028" s="31"/>
      <c r="K1028" s="31"/>
      <c r="L1028" s="31"/>
      <c r="M1028" s="31"/>
      <c r="N1028" s="2"/>
      <c r="O1028" s="31"/>
      <c r="P1028" s="31"/>
      <c r="Q1028" s="31"/>
      <c r="R1028" s="1181"/>
      <c r="S1028" s="31"/>
      <c r="T1028" s="31"/>
      <c r="U1028" s="2"/>
      <c r="V1028" s="11"/>
      <c r="W1028" s="31"/>
      <c r="X1028" s="2"/>
      <c r="Y1028" s="1383"/>
      <c r="Z1028" s="31"/>
      <c r="AA1028" s="2"/>
      <c r="AB1028" s="31"/>
      <c r="AC1028" s="31"/>
      <c r="AD1028" s="31"/>
      <c r="AE1028" s="31"/>
      <c r="AF1028" s="31"/>
      <c r="AG1028" s="31"/>
      <c r="AH1028" s="31"/>
      <c r="AI1028" s="31"/>
      <c r="AJ1028" s="31"/>
      <c r="AK1028" s="31"/>
      <c r="AL1028" s="31"/>
      <c r="AM1028" s="31"/>
      <c r="AN1028" s="31"/>
      <c r="AO1028" s="31"/>
      <c r="AP1028" s="31"/>
    </row>
    <row r="1029" ht="15.75" customHeight="1">
      <c r="A1029" s="1321" t="s">
        <v>30</v>
      </c>
      <c r="B1029" s="31"/>
      <c r="C1029" s="31"/>
      <c r="D1029" s="31"/>
      <c r="E1029" s="31"/>
      <c r="F1029" s="31"/>
      <c r="G1029" s="31"/>
      <c r="H1029" s="31"/>
      <c r="I1029" s="31"/>
      <c r="J1029" s="31"/>
      <c r="K1029" s="31"/>
      <c r="L1029" s="31"/>
      <c r="M1029" s="31"/>
      <c r="N1029" s="2"/>
      <c r="O1029" s="31"/>
      <c r="P1029" s="31"/>
      <c r="Q1029" s="31"/>
      <c r="R1029" s="1181"/>
      <c r="S1029" s="31"/>
      <c r="T1029" s="31"/>
      <c r="U1029" s="2"/>
      <c r="V1029" s="11"/>
      <c r="W1029" s="31"/>
      <c r="X1029" s="2"/>
      <c r="Y1029" s="1383"/>
      <c r="Z1029" s="31"/>
      <c r="AA1029" s="2"/>
      <c r="AB1029" s="31"/>
      <c r="AC1029" s="31"/>
      <c r="AD1029" s="31"/>
      <c r="AE1029" s="31"/>
      <c r="AF1029" s="31"/>
      <c r="AG1029" s="31"/>
      <c r="AH1029" s="31"/>
      <c r="AI1029" s="31"/>
      <c r="AJ1029" s="31"/>
      <c r="AK1029" s="31"/>
      <c r="AL1029" s="31"/>
      <c r="AM1029" s="31"/>
      <c r="AN1029" s="31"/>
      <c r="AO1029" s="31"/>
      <c r="AP1029" s="31"/>
    </row>
    <row r="1030" ht="15.75" customHeight="1">
      <c r="A1030" s="1321" t="s">
        <v>30</v>
      </c>
      <c r="B1030" s="31"/>
      <c r="C1030" s="31"/>
      <c r="D1030" s="31"/>
      <c r="E1030" s="31"/>
      <c r="F1030" s="31"/>
      <c r="G1030" s="31"/>
      <c r="H1030" s="31"/>
      <c r="I1030" s="31"/>
      <c r="J1030" s="31"/>
      <c r="K1030" s="31"/>
      <c r="L1030" s="31"/>
      <c r="M1030" s="31"/>
      <c r="N1030" s="2"/>
      <c r="O1030" s="31"/>
      <c r="P1030" s="31"/>
      <c r="Q1030" s="31"/>
      <c r="R1030" s="1181"/>
      <c r="S1030" s="31"/>
      <c r="T1030" s="31"/>
      <c r="U1030" s="2"/>
      <c r="V1030" s="11"/>
      <c r="W1030" s="31"/>
      <c r="X1030" s="2"/>
      <c r="Y1030" s="1383"/>
      <c r="Z1030" s="31"/>
      <c r="AA1030" s="2"/>
      <c r="AB1030" s="31"/>
      <c r="AC1030" s="31"/>
      <c r="AD1030" s="31"/>
      <c r="AE1030" s="31"/>
      <c r="AF1030" s="31"/>
      <c r="AG1030" s="31"/>
      <c r="AH1030" s="31"/>
      <c r="AI1030" s="31"/>
      <c r="AJ1030" s="31"/>
      <c r="AK1030" s="31"/>
      <c r="AL1030" s="31"/>
      <c r="AM1030" s="31"/>
      <c r="AN1030" s="31"/>
      <c r="AO1030" s="31"/>
      <c r="AP1030" s="31"/>
    </row>
    <row r="1031" ht="15.75" customHeight="1">
      <c r="A1031" s="1321" t="s">
        <v>30</v>
      </c>
      <c r="B1031" s="31"/>
      <c r="C1031" s="31"/>
      <c r="D1031" s="31"/>
      <c r="E1031" s="31"/>
      <c r="F1031" s="31"/>
      <c r="G1031" s="31"/>
      <c r="H1031" s="31"/>
      <c r="I1031" s="31"/>
      <c r="J1031" s="31"/>
      <c r="K1031" s="31"/>
      <c r="L1031" s="31"/>
      <c r="M1031" s="31"/>
      <c r="N1031" s="2"/>
      <c r="O1031" s="31"/>
      <c r="P1031" s="31"/>
      <c r="Q1031" s="31"/>
      <c r="R1031" s="1181"/>
      <c r="S1031" s="31"/>
      <c r="T1031" s="31"/>
      <c r="U1031" s="2"/>
      <c r="V1031" s="11"/>
      <c r="W1031" s="31"/>
      <c r="X1031" s="2"/>
      <c r="Y1031" s="1383"/>
      <c r="Z1031" s="31"/>
      <c r="AA1031" s="2"/>
      <c r="AB1031" s="31"/>
      <c r="AC1031" s="31"/>
      <c r="AD1031" s="31"/>
      <c r="AE1031" s="31"/>
      <c r="AF1031" s="31"/>
      <c r="AG1031" s="31"/>
      <c r="AH1031" s="31"/>
      <c r="AI1031" s="31"/>
      <c r="AJ1031" s="31"/>
      <c r="AK1031" s="31"/>
      <c r="AL1031" s="31"/>
      <c r="AM1031" s="31"/>
      <c r="AN1031" s="31"/>
      <c r="AO1031" s="31"/>
      <c r="AP1031" s="31"/>
    </row>
    <row r="1032" ht="15.75" customHeight="1">
      <c r="A1032" s="1321" t="s">
        <v>30</v>
      </c>
      <c r="B1032" s="31"/>
      <c r="C1032" s="31"/>
      <c r="D1032" s="31"/>
      <c r="E1032" s="31"/>
      <c r="F1032" s="31"/>
      <c r="G1032" s="31"/>
      <c r="H1032" s="31"/>
      <c r="I1032" s="31"/>
      <c r="J1032" s="31"/>
      <c r="K1032" s="31"/>
      <c r="L1032" s="31"/>
      <c r="M1032" s="31"/>
      <c r="N1032" s="2"/>
      <c r="O1032" s="31"/>
      <c r="P1032" s="31"/>
      <c r="Q1032" s="31"/>
      <c r="R1032" s="1181"/>
      <c r="S1032" s="31"/>
      <c r="T1032" s="31"/>
      <c r="U1032" s="2"/>
      <c r="V1032" s="11"/>
      <c r="W1032" s="31"/>
      <c r="X1032" s="2"/>
      <c r="Y1032" s="1383"/>
      <c r="Z1032" s="31"/>
      <c r="AA1032" s="2"/>
      <c r="AB1032" s="31"/>
      <c r="AC1032" s="31"/>
      <c r="AD1032" s="31"/>
      <c r="AE1032" s="31"/>
      <c r="AF1032" s="31"/>
      <c r="AG1032" s="31"/>
      <c r="AH1032" s="31"/>
      <c r="AI1032" s="31"/>
      <c r="AJ1032" s="31"/>
      <c r="AK1032" s="31"/>
      <c r="AL1032" s="31"/>
      <c r="AM1032" s="31"/>
      <c r="AN1032" s="31"/>
      <c r="AO1032" s="31"/>
      <c r="AP1032" s="31"/>
    </row>
    <row r="1033" ht="15.75" customHeight="1">
      <c r="A1033" s="1321" t="s">
        <v>30</v>
      </c>
      <c r="B1033" s="31"/>
      <c r="C1033" s="31"/>
      <c r="D1033" s="31"/>
      <c r="E1033" s="31"/>
      <c r="F1033" s="31"/>
      <c r="G1033" s="31"/>
      <c r="H1033" s="31"/>
      <c r="I1033" s="31"/>
      <c r="J1033" s="31"/>
      <c r="K1033" s="31"/>
      <c r="L1033" s="31"/>
      <c r="M1033" s="31"/>
      <c r="N1033" s="2"/>
      <c r="O1033" s="31"/>
      <c r="P1033" s="31"/>
      <c r="Q1033" s="31"/>
      <c r="R1033" s="1181"/>
      <c r="S1033" s="31"/>
      <c r="T1033" s="31"/>
      <c r="U1033" s="2"/>
      <c r="V1033" s="11"/>
      <c r="W1033" s="31"/>
      <c r="X1033" s="2"/>
      <c r="Y1033" s="1383"/>
      <c r="Z1033" s="31"/>
      <c r="AA1033" s="2"/>
      <c r="AB1033" s="31"/>
      <c r="AC1033" s="31"/>
      <c r="AD1033" s="31"/>
      <c r="AE1033" s="31"/>
      <c r="AF1033" s="31"/>
      <c r="AG1033" s="31"/>
      <c r="AH1033" s="31"/>
      <c r="AI1033" s="31"/>
      <c r="AJ1033" s="31"/>
      <c r="AK1033" s="31"/>
      <c r="AL1033" s="31"/>
      <c r="AM1033" s="31"/>
      <c r="AN1033" s="31"/>
      <c r="AO1033" s="31"/>
      <c r="AP1033" s="31"/>
    </row>
    <row r="1034" ht="15.75" customHeight="1">
      <c r="A1034" s="1321" t="s">
        <v>30</v>
      </c>
      <c r="B1034" s="31"/>
      <c r="C1034" s="31"/>
      <c r="D1034" s="31"/>
      <c r="E1034" s="31"/>
      <c r="F1034" s="31"/>
      <c r="G1034" s="31"/>
      <c r="H1034" s="31"/>
      <c r="I1034" s="31"/>
      <c r="J1034" s="31"/>
      <c r="K1034" s="31"/>
      <c r="L1034" s="31"/>
      <c r="M1034" s="31"/>
      <c r="N1034" s="2"/>
      <c r="O1034" s="31"/>
      <c r="P1034" s="31"/>
      <c r="Q1034" s="31"/>
      <c r="R1034" s="1181"/>
      <c r="S1034" s="31"/>
      <c r="T1034" s="31"/>
      <c r="U1034" s="2"/>
      <c r="V1034" s="11"/>
      <c r="W1034" s="31"/>
      <c r="X1034" s="2"/>
      <c r="Y1034" s="1383"/>
      <c r="Z1034" s="31"/>
      <c r="AA1034" s="2"/>
      <c r="AB1034" s="31"/>
      <c r="AC1034" s="31"/>
      <c r="AD1034" s="31"/>
      <c r="AE1034" s="31"/>
      <c r="AF1034" s="31"/>
      <c r="AG1034" s="31"/>
      <c r="AH1034" s="31"/>
      <c r="AI1034" s="31"/>
      <c r="AJ1034" s="31"/>
      <c r="AK1034" s="31"/>
      <c r="AL1034" s="31"/>
      <c r="AM1034" s="31"/>
      <c r="AN1034" s="31"/>
      <c r="AO1034" s="31"/>
      <c r="AP1034" s="31"/>
    </row>
    <row r="1035" ht="15.75" customHeight="1">
      <c r="A1035" s="1321" t="s">
        <v>30</v>
      </c>
      <c r="B1035" s="31"/>
      <c r="C1035" s="31"/>
      <c r="D1035" s="31"/>
      <c r="E1035" s="31"/>
      <c r="F1035" s="31"/>
      <c r="G1035" s="31"/>
      <c r="H1035" s="31"/>
      <c r="I1035" s="31"/>
      <c r="J1035" s="31"/>
      <c r="K1035" s="31"/>
      <c r="L1035" s="31"/>
      <c r="M1035" s="31"/>
      <c r="N1035" s="2"/>
      <c r="O1035" s="31"/>
      <c r="P1035" s="31"/>
      <c r="Q1035" s="31"/>
      <c r="R1035" s="1181"/>
      <c r="S1035" s="31"/>
      <c r="T1035" s="31"/>
      <c r="U1035" s="2"/>
      <c r="V1035" s="11"/>
      <c r="W1035" s="31"/>
      <c r="X1035" s="2"/>
      <c r="Y1035" s="1383"/>
      <c r="Z1035" s="31"/>
      <c r="AA1035" s="2"/>
      <c r="AB1035" s="31"/>
      <c r="AC1035" s="31"/>
      <c r="AD1035" s="31"/>
      <c r="AE1035" s="31"/>
      <c r="AF1035" s="31"/>
      <c r="AG1035" s="31"/>
      <c r="AH1035" s="31"/>
      <c r="AI1035" s="31"/>
      <c r="AJ1035" s="31"/>
      <c r="AK1035" s="31"/>
      <c r="AL1035" s="31"/>
      <c r="AM1035" s="31"/>
      <c r="AN1035" s="31"/>
      <c r="AO1035" s="31"/>
      <c r="AP1035" s="31"/>
    </row>
    <row r="1036" ht="15.75" customHeight="1">
      <c r="A1036" s="1321" t="s">
        <v>30</v>
      </c>
      <c r="B1036" s="31"/>
      <c r="C1036" s="31"/>
      <c r="D1036" s="31"/>
      <c r="E1036" s="31"/>
      <c r="F1036" s="31"/>
      <c r="G1036" s="31"/>
      <c r="H1036" s="31"/>
      <c r="I1036" s="31"/>
      <c r="J1036" s="31"/>
      <c r="K1036" s="31"/>
      <c r="L1036" s="31"/>
      <c r="M1036" s="31"/>
      <c r="N1036" s="2"/>
      <c r="O1036" s="31"/>
      <c r="P1036" s="31"/>
      <c r="Q1036" s="31"/>
      <c r="R1036" s="1181"/>
      <c r="S1036" s="31"/>
      <c r="T1036" s="31"/>
      <c r="U1036" s="2"/>
      <c r="V1036" s="11"/>
      <c r="W1036" s="31"/>
      <c r="X1036" s="2"/>
      <c r="Y1036" s="1383"/>
      <c r="Z1036" s="31"/>
      <c r="AA1036" s="2"/>
      <c r="AB1036" s="31"/>
      <c r="AC1036" s="31"/>
      <c r="AD1036" s="31"/>
      <c r="AE1036" s="31"/>
      <c r="AF1036" s="31"/>
      <c r="AG1036" s="31"/>
      <c r="AH1036" s="31"/>
      <c r="AI1036" s="31"/>
      <c r="AJ1036" s="31"/>
      <c r="AK1036" s="31"/>
      <c r="AL1036" s="31"/>
      <c r="AM1036" s="31"/>
      <c r="AN1036" s="31"/>
      <c r="AO1036" s="31"/>
      <c r="AP1036" s="31"/>
    </row>
    <row r="1037" ht="15.75" customHeight="1">
      <c r="A1037" s="1321" t="s">
        <v>30</v>
      </c>
      <c r="B1037" s="31"/>
      <c r="C1037" s="31"/>
      <c r="D1037" s="31"/>
      <c r="E1037" s="31"/>
      <c r="F1037" s="31"/>
      <c r="G1037" s="31"/>
      <c r="H1037" s="31"/>
      <c r="I1037" s="31"/>
      <c r="J1037" s="31"/>
      <c r="K1037" s="31"/>
      <c r="L1037" s="31"/>
      <c r="M1037" s="31"/>
      <c r="N1037" s="2"/>
      <c r="O1037" s="31"/>
      <c r="P1037" s="31"/>
      <c r="Q1037" s="31"/>
      <c r="R1037" s="1181"/>
      <c r="S1037" s="31"/>
      <c r="T1037" s="31"/>
      <c r="U1037" s="2"/>
      <c r="V1037" s="11"/>
      <c r="W1037" s="31"/>
      <c r="X1037" s="2"/>
      <c r="Y1037" s="1383"/>
      <c r="Z1037" s="31"/>
      <c r="AA1037" s="2"/>
      <c r="AB1037" s="31"/>
      <c r="AC1037" s="31"/>
      <c r="AD1037" s="31"/>
      <c r="AE1037" s="31"/>
      <c r="AF1037" s="31"/>
      <c r="AG1037" s="31"/>
      <c r="AH1037" s="31"/>
      <c r="AI1037" s="31"/>
      <c r="AJ1037" s="31"/>
      <c r="AK1037" s="31"/>
      <c r="AL1037" s="31"/>
      <c r="AM1037" s="31"/>
      <c r="AN1037" s="31"/>
      <c r="AO1037" s="31"/>
      <c r="AP1037" s="31"/>
    </row>
    <row r="1038" ht="15.75" customHeight="1">
      <c r="A1038" s="1321" t="s">
        <v>30</v>
      </c>
      <c r="B1038" s="31"/>
      <c r="C1038" s="31"/>
      <c r="D1038" s="31"/>
      <c r="E1038" s="31"/>
      <c r="F1038" s="31"/>
      <c r="G1038" s="31"/>
      <c r="H1038" s="31"/>
      <c r="I1038" s="31"/>
      <c r="J1038" s="31"/>
      <c r="K1038" s="31"/>
      <c r="L1038" s="31"/>
      <c r="M1038" s="31"/>
      <c r="N1038" s="2"/>
      <c r="O1038" s="31"/>
      <c r="P1038" s="31"/>
      <c r="Q1038" s="31"/>
      <c r="R1038" s="1181"/>
      <c r="S1038" s="31"/>
      <c r="T1038" s="31"/>
      <c r="U1038" s="2"/>
      <c r="V1038" s="11"/>
      <c r="W1038" s="31"/>
      <c r="X1038" s="2"/>
      <c r="Y1038" s="1383"/>
      <c r="Z1038" s="31"/>
      <c r="AA1038" s="2"/>
      <c r="AB1038" s="31"/>
      <c r="AC1038" s="31"/>
      <c r="AD1038" s="31"/>
      <c r="AE1038" s="31"/>
      <c r="AF1038" s="31"/>
      <c r="AG1038" s="31"/>
      <c r="AH1038" s="31"/>
      <c r="AI1038" s="31"/>
      <c r="AJ1038" s="31"/>
      <c r="AK1038" s="31"/>
      <c r="AL1038" s="31"/>
      <c r="AM1038" s="31"/>
      <c r="AN1038" s="31"/>
      <c r="AO1038" s="31"/>
      <c r="AP1038" s="31"/>
    </row>
    <row r="1039" ht="15.75" customHeight="1">
      <c r="A1039" s="1321" t="s">
        <v>30</v>
      </c>
      <c r="B1039" s="31"/>
      <c r="C1039" s="31"/>
      <c r="D1039" s="31"/>
      <c r="E1039" s="31"/>
      <c r="F1039" s="31"/>
      <c r="G1039" s="31"/>
      <c r="H1039" s="31"/>
      <c r="I1039" s="31"/>
      <c r="J1039" s="31"/>
      <c r="K1039" s="31"/>
      <c r="L1039" s="31"/>
      <c r="M1039" s="31"/>
      <c r="N1039" s="2"/>
      <c r="O1039" s="31"/>
      <c r="P1039" s="31"/>
      <c r="Q1039" s="31"/>
      <c r="R1039" s="1181"/>
      <c r="S1039" s="31"/>
      <c r="T1039" s="31"/>
      <c r="U1039" s="2"/>
      <c r="V1039" s="11"/>
      <c r="W1039" s="31"/>
      <c r="X1039" s="2"/>
      <c r="Y1039" s="1383"/>
      <c r="Z1039" s="31"/>
      <c r="AA1039" s="2"/>
      <c r="AB1039" s="31"/>
      <c r="AC1039" s="31"/>
      <c r="AD1039" s="31"/>
      <c r="AE1039" s="31"/>
      <c r="AF1039" s="31"/>
      <c r="AG1039" s="31"/>
      <c r="AH1039" s="31"/>
      <c r="AI1039" s="31"/>
      <c r="AJ1039" s="31"/>
      <c r="AK1039" s="31"/>
      <c r="AL1039" s="31"/>
      <c r="AM1039" s="31"/>
      <c r="AN1039" s="31"/>
      <c r="AO1039" s="31"/>
      <c r="AP1039" s="31"/>
    </row>
    <row r="1040" ht="15.75" customHeight="1">
      <c r="A1040" s="1321" t="s">
        <v>30</v>
      </c>
      <c r="B1040" s="31"/>
      <c r="C1040" s="31"/>
      <c r="D1040" s="31"/>
      <c r="E1040" s="31"/>
      <c r="F1040" s="31"/>
      <c r="G1040" s="31"/>
      <c r="H1040" s="31"/>
      <c r="I1040" s="31"/>
      <c r="J1040" s="31"/>
      <c r="K1040" s="31"/>
      <c r="L1040" s="31"/>
      <c r="M1040" s="31"/>
      <c r="N1040" s="2"/>
      <c r="O1040" s="31"/>
      <c r="P1040" s="31"/>
      <c r="Q1040" s="31"/>
      <c r="R1040" s="1181"/>
      <c r="S1040" s="31"/>
      <c r="T1040" s="31"/>
      <c r="U1040" s="2"/>
      <c r="V1040" s="11"/>
      <c r="W1040" s="31"/>
      <c r="X1040" s="2"/>
      <c r="Y1040" s="1383"/>
      <c r="Z1040" s="31"/>
      <c r="AA1040" s="2"/>
      <c r="AB1040" s="31"/>
      <c r="AC1040" s="31"/>
      <c r="AD1040" s="31"/>
      <c r="AE1040" s="31"/>
      <c r="AF1040" s="31"/>
      <c r="AG1040" s="31"/>
      <c r="AH1040" s="31"/>
      <c r="AI1040" s="31"/>
      <c r="AJ1040" s="31"/>
      <c r="AK1040" s="31"/>
      <c r="AL1040" s="31"/>
      <c r="AM1040" s="31"/>
      <c r="AN1040" s="31"/>
      <c r="AO1040" s="31"/>
      <c r="AP1040" s="31"/>
    </row>
    <row r="1041" ht="15.75" customHeight="1">
      <c r="A1041" s="1321" t="s">
        <v>30</v>
      </c>
      <c r="B1041" s="31"/>
      <c r="C1041" s="31"/>
      <c r="D1041" s="31"/>
      <c r="E1041" s="31"/>
      <c r="F1041" s="31"/>
      <c r="G1041" s="31"/>
      <c r="H1041" s="31"/>
      <c r="I1041" s="31"/>
      <c r="J1041" s="31"/>
      <c r="K1041" s="31"/>
      <c r="L1041" s="31"/>
      <c r="M1041" s="31"/>
      <c r="N1041" s="2"/>
      <c r="O1041" s="31"/>
      <c r="P1041" s="31"/>
      <c r="Q1041" s="31"/>
      <c r="R1041" s="1181"/>
      <c r="S1041" s="31"/>
      <c r="T1041" s="31"/>
      <c r="U1041" s="2"/>
      <c r="V1041" s="11"/>
      <c r="W1041" s="31"/>
      <c r="X1041" s="2"/>
      <c r="Y1041" s="1383"/>
      <c r="Z1041" s="31"/>
      <c r="AA1041" s="2"/>
      <c r="AB1041" s="31"/>
      <c r="AC1041" s="31"/>
      <c r="AD1041" s="31"/>
      <c r="AE1041" s="31"/>
      <c r="AF1041" s="31"/>
      <c r="AG1041" s="31"/>
      <c r="AH1041" s="31"/>
      <c r="AI1041" s="31"/>
      <c r="AJ1041" s="31"/>
      <c r="AK1041" s="31"/>
      <c r="AL1041" s="31"/>
      <c r="AM1041" s="31"/>
      <c r="AN1041" s="31"/>
      <c r="AO1041" s="31"/>
      <c r="AP1041" s="31"/>
    </row>
    <row r="1042" ht="15.75" customHeight="1">
      <c r="A1042" s="1321" t="s">
        <v>30</v>
      </c>
      <c r="B1042" s="31"/>
      <c r="C1042" s="31"/>
      <c r="D1042" s="31"/>
      <c r="E1042" s="31"/>
      <c r="F1042" s="31"/>
      <c r="G1042" s="31"/>
      <c r="H1042" s="31"/>
      <c r="I1042" s="31"/>
      <c r="J1042" s="31"/>
      <c r="K1042" s="31"/>
      <c r="L1042" s="31"/>
      <c r="M1042" s="31"/>
      <c r="N1042" s="2"/>
      <c r="O1042" s="31"/>
      <c r="P1042" s="31"/>
      <c r="Q1042" s="31"/>
      <c r="R1042" s="1181"/>
      <c r="S1042" s="31"/>
      <c r="T1042" s="31"/>
      <c r="U1042" s="2"/>
      <c r="V1042" s="11"/>
      <c r="W1042" s="31"/>
      <c r="X1042" s="2"/>
      <c r="Y1042" s="1383"/>
      <c r="Z1042" s="31"/>
      <c r="AA1042" s="2"/>
      <c r="AB1042" s="31"/>
      <c r="AC1042" s="31"/>
      <c r="AD1042" s="31"/>
      <c r="AE1042" s="31"/>
      <c r="AF1042" s="31"/>
      <c r="AG1042" s="31"/>
      <c r="AH1042" s="31"/>
      <c r="AI1042" s="31"/>
      <c r="AJ1042" s="31"/>
      <c r="AK1042" s="31"/>
      <c r="AL1042" s="31"/>
      <c r="AM1042" s="31"/>
      <c r="AN1042" s="31"/>
      <c r="AO1042" s="31"/>
      <c r="AP1042" s="31"/>
    </row>
    <row r="1043" ht="15.75" customHeight="1">
      <c r="A1043" s="1321" t="s">
        <v>30</v>
      </c>
      <c r="B1043" s="31"/>
      <c r="C1043" s="31"/>
      <c r="D1043" s="31"/>
      <c r="E1043" s="31"/>
      <c r="F1043" s="31"/>
      <c r="G1043" s="31"/>
      <c r="H1043" s="31"/>
      <c r="I1043" s="31"/>
      <c r="J1043" s="31"/>
      <c r="K1043" s="31"/>
      <c r="L1043" s="31"/>
      <c r="M1043" s="31"/>
      <c r="N1043" s="2"/>
      <c r="O1043" s="31"/>
      <c r="P1043" s="31"/>
      <c r="Q1043" s="31"/>
      <c r="R1043" s="1181"/>
      <c r="S1043" s="31"/>
      <c r="T1043" s="31"/>
      <c r="U1043" s="2"/>
      <c r="V1043" s="11"/>
      <c r="W1043" s="31"/>
      <c r="X1043" s="2"/>
      <c r="Y1043" s="1383"/>
      <c r="Z1043" s="31"/>
      <c r="AA1043" s="2"/>
      <c r="AB1043" s="31"/>
      <c r="AC1043" s="31"/>
      <c r="AD1043" s="31"/>
      <c r="AE1043" s="31"/>
      <c r="AF1043" s="31"/>
      <c r="AG1043" s="31"/>
      <c r="AH1043" s="31"/>
      <c r="AI1043" s="31"/>
      <c r="AJ1043" s="31"/>
      <c r="AK1043" s="31"/>
      <c r="AL1043" s="31"/>
      <c r="AM1043" s="31"/>
      <c r="AN1043" s="31"/>
      <c r="AO1043" s="31"/>
      <c r="AP1043" s="31"/>
    </row>
    <row r="1044" ht="15.75" customHeight="1">
      <c r="A1044" s="1321" t="s">
        <v>30</v>
      </c>
      <c r="B1044" s="31"/>
      <c r="C1044" s="31"/>
      <c r="D1044" s="31"/>
      <c r="E1044" s="31"/>
      <c r="F1044" s="31"/>
      <c r="G1044" s="31"/>
      <c r="H1044" s="31"/>
      <c r="I1044" s="31"/>
      <c r="J1044" s="31"/>
      <c r="K1044" s="31"/>
      <c r="L1044" s="31"/>
      <c r="M1044" s="31"/>
      <c r="N1044" s="2"/>
      <c r="O1044" s="31"/>
      <c r="P1044" s="31"/>
      <c r="Q1044" s="31"/>
      <c r="R1044" s="1181"/>
      <c r="S1044" s="31"/>
      <c r="T1044" s="31"/>
      <c r="U1044" s="2"/>
      <c r="V1044" s="11"/>
      <c r="W1044" s="31"/>
      <c r="X1044" s="2"/>
      <c r="Y1044" s="1383"/>
      <c r="Z1044" s="31"/>
      <c r="AA1044" s="2"/>
      <c r="AB1044" s="31"/>
      <c r="AC1044" s="31"/>
      <c r="AD1044" s="31"/>
      <c r="AE1044" s="31"/>
      <c r="AF1044" s="31"/>
      <c r="AG1044" s="31"/>
      <c r="AH1044" s="31"/>
      <c r="AI1044" s="31"/>
      <c r="AJ1044" s="31"/>
      <c r="AK1044" s="31"/>
      <c r="AL1044" s="31"/>
      <c r="AM1044" s="31"/>
      <c r="AN1044" s="31"/>
      <c r="AO1044" s="31"/>
      <c r="AP1044" s="31"/>
    </row>
    <row r="1045" ht="15.75" customHeight="1">
      <c r="A1045" s="1321" t="s">
        <v>30</v>
      </c>
      <c r="B1045" s="31"/>
      <c r="C1045" s="31"/>
      <c r="D1045" s="31"/>
      <c r="E1045" s="31"/>
      <c r="F1045" s="31"/>
      <c r="G1045" s="31"/>
      <c r="H1045" s="31"/>
      <c r="I1045" s="31"/>
      <c r="J1045" s="31"/>
      <c r="K1045" s="31"/>
      <c r="L1045" s="31"/>
      <c r="M1045" s="31"/>
      <c r="N1045" s="2"/>
      <c r="O1045" s="31"/>
      <c r="P1045" s="31"/>
      <c r="Q1045" s="31"/>
      <c r="R1045" s="1181"/>
      <c r="S1045" s="31"/>
      <c r="T1045" s="31"/>
      <c r="U1045" s="2"/>
      <c r="V1045" s="11"/>
      <c r="W1045" s="31"/>
      <c r="X1045" s="2"/>
      <c r="Y1045" s="1383"/>
      <c r="Z1045" s="31"/>
      <c r="AA1045" s="2"/>
      <c r="AB1045" s="31"/>
      <c r="AC1045" s="31"/>
      <c r="AD1045" s="31"/>
      <c r="AE1045" s="31"/>
      <c r="AF1045" s="31"/>
      <c r="AG1045" s="31"/>
      <c r="AH1045" s="31"/>
      <c r="AI1045" s="31"/>
      <c r="AJ1045" s="31"/>
      <c r="AK1045" s="31"/>
      <c r="AL1045" s="31"/>
      <c r="AM1045" s="31"/>
      <c r="AN1045" s="31"/>
      <c r="AO1045" s="31"/>
      <c r="AP1045" s="31"/>
    </row>
    <row r="1046" ht="15.75" customHeight="1">
      <c r="A1046" s="1321" t="s">
        <v>30</v>
      </c>
      <c r="B1046" s="31"/>
      <c r="C1046" s="31"/>
      <c r="D1046" s="31"/>
      <c r="E1046" s="31"/>
      <c r="F1046" s="31"/>
      <c r="G1046" s="31"/>
      <c r="H1046" s="31"/>
      <c r="I1046" s="31"/>
      <c r="J1046" s="31"/>
      <c r="K1046" s="31"/>
      <c r="L1046" s="31"/>
      <c r="M1046" s="31"/>
      <c r="N1046" s="2"/>
      <c r="O1046" s="31"/>
      <c r="P1046" s="31"/>
      <c r="Q1046" s="31"/>
      <c r="R1046" s="1181"/>
      <c r="S1046" s="31"/>
      <c r="T1046" s="31"/>
      <c r="U1046" s="2"/>
      <c r="V1046" s="11"/>
      <c r="W1046" s="31"/>
      <c r="X1046" s="2"/>
      <c r="Y1046" s="1383"/>
      <c r="Z1046" s="31"/>
      <c r="AA1046" s="2"/>
      <c r="AB1046" s="31"/>
      <c r="AC1046" s="31"/>
      <c r="AD1046" s="31"/>
      <c r="AE1046" s="31"/>
      <c r="AF1046" s="31"/>
      <c r="AG1046" s="31"/>
      <c r="AH1046" s="31"/>
      <c r="AI1046" s="31"/>
      <c r="AJ1046" s="31"/>
      <c r="AK1046" s="31"/>
      <c r="AL1046" s="31"/>
      <c r="AM1046" s="31"/>
      <c r="AN1046" s="31"/>
      <c r="AO1046" s="31"/>
      <c r="AP1046" s="31"/>
    </row>
    <row r="1047" ht="15.75" customHeight="1">
      <c r="A1047" s="1321" t="s">
        <v>30</v>
      </c>
      <c r="B1047" s="31"/>
      <c r="C1047" s="31"/>
      <c r="D1047" s="31"/>
      <c r="E1047" s="31"/>
      <c r="F1047" s="31"/>
      <c r="G1047" s="31"/>
      <c r="H1047" s="31"/>
      <c r="I1047" s="31"/>
      <c r="J1047" s="31"/>
      <c r="K1047" s="31"/>
      <c r="L1047" s="31"/>
      <c r="M1047" s="31"/>
      <c r="N1047" s="2"/>
      <c r="O1047" s="31"/>
      <c r="P1047" s="31"/>
      <c r="Q1047" s="31"/>
      <c r="R1047" s="1181"/>
      <c r="S1047" s="31"/>
      <c r="T1047" s="31"/>
      <c r="U1047" s="2"/>
      <c r="V1047" s="11"/>
      <c r="W1047" s="31"/>
      <c r="X1047" s="2"/>
      <c r="Y1047" s="1383"/>
      <c r="Z1047" s="31"/>
      <c r="AA1047" s="2"/>
      <c r="AB1047" s="31"/>
      <c r="AC1047" s="31"/>
      <c r="AD1047" s="31"/>
      <c r="AE1047" s="31"/>
      <c r="AF1047" s="31"/>
      <c r="AG1047" s="31"/>
      <c r="AH1047" s="31"/>
      <c r="AI1047" s="31"/>
      <c r="AJ1047" s="31"/>
      <c r="AK1047" s="31"/>
      <c r="AL1047" s="31"/>
      <c r="AM1047" s="31"/>
      <c r="AN1047" s="31"/>
      <c r="AO1047" s="31"/>
      <c r="AP1047" s="31"/>
    </row>
    <row r="1048" ht="15.75" customHeight="1">
      <c r="A1048" s="1321" t="s">
        <v>30</v>
      </c>
      <c r="B1048" s="31"/>
      <c r="C1048" s="31"/>
      <c r="D1048" s="31"/>
      <c r="E1048" s="31"/>
      <c r="F1048" s="31"/>
      <c r="G1048" s="31"/>
      <c r="H1048" s="31"/>
      <c r="I1048" s="31"/>
      <c r="J1048" s="31"/>
      <c r="K1048" s="31"/>
      <c r="L1048" s="31"/>
      <c r="M1048" s="31"/>
      <c r="N1048" s="2"/>
      <c r="O1048" s="31"/>
      <c r="P1048" s="31"/>
      <c r="Q1048" s="31"/>
      <c r="R1048" s="1181"/>
      <c r="S1048" s="31"/>
      <c r="T1048" s="31"/>
      <c r="U1048" s="2"/>
      <c r="V1048" s="11"/>
      <c r="W1048" s="31"/>
      <c r="X1048" s="2"/>
      <c r="Y1048" s="1383"/>
      <c r="Z1048" s="31"/>
      <c r="AA1048" s="2"/>
      <c r="AB1048" s="31"/>
      <c r="AC1048" s="31"/>
      <c r="AD1048" s="31"/>
      <c r="AE1048" s="31"/>
      <c r="AF1048" s="31"/>
      <c r="AG1048" s="31"/>
      <c r="AH1048" s="31"/>
      <c r="AI1048" s="31"/>
      <c r="AJ1048" s="31"/>
      <c r="AK1048" s="31"/>
      <c r="AL1048" s="31"/>
      <c r="AM1048" s="31"/>
      <c r="AN1048" s="31"/>
      <c r="AO1048" s="31"/>
      <c r="AP1048" s="31"/>
    </row>
    <row r="1049" ht="15.75" customHeight="1">
      <c r="A1049" s="1321" t="s">
        <v>30</v>
      </c>
      <c r="B1049" s="31"/>
      <c r="C1049" s="31"/>
      <c r="D1049" s="31"/>
      <c r="E1049" s="31"/>
      <c r="F1049" s="31"/>
      <c r="G1049" s="31"/>
      <c r="H1049" s="31"/>
      <c r="I1049" s="31"/>
      <c r="J1049" s="31"/>
      <c r="K1049" s="31"/>
      <c r="L1049" s="31"/>
      <c r="M1049" s="31"/>
      <c r="N1049" s="2"/>
      <c r="O1049" s="31"/>
      <c r="P1049" s="31"/>
      <c r="Q1049" s="31"/>
      <c r="R1049" s="1181"/>
      <c r="S1049" s="31"/>
      <c r="T1049" s="31"/>
      <c r="U1049" s="2"/>
      <c r="V1049" s="11"/>
      <c r="W1049" s="31"/>
      <c r="X1049" s="2"/>
      <c r="Y1049" s="1383"/>
      <c r="Z1049" s="31"/>
      <c r="AA1049" s="2"/>
      <c r="AB1049" s="31"/>
      <c r="AC1049" s="31"/>
      <c r="AD1049" s="31"/>
      <c r="AE1049" s="31"/>
      <c r="AF1049" s="31"/>
      <c r="AG1049" s="31"/>
      <c r="AH1049" s="31"/>
      <c r="AI1049" s="31"/>
      <c r="AJ1049" s="31"/>
      <c r="AK1049" s="31"/>
      <c r="AL1049" s="31"/>
      <c r="AM1049" s="31"/>
      <c r="AN1049" s="31"/>
      <c r="AO1049" s="31"/>
      <c r="AP1049" s="31"/>
    </row>
    <row r="1050" ht="15.75" customHeight="1">
      <c r="A1050" s="1321" t="s">
        <v>30</v>
      </c>
      <c r="B1050" s="31"/>
      <c r="C1050" s="31"/>
      <c r="D1050" s="31"/>
      <c r="E1050" s="31"/>
      <c r="F1050" s="31"/>
      <c r="G1050" s="31"/>
      <c r="H1050" s="31"/>
      <c r="I1050" s="31"/>
      <c r="J1050" s="31"/>
      <c r="K1050" s="31"/>
      <c r="L1050" s="31"/>
      <c r="M1050" s="31"/>
      <c r="N1050" s="2"/>
      <c r="O1050" s="31"/>
      <c r="P1050" s="31"/>
      <c r="Q1050" s="31"/>
      <c r="R1050" s="1181"/>
      <c r="S1050" s="31"/>
      <c r="T1050" s="31"/>
      <c r="U1050" s="2"/>
      <c r="V1050" s="11"/>
      <c r="W1050" s="31"/>
      <c r="X1050" s="2"/>
      <c r="Y1050" s="1383"/>
      <c r="Z1050" s="31"/>
      <c r="AA1050" s="2"/>
      <c r="AB1050" s="31"/>
      <c r="AC1050" s="31"/>
      <c r="AD1050" s="31"/>
      <c r="AE1050" s="31"/>
      <c r="AF1050" s="31"/>
      <c r="AG1050" s="31"/>
      <c r="AH1050" s="31"/>
      <c r="AI1050" s="31"/>
      <c r="AJ1050" s="31"/>
      <c r="AK1050" s="31"/>
      <c r="AL1050" s="31"/>
      <c r="AM1050" s="31"/>
      <c r="AN1050" s="31"/>
      <c r="AO1050" s="31"/>
      <c r="AP1050" s="31"/>
    </row>
    <row r="1051" ht="15.75" customHeight="1">
      <c r="A1051" s="1321" t="s">
        <v>30</v>
      </c>
      <c r="B1051" s="31"/>
      <c r="C1051" s="31"/>
      <c r="D1051" s="31"/>
      <c r="E1051" s="31"/>
      <c r="F1051" s="31"/>
      <c r="G1051" s="31"/>
      <c r="H1051" s="31"/>
      <c r="I1051" s="31"/>
      <c r="J1051" s="31"/>
      <c r="K1051" s="31"/>
      <c r="L1051" s="31"/>
      <c r="M1051" s="31"/>
      <c r="N1051" s="2"/>
      <c r="O1051" s="31"/>
      <c r="P1051" s="31"/>
      <c r="Q1051" s="31"/>
      <c r="R1051" s="1181"/>
      <c r="S1051" s="31"/>
      <c r="T1051" s="31"/>
      <c r="U1051" s="2"/>
      <c r="V1051" s="11"/>
      <c r="W1051" s="31"/>
      <c r="X1051" s="2"/>
      <c r="Y1051" s="1383"/>
      <c r="Z1051" s="31"/>
      <c r="AA1051" s="2"/>
      <c r="AB1051" s="31"/>
      <c r="AC1051" s="31"/>
      <c r="AD1051" s="31"/>
      <c r="AE1051" s="31"/>
      <c r="AF1051" s="31"/>
      <c r="AG1051" s="31"/>
      <c r="AH1051" s="31"/>
      <c r="AI1051" s="31"/>
      <c r="AJ1051" s="31"/>
      <c r="AK1051" s="31"/>
      <c r="AL1051" s="31"/>
      <c r="AM1051" s="31"/>
      <c r="AN1051" s="31"/>
      <c r="AO1051" s="31"/>
      <c r="AP1051" s="31"/>
    </row>
    <row r="1052" ht="15.75" customHeight="1">
      <c r="A1052" s="1321" t="s">
        <v>30</v>
      </c>
      <c r="B1052" s="31"/>
      <c r="C1052" s="31"/>
      <c r="D1052" s="31"/>
      <c r="E1052" s="31"/>
      <c r="F1052" s="31"/>
      <c r="G1052" s="31"/>
      <c r="H1052" s="31"/>
      <c r="I1052" s="31"/>
      <c r="J1052" s="31"/>
      <c r="K1052" s="31"/>
      <c r="L1052" s="31"/>
      <c r="M1052" s="31"/>
      <c r="N1052" s="2"/>
      <c r="O1052" s="31"/>
      <c r="P1052" s="31"/>
      <c r="Q1052" s="31"/>
      <c r="R1052" s="1181"/>
      <c r="S1052" s="31"/>
      <c r="T1052" s="31"/>
      <c r="U1052" s="2"/>
      <c r="V1052" s="11"/>
      <c r="W1052" s="31"/>
      <c r="X1052" s="2"/>
      <c r="Y1052" s="1383"/>
      <c r="Z1052" s="31"/>
      <c r="AA1052" s="2"/>
      <c r="AB1052" s="31"/>
      <c r="AC1052" s="31"/>
      <c r="AD1052" s="31"/>
      <c r="AE1052" s="31"/>
      <c r="AF1052" s="31"/>
      <c r="AG1052" s="31"/>
      <c r="AH1052" s="31"/>
      <c r="AI1052" s="31"/>
      <c r="AJ1052" s="31"/>
      <c r="AK1052" s="31"/>
      <c r="AL1052" s="31"/>
      <c r="AM1052" s="31"/>
      <c r="AN1052" s="31"/>
      <c r="AO1052" s="31"/>
      <c r="AP1052" s="31"/>
    </row>
    <row r="1053" ht="15.75" customHeight="1">
      <c r="A1053" s="1321" t="s">
        <v>30</v>
      </c>
      <c r="B1053" s="31"/>
      <c r="C1053" s="31"/>
      <c r="D1053" s="31"/>
      <c r="E1053" s="31"/>
      <c r="F1053" s="31"/>
      <c r="G1053" s="31"/>
      <c r="H1053" s="31"/>
      <c r="I1053" s="31"/>
      <c r="J1053" s="31"/>
      <c r="K1053" s="31"/>
      <c r="L1053" s="31"/>
      <c r="M1053" s="31"/>
      <c r="N1053" s="2"/>
      <c r="O1053" s="31"/>
      <c r="P1053" s="31"/>
      <c r="Q1053" s="31"/>
      <c r="R1053" s="1181"/>
      <c r="S1053" s="31"/>
      <c r="T1053" s="31"/>
      <c r="U1053" s="2"/>
      <c r="V1053" s="11"/>
      <c r="W1053" s="31"/>
      <c r="X1053" s="2"/>
      <c r="Y1053" s="1383"/>
      <c r="Z1053" s="31"/>
      <c r="AA1053" s="2"/>
      <c r="AB1053" s="31"/>
      <c r="AC1053" s="31"/>
      <c r="AD1053" s="31"/>
      <c r="AE1053" s="31"/>
      <c r="AF1053" s="31"/>
      <c r="AG1053" s="31"/>
      <c r="AH1053" s="31"/>
      <c r="AI1053" s="31"/>
      <c r="AJ1053" s="31"/>
      <c r="AK1053" s="31"/>
      <c r="AL1053" s="31"/>
      <c r="AM1053" s="31"/>
      <c r="AN1053" s="31"/>
      <c r="AO1053" s="31"/>
      <c r="AP1053" s="31"/>
    </row>
    <row r="1054" ht="15.75" customHeight="1">
      <c r="A1054" s="1321" t="s">
        <v>30</v>
      </c>
      <c r="B1054" s="31"/>
      <c r="C1054" s="31"/>
      <c r="D1054" s="31"/>
      <c r="E1054" s="31"/>
      <c r="F1054" s="31"/>
      <c r="G1054" s="31"/>
      <c r="H1054" s="31"/>
      <c r="I1054" s="31"/>
      <c r="J1054" s="31"/>
      <c r="K1054" s="31"/>
      <c r="L1054" s="31"/>
      <c r="M1054" s="31"/>
      <c r="N1054" s="2"/>
      <c r="O1054" s="31"/>
      <c r="P1054" s="31"/>
      <c r="Q1054" s="31"/>
      <c r="R1054" s="1181"/>
      <c r="S1054" s="31"/>
      <c r="T1054" s="31"/>
      <c r="U1054" s="2"/>
      <c r="V1054" s="11"/>
      <c r="W1054" s="31"/>
      <c r="X1054" s="2"/>
      <c r="Y1054" s="1383"/>
      <c r="Z1054" s="31"/>
      <c r="AA1054" s="2"/>
      <c r="AB1054" s="31"/>
      <c r="AC1054" s="31"/>
      <c r="AD1054" s="31"/>
      <c r="AE1054" s="31"/>
      <c r="AF1054" s="31"/>
      <c r="AG1054" s="31"/>
      <c r="AH1054" s="31"/>
      <c r="AI1054" s="31"/>
      <c r="AJ1054" s="31"/>
      <c r="AK1054" s="31"/>
      <c r="AL1054" s="31"/>
      <c r="AM1054" s="31"/>
      <c r="AN1054" s="31"/>
      <c r="AO1054" s="31"/>
      <c r="AP1054" s="31"/>
    </row>
    <row r="1055" ht="15.75" customHeight="1">
      <c r="A1055" s="1321" t="s">
        <v>30</v>
      </c>
      <c r="B1055" s="31"/>
      <c r="C1055" s="31"/>
      <c r="D1055" s="31"/>
      <c r="E1055" s="31"/>
      <c r="F1055" s="31"/>
      <c r="G1055" s="31"/>
      <c r="H1055" s="31"/>
      <c r="I1055" s="31"/>
      <c r="J1055" s="31"/>
      <c r="K1055" s="31"/>
      <c r="L1055" s="31"/>
      <c r="M1055" s="31"/>
      <c r="N1055" s="2"/>
      <c r="O1055" s="31"/>
      <c r="P1055" s="31"/>
      <c r="Q1055" s="31"/>
      <c r="R1055" s="1181"/>
      <c r="S1055" s="31"/>
      <c r="T1055" s="31"/>
      <c r="U1055" s="2"/>
      <c r="V1055" s="11"/>
      <c r="W1055" s="31"/>
      <c r="X1055" s="2"/>
      <c r="Y1055" s="1383"/>
      <c r="Z1055" s="31"/>
      <c r="AA1055" s="2"/>
      <c r="AB1055" s="31"/>
      <c r="AC1055" s="31"/>
      <c r="AD1055" s="31"/>
      <c r="AE1055" s="31"/>
      <c r="AF1055" s="31"/>
      <c r="AG1055" s="31"/>
      <c r="AH1055" s="31"/>
      <c r="AI1055" s="31"/>
      <c r="AJ1055" s="31"/>
      <c r="AK1055" s="31"/>
      <c r="AL1055" s="31"/>
      <c r="AM1055" s="31"/>
      <c r="AN1055" s="31"/>
      <c r="AO1055" s="31"/>
      <c r="AP1055" s="31"/>
    </row>
    <row r="1056" ht="15.75" customHeight="1">
      <c r="A1056" s="1321" t="s">
        <v>30</v>
      </c>
      <c r="B1056" s="31"/>
      <c r="C1056" s="31"/>
      <c r="D1056" s="31"/>
      <c r="E1056" s="31"/>
      <c r="F1056" s="31"/>
      <c r="G1056" s="31"/>
      <c r="H1056" s="31"/>
      <c r="I1056" s="31"/>
      <c r="J1056" s="31"/>
      <c r="K1056" s="31"/>
      <c r="L1056" s="31"/>
      <c r="M1056" s="31"/>
      <c r="N1056" s="2"/>
      <c r="O1056" s="31"/>
      <c r="P1056" s="31"/>
      <c r="Q1056" s="31"/>
      <c r="R1056" s="1181"/>
      <c r="S1056" s="31"/>
      <c r="T1056" s="31"/>
      <c r="U1056" s="2"/>
      <c r="V1056" s="11"/>
      <c r="W1056" s="31"/>
      <c r="X1056" s="2"/>
      <c r="Y1056" s="1383"/>
      <c r="Z1056" s="31"/>
      <c r="AA1056" s="2"/>
      <c r="AB1056" s="31"/>
      <c r="AC1056" s="31"/>
      <c r="AD1056" s="31"/>
      <c r="AE1056" s="31"/>
      <c r="AF1056" s="31"/>
      <c r="AG1056" s="31"/>
      <c r="AH1056" s="31"/>
      <c r="AI1056" s="31"/>
      <c r="AJ1056" s="31"/>
      <c r="AK1056" s="31"/>
      <c r="AL1056" s="31"/>
      <c r="AM1056" s="31"/>
      <c r="AN1056" s="31"/>
      <c r="AO1056" s="31"/>
      <c r="AP1056" s="31"/>
    </row>
    <row r="1057" ht="15.75" customHeight="1">
      <c r="A1057" s="1321" t="s">
        <v>30</v>
      </c>
      <c r="B1057" s="31"/>
      <c r="C1057" s="31"/>
      <c r="D1057" s="31"/>
      <c r="E1057" s="31"/>
      <c r="F1057" s="31"/>
      <c r="G1057" s="31"/>
      <c r="H1057" s="31"/>
      <c r="I1057" s="31"/>
      <c r="J1057" s="31"/>
      <c r="K1057" s="31"/>
      <c r="L1057" s="31"/>
      <c r="M1057" s="31"/>
      <c r="N1057" s="2"/>
      <c r="O1057" s="31"/>
      <c r="P1057" s="31"/>
      <c r="Q1057" s="31"/>
      <c r="R1057" s="1181"/>
      <c r="S1057" s="31"/>
      <c r="T1057" s="31"/>
      <c r="U1057" s="2"/>
      <c r="V1057" s="11"/>
      <c r="W1057" s="31"/>
      <c r="X1057" s="2"/>
      <c r="Y1057" s="1383"/>
      <c r="Z1057" s="31"/>
      <c r="AA1057" s="2"/>
      <c r="AB1057" s="31"/>
      <c r="AC1057" s="31"/>
      <c r="AD1057" s="31"/>
      <c r="AE1057" s="31"/>
      <c r="AF1057" s="31"/>
      <c r="AG1057" s="31"/>
      <c r="AH1057" s="31"/>
      <c r="AI1057" s="31"/>
      <c r="AJ1057" s="31"/>
      <c r="AK1057" s="31"/>
      <c r="AL1057" s="31"/>
      <c r="AM1057" s="31"/>
      <c r="AN1057" s="31"/>
      <c r="AO1057" s="31"/>
      <c r="AP1057" s="31"/>
    </row>
    <row r="1058" ht="15.75" customHeight="1">
      <c r="A1058" s="1321" t="s">
        <v>30</v>
      </c>
      <c r="B1058" s="31"/>
      <c r="C1058" s="31"/>
      <c r="D1058" s="31"/>
      <c r="E1058" s="31"/>
      <c r="F1058" s="31"/>
      <c r="G1058" s="31"/>
      <c r="H1058" s="31"/>
      <c r="I1058" s="31"/>
      <c r="J1058" s="31"/>
      <c r="K1058" s="31"/>
      <c r="L1058" s="31"/>
      <c r="M1058" s="31"/>
      <c r="N1058" s="2"/>
      <c r="O1058" s="31"/>
      <c r="P1058" s="31"/>
      <c r="Q1058" s="31"/>
      <c r="R1058" s="1181"/>
      <c r="S1058" s="31"/>
      <c r="T1058" s="31"/>
      <c r="U1058" s="2"/>
      <c r="V1058" s="11"/>
      <c r="W1058" s="31"/>
      <c r="X1058" s="2"/>
      <c r="Y1058" s="1383"/>
      <c r="Z1058" s="31"/>
      <c r="AA1058" s="2"/>
      <c r="AB1058" s="31"/>
      <c r="AC1058" s="31"/>
      <c r="AD1058" s="31"/>
      <c r="AE1058" s="31"/>
      <c r="AF1058" s="31"/>
      <c r="AG1058" s="31"/>
      <c r="AH1058" s="31"/>
      <c r="AI1058" s="31"/>
      <c r="AJ1058" s="31"/>
      <c r="AK1058" s="31"/>
      <c r="AL1058" s="31"/>
      <c r="AM1058" s="31"/>
      <c r="AN1058" s="31"/>
      <c r="AO1058" s="31"/>
      <c r="AP1058" s="31"/>
    </row>
    <row r="1059" ht="15.75" customHeight="1">
      <c r="A1059" s="1321" t="s">
        <v>30</v>
      </c>
      <c r="B1059" s="31"/>
      <c r="C1059" s="31"/>
      <c r="D1059" s="31"/>
      <c r="E1059" s="31"/>
      <c r="F1059" s="31"/>
      <c r="G1059" s="31"/>
      <c r="H1059" s="31"/>
      <c r="I1059" s="31"/>
      <c r="J1059" s="31"/>
      <c r="K1059" s="31"/>
      <c r="L1059" s="31"/>
      <c r="M1059" s="31"/>
      <c r="N1059" s="2"/>
      <c r="O1059" s="31"/>
      <c r="P1059" s="31"/>
      <c r="Q1059" s="31"/>
      <c r="R1059" s="1181"/>
      <c r="S1059" s="31"/>
      <c r="T1059" s="31"/>
      <c r="U1059" s="2"/>
      <c r="V1059" s="11"/>
      <c r="W1059" s="31"/>
      <c r="X1059" s="2"/>
      <c r="Y1059" s="1383"/>
      <c r="Z1059" s="31"/>
      <c r="AA1059" s="2"/>
      <c r="AB1059" s="31"/>
      <c r="AC1059" s="31"/>
      <c r="AD1059" s="31"/>
      <c r="AE1059" s="31"/>
      <c r="AF1059" s="31"/>
      <c r="AG1059" s="31"/>
      <c r="AH1059" s="31"/>
      <c r="AI1059" s="31"/>
      <c r="AJ1059" s="31"/>
      <c r="AK1059" s="31"/>
      <c r="AL1059" s="31"/>
      <c r="AM1059" s="31"/>
      <c r="AN1059" s="31"/>
      <c r="AO1059" s="31"/>
      <c r="AP1059" s="31"/>
    </row>
    <row r="1060" ht="15.75" customHeight="1">
      <c r="A1060" s="1321" t="s">
        <v>30</v>
      </c>
      <c r="B1060" s="31"/>
      <c r="C1060" s="31"/>
      <c r="D1060" s="31"/>
      <c r="E1060" s="31"/>
      <c r="F1060" s="31"/>
      <c r="G1060" s="31"/>
      <c r="H1060" s="31"/>
      <c r="I1060" s="31"/>
      <c r="J1060" s="31"/>
      <c r="K1060" s="31"/>
      <c r="L1060" s="31"/>
      <c r="M1060" s="31"/>
      <c r="N1060" s="2"/>
      <c r="O1060" s="31"/>
      <c r="P1060" s="31"/>
      <c r="Q1060" s="31"/>
      <c r="R1060" s="1181"/>
      <c r="S1060" s="31"/>
      <c r="T1060" s="31"/>
      <c r="U1060" s="2"/>
      <c r="V1060" s="11"/>
      <c r="W1060" s="31"/>
      <c r="X1060" s="2"/>
      <c r="Y1060" s="1383"/>
      <c r="Z1060" s="31"/>
      <c r="AA1060" s="2"/>
      <c r="AB1060" s="31"/>
      <c r="AC1060" s="31"/>
      <c r="AD1060" s="31"/>
      <c r="AE1060" s="31"/>
      <c r="AF1060" s="31"/>
      <c r="AG1060" s="31"/>
      <c r="AH1060" s="31"/>
      <c r="AI1060" s="31"/>
      <c r="AJ1060" s="31"/>
      <c r="AK1060" s="31"/>
      <c r="AL1060" s="31"/>
      <c r="AM1060" s="31"/>
      <c r="AN1060" s="31"/>
      <c r="AO1060" s="31"/>
      <c r="AP1060" s="31"/>
    </row>
    <row r="1061" ht="15.75" customHeight="1">
      <c r="A1061" s="1321" t="s">
        <v>30</v>
      </c>
      <c r="B1061" s="31"/>
      <c r="C1061" s="31"/>
      <c r="D1061" s="31"/>
      <c r="E1061" s="31"/>
      <c r="F1061" s="31"/>
      <c r="G1061" s="31"/>
      <c r="H1061" s="31"/>
      <c r="I1061" s="31"/>
      <c r="J1061" s="31"/>
      <c r="K1061" s="31"/>
      <c r="L1061" s="31"/>
      <c r="M1061" s="31"/>
      <c r="N1061" s="2"/>
      <c r="O1061" s="31"/>
      <c r="P1061" s="31"/>
      <c r="Q1061" s="31"/>
      <c r="R1061" s="1181"/>
      <c r="S1061" s="31"/>
      <c r="T1061" s="31"/>
      <c r="U1061" s="2"/>
      <c r="V1061" s="11"/>
      <c r="W1061" s="31"/>
      <c r="X1061" s="2"/>
      <c r="Y1061" s="1383"/>
      <c r="Z1061" s="31"/>
      <c r="AA1061" s="2"/>
      <c r="AB1061" s="31"/>
      <c r="AC1061" s="31"/>
      <c r="AD1061" s="31"/>
      <c r="AE1061" s="31"/>
      <c r="AF1061" s="31"/>
      <c r="AG1061" s="31"/>
      <c r="AH1061" s="31"/>
      <c r="AI1061" s="31"/>
      <c r="AJ1061" s="31"/>
      <c r="AK1061" s="31"/>
      <c r="AL1061" s="31"/>
      <c r="AM1061" s="31"/>
      <c r="AN1061" s="31"/>
      <c r="AO1061" s="31"/>
      <c r="AP1061" s="31"/>
    </row>
    <row r="1062" ht="15.75" customHeight="1">
      <c r="A1062" s="1321" t="s">
        <v>30</v>
      </c>
      <c r="B1062" s="31"/>
      <c r="C1062" s="31"/>
      <c r="D1062" s="31"/>
      <c r="E1062" s="31"/>
      <c r="F1062" s="31"/>
      <c r="G1062" s="31"/>
      <c r="H1062" s="31"/>
      <c r="I1062" s="31"/>
      <c r="J1062" s="31"/>
      <c r="K1062" s="31"/>
      <c r="L1062" s="31"/>
      <c r="M1062" s="31"/>
      <c r="N1062" s="2"/>
      <c r="O1062" s="31"/>
      <c r="P1062" s="31"/>
      <c r="Q1062" s="31"/>
      <c r="R1062" s="1181"/>
      <c r="S1062" s="31"/>
      <c r="T1062" s="31"/>
      <c r="U1062" s="2"/>
      <c r="V1062" s="11"/>
      <c r="W1062" s="31"/>
      <c r="X1062" s="2"/>
      <c r="Y1062" s="1383"/>
      <c r="Z1062" s="31"/>
      <c r="AA1062" s="2"/>
      <c r="AB1062" s="31"/>
      <c r="AC1062" s="31"/>
      <c r="AD1062" s="31"/>
      <c r="AE1062" s="31"/>
      <c r="AF1062" s="31"/>
      <c r="AG1062" s="31"/>
      <c r="AH1062" s="31"/>
      <c r="AI1062" s="31"/>
      <c r="AJ1062" s="31"/>
      <c r="AK1062" s="31"/>
      <c r="AL1062" s="31"/>
      <c r="AM1062" s="31"/>
      <c r="AN1062" s="31"/>
      <c r="AO1062" s="31"/>
      <c r="AP1062" s="31"/>
    </row>
    <row r="1063" ht="15.75" customHeight="1">
      <c r="A1063" s="1321" t="s">
        <v>30</v>
      </c>
      <c r="B1063" s="31"/>
      <c r="C1063" s="31"/>
      <c r="D1063" s="31"/>
      <c r="E1063" s="31"/>
      <c r="F1063" s="31"/>
      <c r="G1063" s="31"/>
      <c r="H1063" s="31"/>
      <c r="I1063" s="31"/>
      <c r="J1063" s="31"/>
      <c r="K1063" s="31"/>
      <c r="L1063" s="31"/>
      <c r="M1063" s="31"/>
      <c r="N1063" s="2"/>
      <c r="O1063" s="31"/>
      <c r="P1063" s="31"/>
      <c r="Q1063" s="31"/>
      <c r="R1063" s="1181"/>
      <c r="S1063" s="31"/>
      <c r="T1063" s="31"/>
      <c r="U1063" s="2"/>
      <c r="V1063" s="11"/>
      <c r="W1063" s="31"/>
      <c r="X1063" s="2"/>
      <c r="Y1063" s="1383"/>
      <c r="Z1063" s="31"/>
      <c r="AA1063" s="2"/>
      <c r="AB1063" s="31"/>
      <c r="AC1063" s="31"/>
      <c r="AD1063" s="31"/>
      <c r="AE1063" s="31"/>
      <c r="AF1063" s="31"/>
      <c r="AG1063" s="31"/>
      <c r="AH1063" s="31"/>
      <c r="AI1063" s="31"/>
      <c r="AJ1063" s="31"/>
      <c r="AK1063" s="31"/>
      <c r="AL1063" s="31"/>
      <c r="AM1063" s="31"/>
      <c r="AN1063" s="31"/>
      <c r="AO1063" s="31"/>
      <c r="AP1063" s="31"/>
    </row>
    <row r="1064" ht="15.75" customHeight="1">
      <c r="A1064" s="1321" t="s">
        <v>30</v>
      </c>
      <c r="B1064" s="31"/>
      <c r="C1064" s="31"/>
      <c r="D1064" s="31"/>
      <c r="E1064" s="31"/>
      <c r="F1064" s="31"/>
      <c r="G1064" s="31"/>
      <c r="H1064" s="31"/>
      <c r="I1064" s="31"/>
      <c r="J1064" s="31"/>
      <c r="K1064" s="31"/>
      <c r="L1064" s="31"/>
      <c r="M1064" s="31"/>
      <c r="N1064" s="2"/>
      <c r="O1064" s="31"/>
      <c r="P1064" s="31"/>
      <c r="Q1064" s="31"/>
      <c r="R1064" s="1181"/>
      <c r="S1064" s="31"/>
      <c r="T1064" s="31"/>
      <c r="U1064" s="2"/>
      <c r="V1064" s="11"/>
      <c r="W1064" s="31"/>
      <c r="X1064" s="2"/>
      <c r="Y1064" s="1383"/>
      <c r="Z1064" s="31"/>
      <c r="AA1064" s="2"/>
      <c r="AB1064" s="31"/>
      <c r="AC1064" s="31"/>
      <c r="AD1064" s="31"/>
      <c r="AE1064" s="31"/>
      <c r="AF1064" s="31"/>
      <c r="AG1064" s="31"/>
      <c r="AH1064" s="31"/>
      <c r="AI1064" s="31"/>
      <c r="AJ1064" s="31"/>
      <c r="AK1064" s="31"/>
      <c r="AL1064" s="31"/>
      <c r="AM1064" s="31"/>
      <c r="AN1064" s="31"/>
      <c r="AO1064" s="31"/>
      <c r="AP1064" s="31"/>
    </row>
    <row r="1065" ht="15.75" customHeight="1">
      <c r="A1065" s="1321" t="s">
        <v>30</v>
      </c>
      <c r="B1065" s="31"/>
      <c r="C1065" s="31"/>
      <c r="D1065" s="31"/>
      <c r="E1065" s="31"/>
      <c r="F1065" s="31"/>
      <c r="G1065" s="31"/>
      <c r="H1065" s="31"/>
      <c r="I1065" s="31"/>
      <c r="J1065" s="31"/>
      <c r="K1065" s="31"/>
      <c r="L1065" s="31"/>
      <c r="M1065" s="31"/>
      <c r="N1065" s="2"/>
      <c r="O1065" s="31"/>
      <c r="P1065" s="31"/>
      <c r="Q1065" s="31"/>
      <c r="R1065" s="1181"/>
      <c r="S1065" s="31"/>
      <c r="T1065" s="31"/>
      <c r="U1065" s="2"/>
      <c r="V1065" s="11"/>
      <c r="W1065" s="31"/>
      <c r="X1065" s="2"/>
      <c r="Y1065" s="1383"/>
      <c r="Z1065" s="31"/>
      <c r="AA1065" s="2"/>
      <c r="AB1065" s="31"/>
      <c r="AC1065" s="31"/>
      <c r="AD1065" s="31"/>
      <c r="AE1065" s="31"/>
      <c r="AF1065" s="31"/>
      <c r="AG1065" s="31"/>
      <c r="AH1065" s="31"/>
      <c r="AI1065" s="31"/>
      <c r="AJ1065" s="31"/>
      <c r="AK1065" s="31"/>
      <c r="AL1065" s="31"/>
      <c r="AM1065" s="31"/>
      <c r="AN1065" s="31"/>
      <c r="AO1065" s="31"/>
      <c r="AP1065" s="31"/>
    </row>
    <row r="1066" ht="15.75" customHeight="1">
      <c r="A1066" s="1321" t="s">
        <v>30</v>
      </c>
      <c r="B1066" s="31"/>
      <c r="C1066" s="31"/>
      <c r="D1066" s="31"/>
      <c r="E1066" s="31"/>
      <c r="F1066" s="31"/>
      <c r="G1066" s="31"/>
      <c r="H1066" s="31"/>
      <c r="I1066" s="31"/>
      <c r="J1066" s="31"/>
      <c r="K1066" s="31"/>
      <c r="L1066" s="31"/>
      <c r="M1066" s="31"/>
      <c r="N1066" s="2"/>
      <c r="O1066" s="31"/>
      <c r="P1066" s="31"/>
      <c r="Q1066" s="31"/>
      <c r="R1066" s="1181"/>
      <c r="S1066" s="31"/>
      <c r="T1066" s="31"/>
      <c r="U1066" s="2"/>
      <c r="V1066" s="11"/>
      <c r="W1066" s="31"/>
      <c r="X1066" s="2"/>
      <c r="Y1066" s="1383"/>
      <c r="Z1066" s="31"/>
      <c r="AA1066" s="2"/>
      <c r="AB1066" s="31"/>
      <c r="AC1066" s="31"/>
      <c r="AD1066" s="31"/>
      <c r="AE1066" s="31"/>
      <c r="AF1066" s="31"/>
      <c r="AG1066" s="31"/>
      <c r="AH1066" s="31"/>
      <c r="AI1066" s="31"/>
      <c r="AJ1066" s="31"/>
      <c r="AK1066" s="31"/>
      <c r="AL1066" s="31"/>
      <c r="AM1066" s="31"/>
      <c r="AN1066" s="31"/>
      <c r="AO1066" s="31"/>
      <c r="AP1066" s="31"/>
    </row>
    <row r="1067" ht="15.75" customHeight="1">
      <c r="A1067" s="1321" t="s">
        <v>30</v>
      </c>
      <c r="B1067" s="31"/>
      <c r="C1067" s="31"/>
      <c r="D1067" s="31"/>
      <c r="E1067" s="31"/>
      <c r="F1067" s="31"/>
      <c r="G1067" s="31"/>
      <c r="H1067" s="31"/>
      <c r="I1067" s="31"/>
      <c r="J1067" s="31"/>
      <c r="K1067" s="31"/>
      <c r="L1067" s="31"/>
      <c r="M1067" s="31"/>
      <c r="N1067" s="2"/>
      <c r="O1067" s="31"/>
      <c r="P1067" s="31"/>
      <c r="Q1067" s="31"/>
      <c r="R1067" s="1181"/>
      <c r="S1067" s="31"/>
      <c r="T1067" s="31"/>
      <c r="U1067" s="2"/>
      <c r="V1067" s="11"/>
      <c r="W1067" s="31"/>
      <c r="X1067" s="2"/>
      <c r="Y1067" s="1383"/>
      <c r="Z1067" s="31"/>
      <c r="AA1067" s="2"/>
      <c r="AB1067" s="31"/>
      <c r="AC1067" s="31"/>
      <c r="AD1067" s="31"/>
      <c r="AE1067" s="31"/>
      <c r="AF1067" s="31"/>
      <c r="AG1067" s="31"/>
      <c r="AH1067" s="31"/>
      <c r="AI1067" s="31"/>
      <c r="AJ1067" s="31"/>
      <c r="AK1067" s="31"/>
      <c r="AL1067" s="31"/>
      <c r="AM1067" s="31"/>
      <c r="AN1067" s="31"/>
      <c r="AO1067" s="31"/>
      <c r="AP1067" s="31"/>
    </row>
    <row r="1068" ht="15.75" customHeight="1">
      <c r="A1068" s="1321" t="s">
        <v>30</v>
      </c>
      <c r="B1068" s="31"/>
      <c r="C1068" s="31"/>
      <c r="D1068" s="31"/>
      <c r="E1068" s="31"/>
      <c r="F1068" s="31"/>
      <c r="G1068" s="31"/>
      <c r="H1068" s="31"/>
      <c r="I1068" s="31"/>
      <c r="J1068" s="31"/>
      <c r="K1068" s="31"/>
      <c r="L1068" s="31"/>
      <c r="M1068" s="31"/>
      <c r="N1068" s="2"/>
      <c r="O1068" s="31"/>
      <c r="P1068" s="31"/>
      <c r="Q1068" s="31"/>
      <c r="R1068" s="1181"/>
      <c r="S1068" s="31"/>
      <c r="T1068" s="31"/>
      <c r="U1068" s="2"/>
      <c r="V1068" s="11"/>
      <c r="W1068" s="31"/>
      <c r="X1068" s="2"/>
      <c r="Y1068" s="1383"/>
      <c r="Z1068" s="31"/>
      <c r="AA1068" s="2"/>
      <c r="AB1068" s="31"/>
      <c r="AC1068" s="31"/>
      <c r="AD1068" s="31"/>
      <c r="AE1068" s="31"/>
      <c r="AF1068" s="31"/>
      <c r="AG1068" s="31"/>
      <c r="AH1068" s="31"/>
      <c r="AI1068" s="31"/>
      <c r="AJ1068" s="31"/>
      <c r="AK1068" s="31"/>
      <c r="AL1068" s="31"/>
      <c r="AM1068" s="31"/>
      <c r="AN1068" s="31"/>
      <c r="AO1068" s="31"/>
      <c r="AP1068" s="31"/>
    </row>
    <row r="1069" ht="15.75" customHeight="1">
      <c r="A1069" s="1321" t="s">
        <v>30</v>
      </c>
      <c r="B1069" s="31"/>
      <c r="C1069" s="31"/>
      <c r="D1069" s="31"/>
      <c r="E1069" s="31"/>
      <c r="F1069" s="31"/>
      <c r="G1069" s="31"/>
      <c r="H1069" s="31"/>
      <c r="I1069" s="31"/>
      <c r="J1069" s="31"/>
      <c r="K1069" s="31"/>
      <c r="L1069" s="31"/>
      <c r="M1069" s="31"/>
      <c r="N1069" s="2"/>
      <c r="O1069" s="31"/>
      <c r="P1069" s="31"/>
      <c r="Q1069" s="31"/>
      <c r="R1069" s="1181"/>
      <c r="S1069" s="31"/>
      <c r="T1069" s="31"/>
      <c r="U1069" s="2"/>
      <c r="V1069" s="11"/>
      <c r="W1069" s="31"/>
      <c r="X1069" s="2"/>
      <c r="Y1069" s="1383"/>
      <c r="Z1069" s="31"/>
      <c r="AA1069" s="2"/>
      <c r="AB1069" s="31"/>
      <c r="AC1069" s="31"/>
      <c r="AD1069" s="31"/>
      <c r="AE1069" s="31"/>
      <c r="AF1069" s="31"/>
      <c r="AG1069" s="31"/>
      <c r="AH1069" s="31"/>
      <c r="AI1069" s="31"/>
      <c r="AJ1069" s="31"/>
      <c r="AK1069" s="31"/>
      <c r="AL1069" s="31"/>
      <c r="AM1069" s="31"/>
      <c r="AN1069" s="31"/>
      <c r="AO1069" s="31"/>
      <c r="AP1069" s="31"/>
    </row>
    <row r="1070" ht="15.75" customHeight="1">
      <c r="A1070" s="1321" t="s">
        <v>30</v>
      </c>
      <c r="B1070" s="31"/>
      <c r="C1070" s="31"/>
      <c r="D1070" s="31"/>
      <c r="E1070" s="31"/>
      <c r="F1070" s="31"/>
      <c r="G1070" s="31"/>
      <c r="H1070" s="31"/>
      <c r="I1070" s="31"/>
      <c r="J1070" s="31"/>
      <c r="K1070" s="31"/>
      <c r="L1070" s="31"/>
      <c r="M1070" s="31"/>
      <c r="N1070" s="2"/>
      <c r="O1070" s="31"/>
      <c r="P1070" s="31"/>
      <c r="Q1070" s="31"/>
      <c r="R1070" s="1181"/>
      <c r="S1070" s="31"/>
      <c r="T1070" s="31"/>
      <c r="U1070" s="2"/>
      <c r="V1070" s="11"/>
      <c r="W1070" s="31"/>
      <c r="X1070" s="2"/>
      <c r="Y1070" s="1383"/>
      <c r="Z1070" s="31"/>
      <c r="AA1070" s="2"/>
      <c r="AB1070" s="31"/>
      <c r="AC1070" s="31"/>
      <c r="AD1070" s="31"/>
      <c r="AE1070" s="31"/>
      <c r="AF1070" s="31"/>
      <c r="AG1070" s="31"/>
      <c r="AH1070" s="31"/>
      <c r="AI1070" s="31"/>
      <c r="AJ1070" s="31"/>
      <c r="AK1070" s="31"/>
      <c r="AL1070" s="31"/>
      <c r="AM1070" s="31"/>
      <c r="AN1070" s="31"/>
      <c r="AO1070" s="31"/>
      <c r="AP1070" s="31"/>
    </row>
    <row r="1071" ht="15.75" customHeight="1">
      <c r="A1071" s="1321" t="s">
        <v>30</v>
      </c>
      <c r="B1071" s="31"/>
      <c r="C1071" s="31"/>
      <c r="D1071" s="31"/>
      <c r="E1071" s="31"/>
      <c r="F1071" s="31"/>
      <c r="G1071" s="31"/>
      <c r="H1071" s="31"/>
      <c r="I1071" s="31"/>
      <c r="J1071" s="31"/>
      <c r="K1071" s="31"/>
      <c r="L1071" s="31"/>
      <c r="M1071" s="31"/>
      <c r="N1071" s="2"/>
      <c r="O1071" s="31"/>
      <c r="P1071" s="31"/>
      <c r="Q1071" s="31"/>
      <c r="R1071" s="1181"/>
      <c r="S1071" s="31"/>
      <c r="T1071" s="31"/>
      <c r="U1071" s="2"/>
      <c r="V1071" s="11"/>
      <c r="W1071" s="31"/>
      <c r="X1071" s="2"/>
      <c r="Y1071" s="1383"/>
      <c r="Z1071" s="31"/>
      <c r="AA1071" s="2"/>
      <c r="AB1071" s="31"/>
      <c r="AC1071" s="31"/>
      <c r="AD1071" s="31"/>
      <c r="AE1071" s="31"/>
      <c r="AF1071" s="31"/>
      <c r="AG1071" s="31"/>
      <c r="AH1071" s="31"/>
      <c r="AI1071" s="31"/>
      <c r="AJ1071" s="31"/>
      <c r="AK1071" s="31"/>
      <c r="AL1071" s="31"/>
      <c r="AM1071" s="31"/>
      <c r="AN1071" s="31"/>
      <c r="AO1071" s="31"/>
      <c r="AP1071" s="31"/>
    </row>
    <row r="1072" ht="15.75" customHeight="1">
      <c r="A1072" s="1321" t="s">
        <v>30</v>
      </c>
      <c r="B1072" s="31"/>
      <c r="C1072" s="31"/>
      <c r="D1072" s="31"/>
      <c r="E1072" s="31"/>
      <c r="F1072" s="31"/>
      <c r="G1072" s="31"/>
      <c r="H1072" s="31"/>
      <c r="I1072" s="31"/>
      <c r="J1072" s="31"/>
      <c r="K1072" s="31"/>
      <c r="L1072" s="31"/>
      <c r="M1072" s="31"/>
      <c r="N1072" s="2"/>
      <c r="O1072" s="31"/>
      <c r="P1072" s="31"/>
      <c r="Q1072" s="31"/>
      <c r="R1072" s="1181"/>
      <c r="S1072" s="31"/>
      <c r="T1072" s="31"/>
      <c r="U1072" s="2"/>
      <c r="V1072" s="11"/>
      <c r="W1072" s="31"/>
      <c r="X1072" s="2"/>
      <c r="Y1072" s="1383"/>
      <c r="Z1072" s="31"/>
      <c r="AA1072" s="2"/>
      <c r="AB1072" s="31"/>
      <c r="AC1072" s="31"/>
      <c r="AD1072" s="31"/>
      <c r="AE1072" s="31"/>
      <c r="AF1072" s="31"/>
      <c r="AG1072" s="31"/>
      <c r="AH1072" s="31"/>
      <c r="AI1072" s="31"/>
      <c r="AJ1072" s="31"/>
      <c r="AK1072" s="31"/>
      <c r="AL1072" s="31"/>
      <c r="AM1072" s="31"/>
      <c r="AN1072" s="31"/>
      <c r="AO1072" s="31"/>
      <c r="AP1072" s="31"/>
    </row>
    <row r="1073" ht="15.75" customHeight="1">
      <c r="A1073" s="1321" t="s">
        <v>30</v>
      </c>
      <c r="B1073" s="31"/>
      <c r="C1073" s="31"/>
      <c r="D1073" s="31"/>
      <c r="E1073" s="31"/>
      <c r="F1073" s="31"/>
      <c r="G1073" s="31"/>
      <c r="H1073" s="31"/>
      <c r="I1073" s="31"/>
      <c r="J1073" s="31"/>
      <c r="K1073" s="31"/>
      <c r="L1073" s="31"/>
      <c r="M1073" s="31"/>
      <c r="N1073" s="2"/>
      <c r="O1073" s="31"/>
      <c r="P1073" s="31"/>
      <c r="Q1073" s="31"/>
      <c r="R1073" s="1181"/>
      <c r="S1073" s="31"/>
      <c r="T1073" s="31"/>
      <c r="U1073" s="2"/>
      <c r="V1073" s="11"/>
      <c r="W1073" s="31"/>
      <c r="X1073" s="2"/>
      <c r="Y1073" s="1383"/>
      <c r="Z1073" s="31"/>
      <c r="AA1073" s="2"/>
      <c r="AB1073" s="31"/>
      <c r="AC1073" s="31"/>
      <c r="AD1073" s="31"/>
      <c r="AE1073" s="31"/>
      <c r="AF1073" s="31"/>
      <c r="AG1073" s="31"/>
      <c r="AH1073" s="31"/>
      <c r="AI1073" s="31"/>
      <c r="AJ1073" s="31"/>
      <c r="AK1073" s="31"/>
      <c r="AL1073" s="31"/>
      <c r="AM1073" s="31"/>
      <c r="AN1073" s="31"/>
      <c r="AO1073" s="31"/>
      <c r="AP1073" s="31"/>
    </row>
    <row r="1074" ht="15.75" customHeight="1">
      <c r="A1074" s="1321" t="s">
        <v>30</v>
      </c>
      <c r="B1074" s="31"/>
      <c r="C1074" s="31"/>
      <c r="D1074" s="31"/>
      <c r="E1074" s="31"/>
      <c r="F1074" s="31"/>
      <c r="G1074" s="31"/>
      <c r="H1074" s="31"/>
      <c r="I1074" s="31"/>
      <c r="J1074" s="31"/>
      <c r="K1074" s="31"/>
      <c r="L1074" s="31"/>
      <c r="M1074" s="31"/>
      <c r="N1074" s="2"/>
      <c r="O1074" s="31"/>
      <c r="P1074" s="31"/>
      <c r="Q1074" s="31"/>
      <c r="R1074" s="1181"/>
      <c r="S1074" s="31"/>
      <c r="T1074" s="31"/>
      <c r="U1074" s="2"/>
      <c r="V1074" s="11"/>
      <c r="W1074" s="31"/>
      <c r="X1074" s="2"/>
      <c r="Y1074" s="1383"/>
      <c r="Z1074" s="31"/>
      <c r="AA1074" s="2"/>
      <c r="AB1074" s="31"/>
      <c r="AC1074" s="31"/>
      <c r="AD1074" s="31"/>
      <c r="AE1074" s="31"/>
      <c r="AF1074" s="31"/>
      <c r="AG1074" s="31"/>
      <c r="AH1074" s="31"/>
      <c r="AI1074" s="31"/>
      <c r="AJ1074" s="31"/>
      <c r="AK1074" s="31"/>
      <c r="AL1074" s="31"/>
      <c r="AM1074" s="31"/>
      <c r="AN1074" s="31"/>
      <c r="AO1074" s="31"/>
      <c r="AP1074" s="31"/>
    </row>
    <row r="1075" ht="15.75" customHeight="1">
      <c r="A1075" s="1321" t="s">
        <v>30</v>
      </c>
      <c r="B1075" s="31"/>
      <c r="C1075" s="31"/>
      <c r="D1075" s="31"/>
      <c r="E1075" s="31"/>
      <c r="F1075" s="31"/>
      <c r="G1075" s="31"/>
      <c r="H1075" s="31"/>
      <c r="I1075" s="31"/>
      <c r="J1075" s="31"/>
      <c r="K1075" s="31"/>
      <c r="L1075" s="31"/>
      <c r="M1075" s="31"/>
      <c r="N1075" s="2"/>
      <c r="O1075" s="31"/>
      <c r="P1075" s="31"/>
      <c r="Q1075" s="31"/>
      <c r="R1075" s="1181"/>
      <c r="S1075" s="31"/>
      <c r="T1075" s="31"/>
      <c r="U1075" s="2"/>
      <c r="V1075" s="11"/>
      <c r="W1075" s="31"/>
      <c r="X1075" s="2"/>
      <c r="Y1075" s="1383"/>
      <c r="Z1075" s="31"/>
      <c r="AA1075" s="2"/>
      <c r="AB1075" s="31"/>
      <c r="AC1075" s="31"/>
      <c r="AD1075" s="31"/>
      <c r="AE1075" s="31"/>
      <c r="AF1075" s="31"/>
      <c r="AG1075" s="31"/>
      <c r="AH1075" s="31"/>
      <c r="AI1075" s="31"/>
      <c r="AJ1075" s="31"/>
      <c r="AK1075" s="31"/>
      <c r="AL1075" s="31"/>
      <c r="AM1075" s="31"/>
      <c r="AN1075" s="31"/>
      <c r="AO1075" s="31"/>
      <c r="AP1075" s="31"/>
    </row>
    <row r="1076" ht="15.75" customHeight="1">
      <c r="A1076" s="1321" t="s">
        <v>30</v>
      </c>
      <c r="B1076" s="31"/>
      <c r="C1076" s="31"/>
      <c r="D1076" s="31"/>
      <c r="E1076" s="31"/>
      <c r="F1076" s="31"/>
      <c r="G1076" s="31"/>
      <c r="H1076" s="31"/>
      <c r="I1076" s="31"/>
      <c r="J1076" s="31"/>
      <c r="K1076" s="31"/>
      <c r="L1076" s="31"/>
      <c r="M1076" s="31"/>
      <c r="N1076" s="2"/>
      <c r="O1076" s="31"/>
      <c r="P1076" s="31"/>
      <c r="Q1076" s="31"/>
      <c r="R1076" s="1181"/>
      <c r="S1076" s="31"/>
      <c r="T1076" s="31"/>
      <c r="U1076" s="2"/>
      <c r="V1076" s="11"/>
      <c r="W1076" s="31"/>
      <c r="X1076" s="2"/>
      <c r="Y1076" s="1383"/>
      <c r="Z1076" s="31"/>
      <c r="AA1076" s="2"/>
      <c r="AB1076" s="31"/>
      <c r="AC1076" s="31"/>
      <c r="AD1076" s="31"/>
      <c r="AE1076" s="31"/>
      <c r="AF1076" s="31"/>
      <c r="AG1076" s="31"/>
      <c r="AH1076" s="31"/>
      <c r="AI1076" s="31"/>
      <c r="AJ1076" s="31"/>
      <c r="AK1076" s="31"/>
      <c r="AL1076" s="31"/>
      <c r="AM1076" s="31"/>
      <c r="AN1076" s="31"/>
      <c r="AO1076" s="31"/>
      <c r="AP1076" s="31"/>
    </row>
    <row r="1077" ht="15.75" customHeight="1">
      <c r="A1077" s="1321" t="s">
        <v>30</v>
      </c>
      <c r="B1077" s="31"/>
      <c r="C1077" s="31"/>
      <c r="D1077" s="31"/>
      <c r="E1077" s="31"/>
      <c r="F1077" s="31"/>
      <c r="G1077" s="31"/>
      <c r="H1077" s="31"/>
      <c r="I1077" s="31"/>
      <c r="J1077" s="31"/>
      <c r="K1077" s="31"/>
      <c r="L1077" s="31"/>
      <c r="M1077" s="31"/>
      <c r="N1077" s="2"/>
      <c r="O1077" s="31"/>
      <c r="P1077" s="31"/>
      <c r="Q1077" s="31"/>
      <c r="R1077" s="1181"/>
      <c r="S1077" s="31"/>
      <c r="T1077" s="31"/>
      <c r="U1077" s="2"/>
      <c r="V1077" s="11"/>
      <c r="W1077" s="31"/>
      <c r="X1077" s="2"/>
      <c r="Y1077" s="1383"/>
      <c r="Z1077" s="31"/>
      <c r="AA1077" s="2"/>
      <c r="AB1077" s="31"/>
      <c r="AC1077" s="31"/>
      <c r="AD1077" s="31"/>
      <c r="AE1077" s="31"/>
      <c r="AF1077" s="31"/>
      <c r="AG1077" s="31"/>
      <c r="AH1077" s="31"/>
      <c r="AI1077" s="31"/>
      <c r="AJ1077" s="31"/>
      <c r="AK1077" s="31"/>
      <c r="AL1077" s="31"/>
      <c r="AM1077" s="31"/>
      <c r="AN1077" s="31"/>
      <c r="AO1077" s="31"/>
      <c r="AP1077" s="31"/>
    </row>
    <row r="1078" ht="15.75" customHeight="1">
      <c r="A1078" s="1321" t="s">
        <v>30</v>
      </c>
      <c r="B1078" s="31"/>
      <c r="C1078" s="31"/>
      <c r="D1078" s="31"/>
      <c r="E1078" s="31"/>
      <c r="F1078" s="31"/>
      <c r="G1078" s="31"/>
      <c r="H1078" s="31"/>
      <c r="I1078" s="31"/>
      <c r="J1078" s="31"/>
      <c r="K1078" s="31"/>
      <c r="L1078" s="31"/>
      <c r="M1078" s="31"/>
      <c r="N1078" s="2"/>
      <c r="O1078" s="31"/>
      <c r="P1078" s="31"/>
      <c r="Q1078" s="31"/>
      <c r="R1078" s="1181"/>
      <c r="S1078" s="31"/>
      <c r="T1078" s="31"/>
      <c r="U1078" s="2"/>
      <c r="V1078" s="11"/>
      <c r="W1078" s="31"/>
      <c r="X1078" s="2"/>
      <c r="Y1078" s="1383"/>
      <c r="Z1078" s="31"/>
      <c r="AA1078" s="2"/>
      <c r="AB1078" s="31"/>
      <c r="AC1078" s="31"/>
      <c r="AD1078" s="31"/>
      <c r="AE1078" s="31"/>
      <c r="AF1078" s="31"/>
      <c r="AG1078" s="31"/>
      <c r="AH1078" s="31"/>
      <c r="AI1078" s="31"/>
      <c r="AJ1078" s="31"/>
      <c r="AK1078" s="31"/>
      <c r="AL1078" s="31"/>
      <c r="AM1078" s="31"/>
      <c r="AN1078" s="31"/>
      <c r="AO1078" s="31"/>
      <c r="AP1078" s="31"/>
    </row>
    <row r="1079" ht="15.75" customHeight="1">
      <c r="A1079" s="1321" t="s">
        <v>30</v>
      </c>
      <c r="B1079" s="31"/>
      <c r="C1079" s="31"/>
      <c r="D1079" s="31"/>
      <c r="E1079" s="31"/>
      <c r="F1079" s="31"/>
      <c r="G1079" s="31"/>
      <c r="H1079" s="31"/>
      <c r="I1079" s="31"/>
      <c r="J1079" s="31"/>
      <c r="K1079" s="31"/>
      <c r="L1079" s="31"/>
      <c r="M1079" s="31"/>
      <c r="N1079" s="2"/>
      <c r="O1079" s="31"/>
      <c r="P1079" s="31"/>
      <c r="Q1079" s="31"/>
      <c r="R1079" s="1181"/>
      <c r="S1079" s="31"/>
      <c r="T1079" s="31"/>
      <c r="U1079" s="2"/>
      <c r="V1079" s="11"/>
      <c r="W1079" s="31"/>
      <c r="X1079" s="2"/>
      <c r="Y1079" s="1383"/>
      <c r="Z1079" s="31"/>
      <c r="AA1079" s="2"/>
      <c r="AB1079" s="31"/>
      <c r="AC1079" s="31"/>
      <c r="AD1079" s="31"/>
      <c r="AE1079" s="31"/>
      <c r="AF1079" s="31"/>
      <c r="AG1079" s="31"/>
      <c r="AH1079" s="31"/>
      <c r="AI1079" s="31"/>
      <c r="AJ1079" s="31"/>
      <c r="AK1079" s="31"/>
      <c r="AL1079" s="31"/>
      <c r="AM1079" s="31"/>
      <c r="AN1079" s="31"/>
      <c r="AO1079" s="31"/>
      <c r="AP1079" s="31"/>
    </row>
    <row r="1080" ht="15.75" customHeight="1">
      <c r="A1080" s="1321" t="s">
        <v>30</v>
      </c>
      <c r="B1080" s="31"/>
      <c r="C1080" s="31"/>
      <c r="D1080" s="31"/>
      <c r="E1080" s="31"/>
      <c r="F1080" s="31"/>
      <c r="G1080" s="31"/>
      <c r="H1080" s="31"/>
      <c r="I1080" s="31"/>
      <c r="J1080" s="31"/>
      <c r="K1080" s="31"/>
      <c r="L1080" s="31"/>
      <c r="M1080" s="31"/>
      <c r="N1080" s="2"/>
      <c r="O1080" s="31"/>
      <c r="P1080" s="31"/>
      <c r="Q1080" s="31"/>
      <c r="R1080" s="1181"/>
      <c r="S1080" s="31"/>
      <c r="T1080" s="31"/>
      <c r="U1080" s="2"/>
      <c r="V1080" s="11"/>
      <c r="W1080" s="31"/>
      <c r="X1080" s="2"/>
      <c r="Y1080" s="1383"/>
      <c r="Z1080" s="31"/>
      <c r="AA1080" s="2"/>
      <c r="AB1080" s="31"/>
      <c r="AC1080" s="31"/>
      <c r="AD1080" s="31"/>
      <c r="AE1080" s="31"/>
      <c r="AF1080" s="31"/>
      <c r="AG1080" s="31"/>
      <c r="AH1080" s="31"/>
      <c r="AI1080" s="31"/>
      <c r="AJ1080" s="31"/>
      <c r="AK1080" s="31"/>
      <c r="AL1080" s="31"/>
      <c r="AM1080" s="31"/>
      <c r="AN1080" s="31"/>
      <c r="AO1080" s="31"/>
      <c r="AP1080" s="31"/>
    </row>
    <row r="1081" ht="15.75" customHeight="1">
      <c r="A1081" s="1321" t="s">
        <v>30</v>
      </c>
      <c r="B1081" s="31"/>
      <c r="C1081" s="31"/>
      <c r="D1081" s="31"/>
      <c r="E1081" s="31"/>
      <c r="F1081" s="31"/>
      <c r="G1081" s="31"/>
      <c r="H1081" s="31"/>
      <c r="I1081" s="31"/>
      <c r="J1081" s="31"/>
      <c r="K1081" s="31"/>
      <c r="L1081" s="31"/>
      <c r="M1081" s="31"/>
      <c r="N1081" s="2"/>
      <c r="O1081" s="31"/>
      <c r="P1081" s="31"/>
      <c r="Q1081" s="31"/>
      <c r="R1081" s="1181"/>
      <c r="S1081" s="31"/>
      <c r="T1081" s="31"/>
      <c r="U1081" s="2"/>
      <c r="V1081" s="11"/>
      <c r="W1081" s="31"/>
      <c r="X1081" s="2"/>
      <c r="Y1081" s="1383"/>
      <c r="Z1081" s="31"/>
      <c r="AA1081" s="2"/>
      <c r="AB1081" s="31"/>
      <c r="AC1081" s="31"/>
      <c r="AD1081" s="31"/>
      <c r="AE1081" s="31"/>
      <c r="AF1081" s="31"/>
      <c r="AG1081" s="31"/>
      <c r="AH1081" s="31"/>
      <c r="AI1081" s="31"/>
      <c r="AJ1081" s="31"/>
      <c r="AK1081" s="31"/>
      <c r="AL1081" s="31"/>
      <c r="AM1081" s="31"/>
      <c r="AN1081" s="31"/>
      <c r="AO1081" s="31"/>
      <c r="AP1081" s="31"/>
    </row>
    <row r="1082" ht="15.75" customHeight="1">
      <c r="A1082" s="1321" t="s">
        <v>30</v>
      </c>
      <c r="B1082" s="31"/>
      <c r="C1082" s="31"/>
      <c r="D1082" s="31"/>
      <c r="E1082" s="31"/>
      <c r="F1082" s="31"/>
      <c r="G1082" s="31"/>
      <c r="H1082" s="31"/>
      <c r="I1082" s="31"/>
      <c r="J1082" s="31"/>
      <c r="K1082" s="31"/>
      <c r="L1082" s="31"/>
      <c r="M1082" s="31"/>
      <c r="N1082" s="2"/>
      <c r="O1082" s="31"/>
      <c r="P1082" s="31"/>
      <c r="Q1082" s="31"/>
      <c r="R1082" s="1181"/>
      <c r="S1082" s="31"/>
      <c r="T1082" s="31"/>
      <c r="U1082" s="2"/>
      <c r="V1082" s="11"/>
      <c r="W1082" s="31"/>
      <c r="X1082" s="2"/>
      <c r="Y1082" s="1383"/>
      <c r="Z1082" s="31"/>
      <c r="AA1082" s="2"/>
      <c r="AB1082" s="31"/>
      <c r="AC1082" s="31"/>
      <c r="AD1082" s="31"/>
      <c r="AE1082" s="31"/>
      <c r="AF1082" s="31"/>
      <c r="AG1082" s="31"/>
      <c r="AH1082" s="31"/>
      <c r="AI1082" s="31"/>
      <c r="AJ1082" s="31"/>
      <c r="AK1082" s="31"/>
      <c r="AL1082" s="31"/>
      <c r="AM1082" s="31"/>
      <c r="AN1082" s="31"/>
      <c r="AO1082" s="31"/>
      <c r="AP1082" s="31"/>
    </row>
    <row r="1083" ht="15.75" customHeight="1">
      <c r="A1083" s="1321" t="s">
        <v>30</v>
      </c>
      <c r="B1083" s="31"/>
      <c r="C1083" s="31"/>
      <c r="D1083" s="31"/>
      <c r="E1083" s="31"/>
      <c r="F1083" s="31"/>
      <c r="G1083" s="31"/>
      <c r="H1083" s="31"/>
      <c r="I1083" s="31"/>
      <c r="J1083" s="31"/>
      <c r="K1083" s="31"/>
      <c r="L1083" s="31"/>
      <c r="M1083" s="31"/>
      <c r="N1083" s="2"/>
      <c r="O1083" s="31"/>
      <c r="P1083" s="31"/>
      <c r="Q1083" s="31"/>
      <c r="R1083" s="1181"/>
      <c r="S1083" s="31"/>
      <c r="T1083" s="31"/>
      <c r="U1083" s="2"/>
      <c r="V1083" s="11"/>
      <c r="W1083" s="31"/>
      <c r="X1083" s="2"/>
      <c r="Y1083" s="1383"/>
      <c r="Z1083" s="31"/>
      <c r="AA1083" s="2"/>
      <c r="AB1083" s="31"/>
      <c r="AC1083" s="31"/>
      <c r="AD1083" s="31"/>
      <c r="AE1083" s="31"/>
      <c r="AF1083" s="31"/>
      <c r="AG1083" s="31"/>
      <c r="AH1083" s="31"/>
      <c r="AI1083" s="31"/>
      <c r="AJ1083" s="31"/>
      <c r="AK1083" s="31"/>
      <c r="AL1083" s="31"/>
      <c r="AM1083" s="31"/>
      <c r="AN1083" s="31"/>
      <c r="AO1083" s="31"/>
      <c r="AP1083" s="31"/>
    </row>
    <row r="1084" ht="15.75" customHeight="1">
      <c r="A1084" s="1321" t="s">
        <v>30</v>
      </c>
      <c r="B1084" s="31"/>
      <c r="C1084" s="31"/>
      <c r="D1084" s="31"/>
      <c r="E1084" s="31"/>
      <c r="F1084" s="31"/>
      <c r="G1084" s="31"/>
      <c r="H1084" s="31"/>
      <c r="I1084" s="31"/>
      <c r="J1084" s="31"/>
      <c r="K1084" s="31"/>
      <c r="L1084" s="31"/>
      <c r="M1084" s="31"/>
      <c r="N1084" s="2"/>
      <c r="O1084" s="31"/>
      <c r="P1084" s="31"/>
      <c r="Q1084" s="31"/>
      <c r="R1084" s="1181"/>
      <c r="S1084" s="31"/>
      <c r="T1084" s="31"/>
      <c r="U1084" s="2"/>
      <c r="V1084" s="11"/>
      <c r="W1084" s="31"/>
      <c r="X1084" s="2"/>
      <c r="Y1084" s="1383"/>
      <c r="Z1084" s="31"/>
      <c r="AA1084" s="2"/>
      <c r="AB1084" s="31"/>
      <c r="AC1084" s="31"/>
      <c r="AD1084" s="31"/>
      <c r="AE1084" s="31"/>
      <c r="AF1084" s="31"/>
      <c r="AG1084" s="31"/>
      <c r="AH1084" s="31"/>
      <c r="AI1084" s="31"/>
      <c r="AJ1084" s="31"/>
      <c r="AK1084" s="31"/>
      <c r="AL1084" s="31"/>
      <c r="AM1084" s="31"/>
      <c r="AN1084" s="31"/>
      <c r="AO1084" s="31"/>
      <c r="AP1084" s="31"/>
    </row>
    <row r="1085" ht="15.75" customHeight="1">
      <c r="A1085" s="1321" t="s">
        <v>30</v>
      </c>
      <c r="B1085" s="31"/>
      <c r="C1085" s="31"/>
      <c r="D1085" s="31"/>
      <c r="E1085" s="31"/>
      <c r="F1085" s="31"/>
      <c r="G1085" s="31"/>
      <c r="H1085" s="31"/>
      <c r="I1085" s="31"/>
      <c r="J1085" s="31"/>
      <c r="K1085" s="31"/>
      <c r="L1085" s="31"/>
      <c r="M1085" s="31"/>
      <c r="N1085" s="2"/>
      <c r="O1085" s="31"/>
      <c r="P1085" s="31"/>
      <c r="Q1085" s="31"/>
      <c r="R1085" s="1181"/>
      <c r="S1085" s="31"/>
      <c r="T1085" s="31"/>
      <c r="U1085" s="2"/>
      <c r="V1085" s="11"/>
      <c r="W1085" s="31"/>
      <c r="X1085" s="2"/>
      <c r="Y1085" s="1383"/>
      <c r="Z1085" s="31"/>
      <c r="AA1085" s="2"/>
      <c r="AB1085" s="31"/>
      <c r="AC1085" s="31"/>
      <c r="AD1085" s="31"/>
      <c r="AE1085" s="31"/>
      <c r="AF1085" s="31"/>
      <c r="AG1085" s="31"/>
      <c r="AH1085" s="31"/>
      <c r="AI1085" s="31"/>
      <c r="AJ1085" s="31"/>
      <c r="AK1085" s="31"/>
      <c r="AL1085" s="31"/>
      <c r="AM1085" s="31"/>
      <c r="AN1085" s="31"/>
      <c r="AO1085" s="31"/>
      <c r="AP1085" s="31"/>
    </row>
    <row r="1086" ht="15.75" customHeight="1">
      <c r="A1086" s="1321" t="s">
        <v>30</v>
      </c>
      <c r="B1086" s="31"/>
      <c r="C1086" s="31"/>
      <c r="D1086" s="31"/>
      <c r="E1086" s="31"/>
      <c r="F1086" s="31"/>
      <c r="G1086" s="31"/>
      <c r="H1086" s="31"/>
      <c r="I1086" s="31"/>
      <c r="J1086" s="31"/>
      <c r="K1086" s="31"/>
      <c r="L1086" s="31"/>
      <c r="M1086" s="31"/>
      <c r="N1086" s="2"/>
      <c r="O1086" s="31"/>
      <c r="P1086" s="31"/>
      <c r="Q1086" s="31"/>
      <c r="R1086" s="1181"/>
      <c r="S1086" s="31"/>
      <c r="T1086" s="31"/>
      <c r="U1086" s="2"/>
      <c r="V1086" s="11"/>
      <c r="W1086" s="31"/>
      <c r="X1086" s="2"/>
      <c r="Y1086" s="1383"/>
      <c r="Z1086" s="31"/>
      <c r="AA1086" s="2"/>
      <c r="AB1086" s="31"/>
      <c r="AC1086" s="31"/>
      <c r="AD1086" s="31"/>
      <c r="AE1086" s="31"/>
      <c r="AF1086" s="31"/>
      <c r="AG1086" s="31"/>
      <c r="AH1086" s="31"/>
      <c r="AI1086" s="31"/>
      <c r="AJ1086" s="31"/>
      <c r="AK1086" s="31"/>
      <c r="AL1086" s="31"/>
      <c r="AM1086" s="31"/>
      <c r="AN1086" s="31"/>
      <c r="AO1086" s="31"/>
      <c r="AP1086" s="31"/>
    </row>
    <row r="1087" ht="15.75" customHeight="1">
      <c r="A1087" s="1321" t="s">
        <v>30</v>
      </c>
      <c r="B1087" s="31"/>
      <c r="C1087" s="31"/>
      <c r="D1087" s="31"/>
      <c r="E1087" s="31"/>
      <c r="F1087" s="31"/>
      <c r="G1087" s="31"/>
      <c r="H1087" s="31"/>
      <c r="I1087" s="31"/>
      <c r="J1087" s="31"/>
      <c r="K1087" s="31"/>
      <c r="L1087" s="31"/>
      <c r="M1087" s="31"/>
      <c r="N1087" s="2"/>
      <c r="O1087" s="31"/>
      <c r="P1087" s="31"/>
      <c r="Q1087" s="31"/>
      <c r="R1087" s="1181"/>
      <c r="S1087" s="31"/>
      <c r="T1087" s="31"/>
      <c r="U1087" s="2"/>
      <c r="V1087" s="11"/>
      <c r="W1087" s="31"/>
      <c r="X1087" s="2"/>
      <c r="Y1087" s="1383"/>
      <c r="Z1087" s="31"/>
      <c r="AA1087" s="2"/>
      <c r="AB1087" s="31"/>
      <c r="AC1087" s="31"/>
      <c r="AD1087" s="31"/>
      <c r="AE1087" s="31"/>
      <c r="AF1087" s="31"/>
      <c r="AG1087" s="31"/>
      <c r="AH1087" s="31"/>
      <c r="AI1087" s="31"/>
      <c r="AJ1087" s="31"/>
      <c r="AK1087" s="31"/>
      <c r="AL1087" s="31"/>
      <c r="AM1087" s="31"/>
      <c r="AN1087" s="31"/>
      <c r="AO1087" s="31"/>
      <c r="AP1087" s="31"/>
    </row>
    <row r="1088" ht="15.75" customHeight="1">
      <c r="A1088" s="1321" t="s">
        <v>30</v>
      </c>
      <c r="B1088" s="31"/>
      <c r="C1088" s="31"/>
      <c r="D1088" s="31"/>
      <c r="E1088" s="31"/>
      <c r="F1088" s="31"/>
      <c r="G1088" s="31"/>
      <c r="H1088" s="31"/>
      <c r="I1088" s="31"/>
      <c r="J1088" s="31"/>
      <c r="K1088" s="31"/>
      <c r="L1088" s="31"/>
      <c r="M1088" s="31"/>
      <c r="N1088" s="2"/>
      <c r="O1088" s="31"/>
      <c r="P1088" s="31"/>
      <c r="Q1088" s="31"/>
      <c r="R1088" s="1181"/>
      <c r="S1088" s="31"/>
      <c r="T1088" s="31"/>
      <c r="U1088" s="2"/>
      <c r="V1088" s="11"/>
      <c r="W1088" s="31"/>
      <c r="X1088" s="2"/>
      <c r="Y1088" s="1383"/>
      <c r="Z1088" s="31"/>
      <c r="AA1088" s="2"/>
      <c r="AB1088" s="31"/>
      <c r="AC1088" s="31"/>
      <c r="AD1088" s="31"/>
      <c r="AE1088" s="31"/>
      <c r="AF1088" s="31"/>
      <c r="AG1088" s="31"/>
      <c r="AH1088" s="31"/>
      <c r="AI1088" s="31"/>
      <c r="AJ1088" s="31"/>
      <c r="AK1088" s="31"/>
      <c r="AL1088" s="31"/>
      <c r="AM1088" s="31"/>
      <c r="AN1088" s="31"/>
      <c r="AO1088" s="31"/>
      <c r="AP1088" s="31"/>
    </row>
    <row r="1089" ht="15.75" customHeight="1">
      <c r="A1089" s="1321" t="s">
        <v>30</v>
      </c>
      <c r="B1089" s="31"/>
      <c r="C1089" s="31"/>
      <c r="D1089" s="31"/>
      <c r="E1089" s="31"/>
      <c r="F1089" s="31"/>
      <c r="G1089" s="31"/>
      <c r="H1089" s="31"/>
      <c r="I1089" s="31"/>
      <c r="J1089" s="31"/>
      <c r="K1089" s="31"/>
      <c r="L1089" s="31"/>
      <c r="M1089" s="31"/>
      <c r="N1089" s="2"/>
      <c r="O1089" s="31"/>
      <c r="P1089" s="31"/>
      <c r="Q1089" s="31"/>
      <c r="R1089" s="1181"/>
      <c r="S1089" s="31"/>
      <c r="T1089" s="31"/>
      <c r="U1089" s="2"/>
      <c r="V1089" s="11"/>
      <c r="W1089" s="31"/>
      <c r="X1089" s="2"/>
      <c r="Y1089" s="1383"/>
      <c r="Z1089" s="31"/>
      <c r="AA1089" s="2"/>
      <c r="AB1089" s="31"/>
      <c r="AC1089" s="31"/>
      <c r="AD1089" s="31"/>
      <c r="AE1089" s="31"/>
      <c r="AF1089" s="31"/>
      <c r="AG1089" s="31"/>
      <c r="AH1089" s="31"/>
      <c r="AI1089" s="31"/>
      <c r="AJ1089" s="31"/>
      <c r="AK1089" s="31"/>
      <c r="AL1089" s="31"/>
      <c r="AM1089" s="31"/>
      <c r="AN1089" s="31"/>
      <c r="AO1089" s="31"/>
      <c r="AP1089" s="31"/>
    </row>
    <row r="1090" ht="15.75" customHeight="1">
      <c r="A1090" s="1321" t="s">
        <v>30</v>
      </c>
      <c r="B1090" s="31"/>
      <c r="C1090" s="31"/>
      <c r="D1090" s="31"/>
      <c r="E1090" s="31"/>
      <c r="F1090" s="31"/>
      <c r="G1090" s="31"/>
      <c r="H1090" s="31"/>
      <c r="I1090" s="31"/>
      <c r="J1090" s="31"/>
      <c r="K1090" s="31"/>
      <c r="L1090" s="31"/>
      <c r="M1090" s="31"/>
      <c r="N1090" s="2"/>
      <c r="O1090" s="31"/>
      <c r="P1090" s="31"/>
      <c r="Q1090" s="31"/>
      <c r="R1090" s="1181"/>
      <c r="S1090" s="31"/>
      <c r="T1090" s="31"/>
      <c r="U1090" s="2"/>
      <c r="V1090" s="11"/>
      <c r="W1090" s="31"/>
      <c r="X1090" s="2"/>
      <c r="Y1090" s="1383"/>
      <c r="Z1090" s="31"/>
      <c r="AA1090" s="2"/>
      <c r="AB1090" s="31"/>
      <c r="AC1090" s="31"/>
      <c r="AD1090" s="31"/>
      <c r="AE1090" s="31"/>
      <c r="AF1090" s="31"/>
      <c r="AG1090" s="31"/>
      <c r="AH1090" s="31"/>
      <c r="AI1090" s="31"/>
      <c r="AJ1090" s="31"/>
      <c r="AK1090" s="31"/>
      <c r="AL1090" s="31"/>
      <c r="AM1090" s="31"/>
      <c r="AN1090" s="31"/>
      <c r="AO1090" s="31"/>
      <c r="AP1090" s="31"/>
    </row>
    <row r="1091" ht="15.75" customHeight="1">
      <c r="A1091" s="1321" t="s">
        <v>30</v>
      </c>
      <c r="B1091" s="31"/>
      <c r="C1091" s="31"/>
      <c r="D1091" s="31"/>
      <c r="E1091" s="31"/>
      <c r="F1091" s="31"/>
      <c r="G1091" s="31"/>
      <c r="H1091" s="31"/>
      <c r="I1091" s="31"/>
      <c r="J1091" s="31"/>
      <c r="K1091" s="31"/>
      <c r="L1091" s="31"/>
      <c r="M1091" s="31"/>
      <c r="N1091" s="2"/>
      <c r="O1091" s="31"/>
      <c r="P1091" s="31"/>
      <c r="Q1091" s="31"/>
      <c r="R1091" s="1181"/>
      <c r="S1091" s="31"/>
      <c r="T1091" s="31"/>
      <c r="U1091" s="2"/>
      <c r="V1091" s="11"/>
      <c r="W1091" s="31"/>
      <c r="X1091" s="2"/>
      <c r="Y1091" s="1383"/>
      <c r="Z1091" s="31"/>
      <c r="AA1091" s="2"/>
      <c r="AB1091" s="31"/>
      <c r="AC1091" s="31"/>
      <c r="AD1091" s="31"/>
      <c r="AE1091" s="31"/>
      <c r="AF1091" s="31"/>
      <c r="AG1091" s="31"/>
      <c r="AH1091" s="31"/>
      <c r="AI1091" s="31"/>
      <c r="AJ1091" s="31"/>
      <c r="AK1091" s="31"/>
      <c r="AL1091" s="31"/>
      <c r="AM1091" s="31"/>
      <c r="AN1091" s="31"/>
      <c r="AO1091" s="31"/>
      <c r="AP1091" s="31"/>
    </row>
    <row r="1092" ht="15.75" customHeight="1">
      <c r="A1092" s="1321" t="s">
        <v>30</v>
      </c>
      <c r="B1092" s="31"/>
      <c r="C1092" s="31"/>
      <c r="D1092" s="31"/>
      <c r="E1092" s="31"/>
      <c r="F1092" s="31"/>
      <c r="G1092" s="31"/>
      <c r="H1092" s="31"/>
      <c r="I1092" s="31"/>
      <c r="J1092" s="31"/>
      <c r="K1092" s="31"/>
      <c r="L1092" s="31"/>
      <c r="M1092" s="31"/>
      <c r="N1092" s="2"/>
      <c r="O1092" s="31"/>
      <c r="P1092" s="31"/>
      <c r="Q1092" s="31"/>
      <c r="R1092" s="1181"/>
      <c r="S1092" s="31"/>
      <c r="T1092" s="31"/>
      <c r="U1092" s="2"/>
      <c r="V1092" s="11"/>
      <c r="W1092" s="31"/>
      <c r="X1092" s="2"/>
      <c r="Y1092" s="1383"/>
      <c r="Z1092" s="31"/>
      <c r="AA1092" s="2"/>
      <c r="AB1092" s="31"/>
      <c r="AC1092" s="31"/>
      <c r="AD1092" s="31"/>
      <c r="AE1092" s="31"/>
      <c r="AF1092" s="31"/>
      <c r="AG1092" s="31"/>
      <c r="AH1092" s="31"/>
      <c r="AI1092" s="31"/>
      <c r="AJ1092" s="31"/>
      <c r="AK1092" s="31"/>
      <c r="AL1092" s="31"/>
      <c r="AM1092" s="31"/>
      <c r="AN1092" s="31"/>
      <c r="AO1092" s="31"/>
      <c r="AP1092" s="31"/>
    </row>
    <row r="1093" ht="15.75" customHeight="1">
      <c r="A1093" s="1321" t="s">
        <v>30</v>
      </c>
      <c r="B1093" s="31"/>
      <c r="C1093" s="31"/>
      <c r="D1093" s="31"/>
      <c r="E1093" s="31"/>
      <c r="F1093" s="31"/>
      <c r="G1093" s="31"/>
      <c r="H1093" s="31"/>
      <c r="I1093" s="31"/>
      <c r="J1093" s="31"/>
      <c r="K1093" s="31"/>
      <c r="L1093" s="31"/>
      <c r="M1093" s="31"/>
      <c r="N1093" s="2"/>
      <c r="O1093" s="31"/>
      <c r="P1093" s="31"/>
      <c r="Q1093" s="31"/>
      <c r="R1093" s="1181"/>
      <c r="S1093" s="31"/>
      <c r="T1093" s="31"/>
      <c r="U1093" s="2"/>
      <c r="V1093" s="11"/>
      <c r="W1093" s="31"/>
      <c r="X1093" s="2"/>
      <c r="Y1093" s="1383"/>
      <c r="Z1093" s="31"/>
      <c r="AA1093" s="2"/>
      <c r="AB1093" s="31"/>
      <c r="AC1093" s="31"/>
      <c r="AD1093" s="31"/>
      <c r="AE1093" s="31"/>
      <c r="AF1093" s="31"/>
      <c r="AG1093" s="31"/>
      <c r="AH1093" s="31"/>
      <c r="AI1093" s="31"/>
      <c r="AJ1093" s="31"/>
      <c r="AK1093" s="31"/>
      <c r="AL1093" s="31"/>
      <c r="AM1093" s="31"/>
      <c r="AN1093" s="31"/>
      <c r="AO1093" s="31"/>
      <c r="AP1093" s="31"/>
    </row>
    <row r="1094" ht="15.75" customHeight="1">
      <c r="A1094" s="1321" t="s">
        <v>30</v>
      </c>
      <c r="B1094" s="31"/>
      <c r="C1094" s="31"/>
      <c r="D1094" s="31"/>
      <c r="E1094" s="31"/>
      <c r="F1094" s="31"/>
      <c r="G1094" s="31"/>
      <c r="H1094" s="31"/>
      <c r="I1094" s="31"/>
      <c r="J1094" s="31"/>
      <c r="K1094" s="31"/>
      <c r="L1094" s="31"/>
      <c r="M1094" s="31"/>
      <c r="N1094" s="2"/>
      <c r="O1094" s="31"/>
      <c r="P1094" s="31"/>
      <c r="Q1094" s="31"/>
      <c r="R1094" s="1181"/>
      <c r="S1094" s="31"/>
      <c r="T1094" s="31"/>
      <c r="U1094" s="2"/>
      <c r="V1094" s="11"/>
      <c r="W1094" s="31"/>
      <c r="X1094" s="2"/>
      <c r="Y1094" s="1383"/>
      <c r="Z1094" s="31"/>
      <c r="AA1094" s="2"/>
      <c r="AB1094" s="31"/>
      <c r="AC1094" s="31"/>
      <c r="AD1094" s="31"/>
      <c r="AE1094" s="31"/>
      <c r="AF1094" s="31"/>
      <c r="AG1094" s="31"/>
      <c r="AH1094" s="31"/>
      <c r="AI1094" s="31"/>
      <c r="AJ1094" s="31"/>
      <c r="AK1094" s="31"/>
      <c r="AL1094" s="31"/>
      <c r="AM1094" s="31"/>
      <c r="AN1094" s="31"/>
      <c r="AO1094" s="31"/>
      <c r="AP1094" s="31"/>
    </row>
    <row r="1095" ht="15.75" customHeight="1">
      <c r="A1095" s="1321" t="s">
        <v>30</v>
      </c>
      <c r="B1095" s="31"/>
      <c r="C1095" s="31"/>
      <c r="D1095" s="31"/>
      <c r="E1095" s="31"/>
      <c r="F1095" s="31"/>
      <c r="G1095" s="31"/>
      <c r="H1095" s="31"/>
      <c r="I1095" s="31"/>
      <c r="J1095" s="31"/>
      <c r="K1095" s="31"/>
      <c r="L1095" s="31"/>
      <c r="M1095" s="31"/>
      <c r="N1095" s="2"/>
      <c r="O1095" s="31"/>
      <c r="P1095" s="31"/>
      <c r="Q1095" s="31"/>
      <c r="R1095" s="1181"/>
      <c r="S1095" s="31"/>
      <c r="T1095" s="31"/>
      <c r="U1095" s="2"/>
      <c r="V1095" s="11"/>
      <c r="W1095" s="31"/>
      <c r="X1095" s="2"/>
      <c r="Y1095" s="1383"/>
      <c r="Z1095" s="31"/>
      <c r="AA1095" s="2"/>
      <c r="AB1095" s="31"/>
      <c r="AC1095" s="31"/>
      <c r="AD1095" s="31"/>
      <c r="AE1095" s="31"/>
      <c r="AF1095" s="31"/>
      <c r="AG1095" s="31"/>
      <c r="AH1095" s="31"/>
      <c r="AI1095" s="31"/>
      <c r="AJ1095" s="31"/>
      <c r="AK1095" s="31"/>
      <c r="AL1095" s="31"/>
      <c r="AM1095" s="31"/>
      <c r="AN1095" s="31"/>
      <c r="AO1095" s="31"/>
      <c r="AP1095" s="31"/>
    </row>
    <row r="1096" ht="15.75" customHeight="1">
      <c r="A1096" s="1321" t="s">
        <v>30</v>
      </c>
      <c r="B1096" s="31"/>
      <c r="C1096" s="31"/>
      <c r="D1096" s="31"/>
      <c r="E1096" s="31"/>
      <c r="F1096" s="31"/>
      <c r="G1096" s="31"/>
      <c r="H1096" s="31"/>
      <c r="I1096" s="31"/>
      <c r="J1096" s="31"/>
      <c r="K1096" s="31"/>
      <c r="L1096" s="31"/>
      <c r="M1096" s="31"/>
      <c r="N1096" s="2"/>
      <c r="O1096" s="31"/>
      <c r="P1096" s="31"/>
      <c r="Q1096" s="31"/>
      <c r="R1096" s="1181"/>
      <c r="S1096" s="31"/>
      <c r="T1096" s="31"/>
      <c r="U1096" s="2"/>
      <c r="V1096" s="11"/>
      <c r="W1096" s="31"/>
      <c r="X1096" s="2"/>
      <c r="Y1096" s="1383"/>
      <c r="Z1096" s="31"/>
      <c r="AA1096" s="2"/>
      <c r="AB1096" s="31"/>
      <c r="AC1096" s="31"/>
      <c r="AD1096" s="31"/>
      <c r="AE1096" s="31"/>
      <c r="AF1096" s="31"/>
      <c r="AG1096" s="31"/>
      <c r="AH1096" s="31"/>
      <c r="AI1096" s="31"/>
      <c r="AJ1096" s="31"/>
      <c r="AK1096" s="31"/>
      <c r="AL1096" s="31"/>
      <c r="AM1096" s="31"/>
      <c r="AN1096" s="31"/>
      <c r="AO1096" s="31"/>
      <c r="AP1096" s="31"/>
    </row>
    <row r="1097" ht="15.75" customHeight="1">
      <c r="A1097" s="1321" t="s">
        <v>30</v>
      </c>
      <c r="B1097" s="31"/>
      <c r="C1097" s="31"/>
      <c r="D1097" s="31"/>
      <c r="E1097" s="31"/>
      <c r="F1097" s="31"/>
      <c r="G1097" s="31"/>
      <c r="H1097" s="31"/>
      <c r="I1097" s="31"/>
      <c r="J1097" s="31"/>
      <c r="K1097" s="31"/>
      <c r="L1097" s="31"/>
      <c r="M1097" s="31"/>
      <c r="N1097" s="2"/>
      <c r="O1097" s="31"/>
      <c r="P1097" s="31"/>
      <c r="Q1097" s="31"/>
      <c r="R1097" s="1181"/>
      <c r="S1097" s="31"/>
      <c r="T1097" s="31"/>
      <c r="U1097" s="2"/>
      <c r="V1097" s="11"/>
      <c r="W1097" s="31"/>
      <c r="X1097" s="2"/>
      <c r="Y1097" s="1383"/>
      <c r="Z1097" s="31"/>
      <c r="AA1097" s="2"/>
      <c r="AB1097" s="31"/>
      <c r="AC1097" s="31"/>
      <c r="AD1097" s="31"/>
      <c r="AE1097" s="31"/>
      <c r="AF1097" s="31"/>
      <c r="AG1097" s="31"/>
      <c r="AH1097" s="31"/>
      <c r="AI1097" s="31"/>
      <c r="AJ1097" s="31"/>
      <c r="AK1097" s="31"/>
      <c r="AL1097" s="31"/>
      <c r="AM1097" s="31"/>
      <c r="AN1097" s="31"/>
      <c r="AO1097" s="31"/>
      <c r="AP1097" s="31"/>
    </row>
    <row r="1098" ht="15.75" customHeight="1">
      <c r="A1098" s="1321" t="s">
        <v>30</v>
      </c>
      <c r="B1098" s="31"/>
      <c r="C1098" s="31"/>
      <c r="D1098" s="31"/>
      <c r="E1098" s="31"/>
      <c r="F1098" s="31"/>
      <c r="G1098" s="31"/>
      <c r="H1098" s="31"/>
      <c r="I1098" s="31"/>
      <c r="J1098" s="31"/>
      <c r="K1098" s="31"/>
      <c r="L1098" s="31"/>
      <c r="M1098" s="31"/>
      <c r="N1098" s="2"/>
      <c r="O1098" s="31"/>
      <c r="P1098" s="31"/>
      <c r="Q1098" s="31"/>
      <c r="R1098" s="1181"/>
      <c r="S1098" s="31"/>
      <c r="T1098" s="31"/>
      <c r="U1098" s="2"/>
      <c r="V1098" s="11"/>
      <c r="W1098" s="31"/>
      <c r="X1098" s="2"/>
      <c r="Y1098" s="1383"/>
      <c r="Z1098" s="31"/>
      <c r="AA1098" s="2"/>
      <c r="AB1098" s="31"/>
      <c r="AC1098" s="31"/>
      <c r="AD1098" s="31"/>
      <c r="AE1098" s="31"/>
      <c r="AF1098" s="31"/>
      <c r="AG1098" s="31"/>
      <c r="AH1098" s="31"/>
      <c r="AI1098" s="31"/>
      <c r="AJ1098" s="31"/>
      <c r="AK1098" s="31"/>
      <c r="AL1098" s="31"/>
      <c r="AM1098" s="31"/>
      <c r="AN1098" s="31"/>
      <c r="AO1098" s="31"/>
      <c r="AP1098" s="31"/>
    </row>
    <row r="1099" ht="15.75" customHeight="1">
      <c r="A1099" s="1321" t="s">
        <v>30</v>
      </c>
      <c r="B1099" s="31"/>
      <c r="C1099" s="31"/>
      <c r="D1099" s="31"/>
      <c r="E1099" s="31"/>
      <c r="F1099" s="31"/>
      <c r="G1099" s="31"/>
      <c r="H1099" s="31"/>
      <c r="I1099" s="31"/>
      <c r="J1099" s="31"/>
      <c r="K1099" s="31"/>
      <c r="L1099" s="31"/>
      <c r="M1099" s="31"/>
      <c r="N1099" s="2"/>
      <c r="O1099" s="31"/>
      <c r="P1099" s="31"/>
      <c r="Q1099" s="31"/>
      <c r="R1099" s="1181"/>
      <c r="S1099" s="31"/>
      <c r="T1099" s="31"/>
      <c r="U1099" s="2"/>
      <c r="V1099" s="11"/>
      <c r="W1099" s="31"/>
      <c r="X1099" s="2"/>
      <c r="Y1099" s="1383"/>
      <c r="Z1099" s="31"/>
      <c r="AA1099" s="2"/>
      <c r="AB1099" s="31"/>
      <c r="AC1099" s="31"/>
      <c r="AD1099" s="31"/>
      <c r="AE1099" s="31"/>
      <c r="AF1099" s="31"/>
      <c r="AG1099" s="31"/>
      <c r="AH1099" s="31"/>
      <c r="AI1099" s="31"/>
      <c r="AJ1099" s="31"/>
      <c r="AK1099" s="31"/>
      <c r="AL1099" s="31"/>
      <c r="AM1099" s="31"/>
      <c r="AN1099" s="31"/>
      <c r="AO1099" s="31"/>
      <c r="AP1099" s="31"/>
    </row>
    <row r="1100" ht="15.75" customHeight="1">
      <c r="A1100" s="1321" t="s">
        <v>30</v>
      </c>
      <c r="B1100" s="31"/>
      <c r="C1100" s="31"/>
      <c r="D1100" s="31"/>
      <c r="E1100" s="31"/>
      <c r="F1100" s="31"/>
      <c r="G1100" s="31"/>
      <c r="H1100" s="31"/>
      <c r="I1100" s="31"/>
      <c r="J1100" s="31"/>
      <c r="K1100" s="31"/>
      <c r="L1100" s="31"/>
      <c r="M1100" s="31"/>
      <c r="N1100" s="2"/>
      <c r="O1100" s="31"/>
      <c r="P1100" s="31"/>
      <c r="Q1100" s="31"/>
      <c r="R1100" s="1181"/>
      <c r="S1100" s="31"/>
      <c r="T1100" s="31"/>
      <c r="U1100" s="2"/>
      <c r="V1100" s="11"/>
      <c r="W1100" s="31"/>
      <c r="X1100" s="2"/>
      <c r="Y1100" s="1383"/>
      <c r="Z1100" s="31"/>
      <c r="AA1100" s="2"/>
      <c r="AB1100" s="31"/>
      <c r="AC1100" s="31"/>
      <c r="AD1100" s="31"/>
      <c r="AE1100" s="31"/>
      <c r="AF1100" s="31"/>
      <c r="AG1100" s="31"/>
      <c r="AH1100" s="31"/>
      <c r="AI1100" s="31"/>
      <c r="AJ1100" s="31"/>
      <c r="AK1100" s="31"/>
      <c r="AL1100" s="31"/>
      <c r="AM1100" s="31"/>
      <c r="AN1100" s="31"/>
      <c r="AO1100" s="31"/>
      <c r="AP1100" s="31"/>
    </row>
    <row r="1101" ht="15.75" customHeight="1">
      <c r="A1101" s="1321" t="s">
        <v>30</v>
      </c>
      <c r="B1101" s="31"/>
      <c r="C1101" s="31"/>
      <c r="D1101" s="31"/>
      <c r="E1101" s="31"/>
      <c r="F1101" s="31"/>
      <c r="G1101" s="31"/>
      <c r="H1101" s="31"/>
      <c r="I1101" s="31"/>
      <c r="J1101" s="31"/>
      <c r="K1101" s="31"/>
      <c r="L1101" s="31"/>
      <c r="M1101" s="31"/>
      <c r="N1101" s="2"/>
      <c r="O1101" s="31"/>
      <c r="P1101" s="31"/>
      <c r="Q1101" s="31"/>
      <c r="R1101" s="1181"/>
      <c r="S1101" s="31"/>
      <c r="T1101" s="31"/>
      <c r="U1101" s="2"/>
      <c r="V1101" s="11"/>
      <c r="W1101" s="31"/>
      <c r="X1101" s="2"/>
      <c r="Y1101" s="1383"/>
      <c r="Z1101" s="31"/>
      <c r="AA1101" s="2"/>
      <c r="AB1101" s="31"/>
      <c r="AC1101" s="31"/>
      <c r="AD1101" s="31"/>
      <c r="AE1101" s="31"/>
      <c r="AF1101" s="31"/>
      <c r="AG1101" s="31"/>
      <c r="AH1101" s="31"/>
      <c r="AI1101" s="31"/>
      <c r="AJ1101" s="31"/>
      <c r="AK1101" s="31"/>
      <c r="AL1101" s="31"/>
      <c r="AM1101" s="31"/>
      <c r="AN1101" s="31"/>
      <c r="AO1101" s="31"/>
      <c r="AP1101" s="31"/>
    </row>
    <row r="1102" ht="15.75" customHeight="1">
      <c r="A1102" s="1321" t="s">
        <v>30</v>
      </c>
      <c r="B1102" s="31"/>
      <c r="C1102" s="31"/>
      <c r="D1102" s="31"/>
      <c r="E1102" s="31"/>
      <c r="F1102" s="31"/>
      <c r="G1102" s="31"/>
      <c r="H1102" s="31"/>
      <c r="I1102" s="31"/>
      <c r="J1102" s="31"/>
      <c r="K1102" s="31"/>
      <c r="L1102" s="31"/>
      <c r="M1102" s="31"/>
      <c r="N1102" s="2"/>
      <c r="O1102" s="31"/>
      <c r="P1102" s="31"/>
      <c r="Q1102" s="31"/>
      <c r="R1102" s="1181"/>
      <c r="S1102" s="31"/>
      <c r="T1102" s="31"/>
      <c r="U1102" s="2"/>
      <c r="V1102" s="11"/>
      <c r="W1102" s="31"/>
      <c r="X1102" s="2"/>
      <c r="Y1102" s="1383"/>
      <c r="Z1102" s="31"/>
      <c r="AA1102" s="2"/>
      <c r="AB1102" s="31"/>
      <c r="AC1102" s="31"/>
      <c r="AD1102" s="31"/>
      <c r="AE1102" s="31"/>
      <c r="AF1102" s="31"/>
      <c r="AG1102" s="31"/>
      <c r="AH1102" s="31"/>
      <c r="AI1102" s="31"/>
      <c r="AJ1102" s="31"/>
      <c r="AK1102" s="31"/>
      <c r="AL1102" s="31"/>
      <c r="AM1102" s="31"/>
      <c r="AN1102" s="31"/>
      <c r="AO1102" s="31"/>
      <c r="AP1102" s="31"/>
    </row>
    <row r="1103" ht="15.75" customHeight="1">
      <c r="A1103" s="1321" t="s">
        <v>30</v>
      </c>
      <c r="B1103" s="31"/>
      <c r="C1103" s="31"/>
      <c r="D1103" s="31"/>
      <c r="E1103" s="31"/>
      <c r="F1103" s="31"/>
      <c r="G1103" s="31"/>
      <c r="H1103" s="31"/>
      <c r="I1103" s="31"/>
      <c r="J1103" s="31"/>
      <c r="K1103" s="31"/>
      <c r="L1103" s="31"/>
      <c r="M1103" s="31"/>
      <c r="N1103" s="2"/>
      <c r="O1103" s="31"/>
      <c r="P1103" s="31"/>
      <c r="Q1103" s="31"/>
      <c r="R1103" s="1181"/>
      <c r="S1103" s="31"/>
      <c r="T1103" s="31"/>
      <c r="U1103" s="2"/>
      <c r="V1103" s="11"/>
      <c r="W1103" s="31"/>
      <c r="X1103" s="2"/>
      <c r="Y1103" s="1383"/>
      <c r="Z1103" s="31"/>
      <c r="AA1103" s="2"/>
      <c r="AB1103" s="31"/>
      <c r="AC1103" s="31"/>
      <c r="AD1103" s="31"/>
      <c r="AE1103" s="31"/>
      <c r="AF1103" s="31"/>
      <c r="AG1103" s="31"/>
      <c r="AH1103" s="31"/>
      <c r="AI1103" s="31"/>
      <c r="AJ1103" s="31"/>
      <c r="AK1103" s="31"/>
      <c r="AL1103" s="31"/>
      <c r="AM1103" s="31"/>
      <c r="AN1103" s="31"/>
      <c r="AO1103" s="31"/>
      <c r="AP1103" s="31"/>
    </row>
    <row r="1104" ht="15.75" customHeight="1">
      <c r="A1104" s="1321" t="s">
        <v>30</v>
      </c>
      <c r="B1104" s="31"/>
      <c r="C1104" s="31"/>
      <c r="D1104" s="31"/>
      <c r="E1104" s="31"/>
      <c r="F1104" s="31"/>
      <c r="G1104" s="31"/>
      <c r="H1104" s="31"/>
      <c r="I1104" s="31"/>
      <c r="J1104" s="31"/>
      <c r="K1104" s="31"/>
      <c r="L1104" s="31"/>
      <c r="M1104" s="31"/>
      <c r="N1104" s="2"/>
      <c r="O1104" s="31"/>
      <c r="P1104" s="31"/>
      <c r="Q1104" s="31"/>
      <c r="R1104" s="1181"/>
      <c r="S1104" s="31"/>
      <c r="T1104" s="31"/>
      <c r="U1104" s="2"/>
      <c r="V1104" s="11"/>
      <c r="W1104" s="31"/>
      <c r="X1104" s="2"/>
      <c r="Y1104" s="1383"/>
      <c r="Z1104" s="31"/>
      <c r="AA1104" s="2"/>
      <c r="AB1104" s="31"/>
      <c r="AC1104" s="31"/>
      <c r="AD1104" s="31"/>
      <c r="AE1104" s="31"/>
      <c r="AF1104" s="31"/>
      <c r="AG1104" s="31"/>
      <c r="AH1104" s="31"/>
      <c r="AI1104" s="31"/>
      <c r="AJ1104" s="31"/>
      <c r="AK1104" s="31"/>
      <c r="AL1104" s="31"/>
      <c r="AM1104" s="31"/>
      <c r="AN1104" s="31"/>
      <c r="AO1104" s="31"/>
      <c r="AP1104" s="31"/>
    </row>
    <row r="1105" ht="15.75" customHeight="1">
      <c r="A1105" s="1321" t="s">
        <v>30</v>
      </c>
      <c r="B1105" s="31"/>
      <c r="C1105" s="31"/>
      <c r="D1105" s="31"/>
      <c r="E1105" s="31"/>
      <c r="F1105" s="31"/>
      <c r="G1105" s="31"/>
      <c r="H1105" s="31"/>
      <c r="I1105" s="31"/>
      <c r="J1105" s="31"/>
      <c r="K1105" s="31"/>
      <c r="L1105" s="31"/>
      <c r="M1105" s="31"/>
      <c r="N1105" s="2"/>
      <c r="O1105" s="31"/>
      <c r="P1105" s="31"/>
      <c r="Q1105" s="31"/>
      <c r="R1105" s="1181"/>
      <c r="S1105" s="31"/>
      <c r="T1105" s="31"/>
      <c r="U1105" s="2"/>
      <c r="V1105" s="11"/>
      <c r="W1105" s="31"/>
      <c r="X1105" s="2"/>
      <c r="Y1105" s="1383"/>
      <c r="Z1105" s="31"/>
      <c r="AA1105" s="2"/>
      <c r="AB1105" s="31"/>
      <c r="AC1105" s="31"/>
      <c r="AD1105" s="31"/>
      <c r="AE1105" s="31"/>
      <c r="AF1105" s="31"/>
      <c r="AG1105" s="31"/>
      <c r="AH1105" s="31"/>
      <c r="AI1105" s="31"/>
      <c r="AJ1105" s="31"/>
      <c r="AK1105" s="31"/>
      <c r="AL1105" s="31"/>
      <c r="AM1105" s="31"/>
      <c r="AN1105" s="31"/>
      <c r="AO1105" s="31"/>
      <c r="AP1105" s="31"/>
    </row>
    <row r="1106" ht="15.75" customHeight="1">
      <c r="A1106" s="1321" t="s">
        <v>30</v>
      </c>
      <c r="B1106" s="31"/>
      <c r="C1106" s="31"/>
      <c r="D1106" s="31"/>
      <c r="E1106" s="31"/>
      <c r="F1106" s="31"/>
      <c r="G1106" s="31"/>
      <c r="H1106" s="31"/>
      <c r="I1106" s="31"/>
      <c r="J1106" s="31"/>
      <c r="K1106" s="31"/>
      <c r="L1106" s="31"/>
      <c r="M1106" s="31"/>
      <c r="N1106" s="2"/>
      <c r="O1106" s="31"/>
      <c r="P1106" s="31"/>
      <c r="Q1106" s="31"/>
      <c r="R1106" s="1181"/>
      <c r="S1106" s="31"/>
      <c r="T1106" s="31"/>
      <c r="U1106" s="2"/>
      <c r="V1106" s="11"/>
      <c r="W1106" s="31"/>
      <c r="X1106" s="2"/>
      <c r="Y1106" s="1383"/>
      <c r="Z1106" s="31"/>
      <c r="AA1106" s="2"/>
      <c r="AB1106" s="31"/>
      <c r="AC1106" s="31"/>
      <c r="AD1106" s="31"/>
      <c r="AE1106" s="31"/>
      <c r="AF1106" s="31"/>
      <c r="AG1106" s="31"/>
      <c r="AH1106" s="31"/>
      <c r="AI1106" s="31"/>
      <c r="AJ1106" s="31"/>
      <c r="AK1106" s="31"/>
      <c r="AL1106" s="31"/>
      <c r="AM1106" s="31"/>
      <c r="AN1106" s="31"/>
      <c r="AO1106" s="31"/>
      <c r="AP1106" s="31"/>
    </row>
    <row r="1107" ht="15.75" customHeight="1">
      <c r="A1107" s="1321" t="s">
        <v>30</v>
      </c>
      <c r="B1107" s="31"/>
      <c r="C1107" s="31"/>
      <c r="D1107" s="31"/>
      <c r="E1107" s="31"/>
      <c r="F1107" s="31"/>
      <c r="G1107" s="31"/>
      <c r="H1107" s="31"/>
      <c r="I1107" s="31"/>
      <c r="J1107" s="31"/>
      <c r="K1107" s="31"/>
      <c r="L1107" s="31"/>
      <c r="M1107" s="31"/>
      <c r="N1107" s="2"/>
      <c r="O1107" s="31"/>
      <c r="P1107" s="31"/>
      <c r="Q1107" s="31"/>
      <c r="R1107" s="1181"/>
      <c r="S1107" s="31"/>
      <c r="T1107" s="31"/>
      <c r="U1107" s="2"/>
      <c r="V1107" s="11"/>
      <c r="W1107" s="31"/>
      <c r="X1107" s="2"/>
      <c r="Y1107" s="1383"/>
      <c r="Z1107" s="31"/>
      <c r="AA1107" s="2"/>
      <c r="AB1107" s="31"/>
      <c r="AC1107" s="31"/>
      <c r="AD1107" s="31"/>
      <c r="AE1107" s="31"/>
      <c r="AF1107" s="31"/>
      <c r="AG1107" s="31"/>
      <c r="AH1107" s="31"/>
      <c r="AI1107" s="31"/>
      <c r="AJ1107" s="31"/>
      <c r="AK1107" s="31"/>
      <c r="AL1107" s="31"/>
      <c r="AM1107" s="31"/>
      <c r="AN1107" s="31"/>
      <c r="AO1107" s="31"/>
      <c r="AP1107" s="31"/>
    </row>
    <row r="1108" ht="15.75" customHeight="1">
      <c r="A1108" s="1321" t="s">
        <v>30</v>
      </c>
      <c r="B1108" s="31"/>
      <c r="C1108" s="31"/>
      <c r="D1108" s="31"/>
      <c r="E1108" s="31"/>
      <c r="F1108" s="31"/>
      <c r="G1108" s="31"/>
      <c r="H1108" s="31"/>
      <c r="I1108" s="31"/>
      <c r="J1108" s="31"/>
      <c r="K1108" s="31"/>
      <c r="L1108" s="31"/>
      <c r="M1108" s="31"/>
      <c r="N1108" s="2"/>
      <c r="O1108" s="31"/>
      <c r="P1108" s="31"/>
      <c r="Q1108" s="31"/>
      <c r="R1108" s="1181"/>
      <c r="S1108" s="31"/>
      <c r="T1108" s="31"/>
      <c r="U1108" s="2"/>
      <c r="V1108" s="11"/>
      <c r="W1108" s="31"/>
      <c r="X1108" s="2"/>
      <c r="Y1108" s="1383"/>
      <c r="Z1108" s="31"/>
      <c r="AA1108" s="2"/>
      <c r="AB1108" s="31"/>
      <c r="AC1108" s="31"/>
      <c r="AD1108" s="31"/>
      <c r="AE1108" s="31"/>
      <c r="AF1108" s="31"/>
      <c r="AG1108" s="31"/>
      <c r="AH1108" s="31"/>
      <c r="AI1108" s="31"/>
      <c r="AJ1108" s="31"/>
      <c r="AK1108" s="31"/>
      <c r="AL1108" s="31"/>
      <c r="AM1108" s="31"/>
      <c r="AN1108" s="31"/>
      <c r="AO1108" s="31"/>
      <c r="AP1108" s="31"/>
    </row>
    <row r="1109" ht="15.75" customHeight="1">
      <c r="A1109" s="1321" t="s">
        <v>30</v>
      </c>
      <c r="B1109" s="31"/>
      <c r="C1109" s="31"/>
      <c r="D1109" s="31"/>
      <c r="E1109" s="31"/>
      <c r="F1109" s="31"/>
      <c r="G1109" s="31"/>
      <c r="H1109" s="31"/>
      <c r="I1109" s="31"/>
      <c r="J1109" s="31"/>
      <c r="K1109" s="31"/>
      <c r="L1109" s="31"/>
      <c r="M1109" s="31"/>
      <c r="N1109" s="2"/>
      <c r="O1109" s="31"/>
      <c r="P1109" s="31"/>
      <c r="Q1109" s="31"/>
      <c r="R1109" s="1181"/>
      <c r="S1109" s="31"/>
      <c r="T1109" s="31"/>
      <c r="U1109" s="2"/>
      <c r="V1109" s="11"/>
      <c r="W1109" s="31"/>
      <c r="X1109" s="2"/>
      <c r="Y1109" s="1383"/>
      <c r="Z1109" s="31"/>
      <c r="AA1109" s="2"/>
      <c r="AB1109" s="31"/>
      <c r="AC1109" s="31"/>
      <c r="AD1109" s="31"/>
      <c r="AE1109" s="31"/>
      <c r="AF1109" s="31"/>
      <c r="AG1109" s="31"/>
      <c r="AH1109" s="31"/>
      <c r="AI1109" s="31"/>
      <c r="AJ1109" s="31"/>
      <c r="AK1109" s="31"/>
      <c r="AL1109" s="31"/>
      <c r="AM1109" s="31"/>
      <c r="AN1109" s="31"/>
      <c r="AO1109" s="31"/>
      <c r="AP1109" s="31"/>
    </row>
    <row r="1110" ht="15.75" customHeight="1">
      <c r="A1110" s="1321" t="s">
        <v>30</v>
      </c>
      <c r="B1110" s="31"/>
      <c r="C1110" s="31"/>
      <c r="D1110" s="31"/>
      <c r="E1110" s="31"/>
      <c r="F1110" s="31"/>
      <c r="G1110" s="31"/>
      <c r="H1110" s="31"/>
      <c r="I1110" s="31"/>
      <c r="J1110" s="31"/>
      <c r="K1110" s="31"/>
      <c r="L1110" s="31"/>
      <c r="M1110" s="31"/>
      <c r="N1110" s="2"/>
      <c r="O1110" s="31"/>
      <c r="P1110" s="31"/>
      <c r="Q1110" s="31"/>
      <c r="R1110" s="1181"/>
      <c r="S1110" s="31"/>
      <c r="T1110" s="31"/>
      <c r="U1110" s="2"/>
      <c r="V1110" s="11"/>
      <c r="W1110" s="31"/>
      <c r="X1110" s="2"/>
      <c r="Y1110" s="1383"/>
      <c r="Z1110" s="31"/>
      <c r="AA1110" s="2"/>
      <c r="AB1110" s="31"/>
      <c r="AC1110" s="31"/>
      <c r="AD1110" s="31"/>
      <c r="AE1110" s="31"/>
      <c r="AF1110" s="31"/>
      <c r="AG1110" s="31"/>
      <c r="AH1110" s="31"/>
      <c r="AI1110" s="31"/>
      <c r="AJ1110" s="31"/>
      <c r="AK1110" s="31"/>
      <c r="AL1110" s="31"/>
      <c r="AM1110" s="31"/>
      <c r="AN1110" s="31"/>
      <c r="AO1110" s="31"/>
      <c r="AP1110" s="31"/>
    </row>
    <row r="1111" ht="15.75" customHeight="1">
      <c r="A1111" s="1321" t="s">
        <v>30</v>
      </c>
      <c r="B1111" s="31"/>
      <c r="C1111" s="31"/>
      <c r="D1111" s="31"/>
      <c r="E1111" s="31"/>
      <c r="F1111" s="31"/>
      <c r="G1111" s="31"/>
      <c r="H1111" s="31"/>
      <c r="I1111" s="31"/>
      <c r="J1111" s="31"/>
      <c r="K1111" s="31"/>
      <c r="L1111" s="31"/>
      <c r="M1111" s="31"/>
      <c r="N1111" s="2"/>
      <c r="O1111" s="31"/>
      <c r="P1111" s="31"/>
      <c r="Q1111" s="31"/>
      <c r="R1111" s="1181"/>
      <c r="S1111" s="31"/>
      <c r="T1111" s="31"/>
      <c r="U1111" s="2"/>
      <c r="V1111" s="11"/>
      <c r="W1111" s="31"/>
      <c r="X1111" s="2"/>
      <c r="Y1111" s="1383"/>
      <c r="Z1111" s="31"/>
      <c r="AA1111" s="2"/>
      <c r="AB1111" s="31"/>
      <c r="AC1111" s="31"/>
      <c r="AD1111" s="31"/>
      <c r="AE1111" s="31"/>
      <c r="AF1111" s="31"/>
      <c r="AG1111" s="31"/>
      <c r="AH1111" s="31"/>
      <c r="AI1111" s="31"/>
      <c r="AJ1111" s="31"/>
      <c r="AK1111" s="31"/>
      <c r="AL1111" s="31"/>
      <c r="AM1111" s="31"/>
      <c r="AN1111" s="31"/>
      <c r="AO1111" s="31"/>
      <c r="AP1111" s="31"/>
    </row>
    <row r="1112" ht="15.75" customHeight="1">
      <c r="A1112" s="1321" t="s">
        <v>30</v>
      </c>
      <c r="B1112" s="31"/>
      <c r="C1112" s="31"/>
      <c r="D1112" s="31"/>
      <c r="E1112" s="31"/>
      <c r="F1112" s="31"/>
      <c r="G1112" s="31"/>
      <c r="H1112" s="31"/>
      <c r="I1112" s="31"/>
      <c r="J1112" s="31"/>
      <c r="K1112" s="31"/>
      <c r="L1112" s="31"/>
      <c r="M1112" s="31"/>
      <c r="N1112" s="2"/>
      <c r="O1112" s="31"/>
      <c r="P1112" s="31"/>
      <c r="Q1112" s="31"/>
      <c r="R1112" s="1181"/>
      <c r="S1112" s="31"/>
      <c r="T1112" s="31"/>
      <c r="U1112" s="2"/>
      <c r="V1112" s="11"/>
      <c r="W1112" s="31"/>
      <c r="X1112" s="2"/>
      <c r="Y1112" s="1383"/>
      <c r="Z1112" s="31"/>
      <c r="AA1112" s="2"/>
      <c r="AB1112" s="31"/>
      <c r="AC1112" s="31"/>
      <c r="AD1112" s="31"/>
      <c r="AE1112" s="31"/>
      <c r="AF1112" s="31"/>
      <c r="AG1112" s="31"/>
      <c r="AH1112" s="31"/>
      <c r="AI1112" s="31"/>
      <c r="AJ1112" s="31"/>
      <c r="AK1112" s="31"/>
      <c r="AL1112" s="31"/>
      <c r="AM1112" s="31"/>
      <c r="AN1112" s="31"/>
      <c r="AO1112" s="31"/>
      <c r="AP1112" s="31"/>
    </row>
    <row r="1113" ht="15.75" customHeight="1">
      <c r="A1113" s="1321" t="s">
        <v>30</v>
      </c>
      <c r="B1113" s="31"/>
      <c r="C1113" s="31"/>
      <c r="D1113" s="31"/>
      <c r="E1113" s="31"/>
      <c r="F1113" s="31"/>
      <c r="G1113" s="31"/>
      <c r="H1113" s="31"/>
      <c r="I1113" s="31"/>
      <c r="J1113" s="31"/>
      <c r="K1113" s="31"/>
      <c r="L1113" s="31"/>
      <c r="M1113" s="31"/>
      <c r="N1113" s="2"/>
      <c r="O1113" s="31"/>
      <c r="P1113" s="31"/>
      <c r="Q1113" s="31"/>
      <c r="R1113" s="1181"/>
      <c r="S1113" s="31"/>
      <c r="T1113" s="31"/>
      <c r="U1113" s="2"/>
      <c r="V1113" s="11"/>
      <c r="W1113" s="31"/>
      <c r="X1113" s="2"/>
      <c r="Y1113" s="1383"/>
      <c r="Z1113" s="31"/>
      <c r="AA1113" s="2"/>
      <c r="AB1113" s="31"/>
      <c r="AC1113" s="31"/>
      <c r="AD1113" s="31"/>
      <c r="AE1113" s="31"/>
      <c r="AF1113" s="31"/>
      <c r="AG1113" s="31"/>
      <c r="AH1113" s="31"/>
      <c r="AI1113" s="31"/>
      <c r="AJ1113" s="31"/>
      <c r="AK1113" s="31"/>
      <c r="AL1113" s="31"/>
      <c r="AM1113" s="31"/>
      <c r="AN1113" s="31"/>
      <c r="AO1113" s="31"/>
      <c r="AP1113" s="31"/>
    </row>
    <row r="1114" ht="15.75" customHeight="1">
      <c r="A1114" s="1321" t="s">
        <v>30</v>
      </c>
      <c r="B1114" s="31"/>
      <c r="C1114" s="31"/>
      <c r="D1114" s="31"/>
      <c r="E1114" s="31"/>
      <c r="F1114" s="31"/>
      <c r="G1114" s="31"/>
      <c r="H1114" s="31"/>
      <c r="I1114" s="31"/>
      <c r="J1114" s="31"/>
      <c r="K1114" s="31"/>
      <c r="L1114" s="31"/>
      <c r="M1114" s="31"/>
      <c r="N1114" s="2"/>
      <c r="O1114" s="31"/>
      <c r="P1114" s="31"/>
      <c r="Q1114" s="31"/>
      <c r="R1114" s="1181"/>
      <c r="S1114" s="31"/>
      <c r="T1114" s="31"/>
      <c r="U1114" s="2"/>
      <c r="V1114" s="11"/>
      <c r="W1114" s="31"/>
      <c r="X1114" s="2"/>
      <c r="Y1114" s="1383"/>
      <c r="Z1114" s="31"/>
      <c r="AA1114" s="2"/>
      <c r="AB1114" s="31"/>
      <c r="AC1114" s="31"/>
      <c r="AD1114" s="31"/>
      <c r="AE1114" s="31"/>
      <c r="AF1114" s="31"/>
      <c r="AG1114" s="31"/>
      <c r="AH1114" s="31"/>
      <c r="AI1114" s="31"/>
      <c r="AJ1114" s="31"/>
      <c r="AK1114" s="31"/>
      <c r="AL1114" s="31"/>
      <c r="AM1114" s="31"/>
      <c r="AN1114" s="31"/>
      <c r="AO1114" s="31"/>
      <c r="AP1114" s="31"/>
    </row>
    <row r="1115" ht="15.75" customHeight="1">
      <c r="A1115" s="1321" t="s">
        <v>30</v>
      </c>
      <c r="B1115" s="31"/>
      <c r="C1115" s="31"/>
      <c r="D1115" s="31"/>
      <c r="E1115" s="31"/>
      <c r="F1115" s="31"/>
      <c r="G1115" s="31"/>
      <c r="H1115" s="31"/>
      <c r="I1115" s="31"/>
      <c r="J1115" s="31"/>
      <c r="K1115" s="31"/>
      <c r="L1115" s="31"/>
      <c r="M1115" s="31"/>
      <c r="N1115" s="2"/>
      <c r="O1115" s="31"/>
      <c r="P1115" s="31"/>
      <c r="Q1115" s="31"/>
      <c r="R1115" s="1181"/>
      <c r="S1115" s="31"/>
      <c r="T1115" s="31"/>
      <c r="U1115" s="2"/>
      <c r="V1115" s="11"/>
      <c r="W1115" s="31"/>
      <c r="X1115" s="2"/>
      <c r="Y1115" s="1383"/>
      <c r="Z1115" s="31"/>
      <c r="AA1115" s="2"/>
      <c r="AB1115" s="31"/>
      <c r="AC1115" s="31"/>
      <c r="AD1115" s="31"/>
      <c r="AE1115" s="31"/>
      <c r="AF1115" s="31"/>
      <c r="AG1115" s="31"/>
      <c r="AH1115" s="31"/>
      <c r="AI1115" s="31"/>
      <c r="AJ1115" s="31"/>
      <c r="AK1115" s="31"/>
      <c r="AL1115" s="31"/>
      <c r="AM1115" s="31"/>
      <c r="AN1115" s="31"/>
      <c r="AO1115" s="31"/>
      <c r="AP1115" s="31"/>
    </row>
    <row r="1116" ht="15.75" customHeight="1">
      <c r="A1116" s="1321" t="s">
        <v>30</v>
      </c>
      <c r="B1116" s="31"/>
      <c r="C1116" s="31"/>
      <c r="D1116" s="31"/>
      <c r="E1116" s="31"/>
      <c r="F1116" s="31"/>
      <c r="G1116" s="31"/>
      <c r="H1116" s="31"/>
      <c r="I1116" s="31"/>
      <c r="J1116" s="31"/>
      <c r="K1116" s="31"/>
      <c r="L1116" s="31"/>
      <c r="M1116" s="31"/>
      <c r="N1116" s="2"/>
      <c r="O1116" s="31"/>
      <c r="P1116" s="31"/>
      <c r="Q1116" s="31"/>
      <c r="R1116" s="1181"/>
      <c r="S1116" s="31"/>
      <c r="T1116" s="31"/>
      <c r="U1116" s="2"/>
      <c r="V1116" s="11"/>
      <c r="W1116" s="31"/>
      <c r="X1116" s="2"/>
      <c r="Y1116" s="1383"/>
      <c r="Z1116" s="31"/>
      <c r="AA1116" s="2"/>
      <c r="AB1116" s="31"/>
      <c r="AC1116" s="31"/>
      <c r="AD1116" s="31"/>
      <c r="AE1116" s="31"/>
      <c r="AF1116" s="31"/>
      <c r="AG1116" s="31"/>
      <c r="AH1116" s="31"/>
      <c r="AI1116" s="31"/>
      <c r="AJ1116" s="31"/>
      <c r="AK1116" s="31"/>
      <c r="AL1116" s="31"/>
      <c r="AM1116" s="31"/>
      <c r="AN1116" s="31"/>
      <c r="AO1116" s="31"/>
      <c r="AP1116" s="31"/>
    </row>
    <row r="1117" ht="15.75" customHeight="1">
      <c r="A1117" s="1321" t="s">
        <v>30</v>
      </c>
      <c r="B1117" s="31"/>
      <c r="C1117" s="31"/>
      <c r="D1117" s="31"/>
      <c r="E1117" s="31"/>
      <c r="F1117" s="31"/>
      <c r="G1117" s="31"/>
      <c r="H1117" s="31"/>
      <c r="I1117" s="31"/>
      <c r="J1117" s="31"/>
      <c r="K1117" s="31"/>
      <c r="L1117" s="31"/>
      <c r="M1117" s="31"/>
      <c r="N1117" s="2"/>
      <c r="O1117" s="31"/>
      <c r="P1117" s="31"/>
      <c r="Q1117" s="31"/>
      <c r="R1117" s="1181"/>
      <c r="S1117" s="31"/>
      <c r="T1117" s="31"/>
      <c r="U1117" s="2"/>
      <c r="V1117" s="11"/>
      <c r="W1117" s="31"/>
      <c r="X1117" s="2"/>
      <c r="Y1117" s="1383"/>
      <c r="Z1117" s="31"/>
      <c r="AA1117" s="2"/>
      <c r="AB1117" s="31"/>
      <c r="AC1117" s="31"/>
      <c r="AD1117" s="31"/>
      <c r="AE1117" s="31"/>
      <c r="AF1117" s="31"/>
      <c r="AG1117" s="31"/>
      <c r="AH1117" s="31"/>
      <c r="AI1117" s="31"/>
      <c r="AJ1117" s="31"/>
      <c r="AK1117" s="31"/>
      <c r="AL1117" s="31"/>
      <c r="AM1117" s="31"/>
      <c r="AN1117" s="31"/>
      <c r="AO1117" s="31"/>
      <c r="AP1117" s="31"/>
    </row>
    <row r="1118" ht="15.75" customHeight="1">
      <c r="A1118" s="1321" t="s">
        <v>30</v>
      </c>
      <c r="B1118" s="31"/>
      <c r="C1118" s="31"/>
      <c r="D1118" s="31"/>
      <c r="E1118" s="31"/>
      <c r="F1118" s="31"/>
      <c r="G1118" s="31"/>
      <c r="H1118" s="31"/>
      <c r="I1118" s="31"/>
      <c r="J1118" s="31"/>
      <c r="K1118" s="31"/>
      <c r="L1118" s="31"/>
      <c r="M1118" s="31"/>
      <c r="N1118" s="2"/>
      <c r="O1118" s="31"/>
      <c r="P1118" s="31"/>
      <c r="Q1118" s="31"/>
      <c r="R1118" s="1181"/>
      <c r="S1118" s="31"/>
      <c r="T1118" s="31"/>
      <c r="U1118" s="2"/>
      <c r="V1118" s="11"/>
      <c r="W1118" s="31"/>
      <c r="X1118" s="2"/>
      <c r="Y1118" s="1383"/>
      <c r="Z1118" s="31"/>
      <c r="AA1118" s="2"/>
      <c r="AB1118" s="31"/>
      <c r="AC1118" s="31"/>
      <c r="AD1118" s="31"/>
      <c r="AE1118" s="31"/>
      <c r="AF1118" s="31"/>
      <c r="AG1118" s="31"/>
      <c r="AH1118" s="31"/>
      <c r="AI1118" s="31"/>
      <c r="AJ1118" s="31"/>
      <c r="AK1118" s="31"/>
      <c r="AL1118" s="31"/>
      <c r="AM1118" s="31"/>
      <c r="AN1118" s="31"/>
      <c r="AO1118" s="31"/>
      <c r="AP1118" s="31"/>
    </row>
    <row r="1119" ht="15.75" customHeight="1">
      <c r="A1119" s="1321" t="s">
        <v>30</v>
      </c>
      <c r="B1119" s="31"/>
      <c r="C1119" s="31"/>
      <c r="D1119" s="31"/>
      <c r="E1119" s="31"/>
      <c r="F1119" s="31"/>
      <c r="G1119" s="31"/>
      <c r="H1119" s="31"/>
      <c r="I1119" s="31"/>
      <c r="J1119" s="31"/>
      <c r="K1119" s="31"/>
      <c r="L1119" s="31"/>
      <c r="M1119" s="31"/>
      <c r="N1119" s="2"/>
      <c r="O1119" s="31"/>
      <c r="P1119" s="31"/>
      <c r="Q1119" s="31"/>
      <c r="R1119" s="1181"/>
      <c r="S1119" s="31"/>
      <c r="T1119" s="31"/>
      <c r="U1119" s="2"/>
      <c r="V1119" s="11"/>
      <c r="W1119" s="31"/>
      <c r="X1119" s="2"/>
      <c r="Y1119" s="1383"/>
      <c r="Z1119" s="31"/>
      <c r="AA1119" s="2"/>
      <c r="AB1119" s="31"/>
      <c r="AC1119" s="31"/>
      <c r="AD1119" s="31"/>
      <c r="AE1119" s="31"/>
      <c r="AF1119" s="31"/>
      <c r="AG1119" s="31"/>
      <c r="AH1119" s="31"/>
      <c r="AI1119" s="31"/>
      <c r="AJ1119" s="31"/>
      <c r="AK1119" s="31"/>
      <c r="AL1119" s="31"/>
      <c r="AM1119" s="31"/>
      <c r="AN1119" s="31"/>
      <c r="AO1119" s="31"/>
      <c r="AP1119" s="31"/>
    </row>
    <row r="1120" ht="15.75" customHeight="1">
      <c r="A1120" s="1321" t="s">
        <v>30</v>
      </c>
      <c r="B1120" s="31"/>
      <c r="C1120" s="31"/>
      <c r="D1120" s="31"/>
      <c r="E1120" s="31"/>
      <c r="F1120" s="31"/>
      <c r="G1120" s="31"/>
      <c r="H1120" s="31"/>
      <c r="I1120" s="31"/>
      <c r="J1120" s="31"/>
      <c r="K1120" s="31"/>
      <c r="L1120" s="31"/>
      <c r="M1120" s="31"/>
      <c r="N1120" s="2"/>
      <c r="O1120" s="31"/>
      <c r="P1120" s="31"/>
      <c r="Q1120" s="31"/>
      <c r="R1120" s="1181"/>
      <c r="S1120" s="31"/>
      <c r="T1120" s="31"/>
      <c r="U1120" s="2"/>
      <c r="V1120" s="11"/>
      <c r="W1120" s="31"/>
      <c r="X1120" s="2"/>
      <c r="Y1120" s="1383"/>
      <c r="Z1120" s="31"/>
      <c r="AA1120" s="2"/>
      <c r="AB1120" s="31"/>
      <c r="AC1120" s="31"/>
      <c r="AD1120" s="31"/>
      <c r="AE1120" s="31"/>
      <c r="AF1120" s="31"/>
      <c r="AG1120" s="31"/>
      <c r="AH1120" s="31"/>
      <c r="AI1120" s="31"/>
      <c r="AJ1120" s="31"/>
      <c r="AK1120" s="31"/>
      <c r="AL1120" s="31"/>
      <c r="AM1120" s="31"/>
      <c r="AN1120" s="31"/>
      <c r="AO1120" s="31"/>
      <c r="AP1120" s="31"/>
    </row>
    <row r="1121" ht="15.75" customHeight="1">
      <c r="A1121" s="1321" t="s">
        <v>30</v>
      </c>
      <c r="B1121" s="31"/>
      <c r="C1121" s="31"/>
      <c r="D1121" s="31"/>
      <c r="E1121" s="31"/>
      <c r="F1121" s="31"/>
      <c r="G1121" s="31"/>
      <c r="H1121" s="31"/>
      <c r="I1121" s="31"/>
      <c r="J1121" s="31"/>
      <c r="K1121" s="31"/>
      <c r="L1121" s="31"/>
      <c r="M1121" s="31"/>
      <c r="N1121" s="2"/>
      <c r="O1121" s="31"/>
      <c r="P1121" s="31"/>
      <c r="Q1121" s="31"/>
      <c r="R1121" s="1181"/>
      <c r="S1121" s="31"/>
      <c r="T1121" s="31"/>
      <c r="U1121" s="2"/>
      <c r="V1121" s="11"/>
      <c r="W1121" s="31"/>
      <c r="X1121" s="2"/>
      <c r="Y1121" s="1383"/>
      <c r="Z1121" s="31"/>
      <c r="AA1121" s="2"/>
      <c r="AB1121" s="31"/>
      <c r="AC1121" s="31"/>
      <c r="AD1121" s="31"/>
      <c r="AE1121" s="31"/>
      <c r="AF1121" s="31"/>
      <c r="AG1121" s="31"/>
      <c r="AH1121" s="31"/>
      <c r="AI1121" s="31"/>
      <c r="AJ1121" s="31"/>
      <c r="AK1121" s="31"/>
      <c r="AL1121" s="31"/>
      <c r="AM1121" s="31"/>
      <c r="AN1121" s="31"/>
      <c r="AO1121" s="31"/>
      <c r="AP1121" s="31"/>
    </row>
    <row r="1122" ht="15.75" customHeight="1">
      <c r="A1122" s="1321" t="s">
        <v>30</v>
      </c>
      <c r="B1122" s="31"/>
      <c r="C1122" s="31"/>
      <c r="D1122" s="31"/>
      <c r="E1122" s="31"/>
      <c r="F1122" s="31"/>
      <c r="G1122" s="31"/>
      <c r="H1122" s="31"/>
      <c r="I1122" s="31"/>
      <c r="J1122" s="31"/>
      <c r="K1122" s="31"/>
      <c r="L1122" s="31"/>
      <c r="M1122" s="31"/>
      <c r="N1122" s="2"/>
      <c r="O1122" s="31"/>
      <c r="P1122" s="31"/>
      <c r="Q1122" s="31"/>
      <c r="R1122" s="1181"/>
      <c r="S1122" s="31"/>
      <c r="T1122" s="31"/>
      <c r="U1122" s="2"/>
      <c r="V1122" s="11"/>
      <c r="W1122" s="31"/>
      <c r="X1122" s="2"/>
      <c r="Y1122" s="1383"/>
      <c r="Z1122" s="31"/>
      <c r="AA1122" s="2"/>
      <c r="AB1122" s="31"/>
      <c r="AC1122" s="31"/>
      <c r="AD1122" s="31"/>
      <c r="AE1122" s="31"/>
      <c r="AF1122" s="31"/>
      <c r="AG1122" s="31"/>
      <c r="AH1122" s="31"/>
      <c r="AI1122" s="31"/>
      <c r="AJ1122" s="31"/>
      <c r="AK1122" s="31"/>
      <c r="AL1122" s="31"/>
      <c r="AM1122" s="31"/>
      <c r="AN1122" s="31"/>
      <c r="AO1122" s="31"/>
      <c r="AP1122" s="31"/>
    </row>
    <row r="1123" ht="15.75" customHeight="1">
      <c r="A1123" s="1321" t="s">
        <v>30</v>
      </c>
      <c r="B1123" s="31"/>
      <c r="C1123" s="31"/>
      <c r="D1123" s="31"/>
      <c r="E1123" s="31"/>
      <c r="F1123" s="31"/>
      <c r="G1123" s="31"/>
      <c r="H1123" s="31"/>
      <c r="I1123" s="31"/>
      <c r="J1123" s="31"/>
      <c r="K1123" s="31"/>
      <c r="L1123" s="31"/>
      <c r="M1123" s="31"/>
      <c r="N1123" s="2"/>
      <c r="O1123" s="31"/>
      <c r="P1123" s="31"/>
      <c r="Q1123" s="31"/>
      <c r="R1123" s="1181"/>
      <c r="S1123" s="31"/>
      <c r="T1123" s="31"/>
      <c r="U1123" s="2"/>
      <c r="V1123" s="11"/>
      <c r="W1123" s="31"/>
      <c r="X1123" s="2"/>
      <c r="Y1123" s="1383"/>
      <c r="Z1123" s="31"/>
      <c r="AA1123" s="2"/>
      <c r="AB1123" s="31"/>
      <c r="AC1123" s="31"/>
      <c r="AD1123" s="31"/>
      <c r="AE1123" s="31"/>
      <c r="AF1123" s="31"/>
      <c r="AG1123" s="31"/>
      <c r="AH1123" s="31"/>
      <c r="AI1123" s="31"/>
      <c r="AJ1123" s="31"/>
      <c r="AK1123" s="31"/>
      <c r="AL1123" s="31"/>
      <c r="AM1123" s="31"/>
      <c r="AN1123" s="31"/>
      <c r="AO1123" s="31"/>
      <c r="AP1123" s="31"/>
    </row>
    <row r="1124" ht="15.75" customHeight="1">
      <c r="A1124" s="1321" t="s">
        <v>30</v>
      </c>
      <c r="B1124" s="31"/>
      <c r="C1124" s="31"/>
      <c r="D1124" s="31"/>
      <c r="E1124" s="31"/>
      <c r="F1124" s="31"/>
      <c r="G1124" s="31"/>
      <c r="H1124" s="31"/>
      <c r="I1124" s="31"/>
      <c r="J1124" s="31"/>
      <c r="K1124" s="31"/>
      <c r="L1124" s="31"/>
      <c r="M1124" s="31"/>
      <c r="N1124" s="2"/>
      <c r="O1124" s="31"/>
      <c r="P1124" s="31"/>
      <c r="Q1124" s="31"/>
      <c r="R1124" s="1181"/>
      <c r="S1124" s="31"/>
      <c r="T1124" s="31"/>
      <c r="U1124" s="2"/>
      <c r="V1124" s="11"/>
      <c r="W1124" s="31"/>
      <c r="X1124" s="2"/>
      <c r="Y1124" s="1383"/>
      <c r="Z1124" s="31"/>
      <c r="AA1124" s="2"/>
      <c r="AB1124" s="31"/>
      <c r="AC1124" s="31"/>
      <c r="AD1124" s="31"/>
      <c r="AE1124" s="31"/>
      <c r="AF1124" s="31"/>
      <c r="AG1124" s="31"/>
      <c r="AH1124" s="31"/>
      <c r="AI1124" s="31"/>
      <c r="AJ1124" s="31"/>
      <c r="AK1124" s="31"/>
      <c r="AL1124" s="31"/>
      <c r="AM1124" s="31"/>
      <c r="AN1124" s="31"/>
      <c r="AO1124" s="31"/>
      <c r="AP1124" s="31"/>
    </row>
    <row r="1125" ht="15.75" customHeight="1">
      <c r="A1125" s="1321" t="s">
        <v>30</v>
      </c>
      <c r="B1125" s="31"/>
      <c r="C1125" s="31"/>
      <c r="D1125" s="31"/>
      <c r="E1125" s="31"/>
      <c r="F1125" s="31"/>
      <c r="G1125" s="31"/>
      <c r="H1125" s="31"/>
      <c r="I1125" s="31"/>
      <c r="J1125" s="31"/>
      <c r="K1125" s="31"/>
      <c r="L1125" s="31"/>
      <c r="M1125" s="31"/>
      <c r="N1125" s="2"/>
      <c r="O1125" s="31"/>
      <c r="P1125" s="31"/>
      <c r="Q1125" s="31"/>
      <c r="R1125" s="1181"/>
      <c r="S1125" s="31"/>
      <c r="T1125" s="31"/>
      <c r="U1125" s="2"/>
      <c r="V1125" s="11"/>
      <c r="W1125" s="31"/>
      <c r="X1125" s="2"/>
      <c r="Y1125" s="1383"/>
      <c r="Z1125" s="31"/>
      <c r="AA1125" s="2"/>
      <c r="AB1125" s="31"/>
      <c r="AC1125" s="31"/>
      <c r="AD1125" s="31"/>
      <c r="AE1125" s="31"/>
      <c r="AF1125" s="31"/>
      <c r="AG1125" s="31"/>
      <c r="AH1125" s="31"/>
      <c r="AI1125" s="31"/>
      <c r="AJ1125" s="31"/>
      <c r="AK1125" s="31"/>
      <c r="AL1125" s="31"/>
      <c r="AM1125" s="31"/>
      <c r="AN1125" s="31"/>
      <c r="AO1125" s="31"/>
      <c r="AP1125" s="31"/>
    </row>
    <row r="1126" ht="15.75" customHeight="1">
      <c r="A1126" s="1321" t="s">
        <v>30</v>
      </c>
      <c r="B1126" s="31"/>
      <c r="C1126" s="31"/>
      <c r="D1126" s="31"/>
      <c r="E1126" s="31"/>
      <c r="F1126" s="31"/>
      <c r="G1126" s="31"/>
      <c r="H1126" s="31"/>
      <c r="I1126" s="31"/>
      <c r="J1126" s="31"/>
      <c r="K1126" s="31"/>
      <c r="L1126" s="31"/>
      <c r="M1126" s="31"/>
      <c r="N1126" s="2"/>
      <c r="O1126" s="31"/>
      <c r="P1126" s="31"/>
      <c r="Q1126" s="31"/>
      <c r="R1126" s="1181"/>
      <c r="S1126" s="31"/>
      <c r="T1126" s="31"/>
      <c r="U1126" s="2"/>
      <c r="V1126" s="11"/>
      <c r="W1126" s="31"/>
      <c r="X1126" s="2"/>
      <c r="Y1126" s="1383"/>
      <c r="Z1126" s="31"/>
      <c r="AA1126" s="2"/>
      <c r="AB1126" s="31"/>
      <c r="AC1126" s="31"/>
      <c r="AD1126" s="31"/>
      <c r="AE1126" s="31"/>
      <c r="AF1126" s="31"/>
      <c r="AG1126" s="31"/>
      <c r="AH1126" s="31"/>
      <c r="AI1126" s="31"/>
      <c r="AJ1126" s="31"/>
      <c r="AK1126" s="31"/>
      <c r="AL1126" s="31"/>
      <c r="AM1126" s="31"/>
      <c r="AN1126" s="31"/>
      <c r="AO1126" s="31"/>
      <c r="AP1126" s="31"/>
    </row>
    <row r="1127" ht="15.75" customHeight="1">
      <c r="A1127" s="1321" t="s">
        <v>30</v>
      </c>
      <c r="B1127" s="31"/>
      <c r="C1127" s="31"/>
      <c r="D1127" s="31"/>
      <c r="E1127" s="31"/>
      <c r="F1127" s="31"/>
      <c r="G1127" s="31"/>
      <c r="H1127" s="31"/>
      <c r="I1127" s="31"/>
      <c r="J1127" s="31"/>
      <c r="K1127" s="31"/>
      <c r="L1127" s="31"/>
      <c r="M1127" s="31"/>
      <c r="N1127" s="2"/>
      <c r="O1127" s="31"/>
      <c r="P1127" s="31"/>
      <c r="Q1127" s="31"/>
      <c r="R1127" s="1181"/>
      <c r="S1127" s="31"/>
      <c r="T1127" s="31"/>
      <c r="U1127" s="2"/>
      <c r="V1127" s="11"/>
      <c r="W1127" s="31"/>
      <c r="X1127" s="2"/>
      <c r="Y1127" s="1383"/>
      <c r="Z1127" s="31"/>
      <c r="AA1127" s="2"/>
      <c r="AB1127" s="31"/>
      <c r="AC1127" s="31"/>
      <c r="AD1127" s="31"/>
      <c r="AE1127" s="31"/>
      <c r="AF1127" s="31"/>
      <c r="AG1127" s="31"/>
      <c r="AH1127" s="31"/>
      <c r="AI1127" s="31"/>
      <c r="AJ1127" s="31"/>
      <c r="AK1127" s="31"/>
      <c r="AL1127" s="31"/>
      <c r="AM1127" s="31"/>
      <c r="AN1127" s="31"/>
      <c r="AO1127" s="31"/>
      <c r="AP1127" s="31"/>
    </row>
    <row r="1128" ht="15.75" customHeight="1">
      <c r="A1128" s="1321" t="s">
        <v>30</v>
      </c>
      <c r="B1128" s="31"/>
      <c r="C1128" s="31"/>
      <c r="D1128" s="31"/>
      <c r="E1128" s="31"/>
      <c r="F1128" s="31"/>
      <c r="G1128" s="31"/>
      <c r="H1128" s="31"/>
      <c r="I1128" s="31"/>
      <c r="J1128" s="31"/>
      <c r="K1128" s="31"/>
      <c r="L1128" s="31"/>
      <c r="M1128" s="31"/>
      <c r="N1128" s="2"/>
      <c r="O1128" s="31"/>
      <c r="P1128" s="31"/>
      <c r="Q1128" s="31"/>
      <c r="R1128" s="1181"/>
      <c r="S1128" s="31"/>
      <c r="T1128" s="31"/>
      <c r="U1128" s="2"/>
      <c r="V1128" s="11"/>
      <c r="W1128" s="31"/>
      <c r="X1128" s="2"/>
      <c r="Y1128" s="1383"/>
      <c r="Z1128" s="31"/>
      <c r="AA1128" s="2"/>
      <c r="AB1128" s="31"/>
      <c r="AC1128" s="31"/>
      <c r="AD1128" s="31"/>
      <c r="AE1128" s="31"/>
      <c r="AF1128" s="31"/>
      <c r="AG1128" s="31"/>
      <c r="AH1128" s="31"/>
      <c r="AI1128" s="31"/>
      <c r="AJ1128" s="31"/>
      <c r="AK1128" s="31"/>
      <c r="AL1128" s="31"/>
      <c r="AM1128" s="31"/>
      <c r="AN1128" s="31"/>
      <c r="AO1128" s="31"/>
      <c r="AP1128" s="31"/>
    </row>
    <row r="1129" ht="15.75" customHeight="1">
      <c r="A1129" s="1321" t="s">
        <v>30</v>
      </c>
      <c r="B1129" s="31"/>
      <c r="C1129" s="31"/>
      <c r="D1129" s="31"/>
      <c r="E1129" s="31"/>
      <c r="F1129" s="31"/>
      <c r="G1129" s="31"/>
      <c r="H1129" s="31"/>
      <c r="I1129" s="31"/>
      <c r="J1129" s="31"/>
      <c r="K1129" s="31"/>
      <c r="L1129" s="31"/>
      <c r="M1129" s="31"/>
      <c r="N1129" s="2"/>
      <c r="O1129" s="31"/>
      <c r="P1129" s="31"/>
      <c r="Q1129" s="31"/>
      <c r="R1129" s="1181"/>
      <c r="S1129" s="31"/>
      <c r="T1129" s="31"/>
      <c r="U1129" s="2"/>
      <c r="V1129" s="11"/>
      <c r="W1129" s="31"/>
      <c r="X1129" s="2"/>
      <c r="Y1129" s="1383"/>
      <c r="Z1129" s="31"/>
      <c r="AA1129" s="2"/>
      <c r="AB1129" s="31"/>
      <c r="AC1129" s="31"/>
      <c r="AD1129" s="31"/>
      <c r="AE1129" s="31"/>
      <c r="AF1129" s="31"/>
      <c r="AG1129" s="31"/>
      <c r="AH1129" s="31"/>
      <c r="AI1129" s="31"/>
      <c r="AJ1129" s="31"/>
      <c r="AK1129" s="31"/>
      <c r="AL1129" s="31"/>
      <c r="AM1129" s="31"/>
      <c r="AN1129" s="31"/>
      <c r="AO1129" s="31"/>
      <c r="AP1129" s="31"/>
    </row>
    <row r="1130" ht="15.75" customHeight="1">
      <c r="A1130" s="1321" t="s">
        <v>30</v>
      </c>
      <c r="B1130" s="31"/>
      <c r="C1130" s="31"/>
      <c r="D1130" s="31"/>
      <c r="E1130" s="31"/>
      <c r="F1130" s="31"/>
      <c r="G1130" s="31"/>
      <c r="H1130" s="31"/>
      <c r="I1130" s="31"/>
      <c r="J1130" s="31"/>
      <c r="K1130" s="31"/>
      <c r="L1130" s="31"/>
      <c r="M1130" s="31"/>
      <c r="N1130" s="2"/>
      <c r="O1130" s="31"/>
      <c r="P1130" s="31"/>
      <c r="Q1130" s="31"/>
      <c r="R1130" s="1181"/>
      <c r="S1130" s="31"/>
      <c r="T1130" s="31"/>
      <c r="U1130" s="2"/>
      <c r="V1130" s="11"/>
      <c r="W1130" s="31"/>
      <c r="X1130" s="2"/>
      <c r="Y1130" s="1383"/>
      <c r="Z1130" s="31"/>
      <c r="AA1130" s="2"/>
      <c r="AB1130" s="31"/>
      <c r="AC1130" s="31"/>
      <c r="AD1130" s="31"/>
      <c r="AE1130" s="31"/>
      <c r="AF1130" s="31"/>
      <c r="AG1130" s="31"/>
      <c r="AH1130" s="31"/>
      <c r="AI1130" s="31"/>
      <c r="AJ1130" s="31"/>
      <c r="AK1130" s="31"/>
      <c r="AL1130" s="31"/>
      <c r="AM1130" s="31"/>
      <c r="AN1130" s="31"/>
      <c r="AO1130" s="31"/>
      <c r="AP1130" s="31"/>
    </row>
    <row r="1131" ht="15.75" customHeight="1">
      <c r="A1131" s="1321" t="s">
        <v>30</v>
      </c>
      <c r="B1131" s="31"/>
      <c r="C1131" s="31"/>
      <c r="D1131" s="31"/>
      <c r="E1131" s="31"/>
      <c r="F1131" s="31"/>
      <c r="G1131" s="31"/>
      <c r="H1131" s="31"/>
      <c r="I1131" s="31"/>
      <c r="J1131" s="31"/>
      <c r="K1131" s="31"/>
      <c r="L1131" s="31"/>
      <c r="M1131" s="31"/>
      <c r="N1131" s="2"/>
      <c r="O1131" s="31"/>
      <c r="P1131" s="31"/>
      <c r="Q1131" s="31"/>
      <c r="R1131" s="1181"/>
      <c r="S1131" s="31"/>
      <c r="T1131" s="31"/>
      <c r="U1131" s="2"/>
      <c r="V1131" s="11"/>
      <c r="W1131" s="31"/>
      <c r="X1131" s="2"/>
      <c r="Y1131" s="1383"/>
      <c r="Z1131" s="31"/>
      <c r="AA1131" s="2"/>
      <c r="AB1131" s="31"/>
      <c r="AC1131" s="31"/>
      <c r="AD1131" s="31"/>
      <c r="AE1131" s="31"/>
      <c r="AF1131" s="31"/>
      <c r="AG1131" s="31"/>
      <c r="AH1131" s="31"/>
      <c r="AI1131" s="31"/>
      <c r="AJ1131" s="31"/>
      <c r="AK1131" s="31"/>
      <c r="AL1131" s="31"/>
      <c r="AM1131" s="31"/>
      <c r="AN1131" s="31"/>
      <c r="AO1131" s="31"/>
      <c r="AP1131" s="31"/>
    </row>
    <row r="1132" ht="15.75" customHeight="1">
      <c r="A1132" s="1321" t="s">
        <v>30</v>
      </c>
      <c r="B1132" s="31"/>
      <c r="C1132" s="31"/>
      <c r="D1132" s="31"/>
      <c r="E1132" s="31"/>
      <c r="F1132" s="31"/>
      <c r="G1132" s="31"/>
      <c r="H1132" s="31"/>
      <c r="I1132" s="31"/>
      <c r="J1132" s="31"/>
      <c r="K1132" s="31"/>
      <c r="L1132" s="31"/>
      <c r="M1132" s="31"/>
      <c r="N1132" s="2"/>
      <c r="O1132" s="31"/>
      <c r="P1132" s="31"/>
      <c r="Q1132" s="31"/>
      <c r="R1132" s="1181"/>
      <c r="S1132" s="31"/>
      <c r="T1132" s="31"/>
      <c r="U1132" s="2"/>
      <c r="V1132" s="11"/>
      <c r="W1132" s="31"/>
      <c r="X1132" s="2"/>
      <c r="Y1132" s="1383"/>
      <c r="Z1132" s="31"/>
      <c r="AA1132" s="2"/>
      <c r="AB1132" s="31"/>
      <c r="AC1132" s="31"/>
      <c r="AD1132" s="31"/>
      <c r="AE1132" s="31"/>
      <c r="AF1132" s="31"/>
      <c r="AG1132" s="31"/>
      <c r="AH1132" s="31"/>
      <c r="AI1132" s="31"/>
      <c r="AJ1132" s="31"/>
      <c r="AK1132" s="31"/>
      <c r="AL1132" s="31"/>
      <c r="AM1132" s="31"/>
      <c r="AN1132" s="31"/>
      <c r="AO1132" s="31"/>
      <c r="AP1132" s="31"/>
    </row>
    <row r="1133" ht="15.75" customHeight="1">
      <c r="A1133" s="1321" t="s">
        <v>30</v>
      </c>
      <c r="B1133" s="31"/>
      <c r="C1133" s="31"/>
      <c r="D1133" s="31"/>
      <c r="E1133" s="31"/>
      <c r="F1133" s="31"/>
      <c r="G1133" s="31"/>
      <c r="H1133" s="31"/>
      <c r="I1133" s="31"/>
      <c r="J1133" s="31"/>
      <c r="K1133" s="31"/>
      <c r="L1133" s="31"/>
      <c r="M1133" s="31"/>
      <c r="N1133" s="2"/>
      <c r="O1133" s="31"/>
      <c r="P1133" s="31"/>
      <c r="Q1133" s="31"/>
      <c r="R1133" s="1181"/>
      <c r="S1133" s="31"/>
      <c r="T1133" s="31"/>
      <c r="U1133" s="2"/>
      <c r="V1133" s="11"/>
      <c r="W1133" s="31"/>
      <c r="X1133" s="2"/>
      <c r="Y1133" s="1383"/>
      <c r="Z1133" s="31"/>
      <c r="AA1133" s="2"/>
      <c r="AB1133" s="31"/>
      <c r="AC1133" s="31"/>
      <c r="AD1133" s="31"/>
      <c r="AE1133" s="31"/>
      <c r="AF1133" s="31"/>
      <c r="AG1133" s="31"/>
      <c r="AH1133" s="31"/>
      <c r="AI1133" s="31"/>
      <c r="AJ1133" s="31"/>
      <c r="AK1133" s="31"/>
      <c r="AL1133" s="31"/>
      <c r="AM1133" s="31"/>
      <c r="AN1133" s="31"/>
      <c r="AO1133" s="31"/>
      <c r="AP1133" s="31"/>
    </row>
    <row r="1134" ht="15.75" customHeight="1">
      <c r="A1134" s="1321" t="s">
        <v>30</v>
      </c>
      <c r="B1134" s="31"/>
      <c r="C1134" s="31"/>
      <c r="D1134" s="31"/>
      <c r="E1134" s="31"/>
      <c r="F1134" s="31"/>
      <c r="G1134" s="31"/>
      <c r="H1134" s="31"/>
      <c r="I1134" s="31"/>
      <c r="J1134" s="31"/>
      <c r="K1134" s="31"/>
      <c r="L1134" s="31"/>
      <c r="M1134" s="31"/>
      <c r="N1134" s="2"/>
      <c r="O1134" s="31"/>
      <c r="P1134" s="31"/>
      <c r="Q1134" s="31"/>
      <c r="R1134" s="1181"/>
      <c r="S1134" s="31"/>
      <c r="T1134" s="31"/>
      <c r="U1134" s="2"/>
      <c r="V1134" s="11"/>
      <c r="W1134" s="31"/>
      <c r="X1134" s="2"/>
      <c r="Y1134" s="1383"/>
      <c r="Z1134" s="31"/>
      <c r="AA1134" s="2"/>
      <c r="AB1134" s="31"/>
      <c r="AC1134" s="31"/>
      <c r="AD1134" s="31"/>
      <c r="AE1134" s="31"/>
      <c r="AF1134" s="31"/>
      <c r="AG1134" s="31"/>
      <c r="AH1134" s="31"/>
      <c r="AI1134" s="31"/>
      <c r="AJ1134" s="31"/>
      <c r="AK1134" s="31"/>
      <c r="AL1134" s="31"/>
      <c r="AM1134" s="31"/>
      <c r="AN1134" s="31"/>
      <c r="AO1134" s="31"/>
      <c r="AP1134" s="31"/>
    </row>
    <row r="1135" ht="15.75" customHeight="1">
      <c r="A1135" s="1321" t="s">
        <v>30</v>
      </c>
      <c r="B1135" s="31"/>
      <c r="C1135" s="31"/>
      <c r="D1135" s="31"/>
      <c r="E1135" s="31"/>
      <c r="F1135" s="31"/>
      <c r="G1135" s="31"/>
      <c r="H1135" s="31"/>
      <c r="I1135" s="31"/>
      <c r="J1135" s="31"/>
      <c r="K1135" s="31"/>
      <c r="L1135" s="31"/>
      <c r="M1135" s="31"/>
      <c r="N1135" s="2"/>
      <c r="O1135" s="31"/>
      <c r="P1135" s="31"/>
      <c r="Q1135" s="31"/>
      <c r="R1135" s="1181"/>
      <c r="S1135" s="31"/>
      <c r="T1135" s="31"/>
      <c r="U1135" s="2"/>
      <c r="V1135" s="11"/>
      <c r="W1135" s="31"/>
      <c r="X1135" s="2"/>
      <c r="Y1135" s="1383"/>
      <c r="Z1135" s="31"/>
      <c r="AA1135" s="2"/>
      <c r="AB1135" s="31"/>
      <c r="AC1135" s="31"/>
      <c r="AD1135" s="31"/>
      <c r="AE1135" s="31"/>
      <c r="AF1135" s="31"/>
      <c r="AG1135" s="31"/>
      <c r="AH1135" s="31"/>
      <c r="AI1135" s="31"/>
      <c r="AJ1135" s="31"/>
      <c r="AK1135" s="31"/>
      <c r="AL1135" s="31"/>
      <c r="AM1135" s="31"/>
      <c r="AN1135" s="31"/>
      <c r="AO1135" s="31"/>
      <c r="AP1135" s="31"/>
    </row>
    <row r="1136" ht="15.75" customHeight="1">
      <c r="A1136" s="1321" t="s">
        <v>30</v>
      </c>
      <c r="B1136" s="31"/>
      <c r="C1136" s="31"/>
      <c r="D1136" s="31"/>
      <c r="E1136" s="31"/>
      <c r="F1136" s="31"/>
      <c r="G1136" s="31"/>
      <c r="H1136" s="31"/>
      <c r="I1136" s="31"/>
      <c r="J1136" s="31"/>
      <c r="K1136" s="31"/>
      <c r="L1136" s="31"/>
      <c r="M1136" s="31"/>
      <c r="N1136" s="2"/>
      <c r="O1136" s="31"/>
      <c r="P1136" s="31"/>
      <c r="Q1136" s="31"/>
      <c r="R1136" s="1181"/>
      <c r="S1136" s="31"/>
      <c r="T1136" s="31"/>
      <c r="U1136" s="2"/>
      <c r="V1136" s="11"/>
      <c r="W1136" s="31"/>
      <c r="X1136" s="2"/>
      <c r="Y1136" s="1383"/>
      <c r="Z1136" s="31"/>
      <c r="AA1136" s="2"/>
      <c r="AB1136" s="31"/>
      <c r="AC1136" s="31"/>
      <c r="AD1136" s="31"/>
      <c r="AE1136" s="31"/>
      <c r="AF1136" s="31"/>
      <c r="AG1136" s="31"/>
      <c r="AH1136" s="31"/>
      <c r="AI1136" s="31"/>
      <c r="AJ1136" s="31"/>
      <c r="AK1136" s="31"/>
      <c r="AL1136" s="31"/>
      <c r="AM1136" s="31"/>
      <c r="AN1136" s="31"/>
      <c r="AO1136" s="31"/>
      <c r="AP1136" s="31"/>
    </row>
    <row r="1137" ht="15.75" customHeight="1">
      <c r="A1137" s="1321" t="s">
        <v>30</v>
      </c>
      <c r="B1137" s="31"/>
      <c r="C1137" s="31"/>
      <c r="D1137" s="31"/>
      <c r="E1137" s="31"/>
      <c r="F1137" s="31"/>
      <c r="G1137" s="31"/>
      <c r="H1137" s="31"/>
      <c r="I1137" s="31"/>
      <c r="J1137" s="31"/>
      <c r="K1137" s="31"/>
      <c r="L1137" s="31"/>
      <c r="M1137" s="31"/>
      <c r="N1137" s="2"/>
      <c r="O1137" s="31"/>
      <c r="P1137" s="31"/>
      <c r="Q1137" s="31"/>
      <c r="R1137" s="1181"/>
      <c r="S1137" s="31"/>
      <c r="T1137" s="31"/>
      <c r="U1137" s="2"/>
      <c r="V1137" s="11"/>
      <c r="W1137" s="31"/>
      <c r="X1137" s="2"/>
      <c r="Y1137" s="1383"/>
      <c r="Z1137" s="31"/>
      <c r="AA1137" s="2"/>
      <c r="AB1137" s="31"/>
      <c r="AC1137" s="31"/>
      <c r="AD1137" s="31"/>
      <c r="AE1137" s="31"/>
      <c r="AF1137" s="31"/>
      <c r="AG1137" s="31"/>
      <c r="AH1137" s="31"/>
      <c r="AI1137" s="31"/>
      <c r="AJ1137" s="31"/>
      <c r="AK1137" s="31"/>
      <c r="AL1137" s="31"/>
      <c r="AM1137" s="31"/>
      <c r="AN1137" s="31"/>
      <c r="AO1137" s="31"/>
      <c r="AP1137" s="31"/>
    </row>
    <row r="1138" ht="15.75" customHeight="1">
      <c r="A1138" s="1321" t="s">
        <v>30</v>
      </c>
      <c r="B1138" s="31"/>
      <c r="C1138" s="31"/>
      <c r="D1138" s="31"/>
      <c r="E1138" s="31"/>
      <c r="F1138" s="31"/>
      <c r="G1138" s="31"/>
      <c r="H1138" s="31"/>
      <c r="I1138" s="31"/>
      <c r="J1138" s="31"/>
      <c r="K1138" s="31"/>
      <c r="L1138" s="31"/>
      <c r="M1138" s="31"/>
      <c r="N1138" s="2"/>
      <c r="O1138" s="31"/>
      <c r="P1138" s="31"/>
      <c r="Q1138" s="31"/>
      <c r="R1138" s="1181"/>
      <c r="S1138" s="31"/>
      <c r="T1138" s="31"/>
      <c r="U1138" s="2"/>
      <c r="V1138" s="11"/>
      <c r="W1138" s="31"/>
      <c r="X1138" s="2"/>
      <c r="Y1138" s="1383"/>
      <c r="Z1138" s="31"/>
      <c r="AA1138" s="2"/>
      <c r="AB1138" s="31"/>
      <c r="AC1138" s="31"/>
      <c r="AD1138" s="31"/>
      <c r="AE1138" s="31"/>
      <c r="AF1138" s="31"/>
      <c r="AG1138" s="31"/>
      <c r="AH1138" s="31"/>
      <c r="AI1138" s="31"/>
      <c r="AJ1138" s="31"/>
      <c r="AK1138" s="31"/>
      <c r="AL1138" s="31"/>
      <c r="AM1138" s="31"/>
      <c r="AN1138" s="31"/>
      <c r="AO1138" s="31"/>
      <c r="AP1138" s="31"/>
    </row>
    <row r="1139" ht="15.75" customHeight="1">
      <c r="A1139" s="1321" t="s">
        <v>30</v>
      </c>
      <c r="B1139" s="31"/>
      <c r="C1139" s="31"/>
      <c r="D1139" s="31"/>
      <c r="E1139" s="31"/>
      <c r="F1139" s="31"/>
      <c r="G1139" s="31"/>
      <c r="H1139" s="31"/>
      <c r="I1139" s="31"/>
      <c r="J1139" s="31"/>
      <c r="K1139" s="31"/>
      <c r="L1139" s="31"/>
      <c r="M1139" s="31"/>
      <c r="N1139" s="2"/>
      <c r="O1139" s="31"/>
      <c r="P1139" s="31"/>
      <c r="Q1139" s="31"/>
      <c r="R1139" s="1181"/>
      <c r="S1139" s="31"/>
      <c r="T1139" s="31"/>
      <c r="U1139" s="2"/>
      <c r="V1139" s="11"/>
      <c r="W1139" s="31"/>
      <c r="X1139" s="2"/>
      <c r="Y1139" s="1383"/>
      <c r="Z1139" s="31"/>
      <c r="AA1139" s="2"/>
      <c r="AB1139" s="31"/>
      <c r="AC1139" s="31"/>
      <c r="AD1139" s="31"/>
      <c r="AE1139" s="31"/>
      <c r="AF1139" s="31"/>
      <c r="AG1139" s="31"/>
      <c r="AH1139" s="31"/>
      <c r="AI1139" s="31"/>
      <c r="AJ1139" s="31"/>
      <c r="AK1139" s="31"/>
      <c r="AL1139" s="31"/>
      <c r="AM1139" s="31"/>
      <c r="AN1139" s="31"/>
      <c r="AO1139" s="31"/>
      <c r="AP1139" s="31"/>
    </row>
    <row r="1140" ht="15.75" customHeight="1">
      <c r="A1140" s="1321" t="s">
        <v>30</v>
      </c>
      <c r="B1140" s="31"/>
      <c r="C1140" s="31"/>
      <c r="D1140" s="31"/>
      <c r="E1140" s="31"/>
      <c r="F1140" s="31"/>
      <c r="G1140" s="31"/>
      <c r="H1140" s="31"/>
      <c r="I1140" s="31"/>
      <c r="J1140" s="31"/>
      <c r="K1140" s="31"/>
      <c r="L1140" s="31"/>
      <c r="M1140" s="31"/>
      <c r="N1140" s="2"/>
      <c r="O1140" s="31"/>
      <c r="P1140" s="31"/>
      <c r="Q1140" s="31"/>
      <c r="R1140" s="1181"/>
      <c r="S1140" s="31"/>
      <c r="T1140" s="31"/>
      <c r="U1140" s="2"/>
      <c r="V1140" s="11"/>
      <c r="W1140" s="31"/>
      <c r="X1140" s="2"/>
      <c r="Y1140" s="1383"/>
      <c r="Z1140" s="31"/>
      <c r="AA1140" s="2"/>
      <c r="AB1140" s="31"/>
      <c r="AC1140" s="31"/>
      <c r="AD1140" s="31"/>
      <c r="AE1140" s="31"/>
      <c r="AF1140" s="31"/>
      <c r="AG1140" s="31"/>
      <c r="AH1140" s="31"/>
      <c r="AI1140" s="31"/>
      <c r="AJ1140" s="31"/>
      <c r="AK1140" s="31"/>
      <c r="AL1140" s="31"/>
      <c r="AM1140" s="31"/>
      <c r="AN1140" s="31"/>
      <c r="AO1140" s="31"/>
      <c r="AP1140" s="31"/>
    </row>
    <row r="1141" ht="15.75" customHeight="1">
      <c r="A1141" s="1321" t="s">
        <v>30</v>
      </c>
      <c r="B1141" s="31"/>
      <c r="C1141" s="31"/>
      <c r="D1141" s="31"/>
      <c r="E1141" s="31"/>
      <c r="F1141" s="31"/>
      <c r="G1141" s="31"/>
      <c r="H1141" s="31"/>
      <c r="I1141" s="31"/>
      <c r="J1141" s="31"/>
      <c r="K1141" s="31"/>
      <c r="L1141" s="31"/>
      <c r="M1141" s="31"/>
      <c r="N1141" s="2"/>
      <c r="O1141" s="31"/>
      <c r="P1141" s="31"/>
      <c r="Q1141" s="31"/>
      <c r="R1141" s="1181"/>
      <c r="S1141" s="31"/>
      <c r="T1141" s="31"/>
      <c r="U1141" s="2"/>
      <c r="V1141" s="11"/>
      <c r="W1141" s="31"/>
      <c r="X1141" s="2"/>
      <c r="Y1141" s="1383"/>
      <c r="Z1141" s="31"/>
      <c r="AA1141" s="2"/>
      <c r="AB1141" s="31"/>
      <c r="AC1141" s="31"/>
      <c r="AD1141" s="31"/>
      <c r="AE1141" s="31"/>
      <c r="AF1141" s="31"/>
      <c r="AG1141" s="31"/>
      <c r="AH1141" s="31"/>
      <c r="AI1141" s="31"/>
      <c r="AJ1141" s="31"/>
      <c r="AK1141" s="31"/>
      <c r="AL1141" s="31"/>
      <c r="AM1141" s="31"/>
      <c r="AN1141" s="31"/>
      <c r="AO1141" s="31"/>
      <c r="AP1141" s="31"/>
    </row>
    <row r="1142" ht="15.75" customHeight="1">
      <c r="A1142" s="1321" t="s">
        <v>30</v>
      </c>
      <c r="B1142" s="31"/>
      <c r="C1142" s="31"/>
      <c r="D1142" s="31"/>
      <c r="E1142" s="31"/>
      <c r="F1142" s="31"/>
      <c r="G1142" s="31"/>
      <c r="H1142" s="31"/>
      <c r="I1142" s="31"/>
      <c r="J1142" s="31"/>
      <c r="K1142" s="31"/>
      <c r="L1142" s="31"/>
      <c r="M1142" s="31"/>
      <c r="N1142" s="2"/>
      <c r="O1142" s="31"/>
      <c r="P1142" s="31"/>
      <c r="Q1142" s="31"/>
      <c r="R1142" s="1181"/>
      <c r="S1142" s="31"/>
      <c r="T1142" s="31"/>
      <c r="U1142" s="2"/>
      <c r="V1142" s="11"/>
      <c r="W1142" s="31"/>
      <c r="X1142" s="2"/>
      <c r="Y1142" s="1383"/>
      <c r="Z1142" s="31"/>
      <c r="AA1142" s="2"/>
      <c r="AB1142" s="31"/>
      <c r="AC1142" s="31"/>
      <c r="AD1142" s="31"/>
      <c r="AE1142" s="31"/>
      <c r="AF1142" s="31"/>
      <c r="AG1142" s="31"/>
      <c r="AH1142" s="31"/>
      <c r="AI1142" s="31"/>
      <c r="AJ1142" s="31"/>
      <c r="AK1142" s="31"/>
      <c r="AL1142" s="31"/>
      <c r="AM1142" s="31"/>
      <c r="AN1142" s="31"/>
      <c r="AO1142" s="31"/>
      <c r="AP1142" s="31"/>
    </row>
    <row r="1143" ht="15.75" customHeight="1">
      <c r="A1143" s="1321" t="s">
        <v>30</v>
      </c>
      <c r="B1143" s="31"/>
      <c r="C1143" s="31"/>
      <c r="D1143" s="31"/>
      <c r="E1143" s="31"/>
      <c r="F1143" s="31"/>
      <c r="G1143" s="31"/>
      <c r="H1143" s="31"/>
      <c r="I1143" s="31"/>
      <c r="J1143" s="31"/>
      <c r="K1143" s="31"/>
      <c r="L1143" s="31"/>
      <c r="M1143" s="31"/>
      <c r="N1143" s="2"/>
      <c r="O1143" s="31"/>
      <c r="P1143" s="31"/>
      <c r="Q1143" s="31"/>
      <c r="R1143" s="1181"/>
      <c r="S1143" s="31"/>
      <c r="T1143" s="31"/>
      <c r="U1143" s="2"/>
      <c r="V1143" s="11"/>
      <c r="W1143" s="31"/>
      <c r="X1143" s="2"/>
      <c r="Y1143" s="1383"/>
      <c r="Z1143" s="31"/>
      <c r="AA1143" s="2"/>
      <c r="AB1143" s="31"/>
      <c r="AC1143" s="31"/>
      <c r="AD1143" s="31"/>
      <c r="AE1143" s="31"/>
      <c r="AF1143" s="31"/>
      <c r="AG1143" s="31"/>
      <c r="AH1143" s="31"/>
      <c r="AI1143" s="31"/>
      <c r="AJ1143" s="31"/>
      <c r="AK1143" s="31"/>
      <c r="AL1143" s="31"/>
      <c r="AM1143" s="31"/>
      <c r="AN1143" s="31"/>
      <c r="AO1143" s="31"/>
      <c r="AP1143" s="31"/>
    </row>
    <row r="1144" ht="15.75" customHeight="1">
      <c r="A1144" s="1321" t="s">
        <v>30</v>
      </c>
      <c r="B1144" s="31"/>
      <c r="C1144" s="31"/>
      <c r="D1144" s="31"/>
      <c r="E1144" s="31"/>
      <c r="F1144" s="31"/>
      <c r="G1144" s="31"/>
      <c r="H1144" s="31"/>
      <c r="I1144" s="31"/>
      <c r="J1144" s="31"/>
      <c r="K1144" s="31"/>
      <c r="L1144" s="31"/>
      <c r="M1144" s="31"/>
      <c r="N1144" s="2"/>
      <c r="O1144" s="31"/>
      <c r="P1144" s="31"/>
      <c r="Q1144" s="31"/>
      <c r="R1144" s="1181"/>
      <c r="S1144" s="31"/>
      <c r="T1144" s="31"/>
      <c r="U1144" s="2"/>
      <c r="V1144" s="11"/>
      <c r="W1144" s="31"/>
      <c r="X1144" s="2"/>
      <c r="Y1144" s="1383"/>
      <c r="Z1144" s="31"/>
      <c r="AA1144" s="2"/>
      <c r="AB1144" s="31"/>
      <c r="AC1144" s="31"/>
      <c r="AD1144" s="31"/>
      <c r="AE1144" s="31"/>
      <c r="AF1144" s="31"/>
      <c r="AG1144" s="31"/>
      <c r="AH1144" s="31"/>
      <c r="AI1144" s="31"/>
      <c r="AJ1144" s="31"/>
      <c r="AK1144" s="31"/>
      <c r="AL1144" s="31"/>
      <c r="AM1144" s="31"/>
      <c r="AN1144" s="31"/>
      <c r="AO1144" s="31"/>
      <c r="AP1144" s="31"/>
    </row>
    <row r="1145" ht="15.75" customHeight="1">
      <c r="A1145" s="1321" t="s">
        <v>30</v>
      </c>
      <c r="B1145" s="31"/>
      <c r="C1145" s="31"/>
      <c r="D1145" s="31"/>
      <c r="E1145" s="31"/>
      <c r="F1145" s="31"/>
      <c r="G1145" s="31"/>
      <c r="H1145" s="31"/>
      <c r="I1145" s="31"/>
      <c r="J1145" s="31"/>
      <c r="K1145" s="31"/>
      <c r="L1145" s="31"/>
      <c r="M1145" s="31"/>
      <c r="N1145" s="2"/>
      <c r="O1145" s="31"/>
      <c r="P1145" s="31"/>
      <c r="Q1145" s="31"/>
      <c r="R1145" s="1181"/>
      <c r="S1145" s="31"/>
      <c r="T1145" s="31"/>
      <c r="U1145" s="2"/>
      <c r="V1145" s="11"/>
      <c r="W1145" s="31"/>
      <c r="X1145" s="2"/>
      <c r="Y1145" s="1383"/>
      <c r="Z1145" s="31"/>
      <c r="AA1145" s="2"/>
      <c r="AB1145" s="31"/>
      <c r="AC1145" s="31"/>
      <c r="AD1145" s="31"/>
      <c r="AE1145" s="31"/>
      <c r="AF1145" s="31"/>
      <c r="AG1145" s="31"/>
      <c r="AH1145" s="31"/>
      <c r="AI1145" s="31"/>
      <c r="AJ1145" s="31"/>
      <c r="AK1145" s="31"/>
      <c r="AL1145" s="31"/>
      <c r="AM1145" s="31"/>
      <c r="AN1145" s="31"/>
      <c r="AO1145" s="31"/>
      <c r="AP1145" s="31"/>
    </row>
    <row r="1146" ht="15.75" customHeight="1">
      <c r="A1146" s="1321" t="s">
        <v>30</v>
      </c>
      <c r="B1146" s="31"/>
      <c r="C1146" s="31"/>
      <c r="D1146" s="31"/>
      <c r="E1146" s="31"/>
      <c r="F1146" s="31"/>
      <c r="G1146" s="31"/>
      <c r="H1146" s="31"/>
      <c r="I1146" s="31"/>
      <c r="J1146" s="31"/>
      <c r="K1146" s="31"/>
      <c r="L1146" s="31"/>
      <c r="M1146" s="31"/>
      <c r="N1146" s="2"/>
      <c r="O1146" s="31"/>
      <c r="P1146" s="31"/>
      <c r="Q1146" s="31"/>
      <c r="R1146" s="1181"/>
      <c r="S1146" s="31"/>
      <c r="T1146" s="31"/>
      <c r="U1146" s="2"/>
      <c r="V1146" s="11"/>
      <c r="W1146" s="31"/>
      <c r="X1146" s="2"/>
      <c r="Y1146" s="1383"/>
      <c r="Z1146" s="31"/>
      <c r="AA1146" s="2"/>
      <c r="AB1146" s="31"/>
      <c r="AC1146" s="31"/>
      <c r="AD1146" s="31"/>
      <c r="AE1146" s="31"/>
      <c r="AF1146" s="31"/>
      <c r="AG1146" s="31"/>
      <c r="AH1146" s="31"/>
      <c r="AI1146" s="31"/>
      <c r="AJ1146" s="31"/>
      <c r="AK1146" s="31"/>
      <c r="AL1146" s="31"/>
      <c r="AM1146" s="31"/>
      <c r="AN1146" s="31"/>
      <c r="AO1146" s="31"/>
      <c r="AP1146" s="31"/>
    </row>
    <row r="1147" ht="15.75" customHeight="1">
      <c r="A1147" s="1321" t="s">
        <v>30</v>
      </c>
      <c r="B1147" s="31"/>
      <c r="C1147" s="31"/>
      <c r="D1147" s="31"/>
      <c r="E1147" s="31"/>
      <c r="F1147" s="31"/>
      <c r="G1147" s="31"/>
      <c r="H1147" s="31"/>
      <c r="I1147" s="31"/>
      <c r="J1147" s="31"/>
      <c r="K1147" s="31"/>
      <c r="L1147" s="31"/>
      <c r="M1147" s="31"/>
      <c r="N1147" s="2"/>
      <c r="O1147" s="31"/>
      <c r="P1147" s="31"/>
      <c r="Q1147" s="31"/>
      <c r="R1147" s="1181"/>
      <c r="S1147" s="31"/>
      <c r="T1147" s="31"/>
      <c r="U1147" s="2"/>
      <c r="V1147" s="11"/>
      <c r="W1147" s="31"/>
      <c r="X1147" s="2"/>
      <c r="Y1147" s="1383"/>
      <c r="Z1147" s="31"/>
      <c r="AA1147" s="2"/>
      <c r="AB1147" s="31"/>
      <c r="AC1147" s="31"/>
      <c r="AD1147" s="31"/>
      <c r="AE1147" s="31"/>
      <c r="AF1147" s="31"/>
      <c r="AG1147" s="31"/>
      <c r="AH1147" s="31"/>
      <c r="AI1147" s="31"/>
      <c r="AJ1147" s="31"/>
      <c r="AK1147" s="31"/>
      <c r="AL1147" s="31"/>
      <c r="AM1147" s="31"/>
      <c r="AN1147" s="31"/>
      <c r="AO1147" s="31"/>
      <c r="AP1147" s="31"/>
    </row>
    <row r="1148" ht="15.75" customHeight="1">
      <c r="A1148" s="1321" t="s">
        <v>30</v>
      </c>
      <c r="B1148" s="31"/>
      <c r="C1148" s="31"/>
      <c r="D1148" s="31"/>
      <c r="E1148" s="31"/>
      <c r="F1148" s="31"/>
      <c r="G1148" s="31"/>
      <c r="H1148" s="31"/>
      <c r="I1148" s="31"/>
      <c r="J1148" s="31"/>
      <c r="K1148" s="31"/>
      <c r="L1148" s="31"/>
      <c r="M1148" s="31"/>
      <c r="N1148" s="2"/>
      <c r="O1148" s="31"/>
      <c r="P1148" s="31"/>
      <c r="Q1148" s="31"/>
      <c r="R1148" s="1181"/>
      <c r="S1148" s="31"/>
      <c r="T1148" s="31"/>
      <c r="U1148" s="2"/>
      <c r="V1148" s="11"/>
      <c r="W1148" s="31"/>
      <c r="X1148" s="2"/>
      <c r="Y1148" s="1383"/>
      <c r="Z1148" s="31"/>
      <c r="AA1148" s="2"/>
      <c r="AB1148" s="31"/>
      <c r="AC1148" s="31"/>
      <c r="AD1148" s="31"/>
      <c r="AE1148" s="31"/>
      <c r="AF1148" s="31"/>
      <c r="AG1148" s="31"/>
      <c r="AH1148" s="31"/>
      <c r="AI1148" s="31"/>
      <c r="AJ1148" s="31"/>
      <c r="AK1148" s="31"/>
      <c r="AL1148" s="31"/>
      <c r="AM1148" s="31"/>
      <c r="AN1148" s="31"/>
      <c r="AO1148" s="31"/>
      <c r="AP1148" s="31"/>
    </row>
    <row r="1149" ht="15.75" customHeight="1">
      <c r="A1149" s="1321" t="s">
        <v>30</v>
      </c>
      <c r="B1149" s="31"/>
      <c r="C1149" s="31"/>
      <c r="D1149" s="31"/>
      <c r="E1149" s="31"/>
      <c r="F1149" s="31"/>
      <c r="G1149" s="31"/>
      <c r="H1149" s="31"/>
      <c r="I1149" s="31"/>
      <c r="J1149" s="31"/>
      <c r="K1149" s="31"/>
      <c r="L1149" s="31"/>
      <c r="M1149" s="31"/>
      <c r="N1149" s="2"/>
      <c r="O1149" s="31"/>
      <c r="P1149" s="31"/>
      <c r="Q1149" s="31"/>
      <c r="R1149" s="1181"/>
      <c r="S1149" s="31"/>
      <c r="T1149" s="31"/>
      <c r="U1149" s="2"/>
      <c r="V1149" s="11"/>
      <c r="W1149" s="31"/>
      <c r="X1149" s="2"/>
      <c r="Y1149" s="1383"/>
      <c r="Z1149" s="31"/>
      <c r="AA1149" s="2"/>
      <c r="AB1149" s="31"/>
      <c r="AC1149" s="31"/>
      <c r="AD1149" s="31"/>
      <c r="AE1149" s="31"/>
      <c r="AF1149" s="31"/>
      <c r="AG1149" s="31"/>
      <c r="AH1149" s="31"/>
      <c r="AI1149" s="31"/>
      <c r="AJ1149" s="31"/>
      <c r="AK1149" s="31"/>
      <c r="AL1149" s="31"/>
      <c r="AM1149" s="31"/>
      <c r="AN1149" s="31"/>
      <c r="AO1149" s="31"/>
      <c r="AP1149" s="31"/>
    </row>
    <row r="1150" ht="15.75" customHeight="1">
      <c r="A1150" s="1321" t="s">
        <v>30</v>
      </c>
      <c r="B1150" s="31"/>
      <c r="C1150" s="31"/>
      <c r="D1150" s="31"/>
      <c r="E1150" s="31"/>
      <c r="F1150" s="31"/>
      <c r="G1150" s="31"/>
      <c r="H1150" s="31"/>
      <c r="I1150" s="31"/>
      <c r="J1150" s="31"/>
      <c r="K1150" s="31"/>
      <c r="L1150" s="31"/>
      <c r="M1150" s="31"/>
      <c r="N1150" s="2"/>
      <c r="O1150" s="31"/>
      <c r="P1150" s="31"/>
      <c r="Q1150" s="31"/>
      <c r="R1150" s="1181"/>
      <c r="S1150" s="31"/>
      <c r="T1150" s="31"/>
      <c r="U1150" s="2"/>
      <c r="V1150" s="11"/>
      <c r="W1150" s="31"/>
      <c r="X1150" s="2"/>
      <c r="Y1150" s="1383"/>
      <c r="Z1150" s="31"/>
      <c r="AA1150" s="2"/>
      <c r="AB1150" s="31"/>
      <c r="AC1150" s="31"/>
      <c r="AD1150" s="31"/>
      <c r="AE1150" s="31"/>
      <c r="AF1150" s="31"/>
      <c r="AG1150" s="31"/>
      <c r="AH1150" s="31"/>
      <c r="AI1150" s="31"/>
      <c r="AJ1150" s="31"/>
      <c r="AK1150" s="31"/>
      <c r="AL1150" s="31"/>
      <c r="AM1150" s="31"/>
      <c r="AN1150" s="31"/>
      <c r="AO1150" s="31"/>
      <c r="AP1150" s="31"/>
    </row>
    <row r="1151" ht="15.75" customHeight="1">
      <c r="A1151" s="1321" t="s">
        <v>30</v>
      </c>
      <c r="B1151" s="31"/>
      <c r="C1151" s="31"/>
      <c r="D1151" s="31"/>
      <c r="E1151" s="31"/>
      <c r="F1151" s="31"/>
      <c r="G1151" s="31"/>
      <c r="H1151" s="31"/>
      <c r="I1151" s="31"/>
      <c r="J1151" s="31"/>
      <c r="K1151" s="31"/>
      <c r="L1151" s="31"/>
      <c r="M1151" s="31"/>
      <c r="N1151" s="2"/>
      <c r="O1151" s="31"/>
      <c r="P1151" s="31"/>
      <c r="Q1151" s="31"/>
      <c r="R1151" s="1181"/>
      <c r="S1151" s="31"/>
      <c r="T1151" s="31"/>
      <c r="U1151" s="2"/>
      <c r="V1151" s="11"/>
      <c r="W1151" s="31"/>
      <c r="X1151" s="2"/>
      <c r="Y1151" s="1383"/>
      <c r="Z1151" s="31"/>
      <c r="AA1151" s="2"/>
      <c r="AB1151" s="31"/>
      <c r="AC1151" s="31"/>
      <c r="AD1151" s="31"/>
      <c r="AE1151" s="31"/>
      <c r="AF1151" s="31"/>
      <c r="AG1151" s="31"/>
      <c r="AH1151" s="31"/>
      <c r="AI1151" s="31"/>
      <c r="AJ1151" s="31"/>
      <c r="AK1151" s="31"/>
      <c r="AL1151" s="31"/>
      <c r="AM1151" s="31"/>
      <c r="AN1151" s="31"/>
      <c r="AO1151" s="31"/>
      <c r="AP1151" s="31"/>
    </row>
    <row r="1152" ht="15.75" customHeight="1">
      <c r="A1152" s="1321" t="s">
        <v>30</v>
      </c>
      <c r="B1152" s="31"/>
      <c r="C1152" s="31"/>
      <c r="D1152" s="31"/>
      <c r="E1152" s="31"/>
      <c r="F1152" s="31"/>
      <c r="G1152" s="31"/>
      <c r="H1152" s="31"/>
      <c r="I1152" s="31"/>
      <c r="J1152" s="31"/>
      <c r="K1152" s="31"/>
      <c r="L1152" s="31"/>
      <c r="M1152" s="31"/>
      <c r="N1152" s="2"/>
      <c r="O1152" s="31"/>
      <c r="P1152" s="31"/>
      <c r="Q1152" s="31"/>
      <c r="R1152" s="1181"/>
      <c r="S1152" s="31"/>
      <c r="T1152" s="31"/>
      <c r="U1152" s="2"/>
      <c r="V1152" s="11"/>
      <c r="W1152" s="31"/>
      <c r="X1152" s="2"/>
      <c r="Y1152" s="1383"/>
      <c r="Z1152" s="31"/>
      <c r="AA1152" s="2"/>
      <c r="AB1152" s="31"/>
      <c r="AC1152" s="31"/>
      <c r="AD1152" s="31"/>
      <c r="AE1152" s="31"/>
      <c r="AF1152" s="31"/>
      <c r="AG1152" s="31"/>
      <c r="AH1152" s="31"/>
      <c r="AI1152" s="31"/>
      <c r="AJ1152" s="31"/>
      <c r="AK1152" s="31"/>
      <c r="AL1152" s="31"/>
      <c r="AM1152" s="31"/>
      <c r="AN1152" s="31"/>
      <c r="AO1152" s="31"/>
      <c r="AP1152" s="31"/>
    </row>
    <row r="1153" ht="15.75" customHeight="1">
      <c r="A1153" s="1321" t="s">
        <v>30</v>
      </c>
      <c r="B1153" s="31"/>
      <c r="C1153" s="31"/>
      <c r="D1153" s="31"/>
      <c r="E1153" s="31"/>
      <c r="F1153" s="31"/>
      <c r="G1153" s="31"/>
      <c r="H1153" s="31"/>
      <c r="I1153" s="31"/>
      <c r="J1153" s="31"/>
      <c r="K1153" s="31"/>
      <c r="L1153" s="31"/>
      <c r="M1153" s="31"/>
      <c r="N1153" s="2"/>
      <c r="O1153" s="31"/>
      <c r="P1153" s="31"/>
      <c r="Q1153" s="31"/>
      <c r="R1153" s="1181"/>
      <c r="S1153" s="31"/>
      <c r="T1153" s="31"/>
      <c r="U1153" s="2"/>
      <c r="V1153" s="11"/>
      <c r="W1153" s="31"/>
      <c r="X1153" s="2"/>
      <c r="Y1153" s="1383"/>
      <c r="Z1153" s="31"/>
      <c r="AA1153" s="2"/>
      <c r="AB1153" s="31"/>
      <c r="AC1153" s="31"/>
      <c r="AD1153" s="31"/>
      <c r="AE1153" s="31"/>
      <c r="AF1153" s="31"/>
      <c r="AG1153" s="31"/>
      <c r="AH1153" s="31"/>
      <c r="AI1153" s="31"/>
      <c r="AJ1153" s="31"/>
      <c r="AK1153" s="31"/>
      <c r="AL1153" s="31"/>
      <c r="AM1153" s="31"/>
      <c r="AN1153" s="31"/>
      <c r="AO1153" s="31"/>
      <c r="AP1153" s="31"/>
    </row>
    <row r="1154" ht="15.75" customHeight="1">
      <c r="A1154" s="1321" t="s">
        <v>30</v>
      </c>
      <c r="B1154" s="31"/>
      <c r="C1154" s="31"/>
      <c r="D1154" s="31"/>
      <c r="E1154" s="31"/>
      <c r="F1154" s="31"/>
      <c r="G1154" s="31"/>
      <c r="H1154" s="31"/>
      <c r="I1154" s="31"/>
      <c r="J1154" s="31"/>
      <c r="K1154" s="31"/>
      <c r="L1154" s="31"/>
      <c r="M1154" s="31"/>
      <c r="N1154" s="2"/>
      <c r="O1154" s="31"/>
      <c r="P1154" s="31"/>
      <c r="Q1154" s="31"/>
      <c r="R1154" s="1181"/>
      <c r="S1154" s="31"/>
      <c r="T1154" s="31"/>
      <c r="U1154" s="2"/>
      <c r="V1154" s="11"/>
      <c r="W1154" s="31"/>
      <c r="X1154" s="2"/>
      <c r="Y1154" s="1383"/>
      <c r="Z1154" s="31"/>
      <c r="AA1154" s="2"/>
      <c r="AB1154" s="31"/>
      <c r="AC1154" s="31"/>
      <c r="AD1154" s="31"/>
      <c r="AE1154" s="31"/>
      <c r="AF1154" s="31"/>
      <c r="AG1154" s="31"/>
      <c r="AH1154" s="31"/>
      <c r="AI1154" s="31"/>
      <c r="AJ1154" s="31"/>
      <c r="AK1154" s="31"/>
      <c r="AL1154" s="31"/>
      <c r="AM1154" s="31"/>
      <c r="AN1154" s="31"/>
      <c r="AO1154" s="31"/>
      <c r="AP1154" s="31"/>
    </row>
    <row r="1155" ht="15.75" customHeight="1">
      <c r="A1155" s="1321" t="s">
        <v>30</v>
      </c>
      <c r="B1155" s="31"/>
      <c r="C1155" s="31"/>
      <c r="D1155" s="31"/>
      <c r="E1155" s="31"/>
      <c r="F1155" s="31"/>
      <c r="G1155" s="31"/>
      <c r="H1155" s="31"/>
      <c r="I1155" s="31"/>
      <c r="J1155" s="31"/>
      <c r="K1155" s="31"/>
      <c r="L1155" s="31"/>
      <c r="M1155" s="31"/>
      <c r="N1155" s="2"/>
      <c r="O1155" s="31"/>
      <c r="P1155" s="31"/>
      <c r="Q1155" s="31"/>
      <c r="R1155" s="1181"/>
      <c r="S1155" s="31"/>
      <c r="T1155" s="31"/>
      <c r="U1155" s="2"/>
      <c r="V1155" s="11"/>
      <c r="W1155" s="31"/>
      <c r="X1155" s="2"/>
      <c r="Y1155" s="1383"/>
      <c r="Z1155" s="31"/>
      <c r="AA1155" s="2"/>
      <c r="AB1155" s="31"/>
      <c r="AC1155" s="31"/>
      <c r="AD1155" s="31"/>
      <c r="AE1155" s="31"/>
      <c r="AF1155" s="31"/>
      <c r="AG1155" s="31"/>
      <c r="AH1155" s="31"/>
      <c r="AI1155" s="31"/>
      <c r="AJ1155" s="31"/>
      <c r="AK1155" s="31"/>
      <c r="AL1155" s="31"/>
      <c r="AM1155" s="31"/>
      <c r="AN1155" s="31"/>
      <c r="AO1155" s="31"/>
      <c r="AP1155" s="31"/>
    </row>
    <row r="1156" ht="15.75" customHeight="1">
      <c r="A1156" s="1321" t="s">
        <v>30</v>
      </c>
      <c r="B1156" s="31"/>
      <c r="C1156" s="31"/>
      <c r="D1156" s="31"/>
      <c r="E1156" s="31"/>
      <c r="F1156" s="31"/>
      <c r="G1156" s="31"/>
      <c r="H1156" s="31"/>
      <c r="I1156" s="31"/>
      <c r="J1156" s="31"/>
      <c r="K1156" s="31"/>
      <c r="L1156" s="31"/>
      <c r="M1156" s="31"/>
      <c r="N1156" s="2"/>
      <c r="O1156" s="31"/>
      <c r="P1156" s="31"/>
      <c r="Q1156" s="31"/>
      <c r="R1156" s="1181"/>
      <c r="S1156" s="31"/>
      <c r="T1156" s="31"/>
      <c r="U1156" s="2"/>
      <c r="V1156" s="11"/>
      <c r="W1156" s="31"/>
      <c r="X1156" s="2"/>
      <c r="Y1156" s="1383"/>
      <c r="Z1156" s="31"/>
      <c r="AA1156" s="2"/>
      <c r="AB1156" s="31"/>
      <c r="AC1156" s="31"/>
      <c r="AD1156" s="31"/>
      <c r="AE1156" s="31"/>
      <c r="AF1156" s="31"/>
      <c r="AG1156" s="31"/>
      <c r="AH1156" s="31"/>
      <c r="AI1156" s="31"/>
      <c r="AJ1156" s="31"/>
      <c r="AK1156" s="31"/>
      <c r="AL1156" s="31"/>
      <c r="AM1156" s="31"/>
      <c r="AN1156" s="31"/>
      <c r="AO1156" s="31"/>
      <c r="AP1156" s="31"/>
    </row>
    <row r="1157" ht="15.0" customHeight="1">
      <c r="A1157" s="1321" t="s">
        <v>30</v>
      </c>
      <c r="B1157" s="31"/>
      <c r="C1157" s="31"/>
      <c r="D1157" s="31"/>
      <c r="E1157" s="31"/>
      <c r="F1157" s="31"/>
      <c r="G1157" s="31"/>
      <c r="H1157" s="31"/>
      <c r="I1157" s="31"/>
      <c r="J1157" s="31"/>
      <c r="K1157" s="31"/>
      <c r="L1157" s="31"/>
      <c r="M1157" s="31"/>
      <c r="N1157" s="2"/>
      <c r="O1157" s="31"/>
      <c r="P1157" s="31"/>
      <c r="Q1157" s="31"/>
      <c r="R1157" s="1181"/>
      <c r="S1157" s="31"/>
      <c r="T1157" s="31"/>
      <c r="U1157" s="2"/>
      <c r="V1157" s="11"/>
      <c r="W1157" s="31"/>
      <c r="X1157" s="2"/>
      <c r="Y1157" s="1383"/>
      <c r="Z1157" s="31"/>
      <c r="AA1157" s="2"/>
      <c r="AB1157" s="31"/>
      <c r="AC1157" s="31"/>
      <c r="AD1157" s="31"/>
      <c r="AE1157" s="31"/>
      <c r="AF1157" s="31"/>
      <c r="AG1157" s="31"/>
      <c r="AH1157" s="31"/>
      <c r="AI1157" s="31"/>
      <c r="AJ1157" s="31"/>
      <c r="AK1157" s="31"/>
      <c r="AL1157" s="31"/>
      <c r="AM1157" s="31"/>
      <c r="AN1157" s="31"/>
      <c r="AO1157" s="31"/>
      <c r="AP1157" s="31"/>
    </row>
    <row r="1158" ht="15.0" customHeight="1">
      <c r="A1158" s="1321" t="s">
        <v>30</v>
      </c>
      <c r="B1158" s="31"/>
      <c r="C1158" s="31"/>
      <c r="D1158" s="31"/>
      <c r="E1158" s="31"/>
      <c r="F1158" s="31"/>
      <c r="G1158" s="31"/>
      <c r="H1158" s="31"/>
      <c r="I1158" s="31"/>
      <c r="J1158" s="31"/>
      <c r="K1158" s="31"/>
      <c r="L1158" s="31"/>
      <c r="M1158" s="31"/>
      <c r="N1158" s="2"/>
      <c r="O1158" s="31"/>
      <c r="P1158" s="31"/>
      <c r="Q1158" s="31"/>
      <c r="R1158" s="1181"/>
      <c r="S1158" s="31"/>
      <c r="T1158" s="31"/>
      <c r="U1158" s="2"/>
      <c r="V1158" s="11"/>
      <c r="W1158" s="31"/>
      <c r="X1158" s="2"/>
      <c r="Y1158" s="1383"/>
      <c r="Z1158" s="31"/>
      <c r="AA1158" s="2"/>
      <c r="AB1158" s="31"/>
      <c r="AC1158" s="31"/>
      <c r="AD1158" s="31"/>
      <c r="AE1158" s="31"/>
      <c r="AF1158" s="31"/>
      <c r="AG1158" s="31"/>
      <c r="AH1158" s="31"/>
      <c r="AI1158" s="31"/>
      <c r="AJ1158" s="31"/>
      <c r="AK1158" s="31"/>
      <c r="AL1158" s="31"/>
      <c r="AM1158" s="31"/>
      <c r="AN1158" s="31"/>
      <c r="AO1158" s="31"/>
      <c r="AP1158" s="31"/>
    </row>
    <row r="1159" ht="15.0" customHeight="1">
      <c r="A1159" s="1321" t="s">
        <v>30</v>
      </c>
      <c r="B1159" s="31"/>
      <c r="C1159" s="31"/>
      <c r="D1159" s="31"/>
      <c r="E1159" s="31"/>
      <c r="F1159" s="31"/>
      <c r="G1159" s="31"/>
      <c r="H1159" s="31"/>
      <c r="I1159" s="31"/>
      <c r="J1159" s="31"/>
      <c r="K1159" s="31"/>
      <c r="L1159" s="31"/>
      <c r="M1159" s="31"/>
      <c r="N1159" s="2"/>
      <c r="O1159" s="31"/>
      <c r="P1159" s="31"/>
      <c r="Q1159" s="31"/>
      <c r="R1159" s="1181"/>
      <c r="S1159" s="31"/>
      <c r="T1159" s="31"/>
      <c r="U1159" s="2"/>
      <c r="V1159" s="11"/>
      <c r="W1159" s="31"/>
      <c r="X1159" s="2"/>
      <c r="Y1159" s="1383"/>
      <c r="Z1159" s="31"/>
      <c r="AA1159" s="2"/>
      <c r="AB1159" s="31"/>
      <c r="AC1159" s="31"/>
      <c r="AD1159" s="31"/>
      <c r="AE1159" s="31"/>
      <c r="AF1159" s="31"/>
      <c r="AG1159" s="31"/>
      <c r="AH1159" s="31"/>
      <c r="AI1159" s="31"/>
      <c r="AJ1159" s="31"/>
      <c r="AK1159" s="31"/>
      <c r="AL1159" s="31"/>
      <c r="AM1159" s="31"/>
      <c r="AN1159" s="31"/>
      <c r="AO1159" s="31"/>
      <c r="AP1159" s="31"/>
    </row>
    <row r="1160" ht="15.0" customHeight="1">
      <c r="A1160" s="1321" t="s">
        <v>30</v>
      </c>
      <c r="B1160" s="31"/>
      <c r="C1160" s="31"/>
      <c r="D1160" s="31"/>
      <c r="E1160" s="31"/>
      <c r="F1160" s="31"/>
      <c r="G1160" s="31"/>
      <c r="H1160" s="31"/>
      <c r="I1160" s="31"/>
      <c r="J1160" s="31"/>
      <c r="K1160" s="31"/>
      <c r="L1160" s="31"/>
      <c r="M1160" s="31"/>
      <c r="N1160" s="2"/>
      <c r="O1160" s="31"/>
      <c r="P1160" s="31"/>
      <c r="Q1160" s="31"/>
      <c r="R1160" s="1181"/>
      <c r="S1160" s="31"/>
      <c r="T1160" s="31"/>
      <c r="U1160" s="2"/>
      <c r="V1160" s="11"/>
      <c r="W1160" s="31"/>
      <c r="X1160" s="2"/>
      <c r="Y1160" s="1383"/>
      <c r="Z1160" s="31"/>
      <c r="AA1160" s="2"/>
      <c r="AB1160" s="31"/>
      <c r="AC1160" s="31"/>
      <c r="AD1160" s="31"/>
      <c r="AE1160" s="31"/>
      <c r="AF1160" s="31"/>
      <c r="AG1160" s="31"/>
      <c r="AH1160" s="31"/>
      <c r="AI1160" s="31"/>
      <c r="AJ1160" s="31"/>
      <c r="AK1160" s="31"/>
      <c r="AL1160" s="31"/>
      <c r="AM1160" s="31"/>
      <c r="AN1160" s="31"/>
      <c r="AO1160" s="31"/>
      <c r="AP1160" s="31"/>
    </row>
    <row r="1161" ht="15.0" customHeight="1">
      <c r="A1161" s="1321" t="s">
        <v>30</v>
      </c>
      <c r="B1161" s="31"/>
      <c r="C1161" s="31"/>
      <c r="D1161" s="31"/>
      <c r="E1161" s="31"/>
      <c r="F1161" s="31"/>
      <c r="G1161" s="31"/>
      <c r="H1161" s="31"/>
      <c r="I1161" s="31"/>
      <c r="J1161" s="31"/>
      <c r="K1161" s="31"/>
      <c r="L1161" s="31"/>
      <c r="M1161" s="31"/>
      <c r="N1161" s="2"/>
      <c r="O1161" s="31"/>
      <c r="P1161" s="31"/>
      <c r="Q1161" s="31"/>
      <c r="R1161" s="1181"/>
      <c r="S1161" s="31"/>
      <c r="T1161" s="31"/>
      <c r="U1161" s="2"/>
      <c r="V1161" s="11"/>
      <c r="W1161" s="31"/>
      <c r="X1161" s="2"/>
      <c r="Y1161" s="1383"/>
      <c r="Z1161" s="31"/>
      <c r="AA1161" s="2"/>
      <c r="AB1161" s="31"/>
      <c r="AC1161" s="31"/>
      <c r="AD1161" s="31"/>
      <c r="AE1161" s="31"/>
      <c r="AF1161" s="31"/>
      <c r="AG1161" s="31"/>
      <c r="AH1161" s="31"/>
      <c r="AI1161" s="31"/>
      <c r="AJ1161" s="31"/>
      <c r="AK1161" s="31"/>
      <c r="AL1161" s="31"/>
      <c r="AM1161" s="31"/>
      <c r="AN1161" s="31"/>
      <c r="AO1161" s="31"/>
      <c r="AP1161" s="31"/>
    </row>
  </sheetData>
  <customSheetViews>
    <customSheetView guid="{622DBB60-2E53-4787-823F-7D6E0AB893CB}" filter="1" showAutoFilter="1">
      <autoFilter ref="$A$1:$AG$37"/>
      <extLst>
        <ext uri="GoogleSheetsCustomDataVersion1">
          <go:sheetsCustomData xmlns:go="http://customooxmlschemas.google.com/" filterViewId="687129474"/>
        </ext>
      </extLst>
    </customSheetView>
  </customSheetViews>
  <conditionalFormatting sqref="X30:X31 Z2:Z29 Z32:Z36 Z39:Z1161">
    <cfRule type="cellIs" dxfId="0" priority="1" operator="greaterThan">
      <formula>1</formula>
    </cfRule>
  </conditionalFormatting>
  <dataValidations>
    <dataValidation type="list" allowBlank="1" showErrorMessage="1" sqref="F27">
      <formula1>Software_Type</formula1>
    </dataValidation>
    <dataValidation type="list" allowBlank="1" showErrorMessage="1" sqref="G16">
      <formula1>Equip_Type</formula1>
    </dataValidation>
  </dataValidations>
  <hyperlinks>
    <hyperlink r:id="rId1" ref="AB6"/>
    <hyperlink r:id="rId2" ref="AB7"/>
    <hyperlink r:id="rId3" ref="AB8"/>
    <hyperlink r:id="rId4" ref="AB9"/>
    <hyperlink r:id="rId5" ref="AB11"/>
    <hyperlink r:id="rId6" ref="AE12"/>
    <hyperlink r:id="rId7" ref="AB13"/>
    <hyperlink r:id="rId8" ref="AB14"/>
    <hyperlink r:id="rId9" ref="AB15"/>
    <hyperlink r:id="rId10" ref="AB16"/>
    <hyperlink r:id="rId11" ref="AB17"/>
    <hyperlink r:id="rId12" ref="AB20"/>
    <hyperlink r:id="rId13" ref="AB21"/>
    <hyperlink r:id="rId14" ref="AB22"/>
    <hyperlink r:id="rId15" ref="AB23"/>
    <hyperlink r:id="rId16" ref="Q24"/>
    <hyperlink r:id="rId17" ref="AE24"/>
    <hyperlink r:id="rId18" ref="AB25"/>
    <hyperlink r:id="rId19" ref="Q26"/>
    <hyperlink r:id="rId20" ref="W26"/>
    <hyperlink r:id="rId21" ref="AB26"/>
    <hyperlink r:id="rId22" ref="AB27"/>
    <hyperlink r:id="rId23" ref="AB28"/>
    <hyperlink r:id="rId24" ref="AB30"/>
    <hyperlink r:id="rId25" location="top" ref="AB31"/>
    <hyperlink r:id="rId26" ref="H32"/>
    <hyperlink r:id="rId27" ref="Q32"/>
    <hyperlink r:id="rId28" ref="W32"/>
    <hyperlink r:id="rId29" ref="AB32"/>
    <hyperlink r:id="rId30" ref="AB33"/>
    <hyperlink r:id="rId31" ref="H36"/>
    <hyperlink r:id="rId32" ref="Q36"/>
  </hyperlinks>
  <printOptions/>
  <pageMargins bottom="0.75" footer="0.0" header="0.0" left="0.7" right="0.7" top="0.75"/>
  <pageSetup orientation="portrait"/>
  <drawing r:id="rId33"/>
  <tableParts count="1">
    <tablePart r:id="rId3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57"/>
    <col customWidth="1" min="2" max="2" width="7.43"/>
    <col customWidth="1" min="3" max="3" width="12.0"/>
    <col customWidth="1" min="4" max="4" width="18.14"/>
    <col customWidth="1" min="5" max="5" width="11.57"/>
    <col customWidth="1" min="6" max="6" width="15.43"/>
    <col customWidth="1" min="7" max="7" width="21.43"/>
    <col customWidth="1" min="8" max="8" width="18.57"/>
    <col customWidth="1" min="9" max="9" width="27.43"/>
    <col customWidth="1" min="10" max="10" width="13.57"/>
    <col customWidth="1" min="11" max="11" width="12.43"/>
    <col customWidth="1" min="12" max="12" width="9.14"/>
    <col customWidth="1" min="13" max="13" width="10.14"/>
    <col customWidth="1" min="14" max="14" width="13.43"/>
    <col customWidth="1" min="15" max="16" width="16.14"/>
    <col customWidth="1" min="17" max="17" width="9.14"/>
    <col customWidth="1" min="18" max="18" width="17.43"/>
    <col customWidth="1" min="19" max="19" width="20.43"/>
    <col customWidth="1" min="20" max="20" width="15.14"/>
    <col customWidth="1" min="21" max="21" width="9.57"/>
    <col customWidth="1" min="22" max="22" width="12.0"/>
    <col customWidth="1" min="23" max="23" width="9.57"/>
    <col customWidth="1" min="24" max="24" width="15.0"/>
    <col customWidth="1" min="25" max="25" width="32.57"/>
    <col customWidth="1" min="26" max="26" width="23.14"/>
    <col customWidth="1" min="27" max="27" width="31.57"/>
    <col customWidth="1" min="28" max="28" width="19.43"/>
    <col customWidth="1" min="29" max="29" width="21.14"/>
    <col customWidth="1" min="30" max="30" width="13.43"/>
    <col customWidth="1" min="31" max="31" width="11.14"/>
    <col customWidth="1" min="32" max="32" width="15.43"/>
    <col customWidth="1" min="33" max="37" width="9.14"/>
  </cols>
  <sheetData>
    <row r="1">
      <c r="A1" s="1397" t="s">
        <v>1338</v>
      </c>
      <c r="B1" s="1398" t="s">
        <v>7</v>
      </c>
      <c r="C1" s="1398" t="s">
        <v>8</v>
      </c>
      <c r="D1" s="1398" t="s">
        <v>9</v>
      </c>
      <c r="E1" s="1398" t="s">
        <v>1936</v>
      </c>
      <c r="F1" s="319" t="s">
        <v>10</v>
      </c>
      <c r="G1" s="1398" t="s">
        <v>11</v>
      </c>
      <c r="H1" s="1398" t="s">
        <v>392</v>
      </c>
      <c r="I1" s="1398" t="s">
        <v>393</v>
      </c>
      <c r="J1" s="1398" t="s">
        <v>394</v>
      </c>
      <c r="K1" s="1398" t="s">
        <v>13</v>
      </c>
      <c r="L1" s="1398" t="s">
        <v>395</v>
      </c>
      <c r="M1" s="1398" t="s">
        <v>396</v>
      </c>
      <c r="N1" s="1398" t="s">
        <v>397</v>
      </c>
      <c r="O1" s="1398" t="s">
        <v>398</v>
      </c>
      <c r="P1" s="1398" t="s">
        <v>399</v>
      </c>
      <c r="Q1" s="1399" t="s">
        <v>400</v>
      </c>
      <c r="R1" s="1398" t="s">
        <v>401</v>
      </c>
      <c r="S1" s="1398" t="s">
        <v>402</v>
      </c>
      <c r="T1" s="1398" t="s">
        <v>403</v>
      </c>
      <c r="U1" s="1398" t="s">
        <v>404</v>
      </c>
      <c r="V1" s="1398" t="s">
        <v>405</v>
      </c>
      <c r="W1" s="1398" t="s">
        <v>22</v>
      </c>
      <c r="X1" s="1400" t="s">
        <v>406</v>
      </c>
      <c r="Y1" s="1398" t="s">
        <v>407</v>
      </c>
      <c r="Z1" s="1398" t="s">
        <v>408</v>
      </c>
      <c r="AA1" s="1401" t="s">
        <v>409</v>
      </c>
      <c r="AB1" s="1401" t="s">
        <v>410</v>
      </c>
      <c r="AC1" s="1401" t="s">
        <v>411</v>
      </c>
      <c r="AD1" s="1398" t="s">
        <v>412</v>
      </c>
      <c r="AE1" s="1398" t="s">
        <v>2873</v>
      </c>
      <c r="AF1" s="1398" t="s">
        <v>414</v>
      </c>
      <c r="AG1" s="221"/>
      <c r="AH1" s="221"/>
      <c r="AI1" s="221"/>
      <c r="AJ1" s="221"/>
      <c r="AK1" s="221"/>
    </row>
    <row r="2">
      <c r="A2" s="836">
        <v>11001.0</v>
      </c>
      <c r="B2" s="535" t="s">
        <v>36</v>
      </c>
      <c r="C2" s="535" t="s">
        <v>19</v>
      </c>
      <c r="D2" s="510" t="s">
        <v>8541</v>
      </c>
      <c r="E2" s="535" t="s">
        <v>812</v>
      </c>
      <c r="F2" s="510" t="s">
        <v>8542</v>
      </c>
      <c r="G2" s="510" t="s">
        <v>8543</v>
      </c>
      <c r="H2" s="510" t="s">
        <v>8544</v>
      </c>
      <c r="I2" s="510" t="s">
        <v>8545</v>
      </c>
      <c r="J2" s="510" t="s">
        <v>8546</v>
      </c>
      <c r="K2" s="535" t="s">
        <v>8547</v>
      </c>
      <c r="L2" s="535" t="s">
        <v>420</v>
      </c>
      <c r="M2" s="535">
        <v>91745.0</v>
      </c>
      <c r="N2" s="535" t="s">
        <v>8548</v>
      </c>
      <c r="O2" s="537">
        <v>34.00302559335</v>
      </c>
      <c r="P2" s="537">
        <v>-117.944598374862</v>
      </c>
      <c r="Q2" s="538">
        <v>100.0</v>
      </c>
      <c r="R2" s="510" t="s">
        <v>8541</v>
      </c>
      <c r="S2" s="510" t="s">
        <v>8544</v>
      </c>
      <c r="T2" s="510" t="s">
        <v>1575</v>
      </c>
      <c r="U2" s="535" t="s">
        <v>26</v>
      </c>
      <c r="V2" s="535" t="s">
        <v>420</v>
      </c>
      <c r="W2" s="535" t="s">
        <v>1196</v>
      </c>
      <c r="X2" s="540" t="s">
        <v>1197</v>
      </c>
      <c r="Y2" s="510" t="s">
        <v>8544</v>
      </c>
      <c r="Z2" s="510"/>
      <c r="AA2" s="490" t="s">
        <v>8549</v>
      </c>
      <c r="AB2" s="336"/>
      <c r="AC2" s="336">
        <f t="shared" ref="AC2:AC22" si="1">IF(LEN(TRIM(AA2))=0,0,LEN(TRIM(AA2))-LEN(SUBSTITUTE(AA2," ",""))+1)</f>
        <v>21</v>
      </c>
      <c r="AD2" s="491"/>
      <c r="AE2" s="491"/>
      <c r="AF2" s="336"/>
      <c r="AG2" s="221"/>
      <c r="AH2" s="221"/>
      <c r="AI2" s="221"/>
      <c r="AJ2" s="221"/>
      <c r="AK2" s="221"/>
    </row>
    <row r="3">
      <c r="A3" s="326">
        <v>11002.0</v>
      </c>
      <c r="B3" s="535" t="s">
        <v>36</v>
      </c>
      <c r="C3" s="535" t="s">
        <v>19</v>
      </c>
      <c r="D3" s="510" t="s">
        <v>8550</v>
      </c>
      <c r="E3" s="535" t="s">
        <v>812</v>
      </c>
      <c r="F3" s="510" t="s">
        <v>8551</v>
      </c>
      <c r="G3" s="510" t="s">
        <v>8552</v>
      </c>
      <c r="H3" s="510" t="s">
        <v>8553</v>
      </c>
      <c r="I3" s="510" t="s">
        <v>8554</v>
      </c>
      <c r="J3" s="510" t="s">
        <v>2015</v>
      </c>
      <c r="K3" s="535" t="s">
        <v>70</v>
      </c>
      <c r="L3" s="535" t="s">
        <v>420</v>
      </c>
      <c r="M3" s="535">
        <v>85706.0</v>
      </c>
      <c r="N3" s="535" t="s">
        <v>8555</v>
      </c>
      <c r="O3" s="537">
        <v>32.1352199284445</v>
      </c>
      <c r="P3" s="537">
        <v>-110.919397829804</v>
      </c>
      <c r="Q3" s="761">
        <v>13.0</v>
      </c>
      <c r="R3" s="510" t="s">
        <v>8556</v>
      </c>
      <c r="S3" s="510" t="s">
        <v>8553</v>
      </c>
      <c r="T3" s="510" t="s">
        <v>2015</v>
      </c>
      <c r="U3" s="535" t="s">
        <v>70</v>
      </c>
      <c r="V3" s="535" t="s">
        <v>420</v>
      </c>
      <c r="W3" s="510" t="s">
        <v>498</v>
      </c>
      <c r="X3" s="540">
        <v>44867.0</v>
      </c>
      <c r="Y3" s="510" t="s">
        <v>8557</v>
      </c>
      <c r="Z3" s="510"/>
      <c r="AA3" s="1402" t="s">
        <v>8558</v>
      </c>
      <c r="AB3" s="542" t="s">
        <v>8559</v>
      </c>
      <c r="AC3" s="510">
        <f t="shared" si="1"/>
        <v>27</v>
      </c>
      <c r="AD3" s="510"/>
      <c r="AE3" s="510"/>
      <c r="AF3" s="510"/>
      <c r="AG3" s="221"/>
      <c r="AH3" s="221"/>
      <c r="AI3" s="221"/>
      <c r="AJ3" s="221"/>
      <c r="AK3" s="221"/>
    </row>
    <row r="4" ht="208.5" customHeight="1">
      <c r="A4" s="326">
        <v>11003.0</v>
      </c>
      <c r="B4" s="535" t="s">
        <v>36</v>
      </c>
      <c r="C4" s="535" t="s">
        <v>19</v>
      </c>
      <c r="D4" s="510" t="s">
        <v>8550</v>
      </c>
      <c r="E4" s="535" t="s">
        <v>812</v>
      </c>
      <c r="F4" s="510" t="s">
        <v>8560</v>
      </c>
      <c r="G4" s="510" t="s">
        <v>8561</v>
      </c>
      <c r="H4" s="510" t="s">
        <v>8553</v>
      </c>
      <c r="I4" s="510" t="s">
        <v>8554</v>
      </c>
      <c r="J4" s="510" t="s">
        <v>2015</v>
      </c>
      <c r="K4" s="535" t="s">
        <v>70</v>
      </c>
      <c r="L4" s="535" t="s">
        <v>420</v>
      </c>
      <c r="M4" s="535">
        <v>85706.0</v>
      </c>
      <c r="N4" s="535" t="s">
        <v>8555</v>
      </c>
      <c r="O4" s="537">
        <v>32.1352199284445</v>
      </c>
      <c r="P4" s="537">
        <v>-110.919397829804</v>
      </c>
      <c r="Q4" s="761">
        <v>13.0</v>
      </c>
      <c r="R4" s="510" t="s">
        <v>8556</v>
      </c>
      <c r="S4" s="510" t="s">
        <v>8553</v>
      </c>
      <c r="T4" s="510" t="s">
        <v>2015</v>
      </c>
      <c r="U4" s="535" t="s">
        <v>70</v>
      </c>
      <c r="V4" s="535" t="s">
        <v>420</v>
      </c>
      <c r="W4" s="510" t="s">
        <v>498</v>
      </c>
      <c r="X4" s="540">
        <v>44867.0</v>
      </c>
      <c r="Y4" s="510" t="s">
        <v>8557</v>
      </c>
      <c r="Z4" s="510"/>
      <c r="AA4" s="1402" t="s">
        <v>8558</v>
      </c>
      <c r="AB4" s="542" t="s">
        <v>8559</v>
      </c>
      <c r="AC4" s="510">
        <f t="shared" si="1"/>
        <v>27</v>
      </c>
      <c r="AD4" s="510"/>
      <c r="AE4" s="510"/>
      <c r="AF4" s="510"/>
      <c r="AG4" s="221"/>
      <c r="AH4" s="221"/>
      <c r="AI4" s="221"/>
      <c r="AJ4" s="221"/>
      <c r="AK4" s="221"/>
    </row>
    <row r="5" ht="131.25" customHeight="1">
      <c r="A5" s="326">
        <v>11004.0</v>
      </c>
      <c r="B5" s="535" t="s">
        <v>36</v>
      </c>
      <c r="C5" s="535" t="s">
        <v>19</v>
      </c>
      <c r="D5" s="510" t="s">
        <v>7858</v>
      </c>
      <c r="E5" s="535" t="s">
        <v>812</v>
      </c>
      <c r="F5" s="535" t="s">
        <v>7859</v>
      </c>
      <c r="G5" s="510" t="s">
        <v>7860</v>
      </c>
      <c r="H5" s="510" t="s">
        <v>7861</v>
      </c>
      <c r="I5" s="452" t="s">
        <v>7862</v>
      </c>
      <c r="J5" s="510" t="s">
        <v>7863</v>
      </c>
      <c r="K5" s="535" t="s">
        <v>263</v>
      </c>
      <c r="L5" s="535" t="s">
        <v>420</v>
      </c>
      <c r="M5" s="535">
        <v>84098.0</v>
      </c>
      <c r="N5" s="535"/>
      <c r="O5" s="537">
        <v>40.7483996911779</v>
      </c>
      <c r="P5" s="537">
        <v>-111.563123520367</v>
      </c>
      <c r="Q5" s="761">
        <v>10.0</v>
      </c>
      <c r="R5" s="510" t="s">
        <v>7864</v>
      </c>
      <c r="S5" s="510" t="s">
        <v>7861</v>
      </c>
      <c r="T5" s="510" t="s">
        <v>7863</v>
      </c>
      <c r="U5" s="535" t="s">
        <v>263</v>
      </c>
      <c r="V5" s="535" t="s">
        <v>420</v>
      </c>
      <c r="W5" s="510" t="s">
        <v>498</v>
      </c>
      <c r="X5" s="540">
        <v>45092.0</v>
      </c>
      <c r="Y5" s="510" t="s">
        <v>7865</v>
      </c>
      <c r="Z5" s="510"/>
      <c r="AA5" s="510" t="s">
        <v>8562</v>
      </c>
      <c r="AB5" s="542" t="s">
        <v>8563</v>
      </c>
      <c r="AC5" s="510">
        <f t="shared" si="1"/>
        <v>19</v>
      </c>
      <c r="AD5" s="510"/>
      <c r="AE5" s="510"/>
      <c r="AF5" s="510"/>
      <c r="AG5" s="221"/>
      <c r="AH5" s="221"/>
      <c r="AI5" s="221"/>
      <c r="AJ5" s="221"/>
      <c r="AK5" s="221"/>
    </row>
    <row r="6">
      <c r="A6" s="326">
        <v>11005.0</v>
      </c>
      <c r="B6" s="535" t="s">
        <v>36</v>
      </c>
      <c r="C6" s="535" t="s">
        <v>2757</v>
      </c>
      <c r="D6" s="510" t="s">
        <v>8564</v>
      </c>
      <c r="E6" s="535" t="s">
        <v>812</v>
      </c>
      <c r="F6" s="535" t="s">
        <v>8565</v>
      </c>
      <c r="G6" s="510" t="s">
        <v>8566</v>
      </c>
      <c r="H6" s="510" t="s">
        <v>5214</v>
      </c>
      <c r="I6" s="510" t="s">
        <v>5211</v>
      </c>
      <c r="J6" s="510" t="s">
        <v>826</v>
      </c>
      <c r="K6" s="535" t="s">
        <v>130</v>
      </c>
      <c r="L6" s="535" t="s">
        <v>420</v>
      </c>
      <c r="M6" s="535">
        <v>63123.0</v>
      </c>
      <c r="N6" s="1403" t="s">
        <v>5212</v>
      </c>
      <c r="O6" s="537">
        <v>38.5252950416572</v>
      </c>
      <c r="P6" s="537">
        <v>-90.332958793254</v>
      </c>
      <c r="Q6" s="761">
        <v>2.0</v>
      </c>
      <c r="R6" s="510" t="s">
        <v>5213</v>
      </c>
      <c r="S6" s="510" t="s">
        <v>5214</v>
      </c>
      <c r="T6" s="510" t="s">
        <v>5105</v>
      </c>
      <c r="U6" s="535" t="s">
        <v>8567</v>
      </c>
      <c r="V6" s="535" t="s">
        <v>5216</v>
      </c>
      <c r="W6" s="510" t="s">
        <v>498</v>
      </c>
      <c r="X6" s="540">
        <v>45092.0</v>
      </c>
      <c r="Y6" s="510"/>
      <c r="Z6" s="510"/>
      <c r="AA6" s="510" t="s">
        <v>8568</v>
      </c>
      <c r="AB6" s="542" t="s">
        <v>8569</v>
      </c>
      <c r="AC6" s="510">
        <f t="shared" si="1"/>
        <v>26</v>
      </c>
      <c r="AD6" s="510"/>
      <c r="AE6" s="510"/>
      <c r="AF6" s="510"/>
      <c r="AG6" s="221"/>
      <c r="AH6" s="221"/>
      <c r="AI6" s="221"/>
      <c r="AJ6" s="221"/>
      <c r="AK6" s="221"/>
    </row>
    <row r="7">
      <c r="A7" s="326">
        <v>11006.0</v>
      </c>
      <c r="B7" s="535" t="s">
        <v>36</v>
      </c>
      <c r="C7" s="535" t="s">
        <v>2757</v>
      </c>
      <c r="D7" s="510" t="s">
        <v>8570</v>
      </c>
      <c r="E7" s="535" t="s">
        <v>812</v>
      </c>
      <c r="F7" s="535" t="s">
        <v>8565</v>
      </c>
      <c r="G7" s="510" t="s">
        <v>8571</v>
      </c>
      <c r="H7" s="510" t="s">
        <v>8572</v>
      </c>
      <c r="I7" s="510" t="s">
        <v>8573</v>
      </c>
      <c r="J7" s="510" t="s">
        <v>8574</v>
      </c>
      <c r="K7" s="535" t="s">
        <v>263</v>
      </c>
      <c r="L7" s="535" t="s">
        <v>420</v>
      </c>
      <c r="M7" s="535">
        <v>84092.0</v>
      </c>
      <c r="N7" s="535" t="s">
        <v>8575</v>
      </c>
      <c r="O7" s="537">
        <v>40.5651593289916</v>
      </c>
      <c r="P7" s="537">
        <v>-111.828788093254</v>
      </c>
      <c r="Q7" s="761">
        <v>1.0</v>
      </c>
      <c r="R7" s="510" t="s">
        <v>8576</v>
      </c>
      <c r="S7" s="510" t="s">
        <v>8572</v>
      </c>
      <c r="T7" s="510" t="s">
        <v>8577</v>
      </c>
      <c r="U7" s="535" t="s">
        <v>8577</v>
      </c>
      <c r="V7" s="535" t="s">
        <v>3098</v>
      </c>
      <c r="W7" s="510" t="s">
        <v>498</v>
      </c>
      <c r="X7" s="540">
        <v>45092.0</v>
      </c>
      <c r="Y7" s="510" t="s">
        <v>8578</v>
      </c>
      <c r="Z7" s="510"/>
      <c r="AA7" s="510" t="s">
        <v>8579</v>
      </c>
      <c r="AB7" s="542" t="s">
        <v>8580</v>
      </c>
      <c r="AC7" s="510">
        <f t="shared" si="1"/>
        <v>19</v>
      </c>
      <c r="AD7" s="510"/>
      <c r="AE7" s="510"/>
      <c r="AF7" s="510"/>
      <c r="AG7" s="2"/>
      <c r="AH7" s="2"/>
      <c r="AI7" s="2"/>
      <c r="AJ7" s="2"/>
      <c r="AK7" s="2"/>
    </row>
    <row r="8" ht="135.75" customHeight="1">
      <c r="A8" s="326">
        <v>11007.0</v>
      </c>
      <c r="B8" s="535" t="s">
        <v>36</v>
      </c>
      <c r="C8" s="535" t="s">
        <v>19</v>
      </c>
      <c r="D8" s="510" t="s">
        <v>8581</v>
      </c>
      <c r="E8" s="535" t="s">
        <v>1209</v>
      </c>
      <c r="F8" s="510" t="s">
        <v>6633</v>
      </c>
      <c r="G8" s="510" t="s">
        <v>6633</v>
      </c>
      <c r="H8" s="542" t="s">
        <v>8582</v>
      </c>
      <c r="I8" s="510" t="s">
        <v>8583</v>
      </c>
      <c r="J8" s="510" t="s">
        <v>8584</v>
      </c>
      <c r="K8" s="657" t="s">
        <v>22</v>
      </c>
      <c r="L8" s="657" t="s">
        <v>618</v>
      </c>
      <c r="M8" s="657" t="s">
        <v>8585</v>
      </c>
      <c r="N8" s="535" t="s">
        <v>8586</v>
      </c>
      <c r="O8" s="537">
        <v>45.4456782769939</v>
      </c>
      <c r="P8" s="537">
        <v>-73.8750202868265</v>
      </c>
      <c r="Q8" s="761">
        <v>20.0</v>
      </c>
      <c r="R8" s="510" t="s">
        <v>8587</v>
      </c>
      <c r="S8" s="510" t="s">
        <v>8582</v>
      </c>
      <c r="T8" s="510" t="s">
        <v>8584</v>
      </c>
      <c r="U8" s="535" t="s">
        <v>22</v>
      </c>
      <c r="V8" s="535" t="s">
        <v>618</v>
      </c>
      <c r="W8" s="535" t="s">
        <v>498</v>
      </c>
      <c r="X8" s="540">
        <v>44430.0</v>
      </c>
      <c r="Y8" s="510" t="s">
        <v>8588</v>
      </c>
      <c r="Z8" s="510"/>
      <c r="AA8" s="510" t="s">
        <v>8589</v>
      </c>
      <c r="AB8" s="542" t="s">
        <v>8590</v>
      </c>
      <c r="AC8" s="510">
        <f t="shared" si="1"/>
        <v>21</v>
      </c>
      <c r="AD8" s="510"/>
      <c r="AE8" s="510"/>
      <c r="AF8" s="510"/>
      <c r="AG8" s="2"/>
      <c r="AH8" s="2"/>
      <c r="AI8" s="2"/>
      <c r="AJ8" s="2"/>
      <c r="AK8" s="2"/>
    </row>
    <row r="9">
      <c r="A9" s="326">
        <v>11008.0</v>
      </c>
      <c r="B9" s="535" t="s">
        <v>36</v>
      </c>
      <c r="C9" s="535" t="s">
        <v>19</v>
      </c>
      <c r="D9" s="510" t="s">
        <v>8581</v>
      </c>
      <c r="E9" s="535" t="s">
        <v>1209</v>
      </c>
      <c r="F9" s="510" t="s">
        <v>571</v>
      </c>
      <c r="G9" s="510" t="s">
        <v>1980</v>
      </c>
      <c r="H9" s="490" t="s">
        <v>8582</v>
      </c>
      <c r="I9" s="510" t="s">
        <v>8583</v>
      </c>
      <c r="J9" s="490" t="s">
        <v>8584</v>
      </c>
      <c r="K9" s="657" t="s">
        <v>22</v>
      </c>
      <c r="L9" s="657" t="s">
        <v>618</v>
      </c>
      <c r="M9" s="657" t="s">
        <v>8585</v>
      </c>
      <c r="N9" s="535" t="s">
        <v>8586</v>
      </c>
      <c r="O9" s="537">
        <v>45.4456782769939</v>
      </c>
      <c r="P9" s="537">
        <v>-73.8750202868265</v>
      </c>
      <c r="Q9" s="761">
        <v>20.0</v>
      </c>
      <c r="R9" s="510" t="s">
        <v>8587</v>
      </c>
      <c r="S9" s="510" t="s">
        <v>8582</v>
      </c>
      <c r="T9" s="510" t="s">
        <v>8584</v>
      </c>
      <c r="U9" s="535" t="s">
        <v>22</v>
      </c>
      <c r="V9" s="535" t="s">
        <v>618</v>
      </c>
      <c r="W9" s="535" t="s">
        <v>498</v>
      </c>
      <c r="X9" s="540">
        <v>44430.0</v>
      </c>
      <c r="Y9" s="510" t="s">
        <v>8588</v>
      </c>
      <c r="Z9" s="510"/>
      <c r="AA9" s="510" t="s">
        <v>8589</v>
      </c>
      <c r="AB9" s="542" t="s">
        <v>8590</v>
      </c>
      <c r="AC9" s="510">
        <f t="shared" si="1"/>
        <v>21</v>
      </c>
      <c r="AD9" s="510"/>
      <c r="AE9" s="510"/>
      <c r="AF9" s="510"/>
      <c r="AG9" s="2"/>
      <c r="AH9" s="2"/>
      <c r="AI9" s="2"/>
      <c r="AJ9" s="2"/>
      <c r="AK9" s="2"/>
    </row>
    <row r="10">
      <c r="A10" s="326">
        <v>11009.0</v>
      </c>
      <c r="B10" s="535" t="s">
        <v>36</v>
      </c>
      <c r="C10" s="535" t="s">
        <v>19</v>
      </c>
      <c r="D10" s="510" t="s">
        <v>8581</v>
      </c>
      <c r="E10" s="535" t="s">
        <v>1209</v>
      </c>
      <c r="F10" s="510" t="s">
        <v>571</v>
      </c>
      <c r="G10" s="510" t="s">
        <v>2118</v>
      </c>
      <c r="H10" s="490" t="s">
        <v>8582</v>
      </c>
      <c r="I10" s="510" t="s">
        <v>8583</v>
      </c>
      <c r="J10" s="490" t="s">
        <v>8584</v>
      </c>
      <c r="K10" s="657" t="s">
        <v>22</v>
      </c>
      <c r="L10" s="657" t="s">
        <v>618</v>
      </c>
      <c r="M10" s="657" t="s">
        <v>8585</v>
      </c>
      <c r="N10" s="535" t="s">
        <v>8586</v>
      </c>
      <c r="O10" s="537">
        <v>45.4456782769939</v>
      </c>
      <c r="P10" s="537">
        <v>-73.8750202868265</v>
      </c>
      <c r="Q10" s="761">
        <v>20.0</v>
      </c>
      <c r="R10" s="510" t="s">
        <v>8587</v>
      </c>
      <c r="S10" s="510" t="s">
        <v>8582</v>
      </c>
      <c r="T10" s="510" t="s">
        <v>8584</v>
      </c>
      <c r="U10" s="535" t="s">
        <v>22</v>
      </c>
      <c r="V10" s="535" t="s">
        <v>618</v>
      </c>
      <c r="W10" s="535" t="s">
        <v>498</v>
      </c>
      <c r="X10" s="540">
        <v>44430.0</v>
      </c>
      <c r="Y10" s="510" t="s">
        <v>8588</v>
      </c>
      <c r="Z10" s="510"/>
      <c r="AA10" s="510" t="s">
        <v>8589</v>
      </c>
      <c r="AB10" s="542" t="s">
        <v>8590</v>
      </c>
      <c r="AC10" s="510">
        <f t="shared" si="1"/>
        <v>21</v>
      </c>
      <c r="AD10" s="510"/>
      <c r="AE10" s="510"/>
      <c r="AF10" s="510"/>
      <c r="AG10" s="2"/>
      <c r="AH10" s="2"/>
      <c r="AI10" s="2"/>
      <c r="AJ10" s="2"/>
      <c r="AK10" s="2"/>
    </row>
    <row r="11">
      <c r="A11" s="326">
        <v>11010.0</v>
      </c>
      <c r="B11" s="535" t="s">
        <v>36</v>
      </c>
      <c r="C11" s="535" t="s">
        <v>19</v>
      </c>
      <c r="D11" s="510" t="s">
        <v>8581</v>
      </c>
      <c r="E11" s="535" t="s">
        <v>1209</v>
      </c>
      <c r="F11" s="510" t="s">
        <v>571</v>
      </c>
      <c r="G11" s="510" t="s">
        <v>8591</v>
      </c>
      <c r="H11" s="490" t="s">
        <v>8582</v>
      </c>
      <c r="I11" s="510" t="s">
        <v>8583</v>
      </c>
      <c r="J11" s="490" t="s">
        <v>8584</v>
      </c>
      <c r="K11" s="657" t="s">
        <v>22</v>
      </c>
      <c r="L11" s="657" t="s">
        <v>618</v>
      </c>
      <c r="M11" s="657" t="s">
        <v>8585</v>
      </c>
      <c r="N11" s="535" t="s">
        <v>8586</v>
      </c>
      <c r="O11" s="537">
        <v>45.4456782769939</v>
      </c>
      <c r="P11" s="537">
        <v>-73.8750202868265</v>
      </c>
      <c r="Q11" s="761">
        <v>20.0</v>
      </c>
      <c r="R11" s="510" t="s">
        <v>8587</v>
      </c>
      <c r="S11" s="510" t="s">
        <v>8582</v>
      </c>
      <c r="T11" s="510" t="s">
        <v>8584</v>
      </c>
      <c r="U11" s="535" t="s">
        <v>22</v>
      </c>
      <c r="V11" s="535" t="s">
        <v>618</v>
      </c>
      <c r="W11" s="535" t="s">
        <v>498</v>
      </c>
      <c r="X11" s="540">
        <v>44430.0</v>
      </c>
      <c r="Y11" s="510" t="s">
        <v>8588</v>
      </c>
      <c r="Z11" s="510"/>
      <c r="AA11" s="510" t="s">
        <v>8589</v>
      </c>
      <c r="AB11" s="542" t="s">
        <v>8590</v>
      </c>
      <c r="AC11" s="510">
        <f t="shared" si="1"/>
        <v>21</v>
      </c>
      <c r="AD11" s="510"/>
      <c r="AE11" s="510"/>
      <c r="AF11" s="510"/>
      <c r="AG11" s="2"/>
      <c r="AH11" s="2"/>
      <c r="AI11" s="2"/>
      <c r="AJ11" s="2"/>
      <c r="AK11" s="2"/>
    </row>
    <row r="12">
      <c r="A12" s="326">
        <v>11011.0</v>
      </c>
      <c r="B12" s="535" t="s">
        <v>36</v>
      </c>
      <c r="C12" s="535" t="s">
        <v>19</v>
      </c>
      <c r="D12" s="510" t="s">
        <v>8581</v>
      </c>
      <c r="E12" s="535" t="s">
        <v>1209</v>
      </c>
      <c r="F12" s="510" t="s">
        <v>571</v>
      </c>
      <c r="G12" s="510" t="s">
        <v>2162</v>
      </c>
      <c r="H12" s="490" t="s">
        <v>8582</v>
      </c>
      <c r="I12" s="510" t="s">
        <v>8583</v>
      </c>
      <c r="J12" s="490" t="s">
        <v>8584</v>
      </c>
      <c r="K12" s="657" t="s">
        <v>22</v>
      </c>
      <c r="L12" s="657" t="s">
        <v>618</v>
      </c>
      <c r="M12" s="657" t="s">
        <v>8585</v>
      </c>
      <c r="N12" s="535" t="s">
        <v>8586</v>
      </c>
      <c r="O12" s="537">
        <v>45.4456782769939</v>
      </c>
      <c r="P12" s="537">
        <v>-73.8750202868265</v>
      </c>
      <c r="Q12" s="761">
        <v>20.0</v>
      </c>
      <c r="R12" s="510" t="s">
        <v>8587</v>
      </c>
      <c r="S12" s="510" t="s">
        <v>8582</v>
      </c>
      <c r="T12" s="510" t="s">
        <v>8584</v>
      </c>
      <c r="U12" s="535" t="s">
        <v>22</v>
      </c>
      <c r="V12" s="535" t="s">
        <v>618</v>
      </c>
      <c r="W12" s="535" t="s">
        <v>498</v>
      </c>
      <c r="X12" s="540">
        <v>44430.0</v>
      </c>
      <c r="Y12" s="510" t="s">
        <v>8588</v>
      </c>
      <c r="Z12" s="510"/>
      <c r="AA12" s="510" t="s">
        <v>8589</v>
      </c>
      <c r="AB12" s="542" t="s">
        <v>8590</v>
      </c>
      <c r="AC12" s="510">
        <f t="shared" si="1"/>
        <v>21</v>
      </c>
      <c r="AD12" s="510"/>
      <c r="AE12" s="510"/>
      <c r="AF12" s="510"/>
      <c r="AG12" s="2"/>
      <c r="AH12" s="2"/>
      <c r="AI12" s="2"/>
      <c r="AJ12" s="2"/>
      <c r="AK12" s="2"/>
    </row>
    <row r="13">
      <c r="A13" s="326">
        <v>11012.0</v>
      </c>
      <c r="B13" s="852" t="s">
        <v>36</v>
      </c>
      <c r="C13" s="852" t="s">
        <v>19</v>
      </c>
      <c r="D13" s="853" t="s">
        <v>8581</v>
      </c>
      <c r="E13" s="852" t="s">
        <v>1209</v>
      </c>
      <c r="F13" s="853" t="s">
        <v>2781</v>
      </c>
      <c r="G13" s="510" t="s">
        <v>3766</v>
      </c>
      <c r="H13" s="862" t="s">
        <v>8582</v>
      </c>
      <c r="I13" s="853" t="s">
        <v>8583</v>
      </c>
      <c r="J13" s="862" t="s">
        <v>8584</v>
      </c>
      <c r="K13" s="855" t="s">
        <v>22</v>
      </c>
      <c r="L13" s="855" t="s">
        <v>618</v>
      </c>
      <c r="M13" s="855" t="s">
        <v>8585</v>
      </c>
      <c r="N13" s="852" t="s">
        <v>8586</v>
      </c>
      <c r="O13" s="537">
        <v>45.4456782769939</v>
      </c>
      <c r="P13" s="537">
        <v>-73.8750202868265</v>
      </c>
      <c r="Q13" s="761">
        <v>20.0</v>
      </c>
      <c r="R13" s="510" t="s">
        <v>8587</v>
      </c>
      <c r="S13" s="510" t="s">
        <v>8582</v>
      </c>
      <c r="T13" s="510" t="s">
        <v>8584</v>
      </c>
      <c r="U13" s="535" t="s">
        <v>22</v>
      </c>
      <c r="V13" s="535" t="s">
        <v>618</v>
      </c>
      <c r="W13" s="535" t="s">
        <v>498</v>
      </c>
      <c r="X13" s="540">
        <v>44430.0</v>
      </c>
      <c r="Y13" s="510" t="s">
        <v>8588</v>
      </c>
      <c r="Z13" s="510"/>
      <c r="AA13" s="510" t="s">
        <v>8589</v>
      </c>
      <c r="AB13" s="510" t="s">
        <v>8590</v>
      </c>
      <c r="AC13" s="510">
        <f t="shared" si="1"/>
        <v>21</v>
      </c>
      <c r="AD13" s="510"/>
      <c r="AE13" s="510"/>
      <c r="AF13" s="510"/>
      <c r="AG13" s="2"/>
      <c r="AH13" s="2"/>
      <c r="AI13" s="2"/>
      <c r="AJ13" s="2"/>
      <c r="AK13" s="2"/>
    </row>
    <row r="14">
      <c r="A14" s="326">
        <v>11013.0</v>
      </c>
      <c r="B14" s="1404" t="s">
        <v>36</v>
      </c>
      <c r="C14" s="852" t="s">
        <v>37</v>
      </c>
      <c r="D14" s="853" t="s">
        <v>8592</v>
      </c>
      <c r="E14" s="852" t="s">
        <v>1209</v>
      </c>
      <c r="F14" s="862" t="s">
        <v>5855</v>
      </c>
      <c r="G14" s="862" t="s">
        <v>8593</v>
      </c>
      <c r="H14" s="863" t="s">
        <v>8594</v>
      </c>
      <c r="I14" s="862" t="s">
        <v>8595</v>
      </c>
      <c r="J14" s="862" t="s">
        <v>8596</v>
      </c>
      <c r="K14" s="852" t="s">
        <v>86</v>
      </c>
      <c r="L14" s="852" t="s">
        <v>420</v>
      </c>
      <c r="M14" s="1405">
        <v>60515.0</v>
      </c>
      <c r="N14" s="1406" t="s">
        <v>8597</v>
      </c>
      <c r="O14" s="1069">
        <v>41.8328471324666</v>
      </c>
      <c r="P14" s="1069">
        <v>-88.005195915935</v>
      </c>
      <c r="Q14" s="800">
        <v>5000.0</v>
      </c>
      <c r="R14" s="490" t="s">
        <v>8598</v>
      </c>
      <c r="S14" s="490" t="s">
        <v>8594</v>
      </c>
      <c r="T14" s="490" t="s">
        <v>8599</v>
      </c>
      <c r="U14" s="535" t="s">
        <v>86</v>
      </c>
      <c r="V14" s="535" t="s">
        <v>420</v>
      </c>
      <c r="W14" s="535" t="s">
        <v>3464</v>
      </c>
      <c r="X14" s="540" t="s">
        <v>6596</v>
      </c>
      <c r="Y14" s="490" t="s">
        <v>8600</v>
      </c>
      <c r="Z14" s="490" t="s">
        <v>8602</v>
      </c>
      <c r="AA14" s="490" t="s">
        <v>8601</v>
      </c>
      <c r="AB14" s="688" t="s">
        <v>8594</v>
      </c>
      <c r="AC14" s="535">
        <f t="shared" si="1"/>
        <v>22</v>
      </c>
      <c r="AD14" s="683"/>
      <c r="AE14" s="683"/>
      <c r="AF14" s="683"/>
      <c r="AG14" s="2"/>
      <c r="AH14" s="2"/>
      <c r="AI14" s="2"/>
      <c r="AJ14" s="2"/>
      <c r="AK14" s="2"/>
    </row>
    <row r="15">
      <c r="A15" s="326">
        <v>11014.0</v>
      </c>
      <c r="B15" s="852" t="s">
        <v>36</v>
      </c>
      <c r="C15" s="852" t="s">
        <v>19</v>
      </c>
      <c r="D15" s="853" t="s">
        <v>8603</v>
      </c>
      <c r="E15" s="852" t="s">
        <v>812</v>
      </c>
      <c r="F15" s="853" t="s">
        <v>1285</v>
      </c>
      <c r="G15" s="510" t="s">
        <v>2162</v>
      </c>
      <c r="H15" s="853" t="s">
        <v>8604</v>
      </c>
      <c r="I15" s="853" t="s">
        <v>8605</v>
      </c>
      <c r="J15" s="853" t="s">
        <v>8606</v>
      </c>
      <c r="K15" s="852" t="s">
        <v>1338</v>
      </c>
      <c r="L15" s="852" t="s">
        <v>420</v>
      </c>
      <c r="M15" s="852">
        <v>83858.0</v>
      </c>
      <c r="N15" s="852" t="s">
        <v>8607</v>
      </c>
      <c r="O15" s="537">
        <v>47.7995294478045</v>
      </c>
      <c r="P15" s="537">
        <v>-116.890487086329</v>
      </c>
      <c r="Q15" s="538">
        <v>20.0</v>
      </c>
      <c r="R15" s="510" t="s">
        <v>8603</v>
      </c>
      <c r="S15" s="510" t="s">
        <v>8604</v>
      </c>
      <c r="T15" s="510" t="s">
        <v>8606</v>
      </c>
      <c r="U15" s="535" t="s">
        <v>1338</v>
      </c>
      <c r="V15" s="535" t="s">
        <v>420</v>
      </c>
      <c r="W15" s="535" t="s">
        <v>498</v>
      </c>
      <c r="X15" s="540">
        <v>44435.0</v>
      </c>
      <c r="Y15" s="510" t="s">
        <v>8608</v>
      </c>
      <c r="Z15" s="732" t="s">
        <v>8610</v>
      </c>
      <c r="AA15" s="510" t="s">
        <v>8609</v>
      </c>
      <c r="AB15" s="510"/>
      <c r="AC15" s="510">
        <f t="shared" si="1"/>
        <v>28</v>
      </c>
      <c r="AD15" s="510"/>
      <c r="AE15" s="510"/>
      <c r="AF15" s="510"/>
      <c r="AG15" s="2"/>
      <c r="AH15" s="2"/>
      <c r="AI15" s="2"/>
      <c r="AJ15" s="2"/>
      <c r="AK15" s="2"/>
    </row>
    <row r="16">
      <c r="A16" s="326">
        <v>11015.0</v>
      </c>
      <c r="B16" s="852" t="s">
        <v>36</v>
      </c>
      <c r="C16" s="852" t="s">
        <v>19</v>
      </c>
      <c r="D16" s="853" t="s">
        <v>8603</v>
      </c>
      <c r="E16" s="852" t="s">
        <v>812</v>
      </c>
      <c r="F16" s="853" t="s">
        <v>2012</v>
      </c>
      <c r="G16" s="510" t="s">
        <v>1944</v>
      </c>
      <c r="H16" s="853" t="s">
        <v>8604</v>
      </c>
      <c r="I16" s="853" t="s">
        <v>8605</v>
      </c>
      <c r="J16" s="853" t="s">
        <v>8606</v>
      </c>
      <c r="K16" s="852" t="s">
        <v>1338</v>
      </c>
      <c r="L16" s="852" t="s">
        <v>420</v>
      </c>
      <c r="M16" s="852">
        <v>83858.0</v>
      </c>
      <c r="N16" s="852" t="s">
        <v>8607</v>
      </c>
      <c r="O16" s="537">
        <v>47.7995294478045</v>
      </c>
      <c r="P16" s="537">
        <v>-116.890487086329</v>
      </c>
      <c r="Q16" s="538">
        <v>20.0</v>
      </c>
      <c r="R16" s="510" t="s">
        <v>8603</v>
      </c>
      <c r="S16" s="510" t="s">
        <v>8604</v>
      </c>
      <c r="T16" s="510" t="s">
        <v>8606</v>
      </c>
      <c r="U16" s="535" t="s">
        <v>1338</v>
      </c>
      <c r="V16" s="535" t="s">
        <v>420</v>
      </c>
      <c r="W16" s="535" t="s">
        <v>498</v>
      </c>
      <c r="X16" s="540">
        <v>44435.0</v>
      </c>
      <c r="Y16" s="510" t="s">
        <v>8608</v>
      </c>
      <c r="Z16" s="732" t="s">
        <v>8610</v>
      </c>
      <c r="AA16" s="510" t="s">
        <v>8609</v>
      </c>
      <c r="AB16" s="510"/>
      <c r="AC16" s="510">
        <f t="shared" si="1"/>
        <v>28</v>
      </c>
      <c r="AD16" s="510"/>
      <c r="AE16" s="510"/>
      <c r="AF16" s="510"/>
      <c r="AG16" s="2"/>
      <c r="AH16" s="2"/>
      <c r="AI16" s="2"/>
      <c r="AJ16" s="2"/>
      <c r="AK16" s="2"/>
    </row>
    <row r="17">
      <c r="A17" s="326">
        <v>11016.0</v>
      </c>
      <c r="B17" s="852" t="s">
        <v>36</v>
      </c>
      <c r="C17" s="852" t="s">
        <v>19</v>
      </c>
      <c r="D17" s="853" t="s">
        <v>8603</v>
      </c>
      <c r="E17" s="852" t="s">
        <v>812</v>
      </c>
      <c r="F17" s="853" t="s">
        <v>1483</v>
      </c>
      <c r="G17" s="510" t="s">
        <v>1980</v>
      </c>
      <c r="H17" s="853" t="s">
        <v>8604</v>
      </c>
      <c r="I17" s="853" t="s">
        <v>8605</v>
      </c>
      <c r="J17" s="853" t="s">
        <v>8606</v>
      </c>
      <c r="K17" s="852" t="s">
        <v>1338</v>
      </c>
      <c r="L17" s="852" t="s">
        <v>420</v>
      </c>
      <c r="M17" s="852">
        <v>83858.0</v>
      </c>
      <c r="N17" s="852" t="s">
        <v>8607</v>
      </c>
      <c r="O17" s="537">
        <v>47.7995294478045</v>
      </c>
      <c r="P17" s="537">
        <v>-116.890487086329</v>
      </c>
      <c r="Q17" s="538">
        <v>20.0</v>
      </c>
      <c r="R17" s="510" t="s">
        <v>8603</v>
      </c>
      <c r="S17" s="510" t="s">
        <v>8604</v>
      </c>
      <c r="T17" s="510" t="s">
        <v>8606</v>
      </c>
      <c r="U17" s="535" t="s">
        <v>1338</v>
      </c>
      <c r="V17" s="535" t="s">
        <v>420</v>
      </c>
      <c r="W17" s="535" t="s">
        <v>498</v>
      </c>
      <c r="X17" s="540">
        <v>44435.0</v>
      </c>
      <c r="Y17" s="510" t="s">
        <v>8608</v>
      </c>
      <c r="Z17" s="732" t="s">
        <v>8610</v>
      </c>
      <c r="AA17" s="510" t="s">
        <v>8609</v>
      </c>
      <c r="AB17" s="510"/>
      <c r="AC17" s="510">
        <f t="shared" si="1"/>
        <v>28</v>
      </c>
      <c r="AD17" s="510"/>
      <c r="AE17" s="510"/>
      <c r="AF17" s="510"/>
      <c r="AG17" s="2"/>
      <c r="AH17" s="2"/>
      <c r="AI17" s="2"/>
      <c r="AJ17" s="2"/>
      <c r="AK17" s="2"/>
    </row>
    <row r="18">
      <c r="A18" s="326">
        <v>11017.0</v>
      </c>
      <c r="B18" s="852" t="s">
        <v>36</v>
      </c>
      <c r="C18" s="852" t="s">
        <v>19</v>
      </c>
      <c r="D18" s="853" t="s">
        <v>8603</v>
      </c>
      <c r="E18" s="852" t="s">
        <v>812</v>
      </c>
      <c r="F18" s="853" t="s">
        <v>1483</v>
      </c>
      <c r="G18" s="853" t="s">
        <v>8591</v>
      </c>
      <c r="H18" s="853" t="s">
        <v>8604</v>
      </c>
      <c r="I18" s="853" t="s">
        <v>8605</v>
      </c>
      <c r="J18" s="853" t="s">
        <v>8606</v>
      </c>
      <c r="K18" s="852" t="s">
        <v>1338</v>
      </c>
      <c r="L18" s="852" t="s">
        <v>420</v>
      </c>
      <c r="M18" s="852">
        <v>83858.0</v>
      </c>
      <c r="N18" s="852" t="s">
        <v>8607</v>
      </c>
      <c r="O18" s="537">
        <v>47.7995294478045</v>
      </c>
      <c r="P18" s="537">
        <v>-116.890487086329</v>
      </c>
      <c r="Q18" s="538">
        <v>20.0</v>
      </c>
      <c r="R18" s="510" t="s">
        <v>8603</v>
      </c>
      <c r="S18" s="510" t="s">
        <v>8604</v>
      </c>
      <c r="T18" s="510" t="s">
        <v>8606</v>
      </c>
      <c r="U18" s="535" t="s">
        <v>1338</v>
      </c>
      <c r="V18" s="535" t="s">
        <v>420</v>
      </c>
      <c r="W18" s="535" t="s">
        <v>498</v>
      </c>
      <c r="X18" s="540">
        <v>44435.0</v>
      </c>
      <c r="Y18" s="510" t="s">
        <v>8608</v>
      </c>
      <c r="Z18" s="732" t="s">
        <v>8610</v>
      </c>
      <c r="AA18" s="510" t="s">
        <v>8609</v>
      </c>
      <c r="AB18" s="510"/>
      <c r="AC18" s="510">
        <f t="shared" si="1"/>
        <v>28</v>
      </c>
      <c r="AD18" s="510"/>
      <c r="AE18" s="510"/>
      <c r="AF18" s="510"/>
      <c r="AG18" s="2"/>
      <c r="AH18" s="2"/>
      <c r="AI18" s="2"/>
      <c r="AJ18" s="2"/>
      <c r="AK18" s="2"/>
    </row>
    <row r="19">
      <c r="A19" s="326">
        <v>11018.0</v>
      </c>
      <c r="B19" s="852" t="s">
        <v>36</v>
      </c>
      <c r="C19" s="852" t="s">
        <v>19</v>
      </c>
      <c r="D19" s="853" t="s">
        <v>8603</v>
      </c>
      <c r="E19" s="852" t="s">
        <v>812</v>
      </c>
      <c r="F19" s="853" t="s">
        <v>1483</v>
      </c>
      <c r="G19" s="853" t="s">
        <v>2162</v>
      </c>
      <c r="H19" s="853" t="s">
        <v>8604</v>
      </c>
      <c r="I19" s="853" t="s">
        <v>8605</v>
      </c>
      <c r="J19" s="853" t="s">
        <v>8606</v>
      </c>
      <c r="K19" s="852" t="s">
        <v>1338</v>
      </c>
      <c r="L19" s="852" t="s">
        <v>420</v>
      </c>
      <c r="M19" s="852">
        <v>83858.0</v>
      </c>
      <c r="N19" s="852" t="s">
        <v>8607</v>
      </c>
      <c r="O19" s="537">
        <v>47.7995294478045</v>
      </c>
      <c r="P19" s="537">
        <v>-116.890487086329</v>
      </c>
      <c r="Q19" s="538">
        <v>20.0</v>
      </c>
      <c r="R19" s="510" t="s">
        <v>8603</v>
      </c>
      <c r="S19" s="510" t="s">
        <v>8604</v>
      </c>
      <c r="T19" s="510" t="s">
        <v>8606</v>
      </c>
      <c r="U19" s="535" t="s">
        <v>1338</v>
      </c>
      <c r="V19" s="535" t="s">
        <v>420</v>
      </c>
      <c r="W19" s="535" t="s">
        <v>498</v>
      </c>
      <c r="X19" s="540">
        <v>44435.0</v>
      </c>
      <c r="Y19" s="510" t="s">
        <v>8608</v>
      </c>
      <c r="Z19" s="732" t="s">
        <v>8610</v>
      </c>
      <c r="AA19" s="510" t="s">
        <v>8609</v>
      </c>
      <c r="AB19" s="510"/>
      <c r="AC19" s="510">
        <f t="shared" si="1"/>
        <v>28</v>
      </c>
      <c r="AD19" s="510"/>
      <c r="AE19" s="510"/>
      <c r="AF19" s="510"/>
      <c r="AG19" s="2"/>
      <c r="AH19" s="2"/>
      <c r="AI19" s="2"/>
      <c r="AJ19" s="2"/>
      <c r="AK19" s="2"/>
    </row>
    <row r="20" ht="114.0" customHeight="1">
      <c r="A20" s="326">
        <v>11019.0</v>
      </c>
      <c r="B20" s="535" t="s">
        <v>36</v>
      </c>
      <c r="C20" s="535" t="s">
        <v>19</v>
      </c>
      <c r="D20" s="510" t="s">
        <v>8603</v>
      </c>
      <c r="E20" s="535" t="s">
        <v>812</v>
      </c>
      <c r="F20" s="510" t="s">
        <v>1483</v>
      </c>
      <c r="G20" s="510" t="s">
        <v>1944</v>
      </c>
      <c r="H20" s="510" t="s">
        <v>8604</v>
      </c>
      <c r="I20" s="510" t="s">
        <v>8605</v>
      </c>
      <c r="J20" s="510" t="s">
        <v>8606</v>
      </c>
      <c r="K20" s="535" t="s">
        <v>1338</v>
      </c>
      <c r="L20" s="535" t="s">
        <v>420</v>
      </c>
      <c r="M20" s="535">
        <v>83858.0</v>
      </c>
      <c r="N20" s="535" t="s">
        <v>8607</v>
      </c>
      <c r="O20" s="537">
        <v>47.7995294478045</v>
      </c>
      <c r="P20" s="537">
        <v>-116.890487086329</v>
      </c>
      <c r="Q20" s="538">
        <v>20.0</v>
      </c>
      <c r="R20" s="510" t="s">
        <v>8603</v>
      </c>
      <c r="S20" s="510" t="s">
        <v>8604</v>
      </c>
      <c r="T20" s="510" t="s">
        <v>8606</v>
      </c>
      <c r="U20" s="535" t="s">
        <v>1338</v>
      </c>
      <c r="V20" s="535" t="s">
        <v>420</v>
      </c>
      <c r="W20" s="535" t="s">
        <v>498</v>
      </c>
      <c r="X20" s="540">
        <v>44435.0</v>
      </c>
      <c r="Y20" s="510" t="s">
        <v>8608</v>
      </c>
      <c r="Z20" s="732" t="s">
        <v>8610</v>
      </c>
      <c r="AA20" s="510" t="s">
        <v>8609</v>
      </c>
      <c r="AB20" s="510"/>
      <c r="AC20" s="510">
        <f t="shared" si="1"/>
        <v>28</v>
      </c>
      <c r="AD20" s="510"/>
      <c r="AE20" s="510"/>
      <c r="AF20" s="510"/>
      <c r="AG20" s="360"/>
      <c r="AH20" s="360"/>
      <c r="AI20" s="2"/>
      <c r="AJ20" s="2"/>
      <c r="AK20" s="2"/>
    </row>
    <row r="21" ht="15.75" customHeight="1">
      <c r="A21" s="326">
        <v>11020.0</v>
      </c>
      <c r="B21" s="535" t="s">
        <v>36</v>
      </c>
      <c r="C21" s="535" t="s">
        <v>19</v>
      </c>
      <c r="D21" s="510" t="s">
        <v>8603</v>
      </c>
      <c r="E21" s="535" t="s">
        <v>812</v>
      </c>
      <c r="F21" s="510" t="s">
        <v>8611</v>
      </c>
      <c r="G21" s="510" t="s">
        <v>8612</v>
      </c>
      <c r="H21" s="1407" t="s">
        <v>8604</v>
      </c>
      <c r="I21" s="510" t="s">
        <v>8605</v>
      </c>
      <c r="J21" s="510" t="s">
        <v>8606</v>
      </c>
      <c r="K21" s="535" t="s">
        <v>1338</v>
      </c>
      <c r="L21" s="535" t="s">
        <v>420</v>
      </c>
      <c r="M21" s="535">
        <v>83858.0</v>
      </c>
      <c r="N21" s="535" t="s">
        <v>8607</v>
      </c>
      <c r="O21" s="537">
        <v>47.7995294478045</v>
      </c>
      <c r="P21" s="537">
        <v>-116.890487086329</v>
      </c>
      <c r="Q21" s="538">
        <v>20.0</v>
      </c>
      <c r="R21" s="510" t="s">
        <v>8603</v>
      </c>
      <c r="S21" s="510" t="s">
        <v>8604</v>
      </c>
      <c r="T21" s="510" t="s">
        <v>8606</v>
      </c>
      <c r="U21" s="535" t="s">
        <v>1338</v>
      </c>
      <c r="V21" s="535" t="s">
        <v>420</v>
      </c>
      <c r="W21" s="535" t="s">
        <v>498</v>
      </c>
      <c r="X21" s="540">
        <v>44435.0</v>
      </c>
      <c r="Y21" s="510" t="s">
        <v>8608</v>
      </c>
      <c r="Z21" s="732" t="s">
        <v>8610</v>
      </c>
      <c r="AA21" s="510" t="s">
        <v>8609</v>
      </c>
      <c r="AB21" s="510"/>
      <c r="AC21" s="510">
        <f t="shared" si="1"/>
        <v>28</v>
      </c>
      <c r="AD21" s="510"/>
      <c r="AE21" s="510"/>
      <c r="AF21" s="510"/>
      <c r="AG21" s="10"/>
      <c r="AH21" s="28"/>
      <c r="AI21" s="10"/>
      <c r="AJ21" s="10"/>
      <c r="AK21" s="28"/>
    </row>
    <row r="22" ht="15.75" customHeight="1">
      <c r="A22" s="326">
        <v>11021.0</v>
      </c>
      <c r="B22" s="852" t="s">
        <v>36</v>
      </c>
      <c r="C22" s="852" t="s">
        <v>19</v>
      </c>
      <c r="D22" s="853" t="s">
        <v>4975</v>
      </c>
      <c r="E22" s="852" t="s">
        <v>812</v>
      </c>
      <c r="F22" s="853" t="s">
        <v>2086</v>
      </c>
      <c r="G22" s="853" t="s">
        <v>1944</v>
      </c>
      <c r="H22" s="853" t="s">
        <v>4976</v>
      </c>
      <c r="I22" s="853" t="s">
        <v>4977</v>
      </c>
      <c r="J22" s="853" t="s">
        <v>4978</v>
      </c>
      <c r="K22" s="852" t="s">
        <v>26</v>
      </c>
      <c r="L22" s="852" t="s">
        <v>420</v>
      </c>
      <c r="M22" s="852">
        <v>92688.0</v>
      </c>
      <c r="N22" s="852" t="s">
        <v>8613</v>
      </c>
      <c r="O22" s="537">
        <v>33.6370993943881</v>
      </c>
      <c r="P22" s="537">
        <v>-117.602319545141</v>
      </c>
      <c r="Q22" s="538">
        <v>30.0</v>
      </c>
      <c r="R22" s="510" t="s">
        <v>4980</v>
      </c>
      <c r="S22" s="510" t="s">
        <v>4981</v>
      </c>
      <c r="T22" s="510" t="s">
        <v>4978</v>
      </c>
      <c r="U22" s="535" t="s">
        <v>26</v>
      </c>
      <c r="V22" s="535" t="s">
        <v>420</v>
      </c>
      <c r="W22" s="535" t="s">
        <v>498</v>
      </c>
      <c r="X22" s="540">
        <v>44435.0</v>
      </c>
      <c r="Y22" s="510" t="s">
        <v>8614</v>
      </c>
      <c r="Z22" s="510"/>
      <c r="AA22" s="510" t="s">
        <v>8615</v>
      </c>
      <c r="AB22" s="542" t="s">
        <v>4984</v>
      </c>
      <c r="AC22" s="510">
        <f t="shared" si="1"/>
        <v>23</v>
      </c>
      <c r="AD22" s="510"/>
      <c r="AE22" s="510"/>
      <c r="AF22" s="510"/>
      <c r="AG22" s="2"/>
      <c r="AH22" s="2"/>
      <c r="AI22" s="2"/>
      <c r="AJ22" s="2"/>
      <c r="AK22" s="2"/>
    </row>
    <row r="23" ht="15.75" customHeight="1">
      <c r="A23" s="1321" t="s">
        <v>30</v>
      </c>
      <c r="B23" s="31"/>
      <c r="C23" s="31"/>
      <c r="D23" s="31"/>
      <c r="E23" s="31"/>
      <c r="F23" s="31"/>
      <c r="G23" s="31"/>
      <c r="H23" s="31"/>
      <c r="I23" s="31"/>
      <c r="J23" s="31"/>
      <c r="K23" s="31"/>
      <c r="L23" s="31"/>
      <c r="M23" s="31"/>
      <c r="N23" s="31"/>
      <c r="O23" s="31"/>
      <c r="P23" s="31"/>
      <c r="Q23" s="629"/>
      <c r="R23" s="2"/>
      <c r="S23" s="31"/>
      <c r="T23" s="31"/>
      <c r="U23" s="31"/>
      <c r="V23" s="31"/>
      <c r="W23" s="31"/>
      <c r="X23" s="1383"/>
      <c r="Y23" s="31"/>
      <c r="Z23" s="31"/>
      <c r="AA23" s="2"/>
      <c r="AB23" s="2"/>
      <c r="AC23" s="2"/>
      <c r="AD23" s="2"/>
      <c r="AE23" s="2"/>
      <c r="AF23" s="2"/>
      <c r="AG23" s="2"/>
      <c r="AH23" s="2"/>
      <c r="AI23" s="2"/>
      <c r="AJ23" s="2"/>
      <c r="AK23" s="2"/>
    </row>
    <row r="24" ht="15.75" customHeight="1">
      <c r="A24" s="1321" t="s">
        <v>30</v>
      </c>
      <c r="B24" s="31"/>
      <c r="C24" s="31"/>
      <c r="D24" s="31"/>
      <c r="E24" s="31"/>
      <c r="F24" s="31"/>
      <c r="G24" s="31"/>
      <c r="H24" s="31"/>
      <c r="I24" s="31"/>
      <c r="J24" s="31"/>
      <c r="K24" s="31"/>
      <c r="L24" s="31"/>
      <c r="M24" s="31"/>
      <c r="N24" s="31"/>
      <c r="O24" s="31"/>
      <c r="P24" s="31"/>
      <c r="Q24" s="629"/>
      <c r="R24" s="2"/>
      <c r="S24" s="31"/>
      <c r="T24" s="31"/>
      <c r="U24" s="31"/>
      <c r="V24" s="31"/>
      <c r="W24" s="31"/>
      <c r="X24" s="1383"/>
      <c r="Y24" s="31"/>
      <c r="Z24" s="31"/>
      <c r="AA24" s="2"/>
      <c r="AB24" s="2"/>
      <c r="AC24" s="2"/>
      <c r="AD24" s="2"/>
      <c r="AE24" s="2"/>
      <c r="AF24" s="2"/>
      <c r="AG24" s="2"/>
      <c r="AH24" s="2"/>
      <c r="AI24" s="2"/>
      <c r="AJ24" s="2"/>
      <c r="AK24" s="2"/>
    </row>
    <row r="25" ht="15.75" customHeight="1">
      <c r="A25" s="1321" t="s">
        <v>30</v>
      </c>
      <c r="B25" s="31"/>
      <c r="C25" s="31"/>
      <c r="D25" s="31"/>
      <c r="E25" s="31"/>
      <c r="F25" s="31"/>
      <c r="G25" s="31"/>
      <c r="H25" s="31"/>
      <c r="I25" s="31"/>
      <c r="J25" s="31"/>
      <c r="K25" s="31"/>
      <c r="L25" s="31"/>
      <c r="M25" s="31"/>
      <c r="N25" s="31"/>
      <c r="O25" s="31"/>
      <c r="P25" s="31"/>
      <c r="Q25" s="629"/>
      <c r="R25" s="2"/>
      <c r="S25" s="31"/>
      <c r="T25" s="31"/>
      <c r="U25" s="31"/>
      <c r="V25" s="31"/>
      <c r="W25" s="31"/>
      <c r="X25" s="1383"/>
      <c r="Y25" s="31"/>
      <c r="Z25" s="31"/>
      <c r="AA25" s="2"/>
      <c r="AB25" s="2"/>
      <c r="AC25" s="2"/>
      <c r="AD25" s="2"/>
      <c r="AE25" s="2"/>
      <c r="AF25" s="2"/>
      <c r="AG25" s="2"/>
      <c r="AH25" s="2"/>
      <c r="AI25" s="2"/>
      <c r="AJ25" s="2"/>
      <c r="AK25" s="2"/>
    </row>
    <row r="26" ht="15.75" customHeight="1">
      <c r="A26" s="1321" t="s">
        <v>30</v>
      </c>
      <c r="B26" s="31"/>
      <c r="C26" s="31"/>
      <c r="D26" s="31"/>
      <c r="E26" s="31"/>
      <c r="F26" s="31"/>
      <c r="G26" s="31"/>
      <c r="H26" s="31"/>
      <c r="I26" s="31"/>
      <c r="J26" s="31"/>
      <c r="K26" s="31"/>
      <c r="L26" s="31"/>
      <c r="M26" s="31"/>
      <c r="N26" s="31"/>
      <c r="O26" s="31"/>
      <c r="P26" s="31"/>
      <c r="Q26" s="629"/>
      <c r="R26" s="2"/>
      <c r="S26" s="31"/>
      <c r="T26" s="31"/>
      <c r="U26" s="31"/>
      <c r="V26" s="31"/>
      <c r="W26" s="31"/>
      <c r="X26" s="1383"/>
      <c r="Y26" s="31"/>
      <c r="Z26" s="31"/>
      <c r="AA26" s="2"/>
      <c r="AB26" s="2"/>
      <c r="AC26" s="2"/>
      <c r="AD26" s="2"/>
      <c r="AE26" s="2"/>
      <c r="AF26" s="2"/>
      <c r="AG26" s="2"/>
      <c r="AH26" s="2"/>
      <c r="AI26" s="2"/>
      <c r="AJ26" s="2"/>
      <c r="AK26" s="2"/>
    </row>
    <row r="27" ht="15.75" customHeight="1">
      <c r="A27" s="1321" t="s">
        <v>30</v>
      </c>
      <c r="B27" s="31"/>
      <c r="C27" s="31"/>
      <c r="D27" s="31"/>
      <c r="E27" s="31"/>
      <c r="F27" s="31"/>
      <c r="G27" s="31"/>
      <c r="H27" s="31"/>
      <c r="I27" s="31"/>
      <c r="J27" s="31"/>
      <c r="K27" s="31"/>
      <c r="L27" s="31"/>
      <c r="M27" s="31"/>
      <c r="N27" s="31"/>
      <c r="O27" s="31"/>
      <c r="P27" s="31"/>
      <c r="Q27" s="629"/>
      <c r="R27" s="2"/>
      <c r="S27" s="31"/>
      <c r="T27" s="31"/>
      <c r="U27" s="31"/>
      <c r="V27" s="31"/>
      <c r="W27" s="31"/>
      <c r="X27" s="1383"/>
      <c r="Y27" s="31"/>
      <c r="Z27" s="31"/>
      <c r="AA27" s="2"/>
      <c r="AB27" s="2"/>
      <c r="AC27" s="2"/>
      <c r="AD27" s="2"/>
      <c r="AE27" s="2"/>
      <c r="AF27" s="2"/>
      <c r="AG27" s="2"/>
      <c r="AH27" s="2"/>
      <c r="AI27" s="2"/>
      <c r="AJ27" s="2"/>
      <c r="AK27" s="2"/>
    </row>
    <row r="28" ht="15.75" customHeight="1">
      <c r="A28" s="1321" t="s">
        <v>30</v>
      </c>
      <c r="B28" s="31"/>
      <c r="C28" s="31"/>
      <c r="D28" s="31"/>
      <c r="E28" s="31"/>
      <c r="F28" s="31"/>
      <c r="G28" s="31"/>
      <c r="H28" s="31"/>
      <c r="I28" s="31"/>
      <c r="J28" s="31"/>
      <c r="K28" s="31"/>
      <c r="L28" s="31"/>
      <c r="M28" s="31"/>
      <c r="N28" s="31"/>
      <c r="O28" s="31"/>
      <c r="P28" s="31"/>
      <c r="Q28" s="629"/>
      <c r="R28" s="2"/>
      <c r="S28" s="31"/>
      <c r="T28" s="31"/>
      <c r="U28" s="31"/>
      <c r="V28" s="31"/>
      <c r="W28" s="31"/>
      <c r="X28" s="1383"/>
      <c r="Y28" s="31"/>
      <c r="Z28" s="31"/>
      <c r="AA28" s="2"/>
      <c r="AB28" s="2"/>
      <c r="AC28" s="2"/>
      <c r="AD28" s="2"/>
      <c r="AE28" s="2"/>
      <c r="AF28" s="2"/>
      <c r="AG28" s="2"/>
      <c r="AH28" s="2"/>
      <c r="AI28" s="2"/>
      <c r="AJ28" s="2"/>
      <c r="AK28" s="2"/>
    </row>
    <row r="29" ht="15.75" customHeight="1">
      <c r="A29" s="1321" t="s">
        <v>30</v>
      </c>
      <c r="B29" s="31"/>
      <c r="C29" s="31"/>
      <c r="D29" s="31"/>
      <c r="E29" s="31"/>
      <c r="F29" s="31"/>
      <c r="G29" s="31"/>
      <c r="H29" s="31"/>
      <c r="I29" s="31"/>
      <c r="J29" s="31"/>
      <c r="K29" s="31"/>
      <c r="L29" s="31"/>
      <c r="M29" s="31"/>
      <c r="N29" s="31"/>
      <c r="O29" s="31"/>
      <c r="P29" s="31"/>
      <c r="Q29" s="629"/>
      <c r="R29" s="2"/>
      <c r="S29" s="31"/>
      <c r="T29" s="31"/>
      <c r="U29" s="31"/>
      <c r="V29" s="31"/>
      <c r="W29" s="31"/>
      <c r="X29" s="1383"/>
      <c r="Y29" s="31"/>
      <c r="Z29" s="31"/>
      <c r="AA29" s="2"/>
      <c r="AB29" s="2"/>
      <c r="AC29" s="2"/>
      <c r="AD29" s="2"/>
      <c r="AE29" s="2"/>
      <c r="AF29" s="2"/>
      <c r="AG29" s="2"/>
      <c r="AH29" s="2"/>
      <c r="AI29" s="2"/>
      <c r="AJ29" s="2"/>
      <c r="AK29" s="2"/>
    </row>
    <row r="30" ht="15.75" customHeight="1">
      <c r="A30" s="1321" t="s">
        <v>30</v>
      </c>
      <c r="B30" s="31"/>
      <c r="C30" s="31"/>
      <c r="D30" s="31"/>
      <c r="E30" s="31"/>
      <c r="F30" s="31"/>
      <c r="G30" s="31"/>
      <c r="H30" s="31"/>
      <c r="I30" s="31"/>
      <c r="J30" s="31"/>
      <c r="K30" s="31"/>
      <c r="L30" s="31"/>
      <c r="M30" s="31"/>
      <c r="N30" s="31"/>
      <c r="O30" s="31"/>
      <c r="P30" s="31"/>
      <c r="Q30" s="629"/>
      <c r="R30" s="2"/>
      <c r="S30" s="31"/>
      <c r="T30" s="31"/>
      <c r="U30" s="31"/>
      <c r="V30" s="31"/>
      <c r="W30" s="31"/>
      <c r="X30" s="1383"/>
      <c r="Y30" s="31"/>
      <c r="Z30" s="31"/>
      <c r="AA30" s="2"/>
      <c r="AB30" s="2"/>
      <c r="AC30" s="2"/>
      <c r="AD30" s="2"/>
      <c r="AE30" s="2"/>
      <c r="AF30" s="2"/>
      <c r="AG30" s="2"/>
      <c r="AH30" s="2"/>
      <c r="AI30" s="2"/>
      <c r="AJ30" s="2"/>
      <c r="AK30" s="2"/>
    </row>
    <row r="31" ht="15.75" customHeight="1">
      <c r="A31" s="1321" t="s">
        <v>30</v>
      </c>
      <c r="B31" s="31"/>
      <c r="C31" s="31"/>
      <c r="D31" s="31"/>
      <c r="E31" s="31"/>
      <c r="F31" s="31"/>
      <c r="G31" s="31"/>
      <c r="H31" s="31"/>
      <c r="I31" s="31"/>
      <c r="J31" s="31"/>
      <c r="K31" s="31"/>
      <c r="L31" s="31"/>
      <c r="M31" s="31"/>
      <c r="N31" s="31"/>
      <c r="O31" s="31"/>
      <c r="P31" s="31"/>
      <c r="Q31" s="629"/>
      <c r="R31" s="2"/>
      <c r="S31" s="31"/>
      <c r="T31" s="31"/>
      <c r="U31" s="31"/>
      <c r="V31" s="31"/>
      <c r="W31" s="31"/>
      <c r="X31" s="1383"/>
      <c r="Y31" s="31"/>
      <c r="Z31" s="31"/>
      <c r="AA31" s="2"/>
      <c r="AB31" s="2"/>
      <c r="AC31" s="2"/>
      <c r="AD31" s="2"/>
      <c r="AE31" s="2"/>
      <c r="AF31" s="2"/>
      <c r="AG31" s="2"/>
      <c r="AH31" s="2"/>
      <c r="AI31" s="2"/>
      <c r="AJ31" s="2"/>
      <c r="AK31" s="2"/>
    </row>
    <row r="32" ht="15.75" customHeight="1">
      <c r="A32" s="1321" t="s">
        <v>30</v>
      </c>
      <c r="B32" s="31"/>
      <c r="C32" s="31"/>
      <c r="D32" s="31"/>
      <c r="E32" s="31"/>
      <c r="F32" s="31"/>
      <c r="G32" s="31"/>
      <c r="H32" s="31"/>
      <c r="I32" s="31"/>
      <c r="J32" s="31"/>
      <c r="K32" s="31"/>
      <c r="L32" s="31"/>
      <c r="M32" s="31"/>
      <c r="N32" s="31"/>
      <c r="O32" s="31"/>
      <c r="P32" s="31"/>
      <c r="Q32" s="629"/>
      <c r="R32" s="2"/>
      <c r="S32" s="31"/>
      <c r="T32" s="31"/>
      <c r="U32" s="31"/>
      <c r="V32" s="31"/>
      <c r="W32" s="31"/>
      <c r="X32" s="1383"/>
      <c r="Y32" s="31"/>
      <c r="Z32" s="31"/>
      <c r="AA32" s="2"/>
      <c r="AB32" s="2"/>
      <c r="AC32" s="2"/>
      <c r="AD32" s="2"/>
      <c r="AE32" s="2"/>
      <c r="AF32" s="2"/>
      <c r="AG32" s="2"/>
      <c r="AH32" s="2"/>
      <c r="AI32" s="2"/>
      <c r="AJ32" s="2"/>
      <c r="AK32" s="2"/>
    </row>
    <row r="33" ht="15.75" customHeight="1">
      <c r="A33" s="1321" t="s">
        <v>30</v>
      </c>
      <c r="B33" s="31"/>
      <c r="C33" s="31"/>
      <c r="D33" s="31"/>
      <c r="E33" s="31"/>
      <c r="F33" s="31"/>
      <c r="G33" s="31"/>
      <c r="H33" s="31"/>
      <c r="I33" s="31"/>
      <c r="J33" s="31"/>
      <c r="K33" s="31"/>
      <c r="L33" s="31"/>
      <c r="M33" s="31"/>
      <c r="N33" s="31"/>
      <c r="O33" s="31"/>
      <c r="P33" s="31"/>
      <c r="Q33" s="629"/>
      <c r="R33" s="2"/>
      <c r="S33" s="31"/>
      <c r="T33" s="31"/>
      <c r="U33" s="31"/>
      <c r="V33" s="31"/>
      <c r="W33" s="31"/>
      <c r="X33" s="1383"/>
      <c r="Y33" s="31"/>
      <c r="Z33" s="31"/>
      <c r="AA33" s="2"/>
      <c r="AB33" s="2"/>
      <c r="AC33" s="2"/>
      <c r="AD33" s="2"/>
      <c r="AE33" s="2"/>
      <c r="AF33" s="2"/>
      <c r="AG33" s="2"/>
      <c r="AH33" s="2"/>
      <c r="AI33" s="2"/>
      <c r="AJ33" s="2"/>
      <c r="AK33" s="2"/>
    </row>
    <row r="34" ht="15.75" customHeight="1">
      <c r="A34" s="1321" t="s">
        <v>30</v>
      </c>
      <c r="B34" s="31"/>
      <c r="C34" s="31"/>
      <c r="D34" s="31"/>
      <c r="E34" s="31"/>
      <c r="F34" s="31"/>
      <c r="G34" s="31"/>
      <c r="H34" s="31"/>
      <c r="I34" s="31"/>
      <c r="J34" s="31"/>
      <c r="K34" s="31"/>
      <c r="L34" s="31"/>
      <c r="M34" s="31"/>
      <c r="N34" s="31"/>
      <c r="O34" s="31"/>
      <c r="P34" s="31"/>
      <c r="Q34" s="629"/>
      <c r="R34" s="2"/>
      <c r="S34" s="31"/>
      <c r="T34" s="31"/>
      <c r="U34" s="31"/>
      <c r="V34" s="31"/>
      <c r="W34" s="31"/>
      <c r="X34" s="1383"/>
      <c r="Y34" s="31"/>
      <c r="Z34" s="31"/>
      <c r="AA34" s="2"/>
      <c r="AB34" s="2"/>
      <c r="AC34" s="2"/>
      <c r="AD34" s="2"/>
      <c r="AE34" s="2"/>
      <c r="AF34" s="2"/>
      <c r="AG34" s="2"/>
      <c r="AH34" s="2"/>
      <c r="AI34" s="2"/>
      <c r="AJ34" s="2"/>
      <c r="AK34" s="2"/>
    </row>
    <row r="35" ht="15.75" customHeight="1">
      <c r="A35" s="1321" t="s">
        <v>30</v>
      </c>
      <c r="B35" s="31"/>
      <c r="C35" s="31"/>
      <c r="D35" s="31"/>
      <c r="E35" s="31"/>
      <c r="F35" s="31"/>
      <c r="G35" s="31"/>
      <c r="H35" s="31"/>
      <c r="I35" s="31"/>
      <c r="J35" s="31"/>
      <c r="K35" s="31"/>
      <c r="L35" s="31"/>
      <c r="M35" s="31"/>
      <c r="N35" s="31"/>
      <c r="O35" s="31"/>
      <c r="P35" s="31"/>
      <c r="Q35" s="629"/>
      <c r="R35" s="2"/>
      <c r="S35" s="31"/>
      <c r="T35" s="31"/>
      <c r="U35" s="31"/>
      <c r="V35" s="31"/>
      <c r="W35" s="31"/>
      <c r="X35" s="1383"/>
      <c r="Y35" s="31"/>
      <c r="Z35" s="31"/>
      <c r="AA35" s="2"/>
      <c r="AB35" s="2"/>
      <c r="AC35" s="2"/>
      <c r="AD35" s="2"/>
      <c r="AE35" s="2"/>
      <c r="AF35" s="2"/>
      <c r="AG35" s="2"/>
      <c r="AH35" s="2"/>
      <c r="AI35" s="2"/>
      <c r="AJ35" s="2"/>
      <c r="AK35" s="2"/>
    </row>
    <row r="36" ht="15.75" customHeight="1">
      <c r="A36" s="1321" t="s">
        <v>30</v>
      </c>
      <c r="B36" s="31"/>
      <c r="C36" s="31"/>
      <c r="D36" s="31"/>
      <c r="E36" s="31"/>
      <c r="F36" s="31"/>
      <c r="G36" s="31"/>
      <c r="H36" s="31"/>
      <c r="I36" s="31"/>
      <c r="J36" s="31"/>
      <c r="K36" s="31"/>
      <c r="L36" s="31"/>
      <c r="M36" s="31"/>
      <c r="N36" s="31"/>
      <c r="O36" s="31"/>
      <c r="P36" s="31"/>
      <c r="Q36" s="629"/>
      <c r="R36" s="2"/>
      <c r="S36" s="31"/>
      <c r="T36" s="31"/>
      <c r="U36" s="31"/>
      <c r="V36" s="31"/>
      <c r="W36" s="31"/>
      <c r="X36" s="1383"/>
      <c r="Y36" s="31"/>
      <c r="Z36" s="31"/>
      <c r="AA36" s="2"/>
      <c r="AB36" s="2"/>
      <c r="AC36" s="2"/>
      <c r="AD36" s="2"/>
      <c r="AE36" s="2"/>
      <c r="AF36" s="2"/>
      <c r="AG36" s="2"/>
      <c r="AH36" s="2"/>
      <c r="AI36" s="2"/>
      <c r="AJ36" s="2"/>
      <c r="AK36" s="2"/>
    </row>
    <row r="37" ht="15.75" customHeight="1">
      <c r="A37" s="1321" t="s">
        <v>30</v>
      </c>
      <c r="B37" s="31"/>
      <c r="C37" s="31"/>
      <c r="D37" s="31"/>
      <c r="E37" s="31"/>
      <c r="F37" s="31"/>
      <c r="G37" s="31"/>
      <c r="H37" s="31"/>
      <c r="I37" s="31"/>
      <c r="J37" s="31"/>
      <c r="K37" s="31"/>
      <c r="L37" s="31"/>
      <c r="M37" s="31"/>
      <c r="N37" s="31"/>
      <c r="O37" s="31"/>
      <c r="P37" s="31"/>
      <c r="Q37" s="629"/>
      <c r="R37" s="2"/>
      <c r="S37" s="31"/>
      <c r="T37" s="31"/>
      <c r="U37" s="31"/>
      <c r="V37" s="31"/>
      <c r="W37" s="31"/>
      <c r="X37" s="1383"/>
      <c r="Y37" s="31"/>
      <c r="Z37" s="31"/>
      <c r="AA37" s="2"/>
      <c r="AB37" s="2"/>
      <c r="AC37" s="2"/>
      <c r="AD37" s="2"/>
      <c r="AE37" s="2"/>
      <c r="AF37" s="2"/>
      <c r="AG37" s="2"/>
      <c r="AH37" s="2"/>
      <c r="AI37" s="2"/>
      <c r="AJ37" s="2"/>
      <c r="AK37" s="2"/>
    </row>
    <row r="38" ht="15.75" customHeight="1">
      <c r="A38" s="1321" t="s">
        <v>30</v>
      </c>
      <c r="B38" s="31"/>
      <c r="C38" s="31"/>
      <c r="D38" s="31"/>
      <c r="E38" s="31"/>
      <c r="F38" s="31"/>
      <c r="G38" s="31"/>
      <c r="H38" s="31"/>
      <c r="I38" s="31"/>
      <c r="J38" s="31"/>
      <c r="K38" s="31"/>
      <c r="L38" s="31"/>
      <c r="M38" s="31"/>
      <c r="N38" s="31"/>
      <c r="O38" s="31"/>
      <c r="P38" s="31"/>
      <c r="Q38" s="629"/>
      <c r="R38" s="2"/>
      <c r="S38" s="31"/>
      <c r="T38" s="31"/>
      <c r="U38" s="31"/>
      <c r="V38" s="31"/>
      <c r="W38" s="31"/>
      <c r="X38" s="1383"/>
      <c r="Y38" s="31"/>
      <c r="Z38" s="31"/>
      <c r="AA38" s="2"/>
      <c r="AB38" s="2"/>
      <c r="AC38" s="2"/>
      <c r="AD38" s="2"/>
      <c r="AE38" s="2"/>
      <c r="AF38" s="2"/>
      <c r="AG38" s="2"/>
      <c r="AH38" s="2"/>
      <c r="AI38" s="2"/>
      <c r="AJ38" s="2"/>
      <c r="AK38" s="2"/>
    </row>
    <row r="39" ht="15.75" customHeight="1">
      <c r="A39" s="1321" t="s">
        <v>30</v>
      </c>
      <c r="B39" s="31"/>
      <c r="C39" s="31"/>
      <c r="D39" s="31"/>
      <c r="E39" s="31"/>
      <c r="F39" s="31"/>
      <c r="G39" s="31"/>
      <c r="H39" s="31"/>
      <c r="I39" s="31"/>
      <c r="J39" s="31"/>
      <c r="K39" s="31"/>
      <c r="L39" s="31"/>
      <c r="M39" s="31"/>
      <c r="N39" s="31"/>
      <c r="O39" s="31"/>
      <c r="P39" s="31"/>
      <c r="Q39" s="629"/>
      <c r="R39" s="2"/>
      <c r="S39" s="31"/>
      <c r="T39" s="31"/>
      <c r="U39" s="31"/>
      <c r="V39" s="31"/>
      <c r="W39" s="31"/>
      <c r="X39" s="1383"/>
      <c r="Y39" s="31"/>
      <c r="Z39" s="31"/>
      <c r="AA39" s="2"/>
      <c r="AB39" s="2"/>
      <c r="AC39" s="2"/>
      <c r="AD39" s="2"/>
      <c r="AE39" s="2"/>
      <c r="AF39" s="2"/>
      <c r="AG39" s="2"/>
      <c r="AH39" s="2"/>
      <c r="AI39" s="2"/>
      <c r="AJ39" s="2"/>
      <c r="AK39" s="2"/>
    </row>
    <row r="40" ht="15.75" customHeight="1">
      <c r="A40" s="1321" t="s">
        <v>30</v>
      </c>
      <c r="B40" s="31"/>
      <c r="C40" s="31"/>
      <c r="D40" s="31"/>
      <c r="E40" s="31"/>
      <c r="F40" s="31"/>
      <c r="G40" s="31"/>
      <c r="H40" s="31"/>
      <c r="I40" s="31"/>
      <c r="J40" s="31"/>
      <c r="K40" s="31"/>
      <c r="L40" s="31"/>
      <c r="M40" s="31"/>
      <c r="N40" s="31"/>
      <c r="O40" s="31"/>
      <c r="P40" s="31"/>
      <c r="Q40" s="629"/>
      <c r="R40" s="2"/>
      <c r="S40" s="31"/>
      <c r="T40" s="31"/>
      <c r="U40" s="31"/>
      <c r="V40" s="31"/>
      <c r="W40" s="31"/>
      <c r="X40" s="1383"/>
      <c r="Y40" s="31"/>
      <c r="Z40" s="31"/>
      <c r="AA40" s="2"/>
      <c r="AB40" s="2"/>
      <c r="AC40" s="2"/>
      <c r="AD40" s="2"/>
      <c r="AE40" s="2"/>
      <c r="AF40" s="2"/>
      <c r="AG40" s="2"/>
      <c r="AH40" s="2"/>
      <c r="AI40" s="2"/>
      <c r="AJ40" s="2"/>
      <c r="AK40" s="2"/>
    </row>
    <row r="41" ht="15.75" customHeight="1">
      <c r="A41" s="1321" t="s">
        <v>30</v>
      </c>
      <c r="B41" s="31"/>
      <c r="C41" s="31"/>
      <c r="D41" s="31"/>
      <c r="E41" s="31"/>
      <c r="F41" s="31"/>
      <c r="G41" s="31"/>
      <c r="H41" s="31"/>
      <c r="I41" s="31"/>
      <c r="J41" s="31"/>
      <c r="K41" s="31"/>
      <c r="L41" s="31"/>
      <c r="M41" s="31"/>
      <c r="N41" s="31"/>
      <c r="O41" s="31"/>
      <c r="P41" s="31"/>
      <c r="Q41" s="629"/>
      <c r="R41" s="2"/>
      <c r="S41" s="31"/>
      <c r="T41" s="31"/>
      <c r="U41" s="31"/>
      <c r="V41" s="31"/>
      <c r="W41" s="31"/>
      <c r="X41" s="1383"/>
      <c r="Y41" s="31"/>
      <c r="Z41" s="31"/>
      <c r="AA41" s="2"/>
      <c r="AB41" s="2"/>
      <c r="AC41" s="2"/>
      <c r="AD41" s="2"/>
      <c r="AE41" s="2"/>
      <c r="AF41" s="2"/>
      <c r="AG41" s="2"/>
      <c r="AH41" s="2"/>
      <c r="AI41" s="2"/>
      <c r="AJ41" s="2"/>
      <c r="AK41" s="2"/>
    </row>
    <row r="42" ht="15.75" customHeight="1">
      <c r="A42" s="1321" t="s">
        <v>30</v>
      </c>
      <c r="B42" s="31"/>
      <c r="C42" s="31"/>
      <c r="D42" s="31"/>
      <c r="E42" s="31"/>
      <c r="F42" s="31"/>
      <c r="G42" s="31"/>
      <c r="H42" s="31"/>
      <c r="I42" s="31"/>
      <c r="J42" s="31"/>
      <c r="K42" s="31"/>
      <c r="L42" s="31"/>
      <c r="M42" s="31"/>
      <c r="N42" s="31"/>
      <c r="O42" s="31"/>
      <c r="P42" s="31"/>
      <c r="Q42" s="629"/>
      <c r="R42" s="2"/>
      <c r="S42" s="31"/>
      <c r="T42" s="31"/>
      <c r="U42" s="31"/>
      <c r="V42" s="31"/>
      <c r="W42" s="31"/>
      <c r="X42" s="1383"/>
      <c r="Y42" s="31"/>
      <c r="Z42" s="31"/>
      <c r="AA42" s="2"/>
      <c r="AB42" s="2"/>
      <c r="AC42" s="2"/>
      <c r="AD42" s="2"/>
      <c r="AE42" s="2"/>
      <c r="AF42" s="2"/>
      <c r="AG42" s="2"/>
      <c r="AH42" s="2"/>
      <c r="AI42" s="2"/>
      <c r="AJ42" s="2"/>
      <c r="AK42" s="2"/>
    </row>
    <row r="43" ht="15.75" customHeight="1">
      <c r="A43" s="1321" t="s">
        <v>30</v>
      </c>
      <c r="B43" s="31"/>
      <c r="C43" s="31"/>
      <c r="D43" s="31"/>
      <c r="E43" s="31"/>
      <c r="F43" s="31"/>
      <c r="G43" s="31"/>
      <c r="H43" s="31"/>
      <c r="I43" s="31"/>
      <c r="J43" s="31"/>
      <c r="K43" s="31"/>
      <c r="L43" s="31"/>
      <c r="M43" s="31"/>
      <c r="N43" s="31"/>
      <c r="O43" s="31"/>
      <c r="P43" s="31"/>
      <c r="Q43" s="629"/>
      <c r="R43" s="2"/>
      <c r="S43" s="31"/>
      <c r="T43" s="31"/>
      <c r="U43" s="31"/>
      <c r="V43" s="31"/>
      <c r="W43" s="31"/>
      <c r="X43" s="1383"/>
      <c r="Y43" s="31"/>
      <c r="Z43" s="31"/>
      <c r="AA43" s="2"/>
      <c r="AB43" s="2"/>
      <c r="AC43" s="2"/>
      <c r="AD43" s="2"/>
      <c r="AE43" s="2"/>
      <c r="AF43" s="2"/>
      <c r="AG43" s="2"/>
      <c r="AH43" s="2"/>
      <c r="AI43" s="2"/>
      <c r="AJ43" s="2"/>
      <c r="AK43" s="2"/>
    </row>
    <row r="44" ht="15.75" customHeight="1">
      <c r="A44" s="1321" t="s">
        <v>30</v>
      </c>
      <c r="B44" s="31"/>
      <c r="C44" s="31"/>
      <c r="D44" s="31"/>
      <c r="E44" s="31"/>
      <c r="F44" s="31"/>
      <c r="G44" s="31"/>
      <c r="H44" s="31"/>
      <c r="I44" s="31"/>
      <c r="J44" s="31"/>
      <c r="K44" s="31"/>
      <c r="L44" s="31"/>
      <c r="M44" s="31"/>
      <c r="N44" s="31"/>
      <c r="O44" s="31"/>
      <c r="P44" s="31"/>
      <c r="Q44" s="629"/>
      <c r="R44" s="2"/>
      <c r="S44" s="31"/>
      <c r="T44" s="31"/>
      <c r="U44" s="31"/>
      <c r="V44" s="31"/>
      <c r="W44" s="31"/>
      <c r="X44" s="1383"/>
      <c r="Y44" s="31"/>
      <c r="Z44" s="31"/>
      <c r="AA44" s="2"/>
      <c r="AB44" s="2"/>
      <c r="AC44" s="2"/>
      <c r="AD44" s="2"/>
      <c r="AE44" s="2"/>
      <c r="AF44" s="2"/>
      <c r="AG44" s="2"/>
      <c r="AH44" s="2"/>
      <c r="AI44" s="2"/>
      <c r="AJ44" s="2"/>
      <c r="AK44" s="2"/>
    </row>
    <row r="45" ht="15.75" customHeight="1">
      <c r="A45" s="1321" t="s">
        <v>30</v>
      </c>
      <c r="B45" s="31"/>
      <c r="C45" s="31"/>
      <c r="D45" s="31"/>
      <c r="E45" s="31"/>
      <c r="F45" s="31"/>
      <c r="G45" s="31"/>
      <c r="H45" s="31"/>
      <c r="I45" s="31"/>
      <c r="J45" s="31"/>
      <c r="K45" s="31"/>
      <c r="L45" s="31"/>
      <c r="M45" s="31"/>
      <c r="N45" s="31"/>
      <c r="O45" s="31"/>
      <c r="P45" s="31"/>
      <c r="Q45" s="629"/>
      <c r="R45" s="2"/>
      <c r="S45" s="31"/>
      <c r="T45" s="31"/>
      <c r="U45" s="31"/>
      <c r="V45" s="31"/>
      <c r="W45" s="31"/>
      <c r="X45" s="1383"/>
      <c r="Y45" s="31"/>
      <c r="Z45" s="31"/>
      <c r="AA45" s="2"/>
      <c r="AB45" s="2"/>
      <c r="AC45" s="2"/>
      <c r="AD45" s="2"/>
      <c r="AE45" s="2"/>
      <c r="AF45" s="2"/>
      <c r="AG45" s="2"/>
      <c r="AH45" s="2"/>
      <c r="AI45" s="2"/>
      <c r="AJ45" s="2"/>
      <c r="AK45" s="2"/>
    </row>
    <row r="46" ht="15.75" customHeight="1">
      <c r="A46" s="1321" t="s">
        <v>30</v>
      </c>
      <c r="B46" s="31"/>
      <c r="C46" s="31"/>
      <c r="D46" s="31"/>
      <c r="E46" s="31"/>
      <c r="F46" s="31"/>
      <c r="G46" s="31"/>
      <c r="H46" s="31"/>
      <c r="I46" s="31"/>
      <c r="J46" s="31"/>
      <c r="K46" s="31"/>
      <c r="L46" s="31"/>
      <c r="M46" s="31"/>
      <c r="N46" s="31"/>
      <c r="O46" s="31"/>
      <c r="P46" s="31"/>
      <c r="Q46" s="629"/>
      <c r="R46" s="2"/>
      <c r="S46" s="31"/>
      <c r="T46" s="31"/>
      <c r="U46" s="31"/>
      <c r="V46" s="31"/>
      <c r="W46" s="31"/>
      <c r="X46" s="1383"/>
      <c r="Y46" s="31"/>
      <c r="Z46" s="31"/>
      <c r="AA46" s="2"/>
      <c r="AB46" s="2"/>
      <c r="AC46" s="2"/>
      <c r="AD46" s="2"/>
      <c r="AE46" s="2"/>
      <c r="AF46" s="2"/>
      <c r="AG46" s="2"/>
      <c r="AH46" s="2"/>
      <c r="AI46" s="2"/>
      <c r="AJ46" s="2"/>
      <c r="AK46" s="2"/>
    </row>
    <row r="47" ht="15.75" customHeight="1">
      <c r="A47" s="1321" t="s">
        <v>30</v>
      </c>
      <c r="B47" s="31"/>
      <c r="C47" s="31"/>
      <c r="D47" s="31"/>
      <c r="E47" s="31"/>
      <c r="F47" s="31"/>
      <c r="G47" s="31"/>
      <c r="H47" s="31"/>
      <c r="I47" s="31"/>
      <c r="J47" s="31"/>
      <c r="K47" s="31"/>
      <c r="L47" s="31"/>
      <c r="M47" s="31"/>
      <c r="N47" s="31"/>
      <c r="O47" s="31"/>
      <c r="P47" s="31"/>
      <c r="Q47" s="629"/>
      <c r="R47" s="2"/>
      <c r="S47" s="31"/>
      <c r="T47" s="31"/>
      <c r="U47" s="31"/>
      <c r="V47" s="31"/>
      <c r="W47" s="31"/>
      <c r="X47" s="1383"/>
      <c r="Y47" s="31"/>
      <c r="Z47" s="31"/>
      <c r="AA47" s="2"/>
      <c r="AB47" s="2"/>
      <c r="AC47" s="2"/>
      <c r="AD47" s="2"/>
      <c r="AE47" s="2"/>
      <c r="AF47" s="2"/>
      <c r="AG47" s="2"/>
      <c r="AH47" s="2"/>
      <c r="AI47" s="2"/>
      <c r="AJ47" s="2"/>
      <c r="AK47" s="2"/>
    </row>
    <row r="48" ht="15.75" customHeight="1">
      <c r="A48" s="1321" t="s">
        <v>30</v>
      </c>
      <c r="B48" s="31"/>
      <c r="C48" s="31"/>
      <c r="D48" s="31"/>
      <c r="E48" s="31"/>
      <c r="F48" s="31"/>
      <c r="G48" s="31"/>
      <c r="H48" s="31"/>
      <c r="I48" s="31"/>
      <c r="J48" s="31"/>
      <c r="K48" s="31"/>
      <c r="L48" s="31"/>
      <c r="M48" s="31"/>
      <c r="N48" s="31"/>
      <c r="O48" s="31"/>
      <c r="P48" s="31"/>
      <c r="Q48" s="629"/>
      <c r="R48" s="2"/>
      <c r="S48" s="31"/>
      <c r="T48" s="31"/>
      <c r="U48" s="31"/>
      <c r="V48" s="31"/>
      <c r="W48" s="31"/>
      <c r="X48" s="1383"/>
      <c r="Y48" s="31"/>
      <c r="Z48" s="31"/>
      <c r="AA48" s="2"/>
      <c r="AB48" s="2"/>
      <c r="AC48" s="2"/>
      <c r="AD48" s="2"/>
      <c r="AE48" s="2"/>
      <c r="AF48" s="2"/>
      <c r="AG48" s="2"/>
      <c r="AH48" s="2"/>
      <c r="AI48" s="2"/>
      <c r="AJ48" s="2"/>
      <c r="AK48" s="2"/>
    </row>
    <row r="49" ht="15.75" customHeight="1">
      <c r="A49" s="1321" t="s">
        <v>30</v>
      </c>
      <c r="B49" s="31"/>
      <c r="C49" s="31"/>
      <c r="D49" s="31"/>
      <c r="E49" s="31"/>
      <c r="F49" s="31"/>
      <c r="G49" s="31"/>
      <c r="H49" s="31"/>
      <c r="I49" s="31"/>
      <c r="J49" s="31"/>
      <c r="K49" s="31"/>
      <c r="L49" s="31"/>
      <c r="M49" s="31"/>
      <c r="N49" s="31"/>
      <c r="O49" s="31"/>
      <c r="P49" s="31"/>
      <c r="Q49" s="629"/>
      <c r="R49" s="2"/>
      <c r="S49" s="31"/>
      <c r="T49" s="31"/>
      <c r="U49" s="31"/>
      <c r="V49" s="31"/>
      <c r="W49" s="31"/>
      <c r="X49" s="1383"/>
      <c r="Y49" s="31"/>
      <c r="Z49" s="31"/>
      <c r="AA49" s="2"/>
      <c r="AB49" s="2"/>
      <c r="AC49" s="2"/>
      <c r="AD49" s="2"/>
      <c r="AE49" s="2"/>
      <c r="AF49" s="2"/>
      <c r="AG49" s="2"/>
      <c r="AH49" s="2"/>
      <c r="AI49" s="2"/>
      <c r="AJ49" s="2"/>
      <c r="AK49" s="2"/>
    </row>
    <row r="50" ht="15.75" customHeight="1">
      <c r="A50" s="1321" t="s">
        <v>30</v>
      </c>
      <c r="B50" s="31"/>
      <c r="C50" s="31"/>
      <c r="D50" s="31"/>
      <c r="E50" s="31"/>
      <c r="F50" s="31"/>
      <c r="G50" s="31"/>
      <c r="H50" s="31"/>
      <c r="I50" s="31"/>
      <c r="J50" s="31"/>
      <c r="K50" s="31"/>
      <c r="L50" s="31"/>
      <c r="M50" s="31"/>
      <c r="N50" s="31"/>
      <c r="O50" s="31"/>
      <c r="P50" s="31"/>
      <c r="Q50" s="629"/>
      <c r="R50" s="2"/>
      <c r="S50" s="31"/>
      <c r="T50" s="31"/>
      <c r="U50" s="31"/>
      <c r="V50" s="31"/>
      <c r="W50" s="31"/>
      <c r="X50" s="1383"/>
      <c r="Y50" s="31"/>
      <c r="Z50" s="31"/>
      <c r="AA50" s="2"/>
      <c r="AB50" s="2"/>
      <c r="AC50" s="2"/>
      <c r="AD50" s="2"/>
      <c r="AE50" s="2"/>
      <c r="AF50" s="2"/>
      <c r="AG50" s="2"/>
      <c r="AH50" s="2"/>
      <c r="AI50" s="2"/>
      <c r="AJ50" s="2"/>
      <c r="AK50" s="2"/>
    </row>
    <row r="51" ht="15.75" customHeight="1">
      <c r="A51" s="1321" t="s">
        <v>30</v>
      </c>
      <c r="B51" s="31"/>
      <c r="C51" s="31"/>
      <c r="D51" s="31"/>
      <c r="E51" s="31"/>
      <c r="F51" s="31"/>
      <c r="G51" s="31"/>
      <c r="H51" s="31"/>
      <c r="I51" s="31"/>
      <c r="J51" s="31"/>
      <c r="K51" s="31"/>
      <c r="L51" s="31"/>
      <c r="M51" s="31"/>
      <c r="N51" s="31"/>
      <c r="O51" s="31"/>
      <c r="P51" s="31"/>
      <c r="Q51" s="629"/>
      <c r="R51" s="2"/>
      <c r="S51" s="31"/>
      <c r="T51" s="31"/>
      <c r="U51" s="31"/>
      <c r="V51" s="31"/>
      <c r="W51" s="31"/>
      <c r="X51" s="1383"/>
      <c r="Y51" s="31"/>
      <c r="Z51" s="31"/>
      <c r="AA51" s="2"/>
      <c r="AB51" s="2"/>
      <c r="AC51" s="2"/>
      <c r="AD51" s="2"/>
      <c r="AE51" s="2"/>
      <c r="AF51" s="2"/>
      <c r="AG51" s="2"/>
      <c r="AH51" s="2"/>
      <c r="AI51" s="2"/>
      <c r="AJ51" s="2"/>
      <c r="AK51" s="2"/>
    </row>
    <row r="52" ht="15.75" customHeight="1">
      <c r="A52" s="1321" t="s">
        <v>30</v>
      </c>
      <c r="B52" s="31"/>
      <c r="C52" s="31"/>
      <c r="D52" s="31"/>
      <c r="E52" s="31"/>
      <c r="F52" s="31"/>
      <c r="G52" s="31"/>
      <c r="H52" s="31"/>
      <c r="I52" s="31"/>
      <c r="J52" s="31"/>
      <c r="K52" s="31"/>
      <c r="L52" s="31"/>
      <c r="M52" s="31"/>
      <c r="N52" s="31"/>
      <c r="O52" s="31"/>
      <c r="P52" s="31"/>
      <c r="Q52" s="629"/>
      <c r="R52" s="2"/>
      <c r="S52" s="31"/>
      <c r="T52" s="31"/>
      <c r="U52" s="31"/>
      <c r="V52" s="31"/>
      <c r="W52" s="31"/>
      <c r="X52" s="1383"/>
      <c r="Y52" s="31"/>
      <c r="Z52" s="31"/>
      <c r="AA52" s="2"/>
      <c r="AB52" s="2"/>
      <c r="AC52" s="2"/>
      <c r="AD52" s="2"/>
      <c r="AE52" s="2"/>
      <c r="AF52" s="2"/>
      <c r="AG52" s="2"/>
      <c r="AH52" s="2"/>
      <c r="AI52" s="2"/>
      <c r="AJ52" s="2"/>
      <c r="AK52" s="2"/>
    </row>
    <row r="53" ht="15.75" customHeight="1">
      <c r="A53" s="1321" t="s">
        <v>30</v>
      </c>
      <c r="B53" s="31"/>
      <c r="C53" s="31"/>
      <c r="D53" s="31"/>
      <c r="E53" s="31"/>
      <c r="F53" s="31"/>
      <c r="G53" s="31"/>
      <c r="H53" s="31"/>
      <c r="I53" s="31"/>
      <c r="J53" s="31"/>
      <c r="K53" s="31"/>
      <c r="L53" s="31"/>
      <c r="M53" s="31"/>
      <c r="N53" s="31"/>
      <c r="O53" s="31"/>
      <c r="P53" s="31"/>
      <c r="Q53" s="629"/>
      <c r="R53" s="2"/>
      <c r="S53" s="31"/>
      <c r="T53" s="31"/>
      <c r="U53" s="31"/>
      <c r="V53" s="31"/>
      <c r="W53" s="31"/>
      <c r="X53" s="1383"/>
      <c r="Y53" s="31"/>
      <c r="Z53" s="31"/>
      <c r="AA53" s="2"/>
      <c r="AB53" s="2"/>
      <c r="AC53" s="2"/>
      <c r="AD53" s="2"/>
      <c r="AE53" s="2"/>
      <c r="AF53" s="2"/>
      <c r="AG53" s="2"/>
      <c r="AH53" s="2"/>
      <c r="AI53" s="2"/>
      <c r="AJ53" s="2"/>
      <c r="AK53" s="2"/>
    </row>
    <row r="54" ht="15.75" customHeight="1">
      <c r="A54" s="1321" t="s">
        <v>30</v>
      </c>
      <c r="B54" s="31"/>
      <c r="C54" s="31"/>
      <c r="D54" s="31"/>
      <c r="E54" s="31"/>
      <c r="F54" s="31"/>
      <c r="G54" s="31"/>
      <c r="H54" s="31"/>
      <c r="I54" s="31"/>
      <c r="J54" s="31"/>
      <c r="K54" s="31"/>
      <c r="L54" s="31"/>
      <c r="M54" s="31"/>
      <c r="N54" s="31"/>
      <c r="O54" s="31"/>
      <c r="P54" s="31"/>
      <c r="Q54" s="629"/>
      <c r="R54" s="2"/>
      <c r="S54" s="31"/>
      <c r="T54" s="31"/>
      <c r="U54" s="31"/>
      <c r="V54" s="31"/>
      <c r="W54" s="31"/>
      <c r="X54" s="1383"/>
      <c r="Y54" s="31"/>
      <c r="Z54" s="31"/>
      <c r="AA54" s="2"/>
      <c r="AB54" s="2"/>
      <c r="AC54" s="2"/>
      <c r="AD54" s="2"/>
      <c r="AE54" s="2"/>
      <c r="AF54" s="2"/>
      <c r="AG54" s="2"/>
      <c r="AH54" s="2"/>
      <c r="AI54" s="2"/>
      <c r="AJ54" s="2"/>
      <c r="AK54" s="2"/>
    </row>
    <row r="55" ht="15.75" customHeight="1">
      <c r="A55" s="1321" t="s">
        <v>30</v>
      </c>
      <c r="B55" s="31"/>
      <c r="C55" s="31"/>
      <c r="D55" s="31"/>
      <c r="E55" s="31"/>
      <c r="F55" s="31"/>
      <c r="G55" s="31"/>
      <c r="H55" s="31"/>
      <c r="I55" s="31"/>
      <c r="J55" s="31"/>
      <c r="K55" s="31"/>
      <c r="L55" s="31"/>
      <c r="M55" s="31"/>
      <c r="N55" s="31"/>
      <c r="O55" s="31"/>
      <c r="P55" s="31"/>
      <c r="Q55" s="629"/>
      <c r="R55" s="2"/>
      <c r="S55" s="31"/>
      <c r="T55" s="31"/>
      <c r="U55" s="31"/>
      <c r="V55" s="31"/>
      <c r="W55" s="31"/>
      <c r="X55" s="1383"/>
      <c r="Y55" s="31"/>
      <c r="Z55" s="31"/>
      <c r="AA55" s="2"/>
      <c r="AB55" s="2"/>
      <c r="AC55" s="2"/>
      <c r="AD55" s="2"/>
      <c r="AE55" s="2"/>
      <c r="AF55" s="2"/>
      <c r="AG55" s="2"/>
      <c r="AH55" s="2"/>
      <c r="AI55" s="2"/>
      <c r="AJ55" s="2"/>
      <c r="AK55" s="2"/>
    </row>
    <row r="56" ht="15.75" customHeight="1">
      <c r="A56" s="1321" t="s">
        <v>30</v>
      </c>
      <c r="B56" s="31"/>
      <c r="C56" s="31"/>
      <c r="D56" s="31"/>
      <c r="E56" s="31"/>
      <c r="F56" s="31"/>
      <c r="G56" s="31"/>
      <c r="H56" s="31"/>
      <c r="I56" s="31"/>
      <c r="J56" s="31"/>
      <c r="K56" s="31"/>
      <c r="L56" s="31"/>
      <c r="M56" s="31"/>
      <c r="N56" s="31"/>
      <c r="O56" s="31"/>
      <c r="P56" s="31"/>
      <c r="Q56" s="629"/>
      <c r="R56" s="2"/>
      <c r="S56" s="31"/>
      <c r="T56" s="31"/>
      <c r="U56" s="31"/>
      <c r="V56" s="31"/>
      <c r="W56" s="31"/>
      <c r="X56" s="1383"/>
      <c r="Y56" s="31"/>
      <c r="Z56" s="31"/>
      <c r="AA56" s="2"/>
      <c r="AB56" s="2"/>
      <c r="AC56" s="2"/>
      <c r="AD56" s="2"/>
      <c r="AE56" s="2"/>
      <c r="AF56" s="2"/>
      <c r="AG56" s="2"/>
      <c r="AH56" s="2"/>
      <c r="AI56" s="2"/>
      <c r="AJ56" s="2"/>
      <c r="AK56" s="2"/>
    </row>
    <row r="57" ht="15.75" customHeight="1">
      <c r="A57" s="1321" t="s">
        <v>30</v>
      </c>
      <c r="B57" s="31"/>
      <c r="C57" s="31"/>
      <c r="D57" s="31"/>
      <c r="E57" s="31"/>
      <c r="F57" s="31"/>
      <c r="G57" s="31"/>
      <c r="H57" s="31"/>
      <c r="I57" s="31"/>
      <c r="J57" s="31"/>
      <c r="K57" s="31"/>
      <c r="L57" s="31"/>
      <c r="M57" s="31"/>
      <c r="N57" s="31"/>
      <c r="O57" s="31"/>
      <c r="P57" s="31"/>
      <c r="Q57" s="629"/>
      <c r="R57" s="2"/>
      <c r="S57" s="31"/>
      <c r="T57" s="31"/>
      <c r="U57" s="31"/>
      <c r="V57" s="31"/>
      <c r="W57" s="31"/>
      <c r="X57" s="1383"/>
      <c r="Y57" s="31"/>
      <c r="Z57" s="31"/>
      <c r="AA57" s="2"/>
      <c r="AB57" s="2"/>
      <c r="AC57" s="2"/>
      <c r="AD57" s="2"/>
      <c r="AE57" s="2"/>
      <c r="AF57" s="2"/>
      <c r="AG57" s="2"/>
      <c r="AH57" s="2"/>
      <c r="AI57" s="2"/>
      <c r="AJ57" s="2"/>
      <c r="AK57" s="2"/>
    </row>
    <row r="58" ht="15.75" customHeight="1">
      <c r="A58" s="1321" t="s">
        <v>30</v>
      </c>
      <c r="B58" s="31"/>
      <c r="C58" s="31"/>
      <c r="D58" s="31"/>
      <c r="E58" s="31"/>
      <c r="F58" s="31"/>
      <c r="G58" s="31"/>
      <c r="H58" s="31"/>
      <c r="I58" s="31"/>
      <c r="J58" s="31"/>
      <c r="K58" s="31"/>
      <c r="L58" s="31"/>
      <c r="M58" s="31"/>
      <c r="N58" s="31"/>
      <c r="O58" s="31"/>
      <c r="P58" s="31"/>
      <c r="Q58" s="629"/>
      <c r="R58" s="2"/>
      <c r="S58" s="31"/>
      <c r="T58" s="31"/>
      <c r="U58" s="31"/>
      <c r="V58" s="31"/>
      <c r="W58" s="31"/>
      <c r="X58" s="1383"/>
      <c r="Y58" s="31"/>
      <c r="Z58" s="31"/>
      <c r="AA58" s="2"/>
      <c r="AB58" s="2"/>
      <c r="AC58" s="2"/>
      <c r="AD58" s="2"/>
      <c r="AE58" s="2"/>
      <c r="AF58" s="2"/>
      <c r="AG58" s="2"/>
      <c r="AH58" s="2"/>
      <c r="AI58" s="2"/>
      <c r="AJ58" s="2"/>
      <c r="AK58" s="2"/>
    </row>
    <row r="59" ht="15.75" customHeight="1">
      <c r="A59" s="1321" t="s">
        <v>30</v>
      </c>
      <c r="B59" s="31"/>
      <c r="C59" s="31"/>
      <c r="D59" s="31"/>
      <c r="E59" s="31"/>
      <c r="F59" s="31"/>
      <c r="G59" s="31"/>
      <c r="H59" s="31"/>
      <c r="I59" s="31"/>
      <c r="J59" s="31"/>
      <c r="K59" s="31"/>
      <c r="L59" s="31"/>
      <c r="M59" s="31"/>
      <c r="N59" s="31"/>
      <c r="O59" s="31"/>
      <c r="P59" s="31"/>
      <c r="Q59" s="629"/>
      <c r="R59" s="2"/>
      <c r="S59" s="31"/>
      <c r="T59" s="31"/>
      <c r="U59" s="31"/>
      <c r="V59" s="31"/>
      <c r="W59" s="31"/>
      <c r="X59" s="1383"/>
      <c r="Y59" s="31"/>
      <c r="Z59" s="31"/>
      <c r="AA59" s="2"/>
      <c r="AB59" s="2"/>
      <c r="AC59" s="2"/>
      <c r="AD59" s="2"/>
      <c r="AE59" s="2"/>
      <c r="AF59" s="2"/>
      <c r="AG59" s="2"/>
      <c r="AH59" s="2"/>
      <c r="AI59" s="2"/>
      <c r="AJ59" s="2"/>
      <c r="AK59" s="2"/>
    </row>
    <row r="60" ht="15.75" customHeight="1">
      <c r="A60" s="1321" t="s">
        <v>30</v>
      </c>
      <c r="B60" s="31"/>
      <c r="C60" s="31"/>
      <c r="D60" s="31"/>
      <c r="E60" s="31"/>
      <c r="F60" s="31"/>
      <c r="G60" s="31"/>
      <c r="H60" s="31"/>
      <c r="I60" s="31"/>
      <c r="J60" s="31"/>
      <c r="K60" s="31"/>
      <c r="L60" s="31"/>
      <c r="M60" s="31"/>
      <c r="N60" s="31"/>
      <c r="O60" s="31"/>
      <c r="P60" s="31"/>
      <c r="Q60" s="629"/>
      <c r="R60" s="2"/>
      <c r="S60" s="31"/>
      <c r="T60" s="31"/>
      <c r="U60" s="31"/>
      <c r="V60" s="31"/>
      <c r="W60" s="31"/>
      <c r="X60" s="1383"/>
      <c r="Y60" s="31"/>
      <c r="Z60" s="31"/>
      <c r="AA60" s="2"/>
      <c r="AB60" s="2"/>
      <c r="AC60" s="2"/>
      <c r="AD60" s="2"/>
      <c r="AE60" s="2"/>
      <c r="AF60" s="2"/>
      <c r="AG60" s="2"/>
      <c r="AH60" s="2"/>
      <c r="AI60" s="2"/>
      <c r="AJ60" s="2"/>
      <c r="AK60" s="2"/>
    </row>
    <row r="61" ht="15.75" customHeight="1">
      <c r="A61" s="1321" t="s">
        <v>30</v>
      </c>
      <c r="B61" s="31"/>
      <c r="C61" s="31"/>
      <c r="D61" s="31"/>
      <c r="E61" s="31"/>
      <c r="F61" s="31"/>
      <c r="G61" s="31"/>
      <c r="H61" s="31"/>
      <c r="I61" s="31"/>
      <c r="J61" s="31"/>
      <c r="K61" s="31"/>
      <c r="L61" s="31"/>
      <c r="M61" s="31"/>
      <c r="N61" s="31"/>
      <c r="O61" s="31"/>
      <c r="P61" s="31"/>
      <c r="Q61" s="629"/>
      <c r="R61" s="2"/>
      <c r="S61" s="31"/>
      <c r="T61" s="31"/>
      <c r="U61" s="31"/>
      <c r="V61" s="31"/>
      <c r="W61" s="31"/>
      <c r="X61" s="1383"/>
      <c r="Y61" s="31"/>
      <c r="Z61" s="31"/>
      <c r="AA61" s="2"/>
      <c r="AB61" s="2"/>
      <c r="AC61" s="2"/>
      <c r="AD61" s="2"/>
      <c r="AE61" s="2"/>
      <c r="AF61" s="2"/>
      <c r="AG61" s="2"/>
      <c r="AH61" s="2"/>
      <c r="AI61" s="2"/>
      <c r="AJ61" s="2"/>
      <c r="AK61" s="2"/>
    </row>
    <row r="62" ht="15.75" customHeight="1">
      <c r="A62" s="1321" t="s">
        <v>30</v>
      </c>
      <c r="B62" s="31"/>
      <c r="C62" s="31"/>
      <c r="D62" s="31"/>
      <c r="E62" s="31"/>
      <c r="F62" s="31"/>
      <c r="G62" s="31"/>
      <c r="H62" s="31"/>
      <c r="I62" s="31"/>
      <c r="J62" s="31"/>
      <c r="K62" s="31"/>
      <c r="L62" s="31"/>
      <c r="M62" s="31"/>
      <c r="N62" s="31"/>
      <c r="O62" s="31"/>
      <c r="P62" s="31"/>
      <c r="Q62" s="629"/>
      <c r="R62" s="2"/>
      <c r="S62" s="31"/>
      <c r="T62" s="31"/>
      <c r="U62" s="31"/>
      <c r="V62" s="31"/>
      <c r="W62" s="31"/>
      <c r="X62" s="1383"/>
      <c r="Y62" s="31"/>
      <c r="Z62" s="31"/>
      <c r="AA62" s="2"/>
      <c r="AB62" s="2"/>
      <c r="AC62" s="2"/>
      <c r="AD62" s="2"/>
      <c r="AE62" s="2"/>
      <c r="AF62" s="2"/>
      <c r="AG62" s="2"/>
      <c r="AH62" s="2"/>
      <c r="AI62" s="2"/>
      <c r="AJ62" s="2"/>
      <c r="AK62" s="2"/>
    </row>
    <row r="63" ht="15.75" customHeight="1">
      <c r="A63" s="1321" t="s">
        <v>30</v>
      </c>
      <c r="B63" s="31"/>
      <c r="C63" s="31"/>
      <c r="D63" s="31"/>
      <c r="E63" s="31"/>
      <c r="F63" s="31"/>
      <c r="G63" s="31"/>
      <c r="H63" s="31"/>
      <c r="I63" s="31"/>
      <c r="J63" s="31"/>
      <c r="K63" s="31"/>
      <c r="L63" s="31"/>
      <c r="M63" s="31"/>
      <c r="N63" s="31"/>
      <c r="O63" s="31"/>
      <c r="P63" s="31"/>
      <c r="Q63" s="629"/>
      <c r="R63" s="2"/>
      <c r="S63" s="31"/>
      <c r="T63" s="31"/>
      <c r="U63" s="31"/>
      <c r="V63" s="31"/>
      <c r="W63" s="31"/>
      <c r="X63" s="1383"/>
      <c r="Y63" s="31"/>
      <c r="Z63" s="31"/>
      <c r="AA63" s="2"/>
      <c r="AB63" s="2"/>
      <c r="AC63" s="2"/>
      <c r="AD63" s="2"/>
      <c r="AE63" s="2"/>
      <c r="AF63" s="2"/>
      <c r="AG63" s="2"/>
      <c r="AH63" s="2"/>
      <c r="AI63" s="2"/>
      <c r="AJ63" s="2"/>
      <c r="AK63" s="2"/>
    </row>
    <row r="64" ht="15.75" customHeight="1">
      <c r="A64" s="1321" t="s">
        <v>30</v>
      </c>
      <c r="B64" s="31"/>
      <c r="C64" s="31"/>
      <c r="D64" s="31"/>
      <c r="E64" s="31"/>
      <c r="F64" s="31"/>
      <c r="G64" s="31"/>
      <c r="H64" s="31"/>
      <c r="I64" s="31"/>
      <c r="J64" s="31"/>
      <c r="K64" s="31"/>
      <c r="L64" s="31"/>
      <c r="M64" s="31"/>
      <c r="N64" s="31"/>
      <c r="O64" s="31"/>
      <c r="P64" s="31"/>
      <c r="Q64" s="629"/>
      <c r="R64" s="2"/>
      <c r="S64" s="31"/>
      <c r="T64" s="31"/>
      <c r="U64" s="31"/>
      <c r="V64" s="31"/>
      <c r="W64" s="31"/>
      <c r="X64" s="1383"/>
      <c r="Y64" s="31"/>
      <c r="Z64" s="31"/>
      <c r="AA64" s="2"/>
      <c r="AB64" s="2"/>
      <c r="AC64" s="2"/>
      <c r="AD64" s="2"/>
      <c r="AE64" s="2"/>
      <c r="AF64" s="2"/>
      <c r="AG64" s="2"/>
      <c r="AH64" s="2"/>
      <c r="AI64" s="2"/>
      <c r="AJ64" s="2"/>
      <c r="AK64" s="2"/>
    </row>
    <row r="65" ht="15.75" customHeight="1">
      <c r="A65" s="1321" t="s">
        <v>30</v>
      </c>
      <c r="B65" s="31"/>
      <c r="C65" s="31"/>
      <c r="D65" s="31"/>
      <c r="E65" s="31"/>
      <c r="F65" s="31"/>
      <c r="G65" s="31"/>
      <c r="H65" s="31"/>
      <c r="I65" s="31"/>
      <c r="J65" s="31"/>
      <c r="K65" s="31"/>
      <c r="L65" s="31"/>
      <c r="M65" s="31"/>
      <c r="N65" s="31"/>
      <c r="O65" s="31"/>
      <c r="P65" s="31"/>
      <c r="Q65" s="629"/>
      <c r="R65" s="2"/>
      <c r="S65" s="31"/>
      <c r="T65" s="31"/>
      <c r="U65" s="31"/>
      <c r="V65" s="31"/>
      <c r="W65" s="31"/>
      <c r="X65" s="1383"/>
      <c r="Y65" s="31"/>
      <c r="Z65" s="31"/>
      <c r="AA65" s="2"/>
      <c r="AB65" s="2"/>
      <c r="AC65" s="2"/>
      <c r="AD65" s="2"/>
      <c r="AE65" s="2"/>
      <c r="AF65" s="2"/>
      <c r="AG65" s="2"/>
      <c r="AH65" s="2"/>
      <c r="AI65" s="2"/>
      <c r="AJ65" s="2"/>
      <c r="AK65" s="2"/>
    </row>
    <row r="66" ht="15.75" customHeight="1">
      <c r="A66" s="1321" t="s">
        <v>30</v>
      </c>
      <c r="B66" s="31"/>
      <c r="C66" s="31"/>
      <c r="D66" s="31"/>
      <c r="E66" s="31"/>
      <c r="F66" s="31"/>
      <c r="G66" s="31"/>
      <c r="H66" s="31"/>
      <c r="I66" s="31"/>
      <c r="J66" s="31"/>
      <c r="K66" s="31"/>
      <c r="L66" s="31"/>
      <c r="M66" s="31"/>
      <c r="N66" s="31"/>
      <c r="O66" s="31"/>
      <c r="P66" s="31"/>
      <c r="Q66" s="629"/>
      <c r="R66" s="2"/>
      <c r="S66" s="31"/>
      <c r="T66" s="31"/>
      <c r="U66" s="31"/>
      <c r="V66" s="31"/>
      <c r="W66" s="31"/>
      <c r="X66" s="1383"/>
      <c r="Y66" s="31"/>
      <c r="Z66" s="31"/>
      <c r="AA66" s="2"/>
      <c r="AB66" s="2"/>
      <c r="AC66" s="2"/>
      <c r="AD66" s="2"/>
      <c r="AE66" s="2"/>
      <c r="AF66" s="2"/>
      <c r="AG66" s="2"/>
      <c r="AH66" s="2"/>
      <c r="AI66" s="2"/>
      <c r="AJ66" s="2"/>
      <c r="AK66" s="2"/>
    </row>
    <row r="67" ht="15.75" customHeight="1">
      <c r="A67" s="1321" t="s">
        <v>30</v>
      </c>
      <c r="B67" s="31"/>
      <c r="C67" s="31"/>
      <c r="D67" s="31"/>
      <c r="E67" s="31"/>
      <c r="F67" s="31"/>
      <c r="G67" s="31"/>
      <c r="H67" s="31"/>
      <c r="I67" s="31"/>
      <c r="J67" s="31"/>
      <c r="K67" s="31"/>
      <c r="L67" s="31"/>
      <c r="M67" s="31"/>
      <c r="N67" s="31"/>
      <c r="O67" s="31"/>
      <c r="P67" s="31"/>
      <c r="Q67" s="629"/>
      <c r="R67" s="2"/>
      <c r="S67" s="31"/>
      <c r="T67" s="31"/>
      <c r="U67" s="31"/>
      <c r="V67" s="31"/>
      <c r="W67" s="31"/>
      <c r="X67" s="1383"/>
      <c r="Y67" s="31"/>
      <c r="Z67" s="2"/>
      <c r="AA67" s="2"/>
      <c r="AB67" s="2"/>
      <c r="AC67" s="2"/>
      <c r="AD67" s="2"/>
      <c r="AE67" s="2"/>
      <c r="AF67" s="2"/>
      <c r="AG67" s="2"/>
      <c r="AH67" s="2"/>
      <c r="AI67" s="2"/>
      <c r="AJ67" s="2"/>
      <c r="AK67" s="2"/>
    </row>
    <row r="68" ht="15.75" customHeight="1">
      <c r="A68" s="1321"/>
      <c r="B68" s="31"/>
      <c r="C68" s="31"/>
      <c r="D68" s="2"/>
      <c r="E68" s="11"/>
      <c r="F68" s="11"/>
      <c r="G68" s="2"/>
      <c r="H68" s="2"/>
      <c r="I68" s="2"/>
      <c r="J68" s="2"/>
      <c r="K68" s="11"/>
      <c r="L68" s="11"/>
      <c r="M68" s="11"/>
      <c r="N68" s="11"/>
      <c r="O68" s="2"/>
      <c r="P68" s="2"/>
      <c r="Q68" s="629"/>
      <c r="R68" s="2"/>
      <c r="S68" s="2"/>
      <c r="T68" s="2"/>
      <c r="U68" s="11"/>
      <c r="V68" s="11"/>
      <c r="W68" s="2"/>
      <c r="X68" s="1322"/>
      <c r="Y68" s="2"/>
      <c r="Z68" s="2"/>
      <c r="AA68" s="2"/>
      <c r="AB68" s="2"/>
      <c r="AC68" s="2"/>
      <c r="AD68" s="2"/>
      <c r="AE68" s="2"/>
      <c r="AF68" s="2"/>
      <c r="AG68" s="2"/>
      <c r="AH68" s="2"/>
      <c r="AI68" s="2"/>
      <c r="AJ68" s="2"/>
      <c r="AK68" s="2"/>
    </row>
    <row r="69" ht="15.75" customHeight="1">
      <c r="A69" s="1321"/>
      <c r="B69" s="31"/>
      <c r="C69" s="31"/>
      <c r="D69" s="2"/>
      <c r="E69" s="11"/>
      <c r="F69" s="11"/>
      <c r="G69" s="2"/>
      <c r="H69" s="2"/>
      <c r="I69" s="2"/>
      <c r="J69" s="2"/>
      <c r="K69" s="11"/>
      <c r="L69" s="11"/>
      <c r="M69" s="11"/>
      <c r="N69" s="11"/>
      <c r="O69" s="2"/>
      <c r="P69" s="2"/>
      <c r="Q69" s="629"/>
      <c r="R69" s="2"/>
      <c r="S69" s="2"/>
      <c r="T69" s="2"/>
      <c r="U69" s="11"/>
      <c r="V69" s="11"/>
      <c r="W69" s="2"/>
      <c r="X69" s="1322"/>
      <c r="Y69" s="2"/>
      <c r="Z69" s="2"/>
      <c r="AA69" s="2"/>
      <c r="AB69" s="2"/>
      <c r="AC69" s="2"/>
      <c r="AD69" s="2"/>
      <c r="AE69" s="2"/>
      <c r="AF69" s="2"/>
      <c r="AG69" s="2"/>
      <c r="AH69" s="2"/>
      <c r="AI69" s="2"/>
      <c r="AJ69" s="2"/>
      <c r="AK69" s="2"/>
    </row>
    <row r="70" ht="15.75" customHeight="1">
      <c r="A70" s="1321"/>
      <c r="B70" s="31"/>
      <c r="C70" s="31"/>
      <c r="D70" s="2"/>
      <c r="E70" s="11"/>
      <c r="F70" s="11"/>
      <c r="G70" s="2"/>
      <c r="H70" s="2"/>
      <c r="I70" s="2"/>
      <c r="J70" s="2"/>
      <c r="K70" s="11"/>
      <c r="L70" s="11"/>
      <c r="M70" s="11"/>
      <c r="N70" s="11"/>
      <c r="O70" s="2"/>
      <c r="P70" s="2"/>
      <c r="Q70" s="629"/>
      <c r="R70" s="2"/>
      <c r="S70" s="2"/>
      <c r="T70" s="2"/>
      <c r="U70" s="11"/>
      <c r="V70" s="11"/>
      <c r="W70" s="2"/>
      <c r="X70" s="1322"/>
      <c r="Y70" s="2"/>
      <c r="Z70" s="2"/>
      <c r="AA70" s="2"/>
      <c r="AB70" s="2"/>
      <c r="AC70" s="2"/>
      <c r="AD70" s="2"/>
      <c r="AE70" s="2"/>
      <c r="AF70" s="2"/>
      <c r="AG70" s="2"/>
      <c r="AH70" s="2"/>
      <c r="AI70" s="2"/>
      <c r="AJ70" s="2"/>
      <c r="AK70" s="2"/>
    </row>
    <row r="71" ht="15.75" customHeight="1">
      <c r="A71" s="1321"/>
      <c r="B71" s="31"/>
      <c r="C71" s="31"/>
      <c r="D71" s="2"/>
      <c r="E71" s="11"/>
      <c r="F71" s="11"/>
      <c r="G71" s="2"/>
      <c r="H71" s="2"/>
      <c r="I71" s="2"/>
      <c r="J71" s="2"/>
      <c r="K71" s="11"/>
      <c r="L71" s="11"/>
      <c r="M71" s="11"/>
      <c r="N71" s="11"/>
      <c r="O71" s="2"/>
      <c r="P71" s="2"/>
      <c r="Q71" s="629"/>
      <c r="R71" s="2"/>
      <c r="S71" s="2"/>
      <c r="T71" s="2"/>
      <c r="U71" s="11"/>
      <c r="V71" s="11"/>
      <c r="W71" s="2"/>
      <c r="X71" s="1322"/>
      <c r="Y71" s="2"/>
      <c r="Z71" s="2"/>
      <c r="AA71" s="2"/>
      <c r="AB71" s="2"/>
      <c r="AC71" s="2"/>
      <c r="AD71" s="2"/>
      <c r="AE71" s="2"/>
      <c r="AF71" s="2"/>
      <c r="AG71" s="2"/>
      <c r="AH71" s="2"/>
      <c r="AI71" s="2"/>
      <c r="AJ71" s="2"/>
      <c r="AK71" s="2"/>
    </row>
    <row r="72" ht="15.75" customHeight="1">
      <c r="A72" s="1321"/>
      <c r="B72" s="31"/>
      <c r="C72" s="31"/>
      <c r="D72" s="2"/>
      <c r="E72" s="11"/>
      <c r="F72" s="11"/>
      <c r="G72" s="2"/>
      <c r="H72" s="2"/>
      <c r="I72" s="2"/>
      <c r="J72" s="2"/>
      <c r="K72" s="11"/>
      <c r="L72" s="11"/>
      <c r="M72" s="11"/>
      <c r="N72" s="11"/>
      <c r="O72" s="2"/>
      <c r="P72" s="2"/>
      <c r="Q72" s="629"/>
      <c r="R72" s="2"/>
      <c r="S72" s="2"/>
      <c r="T72" s="2"/>
      <c r="U72" s="11"/>
      <c r="V72" s="11"/>
      <c r="W72" s="2"/>
      <c r="X72" s="1322"/>
      <c r="Y72" s="2"/>
      <c r="Z72" s="2"/>
      <c r="AA72" s="2"/>
      <c r="AB72" s="2"/>
      <c r="AC72" s="2"/>
      <c r="AD72" s="2"/>
      <c r="AE72" s="2"/>
      <c r="AF72" s="2"/>
      <c r="AG72" s="2"/>
      <c r="AH72" s="2"/>
      <c r="AI72" s="2"/>
      <c r="AJ72" s="2"/>
      <c r="AK72" s="2"/>
    </row>
    <row r="73" ht="15.75" customHeight="1">
      <c r="A73" s="1321"/>
      <c r="B73" s="31"/>
      <c r="C73" s="31"/>
      <c r="D73" s="2"/>
      <c r="E73" s="11"/>
      <c r="F73" s="11"/>
      <c r="G73" s="2"/>
      <c r="H73" s="2"/>
      <c r="I73" s="2"/>
      <c r="J73" s="2"/>
      <c r="K73" s="11"/>
      <c r="L73" s="11"/>
      <c r="M73" s="11"/>
      <c r="N73" s="11"/>
      <c r="O73" s="2"/>
      <c r="P73" s="2"/>
      <c r="Q73" s="629"/>
      <c r="R73" s="2"/>
      <c r="S73" s="2"/>
      <c r="T73" s="2"/>
      <c r="U73" s="11"/>
      <c r="V73" s="11"/>
      <c r="W73" s="2"/>
      <c r="X73" s="1322"/>
      <c r="Y73" s="2"/>
      <c r="Z73" s="2"/>
      <c r="AA73" s="2"/>
      <c r="AB73" s="2"/>
      <c r="AC73" s="2"/>
      <c r="AD73" s="2"/>
      <c r="AE73" s="2"/>
      <c r="AF73" s="2"/>
      <c r="AG73" s="2"/>
      <c r="AH73" s="2"/>
      <c r="AI73" s="2"/>
      <c r="AJ73" s="2"/>
      <c r="AK73" s="2"/>
    </row>
    <row r="74" ht="15.75" customHeight="1">
      <c r="A74" s="1321"/>
      <c r="B74" s="31"/>
      <c r="C74" s="31"/>
      <c r="D74" s="2"/>
      <c r="E74" s="11"/>
      <c r="F74" s="11"/>
      <c r="G74" s="2"/>
      <c r="H74" s="2"/>
      <c r="I74" s="2"/>
      <c r="J74" s="2"/>
      <c r="K74" s="11"/>
      <c r="L74" s="11"/>
      <c r="M74" s="11"/>
      <c r="N74" s="11"/>
      <c r="O74" s="2"/>
      <c r="P74" s="2"/>
      <c r="Q74" s="629"/>
      <c r="R74" s="2"/>
      <c r="S74" s="2"/>
      <c r="T74" s="2"/>
      <c r="U74" s="11"/>
      <c r="V74" s="11"/>
      <c r="W74" s="2"/>
      <c r="X74" s="1322"/>
      <c r="Y74" s="2"/>
      <c r="Z74" s="2"/>
      <c r="AA74" s="2"/>
      <c r="AB74" s="2"/>
      <c r="AC74" s="2"/>
      <c r="AD74" s="2"/>
      <c r="AE74" s="2"/>
      <c r="AF74" s="2"/>
      <c r="AG74" s="2"/>
      <c r="AH74" s="2"/>
      <c r="AI74" s="2"/>
      <c r="AJ74" s="2"/>
      <c r="AK74" s="2"/>
    </row>
    <row r="75" ht="15.75" customHeight="1">
      <c r="A75" s="1321"/>
      <c r="B75" s="31"/>
      <c r="C75" s="31"/>
      <c r="D75" s="2"/>
      <c r="E75" s="11"/>
      <c r="F75" s="11"/>
      <c r="G75" s="2"/>
      <c r="H75" s="2"/>
      <c r="I75" s="2"/>
      <c r="J75" s="2"/>
      <c r="K75" s="11"/>
      <c r="L75" s="11"/>
      <c r="M75" s="11"/>
      <c r="N75" s="11"/>
      <c r="O75" s="2"/>
      <c r="P75" s="2"/>
      <c r="Q75" s="629"/>
      <c r="R75" s="2"/>
      <c r="S75" s="2"/>
      <c r="T75" s="2"/>
      <c r="U75" s="11"/>
      <c r="V75" s="11"/>
      <c r="W75" s="2"/>
      <c r="X75" s="1322"/>
      <c r="Y75" s="2"/>
      <c r="Z75" s="2"/>
      <c r="AA75" s="2"/>
      <c r="AB75" s="2"/>
      <c r="AC75" s="2"/>
      <c r="AD75" s="2"/>
      <c r="AE75" s="2"/>
      <c r="AF75" s="2"/>
      <c r="AG75" s="2"/>
      <c r="AH75" s="2"/>
      <c r="AI75" s="2"/>
      <c r="AJ75" s="2"/>
      <c r="AK75" s="2"/>
    </row>
    <row r="76" ht="15.75" customHeight="1">
      <c r="A76" s="1321"/>
      <c r="B76" s="31"/>
      <c r="C76" s="31"/>
      <c r="D76" s="2"/>
      <c r="E76" s="11"/>
      <c r="F76" s="11"/>
      <c r="G76" s="2"/>
      <c r="H76" s="2"/>
      <c r="I76" s="2"/>
      <c r="J76" s="2"/>
      <c r="K76" s="11"/>
      <c r="L76" s="11"/>
      <c r="M76" s="11"/>
      <c r="N76" s="11"/>
      <c r="O76" s="2"/>
      <c r="P76" s="2"/>
      <c r="Q76" s="629"/>
      <c r="R76" s="2"/>
      <c r="S76" s="2"/>
      <c r="T76" s="2"/>
      <c r="U76" s="11"/>
      <c r="V76" s="11"/>
      <c r="W76" s="2"/>
      <c r="X76" s="1322"/>
      <c r="Y76" s="2"/>
      <c r="Z76" s="2"/>
      <c r="AA76" s="2"/>
      <c r="AB76" s="2"/>
      <c r="AC76" s="2"/>
      <c r="AD76" s="2"/>
      <c r="AE76" s="2"/>
      <c r="AF76" s="2"/>
      <c r="AG76" s="2"/>
      <c r="AH76" s="2"/>
      <c r="AI76" s="2"/>
      <c r="AJ76" s="2"/>
      <c r="AK76" s="2"/>
    </row>
    <row r="77" ht="15.75" customHeight="1">
      <c r="A77" s="1321"/>
      <c r="B77" s="31"/>
      <c r="C77" s="31"/>
      <c r="D77" s="2"/>
      <c r="E77" s="11"/>
      <c r="F77" s="11"/>
      <c r="G77" s="2"/>
      <c r="H77" s="2"/>
      <c r="I77" s="2"/>
      <c r="J77" s="2"/>
      <c r="K77" s="11"/>
      <c r="L77" s="11"/>
      <c r="M77" s="11"/>
      <c r="N77" s="11"/>
      <c r="O77" s="2"/>
      <c r="P77" s="2"/>
      <c r="Q77" s="629"/>
      <c r="R77" s="2"/>
      <c r="S77" s="2"/>
      <c r="T77" s="2"/>
      <c r="U77" s="11"/>
      <c r="V77" s="11"/>
      <c r="W77" s="2"/>
      <c r="X77" s="1322"/>
      <c r="Y77" s="2"/>
      <c r="Z77" s="2"/>
      <c r="AA77" s="2"/>
      <c r="AB77" s="2"/>
      <c r="AC77" s="2"/>
      <c r="AD77" s="2"/>
      <c r="AE77" s="2"/>
      <c r="AF77" s="2"/>
      <c r="AG77" s="2"/>
      <c r="AH77" s="2"/>
      <c r="AI77" s="2"/>
      <c r="AJ77" s="2"/>
      <c r="AK77" s="2"/>
    </row>
    <row r="78" ht="15.75" customHeight="1">
      <c r="A78" s="1321"/>
      <c r="B78" s="31"/>
      <c r="C78" s="31"/>
      <c r="D78" s="2"/>
      <c r="E78" s="11"/>
      <c r="F78" s="11"/>
      <c r="G78" s="2"/>
      <c r="H78" s="2"/>
      <c r="I78" s="2"/>
      <c r="J78" s="2"/>
      <c r="K78" s="11"/>
      <c r="L78" s="11"/>
      <c r="M78" s="11"/>
      <c r="N78" s="11"/>
      <c r="O78" s="2"/>
      <c r="P78" s="2"/>
      <c r="Q78" s="629"/>
      <c r="R78" s="2"/>
      <c r="S78" s="2"/>
      <c r="T78" s="2"/>
      <c r="U78" s="11"/>
      <c r="V78" s="11"/>
      <c r="W78" s="2"/>
      <c r="X78" s="1322"/>
      <c r="Y78" s="2"/>
      <c r="Z78" s="2"/>
      <c r="AA78" s="2"/>
      <c r="AB78" s="2"/>
      <c r="AC78" s="2"/>
      <c r="AD78" s="2"/>
      <c r="AE78" s="2"/>
      <c r="AF78" s="2"/>
      <c r="AG78" s="2"/>
      <c r="AH78" s="2"/>
      <c r="AI78" s="2"/>
      <c r="AJ78" s="2"/>
      <c r="AK78" s="2"/>
    </row>
    <row r="79" ht="15.75" customHeight="1">
      <c r="A79" s="1321"/>
      <c r="B79" s="31"/>
      <c r="C79" s="31"/>
      <c r="D79" s="2"/>
      <c r="E79" s="11"/>
      <c r="F79" s="11"/>
      <c r="G79" s="2"/>
      <c r="H79" s="2"/>
      <c r="I79" s="2"/>
      <c r="J79" s="2"/>
      <c r="K79" s="11"/>
      <c r="L79" s="11"/>
      <c r="M79" s="11"/>
      <c r="N79" s="11"/>
      <c r="O79" s="2"/>
      <c r="P79" s="2"/>
      <c r="Q79" s="629"/>
      <c r="R79" s="2"/>
      <c r="S79" s="2"/>
      <c r="T79" s="2"/>
      <c r="U79" s="11"/>
      <c r="V79" s="11"/>
      <c r="W79" s="2"/>
      <c r="X79" s="1322"/>
      <c r="Y79" s="2"/>
      <c r="Z79" s="2"/>
      <c r="AA79" s="2"/>
      <c r="AB79" s="2"/>
      <c r="AC79" s="2"/>
      <c r="AD79" s="2"/>
      <c r="AE79" s="2"/>
      <c r="AF79" s="2"/>
      <c r="AG79" s="2"/>
      <c r="AH79" s="2"/>
      <c r="AI79" s="2"/>
      <c r="AJ79" s="2"/>
      <c r="AK79" s="2"/>
    </row>
    <row r="80" ht="15.75" customHeight="1">
      <c r="A80" s="1321"/>
      <c r="B80" s="31"/>
      <c r="C80" s="31"/>
      <c r="D80" s="2"/>
      <c r="E80" s="11"/>
      <c r="F80" s="11"/>
      <c r="G80" s="2"/>
      <c r="H80" s="2"/>
      <c r="I80" s="2"/>
      <c r="J80" s="2"/>
      <c r="K80" s="11"/>
      <c r="L80" s="11"/>
      <c r="M80" s="11"/>
      <c r="N80" s="11"/>
      <c r="O80" s="2"/>
      <c r="P80" s="2"/>
      <c r="Q80" s="629"/>
      <c r="R80" s="2"/>
      <c r="S80" s="2"/>
      <c r="T80" s="2"/>
      <c r="U80" s="11"/>
      <c r="V80" s="11"/>
      <c r="W80" s="2"/>
      <c r="X80" s="1322"/>
      <c r="Y80" s="2"/>
      <c r="Z80" s="2"/>
      <c r="AA80" s="2"/>
      <c r="AB80" s="2"/>
      <c r="AC80" s="2"/>
      <c r="AD80" s="2"/>
      <c r="AE80" s="2"/>
      <c r="AF80" s="2"/>
      <c r="AG80" s="2"/>
      <c r="AH80" s="2"/>
      <c r="AI80" s="2"/>
      <c r="AJ80" s="2"/>
      <c r="AK80" s="2"/>
    </row>
    <row r="81" ht="15.75" customHeight="1">
      <c r="A81" s="1321"/>
      <c r="B81" s="31"/>
      <c r="C81" s="31"/>
      <c r="D81" s="2"/>
      <c r="E81" s="11"/>
      <c r="F81" s="11"/>
      <c r="G81" s="2"/>
      <c r="H81" s="2"/>
      <c r="I81" s="2"/>
      <c r="J81" s="2"/>
      <c r="K81" s="11"/>
      <c r="L81" s="11"/>
      <c r="M81" s="11"/>
      <c r="N81" s="11"/>
      <c r="O81" s="2"/>
      <c r="P81" s="2"/>
      <c r="Q81" s="629"/>
      <c r="R81" s="2"/>
      <c r="S81" s="2"/>
      <c r="T81" s="2"/>
      <c r="U81" s="11"/>
      <c r="V81" s="11"/>
      <c r="W81" s="2"/>
      <c r="X81" s="1322"/>
      <c r="Y81" s="2"/>
      <c r="Z81" s="2"/>
      <c r="AA81" s="2"/>
      <c r="AB81" s="2"/>
      <c r="AC81" s="2"/>
      <c r="AD81" s="2"/>
      <c r="AE81" s="2"/>
      <c r="AF81" s="2"/>
      <c r="AG81" s="2"/>
      <c r="AH81" s="2"/>
      <c r="AI81" s="2"/>
      <c r="AJ81" s="2"/>
      <c r="AK81" s="2"/>
    </row>
    <row r="82" ht="15.75" customHeight="1">
      <c r="A82" s="1321"/>
      <c r="B82" s="31"/>
      <c r="C82" s="31"/>
      <c r="D82" s="2"/>
      <c r="E82" s="11"/>
      <c r="F82" s="11"/>
      <c r="G82" s="2"/>
      <c r="H82" s="2"/>
      <c r="I82" s="2"/>
      <c r="J82" s="2"/>
      <c r="K82" s="11"/>
      <c r="L82" s="11"/>
      <c r="M82" s="11"/>
      <c r="N82" s="11"/>
      <c r="O82" s="2"/>
      <c r="P82" s="2"/>
      <c r="Q82" s="629"/>
      <c r="R82" s="2"/>
      <c r="S82" s="2"/>
      <c r="T82" s="2"/>
      <c r="U82" s="11"/>
      <c r="V82" s="11"/>
      <c r="W82" s="2"/>
      <c r="X82" s="1322"/>
      <c r="Y82" s="2"/>
      <c r="Z82" s="2"/>
      <c r="AA82" s="2"/>
      <c r="AB82" s="2"/>
      <c r="AC82" s="2"/>
      <c r="AD82" s="2"/>
      <c r="AE82" s="2"/>
      <c r="AF82" s="2"/>
      <c r="AG82" s="2"/>
      <c r="AH82" s="2"/>
      <c r="AI82" s="2"/>
      <c r="AJ82" s="2"/>
      <c r="AK82" s="2"/>
    </row>
    <row r="83" ht="15.75" customHeight="1">
      <c r="A83" s="1321"/>
      <c r="B83" s="31"/>
      <c r="C83" s="31"/>
      <c r="D83" s="2"/>
      <c r="E83" s="11"/>
      <c r="F83" s="11"/>
      <c r="G83" s="2"/>
      <c r="H83" s="2"/>
      <c r="I83" s="2"/>
      <c r="J83" s="2"/>
      <c r="K83" s="11"/>
      <c r="L83" s="11"/>
      <c r="M83" s="11"/>
      <c r="N83" s="11"/>
      <c r="O83" s="2"/>
      <c r="P83" s="2"/>
      <c r="Q83" s="629"/>
      <c r="R83" s="2"/>
      <c r="S83" s="2"/>
      <c r="T83" s="2"/>
      <c r="U83" s="11"/>
      <c r="V83" s="11"/>
      <c r="W83" s="2"/>
      <c r="X83" s="1322"/>
      <c r="Y83" s="2"/>
      <c r="Z83" s="2"/>
      <c r="AA83" s="2"/>
      <c r="AB83" s="2"/>
      <c r="AC83" s="2"/>
      <c r="AD83" s="2"/>
      <c r="AE83" s="2"/>
      <c r="AF83" s="2"/>
      <c r="AG83" s="2"/>
      <c r="AH83" s="2"/>
      <c r="AI83" s="2"/>
      <c r="AJ83" s="2"/>
      <c r="AK83" s="2"/>
    </row>
    <row r="84" ht="15.75" customHeight="1">
      <c r="A84" s="1321"/>
      <c r="B84" s="31"/>
      <c r="C84" s="31"/>
      <c r="D84" s="2"/>
      <c r="E84" s="11"/>
      <c r="F84" s="11"/>
      <c r="G84" s="2"/>
      <c r="H84" s="2"/>
      <c r="I84" s="2"/>
      <c r="J84" s="2"/>
      <c r="K84" s="11"/>
      <c r="L84" s="11"/>
      <c r="M84" s="11"/>
      <c r="N84" s="11"/>
      <c r="O84" s="2"/>
      <c r="P84" s="2"/>
      <c r="Q84" s="629"/>
      <c r="R84" s="2"/>
      <c r="S84" s="2"/>
      <c r="T84" s="2"/>
      <c r="U84" s="11"/>
      <c r="V84" s="11"/>
      <c r="W84" s="2"/>
      <c r="X84" s="1322"/>
      <c r="Y84" s="2"/>
      <c r="Z84" s="2"/>
      <c r="AA84" s="2"/>
      <c r="AB84" s="2"/>
      <c r="AC84" s="2"/>
      <c r="AD84" s="2"/>
      <c r="AE84" s="2"/>
      <c r="AF84" s="2"/>
      <c r="AG84" s="2"/>
      <c r="AH84" s="2"/>
      <c r="AI84" s="2"/>
      <c r="AJ84" s="2"/>
      <c r="AK84" s="2"/>
    </row>
    <row r="85" ht="15.75" customHeight="1">
      <c r="A85" s="1321"/>
      <c r="B85" s="31"/>
      <c r="C85" s="31"/>
      <c r="D85" s="2"/>
      <c r="E85" s="11"/>
      <c r="F85" s="11"/>
      <c r="G85" s="2"/>
      <c r="H85" s="2"/>
      <c r="I85" s="2"/>
      <c r="J85" s="2"/>
      <c r="K85" s="11"/>
      <c r="L85" s="11"/>
      <c r="M85" s="11"/>
      <c r="N85" s="11"/>
      <c r="O85" s="2"/>
      <c r="P85" s="2"/>
      <c r="Q85" s="629"/>
      <c r="R85" s="2"/>
      <c r="S85" s="2"/>
      <c r="T85" s="2"/>
      <c r="U85" s="11"/>
      <c r="V85" s="11"/>
      <c r="W85" s="2"/>
      <c r="X85" s="1322"/>
      <c r="Y85" s="2"/>
      <c r="Z85" s="2"/>
      <c r="AA85" s="2"/>
      <c r="AB85" s="2"/>
      <c r="AC85" s="2"/>
      <c r="AD85" s="2"/>
      <c r="AE85" s="2"/>
      <c r="AF85" s="2"/>
      <c r="AG85" s="2"/>
      <c r="AH85" s="2"/>
      <c r="AI85" s="2"/>
      <c r="AJ85" s="2"/>
      <c r="AK85" s="2"/>
    </row>
    <row r="86" ht="15.75" customHeight="1">
      <c r="A86" s="1321"/>
      <c r="B86" s="31"/>
      <c r="C86" s="31"/>
      <c r="D86" s="2"/>
      <c r="E86" s="11"/>
      <c r="F86" s="11"/>
      <c r="G86" s="2"/>
      <c r="H86" s="2"/>
      <c r="I86" s="2"/>
      <c r="J86" s="2"/>
      <c r="K86" s="11"/>
      <c r="L86" s="11"/>
      <c r="M86" s="11"/>
      <c r="N86" s="11"/>
      <c r="O86" s="2"/>
      <c r="P86" s="2"/>
      <c r="Q86" s="629"/>
      <c r="R86" s="2"/>
      <c r="S86" s="2"/>
      <c r="T86" s="2"/>
      <c r="U86" s="11"/>
      <c r="V86" s="11"/>
      <c r="W86" s="2"/>
      <c r="X86" s="1322"/>
      <c r="Y86" s="2"/>
      <c r="Z86" s="2"/>
      <c r="AA86" s="2"/>
      <c r="AB86" s="2"/>
      <c r="AC86" s="2"/>
      <c r="AD86" s="2"/>
      <c r="AE86" s="2"/>
      <c r="AF86" s="2"/>
      <c r="AG86" s="2"/>
      <c r="AH86" s="2"/>
      <c r="AI86" s="2"/>
      <c r="AJ86" s="2"/>
      <c r="AK86" s="2"/>
    </row>
    <row r="87" ht="15.75" customHeight="1">
      <c r="A87" s="1321"/>
      <c r="B87" s="31"/>
      <c r="C87" s="31"/>
      <c r="D87" s="2"/>
      <c r="E87" s="11"/>
      <c r="F87" s="11"/>
      <c r="G87" s="2"/>
      <c r="H87" s="2"/>
      <c r="I87" s="2"/>
      <c r="J87" s="2"/>
      <c r="K87" s="11"/>
      <c r="L87" s="11"/>
      <c r="M87" s="11"/>
      <c r="N87" s="11"/>
      <c r="O87" s="2"/>
      <c r="P87" s="2"/>
      <c r="Q87" s="629"/>
      <c r="R87" s="2"/>
      <c r="S87" s="2"/>
      <c r="T87" s="2"/>
      <c r="U87" s="11"/>
      <c r="V87" s="11"/>
      <c r="W87" s="2"/>
      <c r="X87" s="1322"/>
      <c r="Y87" s="2"/>
      <c r="Z87" s="2"/>
      <c r="AA87" s="2"/>
      <c r="AB87" s="2"/>
      <c r="AC87" s="2"/>
      <c r="AD87" s="2"/>
      <c r="AE87" s="2"/>
      <c r="AF87" s="2"/>
      <c r="AG87" s="2"/>
      <c r="AH87" s="2"/>
      <c r="AI87" s="2"/>
      <c r="AJ87" s="2"/>
      <c r="AK87" s="2"/>
    </row>
    <row r="88" ht="15.75" customHeight="1">
      <c r="A88" s="1321"/>
      <c r="B88" s="31"/>
      <c r="C88" s="31"/>
      <c r="D88" s="2"/>
      <c r="E88" s="11"/>
      <c r="F88" s="11"/>
      <c r="G88" s="2"/>
      <c r="H88" s="2"/>
      <c r="I88" s="2"/>
      <c r="J88" s="2"/>
      <c r="K88" s="11"/>
      <c r="L88" s="11"/>
      <c r="M88" s="11"/>
      <c r="N88" s="11"/>
      <c r="O88" s="2"/>
      <c r="P88" s="2"/>
      <c r="Q88" s="629"/>
      <c r="R88" s="2"/>
      <c r="S88" s="2"/>
      <c r="T88" s="2"/>
      <c r="U88" s="11"/>
      <c r="V88" s="11"/>
      <c r="W88" s="2"/>
      <c r="X88" s="1322"/>
      <c r="Y88" s="2"/>
      <c r="Z88" s="2"/>
      <c r="AA88" s="2"/>
      <c r="AB88" s="2"/>
      <c r="AC88" s="2"/>
      <c r="AD88" s="2"/>
      <c r="AE88" s="2"/>
      <c r="AF88" s="2"/>
      <c r="AG88" s="2"/>
      <c r="AH88" s="2"/>
      <c r="AI88" s="2"/>
      <c r="AJ88" s="2"/>
      <c r="AK88" s="2"/>
    </row>
    <row r="89" ht="15.75" customHeight="1">
      <c r="A89" s="1321"/>
      <c r="B89" s="31"/>
      <c r="C89" s="31"/>
      <c r="D89" s="2"/>
      <c r="E89" s="11"/>
      <c r="F89" s="11"/>
      <c r="G89" s="2"/>
      <c r="H89" s="2"/>
      <c r="I89" s="2"/>
      <c r="J89" s="2"/>
      <c r="K89" s="11"/>
      <c r="L89" s="11"/>
      <c r="M89" s="11"/>
      <c r="N89" s="11"/>
      <c r="O89" s="2"/>
      <c r="P89" s="2"/>
      <c r="Q89" s="629"/>
      <c r="R89" s="2"/>
      <c r="S89" s="2"/>
      <c r="T89" s="2"/>
      <c r="U89" s="11"/>
      <c r="V89" s="11"/>
      <c r="W89" s="2"/>
      <c r="X89" s="1322"/>
      <c r="Y89" s="2"/>
      <c r="Z89" s="2"/>
      <c r="AA89" s="2"/>
      <c r="AB89" s="2"/>
      <c r="AC89" s="2"/>
      <c r="AD89" s="2"/>
      <c r="AE89" s="2"/>
      <c r="AF89" s="2"/>
      <c r="AG89" s="2"/>
      <c r="AH89" s="2"/>
      <c r="AI89" s="2"/>
      <c r="AJ89" s="2"/>
      <c r="AK89" s="2"/>
    </row>
    <row r="90" ht="15.75" customHeight="1">
      <c r="A90" s="1321"/>
      <c r="B90" s="31"/>
      <c r="C90" s="31"/>
      <c r="D90" s="2"/>
      <c r="E90" s="11"/>
      <c r="F90" s="11"/>
      <c r="G90" s="2"/>
      <c r="H90" s="2"/>
      <c r="I90" s="2"/>
      <c r="J90" s="2"/>
      <c r="K90" s="11"/>
      <c r="L90" s="11"/>
      <c r="M90" s="11"/>
      <c r="N90" s="11"/>
      <c r="O90" s="2"/>
      <c r="P90" s="2"/>
      <c r="Q90" s="629"/>
      <c r="R90" s="2"/>
      <c r="S90" s="2"/>
      <c r="T90" s="2"/>
      <c r="U90" s="11"/>
      <c r="V90" s="11"/>
      <c r="W90" s="2"/>
      <c r="X90" s="1322"/>
      <c r="Y90" s="2"/>
      <c r="Z90" s="2"/>
      <c r="AA90" s="2"/>
      <c r="AB90" s="2"/>
      <c r="AC90" s="2"/>
      <c r="AD90" s="2"/>
      <c r="AE90" s="2"/>
      <c r="AF90" s="2"/>
      <c r="AG90" s="2"/>
      <c r="AH90" s="2"/>
      <c r="AI90" s="2"/>
      <c r="AJ90" s="2"/>
      <c r="AK90" s="2"/>
    </row>
    <row r="91" ht="15.75" customHeight="1">
      <c r="A91" s="1321"/>
      <c r="B91" s="31"/>
      <c r="C91" s="31"/>
      <c r="D91" s="2"/>
      <c r="E91" s="11"/>
      <c r="F91" s="11"/>
      <c r="G91" s="2"/>
      <c r="H91" s="2"/>
      <c r="I91" s="2"/>
      <c r="J91" s="2"/>
      <c r="K91" s="11"/>
      <c r="L91" s="11"/>
      <c r="M91" s="11"/>
      <c r="N91" s="11"/>
      <c r="O91" s="2"/>
      <c r="P91" s="2"/>
      <c r="Q91" s="629"/>
      <c r="R91" s="2"/>
      <c r="S91" s="2"/>
      <c r="T91" s="2"/>
      <c r="U91" s="11"/>
      <c r="V91" s="11"/>
      <c r="W91" s="2"/>
      <c r="X91" s="1322"/>
      <c r="Y91" s="2"/>
      <c r="Z91" s="2"/>
      <c r="AA91" s="2"/>
      <c r="AB91" s="2"/>
      <c r="AC91" s="2"/>
      <c r="AD91" s="2"/>
      <c r="AE91" s="2"/>
      <c r="AF91" s="2"/>
      <c r="AG91" s="2"/>
      <c r="AH91" s="2"/>
      <c r="AI91" s="2"/>
      <c r="AJ91" s="2"/>
      <c r="AK91" s="2"/>
    </row>
    <row r="92" ht="15.75" customHeight="1">
      <c r="A92" s="1321"/>
      <c r="B92" s="31"/>
      <c r="C92" s="31"/>
      <c r="D92" s="2"/>
      <c r="E92" s="11"/>
      <c r="F92" s="11"/>
      <c r="G92" s="2"/>
      <c r="H92" s="2"/>
      <c r="I92" s="2"/>
      <c r="J92" s="2"/>
      <c r="K92" s="11"/>
      <c r="L92" s="11"/>
      <c r="M92" s="11"/>
      <c r="N92" s="11"/>
      <c r="O92" s="2"/>
      <c r="P92" s="2"/>
      <c r="Q92" s="629"/>
      <c r="R92" s="2"/>
      <c r="S92" s="2"/>
      <c r="T92" s="2"/>
      <c r="U92" s="11"/>
      <c r="V92" s="11"/>
      <c r="W92" s="2"/>
      <c r="X92" s="1322"/>
      <c r="Y92" s="2"/>
      <c r="Z92" s="2"/>
      <c r="AA92" s="2"/>
      <c r="AB92" s="2"/>
      <c r="AC92" s="2"/>
      <c r="AD92" s="2"/>
      <c r="AE92" s="2"/>
      <c r="AF92" s="2"/>
      <c r="AG92" s="2"/>
      <c r="AH92" s="2"/>
      <c r="AI92" s="2"/>
      <c r="AJ92" s="2"/>
      <c r="AK92" s="2"/>
    </row>
    <row r="93" ht="15.75" customHeight="1">
      <c r="A93" s="1321"/>
      <c r="B93" s="31"/>
      <c r="C93" s="31"/>
      <c r="D93" s="2"/>
      <c r="E93" s="11"/>
      <c r="F93" s="11"/>
      <c r="G93" s="2"/>
      <c r="H93" s="2"/>
      <c r="I93" s="2"/>
      <c r="J93" s="2"/>
      <c r="K93" s="11"/>
      <c r="L93" s="11"/>
      <c r="M93" s="11"/>
      <c r="N93" s="11"/>
      <c r="O93" s="2"/>
      <c r="P93" s="2"/>
      <c r="Q93" s="629"/>
      <c r="R93" s="2"/>
      <c r="S93" s="2"/>
      <c r="T93" s="2"/>
      <c r="U93" s="11"/>
      <c r="V93" s="11"/>
      <c r="W93" s="2"/>
      <c r="X93" s="1322"/>
      <c r="Y93" s="2"/>
      <c r="Z93" s="2"/>
      <c r="AA93" s="2"/>
      <c r="AB93" s="2"/>
      <c r="AC93" s="2"/>
      <c r="AD93" s="2"/>
      <c r="AE93" s="2"/>
      <c r="AF93" s="2"/>
      <c r="AG93" s="2"/>
      <c r="AH93" s="2"/>
      <c r="AI93" s="2"/>
      <c r="AJ93" s="2"/>
      <c r="AK93" s="2"/>
    </row>
    <row r="94" ht="15.75" customHeight="1">
      <c r="A94" s="1321"/>
      <c r="B94" s="31"/>
      <c r="C94" s="31"/>
      <c r="D94" s="2"/>
      <c r="E94" s="11"/>
      <c r="F94" s="11"/>
      <c r="G94" s="2"/>
      <c r="H94" s="2"/>
      <c r="I94" s="2"/>
      <c r="J94" s="2"/>
      <c r="K94" s="11"/>
      <c r="L94" s="11"/>
      <c r="M94" s="11"/>
      <c r="N94" s="11"/>
      <c r="O94" s="2"/>
      <c r="P94" s="2"/>
      <c r="Q94" s="629"/>
      <c r="R94" s="2"/>
      <c r="S94" s="2"/>
      <c r="T94" s="2"/>
      <c r="U94" s="11"/>
      <c r="V94" s="11"/>
      <c r="W94" s="2"/>
      <c r="X94" s="1322"/>
      <c r="Y94" s="2"/>
      <c r="Z94" s="2"/>
      <c r="AA94" s="2"/>
      <c r="AB94" s="2"/>
      <c r="AC94" s="2"/>
      <c r="AD94" s="2"/>
      <c r="AE94" s="2"/>
      <c r="AF94" s="2"/>
      <c r="AG94" s="2"/>
      <c r="AH94" s="2"/>
      <c r="AI94" s="2"/>
      <c r="AJ94" s="2"/>
      <c r="AK94" s="2"/>
    </row>
    <row r="95" ht="15.75" customHeight="1">
      <c r="A95" s="1321"/>
      <c r="B95" s="31"/>
      <c r="C95" s="31"/>
      <c r="D95" s="2"/>
      <c r="E95" s="11"/>
      <c r="F95" s="11"/>
      <c r="G95" s="2"/>
      <c r="H95" s="2"/>
      <c r="I95" s="2"/>
      <c r="J95" s="2"/>
      <c r="K95" s="11"/>
      <c r="L95" s="11"/>
      <c r="M95" s="11"/>
      <c r="N95" s="11"/>
      <c r="O95" s="2"/>
      <c r="P95" s="2"/>
      <c r="Q95" s="629"/>
      <c r="R95" s="2"/>
      <c r="S95" s="2"/>
      <c r="T95" s="2"/>
      <c r="U95" s="11"/>
      <c r="V95" s="11"/>
      <c r="W95" s="2"/>
      <c r="X95" s="1322"/>
      <c r="Y95" s="2"/>
      <c r="Z95" s="2"/>
      <c r="AA95" s="2"/>
      <c r="AB95" s="2"/>
      <c r="AC95" s="2"/>
      <c r="AD95" s="2"/>
      <c r="AE95" s="2"/>
      <c r="AF95" s="2"/>
      <c r="AG95" s="2"/>
      <c r="AH95" s="2"/>
      <c r="AI95" s="2"/>
      <c r="AJ95" s="2"/>
      <c r="AK95" s="2"/>
    </row>
    <row r="96" ht="15.75" customHeight="1">
      <c r="A96" s="1321"/>
      <c r="B96" s="31"/>
      <c r="C96" s="31"/>
      <c r="D96" s="2"/>
      <c r="E96" s="11"/>
      <c r="F96" s="11"/>
      <c r="G96" s="2"/>
      <c r="H96" s="2"/>
      <c r="I96" s="2"/>
      <c r="J96" s="2"/>
      <c r="K96" s="11"/>
      <c r="L96" s="11"/>
      <c r="M96" s="11"/>
      <c r="N96" s="11"/>
      <c r="O96" s="2"/>
      <c r="P96" s="2"/>
      <c r="Q96" s="629"/>
      <c r="R96" s="2"/>
      <c r="S96" s="2"/>
      <c r="T96" s="2"/>
      <c r="U96" s="11"/>
      <c r="V96" s="11"/>
      <c r="W96" s="2"/>
      <c r="X96" s="1322"/>
      <c r="Y96" s="2"/>
      <c r="Z96" s="2"/>
      <c r="AA96" s="2"/>
      <c r="AB96" s="2"/>
      <c r="AC96" s="2"/>
      <c r="AD96" s="2"/>
      <c r="AE96" s="2"/>
      <c r="AF96" s="2"/>
      <c r="AG96" s="2"/>
      <c r="AH96" s="2"/>
      <c r="AI96" s="2"/>
      <c r="AJ96" s="2"/>
      <c r="AK96" s="2"/>
    </row>
    <row r="97" ht="15.75" customHeight="1">
      <c r="A97" s="1321"/>
      <c r="B97" s="31"/>
      <c r="C97" s="31"/>
      <c r="D97" s="2"/>
      <c r="E97" s="11"/>
      <c r="F97" s="11"/>
      <c r="G97" s="2"/>
      <c r="H97" s="2"/>
      <c r="I97" s="2"/>
      <c r="J97" s="2"/>
      <c r="K97" s="11"/>
      <c r="L97" s="11"/>
      <c r="M97" s="11"/>
      <c r="N97" s="11"/>
      <c r="O97" s="2"/>
      <c r="P97" s="2"/>
      <c r="Q97" s="629"/>
      <c r="R97" s="2"/>
      <c r="S97" s="2"/>
      <c r="T97" s="2"/>
      <c r="U97" s="11"/>
      <c r="V97" s="11"/>
      <c r="W97" s="2"/>
      <c r="X97" s="1322"/>
      <c r="Y97" s="2"/>
      <c r="Z97" s="2"/>
      <c r="AA97" s="2"/>
      <c r="AB97" s="2"/>
      <c r="AC97" s="2"/>
      <c r="AD97" s="2"/>
      <c r="AE97" s="2"/>
      <c r="AF97" s="2"/>
      <c r="AG97" s="2"/>
      <c r="AH97" s="2"/>
      <c r="AI97" s="2"/>
      <c r="AJ97" s="2"/>
      <c r="AK97" s="2"/>
    </row>
    <row r="98" ht="15.75" customHeight="1">
      <c r="A98" s="1321"/>
      <c r="B98" s="31"/>
      <c r="C98" s="31"/>
      <c r="D98" s="2"/>
      <c r="E98" s="11"/>
      <c r="F98" s="11"/>
      <c r="G98" s="2"/>
      <c r="H98" s="2"/>
      <c r="I98" s="2"/>
      <c r="J98" s="2"/>
      <c r="K98" s="11"/>
      <c r="L98" s="11"/>
      <c r="M98" s="11"/>
      <c r="N98" s="11"/>
      <c r="O98" s="2"/>
      <c r="P98" s="2"/>
      <c r="Q98" s="629"/>
      <c r="R98" s="2"/>
      <c r="S98" s="2"/>
      <c r="T98" s="2"/>
      <c r="U98" s="11"/>
      <c r="V98" s="11"/>
      <c r="W98" s="2"/>
      <c r="X98" s="1322"/>
      <c r="Y98" s="2"/>
      <c r="Z98" s="2"/>
      <c r="AA98" s="2"/>
      <c r="AB98" s="2"/>
      <c r="AC98" s="2"/>
      <c r="AD98" s="2"/>
      <c r="AE98" s="2"/>
      <c r="AF98" s="2"/>
      <c r="AG98" s="2"/>
      <c r="AH98" s="2"/>
      <c r="AI98" s="2"/>
      <c r="AJ98" s="2"/>
      <c r="AK98" s="2"/>
    </row>
    <row r="99" ht="15.75" customHeight="1">
      <c r="A99" s="1321"/>
      <c r="B99" s="31"/>
      <c r="C99" s="31"/>
      <c r="D99" s="2"/>
      <c r="E99" s="11"/>
      <c r="F99" s="11"/>
      <c r="G99" s="2"/>
      <c r="H99" s="2"/>
      <c r="I99" s="2"/>
      <c r="J99" s="2"/>
      <c r="K99" s="11"/>
      <c r="L99" s="11"/>
      <c r="M99" s="11"/>
      <c r="N99" s="11"/>
      <c r="O99" s="2"/>
      <c r="P99" s="2"/>
      <c r="Q99" s="629"/>
      <c r="R99" s="2"/>
      <c r="S99" s="2"/>
      <c r="T99" s="2"/>
      <c r="U99" s="11"/>
      <c r="V99" s="11"/>
      <c r="W99" s="2"/>
      <c r="X99" s="1322"/>
      <c r="Y99" s="2"/>
      <c r="Z99" s="2"/>
      <c r="AA99" s="2"/>
      <c r="AB99" s="2"/>
      <c r="AC99" s="2"/>
      <c r="AD99" s="2"/>
      <c r="AE99" s="2"/>
      <c r="AF99" s="2"/>
      <c r="AG99" s="2"/>
      <c r="AH99" s="2"/>
      <c r="AI99" s="2"/>
      <c r="AJ99" s="2"/>
      <c r="AK99" s="2"/>
    </row>
    <row r="100" ht="15.75" customHeight="1">
      <c r="A100" s="1321"/>
      <c r="B100" s="31"/>
      <c r="C100" s="31"/>
      <c r="D100" s="2"/>
      <c r="E100" s="11"/>
      <c r="F100" s="11"/>
      <c r="G100" s="2"/>
      <c r="H100" s="2"/>
      <c r="I100" s="2"/>
      <c r="J100" s="2"/>
      <c r="K100" s="11"/>
      <c r="L100" s="11"/>
      <c r="M100" s="11"/>
      <c r="N100" s="11"/>
      <c r="O100" s="2"/>
      <c r="P100" s="2"/>
      <c r="Q100" s="629"/>
      <c r="R100" s="2"/>
      <c r="S100" s="2"/>
      <c r="T100" s="2"/>
      <c r="U100" s="11"/>
      <c r="V100" s="11"/>
      <c r="W100" s="2"/>
      <c r="X100" s="1322"/>
      <c r="Y100" s="2"/>
      <c r="Z100" s="2"/>
      <c r="AA100" s="2"/>
      <c r="AB100" s="2"/>
      <c r="AC100" s="2"/>
      <c r="AD100" s="2"/>
      <c r="AE100" s="2"/>
      <c r="AF100" s="2"/>
      <c r="AG100" s="2"/>
      <c r="AH100" s="2"/>
      <c r="AI100" s="2"/>
      <c r="AJ100" s="2"/>
      <c r="AK100" s="2"/>
    </row>
    <row r="101" ht="15.75" customHeight="1">
      <c r="A101" s="1321"/>
      <c r="B101" s="31"/>
      <c r="C101" s="31"/>
      <c r="D101" s="2"/>
      <c r="E101" s="11"/>
      <c r="F101" s="11"/>
      <c r="G101" s="2"/>
      <c r="H101" s="2"/>
      <c r="I101" s="2"/>
      <c r="J101" s="2"/>
      <c r="K101" s="11"/>
      <c r="L101" s="11"/>
      <c r="M101" s="11"/>
      <c r="N101" s="11"/>
      <c r="O101" s="2"/>
      <c r="P101" s="2"/>
      <c r="Q101" s="629"/>
      <c r="R101" s="2"/>
      <c r="S101" s="2"/>
      <c r="T101" s="2"/>
      <c r="U101" s="11"/>
      <c r="V101" s="11"/>
      <c r="W101" s="2"/>
      <c r="X101" s="1322"/>
      <c r="Y101" s="2"/>
      <c r="Z101" s="2"/>
      <c r="AA101" s="2"/>
      <c r="AB101" s="2"/>
      <c r="AC101" s="2"/>
      <c r="AD101" s="2"/>
      <c r="AE101" s="2"/>
      <c r="AF101" s="2"/>
      <c r="AG101" s="2"/>
      <c r="AH101" s="2"/>
      <c r="AI101" s="2"/>
      <c r="AJ101" s="2"/>
      <c r="AK101" s="2"/>
    </row>
    <row r="102" ht="15.75" customHeight="1">
      <c r="A102" s="1321"/>
      <c r="B102" s="31"/>
      <c r="C102" s="31"/>
      <c r="D102" s="2"/>
      <c r="E102" s="11"/>
      <c r="F102" s="11"/>
      <c r="G102" s="2"/>
      <c r="H102" s="2"/>
      <c r="I102" s="2"/>
      <c r="J102" s="2"/>
      <c r="K102" s="11"/>
      <c r="L102" s="11"/>
      <c r="M102" s="11"/>
      <c r="N102" s="11"/>
      <c r="O102" s="2"/>
      <c r="P102" s="2"/>
      <c r="Q102" s="629"/>
      <c r="R102" s="2"/>
      <c r="S102" s="2"/>
      <c r="T102" s="2"/>
      <c r="U102" s="11"/>
      <c r="V102" s="11"/>
      <c r="W102" s="2"/>
      <c r="X102" s="1322"/>
      <c r="Y102" s="2"/>
      <c r="Z102" s="2"/>
      <c r="AA102" s="2"/>
      <c r="AB102" s="2"/>
      <c r="AC102" s="2"/>
      <c r="AD102" s="2"/>
      <c r="AE102" s="2"/>
      <c r="AF102" s="2"/>
      <c r="AG102" s="2"/>
      <c r="AH102" s="2"/>
      <c r="AI102" s="2"/>
      <c r="AJ102" s="2"/>
      <c r="AK102" s="2"/>
    </row>
    <row r="103" ht="15.75" customHeight="1">
      <c r="A103" s="1321"/>
      <c r="B103" s="31"/>
      <c r="C103" s="31"/>
      <c r="D103" s="2"/>
      <c r="E103" s="11"/>
      <c r="F103" s="11"/>
      <c r="G103" s="2"/>
      <c r="H103" s="2"/>
      <c r="I103" s="2"/>
      <c r="J103" s="2"/>
      <c r="K103" s="11"/>
      <c r="L103" s="11"/>
      <c r="M103" s="11"/>
      <c r="N103" s="11"/>
      <c r="O103" s="2"/>
      <c r="P103" s="2"/>
      <c r="Q103" s="629"/>
      <c r="R103" s="2"/>
      <c r="S103" s="2"/>
      <c r="T103" s="2"/>
      <c r="U103" s="11"/>
      <c r="V103" s="11"/>
      <c r="W103" s="2"/>
      <c r="X103" s="1322"/>
      <c r="Y103" s="2"/>
      <c r="Z103" s="2"/>
      <c r="AA103" s="2"/>
      <c r="AB103" s="2"/>
      <c r="AC103" s="2"/>
      <c r="AD103" s="2"/>
      <c r="AE103" s="2"/>
      <c r="AF103" s="2"/>
      <c r="AG103" s="2"/>
      <c r="AH103" s="2"/>
      <c r="AI103" s="2"/>
      <c r="AJ103" s="2"/>
      <c r="AK103" s="2"/>
    </row>
    <row r="104" ht="15.75" customHeight="1">
      <c r="A104" s="1321"/>
      <c r="B104" s="31"/>
      <c r="C104" s="31"/>
      <c r="D104" s="2"/>
      <c r="E104" s="11"/>
      <c r="F104" s="11"/>
      <c r="G104" s="2"/>
      <c r="H104" s="2"/>
      <c r="I104" s="2"/>
      <c r="J104" s="2"/>
      <c r="K104" s="11"/>
      <c r="L104" s="11"/>
      <c r="M104" s="11"/>
      <c r="N104" s="11"/>
      <c r="O104" s="2"/>
      <c r="P104" s="2"/>
      <c r="Q104" s="629"/>
      <c r="R104" s="2"/>
      <c r="S104" s="2"/>
      <c r="T104" s="2"/>
      <c r="U104" s="11"/>
      <c r="V104" s="11"/>
      <c r="W104" s="2"/>
      <c r="X104" s="1322"/>
      <c r="Y104" s="2"/>
      <c r="Z104" s="2"/>
      <c r="AA104" s="2"/>
      <c r="AB104" s="2"/>
      <c r="AC104" s="2"/>
      <c r="AD104" s="2"/>
      <c r="AE104" s="2"/>
      <c r="AF104" s="2"/>
      <c r="AG104" s="2"/>
      <c r="AH104" s="2"/>
      <c r="AI104" s="2"/>
      <c r="AJ104" s="2"/>
      <c r="AK104" s="2"/>
    </row>
    <row r="105" ht="15.75" customHeight="1">
      <c r="A105" s="1321"/>
      <c r="B105" s="31"/>
      <c r="C105" s="31"/>
      <c r="D105" s="2"/>
      <c r="E105" s="11"/>
      <c r="F105" s="11"/>
      <c r="G105" s="2"/>
      <c r="H105" s="2"/>
      <c r="I105" s="2"/>
      <c r="J105" s="2"/>
      <c r="K105" s="11"/>
      <c r="L105" s="11"/>
      <c r="M105" s="11"/>
      <c r="N105" s="11"/>
      <c r="O105" s="2"/>
      <c r="P105" s="2"/>
      <c r="Q105" s="629"/>
      <c r="R105" s="2"/>
      <c r="S105" s="2"/>
      <c r="T105" s="2"/>
      <c r="U105" s="11"/>
      <c r="V105" s="11"/>
      <c r="W105" s="2"/>
      <c r="X105" s="1322"/>
      <c r="Y105" s="2"/>
      <c r="Z105" s="2"/>
      <c r="AA105" s="2"/>
      <c r="AB105" s="2"/>
      <c r="AC105" s="2"/>
      <c r="AD105" s="2"/>
      <c r="AE105" s="2"/>
      <c r="AF105" s="2"/>
      <c r="AG105" s="2"/>
      <c r="AH105" s="2"/>
      <c r="AI105" s="2"/>
      <c r="AJ105" s="2"/>
      <c r="AK105" s="2"/>
    </row>
    <row r="106" ht="15.75" customHeight="1">
      <c r="A106" s="1321"/>
      <c r="B106" s="31"/>
      <c r="C106" s="31"/>
      <c r="D106" s="2"/>
      <c r="E106" s="11"/>
      <c r="F106" s="11"/>
      <c r="G106" s="2"/>
      <c r="H106" s="2"/>
      <c r="I106" s="2"/>
      <c r="J106" s="2"/>
      <c r="K106" s="11"/>
      <c r="L106" s="11"/>
      <c r="M106" s="11"/>
      <c r="N106" s="11"/>
      <c r="O106" s="2"/>
      <c r="P106" s="2"/>
      <c r="Q106" s="629"/>
      <c r="R106" s="2"/>
      <c r="S106" s="2"/>
      <c r="T106" s="2"/>
      <c r="U106" s="11"/>
      <c r="V106" s="11"/>
      <c r="W106" s="2"/>
      <c r="X106" s="1322"/>
      <c r="Y106" s="2"/>
      <c r="Z106" s="2"/>
      <c r="AA106" s="2"/>
      <c r="AB106" s="2"/>
      <c r="AC106" s="2"/>
      <c r="AD106" s="2"/>
      <c r="AE106" s="2"/>
      <c r="AF106" s="2"/>
      <c r="AG106" s="2"/>
      <c r="AH106" s="2"/>
      <c r="AI106" s="2"/>
      <c r="AJ106" s="2"/>
      <c r="AK106" s="2"/>
    </row>
    <row r="107" ht="15.75" customHeight="1">
      <c r="A107" s="1321"/>
      <c r="B107" s="31"/>
      <c r="C107" s="31"/>
      <c r="D107" s="2"/>
      <c r="E107" s="11"/>
      <c r="F107" s="11"/>
      <c r="G107" s="2"/>
      <c r="H107" s="2"/>
      <c r="I107" s="2"/>
      <c r="J107" s="2"/>
      <c r="K107" s="11"/>
      <c r="L107" s="11"/>
      <c r="M107" s="11"/>
      <c r="N107" s="11"/>
      <c r="O107" s="2"/>
      <c r="P107" s="2"/>
      <c r="Q107" s="629"/>
      <c r="R107" s="2"/>
      <c r="S107" s="2"/>
      <c r="T107" s="2"/>
      <c r="U107" s="11"/>
      <c r="V107" s="11"/>
      <c r="W107" s="2"/>
      <c r="X107" s="1322"/>
      <c r="Y107" s="2"/>
      <c r="Z107" s="2"/>
      <c r="AA107" s="2"/>
      <c r="AB107" s="2"/>
      <c r="AC107" s="2"/>
      <c r="AD107" s="2"/>
      <c r="AE107" s="2"/>
      <c r="AF107" s="2"/>
      <c r="AG107" s="2"/>
      <c r="AH107" s="2"/>
      <c r="AI107" s="2"/>
      <c r="AJ107" s="2"/>
      <c r="AK107" s="2"/>
    </row>
    <row r="108" ht="15.75" customHeight="1">
      <c r="A108" s="1321"/>
      <c r="B108" s="31"/>
      <c r="C108" s="31"/>
      <c r="D108" s="2"/>
      <c r="E108" s="11"/>
      <c r="F108" s="11"/>
      <c r="G108" s="2"/>
      <c r="H108" s="2"/>
      <c r="I108" s="2"/>
      <c r="J108" s="2"/>
      <c r="K108" s="11"/>
      <c r="L108" s="11"/>
      <c r="M108" s="11"/>
      <c r="N108" s="11"/>
      <c r="O108" s="2"/>
      <c r="P108" s="2"/>
      <c r="Q108" s="629"/>
      <c r="R108" s="2"/>
      <c r="S108" s="2"/>
      <c r="T108" s="2"/>
      <c r="U108" s="11"/>
      <c r="V108" s="11"/>
      <c r="W108" s="2"/>
      <c r="X108" s="1322"/>
      <c r="Y108" s="2"/>
      <c r="Z108" s="2"/>
      <c r="AA108" s="2"/>
      <c r="AB108" s="2"/>
      <c r="AC108" s="2"/>
      <c r="AD108" s="2"/>
      <c r="AE108" s="2"/>
      <c r="AF108" s="2"/>
      <c r="AG108" s="2"/>
      <c r="AH108" s="2"/>
      <c r="AI108" s="2"/>
      <c r="AJ108" s="2"/>
      <c r="AK108" s="2"/>
    </row>
    <row r="109" ht="15.75" customHeight="1">
      <c r="A109" s="1321"/>
      <c r="B109" s="31"/>
      <c r="C109" s="31"/>
      <c r="D109" s="2"/>
      <c r="E109" s="11"/>
      <c r="F109" s="11"/>
      <c r="G109" s="2"/>
      <c r="H109" s="2"/>
      <c r="I109" s="2"/>
      <c r="J109" s="2"/>
      <c r="K109" s="11"/>
      <c r="L109" s="11"/>
      <c r="M109" s="11"/>
      <c r="N109" s="11"/>
      <c r="O109" s="2"/>
      <c r="P109" s="2"/>
      <c r="Q109" s="629"/>
      <c r="R109" s="2"/>
      <c r="S109" s="2"/>
      <c r="T109" s="2"/>
      <c r="U109" s="11"/>
      <c r="V109" s="11"/>
      <c r="W109" s="2"/>
      <c r="X109" s="1322"/>
      <c r="Y109" s="2"/>
      <c r="Z109" s="2"/>
      <c r="AA109" s="2"/>
      <c r="AB109" s="2"/>
      <c r="AC109" s="2"/>
      <c r="AD109" s="2"/>
      <c r="AE109" s="2"/>
      <c r="AF109" s="2"/>
      <c r="AG109" s="2"/>
      <c r="AH109" s="2"/>
      <c r="AI109" s="2"/>
      <c r="AJ109" s="2"/>
      <c r="AK109" s="2"/>
    </row>
    <row r="110" ht="15.75" customHeight="1">
      <c r="A110" s="1321"/>
      <c r="B110" s="31"/>
      <c r="C110" s="31"/>
      <c r="D110" s="2"/>
      <c r="E110" s="11"/>
      <c r="F110" s="11"/>
      <c r="G110" s="2"/>
      <c r="H110" s="2"/>
      <c r="I110" s="2"/>
      <c r="J110" s="2"/>
      <c r="K110" s="11"/>
      <c r="L110" s="11"/>
      <c r="M110" s="11"/>
      <c r="N110" s="11"/>
      <c r="O110" s="2"/>
      <c r="P110" s="2"/>
      <c r="Q110" s="629"/>
      <c r="R110" s="2"/>
      <c r="S110" s="2"/>
      <c r="T110" s="2"/>
      <c r="U110" s="11"/>
      <c r="V110" s="11"/>
      <c r="W110" s="2"/>
      <c r="X110" s="1322"/>
      <c r="Y110" s="2"/>
      <c r="Z110" s="2"/>
      <c r="AA110" s="2"/>
      <c r="AB110" s="2"/>
      <c r="AC110" s="2"/>
      <c r="AD110" s="2"/>
      <c r="AE110" s="2"/>
      <c r="AF110" s="2"/>
      <c r="AG110" s="2"/>
      <c r="AH110" s="2"/>
      <c r="AI110" s="2"/>
      <c r="AJ110" s="2"/>
      <c r="AK110" s="2"/>
    </row>
    <row r="111" ht="15.75" customHeight="1">
      <c r="A111" s="1321"/>
      <c r="B111" s="31"/>
      <c r="C111" s="31"/>
      <c r="D111" s="2"/>
      <c r="E111" s="11"/>
      <c r="F111" s="11"/>
      <c r="G111" s="2"/>
      <c r="H111" s="2"/>
      <c r="I111" s="2"/>
      <c r="J111" s="2"/>
      <c r="K111" s="11"/>
      <c r="L111" s="11"/>
      <c r="M111" s="11"/>
      <c r="N111" s="11"/>
      <c r="O111" s="2"/>
      <c r="P111" s="2"/>
      <c r="Q111" s="629"/>
      <c r="R111" s="2"/>
      <c r="S111" s="2"/>
      <c r="T111" s="2"/>
      <c r="U111" s="11"/>
      <c r="V111" s="11"/>
      <c r="W111" s="2"/>
      <c r="X111" s="1322"/>
      <c r="Y111" s="2"/>
      <c r="Z111" s="2"/>
      <c r="AA111" s="2"/>
      <c r="AB111" s="2"/>
      <c r="AC111" s="2"/>
      <c r="AD111" s="2"/>
      <c r="AE111" s="2"/>
      <c r="AF111" s="2"/>
      <c r="AG111" s="2"/>
      <c r="AH111" s="2"/>
      <c r="AI111" s="2"/>
      <c r="AJ111" s="2"/>
      <c r="AK111" s="2"/>
    </row>
    <row r="112" ht="15.75" customHeight="1">
      <c r="A112" s="1321"/>
      <c r="B112" s="31"/>
      <c r="C112" s="31"/>
      <c r="D112" s="2"/>
      <c r="E112" s="11"/>
      <c r="F112" s="11"/>
      <c r="G112" s="2"/>
      <c r="H112" s="2"/>
      <c r="I112" s="2"/>
      <c r="J112" s="2"/>
      <c r="K112" s="11"/>
      <c r="L112" s="11"/>
      <c r="M112" s="11"/>
      <c r="N112" s="11"/>
      <c r="O112" s="2"/>
      <c r="P112" s="2"/>
      <c r="Q112" s="629"/>
      <c r="R112" s="2"/>
      <c r="S112" s="2"/>
      <c r="T112" s="2"/>
      <c r="U112" s="11"/>
      <c r="V112" s="11"/>
      <c r="W112" s="2"/>
      <c r="X112" s="1322"/>
      <c r="Y112" s="2"/>
      <c r="Z112" s="2"/>
      <c r="AA112" s="2"/>
      <c r="AB112" s="2"/>
      <c r="AC112" s="2"/>
      <c r="AD112" s="2"/>
      <c r="AE112" s="2"/>
      <c r="AF112" s="2"/>
      <c r="AG112" s="2"/>
      <c r="AH112" s="2"/>
      <c r="AI112" s="2"/>
      <c r="AJ112" s="2"/>
      <c r="AK112" s="2"/>
    </row>
    <row r="113" ht="15.75" customHeight="1">
      <c r="A113" s="1321"/>
      <c r="B113" s="31"/>
      <c r="C113" s="31"/>
      <c r="D113" s="2"/>
      <c r="E113" s="11"/>
      <c r="F113" s="11"/>
      <c r="G113" s="2"/>
      <c r="H113" s="2"/>
      <c r="I113" s="2"/>
      <c r="J113" s="2"/>
      <c r="K113" s="11"/>
      <c r="L113" s="11"/>
      <c r="M113" s="11"/>
      <c r="N113" s="11"/>
      <c r="O113" s="2"/>
      <c r="P113" s="2"/>
      <c r="Q113" s="629"/>
      <c r="R113" s="2"/>
      <c r="S113" s="2"/>
      <c r="T113" s="2"/>
      <c r="U113" s="11"/>
      <c r="V113" s="11"/>
      <c r="W113" s="2"/>
      <c r="X113" s="1322"/>
      <c r="Y113" s="2"/>
      <c r="Z113" s="2"/>
      <c r="AA113" s="2"/>
      <c r="AB113" s="2"/>
      <c r="AC113" s="2"/>
      <c r="AD113" s="2"/>
      <c r="AE113" s="2"/>
      <c r="AF113" s="2"/>
      <c r="AG113" s="2"/>
      <c r="AH113" s="2"/>
      <c r="AI113" s="2"/>
      <c r="AJ113" s="2"/>
      <c r="AK113" s="2"/>
    </row>
    <row r="114" ht="15.75" customHeight="1">
      <c r="A114" s="1321"/>
      <c r="B114" s="31"/>
      <c r="C114" s="31"/>
      <c r="D114" s="2"/>
      <c r="E114" s="11"/>
      <c r="F114" s="11"/>
      <c r="G114" s="2"/>
      <c r="H114" s="2"/>
      <c r="I114" s="2"/>
      <c r="J114" s="2"/>
      <c r="K114" s="11"/>
      <c r="L114" s="11"/>
      <c r="M114" s="11"/>
      <c r="N114" s="11"/>
      <c r="O114" s="2"/>
      <c r="P114" s="2"/>
      <c r="Q114" s="629"/>
      <c r="R114" s="2"/>
      <c r="S114" s="2"/>
      <c r="T114" s="2"/>
      <c r="U114" s="11"/>
      <c r="V114" s="11"/>
      <c r="W114" s="2"/>
      <c r="X114" s="1322"/>
      <c r="Y114" s="2"/>
      <c r="Z114" s="2"/>
      <c r="AA114" s="2"/>
      <c r="AB114" s="2"/>
      <c r="AC114" s="2"/>
      <c r="AD114" s="2"/>
      <c r="AE114" s="2"/>
      <c r="AF114" s="2"/>
      <c r="AG114" s="2"/>
      <c r="AH114" s="2"/>
      <c r="AI114" s="2"/>
      <c r="AJ114" s="2"/>
      <c r="AK114" s="2"/>
    </row>
    <row r="115" ht="15.75" customHeight="1">
      <c r="A115" s="1321"/>
      <c r="B115" s="31"/>
      <c r="C115" s="31"/>
      <c r="D115" s="2"/>
      <c r="E115" s="11"/>
      <c r="F115" s="11"/>
      <c r="G115" s="2"/>
      <c r="H115" s="2"/>
      <c r="I115" s="2"/>
      <c r="J115" s="2"/>
      <c r="K115" s="11"/>
      <c r="L115" s="11"/>
      <c r="M115" s="11"/>
      <c r="N115" s="11"/>
      <c r="O115" s="2"/>
      <c r="P115" s="2"/>
      <c r="Q115" s="629"/>
      <c r="R115" s="2"/>
      <c r="S115" s="2"/>
      <c r="T115" s="2"/>
      <c r="U115" s="11"/>
      <c r="V115" s="11"/>
      <c r="W115" s="2"/>
      <c r="X115" s="1322"/>
      <c r="Y115" s="2"/>
      <c r="Z115" s="2"/>
      <c r="AA115" s="2"/>
      <c r="AB115" s="2"/>
      <c r="AC115" s="2"/>
      <c r="AD115" s="2"/>
      <c r="AE115" s="2"/>
      <c r="AF115" s="2"/>
      <c r="AG115" s="2"/>
      <c r="AH115" s="2"/>
      <c r="AI115" s="2"/>
      <c r="AJ115" s="2"/>
      <c r="AK115" s="2"/>
    </row>
    <row r="116" ht="15.75" customHeight="1">
      <c r="A116" s="1321"/>
      <c r="B116" s="31"/>
      <c r="C116" s="31"/>
      <c r="D116" s="2"/>
      <c r="E116" s="11"/>
      <c r="F116" s="11"/>
      <c r="G116" s="2"/>
      <c r="H116" s="2"/>
      <c r="I116" s="2"/>
      <c r="J116" s="2"/>
      <c r="K116" s="11"/>
      <c r="L116" s="11"/>
      <c r="M116" s="11"/>
      <c r="N116" s="11"/>
      <c r="O116" s="2"/>
      <c r="P116" s="2"/>
      <c r="Q116" s="629"/>
      <c r="R116" s="2"/>
      <c r="S116" s="2"/>
      <c r="T116" s="2"/>
      <c r="U116" s="11"/>
      <c r="V116" s="11"/>
      <c r="W116" s="2"/>
      <c r="X116" s="1322"/>
      <c r="Y116" s="2"/>
      <c r="Z116" s="2"/>
      <c r="AA116" s="2"/>
      <c r="AB116" s="2"/>
      <c r="AC116" s="2"/>
      <c r="AD116" s="2"/>
      <c r="AE116" s="2"/>
      <c r="AF116" s="2"/>
      <c r="AG116" s="2"/>
      <c r="AH116" s="2"/>
      <c r="AI116" s="2"/>
      <c r="AJ116" s="2"/>
      <c r="AK116" s="2"/>
    </row>
    <row r="117" ht="15.75" customHeight="1">
      <c r="A117" s="1321"/>
      <c r="B117" s="31"/>
      <c r="C117" s="31"/>
      <c r="D117" s="2"/>
      <c r="E117" s="11"/>
      <c r="F117" s="11"/>
      <c r="G117" s="2"/>
      <c r="H117" s="2"/>
      <c r="I117" s="2"/>
      <c r="J117" s="2"/>
      <c r="K117" s="11"/>
      <c r="L117" s="11"/>
      <c r="M117" s="11"/>
      <c r="N117" s="11"/>
      <c r="O117" s="2"/>
      <c r="P117" s="2"/>
      <c r="Q117" s="629"/>
      <c r="R117" s="2"/>
      <c r="S117" s="2"/>
      <c r="T117" s="2"/>
      <c r="U117" s="11"/>
      <c r="V117" s="11"/>
      <c r="W117" s="2"/>
      <c r="X117" s="1322"/>
      <c r="Y117" s="2"/>
      <c r="Z117" s="2"/>
      <c r="AA117" s="2"/>
      <c r="AB117" s="2"/>
      <c r="AC117" s="2"/>
      <c r="AD117" s="2"/>
      <c r="AE117" s="2"/>
      <c r="AF117" s="2"/>
      <c r="AG117" s="2"/>
      <c r="AH117" s="2"/>
      <c r="AI117" s="2"/>
      <c r="AJ117" s="2"/>
      <c r="AK117" s="2"/>
    </row>
    <row r="118" ht="15.75" customHeight="1">
      <c r="A118" s="1321"/>
      <c r="B118" s="31"/>
      <c r="C118" s="31"/>
      <c r="D118" s="2"/>
      <c r="E118" s="11"/>
      <c r="F118" s="11"/>
      <c r="G118" s="2"/>
      <c r="H118" s="2"/>
      <c r="I118" s="2"/>
      <c r="J118" s="2"/>
      <c r="K118" s="11"/>
      <c r="L118" s="11"/>
      <c r="M118" s="11"/>
      <c r="N118" s="11"/>
      <c r="O118" s="2"/>
      <c r="P118" s="2"/>
      <c r="Q118" s="629"/>
      <c r="R118" s="2"/>
      <c r="S118" s="2"/>
      <c r="T118" s="2"/>
      <c r="U118" s="11"/>
      <c r="V118" s="11"/>
      <c r="W118" s="2"/>
      <c r="X118" s="1322"/>
      <c r="Y118" s="2"/>
      <c r="Z118" s="2"/>
      <c r="AA118" s="2"/>
      <c r="AB118" s="2"/>
      <c r="AC118" s="2"/>
      <c r="AD118" s="2"/>
      <c r="AE118" s="2"/>
      <c r="AF118" s="2"/>
      <c r="AG118" s="2"/>
      <c r="AH118" s="2"/>
      <c r="AI118" s="2"/>
      <c r="AJ118" s="2"/>
      <c r="AK118" s="2"/>
    </row>
    <row r="119" ht="15.75" customHeight="1">
      <c r="A119" s="1321"/>
      <c r="B119" s="31"/>
      <c r="C119" s="31"/>
      <c r="D119" s="2"/>
      <c r="E119" s="11"/>
      <c r="F119" s="11"/>
      <c r="G119" s="2"/>
      <c r="H119" s="2"/>
      <c r="I119" s="2"/>
      <c r="J119" s="2"/>
      <c r="K119" s="11"/>
      <c r="L119" s="11"/>
      <c r="M119" s="11"/>
      <c r="N119" s="11"/>
      <c r="O119" s="2"/>
      <c r="P119" s="2"/>
      <c r="Q119" s="629"/>
      <c r="R119" s="2"/>
      <c r="S119" s="2"/>
      <c r="T119" s="2"/>
      <c r="U119" s="11"/>
      <c r="V119" s="11"/>
      <c r="W119" s="2"/>
      <c r="X119" s="1322"/>
      <c r="Y119" s="2"/>
      <c r="Z119" s="2"/>
      <c r="AA119" s="2"/>
      <c r="AB119" s="2"/>
      <c r="AC119" s="2"/>
      <c r="AD119" s="2"/>
      <c r="AE119" s="2"/>
      <c r="AF119" s="2"/>
      <c r="AG119" s="2"/>
      <c r="AH119" s="2"/>
      <c r="AI119" s="2"/>
      <c r="AJ119" s="2"/>
      <c r="AK119" s="2"/>
    </row>
    <row r="120" ht="15.75" customHeight="1">
      <c r="A120" s="1321"/>
      <c r="B120" s="31"/>
      <c r="C120" s="31"/>
      <c r="D120" s="2"/>
      <c r="E120" s="11"/>
      <c r="F120" s="11"/>
      <c r="G120" s="2"/>
      <c r="H120" s="2"/>
      <c r="I120" s="2"/>
      <c r="J120" s="2"/>
      <c r="K120" s="11"/>
      <c r="L120" s="11"/>
      <c r="M120" s="11"/>
      <c r="N120" s="11"/>
      <c r="O120" s="2"/>
      <c r="P120" s="2"/>
      <c r="Q120" s="629"/>
      <c r="R120" s="2"/>
      <c r="S120" s="2"/>
      <c r="T120" s="2"/>
      <c r="U120" s="11"/>
      <c r="V120" s="11"/>
      <c r="W120" s="2"/>
      <c r="X120" s="1322"/>
      <c r="Y120" s="2"/>
      <c r="Z120" s="2"/>
      <c r="AA120" s="2"/>
      <c r="AB120" s="2"/>
      <c r="AC120" s="2"/>
      <c r="AD120" s="2"/>
      <c r="AE120" s="2"/>
      <c r="AF120" s="2"/>
      <c r="AG120" s="2"/>
      <c r="AH120" s="2"/>
      <c r="AI120" s="2"/>
      <c r="AJ120" s="2"/>
      <c r="AK120" s="2"/>
    </row>
    <row r="121" ht="15.75" customHeight="1">
      <c r="A121" s="1321"/>
      <c r="B121" s="31"/>
      <c r="C121" s="31"/>
      <c r="D121" s="2"/>
      <c r="E121" s="11"/>
      <c r="F121" s="11"/>
      <c r="G121" s="2"/>
      <c r="H121" s="2"/>
      <c r="I121" s="2"/>
      <c r="J121" s="2"/>
      <c r="K121" s="11"/>
      <c r="L121" s="11"/>
      <c r="M121" s="11"/>
      <c r="N121" s="11"/>
      <c r="O121" s="2"/>
      <c r="P121" s="2"/>
      <c r="Q121" s="629"/>
      <c r="R121" s="2"/>
      <c r="S121" s="2"/>
      <c r="T121" s="2"/>
      <c r="U121" s="11"/>
      <c r="V121" s="11"/>
      <c r="W121" s="2"/>
      <c r="X121" s="1322"/>
      <c r="Y121" s="2"/>
      <c r="Z121" s="2"/>
      <c r="AA121" s="2"/>
      <c r="AB121" s="2"/>
      <c r="AC121" s="2"/>
      <c r="AD121" s="2"/>
      <c r="AE121" s="2"/>
      <c r="AF121" s="2"/>
      <c r="AG121" s="2"/>
      <c r="AH121" s="2"/>
      <c r="AI121" s="2"/>
      <c r="AJ121" s="2"/>
      <c r="AK121" s="2"/>
    </row>
    <row r="122" ht="15.75" customHeight="1">
      <c r="A122" s="1321"/>
      <c r="B122" s="31"/>
      <c r="C122" s="31"/>
      <c r="D122" s="2"/>
      <c r="E122" s="11"/>
      <c r="F122" s="11"/>
      <c r="G122" s="2"/>
      <c r="H122" s="2"/>
      <c r="I122" s="2"/>
      <c r="J122" s="2"/>
      <c r="K122" s="11"/>
      <c r="L122" s="11"/>
      <c r="M122" s="11"/>
      <c r="N122" s="11"/>
      <c r="O122" s="2"/>
      <c r="P122" s="2"/>
      <c r="Q122" s="629"/>
      <c r="R122" s="2"/>
      <c r="S122" s="2"/>
      <c r="T122" s="2"/>
      <c r="U122" s="11"/>
      <c r="V122" s="11"/>
      <c r="W122" s="2"/>
      <c r="X122" s="1322"/>
      <c r="Y122" s="2"/>
      <c r="Z122" s="2"/>
      <c r="AA122" s="2"/>
      <c r="AB122" s="2"/>
      <c r="AC122" s="2"/>
      <c r="AD122" s="2"/>
      <c r="AE122" s="2"/>
      <c r="AF122" s="2"/>
      <c r="AG122" s="2"/>
      <c r="AH122" s="2"/>
      <c r="AI122" s="2"/>
      <c r="AJ122" s="2"/>
      <c r="AK122" s="2"/>
    </row>
    <row r="123" ht="15.75" customHeight="1">
      <c r="A123" s="1321"/>
      <c r="B123" s="31"/>
      <c r="C123" s="31"/>
      <c r="D123" s="2"/>
      <c r="E123" s="11"/>
      <c r="F123" s="11"/>
      <c r="G123" s="2"/>
      <c r="H123" s="2"/>
      <c r="I123" s="2"/>
      <c r="J123" s="2"/>
      <c r="K123" s="11"/>
      <c r="L123" s="11"/>
      <c r="M123" s="11"/>
      <c r="N123" s="11"/>
      <c r="O123" s="2"/>
      <c r="P123" s="2"/>
      <c r="Q123" s="629"/>
      <c r="R123" s="2"/>
      <c r="S123" s="2"/>
      <c r="T123" s="2"/>
      <c r="U123" s="11"/>
      <c r="V123" s="11"/>
      <c r="W123" s="2"/>
      <c r="X123" s="1322"/>
      <c r="Y123" s="2"/>
      <c r="Z123" s="2"/>
      <c r="AA123" s="2"/>
      <c r="AB123" s="2"/>
      <c r="AC123" s="2"/>
      <c r="AD123" s="2"/>
      <c r="AE123" s="2"/>
      <c r="AF123" s="2"/>
      <c r="AG123" s="2"/>
      <c r="AH123" s="2"/>
      <c r="AI123" s="2"/>
      <c r="AJ123" s="2"/>
      <c r="AK123" s="2"/>
    </row>
    <row r="124" ht="15.75" customHeight="1">
      <c r="A124" s="1321"/>
      <c r="B124" s="31"/>
      <c r="C124" s="31"/>
      <c r="D124" s="2"/>
      <c r="E124" s="11"/>
      <c r="F124" s="11"/>
      <c r="G124" s="2"/>
      <c r="H124" s="2"/>
      <c r="I124" s="2"/>
      <c r="J124" s="2"/>
      <c r="K124" s="11"/>
      <c r="L124" s="11"/>
      <c r="M124" s="11"/>
      <c r="N124" s="11"/>
      <c r="O124" s="2"/>
      <c r="P124" s="2"/>
      <c r="Q124" s="629"/>
      <c r="R124" s="2"/>
      <c r="S124" s="2"/>
      <c r="T124" s="2"/>
      <c r="U124" s="11"/>
      <c r="V124" s="11"/>
      <c r="W124" s="2"/>
      <c r="X124" s="1322"/>
      <c r="Y124" s="2"/>
      <c r="Z124" s="2"/>
      <c r="AA124" s="2"/>
      <c r="AB124" s="2"/>
      <c r="AC124" s="2"/>
      <c r="AD124" s="2"/>
      <c r="AE124" s="2"/>
      <c r="AF124" s="2"/>
      <c r="AG124" s="2"/>
      <c r="AH124" s="2"/>
      <c r="AI124" s="2"/>
      <c r="AJ124" s="2"/>
      <c r="AK124" s="2"/>
    </row>
    <row r="125" ht="15.75" customHeight="1">
      <c r="A125" s="1321"/>
      <c r="B125" s="31"/>
      <c r="C125" s="31"/>
      <c r="D125" s="2"/>
      <c r="E125" s="11"/>
      <c r="F125" s="11"/>
      <c r="G125" s="2"/>
      <c r="H125" s="2"/>
      <c r="I125" s="2"/>
      <c r="J125" s="2"/>
      <c r="K125" s="11"/>
      <c r="L125" s="11"/>
      <c r="M125" s="11"/>
      <c r="N125" s="11"/>
      <c r="O125" s="2"/>
      <c r="P125" s="2"/>
      <c r="Q125" s="629"/>
      <c r="R125" s="2"/>
      <c r="S125" s="2"/>
      <c r="T125" s="2"/>
      <c r="U125" s="11"/>
      <c r="V125" s="11"/>
      <c r="W125" s="2"/>
      <c r="X125" s="1322"/>
      <c r="Y125" s="2"/>
      <c r="Z125" s="2"/>
      <c r="AA125" s="2"/>
      <c r="AB125" s="2"/>
      <c r="AC125" s="2"/>
      <c r="AD125" s="2"/>
      <c r="AE125" s="2"/>
      <c r="AF125" s="2"/>
      <c r="AG125" s="2"/>
      <c r="AH125" s="2"/>
      <c r="AI125" s="2"/>
      <c r="AJ125" s="2"/>
      <c r="AK125" s="2"/>
    </row>
    <row r="126" ht="15.75" customHeight="1">
      <c r="A126" s="1321"/>
      <c r="B126" s="31"/>
      <c r="C126" s="31"/>
      <c r="D126" s="2"/>
      <c r="E126" s="11"/>
      <c r="F126" s="11"/>
      <c r="G126" s="2"/>
      <c r="H126" s="2"/>
      <c r="I126" s="2"/>
      <c r="J126" s="2"/>
      <c r="K126" s="11"/>
      <c r="L126" s="11"/>
      <c r="M126" s="11"/>
      <c r="N126" s="11"/>
      <c r="O126" s="2"/>
      <c r="P126" s="2"/>
      <c r="Q126" s="629"/>
      <c r="R126" s="2"/>
      <c r="S126" s="2"/>
      <c r="T126" s="2"/>
      <c r="U126" s="11"/>
      <c r="V126" s="11"/>
      <c r="W126" s="2"/>
      <c r="X126" s="1322"/>
      <c r="Y126" s="2"/>
      <c r="Z126" s="2"/>
      <c r="AA126" s="2"/>
      <c r="AB126" s="2"/>
      <c r="AC126" s="2"/>
      <c r="AD126" s="2"/>
      <c r="AE126" s="2"/>
      <c r="AF126" s="2"/>
      <c r="AG126" s="2"/>
      <c r="AH126" s="2"/>
      <c r="AI126" s="2"/>
      <c r="AJ126" s="2"/>
      <c r="AK126" s="2"/>
    </row>
    <row r="127" ht="15.75" customHeight="1">
      <c r="A127" s="1321"/>
      <c r="B127" s="31"/>
      <c r="C127" s="31"/>
      <c r="D127" s="2"/>
      <c r="E127" s="11"/>
      <c r="F127" s="11"/>
      <c r="G127" s="2"/>
      <c r="H127" s="2"/>
      <c r="I127" s="2"/>
      <c r="J127" s="2"/>
      <c r="K127" s="11"/>
      <c r="L127" s="11"/>
      <c r="M127" s="11"/>
      <c r="N127" s="11"/>
      <c r="O127" s="2"/>
      <c r="P127" s="2"/>
      <c r="Q127" s="629"/>
      <c r="R127" s="2"/>
      <c r="S127" s="2"/>
      <c r="T127" s="2"/>
      <c r="U127" s="11"/>
      <c r="V127" s="11"/>
      <c r="W127" s="2"/>
      <c r="X127" s="1322"/>
      <c r="Y127" s="2"/>
      <c r="Z127" s="2"/>
      <c r="AA127" s="2"/>
      <c r="AB127" s="2"/>
      <c r="AC127" s="2"/>
      <c r="AD127" s="2"/>
      <c r="AE127" s="2"/>
      <c r="AF127" s="2"/>
      <c r="AG127" s="2"/>
      <c r="AH127" s="2"/>
      <c r="AI127" s="2"/>
      <c r="AJ127" s="2"/>
      <c r="AK127" s="2"/>
    </row>
    <row r="128" ht="15.75" customHeight="1">
      <c r="A128" s="1321"/>
      <c r="B128" s="31"/>
      <c r="C128" s="31"/>
      <c r="D128" s="2"/>
      <c r="E128" s="11"/>
      <c r="F128" s="11"/>
      <c r="G128" s="2"/>
      <c r="H128" s="2"/>
      <c r="I128" s="2"/>
      <c r="J128" s="2"/>
      <c r="K128" s="11"/>
      <c r="L128" s="11"/>
      <c r="M128" s="11"/>
      <c r="N128" s="11"/>
      <c r="O128" s="2"/>
      <c r="P128" s="2"/>
      <c r="Q128" s="629"/>
      <c r="R128" s="2"/>
      <c r="S128" s="2"/>
      <c r="T128" s="2"/>
      <c r="U128" s="11"/>
      <c r="V128" s="11"/>
      <c r="W128" s="2"/>
      <c r="X128" s="1322"/>
      <c r="Y128" s="2"/>
      <c r="Z128" s="2"/>
      <c r="AA128" s="2"/>
      <c r="AB128" s="2"/>
      <c r="AC128" s="2"/>
      <c r="AD128" s="2"/>
      <c r="AE128" s="2"/>
      <c r="AF128" s="2"/>
      <c r="AG128" s="2"/>
      <c r="AH128" s="2"/>
      <c r="AI128" s="2"/>
      <c r="AJ128" s="2"/>
      <c r="AK128" s="2"/>
    </row>
    <row r="129" ht="15.75" customHeight="1">
      <c r="A129" s="1321"/>
      <c r="B129" s="31"/>
      <c r="C129" s="31"/>
      <c r="D129" s="2"/>
      <c r="E129" s="11"/>
      <c r="F129" s="11"/>
      <c r="G129" s="2"/>
      <c r="H129" s="2"/>
      <c r="I129" s="2"/>
      <c r="J129" s="2"/>
      <c r="K129" s="11"/>
      <c r="L129" s="11"/>
      <c r="M129" s="11"/>
      <c r="N129" s="11"/>
      <c r="O129" s="2"/>
      <c r="P129" s="2"/>
      <c r="Q129" s="629"/>
      <c r="R129" s="2"/>
      <c r="S129" s="2"/>
      <c r="T129" s="2"/>
      <c r="U129" s="11"/>
      <c r="V129" s="11"/>
      <c r="W129" s="2"/>
      <c r="X129" s="1322"/>
      <c r="Y129" s="2"/>
      <c r="Z129" s="2"/>
      <c r="AA129" s="2"/>
      <c r="AB129" s="2"/>
      <c r="AC129" s="2"/>
      <c r="AD129" s="2"/>
      <c r="AE129" s="2"/>
      <c r="AF129" s="2"/>
      <c r="AG129" s="2"/>
      <c r="AH129" s="2"/>
      <c r="AI129" s="2"/>
      <c r="AJ129" s="2"/>
      <c r="AK129" s="2"/>
    </row>
    <row r="130" ht="15.75" customHeight="1">
      <c r="A130" s="1321"/>
      <c r="B130" s="31"/>
      <c r="C130" s="31"/>
      <c r="D130" s="2"/>
      <c r="E130" s="11"/>
      <c r="F130" s="11"/>
      <c r="G130" s="2"/>
      <c r="H130" s="2"/>
      <c r="I130" s="2"/>
      <c r="J130" s="2"/>
      <c r="K130" s="11"/>
      <c r="L130" s="11"/>
      <c r="M130" s="11"/>
      <c r="N130" s="11"/>
      <c r="O130" s="2"/>
      <c r="P130" s="2"/>
      <c r="Q130" s="629"/>
      <c r="R130" s="2"/>
      <c r="S130" s="2"/>
      <c r="T130" s="2"/>
      <c r="U130" s="11"/>
      <c r="V130" s="11"/>
      <c r="W130" s="2"/>
      <c r="X130" s="1322"/>
      <c r="Y130" s="2"/>
      <c r="Z130" s="2"/>
      <c r="AA130" s="2"/>
      <c r="AB130" s="2"/>
      <c r="AC130" s="2"/>
      <c r="AD130" s="2"/>
      <c r="AE130" s="2"/>
      <c r="AF130" s="2"/>
      <c r="AG130" s="2"/>
      <c r="AH130" s="2"/>
      <c r="AI130" s="2"/>
      <c r="AJ130" s="2"/>
      <c r="AK130" s="2"/>
    </row>
    <row r="131" ht="15.75" customHeight="1">
      <c r="A131" s="1321"/>
      <c r="B131" s="31"/>
      <c r="C131" s="31"/>
      <c r="D131" s="2"/>
      <c r="E131" s="11"/>
      <c r="F131" s="11"/>
      <c r="G131" s="2"/>
      <c r="H131" s="2"/>
      <c r="I131" s="2"/>
      <c r="J131" s="2"/>
      <c r="K131" s="11"/>
      <c r="L131" s="11"/>
      <c r="M131" s="11"/>
      <c r="N131" s="11"/>
      <c r="O131" s="2"/>
      <c r="P131" s="2"/>
      <c r="Q131" s="629"/>
      <c r="R131" s="2"/>
      <c r="S131" s="2"/>
      <c r="T131" s="2"/>
      <c r="U131" s="11"/>
      <c r="V131" s="11"/>
      <c r="W131" s="2"/>
      <c r="X131" s="1322"/>
      <c r="Y131" s="2"/>
      <c r="Z131" s="2"/>
      <c r="AA131" s="2"/>
      <c r="AB131" s="2"/>
      <c r="AC131" s="2"/>
      <c r="AD131" s="2"/>
      <c r="AE131" s="2"/>
      <c r="AF131" s="2"/>
      <c r="AG131" s="2"/>
      <c r="AH131" s="2"/>
      <c r="AI131" s="2"/>
      <c r="AJ131" s="2"/>
      <c r="AK131" s="2"/>
    </row>
    <row r="132" ht="15.75" customHeight="1">
      <c r="A132" s="1321"/>
      <c r="B132" s="31"/>
      <c r="C132" s="31"/>
      <c r="D132" s="2"/>
      <c r="E132" s="11"/>
      <c r="F132" s="11"/>
      <c r="G132" s="2"/>
      <c r="H132" s="2"/>
      <c r="I132" s="2"/>
      <c r="J132" s="2"/>
      <c r="K132" s="11"/>
      <c r="L132" s="11"/>
      <c r="M132" s="11"/>
      <c r="N132" s="11"/>
      <c r="O132" s="2"/>
      <c r="P132" s="2"/>
      <c r="Q132" s="629"/>
      <c r="R132" s="2"/>
      <c r="S132" s="2"/>
      <c r="T132" s="2"/>
      <c r="U132" s="11"/>
      <c r="V132" s="11"/>
      <c r="W132" s="2"/>
      <c r="X132" s="1322"/>
      <c r="Y132" s="2"/>
      <c r="Z132" s="2"/>
      <c r="AA132" s="2"/>
      <c r="AB132" s="2"/>
      <c r="AC132" s="2"/>
      <c r="AD132" s="2"/>
      <c r="AE132" s="2"/>
      <c r="AF132" s="2"/>
      <c r="AG132" s="2"/>
      <c r="AH132" s="2"/>
      <c r="AI132" s="2"/>
      <c r="AJ132" s="2"/>
      <c r="AK132" s="2"/>
    </row>
    <row r="133" ht="15.75" customHeight="1">
      <c r="A133" s="1321"/>
      <c r="B133" s="31"/>
      <c r="C133" s="31"/>
      <c r="D133" s="2"/>
      <c r="E133" s="11"/>
      <c r="F133" s="11"/>
      <c r="G133" s="2"/>
      <c r="H133" s="2"/>
      <c r="I133" s="2"/>
      <c r="J133" s="2"/>
      <c r="K133" s="11"/>
      <c r="L133" s="11"/>
      <c r="M133" s="11"/>
      <c r="N133" s="11"/>
      <c r="O133" s="2"/>
      <c r="P133" s="2"/>
      <c r="Q133" s="629"/>
      <c r="R133" s="2"/>
      <c r="S133" s="2"/>
      <c r="T133" s="2"/>
      <c r="U133" s="11"/>
      <c r="V133" s="11"/>
      <c r="W133" s="2"/>
      <c r="X133" s="1322"/>
      <c r="Y133" s="2"/>
      <c r="Z133" s="2"/>
      <c r="AA133" s="2"/>
      <c r="AB133" s="2"/>
      <c r="AC133" s="2"/>
      <c r="AD133" s="2"/>
      <c r="AE133" s="2"/>
      <c r="AF133" s="2"/>
      <c r="AG133" s="2"/>
      <c r="AH133" s="2"/>
      <c r="AI133" s="2"/>
      <c r="AJ133" s="2"/>
      <c r="AK133" s="2"/>
    </row>
    <row r="134" ht="15.75" customHeight="1">
      <c r="A134" s="1321"/>
      <c r="B134" s="31"/>
      <c r="C134" s="31"/>
      <c r="D134" s="2"/>
      <c r="E134" s="11"/>
      <c r="F134" s="11"/>
      <c r="G134" s="2"/>
      <c r="H134" s="2"/>
      <c r="I134" s="2"/>
      <c r="J134" s="2"/>
      <c r="K134" s="11"/>
      <c r="L134" s="11"/>
      <c r="M134" s="11"/>
      <c r="N134" s="11"/>
      <c r="O134" s="2"/>
      <c r="P134" s="2"/>
      <c r="Q134" s="629"/>
      <c r="R134" s="2"/>
      <c r="S134" s="2"/>
      <c r="T134" s="2"/>
      <c r="U134" s="11"/>
      <c r="V134" s="11"/>
      <c r="W134" s="2"/>
      <c r="X134" s="1322"/>
      <c r="Y134" s="2"/>
      <c r="Z134" s="2"/>
      <c r="AA134" s="2"/>
      <c r="AB134" s="2"/>
      <c r="AC134" s="2"/>
      <c r="AD134" s="2"/>
      <c r="AE134" s="2"/>
      <c r="AF134" s="2"/>
      <c r="AG134" s="2"/>
      <c r="AH134" s="2"/>
      <c r="AI134" s="2"/>
      <c r="AJ134" s="2"/>
      <c r="AK134" s="2"/>
    </row>
    <row r="135" ht="15.75" customHeight="1">
      <c r="A135" s="1321"/>
      <c r="B135" s="31"/>
      <c r="C135" s="31"/>
      <c r="D135" s="2"/>
      <c r="E135" s="11"/>
      <c r="F135" s="11"/>
      <c r="G135" s="2"/>
      <c r="H135" s="2"/>
      <c r="I135" s="2"/>
      <c r="J135" s="2"/>
      <c r="K135" s="11"/>
      <c r="L135" s="11"/>
      <c r="M135" s="11"/>
      <c r="N135" s="11"/>
      <c r="O135" s="2"/>
      <c r="P135" s="2"/>
      <c r="Q135" s="629"/>
      <c r="R135" s="2"/>
      <c r="S135" s="2"/>
      <c r="T135" s="2"/>
      <c r="U135" s="11"/>
      <c r="V135" s="11"/>
      <c r="W135" s="2"/>
      <c r="X135" s="1322"/>
      <c r="Y135" s="2"/>
      <c r="Z135" s="2"/>
      <c r="AA135" s="2"/>
      <c r="AB135" s="2"/>
      <c r="AC135" s="2"/>
      <c r="AD135" s="2"/>
      <c r="AE135" s="2"/>
      <c r="AF135" s="2"/>
      <c r="AG135" s="2"/>
      <c r="AH135" s="2"/>
      <c r="AI135" s="2"/>
      <c r="AJ135" s="2"/>
      <c r="AK135" s="2"/>
    </row>
    <row r="136" ht="15.75" customHeight="1">
      <c r="A136" s="1321"/>
      <c r="B136" s="31"/>
      <c r="C136" s="31"/>
      <c r="D136" s="2"/>
      <c r="E136" s="11"/>
      <c r="F136" s="11"/>
      <c r="G136" s="2"/>
      <c r="H136" s="2"/>
      <c r="I136" s="2"/>
      <c r="J136" s="2"/>
      <c r="K136" s="11"/>
      <c r="L136" s="11"/>
      <c r="M136" s="11"/>
      <c r="N136" s="11"/>
      <c r="O136" s="2"/>
      <c r="P136" s="2"/>
      <c r="Q136" s="629"/>
      <c r="R136" s="2"/>
      <c r="S136" s="2"/>
      <c r="T136" s="2"/>
      <c r="U136" s="11"/>
      <c r="V136" s="11"/>
      <c r="W136" s="2"/>
      <c r="X136" s="1322"/>
      <c r="Y136" s="2"/>
      <c r="Z136" s="2"/>
      <c r="AA136" s="2"/>
      <c r="AB136" s="2"/>
      <c r="AC136" s="2"/>
      <c r="AD136" s="2"/>
      <c r="AE136" s="2"/>
      <c r="AF136" s="2"/>
      <c r="AG136" s="2"/>
      <c r="AH136" s="2"/>
      <c r="AI136" s="2"/>
      <c r="AJ136" s="2"/>
      <c r="AK136" s="2"/>
    </row>
    <row r="137" ht="15.75" customHeight="1">
      <c r="A137" s="1321"/>
      <c r="B137" s="31"/>
      <c r="C137" s="31"/>
      <c r="D137" s="2"/>
      <c r="E137" s="11"/>
      <c r="F137" s="11"/>
      <c r="G137" s="2"/>
      <c r="H137" s="2"/>
      <c r="I137" s="2"/>
      <c r="J137" s="2"/>
      <c r="K137" s="11"/>
      <c r="L137" s="11"/>
      <c r="M137" s="11"/>
      <c r="N137" s="11"/>
      <c r="O137" s="2"/>
      <c r="P137" s="2"/>
      <c r="Q137" s="629"/>
      <c r="R137" s="2"/>
      <c r="S137" s="2"/>
      <c r="T137" s="2"/>
      <c r="U137" s="11"/>
      <c r="V137" s="11"/>
      <c r="W137" s="2"/>
      <c r="X137" s="1322"/>
      <c r="Y137" s="2"/>
      <c r="Z137" s="2"/>
      <c r="AA137" s="2"/>
      <c r="AB137" s="2"/>
      <c r="AC137" s="2"/>
      <c r="AD137" s="2"/>
      <c r="AE137" s="2"/>
      <c r="AF137" s="2"/>
      <c r="AG137" s="2"/>
      <c r="AH137" s="2"/>
      <c r="AI137" s="2"/>
      <c r="AJ137" s="2"/>
      <c r="AK137" s="2"/>
    </row>
    <row r="138" ht="15.75" customHeight="1">
      <c r="A138" s="1321"/>
      <c r="B138" s="31"/>
      <c r="C138" s="31"/>
      <c r="D138" s="2"/>
      <c r="E138" s="11"/>
      <c r="F138" s="11"/>
      <c r="G138" s="2"/>
      <c r="H138" s="2"/>
      <c r="I138" s="2"/>
      <c r="J138" s="2"/>
      <c r="K138" s="11"/>
      <c r="L138" s="11"/>
      <c r="M138" s="11"/>
      <c r="N138" s="11"/>
      <c r="O138" s="2"/>
      <c r="P138" s="2"/>
      <c r="Q138" s="629"/>
      <c r="R138" s="2"/>
      <c r="S138" s="2"/>
      <c r="T138" s="2"/>
      <c r="U138" s="11"/>
      <c r="V138" s="11"/>
      <c r="W138" s="2"/>
      <c r="X138" s="1322"/>
      <c r="Y138" s="2"/>
      <c r="Z138" s="2"/>
      <c r="AA138" s="2"/>
      <c r="AB138" s="2"/>
      <c r="AC138" s="2"/>
      <c r="AD138" s="2"/>
      <c r="AE138" s="2"/>
      <c r="AF138" s="2"/>
      <c r="AG138" s="2"/>
      <c r="AH138" s="2"/>
      <c r="AI138" s="2"/>
      <c r="AJ138" s="2"/>
      <c r="AK138" s="2"/>
    </row>
    <row r="139" ht="15.75" customHeight="1">
      <c r="A139" s="1321"/>
      <c r="B139" s="31"/>
      <c r="C139" s="31"/>
      <c r="D139" s="2"/>
      <c r="E139" s="11"/>
      <c r="F139" s="11"/>
      <c r="G139" s="2"/>
      <c r="H139" s="2"/>
      <c r="I139" s="2"/>
      <c r="J139" s="2"/>
      <c r="K139" s="11"/>
      <c r="L139" s="11"/>
      <c r="M139" s="11"/>
      <c r="N139" s="11"/>
      <c r="O139" s="2"/>
      <c r="P139" s="2"/>
      <c r="Q139" s="629"/>
      <c r="R139" s="2"/>
      <c r="S139" s="2"/>
      <c r="T139" s="2"/>
      <c r="U139" s="11"/>
      <c r="V139" s="11"/>
      <c r="W139" s="2"/>
      <c r="X139" s="1322"/>
      <c r="Y139" s="2"/>
      <c r="Z139" s="2"/>
      <c r="AA139" s="2"/>
      <c r="AB139" s="2"/>
      <c r="AC139" s="2"/>
      <c r="AD139" s="2"/>
      <c r="AE139" s="2"/>
      <c r="AF139" s="2"/>
      <c r="AG139" s="2"/>
      <c r="AH139" s="2"/>
      <c r="AI139" s="2"/>
      <c r="AJ139" s="2"/>
      <c r="AK139" s="2"/>
    </row>
    <row r="140" ht="15.75" customHeight="1">
      <c r="A140" s="1321"/>
      <c r="B140" s="31"/>
      <c r="C140" s="31"/>
      <c r="D140" s="2"/>
      <c r="E140" s="11"/>
      <c r="F140" s="11"/>
      <c r="G140" s="2"/>
      <c r="H140" s="2"/>
      <c r="I140" s="2"/>
      <c r="J140" s="2"/>
      <c r="K140" s="11"/>
      <c r="L140" s="11"/>
      <c r="M140" s="11"/>
      <c r="N140" s="11"/>
      <c r="O140" s="2"/>
      <c r="P140" s="2"/>
      <c r="Q140" s="629"/>
      <c r="R140" s="2"/>
      <c r="S140" s="2"/>
      <c r="T140" s="2"/>
      <c r="U140" s="11"/>
      <c r="V140" s="11"/>
      <c r="W140" s="2"/>
      <c r="X140" s="1322"/>
      <c r="Y140" s="2"/>
      <c r="Z140" s="2"/>
      <c r="AA140" s="2"/>
      <c r="AB140" s="2"/>
      <c r="AC140" s="2"/>
      <c r="AD140" s="2"/>
      <c r="AE140" s="2"/>
      <c r="AF140" s="2"/>
      <c r="AG140" s="2"/>
      <c r="AH140" s="2"/>
      <c r="AI140" s="2"/>
      <c r="AJ140" s="2"/>
      <c r="AK140" s="2"/>
    </row>
    <row r="141" ht="15.75" customHeight="1">
      <c r="A141" s="1321"/>
      <c r="B141" s="31"/>
      <c r="C141" s="31"/>
      <c r="D141" s="2"/>
      <c r="E141" s="11"/>
      <c r="F141" s="11"/>
      <c r="G141" s="2"/>
      <c r="H141" s="2"/>
      <c r="I141" s="2"/>
      <c r="J141" s="2"/>
      <c r="K141" s="11"/>
      <c r="L141" s="11"/>
      <c r="M141" s="11"/>
      <c r="N141" s="11"/>
      <c r="O141" s="2"/>
      <c r="P141" s="2"/>
      <c r="Q141" s="629"/>
      <c r="R141" s="2"/>
      <c r="S141" s="2"/>
      <c r="T141" s="2"/>
      <c r="U141" s="11"/>
      <c r="V141" s="11"/>
      <c r="W141" s="2"/>
      <c r="X141" s="1322"/>
      <c r="Y141" s="2"/>
      <c r="Z141" s="2"/>
      <c r="AA141" s="2"/>
      <c r="AB141" s="2"/>
      <c r="AC141" s="2"/>
      <c r="AD141" s="2"/>
      <c r="AE141" s="2"/>
      <c r="AF141" s="2"/>
      <c r="AG141" s="2"/>
      <c r="AH141" s="2"/>
      <c r="AI141" s="2"/>
      <c r="AJ141" s="2"/>
      <c r="AK141" s="2"/>
    </row>
    <row r="142" ht="15.75" customHeight="1">
      <c r="A142" s="1321"/>
      <c r="B142" s="31"/>
      <c r="C142" s="31"/>
      <c r="D142" s="2"/>
      <c r="E142" s="11"/>
      <c r="F142" s="11"/>
      <c r="G142" s="2"/>
      <c r="H142" s="2"/>
      <c r="I142" s="2"/>
      <c r="J142" s="2"/>
      <c r="K142" s="11"/>
      <c r="L142" s="11"/>
      <c r="M142" s="11"/>
      <c r="N142" s="11"/>
      <c r="O142" s="2"/>
      <c r="P142" s="2"/>
      <c r="Q142" s="629"/>
      <c r="R142" s="2"/>
      <c r="S142" s="2"/>
      <c r="T142" s="2"/>
      <c r="U142" s="11"/>
      <c r="V142" s="11"/>
      <c r="W142" s="2"/>
      <c r="X142" s="1322"/>
      <c r="Y142" s="2"/>
      <c r="Z142" s="2"/>
      <c r="AA142" s="2"/>
      <c r="AB142" s="2"/>
      <c r="AC142" s="2"/>
      <c r="AD142" s="2"/>
      <c r="AE142" s="2"/>
      <c r="AF142" s="2"/>
      <c r="AG142" s="2"/>
      <c r="AH142" s="2"/>
      <c r="AI142" s="2"/>
      <c r="AJ142" s="2"/>
      <c r="AK142" s="2"/>
    </row>
    <row r="143" ht="15.75" customHeight="1">
      <c r="A143" s="1321"/>
      <c r="B143" s="31"/>
      <c r="C143" s="31"/>
      <c r="D143" s="2"/>
      <c r="E143" s="11"/>
      <c r="F143" s="11"/>
      <c r="G143" s="2"/>
      <c r="H143" s="2"/>
      <c r="I143" s="2"/>
      <c r="J143" s="2"/>
      <c r="K143" s="11"/>
      <c r="L143" s="11"/>
      <c r="M143" s="11"/>
      <c r="N143" s="11"/>
      <c r="O143" s="2"/>
      <c r="P143" s="2"/>
      <c r="Q143" s="629"/>
      <c r="R143" s="2"/>
      <c r="S143" s="2"/>
      <c r="T143" s="2"/>
      <c r="U143" s="11"/>
      <c r="V143" s="11"/>
      <c r="W143" s="2"/>
      <c r="X143" s="1322"/>
      <c r="Y143" s="2"/>
      <c r="Z143" s="2"/>
      <c r="AA143" s="2"/>
      <c r="AB143" s="2"/>
      <c r="AC143" s="2"/>
      <c r="AD143" s="2"/>
      <c r="AE143" s="2"/>
      <c r="AF143" s="2"/>
      <c r="AG143" s="2"/>
      <c r="AH143" s="2"/>
      <c r="AI143" s="2"/>
      <c r="AJ143" s="2"/>
      <c r="AK143" s="2"/>
    </row>
    <row r="144" ht="15.75" customHeight="1">
      <c r="A144" s="1321"/>
      <c r="B144" s="31"/>
      <c r="C144" s="31"/>
      <c r="D144" s="2"/>
      <c r="E144" s="11"/>
      <c r="F144" s="11"/>
      <c r="G144" s="2"/>
      <c r="H144" s="2"/>
      <c r="I144" s="2"/>
      <c r="J144" s="2"/>
      <c r="K144" s="11"/>
      <c r="L144" s="11"/>
      <c r="M144" s="11"/>
      <c r="N144" s="11"/>
      <c r="O144" s="2"/>
      <c r="P144" s="2"/>
      <c r="Q144" s="629"/>
      <c r="R144" s="2"/>
      <c r="S144" s="2"/>
      <c r="T144" s="2"/>
      <c r="U144" s="11"/>
      <c r="V144" s="11"/>
      <c r="W144" s="2"/>
      <c r="X144" s="1322"/>
      <c r="Y144" s="2"/>
      <c r="Z144" s="2"/>
      <c r="AA144" s="2"/>
      <c r="AB144" s="2"/>
      <c r="AC144" s="2"/>
      <c r="AD144" s="2"/>
      <c r="AE144" s="2"/>
      <c r="AF144" s="2"/>
      <c r="AG144" s="2"/>
      <c r="AH144" s="2"/>
      <c r="AI144" s="2"/>
      <c r="AJ144" s="2"/>
      <c r="AK144" s="2"/>
    </row>
    <row r="145" ht="15.75" customHeight="1">
      <c r="A145" s="1321"/>
      <c r="B145" s="31"/>
      <c r="C145" s="31"/>
      <c r="D145" s="2"/>
      <c r="E145" s="11"/>
      <c r="F145" s="11"/>
      <c r="G145" s="2"/>
      <c r="H145" s="2"/>
      <c r="I145" s="2"/>
      <c r="J145" s="2"/>
      <c r="K145" s="11"/>
      <c r="L145" s="11"/>
      <c r="M145" s="11"/>
      <c r="N145" s="11"/>
      <c r="O145" s="2"/>
      <c r="P145" s="2"/>
      <c r="Q145" s="629"/>
      <c r="R145" s="2"/>
      <c r="S145" s="2"/>
      <c r="T145" s="2"/>
      <c r="U145" s="11"/>
      <c r="V145" s="11"/>
      <c r="W145" s="2"/>
      <c r="X145" s="1322"/>
      <c r="Y145" s="2"/>
      <c r="Z145" s="2"/>
      <c r="AA145" s="2"/>
      <c r="AB145" s="2"/>
      <c r="AC145" s="2"/>
      <c r="AD145" s="2"/>
      <c r="AE145" s="2"/>
      <c r="AF145" s="2"/>
      <c r="AG145" s="2"/>
      <c r="AH145" s="2"/>
      <c r="AI145" s="2"/>
      <c r="AJ145" s="2"/>
      <c r="AK145" s="2"/>
    </row>
    <row r="146" ht="15.75" customHeight="1">
      <c r="A146" s="1321"/>
      <c r="B146" s="31"/>
      <c r="C146" s="31"/>
      <c r="D146" s="2"/>
      <c r="E146" s="11"/>
      <c r="F146" s="11"/>
      <c r="G146" s="2"/>
      <c r="H146" s="2"/>
      <c r="I146" s="2"/>
      <c r="J146" s="2"/>
      <c r="K146" s="11"/>
      <c r="L146" s="11"/>
      <c r="M146" s="11"/>
      <c r="N146" s="11"/>
      <c r="O146" s="2"/>
      <c r="P146" s="2"/>
      <c r="Q146" s="629"/>
      <c r="R146" s="2"/>
      <c r="S146" s="2"/>
      <c r="T146" s="2"/>
      <c r="U146" s="11"/>
      <c r="V146" s="11"/>
      <c r="W146" s="2"/>
      <c r="X146" s="1322"/>
      <c r="Y146" s="2"/>
      <c r="Z146" s="2"/>
      <c r="AA146" s="2"/>
      <c r="AB146" s="2"/>
      <c r="AC146" s="2"/>
      <c r="AD146" s="2"/>
      <c r="AE146" s="2"/>
      <c r="AF146" s="2"/>
      <c r="AG146" s="2"/>
      <c r="AH146" s="2"/>
      <c r="AI146" s="2"/>
      <c r="AJ146" s="2"/>
      <c r="AK146" s="2"/>
    </row>
    <row r="147" ht="15.75" customHeight="1">
      <c r="A147" s="1321"/>
      <c r="B147" s="31"/>
      <c r="C147" s="31"/>
      <c r="D147" s="2"/>
      <c r="E147" s="11"/>
      <c r="F147" s="11"/>
      <c r="G147" s="2"/>
      <c r="H147" s="2"/>
      <c r="I147" s="2"/>
      <c r="J147" s="2"/>
      <c r="K147" s="11"/>
      <c r="L147" s="11"/>
      <c r="M147" s="11"/>
      <c r="N147" s="11"/>
      <c r="O147" s="2"/>
      <c r="P147" s="2"/>
      <c r="Q147" s="629"/>
      <c r="R147" s="2"/>
      <c r="S147" s="2"/>
      <c r="T147" s="2"/>
      <c r="U147" s="11"/>
      <c r="V147" s="11"/>
      <c r="W147" s="2"/>
      <c r="X147" s="1322"/>
      <c r="Y147" s="2"/>
      <c r="Z147" s="2"/>
      <c r="AA147" s="2"/>
      <c r="AB147" s="2"/>
      <c r="AC147" s="2"/>
      <c r="AD147" s="2"/>
      <c r="AE147" s="2"/>
      <c r="AF147" s="2"/>
      <c r="AG147" s="2"/>
      <c r="AH147" s="2"/>
      <c r="AI147" s="2"/>
      <c r="AJ147" s="2"/>
      <c r="AK147" s="2"/>
    </row>
    <row r="148" ht="15.75" customHeight="1">
      <c r="A148" s="1321"/>
      <c r="B148" s="31"/>
      <c r="C148" s="31"/>
      <c r="D148" s="2"/>
      <c r="E148" s="11"/>
      <c r="F148" s="11"/>
      <c r="G148" s="2"/>
      <c r="H148" s="2"/>
      <c r="I148" s="2"/>
      <c r="J148" s="2"/>
      <c r="K148" s="11"/>
      <c r="L148" s="11"/>
      <c r="M148" s="11"/>
      <c r="N148" s="11"/>
      <c r="O148" s="2"/>
      <c r="P148" s="2"/>
      <c r="Q148" s="629"/>
      <c r="R148" s="2"/>
      <c r="S148" s="2"/>
      <c r="T148" s="2"/>
      <c r="U148" s="11"/>
      <c r="V148" s="11"/>
      <c r="W148" s="2"/>
      <c r="X148" s="1322"/>
      <c r="Y148" s="2"/>
      <c r="Z148" s="2"/>
      <c r="AA148" s="2"/>
      <c r="AB148" s="2"/>
      <c r="AC148" s="2"/>
      <c r="AD148" s="2"/>
      <c r="AE148" s="2"/>
      <c r="AF148" s="2"/>
      <c r="AG148" s="2"/>
      <c r="AH148" s="2"/>
      <c r="AI148" s="2"/>
      <c r="AJ148" s="2"/>
      <c r="AK148" s="2"/>
    </row>
    <row r="149" ht="15.75" customHeight="1">
      <c r="A149" s="1321"/>
      <c r="B149" s="31"/>
      <c r="C149" s="31"/>
      <c r="D149" s="2"/>
      <c r="E149" s="11"/>
      <c r="F149" s="11"/>
      <c r="G149" s="2"/>
      <c r="H149" s="2"/>
      <c r="I149" s="2"/>
      <c r="J149" s="2"/>
      <c r="K149" s="11"/>
      <c r="L149" s="11"/>
      <c r="M149" s="11"/>
      <c r="N149" s="11"/>
      <c r="O149" s="2"/>
      <c r="P149" s="2"/>
      <c r="Q149" s="629"/>
      <c r="R149" s="2"/>
      <c r="S149" s="2"/>
      <c r="T149" s="2"/>
      <c r="U149" s="11"/>
      <c r="V149" s="11"/>
      <c r="W149" s="2"/>
      <c r="X149" s="1322"/>
      <c r="Y149" s="2"/>
      <c r="Z149" s="2"/>
      <c r="AA149" s="2"/>
      <c r="AB149" s="2"/>
      <c r="AC149" s="2"/>
      <c r="AD149" s="2"/>
      <c r="AE149" s="2"/>
      <c r="AF149" s="2"/>
      <c r="AG149" s="2"/>
      <c r="AH149" s="2"/>
      <c r="AI149" s="2"/>
      <c r="AJ149" s="2"/>
      <c r="AK149" s="2"/>
    </row>
    <row r="150" ht="15.75" customHeight="1">
      <c r="A150" s="1321"/>
      <c r="B150" s="31"/>
      <c r="C150" s="31"/>
      <c r="D150" s="2"/>
      <c r="E150" s="11"/>
      <c r="F150" s="11"/>
      <c r="G150" s="2"/>
      <c r="H150" s="2"/>
      <c r="I150" s="2"/>
      <c r="J150" s="2"/>
      <c r="K150" s="11"/>
      <c r="L150" s="11"/>
      <c r="M150" s="11"/>
      <c r="N150" s="11"/>
      <c r="O150" s="2"/>
      <c r="P150" s="2"/>
      <c r="Q150" s="629"/>
      <c r="R150" s="2"/>
      <c r="S150" s="2"/>
      <c r="T150" s="2"/>
      <c r="U150" s="11"/>
      <c r="V150" s="11"/>
      <c r="W150" s="2"/>
      <c r="X150" s="1322"/>
      <c r="Y150" s="2"/>
      <c r="Z150" s="2"/>
      <c r="AA150" s="2"/>
      <c r="AB150" s="2"/>
      <c r="AC150" s="2"/>
      <c r="AD150" s="2"/>
      <c r="AE150" s="2"/>
      <c r="AF150" s="2"/>
      <c r="AG150" s="2"/>
      <c r="AH150" s="2"/>
      <c r="AI150" s="2"/>
      <c r="AJ150" s="2"/>
      <c r="AK150" s="2"/>
    </row>
    <row r="151" ht="15.75" customHeight="1">
      <c r="A151" s="1321"/>
      <c r="B151" s="31"/>
      <c r="C151" s="31"/>
      <c r="D151" s="2"/>
      <c r="E151" s="11"/>
      <c r="F151" s="11"/>
      <c r="G151" s="2"/>
      <c r="H151" s="2"/>
      <c r="I151" s="2"/>
      <c r="J151" s="2"/>
      <c r="K151" s="11"/>
      <c r="L151" s="11"/>
      <c r="M151" s="11"/>
      <c r="N151" s="11"/>
      <c r="O151" s="2"/>
      <c r="P151" s="2"/>
      <c r="Q151" s="629"/>
      <c r="R151" s="2"/>
      <c r="S151" s="2"/>
      <c r="T151" s="2"/>
      <c r="U151" s="11"/>
      <c r="V151" s="11"/>
      <c r="W151" s="2"/>
      <c r="X151" s="1322"/>
      <c r="Y151" s="2"/>
      <c r="Z151" s="2"/>
      <c r="AA151" s="2"/>
      <c r="AB151" s="2"/>
      <c r="AC151" s="2"/>
      <c r="AD151" s="2"/>
      <c r="AE151" s="2"/>
      <c r="AF151" s="2"/>
      <c r="AG151" s="2"/>
      <c r="AH151" s="2"/>
      <c r="AI151" s="2"/>
      <c r="AJ151" s="2"/>
      <c r="AK151" s="2"/>
    </row>
    <row r="152" ht="15.75" customHeight="1">
      <c r="A152" s="1321"/>
      <c r="B152" s="31"/>
      <c r="C152" s="31"/>
      <c r="D152" s="2"/>
      <c r="E152" s="11"/>
      <c r="F152" s="11"/>
      <c r="G152" s="2"/>
      <c r="H152" s="2"/>
      <c r="I152" s="2"/>
      <c r="J152" s="2"/>
      <c r="K152" s="11"/>
      <c r="L152" s="11"/>
      <c r="M152" s="11"/>
      <c r="N152" s="11"/>
      <c r="O152" s="2"/>
      <c r="P152" s="2"/>
      <c r="Q152" s="629"/>
      <c r="R152" s="2"/>
      <c r="S152" s="2"/>
      <c r="T152" s="2"/>
      <c r="U152" s="11"/>
      <c r="V152" s="11"/>
      <c r="W152" s="2"/>
      <c r="X152" s="1322"/>
      <c r="Y152" s="2"/>
      <c r="Z152" s="2"/>
      <c r="AA152" s="2"/>
      <c r="AB152" s="2"/>
      <c r="AC152" s="2"/>
      <c r="AD152" s="2"/>
      <c r="AE152" s="2"/>
      <c r="AF152" s="2"/>
      <c r="AG152" s="2"/>
      <c r="AH152" s="2"/>
      <c r="AI152" s="2"/>
      <c r="AJ152" s="2"/>
      <c r="AK152" s="2"/>
    </row>
    <row r="153" ht="15.75" customHeight="1">
      <c r="A153" s="1321"/>
      <c r="B153" s="31"/>
      <c r="C153" s="31"/>
      <c r="D153" s="2"/>
      <c r="E153" s="11"/>
      <c r="F153" s="11"/>
      <c r="G153" s="2"/>
      <c r="H153" s="2"/>
      <c r="I153" s="2"/>
      <c r="J153" s="2"/>
      <c r="K153" s="11"/>
      <c r="L153" s="11"/>
      <c r="M153" s="11"/>
      <c r="N153" s="11"/>
      <c r="O153" s="2"/>
      <c r="P153" s="2"/>
      <c r="Q153" s="629"/>
      <c r="R153" s="2"/>
      <c r="S153" s="2"/>
      <c r="T153" s="2"/>
      <c r="U153" s="11"/>
      <c r="V153" s="11"/>
      <c r="W153" s="2"/>
      <c r="X153" s="1322"/>
      <c r="Y153" s="2"/>
      <c r="Z153" s="2"/>
      <c r="AA153" s="2"/>
      <c r="AB153" s="2"/>
      <c r="AC153" s="2"/>
      <c r="AD153" s="2"/>
      <c r="AE153" s="2"/>
      <c r="AF153" s="2"/>
      <c r="AG153" s="2"/>
      <c r="AH153" s="2"/>
      <c r="AI153" s="2"/>
      <c r="AJ153" s="2"/>
      <c r="AK153" s="2"/>
    </row>
    <row r="154" ht="15.75" customHeight="1">
      <c r="A154" s="1321"/>
      <c r="B154" s="31"/>
      <c r="C154" s="31"/>
      <c r="D154" s="2"/>
      <c r="E154" s="11"/>
      <c r="F154" s="11"/>
      <c r="G154" s="2"/>
      <c r="H154" s="2"/>
      <c r="I154" s="2"/>
      <c r="J154" s="2"/>
      <c r="K154" s="11"/>
      <c r="L154" s="11"/>
      <c r="M154" s="11"/>
      <c r="N154" s="11"/>
      <c r="O154" s="2"/>
      <c r="P154" s="2"/>
      <c r="Q154" s="629"/>
      <c r="R154" s="2"/>
      <c r="S154" s="2"/>
      <c r="T154" s="2"/>
      <c r="U154" s="11"/>
      <c r="V154" s="11"/>
      <c r="W154" s="2"/>
      <c r="X154" s="1322"/>
      <c r="Y154" s="2"/>
      <c r="Z154" s="2"/>
      <c r="AA154" s="2"/>
      <c r="AB154" s="2"/>
      <c r="AC154" s="2"/>
      <c r="AD154" s="2"/>
      <c r="AE154" s="2"/>
      <c r="AF154" s="2"/>
      <c r="AG154" s="2"/>
      <c r="AH154" s="2"/>
      <c r="AI154" s="2"/>
      <c r="AJ154" s="2"/>
      <c r="AK154" s="2"/>
    </row>
    <row r="155" ht="15.75" customHeight="1">
      <c r="A155" s="1321"/>
      <c r="B155" s="31"/>
      <c r="C155" s="31"/>
      <c r="D155" s="2"/>
      <c r="E155" s="11"/>
      <c r="F155" s="11"/>
      <c r="G155" s="2"/>
      <c r="H155" s="2"/>
      <c r="I155" s="2"/>
      <c r="J155" s="2"/>
      <c r="K155" s="11"/>
      <c r="L155" s="11"/>
      <c r="M155" s="11"/>
      <c r="N155" s="11"/>
      <c r="O155" s="2"/>
      <c r="P155" s="2"/>
      <c r="Q155" s="629"/>
      <c r="R155" s="2"/>
      <c r="S155" s="2"/>
      <c r="T155" s="2"/>
      <c r="U155" s="11"/>
      <c r="V155" s="11"/>
      <c r="W155" s="2"/>
      <c r="X155" s="1322"/>
      <c r="Y155" s="2"/>
      <c r="Z155" s="2"/>
      <c r="AA155" s="2"/>
      <c r="AB155" s="2"/>
      <c r="AC155" s="2"/>
      <c r="AD155" s="2"/>
      <c r="AE155" s="2"/>
      <c r="AF155" s="2"/>
      <c r="AG155" s="2"/>
      <c r="AH155" s="2"/>
      <c r="AI155" s="2"/>
      <c r="AJ155" s="2"/>
      <c r="AK155" s="2"/>
    </row>
    <row r="156" ht="15.75" customHeight="1">
      <c r="A156" s="1321"/>
      <c r="B156" s="31"/>
      <c r="C156" s="31"/>
      <c r="D156" s="2"/>
      <c r="E156" s="11"/>
      <c r="F156" s="11"/>
      <c r="G156" s="2"/>
      <c r="H156" s="2"/>
      <c r="I156" s="2"/>
      <c r="J156" s="2"/>
      <c r="K156" s="11"/>
      <c r="L156" s="11"/>
      <c r="M156" s="11"/>
      <c r="N156" s="11"/>
      <c r="O156" s="2"/>
      <c r="P156" s="2"/>
      <c r="Q156" s="629"/>
      <c r="R156" s="2"/>
      <c r="S156" s="2"/>
      <c r="T156" s="2"/>
      <c r="U156" s="11"/>
      <c r="V156" s="11"/>
      <c r="W156" s="2"/>
      <c r="X156" s="1322"/>
      <c r="Y156" s="2"/>
      <c r="Z156" s="2"/>
      <c r="AA156" s="2"/>
      <c r="AB156" s="2"/>
      <c r="AC156" s="2"/>
      <c r="AD156" s="2"/>
      <c r="AE156" s="2"/>
      <c r="AF156" s="2"/>
      <c r="AG156" s="2"/>
      <c r="AH156" s="2"/>
      <c r="AI156" s="2"/>
      <c r="AJ156" s="2"/>
      <c r="AK156" s="2"/>
    </row>
    <row r="157" ht="15.75" customHeight="1">
      <c r="A157" s="1321"/>
      <c r="B157" s="31"/>
      <c r="C157" s="31"/>
      <c r="D157" s="2"/>
      <c r="E157" s="11"/>
      <c r="F157" s="11"/>
      <c r="G157" s="2"/>
      <c r="H157" s="2"/>
      <c r="I157" s="2"/>
      <c r="J157" s="2"/>
      <c r="K157" s="11"/>
      <c r="L157" s="11"/>
      <c r="M157" s="11"/>
      <c r="N157" s="11"/>
      <c r="O157" s="2"/>
      <c r="P157" s="2"/>
      <c r="Q157" s="629"/>
      <c r="R157" s="2"/>
      <c r="S157" s="2"/>
      <c r="T157" s="2"/>
      <c r="U157" s="11"/>
      <c r="V157" s="11"/>
      <c r="W157" s="2"/>
      <c r="X157" s="1322"/>
      <c r="Y157" s="2"/>
      <c r="Z157" s="2"/>
      <c r="AA157" s="2"/>
      <c r="AB157" s="2"/>
      <c r="AC157" s="2"/>
      <c r="AD157" s="2"/>
      <c r="AE157" s="2"/>
      <c r="AF157" s="2"/>
      <c r="AG157" s="2"/>
      <c r="AH157" s="2"/>
      <c r="AI157" s="2"/>
      <c r="AJ157" s="2"/>
      <c r="AK157" s="2"/>
    </row>
    <row r="158" ht="15.75" customHeight="1">
      <c r="A158" s="1321"/>
      <c r="B158" s="31"/>
      <c r="C158" s="31"/>
      <c r="D158" s="2"/>
      <c r="E158" s="11"/>
      <c r="F158" s="11"/>
      <c r="G158" s="2"/>
      <c r="H158" s="2"/>
      <c r="I158" s="2"/>
      <c r="J158" s="2"/>
      <c r="K158" s="11"/>
      <c r="L158" s="11"/>
      <c r="M158" s="11"/>
      <c r="N158" s="11"/>
      <c r="O158" s="2"/>
      <c r="P158" s="2"/>
      <c r="Q158" s="629"/>
      <c r="R158" s="2"/>
      <c r="S158" s="2"/>
      <c r="T158" s="2"/>
      <c r="U158" s="11"/>
      <c r="V158" s="11"/>
      <c r="W158" s="2"/>
      <c r="X158" s="1322"/>
      <c r="Y158" s="2"/>
      <c r="Z158" s="2"/>
      <c r="AA158" s="2"/>
      <c r="AB158" s="2"/>
      <c r="AC158" s="2"/>
      <c r="AD158" s="2"/>
      <c r="AE158" s="2"/>
      <c r="AF158" s="2"/>
      <c r="AG158" s="2"/>
      <c r="AH158" s="2"/>
      <c r="AI158" s="2"/>
      <c r="AJ158" s="2"/>
      <c r="AK158" s="2"/>
    </row>
    <row r="159" ht="15.75" customHeight="1">
      <c r="A159" s="1321"/>
      <c r="B159" s="31"/>
      <c r="C159" s="31"/>
      <c r="D159" s="2"/>
      <c r="E159" s="11"/>
      <c r="F159" s="11"/>
      <c r="G159" s="2"/>
      <c r="H159" s="2"/>
      <c r="I159" s="2"/>
      <c r="J159" s="2"/>
      <c r="K159" s="11"/>
      <c r="L159" s="11"/>
      <c r="M159" s="11"/>
      <c r="N159" s="11"/>
      <c r="O159" s="2"/>
      <c r="P159" s="2"/>
      <c r="Q159" s="629"/>
      <c r="R159" s="2"/>
      <c r="S159" s="2"/>
      <c r="T159" s="2"/>
      <c r="U159" s="11"/>
      <c r="V159" s="11"/>
      <c r="W159" s="2"/>
      <c r="X159" s="1322"/>
      <c r="Y159" s="2"/>
      <c r="Z159" s="2"/>
      <c r="AA159" s="2"/>
      <c r="AB159" s="2"/>
      <c r="AC159" s="2"/>
      <c r="AD159" s="2"/>
      <c r="AE159" s="2"/>
      <c r="AF159" s="2"/>
      <c r="AG159" s="2"/>
      <c r="AH159" s="2"/>
      <c r="AI159" s="2"/>
      <c r="AJ159" s="2"/>
      <c r="AK159" s="2"/>
    </row>
    <row r="160" ht="15.75" customHeight="1">
      <c r="A160" s="1321"/>
      <c r="B160" s="31"/>
      <c r="C160" s="31"/>
      <c r="D160" s="2"/>
      <c r="E160" s="11"/>
      <c r="F160" s="11"/>
      <c r="G160" s="2"/>
      <c r="H160" s="2"/>
      <c r="I160" s="2"/>
      <c r="J160" s="2"/>
      <c r="K160" s="11"/>
      <c r="L160" s="11"/>
      <c r="M160" s="11"/>
      <c r="N160" s="11"/>
      <c r="O160" s="2"/>
      <c r="P160" s="2"/>
      <c r="Q160" s="629"/>
      <c r="R160" s="2"/>
      <c r="S160" s="2"/>
      <c r="T160" s="2"/>
      <c r="U160" s="11"/>
      <c r="V160" s="11"/>
      <c r="W160" s="2"/>
      <c r="X160" s="1322"/>
      <c r="Y160" s="2"/>
      <c r="Z160" s="2"/>
      <c r="AA160" s="2"/>
      <c r="AB160" s="2"/>
      <c r="AC160" s="2"/>
      <c r="AD160" s="2"/>
      <c r="AE160" s="2"/>
      <c r="AF160" s="2"/>
      <c r="AG160" s="2"/>
      <c r="AH160" s="2"/>
      <c r="AI160" s="2"/>
      <c r="AJ160" s="2"/>
      <c r="AK160" s="2"/>
    </row>
    <row r="161" ht="15.75" customHeight="1">
      <c r="A161" s="1321"/>
      <c r="B161" s="31"/>
      <c r="C161" s="31"/>
      <c r="D161" s="2"/>
      <c r="E161" s="11"/>
      <c r="F161" s="11"/>
      <c r="G161" s="2"/>
      <c r="H161" s="2"/>
      <c r="I161" s="2"/>
      <c r="J161" s="2"/>
      <c r="K161" s="11"/>
      <c r="L161" s="11"/>
      <c r="M161" s="11"/>
      <c r="N161" s="11"/>
      <c r="O161" s="2"/>
      <c r="P161" s="2"/>
      <c r="Q161" s="629"/>
      <c r="R161" s="2"/>
      <c r="S161" s="2"/>
      <c r="T161" s="2"/>
      <c r="U161" s="11"/>
      <c r="V161" s="11"/>
      <c r="W161" s="2"/>
      <c r="X161" s="1322"/>
      <c r="Y161" s="2"/>
      <c r="Z161" s="2"/>
      <c r="AA161" s="2"/>
      <c r="AB161" s="2"/>
      <c r="AC161" s="2"/>
      <c r="AD161" s="2"/>
      <c r="AE161" s="2"/>
      <c r="AF161" s="2"/>
      <c r="AG161" s="2"/>
      <c r="AH161" s="2"/>
      <c r="AI161" s="2"/>
      <c r="AJ161" s="2"/>
      <c r="AK161" s="2"/>
    </row>
    <row r="162" ht="15.75" customHeight="1">
      <c r="A162" s="1321"/>
      <c r="B162" s="31"/>
      <c r="C162" s="31"/>
      <c r="D162" s="2"/>
      <c r="E162" s="11"/>
      <c r="F162" s="11"/>
      <c r="G162" s="2"/>
      <c r="H162" s="2"/>
      <c r="I162" s="2"/>
      <c r="J162" s="2"/>
      <c r="K162" s="11"/>
      <c r="L162" s="11"/>
      <c r="M162" s="11"/>
      <c r="N162" s="11"/>
      <c r="O162" s="2"/>
      <c r="P162" s="2"/>
      <c r="Q162" s="629"/>
      <c r="R162" s="2"/>
      <c r="S162" s="2"/>
      <c r="T162" s="2"/>
      <c r="U162" s="11"/>
      <c r="V162" s="11"/>
      <c r="W162" s="2"/>
      <c r="X162" s="1322"/>
      <c r="Y162" s="2"/>
      <c r="Z162" s="2"/>
      <c r="AA162" s="2"/>
      <c r="AB162" s="2"/>
      <c r="AC162" s="2"/>
      <c r="AD162" s="2"/>
      <c r="AE162" s="2"/>
      <c r="AF162" s="2"/>
      <c r="AG162" s="2"/>
      <c r="AH162" s="2"/>
      <c r="AI162" s="2"/>
      <c r="AJ162" s="2"/>
      <c r="AK162" s="2"/>
    </row>
    <row r="163" ht="15.75" customHeight="1">
      <c r="A163" s="1321"/>
      <c r="B163" s="31"/>
      <c r="C163" s="31"/>
      <c r="D163" s="2"/>
      <c r="E163" s="11"/>
      <c r="F163" s="11"/>
      <c r="G163" s="2"/>
      <c r="H163" s="2"/>
      <c r="I163" s="2"/>
      <c r="J163" s="2"/>
      <c r="K163" s="11"/>
      <c r="L163" s="11"/>
      <c r="M163" s="11"/>
      <c r="N163" s="11"/>
      <c r="O163" s="2"/>
      <c r="P163" s="2"/>
      <c r="Q163" s="629"/>
      <c r="R163" s="2"/>
      <c r="S163" s="2"/>
      <c r="T163" s="2"/>
      <c r="U163" s="11"/>
      <c r="V163" s="11"/>
      <c r="W163" s="2"/>
      <c r="X163" s="1322"/>
      <c r="Y163" s="2"/>
      <c r="Z163" s="2"/>
      <c r="AA163" s="2"/>
      <c r="AB163" s="2"/>
      <c r="AC163" s="2"/>
      <c r="AD163" s="2"/>
      <c r="AE163" s="2"/>
      <c r="AF163" s="2"/>
      <c r="AG163" s="2"/>
      <c r="AH163" s="2"/>
      <c r="AI163" s="2"/>
      <c r="AJ163" s="2"/>
      <c r="AK163" s="2"/>
    </row>
    <row r="164" ht="15.75" customHeight="1">
      <c r="A164" s="1321"/>
      <c r="B164" s="31"/>
      <c r="C164" s="31"/>
      <c r="D164" s="2"/>
      <c r="E164" s="11"/>
      <c r="F164" s="11"/>
      <c r="G164" s="2"/>
      <c r="H164" s="2"/>
      <c r="I164" s="2"/>
      <c r="J164" s="2"/>
      <c r="K164" s="11"/>
      <c r="L164" s="11"/>
      <c r="M164" s="11"/>
      <c r="N164" s="11"/>
      <c r="O164" s="2"/>
      <c r="P164" s="2"/>
      <c r="Q164" s="629"/>
      <c r="R164" s="2"/>
      <c r="S164" s="2"/>
      <c r="T164" s="2"/>
      <c r="U164" s="11"/>
      <c r="V164" s="11"/>
      <c r="W164" s="2"/>
      <c r="X164" s="1322"/>
      <c r="Y164" s="2"/>
      <c r="Z164" s="2"/>
      <c r="AA164" s="2"/>
      <c r="AB164" s="2"/>
      <c r="AC164" s="2"/>
      <c r="AD164" s="2"/>
      <c r="AE164" s="2"/>
      <c r="AF164" s="2"/>
      <c r="AG164" s="2"/>
      <c r="AH164" s="2"/>
      <c r="AI164" s="2"/>
      <c r="AJ164" s="2"/>
      <c r="AK164" s="2"/>
    </row>
    <row r="165" ht="15.75" customHeight="1">
      <c r="A165" s="1321"/>
      <c r="B165" s="31"/>
      <c r="C165" s="31"/>
      <c r="D165" s="2"/>
      <c r="E165" s="11"/>
      <c r="F165" s="11"/>
      <c r="G165" s="2"/>
      <c r="H165" s="2"/>
      <c r="I165" s="2"/>
      <c r="J165" s="2"/>
      <c r="K165" s="11"/>
      <c r="L165" s="11"/>
      <c r="M165" s="11"/>
      <c r="N165" s="11"/>
      <c r="O165" s="2"/>
      <c r="P165" s="2"/>
      <c r="Q165" s="629"/>
      <c r="R165" s="2"/>
      <c r="S165" s="2"/>
      <c r="T165" s="2"/>
      <c r="U165" s="11"/>
      <c r="V165" s="11"/>
      <c r="W165" s="2"/>
      <c r="X165" s="1322"/>
      <c r="Y165" s="2"/>
      <c r="Z165" s="2"/>
      <c r="AA165" s="2"/>
      <c r="AB165" s="2"/>
      <c r="AC165" s="2"/>
      <c r="AD165" s="2"/>
      <c r="AE165" s="2"/>
      <c r="AF165" s="2"/>
      <c r="AG165" s="2"/>
      <c r="AH165" s="2"/>
      <c r="AI165" s="2"/>
      <c r="AJ165" s="2"/>
      <c r="AK165" s="2"/>
    </row>
    <row r="166" ht="15.75" customHeight="1">
      <c r="A166" s="1321"/>
      <c r="B166" s="31"/>
      <c r="C166" s="31"/>
      <c r="D166" s="2"/>
      <c r="E166" s="11"/>
      <c r="F166" s="11"/>
      <c r="G166" s="2"/>
      <c r="H166" s="2"/>
      <c r="I166" s="2"/>
      <c r="J166" s="2"/>
      <c r="K166" s="11"/>
      <c r="L166" s="11"/>
      <c r="M166" s="11"/>
      <c r="N166" s="11"/>
      <c r="O166" s="2"/>
      <c r="P166" s="2"/>
      <c r="Q166" s="629"/>
      <c r="R166" s="2"/>
      <c r="S166" s="2"/>
      <c r="T166" s="2"/>
      <c r="U166" s="11"/>
      <c r="V166" s="11"/>
      <c r="W166" s="2"/>
      <c r="X166" s="1322"/>
      <c r="Y166" s="2"/>
      <c r="Z166" s="2"/>
      <c r="AA166" s="2"/>
      <c r="AB166" s="2"/>
      <c r="AC166" s="2"/>
      <c r="AD166" s="2"/>
      <c r="AE166" s="2"/>
      <c r="AF166" s="2"/>
      <c r="AG166" s="2"/>
      <c r="AH166" s="2"/>
      <c r="AI166" s="2"/>
      <c r="AJ166" s="2"/>
      <c r="AK166" s="2"/>
    </row>
    <row r="167" ht="15.75" customHeight="1">
      <c r="A167" s="1321"/>
      <c r="B167" s="31"/>
      <c r="C167" s="31"/>
      <c r="D167" s="2"/>
      <c r="E167" s="11"/>
      <c r="F167" s="11"/>
      <c r="G167" s="2"/>
      <c r="H167" s="2"/>
      <c r="I167" s="2"/>
      <c r="J167" s="2"/>
      <c r="K167" s="11"/>
      <c r="L167" s="11"/>
      <c r="M167" s="11"/>
      <c r="N167" s="11"/>
      <c r="O167" s="2"/>
      <c r="P167" s="2"/>
      <c r="Q167" s="629"/>
      <c r="R167" s="2"/>
      <c r="S167" s="2"/>
      <c r="T167" s="2"/>
      <c r="U167" s="11"/>
      <c r="V167" s="11"/>
      <c r="W167" s="2"/>
      <c r="X167" s="1322"/>
      <c r="Y167" s="2"/>
      <c r="Z167" s="2"/>
      <c r="AA167" s="2"/>
      <c r="AB167" s="2"/>
      <c r="AC167" s="2"/>
      <c r="AD167" s="2"/>
      <c r="AE167" s="2"/>
      <c r="AF167" s="2"/>
      <c r="AG167" s="2"/>
      <c r="AH167" s="2"/>
      <c r="AI167" s="2"/>
      <c r="AJ167" s="2"/>
      <c r="AK167" s="2"/>
    </row>
    <row r="168" ht="15.75" customHeight="1">
      <c r="A168" s="1321"/>
      <c r="B168" s="31"/>
      <c r="C168" s="31"/>
      <c r="D168" s="2"/>
      <c r="E168" s="11"/>
      <c r="F168" s="11"/>
      <c r="G168" s="2"/>
      <c r="H168" s="2"/>
      <c r="I168" s="2"/>
      <c r="J168" s="2"/>
      <c r="K168" s="11"/>
      <c r="L168" s="11"/>
      <c r="M168" s="11"/>
      <c r="N168" s="11"/>
      <c r="O168" s="2"/>
      <c r="P168" s="2"/>
      <c r="Q168" s="629"/>
      <c r="R168" s="2"/>
      <c r="S168" s="2"/>
      <c r="T168" s="2"/>
      <c r="U168" s="11"/>
      <c r="V168" s="11"/>
      <c r="W168" s="2"/>
      <c r="X168" s="1322"/>
      <c r="Y168" s="2"/>
      <c r="Z168" s="2"/>
      <c r="AA168" s="2"/>
      <c r="AB168" s="2"/>
      <c r="AC168" s="2"/>
      <c r="AD168" s="2"/>
      <c r="AE168" s="2"/>
      <c r="AF168" s="2"/>
      <c r="AG168" s="2"/>
      <c r="AH168" s="2"/>
      <c r="AI168" s="2"/>
      <c r="AJ168" s="2"/>
      <c r="AK168" s="2"/>
    </row>
    <row r="169" ht="15.75" customHeight="1">
      <c r="A169" s="1321"/>
      <c r="B169" s="31"/>
      <c r="C169" s="31"/>
      <c r="D169" s="2"/>
      <c r="E169" s="11"/>
      <c r="F169" s="11"/>
      <c r="G169" s="2"/>
      <c r="H169" s="2"/>
      <c r="I169" s="2"/>
      <c r="J169" s="2"/>
      <c r="K169" s="11"/>
      <c r="L169" s="11"/>
      <c r="M169" s="11"/>
      <c r="N169" s="11"/>
      <c r="O169" s="2"/>
      <c r="P169" s="2"/>
      <c r="Q169" s="629"/>
      <c r="R169" s="2"/>
      <c r="S169" s="2"/>
      <c r="T169" s="2"/>
      <c r="U169" s="11"/>
      <c r="V169" s="11"/>
      <c r="W169" s="2"/>
      <c r="X169" s="1322"/>
      <c r="Y169" s="2"/>
      <c r="Z169" s="2"/>
      <c r="AA169" s="2"/>
      <c r="AB169" s="2"/>
      <c r="AC169" s="2"/>
      <c r="AD169" s="2"/>
      <c r="AE169" s="2"/>
      <c r="AF169" s="2"/>
      <c r="AG169" s="2"/>
      <c r="AH169" s="2"/>
      <c r="AI169" s="2"/>
      <c r="AJ169" s="2"/>
      <c r="AK169" s="2"/>
    </row>
    <row r="170" ht="15.75" customHeight="1">
      <c r="A170" s="1321"/>
      <c r="B170" s="31"/>
      <c r="C170" s="31"/>
      <c r="D170" s="2"/>
      <c r="E170" s="11"/>
      <c r="F170" s="11"/>
      <c r="G170" s="2"/>
      <c r="H170" s="2"/>
      <c r="I170" s="2"/>
      <c r="J170" s="2"/>
      <c r="K170" s="11"/>
      <c r="L170" s="11"/>
      <c r="M170" s="11"/>
      <c r="N170" s="11"/>
      <c r="O170" s="2"/>
      <c r="P170" s="2"/>
      <c r="Q170" s="629"/>
      <c r="R170" s="2"/>
      <c r="S170" s="2"/>
      <c r="T170" s="2"/>
      <c r="U170" s="11"/>
      <c r="V170" s="11"/>
      <c r="W170" s="2"/>
      <c r="X170" s="1322"/>
      <c r="Y170" s="2"/>
      <c r="Z170" s="2"/>
      <c r="AA170" s="2"/>
      <c r="AB170" s="2"/>
      <c r="AC170" s="2"/>
      <c r="AD170" s="2"/>
      <c r="AE170" s="2"/>
      <c r="AF170" s="2"/>
      <c r="AG170" s="2"/>
      <c r="AH170" s="2"/>
      <c r="AI170" s="2"/>
      <c r="AJ170" s="2"/>
      <c r="AK170" s="2"/>
    </row>
    <row r="171" ht="15.75" customHeight="1">
      <c r="A171" s="1321"/>
      <c r="B171" s="31"/>
      <c r="C171" s="31"/>
      <c r="D171" s="2"/>
      <c r="E171" s="11"/>
      <c r="F171" s="11"/>
      <c r="G171" s="2"/>
      <c r="H171" s="2"/>
      <c r="I171" s="2"/>
      <c r="J171" s="2"/>
      <c r="K171" s="11"/>
      <c r="L171" s="11"/>
      <c r="M171" s="11"/>
      <c r="N171" s="11"/>
      <c r="O171" s="2"/>
      <c r="P171" s="2"/>
      <c r="Q171" s="629"/>
      <c r="R171" s="2"/>
      <c r="S171" s="2"/>
      <c r="T171" s="2"/>
      <c r="U171" s="11"/>
      <c r="V171" s="11"/>
      <c r="W171" s="2"/>
      <c r="X171" s="1322"/>
      <c r="Y171" s="2"/>
      <c r="Z171" s="2"/>
      <c r="AA171" s="2"/>
      <c r="AB171" s="2"/>
      <c r="AC171" s="2"/>
      <c r="AD171" s="2"/>
      <c r="AE171" s="2"/>
      <c r="AF171" s="2"/>
      <c r="AG171" s="2"/>
      <c r="AH171" s="2"/>
      <c r="AI171" s="2"/>
      <c r="AJ171" s="2"/>
      <c r="AK171" s="2"/>
    </row>
    <row r="172" ht="15.75" customHeight="1">
      <c r="A172" s="1321"/>
      <c r="B172" s="31"/>
      <c r="C172" s="31"/>
      <c r="D172" s="2"/>
      <c r="E172" s="11"/>
      <c r="F172" s="11"/>
      <c r="G172" s="2"/>
      <c r="H172" s="2"/>
      <c r="I172" s="2"/>
      <c r="J172" s="2"/>
      <c r="K172" s="11"/>
      <c r="L172" s="11"/>
      <c r="M172" s="11"/>
      <c r="N172" s="11"/>
      <c r="O172" s="2"/>
      <c r="P172" s="2"/>
      <c r="Q172" s="629"/>
      <c r="R172" s="2"/>
      <c r="S172" s="2"/>
      <c r="T172" s="2"/>
      <c r="U172" s="11"/>
      <c r="V172" s="11"/>
      <c r="W172" s="2"/>
      <c r="X172" s="1322"/>
      <c r="Y172" s="2"/>
      <c r="Z172" s="2"/>
      <c r="AA172" s="2"/>
      <c r="AB172" s="2"/>
      <c r="AC172" s="2"/>
      <c r="AD172" s="2"/>
      <c r="AE172" s="2"/>
      <c r="AF172" s="2"/>
      <c r="AG172" s="2"/>
      <c r="AH172" s="2"/>
      <c r="AI172" s="2"/>
      <c r="AJ172" s="2"/>
      <c r="AK172" s="2"/>
    </row>
    <row r="173" ht="15.75" customHeight="1">
      <c r="A173" s="1321"/>
      <c r="B173" s="31"/>
      <c r="C173" s="31"/>
      <c r="D173" s="2"/>
      <c r="E173" s="11"/>
      <c r="F173" s="11"/>
      <c r="G173" s="2"/>
      <c r="H173" s="2"/>
      <c r="I173" s="2"/>
      <c r="J173" s="2"/>
      <c r="K173" s="11"/>
      <c r="L173" s="11"/>
      <c r="M173" s="11"/>
      <c r="N173" s="11"/>
      <c r="O173" s="2"/>
      <c r="P173" s="2"/>
      <c r="Q173" s="629"/>
      <c r="R173" s="2"/>
      <c r="S173" s="2"/>
      <c r="T173" s="2"/>
      <c r="U173" s="11"/>
      <c r="V173" s="11"/>
      <c r="W173" s="2"/>
      <c r="X173" s="1322"/>
      <c r="Y173" s="2"/>
      <c r="Z173" s="2"/>
      <c r="AA173" s="2"/>
      <c r="AB173" s="2"/>
      <c r="AC173" s="2"/>
      <c r="AD173" s="2"/>
      <c r="AE173" s="2"/>
      <c r="AF173" s="2"/>
      <c r="AG173" s="2"/>
      <c r="AH173" s="2"/>
      <c r="AI173" s="2"/>
      <c r="AJ173" s="2"/>
      <c r="AK173" s="2"/>
    </row>
    <row r="174" ht="15.75" customHeight="1">
      <c r="A174" s="1321"/>
      <c r="B174" s="31"/>
      <c r="C174" s="31"/>
      <c r="D174" s="2"/>
      <c r="E174" s="11"/>
      <c r="F174" s="11"/>
      <c r="G174" s="2"/>
      <c r="H174" s="2"/>
      <c r="I174" s="2"/>
      <c r="J174" s="2"/>
      <c r="K174" s="11"/>
      <c r="L174" s="11"/>
      <c r="M174" s="11"/>
      <c r="N174" s="11"/>
      <c r="O174" s="2"/>
      <c r="P174" s="2"/>
      <c r="Q174" s="629"/>
      <c r="R174" s="2"/>
      <c r="S174" s="2"/>
      <c r="T174" s="2"/>
      <c r="U174" s="11"/>
      <c r="V174" s="11"/>
      <c r="W174" s="2"/>
      <c r="X174" s="1322"/>
      <c r="Y174" s="2"/>
      <c r="Z174" s="2"/>
      <c r="AA174" s="2"/>
      <c r="AB174" s="2"/>
      <c r="AC174" s="2"/>
      <c r="AD174" s="2"/>
      <c r="AE174" s="2"/>
      <c r="AF174" s="2"/>
      <c r="AG174" s="2"/>
      <c r="AH174" s="2"/>
      <c r="AI174" s="2"/>
      <c r="AJ174" s="2"/>
      <c r="AK174" s="2"/>
    </row>
    <row r="175" ht="15.75" customHeight="1">
      <c r="A175" s="1321"/>
      <c r="B175" s="31"/>
      <c r="C175" s="31"/>
      <c r="D175" s="2"/>
      <c r="E175" s="11"/>
      <c r="F175" s="11"/>
      <c r="G175" s="2"/>
      <c r="H175" s="2"/>
      <c r="I175" s="2"/>
      <c r="J175" s="2"/>
      <c r="K175" s="11"/>
      <c r="L175" s="11"/>
      <c r="M175" s="11"/>
      <c r="N175" s="11"/>
      <c r="O175" s="2"/>
      <c r="P175" s="2"/>
      <c r="Q175" s="629"/>
      <c r="R175" s="2"/>
      <c r="S175" s="2"/>
      <c r="T175" s="2"/>
      <c r="U175" s="11"/>
      <c r="V175" s="11"/>
      <c r="W175" s="2"/>
      <c r="X175" s="1322"/>
      <c r="Y175" s="2"/>
      <c r="Z175" s="2"/>
      <c r="AA175" s="2"/>
      <c r="AB175" s="2"/>
      <c r="AC175" s="2"/>
      <c r="AD175" s="2"/>
      <c r="AE175" s="2"/>
      <c r="AF175" s="2"/>
      <c r="AG175" s="2"/>
      <c r="AH175" s="2"/>
      <c r="AI175" s="2"/>
      <c r="AJ175" s="2"/>
      <c r="AK175" s="2"/>
    </row>
    <row r="176" ht="15.75" customHeight="1">
      <c r="A176" s="1321"/>
      <c r="B176" s="31"/>
      <c r="C176" s="31"/>
      <c r="D176" s="2"/>
      <c r="E176" s="11"/>
      <c r="F176" s="11"/>
      <c r="G176" s="2"/>
      <c r="H176" s="2"/>
      <c r="I176" s="2"/>
      <c r="J176" s="2"/>
      <c r="K176" s="11"/>
      <c r="L176" s="11"/>
      <c r="M176" s="11"/>
      <c r="N176" s="11"/>
      <c r="O176" s="2"/>
      <c r="P176" s="2"/>
      <c r="Q176" s="629"/>
      <c r="R176" s="2"/>
      <c r="S176" s="2"/>
      <c r="T176" s="2"/>
      <c r="U176" s="11"/>
      <c r="V176" s="11"/>
      <c r="W176" s="2"/>
      <c r="X176" s="1322"/>
      <c r="Y176" s="2"/>
      <c r="Z176" s="2"/>
      <c r="AA176" s="2"/>
      <c r="AB176" s="2"/>
      <c r="AC176" s="2"/>
      <c r="AD176" s="2"/>
      <c r="AE176" s="2"/>
      <c r="AF176" s="2"/>
      <c r="AG176" s="2"/>
      <c r="AH176" s="2"/>
      <c r="AI176" s="2"/>
      <c r="AJ176" s="2"/>
      <c r="AK176" s="2"/>
    </row>
    <row r="177" ht="15.75" customHeight="1">
      <c r="A177" s="1321"/>
      <c r="B177" s="31"/>
      <c r="C177" s="31"/>
      <c r="D177" s="2"/>
      <c r="E177" s="11"/>
      <c r="F177" s="11"/>
      <c r="G177" s="2"/>
      <c r="H177" s="2"/>
      <c r="I177" s="2"/>
      <c r="J177" s="2"/>
      <c r="K177" s="11"/>
      <c r="L177" s="11"/>
      <c r="M177" s="11"/>
      <c r="N177" s="11"/>
      <c r="O177" s="2"/>
      <c r="P177" s="2"/>
      <c r="Q177" s="629"/>
      <c r="R177" s="2"/>
      <c r="S177" s="2"/>
      <c r="T177" s="2"/>
      <c r="U177" s="11"/>
      <c r="V177" s="11"/>
      <c r="W177" s="2"/>
      <c r="X177" s="1322"/>
      <c r="Y177" s="2"/>
      <c r="Z177" s="2"/>
      <c r="AA177" s="2"/>
      <c r="AB177" s="2"/>
      <c r="AC177" s="2"/>
      <c r="AD177" s="2"/>
      <c r="AE177" s="2"/>
      <c r="AF177" s="2"/>
      <c r="AG177" s="2"/>
      <c r="AH177" s="2"/>
      <c r="AI177" s="2"/>
      <c r="AJ177" s="2"/>
      <c r="AK177" s="2"/>
    </row>
    <row r="178" ht="15.75" customHeight="1">
      <c r="A178" s="1321"/>
      <c r="B178" s="31"/>
      <c r="C178" s="31"/>
      <c r="D178" s="2"/>
      <c r="E178" s="11"/>
      <c r="F178" s="11"/>
      <c r="G178" s="2"/>
      <c r="H178" s="2"/>
      <c r="I178" s="2"/>
      <c r="J178" s="2"/>
      <c r="K178" s="11"/>
      <c r="L178" s="11"/>
      <c r="M178" s="11"/>
      <c r="N178" s="11"/>
      <c r="O178" s="2"/>
      <c r="P178" s="2"/>
      <c r="Q178" s="629"/>
      <c r="R178" s="2"/>
      <c r="S178" s="2"/>
      <c r="T178" s="2"/>
      <c r="U178" s="11"/>
      <c r="V178" s="11"/>
      <c r="W178" s="2"/>
      <c r="X178" s="1322"/>
      <c r="Y178" s="2"/>
      <c r="Z178" s="2"/>
      <c r="AA178" s="2"/>
      <c r="AB178" s="2"/>
      <c r="AC178" s="2"/>
      <c r="AD178" s="2"/>
      <c r="AE178" s="2"/>
      <c r="AF178" s="2"/>
      <c r="AG178" s="2"/>
      <c r="AH178" s="2"/>
      <c r="AI178" s="2"/>
      <c r="AJ178" s="2"/>
      <c r="AK178" s="2"/>
    </row>
    <row r="179" ht="15.75" customHeight="1">
      <c r="A179" s="1321"/>
      <c r="B179" s="31"/>
      <c r="C179" s="31"/>
      <c r="D179" s="2"/>
      <c r="E179" s="11"/>
      <c r="F179" s="11"/>
      <c r="G179" s="2"/>
      <c r="H179" s="2"/>
      <c r="I179" s="2"/>
      <c r="J179" s="2"/>
      <c r="K179" s="11"/>
      <c r="L179" s="11"/>
      <c r="M179" s="11"/>
      <c r="N179" s="11"/>
      <c r="O179" s="2"/>
      <c r="P179" s="2"/>
      <c r="Q179" s="629"/>
      <c r="R179" s="2"/>
      <c r="S179" s="2"/>
      <c r="T179" s="2"/>
      <c r="U179" s="11"/>
      <c r="V179" s="11"/>
      <c r="W179" s="2"/>
      <c r="X179" s="1322"/>
      <c r="Y179" s="2"/>
      <c r="Z179" s="2"/>
      <c r="AA179" s="2"/>
      <c r="AB179" s="2"/>
      <c r="AC179" s="2"/>
      <c r="AD179" s="2"/>
      <c r="AE179" s="2"/>
      <c r="AF179" s="2"/>
      <c r="AG179" s="2"/>
      <c r="AH179" s="2"/>
      <c r="AI179" s="2"/>
      <c r="AJ179" s="2"/>
      <c r="AK179" s="2"/>
    </row>
    <row r="180" ht="15.75" customHeight="1">
      <c r="A180" s="1321"/>
      <c r="B180" s="31"/>
      <c r="C180" s="31"/>
      <c r="D180" s="2"/>
      <c r="E180" s="11"/>
      <c r="F180" s="11"/>
      <c r="G180" s="2"/>
      <c r="H180" s="2"/>
      <c r="I180" s="2"/>
      <c r="J180" s="2"/>
      <c r="K180" s="11"/>
      <c r="L180" s="11"/>
      <c r="M180" s="11"/>
      <c r="N180" s="11"/>
      <c r="O180" s="2"/>
      <c r="P180" s="2"/>
      <c r="Q180" s="629"/>
      <c r="R180" s="2"/>
      <c r="S180" s="2"/>
      <c r="T180" s="2"/>
      <c r="U180" s="11"/>
      <c r="V180" s="11"/>
      <c r="W180" s="2"/>
      <c r="X180" s="1322"/>
      <c r="Y180" s="2"/>
      <c r="Z180" s="2"/>
      <c r="AA180" s="2"/>
      <c r="AB180" s="2"/>
      <c r="AC180" s="2"/>
      <c r="AD180" s="2"/>
      <c r="AE180" s="2"/>
      <c r="AF180" s="2"/>
      <c r="AG180" s="2"/>
      <c r="AH180" s="2"/>
      <c r="AI180" s="2"/>
      <c r="AJ180" s="2"/>
      <c r="AK180" s="2"/>
    </row>
    <row r="181" ht="15.75" customHeight="1">
      <c r="A181" s="1321"/>
      <c r="B181" s="31"/>
      <c r="C181" s="31"/>
      <c r="D181" s="2"/>
      <c r="E181" s="11"/>
      <c r="F181" s="11"/>
      <c r="G181" s="2"/>
      <c r="H181" s="2"/>
      <c r="I181" s="2"/>
      <c r="J181" s="2"/>
      <c r="K181" s="11"/>
      <c r="L181" s="11"/>
      <c r="M181" s="11"/>
      <c r="N181" s="11"/>
      <c r="O181" s="2"/>
      <c r="P181" s="2"/>
      <c r="Q181" s="629"/>
      <c r="R181" s="2"/>
      <c r="S181" s="2"/>
      <c r="T181" s="2"/>
      <c r="U181" s="11"/>
      <c r="V181" s="11"/>
      <c r="W181" s="2"/>
      <c r="X181" s="1322"/>
      <c r="Y181" s="2"/>
      <c r="Z181" s="2"/>
      <c r="AA181" s="2"/>
      <c r="AB181" s="2"/>
      <c r="AC181" s="2"/>
      <c r="AD181" s="2"/>
      <c r="AE181" s="2"/>
      <c r="AF181" s="2"/>
      <c r="AG181" s="2"/>
      <c r="AH181" s="2"/>
      <c r="AI181" s="2"/>
      <c r="AJ181" s="2"/>
      <c r="AK181" s="2"/>
    </row>
    <row r="182" ht="15.75" customHeight="1">
      <c r="A182" s="1321"/>
      <c r="B182" s="31"/>
      <c r="C182" s="31"/>
      <c r="D182" s="2"/>
      <c r="E182" s="11"/>
      <c r="F182" s="11"/>
      <c r="G182" s="2"/>
      <c r="H182" s="2"/>
      <c r="I182" s="2"/>
      <c r="J182" s="2"/>
      <c r="K182" s="11"/>
      <c r="L182" s="11"/>
      <c r="M182" s="11"/>
      <c r="N182" s="11"/>
      <c r="O182" s="2"/>
      <c r="P182" s="2"/>
      <c r="Q182" s="629"/>
      <c r="R182" s="2"/>
      <c r="S182" s="2"/>
      <c r="T182" s="2"/>
      <c r="U182" s="11"/>
      <c r="V182" s="11"/>
      <c r="W182" s="2"/>
      <c r="X182" s="1322"/>
      <c r="Y182" s="2"/>
      <c r="Z182" s="2"/>
      <c r="AA182" s="2"/>
      <c r="AB182" s="2"/>
      <c r="AC182" s="2"/>
      <c r="AD182" s="2"/>
      <c r="AE182" s="2"/>
      <c r="AF182" s="2"/>
      <c r="AG182" s="2"/>
      <c r="AH182" s="2"/>
      <c r="AI182" s="2"/>
      <c r="AJ182" s="2"/>
      <c r="AK182" s="2"/>
    </row>
    <row r="183" ht="15.75" customHeight="1">
      <c r="A183" s="1321"/>
      <c r="B183" s="31"/>
      <c r="C183" s="31"/>
      <c r="D183" s="2"/>
      <c r="E183" s="11"/>
      <c r="F183" s="11"/>
      <c r="G183" s="2"/>
      <c r="H183" s="2"/>
      <c r="I183" s="2"/>
      <c r="J183" s="2"/>
      <c r="K183" s="11"/>
      <c r="L183" s="11"/>
      <c r="M183" s="11"/>
      <c r="N183" s="11"/>
      <c r="O183" s="2"/>
      <c r="P183" s="2"/>
      <c r="Q183" s="629"/>
      <c r="R183" s="2"/>
      <c r="S183" s="2"/>
      <c r="T183" s="2"/>
      <c r="U183" s="11"/>
      <c r="V183" s="11"/>
      <c r="W183" s="2"/>
      <c r="X183" s="1322"/>
      <c r="Y183" s="2"/>
      <c r="Z183" s="2"/>
      <c r="AA183" s="2"/>
      <c r="AB183" s="2"/>
      <c r="AC183" s="2"/>
      <c r="AD183" s="2"/>
      <c r="AE183" s="2"/>
      <c r="AF183" s="2"/>
      <c r="AG183" s="2"/>
      <c r="AH183" s="2"/>
      <c r="AI183" s="2"/>
      <c r="AJ183" s="2"/>
      <c r="AK183" s="2"/>
    </row>
    <row r="184" ht="15.75" customHeight="1">
      <c r="A184" s="1321"/>
      <c r="B184" s="31"/>
      <c r="C184" s="31"/>
      <c r="D184" s="2"/>
      <c r="E184" s="11"/>
      <c r="F184" s="11"/>
      <c r="G184" s="2"/>
      <c r="H184" s="2"/>
      <c r="I184" s="2"/>
      <c r="J184" s="2"/>
      <c r="K184" s="11"/>
      <c r="L184" s="11"/>
      <c r="M184" s="11"/>
      <c r="N184" s="11"/>
      <c r="O184" s="2"/>
      <c r="P184" s="2"/>
      <c r="Q184" s="629"/>
      <c r="R184" s="2"/>
      <c r="S184" s="2"/>
      <c r="T184" s="2"/>
      <c r="U184" s="11"/>
      <c r="V184" s="11"/>
      <c r="W184" s="2"/>
      <c r="X184" s="1322"/>
      <c r="Y184" s="2"/>
      <c r="Z184" s="2"/>
      <c r="AA184" s="2"/>
      <c r="AB184" s="2"/>
      <c r="AC184" s="2"/>
      <c r="AD184" s="2"/>
      <c r="AE184" s="2"/>
      <c r="AF184" s="2"/>
      <c r="AG184" s="2"/>
      <c r="AH184" s="2"/>
      <c r="AI184" s="2"/>
      <c r="AJ184" s="2"/>
      <c r="AK184" s="2"/>
    </row>
    <row r="185" ht="15.75" customHeight="1">
      <c r="A185" s="1321"/>
      <c r="B185" s="31"/>
      <c r="C185" s="31"/>
      <c r="D185" s="2"/>
      <c r="E185" s="11"/>
      <c r="F185" s="11"/>
      <c r="G185" s="2"/>
      <c r="H185" s="2"/>
      <c r="I185" s="2"/>
      <c r="J185" s="2"/>
      <c r="K185" s="11"/>
      <c r="L185" s="11"/>
      <c r="M185" s="11"/>
      <c r="N185" s="11"/>
      <c r="O185" s="2"/>
      <c r="P185" s="2"/>
      <c r="Q185" s="629"/>
      <c r="R185" s="2"/>
      <c r="S185" s="2"/>
      <c r="T185" s="2"/>
      <c r="U185" s="11"/>
      <c r="V185" s="11"/>
      <c r="W185" s="2"/>
      <c r="X185" s="1322"/>
      <c r="Y185" s="2"/>
      <c r="Z185" s="2"/>
      <c r="AA185" s="2"/>
      <c r="AB185" s="2"/>
      <c r="AC185" s="2"/>
      <c r="AD185" s="2"/>
      <c r="AE185" s="2"/>
      <c r="AF185" s="2"/>
      <c r="AG185" s="2"/>
      <c r="AH185" s="2"/>
      <c r="AI185" s="2"/>
      <c r="AJ185" s="2"/>
      <c r="AK185" s="2"/>
    </row>
    <row r="186" ht="15.75" customHeight="1">
      <c r="A186" s="1321"/>
      <c r="B186" s="31"/>
      <c r="C186" s="31"/>
      <c r="D186" s="2"/>
      <c r="E186" s="11"/>
      <c r="F186" s="11"/>
      <c r="G186" s="2"/>
      <c r="H186" s="2"/>
      <c r="I186" s="2"/>
      <c r="J186" s="2"/>
      <c r="K186" s="11"/>
      <c r="L186" s="11"/>
      <c r="M186" s="11"/>
      <c r="N186" s="11"/>
      <c r="O186" s="2"/>
      <c r="P186" s="2"/>
      <c r="Q186" s="629"/>
      <c r="R186" s="2"/>
      <c r="S186" s="2"/>
      <c r="T186" s="2"/>
      <c r="U186" s="11"/>
      <c r="V186" s="11"/>
      <c r="W186" s="2"/>
      <c r="X186" s="1322"/>
      <c r="Y186" s="2"/>
      <c r="Z186" s="2"/>
      <c r="AA186" s="2"/>
      <c r="AB186" s="2"/>
      <c r="AC186" s="2"/>
      <c r="AD186" s="2"/>
      <c r="AE186" s="2"/>
      <c r="AF186" s="2"/>
      <c r="AG186" s="2"/>
      <c r="AH186" s="2"/>
      <c r="AI186" s="2"/>
      <c r="AJ186" s="2"/>
      <c r="AK186" s="2"/>
    </row>
    <row r="187" ht="15.75" customHeight="1">
      <c r="A187" s="1321"/>
      <c r="B187" s="31"/>
      <c r="C187" s="31"/>
      <c r="D187" s="2"/>
      <c r="E187" s="11"/>
      <c r="F187" s="11"/>
      <c r="G187" s="2"/>
      <c r="H187" s="2"/>
      <c r="I187" s="2"/>
      <c r="J187" s="2"/>
      <c r="K187" s="11"/>
      <c r="L187" s="11"/>
      <c r="M187" s="11"/>
      <c r="N187" s="11"/>
      <c r="O187" s="2"/>
      <c r="P187" s="2"/>
      <c r="Q187" s="629"/>
      <c r="R187" s="2"/>
      <c r="S187" s="2"/>
      <c r="T187" s="2"/>
      <c r="U187" s="11"/>
      <c r="V187" s="11"/>
      <c r="W187" s="2"/>
      <c r="X187" s="1322"/>
      <c r="Y187" s="2"/>
      <c r="Z187" s="2"/>
      <c r="AA187" s="2"/>
      <c r="AB187" s="2"/>
      <c r="AC187" s="2"/>
      <c r="AD187" s="2"/>
      <c r="AE187" s="2"/>
      <c r="AF187" s="2"/>
      <c r="AG187" s="2"/>
      <c r="AH187" s="2"/>
      <c r="AI187" s="2"/>
      <c r="AJ187" s="2"/>
      <c r="AK187" s="2"/>
    </row>
    <row r="188" ht="15.75" customHeight="1">
      <c r="A188" s="1321"/>
      <c r="B188" s="31"/>
      <c r="C188" s="31"/>
      <c r="D188" s="2"/>
      <c r="E188" s="11"/>
      <c r="F188" s="11"/>
      <c r="G188" s="2"/>
      <c r="H188" s="2"/>
      <c r="I188" s="2"/>
      <c r="J188" s="2"/>
      <c r="K188" s="11"/>
      <c r="L188" s="11"/>
      <c r="M188" s="11"/>
      <c r="N188" s="11"/>
      <c r="O188" s="2"/>
      <c r="P188" s="2"/>
      <c r="Q188" s="629"/>
      <c r="R188" s="2"/>
      <c r="S188" s="2"/>
      <c r="T188" s="2"/>
      <c r="U188" s="11"/>
      <c r="V188" s="11"/>
      <c r="W188" s="2"/>
      <c r="X188" s="1322"/>
      <c r="Y188" s="2"/>
      <c r="Z188" s="2"/>
      <c r="AA188" s="2"/>
      <c r="AB188" s="2"/>
      <c r="AC188" s="2"/>
      <c r="AD188" s="2"/>
      <c r="AE188" s="2"/>
      <c r="AF188" s="2"/>
      <c r="AG188" s="2"/>
      <c r="AH188" s="2"/>
      <c r="AI188" s="2"/>
      <c r="AJ188" s="2"/>
      <c r="AK188" s="2"/>
    </row>
    <row r="189" ht="15.75" customHeight="1">
      <c r="A189" s="1321"/>
      <c r="B189" s="31"/>
      <c r="C189" s="31"/>
      <c r="D189" s="2"/>
      <c r="E189" s="11"/>
      <c r="F189" s="11"/>
      <c r="G189" s="2"/>
      <c r="H189" s="2"/>
      <c r="I189" s="2"/>
      <c r="J189" s="2"/>
      <c r="K189" s="11"/>
      <c r="L189" s="11"/>
      <c r="M189" s="11"/>
      <c r="N189" s="11"/>
      <c r="O189" s="2"/>
      <c r="P189" s="2"/>
      <c r="Q189" s="629"/>
      <c r="R189" s="2"/>
      <c r="S189" s="2"/>
      <c r="T189" s="2"/>
      <c r="U189" s="11"/>
      <c r="V189" s="11"/>
      <c r="W189" s="2"/>
      <c r="X189" s="1322"/>
      <c r="Y189" s="2"/>
      <c r="Z189" s="2"/>
      <c r="AA189" s="2"/>
      <c r="AB189" s="2"/>
      <c r="AC189" s="2"/>
      <c r="AD189" s="2"/>
      <c r="AE189" s="2"/>
      <c r="AF189" s="2"/>
      <c r="AG189" s="2"/>
      <c r="AH189" s="2"/>
      <c r="AI189" s="2"/>
      <c r="AJ189" s="2"/>
      <c r="AK189" s="2"/>
    </row>
    <row r="190" ht="15.75" customHeight="1">
      <c r="A190" s="1321"/>
      <c r="B190" s="31"/>
      <c r="C190" s="31"/>
      <c r="D190" s="2"/>
      <c r="E190" s="11"/>
      <c r="F190" s="11"/>
      <c r="G190" s="2"/>
      <c r="H190" s="2"/>
      <c r="I190" s="2"/>
      <c r="J190" s="2"/>
      <c r="K190" s="11"/>
      <c r="L190" s="11"/>
      <c r="M190" s="11"/>
      <c r="N190" s="11"/>
      <c r="O190" s="2"/>
      <c r="P190" s="2"/>
      <c r="Q190" s="629"/>
      <c r="R190" s="2"/>
      <c r="S190" s="2"/>
      <c r="T190" s="2"/>
      <c r="U190" s="11"/>
      <c r="V190" s="11"/>
      <c r="W190" s="2"/>
      <c r="X190" s="1322"/>
      <c r="Y190" s="2"/>
      <c r="Z190" s="2"/>
      <c r="AA190" s="2"/>
      <c r="AB190" s="2"/>
      <c r="AC190" s="2"/>
      <c r="AD190" s="2"/>
      <c r="AE190" s="2"/>
      <c r="AF190" s="2"/>
      <c r="AG190" s="2"/>
      <c r="AH190" s="2"/>
      <c r="AI190" s="2"/>
      <c r="AJ190" s="2"/>
      <c r="AK190" s="2"/>
    </row>
    <row r="191" ht="15.75" customHeight="1">
      <c r="A191" s="1321"/>
      <c r="B191" s="31"/>
      <c r="C191" s="31"/>
      <c r="D191" s="2"/>
      <c r="E191" s="11"/>
      <c r="F191" s="11"/>
      <c r="G191" s="2"/>
      <c r="H191" s="2"/>
      <c r="I191" s="2"/>
      <c r="J191" s="2"/>
      <c r="K191" s="11"/>
      <c r="L191" s="11"/>
      <c r="M191" s="11"/>
      <c r="N191" s="11"/>
      <c r="O191" s="2"/>
      <c r="P191" s="2"/>
      <c r="Q191" s="629"/>
      <c r="R191" s="2"/>
      <c r="S191" s="2"/>
      <c r="T191" s="2"/>
      <c r="U191" s="11"/>
      <c r="V191" s="11"/>
      <c r="W191" s="2"/>
      <c r="X191" s="1322"/>
      <c r="Y191" s="2"/>
      <c r="Z191" s="2"/>
      <c r="AA191" s="2"/>
      <c r="AB191" s="2"/>
      <c r="AC191" s="2"/>
      <c r="AD191" s="2"/>
      <c r="AE191" s="2"/>
      <c r="AF191" s="2"/>
      <c r="AG191" s="2"/>
      <c r="AH191" s="2"/>
      <c r="AI191" s="2"/>
      <c r="AJ191" s="2"/>
      <c r="AK191" s="2"/>
    </row>
    <row r="192" ht="15.75" customHeight="1">
      <c r="A192" s="1321"/>
      <c r="B192" s="31"/>
      <c r="C192" s="31"/>
      <c r="D192" s="2"/>
      <c r="E192" s="11"/>
      <c r="F192" s="11"/>
      <c r="G192" s="2"/>
      <c r="H192" s="2"/>
      <c r="I192" s="2"/>
      <c r="J192" s="2"/>
      <c r="K192" s="11"/>
      <c r="L192" s="11"/>
      <c r="M192" s="11"/>
      <c r="N192" s="11"/>
      <c r="O192" s="2"/>
      <c r="P192" s="2"/>
      <c r="Q192" s="629"/>
      <c r="R192" s="2"/>
      <c r="S192" s="2"/>
      <c r="T192" s="2"/>
      <c r="U192" s="11"/>
      <c r="V192" s="11"/>
      <c r="W192" s="2"/>
      <c r="X192" s="1322"/>
      <c r="Y192" s="2"/>
      <c r="Z192" s="2"/>
      <c r="AA192" s="2"/>
      <c r="AB192" s="2"/>
      <c r="AC192" s="2"/>
      <c r="AD192" s="2"/>
      <c r="AE192" s="2"/>
      <c r="AF192" s="2"/>
      <c r="AG192" s="2"/>
      <c r="AH192" s="2"/>
      <c r="AI192" s="2"/>
      <c r="AJ192" s="2"/>
      <c r="AK192" s="2"/>
    </row>
    <row r="193" ht="15.75" customHeight="1">
      <c r="A193" s="1321"/>
      <c r="B193" s="31"/>
      <c r="C193" s="31"/>
      <c r="D193" s="2"/>
      <c r="E193" s="11"/>
      <c r="F193" s="11"/>
      <c r="G193" s="2"/>
      <c r="H193" s="2"/>
      <c r="I193" s="2"/>
      <c r="J193" s="2"/>
      <c r="K193" s="11"/>
      <c r="L193" s="11"/>
      <c r="M193" s="11"/>
      <c r="N193" s="11"/>
      <c r="O193" s="2"/>
      <c r="P193" s="2"/>
      <c r="Q193" s="629"/>
      <c r="R193" s="2"/>
      <c r="S193" s="2"/>
      <c r="T193" s="2"/>
      <c r="U193" s="11"/>
      <c r="V193" s="11"/>
      <c r="W193" s="2"/>
      <c r="X193" s="1322"/>
      <c r="Y193" s="2"/>
      <c r="Z193" s="2"/>
      <c r="AA193" s="2"/>
      <c r="AB193" s="2"/>
      <c r="AC193" s="2"/>
      <c r="AD193" s="2"/>
      <c r="AE193" s="2"/>
      <c r="AF193" s="2"/>
      <c r="AG193" s="2"/>
      <c r="AH193" s="2"/>
      <c r="AI193" s="2"/>
      <c r="AJ193" s="2"/>
      <c r="AK193" s="2"/>
    </row>
    <row r="194" ht="15.75" customHeight="1">
      <c r="A194" s="1321"/>
      <c r="B194" s="31"/>
      <c r="C194" s="31"/>
      <c r="D194" s="2"/>
      <c r="E194" s="11"/>
      <c r="F194" s="11"/>
      <c r="G194" s="2"/>
      <c r="H194" s="2"/>
      <c r="I194" s="2"/>
      <c r="J194" s="2"/>
      <c r="K194" s="11"/>
      <c r="L194" s="11"/>
      <c r="M194" s="11"/>
      <c r="N194" s="11"/>
      <c r="O194" s="2"/>
      <c r="P194" s="2"/>
      <c r="Q194" s="629"/>
      <c r="R194" s="2"/>
      <c r="S194" s="2"/>
      <c r="T194" s="2"/>
      <c r="U194" s="11"/>
      <c r="V194" s="11"/>
      <c r="W194" s="2"/>
      <c r="X194" s="1322"/>
      <c r="Y194" s="2"/>
      <c r="Z194" s="2"/>
      <c r="AA194" s="2"/>
      <c r="AB194" s="2"/>
      <c r="AC194" s="2"/>
      <c r="AD194" s="2"/>
      <c r="AE194" s="2"/>
      <c r="AF194" s="2"/>
      <c r="AG194" s="2"/>
      <c r="AH194" s="2"/>
      <c r="AI194" s="2"/>
      <c r="AJ194" s="2"/>
      <c r="AK194" s="2"/>
    </row>
    <row r="195" ht="15.75" customHeight="1">
      <c r="A195" s="1321"/>
      <c r="B195" s="31"/>
      <c r="C195" s="31"/>
      <c r="D195" s="2"/>
      <c r="E195" s="11"/>
      <c r="F195" s="11"/>
      <c r="G195" s="2"/>
      <c r="H195" s="2"/>
      <c r="I195" s="2"/>
      <c r="J195" s="2"/>
      <c r="K195" s="11"/>
      <c r="L195" s="11"/>
      <c r="M195" s="11"/>
      <c r="N195" s="11"/>
      <c r="O195" s="2"/>
      <c r="P195" s="2"/>
      <c r="Q195" s="629"/>
      <c r="R195" s="2"/>
      <c r="S195" s="2"/>
      <c r="T195" s="2"/>
      <c r="U195" s="11"/>
      <c r="V195" s="11"/>
      <c r="W195" s="2"/>
      <c r="X195" s="1322"/>
      <c r="Y195" s="2"/>
      <c r="Z195" s="2"/>
      <c r="AA195" s="2"/>
      <c r="AB195" s="2"/>
      <c r="AC195" s="2"/>
      <c r="AD195" s="2"/>
      <c r="AE195" s="2"/>
      <c r="AF195" s="2"/>
      <c r="AG195" s="2"/>
      <c r="AH195" s="2"/>
      <c r="AI195" s="2"/>
      <c r="AJ195" s="2"/>
      <c r="AK195" s="2"/>
    </row>
    <row r="196" ht="15.75" customHeight="1">
      <c r="A196" s="1321"/>
      <c r="B196" s="31"/>
      <c r="C196" s="31"/>
      <c r="D196" s="2"/>
      <c r="E196" s="11"/>
      <c r="F196" s="11"/>
      <c r="G196" s="2"/>
      <c r="H196" s="2"/>
      <c r="I196" s="2"/>
      <c r="J196" s="2"/>
      <c r="K196" s="11"/>
      <c r="L196" s="11"/>
      <c r="M196" s="11"/>
      <c r="N196" s="11"/>
      <c r="O196" s="2"/>
      <c r="P196" s="2"/>
      <c r="Q196" s="629"/>
      <c r="R196" s="2"/>
      <c r="S196" s="2"/>
      <c r="T196" s="2"/>
      <c r="U196" s="11"/>
      <c r="V196" s="11"/>
      <c r="W196" s="2"/>
      <c r="X196" s="1322"/>
      <c r="Y196" s="2"/>
      <c r="Z196" s="2"/>
      <c r="AA196" s="2"/>
      <c r="AB196" s="2"/>
      <c r="AC196" s="2"/>
      <c r="AD196" s="2"/>
      <c r="AE196" s="2"/>
      <c r="AF196" s="2"/>
      <c r="AG196" s="2"/>
      <c r="AH196" s="2"/>
      <c r="AI196" s="2"/>
      <c r="AJ196" s="2"/>
      <c r="AK196" s="2"/>
    </row>
    <row r="197" ht="15.75" customHeight="1">
      <c r="A197" s="1321"/>
      <c r="B197" s="31"/>
      <c r="C197" s="31"/>
      <c r="D197" s="2"/>
      <c r="E197" s="11"/>
      <c r="F197" s="11"/>
      <c r="G197" s="2"/>
      <c r="H197" s="2"/>
      <c r="I197" s="2"/>
      <c r="J197" s="2"/>
      <c r="K197" s="11"/>
      <c r="L197" s="11"/>
      <c r="M197" s="11"/>
      <c r="N197" s="11"/>
      <c r="O197" s="2"/>
      <c r="P197" s="2"/>
      <c r="Q197" s="629"/>
      <c r="R197" s="2"/>
      <c r="S197" s="2"/>
      <c r="T197" s="2"/>
      <c r="U197" s="11"/>
      <c r="V197" s="11"/>
      <c r="W197" s="2"/>
      <c r="X197" s="1322"/>
      <c r="Y197" s="2"/>
      <c r="Z197" s="2"/>
      <c r="AA197" s="2"/>
      <c r="AB197" s="2"/>
      <c r="AC197" s="2"/>
      <c r="AD197" s="2"/>
      <c r="AE197" s="2"/>
      <c r="AF197" s="2"/>
      <c r="AG197" s="2"/>
      <c r="AH197" s="2"/>
      <c r="AI197" s="2"/>
      <c r="AJ197" s="2"/>
      <c r="AK197" s="2"/>
    </row>
    <row r="198" ht="15.75" customHeight="1">
      <c r="A198" s="1321"/>
      <c r="B198" s="31"/>
      <c r="C198" s="31"/>
      <c r="D198" s="2"/>
      <c r="E198" s="11"/>
      <c r="F198" s="11"/>
      <c r="G198" s="2"/>
      <c r="H198" s="2"/>
      <c r="I198" s="2"/>
      <c r="J198" s="2"/>
      <c r="K198" s="11"/>
      <c r="L198" s="11"/>
      <c r="M198" s="11"/>
      <c r="N198" s="11"/>
      <c r="O198" s="2"/>
      <c r="P198" s="2"/>
      <c r="Q198" s="629"/>
      <c r="R198" s="2"/>
      <c r="S198" s="2"/>
      <c r="T198" s="2"/>
      <c r="U198" s="11"/>
      <c r="V198" s="11"/>
      <c r="W198" s="2"/>
      <c r="X198" s="1322"/>
      <c r="Y198" s="2"/>
      <c r="Z198" s="2"/>
      <c r="AA198" s="2"/>
      <c r="AB198" s="2"/>
      <c r="AC198" s="2"/>
      <c r="AD198" s="2"/>
      <c r="AE198" s="2"/>
      <c r="AF198" s="2"/>
      <c r="AG198" s="2"/>
      <c r="AH198" s="2"/>
      <c r="AI198" s="2"/>
      <c r="AJ198" s="2"/>
      <c r="AK198" s="2"/>
    </row>
    <row r="199" ht="15.75" customHeight="1">
      <c r="A199" s="1321"/>
      <c r="B199" s="31"/>
      <c r="C199" s="31"/>
      <c r="D199" s="2"/>
      <c r="E199" s="11"/>
      <c r="F199" s="11"/>
      <c r="G199" s="2"/>
      <c r="H199" s="2"/>
      <c r="I199" s="2"/>
      <c r="J199" s="2"/>
      <c r="K199" s="11"/>
      <c r="L199" s="11"/>
      <c r="M199" s="11"/>
      <c r="N199" s="11"/>
      <c r="O199" s="2"/>
      <c r="P199" s="2"/>
      <c r="Q199" s="629"/>
      <c r="R199" s="2"/>
      <c r="S199" s="2"/>
      <c r="T199" s="2"/>
      <c r="U199" s="11"/>
      <c r="V199" s="11"/>
      <c r="W199" s="2"/>
      <c r="X199" s="1322"/>
      <c r="Y199" s="2"/>
      <c r="Z199" s="2"/>
      <c r="AA199" s="2"/>
      <c r="AB199" s="2"/>
      <c r="AC199" s="2"/>
      <c r="AD199" s="2"/>
      <c r="AE199" s="2"/>
      <c r="AF199" s="2"/>
      <c r="AG199" s="2"/>
      <c r="AH199" s="2"/>
      <c r="AI199" s="2"/>
      <c r="AJ199" s="2"/>
      <c r="AK199" s="2"/>
    </row>
    <row r="200" ht="15.75" customHeight="1">
      <c r="A200" s="1321"/>
      <c r="B200" s="31"/>
      <c r="C200" s="31"/>
      <c r="D200" s="2"/>
      <c r="E200" s="11"/>
      <c r="F200" s="11"/>
      <c r="G200" s="2"/>
      <c r="H200" s="2"/>
      <c r="I200" s="2"/>
      <c r="J200" s="2"/>
      <c r="K200" s="11"/>
      <c r="L200" s="11"/>
      <c r="M200" s="11"/>
      <c r="N200" s="11"/>
      <c r="O200" s="2"/>
      <c r="P200" s="2"/>
      <c r="Q200" s="629"/>
      <c r="R200" s="2"/>
      <c r="S200" s="2"/>
      <c r="T200" s="2"/>
      <c r="U200" s="11"/>
      <c r="V200" s="11"/>
      <c r="W200" s="2"/>
      <c r="X200" s="1322"/>
      <c r="Y200" s="2"/>
      <c r="Z200" s="2"/>
      <c r="AA200" s="2"/>
      <c r="AB200" s="2"/>
      <c r="AC200" s="2"/>
      <c r="AD200" s="2"/>
      <c r="AE200" s="2"/>
      <c r="AF200" s="2"/>
      <c r="AG200" s="2"/>
      <c r="AH200" s="2"/>
      <c r="AI200" s="2"/>
      <c r="AJ200" s="2"/>
      <c r="AK200" s="2"/>
    </row>
    <row r="201" ht="15.75" customHeight="1">
      <c r="A201" s="1321"/>
      <c r="B201" s="31"/>
      <c r="C201" s="31"/>
      <c r="D201" s="2"/>
      <c r="E201" s="11"/>
      <c r="F201" s="11"/>
      <c r="G201" s="2"/>
      <c r="H201" s="2"/>
      <c r="I201" s="2"/>
      <c r="J201" s="2"/>
      <c r="K201" s="11"/>
      <c r="L201" s="11"/>
      <c r="M201" s="11"/>
      <c r="N201" s="11"/>
      <c r="O201" s="2"/>
      <c r="P201" s="2"/>
      <c r="Q201" s="629"/>
      <c r="R201" s="2"/>
      <c r="S201" s="2"/>
      <c r="T201" s="2"/>
      <c r="U201" s="11"/>
      <c r="V201" s="11"/>
      <c r="W201" s="2"/>
      <c r="X201" s="1322"/>
      <c r="Y201" s="2"/>
      <c r="Z201" s="2"/>
      <c r="AA201" s="2"/>
      <c r="AB201" s="2"/>
      <c r="AC201" s="2"/>
      <c r="AD201" s="2"/>
      <c r="AE201" s="2"/>
      <c r="AF201" s="2"/>
      <c r="AG201" s="2"/>
      <c r="AH201" s="2"/>
      <c r="AI201" s="2"/>
      <c r="AJ201" s="2"/>
      <c r="AK201" s="2"/>
    </row>
    <row r="202" ht="15.75" customHeight="1">
      <c r="A202" s="1321"/>
      <c r="B202" s="31"/>
      <c r="C202" s="31"/>
      <c r="D202" s="2"/>
      <c r="E202" s="11"/>
      <c r="F202" s="11"/>
      <c r="G202" s="2"/>
      <c r="H202" s="2"/>
      <c r="I202" s="2"/>
      <c r="J202" s="2"/>
      <c r="K202" s="11"/>
      <c r="L202" s="11"/>
      <c r="M202" s="11"/>
      <c r="N202" s="11"/>
      <c r="O202" s="2"/>
      <c r="P202" s="2"/>
      <c r="Q202" s="629"/>
      <c r="R202" s="2"/>
      <c r="S202" s="2"/>
      <c r="T202" s="2"/>
      <c r="U202" s="11"/>
      <c r="V202" s="11"/>
      <c r="W202" s="2"/>
      <c r="X202" s="1322"/>
      <c r="Y202" s="2"/>
      <c r="Z202" s="2"/>
      <c r="AA202" s="2"/>
      <c r="AB202" s="2"/>
      <c r="AC202" s="2"/>
      <c r="AD202" s="2"/>
      <c r="AE202" s="2"/>
      <c r="AF202" s="2"/>
      <c r="AG202" s="2"/>
      <c r="AH202" s="2"/>
      <c r="AI202" s="2"/>
      <c r="AJ202" s="2"/>
      <c r="AK202" s="2"/>
    </row>
    <row r="203" ht="15.75" customHeight="1">
      <c r="A203" s="1321"/>
      <c r="B203" s="31"/>
      <c r="C203" s="31"/>
      <c r="D203" s="2"/>
      <c r="E203" s="11"/>
      <c r="F203" s="11"/>
      <c r="G203" s="2"/>
      <c r="H203" s="2"/>
      <c r="I203" s="2"/>
      <c r="J203" s="2"/>
      <c r="K203" s="11"/>
      <c r="L203" s="11"/>
      <c r="M203" s="11"/>
      <c r="N203" s="11"/>
      <c r="O203" s="2"/>
      <c r="P203" s="2"/>
      <c r="Q203" s="629"/>
      <c r="R203" s="2"/>
      <c r="S203" s="2"/>
      <c r="T203" s="2"/>
      <c r="U203" s="11"/>
      <c r="V203" s="11"/>
      <c r="W203" s="2"/>
      <c r="X203" s="1322"/>
      <c r="Y203" s="2"/>
      <c r="Z203" s="2"/>
      <c r="AA203" s="2"/>
      <c r="AB203" s="2"/>
      <c r="AC203" s="2"/>
      <c r="AD203" s="2"/>
      <c r="AE203" s="2"/>
      <c r="AF203" s="2"/>
      <c r="AG203" s="2"/>
      <c r="AH203" s="2"/>
      <c r="AI203" s="2"/>
      <c r="AJ203" s="2"/>
      <c r="AK203" s="2"/>
    </row>
    <row r="204" ht="15.75" customHeight="1">
      <c r="A204" s="1321"/>
      <c r="B204" s="31"/>
      <c r="C204" s="31"/>
      <c r="D204" s="2"/>
      <c r="E204" s="11"/>
      <c r="F204" s="11"/>
      <c r="G204" s="2"/>
      <c r="H204" s="2"/>
      <c r="I204" s="2"/>
      <c r="J204" s="2"/>
      <c r="K204" s="11"/>
      <c r="L204" s="11"/>
      <c r="M204" s="11"/>
      <c r="N204" s="11"/>
      <c r="O204" s="2"/>
      <c r="P204" s="2"/>
      <c r="Q204" s="629"/>
      <c r="R204" s="2"/>
      <c r="S204" s="2"/>
      <c r="T204" s="2"/>
      <c r="U204" s="11"/>
      <c r="V204" s="11"/>
      <c r="W204" s="2"/>
      <c r="X204" s="1322"/>
      <c r="Y204" s="2"/>
      <c r="Z204" s="2"/>
      <c r="AA204" s="2"/>
      <c r="AB204" s="2"/>
      <c r="AC204" s="2"/>
      <c r="AD204" s="2"/>
      <c r="AE204" s="2"/>
      <c r="AF204" s="2"/>
      <c r="AG204" s="2"/>
      <c r="AH204" s="2"/>
      <c r="AI204" s="2"/>
      <c r="AJ204" s="2"/>
      <c r="AK204" s="2"/>
    </row>
    <row r="205" ht="15.75" customHeight="1">
      <c r="A205" s="1321"/>
      <c r="B205" s="31"/>
      <c r="C205" s="31"/>
      <c r="D205" s="2"/>
      <c r="E205" s="11"/>
      <c r="F205" s="11"/>
      <c r="G205" s="2"/>
      <c r="H205" s="2"/>
      <c r="I205" s="2"/>
      <c r="J205" s="2"/>
      <c r="K205" s="11"/>
      <c r="L205" s="11"/>
      <c r="M205" s="11"/>
      <c r="N205" s="11"/>
      <c r="O205" s="2"/>
      <c r="P205" s="2"/>
      <c r="Q205" s="629"/>
      <c r="R205" s="2"/>
      <c r="S205" s="2"/>
      <c r="T205" s="2"/>
      <c r="U205" s="11"/>
      <c r="V205" s="11"/>
      <c r="W205" s="2"/>
      <c r="X205" s="1322"/>
      <c r="Y205" s="2"/>
      <c r="Z205" s="2"/>
      <c r="AA205" s="2"/>
      <c r="AB205" s="2"/>
      <c r="AC205" s="2"/>
      <c r="AD205" s="2"/>
      <c r="AE205" s="2"/>
      <c r="AF205" s="2"/>
      <c r="AG205" s="2"/>
      <c r="AH205" s="2"/>
      <c r="AI205" s="2"/>
      <c r="AJ205" s="2"/>
      <c r="AK205" s="2"/>
    </row>
    <row r="206" ht="15.75" customHeight="1">
      <c r="A206" s="1321"/>
      <c r="B206" s="31"/>
      <c r="C206" s="31"/>
      <c r="D206" s="2"/>
      <c r="E206" s="11"/>
      <c r="F206" s="11"/>
      <c r="G206" s="2"/>
      <c r="H206" s="2"/>
      <c r="I206" s="2"/>
      <c r="J206" s="2"/>
      <c r="K206" s="11"/>
      <c r="L206" s="11"/>
      <c r="M206" s="11"/>
      <c r="N206" s="11"/>
      <c r="O206" s="2"/>
      <c r="P206" s="2"/>
      <c r="Q206" s="629"/>
      <c r="R206" s="2"/>
      <c r="S206" s="2"/>
      <c r="T206" s="2"/>
      <c r="U206" s="11"/>
      <c r="V206" s="11"/>
      <c r="W206" s="2"/>
      <c r="X206" s="1322"/>
      <c r="Y206" s="2"/>
      <c r="Z206" s="2"/>
      <c r="AA206" s="2"/>
      <c r="AB206" s="2"/>
      <c r="AC206" s="2"/>
      <c r="AD206" s="2"/>
      <c r="AE206" s="2"/>
      <c r="AF206" s="2"/>
      <c r="AG206" s="2"/>
      <c r="AH206" s="2"/>
      <c r="AI206" s="2"/>
      <c r="AJ206" s="2"/>
      <c r="AK206" s="2"/>
    </row>
    <row r="207" ht="15.75" customHeight="1">
      <c r="A207" s="1321"/>
      <c r="B207" s="31"/>
      <c r="C207" s="31"/>
      <c r="D207" s="2"/>
      <c r="E207" s="11"/>
      <c r="F207" s="11"/>
      <c r="G207" s="2"/>
      <c r="H207" s="2"/>
      <c r="I207" s="2"/>
      <c r="J207" s="2"/>
      <c r="K207" s="11"/>
      <c r="L207" s="11"/>
      <c r="M207" s="11"/>
      <c r="N207" s="11"/>
      <c r="O207" s="2"/>
      <c r="P207" s="2"/>
      <c r="Q207" s="629"/>
      <c r="R207" s="2"/>
      <c r="S207" s="2"/>
      <c r="T207" s="2"/>
      <c r="U207" s="11"/>
      <c r="V207" s="11"/>
      <c r="W207" s="2"/>
      <c r="X207" s="1322"/>
      <c r="Y207" s="2"/>
      <c r="Z207" s="2"/>
      <c r="AA207" s="2"/>
      <c r="AB207" s="2"/>
      <c r="AC207" s="2"/>
      <c r="AD207" s="2"/>
      <c r="AE207" s="2"/>
      <c r="AF207" s="2"/>
      <c r="AG207" s="2"/>
      <c r="AH207" s="2"/>
      <c r="AI207" s="2"/>
      <c r="AJ207" s="2"/>
      <c r="AK207" s="2"/>
    </row>
    <row r="208" ht="15.75" customHeight="1">
      <c r="A208" s="1321"/>
      <c r="B208" s="31"/>
      <c r="C208" s="31"/>
      <c r="D208" s="2"/>
      <c r="E208" s="11"/>
      <c r="F208" s="11"/>
      <c r="G208" s="2"/>
      <c r="H208" s="2"/>
      <c r="I208" s="2"/>
      <c r="J208" s="2"/>
      <c r="K208" s="11"/>
      <c r="L208" s="11"/>
      <c r="M208" s="11"/>
      <c r="N208" s="11"/>
      <c r="O208" s="2"/>
      <c r="P208" s="2"/>
      <c r="Q208" s="629"/>
      <c r="R208" s="2"/>
      <c r="S208" s="2"/>
      <c r="T208" s="2"/>
      <c r="U208" s="11"/>
      <c r="V208" s="11"/>
      <c r="W208" s="2"/>
      <c r="X208" s="1322"/>
      <c r="Y208" s="2"/>
      <c r="Z208" s="2"/>
      <c r="AA208" s="2"/>
      <c r="AB208" s="2"/>
      <c r="AC208" s="2"/>
      <c r="AD208" s="2"/>
      <c r="AE208" s="2"/>
      <c r="AF208" s="2"/>
      <c r="AG208" s="2"/>
      <c r="AH208" s="2"/>
      <c r="AI208" s="2"/>
      <c r="AJ208" s="2"/>
      <c r="AK208" s="2"/>
    </row>
    <row r="209" ht="15.75" customHeight="1">
      <c r="A209" s="1321"/>
      <c r="B209" s="31"/>
      <c r="C209" s="31"/>
      <c r="D209" s="2"/>
      <c r="E209" s="11"/>
      <c r="F209" s="11"/>
      <c r="G209" s="2"/>
      <c r="H209" s="2"/>
      <c r="I209" s="2"/>
      <c r="J209" s="2"/>
      <c r="K209" s="11"/>
      <c r="L209" s="11"/>
      <c r="M209" s="11"/>
      <c r="N209" s="11"/>
      <c r="O209" s="2"/>
      <c r="P209" s="2"/>
      <c r="Q209" s="629"/>
      <c r="R209" s="2"/>
      <c r="S209" s="2"/>
      <c r="T209" s="2"/>
      <c r="U209" s="11"/>
      <c r="V209" s="11"/>
      <c r="W209" s="2"/>
      <c r="X209" s="1322"/>
      <c r="Y209" s="2"/>
      <c r="Z209" s="2"/>
      <c r="AA209" s="2"/>
      <c r="AB209" s="2"/>
      <c r="AC209" s="2"/>
      <c r="AD209" s="2"/>
      <c r="AE209" s="2"/>
      <c r="AF209" s="2"/>
      <c r="AG209" s="2"/>
      <c r="AH209" s="2"/>
      <c r="AI209" s="2"/>
      <c r="AJ209" s="2"/>
      <c r="AK209" s="2"/>
    </row>
    <row r="210" ht="15.75" customHeight="1">
      <c r="A210" s="1321"/>
      <c r="B210" s="31"/>
      <c r="C210" s="31"/>
      <c r="D210" s="2"/>
      <c r="E210" s="11"/>
      <c r="F210" s="11"/>
      <c r="G210" s="2"/>
      <c r="H210" s="2"/>
      <c r="I210" s="2"/>
      <c r="J210" s="2"/>
      <c r="K210" s="11"/>
      <c r="L210" s="11"/>
      <c r="M210" s="11"/>
      <c r="N210" s="11"/>
      <c r="O210" s="2"/>
      <c r="P210" s="2"/>
      <c r="Q210" s="629"/>
      <c r="R210" s="2"/>
      <c r="S210" s="2"/>
      <c r="T210" s="2"/>
      <c r="U210" s="11"/>
      <c r="V210" s="11"/>
      <c r="W210" s="2"/>
      <c r="X210" s="1322"/>
      <c r="Y210" s="2"/>
      <c r="Z210" s="2"/>
      <c r="AA210" s="2"/>
      <c r="AB210" s="2"/>
      <c r="AC210" s="2"/>
      <c r="AD210" s="2"/>
      <c r="AE210" s="2"/>
      <c r="AF210" s="2"/>
      <c r="AG210" s="2"/>
      <c r="AH210" s="2"/>
      <c r="AI210" s="2"/>
      <c r="AJ210" s="2"/>
      <c r="AK210" s="2"/>
    </row>
    <row r="211" ht="15.75" customHeight="1">
      <c r="A211" s="1321"/>
      <c r="B211" s="31"/>
      <c r="C211" s="31"/>
      <c r="D211" s="2"/>
      <c r="E211" s="11"/>
      <c r="F211" s="11"/>
      <c r="G211" s="2"/>
      <c r="H211" s="2"/>
      <c r="I211" s="2"/>
      <c r="J211" s="2"/>
      <c r="K211" s="11"/>
      <c r="L211" s="11"/>
      <c r="M211" s="11"/>
      <c r="N211" s="11"/>
      <c r="O211" s="2"/>
      <c r="P211" s="2"/>
      <c r="Q211" s="629"/>
      <c r="R211" s="2"/>
      <c r="S211" s="2"/>
      <c r="T211" s="2"/>
      <c r="U211" s="11"/>
      <c r="V211" s="11"/>
      <c r="W211" s="2"/>
      <c r="X211" s="1322"/>
      <c r="Y211" s="2"/>
      <c r="Z211" s="2"/>
      <c r="AA211" s="2"/>
      <c r="AB211" s="2"/>
      <c r="AC211" s="2"/>
      <c r="AD211" s="2"/>
      <c r="AE211" s="2"/>
      <c r="AF211" s="2"/>
      <c r="AG211" s="2"/>
      <c r="AH211" s="2"/>
      <c r="AI211" s="2"/>
      <c r="AJ211" s="2"/>
      <c r="AK211" s="2"/>
    </row>
    <row r="212" ht="15.75" customHeight="1">
      <c r="A212" s="1321"/>
      <c r="B212" s="31"/>
      <c r="C212" s="31"/>
      <c r="D212" s="2"/>
      <c r="E212" s="11"/>
      <c r="F212" s="11"/>
      <c r="G212" s="2"/>
      <c r="H212" s="2"/>
      <c r="I212" s="2"/>
      <c r="J212" s="2"/>
      <c r="K212" s="11"/>
      <c r="L212" s="11"/>
      <c r="M212" s="11"/>
      <c r="N212" s="11"/>
      <c r="O212" s="2"/>
      <c r="P212" s="2"/>
      <c r="Q212" s="629"/>
      <c r="R212" s="2"/>
      <c r="S212" s="2"/>
      <c r="T212" s="2"/>
      <c r="U212" s="11"/>
      <c r="V212" s="11"/>
      <c r="W212" s="2"/>
      <c r="X212" s="1322"/>
      <c r="Y212" s="2"/>
      <c r="Z212" s="2"/>
      <c r="AA212" s="2"/>
      <c r="AB212" s="2"/>
      <c r="AC212" s="2"/>
      <c r="AD212" s="2"/>
      <c r="AE212" s="2"/>
      <c r="AF212" s="2"/>
      <c r="AG212" s="2"/>
      <c r="AH212" s="2"/>
      <c r="AI212" s="2"/>
      <c r="AJ212" s="2"/>
      <c r="AK212" s="2"/>
    </row>
    <row r="213" ht="15.75" customHeight="1">
      <c r="A213" s="1321"/>
      <c r="B213" s="31"/>
      <c r="C213" s="31"/>
      <c r="D213" s="2"/>
      <c r="E213" s="11"/>
      <c r="F213" s="11"/>
      <c r="G213" s="2"/>
      <c r="H213" s="2"/>
      <c r="I213" s="2"/>
      <c r="J213" s="2"/>
      <c r="K213" s="11"/>
      <c r="L213" s="11"/>
      <c r="M213" s="11"/>
      <c r="N213" s="11"/>
      <c r="O213" s="2"/>
      <c r="P213" s="2"/>
      <c r="Q213" s="629"/>
      <c r="R213" s="2"/>
      <c r="S213" s="2"/>
      <c r="T213" s="2"/>
      <c r="U213" s="11"/>
      <c r="V213" s="11"/>
      <c r="W213" s="2"/>
      <c r="X213" s="1322"/>
      <c r="Y213" s="2"/>
      <c r="Z213" s="2"/>
      <c r="AA213" s="2"/>
      <c r="AB213" s="2"/>
      <c r="AC213" s="2"/>
      <c r="AD213" s="2"/>
      <c r="AE213" s="2"/>
      <c r="AF213" s="2"/>
      <c r="AG213" s="2"/>
      <c r="AH213" s="2"/>
      <c r="AI213" s="2"/>
      <c r="AJ213" s="2"/>
      <c r="AK213" s="2"/>
    </row>
    <row r="214" ht="15.75" customHeight="1">
      <c r="A214" s="1321"/>
      <c r="B214" s="31"/>
      <c r="C214" s="31"/>
      <c r="D214" s="2"/>
      <c r="E214" s="11"/>
      <c r="F214" s="11"/>
      <c r="G214" s="2"/>
      <c r="H214" s="2"/>
      <c r="I214" s="2"/>
      <c r="J214" s="2"/>
      <c r="K214" s="11"/>
      <c r="L214" s="11"/>
      <c r="M214" s="11"/>
      <c r="N214" s="11"/>
      <c r="O214" s="2"/>
      <c r="P214" s="2"/>
      <c r="Q214" s="629"/>
      <c r="R214" s="2"/>
      <c r="S214" s="2"/>
      <c r="T214" s="2"/>
      <c r="U214" s="11"/>
      <c r="V214" s="11"/>
      <c r="W214" s="2"/>
      <c r="X214" s="1322"/>
      <c r="Y214" s="2"/>
      <c r="Z214" s="2"/>
      <c r="AA214" s="2"/>
      <c r="AB214" s="2"/>
      <c r="AC214" s="2"/>
      <c r="AD214" s="2"/>
      <c r="AE214" s="2"/>
      <c r="AF214" s="2"/>
      <c r="AG214" s="2"/>
      <c r="AH214" s="2"/>
      <c r="AI214" s="2"/>
      <c r="AJ214" s="2"/>
      <c r="AK214" s="2"/>
    </row>
    <row r="215" ht="15.75" customHeight="1">
      <c r="A215" s="1321"/>
      <c r="B215" s="31"/>
      <c r="C215" s="31"/>
      <c r="D215" s="2"/>
      <c r="E215" s="11"/>
      <c r="F215" s="11"/>
      <c r="G215" s="2"/>
      <c r="H215" s="2"/>
      <c r="I215" s="2"/>
      <c r="J215" s="2"/>
      <c r="K215" s="11"/>
      <c r="L215" s="11"/>
      <c r="M215" s="11"/>
      <c r="N215" s="11"/>
      <c r="O215" s="2"/>
      <c r="P215" s="2"/>
      <c r="Q215" s="629"/>
      <c r="R215" s="2"/>
      <c r="S215" s="2"/>
      <c r="T215" s="2"/>
      <c r="U215" s="11"/>
      <c r="V215" s="11"/>
      <c r="W215" s="2"/>
      <c r="X215" s="1322"/>
      <c r="Y215" s="2"/>
      <c r="Z215" s="2"/>
      <c r="AA215" s="2"/>
      <c r="AB215" s="2"/>
      <c r="AC215" s="2"/>
      <c r="AD215" s="2"/>
      <c r="AE215" s="2"/>
      <c r="AF215" s="2"/>
      <c r="AG215" s="2"/>
      <c r="AH215" s="2"/>
      <c r="AI215" s="2"/>
      <c r="AJ215" s="2"/>
      <c r="AK215" s="2"/>
    </row>
    <row r="216" ht="15.75" customHeight="1">
      <c r="A216" s="1321"/>
      <c r="B216" s="31"/>
      <c r="C216" s="31"/>
      <c r="D216" s="2"/>
      <c r="E216" s="11"/>
      <c r="F216" s="11"/>
      <c r="G216" s="2"/>
      <c r="H216" s="2"/>
      <c r="I216" s="2"/>
      <c r="J216" s="2"/>
      <c r="K216" s="11"/>
      <c r="L216" s="11"/>
      <c r="M216" s="11"/>
      <c r="N216" s="11"/>
      <c r="O216" s="2"/>
      <c r="P216" s="2"/>
      <c r="Q216" s="629"/>
      <c r="R216" s="2"/>
      <c r="S216" s="2"/>
      <c r="T216" s="2"/>
      <c r="U216" s="11"/>
      <c r="V216" s="11"/>
      <c r="W216" s="2"/>
      <c r="X216" s="1322"/>
      <c r="Y216" s="2"/>
      <c r="Z216" s="2"/>
      <c r="AA216" s="2"/>
      <c r="AB216" s="2"/>
      <c r="AC216" s="2"/>
      <c r="AD216" s="2"/>
      <c r="AE216" s="2"/>
      <c r="AF216" s="2"/>
      <c r="AG216" s="2"/>
      <c r="AH216" s="2"/>
      <c r="AI216" s="2"/>
      <c r="AJ216" s="2"/>
      <c r="AK216" s="2"/>
    </row>
    <row r="217" ht="15.75" customHeight="1">
      <c r="A217" s="1321"/>
      <c r="B217" s="31"/>
      <c r="C217" s="31"/>
      <c r="D217" s="2"/>
      <c r="E217" s="11"/>
      <c r="F217" s="11"/>
      <c r="G217" s="2"/>
      <c r="H217" s="2"/>
      <c r="I217" s="2"/>
      <c r="J217" s="2"/>
      <c r="K217" s="11"/>
      <c r="L217" s="11"/>
      <c r="M217" s="11"/>
      <c r="N217" s="11"/>
      <c r="O217" s="2"/>
      <c r="P217" s="2"/>
      <c r="Q217" s="629"/>
      <c r="R217" s="2"/>
      <c r="S217" s="2"/>
      <c r="T217" s="2"/>
      <c r="U217" s="11"/>
      <c r="V217" s="11"/>
      <c r="W217" s="2"/>
      <c r="X217" s="1322"/>
      <c r="Y217" s="2"/>
      <c r="Z217" s="2"/>
      <c r="AA217" s="2"/>
      <c r="AB217" s="2"/>
      <c r="AC217" s="2"/>
      <c r="AD217" s="2"/>
      <c r="AE217" s="2"/>
      <c r="AF217" s="2"/>
      <c r="AG217" s="2"/>
      <c r="AH217" s="2"/>
      <c r="AI217" s="2"/>
      <c r="AJ217" s="2"/>
      <c r="AK217" s="2"/>
    </row>
    <row r="218" ht="15.75" customHeight="1">
      <c r="A218" s="1321"/>
      <c r="B218" s="31"/>
      <c r="C218" s="31"/>
      <c r="D218" s="2"/>
      <c r="E218" s="11"/>
      <c r="F218" s="11"/>
      <c r="G218" s="2"/>
      <c r="H218" s="2"/>
      <c r="I218" s="2"/>
      <c r="J218" s="2"/>
      <c r="K218" s="11"/>
      <c r="L218" s="11"/>
      <c r="M218" s="11"/>
      <c r="N218" s="11"/>
      <c r="O218" s="2"/>
      <c r="P218" s="2"/>
      <c r="Q218" s="629"/>
      <c r="R218" s="2"/>
      <c r="S218" s="2"/>
      <c r="T218" s="2"/>
      <c r="U218" s="11"/>
      <c r="V218" s="11"/>
      <c r="W218" s="2"/>
      <c r="X218" s="1322"/>
      <c r="Y218" s="2"/>
      <c r="Z218" s="2"/>
      <c r="AA218" s="2"/>
      <c r="AB218" s="2"/>
      <c r="AC218" s="2"/>
      <c r="AD218" s="2"/>
      <c r="AE218" s="2"/>
      <c r="AF218" s="2"/>
      <c r="AG218" s="2"/>
      <c r="AH218" s="2"/>
      <c r="AI218" s="2"/>
      <c r="AJ218" s="2"/>
      <c r="AK218" s="2"/>
    </row>
    <row r="219" ht="15.75" customHeight="1">
      <c r="A219" s="1321"/>
      <c r="B219" s="31"/>
      <c r="C219" s="31"/>
      <c r="D219" s="2"/>
      <c r="E219" s="11"/>
      <c r="F219" s="11"/>
      <c r="G219" s="2"/>
      <c r="H219" s="2"/>
      <c r="I219" s="2"/>
      <c r="J219" s="2"/>
      <c r="K219" s="11"/>
      <c r="L219" s="11"/>
      <c r="M219" s="11"/>
      <c r="N219" s="11"/>
      <c r="O219" s="2"/>
      <c r="P219" s="2"/>
      <c r="Q219" s="629"/>
      <c r="R219" s="2"/>
      <c r="S219" s="2"/>
      <c r="T219" s="2"/>
      <c r="U219" s="11"/>
      <c r="V219" s="11"/>
      <c r="W219" s="2"/>
      <c r="X219" s="1322"/>
      <c r="Y219" s="2"/>
      <c r="Z219" s="2"/>
      <c r="AA219" s="2"/>
      <c r="AB219" s="2"/>
      <c r="AC219" s="2"/>
      <c r="AD219" s="2"/>
      <c r="AE219" s="2"/>
      <c r="AF219" s="2"/>
      <c r="AG219" s="2"/>
      <c r="AH219" s="2"/>
      <c r="AI219" s="2"/>
      <c r="AJ219" s="2"/>
      <c r="AK219" s="2"/>
    </row>
    <row r="220" ht="15.75" customHeight="1">
      <c r="A220" s="1321"/>
      <c r="B220" s="31"/>
      <c r="C220" s="31"/>
      <c r="D220" s="2"/>
      <c r="E220" s="11"/>
      <c r="F220" s="11"/>
      <c r="G220" s="2"/>
      <c r="H220" s="2"/>
      <c r="I220" s="2"/>
      <c r="J220" s="2"/>
      <c r="K220" s="11"/>
      <c r="L220" s="11"/>
      <c r="M220" s="11"/>
      <c r="N220" s="11"/>
      <c r="O220" s="2"/>
      <c r="P220" s="2"/>
      <c r="Q220" s="629"/>
      <c r="R220" s="2"/>
      <c r="S220" s="2"/>
      <c r="T220" s="2"/>
      <c r="U220" s="11"/>
      <c r="V220" s="11"/>
      <c r="W220" s="2"/>
      <c r="X220" s="1322"/>
      <c r="Y220" s="2"/>
      <c r="Z220" s="2"/>
      <c r="AA220" s="2"/>
      <c r="AB220" s="2"/>
      <c r="AC220" s="2"/>
      <c r="AD220" s="2"/>
      <c r="AE220" s="2"/>
      <c r="AF220" s="2"/>
      <c r="AG220" s="2"/>
      <c r="AH220" s="2"/>
      <c r="AI220" s="2"/>
      <c r="AJ220" s="2"/>
      <c r="AK220" s="2"/>
    </row>
    <row r="221" ht="15.75" customHeight="1">
      <c r="A221" s="1321"/>
      <c r="B221" s="31"/>
      <c r="C221" s="31"/>
      <c r="D221" s="2"/>
      <c r="E221" s="11"/>
      <c r="F221" s="11"/>
      <c r="G221" s="2"/>
      <c r="H221" s="2"/>
      <c r="I221" s="2"/>
      <c r="J221" s="2"/>
      <c r="K221" s="11"/>
      <c r="L221" s="11"/>
      <c r="M221" s="11"/>
      <c r="N221" s="11"/>
      <c r="O221" s="2"/>
      <c r="P221" s="2"/>
      <c r="Q221" s="629"/>
      <c r="R221" s="2"/>
      <c r="S221" s="2"/>
      <c r="T221" s="2"/>
      <c r="U221" s="11"/>
      <c r="V221" s="11"/>
      <c r="W221" s="2"/>
      <c r="X221" s="1322"/>
      <c r="Y221" s="2"/>
      <c r="Z221" s="2"/>
      <c r="AA221" s="2"/>
      <c r="AB221" s="2"/>
      <c r="AC221" s="2"/>
      <c r="AD221" s="2"/>
      <c r="AE221" s="2"/>
      <c r="AF221" s="2"/>
      <c r="AG221" s="2"/>
      <c r="AH221" s="2"/>
      <c r="AI221" s="2"/>
      <c r="AJ221" s="2"/>
      <c r="AK221" s="2"/>
    </row>
    <row r="222" ht="15.75" customHeight="1">
      <c r="A222" s="1321"/>
      <c r="B222" s="31"/>
      <c r="C222" s="31"/>
      <c r="D222" s="2"/>
      <c r="E222" s="11"/>
      <c r="F222" s="11"/>
      <c r="G222" s="2"/>
      <c r="H222" s="2"/>
      <c r="I222" s="2"/>
      <c r="J222" s="2"/>
      <c r="K222" s="11"/>
      <c r="L222" s="11"/>
      <c r="M222" s="11"/>
      <c r="N222" s="11"/>
      <c r="O222" s="2"/>
      <c r="P222" s="2"/>
      <c r="Q222" s="629"/>
      <c r="R222" s="2"/>
      <c r="S222" s="2"/>
      <c r="T222" s="2"/>
      <c r="U222" s="11"/>
      <c r="V222" s="11"/>
      <c r="W222" s="2"/>
      <c r="X222" s="1322"/>
      <c r="Y222" s="2"/>
      <c r="Z222" s="2"/>
      <c r="AA222" s="2"/>
      <c r="AB222" s="2"/>
      <c r="AC222" s="2"/>
      <c r="AD222" s="2"/>
      <c r="AE222" s="2"/>
      <c r="AF222" s="2"/>
      <c r="AG222" s="2"/>
      <c r="AH222" s="2"/>
      <c r="AI222" s="2"/>
      <c r="AJ222" s="2"/>
      <c r="AK222" s="2"/>
    </row>
    <row r="223" ht="15.75" customHeight="1">
      <c r="A223" s="1321"/>
      <c r="B223" s="31"/>
      <c r="C223" s="31"/>
      <c r="D223" s="2"/>
      <c r="E223" s="11"/>
      <c r="F223" s="11"/>
      <c r="G223" s="2"/>
      <c r="H223" s="2"/>
      <c r="I223" s="2"/>
      <c r="J223" s="2"/>
      <c r="K223" s="11"/>
      <c r="L223" s="11"/>
      <c r="M223" s="11"/>
      <c r="N223" s="11"/>
      <c r="O223" s="2"/>
      <c r="P223" s="2"/>
      <c r="Q223" s="629"/>
      <c r="R223" s="2"/>
      <c r="S223" s="2"/>
      <c r="T223" s="2"/>
      <c r="U223" s="11"/>
      <c r="V223" s="11"/>
      <c r="W223" s="2"/>
      <c r="X223" s="1322"/>
      <c r="Y223" s="2"/>
      <c r="Z223" s="2"/>
      <c r="AA223" s="2"/>
      <c r="AB223" s="2"/>
      <c r="AC223" s="2"/>
      <c r="AD223" s="2"/>
      <c r="AE223" s="2"/>
      <c r="AF223" s="2"/>
      <c r="AG223" s="2"/>
      <c r="AH223" s="2"/>
      <c r="AI223" s="2"/>
      <c r="AJ223" s="2"/>
      <c r="AK223" s="2"/>
    </row>
    <row r="224" ht="15.75" customHeight="1">
      <c r="A224" s="1321"/>
      <c r="B224" s="31"/>
      <c r="C224" s="31"/>
      <c r="D224" s="2"/>
      <c r="E224" s="11"/>
      <c r="F224" s="11"/>
      <c r="G224" s="2"/>
      <c r="H224" s="2"/>
      <c r="I224" s="2"/>
      <c r="J224" s="2"/>
      <c r="K224" s="11"/>
      <c r="L224" s="11"/>
      <c r="M224" s="11"/>
      <c r="N224" s="11"/>
      <c r="O224" s="2"/>
      <c r="P224" s="2"/>
      <c r="Q224" s="629"/>
      <c r="R224" s="2"/>
      <c r="S224" s="2"/>
      <c r="T224" s="2"/>
      <c r="U224" s="11"/>
      <c r="V224" s="11"/>
      <c r="W224" s="2"/>
      <c r="X224" s="1322"/>
      <c r="Y224" s="2"/>
      <c r="Z224" s="2"/>
      <c r="AA224" s="2"/>
      <c r="AB224" s="2"/>
      <c r="AC224" s="2"/>
      <c r="AD224" s="2"/>
      <c r="AE224" s="2"/>
      <c r="AF224" s="2"/>
      <c r="AG224" s="2"/>
      <c r="AH224" s="2"/>
      <c r="AI224" s="2"/>
      <c r="AJ224" s="2"/>
      <c r="AK224" s="2"/>
    </row>
    <row r="225" ht="15.75" customHeight="1">
      <c r="A225" s="1321"/>
      <c r="B225" s="31"/>
      <c r="C225" s="31"/>
      <c r="D225" s="2"/>
      <c r="E225" s="11"/>
      <c r="F225" s="11"/>
      <c r="G225" s="2"/>
      <c r="H225" s="2"/>
      <c r="I225" s="2"/>
      <c r="J225" s="2"/>
      <c r="K225" s="11"/>
      <c r="L225" s="11"/>
      <c r="M225" s="11"/>
      <c r="N225" s="11"/>
      <c r="O225" s="2"/>
      <c r="P225" s="2"/>
      <c r="Q225" s="629"/>
      <c r="R225" s="2"/>
      <c r="S225" s="2"/>
      <c r="T225" s="2"/>
      <c r="U225" s="11"/>
      <c r="V225" s="11"/>
      <c r="W225" s="2"/>
      <c r="X225" s="1322"/>
      <c r="Y225" s="2"/>
      <c r="Z225" s="2"/>
      <c r="AA225" s="2"/>
      <c r="AB225" s="2"/>
      <c r="AC225" s="2"/>
      <c r="AD225" s="2"/>
      <c r="AE225" s="2"/>
      <c r="AF225" s="2"/>
      <c r="AG225" s="2"/>
      <c r="AH225" s="2"/>
      <c r="AI225" s="2"/>
      <c r="AJ225" s="2"/>
      <c r="AK225" s="2"/>
    </row>
    <row r="226" ht="15.75" customHeight="1">
      <c r="A226" s="1321"/>
      <c r="B226" s="31"/>
      <c r="C226" s="31"/>
      <c r="D226" s="2"/>
      <c r="E226" s="11"/>
      <c r="F226" s="11"/>
      <c r="G226" s="2"/>
      <c r="H226" s="2"/>
      <c r="I226" s="2"/>
      <c r="J226" s="2"/>
      <c r="K226" s="11"/>
      <c r="L226" s="11"/>
      <c r="M226" s="11"/>
      <c r="N226" s="11"/>
      <c r="O226" s="2"/>
      <c r="P226" s="2"/>
      <c r="Q226" s="629"/>
      <c r="R226" s="2"/>
      <c r="S226" s="2"/>
      <c r="T226" s="2"/>
      <c r="U226" s="11"/>
      <c r="V226" s="11"/>
      <c r="W226" s="2"/>
      <c r="X226" s="1322"/>
      <c r="Y226" s="2"/>
      <c r="Z226" s="2"/>
      <c r="AA226" s="2"/>
      <c r="AB226" s="2"/>
      <c r="AC226" s="2"/>
      <c r="AD226" s="2"/>
      <c r="AE226" s="2"/>
      <c r="AF226" s="2"/>
      <c r="AG226" s="2"/>
      <c r="AH226" s="2"/>
      <c r="AI226" s="2"/>
      <c r="AJ226" s="2"/>
      <c r="AK226" s="2"/>
    </row>
    <row r="227" ht="15.75" customHeight="1">
      <c r="A227" s="1321"/>
      <c r="B227" s="31"/>
      <c r="C227" s="31"/>
      <c r="D227" s="2"/>
      <c r="E227" s="11"/>
      <c r="F227" s="11"/>
      <c r="G227" s="2"/>
      <c r="H227" s="2"/>
      <c r="I227" s="2"/>
      <c r="J227" s="2"/>
      <c r="K227" s="11"/>
      <c r="L227" s="11"/>
      <c r="M227" s="11"/>
      <c r="N227" s="11"/>
      <c r="O227" s="2"/>
      <c r="P227" s="2"/>
      <c r="Q227" s="629"/>
      <c r="R227" s="2"/>
      <c r="S227" s="2"/>
      <c r="T227" s="2"/>
      <c r="U227" s="11"/>
      <c r="V227" s="11"/>
      <c r="W227" s="2"/>
      <c r="X227" s="1322"/>
      <c r="Y227" s="2"/>
      <c r="Z227" s="2"/>
      <c r="AA227" s="2"/>
      <c r="AB227" s="2"/>
      <c r="AC227" s="2"/>
      <c r="AD227" s="2"/>
      <c r="AE227" s="2"/>
      <c r="AF227" s="2"/>
      <c r="AG227" s="2"/>
      <c r="AH227" s="2"/>
      <c r="AI227" s="2"/>
      <c r="AJ227" s="2"/>
      <c r="AK227" s="2"/>
    </row>
    <row r="228" ht="15.75" customHeight="1">
      <c r="A228" s="1321"/>
      <c r="B228" s="31"/>
      <c r="C228" s="31"/>
      <c r="D228" s="2"/>
      <c r="E228" s="11"/>
      <c r="F228" s="11"/>
      <c r="G228" s="2"/>
      <c r="H228" s="2"/>
      <c r="I228" s="2"/>
      <c r="J228" s="2"/>
      <c r="K228" s="11"/>
      <c r="L228" s="11"/>
      <c r="M228" s="11"/>
      <c r="N228" s="11"/>
      <c r="O228" s="2"/>
      <c r="P228" s="2"/>
      <c r="Q228" s="629"/>
      <c r="R228" s="2"/>
      <c r="S228" s="2"/>
      <c r="T228" s="2"/>
      <c r="U228" s="11"/>
      <c r="V228" s="11"/>
      <c r="W228" s="2"/>
      <c r="X228" s="1322"/>
      <c r="Y228" s="2"/>
      <c r="Z228" s="2"/>
      <c r="AA228" s="2"/>
      <c r="AB228" s="2"/>
      <c r="AC228" s="2"/>
      <c r="AD228" s="2"/>
      <c r="AE228" s="2"/>
      <c r="AF228" s="2"/>
      <c r="AG228" s="2"/>
      <c r="AH228" s="2"/>
      <c r="AI228" s="2"/>
      <c r="AJ228" s="2"/>
      <c r="AK228" s="2"/>
    </row>
    <row r="229" ht="15.75" customHeight="1">
      <c r="A229" s="1321"/>
      <c r="B229" s="31"/>
      <c r="C229" s="31"/>
      <c r="D229" s="2"/>
      <c r="E229" s="11"/>
      <c r="F229" s="11"/>
      <c r="G229" s="2"/>
      <c r="H229" s="2"/>
      <c r="I229" s="2"/>
      <c r="J229" s="2"/>
      <c r="K229" s="11"/>
      <c r="L229" s="11"/>
      <c r="M229" s="11"/>
      <c r="N229" s="11"/>
      <c r="O229" s="2"/>
      <c r="P229" s="2"/>
      <c r="Q229" s="629"/>
      <c r="R229" s="2"/>
      <c r="S229" s="2"/>
      <c r="T229" s="2"/>
      <c r="U229" s="11"/>
      <c r="V229" s="11"/>
      <c r="W229" s="2"/>
      <c r="X229" s="1322"/>
      <c r="Y229" s="2"/>
      <c r="Z229" s="2"/>
      <c r="AA229" s="2"/>
      <c r="AB229" s="2"/>
      <c r="AC229" s="2"/>
      <c r="AD229" s="2"/>
      <c r="AE229" s="2"/>
      <c r="AF229" s="2"/>
      <c r="AG229" s="2"/>
      <c r="AH229" s="2"/>
      <c r="AI229" s="2"/>
      <c r="AJ229" s="2"/>
      <c r="AK229" s="2"/>
    </row>
    <row r="230" ht="15.75" customHeight="1">
      <c r="A230" s="1321"/>
      <c r="B230" s="31"/>
      <c r="C230" s="31"/>
      <c r="D230" s="2"/>
      <c r="E230" s="11"/>
      <c r="F230" s="11"/>
      <c r="G230" s="2"/>
      <c r="H230" s="2"/>
      <c r="I230" s="2"/>
      <c r="J230" s="2"/>
      <c r="K230" s="11"/>
      <c r="L230" s="11"/>
      <c r="M230" s="11"/>
      <c r="N230" s="11"/>
      <c r="O230" s="2"/>
      <c r="P230" s="2"/>
      <c r="Q230" s="629"/>
      <c r="R230" s="2"/>
      <c r="S230" s="2"/>
      <c r="T230" s="2"/>
      <c r="U230" s="11"/>
      <c r="V230" s="11"/>
      <c r="W230" s="2"/>
      <c r="X230" s="1322"/>
      <c r="Y230" s="2"/>
      <c r="Z230" s="2"/>
      <c r="AA230" s="2"/>
      <c r="AB230" s="2"/>
      <c r="AC230" s="2"/>
      <c r="AD230" s="2"/>
      <c r="AE230" s="2"/>
      <c r="AF230" s="2"/>
      <c r="AG230" s="2"/>
      <c r="AH230" s="2"/>
      <c r="AI230" s="2"/>
      <c r="AJ230" s="2"/>
      <c r="AK230" s="2"/>
    </row>
    <row r="231" ht="15.75" customHeight="1">
      <c r="A231" s="1321"/>
      <c r="B231" s="31"/>
      <c r="C231" s="31"/>
      <c r="D231" s="2"/>
      <c r="E231" s="11"/>
      <c r="F231" s="11"/>
      <c r="G231" s="2"/>
      <c r="H231" s="2"/>
      <c r="I231" s="2"/>
      <c r="J231" s="2"/>
      <c r="K231" s="11"/>
      <c r="L231" s="11"/>
      <c r="M231" s="11"/>
      <c r="N231" s="11"/>
      <c r="O231" s="2"/>
      <c r="P231" s="2"/>
      <c r="Q231" s="629"/>
      <c r="R231" s="2"/>
      <c r="S231" s="2"/>
      <c r="T231" s="2"/>
      <c r="U231" s="11"/>
      <c r="V231" s="11"/>
      <c r="W231" s="2"/>
      <c r="X231" s="1322"/>
      <c r="Y231" s="2"/>
      <c r="Z231" s="2"/>
      <c r="AA231" s="2"/>
      <c r="AB231" s="2"/>
      <c r="AC231" s="2"/>
      <c r="AD231" s="2"/>
      <c r="AE231" s="2"/>
      <c r="AF231" s="2"/>
      <c r="AG231" s="2"/>
      <c r="AH231" s="2"/>
      <c r="AI231" s="2"/>
      <c r="AJ231" s="2"/>
      <c r="AK231" s="2"/>
    </row>
    <row r="232" ht="15.75" customHeight="1">
      <c r="A232" s="1321"/>
      <c r="B232" s="31"/>
      <c r="C232" s="31"/>
      <c r="D232" s="2"/>
      <c r="E232" s="11"/>
      <c r="F232" s="11"/>
      <c r="G232" s="2"/>
      <c r="H232" s="2"/>
      <c r="I232" s="2"/>
      <c r="J232" s="2"/>
      <c r="K232" s="11"/>
      <c r="L232" s="11"/>
      <c r="M232" s="11"/>
      <c r="N232" s="11"/>
      <c r="O232" s="2"/>
      <c r="P232" s="2"/>
      <c r="Q232" s="629"/>
      <c r="R232" s="2"/>
      <c r="S232" s="2"/>
      <c r="T232" s="2"/>
      <c r="U232" s="11"/>
      <c r="V232" s="11"/>
      <c r="W232" s="2"/>
      <c r="X232" s="1322"/>
      <c r="Y232" s="2"/>
      <c r="Z232" s="2"/>
      <c r="AA232" s="2"/>
      <c r="AB232" s="2"/>
      <c r="AC232" s="2"/>
      <c r="AD232" s="2"/>
      <c r="AE232" s="2"/>
      <c r="AF232" s="2"/>
      <c r="AG232" s="2"/>
      <c r="AH232" s="2"/>
      <c r="AI232" s="2"/>
      <c r="AJ232" s="2"/>
      <c r="AK232" s="2"/>
    </row>
    <row r="233" ht="15.75" customHeight="1">
      <c r="A233" s="1321"/>
      <c r="B233" s="31"/>
      <c r="C233" s="31"/>
      <c r="D233" s="2"/>
      <c r="E233" s="11"/>
      <c r="F233" s="11"/>
      <c r="G233" s="2"/>
      <c r="H233" s="2"/>
      <c r="I233" s="2"/>
      <c r="J233" s="2"/>
      <c r="K233" s="11"/>
      <c r="L233" s="11"/>
      <c r="M233" s="11"/>
      <c r="N233" s="11"/>
      <c r="O233" s="2"/>
      <c r="P233" s="2"/>
      <c r="Q233" s="629"/>
      <c r="R233" s="2"/>
      <c r="S233" s="2"/>
      <c r="T233" s="2"/>
      <c r="U233" s="11"/>
      <c r="V233" s="11"/>
      <c r="W233" s="2"/>
      <c r="X233" s="1322"/>
      <c r="Y233" s="2"/>
      <c r="Z233" s="2"/>
      <c r="AA233" s="2"/>
      <c r="AB233" s="2"/>
      <c r="AC233" s="2"/>
      <c r="AD233" s="2"/>
      <c r="AE233" s="2"/>
      <c r="AF233" s="2"/>
      <c r="AG233" s="2"/>
      <c r="AH233" s="2"/>
      <c r="AI233" s="2"/>
      <c r="AJ233" s="2"/>
      <c r="AK233" s="2"/>
    </row>
    <row r="234" ht="15.75" customHeight="1">
      <c r="A234" s="1321"/>
      <c r="B234" s="31"/>
      <c r="C234" s="31"/>
      <c r="D234" s="2"/>
      <c r="E234" s="11"/>
      <c r="F234" s="11"/>
      <c r="G234" s="2"/>
      <c r="H234" s="2"/>
      <c r="I234" s="2"/>
      <c r="J234" s="2"/>
      <c r="K234" s="11"/>
      <c r="L234" s="11"/>
      <c r="M234" s="11"/>
      <c r="N234" s="11"/>
      <c r="O234" s="2"/>
      <c r="P234" s="2"/>
      <c r="Q234" s="629"/>
      <c r="R234" s="2"/>
      <c r="S234" s="2"/>
      <c r="T234" s="2"/>
      <c r="U234" s="11"/>
      <c r="V234" s="11"/>
      <c r="W234" s="2"/>
      <c r="X234" s="1322"/>
      <c r="Y234" s="2"/>
      <c r="Z234" s="2"/>
      <c r="AA234" s="2"/>
      <c r="AB234" s="2"/>
      <c r="AC234" s="2"/>
      <c r="AD234" s="2"/>
      <c r="AE234" s="2"/>
      <c r="AF234" s="2"/>
      <c r="AG234" s="2"/>
      <c r="AH234" s="2"/>
      <c r="AI234" s="2"/>
      <c r="AJ234" s="2"/>
      <c r="AK234" s="2"/>
    </row>
    <row r="235" ht="15.75" customHeight="1">
      <c r="A235" s="1321"/>
      <c r="B235" s="31"/>
      <c r="C235" s="31"/>
      <c r="D235" s="2"/>
      <c r="E235" s="11"/>
      <c r="F235" s="11"/>
      <c r="G235" s="2"/>
      <c r="H235" s="2"/>
      <c r="I235" s="2"/>
      <c r="J235" s="2"/>
      <c r="K235" s="11"/>
      <c r="L235" s="11"/>
      <c r="M235" s="11"/>
      <c r="N235" s="11"/>
      <c r="O235" s="2"/>
      <c r="P235" s="2"/>
      <c r="Q235" s="629"/>
      <c r="R235" s="2"/>
      <c r="S235" s="2"/>
      <c r="T235" s="2"/>
      <c r="U235" s="11"/>
      <c r="V235" s="11"/>
      <c r="W235" s="2"/>
      <c r="X235" s="1322"/>
      <c r="Y235" s="2"/>
      <c r="Z235" s="2"/>
      <c r="AA235" s="2"/>
      <c r="AB235" s="2"/>
      <c r="AC235" s="2"/>
      <c r="AD235" s="2"/>
      <c r="AE235" s="2"/>
      <c r="AF235" s="2"/>
      <c r="AG235" s="2"/>
      <c r="AH235" s="2"/>
      <c r="AI235" s="2"/>
      <c r="AJ235" s="2"/>
      <c r="AK235" s="2"/>
    </row>
    <row r="236" ht="15.75" customHeight="1">
      <c r="A236" s="1321"/>
      <c r="B236" s="31"/>
      <c r="C236" s="31"/>
      <c r="D236" s="2"/>
      <c r="E236" s="11"/>
      <c r="F236" s="11"/>
      <c r="G236" s="2"/>
      <c r="H236" s="2"/>
      <c r="I236" s="2"/>
      <c r="J236" s="2"/>
      <c r="K236" s="11"/>
      <c r="L236" s="11"/>
      <c r="M236" s="11"/>
      <c r="N236" s="11"/>
      <c r="O236" s="2"/>
      <c r="P236" s="2"/>
      <c r="Q236" s="629"/>
      <c r="R236" s="2"/>
      <c r="S236" s="2"/>
      <c r="T236" s="2"/>
      <c r="U236" s="11"/>
      <c r="V236" s="11"/>
      <c r="W236" s="2"/>
      <c r="X236" s="1322"/>
      <c r="Y236" s="2"/>
      <c r="Z236" s="2"/>
      <c r="AA236" s="2"/>
      <c r="AB236" s="2"/>
      <c r="AC236" s="2"/>
      <c r="AD236" s="2"/>
      <c r="AE236" s="2"/>
      <c r="AF236" s="2"/>
      <c r="AG236" s="2"/>
      <c r="AH236" s="2"/>
      <c r="AI236" s="2"/>
      <c r="AJ236" s="2"/>
      <c r="AK236" s="2"/>
    </row>
    <row r="237" ht="15.75" customHeight="1">
      <c r="A237" s="1321"/>
      <c r="B237" s="31"/>
      <c r="C237" s="31"/>
      <c r="D237" s="2"/>
      <c r="E237" s="11"/>
      <c r="F237" s="11"/>
      <c r="G237" s="2"/>
      <c r="H237" s="2"/>
      <c r="I237" s="2"/>
      <c r="J237" s="2"/>
      <c r="K237" s="11"/>
      <c r="L237" s="11"/>
      <c r="M237" s="11"/>
      <c r="N237" s="11"/>
      <c r="O237" s="2"/>
      <c r="P237" s="2"/>
      <c r="Q237" s="629"/>
      <c r="R237" s="2"/>
      <c r="S237" s="2"/>
      <c r="T237" s="2"/>
      <c r="U237" s="11"/>
      <c r="V237" s="11"/>
      <c r="W237" s="2"/>
      <c r="X237" s="1322"/>
      <c r="Y237" s="2"/>
      <c r="Z237" s="2"/>
      <c r="AA237" s="2"/>
      <c r="AB237" s="2"/>
      <c r="AC237" s="2"/>
      <c r="AD237" s="2"/>
      <c r="AE237" s="2"/>
      <c r="AF237" s="2"/>
      <c r="AG237" s="2"/>
      <c r="AH237" s="2"/>
      <c r="AI237" s="2"/>
      <c r="AJ237" s="2"/>
      <c r="AK237" s="2"/>
    </row>
    <row r="238" ht="15.75" customHeight="1">
      <c r="A238" s="1321"/>
      <c r="B238" s="31"/>
      <c r="C238" s="31"/>
      <c r="D238" s="2"/>
      <c r="E238" s="11"/>
      <c r="F238" s="11"/>
      <c r="G238" s="2"/>
      <c r="H238" s="2"/>
      <c r="I238" s="2"/>
      <c r="J238" s="2"/>
      <c r="K238" s="11"/>
      <c r="L238" s="11"/>
      <c r="M238" s="11"/>
      <c r="N238" s="11"/>
      <c r="O238" s="2"/>
      <c r="P238" s="2"/>
      <c r="Q238" s="629"/>
      <c r="R238" s="2"/>
      <c r="S238" s="2"/>
      <c r="T238" s="2"/>
      <c r="U238" s="11"/>
      <c r="V238" s="11"/>
      <c r="W238" s="2"/>
      <c r="X238" s="1322"/>
      <c r="Y238" s="2"/>
      <c r="Z238" s="2"/>
      <c r="AA238" s="2"/>
      <c r="AB238" s="2"/>
      <c r="AC238" s="2"/>
      <c r="AD238" s="2"/>
      <c r="AE238" s="2"/>
      <c r="AF238" s="2"/>
      <c r="AG238" s="2"/>
      <c r="AH238" s="2"/>
      <c r="AI238" s="2"/>
      <c r="AJ238" s="2"/>
      <c r="AK238" s="2"/>
    </row>
    <row r="239" ht="15.75" customHeight="1">
      <c r="A239" s="1321"/>
      <c r="B239" s="31"/>
      <c r="C239" s="31"/>
      <c r="D239" s="2"/>
      <c r="E239" s="11"/>
      <c r="F239" s="11"/>
      <c r="G239" s="2"/>
      <c r="H239" s="2"/>
      <c r="I239" s="2"/>
      <c r="J239" s="2"/>
      <c r="K239" s="11"/>
      <c r="L239" s="11"/>
      <c r="M239" s="11"/>
      <c r="N239" s="11"/>
      <c r="O239" s="2"/>
      <c r="P239" s="2"/>
      <c r="Q239" s="629"/>
      <c r="R239" s="2"/>
      <c r="S239" s="2"/>
      <c r="T239" s="2"/>
      <c r="U239" s="11"/>
      <c r="V239" s="11"/>
      <c r="W239" s="2"/>
      <c r="X239" s="1322"/>
      <c r="Y239" s="2"/>
      <c r="Z239" s="2"/>
      <c r="AA239" s="2"/>
      <c r="AB239" s="2"/>
      <c r="AC239" s="2"/>
      <c r="AD239" s="2"/>
      <c r="AE239" s="2"/>
      <c r="AF239" s="2"/>
      <c r="AG239" s="2"/>
      <c r="AH239" s="2"/>
      <c r="AI239" s="2"/>
      <c r="AJ239" s="2"/>
      <c r="AK239" s="2"/>
    </row>
    <row r="240" ht="15.75" customHeight="1">
      <c r="A240" s="1321"/>
      <c r="B240" s="31"/>
      <c r="C240" s="31"/>
      <c r="D240" s="2"/>
      <c r="E240" s="11"/>
      <c r="F240" s="11"/>
      <c r="G240" s="2"/>
      <c r="H240" s="2"/>
      <c r="I240" s="2"/>
      <c r="J240" s="2"/>
      <c r="K240" s="11"/>
      <c r="L240" s="11"/>
      <c r="M240" s="11"/>
      <c r="N240" s="11"/>
      <c r="O240" s="2"/>
      <c r="P240" s="2"/>
      <c r="Q240" s="629"/>
      <c r="R240" s="2"/>
      <c r="S240" s="2"/>
      <c r="T240" s="2"/>
      <c r="U240" s="11"/>
      <c r="V240" s="11"/>
      <c r="W240" s="2"/>
      <c r="X240" s="1322"/>
      <c r="Y240" s="2"/>
      <c r="Z240" s="2"/>
      <c r="AA240" s="2"/>
      <c r="AB240" s="2"/>
      <c r="AC240" s="2"/>
      <c r="AD240" s="2"/>
      <c r="AE240" s="2"/>
      <c r="AF240" s="2"/>
      <c r="AG240" s="2"/>
      <c r="AH240" s="2"/>
      <c r="AI240" s="2"/>
      <c r="AJ240" s="2"/>
      <c r="AK240" s="2"/>
    </row>
    <row r="241" ht="15.75" customHeight="1">
      <c r="A241" s="1321"/>
      <c r="B241" s="31"/>
      <c r="C241" s="31"/>
      <c r="D241" s="2"/>
      <c r="E241" s="11"/>
      <c r="F241" s="11"/>
      <c r="G241" s="2"/>
      <c r="H241" s="2"/>
      <c r="I241" s="2"/>
      <c r="J241" s="2"/>
      <c r="K241" s="11"/>
      <c r="L241" s="11"/>
      <c r="M241" s="11"/>
      <c r="N241" s="11"/>
      <c r="O241" s="2"/>
      <c r="P241" s="2"/>
      <c r="Q241" s="629"/>
      <c r="R241" s="2"/>
      <c r="S241" s="2"/>
      <c r="T241" s="2"/>
      <c r="U241" s="11"/>
      <c r="V241" s="11"/>
      <c r="W241" s="2"/>
      <c r="X241" s="1322"/>
      <c r="Y241" s="2"/>
      <c r="Z241" s="2"/>
      <c r="AA241" s="2"/>
      <c r="AB241" s="2"/>
      <c r="AC241" s="2"/>
      <c r="AD241" s="2"/>
      <c r="AE241" s="2"/>
      <c r="AF241" s="2"/>
      <c r="AG241" s="2"/>
      <c r="AH241" s="2"/>
      <c r="AI241" s="2"/>
      <c r="AJ241" s="2"/>
      <c r="AK241" s="2"/>
    </row>
    <row r="242" ht="15.75" customHeight="1">
      <c r="A242" s="1321"/>
      <c r="B242" s="31"/>
      <c r="C242" s="31"/>
      <c r="D242" s="2"/>
      <c r="E242" s="11"/>
      <c r="F242" s="11"/>
      <c r="G242" s="2"/>
      <c r="H242" s="2"/>
      <c r="I242" s="2"/>
      <c r="J242" s="2"/>
      <c r="K242" s="11"/>
      <c r="L242" s="11"/>
      <c r="M242" s="11"/>
      <c r="N242" s="11"/>
      <c r="O242" s="2"/>
      <c r="P242" s="2"/>
      <c r="Q242" s="629"/>
      <c r="R242" s="2"/>
      <c r="S242" s="2"/>
      <c r="T242" s="2"/>
      <c r="U242" s="11"/>
      <c r="V242" s="11"/>
      <c r="W242" s="2"/>
      <c r="X242" s="1322"/>
      <c r="Y242" s="2"/>
      <c r="Z242" s="2"/>
      <c r="AA242" s="2"/>
      <c r="AB242" s="2"/>
      <c r="AC242" s="2"/>
      <c r="AD242" s="2"/>
      <c r="AE242" s="2"/>
      <c r="AF242" s="2"/>
      <c r="AG242" s="2"/>
      <c r="AH242" s="2"/>
      <c r="AI242" s="2"/>
      <c r="AJ242" s="2"/>
      <c r="AK242" s="2"/>
    </row>
    <row r="243" ht="15.75" customHeight="1">
      <c r="A243" s="1321"/>
      <c r="B243" s="31"/>
      <c r="C243" s="31"/>
      <c r="D243" s="2"/>
      <c r="E243" s="11"/>
      <c r="F243" s="11"/>
      <c r="G243" s="2"/>
      <c r="H243" s="2"/>
      <c r="I243" s="2"/>
      <c r="J243" s="2"/>
      <c r="K243" s="11"/>
      <c r="L243" s="11"/>
      <c r="M243" s="11"/>
      <c r="N243" s="11"/>
      <c r="O243" s="2"/>
      <c r="P243" s="2"/>
      <c r="Q243" s="629"/>
      <c r="R243" s="2"/>
      <c r="S243" s="2"/>
      <c r="T243" s="2"/>
      <c r="U243" s="11"/>
      <c r="V243" s="11"/>
      <c r="W243" s="2"/>
      <c r="X243" s="1322"/>
      <c r="Y243" s="2"/>
      <c r="Z243" s="2"/>
      <c r="AA243" s="2"/>
      <c r="AB243" s="2"/>
      <c r="AC243" s="2"/>
      <c r="AD243" s="2"/>
      <c r="AE243" s="2"/>
      <c r="AF243" s="2"/>
      <c r="AG243" s="2"/>
      <c r="AH243" s="2"/>
      <c r="AI243" s="2"/>
      <c r="AJ243" s="2"/>
      <c r="AK243" s="2"/>
    </row>
    <row r="244" ht="15.75" customHeight="1">
      <c r="A244" s="1321"/>
      <c r="B244" s="31"/>
      <c r="C244" s="31"/>
      <c r="D244" s="2"/>
      <c r="E244" s="11"/>
      <c r="F244" s="11"/>
      <c r="G244" s="2"/>
      <c r="H244" s="2"/>
      <c r="I244" s="2"/>
      <c r="J244" s="2"/>
      <c r="K244" s="11"/>
      <c r="L244" s="11"/>
      <c r="M244" s="11"/>
      <c r="N244" s="11"/>
      <c r="O244" s="2"/>
      <c r="P244" s="2"/>
      <c r="Q244" s="629"/>
      <c r="R244" s="2"/>
      <c r="S244" s="2"/>
      <c r="T244" s="2"/>
      <c r="U244" s="11"/>
      <c r="V244" s="11"/>
      <c r="W244" s="2"/>
      <c r="X244" s="1322"/>
      <c r="Y244" s="2"/>
      <c r="Z244" s="2"/>
      <c r="AA244" s="2"/>
      <c r="AB244" s="2"/>
      <c r="AC244" s="2"/>
      <c r="AD244" s="2"/>
      <c r="AE244" s="2"/>
      <c r="AF244" s="2"/>
      <c r="AG244" s="2"/>
      <c r="AH244" s="2"/>
      <c r="AI244" s="2"/>
      <c r="AJ244" s="2"/>
      <c r="AK244" s="2"/>
    </row>
    <row r="245" ht="15.75" customHeight="1">
      <c r="A245" s="1321"/>
      <c r="B245" s="31"/>
      <c r="C245" s="31"/>
      <c r="D245" s="2"/>
      <c r="E245" s="11"/>
      <c r="F245" s="11"/>
      <c r="G245" s="2"/>
      <c r="H245" s="2"/>
      <c r="I245" s="2"/>
      <c r="J245" s="2"/>
      <c r="K245" s="11"/>
      <c r="L245" s="11"/>
      <c r="M245" s="11"/>
      <c r="N245" s="11"/>
      <c r="O245" s="2"/>
      <c r="P245" s="2"/>
      <c r="Q245" s="629"/>
      <c r="R245" s="2"/>
      <c r="S245" s="2"/>
      <c r="T245" s="2"/>
      <c r="U245" s="11"/>
      <c r="V245" s="11"/>
      <c r="W245" s="2"/>
      <c r="X245" s="1322"/>
      <c r="Y245" s="2"/>
      <c r="Z245" s="2"/>
      <c r="AA245" s="2"/>
      <c r="AB245" s="2"/>
      <c r="AC245" s="2"/>
      <c r="AD245" s="2"/>
      <c r="AE245" s="2"/>
      <c r="AF245" s="2"/>
      <c r="AG245" s="2"/>
      <c r="AH245" s="2"/>
      <c r="AI245" s="2"/>
      <c r="AJ245" s="2"/>
      <c r="AK245" s="2"/>
    </row>
    <row r="246" ht="15.75" customHeight="1">
      <c r="A246" s="1321"/>
      <c r="B246" s="31"/>
      <c r="C246" s="31"/>
      <c r="D246" s="2"/>
      <c r="E246" s="11"/>
      <c r="F246" s="11"/>
      <c r="G246" s="2"/>
      <c r="H246" s="2"/>
      <c r="I246" s="2"/>
      <c r="J246" s="2"/>
      <c r="K246" s="11"/>
      <c r="L246" s="11"/>
      <c r="M246" s="11"/>
      <c r="N246" s="11"/>
      <c r="O246" s="2"/>
      <c r="P246" s="2"/>
      <c r="Q246" s="629"/>
      <c r="R246" s="2"/>
      <c r="S246" s="2"/>
      <c r="T246" s="2"/>
      <c r="U246" s="11"/>
      <c r="V246" s="11"/>
      <c r="W246" s="2"/>
      <c r="X246" s="1322"/>
      <c r="Y246" s="2"/>
      <c r="Z246" s="2"/>
      <c r="AA246" s="2"/>
      <c r="AB246" s="2"/>
      <c r="AC246" s="2"/>
      <c r="AD246" s="2"/>
      <c r="AE246" s="2"/>
      <c r="AF246" s="2"/>
      <c r="AG246" s="2"/>
      <c r="AH246" s="2"/>
      <c r="AI246" s="2"/>
      <c r="AJ246" s="2"/>
      <c r="AK246" s="2"/>
    </row>
    <row r="247" ht="15.75" customHeight="1">
      <c r="A247" s="1321"/>
      <c r="B247" s="31"/>
      <c r="C247" s="31"/>
      <c r="D247" s="2"/>
      <c r="E247" s="11"/>
      <c r="F247" s="11"/>
      <c r="G247" s="2"/>
      <c r="H247" s="2"/>
      <c r="I247" s="2"/>
      <c r="J247" s="2"/>
      <c r="K247" s="11"/>
      <c r="L247" s="11"/>
      <c r="M247" s="11"/>
      <c r="N247" s="11"/>
      <c r="O247" s="2"/>
      <c r="P247" s="2"/>
      <c r="Q247" s="629"/>
      <c r="R247" s="2"/>
      <c r="S247" s="2"/>
      <c r="T247" s="2"/>
      <c r="U247" s="11"/>
      <c r="V247" s="11"/>
      <c r="W247" s="2"/>
      <c r="X247" s="1322"/>
      <c r="Y247" s="2"/>
      <c r="Z247" s="2"/>
      <c r="AA247" s="2"/>
      <c r="AB247" s="2"/>
      <c r="AC247" s="2"/>
      <c r="AD247" s="2"/>
      <c r="AE247" s="2"/>
      <c r="AF247" s="2"/>
      <c r="AG247" s="2"/>
      <c r="AH247" s="2"/>
      <c r="AI247" s="2"/>
      <c r="AJ247" s="2"/>
      <c r="AK247" s="2"/>
    </row>
    <row r="248" ht="15.75" customHeight="1">
      <c r="A248" s="1321"/>
      <c r="B248" s="31"/>
      <c r="C248" s="31"/>
      <c r="D248" s="2"/>
      <c r="E248" s="11"/>
      <c r="F248" s="11"/>
      <c r="G248" s="2"/>
      <c r="H248" s="2"/>
      <c r="I248" s="2"/>
      <c r="J248" s="2"/>
      <c r="K248" s="11"/>
      <c r="L248" s="11"/>
      <c r="M248" s="11"/>
      <c r="N248" s="11"/>
      <c r="O248" s="2"/>
      <c r="P248" s="2"/>
      <c r="Q248" s="629"/>
      <c r="R248" s="2"/>
      <c r="S248" s="2"/>
      <c r="T248" s="2"/>
      <c r="U248" s="11"/>
      <c r="V248" s="11"/>
      <c r="W248" s="2"/>
      <c r="X248" s="1322"/>
      <c r="Y248" s="2"/>
      <c r="Z248" s="2"/>
      <c r="AA248" s="2"/>
      <c r="AB248" s="2"/>
      <c r="AC248" s="2"/>
      <c r="AD248" s="2"/>
      <c r="AE248" s="2"/>
      <c r="AF248" s="2"/>
      <c r="AG248" s="2"/>
      <c r="AH248" s="2"/>
      <c r="AI248" s="2"/>
      <c r="AJ248" s="2"/>
      <c r="AK248" s="2"/>
    </row>
    <row r="249" ht="15.75" customHeight="1">
      <c r="A249" s="1321"/>
      <c r="B249" s="31"/>
      <c r="C249" s="31"/>
      <c r="D249" s="2"/>
      <c r="E249" s="11"/>
      <c r="F249" s="11"/>
      <c r="G249" s="2"/>
      <c r="H249" s="2"/>
      <c r="I249" s="2"/>
      <c r="J249" s="2"/>
      <c r="K249" s="11"/>
      <c r="L249" s="11"/>
      <c r="M249" s="11"/>
      <c r="N249" s="11"/>
      <c r="O249" s="2"/>
      <c r="P249" s="2"/>
      <c r="Q249" s="629"/>
      <c r="R249" s="2"/>
      <c r="S249" s="2"/>
      <c r="T249" s="2"/>
      <c r="U249" s="11"/>
      <c r="V249" s="11"/>
      <c r="W249" s="2"/>
      <c r="X249" s="1322"/>
      <c r="Y249" s="2"/>
      <c r="Z249" s="2"/>
      <c r="AA249" s="2"/>
      <c r="AB249" s="2"/>
      <c r="AC249" s="2"/>
      <c r="AD249" s="2"/>
      <c r="AE249" s="2"/>
      <c r="AF249" s="2"/>
      <c r="AG249" s="2"/>
      <c r="AH249" s="2"/>
      <c r="AI249" s="2"/>
      <c r="AJ249" s="2"/>
      <c r="AK249" s="2"/>
    </row>
    <row r="250" ht="15.75" customHeight="1">
      <c r="A250" s="1321"/>
      <c r="B250" s="31"/>
      <c r="C250" s="31"/>
      <c r="D250" s="2"/>
      <c r="E250" s="11"/>
      <c r="F250" s="11"/>
      <c r="G250" s="2"/>
      <c r="H250" s="2"/>
      <c r="I250" s="2"/>
      <c r="J250" s="2"/>
      <c r="K250" s="11"/>
      <c r="L250" s="11"/>
      <c r="M250" s="11"/>
      <c r="N250" s="11"/>
      <c r="O250" s="2"/>
      <c r="P250" s="2"/>
      <c r="Q250" s="629"/>
      <c r="R250" s="2"/>
      <c r="S250" s="2"/>
      <c r="T250" s="2"/>
      <c r="U250" s="11"/>
      <c r="V250" s="11"/>
      <c r="W250" s="2"/>
      <c r="X250" s="1322"/>
      <c r="Y250" s="2"/>
      <c r="Z250" s="2"/>
      <c r="AA250" s="2"/>
      <c r="AB250" s="2"/>
      <c r="AC250" s="2"/>
      <c r="AD250" s="2"/>
      <c r="AE250" s="2"/>
      <c r="AF250" s="2"/>
      <c r="AG250" s="2"/>
      <c r="AH250" s="2"/>
      <c r="AI250" s="2"/>
      <c r="AJ250" s="2"/>
      <c r="AK250" s="2"/>
    </row>
    <row r="251" ht="15.75" customHeight="1">
      <c r="A251" s="1321"/>
      <c r="B251" s="31"/>
      <c r="C251" s="31"/>
      <c r="D251" s="2"/>
      <c r="E251" s="11"/>
      <c r="F251" s="11"/>
      <c r="G251" s="2"/>
      <c r="H251" s="2"/>
      <c r="I251" s="2"/>
      <c r="J251" s="2"/>
      <c r="K251" s="11"/>
      <c r="L251" s="11"/>
      <c r="M251" s="11"/>
      <c r="N251" s="11"/>
      <c r="O251" s="2"/>
      <c r="P251" s="2"/>
      <c r="Q251" s="629"/>
      <c r="R251" s="2"/>
      <c r="S251" s="2"/>
      <c r="T251" s="2"/>
      <c r="U251" s="11"/>
      <c r="V251" s="11"/>
      <c r="W251" s="2"/>
      <c r="X251" s="1322"/>
      <c r="Y251" s="2"/>
      <c r="Z251" s="2"/>
      <c r="AA251" s="2"/>
      <c r="AB251" s="2"/>
      <c r="AC251" s="2"/>
      <c r="AD251" s="2"/>
      <c r="AE251" s="2"/>
      <c r="AF251" s="2"/>
      <c r="AG251" s="2"/>
      <c r="AH251" s="2"/>
      <c r="AI251" s="2"/>
      <c r="AJ251" s="2"/>
      <c r="AK251" s="2"/>
    </row>
    <row r="252" ht="15.75" customHeight="1">
      <c r="A252" s="1321"/>
      <c r="B252" s="31"/>
      <c r="C252" s="31"/>
      <c r="D252" s="2"/>
      <c r="E252" s="11"/>
      <c r="F252" s="11"/>
      <c r="G252" s="2"/>
      <c r="H252" s="2"/>
      <c r="I252" s="2"/>
      <c r="J252" s="2"/>
      <c r="K252" s="11"/>
      <c r="L252" s="11"/>
      <c r="M252" s="11"/>
      <c r="N252" s="11"/>
      <c r="O252" s="2"/>
      <c r="P252" s="2"/>
      <c r="Q252" s="629"/>
      <c r="R252" s="2"/>
      <c r="S252" s="2"/>
      <c r="T252" s="2"/>
      <c r="U252" s="11"/>
      <c r="V252" s="11"/>
      <c r="W252" s="2"/>
      <c r="X252" s="1322"/>
      <c r="Y252" s="2"/>
      <c r="Z252" s="2"/>
      <c r="AA252" s="2"/>
      <c r="AB252" s="2"/>
      <c r="AC252" s="2"/>
      <c r="AD252" s="2"/>
      <c r="AE252" s="2"/>
      <c r="AF252" s="2"/>
      <c r="AG252" s="2"/>
      <c r="AH252" s="2"/>
      <c r="AI252" s="2"/>
      <c r="AJ252" s="2"/>
      <c r="AK252" s="2"/>
    </row>
    <row r="253" ht="15.75" customHeight="1">
      <c r="A253" s="1321"/>
      <c r="B253" s="31"/>
      <c r="C253" s="31"/>
      <c r="D253" s="2"/>
      <c r="E253" s="11"/>
      <c r="F253" s="11"/>
      <c r="G253" s="2"/>
      <c r="H253" s="2"/>
      <c r="I253" s="2"/>
      <c r="J253" s="2"/>
      <c r="K253" s="11"/>
      <c r="L253" s="11"/>
      <c r="M253" s="11"/>
      <c r="N253" s="11"/>
      <c r="O253" s="2"/>
      <c r="P253" s="2"/>
      <c r="Q253" s="629"/>
      <c r="R253" s="2"/>
      <c r="S253" s="2"/>
      <c r="T253" s="2"/>
      <c r="U253" s="11"/>
      <c r="V253" s="11"/>
      <c r="W253" s="2"/>
      <c r="X253" s="1322"/>
      <c r="Y253" s="2"/>
      <c r="Z253" s="2"/>
      <c r="AA253" s="2"/>
      <c r="AB253" s="2"/>
      <c r="AC253" s="2"/>
      <c r="AD253" s="2"/>
      <c r="AE253" s="2"/>
      <c r="AF253" s="2"/>
      <c r="AG253" s="2"/>
      <c r="AH253" s="2"/>
      <c r="AI253" s="2"/>
      <c r="AJ253" s="2"/>
      <c r="AK253" s="2"/>
    </row>
    <row r="254" ht="15.75" customHeight="1">
      <c r="A254" s="1321"/>
      <c r="B254" s="31"/>
      <c r="C254" s="31"/>
      <c r="D254" s="2"/>
      <c r="E254" s="11"/>
      <c r="F254" s="11"/>
      <c r="G254" s="2"/>
      <c r="H254" s="2"/>
      <c r="I254" s="2"/>
      <c r="J254" s="2"/>
      <c r="K254" s="11"/>
      <c r="L254" s="11"/>
      <c r="M254" s="11"/>
      <c r="N254" s="11"/>
      <c r="O254" s="2"/>
      <c r="P254" s="2"/>
      <c r="Q254" s="629"/>
      <c r="R254" s="2"/>
      <c r="S254" s="2"/>
      <c r="T254" s="2"/>
      <c r="U254" s="11"/>
      <c r="V254" s="11"/>
      <c r="W254" s="2"/>
      <c r="X254" s="1322"/>
      <c r="Y254" s="2"/>
      <c r="Z254" s="2"/>
      <c r="AA254" s="2"/>
      <c r="AB254" s="2"/>
      <c r="AC254" s="2"/>
      <c r="AD254" s="2"/>
      <c r="AE254" s="2"/>
      <c r="AF254" s="2"/>
      <c r="AG254" s="2"/>
      <c r="AH254" s="2"/>
      <c r="AI254" s="2"/>
      <c r="AJ254" s="2"/>
      <c r="AK254" s="2"/>
    </row>
    <row r="255" ht="15.75" customHeight="1">
      <c r="A255" s="1321"/>
      <c r="B255" s="31"/>
      <c r="C255" s="31"/>
      <c r="D255" s="2"/>
      <c r="E255" s="11"/>
      <c r="F255" s="11"/>
      <c r="G255" s="2"/>
      <c r="H255" s="2"/>
      <c r="I255" s="2"/>
      <c r="J255" s="2"/>
      <c r="K255" s="11"/>
      <c r="L255" s="11"/>
      <c r="M255" s="11"/>
      <c r="N255" s="11"/>
      <c r="O255" s="2"/>
      <c r="P255" s="2"/>
      <c r="Q255" s="629"/>
      <c r="R255" s="2"/>
      <c r="S255" s="2"/>
      <c r="T255" s="2"/>
      <c r="U255" s="11"/>
      <c r="V255" s="11"/>
      <c r="W255" s="2"/>
      <c r="X255" s="1322"/>
      <c r="Y255" s="2"/>
      <c r="Z255" s="2"/>
      <c r="AA255" s="2"/>
      <c r="AB255" s="2"/>
      <c r="AC255" s="2"/>
      <c r="AD255" s="2"/>
      <c r="AE255" s="2"/>
      <c r="AF255" s="2"/>
      <c r="AG255" s="2"/>
      <c r="AH255" s="2"/>
      <c r="AI255" s="2"/>
      <c r="AJ255" s="2"/>
      <c r="AK255" s="2"/>
    </row>
    <row r="256" ht="15.75" customHeight="1">
      <c r="A256" s="1321"/>
      <c r="B256" s="31"/>
      <c r="C256" s="31"/>
      <c r="D256" s="2"/>
      <c r="E256" s="11"/>
      <c r="F256" s="11"/>
      <c r="G256" s="2"/>
      <c r="H256" s="2"/>
      <c r="I256" s="2"/>
      <c r="J256" s="2"/>
      <c r="K256" s="11"/>
      <c r="L256" s="11"/>
      <c r="M256" s="11"/>
      <c r="N256" s="11"/>
      <c r="O256" s="2"/>
      <c r="P256" s="2"/>
      <c r="Q256" s="629"/>
      <c r="R256" s="2"/>
      <c r="S256" s="2"/>
      <c r="T256" s="2"/>
      <c r="U256" s="11"/>
      <c r="V256" s="11"/>
      <c r="W256" s="2"/>
      <c r="X256" s="1322"/>
      <c r="Y256" s="2"/>
      <c r="Z256" s="2"/>
      <c r="AA256" s="2"/>
      <c r="AB256" s="2"/>
      <c r="AC256" s="2"/>
      <c r="AD256" s="2"/>
      <c r="AE256" s="2"/>
      <c r="AF256" s="2"/>
      <c r="AG256" s="2"/>
      <c r="AH256" s="2"/>
      <c r="AI256" s="2"/>
      <c r="AJ256" s="2"/>
      <c r="AK256" s="2"/>
    </row>
    <row r="257" ht="15.75" customHeight="1">
      <c r="A257" s="1321"/>
      <c r="B257" s="31"/>
      <c r="C257" s="31"/>
      <c r="D257" s="2"/>
      <c r="E257" s="11"/>
      <c r="F257" s="11"/>
      <c r="G257" s="2"/>
      <c r="H257" s="2"/>
      <c r="I257" s="2"/>
      <c r="J257" s="2"/>
      <c r="K257" s="11"/>
      <c r="L257" s="11"/>
      <c r="M257" s="11"/>
      <c r="N257" s="11"/>
      <c r="O257" s="2"/>
      <c r="P257" s="2"/>
      <c r="Q257" s="629"/>
      <c r="R257" s="2"/>
      <c r="S257" s="2"/>
      <c r="T257" s="2"/>
      <c r="U257" s="11"/>
      <c r="V257" s="11"/>
      <c r="W257" s="2"/>
      <c r="X257" s="1322"/>
      <c r="Y257" s="2"/>
      <c r="Z257" s="2"/>
      <c r="AA257" s="2"/>
      <c r="AB257" s="2"/>
      <c r="AC257" s="2"/>
      <c r="AD257" s="2"/>
      <c r="AE257" s="2"/>
      <c r="AF257" s="2"/>
      <c r="AG257" s="2"/>
      <c r="AH257" s="2"/>
      <c r="AI257" s="2"/>
      <c r="AJ257" s="2"/>
      <c r="AK257" s="2"/>
    </row>
    <row r="258" ht="15.75" customHeight="1">
      <c r="A258" s="1321"/>
      <c r="B258" s="31"/>
      <c r="C258" s="31"/>
      <c r="D258" s="2"/>
      <c r="E258" s="11"/>
      <c r="F258" s="11"/>
      <c r="G258" s="2"/>
      <c r="H258" s="2"/>
      <c r="I258" s="2"/>
      <c r="J258" s="2"/>
      <c r="K258" s="11"/>
      <c r="L258" s="11"/>
      <c r="M258" s="11"/>
      <c r="N258" s="11"/>
      <c r="O258" s="2"/>
      <c r="P258" s="2"/>
      <c r="Q258" s="629"/>
      <c r="R258" s="2"/>
      <c r="S258" s="2"/>
      <c r="T258" s="2"/>
      <c r="U258" s="11"/>
      <c r="V258" s="11"/>
      <c r="W258" s="2"/>
      <c r="X258" s="1322"/>
      <c r="Y258" s="2"/>
      <c r="Z258" s="2"/>
      <c r="AA258" s="2"/>
      <c r="AB258" s="2"/>
      <c r="AC258" s="2"/>
      <c r="AD258" s="2"/>
      <c r="AE258" s="2"/>
      <c r="AF258" s="2"/>
      <c r="AG258" s="2"/>
      <c r="AH258" s="2"/>
      <c r="AI258" s="2"/>
      <c r="AJ258" s="2"/>
      <c r="AK258" s="2"/>
    </row>
    <row r="259" ht="15.75" customHeight="1">
      <c r="A259" s="1321"/>
      <c r="B259" s="31"/>
      <c r="C259" s="31"/>
      <c r="D259" s="2"/>
      <c r="E259" s="11"/>
      <c r="F259" s="11"/>
      <c r="G259" s="2"/>
      <c r="H259" s="2"/>
      <c r="I259" s="2"/>
      <c r="J259" s="2"/>
      <c r="K259" s="11"/>
      <c r="L259" s="11"/>
      <c r="M259" s="11"/>
      <c r="N259" s="11"/>
      <c r="O259" s="2"/>
      <c r="P259" s="2"/>
      <c r="Q259" s="629"/>
      <c r="R259" s="2"/>
      <c r="S259" s="2"/>
      <c r="T259" s="2"/>
      <c r="U259" s="11"/>
      <c r="V259" s="11"/>
      <c r="W259" s="2"/>
      <c r="X259" s="1322"/>
      <c r="Y259" s="2"/>
      <c r="Z259" s="2"/>
      <c r="AA259" s="2"/>
      <c r="AB259" s="2"/>
      <c r="AC259" s="2"/>
      <c r="AD259" s="2"/>
      <c r="AE259" s="2"/>
      <c r="AF259" s="2"/>
      <c r="AG259" s="2"/>
      <c r="AH259" s="2"/>
      <c r="AI259" s="2"/>
      <c r="AJ259" s="2"/>
      <c r="AK259" s="2"/>
    </row>
    <row r="260" ht="15.75" customHeight="1">
      <c r="A260" s="1321"/>
      <c r="B260" s="31"/>
      <c r="C260" s="31"/>
      <c r="D260" s="2"/>
      <c r="E260" s="11"/>
      <c r="F260" s="11"/>
      <c r="G260" s="2"/>
      <c r="H260" s="2"/>
      <c r="I260" s="2"/>
      <c r="J260" s="2"/>
      <c r="K260" s="11"/>
      <c r="L260" s="11"/>
      <c r="M260" s="11"/>
      <c r="N260" s="11"/>
      <c r="O260" s="2"/>
      <c r="P260" s="2"/>
      <c r="Q260" s="629"/>
      <c r="R260" s="2"/>
      <c r="S260" s="2"/>
      <c r="T260" s="2"/>
      <c r="U260" s="11"/>
      <c r="V260" s="11"/>
      <c r="W260" s="2"/>
      <c r="X260" s="1322"/>
      <c r="Y260" s="2"/>
      <c r="Z260" s="2"/>
      <c r="AA260" s="2"/>
      <c r="AB260" s="2"/>
      <c r="AC260" s="2"/>
      <c r="AD260" s="2"/>
      <c r="AE260" s="2"/>
      <c r="AF260" s="2"/>
      <c r="AG260" s="2"/>
      <c r="AH260" s="2"/>
      <c r="AI260" s="2"/>
      <c r="AJ260" s="2"/>
      <c r="AK260" s="2"/>
    </row>
    <row r="261" ht="15.75" customHeight="1">
      <c r="A261" s="1321"/>
      <c r="B261" s="31"/>
      <c r="C261" s="31"/>
      <c r="D261" s="2"/>
      <c r="E261" s="11"/>
      <c r="F261" s="11"/>
      <c r="G261" s="2"/>
      <c r="H261" s="2"/>
      <c r="I261" s="2"/>
      <c r="J261" s="2"/>
      <c r="K261" s="11"/>
      <c r="L261" s="11"/>
      <c r="M261" s="11"/>
      <c r="N261" s="11"/>
      <c r="O261" s="2"/>
      <c r="P261" s="2"/>
      <c r="Q261" s="629"/>
      <c r="R261" s="2"/>
      <c r="S261" s="2"/>
      <c r="T261" s="2"/>
      <c r="U261" s="11"/>
      <c r="V261" s="11"/>
      <c r="W261" s="2"/>
      <c r="X261" s="1322"/>
      <c r="Y261" s="2"/>
      <c r="Z261" s="2"/>
      <c r="AA261" s="2"/>
      <c r="AB261" s="2"/>
      <c r="AC261" s="2"/>
      <c r="AD261" s="2"/>
      <c r="AE261" s="2"/>
      <c r="AF261" s="2"/>
      <c r="AG261" s="2"/>
      <c r="AH261" s="2"/>
      <c r="AI261" s="2"/>
      <c r="AJ261" s="2"/>
      <c r="AK261" s="2"/>
    </row>
    <row r="262" ht="15.75" customHeight="1">
      <c r="A262" s="1321"/>
      <c r="B262" s="31"/>
      <c r="C262" s="31"/>
      <c r="D262" s="2"/>
      <c r="E262" s="11"/>
      <c r="F262" s="11"/>
      <c r="G262" s="2"/>
      <c r="H262" s="2"/>
      <c r="I262" s="2"/>
      <c r="J262" s="2"/>
      <c r="K262" s="11"/>
      <c r="L262" s="11"/>
      <c r="M262" s="11"/>
      <c r="N262" s="11"/>
      <c r="O262" s="2"/>
      <c r="P262" s="2"/>
      <c r="Q262" s="629"/>
      <c r="R262" s="2"/>
      <c r="S262" s="2"/>
      <c r="T262" s="2"/>
      <c r="U262" s="11"/>
      <c r="V262" s="11"/>
      <c r="W262" s="2"/>
      <c r="X262" s="1322"/>
      <c r="Y262" s="2"/>
      <c r="Z262" s="2"/>
      <c r="AA262" s="2"/>
      <c r="AB262" s="2"/>
      <c r="AC262" s="2"/>
      <c r="AD262" s="2"/>
      <c r="AE262" s="2"/>
      <c r="AF262" s="2"/>
      <c r="AG262" s="2"/>
      <c r="AH262" s="2"/>
      <c r="AI262" s="2"/>
      <c r="AJ262" s="2"/>
      <c r="AK262" s="2"/>
    </row>
    <row r="263" ht="15.75" customHeight="1">
      <c r="A263" s="1321"/>
      <c r="B263" s="31"/>
      <c r="C263" s="31"/>
      <c r="D263" s="2"/>
      <c r="E263" s="11"/>
      <c r="F263" s="11"/>
      <c r="G263" s="2"/>
      <c r="H263" s="2"/>
      <c r="I263" s="2"/>
      <c r="J263" s="2"/>
      <c r="K263" s="11"/>
      <c r="L263" s="11"/>
      <c r="M263" s="11"/>
      <c r="N263" s="11"/>
      <c r="O263" s="2"/>
      <c r="P263" s="2"/>
      <c r="Q263" s="629"/>
      <c r="R263" s="2"/>
      <c r="S263" s="2"/>
      <c r="T263" s="2"/>
      <c r="U263" s="11"/>
      <c r="V263" s="11"/>
      <c r="W263" s="2"/>
      <c r="X263" s="1322"/>
      <c r="Y263" s="2"/>
      <c r="Z263" s="2"/>
      <c r="AA263" s="2"/>
      <c r="AB263" s="2"/>
      <c r="AC263" s="2"/>
      <c r="AD263" s="2"/>
      <c r="AE263" s="2"/>
      <c r="AF263" s="2"/>
      <c r="AG263" s="2"/>
      <c r="AH263" s="2"/>
      <c r="AI263" s="2"/>
      <c r="AJ263" s="2"/>
      <c r="AK263" s="2"/>
    </row>
    <row r="264" ht="15.75" customHeight="1">
      <c r="A264" s="1321"/>
      <c r="B264" s="31"/>
      <c r="C264" s="31"/>
      <c r="D264" s="2"/>
      <c r="E264" s="11"/>
      <c r="F264" s="11"/>
      <c r="G264" s="2"/>
      <c r="H264" s="2"/>
      <c r="I264" s="2"/>
      <c r="J264" s="2"/>
      <c r="K264" s="11"/>
      <c r="L264" s="11"/>
      <c r="M264" s="11"/>
      <c r="N264" s="11"/>
      <c r="O264" s="2"/>
      <c r="P264" s="2"/>
      <c r="Q264" s="629"/>
      <c r="R264" s="2"/>
      <c r="S264" s="2"/>
      <c r="T264" s="2"/>
      <c r="U264" s="11"/>
      <c r="V264" s="11"/>
      <c r="W264" s="2"/>
      <c r="X264" s="1322"/>
      <c r="Y264" s="2"/>
      <c r="Z264" s="2"/>
      <c r="AA264" s="2"/>
      <c r="AB264" s="2"/>
      <c r="AC264" s="2"/>
      <c r="AD264" s="2"/>
      <c r="AE264" s="2"/>
      <c r="AF264" s="2"/>
      <c r="AG264" s="2"/>
      <c r="AH264" s="2"/>
      <c r="AI264" s="2"/>
      <c r="AJ264" s="2"/>
      <c r="AK264" s="2"/>
    </row>
    <row r="265" ht="15.75" customHeight="1">
      <c r="A265" s="1321"/>
      <c r="B265" s="31"/>
      <c r="C265" s="31"/>
      <c r="D265" s="2"/>
      <c r="E265" s="11"/>
      <c r="F265" s="11"/>
      <c r="G265" s="2"/>
      <c r="H265" s="2"/>
      <c r="I265" s="2"/>
      <c r="J265" s="2"/>
      <c r="K265" s="11"/>
      <c r="L265" s="11"/>
      <c r="M265" s="11"/>
      <c r="N265" s="11"/>
      <c r="O265" s="2"/>
      <c r="P265" s="2"/>
      <c r="Q265" s="629"/>
      <c r="R265" s="2"/>
      <c r="S265" s="2"/>
      <c r="T265" s="2"/>
      <c r="U265" s="11"/>
      <c r="V265" s="11"/>
      <c r="W265" s="2"/>
      <c r="X265" s="1322"/>
      <c r="Y265" s="2"/>
      <c r="Z265" s="2"/>
      <c r="AA265" s="2"/>
      <c r="AB265" s="2"/>
      <c r="AC265" s="2"/>
      <c r="AD265" s="2"/>
      <c r="AE265" s="2"/>
      <c r="AF265" s="2"/>
      <c r="AG265" s="2"/>
      <c r="AH265" s="2"/>
      <c r="AI265" s="2"/>
      <c r="AJ265" s="2"/>
      <c r="AK265" s="2"/>
    </row>
    <row r="266" ht="15.75" customHeight="1">
      <c r="A266" s="1321"/>
      <c r="B266" s="31"/>
      <c r="C266" s="31"/>
      <c r="D266" s="2"/>
      <c r="E266" s="11"/>
      <c r="F266" s="11"/>
      <c r="G266" s="2"/>
      <c r="H266" s="2"/>
      <c r="I266" s="2"/>
      <c r="J266" s="2"/>
      <c r="K266" s="11"/>
      <c r="L266" s="11"/>
      <c r="M266" s="11"/>
      <c r="N266" s="11"/>
      <c r="O266" s="2"/>
      <c r="P266" s="2"/>
      <c r="Q266" s="629"/>
      <c r="R266" s="2"/>
      <c r="S266" s="2"/>
      <c r="T266" s="2"/>
      <c r="U266" s="11"/>
      <c r="V266" s="11"/>
      <c r="W266" s="2"/>
      <c r="X266" s="1322"/>
      <c r="Y266" s="2"/>
      <c r="Z266" s="2"/>
      <c r="AA266" s="2"/>
      <c r="AB266" s="2"/>
      <c r="AC266" s="2"/>
      <c r="AD266" s="2"/>
      <c r="AE266" s="2"/>
      <c r="AF266" s="2"/>
      <c r="AG266" s="2"/>
      <c r="AH266" s="2"/>
      <c r="AI266" s="2"/>
      <c r="AJ266" s="2"/>
      <c r="AK266" s="2"/>
    </row>
    <row r="267" ht="15.75" customHeight="1">
      <c r="A267" s="1321"/>
      <c r="B267" s="31"/>
      <c r="C267" s="31"/>
      <c r="D267" s="2"/>
      <c r="E267" s="11"/>
      <c r="F267" s="11"/>
      <c r="G267" s="2"/>
      <c r="H267" s="2"/>
      <c r="I267" s="2"/>
      <c r="J267" s="2"/>
      <c r="K267" s="11"/>
      <c r="L267" s="11"/>
      <c r="M267" s="11"/>
      <c r="N267" s="11"/>
      <c r="O267" s="2"/>
      <c r="P267" s="2"/>
      <c r="Q267" s="629"/>
      <c r="R267" s="2"/>
      <c r="S267" s="2"/>
      <c r="T267" s="2"/>
      <c r="U267" s="11"/>
      <c r="V267" s="11"/>
      <c r="W267" s="2"/>
      <c r="X267" s="1322"/>
      <c r="Y267" s="2"/>
      <c r="Z267" s="2"/>
      <c r="AA267" s="2"/>
      <c r="AB267" s="2"/>
      <c r="AC267" s="2"/>
      <c r="AD267" s="2"/>
      <c r="AE267" s="2"/>
      <c r="AF267" s="2"/>
      <c r="AG267" s="2"/>
      <c r="AH267" s="2"/>
      <c r="AI267" s="2"/>
      <c r="AJ267" s="2"/>
      <c r="AK267" s="2"/>
    </row>
    <row r="268" ht="15.75" customHeight="1">
      <c r="A268" s="1321"/>
      <c r="B268" s="31"/>
      <c r="C268" s="31"/>
      <c r="D268" s="2"/>
      <c r="E268" s="11"/>
      <c r="F268" s="11"/>
      <c r="G268" s="2"/>
      <c r="H268" s="2"/>
      <c r="I268" s="2"/>
      <c r="J268" s="2"/>
      <c r="K268" s="11"/>
      <c r="L268" s="11"/>
      <c r="M268" s="11"/>
      <c r="N268" s="11"/>
      <c r="O268" s="2"/>
      <c r="P268" s="2"/>
      <c r="Q268" s="629"/>
      <c r="R268" s="2"/>
      <c r="S268" s="2"/>
      <c r="T268" s="2"/>
      <c r="U268" s="11"/>
      <c r="V268" s="11"/>
      <c r="W268" s="2"/>
      <c r="X268" s="1322"/>
      <c r="Y268" s="2"/>
      <c r="Z268" s="2"/>
      <c r="AA268" s="2"/>
      <c r="AB268" s="2"/>
      <c r="AC268" s="2"/>
      <c r="AD268" s="2"/>
      <c r="AE268" s="2"/>
      <c r="AF268" s="2"/>
      <c r="AG268" s="2"/>
      <c r="AH268" s="2"/>
      <c r="AI268" s="2"/>
      <c r="AJ268" s="2"/>
      <c r="AK268" s="2"/>
    </row>
    <row r="269" ht="15.75" customHeight="1">
      <c r="A269" s="1321"/>
      <c r="B269" s="31"/>
      <c r="C269" s="31"/>
      <c r="D269" s="2"/>
      <c r="E269" s="11"/>
      <c r="F269" s="11"/>
      <c r="G269" s="2"/>
      <c r="H269" s="2"/>
      <c r="I269" s="2"/>
      <c r="J269" s="2"/>
      <c r="K269" s="11"/>
      <c r="L269" s="11"/>
      <c r="M269" s="11"/>
      <c r="N269" s="11"/>
      <c r="O269" s="2"/>
      <c r="P269" s="2"/>
      <c r="Q269" s="629"/>
      <c r="R269" s="2"/>
      <c r="S269" s="2"/>
      <c r="T269" s="2"/>
      <c r="U269" s="11"/>
      <c r="V269" s="11"/>
      <c r="W269" s="2"/>
      <c r="X269" s="1322"/>
      <c r="Y269" s="2"/>
      <c r="Z269" s="2"/>
      <c r="AA269" s="2"/>
      <c r="AB269" s="2"/>
      <c r="AC269" s="2"/>
      <c r="AD269" s="2"/>
      <c r="AE269" s="2"/>
      <c r="AF269" s="2"/>
      <c r="AG269" s="2"/>
      <c r="AH269" s="2"/>
      <c r="AI269" s="2"/>
      <c r="AJ269" s="2"/>
      <c r="AK269" s="2"/>
    </row>
    <row r="270" ht="15.75" customHeight="1">
      <c r="A270" s="1321"/>
      <c r="B270" s="31"/>
      <c r="C270" s="31"/>
      <c r="D270" s="2"/>
      <c r="E270" s="11"/>
      <c r="F270" s="11"/>
      <c r="G270" s="2"/>
      <c r="H270" s="2"/>
      <c r="I270" s="2"/>
      <c r="J270" s="2"/>
      <c r="K270" s="11"/>
      <c r="L270" s="11"/>
      <c r="M270" s="11"/>
      <c r="N270" s="11"/>
      <c r="O270" s="2"/>
      <c r="P270" s="2"/>
      <c r="Q270" s="629"/>
      <c r="R270" s="2"/>
      <c r="S270" s="2"/>
      <c r="T270" s="2"/>
      <c r="U270" s="11"/>
      <c r="V270" s="11"/>
      <c r="W270" s="2"/>
      <c r="X270" s="1322"/>
      <c r="Y270" s="2"/>
      <c r="Z270" s="2"/>
      <c r="AA270" s="2"/>
      <c r="AB270" s="2"/>
      <c r="AC270" s="2"/>
      <c r="AD270" s="2"/>
      <c r="AE270" s="2"/>
      <c r="AF270" s="2"/>
      <c r="AG270" s="2"/>
      <c r="AH270" s="2"/>
      <c r="AI270" s="2"/>
      <c r="AJ270" s="2"/>
      <c r="AK270" s="2"/>
    </row>
    <row r="271" ht="15.75" customHeight="1">
      <c r="A271" s="1321"/>
      <c r="B271" s="31"/>
      <c r="C271" s="31"/>
      <c r="D271" s="2"/>
      <c r="E271" s="11"/>
      <c r="F271" s="11"/>
      <c r="G271" s="2"/>
      <c r="H271" s="2"/>
      <c r="I271" s="2"/>
      <c r="J271" s="2"/>
      <c r="K271" s="11"/>
      <c r="L271" s="11"/>
      <c r="M271" s="11"/>
      <c r="N271" s="11"/>
      <c r="O271" s="2"/>
      <c r="P271" s="2"/>
      <c r="Q271" s="629"/>
      <c r="R271" s="2"/>
      <c r="S271" s="2"/>
      <c r="T271" s="2"/>
      <c r="U271" s="11"/>
      <c r="V271" s="11"/>
      <c r="W271" s="2"/>
      <c r="X271" s="1322"/>
      <c r="Y271" s="2"/>
      <c r="Z271" s="2"/>
      <c r="AA271" s="2"/>
      <c r="AB271" s="2"/>
      <c r="AC271" s="2"/>
      <c r="AD271" s="2"/>
      <c r="AE271" s="2"/>
      <c r="AF271" s="2"/>
      <c r="AG271" s="2"/>
      <c r="AH271" s="2"/>
      <c r="AI271" s="2"/>
      <c r="AJ271" s="2"/>
      <c r="AK271" s="2"/>
    </row>
    <row r="272" ht="15.75" customHeight="1">
      <c r="A272" s="1321"/>
      <c r="B272" s="31"/>
      <c r="C272" s="31"/>
      <c r="D272" s="2"/>
      <c r="E272" s="11"/>
      <c r="F272" s="11"/>
      <c r="G272" s="2"/>
      <c r="H272" s="2"/>
      <c r="I272" s="2"/>
      <c r="J272" s="2"/>
      <c r="K272" s="11"/>
      <c r="L272" s="11"/>
      <c r="M272" s="11"/>
      <c r="N272" s="11"/>
      <c r="O272" s="2"/>
      <c r="P272" s="2"/>
      <c r="Q272" s="629"/>
      <c r="R272" s="2"/>
      <c r="S272" s="2"/>
      <c r="T272" s="2"/>
      <c r="U272" s="11"/>
      <c r="V272" s="11"/>
      <c r="W272" s="2"/>
      <c r="X272" s="1322"/>
      <c r="Y272" s="2"/>
      <c r="Z272" s="2"/>
      <c r="AA272" s="2"/>
      <c r="AB272" s="2"/>
      <c r="AC272" s="2"/>
      <c r="AD272" s="2"/>
      <c r="AE272" s="2"/>
      <c r="AF272" s="2"/>
      <c r="AG272" s="2"/>
      <c r="AH272" s="2"/>
      <c r="AI272" s="2"/>
      <c r="AJ272" s="2"/>
      <c r="AK272" s="2"/>
    </row>
    <row r="273" ht="15.75" customHeight="1">
      <c r="A273" s="1321"/>
      <c r="B273" s="31"/>
      <c r="C273" s="31"/>
      <c r="D273" s="2"/>
      <c r="E273" s="11"/>
      <c r="F273" s="11"/>
      <c r="G273" s="2"/>
      <c r="H273" s="2"/>
      <c r="I273" s="2"/>
      <c r="J273" s="2"/>
      <c r="K273" s="11"/>
      <c r="L273" s="11"/>
      <c r="M273" s="11"/>
      <c r="N273" s="11"/>
      <c r="O273" s="2"/>
      <c r="P273" s="2"/>
      <c r="Q273" s="629"/>
      <c r="R273" s="2"/>
      <c r="S273" s="2"/>
      <c r="T273" s="2"/>
      <c r="U273" s="11"/>
      <c r="V273" s="11"/>
      <c r="W273" s="2"/>
      <c r="X273" s="1322"/>
      <c r="Y273" s="2"/>
      <c r="Z273" s="2"/>
      <c r="AA273" s="2"/>
      <c r="AB273" s="2"/>
      <c r="AC273" s="2"/>
      <c r="AD273" s="2"/>
      <c r="AE273" s="2"/>
      <c r="AF273" s="2"/>
      <c r="AG273" s="2"/>
      <c r="AH273" s="2"/>
      <c r="AI273" s="2"/>
      <c r="AJ273" s="2"/>
      <c r="AK273" s="2"/>
    </row>
    <row r="274" ht="15.75" customHeight="1">
      <c r="A274" s="1321"/>
      <c r="B274" s="31"/>
      <c r="C274" s="31"/>
      <c r="D274" s="2"/>
      <c r="E274" s="11"/>
      <c r="F274" s="11"/>
      <c r="G274" s="2"/>
      <c r="H274" s="2"/>
      <c r="I274" s="2"/>
      <c r="J274" s="2"/>
      <c r="K274" s="11"/>
      <c r="L274" s="11"/>
      <c r="M274" s="11"/>
      <c r="N274" s="11"/>
      <c r="O274" s="2"/>
      <c r="P274" s="2"/>
      <c r="Q274" s="629"/>
      <c r="R274" s="2"/>
      <c r="S274" s="2"/>
      <c r="T274" s="2"/>
      <c r="U274" s="11"/>
      <c r="V274" s="11"/>
      <c r="W274" s="2"/>
      <c r="X274" s="1322"/>
      <c r="Y274" s="2"/>
      <c r="Z274" s="2"/>
      <c r="AA274" s="2"/>
      <c r="AB274" s="2"/>
      <c r="AC274" s="2"/>
      <c r="AD274" s="2"/>
      <c r="AE274" s="2"/>
      <c r="AF274" s="2"/>
      <c r="AG274" s="2"/>
      <c r="AH274" s="2"/>
      <c r="AI274" s="2"/>
      <c r="AJ274" s="2"/>
      <c r="AK274" s="2"/>
    </row>
    <row r="275" ht="15.75" customHeight="1">
      <c r="A275" s="1321"/>
      <c r="B275" s="31"/>
      <c r="C275" s="31"/>
      <c r="D275" s="2"/>
      <c r="E275" s="11"/>
      <c r="F275" s="11"/>
      <c r="G275" s="2"/>
      <c r="H275" s="2"/>
      <c r="I275" s="2"/>
      <c r="J275" s="2"/>
      <c r="K275" s="11"/>
      <c r="L275" s="11"/>
      <c r="M275" s="11"/>
      <c r="N275" s="11"/>
      <c r="O275" s="2"/>
      <c r="P275" s="2"/>
      <c r="Q275" s="629"/>
      <c r="R275" s="2"/>
      <c r="S275" s="2"/>
      <c r="T275" s="2"/>
      <c r="U275" s="11"/>
      <c r="V275" s="11"/>
      <c r="W275" s="2"/>
      <c r="X275" s="1322"/>
      <c r="Y275" s="2"/>
      <c r="Z275" s="2"/>
      <c r="AA275" s="2"/>
      <c r="AB275" s="2"/>
      <c r="AC275" s="2"/>
      <c r="AD275" s="2"/>
      <c r="AE275" s="2"/>
      <c r="AF275" s="2"/>
      <c r="AG275" s="2"/>
      <c r="AH275" s="2"/>
      <c r="AI275" s="2"/>
      <c r="AJ275" s="2"/>
      <c r="AK275" s="2"/>
    </row>
    <row r="276" ht="15.75" customHeight="1">
      <c r="A276" s="1321"/>
      <c r="B276" s="31"/>
      <c r="C276" s="31"/>
      <c r="D276" s="2"/>
      <c r="E276" s="11"/>
      <c r="F276" s="11"/>
      <c r="G276" s="2"/>
      <c r="H276" s="2"/>
      <c r="I276" s="2"/>
      <c r="J276" s="2"/>
      <c r="K276" s="11"/>
      <c r="L276" s="11"/>
      <c r="M276" s="11"/>
      <c r="N276" s="11"/>
      <c r="O276" s="2"/>
      <c r="P276" s="2"/>
      <c r="Q276" s="629"/>
      <c r="R276" s="2"/>
      <c r="S276" s="2"/>
      <c r="T276" s="2"/>
      <c r="U276" s="11"/>
      <c r="V276" s="11"/>
      <c r="W276" s="2"/>
      <c r="X276" s="1322"/>
      <c r="Y276" s="2"/>
      <c r="Z276" s="2"/>
      <c r="AA276" s="2"/>
      <c r="AB276" s="2"/>
      <c r="AC276" s="2"/>
      <c r="AD276" s="2"/>
      <c r="AE276" s="2"/>
      <c r="AF276" s="2"/>
      <c r="AG276" s="2"/>
      <c r="AH276" s="2"/>
      <c r="AI276" s="2"/>
      <c r="AJ276" s="2"/>
      <c r="AK276" s="2"/>
    </row>
    <row r="277" ht="15.75" customHeight="1">
      <c r="A277" s="1321"/>
      <c r="B277" s="31"/>
      <c r="C277" s="31"/>
      <c r="D277" s="2"/>
      <c r="E277" s="11"/>
      <c r="F277" s="11"/>
      <c r="G277" s="2"/>
      <c r="H277" s="2"/>
      <c r="I277" s="2"/>
      <c r="J277" s="2"/>
      <c r="K277" s="11"/>
      <c r="L277" s="11"/>
      <c r="M277" s="11"/>
      <c r="N277" s="11"/>
      <c r="O277" s="2"/>
      <c r="P277" s="2"/>
      <c r="Q277" s="629"/>
      <c r="R277" s="2"/>
      <c r="S277" s="2"/>
      <c r="T277" s="2"/>
      <c r="U277" s="11"/>
      <c r="V277" s="11"/>
      <c r="W277" s="2"/>
      <c r="X277" s="1322"/>
      <c r="Y277" s="2"/>
      <c r="Z277" s="2"/>
      <c r="AA277" s="2"/>
      <c r="AB277" s="2"/>
      <c r="AC277" s="2"/>
      <c r="AD277" s="2"/>
      <c r="AE277" s="2"/>
      <c r="AF277" s="2"/>
      <c r="AG277" s="2"/>
      <c r="AH277" s="2"/>
      <c r="AI277" s="2"/>
      <c r="AJ277" s="2"/>
      <c r="AK277" s="2"/>
    </row>
    <row r="278" ht="15.75" customHeight="1">
      <c r="A278" s="1321"/>
      <c r="B278" s="31"/>
      <c r="C278" s="31"/>
      <c r="D278" s="2"/>
      <c r="E278" s="11"/>
      <c r="F278" s="11"/>
      <c r="G278" s="2"/>
      <c r="H278" s="2"/>
      <c r="I278" s="2"/>
      <c r="J278" s="2"/>
      <c r="K278" s="11"/>
      <c r="L278" s="11"/>
      <c r="M278" s="11"/>
      <c r="N278" s="11"/>
      <c r="O278" s="2"/>
      <c r="P278" s="2"/>
      <c r="Q278" s="629"/>
      <c r="R278" s="2"/>
      <c r="S278" s="2"/>
      <c r="T278" s="2"/>
      <c r="U278" s="11"/>
      <c r="V278" s="11"/>
      <c r="W278" s="2"/>
      <c r="X278" s="1322"/>
      <c r="Y278" s="2"/>
      <c r="Z278" s="2"/>
      <c r="AA278" s="2"/>
      <c r="AB278" s="2"/>
      <c r="AC278" s="2"/>
      <c r="AD278" s="2"/>
      <c r="AE278" s="2"/>
      <c r="AF278" s="2"/>
      <c r="AG278" s="2"/>
      <c r="AH278" s="2"/>
      <c r="AI278" s="2"/>
      <c r="AJ278" s="2"/>
      <c r="AK278" s="2"/>
    </row>
    <row r="279" ht="15.75" customHeight="1">
      <c r="A279" s="1321"/>
      <c r="B279" s="31"/>
      <c r="C279" s="31"/>
      <c r="D279" s="2"/>
      <c r="E279" s="11"/>
      <c r="F279" s="11"/>
      <c r="G279" s="2"/>
      <c r="H279" s="2"/>
      <c r="I279" s="2"/>
      <c r="J279" s="2"/>
      <c r="K279" s="11"/>
      <c r="L279" s="11"/>
      <c r="M279" s="11"/>
      <c r="N279" s="11"/>
      <c r="O279" s="2"/>
      <c r="P279" s="2"/>
      <c r="Q279" s="629"/>
      <c r="R279" s="2"/>
      <c r="S279" s="2"/>
      <c r="T279" s="2"/>
      <c r="U279" s="11"/>
      <c r="V279" s="11"/>
      <c r="W279" s="2"/>
      <c r="X279" s="1322"/>
      <c r="Y279" s="2"/>
      <c r="Z279" s="2"/>
      <c r="AA279" s="2"/>
      <c r="AB279" s="2"/>
      <c r="AC279" s="2"/>
      <c r="AD279" s="2"/>
      <c r="AE279" s="2"/>
      <c r="AF279" s="2"/>
      <c r="AG279" s="2"/>
      <c r="AH279" s="2"/>
      <c r="AI279" s="2"/>
      <c r="AJ279" s="2"/>
      <c r="AK279" s="2"/>
    </row>
    <row r="280" ht="15.75" customHeight="1">
      <c r="A280" s="1321"/>
      <c r="B280" s="31"/>
      <c r="C280" s="31"/>
      <c r="D280" s="2"/>
      <c r="E280" s="11"/>
      <c r="F280" s="11"/>
      <c r="G280" s="2"/>
      <c r="H280" s="2"/>
      <c r="I280" s="2"/>
      <c r="J280" s="2"/>
      <c r="K280" s="11"/>
      <c r="L280" s="11"/>
      <c r="M280" s="11"/>
      <c r="N280" s="11"/>
      <c r="O280" s="2"/>
      <c r="P280" s="2"/>
      <c r="Q280" s="629"/>
      <c r="R280" s="2"/>
      <c r="S280" s="2"/>
      <c r="T280" s="2"/>
      <c r="U280" s="11"/>
      <c r="V280" s="11"/>
      <c r="W280" s="2"/>
      <c r="X280" s="1322"/>
      <c r="Y280" s="2"/>
      <c r="Z280" s="2"/>
      <c r="AA280" s="2"/>
      <c r="AB280" s="2"/>
      <c r="AC280" s="2"/>
      <c r="AD280" s="2"/>
      <c r="AE280" s="2"/>
      <c r="AF280" s="2"/>
      <c r="AG280" s="2"/>
      <c r="AH280" s="2"/>
      <c r="AI280" s="2"/>
      <c r="AJ280" s="2"/>
      <c r="AK280" s="2"/>
    </row>
    <row r="281" ht="15.75" customHeight="1">
      <c r="A281" s="1321"/>
      <c r="B281" s="31"/>
      <c r="C281" s="31"/>
      <c r="D281" s="2"/>
      <c r="E281" s="11"/>
      <c r="F281" s="11"/>
      <c r="G281" s="2"/>
      <c r="H281" s="2"/>
      <c r="I281" s="2"/>
      <c r="J281" s="2"/>
      <c r="K281" s="11"/>
      <c r="L281" s="11"/>
      <c r="M281" s="11"/>
      <c r="N281" s="11"/>
      <c r="O281" s="2"/>
      <c r="P281" s="2"/>
      <c r="Q281" s="629"/>
      <c r="R281" s="2"/>
      <c r="S281" s="2"/>
      <c r="T281" s="2"/>
      <c r="U281" s="11"/>
      <c r="V281" s="11"/>
      <c r="W281" s="2"/>
      <c r="X281" s="1322"/>
      <c r="Y281" s="2"/>
      <c r="Z281" s="2"/>
      <c r="AA281" s="2"/>
      <c r="AB281" s="2"/>
      <c r="AC281" s="2"/>
      <c r="AD281" s="2"/>
      <c r="AE281" s="2"/>
      <c r="AF281" s="2"/>
      <c r="AG281" s="2"/>
      <c r="AH281" s="2"/>
      <c r="AI281" s="2"/>
      <c r="AJ281" s="2"/>
      <c r="AK281" s="2"/>
    </row>
    <row r="282" ht="15.75" customHeight="1">
      <c r="A282" s="1321"/>
      <c r="B282" s="31"/>
      <c r="C282" s="31"/>
      <c r="D282" s="2"/>
      <c r="E282" s="11"/>
      <c r="F282" s="11"/>
      <c r="G282" s="2"/>
      <c r="H282" s="2"/>
      <c r="I282" s="2"/>
      <c r="J282" s="2"/>
      <c r="K282" s="11"/>
      <c r="L282" s="11"/>
      <c r="M282" s="11"/>
      <c r="N282" s="11"/>
      <c r="O282" s="2"/>
      <c r="P282" s="2"/>
      <c r="Q282" s="629"/>
      <c r="R282" s="2"/>
      <c r="S282" s="2"/>
      <c r="T282" s="2"/>
      <c r="U282" s="11"/>
      <c r="V282" s="11"/>
      <c r="W282" s="2"/>
      <c r="X282" s="1322"/>
      <c r="Y282" s="2"/>
      <c r="Z282" s="2"/>
      <c r="AA282" s="2"/>
      <c r="AB282" s="2"/>
      <c r="AC282" s="2"/>
      <c r="AD282" s="2"/>
      <c r="AE282" s="2"/>
      <c r="AF282" s="2"/>
      <c r="AG282" s="2"/>
      <c r="AH282" s="2"/>
      <c r="AI282" s="2"/>
      <c r="AJ282" s="2"/>
      <c r="AK282" s="2"/>
    </row>
    <row r="283" ht="15.75" customHeight="1">
      <c r="A283" s="1321"/>
      <c r="B283" s="31"/>
      <c r="C283" s="31"/>
      <c r="D283" s="2"/>
      <c r="E283" s="11"/>
      <c r="F283" s="11"/>
      <c r="G283" s="2"/>
      <c r="H283" s="2"/>
      <c r="I283" s="2"/>
      <c r="J283" s="2"/>
      <c r="K283" s="11"/>
      <c r="L283" s="11"/>
      <c r="M283" s="11"/>
      <c r="N283" s="11"/>
      <c r="O283" s="2"/>
      <c r="P283" s="2"/>
      <c r="Q283" s="629"/>
      <c r="R283" s="2"/>
      <c r="S283" s="2"/>
      <c r="T283" s="2"/>
      <c r="U283" s="11"/>
      <c r="V283" s="11"/>
      <c r="W283" s="2"/>
      <c r="X283" s="1322"/>
      <c r="Y283" s="2"/>
      <c r="Z283" s="2"/>
      <c r="AA283" s="2"/>
      <c r="AB283" s="2"/>
      <c r="AC283" s="2"/>
      <c r="AD283" s="2"/>
      <c r="AE283" s="2"/>
      <c r="AF283" s="2"/>
      <c r="AG283" s="2"/>
      <c r="AH283" s="2"/>
      <c r="AI283" s="2"/>
      <c r="AJ283" s="2"/>
      <c r="AK283" s="2"/>
    </row>
    <row r="284" ht="15.75" customHeight="1">
      <c r="A284" s="1321"/>
      <c r="B284" s="31"/>
      <c r="C284" s="31"/>
      <c r="D284" s="2"/>
      <c r="E284" s="11"/>
      <c r="F284" s="11"/>
      <c r="G284" s="2"/>
      <c r="H284" s="2"/>
      <c r="I284" s="2"/>
      <c r="J284" s="2"/>
      <c r="K284" s="11"/>
      <c r="L284" s="11"/>
      <c r="M284" s="11"/>
      <c r="N284" s="11"/>
      <c r="O284" s="2"/>
      <c r="P284" s="2"/>
      <c r="Q284" s="629"/>
      <c r="R284" s="2"/>
      <c r="S284" s="2"/>
      <c r="T284" s="2"/>
      <c r="U284" s="11"/>
      <c r="V284" s="11"/>
      <c r="W284" s="2"/>
      <c r="X284" s="1322"/>
      <c r="Y284" s="2"/>
      <c r="Z284" s="2"/>
      <c r="AA284" s="2"/>
      <c r="AB284" s="2"/>
      <c r="AC284" s="2"/>
      <c r="AD284" s="2"/>
      <c r="AE284" s="2"/>
      <c r="AF284" s="2"/>
      <c r="AG284" s="2"/>
      <c r="AH284" s="2"/>
      <c r="AI284" s="2"/>
      <c r="AJ284" s="2"/>
      <c r="AK284" s="2"/>
    </row>
    <row r="285" ht="15.75" customHeight="1">
      <c r="A285" s="1321"/>
      <c r="B285" s="31"/>
      <c r="C285" s="31"/>
      <c r="D285" s="2"/>
      <c r="E285" s="11"/>
      <c r="F285" s="11"/>
      <c r="G285" s="2"/>
      <c r="H285" s="2"/>
      <c r="I285" s="2"/>
      <c r="J285" s="2"/>
      <c r="K285" s="11"/>
      <c r="L285" s="11"/>
      <c r="M285" s="11"/>
      <c r="N285" s="11"/>
      <c r="O285" s="2"/>
      <c r="P285" s="2"/>
      <c r="Q285" s="629"/>
      <c r="R285" s="2"/>
      <c r="S285" s="2"/>
      <c r="T285" s="2"/>
      <c r="U285" s="11"/>
      <c r="V285" s="11"/>
      <c r="W285" s="2"/>
      <c r="X285" s="1322"/>
      <c r="Y285" s="2"/>
      <c r="Z285" s="2"/>
      <c r="AA285" s="2"/>
      <c r="AB285" s="2"/>
      <c r="AC285" s="2"/>
      <c r="AD285" s="2"/>
      <c r="AE285" s="2"/>
      <c r="AF285" s="2"/>
      <c r="AG285" s="2"/>
      <c r="AH285" s="2"/>
      <c r="AI285" s="2"/>
      <c r="AJ285" s="2"/>
      <c r="AK285" s="2"/>
    </row>
    <row r="286" ht="15.75" customHeight="1">
      <c r="A286" s="1321"/>
      <c r="B286" s="31"/>
      <c r="C286" s="31"/>
      <c r="D286" s="2"/>
      <c r="E286" s="11"/>
      <c r="F286" s="11"/>
      <c r="G286" s="2"/>
      <c r="H286" s="2"/>
      <c r="I286" s="2"/>
      <c r="J286" s="2"/>
      <c r="K286" s="11"/>
      <c r="L286" s="11"/>
      <c r="M286" s="11"/>
      <c r="N286" s="11"/>
      <c r="O286" s="2"/>
      <c r="P286" s="2"/>
      <c r="Q286" s="629"/>
      <c r="R286" s="2"/>
      <c r="S286" s="2"/>
      <c r="T286" s="2"/>
      <c r="U286" s="11"/>
      <c r="V286" s="11"/>
      <c r="W286" s="2"/>
      <c r="X286" s="1322"/>
      <c r="Y286" s="2"/>
      <c r="Z286" s="2"/>
      <c r="AA286" s="2"/>
      <c r="AB286" s="2"/>
      <c r="AC286" s="2"/>
      <c r="AD286" s="2"/>
      <c r="AE286" s="2"/>
      <c r="AF286" s="2"/>
      <c r="AG286" s="2"/>
      <c r="AH286" s="2"/>
      <c r="AI286" s="2"/>
      <c r="AJ286" s="2"/>
      <c r="AK286" s="2"/>
    </row>
    <row r="287" ht="15.75" customHeight="1">
      <c r="A287" s="1321"/>
      <c r="B287" s="31"/>
      <c r="C287" s="31"/>
      <c r="D287" s="2"/>
      <c r="E287" s="11"/>
      <c r="F287" s="11"/>
      <c r="G287" s="2"/>
      <c r="H287" s="2"/>
      <c r="I287" s="2"/>
      <c r="J287" s="2"/>
      <c r="K287" s="11"/>
      <c r="L287" s="11"/>
      <c r="M287" s="11"/>
      <c r="N287" s="11"/>
      <c r="O287" s="2"/>
      <c r="P287" s="2"/>
      <c r="Q287" s="629"/>
      <c r="R287" s="2"/>
      <c r="S287" s="2"/>
      <c r="T287" s="2"/>
      <c r="U287" s="11"/>
      <c r="V287" s="11"/>
      <c r="W287" s="2"/>
      <c r="X287" s="1322"/>
      <c r="Y287" s="2"/>
      <c r="Z287" s="2"/>
      <c r="AA287" s="2"/>
      <c r="AB287" s="2"/>
      <c r="AC287" s="2"/>
      <c r="AD287" s="2"/>
      <c r="AE287" s="2"/>
      <c r="AF287" s="2"/>
      <c r="AG287" s="2"/>
      <c r="AH287" s="2"/>
      <c r="AI287" s="2"/>
      <c r="AJ287" s="2"/>
      <c r="AK287" s="2"/>
    </row>
    <row r="288" ht="15.75" customHeight="1">
      <c r="A288" s="1321"/>
      <c r="B288" s="31"/>
      <c r="C288" s="31"/>
      <c r="D288" s="2"/>
      <c r="E288" s="11"/>
      <c r="F288" s="11"/>
      <c r="G288" s="2"/>
      <c r="H288" s="2"/>
      <c r="I288" s="2"/>
      <c r="J288" s="2"/>
      <c r="K288" s="11"/>
      <c r="L288" s="11"/>
      <c r="M288" s="11"/>
      <c r="N288" s="11"/>
      <c r="O288" s="2"/>
      <c r="P288" s="2"/>
      <c r="Q288" s="629"/>
      <c r="R288" s="2"/>
      <c r="S288" s="2"/>
      <c r="T288" s="2"/>
      <c r="U288" s="11"/>
      <c r="V288" s="11"/>
      <c r="W288" s="2"/>
      <c r="X288" s="1322"/>
      <c r="Y288" s="2"/>
      <c r="Z288" s="2"/>
      <c r="AA288" s="2"/>
      <c r="AB288" s="2"/>
      <c r="AC288" s="2"/>
      <c r="AD288" s="2"/>
      <c r="AE288" s="2"/>
      <c r="AF288" s="2"/>
      <c r="AG288" s="2"/>
      <c r="AH288" s="2"/>
      <c r="AI288" s="2"/>
      <c r="AJ288" s="2"/>
      <c r="AK288" s="2"/>
    </row>
    <row r="289" ht="15.75" customHeight="1">
      <c r="A289" s="1321"/>
      <c r="B289" s="31"/>
      <c r="C289" s="31"/>
      <c r="D289" s="2"/>
      <c r="E289" s="11"/>
      <c r="F289" s="11"/>
      <c r="G289" s="2"/>
      <c r="H289" s="2"/>
      <c r="I289" s="2"/>
      <c r="J289" s="2"/>
      <c r="K289" s="11"/>
      <c r="L289" s="11"/>
      <c r="M289" s="11"/>
      <c r="N289" s="11"/>
      <c r="O289" s="2"/>
      <c r="P289" s="2"/>
      <c r="Q289" s="629"/>
      <c r="R289" s="2"/>
      <c r="S289" s="2"/>
      <c r="T289" s="2"/>
      <c r="U289" s="11"/>
      <c r="V289" s="11"/>
      <c r="W289" s="2"/>
      <c r="X289" s="1322"/>
      <c r="Y289" s="2"/>
      <c r="Z289" s="2"/>
      <c r="AA289" s="2"/>
      <c r="AB289" s="2"/>
      <c r="AC289" s="2"/>
      <c r="AD289" s="2"/>
      <c r="AE289" s="2"/>
      <c r="AF289" s="2"/>
      <c r="AG289" s="2"/>
      <c r="AH289" s="2"/>
      <c r="AI289" s="2"/>
      <c r="AJ289" s="2"/>
      <c r="AK289" s="2"/>
    </row>
    <row r="290" ht="15.75" customHeight="1">
      <c r="A290" s="1321"/>
      <c r="B290" s="31"/>
      <c r="C290" s="31"/>
      <c r="D290" s="2"/>
      <c r="E290" s="11"/>
      <c r="F290" s="11"/>
      <c r="G290" s="2"/>
      <c r="H290" s="2"/>
      <c r="I290" s="2"/>
      <c r="J290" s="2"/>
      <c r="K290" s="11"/>
      <c r="L290" s="11"/>
      <c r="M290" s="11"/>
      <c r="N290" s="11"/>
      <c r="O290" s="2"/>
      <c r="P290" s="2"/>
      <c r="Q290" s="629"/>
      <c r="R290" s="2"/>
      <c r="S290" s="2"/>
      <c r="T290" s="2"/>
      <c r="U290" s="11"/>
      <c r="V290" s="11"/>
      <c r="W290" s="2"/>
      <c r="X290" s="1322"/>
      <c r="Y290" s="2"/>
      <c r="Z290" s="2"/>
      <c r="AA290" s="2"/>
      <c r="AB290" s="2"/>
      <c r="AC290" s="2"/>
      <c r="AD290" s="2"/>
      <c r="AE290" s="2"/>
      <c r="AF290" s="2"/>
      <c r="AG290" s="2"/>
      <c r="AH290" s="2"/>
      <c r="AI290" s="2"/>
      <c r="AJ290" s="2"/>
      <c r="AK290" s="2"/>
    </row>
    <row r="291" ht="15.75" customHeight="1">
      <c r="A291" s="1321"/>
      <c r="B291" s="31"/>
      <c r="C291" s="31"/>
      <c r="D291" s="2"/>
      <c r="E291" s="11"/>
      <c r="F291" s="11"/>
      <c r="G291" s="2"/>
      <c r="H291" s="2"/>
      <c r="I291" s="2"/>
      <c r="J291" s="2"/>
      <c r="K291" s="11"/>
      <c r="L291" s="11"/>
      <c r="M291" s="11"/>
      <c r="N291" s="11"/>
      <c r="O291" s="2"/>
      <c r="P291" s="2"/>
      <c r="Q291" s="629"/>
      <c r="R291" s="2"/>
      <c r="S291" s="2"/>
      <c r="T291" s="2"/>
      <c r="U291" s="11"/>
      <c r="V291" s="11"/>
      <c r="W291" s="2"/>
      <c r="X291" s="1322"/>
      <c r="Y291" s="2"/>
      <c r="Z291" s="2"/>
      <c r="AA291" s="2"/>
      <c r="AB291" s="2"/>
      <c r="AC291" s="2"/>
      <c r="AD291" s="2"/>
      <c r="AE291" s="2"/>
      <c r="AF291" s="2"/>
      <c r="AG291" s="2"/>
      <c r="AH291" s="2"/>
      <c r="AI291" s="2"/>
      <c r="AJ291" s="2"/>
      <c r="AK291" s="2"/>
    </row>
    <row r="292" ht="15.75" customHeight="1">
      <c r="A292" s="1321"/>
      <c r="B292" s="31"/>
      <c r="C292" s="31"/>
      <c r="D292" s="2"/>
      <c r="E292" s="11"/>
      <c r="F292" s="11"/>
      <c r="G292" s="2"/>
      <c r="H292" s="2"/>
      <c r="I292" s="2"/>
      <c r="J292" s="2"/>
      <c r="K292" s="11"/>
      <c r="L292" s="11"/>
      <c r="M292" s="11"/>
      <c r="N292" s="11"/>
      <c r="O292" s="2"/>
      <c r="P292" s="2"/>
      <c r="Q292" s="629"/>
      <c r="R292" s="2"/>
      <c r="S292" s="2"/>
      <c r="T292" s="2"/>
      <c r="U292" s="11"/>
      <c r="V292" s="11"/>
      <c r="W292" s="2"/>
      <c r="X292" s="1322"/>
      <c r="Y292" s="2"/>
      <c r="Z292" s="2"/>
      <c r="AA292" s="2"/>
      <c r="AB292" s="2"/>
      <c r="AC292" s="2"/>
      <c r="AD292" s="2"/>
      <c r="AE292" s="2"/>
      <c r="AF292" s="2"/>
      <c r="AG292" s="2"/>
      <c r="AH292" s="2"/>
      <c r="AI292" s="2"/>
      <c r="AJ292" s="2"/>
      <c r="AK292" s="2"/>
    </row>
    <row r="293" ht="15.75" customHeight="1">
      <c r="A293" s="1321"/>
      <c r="B293" s="31"/>
      <c r="C293" s="31"/>
      <c r="D293" s="2"/>
      <c r="E293" s="11"/>
      <c r="F293" s="11"/>
      <c r="G293" s="2"/>
      <c r="H293" s="2"/>
      <c r="I293" s="2"/>
      <c r="J293" s="2"/>
      <c r="K293" s="11"/>
      <c r="L293" s="11"/>
      <c r="M293" s="11"/>
      <c r="N293" s="11"/>
      <c r="O293" s="2"/>
      <c r="P293" s="2"/>
      <c r="Q293" s="629"/>
      <c r="R293" s="2"/>
      <c r="S293" s="2"/>
      <c r="T293" s="2"/>
      <c r="U293" s="11"/>
      <c r="V293" s="11"/>
      <c r="W293" s="2"/>
      <c r="X293" s="1322"/>
      <c r="Y293" s="2"/>
      <c r="Z293" s="2"/>
      <c r="AA293" s="2"/>
      <c r="AB293" s="2"/>
      <c r="AC293" s="2"/>
      <c r="AD293" s="2"/>
      <c r="AE293" s="2"/>
      <c r="AF293" s="2"/>
      <c r="AG293" s="2"/>
      <c r="AH293" s="2"/>
      <c r="AI293" s="2"/>
      <c r="AJ293" s="2"/>
      <c r="AK293" s="2"/>
    </row>
    <row r="294" ht="15.75" customHeight="1">
      <c r="A294" s="1321"/>
      <c r="B294" s="31"/>
      <c r="C294" s="31"/>
      <c r="D294" s="2"/>
      <c r="E294" s="11"/>
      <c r="F294" s="11"/>
      <c r="G294" s="2"/>
      <c r="H294" s="2"/>
      <c r="I294" s="2"/>
      <c r="J294" s="2"/>
      <c r="K294" s="11"/>
      <c r="L294" s="11"/>
      <c r="M294" s="11"/>
      <c r="N294" s="11"/>
      <c r="O294" s="2"/>
      <c r="P294" s="2"/>
      <c r="Q294" s="629"/>
      <c r="R294" s="2"/>
      <c r="S294" s="2"/>
      <c r="T294" s="2"/>
      <c r="U294" s="11"/>
      <c r="V294" s="11"/>
      <c r="W294" s="2"/>
      <c r="X294" s="1322"/>
      <c r="Y294" s="2"/>
      <c r="Z294" s="2"/>
      <c r="AA294" s="2"/>
      <c r="AB294" s="2"/>
      <c r="AC294" s="2"/>
      <c r="AD294" s="2"/>
      <c r="AE294" s="2"/>
      <c r="AF294" s="2"/>
      <c r="AG294" s="2"/>
      <c r="AH294" s="2"/>
      <c r="AI294" s="2"/>
      <c r="AJ294" s="2"/>
      <c r="AK294" s="2"/>
    </row>
    <row r="295" ht="15.75" customHeight="1">
      <c r="A295" s="1321"/>
      <c r="B295" s="31"/>
      <c r="C295" s="31"/>
      <c r="D295" s="2"/>
      <c r="E295" s="11"/>
      <c r="F295" s="11"/>
      <c r="G295" s="2"/>
      <c r="H295" s="2"/>
      <c r="I295" s="2"/>
      <c r="J295" s="2"/>
      <c r="K295" s="11"/>
      <c r="L295" s="11"/>
      <c r="M295" s="11"/>
      <c r="N295" s="11"/>
      <c r="O295" s="2"/>
      <c r="P295" s="2"/>
      <c r="Q295" s="629"/>
      <c r="R295" s="2"/>
      <c r="S295" s="2"/>
      <c r="T295" s="2"/>
      <c r="U295" s="11"/>
      <c r="V295" s="11"/>
      <c r="W295" s="2"/>
      <c r="X295" s="1322"/>
      <c r="Y295" s="2"/>
      <c r="Z295" s="2"/>
      <c r="AA295" s="2"/>
      <c r="AB295" s="2"/>
      <c r="AC295" s="2"/>
      <c r="AD295" s="2"/>
      <c r="AE295" s="2"/>
      <c r="AF295" s="2"/>
      <c r="AG295" s="2"/>
      <c r="AH295" s="2"/>
      <c r="AI295" s="2"/>
      <c r="AJ295" s="2"/>
      <c r="AK295" s="2"/>
    </row>
    <row r="296" ht="15.75" customHeight="1">
      <c r="A296" s="1321"/>
      <c r="B296" s="31"/>
      <c r="C296" s="31"/>
      <c r="D296" s="2"/>
      <c r="E296" s="11"/>
      <c r="F296" s="11"/>
      <c r="G296" s="2"/>
      <c r="H296" s="2"/>
      <c r="I296" s="2"/>
      <c r="J296" s="2"/>
      <c r="K296" s="11"/>
      <c r="L296" s="11"/>
      <c r="M296" s="11"/>
      <c r="N296" s="11"/>
      <c r="O296" s="2"/>
      <c r="P296" s="2"/>
      <c r="Q296" s="629"/>
      <c r="R296" s="2"/>
      <c r="S296" s="2"/>
      <c r="T296" s="2"/>
      <c r="U296" s="11"/>
      <c r="V296" s="11"/>
      <c r="W296" s="2"/>
      <c r="X296" s="1322"/>
      <c r="Y296" s="2"/>
      <c r="Z296" s="2"/>
      <c r="AA296" s="2"/>
      <c r="AB296" s="2"/>
      <c r="AC296" s="2"/>
      <c r="AD296" s="2"/>
      <c r="AE296" s="2"/>
      <c r="AF296" s="2"/>
      <c r="AG296" s="2"/>
      <c r="AH296" s="2"/>
      <c r="AI296" s="2"/>
      <c r="AJ296" s="2"/>
      <c r="AK296" s="2"/>
    </row>
    <row r="297" ht="15.75" customHeight="1">
      <c r="A297" s="1321"/>
      <c r="B297" s="31"/>
      <c r="C297" s="31"/>
      <c r="D297" s="2"/>
      <c r="E297" s="11"/>
      <c r="F297" s="11"/>
      <c r="G297" s="2"/>
      <c r="H297" s="2"/>
      <c r="I297" s="2"/>
      <c r="J297" s="2"/>
      <c r="K297" s="11"/>
      <c r="L297" s="11"/>
      <c r="M297" s="11"/>
      <c r="N297" s="11"/>
      <c r="O297" s="2"/>
      <c r="P297" s="2"/>
      <c r="Q297" s="629"/>
      <c r="R297" s="2"/>
      <c r="S297" s="2"/>
      <c r="T297" s="2"/>
      <c r="U297" s="11"/>
      <c r="V297" s="11"/>
      <c r="W297" s="2"/>
      <c r="X297" s="1322"/>
      <c r="Y297" s="2"/>
      <c r="Z297" s="2"/>
      <c r="AA297" s="2"/>
      <c r="AB297" s="2"/>
      <c r="AC297" s="2"/>
      <c r="AD297" s="2"/>
      <c r="AE297" s="2"/>
      <c r="AF297" s="2"/>
      <c r="AG297" s="2"/>
      <c r="AH297" s="2"/>
      <c r="AI297" s="2"/>
      <c r="AJ297" s="2"/>
      <c r="AK297" s="2"/>
    </row>
    <row r="298" ht="15.75" customHeight="1">
      <c r="A298" s="1321"/>
      <c r="B298" s="31"/>
      <c r="C298" s="31"/>
      <c r="D298" s="2"/>
      <c r="E298" s="11"/>
      <c r="F298" s="11"/>
      <c r="G298" s="2"/>
      <c r="H298" s="2"/>
      <c r="I298" s="2"/>
      <c r="J298" s="2"/>
      <c r="K298" s="11"/>
      <c r="L298" s="11"/>
      <c r="M298" s="11"/>
      <c r="N298" s="11"/>
      <c r="O298" s="2"/>
      <c r="P298" s="2"/>
      <c r="Q298" s="629"/>
      <c r="R298" s="2"/>
      <c r="S298" s="2"/>
      <c r="T298" s="2"/>
      <c r="U298" s="11"/>
      <c r="V298" s="11"/>
      <c r="W298" s="2"/>
      <c r="X298" s="1322"/>
      <c r="Y298" s="2"/>
      <c r="Z298" s="2"/>
      <c r="AA298" s="2"/>
      <c r="AB298" s="2"/>
      <c r="AC298" s="2"/>
      <c r="AD298" s="2"/>
      <c r="AE298" s="2"/>
      <c r="AF298" s="2"/>
      <c r="AG298" s="2"/>
      <c r="AH298" s="2"/>
      <c r="AI298" s="2"/>
      <c r="AJ298" s="2"/>
      <c r="AK298" s="2"/>
    </row>
    <row r="299" ht="15.75" customHeight="1">
      <c r="A299" s="1321"/>
      <c r="B299" s="31"/>
      <c r="C299" s="31"/>
      <c r="D299" s="2"/>
      <c r="E299" s="11"/>
      <c r="F299" s="11"/>
      <c r="G299" s="2"/>
      <c r="H299" s="2"/>
      <c r="I299" s="2"/>
      <c r="J299" s="2"/>
      <c r="K299" s="11"/>
      <c r="L299" s="11"/>
      <c r="M299" s="11"/>
      <c r="N299" s="11"/>
      <c r="O299" s="2"/>
      <c r="P299" s="2"/>
      <c r="Q299" s="629"/>
      <c r="R299" s="2"/>
      <c r="S299" s="2"/>
      <c r="T299" s="2"/>
      <c r="U299" s="11"/>
      <c r="V299" s="11"/>
      <c r="W299" s="2"/>
      <c r="X299" s="1322"/>
      <c r="Y299" s="2"/>
      <c r="Z299" s="2"/>
      <c r="AA299" s="2"/>
      <c r="AB299" s="2"/>
      <c r="AC299" s="2"/>
      <c r="AD299" s="2"/>
      <c r="AE299" s="2"/>
      <c r="AF299" s="2"/>
      <c r="AG299" s="2"/>
      <c r="AH299" s="2"/>
      <c r="AI299" s="2"/>
      <c r="AJ299" s="2"/>
      <c r="AK299" s="2"/>
    </row>
    <row r="300" ht="15.75" customHeight="1">
      <c r="A300" s="1321"/>
      <c r="B300" s="31"/>
      <c r="C300" s="31"/>
      <c r="D300" s="2"/>
      <c r="E300" s="11"/>
      <c r="F300" s="11"/>
      <c r="G300" s="2"/>
      <c r="H300" s="2"/>
      <c r="I300" s="2"/>
      <c r="J300" s="2"/>
      <c r="K300" s="11"/>
      <c r="L300" s="11"/>
      <c r="M300" s="11"/>
      <c r="N300" s="11"/>
      <c r="O300" s="2"/>
      <c r="P300" s="2"/>
      <c r="Q300" s="629"/>
      <c r="R300" s="2"/>
      <c r="S300" s="2"/>
      <c r="T300" s="2"/>
      <c r="U300" s="11"/>
      <c r="V300" s="11"/>
      <c r="W300" s="2"/>
      <c r="X300" s="1322"/>
      <c r="Y300" s="2"/>
      <c r="Z300" s="2"/>
      <c r="AA300" s="2"/>
      <c r="AB300" s="2"/>
      <c r="AC300" s="2"/>
      <c r="AD300" s="2"/>
      <c r="AE300" s="2"/>
      <c r="AF300" s="2"/>
      <c r="AG300" s="2"/>
      <c r="AH300" s="2"/>
      <c r="AI300" s="2"/>
      <c r="AJ300" s="2"/>
      <c r="AK300" s="2"/>
    </row>
    <row r="301" ht="15.75" customHeight="1">
      <c r="A301" s="1321"/>
      <c r="B301" s="31"/>
      <c r="C301" s="31"/>
      <c r="D301" s="2"/>
      <c r="E301" s="11"/>
      <c r="F301" s="11"/>
      <c r="G301" s="2"/>
      <c r="H301" s="2"/>
      <c r="I301" s="2"/>
      <c r="J301" s="2"/>
      <c r="K301" s="11"/>
      <c r="L301" s="11"/>
      <c r="M301" s="11"/>
      <c r="N301" s="11"/>
      <c r="O301" s="2"/>
      <c r="P301" s="2"/>
      <c r="Q301" s="629"/>
      <c r="R301" s="2"/>
      <c r="S301" s="2"/>
      <c r="T301" s="2"/>
      <c r="U301" s="11"/>
      <c r="V301" s="11"/>
      <c r="W301" s="2"/>
      <c r="X301" s="1322"/>
      <c r="Y301" s="2"/>
      <c r="Z301" s="2"/>
      <c r="AA301" s="2"/>
      <c r="AB301" s="2"/>
      <c r="AC301" s="2"/>
      <c r="AD301" s="2"/>
      <c r="AE301" s="2"/>
      <c r="AF301" s="2"/>
      <c r="AG301" s="2"/>
      <c r="AH301" s="2"/>
      <c r="AI301" s="2"/>
      <c r="AJ301" s="2"/>
      <c r="AK301" s="2"/>
    </row>
    <row r="302" ht="15.75" customHeight="1">
      <c r="A302" s="1321"/>
      <c r="B302" s="31"/>
      <c r="C302" s="31"/>
      <c r="D302" s="2"/>
      <c r="E302" s="11"/>
      <c r="F302" s="11"/>
      <c r="G302" s="2"/>
      <c r="H302" s="2"/>
      <c r="I302" s="2"/>
      <c r="J302" s="2"/>
      <c r="K302" s="11"/>
      <c r="L302" s="11"/>
      <c r="M302" s="11"/>
      <c r="N302" s="11"/>
      <c r="O302" s="2"/>
      <c r="P302" s="2"/>
      <c r="Q302" s="629"/>
      <c r="R302" s="2"/>
      <c r="S302" s="2"/>
      <c r="T302" s="2"/>
      <c r="U302" s="11"/>
      <c r="V302" s="11"/>
      <c r="W302" s="2"/>
      <c r="X302" s="1322"/>
      <c r="Y302" s="2"/>
      <c r="Z302" s="2"/>
      <c r="AA302" s="2"/>
      <c r="AB302" s="2"/>
      <c r="AC302" s="2"/>
      <c r="AD302" s="2"/>
      <c r="AE302" s="2"/>
      <c r="AF302" s="2"/>
      <c r="AG302" s="2"/>
      <c r="AH302" s="2"/>
      <c r="AI302" s="2"/>
      <c r="AJ302" s="2"/>
      <c r="AK302" s="2"/>
    </row>
    <row r="303" ht="15.75" customHeight="1">
      <c r="A303" s="1321"/>
      <c r="B303" s="31"/>
      <c r="C303" s="31"/>
      <c r="D303" s="2"/>
      <c r="E303" s="11"/>
      <c r="F303" s="11"/>
      <c r="G303" s="2"/>
      <c r="H303" s="2"/>
      <c r="I303" s="2"/>
      <c r="J303" s="2"/>
      <c r="K303" s="11"/>
      <c r="L303" s="11"/>
      <c r="M303" s="11"/>
      <c r="N303" s="11"/>
      <c r="O303" s="2"/>
      <c r="P303" s="2"/>
      <c r="Q303" s="629"/>
      <c r="R303" s="2"/>
      <c r="S303" s="2"/>
      <c r="T303" s="2"/>
      <c r="U303" s="11"/>
      <c r="V303" s="11"/>
      <c r="W303" s="2"/>
      <c r="X303" s="1322"/>
      <c r="Y303" s="2"/>
      <c r="Z303" s="2"/>
      <c r="AA303" s="2"/>
      <c r="AB303" s="2"/>
      <c r="AC303" s="2"/>
      <c r="AD303" s="2"/>
      <c r="AE303" s="2"/>
      <c r="AF303" s="2"/>
      <c r="AG303" s="2"/>
      <c r="AH303" s="2"/>
      <c r="AI303" s="2"/>
      <c r="AJ303" s="2"/>
      <c r="AK303" s="2"/>
    </row>
    <row r="304" ht="15.75" customHeight="1">
      <c r="A304" s="1321"/>
      <c r="B304" s="31"/>
      <c r="C304" s="31"/>
      <c r="D304" s="2"/>
      <c r="E304" s="11"/>
      <c r="F304" s="11"/>
      <c r="G304" s="2"/>
      <c r="H304" s="2"/>
      <c r="I304" s="2"/>
      <c r="J304" s="2"/>
      <c r="K304" s="11"/>
      <c r="L304" s="11"/>
      <c r="M304" s="11"/>
      <c r="N304" s="11"/>
      <c r="O304" s="2"/>
      <c r="P304" s="2"/>
      <c r="Q304" s="629"/>
      <c r="R304" s="2"/>
      <c r="S304" s="2"/>
      <c r="T304" s="2"/>
      <c r="U304" s="11"/>
      <c r="V304" s="11"/>
      <c r="W304" s="2"/>
      <c r="X304" s="1322"/>
      <c r="Y304" s="2"/>
      <c r="Z304" s="2"/>
      <c r="AA304" s="2"/>
      <c r="AB304" s="2"/>
      <c r="AC304" s="2"/>
      <c r="AD304" s="2"/>
      <c r="AE304" s="2"/>
      <c r="AF304" s="2"/>
      <c r="AG304" s="2"/>
      <c r="AH304" s="2"/>
      <c r="AI304" s="2"/>
      <c r="AJ304" s="2"/>
      <c r="AK304" s="2"/>
    </row>
    <row r="305" ht="15.75" customHeight="1">
      <c r="A305" s="1321"/>
      <c r="B305" s="31"/>
      <c r="C305" s="31"/>
      <c r="D305" s="2"/>
      <c r="E305" s="11"/>
      <c r="F305" s="11"/>
      <c r="G305" s="2"/>
      <c r="H305" s="2"/>
      <c r="I305" s="2"/>
      <c r="J305" s="2"/>
      <c r="K305" s="11"/>
      <c r="L305" s="11"/>
      <c r="M305" s="11"/>
      <c r="N305" s="11"/>
      <c r="O305" s="2"/>
      <c r="P305" s="2"/>
      <c r="Q305" s="629"/>
      <c r="R305" s="2"/>
      <c r="S305" s="2"/>
      <c r="T305" s="2"/>
      <c r="U305" s="11"/>
      <c r="V305" s="11"/>
      <c r="W305" s="2"/>
      <c r="X305" s="1322"/>
      <c r="Y305" s="2"/>
      <c r="Z305" s="2"/>
      <c r="AA305" s="2"/>
      <c r="AB305" s="2"/>
      <c r="AC305" s="2"/>
      <c r="AD305" s="2"/>
      <c r="AE305" s="2"/>
      <c r="AF305" s="2"/>
      <c r="AG305" s="2"/>
      <c r="AH305" s="2"/>
      <c r="AI305" s="2"/>
      <c r="AJ305" s="2"/>
      <c r="AK305" s="2"/>
    </row>
    <row r="306" ht="15.75" customHeight="1">
      <c r="A306" s="1321"/>
      <c r="B306" s="31"/>
      <c r="C306" s="31"/>
      <c r="D306" s="2"/>
      <c r="E306" s="11"/>
      <c r="F306" s="11"/>
      <c r="G306" s="2"/>
      <c r="H306" s="2"/>
      <c r="I306" s="2"/>
      <c r="J306" s="2"/>
      <c r="K306" s="11"/>
      <c r="L306" s="11"/>
      <c r="M306" s="11"/>
      <c r="N306" s="11"/>
      <c r="O306" s="2"/>
      <c r="P306" s="2"/>
      <c r="Q306" s="629"/>
      <c r="R306" s="2"/>
      <c r="S306" s="2"/>
      <c r="T306" s="2"/>
      <c r="U306" s="11"/>
      <c r="V306" s="11"/>
      <c r="W306" s="2"/>
      <c r="X306" s="1322"/>
      <c r="Y306" s="2"/>
      <c r="Z306" s="2"/>
      <c r="AA306" s="2"/>
      <c r="AB306" s="2"/>
      <c r="AC306" s="2"/>
      <c r="AD306" s="2"/>
      <c r="AE306" s="2"/>
      <c r="AF306" s="2"/>
      <c r="AG306" s="2"/>
      <c r="AH306" s="2"/>
      <c r="AI306" s="2"/>
      <c r="AJ306" s="2"/>
      <c r="AK306" s="2"/>
    </row>
    <row r="307" ht="15.75" customHeight="1">
      <c r="A307" s="1321"/>
      <c r="B307" s="31"/>
      <c r="C307" s="31"/>
      <c r="D307" s="2"/>
      <c r="E307" s="11"/>
      <c r="F307" s="11"/>
      <c r="G307" s="2"/>
      <c r="H307" s="2"/>
      <c r="I307" s="2"/>
      <c r="J307" s="2"/>
      <c r="K307" s="11"/>
      <c r="L307" s="11"/>
      <c r="M307" s="11"/>
      <c r="N307" s="11"/>
      <c r="O307" s="2"/>
      <c r="P307" s="2"/>
      <c r="Q307" s="629"/>
      <c r="R307" s="2"/>
      <c r="S307" s="2"/>
      <c r="T307" s="2"/>
      <c r="U307" s="11"/>
      <c r="V307" s="11"/>
      <c r="W307" s="2"/>
      <c r="X307" s="1322"/>
      <c r="Y307" s="2"/>
      <c r="Z307" s="2"/>
      <c r="AA307" s="2"/>
      <c r="AB307" s="2"/>
      <c r="AC307" s="2"/>
      <c r="AD307" s="2"/>
      <c r="AE307" s="2"/>
      <c r="AF307" s="2"/>
      <c r="AG307" s="2"/>
      <c r="AH307" s="2"/>
      <c r="AI307" s="2"/>
      <c r="AJ307" s="2"/>
      <c r="AK307" s="2"/>
    </row>
    <row r="308" ht="15.75" customHeight="1">
      <c r="A308" s="1321"/>
      <c r="B308" s="31"/>
      <c r="C308" s="31"/>
      <c r="D308" s="2"/>
      <c r="E308" s="11"/>
      <c r="F308" s="11"/>
      <c r="G308" s="2"/>
      <c r="H308" s="2"/>
      <c r="I308" s="2"/>
      <c r="J308" s="2"/>
      <c r="K308" s="11"/>
      <c r="L308" s="11"/>
      <c r="M308" s="11"/>
      <c r="N308" s="11"/>
      <c r="O308" s="2"/>
      <c r="P308" s="2"/>
      <c r="Q308" s="629"/>
      <c r="R308" s="2"/>
      <c r="S308" s="2"/>
      <c r="T308" s="2"/>
      <c r="U308" s="11"/>
      <c r="V308" s="11"/>
      <c r="W308" s="2"/>
      <c r="X308" s="1322"/>
      <c r="Y308" s="2"/>
      <c r="Z308" s="2"/>
      <c r="AA308" s="2"/>
      <c r="AB308" s="2"/>
      <c r="AC308" s="2"/>
      <c r="AD308" s="2"/>
      <c r="AE308" s="2"/>
      <c r="AF308" s="2"/>
      <c r="AG308" s="2"/>
      <c r="AH308" s="2"/>
      <c r="AI308" s="2"/>
      <c r="AJ308" s="2"/>
      <c r="AK308" s="2"/>
    </row>
    <row r="309" ht="15.75" customHeight="1">
      <c r="A309" s="1321"/>
      <c r="B309" s="31"/>
      <c r="C309" s="31"/>
      <c r="D309" s="2"/>
      <c r="E309" s="11"/>
      <c r="F309" s="11"/>
      <c r="G309" s="2"/>
      <c r="H309" s="2"/>
      <c r="I309" s="2"/>
      <c r="J309" s="2"/>
      <c r="K309" s="11"/>
      <c r="L309" s="11"/>
      <c r="M309" s="11"/>
      <c r="N309" s="11"/>
      <c r="O309" s="2"/>
      <c r="P309" s="2"/>
      <c r="Q309" s="629"/>
      <c r="R309" s="2"/>
      <c r="S309" s="2"/>
      <c r="T309" s="2"/>
      <c r="U309" s="11"/>
      <c r="V309" s="11"/>
      <c r="W309" s="2"/>
      <c r="X309" s="1322"/>
      <c r="Y309" s="2"/>
      <c r="Z309" s="2"/>
      <c r="AA309" s="2"/>
      <c r="AB309" s="2"/>
      <c r="AC309" s="2"/>
      <c r="AD309" s="2"/>
      <c r="AE309" s="2"/>
      <c r="AF309" s="2"/>
      <c r="AG309" s="2"/>
      <c r="AH309" s="2"/>
      <c r="AI309" s="2"/>
      <c r="AJ309" s="2"/>
      <c r="AK309" s="2"/>
    </row>
    <row r="310" ht="15.75" customHeight="1">
      <c r="A310" s="1321"/>
      <c r="B310" s="31"/>
      <c r="C310" s="31"/>
      <c r="D310" s="2"/>
      <c r="E310" s="11"/>
      <c r="F310" s="11"/>
      <c r="G310" s="2"/>
      <c r="H310" s="2"/>
      <c r="I310" s="2"/>
      <c r="J310" s="2"/>
      <c r="K310" s="11"/>
      <c r="L310" s="11"/>
      <c r="M310" s="11"/>
      <c r="N310" s="11"/>
      <c r="O310" s="2"/>
      <c r="P310" s="2"/>
      <c r="Q310" s="629"/>
      <c r="R310" s="2"/>
      <c r="S310" s="2"/>
      <c r="T310" s="2"/>
      <c r="U310" s="11"/>
      <c r="V310" s="11"/>
      <c r="W310" s="2"/>
      <c r="X310" s="1322"/>
      <c r="Y310" s="2"/>
      <c r="Z310" s="2"/>
      <c r="AA310" s="2"/>
      <c r="AB310" s="2"/>
      <c r="AC310" s="2"/>
      <c r="AD310" s="2"/>
      <c r="AE310" s="2"/>
      <c r="AF310" s="2"/>
      <c r="AG310" s="2"/>
      <c r="AH310" s="2"/>
      <c r="AI310" s="2"/>
      <c r="AJ310" s="2"/>
      <c r="AK310" s="2"/>
    </row>
    <row r="311" ht="15.75" customHeight="1">
      <c r="A311" s="1321"/>
      <c r="B311" s="31"/>
      <c r="C311" s="31"/>
      <c r="D311" s="2"/>
      <c r="E311" s="11"/>
      <c r="F311" s="11"/>
      <c r="G311" s="2"/>
      <c r="H311" s="2"/>
      <c r="I311" s="2"/>
      <c r="J311" s="2"/>
      <c r="K311" s="11"/>
      <c r="L311" s="11"/>
      <c r="M311" s="11"/>
      <c r="N311" s="11"/>
      <c r="O311" s="2"/>
      <c r="P311" s="2"/>
      <c r="Q311" s="629"/>
      <c r="R311" s="2"/>
      <c r="S311" s="2"/>
      <c r="T311" s="2"/>
      <c r="U311" s="11"/>
      <c r="V311" s="11"/>
      <c r="W311" s="2"/>
      <c r="X311" s="1322"/>
      <c r="Y311" s="2"/>
      <c r="Z311" s="2"/>
      <c r="AA311" s="2"/>
      <c r="AB311" s="2"/>
      <c r="AC311" s="2"/>
      <c r="AD311" s="2"/>
      <c r="AE311" s="2"/>
      <c r="AF311" s="2"/>
      <c r="AG311" s="2"/>
      <c r="AH311" s="2"/>
      <c r="AI311" s="2"/>
      <c r="AJ311" s="2"/>
      <c r="AK311" s="2"/>
    </row>
    <row r="312" ht="15.75" customHeight="1">
      <c r="A312" s="1321"/>
      <c r="B312" s="31"/>
      <c r="C312" s="31"/>
      <c r="D312" s="2"/>
      <c r="E312" s="11"/>
      <c r="F312" s="11"/>
      <c r="G312" s="2"/>
      <c r="H312" s="2"/>
      <c r="I312" s="2"/>
      <c r="J312" s="2"/>
      <c r="K312" s="11"/>
      <c r="L312" s="11"/>
      <c r="M312" s="11"/>
      <c r="N312" s="11"/>
      <c r="O312" s="2"/>
      <c r="P312" s="2"/>
      <c r="Q312" s="629"/>
      <c r="R312" s="2"/>
      <c r="S312" s="2"/>
      <c r="T312" s="2"/>
      <c r="U312" s="11"/>
      <c r="V312" s="11"/>
      <c r="W312" s="2"/>
      <c r="X312" s="1322"/>
      <c r="Y312" s="2"/>
      <c r="Z312" s="2"/>
      <c r="AA312" s="2"/>
      <c r="AB312" s="2"/>
      <c r="AC312" s="2"/>
      <c r="AD312" s="2"/>
      <c r="AE312" s="2"/>
      <c r="AF312" s="2"/>
      <c r="AG312" s="2"/>
      <c r="AH312" s="2"/>
      <c r="AI312" s="2"/>
      <c r="AJ312" s="2"/>
      <c r="AK312" s="2"/>
    </row>
    <row r="313" ht="15.75" customHeight="1">
      <c r="A313" s="1321"/>
      <c r="B313" s="31"/>
      <c r="C313" s="31"/>
      <c r="D313" s="2"/>
      <c r="E313" s="11"/>
      <c r="F313" s="11"/>
      <c r="G313" s="2"/>
      <c r="H313" s="2"/>
      <c r="I313" s="2"/>
      <c r="J313" s="2"/>
      <c r="K313" s="11"/>
      <c r="L313" s="11"/>
      <c r="M313" s="11"/>
      <c r="N313" s="11"/>
      <c r="O313" s="2"/>
      <c r="P313" s="2"/>
      <c r="Q313" s="629"/>
      <c r="R313" s="2"/>
      <c r="S313" s="2"/>
      <c r="T313" s="2"/>
      <c r="U313" s="11"/>
      <c r="V313" s="11"/>
      <c r="W313" s="2"/>
      <c r="X313" s="1322"/>
      <c r="Y313" s="2"/>
      <c r="Z313" s="2"/>
      <c r="AA313" s="2"/>
      <c r="AB313" s="2"/>
      <c r="AC313" s="2"/>
      <c r="AD313" s="2"/>
      <c r="AE313" s="2"/>
      <c r="AF313" s="2"/>
      <c r="AG313" s="2"/>
      <c r="AH313" s="2"/>
      <c r="AI313" s="2"/>
      <c r="AJ313" s="2"/>
      <c r="AK313" s="2"/>
    </row>
    <row r="314" ht="15.75" customHeight="1">
      <c r="A314" s="1321"/>
      <c r="B314" s="31"/>
      <c r="C314" s="31"/>
      <c r="D314" s="2"/>
      <c r="E314" s="11"/>
      <c r="F314" s="11"/>
      <c r="G314" s="2"/>
      <c r="H314" s="2"/>
      <c r="I314" s="2"/>
      <c r="J314" s="2"/>
      <c r="K314" s="11"/>
      <c r="L314" s="11"/>
      <c r="M314" s="11"/>
      <c r="N314" s="11"/>
      <c r="O314" s="2"/>
      <c r="P314" s="2"/>
      <c r="Q314" s="629"/>
      <c r="R314" s="2"/>
      <c r="S314" s="2"/>
      <c r="T314" s="2"/>
      <c r="U314" s="11"/>
      <c r="V314" s="11"/>
      <c r="W314" s="2"/>
      <c r="X314" s="1322"/>
      <c r="Y314" s="2"/>
      <c r="Z314" s="2"/>
      <c r="AA314" s="2"/>
      <c r="AB314" s="2"/>
      <c r="AC314" s="2"/>
      <c r="AD314" s="2"/>
      <c r="AE314" s="2"/>
      <c r="AF314" s="2"/>
      <c r="AG314" s="2"/>
      <c r="AH314" s="2"/>
      <c r="AI314" s="2"/>
      <c r="AJ314" s="2"/>
      <c r="AK314" s="2"/>
    </row>
    <row r="315" ht="15.75" customHeight="1">
      <c r="A315" s="1321"/>
      <c r="B315" s="31"/>
      <c r="C315" s="31"/>
      <c r="D315" s="2"/>
      <c r="E315" s="11"/>
      <c r="F315" s="11"/>
      <c r="G315" s="2"/>
      <c r="H315" s="2"/>
      <c r="I315" s="2"/>
      <c r="J315" s="2"/>
      <c r="K315" s="11"/>
      <c r="L315" s="11"/>
      <c r="M315" s="11"/>
      <c r="N315" s="11"/>
      <c r="O315" s="2"/>
      <c r="P315" s="2"/>
      <c r="Q315" s="629"/>
      <c r="R315" s="2"/>
      <c r="S315" s="2"/>
      <c r="T315" s="2"/>
      <c r="U315" s="11"/>
      <c r="V315" s="11"/>
      <c r="W315" s="2"/>
      <c r="X315" s="1322"/>
      <c r="Y315" s="2"/>
      <c r="Z315" s="2"/>
      <c r="AA315" s="2"/>
      <c r="AB315" s="2"/>
      <c r="AC315" s="2"/>
      <c r="AD315" s="2"/>
      <c r="AE315" s="2"/>
      <c r="AF315" s="2"/>
      <c r="AG315" s="2"/>
      <c r="AH315" s="2"/>
      <c r="AI315" s="2"/>
      <c r="AJ315" s="2"/>
      <c r="AK315" s="2"/>
    </row>
    <row r="316" ht="15.75" customHeight="1">
      <c r="A316" s="1321"/>
      <c r="B316" s="31"/>
      <c r="C316" s="31"/>
      <c r="D316" s="2"/>
      <c r="E316" s="11"/>
      <c r="F316" s="11"/>
      <c r="G316" s="2"/>
      <c r="H316" s="2"/>
      <c r="I316" s="2"/>
      <c r="J316" s="2"/>
      <c r="K316" s="11"/>
      <c r="L316" s="11"/>
      <c r="M316" s="11"/>
      <c r="N316" s="11"/>
      <c r="O316" s="2"/>
      <c r="P316" s="2"/>
      <c r="Q316" s="629"/>
      <c r="R316" s="2"/>
      <c r="S316" s="2"/>
      <c r="T316" s="2"/>
      <c r="U316" s="11"/>
      <c r="V316" s="11"/>
      <c r="W316" s="2"/>
      <c r="X316" s="1322"/>
      <c r="Y316" s="2"/>
      <c r="Z316" s="2"/>
      <c r="AA316" s="2"/>
      <c r="AB316" s="2"/>
      <c r="AC316" s="2"/>
      <c r="AD316" s="2"/>
      <c r="AE316" s="2"/>
      <c r="AF316" s="2"/>
      <c r="AG316" s="2"/>
      <c r="AH316" s="2"/>
      <c r="AI316" s="2"/>
      <c r="AJ316" s="2"/>
      <c r="AK316" s="2"/>
    </row>
    <row r="317" ht="15.75" customHeight="1">
      <c r="A317" s="1321"/>
      <c r="B317" s="31"/>
      <c r="C317" s="31"/>
      <c r="D317" s="2"/>
      <c r="E317" s="11"/>
      <c r="F317" s="11"/>
      <c r="G317" s="2"/>
      <c r="H317" s="2"/>
      <c r="I317" s="2"/>
      <c r="J317" s="2"/>
      <c r="K317" s="11"/>
      <c r="L317" s="11"/>
      <c r="M317" s="11"/>
      <c r="N317" s="11"/>
      <c r="O317" s="2"/>
      <c r="P317" s="2"/>
      <c r="Q317" s="629"/>
      <c r="R317" s="2"/>
      <c r="S317" s="2"/>
      <c r="T317" s="2"/>
      <c r="U317" s="11"/>
      <c r="V317" s="11"/>
      <c r="W317" s="2"/>
      <c r="X317" s="1322"/>
      <c r="Y317" s="2"/>
      <c r="Z317" s="2"/>
      <c r="AA317" s="2"/>
      <c r="AB317" s="2"/>
      <c r="AC317" s="2"/>
      <c r="AD317" s="2"/>
      <c r="AE317" s="2"/>
      <c r="AF317" s="2"/>
      <c r="AG317" s="2"/>
      <c r="AH317" s="2"/>
      <c r="AI317" s="2"/>
      <c r="AJ317" s="2"/>
      <c r="AK317" s="2"/>
    </row>
    <row r="318" ht="15.75" customHeight="1">
      <c r="A318" s="1321"/>
      <c r="B318" s="31"/>
      <c r="C318" s="31"/>
      <c r="D318" s="2"/>
      <c r="E318" s="11"/>
      <c r="F318" s="11"/>
      <c r="G318" s="2"/>
      <c r="H318" s="2"/>
      <c r="I318" s="2"/>
      <c r="J318" s="2"/>
      <c r="K318" s="11"/>
      <c r="L318" s="11"/>
      <c r="M318" s="11"/>
      <c r="N318" s="11"/>
      <c r="O318" s="2"/>
      <c r="P318" s="2"/>
      <c r="Q318" s="629"/>
      <c r="R318" s="2"/>
      <c r="S318" s="2"/>
      <c r="T318" s="2"/>
      <c r="U318" s="11"/>
      <c r="V318" s="11"/>
      <c r="W318" s="2"/>
      <c r="X318" s="1322"/>
      <c r="Y318" s="2"/>
      <c r="Z318" s="2"/>
      <c r="AA318" s="2"/>
      <c r="AB318" s="2"/>
      <c r="AC318" s="2"/>
      <c r="AD318" s="2"/>
      <c r="AE318" s="2"/>
      <c r="AF318" s="2"/>
      <c r="AG318" s="2"/>
      <c r="AH318" s="2"/>
      <c r="AI318" s="2"/>
      <c r="AJ318" s="2"/>
      <c r="AK318" s="2"/>
    </row>
    <row r="319" ht="15.75" customHeight="1">
      <c r="A319" s="1321"/>
      <c r="B319" s="31"/>
      <c r="C319" s="31"/>
      <c r="D319" s="2"/>
      <c r="E319" s="11"/>
      <c r="F319" s="11"/>
      <c r="G319" s="2"/>
      <c r="H319" s="2"/>
      <c r="I319" s="2"/>
      <c r="J319" s="2"/>
      <c r="K319" s="11"/>
      <c r="L319" s="11"/>
      <c r="M319" s="11"/>
      <c r="N319" s="11"/>
      <c r="O319" s="2"/>
      <c r="P319" s="2"/>
      <c r="Q319" s="629"/>
      <c r="R319" s="2"/>
      <c r="S319" s="2"/>
      <c r="T319" s="2"/>
      <c r="U319" s="11"/>
      <c r="V319" s="11"/>
      <c r="W319" s="2"/>
      <c r="X319" s="1322"/>
      <c r="Y319" s="2"/>
      <c r="Z319" s="2"/>
      <c r="AA319" s="2"/>
      <c r="AB319" s="2"/>
      <c r="AC319" s="2"/>
      <c r="AD319" s="2"/>
      <c r="AE319" s="2"/>
      <c r="AF319" s="2"/>
      <c r="AG319" s="2"/>
      <c r="AH319" s="2"/>
      <c r="AI319" s="2"/>
      <c r="AJ319" s="2"/>
      <c r="AK319" s="2"/>
    </row>
    <row r="320" ht="15.75" customHeight="1">
      <c r="A320" s="1321"/>
      <c r="B320" s="31"/>
      <c r="C320" s="31"/>
      <c r="D320" s="2"/>
      <c r="E320" s="11"/>
      <c r="F320" s="11"/>
      <c r="G320" s="2"/>
      <c r="H320" s="2"/>
      <c r="I320" s="2"/>
      <c r="J320" s="2"/>
      <c r="K320" s="11"/>
      <c r="L320" s="11"/>
      <c r="M320" s="11"/>
      <c r="N320" s="11"/>
      <c r="O320" s="2"/>
      <c r="P320" s="2"/>
      <c r="Q320" s="629"/>
      <c r="R320" s="2"/>
      <c r="S320" s="2"/>
      <c r="T320" s="2"/>
      <c r="U320" s="11"/>
      <c r="V320" s="11"/>
      <c r="W320" s="2"/>
      <c r="X320" s="1322"/>
      <c r="Y320" s="2"/>
      <c r="Z320" s="2"/>
      <c r="AA320" s="2"/>
      <c r="AB320" s="2"/>
      <c r="AC320" s="2"/>
      <c r="AD320" s="2"/>
      <c r="AE320" s="2"/>
      <c r="AF320" s="2"/>
      <c r="AG320" s="2"/>
      <c r="AH320" s="2"/>
      <c r="AI320" s="2"/>
      <c r="AJ320" s="2"/>
      <c r="AK320" s="2"/>
    </row>
    <row r="321" ht="15.75" customHeight="1">
      <c r="A321" s="1321"/>
      <c r="B321" s="31"/>
      <c r="C321" s="31"/>
      <c r="D321" s="2"/>
      <c r="E321" s="11"/>
      <c r="F321" s="11"/>
      <c r="G321" s="2"/>
      <c r="H321" s="2"/>
      <c r="I321" s="2"/>
      <c r="J321" s="2"/>
      <c r="K321" s="11"/>
      <c r="L321" s="11"/>
      <c r="M321" s="11"/>
      <c r="N321" s="11"/>
      <c r="O321" s="2"/>
      <c r="P321" s="2"/>
      <c r="Q321" s="629"/>
      <c r="R321" s="2"/>
      <c r="S321" s="2"/>
      <c r="T321" s="2"/>
      <c r="U321" s="11"/>
      <c r="V321" s="11"/>
      <c r="W321" s="2"/>
      <c r="X321" s="1322"/>
      <c r="Y321" s="2"/>
      <c r="Z321" s="2"/>
      <c r="AA321" s="2"/>
      <c r="AB321" s="2"/>
      <c r="AC321" s="2"/>
      <c r="AD321" s="2"/>
      <c r="AE321" s="2"/>
      <c r="AF321" s="2"/>
      <c r="AG321" s="2"/>
      <c r="AH321" s="2"/>
      <c r="AI321" s="2"/>
      <c r="AJ321" s="2"/>
      <c r="AK321" s="2"/>
    </row>
    <row r="322" ht="15.75" customHeight="1">
      <c r="A322" s="1321"/>
      <c r="B322" s="31"/>
      <c r="C322" s="31"/>
      <c r="D322" s="2"/>
      <c r="E322" s="11"/>
      <c r="F322" s="11"/>
      <c r="G322" s="2"/>
      <c r="H322" s="2"/>
      <c r="I322" s="2"/>
      <c r="J322" s="2"/>
      <c r="K322" s="11"/>
      <c r="L322" s="11"/>
      <c r="M322" s="11"/>
      <c r="N322" s="11"/>
      <c r="O322" s="2"/>
      <c r="P322" s="2"/>
      <c r="Q322" s="629"/>
      <c r="R322" s="2"/>
      <c r="S322" s="2"/>
      <c r="T322" s="2"/>
      <c r="U322" s="11"/>
      <c r="V322" s="11"/>
      <c r="W322" s="2"/>
      <c r="X322" s="1322"/>
      <c r="Y322" s="2"/>
      <c r="Z322" s="2"/>
      <c r="AA322" s="2"/>
      <c r="AB322" s="2"/>
      <c r="AC322" s="2"/>
      <c r="AD322" s="2"/>
      <c r="AE322" s="2"/>
      <c r="AF322" s="2"/>
      <c r="AG322" s="2"/>
      <c r="AH322" s="2"/>
      <c r="AI322" s="2"/>
      <c r="AJ322" s="2"/>
      <c r="AK322" s="2"/>
    </row>
    <row r="323" ht="15.75" customHeight="1">
      <c r="A323" s="1321"/>
      <c r="B323" s="31"/>
      <c r="C323" s="31"/>
      <c r="D323" s="2"/>
      <c r="E323" s="11"/>
      <c r="F323" s="11"/>
      <c r="G323" s="2"/>
      <c r="H323" s="2"/>
      <c r="I323" s="2"/>
      <c r="J323" s="2"/>
      <c r="K323" s="11"/>
      <c r="L323" s="11"/>
      <c r="M323" s="11"/>
      <c r="N323" s="11"/>
      <c r="O323" s="2"/>
      <c r="P323" s="2"/>
      <c r="Q323" s="629"/>
      <c r="R323" s="2"/>
      <c r="S323" s="2"/>
      <c r="T323" s="2"/>
      <c r="U323" s="11"/>
      <c r="V323" s="11"/>
      <c r="W323" s="2"/>
      <c r="X323" s="1322"/>
      <c r="Y323" s="2"/>
      <c r="Z323" s="2"/>
      <c r="AA323" s="2"/>
      <c r="AB323" s="2"/>
      <c r="AC323" s="2"/>
      <c r="AD323" s="2"/>
      <c r="AE323" s="2"/>
      <c r="AF323" s="2"/>
      <c r="AG323" s="2"/>
      <c r="AH323" s="2"/>
      <c r="AI323" s="2"/>
      <c r="AJ323" s="2"/>
      <c r="AK323" s="2"/>
    </row>
    <row r="324" ht="15.75" customHeight="1">
      <c r="A324" s="1321"/>
      <c r="B324" s="31"/>
      <c r="C324" s="31"/>
      <c r="D324" s="2"/>
      <c r="E324" s="11"/>
      <c r="F324" s="11"/>
      <c r="G324" s="2"/>
      <c r="H324" s="2"/>
      <c r="I324" s="2"/>
      <c r="J324" s="2"/>
      <c r="K324" s="11"/>
      <c r="L324" s="11"/>
      <c r="M324" s="11"/>
      <c r="N324" s="11"/>
      <c r="O324" s="2"/>
      <c r="P324" s="2"/>
      <c r="Q324" s="629"/>
      <c r="R324" s="2"/>
      <c r="S324" s="2"/>
      <c r="T324" s="2"/>
      <c r="U324" s="11"/>
      <c r="V324" s="11"/>
      <c r="W324" s="2"/>
      <c r="X324" s="1322"/>
      <c r="Y324" s="2"/>
      <c r="Z324" s="2"/>
      <c r="AA324" s="2"/>
      <c r="AB324" s="2"/>
      <c r="AC324" s="2"/>
      <c r="AD324" s="2"/>
      <c r="AE324" s="2"/>
      <c r="AF324" s="2"/>
      <c r="AG324" s="2"/>
      <c r="AH324" s="2"/>
      <c r="AI324" s="2"/>
      <c r="AJ324" s="2"/>
      <c r="AK324" s="2"/>
    </row>
    <row r="325" ht="15.75" customHeight="1">
      <c r="A325" s="1321"/>
      <c r="B325" s="31"/>
      <c r="C325" s="31"/>
      <c r="D325" s="2"/>
      <c r="E325" s="11"/>
      <c r="F325" s="11"/>
      <c r="G325" s="2"/>
      <c r="H325" s="2"/>
      <c r="I325" s="2"/>
      <c r="J325" s="2"/>
      <c r="K325" s="11"/>
      <c r="L325" s="11"/>
      <c r="M325" s="11"/>
      <c r="N325" s="11"/>
      <c r="O325" s="2"/>
      <c r="P325" s="2"/>
      <c r="Q325" s="629"/>
      <c r="R325" s="2"/>
      <c r="S325" s="2"/>
      <c r="T325" s="2"/>
      <c r="U325" s="11"/>
      <c r="V325" s="11"/>
      <c r="W325" s="2"/>
      <c r="X325" s="1322"/>
      <c r="Y325" s="2"/>
      <c r="Z325" s="2"/>
      <c r="AA325" s="2"/>
      <c r="AB325" s="2"/>
      <c r="AC325" s="2"/>
      <c r="AD325" s="2"/>
      <c r="AE325" s="2"/>
      <c r="AF325" s="2"/>
      <c r="AG325" s="2"/>
      <c r="AH325" s="2"/>
      <c r="AI325" s="2"/>
      <c r="AJ325" s="2"/>
      <c r="AK325" s="2"/>
    </row>
    <row r="326" ht="15.75" customHeight="1">
      <c r="A326" s="1321"/>
      <c r="B326" s="31"/>
      <c r="C326" s="31"/>
      <c r="D326" s="2"/>
      <c r="E326" s="11"/>
      <c r="F326" s="11"/>
      <c r="G326" s="2"/>
      <c r="H326" s="2"/>
      <c r="I326" s="2"/>
      <c r="J326" s="2"/>
      <c r="K326" s="11"/>
      <c r="L326" s="11"/>
      <c r="M326" s="11"/>
      <c r="N326" s="11"/>
      <c r="O326" s="2"/>
      <c r="P326" s="2"/>
      <c r="Q326" s="629"/>
      <c r="R326" s="2"/>
      <c r="S326" s="2"/>
      <c r="T326" s="2"/>
      <c r="U326" s="11"/>
      <c r="V326" s="11"/>
      <c r="W326" s="2"/>
      <c r="X326" s="1322"/>
      <c r="Y326" s="2"/>
      <c r="Z326" s="2"/>
      <c r="AA326" s="2"/>
      <c r="AB326" s="2"/>
      <c r="AC326" s="2"/>
      <c r="AD326" s="2"/>
      <c r="AE326" s="2"/>
      <c r="AF326" s="2"/>
      <c r="AG326" s="2"/>
      <c r="AH326" s="2"/>
      <c r="AI326" s="2"/>
      <c r="AJ326" s="2"/>
      <c r="AK326" s="2"/>
    </row>
    <row r="327" ht="15.75" customHeight="1">
      <c r="A327" s="1321"/>
      <c r="B327" s="31"/>
      <c r="C327" s="31"/>
      <c r="D327" s="2"/>
      <c r="E327" s="11"/>
      <c r="F327" s="11"/>
      <c r="G327" s="2"/>
      <c r="H327" s="2"/>
      <c r="I327" s="2"/>
      <c r="J327" s="2"/>
      <c r="K327" s="11"/>
      <c r="L327" s="11"/>
      <c r="M327" s="11"/>
      <c r="N327" s="11"/>
      <c r="O327" s="2"/>
      <c r="P327" s="2"/>
      <c r="Q327" s="629"/>
      <c r="R327" s="2"/>
      <c r="S327" s="2"/>
      <c r="T327" s="2"/>
      <c r="U327" s="11"/>
      <c r="V327" s="11"/>
      <c r="W327" s="2"/>
      <c r="X327" s="1322"/>
      <c r="Y327" s="2"/>
      <c r="Z327" s="2"/>
      <c r="AA327" s="2"/>
      <c r="AB327" s="2"/>
      <c r="AC327" s="2"/>
      <c r="AD327" s="2"/>
      <c r="AE327" s="2"/>
      <c r="AF327" s="2"/>
      <c r="AG327" s="2"/>
      <c r="AH327" s="2"/>
      <c r="AI327" s="2"/>
      <c r="AJ327" s="2"/>
      <c r="AK327" s="2"/>
    </row>
    <row r="328" ht="15.75" customHeight="1">
      <c r="A328" s="1321"/>
      <c r="B328" s="31"/>
      <c r="C328" s="31"/>
      <c r="D328" s="2"/>
      <c r="E328" s="11"/>
      <c r="F328" s="11"/>
      <c r="G328" s="2"/>
      <c r="H328" s="2"/>
      <c r="I328" s="2"/>
      <c r="J328" s="2"/>
      <c r="K328" s="11"/>
      <c r="L328" s="11"/>
      <c r="M328" s="11"/>
      <c r="N328" s="11"/>
      <c r="O328" s="2"/>
      <c r="P328" s="2"/>
      <c r="Q328" s="629"/>
      <c r="R328" s="2"/>
      <c r="S328" s="2"/>
      <c r="T328" s="2"/>
      <c r="U328" s="11"/>
      <c r="V328" s="11"/>
      <c r="W328" s="2"/>
      <c r="X328" s="1322"/>
      <c r="Y328" s="2"/>
      <c r="Z328" s="2"/>
      <c r="AA328" s="2"/>
      <c r="AB328" s="2"/>
      <c r="AC328" s="2"/>
      <c r="AD328" s="2"/>
      <c r="AE328" s="2"/>
      <c r="AF328" s="2"/>
      <c r="AG328" s="2"/>
      <c r="AH328" s="2"/>
      <c r="AI328" s="2"/>
      <c r="AJ328" s="2"/>
      <c r="AK328" s="2"/>
    </row>
    <row r="329" ht="15.75" customHeight="1">
      <c r="A329" s="1321"/>
      <c r="B329" s="31"/>
      <c r="C329" s="31"/>
      <c r="D329" s="2"/>
      <c r="E329" s="11"/>
      <c r="F329" s="11"/>
      <c r="G329" s="2"/>
      <c r="H329" s="2"/>
      <c r="I329" s="2"/>
      <c r="J329" s="2"/>
      <c r="K329" s="11"/>
      <c r="L329" s="11"/>
      <c r="M329" s="11"/>
      <c r="N329" s="11"/>
      <c r="O329" s="2"/>
      <c r="P329" s="2"/>
      <c r="Q329" s="629"/>
      <c r="R329" s="2"/>
      <c r="S329" s="2"/>
      <c r="T329" s="2"/>
      <c r="U329" s="11"/>
      <c r="V329" s="11"/>
      <c r="W329" s="2"/>
      <c r="X329" s="1322"/>
      <c r="Y329" s="2"/>
      <c r="Z329" s="2"/>
      <c r="AA329" s="2"/>
      <c r="AB329" s="2"/>
      <c r="AC329" s="2"/>
      <c r="AD329" s="2"/>
      <c r="AE329" s="2"/>
      <c r="AF329" s="2"/>
      <c r="AG329" s="2"/>
      <c r="AH329" s="2"/>
      <c r="AI329" s="2"/>
      <c r="AJ329" s="2"/>
      <c r="AK329" s="2"/>
    </row>
    <row r="330" ht="15.75" customHeight="1">
      <c r="A330" s="1321"/>
      <c r="B330" s="31"/>
      <c r="C330" s="31"/>
      <c r="D330" s="2"/>
      <c r="E330" s="11"/>
      <c r="F330" s="11"/>
      <c r="G330" s="2"/>
      <c r="H330" s="2"/>
      <c r="I330" s="2"/>
      <c r="J330" s="2"/>
      <c r="K330" s="11"/>
      <c r="L330" s="11"/>
      <c r="M330" s="11"/>
      <c r="N330" s="11"/>
      <c r="O330" s="2"/>
      <c r="P330" s="2"/>
      <c r="Q330" s="629"/>
      <c r="R330" s="2"/>
      <c r="S330" s="2"/>
      <c r="T330" s="2"/>
      <c r="U330" s="11"/>
      <c r="V330" s="11"/>
      <c r="W330" s="2"/>
      <c r="X330" s="1322"/>
      <c r="Y330" s="2"/>
      <c r="Z330" s="2"/>
      <c r="AA330" s="2"/>
      <c r="AB330" s="2"/>
      <c r="AC330" s="2"/>
      <c r="AD330" s="2"/>
      <c r="AE330" s="2"/>
      <c r="AF330" s="2"/>
      <c r="AG330" s="2"/>
      <c r="AH330" s="2"/>
      <c r="AI330" s="2"/>
      <c r="AJ330" s="2"/>
      <c r="AK330" s="2"/>
    </row>
    <row r="331" ht="15.75" customHeight="1">
      <c r="A331" s="1321"/>
      <c r="B331" s="31"/>
      <c r="C331" s="31"/>
      <c r="D331" s="2"/>
      <c r="E331" s="11"/>
      <c r="F331" s="11"/>
      <c r="G331" s="2"/>
      <c r="H331" s="2"/>
      <c r="I331" s="2"/>
      <c r="J331" s="2"/>
      <c r="K331" s="11"/>
      <c r="L331" s="11"/>
      <c r="M331" s="11"/>
      <c r="N331" s="11"/>
      <c r="O331" s="2"/>
      <c r="P331" s="2"/>
      <c r="Q331" s="629"/>
      <c r="R331" s="2"/>
      <c r="S331" s="2"/>
      <c r="T331" s="2"/>
      <c r="U331" s="11"/>
      <c r="V331" s="11"/>
      <c r="W331" s="2"/>
      <c r="X331" s="1322"/>
      <c r="Y331" s="2"/>
      <c r="Z331" s="2"/>
      <c r="AA331" s="2"/>
      <c r="AB331" s="2"/>
      <c r="AC331" s="2"/>
      <c r="AD331" s="2"/>
      <c r="AE331" s="2"/>
      <c r="AF331" s="2"/>
      <c r="AG331" s="2"/>
      <c r="AH331" s="2"/>
      <c r="AI331" s="2"/>
      <c r="AJ331" s="2"/>
      <c r="AK331" s="2"/>
    </row>
    <row r="332" ht="15.75" customHeight="1">
      <c r="A332" s="1321"/>
      <c r="B332" s="31"/>
      <c r="C332" s="31"/>
      <c r="D332" s="2"/>
      <c r="E332" s="11"/>
      <c r="F332" s="11"/>
      <c r="G332" s="2"/>
      <c r="H332" s="2"/>
      <c r="I332" s="2"/>
      <c r="J332" s="2"/>
      <c r="K332" s="11"/>
      <c r="L332" s="11"/>
      <c r="M332" s="11"/>
      <c r="N332" s="11"/>
      <c r="O332" s="2"/>
      <c r="P332" s="2"/>
      <c r="Q332" s="629"/>
      <c r="R332" s="2"/>
      <c r="S332" s="2"/>
      <c r="T332" s="2"/>
      <c r="U332" s="11"/>
      <c r="V332" s="11"/>
      <c r="W332" s="2"/>
      <c r="X332" s="1322"/>
      <c r="Y332" s="2"/>
      <c r="Z332" s="2"/>
      <c r="AA332" s="2"/>
      <c r="AB332" s="2"/>
      <c r="AC332" s="2"/>
      <c r="AD332" s="2"/>
      <c r="AE332" s="2"/>
      <c r="AF332" s="2"/>
      <c r="AG332" s="2"/>
      <c r="AH332" s="2"/>
      <c r="AI332" s="2"/>
      <c r="AJ332" s="2"/>
      <c r="AK332" s="2"/>
    </row>
    <row r="333" ht="15.75" customHeight="1">
      <c r="A333" s="1321"/>
      <c r="B333" s="31"/>
      <c r="C333" s="31"/>
      <c r="D333" s="2"/>
      <c r="E333" s="11"/>
      <c r="F333" s="11"/>
      <c r="G333" s="2"/>
      <c r="H333" s="2"/>
      <c r="I333" s="2"/>
      <c r="J333" s="2"/>
      <c r="K333" s="11"/>
      <c r="L333" s="11"/>
      <c r="M333" s="11"/>
      <c r="N333" s="11"/>
      <c r="O333" s="2"/>
      <c r="P333" s="2"/>
      <c r="Q333" s="629"/>
      <c r="R333" s="2"/>
      <c r="S333" s="2"/>
      <c r="T333" s="2"/>
      <c r="U333" s="11"/>
      <c r="V333" s="11"/>
      <c r="W333" s="2"/>
      <c r="X333" s="1322"/>
      <c r="Y333" s="2"/>
      <c r="Z333" s="2"/>
      <c r="AA333" s="2"/>
      <c r="AB333" s="2"/>
      <c r="AC333" s="2"/>
      <c r="AD333" s="2"/>
      <c r="AE333" s="2"/>
      <c r="AF333" s="2"/>
      <c r="AG333" s="2"/>
      <c r="AH333" s="2"/>
      <c r="AI333" s="2"/>
      <c r="AJ333" s="2"/>
      <c r="AK333" s="2"/>
    </row>
    <row r="334" ht="15.75" customHeight="1">
      <c r="A334" s="1321"/>
      <c r="B334" s="31"/>
      <c r="C334" s="31"/>
      <c r="D334" s="2"/>
      <c r="E334" s="11"/>
      <c r="F334" s="11"/>
      <c r="G334" s="2"/>
      <c r="H334" s="2"/>
      <c r="I334" s="2"/>
      <c r="J334" s="2"/>
      <c r="K334" s="11"/>
      <c r="L334" s="11"/>
      <c r="M334" s="11"/>
      <c r="N334" s="11"/>
      <c r="O334" s="2"/>
      <c r="P334" s="2"/>
      <c r="Q334" s="629"/>
      <c r="R334" s="2"/>
      <c r="S334" s="2"/>
      <c r="T334" s="2"/>
      <c r="U334" s="11"/>
      <c r="V334" s="11"/>
      <c r="W334" s="2"/>
      <c r="X334" s="1322"/>
      <c r="Y334" s="2"/>
      <c r="Z334" s="2"/>
      <c r="AA334" s="2"/>
      <c r="AB334" s="2"/>
      <c r="AC334" s="2"/>
      <c r="AD334" s="2"/>
      <c r="AE334" s="2"/>
      <c r="AF334" s="2"/>
      <c r="AG334" s="2"/>
      <c r="AH334" s="2"/>
      <c r="AI334" s="2"/>
      <c r="AJ334" s="2"/>
      <c r="AK334" s="2"/>
    </row>
    <row r="335" ht="15.75" customHeight="1">
      <c r="A335" s="1321"/>
      <c r="B335" s="31"/>
      <c r="C335" s="31"/>
      <c r="D335" s="2"/>
      <c r="E335" s="11"/>
      <c r="F335" s="11"/>
      <c r="G335" s="2"/>
      <c r="H335" s="2"/>
      <c r="I335" s="2"/>
      <c r="J335" s="2"/>
      <c r="K335" s="11"/>
      <c r="L335" s="11"/>
      <c r="M335" s="11"/>
      <c r="N335" s="11"/>
      <c r="O335" s="2"/>
      <c r="P335" s="2"/>
      <c r="Q335" s="629"/>
      <c r="R335" s="2"/>
      <c r="S335" s="2"/>
      <c r="T335" s="2"/>
      <c r="U335" s="11"/>
      <c r="V335" s="11"/>
      <c r="W335" s="2"/>
      <c r="X335" s="1322"/>
      <c r="Y335" s="2"/>
      <c r="Z335" s="2"/>
      <c r="AA335" s="2"/>
      <c r="AB335" s="2"/>
      <c r="AC335" s="2"/>
      <c r="AD335" s="2"/>
      <c r="AE335" s="2"/>
      <c r="AF335" s="2"/>
      <c r="AG335" s="2"/>
      <c r="AH335" s="2"/>
      <c r="AI335" s="2"/>
      <c r="AJ335" s="2"/>
      <c r="AK335" s="2"/>
    </row>
    <row r="336" ht="15.75" customHeight="1">
      <c r="A336" s="1321"/>
      <c r="B336" s="31"/>
      <c r="C336" s="31"/>
      <c r="D336" s="2"/>
      <c r="E336" s="11"/>
      <c r="F336" s="11"/>
      <c r="G336" s="2"/>
      <c r="H336" s="2"/>
      <c r="I336" s="2"/>
      <c r="J336" s="2"/>
      <c r="K336" s="11"/>
      <c r="L336" s="11"/>
      <c r="M336" s="11"/>
      <c r="N336" s="11"/>
      <c r="O336" s="2"/>
      <c r="P336" s="2"/>
      <c r="Q336" s="629"/>
      <c r="R336" s="2"/>
      <c r="S336" s="2"/>
      <c r="T336" s="2"/>
      <c r="U336" s="11"/>
      <c r="V336" s="11"/>
      <c r="W336" s="2"/>
      <c r="X336" s="1322"/>
      <c r="Y336" s="2"/>
      <c r="Z336" s="2"/>
      <c r="AA336" s="2"/>
      <c r="AB336" s="2"/>
      <c r="AC336" s="2"/>
      <c r="AD336" s="2"/>
      <c r="AE336" s="2"/>
      <c r="AF336" s="2"/>
      <c r="AG336" s="2"/>
      <c r="AH336" s="2"/>
      <c r="AI336" s="2"/>
      <c r="AJ336" s="2"/>
      <c r="AK336" s="2"/>
    </row>
    <row r="337" ht="15.75" customHeight="1">
      <c r="A337" s="1321"/>
      <c r="B337" s="31"/>
      <c r="C337" s="31"/>
      <c r="D337" s="2"/>
      <c r="E337" s="11"/>
      <c r="F337" s="11"/>
      <c r="G337" s="2"/>
      <c r="H337" s="2"/>
      <c r="I337" s="2"/>
      <c r="J337" s="2"/>
      <c r="K337" s="11"/>
      <c r="L337" s="11"/>
      <c r="M337" s="11"/>
      <c r="N337" s="11"/>
      <c r="O337" s="2"/>
      <c r="P337" s="2"/>
      <c r="Q337" s="629"/>
      <c r="R337" s="2"/>
      <c r="S337" s="2"/>
      <c r="T337" s="2"/>
      <c r="U337" s="11"/>
      <c r="V337" s="11"/>
      <c r="W337" s="2"/>
      <c r="X337" s="1322"/>
      <c r="Y337" s="2"/>
      <c r="Z337" s="2"/>
      <c r="AA337" s="2"/>
      <c r="AB337" s="2"/>
      <c r="AC337" s="2"/>
      <c r="AD337" s="2"/>
      <c r="AE337" s="2"/>
      <c r="AF337" s="2"/>
      <c r="AG337" s="2"/>
      <c r="AH337" s="2"/>
      <c r="AI337" s="2"/>
      <c r="AJ337" s="2"/>
      <c r="AK337" s="2"/>
    </row>
    <row r="338" ht="15.75" customHeight="1">
      <c r="A338" s="1321"/>
      <c r="B338" s="31"/>
      <c r="C338" s="31"/>
      <c r="D338" s="2"/>
      <c r="E338" s="11"/>
      <c r="F338" s="11"/>
      <c r="G338" s="2"/>
      <c r="H338" s="2"/>
      <c r="I338" s="2"/>
      <c r="J338" s="2"/>
      <c r="K338" s="11"/>
      <c r="L338" s="11"/>
      <c r="M338" s="11"/>
      <c r="N338" s="11"/>
      <c r="O338" s="2"/>
      <c r="P338" s="2"/>
      <c r="Q338" s="629"/>
      <c r="R338" s="2"/>
      <c r="S338" s="2"/>
      <c r="T338" s="2"/>
      <c r="U338" s="11"/>
      <c r="V338" s="11"/>
      <c r="W338" s="2"/>
      <c r="X338" s="1322"/>
      <c r="Y338" s="2"/>
      <c r="Z338" s="2"/>
      <c r="AA338" s="2"/>
      <c r="AB338" s="2"/>
      <c r="AC338" s="2"/>
      <c r="AD338" s="2"/>
      <c r="AE338" s="2"/>
      <c r="AF338" s="2"/>
      <c r="AG338" s="2"/>
      <c r="AH338" s="2"/>
      <c r="AI338" s="2"/>
      <c r="AJ338" s="2"/>
      <c r="AK338" s="2"/>
    </row>
    <row r="339" ht="15.75" customHeight="1">
      <c r="A339" s="1321"/>
      <c r="B339" s="31"/>
      <c r="C339" s="31"/>
      <c r="D339" s="2"/>
      <c r="E339" s="11"/>
      <c r="F339" s="11"/>
      <c r="G339" s="2"/>
      <c r="H339" s="2"/>
      <c r="I339" s="2"/>
      <c r="J339" s="2"/>
      <c r="K339" s="11"/>
      <c r="L339" s="11"/>
      <c r="M339" s="11"/>
      <c r="N339" s="11"/>
      <c r="O339" s="2"/>
      <c r="P339" s="2"/>
      <c r="Q339" s="629"/>
      <c r="R339" s="2"/>
      <c r="S339" s="2"/>
      <c r="T339" s="2"/>
      <c r="U339" s="11"/>
      <c r="V339" s="11"/>
      <c r="W339" s="2"/>
      <c r="X339" s="1322"/>
      <c r="Y339" s="2"/>
      <c r="Z339" s="2"/>
      <c r="AA339" s="2"/>
      <c r="AB339" s="2"/>
      <c r="AC339" s="2"/>
      <c r="AD339" s="2"/>
      <c r="AE339" s="2"/>
      <c r="AF339" s="2"/>
      <c r="AG339" s="2"/>
      <c r="AH339" s="2"/>
      <c r="AI339" s="2"/>
      <c r="AJ339" s="2"/>
      <c r="AK339" s="2"/>
    </row>
    <row r="340" ht="15.75" customHeight="1">
      <c r="A340" s="1321"/>
      <c r="B340" s="31"/>
      <c r="C340" s="31"/>
      <c r="D340" s="2"/>
      <c r="E340" s="11"/>
      <c r="F340" s="11"/>
      <c r="G340" s="2"/>
      <c r="H340" s="2"/>
      <c r="I340" s="2"/>
      <c r="J340" s="2"/>
      <c r="K340" s="11"/>
      <c r="L340" s="11"/>
      <c r="M340" s="11"/>
      <c r="N340" s="11"/>
      <c r="O340" s="2"/>
      <c r="P340" s="2"/>
      <c r="Q340" s="629"/>
      <c r="R340" s="2"/>
      <c r="S340" s="2"/>
      <c r="T340" s="2"/>
      <c r="U340" s="11"/>
      <c r="V340" s="11"/>
      <c r="W340" s="2"/>
      <c r="X340" s="1322"/>
      <c r="Y340" s="2"/>
      <c r="Z340" s="2"/>
      <c r="AA340" s="2"/>
      <c r="AB340" s="2"/>
      <c r="AC340" s="2"/>
      <c r="AD340" s="2"/>
      <c r="AE340" s="2"/>
      <c r="AF340" s="2"/>
      <c r="AG340" s="2"/>
      <c r="AH340" s="2"/>
      <c r="AI340" s="2"/>
      <c r="AJ340" s="2"/>
      <c r="AK340" s="2"/>
    </row>
    <row r="341" ht="15.75" customHeight="1">
      <c r="A341" s="1321"/>
      <c r="B341" s="31"/>
      <c r="C341" s="31"/>
      <c r="D341" s="2"/>
      <c r="E341" s="11"/>
      <c r="F341" s="11"/>
      <c r="G341" s="2"/>
      <c r="H341" s="2"/>
      <c r="I341" s="2"/>
      <c r="J341" s="2"/>
      <c r="K341" s="11"/>
      <c r="L341" s="11"/>
      <c r="M341" s="11"/>
      <c r="N341" s="11"/>
      <c r="O341" s="2"/>
      <c r="P341" s="2"/>
      <c r="Q341" s="629"/>
      <c r="R341" s="2"/>
      <c r="S341" s="2"/>
      <c r="T341" s="2"/>
      <c r="U341" s="11"/>
      <c r="V341" s="11"/>
      <c r="W341" s="2"/>
      <c r="X341" s="1322"/>
      <c r="Y341" s="2"/>
      <c r="Z341" s="2"/>
      <c r="AA341" s="2"/>
      <c r="AB341" s="2"/>
      <c r="AC341" s="2"/>
      <c r="AD341" s="2"/>
      <c r="AE341" s="2"/>
      <c r="AF341" s="2"/>
      <c r="AG341" s="2"/>
      <c r="AH341" s="2"/>
      <c r="AI341" s="2"/>
      <c r="AJ341" s="2"/>
      <c r="AK341" s="2"/>
    </row>
    <row r="342" ht="15.75" customHeight="1">
      <c r="A342" s="1321"/>
      <c r="B342" s="31"/>
      <c r="C342" s="31"/>
      <c r="D342" s="2"/>
      <c r="E342" s="11"/>
      <c r="F342" s="11"/>
      <c r="G342" s="2"/>
      <c r="H342" s="2"/>
      <c r="I342" s="2"/>
      <c r="J342" s="2"/>
      <c r="K342" s="11"/>
      <c r="L342" s="11"/>
      <c r="M342" s="11"/>
      <c r="N342" s="11"/>
      <c r="O342" s="2"/>
      <c r="P342" s="2"/>
      <c r="Q342" s="629"/>
      <c r="R342" s="2"/>
      <c r="S342" s="2"/>
      <c r="T342" s="2"/>
      <c r="U342" s="11"/>
      <c r="V342" s="11"/>
      <c r="W342" s="2"/>
      <c r="X342" s="1322"/>
      <c r="Y342" s="2"/>
      <c r="Z342" s="2"/>
      <c r="AA342" s="2"/>
      <c r="AB342" s="2"/>
      <c r="AC342" s="2"/>
      <c r="AD342" s="2"/>
      <c r="AE342" s="2"/>
      <c r="AF342" s="2"/>
      <c r="AG342" s="2"/>
      <c r="AH342" s="2"/>
      <c r="AI342" s="2"/>
      <c r="AJ342" s="2"/>
      <c r="AK342" s="2"/>
    </row>
    <row r="343" ht="15.75" customHeight="1">
      <c r="A343" s="1321"/>
      <c r="B343" s="31"/>
      <c r="C343" s="31"/>
      <c r="D343" s="2"/>
      <c r="E343" s="11"/>
      <c r="F343" s="11"/>
      <c r="G343" s="2"/>
      <c r="H343" s="2"/>
      <c r="I343" s="2"/>
      <c r="J343" s="2"/>
      <c r="K343" s="11"/>
      <c r="L343" s="11"/>
      <c r="M343" s="11"/>
      <c r="N343" s="11"/>
      <c r="O343" s="2"/>
      <c r="P343" s="2"/>
      <c r="Q343" s="629"/>
      <c r="R343" s="2"/>
      <c r="S343" s="2"/>
      <c r="T343" s="2"/>
      <c r="U343" s="11"/>
      <c r="V343" s="11"/>
      <c r="W343" s="2"/>
      <c r="X343" s="1322"/>
      <c r="Y343" s="2"/>
      <c r="Z343" s="2"/>
      <c r="AA343" s="2"/>
      <c r="AB343" s="2"/>
      <c r="AC343" s="2"/>
      <c r="AD343" s="2"/>
      <c r="AE343" s="2"/>
      <c r="AF343" s="2"/>
      <c r="AG343" s="2"/>
      <c r="AH343" s="2"/>
      <c r="AI343" s="2"/>
      <c r="AJ343" s="2"/>
      <c r="AK343" s="2"/>
    </row>
    <row r="344" ht="15.75" customHeight="1">
      <c r="A344" s="1321"/>
      <c r="B344" s="31"/>
      <c r="C344" s="31"/>
      <c r="D344" s="2"/>
      <c r="E344" s="11"/>
      <c r="F344" s="11"/>
      <c r="G344" s="2"/>
      <c r="H344" s="2"/>
      <c r="I344" s="2"/>
      <c r="J344" s="2"/>
      <c r="K344" s="11"/>
      <c r="L344" s="11"/>
      <c r="M344" s="11"/>
      <c r="N344" s="11"/>
      <c r="O344" s="2"/>
      <c r="P344" s="2"/>
      <c r="Q344" s="629"/>
      <c r="R344" s="2"/>
      <c r="S344" s="2"/>
      <c r="T344" s="2"/>
      <c r="U344" s="11"/>
      <c r="V344" s="11"/>
      <c r="W344" s="2"/>
      <c r="X344" s="1322"/>
      <c r="Y344" s="2"/>
      <c r="Z344" s="2"/>
      <c r="AA344" s="2"/>
      <c r="AB344" s="2"/>
      <c r="AC344" s="2"/>
      <c r="AD344" s="2"/>
      <c r="AE344" s="2"/>
      <c r="AF344" s="2"/>
      <c r="AG344" s="2"/>
      <c r="AH344" s="2"/>
      <c r="AI344" s="2"/>
      <c r="AJ344" s="2"/>
      <c r="AK344" s="2"/>
    </row>
    <row r="345" ht="15.75" customHeight="1">
      <c r="A345" s="1321"/>
      <c r="B345" s="31"/>
      <c r="C345" s="31"/>
      <c r="D345" s="2"/>
      <c r="E345" s="11"/>
      <c r="F345" s="11"/>
      <c r="G345" s="2"/>
      <c r="H345" s="2"/>
      <c r="I345" s="2"/>
      <c r="J345" s="2"/>
      <c r="K345" s="11"/>
      <c r="L345" s="11"/>
      <c r="M345" s="11"/>
      <c r="N345" s="11"/>
      <c r="O345" s="2"/>
      <c r="P345" s="2"/>
      <c r="Q345" s="629"/>
      <c r="R345" s="2"/>
      <c r="S345" s="2"/>
      <c r="T345" s="2"/>
      <c r="U345" s="11"/>
      <c r="V345" s="11"/>
      <c r="W345" s="2"/>
      <c r="X345" s="1322"/>
      <c r="Y345" s="2"/>
      <c r="Z345" s="2"/>
      <c r="AA345" s="2"/>
      <c r="AB345" s="2"/>
      <c r="AC345" s="2"/>
      <c r="AD345" s="2"/>
      <c r="AE345" s="2"/>
      <c r="AF345" s="2"/>
      <c r="AG345" s="2"/>
      <c r="AH345" s="2"/>
      <c r="AI345" s="2"/>
      <c r="AJ345" s="2"/>
      <c r="AK345" s="2"/>
    </row>
    <row r="346" ht="15.75" customHeight="1">
      <c r="A346" s="1321"/>
      <c r="B346" s="31"/>
      <c r="C346" s="31"/>
      <c r="D346" s="2"/>
      <c r="E346" s="11"/>
      <c r="F346" s="11"/>
      <c r="G346" s="2"/>
      <c r="H346" s="2"/>
      <c r="I346" s="2"/>
      <c r="J346" s="2"/>
      <c r="K346" s="11"/>
      <c r="L346" s="11"/>
      <c r="M346" s="11"/>
      <c r="N346" s="11"/>
      <c r="O346" s="2"/>
      <c r="P346" s="2"/>
      <c r="Q346" s="629"/>
      <c r="R346" s="2"/>
      <c r="S346" s="2"/>
      <c r="T346" s="2"/>
      <c r="U346" s="11"/>
      <c r="V346" s="11"/>
      <c r="W346" s="2"/>
      <c r="X346" s="1322"/>
      <c r="Y346" s="2"/>
      <c r="Z346" s="2"/>
      <c r="AA346" s="2"/>
      <c r="AB346" s="2"/>
      <c r="AC346" s="2"/>
      <c r="AD346" s="2"/>
      <c r="AE346" s="2"/>
      <c r="AF346" s="2"/>
      <c r="AG346" s="2"/>
      <c r="AH346" s="2"/>
      <c r="AI346" s="2"/>
      <c r="AJ346" s="2"/>
      <c r="AK346" s="2"/>
    </row>
    <row r="347" ht="15.75" customHeight="1">
      <c r="A347" s="1321"/>
      <c r="B347" s="31"/>
      <c r="C347" s="31"/>
      <c r="D347" s="2"/>
      <c r="E347" s="11"/>
      <c r="F347" s="11"/>
      <c r="G347" s="2"/>
      <c r="H347" s="2"/>
      <c r="I347" s="2"/>
      <c r="J347" s="2"/>
      <c r="K347" s="11"/>
      <c r="L347" s="11"/>
      <c r="M347" s="11"/>
      <c r="N347" s="11"/>
      <c r="O347" s="2"/>
      <c r="P347" s="2"/>
      <c r="Q347" s="629"/>
      <c r="R347" s="2"/>
      <c r="S347" s="2"/>
      <c r="T347" s="2"/>
      <c r="U347" s="11"/>
      <c r="V347" s="11"/>
      <c r="W347" s="2"/>
      <c r="X347" s="1322"/>
      <c r="Y347" s="2"/>
      <c r="Z347" s="2"/>
      <c r="AA347" s="2"/>
      <c r="AB347" s="2"/>
      <c r="AC347" s="2"/>
      <c r="AD347" s="2"/>
      <c r="AE347" s="2"/>
      <c r="AF347" s="2"/>
      <c r="AG347" s="2"/>
      <c r="AH347" s="2"/>
      <c r="AI347" s="2"/>
      <c r="AJ347" s="2"/>
      <c r="AK347" s="2"/>
    </row>
    <row r="348" ht="15.75" customHeight="1">
      <c r="A348" s="1321"/>
      <c r="B348" s="31"/>
      <c r="C348" s="31"/>
      <c r="D348" s="2"/>
      <c r="E348" s="11"/>
      <c r="F348" s="11"/>
      <c r="G348" s="2"/>
      <c r="H348" s="2"/>
      <c r="I348" s="2"/>
      <c r="J348" s="2"/>
      <c r="K348" s="11"/>
      <c r="L348" s="11"/>
      <c r="M348" s="11"/>
      <c r="N348" s="11"/>
      <c r="O348" s="2"/>
      <c r="P348" s="2"/>
      <c r="Q348" s="629"/>
      <c r="R348" s="2"/>
      <c r="S348" s="2"/>
      <c r="T348" s="2"/>
      <c r="U348" s="11"/>
      <c r="V348" s="11"/>
      <c r="W348" s="2"/>
      <c r="X348" s="1322"/>
      <c r="Y348" s="2"/>
      <c r="Z348" s="2"/>
      <c r="AA348" s="2"/>
      <c r="AB348" s="2"/>
      <c r="AC348" s="2"/>
      <c r="AD348" s="2"/>
      <c r="AE348" s="2"/>
      <c r="AF348" s="2"/>
      <c r="AG348" s="2"/>
      <c r="AH348" s="2"/>
      <c r="AI348" s="2"/>
      <c r="AJ348" s="2"/>
      <c r="AK348" s="2"/>
    </row>
    <row r="349" ht="15.75" customHeight="1">
      <c r="A349" s="1321"/>
      <c r="B349" s="31"/>
      <c r="C349" s="31"/>
      <c r="D349" s="2"/>
      <c r="E349" s="11"/>
      <c r="F349" s="11"/>
      <c r="G349" s="2"/>
      <c r="H349" s="2"/>
      <c r="I349" s="2"/>
      <c r="J349" s="2"/>
      <c r="K349" s="11"/>
      <c r="L349" s="11"/>
      <c r="M349" s="11"/>
      <c r="N349" s="11"/>
      <c r="O349" s="2"/>
      <c r="P349" s="2"/>
      <c r="Q349" s="629"/>
      <c r="R349" s="2"/>
      <c r="S349" s="2"/>
      <c r="T349" s="2"/>
      <c r="U349" s="11"/>
      <c r="V349" s="11"/>
      <c r="W349" s="2"/>
      <c r="X349" s="1322"/>
      <c r="Y349" s="2"/>
      <c r="Z349" s="2"/>
      <c r="AA349" s="2"/>
      <c r="AB349" s="2"/>
      <c r="AC349" s="2"/>
      <c r="AD349" s="2"/>
      <c r="AE349" s="2"/>
      <c r="AF349" s="2"/>
      <c r="AG349" s="2"/>
      <c r="AH349" s="2"/>
      <c r="AI349" s="2"/>
      <c r="AJ349" s="2"/>
      <c r="AK349" s="2"/>
    </row>
    <row r="350" ht="15.75" customHeight="1">
      <c r="A350" s="1321"/>
      <c r="B350" s="31"/>
      <c r="C350" s="31"/>
      <c r="D350" s="2"/>
      <c r="E350" s="11"/>
      <c r="F350" s="11"/>
      <c r="G350" s="2"/>
      <c r="H350" s="2"/>
      <c r="I350" s="2"/>
      <c r="J350" s="2"/>
      <c r="K350" s="11"/>
      <c r="L350" s="11"/>
      <c r="M350" s="11"/>
      <c r="N350" s="11"/>
      <c r="O350" s="2"/>
      <c r="P350" s="2"/>
      <c r="Q350" s="629"/>
      <c r="R350" s="2"/>
      <c r="S350" s="2"/>
      <c r="T350" s="2"/>
      <c r="U350" s="11"/>
      <c r="V350" s="11"/>
      <c r="W350" s="2"/>
      <c r="X350" s="1322"/>
      <c r="Y350" s="2"/>
      <c r="Z350" s="2"/>
      <c r="AA350" s="2"/>
      <c r="AB350" s="2"/>
      <c r="AC350" s="2"/>
      <c r="AD350" s="2"/>
      <c r="AE350" s="2"/>
      <c r="AF350" s="2"/>
      <c r="AG350" s="2"/>
      <c r="AH350" s="2"/>
      <c r="AI350" s="2"/>
      <c r="AJ350" s="2"/>
      <c r="AK350" s="2"/>
    </row>
    <row r="351" ht="15.75" customHeight="1">
      <c r="A351" s="1321"/>
      <c r="B351" s="31"/>
      <c r="C351" s="31"/>
      <c r="D351" s="2"/>
      <c r="E351" s="11"/>
      <c r="F351" s="11"/>
      <c r="G351" s="2"/>
      <c r="H351" s="2"/>
      <c r="I351" s="2"/>
      <c r="J351" s="2"/>
      <c r="K351" s="11"/>
      <c r="L351" s="11"/>
      <c r="M351" s="11"/>
      <c r="N351" s="11"/>
      <c r="O351" s="2"/>
      <c r="P351" s="2"/>
      <c r="Q351" s="629"/>
      <c r="R351" s="2"/>
      <c r="S351" s="2"/>
      <c r="T351" s="2"/>
      <c r="U351" s="11"/>
      <c r="V351" s="11"/>
      <c r="W351" s="2"/>
      <c r="X351" s="1322"/>
      <c r="Y351" s="2"/>
      <c r="Z351" s="2"/>
      <c r="AA351" s="2"/>
      <c r="AB351" s="2"/>
      <c r="AC351" s="2"/>
      <c r="AD351" s="2"/>
      <c r="AE351" s="2"/>
      <c r="AF351" s="2"/>
      <c r="AG351" s="2"/>
      <c r="AH351" s="2"/>
      <c r="AI351" s="2"/>
      <c r="AJ351" s="2"/>
      <c r="AK351" s="2"/>
    </row>
    <row r="352" ht="15.75" customHeight="1">
      <c r="A352" s="1321"/>
      <c r="B352" s="31"/>
      <c r="C352" s="31"/>
      <c r="D352" s="2"/>
      <c r="E352" s="11"/>
      <c r="F352" s="11"/>
      <c r="G352" s="2"/>
      <c r="H352" s="2"/>
      <c r="I352" s="2"/>
      <c r="J352" s="2"/>
      <c r="K352" s="11"/>
      <c r="L352" s="11"/>
      <c r="M352" s="11"/>
      <c r="N352" s="11"/>
      <c r="O352" s="2"/>
      <c r="P352" s="2"/>
      <c r="Q352" s="629"/>
      <c r="R352" s="2"/>
      <c r="S352" s="2"/>
      <c r="T352" s="2"/>
      <c r="U352" s="11"/>
      <c r="V352" s="11"/>
      <c r="W352" s="2"/>
      <c r="X352" s="1322"/>
      <c r="Y352" s="2"/>
      <c r="Z352" s="2"/>
      <c r="AA352" s="2"/>
      <c r="AB352" s="2"/>
      <c r="AC352" s="2"/>
      <c r="AD352" s="2"/>
      <c r="AE352" s="2"/>
      <c r="AF352" s="2"/>
      <c r="AG352" s="2"/>
      <c r="AH352" s="2"/>
      <c r="AI352" s="2"/>
      <c r="AJ352" s="2"/>
      <c r="AK352" s="2"/>
    </row>
    <row r="353" ht="15.75" customHeight="1">
      <c r="A353" s="1321"/>
      <c r="B353" s="31"/>
      <c r="C353" s="31"/>
      <c r="D353" s="2"/>
      <c r="E353" s="11"/>
      <c r="F353" s="11"/>
      <c r="G353" s="2"/>
      <c r="H353" s="2"/>
      <c r="I353" s="2"/>
      <c r="J353" s="2"/>
      <c r="K353" s="11"/>
      <c r="L353" s="11"/>
      <c r="M353" s="11"/>
      <c r="N353" s="11"/>
      <c r="O353" s="2"/>
      <c r="P353" s="2"/>
      <c r="Q353" s="629"/>
      <c r="R353" s="2"/>
      <c r="S353" s="2"/>
      <c r="T353" s="2"/>
      <c r="U353" s="11"/>
      <c r="V353" s="11"/>
      <c r="W353" s="2"/>
      <c r="X353" s="1322"/>
      <c r="Y353" s="2"/>
      <c r="Z353" s="2"/>
      <c r="AA353" s="2"/>
      <c r="AB353" s="2"/>
      <c r="AC353" s="2"/>
      <c r="AD353" s="2"/>
      <c r="AE353" s="2"/>
      <c r="AF353" s="2"/>
      <c r="AG353" s="2"/>
      <c r="AH353" s="2"/>
      <c r="AI353" s="2"/>
      <c r="AJ353" s="2"/>
      <c r="AK353" s="2"/>
    </row>
    <row r="354" ht="15.75" customHeight="1">
      <c r="A354" s="1321"/>
      <c r="B354" s="31"/>
      <c r="C354" s="31"/>
      <c r="D354" s="2"/>
      <c r="E354" s="11"/>
      <c r="F354" s="11"/>
      <c r="G354" s="2"/>
      <c r="H354" s="2"/>
      <c r="I354" s="2"/>
      <c r="J354" s="2"/>
      <c r="K354" s="11"/>
      <c r="L354" s="11"/>
      <c r="M354" s="11"/>
      <c r="N354" s="11"/>
      <c r="O354" s="2"/>
      <c r="P354" s="2"/>
      <c r="Q354" s="629"/>
      <c r="R354" s="2"/>
      <c r="S354" s="2"/>
      <c r="T354" s="2"/>
      <c r="U354" s="11"/>
      <c r="V354" s="11"/>
      <c r="W354" s="2"/>
      <c r="X354" s="1322"/>
      <c r="Y354" s="2"/>
      <c r="Z354" s="2"/>
      <c r="AA354" s="2"/>
      <c r="AB354" s="2"/>
      <c r="AC354" s="2"/>
      <c r="AD354" s="2"/>
      <c r="AE354" s="2"/>
      <c r="AF354" s="2"/>
      <c r="AG354" s="2"/>
      <c r="AH354" s="2"/>
      <c r="AI354" s="2"/>
      <c r="AJ354" s="2"/>
      <c r="AK354" s="2"/>
    </row>
    <row r="355" ht="15.75" customHeight="1">
      <c r="A355" s="1321"/>
      <c r="B355" s="31"/>
      <c r="C355" s="31"/>
      <c r="D355" s="2"/>
      <c r="E355" s="11"/>
      <c r="F355" s="11"/>
      <c r="G355" s="2"/>
      <c r="H355" s="2"/>
      <c r="I355" s="2"/>
      <c r="J355" s="2"/>
      <c r="K355" s="11"/>
      <c r="L355" s="11"/>
      <c r="M355" s="11"/>
      <c r="N355" s="11"/>
      <c r="O355" s="2"/>
      <c r="P355" s="2"/>
      <c r="Q355" s="629"/>
      <c r="R355" s="2"/>
      <c r="S355" s="2"/>
      <c r="T355" s="2"/>
      <c r="U355" s="11"/>
      <c r="V355" s="11"/>
      <c r="W355" s="2"/>
      <c r="X355" s="1322"/>
      <c r="Y355" s="2"/>
      <c r="Z355" s="2"/>
      <c r="AA355" s="2"/>
      <c r="AB355" s="2"/>
      <c r="AC355" s="2"/>
      <c r="AD355" s="2"/>
      <c r="AE355" s="2"/>
      <c r="AF355" s="2"/>
      <c r="AG355" s="2"/>
      <c r="AH355" s="2"/>
      <c r="AI355" s="2"/>
      <c r="AJ355" s="2"/>
      <c r="AK355" s="2"/>
    </row>
    <row r="356" ht="15.75" customHeight="1">
      <c r="A356" s="1321"/>
      <c r="B356" s="31"/>
      <c r="C356" s="31"/>
      <c r="D356" s="2"/>
      <c r="E356" s="11"/>
      <c r="F356" s="11"/>
      <c r="G356" s="2"/>
      <c r="H356" s="2"/>
      <c r="I356" s="2"/>
      <c r="J356" s="2"/>
      <c r="K356" s="11"/>
      <c r="L356" s="11"/>
      <c r="M356" s="11"/>
      <c r="N356" s="11"/>
      <c r="O356" s="2"/>
      <c r="P356" s="2"/>
      <c r="Q356" s="629"/>
      <c r="R356" s="2"/>
      <c r="S356" s="2"/>
      <c r="T356" s="2"/>
      <c r="U356" s="11"/>
      <c r="V356" s="11"/>
      <c r="W356" s="2"/>
      <c r="X356" s="1322"/>
      <c r="Y356" s="2"/>
      <c r="Z356" s="2"/>
      <c r="AA356" s="2"/>
      <c r="AB356" s="2"/>
      <c r="AC356" s="2"/>
      <c r="AD356" s="2"/>
      <c r="AE356" s="2"/>
      <c r="AF356" s="2"/>
      <c r="AG356" s="2"/>
      <c r="AH356" s="2"/>
      <c r="AI356" s="2"/>
      <c r="AJ356" s="2"/>
      <c r="AK356" s="2"/>
    </row>
    <row r="357" ht="15.75" customHeight="1">
      <c r="A357" s="1321"/>
      <c r="B357" s="31"/>
      <c r="C357" s="31"/>
      <c r="D357" s="2"/>
      <c r="E357" s="11"/>
      <c r="F357" s="11"/>
      <c r="G357" s="2"/>
      <c r="H357" s="2"/>
      <c r="I357" s="2"/>
      <c r="J357" s="2"/>
      <c r="K357" s="11"/>
      <c r="L357" s="11"/>
      <c r="M357" s="11"/>
      <c r="N357" s="11"/>
      <c r="O357" s="2"/>
      <c r="P357" s="2"/>
      <c r="Q357" s="629"/>
      <c r="R357" s="2"/>
      <c r="S357" s="2"/>
      <c r="T357" s="2"/>
      <c r="U357" s="11"/>
      <c r="V357" s="11"/>
      <c r="W357" s="2"/>
      <c r="X357" s="1322"/>
      <c r="Y357" s="2"/>
      <c r="Z357" s="2"/>
      <c r="AA357" s="2"/>
      <c r="AB357" s="2"/>
      <c r="AC357" s="2"/>
      <c r="AD357" s="2"/>
      <c r="AE357" s="2"/>
      <c r="AF357" s="2"/>
      <c r="AG357" s="2"/>
      <c r="AH357" s="2"/>
      <c r="AI357" s="2"/>
      <c r="AJ357" s="2"/>
      <c r="AK357" s="2"/>
    </row>
    <row r="358" ht="15.75" customHeight="1">
      <c r="A358" s="1321"/>
      <c r="B358" s="31"/>
      <c r="C358" s="31"/>
      <c r="D358" s="2"/>
      <c r="E358" s="11"/>
      <c r="F358" s="11"/>
      <c r="G358" s="2"/>
      <c r="H358" s="2"/>
      <c r="I358" s="2"/>
      <c r="J358" s="2"/>
      <c r="K358" s="11"/>
      <c r="L358" s="11"/>
      <c r="M358" s="11"/>
      <c r="N358" s="11"/>
      <c r="O358" s="2"/>
      <c r="P358" s="2"/>
      <c r="Q358" s="629"/>
      <c r="R358" s="2"/>
      <c r="S358" s="2"/>
      <c r="T358" s="2"/>
      <c r="U358" s="11"/>
      <c r="V358" s="11"/>
      <c r="W358" s="2"/>
      <c r="X358" s="1322"/>
      <c r="Y358" s="2"/>
      <c r="Z358" s="2"/>
      <c r="AA358" s="2"/>
      <c r="AB358" s="2"/>
      <c r="AC358" s="2"/>
      <c r="AD358" s="2"/>
      <c r="AE358" s="2"/>
      <c r="AF358" s="2"/>
      <c r="AG358" s="2"/>
      <c r="AH358" s="2"/>
      <c r="AI358" s="2"/>
      <c r="AJ358" s="2"/>
      <c r="AK358" s="2"/>
    </row>
    <row r="359" ht="15.75" customHeight="1">
      <c r="A359" s="1321"/>
      <c r="B359" s="31"/>
      <c r="C359" s="31"/>
      <c r="D359" s="2"/>
      <c r="E359" s="11"/>
      <c r="F359" s="11"/>
      <c r="G359" s="2"/>
      <c r="H359" s="2"/>
      <c r="I359" s="2"/>
      <c r="J359" s="2"/>
      <c r="K359" s="11"/>
      <c r="L359" s="11"/>
      <c r="M359" s="11"/>
      <c r="N359" s="11"/>
      <c r="O359" s="2"/>
      <c r="P359" s="2"/>
      <c r="Q359" s="629"/>
      <c r="R359" s="2"/>
      <c r="S359" s="2"/>
      <c r="T359" s="2"/>
      <c r="U359" s="11"/>
      <c r="V359" s="11"/>
      <c r="W359" s="2"/>
      <c r="X359" s="1322"/>
      <c r="Y359" s="2"/>
      <c r="Z359" s="2"/>
      <c r="AA359" s="2"/>
      <c r="AB359" s="2"/>
      <c r="AC359" s="2"/>
      <c r="AD359" s="2"/>
      <c r="AE359" s="2"/>
      <c r="AF359" s="2"/>
      <c r="AG359" s="2"/>
      <c r="AH359" s="2"/>
      <c r="AI359" s="2"/>
      <c r="AJ359" s="2"/>
      <c r="AK359" s="2"/>
    </row>
    <row r="360" ht="15.75" customHeight="1">
      <c r="A360" s="1321"/>
      <c r="B360" s="31"/>
      <c r="C360" s="31"/>
      <c r="D360" s="2"/>
      <c r="E360" s="11"/>
      <c r="F360" s="11"/>
      <c r="G360" s="2"/>
      <c r="H360" s="2"/>
      <c r="I360" s="2"/>
      <c r="J360" s="2"/>
      <c r="K360" s="11"/>
      <c r="L360" s="11"/>
      <c r="M360" s="11"/>
      <c r="N360" s="11"/>
      <c r="O360" s="2"/>
      <c r="P360" s="2"/>
      <c r="Q360" s="629"/>
      <c r="R360" s="2"/>
      <c r="S360" s="2"/>
      <c r="T360" s="2"/>
      <c r="U360" s="11"/>
      <c r="V360" s="11"/>
      <c r="W360" s="2"/>
      <c r="X360" s="1322"/>
      <c r="Y360" s="2"/>
      <c r="Z360" s="2"/>
      <c r="AA360" s="2"/>
      <c r="AB360" s="2"/>
      <c r="AC360" s="2"/>
      <c r="AD360" s="2"/>
      <c r="AE360" s="2"/>
      <c r="AF360" s="2"/>
      <c r="AG360" s="2"/>
      <c r="AH360" s="2"/>
      <c r="AI360" s="2"/>
      <c r="AJ360" s="2"/>
      <c r="AK360" s="2"/>
    </row>
    <row r="361" ht="15.75" customHeight="1">
      <c r="A361" s="1321"/>
      <c r="B361" s="31"/>
      <c r="C361" s="31"/>
      <c r="D361" s="2"/>
      <c r="E361" s="11"/>
      <c r="F361" s="11"/>
      <c r="G361" s="2"/>
      <c r="H361" s="2"/>
      <c r="I361" s="2"/>
      <c r="J361" s="2"/>
      <c r="K361" s="11"/>
      <c r="L361" s="11"/>
      <c r="M361" s="11"/>
      <c r="N361" s="11"/>
      <c r="O361" s="2"/>
      <c r="P361" s="2"/>
      <c r="Q361" s="629"/>
      <c r="R361" s="2"/>
      <c r="S361" s="2"/>
      <c r="T361" s="2"/>
      <c r="U361" s="11"/>
      <c r="V361" s="11"/>
      <c r="W361" s="2"/>
      <c r="X361" s="1322"/>
      <c r="Y361" s="2"/>
      <c r="Z361" s="2"/>
      <c r="AA361" s="2"/>
      <c r="AB361" s="2"/>
      <c r="AC361" s="2"/>
      <c r="AD361" s="2"/>
      <c r="AE361" s="2"/>
      <c r="AF361" s="2"/>
      <c r="AG361" s="2"/>
      <c r="AH361" s="2"/>
      <c r="AI361" s="2"/>
      <c r="AJ361" s="2"/>
      <c r="AK361" s="2"/>
    </row>
    <row r="362" ht="15.75" customHeight="1">
      <c r="A362" s="1321"/>
      <c r="B362" s="31"/>
      <c r="C362" s="31"/>
      <c r="D362" s="2"/>
      <c r="E362" s="11"/>
      <c r="F362" s="11"/>
      <c r="G362" s="2"/>
      <c r="H362" s="2"/>
      <c r="I362" s="2"/>
      <c r="J362" s="2"/>
      <c r="K362" s="11"/>
      <c r="L362" s="11"/>
      <c r="M362" s="11"/>
      <c r="N362" s="11"/>
      <c r="O362" s="2"/>
      <c r="P362" s="2"/>
      <c r="Q362" s="629"/>
      <c r="R362" s="2"/>
      <c r="S362" s="2"/>
      <c r="T362" s="2"/>
      <c r="U362" s="11"/>
      <c r="V362" s="11"/>
      <c r="W362" s="2"/>
      <c r="X362" s="1322"/>
      <c r="Y362" s="2"/>
      <c r="Z362" s="2"/>
      <c r="AA362" s="2"/>
      <c r="AB362" s="2"/>
      <c r="AC362" s="2"/>
      <c r="AD362" s="2"/>
      <c r="AE362" s="2"/>
      <c r="AF362" s="2"/>
      <c r="AG362" s="2"/>
      <c r="AH362" s="2"/>
      <c r="AI362" s="2"/>
      <c r="AJ362" s="2"/>
      <c r="AK362" s="2"/>
    </row>
    <row r="363" ht="15.75" customHeight="1">
      <c r="A363" s="1321"/>
      <c r="B363" s="31"/>
      <c r="C363" s="31"/>
      <c r="D363" s="2"/>
      <c r="E363" s="11"/>
      <c r="F363" s="11"/>
      <c r="G363" s="2"/>
      <c r="H363" s="2"/>
      <c r="I363" s="2"/>
      <c r="J363" s="2"/>
      <c r="K363" s="11"/>
      <c r="L363" s="11"/>
      <c r="M363" s="11"/>
      <c r="N363" s="11"/>
      <c r="O363" s="2"/>
      <c r="P363" s="2"/>
      <c r="Q363" s="629"/>
      <c r="R363" s="2"/>
      <c r="S363" s="2"/>
      <c r="T363" s="2"/>
      <c r="U363" s="11"/>
      <c r="V363" s="11"/>
      <c r="W363" s="2"/>
      <c r="X363" s="1322"/>
      <c r="Y363" s="2"/>
      <c r="Z363" s="2"/>
      <c r="AA363" s="2"/>
      <c r="AB363" s="2"/>
      <c r="AC363" s="2"/>
      <c r="AD363" s="2"/>
      <c r="AE363" s="2"/>
      <c r="AF363" s="2"/>
      <c r="AG363" s="2"/>
      <c r="AH363" s="2"/>
      <c r="AI363" s="2"/>
      <c r="AJ363" s="2"/>
      <c r="AK363" s="2"/>
    </row>
    <row r="364" ht="15.75" customHeight="1">
      <c r="A364" s="1321"/>
      <c r="B364" s="31"/>
      <c r="C364" s="31"/>
      <c r="D364" s="2"/>
      <c r="E364" s="11"/>
      <c r="F364" s="11"/>
      <c r="G364" s="2"/>
      <c r="H364" s="2"/>
      <c r="I364" s="2"/>
      <c r="J364" s="2"/>
      <c r="K364" s="11"/>
      <c r="L364" s="11"/>
      <c r="M364" s="11"/>
      <c r="N364" s="11"/>
      <c r="O364" s="2"/>
      <c r="P364" s="2"/>
      <c r="Q364" s="629"/>
      <c r="R364" s="2"/>
      <c r="S364" s="2"/>
      <c r="T364" s="2"/>
      <c r="U364" s="11"/>
      <c r="V364" s="11"/>
      <c r="W364" s="2"/>
      <c r="X364" s="1322"/>
      <c r="Y364" s="2"/>
      <c r="Z364" s="2"/>
      <c r="AA364" s="2"/>
      <c r="AB364" s="2"/>
      <c r="AC364" s="2"/>
      <c r="AD364" s="2"/>
      <c r="AE364" s="2"/>
      <c r="AF364" s="2"/>
      <c r="AG364" s="2"/>
      <c r="AH364" s="2"/>
      <c r="AI364" s="2"/>
      <c r="AJ364" s="2"/>
      <c r="AK364" s="2"/>
    </row>
    <row r="365" ht="15.75" customHeight="1">
      <c r="A365" s="1321"/>
      <c r="B365" s="31"/>
      <c r="C365" s="31"/>
      <c r="D365" s="2"/>
      <c r="E365" s="11"/>
      <c r="F365" s="11"/>
      <c r="G365" s="2"/>
      <c r="H365" s="2"/>
      <c r="I365" s="2"/>
      <c r="J365" s="2"/>
      <c r="K365" s="11"/>
      <c r="L365" s="11"/>
      <c r="M365" s="11"/>
      <c r="N365" s="11"/>
      <c r="O365" s="2"/>
      <c r="P365" s="2"/>
      <c r="Q365" s="629"/>
      <c r="R365" s="2"/>
      <c r="S365" s="2"/>
      <c r="T365" s="2"/>
      <c r="U365" s="11"/>
      <c r="V365" s="11"/>
      <c r="W365" s="2"/>
      <c r="X365" s="1322"/>
      <c r="Y365" s="2"/>
      <c r="Z365" s="2"/>
      <c r="AA365" s="2"/>
      <c r="AB365" s="2"/>
      <c r="AC365" s="2"/>
      <c r="AD365" s="2"/>
      <c r="AE365" s="2"/>
      <c r="AF365" s="2"/>
      <c r="AG365" s="2"/>
      <c r="AH365" s="2"/>
      <c r="AI365" s="2"/>
      <c r="AJ365" s="2"/>
      <c r="AK365" s="2"/>
    </row>
    <row r="366" ht="15.75" customHeight="1">
      <c r="A366" s="1321"/>
      <c r="B366" s="31"/>
      <c r="C366" s="31"/>
      <c r="D366" s="2"/>
      <c r="E366" s="11"/>
      <c r="F366" s="11"/>
      <c r="G366" s="2"/>
      <c r="H366" s="2"/>
      <c r="I366" s="2"/>
      <c r="J366" s="2"/>
      <c r="K366" s="11"/>
      <c r="L366" s="11"/>
      <c r="M366" s="11"/>
      <c r="N366" s="11"/>
      <c r="O366" s="2"/>
      <c r="P366" s="2"/>
      <c r="Q366" s="629"/>
      <c r="R366" s="2"/>
      <c r="S366" s="2"/>
      <c r="T366" s="2"/>
      <c r="U366" s="11"/>
      <c r="V366" s="11"/>
      <c r="W366" s="2"/>
      <c r="X366" s="1322"/>
      <c r="Y366" s="2"/>
      <c r="Z366" s="2"/>
      <c r="AA366" s="2"/>
      <c r="AB366" s="2"/>
      <c r="AC366" s="2"/>
      <c r="AD366" s="2"/>
      <c r="AE366" s="2"/>
      <c r="AF366" s="2"/>
      <c r="AG366" s="2"/>
      <c r="AH366" s="2"/>
      <c r="AI366" s="2"/>
      <c r="AJ366" s="2"/>
      <c r="AK366" s="2"/>
    </row>
    <row r="367" ht="15.75" customHeight="1">
      <c r="A367" s="1321"/>
      <c r="B367" s="31"/>
      <c r="C367" s="31"/>
      <c r="D367" s="2"/>
      <c r="E367" s="11"/>
      <c r="F367" s="11"/>
      <c r="G367" s="2"/>
      <c r="H367" s="2"/>
      <c r="I367" s="2"/>
      <c r="J367" s="2"/>
      <c r="K367" s="11"/>
      <c r="L367" s="11"/>
      <c r="M367" s="11"/>
      <c r="N367" s="11"/>
      <c r="O367" s="2"/>
      <c r="P367" s="2"/>
      <c r="Q367" s="629"/>
      <c r="R367" s="2"/>
      <c r="S367" s="2"/>
      <c r="T367" s="2"/>
      <c r="U367" s="11"/>
      <c r="V367" s="11"/>
      <c r="W367" s="2"/>
      <c r="X367" s="1322"/>
      <c r="Y367" s="2"/>
      <c r="Z367" s="2"/>
      <c r="AA367" s="2"/>
      <c r="AB367" s="2"/>
      <c r="AC367" s="2"/>
      <c r="AD367" s="2"/>
      <c r="AE367" s="2"/>
      <c r="AF367" s="2"/>
      <c r="AG367" s="2"/>
      <c r="AH367" s="2"/>
      <c r="AI367" s="2"/>
      <c r="AJ367" s="2"/>
      <c r="AK367" s="2"/>
    </row>
    <row r="368" ht="15.75" customHeight="1">
      <c r="A368" s="1321"/>
      <c r="B368" s="31"/>
      <c r="C368" s="31"/>
      <c r="D368" s="2"/>
      <c r="E368" s="11"/>
      <c r="F368" s="11"/>
      <c r="G368" s="2"/>
      <c r="H368" s="2"/>
      <c r="I368" s="2"/>
      <c r="J368" s="2"/>
      <c r="K368" s="11"/>
      <c r="L368" s="11"/>
      <c r="M368" s="11"/>
      <c r="N368" s="11"/>
      <c r="O368" s="2"/>
      <c r="P368" s="2"/>
      <c r="Q368" s="629"/>
      <c r="R368" s="2"/>
      <c r="S368" s="2"/>
      <c r="T368" s="2"/>
      <c r="U368" s="11"/>
      <c r="V368" s="11"/>
      <c r="W368" s="2"/>
      <c r="X368" s="1322"/>
      <c r="Y368" s="2"/>
      <c r="Z368" s="2"/>
      <c r="AA368" s="2"/>
      <c r="AB368" s="2"/>
      <c r="AC368" s="2"/>
      <c r="AD368" s="2"/>
      <c r="AE368" s="2"/>
      <c r="AF368" s="2"/>
      <c r="AG368" s="2"/>
      <c r="AH368" s="2"/>
      <c r="AI368" s="2"/>
      <c r="AJ368" s="2"/>
      <c r="AK368" s="2"/>
    </row>
    <row r="369" ht="15.75" customHeight="1">
      <c r="A369" s="1321"/>
      <c r="B369" s="31"/>
      <c r="C369" s="31"/>
      <c r="D369" s="2"/>
      <c r="E369" s="11"/>
      <c r="F369" s="11"/>
      <c r="G369" s="2"/>
      <c r="H369" s="2"/>
      <c r="I369" s="2"/>
      <c r="J369" s="2"/>
      <c r="K369" s="11"/>
      <c r="L369" s="11"/>
      <c r="M369" s="11"/>
      <c r="N369" s="11"/>
      <c r="O369" s="2"/>
      <c r="P369" s="2"/>
      <c r="Q369" s="629"/>
      <c r="R369" s="2"/>
      <c r="S369" s="2"/>
      <c r="T369" s="2"/>
      <c r="U369" s="11"/>
      <c r="V369" s="11"/>
      <c r="W369" s="2"/>
      <c r="X369" s="1322"/>
      <c r="Y369" s="2"/>
      <c r="Z369" s="2"/>
      <c r="AA369" s="2"/>
      <c r="AB369" s="2"/>
      <c r="AC369" s="2"/>
      <c r="AD369" s="2"/>
      <c r="AE369" s="2"/>
      <c r="AF369" s="2"/>
      <c r="AG369" s="2"/>
      <c r="AH369" s="2"/>
      <c r="AI369" s="2"/>
      <c r="AJ369" s="2"/>
      <c r="AK369" s="2"/>
    </row>
    <row r="370" ht="15.75" customHeight="1">
      <c r="A370" s="1321"/>
      <c r="B370" s="31"/>
      <c r="C370" s="31"/>
      <c r="D370" s="2"/>
      <c r="E370" s="11"/>
      <c r="F370" s="11"/>
      <c r="G370" s="2"/>
      <c r="H370" s="2"/>
      <c r="I370" s="2"/>
      <c r="J370" s="2"/>
      <c r="K370" s="11"/>
      <c r="L370" s="11"/>
      <c r="M370" s="11"/>
      <c r="N370" s="11"/>
      <c r="O370" s="2"/>
      <c r="P370" s="2"/>
      <c r="Q370" s="629"/>
      <c r="R370" s="2"/>
      <c r="S370" s="2"/>
      <c r="T370" s="2"/>
      <c r="U370" s="11"/>
      <c r="V370" s="11"/>
      <c r="W370" s="2"/>
      <c r="X370" s="1322"/>
      <c r="Y370" s="2"/>
      <c r="Z370" s="2"/>
      <c r="AA370" s="2"/>
      <c r="AB370" s="2"/>
      <c r="AC370" s="2"/>
      <c r="AD370" s="2"/>
      <c r="AE370" s="2"/>
      <c r="AF370" s="2"/>
      <c r="AG370" s="2"/>
      <c r="AH370" s="2"/>
      <c r="AI370" s="2"/>
      <c r="AJ370" s="2"/>
      <c r="AK370" s="2"/>
    </row>
    <row r="371" ht="15.75" customHeight="1">
      <c r="A371" s="1321"/>
      <c r="B371" s="31"/>
      <c r="C371" s="31"/>
      <c r="D371" s="2"/>
      <c r="E371" s="11"/>
      <c r="F371" s="11"/>
      <c r="G371" s="2"/>
      <c r="H371" s="2"/>
      <c r="I371" s="2"/>
      <c r="J371" s="2"/>
      <c r="K371" s="11"/>
      <c r="L371" s="11"/>
      <c r="M371" s="11"/>
      <c r="N371" s="11"/>
      <c r="O371" s="2"/>
      <c r="P371" s="2"/>
      <c r="Q371" s="629"/>
      <c r="R371" s="2"/>
      <c r="S371" s="2"/>
      <c r="T371" s="2"/>
      <c r="U371" s="11"/>
      <c r="V371" s="11"/>
      <c r="W371" s="2"/>
      <c r="X371" s="1322"/>
      <c r="Y371" s="2"/>
      <c r="Z371" s="2"/>
      <c r="AA371" s="2"/>
      <c r="AB371" s="2"/>
      <c r="AC371" s="2"/>
      <c r="AD371" s="2"/>
      <c r="AE371" s="2"/>
      <c r="AF371" s="2"/>
      <c r="AG371" s="2"/>
      <c r="AH371" s="2"/>
      <c r="AI371" s="2"/>
      <c r="AJ371" s="2"/>
      <c r="AK371" s="2"/>
    </row>
    <row r="372" ht="15.75" customHeight="1">
      <c r="A372" s="1321"/>
      <c r="B372" s="31"/>
      <c r="C372" s="31"/>
      <c r="D372" s="2"/>
      <c r="E372" s="11"/>
      <c r="F372" s="11"/>
      <c r="G372" s="2"/>
      <c r="H372" s="2"/>
      <c r="I372" s="2"/>
      <c r="J372" s="2"/>
      <c r="K372" s="11"/>
      <c r="L372" s="11"/>
      <c r="M372" s="11"/>
      <c r="N372" s="11"/>
      <c r="O372" s="2"/>
      <c r="P372" s="2"/>
      <c r="Q372" s="629"/>
      <c r="R372" s="2"/>
      <c r="S372" s="2"/>
      <c r="T372" s="2"/>
      <c r="U372" s="11"/>
      <c r="V372" s="11"/>
      <c r="W372" s="2"/>
      <c r="X372" s="1322"/>
      <c r="Y372" s="2"/>
      <c r="Z372" s="2"/>
      <c r="AA372" s="2"/>
      <c r="AB372" s="2"/>
      <c r="AC372" s="2"/>
      <c r="AD372" s="2"/>
      <c r="AE372" s="2"/>
      <c r="AF372" s="2"/>
      <c r="AG372" s="2"/>
      <c r="AH372" s="2"/>
      <c r="AI372" s="2"/>
      <c r="AJ372" s="2"/>
      <c r="AK372" s="2"/>
    </row>
    <row r="373" ht="15.75" customHeight="1">
      <c r="A373" s="1321"/>
      <c r="B373" s="31"/>
      <c r="C373" s="31"/>
      <c r="D373" s="2"/>
      <c r="E373" s="11"/>
      <c r="F373" s="11"/>
      <c r="G373" s="2"/>
      <c r="H373" s="2"/>
      <c r="I373" s="2"/>
      <c r="J373" s="2"/>
      <c r="K373" s="11"/>
      <c r="L373" s="11"/>
      <c r="M373" s="11"/>
      <c r="N373" s="11"/>
      <c r="O373" s="2"/>
      <c r="P373" s="2"/>
      <c r="Q373" s="629"/>
      <c r="R373" s="2"/>
      <c r="S373" s="2"/>
      <c r="T373" s="2"/>
      <c r="U373" s="11"/>
      <c r="V373" s="11"/>
      <c r="W373" s="2"/>
      <c r="X373" s="1322"/>
      <c r="Y373" s="2"/>
      <c r="Z373" s="2"/>
      <c r="AA373" s="2"/>
      <c r="AB373" s="2"/>
      <c r="AC373" s="2"/>
      <c r="AD373" s="2"/>
      <c r="AE373" s="2"/>
      <c r="AF373" s="2"/>
      <c r="AG373" s="2"/>
      <c r="AH373" s="2"/>
      <c r="AI373" s="2"/>
      <c r="AJ373" s="2"/>
      <c r="AK373" s="2"/>
    </row>
    <row r="374" ht="15.75" customHeight="1">
      <c r="A374" s="1321"/>
      <c r="B374" s="31"/>
      <c r="C374" s="31"/>
      <c r="D374" s="2"/>
      <c r="E374" s="11"/>
      <c r="F374" s="11"/>
      <c r="G374" s="2"/>
      <c r="H374" s="2"/>
      <c r="I374" s="2"/>
      <c r="J374" s="2"/>
      <c r="K374" s="11"/>
      <c r="L374" s="11"/>
      <c r="M374" s="11"/>
      <c r="N374" s="11"/>
      <c r="O374" s="2"/>
      <c r="P374" s="2"/>
      <c r="Q374" s="629"/>
      <c r="R374" s="2"/>
      <c r="S374" s="2"/>
      <c r="T374" s="2"/>
      <c r="U374" s="11"/>
      <c r="V374" s="11"/>
      <c r="W374" s="2"/>
      <c r="X374" s="1322"/>
      <c r="Y374" s="2"/>
      <c r="Z374" s="2"/>
      <c r="AA374" s="2"/>
      <c r="AB374" s="2"/>
      <c r="AC374" s="2"/>
      <c r="AD374" s="2"/>
      <c r="AE374" s="2"/>
      <c r="AF374" s="2"/>
      <c r="AG374" s="2"/>
      <c r="AH374" s="2"/>
      <c r="AI374" s="2"/>
      <c r="AJ374" s="2"/>
      <c r="AK374" s="2"/>
    </row>
    <row r="375" ht="15.75" customHeight="1">
      <c r="A375" s="1321"/>
      <c r="B375" s="31"/>
      <c r="C375" s="31"/>
      <c r="D375" s="2"/>
      <c r="E375" s="11"/>
      <c r="F375" s="11"/>
      <c r="G375" s="2"/>
      <c r="H375" s="2"/>
      <c r="I375" s="2"/>
      <c r="J375" s="2"/>
      <c r="K375" s="11"/>
      <c r="L375" s="11"/>
      <c r="M375" s="11"/>
      <c r="N375" s="11"/>
      <c r="O375" s="2"/>
      <c r="P375" s="2"/>
      <c r="Q375" s="629"/>
      <c r="R375" s="2"/>
      <c r="S375" s="2"/>
      <c r="T375" s="2"/>
      <c r="U375" s="11"/>
      <c r="V375" s="11"/>
      <c r="W375" s="2"/>
      <c r="X375" s="1322"/>
      <c r="Y375" s="2"/>
      <c r="Z375" s="2"/>
      <c r="AA375" s="2"/>
      <c r="AB375" s="2"/>
      <c r="AC375" s="2"/>
      <c r="AD375" s="2"/>
      <c r="AE375" s="2"/>
      <c r="AF375" s="2"/>
      <c r="AG375" s="2"/>
      <c r="AH375" s="2"/>
      <c r="AI375" s="2"/>
      <c r="AJ375" s="2"/>
      <c r="AK375" s="2"/>
    </row>
    <row r="376" ht="15.75" customHeight="1">
      <c r="A376" s="1321"/>
      <c r="B376" s="31"/>
      <c r="C376" s="31"/>
      <c r="D376" s="2"/>
      <c r="E376" s="11"/>
      <c r="F376" s="11"/>
      <c r="G376" s="2"/>
      <c r="H376" s="2"/>
      <c r="I376" s="2"/>
      <c r="J376" s="2"/>
      <c r="K376" s="11"/>
      <c r="L376" s="11"/>
      <c r="M376" s="11"/>
      <c r="N376" s="11"/>
      <c r="O376" s="2"/>
      <c r="P376" s="2"/>
      <c r="Q376" s="629"/>
      <c r="R376" s="2"/>
      <c r="S376" s="2"/>
      <c r="T376" s="2"/>
      <c r="U376" s="11"/>
      <c r="V376" s="11"/>
      <c r="W376" s="2"/>
      <c r="X376" s="1322"/>
      <c r="Y376" s="2"/>
      <c r="Z376" s="2"/>
      <c r="AA376" s="2"/>
      <c r="AB376" s="2"/>
      <c r="AC376" s="2"/>
      <c r="AD376" s="2"/>
      <c r="AE376" s="2"/>
      <c r="AF376" s="2"/>
      <c r="AG376" s="2"/>
      <c r="AH376" s="2"/>
      <c r="AI376" s="2"/>
      <c r="AJ376" s="2"/>
      <c r="AK376" s="2"/>
    </row>
    <row r="377" ht="15.75" customHeight="1">
      <c r="A377" s="1321"/>
      <c r="B377" s="31"/>
      <c r="C377" s="31"/>
      <c r="D377" s="2"/>
      <c r="E377" s="11"/>
      <c r="F377" s="11"/>
      <c r="G377" s="2"/>
      <c r="H377" s="2"/>
      <c r="I377" s="2"/>
      <c r="J377" s="2"/>
      <c r="K377" s="11"/>
      <c r="L377" s="11"/>
      <c r="M377" s="11"/>
      <c r="N377" s="11"/>
      <c r="O377" s="2"/>
      <c r="P377" s="2"/>
      <c r="Q377" s="629"/>
      <c r="R377" s="2"/>
      <c r="S377" s="2"/>
      <c r="T377" s="2"/>
      <c r="U377" s="11"/>
      <c r="V377" s="11"/>
      <c r="W377" s="2"/>
      <c r="X377" s="1322"/>
      <c r="Y377" s="2"/>
      <c r="Z377" s="2"/>
      <c r="AA377" s="2"/>
      <c r="AB377" s="2"/>
      <c r="AC377" s="2"/>
      <c r="AD377" s="2"/>
      <c r="AE377" s="2"/>
      <c r="AF377" s="2"/>
      <c r="AG377" s="2"/>
      <c r="AH377" s="2"/>
      <c r="AI377" s="2"/>
      <c r="AJ377" s="2"/>
      <c r="AK377" s="2"/>
    </row>
    <row r="378" ht="15.75" customHeight="1">
      <c r="A378" s="1321"/>
      <c r="B378" s="31"/>
      <c r="C378" s="31"/>
      <c r="D378" s="2"/>
      <c r="E378" s="11"/>
      <c r="F378" s="11"/>
      <c r="G378" s="2"/>
      <c r="H378" s="2"/>
      <c r="I378" s="2"/>
      <c r="J378" s="2"/>
      <c r="K378" s="11"/>
      <c r="L378" s="11"/>
      <c r="M378" s="11"/>
      <c r="N378" s="11"/>
      <c r="O378" s="2"/>
      <c r="P378" s="2"/>
      <c r="Q378" s="629"/>
      <c r="R378" s="2"/>
      <c r="S378" s="2"/>
      <c r="T378" s="2"/>
      <c r="U378" s="11"/>
      <c r="V378" s="11"/>
      <c r="W378" s="2"/>
      <c r="X378" s="1322"/>
      <c r="Y378" s="2"/>
      <c r="Z378" s="2"/>
      <c r="AA378" s="2"/>
      <c r="AB378" s="2"/>
      <c r="AC378" s="2"/>
      <c r="AD378" s="2"/>
      <c r="AE378" s="2"/>
      <c r="AF378" s="2"/>
      <c r="AG378" s="2"/>
      <c r="AH378" s="2"/>
      <c r="AI378" s="2"/>
      <c r="AJ378" s="2"/>
      <c r="AK378" s="2"/>
    </row>
    <row r="379" ht="15.75" customHeight="1">
      <c r="A379" s="1321"/>
      <c r="B379" s="31"/>
      <c r="C379" s="31"/>
      <c r="D379" s="2"/>
      <c r="E379" s="11"/>
      <c r="F379" s="11"/>
      <c r="G379" s="2"/>
      <c r="H379" s="2"/>
      <c r="I379" s="2"/>
      <c r="J379" s="2"/>
      <c r="K379" s="11"/>
      <c r="L379" s="11"/>
      <c r="M379" s="11"/>
      <c r="N379" s="11"/>
      <c r="O379" s="2"/>
      <c r="P379" s="2"/>
      <c r="Q379" s="629"/>
      <c r="R379" s="2"/>
      <c r="S379" s="2"/>
      <c r="T379" s="2"/>
      <c r="U379" s="11"/>
      <c r="V379" s="11"/>
      <c r="W379" s="2"/>
      <c r="X379" s="1322"/>
      <c r="Y379" s="2"/>
      <c r="Z379" s="2"/>
      <c r="AA379" s="2"/>
      <c r="AB379" s="2"/>
      <c r="AC379" s="2"/>
      <c r="AD379" s="2"/>
      <c r="AE379" s="2"/>
      <c r="AF379" s="2"/>
      <c r="AG379" s="2"/>
      <c r="AH379" s="2"/>
      <c r="AI379" s="2"/>
      <c r="AJ379" s="2"/>
      <c r="AK379" s="2"/>
    </row>
    <row r="380" ht="15.75" customHeight="1">
      <c r="A380" s="1321"/>
      <c r="B380" s="31"/>
      <c r="C380" s="31"/>
      <c r="D380" s="2"/>
      <c r="E380" s="11"/>
      <c r="F380" s="11"/>
      <c r="G380" s="2"/>
      <c r="H380" s="2"/>
      <c r="I380" s="2"/>
      <c r="J380" s="2"/>
      <c r="K380" s="11"/>
      <c r="L380" s="11"/>
      <c r="M380" s="11"/>
      <c r="N380" s="11"/>
      <c r="O380" s="2"/>
      <c r="P380" s="2"/>
      <c r="Q380" s="629"/>
      <c r="R380" s="2"/>
      <c r="S380" s="2"/>
      <c r="T380" s="2"/>
      <c r="U380" s="11"/>
      <c r="V380" s="11"/>
      <c r="W380" s="2"/>
      <c r="X380" s="1322"/>
      <c r="Y380" s="2"/>
      <c r="Z380" s="2"/>
      <c r="AA380" s="2"/>
      <c r="AB380" s="2"/>
      <c r="AC380" s="2"/>
      <c r="AD380" s="2"/>
      <c r="AE380" s="2"/>
      <c r="AF380" s="2"/>
      <c r="AG380" s="2"/>
      <c r="AH380" s="2"/>
      <c r="AI380" s="2"/>
      <c r="AJ380" s="2"/>
      <c r="AK380" s="2"/>
    </row>
    <row r="381" ht="15.75" customHeight="1">
      <c r="A381" s="1321"/>
      <c r="B381" s="31"/>
      <c r="C381" s="31"/>
      <c r="D381" s="2"/>
      <c r="E381" s="11"/>
      <c r="F381" s="11"/>
      <c r="G381" s="2"/>
      <c r="H381" s="2"/>
      <c r="I381" s="2"/>
      <c r="J381" s="2"/>
      <c r="K381" s="11"/>
      <c r="L381" s="11"/>
      <c r="M381" s="11"/>
      <c r="N381" s="11"/>
      <c r="O381" s="2"/>
      <c r="P381" s="2"/>
      <c r="Q381" s="629"/>
      <c r="R381" s="2"/>
      <c r="S381" s="2"/>
      <c r="T381" s="2"/>
      <c r="U381" s="11"/>
      <c r="V381" s="11"/>
      <c r="W381" s="2"/>
      <c r="X381" s="1322"/>
      <c r="Y381" s="2"/>
      <c r="Z381" s="2"/>
      <c r="AA381" s="2"/>
      <c r="AB381" s="2"/>
      <c r="AC381" s="2"/>
      <c r="AD381" s="2"/>
      <c r="AE381" s="2"/>
      <c r="AF381" s="2"/>
      <c r="AG381" s="2"/>
      <c r="AH381" s="2"/>
      <c r="AI381" s="2"/>
      <c r="AJ381" s="2"/>
      <c r="AK381" s="2"/>
    </row>
    <row r="382" ht="15.75" customHeight="1">
      <c r="A382" s="1321"/>
      <c r="B382" s="31"/>
      <c r="C382" s="31"/>
      <c r="D382" s="2"/>
      <c r="E382" s="11"/>
      <c r="F382" s="11"/>
      <c r="G382" s="2"/>
      <c r="H382" s="2"/>
      <c r="I382" s="2"/>
      <c r="J382" s="2"/>
      <c r="K382" s="11"/>
      <c r="L382" s="11"/>
      <c r="M382" s="11"/>
      <c r="N382" s="11"/>
      <c r="O382" s="2"/>
      <c r="P382" s="2"/>
      <c r="Q382" s="629"/>
      <c r="R382" s="2"/>
      <c r="S382" s="2"/>
      <c r="T382" s="2"/>
      <c r="U382" s="11"/>
      <c r="V382" s="11"/>
      <c r="W382" s="2"/>
      <c r="X382" s="1322"/>
      <c r="Y382" s="2"/>
      <c r="Z382" s="2"/>
      <c r="AA382" s="2"/>
      <c r="AB382" s="2"/>
      <c r="AC382" s="2"/>
      <c r="AD382" s="2"/>
      <c r="AE382" s="2"/>
      <c r="AF382" s="2"/>
      <c r="AG382" s="2"/>
      <c r="AH382" s="2"/>
      <c r="AI382" s="2"/>
      <c r="AJ382" s="2"/>
      <c r="AK382" s="2"/>
    </row>
    <row r="383" ht="15.75" customHeight="1">
      <c r="A383" s="1321"/>
      <c r="B383" s="31"/>
      <c r="C383" s="31"/>
      <c r="D383" s="2"/>
      <c r="E383" s="11"/>
      <c r="F383" s="11"/>
      <c r="G383" s="2"/>
      <c r="H383" s="2"/>
      <c r="I383" s="2"/>
      <c r="J383" s="2"/>
      <c r="K383" s="11"/>
      <c r="L383" s="11"/>
      <c r="M383" s="11"/>
      <c r="N383" s="11"/>
      <c r="O383" s="2"/>
      <c r="P383" s="2"/>
      <c r="Q383" s="629"/>
      <c r="R383" s="2"/>
      <c r="S383" s="2"/>
      <c r="T383" s="2"/>
      <c r="U383" s="11"/>
      <c r="V383" s="11"/>
      <c r="W383" s="2"/>
      <c r="X383" s="1322"/>
      <c r="Y383" s="2"/>
      <c r="Z383" s="2"/>
      <c r="AA383" s="2"/>
      <c r="AB383" s="2"/>
      <c r="AC383" s="2"/>
      <c r="AD383" s="2"/>
      <c r="AE383" s="2"/>
      <c r="AF383" s="2"/>
      <c r="AG383" s="2"/>
      <c r="AH383" s="2"/>
      <c r="AI383" s="2"/>
      <c r="AJ383" s="2"/>
      <c r="AK383" s="2"/>
    </row>
    <row r="384" ht="15.75" customHeight="1">
      <c r="A384" s="1321"/>
      <c r="B384" s="31"/>
      <c r="C384" s="31"/>
      <c r="D384" s="2"/>
      <c r="E384" s="11"/>
      <c r="F384" s="11"/>
      <c r="G384" s="2"/>
      <c r="H384" s="2"/>
      <c r="I384" s="2"/>
      <c r="J384" s="2"/>
      <c r="K384" s="11"/>
      <c r="L384" s="11"/>
      <c r="M384" s="11"/>
      <c r="N384" s="11"/>
      <c r="O384" s="2"/>
      <c r="P384" s="2"/>
      <c r="Q384" s="629"/>
      <c r="R384" s="2"/>
      <c r="S384" s="2"/>
      <c r="T384" s="2"/>
      <c r="U384" s="11"/>
      <c r="V384" s="11"/>
      <c r="W384" s="2"/>
      <c r="X384" s="1322"/>
      <c r="Y384" s="2"/>
      <c r="Z384" s="2"/>
      <c r="AA384" s="2"/>
      <c r="AB384" s="2"/>
      <c r="AC384" s="2"/>
      <c r="AD384" s="2"/>
      <c r="AE384" s="2"/>
      <c r="AF384" s="2"/>
      <c r="AG384" s="2"/>
      <c r="AH384" s="2"/>
      <c r="AI384" s="2"/>
      <c r="AJ384" s="2"/>
      <c r="AK384" s="2"/>
    </row>
    <row r="385" ht="15.75" customHeight="1">
      <c r="A385" s="1321"/>
      <c r="B385" s="31"/>
      <c r="C385" s="31"/>
      <c r="D385" s="2"/>
      <c r="E385" s="11"/>
      <c r="F385" s="11"/>
      <c r="G385" s="2"/>
      <c r="H385" s="2"/>
      <c r="I385" s="2"/>
      <c r="J385" s="2"/>
      <c r="K385" s="11"/>
      <c r="L385" s="11"/>
      <c r="M385" s="11"/>
      <c r="N385" s="11"/>
      <c r="O385" s="2"/>
      <c r="P385" s="2"/>
      <c r="Q385" s="629"/>
      <c r="R385" s="2"/>
      <c r="S385" s="2"/>
      <c r="T385" s="2"/>
      <c r="U385" s="11"/>
      <c r="V385" s="11"/>
      <c r="W385" s="2"/>
      <c r="X385" s="1322"/>
      <c r="Y385" s="2"/>
      <c r="Z385" s="2"/>
      <c r="AA385" s="2"/>
      <c r="AB385" s="2"/>
      <c r="AC385" s="2"/>
      <c r="AD385" s="2"/>
      <c r="AE385" s="2"/>
      <c r="AF385" s="2"/>
      <c r="AG385" s="2"/>
      <c r="AH385" s="2"/>
      <c r="AI385" s="2"/>
      <c r="AJ385" s="2"/>
      <c r="AK385" s="2"/>
    </row>
    <row r="386" ht="15.75" customHeight="1">
      <c r="A386" s="1321"/>
      <c r="B386" s="31"/>
      <c r="C386" s="31"/>
      <c r="D386" s="2"/>
      <c r="E386" s="11"/>
      <c r="F386" s="11"/>
      <c r="G386" s="2"/>
      <c r="H386" s="2"/>
      <c r="I386" s="2"/>
      <c r="J386" s="2"/>
      <c r="K386" s="11"/>
      <c r="L386" s="11"/>
      <c r="M386" s="11"/>
      <c r="N386" s="11"/>
      <c r="O386" s="2"/>
      <c r="P386" s="2"/>
      <c r="Q386" s="629"/>
      <c r="R386" s="2"/>
      <c r="S386" s="2"/>
      <c r="T386" s="2"/>
      <c r="U386" s="11"/>
      <c r="V386" s="11"/>
      <c r="W386" s="2"/>
      <c r="X386" s="1322"/>
      <c r="Y386" s="2"/>
      <c r="Z386" s="2"/>
      <c r="AA386" s="2"/>
      <c r="AB386" s="2"/>
      <c r="AC386" s="2"/>
      <c r="AD386" s="2"/>
      <c r="AE386" s="2"/>
      <c r="AF386" s="2"/>
      <c r="AG386" s="2"/>
      <c r="AH386" s="2"/>
      <c r="AI386" s="2"/>
      <c r="AJ386" s="2"/>
      <c r="AK386" s="2"/>
    </row>
    <row r="387" ht="15.75" customHeight="1">
      <c r="A387" s="1321"/>
      <c r="B387" s="31"/>
      <c r="C387" s="31"/>
      <c r="D387" s="2"/>
      <c r="E387" s="11"/>
      <c r="F387" s="11"/>
      <c r="G387" s="2"/>
      <c r="H387" s="2"/>
      <c r="I387" s="2"/>
      <c r="J387" s="2"/>
      <c r="K387" s="11"/>
      <c r="L387" s="11"/>
      <c r="M387" s="11"/>
      <c r="N387" s="11"/>
      <c r="O387" s="2"/>
      <c r="P387" s="2"/>
      <c r="Q387" s="629"/>
      <c r="R387" s="2"/>
      <c r="S387" s="2"/>
      <c r="T387" s="2"/>
      <c r="U387" s="11"/>
      <c r="V387" s="11"/>
      <c r="W387" s="2"/>
      <c r="X387" s="1322"/>
      <c r="Y387" s="2"/>
      <c r="Z387" s="2"/>
      <c r="AA387" s="2"/>
      <c r="AB387" s="2"/>
      <c r="AC387" s="2"/>
      <c r="AD387" s="2"/>
      <c r="AE387" s="2"/>
      <c r="AF387" s="2"/>
      <c r="AG387" s="2"/>
      <c r="AH387" s="2"/>
      <c r="AI387" s="2"/>
      <c r="AJ387" s="2"/>
      <c r="AK387" s="2"/>
    </row>
    <row r="388" ht="15.75" customHeight="1">
      <c r="A388" s="1321"/>
      <c r="B388" s="31"/>
      <c r="C388" s="31"/>
      <c r="D388" s="2"/>
      <c r="E388" s="11"/>
      <c r="F388" s="11"/>
      <c r="G388" s="2"/>
      <c r="H388" s="2"/>
      <c r="I388" s="2"/>
      <c r="J388" s="2"/>
      <c r="K388" s="11"/>
      <c r="L388" s="11"/>
      <c r="M388" s="11"/>
      <c r="N388" s="11"/>
      <c r="O388" s="2"/>
      <c r="P388" s="2"/>
      <c r="Q388" s="629"/>
      <c r="R388" s="2"/>
      <c r="S388" s="2"/>
      <c r="T388" s="2"/>
      <c r="U388" s="11"/>
      <c r="V388" s="11"/>
      <c r="W388" s="2"/>
      <c r="X388" s="1322"/>
      <c r="Y388" s="2"/>
      <c r="Z388" s="2"/>
      <c r="AA388" s="2"/>
      <c r="AB388" s="2"/>
      <c r="AC388" s="2"/>
      <c r="AD388" s="2"/>
      <c r="AE388" s="2"/>
      <c r="AF388" s="2"/>
      <c r="AG388" s="2"/>
      <c r="AH388" s="2"/>
      <c r="AI388" s="2"/>
      <c r="AJ388" s="2"/>
      <c r="AK388" s="2"/>
    </row>
    <row r="389" ht="15.75" customHeight="1">
      <c r="A389" s="1321"/>
      <c r="B389" s="31"/>
      <c r="C389" s="31"/>
      <c r="D389" s="2"/>
      <c r="E389" s="11"/>
      <c r="F389" s="11"/>
      <c r="G389" s="2"/>
      <c r="H389" s="2"/>
      <c r="I389" s="2"/>
      <c r="J389" s="2"/>
      <c r="K389" s="11"/>
      <c r="L389" s="11"/>
      <c r="M389" s="11"/>
      <c r="N389" s="11"/>
      <c r="O389" s="2"/>
      <c r="P389" s="2"/>
      <c r="Q389" s="629"/>
      <c r="R389" s="2"/>
      <c r="S389" s="2"/>
      <c r="T389" s="2"/>
      <c r="U389" s="11"/>
      <c r="V389" s="11"/>
      <c r="W389" s="2"/>
      <c r="X389" s="1322"/>
      <c r="Y389" s="2"/>
      <c r="Z389" s="2"/>
      <c r="AA389" s="2"/>
      <c r="AB389" s="2"/>
      <c r="AC389" s="2"/>
      <c r="AD389" s="2"/>
      <c r="AE389" s="2"/>
      <c r="AF389" s="2"/>
      <c r="AG389" s="2"/>
      <c r="AH389" s="2"/>
      <c r="AI389" s="2"/>
      <c r="AJ389" s="2"/>
      <c r="AK389" s="2"/>
    </row>
    <row r="390" ht="15.75" customHeight="1">
      <c r="A390" s="1321"/>
      <c r="B390" s="31"/>
      <c r="C390" s="31"/>
      <c r="D390" s="2"/>
      <c r="E390" s="11"/>
      <c r="F390" s="11"/>
      <c r="G390" s="2"/>
      <c r="H390" s="2"/>
      <c r="I390" s="2"/>
      <c r="J390" s="2"/>
      <c r="K390" s="11"/>
      <c r="L390" s="11"/>
      <c r="M390" s="11"/>
      <c r="N390" s="11"/>
      <c r="O390" s="2"/>
      <c r="P390" s="2"/>
      <c r="Q390" s="629"/>
      <c r="R390" s="2"/>
      <c r="S390" s="2"/>
      <c r="T390" s="2"/>
      <c r="U390" s="11"/>
      <c r="V390" s="11"/>
      <c r="W390" s="2"/>
      <c r="X390" s="1322"/>
      <c r="Y390" s="2"/>
      <c r="Z390" s="2"/>
      <c r="AA390" s="2"/>
      <c r="AB390" s="2"/>
      <c r="AC390" s="2"/>
      <c r="AD390" s="2"/>
      <c r="AE390" s="2"/>
      <c r="AF390" s="2"/>
      <c r="AG390" s="2"/>
      <c r="AH390" s="2"/>
      <c r="AI390" s="2"/>
      <c r="AJ390" s="2"/>
      <c r="AK390" s="2"/>
    </row>
    <row r="391" ht="15.75" customHeight="1">
      <c r="A391" s="1321"/>
      <c r="B391" s="31"/>
      <c r="C391" s="31"/>
      <c r="D391" s="2"/>
      <c r="E391" s="11"/>
      <c r="F391" s="11"/>
      <c r="G391" s="2"/>
      <c r="H391" s="2"/>
      <c r="I391" s="2"/>
      <c r="J391" s="2"/>
      <c r="K391" s="11"/>
      <c r="L391" s="11"/>
      <c r="M391" s="11"/>
      <c r="N391" s="11"/>
      <c r="O391" s="2"/>
      <c r="P391" s="2"/>
      <c r="Q391" s="629"/>
      <c r="R391" s="2"/>
      <c r="S391" s="2"/>
      <c r="T391" s="2"/>
      <c r="U391" s="11"/>
      <c r="V391" s="11"/>
      <c r="W391" s="2"/>
      <c r="X391" s="1322"/>
      <c r="Y391" s="2"/>
      <c r="Z391" s="2"/>
      <c r="AA391" s="2"/>
      <c r="AB391" s="2"/>
      <c r="AC391" s="2"/>
      <c r="AD391" s="2"/>
      <c r="AE391" s="2"/>
      <c r="AF391" s="2"/>
      <c r="AG391" s="2"/>
      <c r="AH391" s="2"/>
      <c r="AI391" s="2"/>
      <c r="AJ391" s="2"/>
      <c r="AK391" s="2"/>
    </row>
    <row r="392" ht="15.75" customHeight="1">
      <c r="A392" s="1321"/>
      <c r="B392" s="31"/>
      <c r="C392" s="31"/>
      <c r="D392" s="2"/>
      <c r="E392" s="11"/>
      <c r="F392" s="11"/>
      <c r="G392" s="2"/>
      <c r="H392" s="2"/>
      <c r="I392" s="2"/>
      <c r="J392" s="2"/>
      <c r="K392" s="11"/>
      <c r="L392" s="11"/>
      <c r="M392" s="11"/>
      <c r="N392" s="11"/>
      <c r="O392" s="2"/>
      <c r="P392" s="2"/>
      <c r="Q392" s="629"/>
      <c r="R392" s="2"/>
      <c r="S392" s="2"/>
      <c r="T392" s="2"/>
      <c r="U392" s="11"/>
      <c r="V392" s="11"/>
      <c r="W392" s="2"/>
      <c r="X392" s="1322"/>
      <c r="Y392" s="2"/>
      <c r="Z392" s="2"/>
      <c r="AA392" s="2"/>
      <c r="AB392" s="2"/>
      <c r="AC392" s="2"/>
      <c r="AD392" s="2"/>
      <c r="AE392" s="2"/>
      <c r="AF392" s="2"/>
      <c r="AG392" s="2"/>
      <c r="AH392" s="2"/>
      <c r="AI392" s="2"/>
      <c r="AJ392" s="2"/>
      <c r="AK392" s="2"/>
    </row>
    <row r="393" ht="15.75" customHeight="1">
      <c r="A393" s="1321"/>
      <c r="B393" s="31"/>
      <c r="C393" s="31"/>
      <c r="D393" s="2"/>
      <c r="E393" s="11"/>
      <c r="F393" s="11"/>
      <c r="G393" s="2"/>
      <c r="H393" s="2"/>
      <c r="I393" s="2"/>
      <c r="J393" s="2"/>
      <c r="K393" s="11"/>
      <c r="L393" s="11"/>
      <c r="M393" s="11"/>
      <c r="N393" s="11"/>
      <c r="O393" s="2"/>
      <c r="P393" s="2"/>
      <c r="Q393" s="629"/>
      <c r="R393" s="2"/>
      <c r="S393" s="2"/>
      <c r="T393" s="2"/>
      <c r="U393" s="11"/>
      <c r="V393" s="11"/>
      <c r="W393" s="2"/>
      <c r="X393" s="1322"/>
      <c r="Y393" s="2"/>
      <c r="Z393" s="2"/>
      <c r="AA393" s="2"/>
      <c r="AB393" s="2"/>
      <c r="AC393" s="2"/>
      <c r="AD393" s="2"/>
      <c r="AE393" s="2"/>
      <c r="AF393" s="2"/>
      <c r="AG393" s="2"/>
      <c r="AH393" s="2"/>
      <c r="AI393" s="2"/>
      <c r="AJ393" s="2"/>
      <c r="AK393" s="2"/>
    </row>
    <row r="394" ht="15.75" customHeight="1">
      <c r="A394" s="1321"/>
      <c r="B394" s="31"/>
      <c r="C394" s="31"/>
      <c r="D394" s="2"/>
      <c r="E394" s="11"/>
      <c r="F394" s="11"/>
      <c r="G394" s="2"/>
      <c r="H394" s="2"/>
      <c r="I394" s="2"/>
      <c r="J394" s="2"/>
      <c r="K394" s="11"/>
      <c r="L394" s="11"/>
      <c r="M394" s="11"/>
      <c r="N394" s="11"/>
      <c r="O394" s="2"/>
      <c r="P394" s="2"/>
      <c r="Q394" s="629"/>
      <c r="R394" s="2"/>
      <c r="S394" s="2"/>
      <c r="T394" s="2"/>
      <c r="U394" s="11"/>
      <c r="V394" s="11"/>
      <c r="W394" s="2"/>
      <c r="X394" s="1322"/>
      <c r="Y394" s="2"/>
      <c r="Z394" s="2"/>
      <c r="AA394" s="2"/>
      <c r="AB394" s="2"/>
      <c r="AC394" s="2"/>
      <c r="AD394" s="2"/>
      <c r="AE394" s="2"/>
      <c r="AF394" s="2"/>
      <c r="AG394" s="2"/>
      <c r="AH394" s="2"/>
      <c r="AI394" s="2"/>
      <c r="AJ394" s="2"/>
      <c r="AK394" s="2"/>
    </row>
    <row r="395" ht="15.75" customHeight="1">
      <c r="A395" s="1321"/>
      <c r="B395" s="31"/>
      <c r="C395" s="31"/>
      <c r="D395" s="2"/>
      <c r="E395" s="11"/>
      <c r="F395" s="11"/>
      <c r="G395" s="2"/>
      <c r="H395" s="2"/>
      <c r="I395" s="2"/>
      <c r="J395" s="2"/>
      <c r="K395" s="11"/>
      <c r="L395" s="11"/>
      <c r="M395" s="11"/>
      <c r="N395" s="11"/>
      <c r="O395" s="2"/>
      <c r="P395" s="2"/>
      <c r="Q395" s="629"/>
      <c r="R395" s="2"/>
      <c r="S395" s="2"/>
      <c r="T395" s="2"/>
      <c r="U395" s="11"/>
      <c r="V395" s="11"/>
      <c r="W395" s="2"/>
      <c r="X395" s="1322"/>
      <c r="Y395" s="2"/>
      <c r="Z395" s="2"/>
      <c r="AA395" s="2"/>
      <c r="AB395" s="2"/>
      <c r="AC395" s="2"/>
      <c r="AD395" s="2"/>
      <c r="AE395" s="2"/>
      <c r="AF395" s="2"/>
      <c r="AG395" s="2"/>
      <c r="AH395" s="2"/>
      <c r="AI395" s="2"/>
      <c r="AJ395" s="2"/>
      <c r="AK395" s="2"/>
    </row>
    <row r="396" ht="15.75" customHeight="1">
      <c r="A396" s="1321"/>
      <c r="B396" s="31"/>
      <c r="C396" s="31"/>
      <c r="D396" s="2"/>
      <c r="E396" s="11"/>
      <c r="F396" s="11"/>
      <c r="G396" s="2"/>
      <c r="H396" s="2"/>
      <c r="I396" s="2"/>
      <c r="J396" s="2"/>
      <c r="K396" s="11"/>
      <c r="L396" s="11"/>
      <c r="M396" s="11"/>
      <c r="N396" s="11"/>
      <c r="O396" s="2"/>
      <c r="P396" s="2"/>
      <c r="Q396" s="629"/>
      <c r="R396" s="2"/>
      <c r="S396" s="2"/>
      <c r="T396" s="2"/>
      <c r="U396" s="11"/>
      <c r="V396" s="11"/>
      <c r="W396" s="2"/>
      <c r="X396" s="1322"/>
      <c r="Y396" s="2"/>
      <c r="Z396" s="2"/>
      <c r="AA396" s="2"/>
      <c r="AB396" s="2"/>
      <c r="AC396" s="2"/>
      <c r="AD396" s="2"/>
      <c r="AE396" s="2"/>
      <c r="AF396" s="2"/>
      <c r="AG396" s="2"/>
      <c r="AH396" s="2"/>
      <c r="AI396" s="2"/>
      <c r="AJ396" s="2"/>
      <c r="AK396" s="2"/>
    </row>
    <row r="397" ht="15.75" customHeight="1">
      <c r="A397" s="1321"/>
      <c r="B397" s="31"/>
      <c r="C397" s="31"/>
      <c r="D397" s="2"/>
      <c r="E397" s="11"/>
      <c r="F397" s="11"/>
      <c r="G397" s="2"/>
      <c r="H397" s="2"/>
      <c r="I397" s="2"/>
      <c r="J397" s="2"/>
      <c r="K397" s="11"/>
      <c r="L397" s="11"/>
      <c r="M397" s="11"/>
      <c r="N397" s="11"/>
      <c r="O397" s="2"/>
      <c r="P397" s="2"/>
      <c r="Q397" s="629"/>
      <c r="R397" s="2"/>
      <c r="S397" s="2"/>
      <c r="T397" s="2"/>
      <c r="U397" s="11"/>
      <c r="V397" s="11"/>
      <c r="W397" s="2"/>
      <c r="X397" s="1322"/>
      <c r="Y397" s="2"/>
      <c r="Z397" s="2"/>
      <c r="AA397" s="2"/>
      <c r="AB397" s="2"/>
      <c r="AC397" s="2"/>
      <c r="AD397" s="2"/>
      <c r="AE397" s="2"/>
      <c r="AF397" s="2"/>
      <c r="AG397" s="2"/>
      <c r="AH397" s="2"/>
      <c r="AI397" s="2"/>
      <c r="AJ397" s="2"/>
      <c r="AK397" s="2"/>
    </row>
    <row r="398" ht="15.75" customHeight="1">
      <c r="A398" s="1321"/>
      <c r="B398" s="31"/>
      <c r="C398" s="31"/>
      <c r="D398" s="2"/>
      <c r="E398" s="11"/>
      <c r="F398" s="11"/>
      <c r="G398" s="2"/>
      <c r="H398" s="2"/>
      <c r="I398" s="2"/>
      <c r="J398" s="2"/>
      <c r="K398" s="11"/>
      <c r="L398" s="11"/>
      <c r="M398" s="11"/>
      <c r="N398" s="11"/>
      <c r="O398" s="2"/>
      <c r="P398" s="2"/>
      <c r="Q398" s="629"/>
      <c r="R398" s="2"/>
      <c r="S398" s="2"/>
      <c r="T398" s="2"/>
      <c r="U398" s="11"/>
      <c r="V398" s="11"/>
      <c r="W398" s="2"/>
      <c r="X398" s="1322"/>
      <c r="Y398" s="2"/>
      <c r="Z398" s="2"/>
      <c r="AA398" s="2"/>
      <c r="AB398" s="2"/>
      <c r="AC398" s="2"/>
      <c r="AD398" s="2"/>
      <c r="AE398" s="2"/>
      <c r="AF398" s="2"/>
      <c r="AG398" s="2"/>
      <c r="AH398" s="2"/>
      <c r="AI398" s="2"/>
      <c r="AJ398" s="2"/>
      <c r="AK398" s="2"/>
    </row>
    <row r="399" ht="15.75" customHeight="1">
      <c r="A399" s="1321"/>
      <c r="B399" s="31"/>
      <c r="C399" s="31"/>
      <c r="D399" s="2"/>
      <c r="E399" s="11"/>
      <c r="F399" s="11"/>
      <c r="G399" s="2"/>
      <c r="H399" s="2"/>
      <c r="I399" s="2"/>
      <c r="J399" s="2"/>
      <c r="K399" s="11"/>
      <c r="L399" s="11"/>
      <c r="M399" s="11"/>
      <c r="N399" s="11"/>
      <c r="O399" s="2"/>
      <c r="P399" s="2"/>
      <c r="Q399" s="629"/>
      <c r="R399" s="2"/>
      <c r="S399" s="2"/>
      <c r="T399" s="2"/>
      <c r="U399" s="11"/>
      <c r="V399" s="11"/>
      <c r="W399" s="2"/>
      <c r="X399" s="1322"/>
      <c r="Y399" s="2"/>
      <c r="Z399" s="2"/>
      <c r="AA399" s="2"/>
      <c r="AB399" s="2"/>
      <c r="AC399" s="2"/>
      <c r="AD399" s="2"/>
      <c r="AE399" s="2"/>
      <c r="AF399" s="2"/>
      <c r="AG399" s="2"/>
      <c r="AH399" s="2"/>
      <c r="AI399" s="2"/>
      <c r="AJ399" s="2"/>
      <c r="AK399" s="2"/>
    </row>
    <row r="400" ht="15.75" customHeight="1">
      <c r="A400" s="1321"/>
      <c r="B400" s="31"/>
      <c r="C400" s="31"/>
      <c r="D400" s="2"/>
      <c r="E400" s="11"/>
      <c r="F400" s="11"/>
      <c r="G400" s="2"/>
      <c r="H400" s="2"/>
      <c r="I400" s="2"/>
      <c r="J400" s="2"/>
      <c r="K400" s="11"/>
      <c r="L400" s="11"/>
      <c r="M400" s="11"/>
      <c r="N400" s="11"/>
      <c r="O400" s="2"/>
      <c r="P400" s="2"/>
      <c r="Q400" s="629"/>
      <c r="R400" s="2"/>
      <c r="S400" s="2"/>
      <c r="T400" s="2"/>
      <c r="U400" s="11"/>
      <c r="V400" s="11"/>
      <c r="W400" s="2"/>
      <c r="X400" s="1322"/>
      <c r="Y400" s="2"/>
      <c r="Z400" s="2"/>
      <c r="AA400" s="2"/>
      <c r="AB400" s="2"/>
      <c r="AC400" s="2"/>
      <c r="AD400" s="2"/>
      <c r="AE400" s="2"/>
      <c r="AF400" s="2"/>
      <c r="AG400" s="2"/>
      <c r="AH400" s="2"/>
      <c r="AI400" s="2"/>
      <c r="AJ400" s="2"/>
      <c r="AK400" s="2"/>
    </row>
    <row r="401" ht="15.75" customHeight="1">
      <c r="A401" s="1321"/>
      <c r="B401" s="31"/>
      <c r="C401" s="31"/>
      <c r="D401" s="2"/>
      <c r="E401" s="11"/>
      <c r="F401" s="11"/>
      <c r="G401" s="2"/>
      <c r="H401" s="2"/>
      <c r="I401" s="2"/>
      <c r="J401" s="2"/>
      <c r="K401" s="11"/>
      <c r="L401" s="11"/>
      <c r="M401" s="11"/>
      <c r="N401" s="11"/>
      <c r="O401" s="2"/>
      <c r="P401" s="2"/>
      <c r="Q401" s="629"/>
      <c r="R401" s="2"/>
      <c r="S401" s="2"/>
      <c r="T401" s="2"/>
      <c r="U401" s="11"/>
      <c r="V401" s="11"/>
      <c r="W401" s="2"/>
      <c r="X401" s="1322"/>
      <c r="Y401" s="2"/>
      <c r="Z401" s="2"/>
      <c r="AA401" s="2"/>
      <c r="AB401" s="2"/>
      <c r="AC401" s="2"/>
      <c r="AD401" s="2"/>
      <c r="AE401" s="2"/>
      <c r="AF401" s="2"/>
      <c r="AG401" s="2"/>
      <c r="AH401" s="2"/>
      <c r="AI401" s="2"/>
      <c r="AJ401" s="2"/>
      <c r="AK401" s="2"/>
    </row>
    <row r="402" ht="15.75" customHeight="1">
      <c r="A402" s="1321"/>
      <c r="B402" s="31"/>
      <c r="C402" s="31"/>
      <c r="D402" s="2"/>
      <c r="E402" s="11"/>
      <c r="F402" s="11"/>
      <c r="G402" s="2"/>
      <c r="H402" s="2"/>
      <c r="I402" s="2"/>
      <c r="J402" s="2"/>
      <c r="K402" s="11"/>
      <c r="L402" s="11"/>
      <c r="M402" s="11"/>
      <c r="N402" s="11"/>
      <c r="O402" s="2"/>
      <c r="P402" s="2"/>
      <c r="Q402" s="629"/>
      <c r="R402" s="2"/>
      <c r="S402" s="2"/>
      <c r="T402" s="2"/>
      <c r="U402" s="11"/>
      <c r="V402" s="11"/>
      <c r="W402" s="2"/>
      <c r="X402" s="1322"/>
      <c r="Y402" s="2"/>
      <c r="Z402" s="2"/>
      <c r="AA402" s="2"/>
      <c r="AB402" s="2"/>
      <c r="AC402" s="2"/>
      <c r="AD402" s="2"/>
      <c r="AE402" s="2"/>
      <c r="AF402" s="2"/>
      <c r="AG402" s="2"/>
      <c r="AH402" s="2"/>
      <c r="AI402" s="2"/>
      <c r="AJ402" s="2"/>
      <c r="AK402" s="2"/>
    </row>
    <row r="403" ht="15.75" customHeight="1">
      <c r="A403" s="1321"/>
      <c r="B403" s="31"/>
      <c r="C403" s="31"/>
      <c r="D403" s="2"/>
      <c r="E403" s="11"/>
      <c r="F403" s="11"/>
      <c r="G403" s="2"/>
      <c r="H403" s="2"/>
      <c r="I403" s="2"/>
      <c r="J403" s="2"/>
      <c r="K403" s="11"/>
      <c r="L403" s="11"/>
      <c r="M403" s="11"/>
      <c r="N403" s="11"/>
      <c r="O403" s="2"/>
      <c r="P403" s="2"/>
      <c r="Q403" s="629"/>
      <c r="R403" s="2"/>
      <c r="S403" s="2"/>
      <c r="T403" s="2"/>
      <c r="U403" s="11"/>
      <c r="V403" s="11"/>
      <c r="W403" s="2"/>
      <c r="X403" s="1322"/>
      <c r="Y403" s="2"/>
      <c r="Z403" s="2"/>
      <c r="AA403" s="2"/>
      <c r="AB403" s="2"/>
      <c r="AC403" s="2"/>
      <c r="AD403" s="2"/>
      <c r="AE403" s="2"/>
      <c r="AF403" s="2"/>
      <c r="AG403" s="2"/>
      <c r="AH403" s="2"/>
      <c r="AI403" s="2"/>
      <c r="AJ403" s="2"/>
      <c r="AK403" s="2"/>
    </row>
    <row r="404" ht="15.75" customHeight="1">
      <c r="A404" s="1321"/>
      <c r="B404" s="31"/>
      <c r="C404" s="31"/>
      <c r="D404" s="2"/>
      <c r="E404" s="11"/>
      <c r="F404" s="11"/>
      <c r="G404" s="2"/>
      <c r="H404" s="2"/>
      <c r="I404" s="2"/>
      <c r="J404" s="2"/>
      <c r="K404" s="11"/>
      <c r="L404" s="11"/>
      <c r="M404" s="11"/>
      <c r="N404" s="11"/>
      <c r="O404" s="2"/>
      <c r="P404" s="2"/>
      <c r="Q404" s="629"/>
      <c r="R404" s="2"/>
      <c r="S404" s="2"/>
      <c r="T404" s="2"/>
      <c r="U404" s="11"/>
      <c r="V404" s="11"/>
      <c r="W404" s="2"/>
      <c r="X404" s="1322"/>
      <c r="Y404" s="2"/>
      <c r="Z404" s="2"/>
      <c r="AA404" s="2"/>
      <c r="AB404" s="2"/>
      <c r="AC404" s="2"/>
      <c r="AD404" s="2"/>
      <c r="AE404" s="2"/>
      <c r="AF404" s="2"/>
      <c r="AG404" s="2"/>
      <c r="AH404" s="2"/>
      <c r="AI404" s="2"/>
      <c r="AJ404" s="2"/>
      <c r="AK404" s="2"/>
    </row>
    <row r="405" ht="15.75" customHeight="1">
      <c r="A405" s="1321"/>
      <c r="B405" s="31"/>
      <c r="C405" s="31"/>
      <c r="D405" s="2"/>
      <c r="E405" s="11"/>
      <c r="F405" s="11"/>
      <c r="G405" s="2"/>
      <c r="H405" s="2"/>
      <c r="I405" s="2"/>
      <c r="J405" s="2"/>
      <c r="K405" s="11"/>
      <c r="L405" s="11"/>
      <c r="M405" s="11"/>
      <c r="N405" s="11"/>
      <c r="O405" s="2"/>
      <c r="P405" s="2"/>
      <c r="Q405" s="629"/>
      <c r="R405" s="2"/>
      <c r="S405" s="2"/>
      <c r="T405" s="2"/>
      <c r="U405" s="11"/>
      <c r="V405" s="11"/>
      <c r="W405" s="2"/>
      <c r="X405" s="1322"/>
      <c r="Y405" s="2"/>
      <c r="Z405" s="2"/>
      <c r="AA405" s="2"/>
      <c r="AB405" s="2"/>
      <c r="AC405" s="2"/>
      <c r="AD405" s="2"/>
      <c r="AE405" s="2"/>
      <c r="AF405" s="2"/>
      <c r="AG405" s="2"/>
      <c r="AH405" s="2"/>
      <c r="AI405" s="2"/>
      <c r="AJ405" s="2"/>
      <c r="AK405" s="2"/>
    </row>
    <row r="406" ht="15.75" customHeight="1">
      <c r="A406" s="1321"/>
      <c r="B406" s="31"/>
      <c r="C406" s="31"/>
      <c r="D406" s="2"/>
      <c r="E406" s="11"/>
      <c r="F406" s="11"/>
      <c r="G406" s="2"/>
      <c r="H406" s="2"/>
      <c r="I406" s="2"/>
      <c r="J406" s="2"/>
      <c r="K406" s="11"/>
      <c r="L406" s="11"/>
      <c r="M406" s="11"/>
      <c r="N406" s="11"/>
      <c r="O406" s="2"/>
      <c r="P406" s="2"/>
      <c r="Q406" s="629"/>
      <c r="R406" s="2"/>
      <c r="S406" s="2"/>
      <c r="T406" s="2"/>
      <c r="U406" s="11"/>
      <c r="V406" s="11"/>
      <c r="W406" s="2"/>
      <c r="X406" s="1322"/>
      <c r="Y406" s="2"/>
      <c r="Z406" s="2"/>
      <c r="AA406" s="2"/>
      <c r="AB406" s="2"/>
      <c r="AC406" s="2"/>
      <c r="AD406" s="2"/>
      <c r="AE406" s="2"/>
      <c r="AF406" s="2"/>
      <c r="AG406" s="2"/>
      <c r="AH406" s="2"/>
      <c r="AI406" s="2"/>
      <c r="AJ406" s="2"/>
      <c r="AK406" s="2"/>
    </row>
    <row r="407" ht="15.75" customHeight="1">
      <c r="A407" s="1321"/>
      <c r="B407" s="31"/>
      <c r="C407" s="31"/>
      <c r="D407" s="2"/>
      <c r="E407" s="11"/>
      <c r="F407" s="11"/>
      <c r="G407" s="2"/>
      <c r="H407" s="2"/>
      <c r="I407" s="2"/>
      <c r="J407" s="2"/>
      <c r="K407" s="11"/>
      <c r="L407" s="11"/>
      <c r="M407" s="11"/>
      <c r="N407" s="11"/>
      <c r="O407" s="2"/>
      <c r="P407" s="2"/>
      <c r="Q407" s="629"/>
      <c r="R407" s="2"/>
      <c r="S407" s="2"/>
      <c r="T407" s="2"/>
      <c r="U407" s="11"/>
      <c r="V407" s="11"/>
      <c r="W407" s="2"/>
      <c r="X407" s="1322"/>
      <c r="Y407" s="2"/>
      <c r="Z407" s="2"/>
      <c r="AA407" s="2"/>
      <c r="AB407" s="2"/>
      <c r="AC407" s="2"/>
      <c r="AD407" s="2"/>
      <c r="AE407" s="2"/>
      <c r="AF407" s="2"/>
      <c r="AG407" s="2"/>
      <c r="AH407" s="2"/>
      <c r="AI407" s="2"/>
      <c r="AJ407" s="2"/>
      <c r="AK407" s="2"/>
    </row>
    <row r="408" ht="15.75" customHeight="1">
      <c r="A408" s="1321"/>
      <c r="B408" s="31"/>
      <c r="C408" s="31"/>
      <c r="D408" s="2"/>
      <c r="E408" s="11"/>
      <c r="F408" s="11"/>
      <c r="G408" s="2"/>
      <c r="H408" s="2"/>
      <c r="I408" s="2"/>
      <c r="J408" s="2"/>
      <c r="K408" s="11"/>
      <c r="L408" s="11"/>
      <c r="M408" s="11"/>
      <c r="N408" s="11"/>
      <c r="O408" s="2"/>
      <c r="P408" s="2"/>
      <c r="Q408" s="629"/>
      <c r="R408" s="2"/>
      <c r="S408" s="2"/>
      <c r="T408" s="2"/>
      <c r="U408" s="11"/>
      <c r="V408" s="11"/>
      <c r="W408" s="2"/>
      <c r="X408" s="1322"/>
      <c r="Y408" s="2"/>
      <c r="Z408" s="2"/>
      <c r="AA408" s="2"/>
      <c r="AB408" s="2"/>
      <c r="AC408" s="2"/>
      <c r="AD408" s="2"/>
      <c r="AE408" s="2"/>
      <c r="AF408" s="2"/>
      <c r="AG408" s="2"/>
      <c r="AH408" s="2"/>
      <c r="AI408" s="2"/>
      <c r="AJ408" s="2"/>
      <c r="AK408" s="2"/>
    </row>
    <row r="409" ht="15.75" customHeight="1">
      <c r="A409" s="1321"/>
      <c r="B409" s="31"/>
      <c r="C409" s="31"/>
      <c r="D409" s="2"/>
      <c r="E409" s="11"/>
      <c r="F409" s="11"/>
      <c r="G409" s="2"/>
      <c r="H409" s="2"/>
      <c r="I409" s="2"/>
      <c r="J409" s="2"/>
      <c r="K409" s="11"/>
      <c r="L409" s="11"/>
      <c r="M409" s="11"/>
      <c r="N409" s="11"/>
      <c r="O409" s="2"/>
      <c r="P409" s="2"/>
      <c r="Q409" s="629"/>
      <c r="R409" s="2"/>
      <c r="S409" s="2"/>
      <c r="T409" s="2"/>
      <c r="U409" s="11"/>
      <c r="V409" s="11"/>
      <c r="W409" s="2"/>
      <c r="X409" s="1322"/>
      <c r="Y409" s="2"/>
      <c r="Z409" s="2"/>
      <c r="AA409" s="2"/>
      <c r="AB409" s="2"/>
      <c r="AC409" s="2"/>
      <c r="AD409" s="2"/>
      <c r="AE409" s="2"/>
      <c r="AF409" s="2"/>
      <c r="AG409" s="2"/>
      <c r="AH409" s="2"/>
      <c r="AI409" s="2"/>
      <c r="AJ409" s="2"/>
      <c r="AK409" s="2"/>
    </row>
    <row r="410" ht="15.75" customHeight="1">
      <c r="A410" s="1321"/>
      <c r="B410" s="31"/>
      <c r="C410" s="31"/>
      <c r="D410" s="2"/>
      <c r="E410" s="11"/>
      <c r="F410" s="11"/>
      <c r="G410" s="2"/>
      <c r="H410" s="2"/>
      <c r="I410" s="2"/>
      <c r="J410" s="2"/>
      <c r="K410" s="11"/>
      <c r="L410" s="11"/>
      <c r="M410" s="11"/>
      <c r="N410" s="11"/>
      <c r="O410" s="2"/>
      <c r="P410" s="2"/>
      <c r="Q410" s="629"/>
      <c r="R410" s="2"/>
      <c r="S410" s="2"/>
      <c r="T410" s="2"/>
      <c r="U410" s="11"/>
      <c r="V410" s="11"/>
      <c r="W410" s="2"/>
      <c r="X410" s="1322"/>
      <c r="Y410" s="2"/>
      <c r="Z410" s="2"/>
      <c r="AA410" s="2"/>
      <c r="AB410" s="2"/>
      <c r="AC410" s="2"/>
      <c r="AD410" s="2"/>
      <c r="AE410" s="2"/>
      <c r="AF410" s="2"/>
      <c r="AG410" s="2"/>
      <c r="AH410" s="2"/>
      <c r="AI410" s="2"/>
      <c r="AJ410" s="2"/>
      <c r="AK410" s="2"/>
    </row>
    <row r="411" ht="15.75" customHeight="1">
      <c r="A411" s="1321"/>
      <c r="B411" s="31"/>
      <c r="C411" s="31"/>
      <c r="D411" s="2"/>
      <c r="E411" s="11"/>
      <c r="F411" s="11"/>
      <c r="G411" s="2"/>
      <c r="H411" s="2"/>
      <c r="I411" s="2"/>
      <c r="J411" s="2"/>
      <c r="K411" s="11"/>
      <c r="L411" s="11"/>
      <c r="M411" s="11"/>
      <c r="N411" s="11"/>
      <c r="O411" s="2"/>
      <c r="P411" s="2"/>
      <c r="Q411" s="629"/>
      <c r="R411" s="2"/>
      <c r="S411" s="2"/>
      <c r="T411" s="2"/>
      <c r="U411" s="11"/>
      <c r="V411" s="11"/>
      <c r="W411" s="2"/>
      <c r="X411" s="1322"/>
      <c r="Y411" s="2"/>
      <c r="Z411" s="2"/>
      <c r="AA411" s="2"/>
      <c r="AB411" s="2"/>
      <c r="AC411" s="2"/>
      <c r="AD411" s="2"/>
      <c r="AE411" s="2"/>
      <c r="AF411" s="2"/>
      <c r="AG411" s="2"/>
      <c r="AH411" s="2"/>
      <c r="AI411" s="2"/>
      <c r="AJ411" s="2"/>
      <c r="AK411" s="2"/>
    </row>
    <row r="412" ht="15.75" customHeight="1">
      <c r="A412" s="1321"/>
      <c r="B412" s="31"/>
      <c r="C412" s="31"/>
      <c r="D412" s="2"/>
      <c r="E412" s="11"/>
      <c r="F412" s="11"/>
      <c r="G412" s="2"/>
      <c r="H412" s="2"/>
      <c r="I412" s="2"/>
      <c r="J412" s="2"/>
      <c r="K412" s="11"/>
      <c r="L412" s="11"/>
      <c r="M412" s="11"/>
      <c r="N412" s="11"/>
      <c r="O412" s="2"/>
      <c r="P412" s="2"/>
      <c r="Q412" s="629"/>
      <c r="R412" s="2"/>
      <c r="S412" s="2"/>
      <c r="T412" s="2"/>
      <c r="U412" s="11"/>
      <c r="V412" s="11"/>
      <c r="W412" s="2"/>
      <c r="X412" s="1322"/>
      <c r="Y412" s="2"/>
      <c r="Z412" s="2"/>
      <c r="AA412" s="2"/>
      <c r="AB412" s="2"/>
      <c r="AC412" s="2"/>
      <c r="AD412" s="2"/>
      <c r="AE412" s="2"/>
      <c r="AF412" s="2"/>
      <c r="AG412" s="2"/>
      <c r="AH412" s="2"/>
      <c r="AI412" s="2"/>
      <c r="AJ412" s="2"/>
      <c r="AK412" s="2"/>
    </row>
    <row r="413" ht="15.75" customHeight="1">
      <c r="A413" s="1321"/>
      <c r="B413" s="31"/>
      <c r="C413" s="31"/>
      <c r="D413" s="2"/>
      <c r="E413" s="11"/>
      <c r="F413" s="11"/>
      <c r="G413" s="2"/>
      <c r="H413" s="2"/>
      <c r="I413" s="2"/>
      <c r="J413" s="2"/>
      <c r="K413" s="11"/>
      <c r="L413" s="11"/>
      <c r="M413" s="11"/>
      <c r="N413" s="11"/>
      <c r="O413" s="2"/>
      <c r="P413" s="2"/>
      <c r="Q413" s="629"/>
      <c r="R413" s="2"/>
      <c r="S413" s="2"/>
      <c r="T413" s="2"/>
      <c r="U413" s="11"/>
      <c r="V413" s="11"/>
      <c r="W413" s="2"/>
      <c r="X413" s="1322"/>
      <c r="Y413" s="2"/>
      <c r="Z413" s="2"/>
      <c r="AA413" s="2"/>
      <c r="AB413" s="2"/>
      <c r="AC413" s="2"/>
      <c r="AD413" s="2"/>
      <c r="AE413" s="2"/>
      <c r="AF413" s="2"/>
      <c r="AG413" s="2"/>
      <c r="AH413" s="2"/>
      <c r="AI413" s="2"/>
      <c r="AJ413" s="2"/>
      <c r="AK413" s="2"/>
    </row>
    <row r="414" ht="15.75" customHeight="1">
      <c r="A414" s="1321"/>
      <c r="B414" s="31"/>
      <c r="C414" s="31"/>
      <c r="D414" s="2"/>
      <c r="E414" s="11"/>
      <c r="F414" s="11"/>
      <c r="G414" s="2"/>
      <c r="H414" s="2"/>
      <c r="I414" s="2"/>
      <c r="J414" s="2"/>
      <c r="K414" s="11"/>
      <c r="L414" s="11"/>
      <c r="M414" s="11"/>
      <c r="N414" s="11"/>
      <c r="O414" s="2"/>
      <c r="P414" s="2"/>
      <c r="Q414" s="629"/>
      <c r="R414" s="2"/>
      <c r="S414" s="2"/>
      <c r="T414" s="2"/>
      <c r="U414" s="11"/>
      <c r="V414" s="11"/>
      <c r="W414" s="2"/>
      <c r="X414" s="1322"/>
      <c r="Y414" s="2"/>
      <c r="Z414" s="2"/>
      <c r="AA414" s="2"/>
      <c r="AB414" s="2"/>
      <c r="AC414" s="2"/>
      <c r="AD414" s="2"/>
      <c r="AE414" s="2"/>
      <c r="AF414" s="2"/>
      <c r="AG414" s="2"/>
      <c r="AH414" s="2"/>
      <c r="AI414" s="2"/>
      <c r="AJ414" s="2"/>
      <c r="AK414" s="2"/>
    </row>
    <row r="415" ht="15.75" customHeight="1">
      <c r="A415" s="1321"/>
      <c r="B415" s="31"/>
      <c r="C415" s="31"/>
      <c r="D415" s="2"/>
      <c r="E415" s="11"/>
      <c r="F415" s="11"/>
      <c r="G415" s="2"/>
      <c r="H415" s="2"/>
      <c r="I415" s="2"/>
      <c r="J415" s="2"/>
      <c r="K415" s="11"/>
      <c r="L415" s="11"/>
      <c r="M415" s="11"/>
      <c r="N415" s="11"/>
      <c r="O415" s="2"/>
      <c r="P415" s="2"/>
      <c r="Q415" s="629"/>
      <c r="R415" s="2"/>
      <c r="S415" s="2"/>
      <c r="T415" s="2"/>
      <c r="U415" s="11"/>
      <c r="V415" s="11"/>
      <c r="W415" s="2"/>
      <c r="X415" s="1322"/>
      <c r="Y415" s="2"/>
      <c r="Z415" s="2"/>
      <c r="AA415" s="2"/>
      <c r="AB415" s="2"/>
      <c r="AC415" s="2"/>
      <c r="AD415" s="2"/>
      <c r="AE415" s="2"/>
      <c r="AF415" s="2"/>
      <c r="AG415" s="2"/>
      <c r="AH415" s="2"/>
      <c r="AI415" s="2"/>
      <c r="AJ415" s="2"/>
      <c r="AK415" s="2"/>
    </row>
    <row r="416" ht="15.75" customHeight="1">
      <c r="A416" s="1321"/>
      <c r="B416" s="31"/>
      <c r="C416" s="31"/>
      <c r="D416" s="2"/>
      <c r="E416" s="11"/>
      <c r="F416" s="11"/>
      <c r="G416" s="2"/>
      <c r="H416" s="2"/>
      <c r="I416" s="2"/>
      <c r="J416" s="2"/>
      <c r="K416" s="11"/>
      <c r="L416" s="11"/>
      <c r="M416" s="11"/>
      <c r="N416" s="11"/>
      <c r="O416" s="2"/>
      <c r="P416" s="2"/>
      <c r="Q416" s="629"/>
      <c r="R416" s="2"/>
      <c r="S416" s="2"/>
      <c r="T416" s="2"/>
      <c r="U416" s="11"/>
      <c r="V416" s="11"/>
      <c r="W416" s="2"/>
      <c r="X416" s="1322"/>
      <c r="Y416" s="2"/>
      <c r="Z416" s="2"/>
      <c r="AA416" s="2"/>
      <c r="AB416" s="2"/>
      <c r="AC416" s="2"/>
      <c r="AD416" s="2"/>
      <c r="AE416" s="2"/>
      <c r="AF416" s="2"/>
      <c r="AG416" s="2"/>
      <c r="AH416" s="2"/>
      <c r="AI416" s="2"/>
      <c r="AJ416" s="2"/>
      <c r="AK416" s="2"/>
    </row>
    <row r="417" ht="15.75" customHeight="1">
      <c r="A417" s="1321"/>
      <c r="B417" s="31"/>
      <c r="C417" s="31"/>
      <c r="D417" s="2"/>
      <c r="E417" s="11"/>
      <c r="F417" s="11"/>
      <c r="G417" s="2"/>
      <c r="H417" s="2"/>
      <c r="I417" s="2"/>
      <c r="J417" s="2"/>
      <c r="K417" s="11"/>
      <c r="L417" s="11"/>
      <c r="M417" s="11"/>
      <c r="N417" s="11"/>
      <c r="O417" s="2"/>
      <c r="P417" s="2"/>
      <c r="Q417" s="629"/>
      <c r="R417" s="2"/>
      <c r="S417" s="2"/>
      <c r="T417" s="2"/>
      <c r="U417" s="11"/>
      <c r="V417" s="11"/>
      <c r="W417" s="2"/>
      <c r="X417" s="1322"/>
      <c r="Y417" s="2"/>
      <c r="Z417" s="2"/>
      <c r="AA417" s="2"/>
      <c r="AB417" s="2"/>
      <c r="AC417" s="2"/>
      <c r="AD417" s="2"/>
      <c r="AE417" s="2"/>
      <c r="AF417" s="2"/>
      <c r="AG417" s="2"/>
      <c r="AH417" s="2"/>
      <c r="AI417" s="2"/>
      <c r="AJ417" s="2"/>
      <c r="AK417" s="2"/>
    </row>
    <row r="418" ht="15.75" customHeight="1">
      <c r="A418" s="1321"/>
      <c r="B418" s="31"/>
      <c r="C418" s="31"/>
      <c r="D418" s="2"/>
      <c r="E418" s="11"/>
      <c r="F418" s="11"/>
      <c r="G418" s="2"/>
      <c r="H418" s="2"/>
      <c r="I418" s="2"/>
      <c r="J418" s="2"/>
      <c r="K418" s="11"/>
      <c r="L418" s="11"/>
      <c r="M418" s="11"/>
      <c r="N418" s="11"/>
      <c r="O418" s="2"/>
      <c r="P418" s="2"/>
      <c r="Q418" s="629"/>
      <c r="R418" s="2"/>
      <c r="S418" s="2"/>
      <c r="T418" s="2"/>
      <c r="U418" s="11"/>
      <c r="V418" s="11"/>
      <c r="W418" s="2"/>
      <c r="X418" s="1322"/>
      <c r="Y418" s="2"/>
      <c r="Z418" s="2"/>
      <c r="AA418" s="2"/>
      <c r="AB418" s="2"/>
      <c r="AC418" s="2"/>
      <c r="AD418" s="2"/>
      <c r="AE418" s="2"/>
      <c r="AF418" s="2"/>
      <c r="AG418" s="2"/>
      <c r="AH418" s="2"/>
      <c r="AI418" s="2"/>
      <c r="AJ418" s="2"/>
      <c r="AK418" s="2"/>
    </row>
    <row r="419" ht="15.75" customHeight="1">
      <c r="A419" s="1321"/>
      <c r="B419" s="31"/>
      <c r="C419" s="31"/>
      <c r="D419" s="2"/>
      <c r="E419" s="11"/>
      <c r="F419" s="11"/>
      <c r="G419" s="2"/>
      <c r="H419" s="2"/>
      <c r="I419" s="2"/>
      <c r="J419" s="2"/>
      <c r="K419" s="11"/>
      <c r="L419" s="11"/>
      <c r="M419" s="11"/>
      <c r="N419" s="11"/>
      <c r="O419" s="2"/>
      <c r="P419" s="2"/>
      <c r="Q419" s="629"/>
      <c r="R419" s="2"/>
      <c r="S419" s="2"/>
      <c r="T419" s="2"/>
      <c r="U419" s="11"/>
      <c r="V419" s="11"/>
      <c r="W419" s="2"/>
      <c r="X419" s="1322"/>
      <c r="Y419" s="2"/>
      <c r="Z419" s="2"/>
      <c r="AA419" s="2"/>
      <c r="AB419" s="2"/>
      <c r="AC419" s="2"/>
      <c r="AD419" s="2"/>
      <c r="AE419" s="2"/>
      <c r="AF419" s="2"/>
      <c r="AG419" s="2"/>
      <c r="AH419" s="2"/>
      <c r="AI419" s="2"/>
      <c r="AJ419" s="2"/>
      <c r="AK419" s="2"/>
    </row>
    <row r="420" ht="15.75" customHeight="1">
      <c r="A420" s="1321"/>
      <c r="B420" s="31"/>
      <c r="C420" s="31"/>
      <c r="D420" s="2"/>
      <c r="E420" s="11"/>
      <c r="F420" s="11"/>
      <c r="G420" s="2"/>
      <c r="H420" s="2"/>
      <c r="I420" s="2"/>
      <c r="J420" s="2"/>
      <c r="K420" s="11"/>
      <c r="L420" s="11"/>
      <c r="M420" s="11"/>
      <c r="N420" s="11"/>
      <c r="O420" s="2"/>
      <c r="P420" s="2"/>
      <c r="Q420" s="629"/>
      <c r="R420" s="2"/>
      <c r="S420" s="2"/>
      <c r="T420" s="2"/>
      <c r="U420" s="11"/>
      <c r="V420" s="11"/>
      <c r="W420" s="2"/>
      <c r="X420" s="1322"/>
      <c r="Y420" s="2"/>
      <c r="Z420" s="2"/>
      <c r="AA420" s="2"/>
      <c r="AB420" s="2"/>
      <c r="AC420" s="2"/>
      <c r="AD420" s="2"/>
      <c r="AE420" s="2"/>
      <c r="AF420" s="2"/>
      <c r="AG420" s="2"/>
      <c r="AH420" s="2"/>
      <c r="AI420" s="2"/>
      <c r="AJ420" s="2"/>
      <c r="AK420" s="2"/>
    </row>
    <row r="421" ht="15.75" customHeight="1">
      <c r="A421" s="1321"/>
      <c r="B421" s="31"/>
      <c r="C421" s="31"/>
      <c r="D421" s="2"/>
      <c r="E421" s="11"/>
      <c r="F421" s="11"/>
      <c r="G421" s="2"/>
      <c r="H421" s="2"/>
      <c r="I421" s="2"/>
      <c r="J421" s="2"/>
      <c r="K421" s="11"/>
      <c r="L421" s="11"/>
      <c r="M421" s="11"/>
      <c r="N421" s="11"/>
      <c r="O421" s="2"/>
      <c r="P421" s="2"/>
      <c r="Q421" s="629"/>
      <c r="R421" s="2"/>
      <c r="S421" s="2"/>
      <c r="T421" s="2"/>
      <c r="U421" s="11"/>
      <c r="V421" s="11"/>
      <c r="W421" s="2"/>
      <c r="X421" s="1322"/>
      <c r="Y421" s="2"/>
      <c r="Z421" s="2"/>
      <c r="AA421" s="2"/>
      <c r="AB421" s="2"/>
      <c r="AC421" s="2"/>
      <c r="AD421" s="2"/>
      <c r="AE421" s="2"/>
      <c r="AF421" s="2"/>
      <c r="AG421" s="2"/>
      <c r="AH421" s="2"/>
      <c r="AI421" s="2"/>
      <c r="AJ421" s="2"/>
      <c r="AK421" s="2"/>
    </row>
    <row r="422" ht="15.75" customHeight="1">
      <c r="A422" s="1321"/>
      <c r="B422" s="31"/>
      <c r="C422" s="31"/>
      <c r="D422" s="2"/>
      <c r="E422" s="11"/>
      <c r="F422" s="11"/>
      <c r="G422" s="2"/>
      <c r="H422" s="2"/>
      <c r="I422" s="2"/>
      <c r="J422" s="2"/>
      <c r="K422" s="11"/>
      <c r="L422" s="11"/>
      <c r="M422" s="11"/>
      <c r="N422" s="11"/>
      <c r="O422" s="2"/>
      <c r="P422" s="2"/>
      <c r="Q422" s="629"/>
      <c r="R422" s="2"/>
      <c r="S422" s="2"/>
      <c r="T422" s="2"/>
      <c r="U422" s="11"/>
      <c r="V422" s="11"/>
      <c r="W422" s="2"/>
      <c r="X422" s="1322"/>
      <c r="Y422" s="2"/>
      <c r="Z422" s="2"/>
      <c r="AA422" s="2"/>
      <c r="AB422" s="2"/>
      <c r="AC422" s="2"/>
      <c r="AD422" s="2"/>
      <c r="AE422" s="2"/>
      <c r="AF422" s="2"/>
      <c r="AG422" s="2"/>
      <c r="AH422" s="2"/>
      <c r="AI422" s="2"/>
      <c r="AJ422" s="2"/>
      <c r="AK422" s="2"/>
    </row>
    <row r="423" ht="15.75" customHeight="1">
      <c r="A423" s="1321"/>
      <c r="B423" s="31"/>
      <c r="C423" s="31"/>
      <c r="D423" s="2"/>
      <c r="E423" s="11"/>
      <c r="F423" s="11"/>
      <c r="G423" s="2"/>
      <c r="H423" s="2"/>
      <c r="I423" s="2"/>
      <c r="J423" s="2"/>
      <c r="K423" s="11"/>
      <c r="L423" s="11"/>
      <c r="M423" s="11"/>
      <c r="N423" s="11"/>
      <c r="O423" s="2"/>
      <c r="P423" s="2"/>
      <c r="Q423" s="629"/>
      <c r="R423" s="2"/>
      <c r="S423" s="2"/>
      <c r="T423" s="2"/>
      <c r="U423" s="11"/>
      <c r="V423" s="11"/>
      <c r="W423" s="2"/>
      <c r="X423" s="1322"/>
      <c r="Y423" s="2"/>
      <c r="Z423" s="2"/>
      <c r="AA423" s="2"/>
      <c r="AB423" s="2"/>
      <c r="AC423" s="2"/>
      <c r="AD423" s="2"/>
      <c r="AE423" s="2"/>
      <c r="AF423" s="2"/>
      <c r="AG423" s="2"/>
      <c r="AH423" s="2"/>
      <c r="AI423" s="2"/>
      <c r="AJ423" s="2"/>
      <c r="AK423" s="2"/>
    </row>
    <row r="424" ht="15.75" customHeight="1">
      <c r="A424" s="1321"/>
      <c r="B424" s="31"/>
      <c r="C424" s="31"/>
      <c r="D424" s="2"/>
      <c r="E424" s="11"/>
      <c r="F424" s="11"/>
      <c r="G424" s="2"/>
      <c r="H424" s="2"/>
      <c r="I424" s="2"/>
      <c r="J424" s="2"/>
      <c r="K424" s="11"/>
      <c r="L424" s="11"/>
      <c r="M424" s="11"/>
      <c r="N424" s="11"/>
      <c r="O424" s="2"/>
      <c r="P424" s="2"/>
      <c r="Q424" s="629"/>
      <c r="R424" s="2"/>
      <c r="S424" s="2"/>
      <c r="T424" s="2"/>
      <c r="U424" s="11"/>
      <c r="V424" s="11"/>
      <c r="W424" s="2"/>
      <c r="X424" s="1322"/>
      <c r="Y424" s="2"/>
      <c r="Z424" s="2"/>
      <c r="AA424" s="2"/>
      <c r="AB424" s="2"/>
      <c r="AC424" s="2"/>
      <c r="AD424" s="2"/>
      <c r="AE424" s="2"/>
      <c r="AF424" s="2"/>
      <c r="AG424" s="2"/>
      <c r="AH424" s="2"/>
      <c r="AI424" s="2"/>
      <c r="AJ424" s="2"/>
      <c r="AK424" s="2"/>
    </row>
    <row r="425" ht="15.75" customHeight="1">
      <c r="A425" s="1321"/>
      <c r="B425" s="31"/>
      <c r="C425" s="31"/>
      <c r="D425" s="2"/>
      <c r="E425" s="11"/>
      <c r="F425" s="11"/>
      <c r="G425" s="2"/>
      <c r="H425" s="2"/>
      <c r="I425" s="2"/>
      <c r="J425" s="2"/>
      <c r="K425" s="11"/>
      <c r="L425" s="11"/>
      <c r="M425" s="11"/>
      <c r="N425" s="11"/>
      <c r="O425" s="2"/>
      <c r="P425" s="2"/>
      <c r="Q425" s="629"/>
      <c r="R425" s="2"/>
      <c r="S425" s="2"/>
      <c r="T425" s="2"/>
      <c r="U425" s="11"/>
      <c r="V425" s="11"/>
      <c r="W425" s="2"/>
      <c r="X425" s="1322"/>
      <c r="Y425" s="2"/>
      <c r="Z425" s="2"/>
      <c r="AA425" s="2"/>
      <c r="AB425" s="2"/>
      <c r="AC425" s="2"/>
      <c r="AD425" s="2"/>
      <c r="AE425" s="2"/>
      <c r="AF425" s="2"/>
      <c r="AG425" s="2"/>
      <c r="AH425" s="2"/>
      <c r="AI425" s="2"/>
      <c r="AJ425" s="2"/>
      <c r="AK425" s="2"/>
    </row>
    <row r="426" ht="15.75" customHeight="1">
      <c r="A426" s="1321"/>
      <c r="B426" s="31"/>
      <c r="C426" s="31"/>
      <c r="D426" s="2"/>
      <c r="E426" s="11"/>
      <c r="F426" s="11"/>
      <c r="G426" s="2"/>
      <c r="H426" s="2"/>
      <c r="I426" s="2"/>
      <c r="J426" s="2"/>
      <c r="K426" s="11"/>
      <c r="L426" s="11"/>
      <c r="M426" s="11"/>
      <c r="N426" s="11"/>
      <c r="O426" s="2"/>
      <c r="P426" s="2"/>
      <c r="Q426" s="629"/>
      <c r="R426" s="2"/>
      <c r="S426" s="2"/>
      <c r="T426" s="2"/>
      <c r="U426" s="11"/>
      <c r="V426" s="11"/>
      <c r="W426" s="2"/>
      <c r="X426" s="1322"/>
      <c r="Y426" s="2"/>
      <c r="Z426" s="2"/>
      <c r="AA426" s="2"/>
      <c r="AB426" s="2"/>
      <c r="AC426" s="2"/>
      <c r="AD426" s="2"/>
      <c r="AE426" s="2"/>
      <c r="AF426" s="2"/>
      <c r="AG426" s="2"/>
      <c r="AH426" s="2"/>
      <c r="AI426" s="2"/>
      <c r="AJ426" s="2"/>
      <c r="AK426" s="2"/>
    </row>
    <row r="427" ht="15.75" customHeight="1">
      <c r="A427" s="1321"/>
      <c r="B427" s="31"/>
      <c r="C427" s="31"/>
      <c r="D427" s="2"/>
      <c r="E427" s="11"/>
      <c r="F427" s="11"/>
      <c r="G427" s="2"/>
      <c r="H427" s="2"/>
      <c r="I427" s="2"/>
      <c r="J427" s="2"/>
      <c r="K427" s="11"/>
      <c r="L427" s="11"/>
      <c r="M427" s="11"/>
      <c r="N427" s="11"/>
      <c r="O427" s="2"/>
      <c r="P427" s="2"/>
      <c r="Q427" s="629"/>
      <c r="R427" s="2"/>
      <c r="S427" s="2"/>
      <c r="T427" s="2"/>
      <c r="U427" s="11"/>
      <c r="V427" s="11"/>
      <c r="W427" s="2"/>
      <c r="X427" s="1322"/>
      <c r="Y427" s="2"/>
      <c r="Z427" s="2"/>
      <c r="AA427" s="2"/>
      <c r="AB427" s="2"/>
      <c r="AC427" s="2"/>
      <c r="AD427" s="2"/>
      <c r="AE427" s="2"/>
      <c r="AF427" s="2"/>
      <c r="AG427" s="2"/>
      <c r="AH427" s="2"/>
      <c r="AI427" s="2"/>
      <c r="AJ427" s="2"/>
      <c r="AK427" s="2"/>
    </row>
    <row r="428" ht="15.75" customHeight="1">
      <c r="A428" s="1321"/>
      <c r="B428" s="31"/>
      <c r="C428" s="31"/>
      <c r="D428" s="2"/>
      <c r="E428" s="11"/>
      <c r="F428" s="11"/>
      <c r="G428" s="2"/>
      <c r="H428" s="2"/>
      <c r="I428" s="2"/>
      <c r="J428" s="2"/>
      <c r="K428" s="11"/>
      <c r="L428" s="11"/>
      <c r="M428" s="11"/>
      <c r="N428" s="11"/>
      <c r="O428" s="2"/>
      <c r="P428" s="2"/>
      <c r="Q428" s="629"/>
      <c r="R428" s="2"/>
      <c r="S428" s="2"/>
      <c r="T428" s="2"/>
      <c r="U428" s="11"/>
      <c r="V428" s="11"/>
      <c r="W428" s="2"/>
      <c r="X428" s="1322"/>
      <c r="Y428" s="2"/>
      <c r="Z428" s="2"/>
      <c r="AA428" s="2"/>
      <c r="AB428" s="2"/>
      <c r="AC428" s="2"/>
      <c r="AD428" s="2"/>
      <c r="AE428" s="2"/>
      <c r="AF428" s="2"/>
      <c r="AG428" s="2"/>
      <c r="AH428" s="2"/>
      <c r="AI428" s="2"/>
      <c r="AJ428" s="2"/>
      <c r="AK428" s="2"/>
    </row>
    <row r="429" ht="15.75" customHeight="1">
      <c r="A429" s="1321"/>
      <c r="B429" s="31"/>
      <c r="C429" s="31"/>
      <c r="D429" s="2"/>
      <c r="E429" s="11"/>
      <c r="F429" s="11"/>
      <c r="G429" s="2"/>
      <c r="H429" s="2"/>
      <c r="I429" s="2"/>
      <c r="J429" s="2"/>
      <c r="K429" s="11"/>
      <c r="L429" s="11"/>
      <c r="M429" s="11"/>
      <c r="N429" s="11"/>
      <c r="O429" s="2"/>
      <c r="P429" s="2"/>
      <c r="Q429" s="629"/>
      <c r="R429" s="2"/>
      <c r="S429" s="2"/>
      <c r="T429" s="2"/>
      <c r="U429" s="11"/>
      <c r="V429" s="11"/>
      <c r="W429" s="2"/>
      <c r="X429" s="1322"/>
      <c r="Y429" s="2"/>
      <c r="Z429" s="2"/>
      <c r="AA429" s="2"/>
      <c r="AB429" s="2"/>
      <c r="AC429" s="2"/>
      <c r="AD429" s="2"/>
      <c r="AE429" s="2"/>
      <c r="AF429" s="2"/>
      <c r="AG429" s="2"/>
      <c r="AH429" s="2"/>
      <c r="AI429" s="2"/>
      <c r="AJ429" s="2"/>
      <c r="AK429" s="2"/>
    </row>
    <row r="430" ht="15.75" customHeight="1">
      <c r="A430" s="1321"/>
      <c r="B430" s="31"/>
      <c r="C430" s="31"/>
      <c r="D430" s="2"/>
      <c r="E430" s="11"/>
      <c r="F430" s="11"/>
      <c r="G430" s="2"/>
      <c r="H430" s="2"/>
      <c r="I430" s="2"/>
      <c r="J430" s="2"/>
      <c r="K430" s="11"/>
      <c r="L430" s="11"/>
      <c r="M430" s="11"/>
      <c r="N430" s="11"/>
      <c r="O430" s="2"/>
      <c r="P430" s="2"/>
      <c r="Q430" s="629"/>
      <c r="R430" s="2"/>
      <c r="S430" s="2"/>
      <c r="T430" s="2"/>
      <c r="U430" s="11"/>
      <c r="V430" s="11"/>
      <c r="W430" s="2"/>
      <c r="X430" s="1322"/>
      <c r="Y430" s="2"/>
      <c r="Z430" s="2"/>
      <c r="AA430" s="2"/>
      <c r="AB430" s="2"/>
      <c r="AC430" s="2"/>
      <c r="AD430" s="2"/>
      <c r="AE430" s="2"/>
      <c r="AF430" s="2"/>
      <c r="AG430" s="2"/>
      <c r="AH430" s="2"/>
      <c r="AI430" s="2"/>
      <c r="AJ430" s="2"/>
      <c r="AK430" s="2"/>
    </row>
    <row r="431" ht="15.75" customHeight="1">
      <c r="A431" s="1321"/>
      <c r="B431" s="31"/>
      <c r="C431" s="31"/>
      <c r="D431" s="2"/>
      <c r="E431" s="11"/>
      <c r="F431" s="11"/>
      <c r="G431" s="2"/>
      <c r="H431" s="2"/>
      <c r="I431" s="2"/>
      <c r="J431" s="2"/>
      <c r="K431" s="11"/>
      <c r="L431" s="11"/>
      <c r="M431" s="11"/>
      <c r="N431" s="11"/>
      <c r="O431" s="2"/>
      <c r="P431" s="2"/>
      <c r="Q431" s="629"/>
      <c r="R431" s="2"/>
      <c r="S431" s="2"/>
      <c r="T431" s="2"/>
      <c r="U431" s="11"/>
      <c r="V431" s="11"/>
      <c r="W431" s="2"/>
      <c r="X431" s="1322"/>
      <c r="Y431" s="2"/>
      <c r="Z431" s="2"/>
      <c r="AA431" s="2"/>
      <c r="AB431" s="2"/>
      <c r="AC431" s="2"/>
      <c r="AD431" s="2"/>
      <c r="AE431" s="2"/>
      <c r="AF431" s="2"/>
      <c r="AG431" s="2"/>
      <c r="AH431" s="2"/>
      <c r="AI431" s="2"/>
      <c r="AJ431" s="2"/>
      <c r="AK431" s="2"/>
    </row>
    <row r="432" ht="15.75" customHeight="1">
      <c r="A432" s="1321"/>
      <c r="B432" s="31"/>
      <c r="C432" s="31"/>
      <c r="D432" s="2"/>
      <c r="E432" s="11"/>
      <c r="F432" s="11"/>
      <c r="G432" s="2"/>
      <c r="H432" s="2"/>
      <c r="I432" s="2"/>
      <c r="J432" s="2"/>
      <c r="K432" s="11"/>
      <c r="L432" s="11"/>
      <c r="M432" s="11"/>
      <c r="N432" s="11"/>
      <c r="O432" s="2"/>
      <c r="P432" s="2"/>
      <c r="Q432" s="629"/>
      <c r="R432" s="2"/>
      <c r="S432" s="2"/>
      <c r="T432" s="2"/>
      <c r="U432" s="11"/>
      <c r="V432" s="11"/>
      <c r="W432" s="2"/>
      <c r="X432" s="1322"/>
      <c r="Y432" s="2"/>
      <c r="Z432" s="2"/>
      <c r="AA432" s="2"/>
      <c r="AB432" s="2"/>
      <c r="AC432" s="2"/>
      <c r="AD432" s="2"/>
      <c r="AE432" s="2"/>
      <c r="AF432" s="2"/>
      <c r="AG432" s="2"/>
      <c r="AH432" s="2"/>
      <c r="AI432" s="2"/>
      <c r="AJ432" s="2"/>
      <c r="AK432" s="2"/>
    </row>
    <row r="433" ht="15.75" customHeight="1">
      <c r="A433" s="1321"/>
      <c r="B433" s="31"/>
      <c r="C433" s="31"/>
      <c r="D433" s="2"/>
      <c r="E433" s="11"/>
      <c r="F433" s="11"/>
      <c r="G433" s="2"/>
      <c r="H433" s="2"/>
      <c r="I433" s="2"/>
      <c r="J433" s="2"/>
      <c r="K433" s="11"/>
      <c r="L433" s="11"/>
      <c r="M433" s="11"/>
      <c r="N433" s="11"/>
      <c r="O433" s="2"/>
      <c r="P433" s="2"/>
      <c r="Q433" s="629"/>
      <c r="R433" s="2"/>
      <c r="S433" s="2"/>
      <c r="T433" s="2"/>
      <c r="U433" s="11"/>
      <c r="V433" s="11"/>
      <c r="W433" s="2"/>
      <c r="X433" s="1322"/>
      <c r="Y433" s="2"/>
      <c r="Z433" s="2"/>
      <c r="AA433" s="2"/>
      <c r="AB433" s="2"/>
      <c r="AC433" s="2"/>
      <c r="AD433" s="2"/>
      <c r="AE433" s="2"/>
      <c r="AF433" s="2"/>
      <c r="AG433" s="2"/>
      <c r="AH433" s="2"/>
      <c r="AI433" s="2"/>
      <c r="AJ433" s="2"/>
      <c r="AK433" s="2"/>
    </row>
    <row r="434" ht="15.75" customHeight="1">
      <c r="A434" s="1321"/>
      <c r="B434" s="31"/>
      <c r="C434" s="31"/>
      <c r="D434" s="2"/>
      <c r="E434" s="11"/>
      <c r="F434" s="11"/>
      <c r="G434" s="2"/>
      <c r="H434" s="2"/>
      <c r="I434" s="2"/>
      <c r="J434" s="2"/>
      <c r="K434" s="11"/>
      <c r="L434" s="11"/>
      <c r="M434" s="11"/>
      <c r="N434" s="11"/>
      <c r="O434" s="2"/>
      <c r="P434" s="2"/>
      <c r="Q434" s="629"/>
      <c r="R434" s="2"/>
      <c r="S434" s="2"/>
      <c r="T434" s="2"/>
      <c r="U434" s="11"/>
      <c r="V434" s="11"/>
      <c r="W434" s="2"/>
      <c r="X434" s="1322"/>
      <c r="Y434" s="2"/>
      <c r="Z434" s="2"/>
      <c r="AA434" s="2"/>
      <c r="AB434" s="2"/>
      <c r="AC434" s="2"/>
      <c r="AD434" s="2"/>
      <c r="AE434" s="2"/>
      <c r="AF434" s="2"/>
      <c r="AG434" s="2"/>
      <c r="AH434" s="2"/>
      <c r="AI434" s="2"/>
      <c r="AJ434" s="2"/>
      <c r="AK434" s="2"/>
    </row>
    <row r="435" ht="15.75" customHeight="1">
      <c r="A435" s="1321"/>
      <c r="B435" s="31"/>
      <c r="C435" s="31"/>
      <c r="D435" s="2"/>
      <c r="E435" s="11"/>
      <c r="F435" s="11"/>
      <c r="G435" s="2"/>
      <c r="H435" s="2"/>
      <c r="I435" s="2"/>
      <c r="J435" s="2"/>
      <c r="K435" s="11"/>
      <c r="L435" s="11"/>
      <c r="M435" s="11"/>
      <c r="N435" s="11"/>
      <c r="O435" s="2"/>
      <c r="P435" s="2"/>
      <c r="Q435" s="629"/>
      <c r="R435" s="2"/>
      <c r="S435" s="2"/>
      <c r="T435" s="2"/>
      <c r="U435" s="11"/>
      <c r="V435" s="11"/>
      <c r="W435" s="2"/>
      <c r="X435" s="1322"/>
      <c r="Y435" s="2"/>
      <c r="Z435" s="2"/>
      <c r="AA435" s="2"/>
      <c r="AB435" s="2"/>
      <c r="AC435" s="2"/>
      <c r="AD435" s="2"/>
      <c r="AE435" s="2"/>
      <c r="AF435" s="2"/>
      <c r="AG435" s="2"/>
      <c r="AH435" s="2"/>
      <c r="AI435" s="2"/>
      <c r="AJ435" s="2"/>
      <c r="AK435" s="2"/>
    </row>
    <row r="436" ht="15.75" customHeight="1">
      <c r="A436" s="1321"/>
      <c r="B436" s="31"/>
      <c r="C436" s="31"/>
      <c r="D436" s="2"/>
      <c r="E436" s="11"/>
      <c r="F436" s="11"/>
      <c r="G436" s="2"/>
      <c r="H436" s="2"/>
      <c r="I436" s="2"/>
      <c r="J436" s="2"/>
      <c r="K436" s="11"/>
      <c r="L436" s="11"/>
      <c r="M436" s="11"/>
      <c r="N436" s="11"/>
      <c r="O436" s="2"/>
      <c r="P436" s="2"/>
      <c r="Q436" s="629"/>
      <c r="R436" s="2"/>
      <c r="S436" s="2"/>
      <c r="T436" s="2"/>
      <c r="U436" s="11"/>
      <c r="V436" s="11"/>
      <c r="W436" s="2"/>
      <c r="X436" s="1322"/>
      <c r="Y436" s="2"/>
      <c r="Z436" s="2"/>
      <c r="AA436" s="2"/>
      <c r="AB436" s="2"/>
      <c r="AC436" s="2"/>
      <c r="AD436" s="2"/>
      <c r="AE436" s="2"/>
      <c r="AF436" s="2"/>
      <c r="AG436" s="2"/>
      <c r="AH436" s="2"/>
      <c r="AI436" s="2"/>
      <c r="AJ436" s="2"/>
      <c r="AK436" s="2"/>
    </row>
    <row r="437" ht="15.75" customHeight="1">
      <c r="A437" s="1321"/>
      <c r="B437" s="31"/>
      <c r="C437" s="31"/>
      <c r="D437" s="2"/>
      <c r="E437" s="11"/>
      <c r="F437" s="11"/>
      <c r="G437" s="2"/>
      <c r="H437" s="2"/>
      <c r="I437" s="2"/>
      <c r="J437" s="2"/>
      <c r="K437" s="11"/>
      <c r="L437" s="11"/>
      <c r="M437" s="11"/>
      <c r="N437" s="11"/>
      <c r="O437" s="2"/>
      <c r="P437" s="2"/>
      <c r="Q437" s="629"/>
      <c r="R437" s="2"/>
      <c r="S437" s="2"/>
      <c r="T437" s="2"/>
      <c r="U437" s="11"/>
      <c r="V437" s="11"/>
      <c r="W437" s="2"/>
      <c r="X437" s="1322"/>
      <c r="Y437" s="2"/>
      <c r="Z437" s="2"/>
      <c r="AA437" s="2"/>
      <c r="AB437" s="2"/>
      <c r="AC437" s="2"/>
      <c r="AD437" s="2"/>
      <c r="AE437" s="2"/>
      <c r="AF437" s="2"/>
      <c r="AG437" s="2"/>
      <c r="AH437" s="2"/>
      <c r="AI437" s="2"/>
      <c r="AJ437" s="2"/>
      <c r="AK437" s="2"/>
    </row>
    <row r="438" ht="15.75" customHeight="1">
      <c r="A438" s="1321"/>
      <c r="B438" s="31"/>
      <c r="C438" s="31"/>
      <c r="D438" s="2"/>
      <c r="E438" s="11"/>
      <c r="F438" s="11"/>
      <c r="G438" s="2"/>
      <c r="H438" s="2"/>
      <c r="I438" s="2"/>
      <c r="J438" s="2"/>
      <c r="K438" s="11"/>
      <c r="L438" s="11"/>
      <c r="M438" s="11"/>
      <c r="N438" s="11"/>
      <c r="O438" s="2"/>
      <c r="P438" s="2"/>
      <c r="Q438" s="629"/>
      <c r="R438" s="2"/>
      <c r="S438" s="2"/>
      <c r="T438" s="2"/>
      <c r="U438" s="11"/>
      <c r="V438" s="11"/>
      <c r="W438" s="2"/>
      <c r="X438" s="1322"/>
      <c r="Y438" s="2"/>
      <c r="Z438" s="2"/>
      <c r="AA438" s="2"/>
      <c r="AB438" s="2"/>
      <c r="AC438" s="2"/>
      <c r="AD438" s="2"/>
      <c r="AE438" s="2"/>
      <c r="AF438" s="2"/>
      <c r="AG438" s="2"/>
      <c r="AH438" s="2"/>
      <c r="AI438" s="2"/>
      <c r="AJ438" s="2"/>
      <c r="AK438" s="2"/>
    </row>
    <row r="439" ht="15.75" customHeight="1">
      <c r="A439" s="1321"/>
      <c r="B439" s="31"/>
      <c r="C439" s="31"/>
      <c r="D439" s="2"/>
      <c r="E439" s="11"/>
      <c r="F439" s="11"/>
      <c r="G439" s="2"/>
      <c r="H439" s="2"/>
      <c r="I439" s="2"/>
      <c r="J439" s="2"/>
      <c r="K439" s="11"/>
      <c r="L439" s="11"/>
      <c r="M439" s="11"/>
      <c r="N439" s="11"/>
      <c r="O439" s="2"/>
      <c r="P439" s="2"/>
      <c r="Q439" s="629"/>
      <c r="R439" s="2"/>
      <c r="S439" s="2"/>
      <c r="T439" s="2"/>
      <c r="U439" s="11"/>
      <c r="V439" s="11"/>
      <c r="W439" s="2"/>
      <c r="X439" s="1322"/>
      <c r="Y439" s="2"/>
      <c r="Z439" s="2"/>
      <c r="AA439" s="2"/>
      <c r="AB439" s="2"/>
      <c r="AC439" s="2"/>
      <c r="AD439" s="2"/>
      <c r="AE439" s="2"/>
      <c r="AF439" s="2"/>
      <c r="AG439" s="2"/>
      <c r="AH439" s="2"/>
      <c r="AI439" s="2"/>
      <c r="AJ439" s="2"/>
      <c r="AK439" s="2"/>
    </row>
    <row r="440" ht="15.75" customHeight="1">
      <c r="A440" s="1321"/>
      <c r="B440" s="31"/>
      <c r="C440" s="31"/>
      <c r="D440" s="2"/>
      <c r="E440" s="11"/>
      <c r="F440" s="11"/>
      <c r="G440" s="2"/>
      <c r="H440" s="2"/>
      <c r="I440" s="2"/>
      <c r="J440" s="2"/>
      <c r="K440" s="11"/>
      <c r="L440" s="11"/>
      <c r="M440" s="11"/>
      <c r="N440" s="11"/>
      <c r="O440" s="2"/>
      <c r="P440" s="2"/>
      <c r="Q440" s="629"/>
      <c r="R440" s="2"/>
      <c r="S440" s="2"/>
      <c r="T440" s="2"/>
      <c r="U440" s="11"/>
      <c r="V440" s="11"/>
      <c r="W440" s="2"/>
      <c r="X440" s="1322"/>
      <c r="Y440" s="2"/>
      <c r="Z440" s="2"/>
      <c r="AA440" s="2"/>
      <c r="AB440" s="2"/>
      <c r="AC440" s="2"/>
      <c r="AD440" s="2"/>
      <c r="AE440" s="2"/>
      <c r="AF440" s="2"/>
      <c r="AG440" s="2"/>
      <c r="AH440" s="2"/>
      <c r="AI440" s="2"/>
      <c r="AJ440" s="2"/>
      <c r="AK440" s="2"/>
    </row>
    <row r="441" ht="15.75" customHeight="1">
      <c r="A441" s="1321"/>
      <c r="B441" s="31"/>
      <c r="C441" s="31"/>
      <c r="D441" s="2"/>
      <c r="E441" s="11"/>
      <c r="F441" s="11"/>
      <c r="G441" s="2"/>
      <c r="H441" s="2"/>
      <c r="I441" s="2"/>
      <c r="J441" s="2"/>
      <c r="K441" s="11"/>
      <c r="L441" s="11"/>
      <c r="M441" s="11"/>
      <c r="N441" s="11"/>
      <c r="O441" s="2"/>
      <c r="P441" s="2"/>
      <c r="Q441" s="629"/>
      <c r="R441" s="2"/>
      <c r="S441" s="2"/>
      <c r="T441" s="2"/>
      <c r="U441" s="11"/>
      <c r="V441" s="11"/>
      <c r="W441" s="2"/>
      <c r="X441" s="1322"/>
      <c r="Y441" s="2"/>
      <c r="Z441" s="2"/>
      <c r="AA441" s="2"/>
      <c r="AB441" s="2"/>
      <c r="AC441" s="2"/>
      <c r="AD441" s="2"/>
      <c r="AE441" s="2"/>
      <c r="AF441" s="2"/>
      <c r="AG441" s="2"/>
      <c r="AH441" s="2"/>
      <c r="AI441" s="2"/>
      <c r="AJ441" s="2"/>
      <c r="AK441" s="2"/>
    </row>
    <row r="442" ht="15.75" customHeight="1">
      <c r="A442" s="1321"/>
      <c r="B442" s="31"/>
      <c r="C442" s="31"/>
      <c r="D442" s="2"/>
      <c r="E442" s="11"/>
      <c r="F442" s="11"/>
      <c r="G442" s="2"/>
      <c r="H442" s="2"/>
      <c r="I442" s="2"/>
      <c r="J442" s="2"/>
      <c r="K442" s="11"/>
      <c r="L442" s="11"/>
      <c r="M442" s="11"/>
      <c r="N442" s="11"/>
      <c r="O442" s="2"/>
      <c r="P442" s="2"/>
      <c r="Q442" s="629"/>
      <c r="R442" s="2"/>
      <c r="S442" s="2"/>
      <c r="T442" s="2"/>
      <c r="U442" s="11"/>
      <c r="V442" s="11"/>
      <c r="W442" s="2"/>
      <c r="X442" s="1322"/>
      <c r="Y442" s="2"/>
      <c r="Z442" s="2"/>
      <c r="AA442" s="2"/>
      <c r="AB442" s="2"/>
      <c r="AC442" s="2"/>
      <c r="AD442" s="2"/>
      <c r="AE442" s="2"/>
      <c r="AF442" s="2"/>
      <c r="AG442" s="2"/>
      <c r="AH442" s="2"/>
      <c r="AI442" s="2"/>
      <c r="AJ442" s="2"/>
      <c r="AK442" s="2"/>
    </row>
    <row r="443" ht="15.75" customHeight="1">
      <c r="A443" s="1321"/>
      <c r="B443" s="31"/>
      <c r="C443" s="31"/>
      <c r="D443" s="2"/>
      <c r="E443" s="11"/>
      <c r="F443" s="11"/>
      <c r="G443" s="2"/>
      <c r="H443" s="2"/>
      <c r="I443" s="2"/>
      <c r="J443" s="2"/>
      <c r="K443" s="11"/>
      <c r="L443" s="11"/>
      <c r="M443" s="11"/>
      <c r="N443" s="11"/>
      <c r="O443" s="2"/>
      <c r="P443" s="2"/>
      <c r="Q443" s="629"/>
      <c r="R443" s="2"/>
      <c r="S443" s="2"/>
      <c r="T443" s="2"/>
      <c r="U443" s="11"/>
      <c r="V443" s="11"/>
      <c r="W443" s="2"/>
      <c r="X443" s="1322"/>
      <c r="Y443" s="2"/>
      <c r="Z443" s="2"/>
      <c r="AA443" s="2"/>
      <c r="AB443" s="2"/>
      <c r="AC443" s="2"/>
      <c r="AD443" s="2"/>
      <c r="AE443" s="2"/>
      <c r="AF443" s="2"/>
      <c r="AG443" s="2"/>
      <c r="AH443" s="2"/>
      <c r="AI443" s="2"/>
      <c r="AJ443" s="2"/>
      <c r="AK443" s="2"/>
    </row>
    <row r="444" ht="15.75" customHeight="1">
      <c r="A444" s="1321"/>
      <c r="B444" s="31"/>
      <c r="C444" s="31"/>
      <c r="D444" s="2"/>
      <c r="E444" s="11"/>
      <c r="F444" s="11"/>
      <c r="G444" s="2"/>
      <c r="H444" s="2"/>
      <c r="I444" s="2"/>
      <c r="J444" s="2"/>
      <c r="K444" s="11"/>
      <c r="L444" s="11"/>
      <c r="M444" s="11"/>
      <c r="N444" s="11"/>
      <c r="O444" s="2"/>
      <c r="P444" s="2"/>
      <c r="Q444" s="629"/>
      <c r="R444" s="2"/>
      <c r="S444" s="2"/>
      <c r="T444" s="2"/>
      <c r="U444" s="11"/>
      <c r="V444" s="11"/>
      <c r="W444" s="2"/>
      <c r="X444" s="1322"/>
      <c r="Y444" s="2"/>
      <c r="Z444" s="2"/>
      <c r="AA444" s="2"/>
      <c r="AB444" s="2"/>
      <c r="AC444" s="2"/>
      <c r="AD444" s="2"/>
      <c r="AE444" s="2"/>
      <c r="AF444" s="2"/>
      <c r="AG444" s="2"/>
      <c r="AH444" s="2"/>
      <c r="AI444" s="2"/>
      <c r="AJ444" s="2"/>
      <c r="AK444" s="2"/>
    </row>
    <row r="445" ht="15.75" customHeight="1">
      <c r="A445" s="1321"/>
      <c r="B445" s="31"/>
      <c r="C445" s="31"/>
      <c r="D445" s="2"/>
      <c r="E445" s="11"/>
      <c r="F445" s="11"/>
      <c r="G445" s="2"/>
      <c r="H445" s="2"/>
      <c r="I445" s="2"/>
      <c r="J445" s="2"/>
      <c r="K445" s="11"/>
      <c r="L445" s="11"/>
      <c r="M445" s="11"/>
      <c r="N445" s="11"/>
      <c r="O445" s="2"/>
      <c r="P445" s="2"/>
      <c r="Q445" s="629"/>
      <c r="R445" s="2"/>
      <c r="S445" s="2"/>
      <c r="T445" s="2"/>
      <c r="U445" s="11"/>
      <c r="V445" s="11"/>
      <c r="W445" s="2"/>
      <c r="X445" s="1322"/>
      <c r="Y445" s="2"/>
      <c r="Z445" s="2"/>
      <c r="AA445" s="2"/>
      <c r="AB445" s="2"/>
      <c r="AC445" s="2"/>
      <c r="AD445" s="2"/>
      <c r="AE445" s="2"/>
      <c r="AF445" s="2"/>
      <c r="AG445" s="2"/>
      <c r="AH445" s="2"/>
      <c r="AI445" s="2"/>
      <c r="AJ445" s="2"/>
      <c r="AK445" s="2"/>
    </row>
    <row r="446" ht="15.75" customHeight="1">
      <c r="A446" s="1321"/>
      <c r="B446" s="31"/>
      <c r="C446" s="31"/>
      <c r="D446" s="2"/>
      <c r="E446" s="11"/>
      <c r="F446" s="11"/>
      <c r="G446" s="2"/>
      <c r="H446" s="2"/>
      <c r="I446" s="2"/>
      <c r="J446" s="2"/>
      <c r="K446" s="11"/>
      <c r="L446" s="11"/>
      <c r="M446" s="11"/>
      <c r="N446" s="11"/>
      <c r="O446" s="2"/>
      <c r="P446" s="2"/>
      <c r="Q446" s="629"/>
      <c r="R446" s="2"/>
      <c r="S446" s="2"/>
      <c r="T446" s="2"/>
      <c r="U446" s="11"/>
      <c r="V446" s="11"/>
      <c r="W446" s="2"/>
      <c r="X446" s="1322"/>
      <c r="Y446" s="2"/>
      <c r="Z446" s="2"/>
      <c r="AA446" s="2"/>
      <c r="AB446" s="2"/>
      <c r="AC446" s="2"/>
      <c r="AD446" s="2"/>
      <c r="AE446" s="2"/>
      <c r="AF446" s="2"/>
      <c r="AG446" s="2"/>
      <c r="AH446" s="2"/>
      <c r="AI446" s="2"/>
      <c r="AJ446" s="2"/>
      <c r="AK446" s="2"/>
    </row>
    <row r="447" ht="15.75" customHeight="1">
      <c r="A447" s="1321"/>
      <c r="B447" s="31"/>
      <c r="C447" s="31"/>
      <c r="D447" s="2"/>
      <c r="E447" s="11"/>
      <c r="F447" s="11"/>
      <c r="G447" s="2"/>
      <c r="H447" s="2"/>
      <c r="I447" s="2"/>
      <c r="J447" s="2"/>
      <c r="K447" s="11"/>
      <c r="L447" s="11"/>
      <c r="M447" s="11"/>
      <c r="N447" s="11"/>
      <c r="O447" s="2"/>
      <c r="P447" s="2"/>
      <c r="Q447" s="629"/>
      <c r="R447" s="2"/>
      <c r="S447" s="2"/>
      <c r="T447" s="2"/>
      <c r="U447" s="11"/>
      <c r="V447" s="11"/>
      <c r="W447" s="2"/>
      <c r="X447" s="1322"/>
      <c r="Y447" s="2"/>
      <c r="Z447" s="2"/>
      <c r="AA447" s="2"/>
      <c r="AB447" s="2"/>
      <c r="AC447" s="2"/>
      <c r="AD447" s="2"/>
      <c r="AE447" s="2"/>
      <c r="AF447" s="2"/>
      <c r="AG447" s="2"/>
      <c r="AH447" s="2"/>
      <c r="AI447" s="2"/>
      <c r="AJ447" s="2"/>
      <c r="AK447" s="2"/>
    </row>
    <row r="448" ht="15.75" customHeight="1">
      <c r="A448" s="1321"/>
      <c r="B448" s="31"/>
      <c r="C448" s="31"/>
      <c r="D448" s="2"/>
      <c r="E448" s="11"/>
      <c r="F448" s="11"/>
      <c r="G448" s="2"/>
      <c r="H448" s="2"/>
      <c r="I448" s="2"/>
      <c r="J448" s="2"/>
      <c r="K448" s="11"/>
      <c r="L448" s="11"/>
      <c r="M448" s="11"/>
      <c r="N448" s="11"/>
      <c r="O448" s="2"/>
      <c r="P448" s="2"/>
      <c r="Q448" s="629"/>
      <c r="R448" s="2"/>
      <c r="S448" s="2"/>
      <c r="T448" s="2"/>
      <c r="U448" s="11"/>
      <c r="V448" s="11"/>
      <c r="W448" s="2"/>
      <c r="X448" s="1322"/>
      <c r="Y448" s="2"/>
      <c r="Z448" s="2"/>
      <c r="AA448" s="2"/>
      <c r="AB448" s="2"/>
      <c r="AC448" s="2"/>
      <c r="AD448" s="2"/>
      <c r="AE448" s="2"/>
      <c r="AF448" s="2"/>
      <c r="AG448" s="2"/>
      <c r="AH448" s="2"/>
      <c r="AI448" s="2"/>
      <c r="AJ448" s="2"/>
      <c r="AK448" s="2"/>
    </row>
    <row r="449" ht="15.75" customHeight="1">
      <c r="A449" s="1321"/>
      <c r="B449" s="31"/>
      <c r="C449" s="31"/>
      <c r="D449" s="2"/>
      <c r="E449" s="11"/>
      <c r="F449" s="11"/>
      <c r="G449" s="2"/>
      <c r="H449" s="2"/>
      <c r="I449" s="2"/>
      <c r="J449" s="2"/>
      <c r="K449" s="11"/>
      <c r="L449" s="11"/>
      <c r="M449" s="11"/>
      <c r="N449" s="11"/>
      <c r="O449" s="2"/>
      <c r="P449" s="2"/>
      <c r="Q449" s="629"/>
      <c r="R449" s="2"/>
      <c r="S449" s="2"/>
      <c r="T449" s="2"/>
      <c r="U449" s="11"/>
      <c r="V449" s="11"/>
      <c r="W449" s="2"/>
      <c r="X449" s="1322"/>
      <c r="Y449" s="2"/>
      <c r="Z449" s="2"/>
      <c r="AA449" s="2"/>
      <c r="AB449" s="2"/>
      <c r="AC449" s="2"/>
      <c r="AD449" s="2"/>
      <c r="AE449" s="2"/>
      <c r="AF449" s="2"/>
      <c r="AG449" s="2"/>
      <c r="AH449" s="2"/>
      <c r="AI449" s="2"/>
      <c r="AJ449" s="2"/>
      <c r="AK449" s="2"/>
    </row>
    <row r="450" ht="15.75" customHeight="1">
      <c r="A450" s="1321"/>
      <c r="B450" s="31"/>
      <c r="C450" s="31"/>
      <c r="D450" s="2"/>
      <c r="E450" s="11"/>
      <c r="F450" s="11"/>
      <c r="G450" s="2"/>
      <c r="H450" s="2"/>
      <c r="I450" s="2"/>
      <c r="J450" s="2"/>
      <c r="K450" s="11"/>
      <c r="L450" s="11"/>
      <c r="M450" s="11"/>
      <c r="N450" s="11"/>
      <c r="O450" s="2"/>
      <c r="P450" s="2"/>
      <c r="Q450" s="629"/>
      <c r="R450" s="2"/>
      <c r="S450" s="2"/>
      <c r="T450" s="2"/>
      <c r="U450" s="11"/>
      <c r="V450" s="11"/>
      <c r="W450" s="2"/>
      <c r="X450" s="1322"/>
      <c r="Y450" s="2"/>
      <c r="Z450" s="2"/>
      <c r="AA450" s="2"/>
      <c r="AB450" s="2"/>
      <c r="AC450" s="2"/>
      <c r="AD450" s="2"/>
      <c r="AE450" s="2"/>
      <c r="AF450" s="2"/>
      <c r="AG450" s="2"/>
      <c r="AH450" s="2"/>
      <c r="AI450" s="2"/>
      <c r="AJ450" s="2"/>
      <c r="AK450" s="2"/>
    </row>
    <row r="451" ht="15.75" customHeight="1">
      <c r="A451" s="1321"/>
      <c r="B451" s="31"/>
      <c r="C451" s="31"/>
      <c r="D451" s="2"/>
      <c r="E451" s="11"/>
      <c r="F451" s="11"/>
      <c r="G451" s="2"/>
      <c r="H451" s="2"/>
      <c r="I451" s="2"/>
      <c r="J451" s="2"/>
      <c r="K451" s="11"/>
      <c r="L451" s="11"/>
      <c r="M451" s="11"/>
      <c r="N451" s="11"/>
      <c r="O451" s="2"/>
      <c r="P451" s="2"/>
      <c r="Q451" s="629"/>
      <c r="R451" s="2"/>
      <c r="S451" s="2"/>
      <c r="T451" s="2"/>
      <c r="U451" s="11"/>
      <c r="V451" s="11"/>
      <c r="W451" s="2"/>
      <c r="X451" s="1322"/>
      <c r="Y451" s="2"/>
      <c r="Z451" s="2"/>
      <c r="AA451" s="2"/>
      <c r="AB451" s="2"/>
      <c r="AC451" s="2"/>
      <c r="AD451" s="2"/>
      <c r="AE451" s="2"/>
      <c r="AF451" s="2"/>
      <c r="AG451" s="2"/>
      <c r="AH451" s="2"/>
      <c r="AI451" s="2"/>
      <c r="AJ451" s="2"/>
      <c r="AK451" s="2"/>
    </row>
    <row r="452" ht="15.75" customHeight="1">
      <c r="A452" s="1321"/>
      <c r="B452" s="31"/>
      <c r="C452" s="31"/>
      <c r="D452" s="2"/>
      <c r="E452" s="11"/>
      <c r="F452" s="11"/>
      <c r="G452" s="2"/>
      <c r="H452" s="2"/>
      <c r="I452" s="2"/>
      <c r="J452" s="2"/>
      <c r="K452" s="11"/>
      <c r="L452" s="11"/>
      <c r="M452" s="11"/>
      <c r="N452" s="11"/>
      <c r="O452" s="2"/>
      <c r="P452" s="2"/>
      <c r="Q452" s="629"/>
      <c r="R452" s="2"/>
      <c r="S452" s="2"/>
      <c r="T452" s="2"/>
      <c r="U452" s="11"/>
      <c r="V452" s="11"/>
      <c r="W452" s="2"/>
      <c r="X452" s="1322"/>
      <c r="Y452" s="2"/>
      <c r="Z452" s="2"/>
      <c r="AA452" s="2"/>
      <c r="AB452" s="2"/>
      <c r="AC452" s="2"/>
      <c r="AD452" s="2"/>
      <c r="AE452" s="2"/>
      <c r="AF452" s="2"/>
      <c r="AG452" s="2"/>
      <c r="AH452" s="2"/>
      <c r="AI452" s="2"/>
      <c r="AJ452" s="2"/>
      <c r="AK452" s="2"/>
    </row>
    <row r="453" ht="15.75" customHeight="1">
      <c r="A453" s="1321"/>
      <c r="B453" s="31"/>
      <c r="C453" s="31"/>
      <c r="D453" s="2"/>
      <c r="E453" s="11"/>
      <c r="F453" s="11"/>
      <c r="G453" s="2"/>
      <c r="H453" s="2"/>
      <c r="I453" s="2"/>
      <c r="J453" s="2"/>
      <c r="K453" s="11"/>
      <c r="L453" s="11"/>
      <c r="M453" s="11"/>
      <c r="N453" s="11"/>
      <c r="O453" s="2"/>
      <c r="P453" s="2"/>
      <c r="Q453" s="629"/>
      <c r="R453" s="2"/>
      <c r="S453" s="2"/>
      <c r="T453" s="2"/>
      <c r="U453" s="11"/>
      <c r="V453" s="11"/>
      <c r="W453" s="2"/>
      <c r="X453" s="1322"/>
      <c r="Y453" s="2"/>
      <c r="Z453" s="2"/>
      <c r="AA453" s="2"/>
      <c r="AB453" s="2"/>
      <c r="AC453" s="2"/>
      <c r="AD453" s="2"/>
      <c r="AE453" s="2"/>
      <c r="AF453" s="2"/>
      <c r="AG453" s="2"/>
      <c r="AH453" s="2"/>
      <c r="AI453" s="2"/>
      <c r="AJ453" s="2"/>
      <c r="AK453" s="2"/>
    </row>
    <row r="454" ht="15.75" customHeight="1">
      <c r="A454" s="1321"/>
      <c r="B454" s="31"/>
      <c r="C454" s="31"/>
      <c r="D454" s="2"/>
      <c r="E454" s="11"/>
      <c r="F454" s="11"/>
      <c r="G454" s="2"/>
      <c r="H454" s="2"/>
      <c r="I454" s="2"/>
      <c r="J454" s="2"/>
      <c r="K454" s="11"/>
      <c r="L454" s="11"/>
      <c r="M454" s="11"/>
      <c r="N454" s="11"/>
      <c r="O454" s="2"/>
      <c r="P454" s="2"/>
      <c r="Q454" s="629"/>
      <c r="R454" s="2"/>
      <c r="S454" s="2"/>
      <c r="T454" s="2"/>
      <c r="U454" s="11"/>
      <c r="V454" s="11"/>
      <c r="W454" s="2"/>
      <c r="X454" s="1322"/>
      <c r="Y454" s="2"/>
      <c r="Z454" s="2"/>
      <c r="AA454" s="2"/>
      <c r="AB454" s="2"/>
      <c r="AC454" s="2"/>
      <c r="AD454" s="2"/>
      <c r="AE454" s="2"/>
      <c r="AF454" s="2"/>
      <c r="AG454" s="2"/>
      <c r="AH454" s="2"/>
      <c r="AI454" s="2"/>
      <c r="AJ454" s="2"/>
      <c r="AK454" s="2"/>
    </row>
    <row r="455" ht="15.75" customHeight="1">
      <c r="A455" s="1321"/>
      <c r="B455" s="31"/>
      <c r="C455" s="31"/>
      <c r="D455" s="2"/>
      <c r="E455" s="11"/>
      <c r="F455" s="11"/>
      <c r="G455" s="2"/>
      <c r="H455" s="2"/>
      <c r="I455" s="2"/>
      <c r="J455" s="2"/>
      <c r="K455" s="11"/>
      <c r="L455" s="11"/>
      <c r="M455" s="11"/>
      <c r="N455" s="11"/>
      <c r="O455" s="2"/>
      <c r="P455" s="2"/>
      <c r="Q455" s="629"/>
      <c r="R455" s="2"/>
      <c r="S455" s="2"/>
      <c r="T455" s="2"/>
      <c r="U455" s="11"/>
      <c r="V455" s="11"/>
      <c r="W455" s="2"/>
      <c r="X455" s="1322"/>
      <c r="Y455" s="2"/>
      <c r="Z455" s="2"/>
      <c r="AA455" s="2"/>
      <c r="AB455" s="2"/>
      <c r="AC455" s="2"/>
      <c r="AD455" s="2"/>
      <c r="AE455" s="2"/>
      <c r="AF455" s="2"/>
      <c r="AG455" s="2"/>
      <c r="AH455" s="2"/>
      <c r="AI455" s="2"/>
      <c r="AJ455" s="2"/>
      <c r="AK455" s="2"/>
    </row>
    <row r="456" ht="15.75" customHeight="1">
      <c r="A456" s="1321"/>
      <c r="B456" s="31"/>
      <c r="C456" s="31"/>
      <c r="D456" s="2"/>
      <c r="E456" s="11"/>
      <c r="F456" s="11"/>
      <c r="G456" s="2"/>
      <c r="H456" s="2"/>
      <c r="I456" s="2"/>
      <c r="J456" s="2"/>
      <c r="K456" s="11"/>
      <c r="L456" s="11"/>
      <c r="M456" s="11"/>
      <c r="N456" s="11"/>
      <c r="O456" s="2"/>
      <c r="P456" s="2"/>
      <c r="Q456" s="629"/>
      <c r="R456" s="2"/>
      <c r="S456" s="2"/>
      <c r="T456" s="2"/>
      <c r="U456" s="11"/>
      <c r="V456" s="11"/>
      <c r="W456" s="2"/>
      <c r="X456" s="1322"/>
      <c r="Y456" s="2"/>
      <c r="Z456" s="2"/>
      <c r="AA456" s="2"/>
      <c r="AB456" s="2"/>
      <c r="AC456" s="2"/>
      <c r="AD456" s="2"/>
      <c r="AE456" s="2"/>
      <c r="AF456" s="2"/>
      <c r="AG456" s="2"/>
      <c r="AH456" s="2"/>
      <c r="AI456" s="2"/>
      <c r="AJ456" s="2"/>
      <c r="AK456" s="2"/>
    </row>
    <row r="457" ht="15.75" customHeight="1">
      <c r="A457" s="1321"/>
      <c r="B457" s="31"/>
      <c r="C457" s="31"/>
      <c r="D457" s="2"/>
      <c r="E457" s="11"/>
      <c r="F457" s="11"/>
      <c r="G457" s="2"/>
      <c r="H457" s="2"/>
      <c r="I457" s="2"/>
      <c r="J457" s="2"/>
      <c r="K457" s="11"/>
      <c r="L457" s="11"/>
      <c r="M457" s="11"/>
      <c r="N457" s="11"/>
      <c r="O457" s="2"/>
      <c r="P457" s="2"/>
      <c r="Q457" s="629"/>
      <c r="R457" s="2"/>
      <c r="S457" s="2"/>
      <c r="T457" s="2"/>
      <c r="U457" s="11"/>
      <c r="V457" s="11"/>
      <c r="W457" s="2"/>
      <c r="X457" s="1322"/>
      <c r="Y457" s="2"/>
      <c r="Z457" s="2"/>
      <c r="AA457" s="2"/>
      <c r="AB457" s="2"/>
      <c r="AC457" s="2"/>
      <c r="AD457" s="2"/>
      <c r="AE457" s="2"/>
      <c r="AF457" s="2"/>
      <c r="AG457" s="2"/>
      <c r="AH457" s="2"/>
      <c r="AI457" s="2"/>
      <c r="AJ457" s="2"/>
      <c r="AK457" s="2"/>
    </row>
    <row r="458" ht="15.75" customHeight="1">
      <c r="A458" s="1321"/>
      <c r="B458" s="31"/>
      <c r="C458" s="31"/>
      <c r="D458" s="2"/>
      <c r="E458" s="11"/>
      <c r="F458" s="11"/>
      <c r="G458" s="2"/>
      <c r="H458" s="2"/>
      <c r="I458" s="2"/>
      <c r="J458" s="2"/>
      <c r="K458" s="11"/>
      <c r="L458" s="11"/>
      <c r="M458" s="11"/>
      <c r="N458" s="11"/>
      <c r="O458" s="2"/>
      <c r="P458" s="2"/>
      <c r="Q458" s="629"/>
      <c r="R458" s="2"/>
      <c r="S458" s="2"/>
      <c r="T458" s="2"/>
      <c r="U458" s="11"/>
      <c r="V458" s="11"/>
      <c r="W458" s="2"/>
      <c r="X458" s="1322"/>
      <c r="Y458" s="2"/>
      <c r="Z458" s="2"/>
      <c r="AA458" s="2"/>
      <c r="AB458" s="2"/>
      <c r="AC458" s="2"/>
      <c r="AD458" s="2"/>
      <c r="AE458" s="2"/>
      <c r="AF458" s="2"/>
      <c r="AG458" s="2"/>
      <c r="AH458" s="2"/>
      <c r="AI458" s="2"/>
      <c r="AJ458" s="2"/>
      <c r="AK458" s="2"/>
    </row>
    <row r="459" ht="15.75" customHeight="1">
      <c r="A459" s="1321"/>
      <c r="B459" s="31"/>
      <c r="C459" s="31"/>
      <c r="D459" s="2"/>
      <c r="E459" s="11"/>
      <c r="F459" s="11"/>
      <c r="G459" s="2"/>
      <c r="H459" s="2"/>
      <c r="I459" s="2"/>
      <c r="J459" s="2"/>
      <c r="K459" s="11"/>
      <c r="L459" s="11"/>
      <c r="M459" s="11"/>
      <c r="N459" s="11"/>
      <c r="O459" s="2"/>
      <c r="P459" s="2"/>
      <c r="Q459" s="629"/>
      <c r="R459" s="2"/>
      <c r="S459" s="2"/>
      <c r="T459" s="2"/>
      <c r="U459" s="11"/>
      <c r="V459" s="11"/>
      <c r="W459" s="2"/>
      <c r="X459" s="1322"/>
      <c r="Y459" s="2"/>
      <c r="Z459" s="2"/>
      <c r="AA459" s="2"/>
      <c r="AB459" s="2"/>
      <c r="AC459" s="2"/>
      <c r="AD459" s="2"/>
      <c r="AE459" s="2"/>
      <c r="AF459" s="2"/>
      <c r="AG459" s="2"/>
      <c r="AH459" s="2"/>
      <c r="AI459" s="2"/>
      <c r="AJ459" s="2"/>
      <c r="AK459" s="2"/>
    </row>
    <row r="460" ht="15.75" customHeight="1">
      <c r="A460" s="1321"/>
      <c r="B460" s="31"/>
      <c r="C460" s="31"/>
      <c r="D460" s="2"/>
      <c r="E460" s="11"/>
      <c r="F460" s="11"/>
      <c r="G460" s="2"/>
      <c r="H460" s="2"/>
      <c r="I460" s="2"/>
      <c r="J460" s="2"/>
      <c r="K460" s="11"/>
      <c r="L460" s="11"/>
      <c r="M460" s="11"/>
      <c r="N460" s="11"/>
      <c r="O460" s="2"/>
      <c r="P460" s="2"/>
      <c r="Q460" s="629"/>
      <c r="R460" s="2"/>
      <c r="S460" s="2"/>
      <c r="T460" s="2"/>
      <c r="U460" s="11"/>
      <c r="V460" s="11"/>
      <c r="W460" s="2"/>
      <c r="X460" s="1322"/>
      <c r="Y460" s="2"/>
      <c r="Z460" s="2"/>
      <c r="AA460" s="2"/>
      <c r="AB460" s="2"/>
      <c r="AC460" s="2"/>
      <c r="AD460" s="2"/>
      <c r="AE460" s="2"/>
      <c r="AF460" s="2"/>
      <c r="AG460" s="2"/>
      <c r="AH460" s="2"/>
      <c r="AI460" s="2"/>
      <c r="AJ460" s="2"/>
      <c r="AK460" s="2"/>
    </row>
    <row r="461" ht="15.75" customHeight="1">
      <c r="A461" s="1321"/>
      <c r="B461" s="31"/>
      <c r="C461" s="31"/>
      <c r="D461" s="2"/>
      <c r="E461" s="11"/>
      <c r="F461" s="11"/>
      <c r="G461" s="2"/>
      <c r="H461" s="2"/>
      <c r="I461" s="2"/>
      <c r="J461" s="2"/>
      <c r="K461" s="11"/>
      <c r="L461" s="11"/>
      <c r="M461" s="11"/>
      <c r="N461" s="11"/>
      <c r="O461" s="2"/>
      <c r="P461" s="2"/>
      <c r="Q461" s="629"/>
      <c r="R461" s="2"/>
      <c r="S461" s="2"/>
      <c r="T461" s="2"/>
      <c r="U461" s="11"/>
      <c r="V461" s="11"/>
      <c r="W461" s="2"/>
      <c r="X461" s="1322"/>
      <c r="Y461" s="2"/>
      <c r="Z461" s="2"/>
      <c r="AA461" s="2"/>
      <c r="AB461" s="2"/>
      <c r="AC461" s="2"/>
      <c r="AD461" s="2"/>
      <c r="AE461" s="2"/>
      <c r="AF461" s="2"/>
      <c r="AG461" s="2"/>
      <c r="AH461" s="2"/>
      <c r="AI461" s="2"/>
      <c r="AJ461" s="2"/>
      <c r="AK461" s="2"/>
    </row>
    <row r="462" ht="15.75" customHeight="1">
      <c r="A462" s="1321"/>
      <c r="B462" s="31"/>
      <c r="C462" s="31"/>
      <c r="D462" s="2"/>
      <c r="E462" s="11"/>
      <c r="F462" s="11"/>
      <c r="G462" s="2"/>
      <c r="H462" s="2"/>
      <c r="I462" s="2"/>
      <c r="J462" s="2"/>
      <c r="K462" s="11"/>
      <c r="L462" s="11"/>
      <c r="M462" s="11"/>
      <c r="N462" s="11"/>
      <c r="O462" s="2"/>
      <c r="P462" s="2"/>
      <c r="Q462" s="629"/>
      <c r="R462" s="2"/>
      <c r="S462" s="2"/>
      <c r="T462" s="2"/>
      <c r="U462" s="11"/>
      <c r="V462" s="11"/>
      <c r="W462" s="2"/>
      <c r="X462" s="1322"/>
      <c r="Y462" s="2"/>
      <c r="Z462" s="2"/>
      <c r="AA462" s="2"/>
      <c r="AB462" s="2"/>
      <c r="AC462" s="2"/>
      <c r="AD462" s="2"/>
      <c r="AE462" s="2"/>
      <c r="AF462" s="2"/>
      <c r="AG462" s="2"/>
      <c r="AH462" s="2"/>
      <c r="AI462" s="2"/>
      <c r="AJ462" s="2"/>
      <c r="AK462" s="2"/>
    </row>
    <row r="463" ht="15.75" customHeight="1">
      <c r="A463" s="1321"/>
      <c r="B463" s="31"/>
      <c r="C463" s="31"/>
      <c r="D463" s="2"/>
      <c r="E463" s="11"/>
      <c r="F463" s="11"/>
      <c r="G463" s="2"/>
      <c r="H463" s="2"/>
      <c r="I463" s="2"/>
      <c r="J463" s="2"/>
      <c r="K463" s="11"/>
      <c r="L463" s="11"/>
      <c r="M463" s="11"/>
      <c r="N463" s="11"/>
      <c r="O463" s="2"/>
      <c r="P463" s="2"/>
      <c r="Q463" s="629"/>
      <c r="R463" s="2"/>
      <c r="S463" s="2"/>
      <c r="T463" s="2"/>
      <c r="U463" s="11"/>
      <c r="V463" s="11"/>
      <c r="W463" s="2"/>
      <c r="X463" s="1322"/>
      <c r="Y463" s="2"/>
      <c r="Z463" s="2"/>
      <c r="AA463" s="2"/>
      <c r="AB463" s="2"/>
      <c r="AC463" s="2"/>
      <c r="AD463" s="2"/>
      <c r="AE463" s="2"/>
      <c r="AF463" s="2"/>
      <c r="AG463" s="2"/>
      <c r="AH463" s="2"/>
      <c r="AI463" s="2"/>
      <c r="AJ463" s="2"/>
      <c r="AK463" s="2"/>
    </row>
    <row r="464" ht="15.75" customHeight="1">
      <c r="A464" s="1321"/>
      <c r="B464" s="31"/>
      <c r="C464" s="31"/>
      <c r="D464" s="2"/>
      <c r="E464" s="11"/>
      <c r="F464" s="11"/>
      <c r="G464" s="2"/>
      <c r="H464" s="2"/>
      <c r="I464" s="2"/>
      <c r="J464" s="2"/>
      <c r="K464" s="11"/>
      <c r="L464" s="11"/>
      <c r="M464" s="11"/>
      <c r="N464" s="11"/>
      <c r="O464" s="2"/>
      <c r="P464" s="2"/>
      <c r="Q464" s="629"/>
      <c r="R464" s="2"/>
      <c r="S464" s="2"/>
      <c r="T464" s="2"/>
      <c r="U464" s="11"/>
      <c r="V464" s="11"/>
      <c r="W464" s="2"/>
      <c r="X464" s="1322"/>
      <c r="Y464" s="2"/>
      <c r="Z464" s="2"/>
      <c r="AA464" s="2"/>
      <c r="AB464" s="2"/>
      <c r="AC464" s="2"/>
      <c r="AD464" s="2"/>
      <c r="AE464" s="2"/>
      <c r="AF464" s="2"/>
      <c r="AG464" s="2"/>
      <c r="AH464" s="2"/>
      <c r="AI464" s="2"/>
      <c r="AJ464" s="2"/>
      <c r="AK464" s="2"/>
    </row>
    <row r="465" ht="15.75" customHeight="1">
      <c r="A465" s="1321"/>
      <c r="B465" s="31"/>
      <c r="C465" s="31"/>
      <c r="D465" s="2"/>
      <c r="E465" s="11"/>
      <c r="F465" s="11"/>
      <c r="G465" s="2"/>
      <c r="H465" s="2"/>
      <c r="I465" s="2"/>
      <c r="J465" s="2"/>
      <c r="K465" s="11"/>
      <c r="L465" s="11"/>
      <c r="M465" s="11"/>
      <c r="N465" s="11"/>
      <c r="O465" s="2"/>
      <c r="P465" s="2"/>
      <c r="Q465" s="629"/>
      <c r="R465" s="2"/>
      <c r="S465" s="2"/>
      <c r="T465" s="2"/>
      <c r="U465" s="11"/>
      <c r="V465" s="11"/>
      <c r="W465" s="2"/>
      <c r="X465" s="1322"/>
      <c r="Y465" s="2"/>
      <c r="Z465" s="2"/>
      <c r="AA465" s="2"/>
      <c r="AB465" s="2"/>
      <c r="AC465" s="2"/>
      <c r="AD465" s="2"/>
      <c r="AE465" s="2"/>
      <c r="AF465" s="2"/>
      <c r="AG465" s="2"/>
      <c r="AH465" s="2"/>
      <c r="AI465" s="2"/>
      <c r="AJ465" s="2"/>
      <c r="AK465" s="2"/>
    </row>
    <row r="466" ht="15.75" customHeight="1">
      <c r="A466" s="1321"/>
      <c r="B466" s="31"/>
      <c r="C466" s="31"/>
      <c r="D466" s="2"/>
      <c r="E466" s="11"/>
      <c r="F466" s="11"/>
      <c r="G466" s="2"/>
      <c r="H466" s="2"/>
      <c r="I466" s="2"/>
      <c r="J466" s="2"/>
      <c r="K466" s="11"/>
      <c r="L466" s="11"/>
      <c r="M466" s="11"/>
      <c r="N466" s="11"/>
      <c r="O466" s="2"/>
      <c r="P466" s="2"/>
      <c r="Q466" s="629"/>
      <c r="R466" s="2"/>
      <c r="S466" s="2"/>
      <c r="T466" s="2"/>
      <c r="U466" s="11"/>
      <c r="V466" s="11"/>
      <c r="W466" s="2"/>
      <c r="X466" s="1322"/>
      <c r="Y466" s="2"/>
      <c r="Z466" s="2"/>
      <c r="AA466" s="2"/>
      <c r="AB466" s="2"/>
      <c r="AC466" s="2"/>
      <c r="AD466" s="2"/>
      <c r="AE466" s="2"/>
      <c r="AF466" s="2"/>
      <c r="AG466" s="2"/>
      <c r="AH466" s="2"/>
      <c r="AI466" s="2"/>
      <c r="AJ466" s="2"/>
      <c r="AK466" s="2"/>
    </row>
    <row r="467" ht="15.75" customHeight="1">
      <c r="A467" s="1321"/>
      <c r="B467" s="31"/>
      <c r="C467" s="31"/>
      <c r="D467" s="2"/>
      <c r="E467" s="11"/>
      <c r="F467" s="11"/>
      <c r="G467" s="2"/>
      <c r="H467" s="2"/>
      <c r="I467" s="2"/>
      <c r="J467" s="2"/>
      <c r="K467" s="11"/>
      <c r="L467" s="11"/>
      <c r="M467" s="11"/>
      <c r="N467" s="11"/>
      <c r="O467" s="2"/>
      <c r="P467" s="2"/>
      <c r="Q467" s="629"/>
      <c r="R467" s="2"/>
      <c r="S467" s="2"/>
      <c r="T467" s="2"/>
      <c r="U467" s="11"/>
      <c r="V467" s="11"/>
      <c r="W467" s="2"/>
      <c r="X467" s="1322"/>
      <c r="Y467" s="2"/>
      <c r="Z467" s="2"/>
      <c r="AA467" s="2"/>
      <c r="AB467" s="2"/>
      <c r="AC467" s="2"/>
      <c r="AD467" s="2"/>
      <c r="AE467" s="2"/>
      <c r="AF467" s="2"/>
      <c r="AG467" s="2"/>
      <c r="AH467" s="2"/>
      <c r="AI467" s="2"/>
      <c r="AJ467" s="2"/>
      <c r="AK467" s="2"/>
    </row>
    <row r="468" ht="15.75" customHeight="1">
      <c r="A468" s="1321"/>
      <c r="B468" s="31"/>
      <c r="C468" s="31"/>
      <c r="D468" s="2"/>
      <c r="E468" s="11"/>
      <c r="F468" s="11"/>
      <c r="G468" s="2"/>
      <c r="H468" s="2"/>
      <c r="I468" s="2"/>
      <c r="J468" s="2"/>
      <c r="K468" s="11"/>
      <c r="L468" s="11"/>
      <c r="M468" s="11"/>
      <c r="N468" s="11"/>
      <c r="O468" s="2"/>
      <c r="P468" s="2"/>
      <c r="Q468" s="629"/>
      <c r="R468" s="2"/>
      <c r="S468" s="2"/>
      <c r="T468" s="2"/>
      <c r="U468" s="11"/>
      <c r="V468" s="11"/>
      <c r="W468" s="2"/>
      <c r="X468" s="1322"/>
      <c r="Y468" s="2"/>
      <c r="Z468" s="2"/>
      <c r="AA468" s="2"/>
      <c r="AB468" s="2"/>
      <c r="AC468" s="2"/>
      <c r="AD468" s="2"/>
      <c r="AE468" s="2"/>
      <c r="AF468" s="2"/>
      <c r="AG468" s="2"/>
      <c r="AH468" s="2"/>
      <c r="AI468" s="2"/>
      <c r="AJ468" s="2"/>
      <c r="AK468" s="2"/>
    </row>
    <row r="469" ht="15.75" customHeight="1">
      <c r="A469" s="1321"/>
      <c r="B469" s="31"/>
      <c r="C469" s="31"/>
      <c r="D469" s="2"/>
      <c r="E469" s="11"/>
      <c r="F469" s="11"/>
      <c r="G469" s="2"/>
      <c r="H469" s="2"/>
      <c r="I469" s="2"/>
      <c r="J469" s="2"/>
      <c r="K469" s="11"/>
      <c r="L469" s="11"/>
      <c r="M469" s="11"/>
      <c r="N469" s="11"/>
      <c r="O469" s="2"/>
      <c r="P469" s="2"/>
      <c r="Q469" s="629"/>
      <c r="R469" s="2"/>
      <c r="S469" s="2"/>
      <c r="T469" s="2"/>
      <c r="U469" s="11"/>
      <c r="V469" s="11"/>
      <c r="W469" s="2"/>
      <c r="X469" s="1322"/>
      <c r="Y469" s="2"/>
      <c r="Z469" s="2"/>
      <c r="AA469" s="2"/>
      <c r="AB469" s="2"/>
      <c r="AC469" s="2"/>
      <c r="AD469" s="2"/>
      <c r="AE469" s="2"/>
      <c r="AF469" s="2"/>
      <c r="AG469" s="2"/>
      <c r="AH469" s="2"/>
      <c r="AI469" s="2"/>
      <c r="AJ469" s="2"/>
      <c r="AK469" s="2"/>
    </row>
    <row r="470" ht="15.75" customHeight="1">
      <c r="A470" s="1321"/>
      <c r="B470" s="31"/>
      <c r="C470" s="31"/>
      <c r="D470" s="2"/>
      <c r="E470" s="11"/>
      <c r="F470" s="11"/>
      <c r="G470" s="2"/>
      <c r="H470" s="2"/>
      <c r="I470" s="2"/>
      <c r="J470" s="2"/>
      <c r="K470" s="11"/>
      <c r="L470" s="11"/>
      <c r="M470" s="11"/>
      <c r="N470" s="11"/>
      <c r="O470" s="2"/>
      <c r="P470" s="2"/>
      <c r="Q470" s="629"/>
      <c r="R470" s="2"/>
      <c r="S470" s="2"/>
      <c r="T470" s="2"/>
      <c r="U470" s="11"/>
      <c r="V470" s="11"/>
      <c r="W470" s="2"/>
      <c r="X470" s="1322"/>
      <c r="Y470" s="2"/>
      <c r="Z470" s="2"/>
      <c r="AA470" s="2"/>
      <c r="AB470" s="2"/>
      <c r="AC470" s="2"/>
      <c r="AD470" s="2"/>
      <c r="AE470" s="2"/>
      <c r="AF470" s="2"/>
      <c r="AG470" s="2"/>
      <c r="AH470" s="2"/>
      <c r="AI470" s="2"/>
      <c r="AJ470" s="2"/>
      <c r="AK470" s="2"/>
    </row>
    <row r="471" ht="15.75" customHeight="1">
      <c r="A471" s="1321"/>
      <c r="B471" s="31"/>
      <c r="C471" s="31"/>
      <c r="D471" s="2"/>
      <c r="E471" s="11"/>
      <c r="F471" s="11"/>
      <c r="G471" s="2"/>
      <c r="H471" s="2"/>
      <c r="I471" s="2"/>
      <c r="J471" s="2"/>
      <c r="K471" s="11"/>
      <c r="L471" s="11"/>
      <c r="M471" s="11"/>
      <c r="N471" s="11"/>
      <c r="O471" s="2"/>
      <c r="P471" s="2"/>
      <c r="Q471" s="629"/>
      <c r="R471" s="2"/>
      <c r="S471" s="2"/>
      <c r="T471" s="2"/>
      <c r="U471" s="11"/>
      <c r="V471" s="11"/>
      <c r="W471" s="2"/>
      <c r="X471" s="1322"/>
      <c r="Y471" s="2"/>
      <c r="Z471" s="2"/>
      <c r="AA471" s="2"/>
      <c r="AB471" s="2"/>
      <c r="AC471" s="2"/>
      <c r="AD471" s="2"/>
      <c r="AE471" s="2"/>
      <c r="AF471" s="2"/>
      <c r="AG471" s="2"/>
      <c r="AH471" s="2"/>
      <c r="AI471" s="2"/>
      <c r="AJ471" s="2"/>
      <c r="AK471" s="2"/>
    </row>
    <row r="472" ht="15.75" customHeight="1">
      <c r="A472" s="1321"/>
      <c r="B472" s="31"/>
      <c r="C472" s="31"/>
      <c r="D472" s="2"/>
      <c r="E472" s="11"/>
      <c r="F472" s="11"/>
      <c r="G472" s="2"/>
      <c r="H472" s="2"/>
      <c r="I472" s="2"/>
      <c r="J472" s="2"/>
      <c r="K472" s="11"/>
      <c r="L472" s="11"/>
      <c r="M472" s="11"/>
      <c r="N472" s="11"/>
      <c r="O472" s="2"/>
      <c r="P472" s="2"/>
      <c r="Q472" s="629"/>
      <c r="R472" s="2"/>
      <c r="S472" s="2"/>
      <c r="T472" s="2"/>
      <c r="U472" s="11"/>
      <c r="V472" s="11"/>
      <c r="W472" s="2"/>
      <c r="X472" s="1322"/>
      <c r="Y472" s="2"/>
      <c r="Z472" s="2"/>
      <c r="AA472" s="2"/>
      <c r="AB472" s="2"/>
      <c r="AC472" s="2"/>
      <c r="AD472" s="2"/>
      <c r="AE472" s="2"/>
      <c r="AF472" s="2"/>
      <c r="AG472" s="2"/>
      <c r="AH472" s="2"/>
      <c r="AI472" s="2"/>
      <c r="AJ472" s="2"/>
      <c r="AK472" s="2"/>
    </row>
    <row r="473" ht="15.75" customHeight="1">
      <c r="A473" s="1321"/>
      <c r="B473" s="31"/>
      <c r="C473" s="31"/>
      <c r="D473" s="2"/>
      <c r="E473" s="11"/>
      <c r="F473" s="11"/>
      <c r="G473" s="2"/>
      <c r="H473" s="2"/>
      <c r="I473" s="2"/>
      <c r="J473" s="2"/>
      <c r="K473" s="11"/>
      <c r="L473" s="11"/>
      <c r="M473" s="11"/>
      <c r="N473" s="11"/>
      <c r="O473" s="2"/>
      <c r="P473" s="2"/>
      <c r="Q473" s="629"/>
      <c r="R473" s="2"/>
      <c r="S473" s="2"/>
      <c r="T473" s="2"/>
      <c r="U473" s="11"/>
      <c r="V473" s="11"/>
      <c r="W473" s="2"/>
      <c r="X473" s="1322"/>
      <c r="Y473" s="2"/>
      <c r="Z473" s="2"/>
      <c r="AA473" s="2"/>
      <c r="AB473" s="2"/>
      <c r="AC473" s="2"/>
      <c r="AD473" s="2"/>
      <c r="AE473" s="2"/>
      <c r="AF473" s="2"/>
      <c r="AG473" s="2"/>
      <c r="AH473" s="2"/>
      <c r="AI473" s="2"/>
      <c r="AJ473" s="2"/>
      <c r="AK473" s="2"/>
    </row>
    <row r="474" ht="15.75" customHeight="1">
      <c r="A474" s="1321"/>
      <c r="B474" s="31"/>
      <c r="C474" s="31"/>
      <c r="D474" s="2"/>
      <c r="E474" s="11"/>
      <c r="F474" s="11"/>
      <c r="G474" s="2"/>
      <c r="H474" s="2"/>
      <c r="I474" s="2"/>
      <c r="J474" s="2"/>
      <c r="K474" s="11"/>
      <c r="L474" s="11"/>
      <c r="M474" s="11"/>
      <c r="N474" s="11"/>
      <c r="O474" s="2"/>
      <c r="P474" s="2"/>
      <c r="Q474" s="629"/>
      <c r="R474" s="2"/>
      <c r="S474" s="2"/>
      <c r="T474" s="2"/>
      <c r="U474" s="11"/>
      <c r="V474" s="11"/>
      <c r="W474" s="2"/>
      <c r="X474" s="1322"/>
      <c r="Y474" s="2"/>
      <c r="Z474" s="2"/>
      <c r="AA474" s="2"/>
      <c r="AB474" s="2"/>
      <c r="AC474" s="2"/>
      <c r="AD474" s="2"/>
      <c r="AE474" s="2"/>
      <c r="AF474" s="2"/>
      <c r="AG474" s="2"/>
      <c r="AH474" s="2"/>
      <c r="AI474" s="2"/>
      <c r="AJ474" s="2"/>
      <c r="AK474" s="2"/>
    </row>
    <row r="475" ht="15.75" customHeight="1">
      <c r="A475" s="1321"/>
      <c r="B475" s="31"/>
      <c r="C475" s="31"/>
      <c r="D475" s="2"/>
      <c r="E475" s="11"/>
      <c r="F475" s="11"/>
      <c r="G475" s="2"/>
      <c r="H475" s="2"/>
      <c r="I475" s="2"/>
      <c r="J475" s="2"/>
      <c r="K475" s="11"/>
      <c r="L475" s="11"/>
      <c r="M475" s="11"/>
      <c r="N475" s="11"/>
      <c r="O475" s="2"/>
      <c r="P475" s="2"/>
      <c r="Q475" s="629"/>
      <c r="R475" s="2"/>
      <c r="S475" s="2"/>
      <c r="T475" s="2"/>
      <c r="U475" s="11"/>
      <c r="V475" s="11"/>
      <c r="W475" s="2"/>
      <c r="X475" s="1322"/>
      <c r="Y475" s="2"/>
      <c r="Z475" s="2"/>
      <c r="AA475" s="2"/>
      <c r="AB475" s="2"/>
      <c r="AC475" s="2"/>
      <c r="AD475" s="2"/>
      <c r="AE475" s="2"/>
      <c r="AF475" s="2"/>
      <c r="AG475" s="2"/>
      <c r="AH475" s="2"/>
      <c r="AI475" s="2"/>
      <c r="AJ475" s="2"/>
      <c r="AK475" s="2"/>
    </row>
    <row r="476" ht="15.75" customHeight="1">
      <c r="A476" s="1321"/>
      <c r="B476" s="31"/>
      <c r="C476" s="31"/>
      <c r="D476" s="2"/>
      <c r="E476" s="11"/>
      <c r="F476" s="11"/>
      <c r="G476" s="2"/>
      <c r="H476" s="2"/>
      <c r="I476" s="2"/>
      <c r="J476" s="2"/>
      <c r="K476" s="11"/>
      <c r="L476" s="11"/>
      <c r="M476" s="11"/>
      <c r="N476" s="11"/>
      <c r="O476" s="2"/>
      <c r="P476" s="2"/>
      <c r="Q476" s="629"/>
      <c r="R476" s="2"/>
      <c r="S476" s="2"/>
      <c r="T476" s="2"/>
      <c r="U476" s="11"/>
      <c r="V476" s="11"/>
      <c r="W476" s="2"/>
      <c r="X476" s="1322"/>
      <c r="Y476" s="2"/>
      <c r="Z476" s="2"/>
      <c r="AA476" s="2"/>
      <c r="AB476" s="2"/>
      <c r="AC476" s="2"/>
      <c r="AD476" s="2"/>
      <c r="AE476" s="2"/>
      <c r="AF476" s="2"/>
      <c r="AG476" s="2"/>
      <c r="AH476" s="2"/>
      <c r="AI476" s="2"/>
      <c r="AJ476" s="2"/>
      <c r="AK476" s="2"/>
    </row>
    <row r="477" ht="15.75" customHeight="1">
      <c r="A477" s="1321"/>
      <c r="B477" s="31"/>
      <c r="C477" s="31"/>
      <c r="D477" s="2"/>
      <c r="E477" s="11"/>
      <c r="F477" s="11"/>
      <c r="G477" s="2"/>
      <c r="H477" s="2"/>
      <c r="I477" s="2"/>
      <c r="J477" s="2"/>
      <c r="K477" s="11"/>
      <c r="L477" s="11"/>
      <c r="M477" s="11"/>
      <c r="N477" s="11"/>
      <c r="O477" s="2"/>
      <c r="P477" s="2"/>
      <c r="Q477" s="629"/>
      <c r="R477" s="2"/>
      <c r="S477" s="2"/>
      <c r="T477" s="2"/>
      <c r="U477" s="11"/>
      <c r="V477" s="11"/>
      <c r="W477" s="2"/>
      <c r="X477" s="1322"/>
      <c r="Y477" s="2"/>
      <c r="Z477" s="2"/>
      <c r="AA477" s="2"/>
      <c r="AB477" s="2"/>
      <c r="AC477" s="2"/>
      <c r="AD477" s="2"/>
      <c r="AE477" s="2"/>
      <c r="AF477" s="2"/>
      <c r="AG477" s="2"/>
      <c r="AH477" s="2"/>
      <c r="AI477" s="2"/>
      <c r="AJ477" s="2"/>
      <c r="AK477" s="2"/>
    </row>
    <row r="478" ht="15.75" customHeight="1">
      <c r="A478" s="1321"/>
      <c r="B478" s="31"/>
      <c r="C478" s="31"/>
      <c r="D478" s="2"/>
      <c r="E478" s="11"/>
      <c r="F478" s="11"/>
      <c r="G478" s="2"/>
      <c r="H478" s="2"/>
      <c r="I478" s="2"/>
      <c r="J478" s="2"/>
      <c r="K478" s="11"/>
      <c r="L478" s="11"/>
      <c r="M478" s="11"/>
      <c r="N478" s="11"/>
      <c r="O478" s="2"/>
      <c r="P478" s="2"/>
      <c r="Q478" s="629"/>
      <c r="R478" s="2"/>
      <c r="S478" s="2"/>
      <c r="T478" s="2"/>
      <c r="U478" s="11"/>
      <c r="V478" s="11"/>
      <c r="W478" s="2"/>
      <c r="X478" s="1322"/>
      <c r="Y478" s="2"/>
      <c r="Z478" s="2"/>
      <c r="AA478" s="2"/>
      <c r="AB478" s="2"/>
      <c r="AC478" s="2"/>
      <c r="AD478" s="2"/>
      <c r="AE478" s="2"/>
      <c r="AF478" s="2"/>
      <c r="AG478" s="2"/>
      <c r="AH478" s="2"/>
      <c r="AI478" s="2"/>
      <c r="AJ478" s="2"/>
      <c r="AK478" s="2"/>
    </row>
    <row r="479" ht="15.75" customHeight="1">
      <c r="A479" s="1321"/>
      <c r="B479" s="31"/>
      <c r="C479" s="31"/>
      <c r="D479" s="2"/>
      <c r="E479" s="11"/>
      <c r="F479" s="11"/>
      <c r="G479" s="2"/>
      <c r="H479" s="2"/>
      <c r="I479" s="2"/>
      <c r="J479" s="2"/>
      <c r="K479" s="11"/>
      <c r="L479" s="11"/>
      <c r="M479" s="11"/>
      <c r="N479" s="11"/>
      <c r="O479" s="2"/>
      <c r="P479" s="2"/>
      <c r="Q479" s="629"/>
      <c r="R479" s="2"/>
      <c r="S479" s="2"/>
      <c r="T479" s="2"/>
      <c r="U479" s="11"/>
      <c r="V479" s="11"/>
      <c r="W479" s="2"/>
      <c r="X479" s="1322"/>
      <c r="Y479" s="2"/>
      <c r="Z479" s="2"/>
      <c r="AA479" s="2"/>
      <c r="AB479" s="2"/>
      <c r="AC479" s="2"/>
      <c r="AD479" s="2"/>
      <c r="AE479" s="2"/>
      <c r="AF479" s="2"/>
      <c r="AG479" s="2"/>
      <c r="AH479" s="2"/>
      <c r="AI479" s="2"/>
      <c r="AJ479" s="2"/>
      <c r="AK479" s="2"/>
    </row>
    <row r="480" ht="15.75" customHeight="1">
      <c r="A480" s="1321"/>
      <c r="B480" s="31"/>
      <c r="C480" s="31"/>
      <c r="D480" s="2"/>
      <c r="E480" s="11"/>
      <c r="F480" s="11"/>
      <c r="G480" s="2"/>
      <c r="H480" s="2"/>
      <c r="I480" s="2"/>
      <c r="J480" s="2"/>
      <c r="K480" s="11"/>
      <c r="L480" s="11"/>
      <c r="M480" s="11"/>
      <c r="N480" s="11"/>
      <c r="O480" s="2"/>
      <c r="P480" s="2"/>
      <c r="Q480" s="629"/>
      <c r="R480" s="2"/>
      <c r="S480" s="2"/>
      <c r="T480" s="2"/>
      <c r="U480" s="11"/>
      <c r="V480" s="11"/>
      <c r="W480" s="2"/>
      <c r="X480" s="1322"/>
      <c r="Y480" s="2"/>
      <c r="Z480" s="2"/>
      <c r="AA480" s="2"/>
      <c r="AB480" s="2"/>
      <c r="AC480" s="2"/>
      <c r="AD480" s="2"/>
      <c r="AE480" s="2"/>
      <c r="AF480" s="2"/>
      <c r="AG480" s="2"/>
      <c r="AH480" s="2"/>
      <c r="AI480" s="2"/>
      <c r="AJ480" s="2"/>
      <c r="AK480" s="2"/>
    </row>
    <row r="481" ht="15.75" customHeight="1">
      <c r="A481" s="1321"/>
      <c r="B481" s="31"/>
      <c r="C481" s="31"/>
      <c r="D481" s="2"/>
      <c r="E481" s="11"/>
      <c r="F481" s="11"/>
      <c r="G481" s="2"/>
      <c r="H481" s="2"/>
      <c r="I481" s="2"/>
      <c r="J481" s="2"/>
      <c r="K481" s="11"/>
      <c r="L481" s="11"/>
      <c r="M481" s="11"/>
      <c r="N481" s="11"/>
      <c r="O481" s="2"/>
      <c r="P481" s="2"/>
      <c r="Q481" s="629"/>
      <c r="R481" s="2"/>
      <c r="S481" s="2"/>
      <c r="T481" s="2"/>
      <c r="U481" s="11"/>
      <c r="V481" s="11"/>
      <c r="W481" s="2"/>
      <c r="X481" s="1322"/>
      <c r="Y481" s="2"/>
      <c r="Z481" s="2"/>
      <c r="AA481" s="2"/>
      <c r="AB481" s="2"/>
      <c r="AC481" s="2"/>
      <c r="AD481" s="2"/>
      <c r="AE481" s="2"/>
      <c r="AF481" s="2"/>
      <c r="AG481" s="2"/>
      <c r="AH481" s="2"/>
      <c r="AI481" s="2"/>
      <c r="AJ481" s="2"/>
      <c r="AK481" s="2"/>
    </row>
    <row r="482" ht="15.75" customHeight="1">
      <c r="A482" s="1321"/>
      <c r="B482" s="31"/>
      <c r="C482" s="31"/>
      <c r="D482" s="2"/>
      <c r="E482" s="11"/>
      <c r="F482" s="11"/>
      <c r="G482" s="2"/>
      <c r="H482" s="2"/>
      <c r="I482" s="2"/>
      <c r="J482" s="2"/>
      <c r="K482" s="11"/>
      <c r="L482" s="11"/>
      <c r="M482" s="11"/>
      <c r="N482" s="11"/>
      <c r="O482" s="2"/>
      <c r="P482" s="2"/>
      <c r="Q482" s="629"/>
      <c r="R482" s="2"/>
      <c r="S482" s="2"/>
      <c r="T482" s="2"/>
      <c r="U482" s="11"/>
      <c r="V482" s="11"/>
      <c r="W482" s="2"/>
      <c r="X482" s="1322"/>
      <c r="Y482" s="2"/>
      <c r="Z482" s="2"/>
      <c r="AA482" s="2"/>
      <c r="AB482" s="2"/>
      <c r="AC482" s="2"/>
      <c r="AD482" s="2"/>
      <c r="AE482" s="2"/>
      <c r="AF482" s="2"/>
      <c r="AG482" s="2"/>
      <c r="AH482" s="2"/>
      <c r="AI482" s="2"/>
      <c r="AJ482" s="2"/>
      <c r="AK482" s="2"/>
    </row>
    <row r="483" ht="15.75" customHeight="1">
      <c r="A483" s="1321"/>
      <c r="B483" s="31"/>
      <c r="C483" s="31"/>
      <c r="D483" s="2"/>
      <c r="E483" s="11"/>
      <c r="F483" s="11"/>
      <c r="G483" s="2"/>
      <c r="H483" s="2"/>
      <c r="I483" s="2"/>
      <c r="J483" s="2"/>
      <c r="K483" s="11"/>
      <c r="L483" s="11"/>
      <c r="M483" s="11"/>
      <c r="N483" s="11"/>
      <c r="O483" s="2"/>
      <c r="P483" s="2"/>
      <c r="Q483" s="629"/>
      <c r="R483" s="2"/>
      <c r="S483" s="2"/>
      <c r="T483" s="2"/>
      <c r="U483" s="11"/>
      <c r="V483" s="11"/>
      <c r="W483" s="2"/>
      <c r="X483" s="1322"/>
      <c r="Y483" s="2"/>
      <c r="Z483" s="2"/>
      <c r="AA483" s="2"/>
      <c r="AB483" s="2"/>
      <c r="AC483" s="2"/>
      <c r="AD483" s="2"/>
      <c r="AE483" s="2"/>
      <c r="AF483" s="2"/>
      <c r="AG483" s="2"/>
      <c r="AH483" s="2"/>
      <c r="AI483" s="2"/>
      <c r="AJ483" s="2"/>
      <c r="AK483" s="2"/>
    </row>
    <row r="484" ht="15.75" customHeight="1">
      <c r="A484" s="1321"/>
      <c r="B484" s="31"/>
      <c r="C484" s="31"/>
      <c r="D484" s="2"/>
      <c r="E484" s="11"/>
      <c r="F484" s="11"/>
      <c r="G484" s="2"/>
      <c r="H484" s="2"/>
      <c r="I484" s="2"/>
      <c r="J484" s="2"/>
      <c r="K484" s="11"/>
      <c r="L484" s="11"/>
      <c r="M484" s="11"/>
      <c r="N484" s="11"/>
      <c r="O484" s="2"/>
      <c r="P484" s="2"/>
      <c r="Q484" s="629"/>
      <c r="R484" s="2"/>
      <c r="S484" s="2"/>
      <c r="T484" s="2"/>
      <c r="U484" s="11"/>
      <c r="V484" s="11"/>
      <c r="W484" s="2"/>
      <c r="X484" s="1322"/>
      <c r="Y484" s="2"/>
      <c r="Z484" s="2"/>
      <c r="AA484" s="2"/>
      <c r="AB484" s="2"/>
      <c r="AC484" s="2"/>
      <c r="AD484" s="2"/>
      <c r="AE484" s="2"/>
      <c r="AF484" s="2"/>
      <c r="AG484" s="2"/>
      <c r="AH484" s="2"/>
      <c r="AI484" s="2"/>
      <c r="AJ484" s="2"/>
      <c r="AK484" s="2"/>
    </row>
    <row r="485" ht="15.75" customHeight="1">
      <c r="A485" s="1321"/>
      <c r="B485" s="31"/>
      <c r="C485" s="31"/>
      <c r="D485" s="2"/>
      <c r="E485" s="11"/>
      <c r="F485" s="11"/>
      <c r="G485" s="2"/>
      <c r="H485" s="2"/>
      <c r="I485" s="2"/>
      <c r="J485" s="2"/>
      <c r="K485" s="11"/>
      <c r="L485" s="11"/>
      <c r="M485" s="11"/>
      <c r="N485" s="11"/>
      <c r="O485" s="2"/>
      <c r="P485" s="2"/>
      <c r="Q485" s="629"/>
      <c r="R485" s="2"/>
      <c r="S485" s="2"/>
      <c r="T485" s="2"/>
      <c r="U485" s="11"/>
      <c r="V485" s="11"/>
      <c r="W485" s="2"/>
      <c r="X485" s="1322"/>
      <c r="Y485" s="2"/>
      <c r="Z485" s="2"/>
      <c r="AA485" s="2"/>
      <c r="AB485" s="2"/>
      <c r="AC485" s="2"/>
      <c r="AD485" s="2"/>
      <c r="AE485" s="2"/>
      <c r="AF485" s="2"/>
      <c r="AG485" s="2"/>
      <c r="AH485" s="2"/>
      <c r="AI485" s="2"/>
      <c r="AJ485" s="2"/>
      <c r="AK485" s="2"/>
    </row>
    <row r="486" ht="15.75" customHeight="1">
      <c r="A486" s="1321"/>
      <c r="B486" s="31"/>
      <c r="C486" s="31"/>
      <c r="D486" s="2"/>
      <c r="E486" s="11"/>
      <c r="F486" s="11"/>
      <c r="G486" s="2"/>
      <c r="H486" s="2"/>
      <c r="I486" s="2"/>
      <c r="J486" s="2"/>
      <c r="K486" s="11"/>
      <c r="L486" s="11"/>
      <c r="M486" s="11"/>
      <c r="N486" s="11"/>
      <c r="O486" s="2"/>
      <c r="P486" s="2"/>
      <c r="Q486" s="629"/>
      <c r="R486" s="2"/>
      <c r="S486" s="2"/>
      <c r="T486" s="2"/>
      <c r="U486" s="11"/>
      <c r="V486" s="11"/>
      <c r="W486" s="2"/>
      <c r="X486" s="1322"/>
      <c r="Y486" s="2"/>
      <c r="Z486" s="2"/>
      <c r="AA486" s="2"/>
      <c r="AB486" s="2"/>
      <c r="AC486" s="2"/>
      <c r="AD486" s="2"/>
      <c r="AE486" s="2"/>
      <c r="AF486" s="2"/>
      <c r="AG486" s="2"/>
      <c r="AH486" s="2"/>
      <c r="AI486" s="2"/>
      <c r="AJ486" s="2"/>
      <c r="AK486" s="2"/>
    </row>
    <row r="487" ht="15.75" customHeight="1">
      <c r="A487" s="1321"/>
      <c r="B487" s="31"/>
      <c r="C487" s="31"/>
      <c r="D487" s="2"/>
      <c r="E487" s="11"/>
      <c r="F487" s="11"/>
      <c r="G487" s="2"/>
      <c r="H487" s="2"/>
      <c r="I487" s="2"/>
      <c r="J487" s="2"/>
      <c r="K487" s="11"/>
      <c r="L487" s="11"/>
      <c r="M487" s="11"/>
      <c r="N487" s="11"/>
      <c r="O487" s="2"/>
      <c r="P487" s="2"/>
      <c r="Q487" s="629"/>
      <c r="R487" s="2"/>
      <c r="S487" s="2"/>
      <c r="T487" s="2"/>
      <c r="U487" s="11"/>
      <c r="V487" s="11"/>
      <c r="W487" s="2"/>
      <c r="X487" s="1322"/>
      <c r="Y487" s="2"/>
      <c r="Z487" s="2"/>
      <c r="AA487" s="2"/>
      <c r="AB487" s="2"/>
      <c r="AC487" s="2"/>
      <c r="AD487" s="2"/>
      <c r="AE487" s="2"/>
      <c r="AF487" s="2"/>
      <c r="AG487" s="2"/>
      <c r="AH487" s="2"/>
      <c r="AI487" s="2"/>
      <c r="AJ487" s="2"/>
      <c r="AK487" s="2"/>
    </row>
    <row r="488" ht="15.75" customHeight="1">
      <c r="A488" s="1321"/>
      <c r="B488" s="31"/>
      <c r="C488" s="31"/>
      <c r="D488" s="2"/>
      <c r="E488" s="11"/>
      <c r="F488" s="11"/>
      <c r="G488" s="2"/>
      <c r="H488" s="2"/>
      <c r="I488" s="2"/>
      <c r="J488" s="2"/>
      <c r="K488" s="11"/>
      <c r="L488" s="11"/>
      <c r="M488" s="11"/>
      <c r="N488" s="11"/>
      <c r="O488" s="2"/>
      <c r="P488" s="2"/>
      <c r="Q488" s="629"/>
      <c r="R488" s="2"/>
      <c r="S488" s="2"/>
      <c r="T488" s="2"/>
      <c r="U488" s="11"/>
      <c r="V488" s="11"/>
      <c r="W488" s="2"/>
      <c r="X488" s="1322"/>
      <c r="Y488" s="2"/>
      <c r="Z488" s="2"/>
      <c r="AA488" s="2"/>
      <c r="AB488" s="2"/>
      <c r="AC488" s="2"/>
      <c r="AD488" s="2"/>
      <c r="AE488" s="2"/>
      <c r="AF488" s="2"/>
      <c r="AG488" s="2"/>
      <c r="AH488" s="2"/>
      <c r="AI488" s="2"/>
      <c r="AJ488" s="2"/>
      <c r="AK488" s="2"/>
    </row>
    <row r="489" ht="15.75" customHeight="1">
      <c r="A489" s="1321"/>
      <c r="B489" s="31"/>
      <c r="C489" s="31"/>
      <c r="D489" s="2"/>
      <c r="E489" s="11"/>
      <c r="F489" s="11"/>
      <c r="G489" s="2"/>
      <c r="H489" s="2"/>
      <c r="I489" s="2"/>
      <c r="J489" s="2"/>
      <c r="K489" s="11"/>
      <c r="L489" s="11"/>
      <c r="M489" s="11"/>
      <c r="N489" s="11"/>
      <c r="O489" s="2"/>
      <c r="P489" s="2"/>
      <c r="Q489" s="629"/>
      <c r="R489" s="2"/>
      <c r="S489" s="2"/>
      <c r="T489" s="2"/>
      <c r="U489" s="11"/>
      <c r="V489" s="11"/>
      <c r="W489" s="2"/>
      <c r="X489" s="1322"/>
      <c r="Y489" s="2"/>
      <c r="Z489" s="2"/>
      <c r="AA489" s="2"/>
      <c r="AB489" s="2"/>
      <c r="AC489" s="2"/>
      <c r="AD489" s="2"/>
      <c r="AE489" s="2"/>
      <c r="AF489" s="2"/>
      <c r="AG489" s="2"/>
      <c r="AH489" s="2"/>
      <c r="AI489" s="2"/>
      <c r="AJ489" s="2"/>
      <c r="AK489" s="2"/>
    </row>
    <row r="490" ht="15.75" customHeight="1">
      <c r="A490" s="1321"/>
      <c r="B490" s="31"/>
      <c r="C490" s="31"/>
      <c r="D490" s="2"/>
      <c r="E490" s="11"/>
      <c r="F490" s="11"/>
      <c r="G490" s="2"/>
      <c r="H490" s="2"/>
      <c r="I490" s="2"/>
      <c r="J490" s="2"/>
      <c r="K490" s="11"/>
      <c r="L490" s="11"/>
      <c r="M490" s="11"/>
      <c r="N490" s="11"/>
      <c r="O490" s="2"/>
      <c r="P490" s="2"/>
      <c r="Q490" s="629"/>
      <c r="R490" s="2"/>
      <c r="S490" s="2"/>
      <c r="T490" s="2"/>
      <c r="U490" s="11"/>
      <c r="V490" s="11"/>
      <c r="W490" s="2"/>
      <c r="X490" s="1322"/>
      <c r="Y490" s="2"/>
      <c r="Z490" s="2"/>
      <c r="AA490" s="2"/>
      <c r="AB490" s="2"/>
      <c r="AC490" s="2"/>
      <c r="AD490" s="2"/>
      <c r="AE490" s="2"/>
      <c r="AF490" s="2"/>
      <c r="AG490" s="2"/>
      <c r="AH490" s="2"/>
      <c r="AI490" s="2"/>
      <c r="AJ490" s="2"/>
      <c r="AK490" s="2"/>
    </row>
    <row r="491" ht="15.75" customHeight="1">
      <c r="A491" s="1321"/>
      <c r="B491" s="31"/>
      <c r="C491" s="31"/>
      <c r="D491" s="2"/>
      <c r="E491" s="11"/>
      <c r="F491" s="11"/>
      <c r="G491" s="2"/>
      <c r="H491" s="2"/>
      <c r="I491" s="2"/>
      <c r="J491" s="2"/>
      <c r="K491" s="11"/>
      <c r="L491" s="11"/>
      <c r="M491" s="11"/>
      <c r="N491" s="11"/>
      <c r="O491" s="2"/>
      <c r="P491" s="2"/>
      <c r="Q491" s="629"/>
      <c r="R491" s="2"/>
      <c r="S491" s="2"/>
      <c r="T491" s="2"/>
      <c r="U491" s="11"/>
      <c r="V491" s="11"/>
      <c r="W491" s="2"/>
      <c r="X491" s="1322"/>
      <c r="Y491" s="2"/>
      <c r="Z491" s="2"/>
      <c r="AA491" s="2"/>
      <c r="AB491" s="2"/>
      <c r="AC491" s="2"/>
      <c r="AD491" s="2"/>
      <c r="AE491" s="2"/>
      <c r="AF491" s="2"/>
      <c r="AG491" s="2"/>
      <c r="AH491" s="2"/>
      <c r="AI491" s="2"/>
      <c r="AJ491" s="2"/>
      <c r="AK491" s="2"/>
    </row>
    <row r="492" ht="15.75" customHeight="1">
      <c r="A492" s="1321"/>
      <c r="B492" s="31"/>
      <c r="C492" s="31"/>
      <c r="D492" s="2"/>
      <c r="E492" s="11"/>
      <c r="F492" s="11"/>
      <c r="G492" s="2"/>
      <c r="H492" s="2"/>
      <c r="I492" s="2"/>
      <c r="J492" s="2"/>
      <c r="K492" s="11"/>
      <c r="L492" s="11"/>
      <c r="M492" s="11"/>
      <c r="N492" s="11"/>
      <c r="O492" s="2"/>
      <c r="P492" s="2"/>
      <c r="Q492" s="629"/>
      <c r="R492" s="2"/>
      <c r="S492" s="2"/>
      <c r="T492" s="2"/>
      <c r="U492" s="11"/>
      <c r="V492" s="11"/>
      <c r="W492" s="2"/>
      <c r="X492" s="1322"/>
      <c r="Y492" s="2"/>
      <c r="Z492" s="2"/>
      <c r="AA492" s="2"/>
      <c r="AB492" s="2"/>
      <c r="AC492" s="2"/>
      <c r="AD492" s="2"/>
      <c r="AE492" s="2"/>
      <c r="AF492" s="2"/>
      <c r="AG492" s="2"/>
      <c r="AH492" s="2"/>
      <c r="AI492" s="2"/>
      <c r="AJ492" s="2"/>
      <c r="AK492" s="2"/>
    </row>
    <row r="493" ht="15.75" customHeight="1">
      <c r="A493" s="1321"/>
      <c r="B493" s="31"/>
      <c r="C493" s="31"/>
      <c r="D493" s="2"/>
      <c r="E493" s="11"/>
      <c r="F493" s="11"/>
      <c r="G493" s="2"/>
      <c r="H493" s="2"/>
      <c r="I493" s="2"/>
      <c r="J493" s="2"/>
      <c r="K493" s="11"/>
      <c r="L493" s="11"/>
      <c r="M493" s="11"/>
      <c r="N493" s="11"/>
      <c r="O493" s="2"/>
      <c r="P493" s="2"/>
      <c r="Q493" s="629"/>
      <c r="R493" s="2"/>
      <c r="S493" s="2"/>
      <c r="T493" s="2"/>
      <c r="U493" s="11"/>
      <c r="V493" s="11"/>
      <c r="W493" s="2"/>
      <c r="X493" s="1322"/>
      <c r="Y493" s="2"/>
      <c r="Z493" s="2"/>
      <c r="AA493" s="2"/>
      <c r="AB493" s="2"/>
      <c r="AC493" s="2"/>
      <c r="AD493" s="2"/>
      <c r="AE493" s="2"/>
      <c r="AF493" s="2"/>
      <c r="AG493" s="2"/>
      <c r="AH493" s="2"/>
      <c r="AI493" s="2"/>
      <c r="AJ493" s="2"/>
      <c r="AK493" s="2"/>
    </row>
    <row r="494" ht="15.75" customHeight="1">
      <c r="A494" s="1321"/>
      <c r="B494" s="31"/>
      <c r="C494" s="31"/>
      <c r="D494" s="2"/>
      <c r="E494" s="11"/>
      <c r="F494" s="11"/>
      <c r="G494" s="2"/>
      <c r="H494" s="2"/>
      <c r="I494" s="2"/>
      <c r="J494" s="2"/>
      <c r="K494" s="11"/>
      <c r="L494" s="11"/>
      <c r="M494" s="11"/>
      <c r="N494" s="11"/>
      <c r="O494" s="2"/>
      <c r="P494" s="2"/>
      <c r="Q494" s="629"/>
      <c r="R494" s="2"/>
      <c r="S494" s="2"/>
      <c r="T494" s="2"/>
      <c r="U494" s="11"/>
      <c r="V494" s="11"/>
      <c r="W494" s="2"/>
      <c r="X494" s="1322"/>
      <c r="Y494" s="2"/>
      <c r="Z494" s="2"/>
      <c r="AA494" s="2"/>
      <c r="AB494" s="2"/>
      <c r="AC494" s="2"/>
      <c r="AD494" s="2"/>
      <c r="AE494" s="2"/>
      <c r="AF494" s="2"/>
      <c r="AG494" s="2"/>
      <c r="AH494" s="2"/>
      <c r="AI494" s="2"/>
      <c r="AJ494" s="2"/>
      <c r="AK494" s="2"/>
    </row>
    <row r="495" ht="15.75" customHeight="1">
      <c r="A495" s="1321"/>
      <c r="B495" s="31"/>
      <c r="C495" s="31"/>
      <c r="D495" s="2"/>
      <c r="E495" s="11"/>
      <c r="F495" s="11"/>
      <c r="G495" s="2"/>
      <c r="H495" s="2"/>
      <c r="I495" s="2"/>
      <c r="J495" s="2"/>
      <c r="K495" s="11"/>
      <c r="L495" s="11"/>
      <c r="M495" s="11"/>
      <c r="N495" s="11"/>
      <c r="O495" s="2"/>
      <c r="P495" s="2"/>
      <c r="Q495" s="629"/>
      <c r="R495" s="2"/>
      <c r="S495" s="2"/>
      <c r="T495" s="2"/>
      <c r="U495" s="11"/>
      <c r="V495" s="11"/>
      <c r="W495" s="2"/>
      <c r="X495" s="1322"/>
      <c r="Y495" s="2"/>
      <c r="Z495" s="2"/>
      <c r="AA495" s="2"/>
      <c r="AB495" s="2"/>
      <c r="AC495" s="2"/>
      <c r="AD495" s="2"/>
      <c r="AE495" s="2"/>
      <c r="AF495" s="2"/>
      <c r="AG495" s="2"/>
      <c r="AH495" s="2"/>
      <c r="AI495" s="2"/>
      <c r="AJ495" s="2"/>
      <c r="AK495" s="2"/>
    </row>
    <row r="496" ht="15.75" customHeight="1">
      <c r="A496" s="1321"/>
      <c r="B496" s="31"/>
      <c r="C496" s="31"/>
      <c r="D496" s="2"/>
      <c r="E496" s="11"/>
      <c r="F496" s="11"/>
      <c r="G496" s="2"/>
      <c r="H496" s="2"/>
      <c r="I496" s="2"/>
      <c r="J496" s="2"/>
      <c r="K496" s="11"/>
      <c r="L496" s="11"/>
      <c r="M496" s="11"/>
      <c r="N496" s="11"/>
      <c r="O496" s="2"/>
      <c r="P496" s="2"/>
      <c r="Q496" s="629"/>
      <c r="R496" s="2"/>
      <c r="S496" s="2"/>
      <c r="T496" s="2"/>
      <c r="U496" s="11"/>
      <c r="V496" s="11"/>
      <c r="W496" s="2"/>
      <c r="X496" s="1322"/>
      <c r="Y496" s="2"/>
      <c r="Z496" s="2"/>
      <c r="AA496" s="2"/>
      <c r="AB496" s="2"/>
      <c r="AC496" s="2"/>
      <c r="AD496" s="2"/>
      <c r="AE496" s="2"/>
      <c r="AF496" s="2"/>
      <c r="AG496" s="2"/>
      <c r="AH496" s="2"/>
      <c r="AI496" s="2"/>
      <c r="AJ496" s="2"/>
      <c r="AK496" s="2"/>
    </row>
    <row r="497" ht="15.75" customHeight="1">
      <c r="A497" s="1321"/>
      <c r="B497" s="31"/>
      <c r="C497" s="31"/>
      <c r="D497" s="2"/>
      <c r="E497" s="11"/>
      <c r="F497" s="11"/>
      <c r="G497" s="2"/>
      <c r="H497" s="2"/>
      <c r="I497" s="2"/>
      <c r="J497" s="2"/>
      <c r="K497" s="11"/>
      <c r="L497" s="11"/>
      <c r="M497" s="11"/>
      <c r="N497" s="11"/>
      <c r="O497" s="2"/>
      <c r="P497" s="2"/>
      <c r="Q497" s="629"/>
      <c r="R497" s="2"/>
      <c r="S497" s="2"/>
      <c r="T497" s="2"/>
      <c r="U497" s="11"/>
      <c r="V497" s="11"/>
      <c r="W497" s="2"/>
      <c r="X497" s="1322"/>
      <c r="Y497" s="2"/>
      <c r="Z497" s="2"/>
      <c r="AA497" s="2"/>
      <c r="AB497" s="2"/>
      <c r="AC497" s="2"/>
      <c r="AD497" s="2"/>
      <c r="AE497" s="2"/>
      <c r="AF497" s="2"/>
      <c r="AG497" s="2"/>
      <c r="AH497" s="2"/>
      <c r="AI497" s="2"/>
      <c r="AJ497" s="2"/>
      <c r="AK497" s="2"/>
    </row>
    <row r="498" ht="15.75" customHeight="1">
      <c r="A498" s="1321"/>
      <c r="B498" s="31"/>
      <c r="C498" s="31"/>
      <c r="D498" s="2"/>
      <c r="E498" s="11"/>
      <c r="F498" s="11"/>
      <c r="G498" s="2"/>
      <c r="H498" s="2"/>
      <c r="I498" s="2"/>
      <c r="J498" s="2"/>
      <c r="K498" s="11"/>
      <c r="L498" s="11"/>
      <c r="M498" s="11"/>
      <c r="N498" s="11"/>
      <c r="O498" s="2"/>
      <c r="P498" s="2"/>
      <c r="Q498" s="629"/>
      <c r="R498" s="2"/>
      <c r="S498" s="2"/>
      <c r="T498" s="2"/>
      <c r="U498" s="11"/>
      <c r="V498" s="11"/>
      <c r="W498" s="2"/>
      <c r="X498" s="1322"/>
      <c r="Y498" s="2"/>
      <c r="Z498" s="2"/>
      <c r="AA498" s="2"/>
      <c r="AB498" s="2"/>
      <c r="AC498" s="2"/>
      <c r="AD498" s="2"/>
      <c r="AE498" s="2"/>
      <c r="AF498" s="2"/>
      <c r="AG498" s="2"/>
      <c r="AH498" s="2"/>
      <c r="AI498" s="2"/>
      <c r="AJ498" s="2"/>
      <c r="AK498" s="2"/>
    </row>
    <row r="499" ht="15.75" customHeight="1">
      <c r="A499" s="1321"/>
      <c r="B499" s="31"/>
      <c r="C499" s="31"/>
      <c r="D499" s="2"/>
      <c r="E499" s="11"/>
      <c r="F499" s="11"/>
      <c r="G499" s="2"/>
      <c r="H499" s="2"/>
      <c r="I499" s="2"/>
      <c r="J499" s="2"/>
      <c r="K499" s="11"/>
      <c r="L499" s="11"/>
      <c r="M499" s="11"/>
      <c r="N499" s="11"/>
      <c r="O499" s="2"/>
      <c r="P499" s="2"/>
      <c r="Q499" s="629"/>
      <c r="R499" s="2"/>
      <c r="S499" s="2"/>
      <c r="T499" s="2"/>
      <c r="U499" s="11"/>
      <c r="V499" s="11"/>
      <c r="W499" s="2"/>
      <c r="X499" s="1322"/>
      <c r="Y499" s="2"/>
      <c r="Z499" s="2"/>
      <c r="AA499" s="2"/>
      <c r="AB499" s="2"/>
      <c r="AC499" s="2"/>
      <c r="AD499" s="2"/>
      <c r="AE499" s="2"/>
      <c r="AF499" s="2"/>
      <c r="AG499" s="2"/>
      <c r="AH499" s="2"/>
      <c r="AI499" s="2"/>
      <c r="AJ499" s="2"/>
      <c r="AK499" s="2"/>
    </row>
    <row r="500" ht="15.75" customHeight="1">
      <c r="A500" s="1321"/>
      <c r="B500" s="31"/>
      <c r="C500" s="31"/>
      <c r="D500" s="2"/>
      <c r="E500" s="11"/>
      <c r="F500" s="11"/>
      <c r="G500" s="2"/>
      <c r="H500" s="2"/>
      <c r="I500" s="2"/>
      <c r="J500" s="2"/>
      <c r="K500" s="11"/>
      <c r="L500" s="11"/>
      <c r="M500" s="11"/>
      <c r="N500" s="11"/>
      <c r="O500" s="2"/>
      <c r="P500" s="2"/>
      <c r="Q500" s="629"/>
      <c r="R500" s="2"/>
      <c r="S500" s="2"/>
      <c r="T500" s="2"/>
      <c r="U500" s="11"/>
      <c r="V500" s="11"/>
      <c r="W500" s="2"/>
      <c r="X500" s="1322"/>
      <c r="Y500" s="2"/>
      <c r="Z500" s="2"/>
      <c r="AA500" s="2"/>
      <c r="AB500" s="2"/>
      <c r="AC500" s="2"/>
      <c r="AD500" s="2"/>
      <c r="AE500" s="2"/>
      <c r="AF500" s="2"/>
      <c r="AG500" s="2"/>
      <c r="AH500" s="2"/>
      <c r="AI500" s="2"/>
      <c r="AJ500" s="2"/>
      <c r="AK500" s="2"/>
    </row>
    <row r="501" ht="15.75" customHeight="1">
      <c r="A501" s="1321"/>
      <c r="B501" s="31"/>
      <c r="C501" s="31"/>
      <c r="D501" s="2"/>
      <c r="E501" s="11"/>
      <c r="F501" s="11"/>
      <c r="G501" s="2"/>
      <c r="H501" s="2"/>
      <c r="I501" s="2"/>
      <c r="J501" s="2"/>
      <c r="K501" s="11"/>
      <c r="L501" s="11"/>
      <c r="M501" s="11"/>
      <c r="N501" s="11"/>
      <c r="O501" s="2"/>
      <c r="P501" s="2"/>
      <c r="Q501" s="629"/>
      <c r="R501" s="2"/>
      <c r="S501" s="2"/>
      <c r="T501" s="2"/>
      <c r="U501" s="11"/>
      <c r="V501" s="11"/>
      <c r="W501" s="2"/>
      <c r="X501" s="1322"/>
      <c r="Y501" s="2"/>
      <c r="Z501" s="2"/>
      <c r="AA501" s="2"/>
      <c r="AB501" s="2"/>
      <c r="AC501" s="2"/>
      <c r="AD501" s="2"/>
      <c r="AE501" s="2"/>
      <c r="AF501" s="2"/>
      <c r="AG501" s="2"/>
      <c r="AH501" s="2"/>
      <c r="AI501" s="2"/>
      <c r="AJ501" s="2"/>
      <c r="AK501" s="2"/>
    </row>
    <row r="502" ht="15.75" customHeight="1">
      <c r="A502" s="1321"/>
      <c r="B502" s="31"/>
      <c r="C502" s="31"/>
      <c r="D502" s="2"/>
      <c r="E502" s="11"/>
      <c r="F502" s="11"/>
      <c r="G502" s="2"/>
      <c r="H502" s="2"/>
      <c r="I502" s="2"/>
      <c r="J502" s="2"/>
      <c r="K502" s="11"/>
      <c r="L502" s="11"/>
      <c r="M502" s="11"/>
      <c r="N502" s="11"/>
      <c r="O502" s="2"/>
      <c r="P502" s="2"/>
      <c r="Q502" s="629"/>
      <c r="R502" s="2"/>
      <c r="S502" s="2"/>
      <c r="T502" s="2"/>
      <c r="U502" s="11"/>
      <c r="V502" s="11"/>
      <c r="W502" s="2"/>
      <c r="X502" s="1322"/>
      <c r="Y502" s="2"/>
      <c r="Z502" s="2"/>
      <c r="AA502" s="2"/>
      <c r="AB502" s="2"/>
      <c r="AC502" s="2"/>
      <c r="AD502" s="2"/>
      <c r="AE502" s="2"/>
      <c r="AF502" s="2"/>
      <c r="AG502" s="2"/>
      <c r="AH502" s="2"/>
      <c r="AI502" s="2"/>
      <c r="AJ502" s="2"/>
      <c r="AK502" s="2"/>
    </row>
    <row r="503" ht="15.75" customHeight="1">
      <c r="A503" s="1321"/>
      <c r="B503" s="31"/>
      <c r="C503" s="31"/>
      <c r="D503" s="2"/>
      <c r="E503" s="11"/>
      <c r="F503" s="11"/>
      <c r="G503" s="2"/>
      <c r="H503" s="2"/>
      <c r="I503" s="2"/>
      <c r="J503" s="2"/>
      <c r="K503" s="11"/>
      <c r="L503" s="11"/>
      <c r="M503" s="11"/>
      <c r="N503" s="11"/>
      <c r="O503" s="2"/>
      <c r="P503" s="2"/>
      <c r="Q503" s="629"/>
      <c r="R503" s="2"/>
      <c r="S503" s="2"/>
      <c r="T503" s="2"/>
      <c r="U503" s="11"/>
      <c r="V503" s="11"/>
      <c r="W503" s="2"/>
      <c r="X503" s="1322"/>
      <c r="Y503" s="2"/>
      <c r="Z503" s="2"/>
      <c r="AA503" s="2"/>
      <c r="AB503" s="2"/>
      <c r="AC503" s="2"/>
      <c r="AD503" s="2"/>
      <c r="AE503" s="2"/>
      <c r="AF503" s="2"/>
      <c r="AG503" s="2"/>
      <c r="AH503" s="2"/>
      <c r="AI503" s="2"/>
      <c r="AJ503" s="2"/>
      <c r="AK503" s="2"/>
    </row>
    <row r="504" ht="15.75" customHeight="1">
      <c r="A504" s="1321"/>
      <c r="B504" s="31"/>
      <c r="C504" s="31"/>
      <c r="D504" s="2"/>
      <c r="E504" s="11"/>
      <c r="F504" s="11"/>
      <c r="G504" s="2"/>
      <c r="H504" s="2"/>
      <c r="I504" s="2"/>
      <c r="J504" s="2"/>
      <c r="K504" s="11"/>
      <c r="L504" s="11"/>
      <c r="M504" s="11"/>
      <c r="N504" s="11"/>
      <c r="O504" s="2"/>
      <c r="P504" s="2"/>
      <c r="Q504" s="629"/>
      <c r="R504" s="2"/>
      <c r="S504" s="2"/>
      <c r="T504" s="2"/>
      <c r="U504" s="11"/>
      <c r="V504" s="11"/>
      <c r="W504" s="2"/>
      <c r="X504" s="1322"/>
      <c r="Y504" s="2"/>
      <c r="Z504" s="2"/>
      <c r="AA504" s="2"/>
      <c r="AB504" s="2"/>
      <c r="AC504" s="2"/>
      <c r="AD504" s="2"/>
      <c r="AE504" s="2"/>
      <c r="AF504" s="2"/>
      <c r="AG504" s="2"/>
      <c r="AH504" s="2"/>
      <c r="AI504" s="2"/>
      <c r="AJ504" s="2"/>
      <c r="AK504" s="2"/>
    </row>
    <row r="505" ht="15.75" customHeight="1">
      <c r="A505" s="1321"/>
      <c r="B505" s="31"/>
      <c r="C505" s="31"/>
      <c r="D505" s="2"/>
      <c r="E505" s="11"/>
      <c r="F505" s="11"/>
      <c r="G505" s="2"/>
      <c r="H505" s="2"/>
      <c r="I505" s="2"/>
      <c r="J505" s="2"/>
      <c r="K505" s="11"/>
      <c r="L505" s="11"/>
      <c r="M505" s="11"/>
      <c r="N505" s="11"/>
      <c r="O505" s="2"/>
      <c r="P505" s="2"/>
      <c r="Q505" s="629"/>
      <c r="R505" s="2"/>
      <c r="S505" s="2"/>
      <c r="T505" s="2"/>
      <c r="U505" s="11"/>
      <c r="V505" s="11"/>
      <c r="W505" s="2"/>
      <c r="X505" s="1322"/>
      <c r="Y505" s="2"/>
      <c r="Z505" s="2"/>
      <c r="AA505" s="2"/>
      <c r="AB505" s="2"/>
      <c r="AC505" s="2"/>
      <c r="AD505" s="2"/>
      <c r="AE505" s="2"/>
      <c r="AF505" s="2"/>
      <c r="AG505" s="2"/>
      <c r="AH505" s="2"/>
      <c r="AI505" s="2"/>
      <c r="AJ505" s="2"/>
      <c r="AK505" s="2"/>
    </row>
    <row r="506" ht="15.75" customHeight="1">
      <c r="A506" s="1321"/>
      <c r="B506" s="31"/>
      <c r="C506" s="31"/>
      <c r="D506" s="2"/>
      <c r="E506" s="11"/>
      <c r="F506" s="11"/>
      <c r="G506" s="2"/>
      <c r="H506" s="2"/>
      <c r="I506" s="2"/>
      <c r="J506" s="2"/>
      <c r="K506" s="11"/>
      <c r="L506" s="11"/>
      <c r="M506" s="11"/>
      <c r="N506" s="11"/>
      <c r="O506" s="2"/>
      <c r="P506" s="2"/>
      <c r="Q506" s="629"/>
      <c r="R506" s="2"/>
      <c r="S506" s="2"/>
      <c r="T506" s="2"/>
      <c r="U506" s="11"/>
      <c r="V506" s="11"/>
      <c r="W506" s="2"/>
      <c r="X506" s="1322"/>
      <c r="Y506" s="2"/>
      <c r="Z506" s="2"/>
      <c r="AA506" s="2"/>
      <c r="AB506" s="2"/>
      <c r="AC506" s="2"/>
      <c r="AD506" s="2"/>
      <c r="AE506" s="2"/>
      <c r="AF506" s="2"/>
      <c r="AG506" s="2"/>
      <c r="AH506" s="2"/>
      <c r="AI506" s="2"/>
      <c r="AJ506" s="2"/>
      <c r="AK506" s="2"/>
    </row>
    <row r="507" ht="15.75" customHeight="1">
      <c r="A507" s="1321"/>
      <c r="B507" s="31"/>
      <c r="C507" s="31"/>
      <c r="D507" s="2"/>
      <c r="E507" s="11"/>
      <c r="F507" s="11"/>
      <c r="G507" s="2"/>
      <c r="H507" s="2"/>
      <c r="I507" s="2"/>
      <c r="J507" s="2"/>
      <c r="K507" s="11"/>
      <c r="L507" s="11"/>
      <c r="M507" s="11"/>
      <c r="N507" s="11"/>
      <c r="O507" s="2"/>
      <c r="P507" s="2"/>
      <c r="Q507" s="629"/>
      <c r="R507" s="2"/>
      <c r="S507" s="2"/>
      <c r="T507" s="2"/>
      <c r="U507" s="11"/>
      <c r="V507" s="11"/>
      <c r="W507" s="2"/>
      <c r="X507" s="1322"/>
      <c r="Y507" s="2"/>
      <c r="Z507" s="2"/>
      <c r="AA507" s="2"/>
      <c r="AB507" s="2"/>
      <c r="AC507" s="2"/>
      <c r="AD507" s="2"/>
      <c r="AE507" s="2"/>
      <c r="AF507" s="2"/>
      <c r="AG507" s="2"/>
      <c r="AH507" s="2"/>
      <c r="AI507" s="2"/>
      <c r="AJ507" s="2"/>
      <c r="AK507" s="2"/>
    </row>
    <row r="508" ht="15.75" customHeight="1">
      <c r="A508" s="1321"/>
      <c r="B508" s="31"/>
      <c r="C508" s="31"/>
      <c r="D508" s="2"/>
      <c r="E508" s="11"/>
      <c r="F508" s="11"/>
      <c r="G508" s="2"/>
      <c r="H508" s="2"/>
      <c r="I508" s="2"/>
      <c r="J508" s="2"/>
      <c r="K508" s="11"/>
      <c r="L508" s="11"/>
      <c r="M508" s="11"/>
      <c r="N508" s="11"/>
      <c r="O508" s="2"/>
      <c r="P508" s="2"/>
      <c r="Q508" s="629"/>
      <c r="R508" s="2"/>
      <c r="S508" s="2"/>
      <c r="T508" s="2"/>
      <c r="U508" s="11"/>
      <c r="V508" s="11"/>
      <c r="W508" s="2"/>
      <c r="X508" s="1322"/>
      <c r="Y508" s="2"/>
      <c r="Z508" s="2"/>
      <c r="AA508" s="2"/>
      <c r="AB508" s="2"/>
      <c r="AC508" s="2"/>
      <c r="AD508" s="2"/>
      <c r="AE508" s="2"/>
      <c r="AF508" s="2"/>
      <c r="AG508" s="2"/>
      <c r="AH508" s="2"/>
      <c r="AI508" s="2"/>
      <c r="AJ508" s="2"/>
      <c r="AK508" s="2"/>
    </row>
    <row r="509" ht="15.75" customHeight="1">
      <c r="A509" s="1321"/>
      <c r="B509" s="31"/>
      <c r="C509" s="31"/>
      <c r="D509" s="2"/>
      <c r="E509" s="11"/>
      <c r="F509" s="11"/>
      <c r="G509" s="2"/>
      <c r="H509" s="2"/>
      <c r="I509" s="2"/>
      <c r="J509" s="2"/>
      <c r="K509" s="11"/>
      <c r="L509" s="11"/>
      <c r="M509" s="11"/>
      <c r="N509" s="11"/>
      <c r="O509" s="2"/>
      <c r="P509" s="2"/>
      <c r="Q509" s="629"/>
      <c r="R509" s="2"/>
      <c r="S509" s="2"/>
      <c r="T509" s="2"/>
      <c r="U509" s="11"/>
      <c r="V509" s="11"/>
      <c r="W509" s="2"/>
      <c r="X509" s="1322"/>
      <c r="Y509" s="2"/>
      <c r="Z509" s="2"/>
      <c r="AA509" s="2"/>
      <c r="AB509" s="2"/>
      <c r="AC509" s="2"/>
      <c r="AD509" s="2"/>
      <c r="AE509" s="2"/>
      <c r="AF509" s="2"/>
      <c r="AG509" s="2"/>
      <c r="AH509" s="2"/>
      <c r="AI509" s="2"/>
      <c r="AJ509" s="2"/>
      <c r="AK509" s="2"/>
    </row>
    <row r="510" ht="15.75" customHeight="1">
      <c r="A510" s="1321"/>
      <c r="B510" s="31"/>
      <c r="C510" s="31"/>
      <c r="D510" s="2"/>
      <c r="E510" s="11"/>
      <c r="F510" s="11"/>
      <c r="G510" s="2"/>
      <c r="H510" s="2"/>
      <c r="I510" s="2"/>
      <c r="J510" s="2"/>
      <c r="K510" s="11"/>
      <c r="L510" s="11"/>
      <c r="M510" s="11"/>
      <c r="N510" s="11"/>
      <c r="O510" s="2"/>
      <c r="P510" s="2"/>
      <c r="Q510" s="629"/>
      <c r="R510" s="2"/>
      <c r="S510" s="2"/>
      <c r="T510" s="2"/>
      <c r="U510" s="11"/>
      <c r="V510" s="11"/>
      <c r="W510" s="2"/>
      <c r="X510" s="1322"/>
      <c r="Y510" s="2"/>
      <c r="Z510" s="2"/>
      <c r="AA510" s="2"/>
      <c r="AB510" s="2"/>
      <c r="AC510" s="2"/>
      <c r="AD510" s="2"/>
      <c r="AE510" s="2"/>
      <c r="AF510" s="2"/>
      <c r="AG510" s="2"/>
      <c r="AH510" s="2"/>
      <c r="AI510" s="2"/>
      <c r="AJ510" s="2"/>
      <c r="AK510" s="2"/>
    </row>
    <row r="511" ht="15.75" customHeight="1">
      <c r="A511" s="1321"/>
      <c r="B511" s="31"/>
      <c r="C511" s="31"/>
      <c r="D511" s="2"/>
      <c r="E511" s="11"/>
      <c r="F511" s="11"/>
      <c r="G511" s="2"/>
      <c r="H511" s="2"/>
      <c r="I511" s="2"/>
      <c r="J511" s="2"/>
      <c r="K511" s="11"/>
      <c r="L511" s="11"/>
      <c r="M511" s="11"/>
      <c r="N511" s="11"/>
      <c r="O511" s="2"/>
      <c r="P511" s="2"/>
      <c r="Q511" s="629"/>
      <c r="R511" s="2"/>
      <c r="S511" s="2"/>
      <c r="T511" s="2"/>
      <c r="U511" s="11"/>
      <c r="V511" s="11"/>
      <c r="W511" s="2"/>
      <c r="X511" s="1322"/>
      <c r="Y511" s="2"/>
      <c r="Z511" s="2"/>
      <c r="AA511" s="2"/>
      <c r="AB511" s="2"/>
      <c r="AC511" s="2"/>
      <c r="AD511" s="2"/>
      <c r="AE511" s="2"/>
      <c r="AF511" s="2"/>
      <c r="AG511" s="2"/>
      <c r="AH511" s="2"/>
      <c r="AI511" s="2"/>
      <c r="AJ511" s="2"/>
      <c r="AK511" s="2"/>
    </row>
    <row r="512" ht="15.75" customHeight="1">
      <c r="A512" s="1321"/>
      <c r="B512" s="31"/>
      <c r="C512" s="31"/>
      <c r="D512" s="2"/>
      <c r="E512" s="11"/>
      <c r="F512" s="11"/>
      <c r="G512" s="2"/>
      <c r="H512" s="2"/>
      <c r="I512" s="2"/>
      <c r="J512" s="2"/>
      <c r="K512" s="11"/>
      <c r="L512" s="11"/>
      <c r="M512" s="11"/>
      <c r="N512" s="11"/>
      <c r="O512" s="2"/>
      <c r="P512" s="2"/>
      <c r="Q512" s="629"/>
      <c r="R512" s="2"/>
      <c r="S512" s="2"/>
      <c r="T512" s="2"/>
      <c r="U512" s="11"/>
      <c r="V512" s="11"/>
      <c r="W512" s="2"/>
      <c r="X512" s="1322"/>
      <c r="Y512" s="2"/>
      <c r="Z512" s="2"/>
      <c r="AA512" s="2"/>
      <c r="AB512" s="2"/>
      <c r="AC512" s="2"/>
      <c r="AD512" s="2"/>
      <c r="AE512" s="2"/>
      <c r="AF512" s="2"/>
      <c r="AG512" s="2"/>
      <c r="AH512" s="2"/>
      <c r="AI512" s="2"/>
      <c r="AJ512" s="2"/>
      <c r="AK512" s="2"/>
    </row>
    <row r="513" ht="15.75" customHeight="1">
      <c r="A513" s="1321"/>
      <c r="B513" s="31"/>
      <c r="C513" s="31"/>
      <c r="D513" s="2"/>
      <c r="E513" s="11"/>
      <c r="F513" s="11"/>
      <c r="G513" s="2"/>
      <c r="H513" s="2"/>
      <c r="I513" s="2"/>
      <c r="J513" s="2"/>
      <c r="K513" s="11"/>
      <c r="L513" s="11"/>
      <c r="M513" s="11"/>
      <c r="N513" s="11"/>
      <c r="O513" s="2"/>
      <c r="P513" s="2"/>
      <c r="Q513" s="629"/>
      <c r="R513" s="2"/>
      <c r="S513" s="2"/>
      <c r="T513" s="2"/>
      <c r="U513" s="11"/>
      <c r="V513" s="11"/>
      <c r="W513" s="2"/>
      <c r="X513" s="1322"/>
      <c r="Y513" s="2"/>
      <c r="Z513" s="2"/>
      <c r="AA513" s="2"/>
      <c r="AB513" s="2"/>
      <c r="AC513" s="2"/>
      <c r="AD513" s="2"/>
      <c r="AE513" s="2"/>
      <c r="AF513" s="2"/>
      <c r="AG513" s="2"/>
      <c r="AH513" s="2"/>
      <c r="AI513" s="2"/>
      <c r="AJ513" s="2"/>
      <c r="AK513" s="2"/>
    </row>
    <row r="514" ht="15.75" customHeight="1">
      <c r="A514" s="1321"/>
      <c r="B514" s="31"/>
      <c r="C514" s="31"/>
      <c r="D514" s="2"/>
      <c r="E514" s="11"/>
      <c r="F514" s="11"/>
      <c r="G514" s="2"/>
      <c r="H514" s="2"/>
      <c r="I514" s="2"/>
      <c r="J514" s="2"/>
      <c r="K514" s="11"/>
      <c r="L514" s="11"/>
      <c r="M514" s="11"/>
      <c r="N514" s="11"/>
      <c r="O514" s="2"/>
      <c r="P514" s="2"/>
      <c r="Q514" s="629"/>
      <c r="R514" s="2"/>
      <c r="S514" s="2"/>
      <c r="T514" s="2"/>
      <c r="U514" s="11"/>
      <c r="V514" s="11"/>
      <c r="W514" s="2"/>
      <c r="X514" s="1322"/>
      <c r="Y514" s="2"/>
      <c r="Z514" s="2"/>
      <c r="AA514" s="2"/>
      <c r="AB514" s="2"/>
      <c r="AC514" s="2"/>
      <c r="AD514" s="2"/>
      <c r="AE514" s="2"/>
      <c r="AF514" s="2"/>
      <c r="AG514" s="2"/>
      <c r="AH514" s="2"/>
      <c r="AI514" s="2"/>
      <c r="AJ514" s="2"/>
      <c r="AK514" s="2"/>
    </row>
    <row r="515" ht="15.75" customHeight="1">
      <c r="A515" s="1321"/>
      <c r="B515" s="31"/>
      <c r="C515" s="31"/>
      <c r="D515" s="2"/>
      <c r="E515" s="11"/>
      <c r="F515" s="11"/>
      <c r="G515" s="2"/>
      <c r="H515" s="2"/>
      <c r="I515" s="2"/>
      <c r="J515" s="2"/>
      <c r="K515" s="11"/>
      <c r="L515" s="11"/>
      <c r="M515" s="11"/>
      <c r="N515" s="11"/>
      <c r="O515" s="2"/>
      <c r="P515" s="2"/>
      <c r="Q515" s="629"/>
      <c r="R515" s="2"/>
      <c r="S515" s="2"/>
      <c r="T515" s="2"/>
      <c r="U515" s="11"/>
      <c r="V515" s="11"/>
      <c r="W515" s="2"/>
      <c r="X515" s="1322"/>
      <c r="Y515" s="2"/>
      <c r="Z515" s="2"/>
      <c r="AA515" s="2"/>
      <c r="AB515" s="2"/>
      <c r="AC515" s="2"/>
      <c r="AD515" s="2"/>
      <c r="AE515" s="2"/>
      <c r="AF515" s="2"/>
      <c r="AG515" s="2"/>
      <c r="AH515" s="2"/>
      <c r="AI515" s="2"/>
      <c r="AJ515" s="2"/>
      <c r="AK515" s="2"/>
    </row>
    <row r="516" ht="15.75" customHeight="1">
      <c r="A516" s="1321"/>
      <c r="B516" s="31"/>
      <c r="C516" s="31"/>
      <c r="D516" s="2"/>
      <c r="E516" s="11"/>
      <c r="F516" s="11"/>
      <c r="G516" s="2"/>
      <c r="H516" s="2"/>
      <c r="I516" s="2"/>
      <c r="J516" s="2"/>
      <c r="K516" s="11"/>
      <c r="L516" s="11"/>
      <c r="M516" s="11"/>
      <c r="N516" s="11"/>
      <c r="O516" s="2"/>
      <c r="P516" s="2"/>
      <c r="Q516" s="629"/>
      <c r="R516" s="2"/>
      <c r="S516" s="2"/>
      <c r="T516" s="2"/>
      <c r="U516" s="11"/>
      <c r="V516" s="11"/>
      <c r="W516" s="2"/>
      <c r="X516" s="1322"/>
      <c r="Y516" s="2"/>
      <c r="Z516" s="2"/>
      <c r="AA516" s="2"/>
      <c r="AB516" s="2"/>
      <c r="AC516" s="2"/>
      <c r="AD516" s="2"/>
      <c r="AE516" s="2"/>
      <c r="AF516" s="2"/>
      <c r="AG516" s="2"/>
      <c r="AH516" s="2"/>
      <c r="AI516" s="2"/>
      <c r="AJ516" s="2"/>
      <c r="AK516" s="2"/>
    </row>
    <row r="517" ht="15.75" customHeight="1">
      <c r="A517" s="1321"/>
      <c r="B517" s="31"/>
      <c r="C517" s="31"/>
      <c r="D517" s="2"/>
      <c r="E517" s="11"/>
      <c r="F517" s="11"/>
      <c r="G517" s="2"/>
      <c r="H517" s="2"/>
      <c r="I517" s="2"/>
      <c r="J517" s="2"/>
      <c r="K517" s="11"/>
      <c r="L517" s="11"/>
      <c r="M517" s="11"/>
      <c r="N517" s="11"/>
      <c r="O517" s="2"/>
      <c r="P517" s="2"/>
      <c r="Q517" s="629"/>
      <c r="R517" s="2"/>
      <c r="S517" s="2"/>
      <c r="T517" s="2"/>
      <c r="U517" s="11"/>
      <c r="V517" s="11"/>
      <c r="W517" s="2"/>
      <c r="X517" s="1322"/>
      <c r="Y517" s="2"/>
      <c r="Z517" s="2"/>
      <c r="AA517" s="2"/>
      <c r="AB517" s="2"/>
      <c r="AC517" s="2"/>
      <c r="AD517" s="2"/>
      <c r="AE517" s="2"/>
      <c r="AF517" s="2"/>
      <c r="AG517" s="2"/>
      <c r="AH517" s="2"/>
      <c r="AI517" s="2"/>
      <c r="AJ517" s="2"/>
      <c r="AK517" s="2"/>
    </row>
    <row r="518" ht="15.75" customHeight="1">
      <c r="A518" s="1321"/>
      <c r="B518" s="31"/>
      <c r="C518" s="31"/>
      <c r="D518" s="2"/>
      <c r="E518" s="11"/>
      <c r="F518" s="11"/>
      <c r="G518" s="2"/>
      <c r="H518" s="2"/>
      <c r="I518" s="2"/>
      <c r="J518" s="2"/>
      <c r="K518" s="11"/>
      <c r="L518" s="11"/>
      <c r="M518" s="11"/>
      <c r="N518" s="11"/>
      <c r="O518" s="2"/>
      <c r="P518" s="2"/>
      <c r="Q518" s="629"/>
      <c r="R518" s="2"/>
      <c r="S518" s="2"/>
      <c r="T518" s="2"/>
      <c r="U518" s="11"/>
      <c r="V518" s="11"/>
      <c r="W518" s="2"/>
      <c r="X518" s="1322"/>
      <c r="Y518" s="2"/>
      <c r="Z518" s="2"/>
      <c r="AA518" s="2"/>
      <c r="AB518" s="2"/>
      <c r="AC518" s="2"/>
      <c r="AD518" s="2"/>
      <c r="AE518" s="2"/>
      <c r="AF518" s="2"/>
      <c r="AG518" s="2"/>
      <c r="AH518" s="2"/>
      <c r="AI518" s="2"/>
      <c r="AJ518" s="2"/>
      <c r="AK518" s="2"/>
    </row>
    <row r="519" ht="15.75" customHeight="1">
      <c r="A519" s="1321"/>
      <c r="B519" s="31"/>
      <c r="C519" s="31"/>
      <c r="D519" s="2"/>
      <c r="E519" s="11"/>
      <c r="F519" s="11"/>
      <c r="G519" s="2"/>
      <c r="H519" s="2"/>
      <c r="I519" s="2"/>
      <c r="J519" s="2"/>
      <c r="K519" s="11"/>
      <c r="L519" s="11"/>
      <c r="M519" s="11"/>
      <c r="N519" s="11"/>
      <c r="O519" s="2"/>
      <c r="P519" s="2"/>
      <c r="Q519" s="629"/>
      <c r="R519" s="2"/>
      <c r="S519" s="2"/>
      <c r="T519" s="2"/>
      <c r="U519" s="11"/>
      <c r="V519" s="11"/>
      <c r="W519" s="2"/>
      <c r="X519" s="1322"/>
      <c r="Y519" s="2"/>
      <c r="Z519" s="2"/>
      <c r="AA519" s="2"/>
      <c r="AB519" s="2"/>
      <c r="AC519" s="2"/>
      <c r="AD519" s="2"/>
      <c r="AE519" s="2"/>
      <c r="AF519" s="2"/>
      <c r="AG519" s="2"/>
      <c r="AH519" s="2"/>
      <c r="AI519" s="2"/>
      <c r="AJ519" s="2"/>
      <c r="AK519" s="2"/>
    </row>
    <row r="520" ht="15.75" customHeight="1">
      <c r="A520" s="1321"/>
      <c r="B520" s="31"/>
      <c r="C520" s="31"/>
      <c r="D520" s="2"/>
      <c r="E520" s="11"/>
      <c r="F520" s="11"/>
      <c r="G520" s="2"/>
      <c r="H520" s="2"/>
      <c r="I520" s="2"/>
      <c r="J520" s="2"/>
      <c r="K520" s="11"/>
      <c r="L520" s="11"/>
      <c r="M520" s="11"/>
      <c r="N520" s="11"/>
      <c r="O520" s="2"/>
      <c r="P520" s="2"/>
      <c r="Q520" s="629"/>
      <c r="R520" s="2"/>
      <c r="S520" s="2"/>
      <c r="T520" s="2"/>
      <c r="U520" s="11"/>
      <c r="V520" s="11"/>
      <c r="W520" s="2"/>
      <c r="X520" s="1322"/>
      <c r="Y520" s="2"/>
      <c r="Z520" s="2"/>
      <c r="AA520" s="2"/>
      <c r="AB520" s="2"/>
      <c r="AC520" s="2"/>
      <c r="AD520" s="2"/>
      <c r="AE520" s="2"/>
      <c r="AF520" s="2"/>
      <c r="AG520" s="2"/>
      <c r="AH520" s="2"/>
      <c r="AI520" s="2"/>
      <c r="AJ520" s="2"/>
      <c r="AK520" s="2"/>
    </row>
    <row r="521" ht="15.75" customHeight="1">
      <c r="A521" s="1321"/>
      <c r="B521" s="31"/>
      <c r="C521" s="31"/>
      <c r="D521" s="2"/>
      <c r="E521" s="11"/>
      <c r="F521" s="11"/>
      <c r="G521" s="2"/>
      <c r="H521" s="2"/>
      <c r="I521" s="2"/>
      <c r="J521" s="2"/>
      <c r="K521" s="11"/>
      <c r="L521" s="11"/>
      <c r="M521" s="11"/>
      <c r="N521" s="11"/>
      <c r="O521" s="2"/>
      <c r="P521" s="2"/>
      <c r="Q521" s="629"/>
      <c r="R521" s="2"/>
      <c r="S521" s="2"/>
      <c r="T521" s="2"/>
      <c r="U521" s="11"/>
      <c r="V521" s="11"/>
      <c r="W521" s="2"/>
      <c r="X521" s="1322"/>
      <c r="Y521" s="2"/>
      <c r="Z521" s="2"/>
      <c r="AA521" s="2"/>
      <c r="AB521" s="2"/>
      <c r="AC521" s="2"/>
      <c r="AD521" s="2"/>
      <c r="AE521" s="2"/>
      <c r="AF521" s="2"/>
      <c r="AG521" s="2"/>
      <c r="AH521" s="2"/>
      <c r="AI521" s="2"/>
      <c r="AJ521" s="2"/>
      <c r="AK521" s="2"/>
    </row>
    <row r="522" ht="15.75" customHeight="1">
      <c r="A522" s="1321"/>
      <c r="B522" s="31"/>
      <c r="C522" s="31"/>
      <c r="D522" s="2"/>
      <c r="E522" s="11"/>
      <c r="F522" s="11"/>
      <c r="G522" s="2"/>
      <c r="H522" s="2"/>
      <c r="I522" s="2"/>
      <c r="J522" s="2"/>
      <c r="K522" s="11"/>
      <c r="L522" s="11"/>
      <c r="M522" s="11"/>
      <c r="N522" s="11"/>
      <c r="O522" s="2"/>
      <c r="P522" s="2"/>
      <c r="Q522" s="629"/>
      <c r="R522" s="2"/>
      <c r="S522" s="2"/>
      <c r="T522" s="2"/>
      <c r="U522" s="11"/>
      <c r="V522" s="11"/>
      <c r="W522" s="2"/>
      <c r="X522" s="1322"/>
      <c r="Y522" s="2"/>
      <c r="Z522" s="2"/>
      <c r="AA522" s="2"/>
      <c r="AB522" s="2"/>
      <c r="AC522" s="2"/>
      <c r="AD522" s="2"/>
      <c r="AE522" s="2"/>
      <c r="AF522" s="2"/>
      <c r="AG522" s="2"/>
      <c r="AH522" s="2"/>
      <c r="AI522" s="2"/>
      <c r="AJ522" s="2"/>
      <c r="AK522" s="2"/>
    </row>
    <row r="523" ht="15.75" customHeight="1">
      <c r="A523" s="1321"/>
      <c r="B523" s="31"/>
      <c r="C523" s="31"/>
      <c r="D523" s="2"/>
      <c r="E523" s="11"/>
      <c r="F523" s="11"/>
      <c r="G523" s="2"/>
      <c r="H523" s="2"/>
      <c r="I523" s="2"/>
      <c r="J523" s="2"/>
      <c r="K523" s="11"/>
      <c r="L523" s="11"/>
      <c r="M523" s="11"/>
      <c r="N523" s="11"/>
      <c r="O523" s="2"/>
      <c r="P523" s="2"/>
      <c r="Q523" s="629"/>
      <c r="R523" s="2"/>
      <c r="S523" s="2"/>
      <c r="T523" s="2"/>
      <c r="U523" s="11"/>
      <c r="V523" s="11"/>
      <c r="W523" s="2"/>
      <c r="X523" s="1322"/>
      <c r="Y523" s="2"/>
      <c r="Z523" s="2"/>
      <c r="AA523" s="2"/>
      <c r="AB523" s="2"/>
      <c r="AC523" s="2"/>
      <c r="AD523" s="2"/>
      <c r="AE523" s="2"/>
      <c r="AF523" s="2"/>
      <c r="AG523" s="2"/>
      <c r="AH523" s="2"/>
      <c r="AI523" s="2"/>
      <c r="AJ523" s="2"/>
      <c r="AK523" s="2"/>
    </row>
    <row r="524" ht="15.75" customHeight="1">
      <c r="A524" s="1321"/>
      <c r="B524" s="31"/>
      <c r="C524" s="31"/>
      <c r="D524" s="2"/>
      <c r="E524" s="11"/>
      <c r="F524" s="11"/>
      <c r="G524" s="2"/>
      <c r="H524" s="2"/>
      <c r="I524" s="2"/>
      <c r="J524" s="2"/>
      <c r="K524" s="11"/>
      <c r="L524" s="11"/>
      <c r="M524" s="11"/>
      <c r="N524" s="11"/>
      <c r="O524" s="2"/>
      <c r="P524" s="2"/>
      <c r="Q524" s="629"/>
      <c r="R524" s="2"/>
      <c r="S524" s="2"/>
      <c r="T524" s="2"/>
      <c r="U524" s="11"/>
      <c r="V524" s="11"/>
      <c r="W524" s="2"/>
      <c r="X524" s="1322"/>
      <c r="Y524" s="2"/>
      <c r="Z524" s="2"/>
      <c r="AA524" s="2"/>
      <c r="AB524" s="2"/>
      <c r="AC524" s="2"/>
      <c r="AD524" s="2"/>
      <c r="AE524" s="2"/>
      <c r="AF524" s="2"/>
      <c r="AG524" s="2"/>
      <c r="AH524" s="2"/>
      <c r="AI524" s="2"/>
      <c r="AJ524" s="2"/>
      <c r="AK524" s="2"/>
    </row>
    <row r="525" ht="15.75" customHeight="1">
      <c r="A525" s="1321"/>
      <c r="B525" s="31"/>
      <c r="C525" s="31"/>
      <c r="D525" s="2"/>
      <c r="E525" s="11"/>
      <c r="F525" s="11"/>
      <c r="G525" s="2"/>
      <c r="H525" s="2"/>
      <c r="I525" s="2"/>
      <c r="J525" s="2"/>
      <c r="K525" s="11"/>
      <c r="L525" s="11"/>
      <c r="M525" s="11"/>
      <c r="N525" s="11"/>
      <c r="O525" s="2"/>
      <c r="P525" s="2"/>
      <c r="Q525" s="629"/>
      <c r="R525" s="2"/>
      <c r="S525" s="2"/>
      <c r="T525" s="2"/>
      <c r="U525" s="11"/>
      <c r="V525" s="11"/>
      <c r="W525" s="2"/>
      <c r="X525" s="1322"/>
      <c r="Y525" s="2"/>
      <c r="Z525" s="2"/>
      <c r="AA525" s="2"/>
      <c r="AB525" s="2"/>
      <c r="AC525" s="2"/>
      <c r="AD525" s="2"/>
      <c r="AE525" s="2"/>
      <c r="AF525" s="2"/>
      <c r="AG525" s="2"/>
      <c r="AH525" s="2"/>
      <c r="AI525" s="2"/>
      <c r="AJ525" s="2"/>
      <c r="AK525" s="2"/>
    </row>
    <row r="526" ht="15.75" customHeight="1">
      <c r="A526" s="1321"/>
      <c r="B526" s="31"/>
      <c r="C526" s="31"/>
      <c r="D526" s="2"/>
      <c r="E526" s="11"/>
      <c r="F526" s="11"/>
      <c r="G526" s="2"/>
      <c r="H526" s="2"/>
      <c r="I526" s="2"/>
      <c r="J526" s="2"/>
      <c r="K526" s="11"/>
      <c r="L526" s="11"/>
      <c r="M526" s="11"/>
      <c r="N526" s="11"/>
      <c r="O526" s="2"/>
      <c r="P526" s="2"/>
      <c r="Q526" s="629"/>
      <c r="R526" s="2"/>
      <c r="S526" s="2"/>
      <c r="T526" s="2"/>
      <c r="U526" s="11"/>
      <c r="V526" s="11"/>
      <c r="W526" s="2"/>
      <c r="X526" s="1322"/>
      <c r="Y526" s="2"/>
      <c r="Z526" s="2"/>
      <c r="AA526" s="2"/>
      <c r="AB526" s="2"/>
      <c r="AC526" s="2"/>
      <c r="AD526" s="2"/>
      <c r="AE526" s="2"/>
      <c r="AF526" s="2"/>
      <c r="AG526" s="2"/>
      <c r="AH526" s="2"/>
      <c r="AI526" s="2"/>
      <c r="AJ526" s="2"/>
      <c r="AK526" s="2"/>
    </row>
    <row r="527" ht="15.75" customHeight="1">
      <c r="A527" s="1321"/>
      <c r="B527" s="31"/>
      <c r="C527" s="31"/>
      <c r="D527" s="2"/>
      <c r="E527" s="11"/>
      <c r="F527" s="11"/>
      <c r="G527" s="2"/>
      <c r="H527" s="2"/>
      <c r="I527" s="2"/>
      <c r="J527" s="2"/>
      <c r="K527" s="11"/>
      <c r="L527" s="11"/>
      <c r="M527" s="11"/>
      <c r="N527" s="11"/>
      <c r="O527" s="2"/>
      <c r="P527" s="2"/>
      <c r="Q527" s="629"/>
      <c r="R527" s="2"/>
      <c r="S527" s="2"/>
      <c r="T527" s="2"/>
      <c r="U527" s="11"/>
      <c r="V527" s="11"/>
      <c r="W527" s="2"/>
      <c r="X527" s="1322"/>
      <c r="Y527" s="2"/>
      <c r="Z527" s="2"/>
      <c r="AA527" s="2"/>
      <c r="AB527" s="2"/>
      <c r="AC527" s="2"/>
      <c r="AD527" s="2"/>
      <c r="AE527" s="2"/>
      <c r="AF527" s="2"/>
      <c r="AG527" s="2"/>
      <c r="AH527" s="2"/>
      <c r="AI527" s="2"/>
      <c r="AJ527" s="2"/>
      <c r="AK527" s="2"/>
    </row>
    <row r="528" ht="15.75" customHeight="1">
      <c r="A528" s="1321"/>
      <c r="B528" s="31"/>
      <c r="C528" s="31"/>
      <c r="D528" s="2"/>
      <c r="E528" s="11"/>
      <c r="F528" s="11"/>
      <c r="G528" s="2"/>
      <c r="H528" s="2"/>
      <c r="I528" s="2"/>
      <c r="J528" s="2"/>
      <c r="K528" s="11"/>
      <c r="L528" s="11"/>
      <c r="M528" s="11"/>
      <c r="N528" s="11"/>
      <c r="O528" s="2"/>
      <c r="P528" s="2"/>
      <c r="Q528" s="629"/>
      <c r="R528" s="2"/>
      <c r="S528" s="2"/>
      <c r="T528" s="2"/>
      <c r="U528" s="11"/>
      <c r="V528" s="11"/>
      <c r="W528" s="2"/>
      <c r="X528" s="1322"/>
      <c r="Y528" s="2"/>
      <c r="Z528" s="2"/>
      <c r="AA528" s="2"/>
      <c r="AB528" s="2"/>
      <c r="AC528" s="2"/>
      <c r="AD528" s="2"/>
      <c r="AE528" s="2"/>
      <c r="AF528" s="2"/>
      <c r="AG528" s="2"/>
      <c r="AH528" s="2"/>
      <c r="AI528" s="2"/>
      <c r="AJ528" s="2"/>
      <c r="AK528" s="2"/>
    </row>
    <row r="529" ht="15.75" customHeight="1">
      <c r="A529" s="1321"/>
      <c r="B529" s="31"/>
      <c r="C529" s="31"/>
      <c r="D529" s="2"/>
      <c r="E529" s="11"/>
      <c r="F529" s="11"/>
      <c r="G529" s="2"/>
      <c r="H529" s="2"/>
      <c r="I529" s="2"/>
      <c r="J529" s="2"/>
      <c r="K529" s="11"/>
      <c r="L529" s="11"/>
      <c r="M529" s="11"/>
      <c r="N529" s="11"/>
      <c r="O529" s="2"/>
      <c r="P529" s="2"/>
      <c r="Q529" s="629"/>
      <c r="R529" s="2"/>
      <c r="S529" s="2"/>
      <c r="T529" s="2"/>
      <c r="U529" s="11"/>
      <c r="V529" s="11"/>
      <c r="W529" s="2"/>
      <c r="X529" s="1322"/>
      <c r="Y529" s="2"/>
      <c r="Z529" s="2"/>
      <c r="AA529" s="2"/>
      <c r="AB529" s="2"/>
      <c r="AC529" s="2"/>
      <c r="AD529" s="2"/>
      <c r="AE529" s="2"/>
      <c r="AF529" s="2"/>
      <c r="AG529" s="2"/>
      <c r="AH529" s="2"/>
      <c r="AI529" s="2"/>
      <c r="AJ529" s="2"/>
      <c r="AK529" s="2"/>
    </row>
    <row r="530" ht="15.75" customHeight="1">
      <c r="A530" s="1321"/>
      <c r="B530" s="31"/>
      <c r="C530" s="31"/>
      <c r="D530" s="2"/>
      <c r="E530" s="11"/>
      <c r="F530" s="11"/>
      <c r="G530" s="2"/>
      <c r="H530" s="2"/>
      <c r="I530" s="2"/>
      <c r="J530" s="2"/>
      <c r="K530" s="11"/>
      <c r="L530" s="11"/>
      <c r="M530" s="11"/>
      <c r="N530" s="11"/>
      <c r="O530" s="2"/>
      <c r="P530" s="2"/>
      <c r="Q530" s="629"/>
      <c r="R530" s="2"/>
      <c r="S530" s="2"/>
      <c r="T530" s="2"/>
      <c r="U530" s="11"/>
      <c r="V530" s="11"/>
      <c r="W530" s="2"/>
      <c r="X530" s="1322"/>
      <c r="Y530" s="2"/>
      <c r="Z530" s="2"/>
      <c r="AA530" s="2"/>
      <c r="AB530" s="2"/>
      <c r="AC530" s="2"/>
      <c r="AD530" s="2"/>
      <c r="AE530" s="2"/>
      <c r="AF530" s="2"/>
      <c r="AG530" s="2"/>
      <c r="AH530" s="2"/>
      <c r="AI530" s="2"/>
      <c r="AJ530" s="2"/>
      <c r="AK530" s="2"/>
    </row>
    <row r="531" ht="15.75" customHeight="1">
      <c r="A531" s="1321"/>
      <c r="B531" s="31"/>
      <c r="C531" s="31"/>
      <c r="D531" s="2"/>
      <c r="E531" s="11"/>
      <c r="F531" s="11"/>
      <c r="G531" s="2"/>
      <c r="H531" s="2"/>
      <c r="I531" s="2"/>
      <c r="J531" s="2"/>
      <c r="K531" s="11"/>
      <c r="L531" s="11"/>
      <c r="M531" s="11"/>
      <c r="N531" s="11"/>
      <c r="O531" s="2"/>
      <c r="P531" s="2"/>
      <c r="Q531" s="629"/>
      <c r="R531" s="2"/>
      <c r="S531" s="2"/>
      <c r="T531" s="2"/>
      <c r="U531" s="11"/>
      <c r="V531" s="11"/>
      <c r="W531" s="2"/>
      <c r="X531" s="1322"/>
      <c r="Y531" s="2"/>
      <c r="Z531" s="2"/>
      <c r="AA531" s="2"/>
      <c r="AB531" s="2"/>
      <c r="AC531" s="2"/>
      <c r="AD531" s="2"/>
      <c r="AE531" s="2"/>
      <c r="AF531" s="2"/>
      <c r="AG531" s="2"/>
      <c r="AH531" s="2"/>
      <c r="AI531" s="2"/>
      <c r="AJ531" s="2"/>
      <c r="AK531" s="2"/>
    </row>
    <row r="532" ht="15.75" customHeight="1">
      <c r="A532" s="1321"/>
      <c r="B532" s="31"/>
      <c r="C532" s="31"/>
      <c r="D532" s="2"/>
      <c r="E532" s="11"/>
      <c r="F532" s="11"/>
      <c r="G532" s="2"/>
      <c r="H532" s="2"/>
      <c r="I532" s="2"/>
      <c r="J532" s="2"/>
      <c r="K532" s="11"/>
      <c r="L532" s="11"/>
      <c r="M532" s="11"/>
      <c r="N532" s="11"/>
      <c r="O532" s="2"/>
      <c r="P532" s="2"/>
      <c r="Q532" s="629"/>
      <c r="R532" s="2"/>
      <c r="S532" s="2"/>
      <c r="T532" s="2"/>
      <c r="U532" s="11"/>
      <c r="V532" s="11"/>
      <c r="W532" s="2"/>
      <c r="X532" s="1322"/>
      <c r="Y532" s="2"/>
      <c r="Z532" s="2"/>
      <c r="AA532" s="2"/>
      <c r="AB532" s="2"/>
      <c r="AC532" s="2"/>
      <c r="AD532" s="2"/>
      <c r="AE532" s="2"/>
      <c r="AF532" s="2"/>
      <c r="AG532" s="2"/>
      <c r="AH532" s="2"/>
      <c r="AI532" s="2"/>
      <c r="AJ532" s="2"/>
      <c r="AK532" s="2"/>
    </row>
    <row r="533" ht="15.75" customHeight="1">
      <c r="A533" s="1321"/>
      <c r="B533" s="31"/>
      <c r="C533" s="31"/>
      <c r="D533" s="2"/>
      <c r="E533" s="11"/>
      <c r="F533" s="11"/>
      <c r="G533" s="2"/>
      <c r="H533" s="2"/>
      <c r="I533" s="2"/>
      <c r="J533" s="2"/>
      <c r="K533" s="11"/>
      <c r="L533" s="11"/>
      <c r="M533" s="11"/>
      <c r="N533" s="11"/>
      <c r="O533" s="2"/>
      <c r="P533" s="2"/>
      <c r="Q533" s="629"/>
      <c r="R533" s="2"/>
      <c r="S533" s="2"/>
      <c r="T533" s="2"/>
      <c r="U533" s="11"/>
      <c r="V533" s="11"/>
      <c r="W533" s="2"/>
      <c r="X533" s="1322"/>
      <c r="Y533" s="2"/>
      <c r="Z533" s="2"/>
      <c r="AA533" s="2"/>
      <c r="AB533" s="2"/>
      <c r="AC533" s="2"/>
      <c r="AD533" s="2"/>
      <c r="AE533" s="2"/>
      <c r="AF533" s="2"/>
      <c r="AG533" s="2"/>
      <c r="AH533" s="2"/>
      <c r="AI533" s="2"/>
      <c r="AJ533" s="2"/>
      <c r="AK533" s="2"/>
    </row>
    <row r="534" ht="15.75" customHeight="1">
      <c r="A534" s="1321"/>
      <c r="B534" s="31"/>
      <c r="C534" s="31"/>
      <c r="D534" s="2"/>
      <c r="E534" s="11"/>
      <c r="F534" s="11"/>
      <c r="G534" s="2"/>
      <c r="H534" s="2"/>
      <c r="I534" s="2"/>
      <c r="J534" s="2"/>
      <c r="K534" s="11"/>
      <c r="L534" s="11"/>
      <c r="M534" s="11"/>
      <c r="N534" s="11"/>
      <c r="O534" s="2"/>
      <c r="P534" s="2"/>
      <c r="Q534" s="629"/>
      <c r="R534" s="2"/>
      <c r="S534" s="2"/>
      <c r="T534" s="2"/>
      <c r="U534" s="11"/>
      <c r="V534" s="11"/>
      <c r="W534" s="2"/>
      <c r="X534" s="1322"/>
      <c r="Y534" s="2"/>
      <c r="Z534" s="2"/>
      <c r="AA534" s="2"/>
      <c r="AB534" s="2"/>
      <c r="AC534" s="2"/>
      <c r="AD534" s="2"/>
      <c r="AE534" s="2"/>
      <c r="AF534" s="2"/>
      <c r="AG534" s="2"/>
      <c r="AH534" s="2"/>
      <c r="AI534" s="2"/>
      <c r="AJ534" s="2"/>
      <c r="AK534" s="2"/>
    </row>
    <row r="535" ht="15.75" customHeight="1">
      <c r="A535" s="1321"/>
      <c r="B535" s="31"/>
      <c r="C535" s="31"/>
      <c r="D535" s="2"/>
      <c r="E535" s="11"/>
      <c r="F535" s="11"/>
      <c r="G535" s="2"/>
      <c r="H535" s="2"/>
      <c r="I535" s="2"/>
      <c r="J535" s="2"/>
      <c r="K535" s="11"/>
      <c r="L535" s="11"/>
      <c r="M535" s="11"/>
      <c r="N535" s="11"/>
      <c r="O535" s="2"/>
      <c r="P535" s="2"/>
      <c r="Q535" s="629"/>
      <c r="R535" s="2"/>
      <c r="S535" s="2"/>
      <c r="T535" s="2"/>
      <c r="U535" s="11"/>
      <c r="V535" s="11"/>
      <c r="W535" s="2"/>
      <c r="X535" s="1322"/>
      <c r="Y535" s="2"/>
      <c r="Z535" s="2"/>
      <c r="AA535" s="2"/>
      <c r="AB535" s="2"/>
      <c r="AC535" s="2"/>
      <c r="AD535" s="2"/>
      <c r="AE535" s="2"/>
      <c r="AF535" s="2"/>
      <c r="AG535" s="2"/>
      <c r="AH535" s="2"/>
      <c r="AI535" s="2"/>
      <c r="AJ535" s="2"/>
      <c r="AK535" s="2"/>
    </row>
    <row r="536" ht="15.75" customHeight="1">
      <c r="A536" s="1321"/>
      <c r="B536" s="31"/>
      <c r="C536" s="31"/>
      <c r="D536" s="2"/>
      <c r="E536" s="11"/>
      <c r="F536" s="11"/>
      <c r="G536" s="2"/>
      <c r="H536" s="2"/>
      <c r="I536" s="2"/>
      <c r="J536" s="2"/>
      <c r="K536" s="11"/>
      <c r="L536" s="11"/>
      <c r="M536" s="11"/>
      <c r="N536" s="11"/>
      <c r="O536" s="2"/>
      <c r="P536" s="2"/>
      <c r="Q536" s="629"/>
      <c r="R536" s="2"/>
      <c r="S536" s="2"/>
      <c r="T536" s="2"/>
      <c r="U536" s="11"/>
      <c r="V536" s="11"/>
      <c r="W536" s="2"/>
      <c r="X536" s="1322"/>
      <c r="Y536" s="2"/>
      <c r="Z536" s="2"/>
      <c r="AA536" s="2"/>
      <c r="AB536" s="2"/>
      <c r="AC536" s="2"/>
      <c r="AD536" s="2"/>
      <c r="AE536" s="2"/>
      <c r="AF536" s="2"/>
      <c r="AG536" s="2"/>
      <c r="AH536" s="2"/>
      <c r="AI536" s="2"/>
      <c r="AJ536" s="2"/>
      <c r="AK536" s="2"/>
    </row>
    <row r="537" ht="15.75" customHeight="1">
      <c r="A537" s="1321"/>
      <c r="B537" s="31"/>
      <c r="C537" s="31"/>
      <c r="D537" s="2"/>
      <c r="E537" s="11"/>
      <c r="F537" s="11"/>
      <c r="G537" s="2"/>
      <c r="H537" s="2"/>
      <c r="I537" s="2"/>
      <c r="J537" s="2"/>
      <c r="K537" s="11"/>
      <c r="L537" s="11"/>
      <c r="M537" s="11"/>
      <c r="N537" s="11"/>
      <c r="O537" s="2"/>
      <c r="P537" s="2"/>
      <c r="Q537" s="629"/>
      <c r="R537" s="2"/>
      <c r="S537" s="2"/>
      <c r="T537" s="2"/>
      <c r="U537" s="11"/>
      <c r="V537" s="11"/>
      <c r="W537" s="2"/>
      <c r="X537" s="1322"/>
      <c r="Y537" s="2"/>
      <c r="Z537" s="2"/>
      <c r="AA537" s="2"/>
      <c r="AB537" s="2"/>
      <c r="AC537" s="2"/>
      <c r="AD537" s="2"/>
      <c r="AE537" s="2"/>
      <c r="AF537" s="2"/>
      <c r="AG537" s="2"/>
      <c r="AH537" s="2"/>
      <c r="AI537" s="2"/>
      <c r="AJ537" s="2"/>
      <c r="AK537" s="2"/>
    </row>
    <row r="538" ht="15.75" customHeight="1">
      <c r="A538" s="1321"/>
      <c r="B538" s="31"/>
      <c r="C538" s="31"/>
      <c r="D538" s="2"/>
      <c r="E538" s="11"/>
      <c r="F538" s="11"/>
      <c r="G538" s="2"/>
      <c r="H538" s="2"/>
      <c r="I538" s="2"/>
      <c r="J538" s="2"/>
      <c r="K538" s="11"/>
      <c r="L538" s="11"/>
      <c r="M538" s="11"/>
      <c r="N538" s="11"/>
      <c r="O538" s="2"/>
      <c r="P538" s="2"/>
      <c r="Q538" s="629"/>
      <c r="R538" s="2"/>
      <c r="S538" s="2"/>
      <c r="T538" s="2"/>
      <c r="U538" s="11"/>
      <c r="V538" s="11"/>
      <c r="W538" s="2"/>
      <c r="X538" s="1322"/>
      <c r="Y538" s="2"/>
      <c r="Z538" s="2"/>
      <c r="AA538" s="2"/>
      <c r="AB538" s="2"/>
      <c r="AC538" s="2"/>
      <c r="AD538" s="2"/>
      <c r="AE538" s="2"/>
      <c r="AF538" s="2"/>
      <c r="AG538" s="2"/>
      <c r="AH538" s="2"/>
      <c r="AI538" s="2"/>
      <c r="AJ538" s="2"/>
      <c r="AK538" s="2"/>
    </row>
    <row r="539" ht="15.75" customHeight="1">
      <c r="A539" s="1321"/>
      <c r="B539" s="31"/>
      <c r="C539" s="31"/>
      <c r="D539" s="2"/>
      <c r="E539" s="11"/>
      <c r="F539" s="11"/>
      <c r="G539" s="2"/>
      <c r="H539" s="2"/>
      <c r="I539" s="2"/>
      <c r="J539" s="2"/>
      <c r="K539" s="11"/>
      <c r="L539" s="11"/>
      <c r="M539" s="11"/>
      <c r="N539" s="11"/>
      <c r="O539" s="2"/>
      <c r="P539" s="2"/>
      <c r="Q539" s="629"/>
      <c r="R539" s="2"/>
      <c r="S539" s="2"/>
      <c r="T539" s="2"/>
      <c r="U539" s="11"/>
      <c r="V539" s="11"/>
      <c r="W539" s="2"/>
      <c r="X539" s="1322"/>
      <c r="Y539" s="2"/>
      <c r="Z539" s="2"/>
      <c r="AA539" s="2"/>
      <c r="AB539" s="2"/>
      <c r="AC539" s="2"/>
      <c r="AD539" s="2"/>
      <c r="AE539" s="2"/>
      <c r="AF539" s="2"/>
      <c r="AG539" s="2"/>
      <c r="AH539" s="2"/>
      <c r="AI539" s="2"/>
      <c r="AJ539" s="2"/>
      <c r="AK539" s="2"/>
    </row>
    <row r="540" ht="15.75" customHeight="1">
      <c r="A540" s="1321"/>
      <c r="B540" s="31"/>
      <c r="C540" s="31"/>
      <c r="D540" s="2"/>
      <c r="E540" s="11"/>
      <c r="F540" s="11"/>
      <c r="G540" s="2"/>
      <c r="H540" s="2"/>
      <c r="I540" s="2"/>
      <c r="J540" s="2"/>
      <c r="K540" s="11"/>
      <c r="L540" s="11"/>
      <c r="M540" s="11"/>
      <c r="N540" s="11"/>
      <c r="O540" s="2"/>
      <c r="P540" s="2"/>
      <c r="Q540" s="629"/>
      <c r="R540" s="2"/>
      <c r="S540" s="2"/>
      <c r="T540" s="2"/>
      <c r="U540" s="11"/>
      <c r="V540" s="11"/>
      <c r="W540" s="2"/>
      <c r="X540" s="1322"/>
      <c r="Y540" s="2"/>
      <c r="Z540" s="2"/>
      <c r="AA540" s="2"/>
      <c r="AB540" s="2"/>
      <c r="AC540" s="2"/>
      <c r="AD540" s="2"/>
      <c r="AE540" s="2"/>
      <c r="AF540" s="2"/>
      <c r="AG540" s="2"/>
      <c r="AH540" s="2"/>
      <c r="AI540" s="2"/>
      <c r="AJ540" s="2"/>
      <c r="AK540" s="2"/>
    </row>
    <row r="541" ht="15.75" customHeight="1">
      <c r="A541" s="1321"/>
      <c r="B541" s="31"/>
      <c r="C541" s="31"/>
      <c r="D541" s="2"/>
      <c r="E541" s="11"/>
      <c r="F541" s="11"/>
      <c r="G541" s="2"/>
      <c r="H541" s="2"/>
      <c r="I541" s="2"/>
      <c r="J541" s="2"/>
      <c r="K541" s="11"/>
      <c r="L541" s="11"/>
      <c r="M541" s="11"/>
      <c r="N541" s="11"/>
      <c r="O541" s="2"/>
      <c r="P541" s="2"/>
      <c r="Q541" s="629"/>
      <c r="R541" s="2"/>
      <c r="S541" s="2"/>
      <c r="T541" s="2"/>
      <c r="U541" s="11"/>
      <c r="V541" s="11"/>
      <c r="W541" s="2"/>
      <c r="X541" s="1322"/>
      <c r="Y541" s="2"/>
      <c r="Z541" s="2"/>
      <c r="AA541" s="2"/>
      <c r="AB541" s="2"/>
      <c r="AC541" s="2"/>
      <c r="AD541" s="2"/>
      <c r="AE541" s="2"/>
      <c r="AF541" s="2"/>
      <c r="AG541" s="2"/>
      <c r="AH541" s="2"/>
      <c r="AI541" s="2"/>
      <c r="AJ541" s="2"/>
      <c r="AK541" s="2"/>
    </row>
    <row r="542" ht="15.75" customHeight="1">
      <c r="A542" s="1321"/>
      <c r="B542" s="31"/>
      <c r="C542" s="31"/>
      <c r="D542" s="2"/>
      <c r="E542" s="11"/>
      <c r="F542" s="11"/>
      <c r="G542" s="2"/>
      <c r="H542" s="2"/>
      <c r="I542" s="2"/>
      <c r="J542" s="2"/>
      <c r="K542" s="11"/>
      <c r="L542" s="11"/>
      <c r="M542" s="11"/>
      <c r="N542" s="11"/>
      <c r="O542" s="2"/>
      <c r="P542" s="2"/>
      <c r="Q542" s="629"/>
      <c r="R542" s="2"/>
      <c r="S542" s="2"/>
      <c r="T542" s="2"/>
      <c r="U542" s="11"/>
      <c r="V542" s="11"/>
      <c r="W542" s="2"/>
      <c r="X542" s="1322"/>
      <c r="Y542" s="2"/>
      <c r="Z542" s="2"/>
      <c r="AA542" s="2"/>
      <c r="AB542" s="2"/>
      <c r="AC542" s="2"/>
      <c r="AD542" s="2"/>
      <c r="AE542" s="2"/>
      <c r="AF542" s="2"/>
      <c r="AG542" s="2"/>
      <c r="AH542" s="2"/>
      <c r="AI542" s="2"/>
      <c r="AJ542" s="2"/>
      <c r="AK542" s="2"/>
    </row>
    <row r="543" ht="15.75" customHeight="1">
      <c r="A543" s="1321"/>
      <c r="B543" s="31"/>
      <c r="C543" s="31"/>
      <c r="D543" s="2"/>
      <c r="E543" s="11"/>
      <c r="F543" s="11"/>
      <c r="G543" s="2"/>
      <c r="H543" s="2"/>
      <c r="I543" s="2"/>
      <c r="J543" s="2"/>
      <c r="K543" s="11"/>
      <c r="L543" s="11"/>
      <c r="M543" s="11"/>
      <c r="N543" s="11"/>
      <c r="O543" s="2"/>
      <c r="P543" s="2"/>
      <c r="Q543" s="629"/>
      <c r="R543" s="2"/>
      <c r="S543" s="2"/>
      <c r="T543" s="2"/>
      <c r="U543" s="11"/>
      <c r="V543" s="11"/>
      <c r="W543" s="2"/>
      <c r="X543" s="1322"/>
      <c r="Y543" s="2"/>
      <c r="Z543" s="2"/>
      <c r="AA543" s="2"/>
      <c r="AB543" s="2"/>
      <c r="AC543" s="2"/>
      <c r="AD543" s="2"/>
      <c r="AE543" s="2"/>
      <c r="AF543" s="2"/>
      <c r="AG543" s="2"/>
      <c r="AH543" s="2"/>
      <c r="AI543" s="2"/>
      <c r="AJ543" s="2"/>
      <c r="AK543" s="2"/>
    </row>
    <row r="544" ht="15.75" customHeight="1">
      <c r="A544" s="1321"/>
      <c r="B544" s="31"/>
      <c r="C544" s="31"/>
      <c r="D544" s="2"/>
      <c r="E544" s="11"/>
      <c r="F544" s="11"/>
      <c r="G544" s="2"/>
      <c r="H544" s="2"/>
      <c r="I544" s="2"/>
      <c r="J544" s="2"/>
      <c r="K544" s="11"/>
      <c r="L544" s="11"/>
      <c r="M544" s="11"/>
      <c r="N544" s="11"/>
      <c r="O544" s="2"/>
      <c r="P544" s="2"/>
      <c r="Q544" s="629"/>
      <c r="R544" s="2"/>
      <c r="S544" s="2"/>
      <c r="T544" s="2"/>
      <c r="U544" s="11"/>
      <c r="V544" s="11"/>
      <c r="W544" s="2"/>
      <c r="X544" s="1322"/>
      <c r="Y544" s="2"/>
      <c r="Z544" s="2"/>
      <c r="AA544" s="2"/>
      <c r="AB544" s="2"/>
      <c r="AC544" s="2"/>
      <c r="AD544" s="2"/>
      <c r="AE544" s="2"/>
      <c r="AF544" s="2"/>
      <c r="AG544" s="2"/>
      <c r="AH544" s="2"/>
      <c r="AI544" s="2"/>
      <c r="AJ544" s="2"/>
      <c r="AK544" s="2"/>
    </row>
    <row r="545" ht="15.75" customHeight="1">
      <c r="A545" s="1321"/>
      <c r="B545" s="31"/>
      <c r="C545" s="31"/>
      <c r="D545" s="2"/>
      <c r="E545" s="11"/>
      <c r="F545" s="11"/>
      <c r="G545" s="2"/>
      <c r="H545" s="2"/>
      <c r="I545" s="2"/>
      <c r="J545" s="2"/>
      <c r="K545" s="11"/>
      <c r="L545" s="11"/>
      <c r="M545" s="11"/>
      <c r="N545" s="11"/>
      <c r="O545" s="2"/>
      <c r="P545" s="2"/>
      <c r="Q545" s="629"/>
      <c r="R545" s="2"/>
      <c r="S545" s="2"/>
      <c r="T545" s="2"/>
      <c r="U545" s="11"/>
      <c r="V545" s="11"/>
      <c r="W545" s="2"/>
      <c r="X545" s="1322"/>
      <c r="Y545" s="2"/>
      <c r="Z545" s="2"/>
      <c r="AA545" s="2"/>
      <c r="AB545" s="2"/>
      <c r="AC545" s="2"/>
      <c r="AD545" s="2"/>
      <c r="AE545" s="2"/>
      <c r="AF545" s="2"/>
      <c r="AG545" s="2"/>
      <c r="AH545" s="2"/>
      <c r="AI545" s="2"/>
      <c r="AJ545" s="2"/>
      <c r="AK545" s="2"/>
    </row>
    <row r="546" ht="15.75" customHeight="1">
      <c r="A546" s="1321"/>
      <c r="B546" s="31"/>
      <c r="C546" s="31"/>
      <c r="D546" s="2"/>
      <c r="E546" s="11"/>
      <c r="F546" s="11"/>
      <c r="G546" s="2"/>
      <c r="H546" s="2"/>
      <c r="I546" s="2"/>
      <c r="J546" s="2"/>
      <c r="K546" s="11"/>
      <c r="L546" s="11"/>
      <c r="M546" s="11"/>
      <c r="N546" s="11"/>
      <c r="O546" s="2"/>
      <c r="P546" s="2"/>
      <c r="Q546" s="629"/>
      <c r="R546" s="2"/>
      <c r="S546" s="2"/>
      <c r="T546" s="2"/>
      <c r="U546" s="11"/>
      <c r="V546" s="11"/>
      <c r="W546" s="2"/>
      <c r="X546" s="1322"/>
      <c r="Y546" s="2"/>
      <c r="Z546" s="2"/>
      <c r="AA546" s="2"/>
      <c r="AB546" s="2"/>
      <c r="AC546" s="2"/>
      <c r="AD546" s="2"/>
      <c r="AE546" s="2"/>
      <c r="AF546" s="2"/>
      <c r="AG546" s="2"/>
      <c r="AH546" s="2"/>
      <c r="AI546" s="2"/>
      <c r="AJ546" s="2"/>
      <c r="AK546" s="2"/>
    </row>
    <row r="547" ht="15.75" customHeight="1">
      <c r="A547" s="1321"/>
      <c r="B547" s="31"/>
      <c r="C547" s="31"/>
      <c r="D547" s="2"/>
      <c r="E547" s="11"/>
      <c r="F547" s="11"/>
      <c r="G547" s="2"/>
      <c r="H547" s="2"/>
      <c r="I547" s="2"/>
      <c r="J547" s="2"/>
      <c r="K547" s="11"/>
      <c r="L547" s="11"/>
      <c r="M547" s="11"/>
      <c r="N547" s="11"/>
      <c r="O547" s="2"/>
      <c r="P547" s="2"/>
      <c r="Q547" s="629"/>
      <c r="R547" s="2"/>
      <c r="S547" s="2"/>
      <c r="T547" s="2"/>
      <c r="U547" s="11"/>
      <c r="V547" s="11"/>
      <c r="W547" s="2"/>
      <c r="X547" s="1322"/>
      <c r="Y547" s="2"/>
      <c r="Z547" s="2"/>
      <c r="AA547" s="2"/>
      <c r="AB547" s="2"/>
      <c r="AC547" s="2"/>
      <c r="AD547" s="2"/>
      <c r="AE547" s="2"/>
      <c r="AF547" s="2"/>
      <c r="AG547" s="2"/>
      <c r="AH547" s="2"/>
      <c r="AI547" s="2"/>
      <c r="AJ547" s="2"/>
      <c r="AK547" s="2"/>
    </row>
    <row r="548" ht="15.75" customHeight="1">
      <c r="A548" s="1321"/>
      <c r="B548" s="31"/>
      <c r="C548" s="31"/>
      <c r="D548" s="2"/>
      <c r="E548" s="11"/>
      <c r="F548" s="11"/>
      <c r="G548" s="2"/>
      <c r="H548" s="2"/>
      <c r="I548" s="2"/>
      <c r="J548" s="2"/>
      <c r="K548" s="11"/>
      <c r="L548" s="11"/>
      <c r="M548" s="11"/>
      <c r="N548" s="11"/>
      <c r="O548" s="2"/>
      <c r="P548" s="2"/>
      <c r="Q548" s="629"/>
      <c r="R548" s="2"/>
      <c r="S548" s="2"/>
      <c r="T548" s="2"/>
      <c r="U548" s="11"/>
      <c r="V548" s="11"/>
      <c r="W548" s="2"/>
      <c r="X548" s="1322"/>
      <c r="Y548" s="2"/>
      <c r="Z548" s="2"/>
      <c r="AA548" s="2"/>
      <c r="AB548" s="2"/>
      <c r="AC548" s="2"/>
      <c r="AD548" s="2"/>
      <c r="AE548" s="2"/>
      <c r="AF548" s="2"/>
      <c r="AG548" s="2"/>
      <c r="AH548" s="2"/>
      <c r="AI548" s="2"/>
      <c r="AJ548" s="2"/>
      <c r="AK548" s="2"/>
    </row>
    <row r="549" ht="15.75" customHeight="1">
      <c r="A549" s="1321"/>
      <c r="B549" s="31"/>
      <c r="C549" s="31"/>
      <c r="D549" s="2"/>
      <c r="E549" s="11"/>
      <c r="F549" s="11"/>
      <c r="G549" s="2"/>
      <c r="H549" s="2"/>
      <c r="I549" s="2"/>
      <c r="J549" s="2"/>
      <c r="K549" s="11"/>
      <c r="L549" s="11"/>
      <c r="M549" s="11"/>
      <c r="N549" s="11"/>
      <c r="O549" s="2"/>
      <c r="P549" s="2"/>
      <c r="Q549" s="629"/>
      <c r="R549" s="2"/>
      <c r="S549" s="2"/>
      <c r="T549" s="2"/>
      <c r="U549" s="11"/>
      <c r="V549" s="11"/>
      <c r="W549" s="2"/>
      <c r="X549" s="1322"/>
      <c r="Y549" s="2"/>
      <c r="Z549" s="2"/>
      <c r="AA549" s="2"/>
      <c r="AB549" s="2"/>
      <c r="AC549" s="2"/>
      <c r="AD549" s="2"/>
      <c r="AE549" s="2"/>
      <c r="AF549" s="2"/>
      <c r="AG549" s="2"/>
      <c r="AH549" s="2"/>
      <c r="AI549" s="2"/>
      <c r="AJ549" s="2"/>
      <c r="AK549" s="2"/>
    </row>
    <row r="550" ht="15.75" customHeight="1">
      <c r="A550" s="1321"/>
      <c r="B550" s="31"/>
      <c r="C550" s="31"/>
      <c r="D550" s="2"/>
      <c r="E550" s="11"/>
      <c r="F550" s="11"/>
      <c r="G550" s="2"/>
      <c r="H550" s="2"/>
      <c r="I550" s="2"/>
      <c r="J550" s="2"/>
      <c r="K550" s="11"/>
      <c r="L550" s="11"/>
      <c r="M550" s="11"/>
      <c r="N550" s="11"/>
      <c r="O550" s="2"/>
      <c r="P550" s="2"/>
      <c r="Q550" s="629"/>
      <c r="R550" s="2"/>
      <c r="S550" s="2"/>
      <c r="T550" s="2"/>
      <c r="U550" s="11"/>
      <c r="V550" s="11"/>
      <c r="W550" s="2"/>
      <c r="X550" s="1322"/>
      <c r="Y550" s="2"/>
      <c r="Z550" s="2"/>
      <c r="AA550" s="2"/>
      <c r="AB550" s="2"/>
      <c r="AC550" s="2"/>
      <c r="AD550" s="2"/>
      <c r="AE550" s="2"/>
      <c r="AF550" s="2"/>
      <c r="AG550" s="2"/>
      <c r="AH550" s="2"/>
      <c r="AI550" s="2"/>
      <c r="AJ550" s="2"/>
      <c r="AK550" s="2"/>
    </row>
    <row r="551" ht="15.75" customHeight="1">
      <c r="A551" s="1321"/>
      <c r="B551" s="31"/>
      <c r="C551" s="31"/>
      <c r="D551" s="2"/>
      <c r="E551" s="11"/>
      <c r="F551" s="11"/>
      <c r="G551" s="2"/>
      <c r="H551" s="2"/>
      <c r="I551" s="2"/>
      <c r="J551" s="2"/>
      <c r="K551" s="11"/>
      <c r="L551" s="11"/>
      <c r="M551" s="11"/>
      <c r="N551" s="11"/>
      <c r="O551" s="2"/>
      <c r="P551" s="2"/>
      <c r="Q551" s="629"/>
      <c r="R551" s="2"/>
      <c r="S551" s="2"/>
      <c r="T551" s="2"/>
      <c r="U551" s="11"/>
      <c r="V551" s="11"/>
      <c r="W551" s="2"/>
      <c r="X551" s="1322"/>
      <c r="Y551" s="2"/>
      <c r="Z551" s="2"/>
      <c r="AA551" s="2"/>
      <c r="AB551" s="2"/>
      <c r="AC551" s="2"/>
      <c r="AD551" s="2"/>
      <c r="AE551" s="2"/>
      <c r="AF551" s="2"/>
      <c r="AG551" s="2"/>
      <c r="AH551" s="2"/>
      <c r="AI551" s="2"/>
      <c r="AJ551" s="2"/>
      <c r="AK551" s="2"/>
    </row>
    <row r="552" ht="15.75" customHeight="1">
      <c r="A552" s="1321"/>
      <c r="B552" s="31"/>
      <c r="C552" s="31"/>
      <c r="D552" s="2"/>
      <c r="E552" s="11"/>
      <c r="F552" s="11"/>
      <c r="G552" s="2"/>
      <c r="H552" s="2"/>
      <c r="I552" s="2"/>
      <c r="J552" s="2"/>
      <c r="K552" s="11"/>
      <c r="L552" s="11"/>
      <c r="M552" s="11"/>
      <c r="N552" s="11"/>
      <c r="O552" s="2"/>
      <c r="P552" s="2"/>
      <c r="Q552" s="629"/>
      <c r="R552" s="2"/>
      <c r="S552" s="2"/>
      <c r="T552" s="2"/>
      <c r="U552" s="11"/>
      <c r="V552" s="11"/>
      <c r="W552" s="2"/>
      <c r="X552" s="1322"/>
      <c r="Y552" s="2"/>
      <c r="Z552" s="2"/>
      <c r="AA552" s="2"/>
      <c r="AB552" s="2"/>
      <c r="AC552" s="2"/>
      <c r="AD552" s="2"/>
      <c r="AE552" s="2"/>
      <c r="AF552" s="2"/>
      <c r="AG552" s="2"/>
      <c r="AH552" s="2"/>
      <c r="AI552" s="2"/>
      <c r="AJ552" s="2"/>
      <c r="AK552" s="2"/>
    </row>
    <row r="553" ht="15.75" customHeight="1">
      <c r="A553" s="1321"/>
      <c r="B553" s="31"/>
      <c r="C553" s="31"/>
      <c r="D553" s="2"/>
      <c r="E553" s="11"/>
      <c r="F553" s="11"/>
      <c r="G553" s="2"/>
      <c r="H553" s="2"/>
      <c r="I553" s="2"/>
      <c r="J553" s="2"/>
      <c r="K553" s="11"/>
      <c r="L553" s="11"/>
      <c r="M553" s="11"/>
      <c r="N553" s="11"/>
      <c r="O553" s="2"/>
      <c r="P553" s="2"/>
      <c r="Q553" s="629"/>
      <c r="R553" s="2"/>
      <c r="S553" s="2"/>
      <c r="T553" s="2"/>
      <c r="U553" s="11"/>
      <c r="V553" s="11"/>
      <c r="W553" s="2"/>
      <c r="X553" s="1322"/>
      <c r="Y553" s="2"/>
      <c r="Z553" s="2"/>
      <c r="AA553" s="2"/>
      <c r="AB553" s="2"/>
      <c r="AC553" s="2"/>
      <c r="AD553" s="2"/>
      <c r="AE553" s="2"/>
      <c r="AF553" s="2"/>
      <c r="AG553" s="2"/>
      <c r="AH553" s="2"/>
      <c r="AI553" s="2"/>
      <c r="AJ553" s="2"/>
      <c r="AK553" s="2"/>
    </row>
    <row r="554" ht="15.75" customHeight="1">
      <c r="A554" s="1321"/>
      <c r="B554" s="31"/>
      <c r="C554" s="31"/>
      <c r="D554" s="2"/>
      <c r="E554" s="11"/>
      <c r="F554" s="11"/>
      <c r="G554" s="2"/>
      <c r="H554" s="2"/>
      <c r="I554" s="2"/>
      <c r="J554" s="2"/>
      <c r="K554" s="11"/>
      <c r="L554" s="11"/>
      <c r="M554" s="11"/>
      <c r="N554" s="11"/>
      <c r="O554" s="2"/>
      <c r="P554" s="2"/>
      <c r="Q554" s="629"/>
      <c r="R554" s="2"/>
      <c r="S554" s="2"/>
      <c r="T554" s="2"/>
      <c r="U554" s="11"/>
      <c r="V554" s="11"/>
      <c r="W554" s="2"/>
      <c r="X554" s="1322"/>
      <c r="Y554" s="2"/>
      <c r="Z554" s="2"/>
      <c r="AA554" s="2"/>
      <c r="AB554" s="2"/>
      <c r="AC554" s="2"/>
      <c r="AD554" s="2"/>
      <c r="AE554" s="2"/>
      <c r="AF554" s="2"/>
      <c r="AG554" s="2"/>
      <c r="AH554" s="2"/>
      <c r="AI554" s="2"/>
      <c r="AJ554" s="2"/>
      <c r="AK554" s="2"/>
    </row>
    <row r="555" ht="15.75" customHeight="1">
      <c r="A555" s="1321"/>
      <c r="B555" s="31"/>
      <c r="C555" s="31"/>
      <c r="D555" s="2"/>
      <c r="E555" s="11"/>
      <c r="F555" s="11"/>
      <c r="G555" s="2"/>
      <c r="H555" s="2"/>
      <c r="I555" s="2"/>
      <c r="J555" s="2"/>
      <c r="K555" s="11"/>
      <c r="L555" s="11"/>
      <c r="M555" s="11"/>
      <c r="N555" s="11"/>
      <c r="O555" s="2"/>
      <c r="P555" s="2"/>
      <c r="Q555" s="629"/>
      <c r="R555" s="2"/>
      <c r="S555" s="2"/>
      <c r="T555" s="2"/>
      <c r="U555" s="11"/>
      <c r="V555" s="11"/>
      <c r="W555" s="2"/>
      <c r="X555" s="1322"/>
      <c r="Y555" s="2"/>
      <c r="Z555" s="2"/>
      <c r="AA555" s="2"/>
      <c r="AB555" s="2"/>
      <c r="AC555" s="2"/>
      <c r="AD555" s="2"/>
      <c r="AE555" s="2"/>
      <c r="AF555" s="2"/>
      <c r="AG555" s="2"/>
      <c r="AH555" s="2"/>
      <c r="AI555" s="2"/>
      <c r="AJ555" s="2"/>
      <c r="AK555" s="2"/>
    </row>
    <row r="556" ht="15.75" customHeight="1">
      <c r="A556" s="1321"/>
      <c r="B556" s="31"/>
      <c r="C556" s="31"/>
      <c r="D556" s="2"/>
      <c r="E556" s="11"/>
      <c r="F556" s="11"/>
      <c r="G556" s="2"/>
      <c r="H556" s="2"/>
      <c r="I556" s="2"/>
      <c r="J556" s="2"/>
      <c r="K556" s="11"/>
      <c r="L556" s="11"/>
      <c r="M556" s="11"/>
      <c r="N556" s="11"/>
      <c r="O556" s="2"/>
      <c r="P556" s="2"/>
      <c r="Q556" s="629"/>
      <c r="R556" s="2"/>
      <c r="S556" s="2"/>
      <c r="T556" s="2"/>
      <c r="U556" s="11"/>
      <c r="V556" s="11"/>
      <c r="W556" s="2"/>
      <c r="X556" s="1322"/>
      <c r="Y556" s="2"/>
      <c r="Z556" s="2"/>
      <c r="AA556" s="2"/>
      <c r="AB556" s="2"/>
      <c r="AC556" s="2"/>
      <c r="AD556" s="2"/>
      <c r="AE556" s="2"/>
      <c r="AF556" s="2"/>
      <c r="AG556" s="2"/>
      <c r="AH556" s="2"/>
      <c r="AI556" s="2"/>
      <c r="AJ556" s="2"/>
      <c r="AK556" s="2"/>
    </row>
    <row r="557" ht="15.75" customHeight="1">
      <c r="A557" s="1321"/>
      <c r="B557" s="31"/>
      <c r="C557" s="31"/>
      <c r="D557" s="2"/>
      <c r="E557" s="11"/>
      <c r="F557" s="11"/>
      <c r="G557" s="2"/>
      <c r="H557" s="2"/>
      <c r="I557" s="2"/>
      <c r="J557" s="2"/>
      <c r="K557" s="11"/>
      <c r="L557" s="11"/>
      <c r="M557" s="11"/>
      <c r="N557" s="11"/>
      <c r="O557" s="2"/>
      <c r="P557" s="2"/>
      <c r="Q557" s="629"/>
      <c r="R557" s="2"/>
      <c r="S557" s="2"/>
      <c r="T557" s="2"/>
      <c r="U557" s="11"/>
      <c r="V557" s="11"/>
      <c r="W557" s="2"/>
      <c r="X557" s="1322"/>
      <c r="Y557" s="2"/>
      <c r="Z557" s="2"/>
      <c r="AA557" s="2"/>
      <c r="AB557" s="2"/>
      <c r="AC557" s="2"/>
      <c r="AD557" s="2"/>
      <c r="AE557" s="2"/>
      <c r="AF557" s="2"/>
      <c r="AG557" s="2"/>
      <c r="AH557" s="2"/>
      <c r="AI557" s="2"/>
      <c r="AJ557" s="2"/>
      <c r="AK557" s="2"/>
    </row>
    <row r="558" ht="15.75" customHeight="1">
      <c r="A558" s="1321"/>
      <c r="B558" s="31"/>
      <c r="C558" s="31"/>
      <c r="D558" s="2"/>
      <c r="E558" s="11"/>
      <c r="F558" s="11"/>
      <c r="G558" s="2"/>
      <c r="H558" s="2"/>
      <c r="I558" s="2"/>
      <c r="J558" s="2"/>
      <c r="K558" s="11"/>
      <c r="L558" s="11"/>
      <c r="M558" s="11"/>
      <c r="N558" s="11"/>
      <c r="O558" s="2"/>
      <c r="P558" s="2"/>
      <c r="Q558" s="629"/>
      <c r="R558" s="2"/>
      <c r="S558" s="2"/>
      <c r="T558" s="2"/>
      <c r="U558" s="11"/>
      <c r="V558" s="11"/>
      <c r="W558" s="2"/>
      <c r="X558" s="1322"/>
      <c r="Y558" s="2"/>
      <c r="Z558" s="2"/>
      <c r="AA558" s="2"/>
      <c r="AB558" s="2"/>
      <c r="AC558" s="2"/>
      <c r="AD558" s="2"/>
      <c r="AE558" s="2"/>
      <c r="AF558" s="2"/>
      <c r="AG558" s="2"/>
      <c r="AH558" s="2"/>
      <c r="AI558" s="2"/>
      <c r="AJ558" s="2"/>
      <c r="AK558" s="2"/>
    </row>
    <row r="559" ht="15.75" customHeight="1">
      <c r="A559" s="1321"/>
      <c r="B559" s="31"/>
      <c r="C559" s="31"/>
      <c r="D559" s="2"/>
      <c r="E559" s="11"/>
      <c r="F559" s="11"/>
      <c r="G559" s="2"/>
      <c r="H559" s="2"/>
      <c r="I559" s="2"/>
      <c r="J559" s="2"/>
      <c r="K559" s="11"/>
      <c r="L559" s="11"/>
      <c r="M559" s="11"/>
      <c r="N559" s="11"/>
      <c r="O559" s="2"/>
      <c r="P559" s="2"/>
      <c r="Q559" s="629"/>
      <c r="R559" s="2"/>
      <c r="S559" s="2"/>
      <c r="T559" s="2"/>
      <c r="U559" s="11"/>
      <c r="V559" s="11"/>
      <c r="W559" s="2"/>
      <c r="X559" s="1322"/>
      <c r="Y559" s="2"/>
      <c r="Z559" s="2"/>
      <c r="AA559" s="2"/>
      <c r="AB559" s="2"/>
      <c r="AC559" s="2"/>
      <c r="AD559" s="2"/>
      <c r="AE559" s="2"/>
      <c r="AF559" s="2"/>
      <c r="AG559" s="2"/>
      <c r="AH559" s="2"/>
      <c r="AI559" s="2"/>
      <c r="AJ559" s="2"/>
      <c r="AK559" s="2"/>
    </row>
    <row r="560" ht="15.75" customHeight="1">
      <c r="A560" s="1321"/>
      <c r="B560" s="31"/>
      <c r="C560" s="31"/>
      <c r="D560" s="2"/>
      <c r="E560" s="11"/>
      <c r="F560" s="11"/>
      <c r="G560" s="2"/>
      <c r="H560" s="2"/>
      <c r="I560" s="2"/>
      <c r="J560" s="2"/>
      <c r="K560" s="11"/>
      <c r="L560" s="11"/>
      <c r="M560" s="11"/>
      <c r="N560" s="11"/>
      <c r="O560" s="2"/>
      <c r="P560" s="2"/>
      <c r="Q560" s="629"/>
      <c r="R560" s="2"/>
      <c r="S560" s="2"/>
      <c r="T560" s="2"/>
      <c r="U560" s="11"/>
      <c r="V560" s="11"/>
      <c r="W560" s="2"/>
      <c r="X560" s="1322"/>
      <c r="Y560" s="2"/>
      <c r="Z560" s="2"/>
      <c r="AA560" s="2"/>
      <c r="AB560" s="2"/>
      <c r="AC560" s="2"/>
      <c r="AD560" s="2"/>
      <c r="AE560" s="2"/>
      <c r="AF560" s="2"/>
      <c r="AG560" s="2"/>
      <c r="AH560" s="2"/>
      <c r="AI560" s="2"/>
      <c r="AJ560" s="2"/>
      <c r="AK560" s="2"/>
    </row>
    <row r="561" ht="15.75" customHeight="1">
      <c r="A561" s="1321"/>
      <c r="B561" s="31"/>
      <c r="C561" s="31"/>
      <c r="D561" s="2"/>
      <c r="E561" s="11"/>
      <c r="F561" s="11"/>
      <c r="G561" s="2"/>
      <c r="H561" s="2"/>
      <c r="I561" s="2"/>
      <c r="J561" s="2"/>
      <c r="K561" s="11"/>
      <c r="L561" s="11"/>
      <c r="M561" s="11"/>
      <c r="N561" s="11"/>
      <c r="O561" s="2"/>
      <c r="P561" s="2"/>
      <c r="Q561" s="629"/>
      <c r="R561" s="2"/>
      <c r="S561" s="2"/>
      <c r="T561" s="2"/>
      <c r="U561" s="11"/>
      <c r="V561" s="11"/>
      <c r="W561" s="2"/>
      <c r="X561" s="1322"/>
      <c r="Y561" s="2"/>
      <c r="Z561" s="2"/>
      <c r="AA561" s="2"/>
      <c r="AB561" s="2"/>
      <c r="AC561" s="2"/>
      <c r="AD561" s="2"/>
      <c r="AE561" s="2"/>
      <c r="AF561" s="2"/>
      <c r="AG561" s="2"/>
      <c r="AH561" s="2"/>
      <c r="AI561" s="2"/>
      <c r="AJ561" s="2"/>
      <c r="AK561" s="2"/>
    </row>
    <row r="562" ht="15.75" customHeight="1">
      <c r="A562" s="1321"/>
      <c r="B562" s="31"/>
      <c r="C562" s="31"/>
      <c r="D562" s="2"/>
      <c r="E562" s="11"/>
      <c r="F562" s="11"/>
      <c r="G562" s="2"/>
      <c r="H562" s="2"/>
      <c r="I562" s="2"/>
      <c r="J562" s="2"/>
      <c r="K562" s="11"/>
      <c r="L562" s="11"/>
      <c r="M562" s="11"/>
      <c r="N562" s="11"/>
      <c r="O562" s="2"/>
      <c r="P562" s="2"/>
      <c r="Q562" s="629"/>
      <c r="R562" s="2"/>
      <c r="S562" s="2"/>
      <c r="T562" s="2"/>
      <c r="U562" s="11"/>
      <c r="V562" s="11"/>
      <c r="W562" s="2"/>
      <c r="X562" s="1322"/>
      <c r="Y562" s="2"/>
      <c r="Z562" s="2"/>
      <c r="AA562" s="2"/>
      <c r="AB562" s="2"/>
      <c r="AC562" s="2"/>
      <c r="AD562" s="2"/>
      <c r="AE562" s="2"/>
      <c r="AF562" s="2"/>
      <c r="AG562" s="2"/>
      <c r="AH562" s="2"/>
      <c r="AI562" s="2"/>
      <c r="AJ562" s="2"/>
      <c r="AK562" s="2"/>
    </row>
    <row r="563" ht="15.75" customHeight="1">
      <c r="A563" s="1321"/>
      <c r="B563" s="31"/>
      <c r="C563" s="31"/>
      <c r="D563" s="2"/>
      <c r="E563" s="11"/>
      <c r="F563" s="11"/>
      <c r="G563" s="2"/>
      <c r="H563" s="2"/>
      <c r="I563" s="2"/>
      <c r="J563" s="2"/>
      <c r="K563" s="11"/>
      <c r="L563" s="11"/>
      <c r="M563" s="11"/>
      <c r="N563" s="11"/>
      <c r="O563" s="2"/>
      <c r="P563" s="2"/>
      <c r="Q563" s="629"/>
      <c r="R563" s="2"/>
      <c r="S563" s="2"/>
      <c r="T563" s="2"/>
      <c r="U563" s="11"/>
      <c r="V563" s="11"/>
      <c r="W563" s="2"/>
      <c r="X563" s="1322"/>
      <c r="Y563" s="2"/>
      <c r="Z563" s="2"/>
      <c r="AA563" s="2"/>
      <c r="AB563" s="2"/>
      <c r="AC563" s="2"/>
      <c r="AD563" s="2"/>
      <c r="AE563" s="2"/>
      <c r="AF563" s="2"/>
      <c r="AG563" s="2"/>
      <c r="AH563" s="2"/>
      <c r="AI563" s="2"/>
      <c r="AJ563" s="2"/>
      <c r="AK563" s="2"/>
    </row>
    <row r="564" ht="15.75" customHeight="1">
      <c r="A564" s="1321"/>
      <c r="B564" s="31"/>
      <c r="C564" s="31"/>
      <c r="D564" s="2"/>
      <c r="E564" s="11"/>
      <c r="F564" s="11"/>
      <c r="G564" s="2"/>
      <c r="H564" s="2"/>
      <c r="I564" s="2"/>
      <c r="J564" s="2"/>
      <c r="K564" s="11"/>
      <c r="L564" s="11"/>
      <c r="M564" s="11"/>
      <c r="N564" s="11"/>
      <c r="O564" s="2"/>
      <c r="P564" s="2"/>
      <c r="Q564" s="629"/>
      <c r="R564" s="2"/>
      <c r="S564" s="2"/>
      <c r="T564" s="2"/>
      <c r="U564" s="11"/>
      <c r="V564" s="11"/>
      <c r="W564" s="2"/>
      <c r="X564" s="1322"/>
      <c r="Y564" s="2"/>
      <c r="Z564" s="2"/>
      <c r="AA564" s="2"/>
      <c r="AB564" s="2"/>
      <c r="AC564" s="2"/>
      <c r="AD564" s="2"/>
      <c r="AE564" s="2"/>
      <c r="AF564" s="2"/>
      <c r="AG564" s="2"/>
      <c r="AH564" s="2"/>
      <c r="AI564" s="2"/>
      <c r="AJ564" s="2"/>
      <c r="AK564" s="2"/>
    </row>
    <row r="565" ht="15.75" customHeight="1">
      <c r="A565" s="1321"/>
      <c r="B565" s="31"/>
      <c r="C565" s="31"/>
      <c r="D565" s="2"/>
      <c r="E565" s="11"/>
      <c r="F565" s="11"/>
      <c r="G565" s="2"/>
      <c r="H565" s="2"/>
      <c r="I565" s="2"/>
      <c r="J565" s="2"/>
      <c r="K565" s="11"/>
      <c r="L565" s="11"/>
      <c r="M565" s="11"/>
      <c r="N565" s="11"/>
      <c r="O565" s="2"/>
      <c r="P565" s="2"/>
      <c r="Q565" s="629"/>
      <c r="R565" s="2"/>
      <c r="S565" s="2"/>
      <c r="T565" s="2"/>
      <c r="U565" s="11"/>
      <c r="V565" s="11"/>
      <c r="W565" s="2"/>
      <c r="X565" s="1322"/>
      <c r="Y565" s="2"/>
      <c r="Z565" s="2"/>
      <c r="AA565" s="2"/>
      <c r="AB565" s="2"/>
      <c r="AC565" s="2"/>
      <c r="AD565" s="2"/>
      <c r="AE565" s="2"/>
      <c r="AF565" s="2"/>
      <c r="AG565" s="2"/>
      <c r="AH565" s="2"/>
      <c r="AI565" s="2"/>
      <c r="AJ565" s="2"/>
      <c r="AK565" s="2"/>
    </row>
    <row r="566" ht="15.75" customHeight="1">
      <c r="A566" s="1321"/>
      <c r="B566" s="31"/>
      <c r="C566" s="31"/>
      <c r="D566" s="2"/>
      <c r="E566" s="11"/>
      <c r="F566" s="11"/>
      <c r="G566" s="2"/>
      <c r="H566" s="2"/>
      <c r="I566" s="2"/>
      <c r="J566" s="2"/>
      <c r="K566" s="11"/>
      <c r="L566" s="11"/>
      <c r="M566" s="11"/>
      <c r="N566" s="11"/>
      <c r="O566" s="2"/>
      <c r="P566" s="2"/>
      <c r="Q566" s="629"/>
      <c r="R566" s="2"/>
      <c r="S566" s="2"/>
      <c r="T566" s="2"/>
      <c r="U566" s="11"/>
      <c r="V566" s="11"/>
      <c r="W566" s="2"/>
      <c r="X566" s="1322"/>
      <c r="Y566" s="2"/>
      <c r="Z566" s="2"/>
      <c r="AA566" s="2"/>
      <c r="AB566" s="2"/>
      <c r="AC566" s="2"/>
      <c r="AD566" s="2"/>
      <c r="AE566" s="2"/>
      <c r="AF566" s="2"/>
      <c r="AG566" s="2"/>
      <c r="AH566" s="2"/>
      <c r="AI566" s="2"/>
      <c r="AJ566" s="2"/>
      <c r="AK566" s="2"/>
    </row>
    <row r="567" ht="15.75" customHeight="1">
      <c r="A567" s="1321"/>
      <c r="B567" s="31"/>
      <c r="C567" s="31"/>
      <c r="D567" s="2"/>
      <c r="E567" s="11"/>
      <c r="F567" s="11"/>
      <c r="G567" s="2"/>
      <c r="H567" s="2"/>
      <c r="I567" s="2"/>
      <c r="J567" s="2"/>
      <c r="K567" s="11"/>
      <c r="L567" s="11"/>
      <c r="M567" s="11"/>
      <c r="N567" s="11"/>
      <c r="O567" s="2"/>
      <c r="P567" s="2"/>
      <c r="Q567" s="629"/>
      <c r="R567" s="2"/>
      <c r="S567" s="2"/>
      <c r="T567" s="2"/>
      <c r="U567" s="11"/>
      <c r="V567" s="11"/>
      <c r="W567" s="2"/>
      <c r="X567" s="1322"/>
      <c r="Y567" s="2"/>
      <c r="Z567" s="2"/>
      <c r="AA567" s="2"/>
      <c r="AB567" s="2"/>
      <c r="AC567" s="2"/>
      <c r="AD567" s="2"/>
      <c r="AE567" s="2"/>
      <c r="AF567" s="2"/>
      <c r="AG567" s="2"/>
      <c r="AH567" s="2"/>
      <c r="AI567" s="2"/>
      <c r="AJ567" s="2"/>
      <c r="AK567" s="2"/>
    </row>
    <row r="568" ht="15.75" customHeight="1">
      <c r="A568" s="1321"/>
      <c r="B568" s="31"/>
      <c r="C568" s="31"/>
      <c r="D568" s="2"/>
      <c r="E568" s="11"/>
      <c r="F568" s="11"/>
      <c r="G568" s="2"/>
      <c r="H568" s="2"/>
      <c r="I568" s="2"/>
      <c r="J568" s="2"/>
      <c r="K568" s="11"/>
      <c r="L568" s="11"/>
      <c r="M568" s="11"/>
      <c r="N568" s="11"/>
      <c r="O568" s="2"/>
      <c r="P568" s="2"/>
      <c r="Q568" s="629"/>
      <c r="R568" s="2"/>
      <c r="S568" s="2"/>
      <c r="T568" s="2"/>
      <c r="U568" s="11"/>
      <c r="V568" s="11"/>
      <c r="W568" s="2"/>
      <c r="X568" s="1322"/>
      <c r="Y568" s="2"/>
      <c r="Z568" s="2"/>
      <c r="AA568" s="2"/>
      <c r="AB568" s="2"/>
      <c r="AC568" s="2"/>
      <c r="AD568" s="2"/>
      <c r="AE568" s="2"/>
      <c r="AF568" s="2"/>
      <c r="AG568" s="2"/>
      <c r="AH568" s="2"/>
      <c r="AI568" s="2"/>
      <c r="AJ568" s="2"/>
      <c r="AK568" s="2"/>
    </row>
    <row r="569" ht="15.75" customHeight="1">
      <c r="A569" s="1321"/>
      <c r="B569" s="31"/>
      <c r="C569" s="31"/>
      <c r="D569" s="2"/>
      <c r="E569" s="11"/>
      <c r="F569" s="11"/>
      <c r="G569" s="2"/>
      <c r="H569" s="2"/>
      <c r="I569" s="2"/>
      <c r="J569" s="2"/>
      <c r="K569" s="11"/>
      <c r="L569" s="11"/>
      <c r="M569" s="11"/>
      <c r="N569" s="11"/>
      <c r="O569" s="2"/>
      <c r="P569" s="2"/>
      <c r="Q569" s="629"/>
      <c r="R569" s="2"/>
      <c r="S569" s="2"/>
      <c r="T569" s="2"/>
      <c r="U569" s="11"/>
      <c r="V569" s="11"/>
      <c r="W569" s="2"/>
      <c r="X569" s="1322"/>
      <c r="Y569" s="2"/>
      <c r="Z569" s="2"/>
      <c r="AA569" s="2"/>
      <c r="AB569" s="2"/>
      <c r="AC569" s="2"/>
      <c r="AD569" s="2"/>
      <c r="AE569" s="2"/>
      <c r="AF569" s="2"/>
      <c r="AG569" s="2"/>
      <c r="AH569" s="2"/>
      <c r="AI569" s="2"/>
      <c r="AJ569" s="2"/>
      <c r="AK569" s="2"/>
    </row>
    <row r="570" ht="15.75" customHeight="1">
      <c r="A570" s="1321"/>
      <c r="B570" s="31"/>
      <c r="C570" s="31"/>
      <c r="D570" s="2"/>
      <c r="E570" s="11"/>
      <c r="F570" s="11"/>
      <c r="G570" s="2"/>
      <c r="H570" s="2"/>
      <c r="I570" s="2"/>
      <c r="J570" s="2"/>
      <c r="K570" s="11"/>
      <c r="L570" s="11"/>
      <c r="M570" s="11"/>
      <c r="N570" s="11"/>
      <c r="O570" s="2"/>
      <c r="P570" s="2"/>
      <c r="Q570" s="629"/>
      <c r="R570" s="2"/>
      <c r="S570" s="2"/>
      <c r="T570" s="2"/>
      <c r="U570" s="11"/>
      <c r="V570" s="11"/>
      <c r="W570" s="2"/>
      <c r="X570" s="1322"/>
      <c r="Y570" s="2"/>
      <c r="Z570" s="2"/>
      <c r="AA570" s="2"/>
      <c r="AB570" s="2"/>
      <c r="AC570" s="2"/>
      <c r="AD570" s="2"/>
      <c r="AE570" s="2"/>
      <c r="AF570" s="2"/>
      <c r="AG570" s="2"/>
      <c r="AH570" s="2"/>
      <c r="AI570" s="2"/>
      <c r="AJ570" s="2"/>
      <c r="AK570" s="2"/>
    </row>
    <row r="571" ht="15.75" customHeight="1">
      <c r="A571" s="1321"/>
      <c r="B571" s="31"/>
      <c r="C571" s="31"/>
      <c r="D571" s="2"/>
      <c r="E571" s="11"/>
      <c r="F571" s="11"/>
      <c r="G571" s="2"/>
      <c r="H571" s="2"/>
      <c r="I571" s="2"/>
      <c r="J571" s="2"/>
      <c r="K571" s="11"/>
      <c r="L571" s="11"/>
      <c r="M571" s="11"/>
      <c r="N571" s="11"/>
      <c r="O571" s="2"/>
      <c r="P571" s="2"/>
      <c r="Q571" s="629"/>
      <c r="R571" s="2"/>
      <c r="S571" s="2"/>
      <c r="T571" s="2"/>
      <c r="U571" s="11"/>
      <c r="V571" s="11"/>
      <c r="W571" s="2"/>
      <c r="X571" s="1322"/>
      <c r="Y571" s="2"/>
      <c r="Z571" s="2"/>
      <c r="AA571" s="2"/>
      <c r="AB571" s="2"/>
      <c r="AC571" s="2"/>
      <c r="AD571" s="2"/>
      <c r="AE571" s="2"/>
      <c r="AF571" s="2"/>
      <c r="AG571" s="2"/>
      <c r="AH571" s="2"/>
      <c r="AI571" s="2"/>
      <c r="AJ571" s="2"/>
      <c r="AK571" s="2"/>
    </row>
    <row r="572" ht="15.75" customHeight="1">
      <c r="A572" s="1321"/>
      <c r="B572" s="31"/>
      <c r="C572" s="31"/>
      <c r="D572" s="2"/>
      <c r="E572" s="11"/>
      <c r="F572" s="11"/>
      <c r="G572" s="2"/>
      <c r="H572" s="2"/>
      <c r="I572" s="2"/>
      <c r="J572" s="2"/>
      <c r="K572" s="11"/>
      <c r="L572" s="11"/>
      <c r="M572" s="11"/>
      <c r="N572" s="11"/>
      <c r="O572" s="2"/>
      <c r="P572" s="2"/>
      <c r="Q572" s="629"/>
      <c r="R572" s="2"/>
      <c r="S572" s="2"/>
      <c r="T572" s="2"/>
      <c r="U572" s="11"/>
      <c r="V572" s="11"/>
      <c r="W572" s="2"/>
      <c r="X572" s="1322"/>
      <c r="Y572" s="2"/>
      <c r="Z572" s="2"/>
      <c r="AA572" s="2"/>
      <c r="AB572" s="2"/>
      <c r="AC572" s="2"/>
      <c r="AD572" s="2"/>
      <c r="AE572" s="2"/>
      <c r="AF572" s="2"/>
      <c r="AG572" s="2"/>
      <c r="AH572" s="2"/>
      <c r="AI572" s="2"/>
      <c r="AJ572" s="2"/>
      <c r="AK572" s="2"/>
    </row>
    <row r="573" ht="15.75" customHeight="1">
      <c r="A573" s="1321"/>
      <c r="B573" s="31"/>
      <c r="C573" s="31"/>
      <c r="D573" s="2"/>
      <c r="E573" s="11"/>
      <c r="F573" s="11"/>
      <c r="G573" s="2"/>
      <c r="H573" s="2"/>
      <c r="I573" s="2"/>
      <c r="J573" s="2"/>
      <c r="K573" s="11"/>
      <c r="L573" s="11"/>
      <c r="M573" s="11"/>
      <c r="N573" s="11"/>
      <c r="O573" s="2"/>
      <c r="P573" s="2"/>
      <c r="Q573" s="629"/>
      <c r="R573" s="2"/>
      <c r="S573" s="2"/>
      <c r="T573" s="2"/>
      <c r="U573" s="11"/>
      <c r="V573" s="11"/>
      <c r="W573" s="2"/>
      <c r="X573" s="1322"/>
      <c r="Y573" s="2"/>
      <c r="Z573" s="2"/>
      <c r="AA573" s="2"/>
      <c r="AB573" s="2"/>
      <c r="AC573" s="2"/>
      <c r="AD573" s="2"/>
      <c r="AE573" s="2"/>
      <c r="AF573" s="2"/>
      <c r="AG573" s="2"/>
      <c r="AH573" s="2"/>
      <c r="AI573" s="2"/>
      <c r="AJ573" s="2"/>
      <c r="AK573" s="2"/>
    </row>
    <row r="574" ht="15.75" customHeight="1">
      <c r="A574" s="1321"/>
      <c r="B574" s="31"/>
      <c r="C574" s="31"/>
      <c r="D574" s="2"/>
      <c r="E574" s="11"/>
      <c r="F574" s="11"/>
      <c r="G574" s="2"/>
      <c r="H574" s="2"/>
      <c r="I574" s="2"/>
      <c r="J574" s="2"/>
      <c r="K574" s="11"/>
      <c r="L574" s="11"/>
      <c r="M574" s="11"/>
      <c r="N574" s="11"/>
      <c r="O574" s="2"/>
      <c r="P574" s="2"/>
      <c r="Q574" s="629"/>
      <c r="R574" s="2"/>
      <c r="S574" s="2"/>
      <c r="T574" s="2"/>
      <c r="U574" s="11"/>
      <c r="V574" s="11"/>
      <c r="W574" s="2"/>
      <c r="X574" s="1322"/>
      <c r="Y574" s="2"/>
      <c r="Z574" s="2"/>
      <c r="AA574" s="2"/>
      <c r="AB574" s="2"/>
      <c r="AC574" s="2"/>
      <c r="AD574" s="2"/>
      <c r="AE574" s="2"/>
      <c r="AF574" s="2"/>
      <c r="AG574" s="2"/>
      <c r="AH574" s="2"/>
      <c r="AI574" s="2"/>
      <c r="AJ574" s="2"/>
      <c r="AK574" s="2"/>
    </row>
    <row r="575" ht="15.75" customHeight="1">
      <c r="A575" s="1321"/>
      <c r="B575" s="31"/>
      <c r="C575" s="31"/>
      <c r="D575" s="2"/>
      <c r="E575" s="11"/>
      <c r="F575" s="11"/>
      <c r="G575" s="2"/>
      <c r="H575" s="2"/>
      <c r="I575" s="2"/>
      <c r="J575" s="2"/>
      <c r="K575" s="11"/>
      <c r="L575" s="11"/>
      <c r="M575" s="11"/>
      <c r="N575" s="11"/>
      <c r="O575" s="2"/>
      <c r="P575" s="2"/>
      <c r="Q575" s="629"/>
      <c r="R575" s="2"/>
      <c r="S575" s="2"/>
      <c r="T575" s="2"/>
      <c r="U575" s="11"/>
      <c r="V575" s="11"/>
      <c r="W575" s="2"/>
      <c r="X575" s="1322"/>
      <c r="Y575" s="2"/>
      <c r="Z575" s="2"/>
      <c r="AA575" s="2"/>
      <c r="AB575" s="2"/>
      <c r="AC575" s="2"/>
      <c r="AD575" s="2"/>
      <c r="AE575" s="2"/>
      <c r="AF575" s="2"/>
      <c r="AG575" s="2"/>
      <c r="AH575" s="2"/>
      <c r="AI575" s="2"/>
      <c r="AJ575" s="2"/>
      <c r="AK575" s="2"/>
    </row>
    <row r="576" ht="15.75" customHeight="1">
      <c r="A576" s="1321"/>
      <c r="B576" s="31"/>
      <c r="C576" s="31"/>
      <c r="D576" s="2"/>
      <c r="E576" s="11"/>
      <c r="F576" s="11"/>
      <c r="G576" s="2"/>
      <c r="H576" s="2"/>
      <c r="I576" s="2"/>
      <c r="J576" s="2"/>
      <c r="K576" s="11"/>
      <c r="L576" s="11"/>
      <c r="M576" s="11"/>
      <c r="N576" s="11"/>
      <c r="O576" s="2"/>
      <c r="P576" s="2"/>
      <c r="Q576" s="629"/>
      <c r="R576" s="2"/>
      <c r="S576" s="2"/>
      <c r="T576" s="2"/>
      <c r="U576" s="11"/>
      <c r="V576" s="11"/>
      <c r="W576" s="2"/>
      <c r="X576" s="1322"/>
      <c r="Y576" s="2"/>
      <c r="Z576" s="2"/>
      <c r="AA576" s="2"/>
      <c r="AB576" s="2"/>
      <c r="AC576" s="2"/>
      <c r="AD576" s="2"/>
      <c r="AE576" s="2"/>
      <c r="AF576" s="2"/>
      <c r="AG576" s="2"/>
      <c r="AH576" s="2"/>
      <c r="AI576" s="2"/>
      <c r="AJ576" s="2"/>
      <c r="AK576" s="2"/>
    </row>
    <row r="577" ht="15.75" customHeight="1">
      <c r="A577" s="1321"/>
      <c r="B577" s="31"/>
      <c r="C577" s="31"/>
      <c r="D577" s="2"/>
      <c r="E577" s="11"/>
      <c r="F577" s="11"/>
      <c r="G577" s="2"/>
      <c r="H577" s="2"/>
      <c r="I577" s="2"/>
      <c r="J577" s="2"/>
      <c r="K577" s="11"/>
      <c r="L577" s="11"/>
      <c r="M577" s="11"/>
      <c r="N577" s="11"/>
      <c r="O577" s="2"/>
      <c r="P577" s="2"/>
      <c r="Q577" s="629"/>
      <c r="R577" s="2"/>
      <c r="S577" s="2"/>
      <c r="T577" s="2"/>
      <c r="U577" s="11"/>
      <c r="V577" s="11"/>
      <c r="W577" s="2"/>
      <c r="X577" s="1322"/>
      <c r="Y577" s="2"/>
      <c r="Z577" s="2"/>
      <c r="AA577" s="2"/>
      <c r="AB577" s="2"/>
      <c r="AC577" s="2"/>
      <c r="AD577" s="2"/>
      <c r="AE577" s="2"/>
      <c r="AF577" s="2"/>
      <c r="AG577" s="2"/>
      <c r="AH577" s="2"/>
      <c r="AI577" s="2"/>
      <c r="AJ577" s="2"/>
      <c r="AK577" s="2"/>
    </row>
    <row r="578" ht="15.75" customHeight="1">
      <c r="A578" s="1321"/>
      <c r="B578" s="31"/>
      <c r="C578" s="31"/>
      <c r="D578" s="2"/>
      <c r="E578" s="11"/>
      <c r="F578" s="11"/>
      <c r="G578" s="2"/>
      <c r="H578" s="2"/>
      <c r="I578" s="2"/>
      <c r="J578" s="2"/>
      <c r="K578" s="11"/>
      <c r="L578" s="11"/>
      <c r="M578" s="11"/>
      <c r="N578" s="11"/>
      <c r="O578" s="2"/>
      <c r="P578" s="2"/>
      <c r="Q578" s="629"/>
      <c r="R578" s="2"/>
      <c r="S578" s="2"/>
      <c r="T578" s="2"/>
      <c r="U578" s="11"/>
      <c r="V578" s="11"/>
      <c r="W578" s="2"/>
      <c r="X578" s="1322"/>
      <c r="Y578" s="2"/>
      <c r="Z578" s="2"/>
      <c r="AA578" s="2"/>
      <c r="AB578" s="2"/>
      <c r="AC578" s="2"/>
      <c r="AD578" s="2"/>
      <c r="AE578" s="2"/>
      <c r="AF578" s="2"/>
      <c r="AG578" s="2"/>
      <c r="AH578" s="2"/>
      <c r="AI578" s="2"/>
      <c r="AJ578" s="2"/>
      <c r="AK578" s="2"/>
    </row>
    <row r="579" ht="15.75" customHeight="1">
      <c r="A579" s="1321"/>
      <c r="B579" s="31"/>
      <c r="C579" s="31"/>
      <c r="D579" s="2"/>
      <c r="E579" s="11"/>
      <c r="F579" s="11"/>
      <c r="G579" s="2"/>
      <c r="H579" s="2"/>
      <c r="I579" s="2"/>
      <c r="J579" s="2"/>
      <c r="K579" s="11"/>
      <c r="L579" s="11"/>
      <c r="M579" s="11"/>
      <c r="N579" s="11"/>
      <c r="O579" s="2"/>
      <c r="P579" s="2"/>
      <c r="Q579" s="629"/>
      <c r="R579" s="2"/>
      <c r="S579" s="2"/>
      <c r="T579" s="2"/>
      <c r="U579" s="11"/>
      <c r="V579" s="11"/>
      <c r="W579" s="2"/>
      <c r="X579" s="1322"/>
      <c r="Y579" s="2"/>
      <c r="Z579" s="2"/>
      <c r="AA579" s="2"/>
      <c r="AB579" s="2"/>
      <c r="AC579" s="2"/>
      <c r="AD579" s="2"/>
      <c r="AE579" s="2"/>
      <c r="AF579" s="2"/>
      <c r="AG579" s="2"/>
      <c r="AH579" s="2"/>
      <c r="AI579" s="2"/>
      <c r="AJ579" s="2"/>
      <c r="AK579" s="2"/>
    </row>
    <row r="580" ht="15.75" customHeight="1">
      <c r="A580" s="1321"/>
      <c r="B580" s="31"/>
      <c r="C580" s="31"/>
      <c r="D580" s="2"/>
      <c r="E580" s="11"/>
      <c r="F580" s="11"/>
      <c r="G580" s="2"/>
      <c r="H580" s="2"/>
      <c r="I580" s="2"/>
      <c r="J580" s="2"/>
      <c r="K580" s="11"/>
      <c r="L580" s="11"/>
      <c r="M580" s="11"/>
      <c r="N580" s="11"/>
      <c r="O580" s="2"/>
      <c r="P580" s="2"/>
      <c r="Q580" s="629"/>
      <c r="R580" s="2"/>
      <c r="S580" s="2"/>
      <c r="T580" s="2"/>
      <c r="U580" s="11"/>
      <c r="V580" s="11"/>
      <c r="W580" s="2"/>
      <c r="X580" s="1322"/>
      <c r="Y580" s="2"/>
      <c r="Z580" s="2"/>
      <c r="AA580" s="2"/>
      <c r="AB580" s="2"/>
      <c r="AC580" s="2"/>
      <c r="AD580" s="2"/>
      <c r="AE580" s="2"/>
      <c r="AF580" s="2"/>
      <c r="AG580" s="2"/>
      <c r="AH580" s="2"/>
      <c r="AI580" s="2"/>
      <c r="AJ580" s="2"/>
      <c r="AK580" s="2"/>
    </row>
    <row r="581" ht="15.75" customHeight="1">
      <c r="A581" s="1321"/>
      <c r="B581" s="31"/>
      <c r="C581" s="31"/>
      <c r="D581" s="2"/>
      <c r="E581" s="11"/>
      <c r="F581" s="11"/>
      <c r="G581" s="2"/>
      <c r="H581" s="2"/>
      <c r="I581" s="2"/>
      <c r="J581" s="2"/>
      <c r="K581" s="11"/>
      <c r="L581" s="11"/>
      <c r="M581" s="11"/>
      <c r="N581" s="11"/>
      <c r="O581" s="2"/>
      <c r="P581" s="2"/>
      <c r="Q581" s="629"/>
      <c r="R581" s="2"/>
      <c r="S581" s="2"/>
      <c r="T581" s="2"/>
      <c r="U581" s="11"/>
      <c r="V581" s="11"/>
      <c r="W581" s="2"/>
      <c r="X581" s="1322"/>
      <c r="Y581" s="2"/>
      <c r="Z581" s="2"/>
      <c r="AA581" s="2"/>
      <c r="AB581" s="2"/>
      <c r="AC581" s="2"/>
      <c r="AD581" s="2"/>
      <c r="AE581" s="2"/>
      <c r="AF581" s="2"/>
      <c r="AG581" s="2"/>
      <c r="AH581" s="2"/>
      <c r="AI581" s="2"/>
      <c r="AJ581" s="2"/>
      <c r="AK581" s="2"/>
    </row>
    <row r="582" ht="15.75" customHeight="1">
      <c r="A582" s="1321"/>
      <c r="B582" s="31"/>
      <c r="C582" s="31"/>
      <c r="D582" s="2"/>
      <c r="E582" s="11"/>
      <c r="F582" s="11"/>
      <c r="G582" s="2"/>
      <c r="H582" s="2"/>
      <c r="I582" s="2"/>
      <c r="J582" s="2"/>
      <c r="K582" s="11"/>
      <c r="L582" s="11"/>
      <c r="M582" s="11"/>
      <c r="N582" s="11"/>
      <c r="O582" s="2"/>
      <c r="P582" s="2"/>
      <c r="Q582" s="629"/>
      <c r="R582" s="2"/>
      <c r="S582" s="2"/>
      <c r="T582" s="2"/>
      <c r="U582" s="11"/>
      <c r="V582" s="11"/>
      <c r="W582" s="2"/>
      <c r="X582" s="1322"/>
      <c r="Y582" s="2"/>
      <c r="Z582" s="2"/>
      <c r="AA582" s="2"/>
      <c r="AB582" s="2"/>
      <c r="AC582" s="2"/>
      <c r="AD582" s="2"/>
      <c r="AE582" s="2"/>
      <c r="AF582" s="2"/>
      <c r="AG582" s="2"/>
      <c r="AH582" s="2"/>
      <c r="AI582" s="2"/>
      <c r="AJ582" s="2"/>
      <c r="AK582" s="2"/>
    </row>
    <row r="583" ht="15.75" customHeight="1">
      <c r="A583" s="1321"/>
      <c r="B583" s="31"/>
      <c r="C583" s="31"/>
      <c r="D583" s="2"/>
      <c r="E583" s="11"/>
      <c r="F583" s="11"/>
      <c r="G583" s="2"/>
      <c r="H583" s="2"/>
      <c r="I583" s="2"/>
      <c r="J583" s="2"/>
      <c r="K583" s="11"/>
      <c r="L583" s="11"/>
      <c r="M583" s="11"/>
      <c r="N583" s="11"/>
      <c r="O583" s="2"/>
      <c r="P583" s="2"/>
      <c r="Q583" s="629"/>
      <c r="R583" s="2"/>
      <c r="S583" s="2"/>
      <c r="T583" s="2"/>
      <c r="U583" s="11"/>
      <c r="V583" s="11"/>
      <c r="W583" s="2"/>
      <c r="X583" s="1322"/>
      <c r="Y583" s="2"/>
      <c r="Z583" s="2"/>
      <c r="AA583" s="2"/>
      <c r="AB583" s="2"/>
      <c r="AC583" s="2"/>
      <c r="AD583" s="2"/>
      <c r="AE583" s="2"/>
      <c r="AF583" s="2"/>
      <c r="AG583" s="2"/>
      <c r="AH583" s="2"/>
      <c r="AI583" s="2"/>
      <c r="AJ583" s="2"/>
      <c r="AK583" s="2"/>
    </row>
    <row r="584" ht="15.75" customHeight="1">
      <c r="A584" s="1321"/>
      <c r="B584" s="31"/>
      <c r="C584" s="31"/>
      <c r="D584" s="2"/>
      <c r="E584" s="11"/>
      <c r="F584" s="11"/>
      <c r="G584" s="2"/>
      <c r="H584" s="2"/>
      <c r="I584" s="2"/>
      <c r="J584" s="2"/>
      <c r="K584" s="11"/>
      <c r="L584" s="11"/>
      <c r="M584" s="11"/>
      <c r="N584" s="11"/>
      <c r="O584" s="2"/>
      <c r="P584" s="2"/>
      <c r="Q584" s="629"/>
      <c r="R584" s="2"/>
      <c r="S584" s="2"/>
      <c r="T584" s="2"/>
      <c r="U584" s="11"/>
      <c r="V584" s="11"/>
      <c r="W584" s="2"/>
      <c r="X584" s="1322"/>
      <c r="Y584" s="2"/>
      <c r="Z584" s="2"/>
      <c r="AA584" s="2"/>
      <c r="AB584" s="2"/>
      <c r="AC584" s="2"/>
      <c r="AD584" s="2"/>
      <c r="AE584" s="2"/>
      <c r="AF584" s="2"/>
      <c r="AG584" s="2"/>
      <c r="AH584" s="2"/>
      <c r="AI584" s="2"/>
      <c r="AJ584" s="2"/>
      <c r="AK584" s="2"/>
    </row>
    <row r="585" ht="15.75" customHeight="1">
      <c r="A585" s="1321"/>
      <c r="B585" s="31"/>
      <c r="C585" s="31"/>
      <c r="D585" s="2"/>
      <c r="E585" s="11"/>
      <c r="F585" s="11"/>
      <c r="G585" s="2"/>
      <c r="H585" s="2"/>
      <c r="I585" s="2"/>
      <c r="J585" s="2"/>
      <c r="K585" s="11"/>
      <c r="L585" s="11"/>
      <c r="M585" s="11"/>
      <c r="N585" s="11"/>
      <c r="O585" s="2"/>
      <c r="P585" s="2"/>
      <c r="Q585" s="629"/>
      <c r="R585" s="2"/>
      <c r="S585" s="2"/>
      <c r="T585" s="2"/>
      <c r="U585" s="11"/>
      <c r="V585" s="11"/>
      <c r="W585" s="2"/>
      <c r="X585" s="1322"/>
      <c r="Y585" s="2"/>
      <c r="Z585" s="2"/>
      <c r="AA585" s="2"/>
      <c r="AB585" s="2"/>
      <c r="AC585" s="2"/>
      <c r="AD585" s="2"/>
      <c r="AE585" s="2"/>
      <c r="AF585" s="2"/>
      <c r="AG585" s="2"/>
      <c r="AH585" s="2"/>
      <c r="AI585" s="2"/>
      <c r="AJ585" s="2"/>
      <c r="AK585" s="2"/>
    </row>
    <row r="586" ht="15.75" customHeight="1">
      <c r="A586" s="1321"/>
      <c r="B586" s="31"/>
      <c r="C586" s="31"/>
      <c r="D586" s="2"/>
      <c r="E586" s="11"/>
      <c r="F586" s="11"/>
      <c r="G586" s="2"/>
      <c r="H586" s="2"/>
      <c r="I586" s="2"/>
      <c r="J586" s="2"/>
      <c r="K586" s="11"/>
      <c r="L586" s="11"/>
      <c r="M586" s="11"/>
      <c r="N586" s="11"/>
      <c r="O586" s="2"/>
      <c r="P586" s="2"/>
      <c r="Q586" s="629"/>
      <c r="R586" s="2"/>
      <c r="S586" s="2"/>
      <c r="T586" s="2"/>
      <c r="U586" s="11"/>
      <c r="V586" s="11"/>
      <c r="W586" s="2"/>
      <c r="X586" s="1322"/>
      <c r="Y586" s="2"/>
      <c r="Z586" s="2"/>
      <c r="AA586" s="2"/>
      <c r="AB586" s="2"/>
      <c r="AC586" s="2"/>
      <c r="AD586" s="2"/>
      <c r="AE586" s="2"/>
      <c r="AF586" s="2"/>
      <c r="AG586" s="2"/>
      <c r="AH586" s="2"/>
      <c r="AI586" s="2"/>
      <c r="AJ586" s="2"/>
      <c r="AK586" s="2"/>
    </row>
    <row r="587" ht="15.75" customHeight="1">
      <c r="A587" s="1321"/>
      <c r="B587" s="31"/>
      <c r="C587" s="31"/>
      <c r="D587" s="2"/>
      <c r="E587" s="11"/>
      <c r="F587" s="11"/>
      <c r="G587" s="2"/>
      <c r="H587" s="2"/>
      <c r="I587" s="2"/>
      <c r="J587" s="2"/>
      <c r="K587" s="11"/>
      <c r="L587" s="11"/>
      <c r="M587" s="11"/>
      <c r="N587" s="11"/>
      <c r="O587" s="2"/>
      <c r="P587" s="2"/>
      <c r="Q587" s="629"/>
      <c r="R587" s="2"/>
      <c r="S587" s="2"/>
      <c r="T587" s="2"/>
      <c r="U587" s="11"/>
      <c r="V587" s="11"/>
      <c r="W587" s="2"/>
      <c r="X587" s="1322"/>
      <c r="Y587" s="2"/>
      <c r="Z587" s="2"/>
      <c r="AA587" s="2"/>
      <c r="AB587" s="2"/>
      <c r="AC587" s="2"/>
      <c r="AD587" s="2"/>
      <c r="AE587" s="2"/>
      <c r="AF587" s="2"/>
      <c r="AG587" s="2"/>
      <c r="AH587" s="2"/>
      <c r="AI587" s="2"/>
      <c r="AJ587" s="2"/>
      <c r="AK587" s="2"/>
    </row>
    <row r="588" ht="15.75" customHeight="1">
      <c r="A588" s="1321"/>
      <c r="B588" s="31"/>
      <c r="C588" s="31"/>
      <c r="D588" s="2"/>
      <c r="E588" s="11"/>
      <c r="F588" s="11"/>
      <c r="G588" s="2"/>
      <c r="H588" s="2"/>
      <c r="I588" s="2"/>
      <c r="J588" s="2"/>
      <c r="K588" s="11"/>
      <c r="L588" s="11"/>
      <c r="M588" s="11"/>
      <c r="N588" s="11"/>
      <c r="O588" s="2"/>
      <c r="P588" s="2"/>
      <c r="Q588" s="629"/>
      <c r="R588" s="2"/>
      <c r="S588" s="2"/>
      <c r="T588" s="2"/>
      <c r="U588" s="11"/>
      <c r="V588" s="11"/>
      <c r="W588" s="2"/>
      <c r="X588" s="1322"/>
      <c r="Y588" s="2"/>
      <c r="Z588" s="2"/>
      <c r="AA588" s="2"/>
      <c r="AB588" s="2"/>
      <c r="AC588" s="2"/>
      <c r="AD588" s="2"/>
      <c r="AE588" s="2"/>
      <c r="AF588" s="2"/>
      <c r="AG588" s="2"/>
      <c r="AH588" s="2"/>
      <c r="AI588" s="2"/>
      <c r="AJ588" s="2"/>
      <c r="AK588" s="2"/>
    </row>
    <row r="589" ht="15.75" customHeight="1">
      <c r="A589" s="1321"/>
      <c r="B589" s="31"/>
      <c r="C589" s="31"/>
      <c r="D589" s="2"/>
      <c r="E589" s="11"/>
      <c r="F589" s="11"/>
      <c r="G589" s="2"/>
      <c r="H589" s="2"/>
      <c r="I589" s="2"/>
      <c r="J589" s="2"/>
      <c r="K589" s="11"/>
      <c r="L589" s="11"/>
      <c r="M589" s="11"/>
      <c r="N589" s="11"/>
      <c r="O589" s="2"/>
      <c r="P589" s="2"/>
      <c r="Q589" s="629"/>
      <c r="R589" s="2"/>
      <c r="S589" s="2"/>
      <c r="T589" s="2"/>
      <c r="U589" s="11"/>
      <c r="V589" s="11"/>
      <c r="W589" s="2"/>
      <c r="X589" s="1322"/>
      <c r="Y589" s="2"/>
      <c r="Z589" s="2"/>
      <c r="AA589" s="2"/>
      <c r="AB589" s="2"/>
      <c r="AC589" s="2"/>
      <c r="AD589" s="2"/>
      <c r="AE589" s="2"/>
      <c r="AF589" s="2"/>
      <c r="AG589" s="2"/>
      <c r="AH589" s="2"/>
      <c r="AI589" s="2"/>
      <c r="AJ589" s="2"/>
      <c r="AK589" s="2"/>
    </row>
    <row r="590" ht="15.75" customHeight="1">
      <c r="A590" s="1321"/>
      <c r="B590" s="31"/>
      <c r="C590" s="31"/>
      <c r="D590" s="2"/>
      <c r="E590" s="11"/>
      <c r="F590" s="11"/>
      <c r="G590" s="2"/>
      <c r="H590" s="2"/>
      <c r="I590" s="2"/>
      <c r="J590" s="2"/>
      <c r="K590" s="11"/>
      <c r="L590" s="11"/>
      <c r="M590" s="11"/>
      <c r="N590" s="11"/>
      <c r="O590" s="2"/>
      <c r="P590" s="2"/>
      <c r="Q590" s="629"/>
      <c r="R590" s="2"/>
      <c r="S590" s="2"/>
      <c r="T590" s="2"/>
      <c r="U590" s="11"/>
      <c r="V590" s="11"/>
      <c r="W590" s="2"/>
      <c r="X590" s="1322"/>
      <c r="Y590" s="2"/>
      <c r="Z590" s="2"/>
      <c r="AA590" s="2"/>
      <c r="AB590" s="2"/>
      <c r="AC590" s="2"/>
      <c r="AD590" s="2"/>
      <c r="AE590" s="2"/>
      <c r="AF590" s="2"/>
      <c r="AG590" s="2"/>
      <c r="AH590" s="2"/>
      <c r="AI590" s="2"/>
      <c r="AJ590" s="2"/>
      <c r="AK590" s="2"/>
    </row>
    <row r="591" ht="15.75" customHeight="1">
      <c r="A591" s="1321"/>
      <c r="B591" s="31"/>
      <c r="C591" s="31"/>
      <c r="D591" s="2"/>
      <c r="E591" s="11"/>
      <c r="F591" s="11"/>
      <c r="G591" s="2"/>
      <c r="H591" s="2"/>
      <c r="I591" s="2"/>
      <c r="J591" s="2"/>
      <c r="K591" s="11"/>
      <c r="L591" s="11"/>
      <c r="M591" s="11"/>
      <c r="N591" s="11"/>
      <c r="O591" s="2"/>
      <c r="P591" s="2"/>
      <c r="Q591" s="629"/>
      <c r="R591" s="2"/>
      <c r="S591" s="2"/>
      <c r="T591" s="2"/>
      <c r="U591" s="11"/>
      <c r="V591" s="11"/>
      <c r="W591" s="2"/>
      <c r="X591" s="1322"/>
      <c r="Y591" s="2"/>
      <c r="Z591" s="2"/>
      <c r="AA591" s="2"/>
      <c r="AB591" s="2"/>
      <c r="AC591" s="2"/>
      <c r="AD591" s="2"/>
      <c r="AE591" s="2"/>
      <c r="AF591" s="2"/>
      <c r="AG591" s="2"/>
      <c r="AH591" s="2"/>
      <c r="AI591" s="2"/>
      <c r="AJ591" s="2"/>
      <c r="AK591" s="2"/>
    </row>
    <row r="592" ht="15.75" customHeight="1">
      <c r="A592" s="1321"/>
      <c r="B592" s="31"/>
      <c r="C592" s="31"/>
      <c r="D592" s="2"/>
      <c r="E592" s="11"/>
      <c r="F592" s="11"/>
      <c r="G592" s="2"/>
      <c r="H592" s="2"/>
      <c r="I592" s="2"/>
      <c r="J592" s="2"/>
      <c r="K592" s="11"/>
      <c r="L592" s="11"/>
      <c r="M592" s="11"/>
      <c r="N592" s="11"/>
      <c r="O592" s="2"/>
      <c r="P592" s="2"/>
      <c r="Q592" s="629"/>
      <c r="R592" s="2"/>
      <c r="S592" s="2"/>
      <c r="T592" s="2"/>
      <c r="U592" s="11"/>
      <c r="V592" s="11"/>
      <c r="W592" s="2"/>
      <c r="X592" s="1322"/>
      <c r="Y592" s="2"/>
      <c r="Z592" s="2"/>
      <c r="AA592" s="2"/>
      <c r="AB592" s="2"/>
      <c r="AC592" s="2"/>
      <c r="AD592" s="2"/>
      <c r="AE592" s="2"/>
      <c r="AF592" s="2"/>
      <c r="AG592" s="2"/>
      <c r="AH592" s="2"/>
      <c r="AI592" s="2"/>
      <c r="AJ592" s="2"/>
      <c r="AK592" s="2"/>
    </row>
    <row r="593" ht="15.75" customHeight="1">
      <c r="A593" s="1321"/>
      <c r="B593" s="31"/>
      <c r="C593" s="31"/>
      <c r="D593" s="2"/>
      <c r="E593" s="11"/>
      <c r="F593" s="11"/>
      <c r="G593" s="2"/>
      <c r="H593" s="2"/>
      <c r="I593" s="2"/>
      <c r="J593" s="2"/>
      <c r="K593" s="11"/>
      <c r="L593" s="11"/>
      <c r="M593" s="11"/>
      <c r="N593" s="11"/>
      <c r="O593" s="2"/>
      <c r="P593" s="2"/>
      <c r="Q593" s="629"/>
      <c r="R593" s="2"/>
      <c r="S593" s="2"/>
      <c r="T593" s="2"/>
      <c r="U593" s="11"/>
      <c r="V593" s="11"/>
      <c r="W593" s="2"/>
      <c r="X593" s="1322"/>
      <c r="Y593" s="2"/>
      <c r="Z593" s="2"/>
      <c r="AA593" s="2"/>
      <c r="AB593" s="2"/>
      <c r="AC593" s="2"/>
      <c r="AD593" s="2"/>
      <c r="AE593" s="2"/>
      <c r="AF593" s="2"/>
      <c r="AG593" s="2"/>
      <c r="AH593" s="2"/>
      <c r="AI593" s="2"/>
      <c r="AJ593" s="2"/>
      <c r="AK593" s="2"/>
    </row>
    <row r="594" ht="15.75" customHeight="1">
      <c r="A594" s="1321"/>
      <c r="B594" s="31"/>
      <c r="C594" s="31"/>
      <c r="D594" s="2"/>
      <c r="E594" s="11"/>
      <c r="F594" s="11"/>
      <c r="G594" s="2"/>
      <c r="H594" s="2"/>
      <c r="I594" s="2"/>
      <c r="J594" s="2"/>
      <c r="K594" s="11"/>
      <c r="L594" s="11"/>
      <c r="M594" s="11"/>
      <c r="N594" s="11"/>
      <c r="O594" s="2"/>
      <c r="P594" s="2"/>
      <c r="Q594" s="629"/>
      <c r="R594" s="2"/>
      <c r="S594" s="2"/>
      <c r="T594" s="2"/>
      <c r="U594" s="11"/>
      <c r="V594" s="11"/>
      <c r="W594" s="2"/>
      <c r="X594" s="1322"/>
      <c r="Y594" s="2"/>
      <c r="Z594" s="2"/>
      <c r="AA594" s="2"/>
      <c r="AB594" s="2"/>
      <c r="AC594" s="2"/>
      <c r="AD594" s="2"/>
      <c r="AE594" s="2"/>
      <c r="AF594" s="2"/>
      <c r="AG594" s="2"/>
      <c r="AH594" s="2"/>
      <c r="AI594" s="2"/>
      <c r="AJ594" s="2"/>
      <c r="AK594" s="2"/>
    </row>
    <row r="595" ht="15.75" customHeight="1">
      <c r="A595" s="1321"/>
      <c r="B595" s="31"/>
      <c r="C595" s="31"/>
      <c r="D595" s="2"/>
      <c r="E595" s="11"/>
      <c r="F595" s="11"/>
      <c r="G595" s="2"/>
      <c r="H595" s="2"/>
      <c r="I595" s="2"/>
      <c r="J595" s="2"/>
      <c r="K595" s="11"/>
      <c r="L595" s="11"/>
      <c r="M595" s="11"/>
      <c r="N595" s="11"/>
      <c r="O595" s="2"/>
      <c r="P595" s="2"/>
      <c r="Q595" s="629"/>
      <c r="R595" s="2"/>
      <c r="S595" s="2"/>
      <c r="T595" s="2"/>
      <c r="U595" s="11"/>
      <c r="V595" s="11"/>
      <c r="W595" s="2"/>
      <c r="X595" s="1322"/>
      <c r="Y595" s="2"/>
      <c r="Z595" s="2"/>
      <c r="AA595" s="2"/>
      <c r="AB595" s="2"/>
      <c r="AC595" s="2"/>
      <c r="AD595" s="2"/>
      <c r="AE595" s="2"/>
      <c r="AF595" s="2"/>
      <c r="AG595" s="2"/>
      <c r="AH595" s="2"/>
      <c r="AI595" s="2"/>
      <c r="AJ595" s="2"/>
      <c r="AK595" s="2"/>
    </row>
    <row r="596" ht="15.75" customHeight="1">
      <c r="A596" s="1321"/>
      <c r="B596" s="31"/>
      <c r="C596" s="31"/>
      <c r="D596" s="2"/>
      <c r="E596" s="11"/>
      <c r="F596" s="11"/>
      <c r="G596" s="2"/>
      <c r="H596" s="2"/>
      <c r="I596" s="2"/>
      <c r="J596" s="2"/>
      <c r="K596" s="11"/>
      <c r="L596" s="11"/>
      <c r="M596" s="11"/>
      <c r="N596" s="11"/>
      <c r="O596" s="2"/>
      <c r="P596" s="2"/>
      <c r="Q596" s="629"/>
      <c r="R596" s="2"/>
      <c r="S596" s="2"/>
      <c r="T596" s="2"/>
      <c r="U596" s="11"/>
      <c r="V596" s="11"/>
      <c r="W596" s="2"/>
      <c r="X596" s="1322"/>
      <c r="Y596" s="2"/>
      <c r="Z596" s="2"/>
      <c r="AA596" s="2"/>
      <c r="AB596" s="2"/>
      <c r="AC596" s="2"/>
      <c r="AD596" s="2"/>
      <c r="AE596" s="2"/>
      <c r="AF596" s="2"/>
      <c r="AG596" s="2"/>
      <c r="AH596" s="2"/>
      <c r="AI596" s="2"/>
      <c r="AJ596" s="2"/>
      <c r="AK596" s="2"/>
    </row>
    <row r="597" ht="15.75" customHeight="1">
      <c r="A597" s="1321"/>
      <c r="B597" s="31"/>
      <c r="C597" s="31"/>
      <c r="D597" s="2"/>
      <c r="E597" s="11"/>
      <c r="F597" s="11"/>
      <c r="G597" s="2"/>
      <c r="H597" s="2"/>
      <c r="I597" s="2"/>
      <c r="J597" s="2"/>
      <c r="K597" s="11"/>
      <c r="L597" s="11"/>
      <c r="M597" s="11"/>
      <c r="N597" s="11"/>
      <c r="O597" s="2"/>
      <c r="P597" s="2"/>
      <c r="Q597" s="629"/>
      <c r="R597" s="2"/>
      <c r="S597" s="2"/>
      <c r="T597" s="2"/>
      <c r="U597" s="11"/>
      <c r="V597" s="11"/>
      <c r="W597" s="2"/>
      <c r="X597" s="1322"/>
      <c r="Y597" s="2"/>
      <c r="Z597" s="2"/>
      <c r="AA597" s="2"/>
      <c r="AB597" s="2"/>
      <c r="AC597" s="2"/>
      <c r="AD597" s="2"/>
      <c r="AE597" s="2"/>
      <c r="AF597" s="2"/>
      <c r="AG597" s="2"/>
      <c r="AH597" s="2"/>
      <c r="AI597" s="2"/>
      <c r="AJ597" s="2"/>
      <c r="AK597" s="2"/>
    </row>
    <row r="598" ht="15.75" customHeight="1">
      <c r="A598" s="1321"/>
      <c r="B598" s="31"/>
      <c r="C598" s="31"/>
      <c r="D598" s="2"/>
      <c r="E598" s="11"/>
      <c r="F598" s="11"/>
      <c r="G598" s="2"/>
      <c r="H598" s="2"/>
      <c r="I598" s="2"/>
      <c r="J598" s="2"/>
      <c r="K598" s="11"/>
      <c r="L598" s="11"/>
      <c r="M598" s="11"/>
      <c r="N598" s="11"/>
      <c r="O598" s="2"/>
      <c r="P598" s="2"/>
      <c r="Q598" s="629"/>
      <c r="R598" s="2"/>
      <c r="S598" s="2"/>
      <c r="T598" s="2"/>
      <c r="U598" s="11"/>
      <c r="V598" s="11"/>
      <c r="W598" s="2"/>
      <c r="X598" s="1322"/>
      <c r="Y598" s="2"/>
      <c r="Z598" s="2"/>
      <c r="AA598" s="2"/>
      <c r="AB598" s="2"/>
      <c r="AC598" s="2"/>
      <c r="AD598" s="2"/>
      <c r="AE598" s="2"/>
      <c r="AF598" s="2"/>
      <c r="AG598" s="2"/>
      <c r="AH598" s="2"/>
      <c r="AI598" s="2"/>
      <c r="AJ598" s="2"/>
      <c r="AK598" s="2"/>
    </row>
    <row r="599" ht="15.75" customHeight="1">
      <c r="A599" s="1321"/>
      <c r="B599" s="31"/>
      <c r="C599" s="31"/>
      <c r="D599" s="2"/>
      <c r="E599" s="11"/>
      <c r="F599" s="11"/>
      <c r="G599" s="2"/>
      <c r="H599" s="2"/>
      <c r="I599" s="2"/>
      <c r="J599" s="2"/>
      <c r="K599" s="11"/>
      <c r="L599" s="11"/>
      <c r="M599" s="11"/>
      <c r="N599" s="11"/>
      <c r="O599" s="2"/>
      <c r="P599" s="2"/>
      <c r="Q599" s="629"/>
      <c r="R599" s="2"/>
      <c r="S599" s="2"/>
      <c r="T599" s="2"/>
      <c r="U599" s="11"/>
      <c r="V599" s="11"/>
      <c r="W599" s="2"/>
      <c r="X599" s="1322"/>
      <c r="Y599" s="2"/>
      <c r="Z599" s="2"/>
      <c r="AA599" s="2"/>
      <c r="AB599" s="2"/>
      <c r="AC599" s="2"/>
      <c r="AD599" s="2"/>
      <c r="AE599" s="2"/>
      <c r="AF599" s="2"/>
      <c r="AG599" s="2"/>
      <c r="AH599" s="2"/>
      <c r="AI599" s="2"/>
      <c r="AJ599" s="2"/>
      <c r="AK599" s="2"/>
    </row>
    <row r="600" ht="15.75" customHeight="1">
      <c r="A600" s="1321"/>
      <c r="B600" s="31"/>
      <c r="C600" s="31"/>
      <c r="D600" s="2"/>
      <c r="E600" s="11"/>
      <c r="F600" s="11"/>
      <c r="G600" s="2"/>
      <c r="H600" s="2"/>
      <c r="I600" s="2"/>
      <c r="J600" s="2"/>
      <c r="K600" s="11"/>
      <c r="L600" s="11"/>
      <c r="M600" s="11"/>
      <c r="N600" s="11"/>
      <c r="O600" s="2"/>
      <c r="P600" s="2"/>
      <c r="Q600" s="629"/>
      <c r="R600" s="2"/>
      <c r="S600" s="2"/>
      <c r="T600" s="2"/>
      <c r="U600" s="11"/>
      <c r="V600" s="11"/>
      <c r="W600" s="2"/>
      <c r="X600" s="1322"/>
      <c r="Y600" s="2"/>
      <c r="Z600" s="2"/>
      <c r="AA600" s="2"/>
      <c r="AB600" s="2"/>
      <c r="AC600" s="2"/>
      <c r="AD600" s="2"/>
      <c r="AE600" s="2"/>
      <c r="AF600" s="2"/>
      <c r="AG600" s="2"/>
      <c r="AH600" s="2"/>
      <c r="AI600" s="2"/>
      <c r="AJ600" s="2"/>
      <c r="AK600" s="2"/>
    </row>
    <row r="601" ht="15.75" customHeight="1">
      <c r="A601" s="1321"/>
      <c r="B601" s="31"/>
      <c r="C601" s="31"/>
      <c r="D601" s="2"/>
      <c r="E601" s="11"/>
      <c r="F601" s="11"/>
      <c r="G601" s="2"/>
      <c r="H601" s="2"/>
      <c r="I601" s="2"/>
      <c r="J601" s="2"/>
      <c r="K601" s="11"/>
      <c r="L601" s="11"/>
      <c r="M601" s="11"/>
      <c r="N601" s="11"/>
      <c r="O601" s="2"/>
      <c r="P601" s="2"/>
      <c r="Q601" s="629"/>
      <c r="R601" s="2"/>
      <c r="S601" s="2"/>
      <c r="T601" s="2"/>
      <c r="U601" s="11"/>
      <c r="V601" s="11"/>
      <c r="W601" s="2"/>
      <c r="X601" s="1322"/>
      <c r="Y601" s="2"/>
      <c r="Z601" s="2"/>
      <c r="AA601" s="2"/>
      <c r="AB601" s="2"/>
      <c r="AC601" s="2"/>
      <c r="AD601" s="2"/>
      <c r="AE601" s="2"/>
      <c r="AF601" s="2"/>
      <c r="AG601" s="2"/>
      <c r="AH601" s="2"/>
      <c r="AI601" s="2"/>
      <c r="AJ601" s="2"/>
      <c r="AK601" s="2"/>
    </row>
    <row r="602" ht="15.75" customHeight="1">
      <c r="A602" s="1321"/>
      <c r="B602" s="31"/>
      <c r="C602" s="31"/>
      <c r="D602" s="2"/>
      <c r="E602" s="11"/>
      <c r="F602" s="11"/>
      <c r="G602" s="2"/>
      <c r="H602" s="2"/>
      <c r="I602" s="2"/>
      <c r="J602" s="2"/>
      <c r="K602" s="11"/>
      <c r="L602" s="11"/>
      <c r="M602" s="11"/>
      <c r="N602" s="11"/>
      <c r="O602" s="2"/>
      <c r="P602" s="2"/>
      <c r="Q602" s="629"/>
      <c r="R602" s="2"/>
      <c r="S602" s="2"/>
      <c r="T602" s="2"/>
      <c r="U602" s="11"/>
      <c r="V602" s="11"/>
      <c r="W602" s="2"/>
      <c r="X602" s="1322"/>
      <c r="Y602" s="2"/>
      <c r="Z602" s="2"/>
      <c r="AA602" s="2"/>
      <c r="AB602" s="2"/>
      <c r="AC602" s="2"/>
      <c r="AD602" s="2"/>
      <c r="AE602" s="2"/>
      <c r="AF602" s="2"/>
      <c r="AG602" s="2"/>
      <c r="AH602" s="2"/>
      <c r="AI602" s="2"/>
      <c r="AJ602" s="2"/>
      <c r="AK602" s="2"/>
    </row>
    <row r="603" ht="15.75" customHeight="1">
      <c r="A603" s="1321"/>
      <c r="B603" s="31"/>
      <c r="C603" s="31"/>
      <c r="D603" s="2"/>
      <c r="E603" s="11"/>
      <c r="F603" s="11"/>
      <c r="G603" s="2"/>
      <c r="H603" s="2"/>
      <c r="I603" s="2"/>
      <c r="J603" s="2"/>
      <c r="K603" s="11"/>
      <c r="L603" s="11"/>
      <c r="M603" s="11"/>
      <c r="N603" s="11"/>
      <c r="O603" s="2"/>
      <c r="P603" s="2"/>
      <c r="Q603" s="629"/>
      <c r="R603" s="2"/>
      <c r="S603" s="2"/>
      <c r="T603" s="2"/>
      <c r="U603" s="11"/>
      <c r="V603" s="11"/>
      <c r="W603" s="2"/>
      <c r="X603" s="1322"/>
      <c r="Y603" s="2"/>
      <c r="Z603" s="2"/>
      <c r="AA603" s="2"/>
      <c r="AB603" s="2"/>
      <c r="AC603" s="2"/>
      <c r="AD603" s="2"/>
      <c r="AE603" s="2"/>
      <c r="AF603" s="2"/>
      <c r="AG603" s="2"/>
      <c r="AH603" s="2"/>
      <c r="AI603" s="2"/>
      <c r="AJ603" s="2"/>
      <c r="AK603" s="2"/>
    </row>
    <row r="604" ht="15.75" customHeight="1">
      <c r="A604" s="1321"/>
      <c r="B604" s="31"/>
      <c r="C604" s="31"/>
      <c r="D604" s="2"/>
      <c r="E604" s="11"/>
      <c r="F604" s="11"/>
      <c r="G604" s="2"/>
      <c r="H604" s="2"/>
      <c r="I604" s="2"/>
      <c r="J604" s="2"/>
      <c r="K604" s="11"/>
      <c r="L604" s="11"/>
      <c r="M604" s="11"/>
      <c r="N604" s="11"/>
      <c r="O604" s="2"/>
      <c r="P604" s="2"/>
      <c r="Q604" s="629"/>
      <c r="R604" s="2"/>
      <c r="S604" s="2"/>
      <c r="T604" s="2"/>
      <c r="U604" s="11"/>
      <c r="V604" s="11"/>
      <c r="W604" s="2"/>
      <c r="X604" s="1322"/>
      <c r="Y604" s="2"/>
      <c r="Z604" s="2"/>
      <c r="AA604" s="2"/>
      <c r="AB604" s="2"/>
      <c r="AC604" s="2"/>
      <c r="AD604" s="2"/>
      <c r="AE604" s="2"/>
      <c r="AF604" s="2"/>
      <c r="AG604" s="2"/>
      <c r="AH604" s="2"/>
      <c r="AI604" s="2"/>
      <c r="AJ604" s="2"/>
      <c r="AK604" s="2"/>
    </row>
    <row r="605" ht="15.75" customHeight="1">
      <c r="A605" s="1321"/>
      <c r="B605" s="31"/>
      <c r="C605" s="31"/>
      <c r="D605" s="2"/>
      <c r="E605" s="11"/>
      <c r="F605" s="11"/>
      <c r="G605" s="2"/>
      <c r="H605" s="2"/>
      <c r="I605" s="2"/>
      <c r="J605" s="2"/>
      <c r="K605" s="11"/>
      <c r="L605" s="11"/>
      <c r="M605" s="11"/>
      <c r="N605" s="11"/>
      <c r="O605" s="2"/>
      <c r="P605" s="2"/>
      <c r="Q605" s="629"/>
      <c r="R605" s="2"/>
      <c r="S605" s="2"/>
      <c r="T605" s="2"/>
      <c r="U605" s="11"/>
      <c r="V605" s="11"/>
      <c r="W605" s="2"/>
      <c r="X605" s="1322"/>
      <c r="Y605" s="2"/>
      <c r="Z605" s="2"/>
      <c r="AA605" s="2"/>
      <c r="AB605" s="2"/>
      <c r="AC605" s="2"/>
      <c r="AD605" s="2"/>
      <c r="AE605" s="2"/>
      <c r="AF605" s="2"/>
      <c r="AG605" s="2"/>
      <c r="AH605" s="2"/>
      <c r="AI605" s="2"/>
      <c r="AJ605" s="2"/>
      <c r="AK605" s="2"/>
    </row>
    <row r="606" ht="15.75" customHeight="1">
      <c r="A606" s="1321"/>
      <c r="B606" s="31"/>
      <c r="C606" s="31"/>
      <c r="D606" s="2"/>
      <c r="E606" s="11"/>
      <c r="F606" s="11"/>
      <c r="G606" s="2"/>
      <c r="H606" s="2"/>
      <c r="I606" s="2"/>
      <c r="J606" s="2"/>
      <c r="K606" s="11"/>
      <c r="L606" s="11"/>
      <c r="M606" s="11"/>
      <c r="N606" s="11"/>
      <c r="O606" s="2"/>
      <c r="P606" s="2"/>
      <c r="Q606" s="629"/>
      <c r="R606" s="2"/>
      <c r="S606" s="2"/>
      <c r="T606" s="2"/>
      <c r="U606" s="11"/>
      <c r="V606" s="11"/>
      <c r="W606" s="2"/>
      <c r="X606" s="1322"/>
      <c r="Y606" s="2"/>
      <c r="Z606" s="2"/>
      <c r="AA606" s="2"/>
      <c r="AB606" s="2"/>
      <c r="AC606" s="2"/>
      <c r="AD606" s="2"/>
      <c r="AE606" s="2"/>
      <c r="AF606" s="2"/>
      <c r="AG606" s="2"/>
      <c r="AH606" s="2"/>
      <c r="AI606" s="2"/>
      <c r="AJ606" s="2"/>
      <c r="AK606" s="2"/>
    </row>
    <row r="607" ht="15.75" customHeight="1">
      <c r="A607" s="1321"/>
      <c r="B607" s="31"/>
      <c r="C607" s="31"/>
      <c r="D607" s="2"/>
      <c r="E607" s="11"/>
      <c r="F607" s="11"/>
      <c r="G607" s="2"/>
      <c r="H607" s="2"/>
      <c r="I607" s="2"/>
      <c r="J607" s="2"/>
      <c r="K607" s="11"/>
      <c r="L607" s="11"/>
      <c r="M607" s="11"/>
      <c r="N607" s="11"/>
      <c r="O607" s="2"/>
      <c r="P607" s="2"/>
      <c r="Q607" s="629"/>
      <c r="R607" s="2"/>
      <c r="S607" s="2"/>
      <c r="T607" s="2"/>
      <c r="U607" s="11"/>
      <c r="V607" s="11"/>
      <c r="W607" s="2"/>
      <c r="X607" s="1322"/>
      <c r="Y607" s="2"/>
      <c r="Z607" s="2"/>
      <c r="AA607" s="2"/>
      <c r="AB607" s="2"/>
      <c r="AC607" s="2"/>
      <c r="AD607" s="2"/>
      <c r="AE607" s="2"/>
      <c r="AF607" s="2"/>
      <c r="AG607" s="2"/>
      <c r="AH607" s="2"/>
      <c r="AI607" s="2"/>
      <c r="AJ607" s="2"/>
      <c r="AK607" s="2"/>
    </row>
    <row r="608" ht="15.75" customHeight="1">
      <c r="A608" s="1321"/>
      <c r="B608" s="31"/>
      <c r="C608" s="31"/>
      <c r="D608" s="2"/>
      <c r="E608" s="11"/>
      <c r="F608" s="11"/>
      <c r="G608" s="2"/>
      <c r="H608" s="2"/>
      <c r="I608" s="2"/>
      <c r="J608" s="2"/>
      <c r="K608" s="11"/>
      <c r="L608" s="11"/>
      <c r="M608" s="11"/>
      <c r="N608" s="11"/>
      <c r="O608" s="2"/>
      <c r="P608" s="2"/>
      <c r="Q608" s="629"/>
      <c r="R608" s="2"/>
      <c r="S608" s="2"/>
      <c r="T608" s="2"/>
      <c r="U608" s="11"/>
      <c r="V608" s="11"/>
      <c r="W608" s="2"/>
      <c r="X608" s="1322"/>
      <c r="Y608" s="2"/>
      <c r="Z608" s="2"/>
      <c r="AA608" s="2"/>
      <c r="AB608" s="2"/>
      <c r="AC608" s="2"/>
      <c r="AD608" s="2"/>
      <c r="AE608" s="2"/>
      <c r="AF608" s="2"/>
      <c r="AG608" s="2"/>
      <c r="AH608" s="2"/>
      <c r="AI608" s="2"/>
      <c r="AJ608" s="2"/>
      <c r="AK608" s="2"/>
    </row>
    <row r="609" ht="15.75" customHeight="1">
      <c r="A609" s="1321"/>
      <c r="B609" s="31"/>
      <c r="C609" s="31"/>
      <c r="D609" s="2"/>
      <c r="E609" s="11"/>
      <c r="F609" s="11"/>
      <c r="G609" s="2"/>
      <c r="H609" s="2"/>
      <c r="I609" s="2"/>
      <c r="J609" s="2"/>
      <c r="K609" s="11"/>
      <c r="L609" s="11"/>
      <c r="M609" s="11"/>
      <c r="N609" s="11"/>
      <c r="O609" s="2"/>
      <c r="P609" s="2"/>
      <c r="Q609" s="629"/>
      <c r="R609" s="2"/>
      <c r="S609" s="2"/>
      <c r="T609" s="2"/>
      <c r="U609" s="11"/>
      <c r="V609" s="11"/>
      <c r="W609" s="2"/>
      <c r="X609" s="1322"/>
      <c r="Y609" s="2"/>
      <c r="Z609" s="2"/>
      <c r="AA609" s="2"/>
      <c r="AB609" s="2"/>
      <c r="AC609" s="2"/>
      <c r="AD609" s="2"/>
      <c r="AE609" s="2"/>
      <c r="AF609" s="2"/>
      <c r="AG609" s="2"/>
      <c r="AH609" s="2"/>
      <c r="AI609" s="2"/>
      <c r="AJ609" s="2"/>
      <c r="AK609" s="2"/>
    </row>
    <row r="610" ht="15.75" customHeight="1">
      <c r="A610" s="1321"/>
      <c r="B610" s="31"/>
      <c r="C610" s="31"/>
      <c r="D610" s="2"/>
      <c r="E610" s="11"/>
      <c r="F610" s="11"/>
      <c r="G610" s="2"/>
      <c r="H610" s="2"/>
      <c r="I610" s="2"/>
      <c r="J610" s="2"/>
      <c r="K610" s="11"/>
      <c r="L610" s="11"/>
      <c r="M610" s="11"/>
      <c r="N610" s="11"/>
      <c r="O610" s="2"/>
      <c r="P610" s="2"/>
      <c r="Q610" s="629"/>
      <c r="R610" s="2"/>
      <c r="S610" s="2"/>
      <c r="T610" s="2"/>
      <c r="U610" s="11"/>
      <c r="V610" s="11"/>
      <c r="W610" s="2"/>
      <c r="X610" s="1322"/>
      <c r="Y610" s="2"/>
      <c r="Z610" s="2"/>
      <c r="AA610" s="2"/>
      <c r="AB610" s="2"/>
      <c r="AC610" s="2"/>
      <c r="AD610" s="2"/>
      <c r="AE610" s="2"/>
      <c r="AF610" s="2"/>
      <c r="AG610" s="2"/>
      <c r="AH610" s="2"/>
      <c r="AI610" s="2"/>
      <c r="AJ610" s="2"/>
      <c r="AK610" s="2"/>
    </row>
    <row r="611" ht="15.75" customHeight="1">
      <c r="A611" s="1321"/>
      <c r="B611" s="31"/>
      <c r="C611" s="31"/>
      <c r="D611" s="2"/>
      <c r="E611" s="11"/>
      <c r="F611" s="11"/>
      <c r="G611" s="2"/>
      <c r="H611" s="2"/>
      <c r="I611" s="2"/>
      <c r="J611" s="2"/>
      <c r="K611" s="11"/>
      <c r="L611" s="11"/>
      <c r="M611" s="11"/>
      <c r="N611" s="11"/>
      <c r="O611" s="2"/>
      <c r="P611" s="2"/>
      <c r="Q611" s="629"/>
      <c r="R611" s="2"/>
      <c r="S611" s="2"/>
      <c r="T611" s="2"/>
      <c r="U611" s="11"/>
      <c r="V611" s="11"/>
      <c r="W611" s="2"/>
      <c r="X611" s="1322"/>
      <c r="Y611" s="2"/>
      <c r="Z611" s="2"/>
      <c r="AA611" s="2"/>
      <c r="AB611" s="2"/>
      <c r="AC611" s="2"/>
      <c r="AD611" s="2"/>
      <c r="AE611" s="2"/>
      <c r="AF611" s="2"/>
      <c r="AG611" s="2"/>
      <c r="AH611" s="2"/>
      <c r="AI611" s="2"/>
      <c r="AJ611" s="2"/>
      <c r="AK611" s="2"/>
    </row>
    <row r="612" ht="15.75" customHeight="1">
      <c r="A612" s="1321"/>
      <c r="B612" s="31"/>
      <c r="C612" s="31"/>
      <c r="D612" s="2"/>
      <c r="E612" s="11"/>
      <c r="F612" s="11"/>
      <c r="G612" s="2"/>
      <c r="H612" s="2"/>
      <c r="I612" s="2"/>
      <c r="J612" s="2"/>
      <c r="K612" s="11"/>
      <c r="L612" s="11"/>
      <c r="M612" s="11"/>
      <c r="N612" s="11"/>
      <c r="O612" s="2"/>
      <c r="P612" s="2"/>
      <c r="Q612" s="629"/>
      <c r="R612" s="2"/>
      <c r="S612" s="2"/>
      <c r="T612" s="2"/>
      <c r="U612" s="11"/>
      <c r="V612" s="11"/>
      <c r="W612" s="2"/>
      <c r="X612" s="1322"/>
      <c r="Y612" s="2"/>
      <c r="Z612" s="2"/>
      <c r="AA612" s="2"/>
      <c r="AB612" s="2"/>
      <c r="AC612" s="2"/>
      <c r="AD612" s="2"/>
      <c r="AE612" s="2"/>
      <c r="AF612" s="2"/>
      <c r="AG612" s="2"/>
      <c r="AH612" s="2"/>
      <c r="AI612" s="2"/>
      <c r="AJ612" s="2"/>
      <c r="AK612" s="2"/>
    </row>
    <row r="613" ht="15.75" customHeight="1">
      <c r="A613" s="1321"/>
      <c r="B613" s="31"/>
      <c r="C613" s="31"/>
      <c r="D613" s="2"/>
      <c r="E613" s="11"/>
      <c r="F613" s="11"/>
      <c r="G613" s="2"/>
      <c r="H613" s="2"/>
      <c r="I613" s="2"/>
      <c r="J613" s="2"/>
      <c r="K613" s="11"/>
      <c r="L613" s="11"/>
      <c r="M613" s="11"/>
      <c r="N613" s="11"/>
      <c r="O613" s="2"/>
      <c r="P613" s="2"/>
      <c r="Q613" s="629"/>
      <c r="R613" s="2"/>
      <c r="S613" s="2"/>
      <c r="T613" s="2"/>
      <c r="U613" s="11"/>
      <c r="V613" s="11"/>
      <c r="W613" s="2"/>
      <c r="X613" s="1322"/>
      <c r="Y613" s="2"/>
      <c r="Z613" s="2"/>
      <c r="AA613" s="2"/>
      <c r="AB613" s="2"/>
      <c r="AC613" s="2"/>
      <c r="AD613" s="2"/>
      <c r="AE613" s="2"/>
      <c r="AF613" s="2"/>
      <c r="AG613" s="2"/>
      <c r="AH613" s="2"/>
      <c r="AI613" s="2"/>
      <c r="AJ613" s="2"/>
      <c r="AK613" s="2"/>
    </row>
    <row r="614" ht="15.75" customHeight="1">
      <c r="A614" s="1321"/>
      <c r="B614" s="31"/>
      <c r="C614" s="31"/>
      <c r="D614" s="2"/>
      <c r="E614" s="11"/>
      <c r="F614" s="11"/>
      <c r="G614" s="2"/>
      <c r="H614" s="2"/>
      <c r="I614" s="2"/>
      <c r="J614" s="2"/>
      <c r="K614" s="11"/>
      <c r="L614" s="11"/>
      <c r="M614" s="11"/>
      <c r="N614" s="11"/>
      <c r="O614" s="2"/>
      <c r="P614" s="2"/>
      <c r="Q614" s="629"/>
      <c r="R614" s="2"/>
      <c r="S614" s="2"/>
      <c r="T614" s="2"/>
      <c r="U614" s="11"/>
      <c r="V614" s="11"/>
      <c r="W614" s="2"/>
      <c r="X614" s="1322"/>
      <c r="Y614" s="2"/>
      <c r="Z614" s="2"/>
      <c r="AA614" s="2"/>
      <c r="AB614" s="2"/>
      <c r="AC614" s="2"/>
      <c r="AD614" s="2"/>
      <c r="AE614" s="2"/>
      <c r="AF614" s="2"/>
      <c r="AG614" s="2"/>
      <c r="AH614" s="2"/>
      <c r="AI614" s="2"/>
      <c r="AJ614" s="2"/>
      <c r="AK614" s="2"/>
    </row>
    <row r="615" ht="15.75" customHeight="1">
      <c r="A615" s="1321"/>
      <c r="B615" s="31"/>
      <c r="C615" s="31"/>
      <c r="D615" s="2"/>
      <c r="E615" s="11"/>
      <c r="F615" s="11"/>
      <c r="G615" s="2"/>
      <c r="H615" s="2"/>
      <c r="I615" s="2"/>
      <c r="J615" s="2"/>
      <c r="K615" s="11"/>
      <c r="L615" s="11"/>
      <c r="M615" s="11"/>
      <c r="N615" s="11"/>
      <c r="O615" s="2"/>
      <c r="P615" s="2"/>
      <c r="Q615" s="629"/>
      <c r="R615" s="2"/>
      <c r="S615" s="2"/>
      <c r="T615" s="2"/>
      <c r="U615" s="11"/>
      <c r="V615" s="11"/>
      <c r="W615" s="2"/>
      <c r="X615" s="1322"/>
      <c r="Y615" s="2"/>
      <c r="Z615" s="2"/>
      <c r="AA615" s="2"/>
      <c r="AB615" s="2"/>
      <c r="AC615" s="2"/>
      <c r="AD615" s="2"/>
      <c r="AE615" s="2"/>
      <c r="AF615" s="2"/>
      <c r="AG615" s="2"/>
      <c r="AH615" s="2"/>
      <c r="AI615" s="2"/>
      <c r="AJ615" s="2"/>
      <c r="AK615" s="2"/>
    </row>
    <row r="616" ht="15.75" customHeight="1">
      <c r="A616" s="1321"/>
      <c r="B616" s="31"/>
      <c r="C616" s="31"/>
      <c r="D616" s="2"/>
      <c r="E616" s="11"/>
      <c r="F616" s="11"/>
      <c r="G616" s="2"/>
      <c r="H616" s="2"/>
      <c r="I616" s="2"/>
      <c r="J616" s="2"/>
      <c r="K616" s="11"/>
      <c r="L616" s="11"/>
      <c r="M616" s="11"/>
      <c r="N616" s="11"/>
      <c r="O616" s="2"/>
      <c r="P616" s="2"/>
      <c r="Q616" s="629"/>
      <c r="R616" s="2"/>
      <c r="S616" s="2"/>
      <c r="T616" s="2"/>
      <c r="U616" s="11"/>
      <c r="V616" s="11"/>
      <c r="W616" s="2"/>
      <c r="X616" s="1322"/>
      <c r="Y616" s="2"/>
      <c r="Z616" s="2"/>
      <c r="AA616" s="2"/>
      <c r="AB616" s="2"/>
      <c r="AC616" s="2"/>
      <c r="AD616" s="2"/>
      <c r="AE616" s="2"/>
      <c r="AF616" s="2"/>
      <c r="AG616" s="2"/>
      <c r="AH616" s="2"/>
      <c r="AI616" s="2"/>
      <c r="AJ616" s="2"/>
      <c r="AK616" s="2"/>
    </row>
    <row r="617" ht="15.75" customHeight="1">
      <c r="A617" s="1321"/>
      <c r="B617" s="31"/>
      <c r="C617" s="31"/>
      <c r="D617" s="2"/>
      <c r="E617" s="11"/>
      <c r="F617" s="11"/>
      <c r="G617" s="2"/>
      <c r="H617" s="2"/>
      <c r="I617" s="2"/>
      <c r="J617" s="2"/>
      <c r="K617" s="11"/>
      <c r="L617" s="11"/>
      <c r="M617" s="11"/>
      <c r="N617" s="11"/>
      <c r="O617" s="2"/>
      <c r="P617" s="2"/>
      <c r="Q617" s="629"/>
      <c r="R617" s="2"/>
      <c r="S617" s="2"/>
      <c r="T617" s="2"/>
      <c r="U617" s="11"/>
      <c r="V617" s="11"/>
      <c r="W617" s="2"/>
      <c r="X617" s="1322"/>
      <c r="Y617" s="2"/>
      <c r="Z617" s="2"/>
      <c r="AA617" s="2"/>
      <c r="AB617" s="2"/>
      <c r="AC617" s="2"/>
      <c r="AD617" s="2"/>
      <c r="AE617" s="2"/>
      <c r="AF617" s="2"/>
      <c r="AG617" s="2"/>
      <c r="AH617" s="2"/>
      <c r="AI617" s="2"/>
      <c r="AJ617" s="2"/>
      <c r="AK617" s="2"/>
    </row>
    <row r="618" ht="15.75" customHeight="1">
      <c r="A618" s="1321"/>
      <c r="B618" s="31"/>
      <c r="C618" s="31"/>
      <c r="D618" s="2"/>
      <c r="E618" s="11"/>
      <c r="F618" s="11"/>
      <c r="G618" s="2"/>
      <c r="H618" s="2"/>
      <c r="I618" s="2"/>
      <c r="J618" s="2"/>
      <c r="K618" s="11"/>
      <c r="L618" s="11"/>
      <c r="M618" s="11"/>
      <c r="N618" s="11"/>
      <c r="O618" s="2"/>
      <c r="P618" s="2"/>
      <c r="Q618" s="629"/>
      <c r="R618" s="2"/>
      <c r="S618" s="2"/>
      <c r="T618" s="2"/>
      <c r="U618" s="11"/>
      <c r="V618" s="11"/>
      <c r="W618" s="2"/>
      <c r="X618" s="1322"/>
      <c r="Y618" s="2"/>
      <c r="Z618" s="2"/>
      <c r="AA618" s="2"/>
      <c r="AB618" s="2"/>
      <c r="AC618" s="2"/>
      <c r="AD618" s="2"/>
      <c r="AE618" s="2"/>
      <c r="AF618" s="2"/>
      <c r="AG618" s="2"/>
      <c r="AH618" s="2"/>
      <c r="AI618" s="2"/>
      <c r="AJ618" s="2"/>
      <c r="AK618" s="2"/>
    </row>
    <row r="619" ht="15.75" customHeight="1">
      <c r="A619" s="1321"/>
      <c r="B619" s="31"/>
      <c r="C619" s="31"/>
      <c r="D619" s="2"/>
      <c r="E619" s="11"/>
      <c r="F619" s="11"/>
      <c r="G619" s="2"/>
      <c r="H619" s="2"/>
      <c r="I619" s="2"/>
      <c r="J619" s="2"/>
      <c r="K619" s="11"/>
      <c r="L619" s="11"/>
      <c r="M619" s="11"/>
      <c r="N619" s="11"/>
      <c r="O619" s="2"/>
      <c r="P619" s="2"/>
      <c r="Q619" s="629"/>
      <c r="R619" s="2"/>
      <c r="S619" s="2"/>
      <c r="T619" s="2"/>
      <c r="U619" s="11"/>
      <c r="V619" s="11"/>
      <c r="W619" s="2"/>
      <c r="X619" s="1322"/>
      <c r="Y619" s="2"/>
      <c r="Z619" s="2"/>
      <c r="AA619" s="2"/>
      <c r="AB619" s="2"/>
      <c r="AC619" s="2"/>
      <c r="AD619" s="2"/>
      <c r="AE619" s="2"/>
      <c r="AF619" s="2"/>
      <c r="AG619" s="2"/>
      <c r="AH619" s="2"/>
      <c r="AI619" s="2"/>
      <c r="AJ619" s="2"/>
      <c r="AK619" s="2"/>
    </row>
    <row r="620" ht="15.75" customHeight="1">
      <c r="A620" s="1321"/>
      <c r="B620" s="31"/>
      <c r="C620" s="31"/>
      <c r="D620" s="2"/>
      <c r="E620" s="11"/>
      <c r="F620" s="11"/>
      <c r="G620" s="2"/>
      <c r="H620" s="2"/>
      <c r="I620" s="2"/>
      <c r="J620" s="2"/>
      <c r="K620" s="11"/>
      <c r="L620" s="11"/>
      <c r="M620" s="11"/>
      <c r="N620" s="11"/>
      <c r="O620" s="2"/>
      <c r="P620" s="2"/>
      <c r="Q620" s="629"/>
      <c r="R620" s="2"/>
      <c r="S620" s="2"/>
      <c r="T620" s="2"/>
      <c r="U620" s="11"/>
      <c r="V620" s="11"/>
      <c r="W620" s="2"/>
      <c r="X620" s="1322"/>
      <c r="Y620" s="2"/>
      <c r="Z620" s="2"/>
      <c r="AA620" s="2"/>
      <c r="AB620" s="2"/>
      <c r="AC620" s="2"/>
      <c r="AD620" s="2"/>
      <c r="AE620" s="2"/>
      <c r="AF620" s="2"/>
      <c r="AG620" s="2"/>
      <c r="AH620" s="2"/>
      <c r="AI620" s="2"/>
      <c r="AJ620" s="2"/>
      <c r="AK620" s="2"/>
    </row>
    <row r="621" ht="15.75" customHeight="1">
      <c r="A621" s="1321"/>
      <c r="B621" s="31"/>
      <c r="C621" s="31"/>
      <c r="D621" s="2"/>
      <c r="E621" s="11"/>
      <c r="F621" s="11"/>
      <c r="G621" s="2"/>
      <c r="H621" s="2"/>
      <c r="I621" s="2"/>
      <c r="J621" s="2"/>
      <c r="K621" s="11"/>
      <c r="L621" s="11"/>
      <c r="M621" s="11"/>
      <c r="N621" s="11"/>
      <c r="O621" s="2"/>
      <c r="P621" s="2"/>
      <c r="Q621" s="629"/>
      <c r="R621" s="2"/>
      <c r="S621" s="2"/>
      <c r="T621" s="2"/>
      <c r="U621" s="11"/>
      <c r="V621" s="11"/>
      <c r="W621" s="2"/>
      <c r="X621" s="1322"/>
      <c r="Y621" s="2"/>
      <c r="Z621" s="2"/>
      <c r="AA621" s="2"/>
      <c r="AB621" s="2"/>
      <c r="AC621" s="2"/>
      <c r="AD621" s="2"/>
      <c r="AE621" s="2"/>
      <c r="AF621" s="2"/>
      <c r="AG621" s="2"/>
      <c r="AH621" s="2"/>
      <c r="AI621" s="2"/>
      <c r="AJ621" s="2"/>
      <c r="AK621" s="2"/>
    </row>
    <row r="622" ht="15.75" customHeight="1">
      <c r="A622" s="1321"/>
      <c r="B622" s="31"/>
      <c r="C622" s="31"/>
      <c r="D622" s="2"/>
      <c r="E622" s="11"/>
      <c r="F622" s="11"/>
      <c r="G622" s="2"/>
      <c r="H622" s="2"/>
      <c r="I622" s="2"/>
      <c r="J622" s="2"/>
      <c r="K622" s="11"/>
      <c r="L622" s="11"/>
      <c r="M622" s="11"/>
      <c r="N622" s="11"/>
      <c r="O622" s="2"/>
      <c r="P622" s="2"/>
      <c r="Q622" s="629"/>
      <c r="R622" s="2"/>
      <c r="S622" s="2"/>
      <c r="T622" s="2"/>
      <c r="U622" s="11"/>
      <c r="V622" s="11"/>
      <c r="W622" s="2"/>
      <c r="X622" s="1322"/>
      <c r="Y622" s="2"/>
      <c r="Z622" s="2"/>
      <c r="AA622" s="2"/>
      <c r="AB622" s="2"/>
      <c r="AC622" s="2"/>
      <c r="AD622" s="2"/>
      <c r="AE622" s="2"/>
      <c r="AF622" s="2"/>
      <c r="AG622" s="2"/>
      <c r="AH622" s="2"/>
      <c r="AI622" s="2"/>
      <c r="AJ622" s="2"/>
      <c r="AK622" s="2"/>
    </row>
    <row r="623" ht="15.75" customHeight="1">
      <c r="A623" s="1321"/>
      <c r="B623" s="31"/>
      <c r="C623" s="31"/>
      <c r="D623" s="2"/>
      <c r="E623" s="11"/>
      <c r="F623" s="11"/>
      <c r="G623" s="2"/>
      <c r="H623" s="2"/>
      <c r="I623" s="2"/>
      <c r="J623" s="2"/>
      <c r="K623" s="11"/>
      <c r="L623" s="11"/>
      <c r="M623" s="11"/>
      <c r="N623" s="11"/>
      <c r="O623" s="2"/>
      <c r="P623" s="2"/>
      <c r="Q623" s="629"/>
      <c r="R623" s="2"/>
      <c r="S623" s="2"/>
      <c r="T623" s="2"/>
      <c r="U623" s="11"/>
      <c r="V623" s="11"/>
      <c r="W623" s="2"/>
      <c r="X623" s="1322"/>
      <c r="Y623" s="2"/>
      <c r="Z623" s="2"/>
      <c r="AA623" s="2"/>
      <c r="AB623" s="2"/>
      <c r="AC623" s="2"/>
      <c r="AD623" s="2"/>
      <c r="AE623" s="2"/>
      <c r="AF623" s="2"/>
      <c r="AG623" s="2"/>
      <c r="AH623" s="2"/>
      <c r="AI623" s="2"/>
      <c r="AJ623" s="2"/>
      <c r="AK623" s="2"/>
    </row>
    <row r="624" ht="15.75" customHeight="1">
      <c r="A624" s="1321"/>
      <c r="B624" s="31"/>
      <c r="C624" s="31"/>
      <c r="D624" s="2"/>
      <c r="E624" s="11"/>
      <c r="F624" s="11"/>
      <c r="G624" s="2"/>
      <c r="H624" s="2"/>
      <c r="I624" s="2"/>
      <c r="J624" s="2"/>
      <c r="K624" s="11"/>
      <c r="L624" s="11"/>
      <c r="M624" s="11"/>
      <c r="N624" s="11"/>
      <c r="O624" s="2"/>
      <c r="P624" s="2"/>
      <c r="Q624" s="629"/>
      <c r="R624" s="2"/>
      <c r="S624" s="2"/>
      <c r="T624" s="2"/>
      <c r="U624" s="11"/>
      <c r="V624" s="11"/>
      <c r="W624" s="2"/>
      <c r="X624" s="1322"/>
      <c r="Y624" s="2"/>
      <c r="Z624" s="2"/>
      <c r="AA624" s="2"/>
      <c r="AB624" s="2"/>
      <c r="AC624" s="2"/>
      <c r="AD624" s="2"/>
      <c r="AE624" s="2"/>
      <c r="AF624" s="2"/>
      <c r="AG624" s="2"/>
      <c r="AH624" s="2"/>
      <c r="AI624" s="2"/>
      <c r="AJ624" s="2"/>
      <c r="AK624" s="2"/>
    </row>
    <row r="625" ht="15.75" customHeight="1">
      <c r="A625" s="1321"/>
      <c r="B625" s="31"/>
      <c r="C625" s="31"/>
      <c r="D625" s="2"/>
      <c r="E625" s="11"/>
      <c r="F625" s="11"/>
      <c r="G625" s="2"/>
      <c r="H625" s="2"/>
      <c r="I625" s="2"/>
      <c r="J625" s="2"/>
      <c r="K625" s="11"/>
      <c r="L625" s="11"/>
      <c r="M625" s="11"/>
      <c r="N625" s="11"/>
      <c r="O625" s="2"/>
      <c r="P625" s="2"/>
      <c r="Q625" s="629"/>
      <c r="R625" s="2"/>
      <c r="S625" s="2"/>
      <c r="T625" s="2"/>
      <c r="U625" s="11"/>
      <c r="V625" s="11"/>
      <c r="W625" s="2"/>
      <c r="X625" s="1322"/>
      <c r="Y625" s="2"/>
      <c r="Z625" s="2"/>
      <c r="AA625" s="2"/>
      <c r="AB625" s="2"/>
      <c r="AC625" s="2"/>
      <c r="AD625" s="2"/>
      <c r="AE625" s="2"/>
      <c r="AF625" s="2"/>
      <c r="AG625" s="2"/>
      <c r="AH625" s="2"/>
      <c r="AI625" s="2"/>
      <c r="AJ625" s="2"/>
      <c r="AK625" s="2"/>
    </row>
    <row r="626" ht="15.75" customHeight="1">
      <c r="A626" s="1321"/>
      <c r="B626" s="31"/>
      <c r="C626" s="31"/>
      <c r="D626" s="2"/>
      <c r="E626" s="11"/>
      <c r="F626" s="11"/>
      <c r="G626" s="2"/>
      <c r="H626" s="2"/>
      <c r="I626" s="2"/>
      <c r="J626" s="2"/>
      <c r="K626" s="11"/>
      <c r="L626" s="11"/>
      <c r="M626" s="11"/>
      <c r="N626" s="11"/>
      <c r="O626" s="2"/>
      <c r="P626" s="2"/>
      <c r="Q626" s="629"/>
      <c r="R626" s="2"/>
      <c r="S626" s="2"/>
      <c r="T626" s="2"/>
      <c r="U626" s="11"/>
      <c r="V626" s="11"/>
      <c r="W626" s="2"/>
      <c r="X626" s="1322"/>
      <c r="Y626" s="2"/>
      <c r="Z626" s="2"/>
      <c r="AA626" s="2"/>
      <c r="AB626" s="2"/>
      <c r="AC626" s="2"/>
      <c r="AD626" s="2"/>
      <c r="AE626" s="2"/>
      <c r="AF626" s="2"/>
      <c r="AG626" s="2"/>
      <c r="AH626" s="2"/>
      <c r="AI626" s="2"/>
      <c r="AJ626" s="2"/>
      <c r="AK626" s="2"/>
    </row>
    <row r="627" ht="15.75" customHeight="1">
      <c r="A627" s="1321"/>
      <c r="B627" s="31"/>
      <c r="C627" s="31"/>
      <c r="D627" s="2"/>
      <c r="E627" s="11"/>
      <c r="F627" s="11"/>
      <c r="G627" s="2"/>
      <c r="H627" s="2"/>
      <c r="I627" s="2"/>
      <c r="J627" s="2"/>
      <c r="K627" s="11"/>
      <c r="L627" s="11"/>
      <c r="M627" s="11"/>
      <c r="N627" s="11"/>
      <c r="O627" s="2"/>
      <c r="P627" s="2"/>
      <c r="Q627" s="629"/>
      <c r="R627" s="2"/>
      <c r="S627" s="2"/>
      <c r="T627" s="2"/>
      <c r="U627" s="11"/>
      <c r="V627" s="11"/>
      <c r="W627" s="2"/>
      <c r="X627" s="1322"/>
      <c r="Y627" s="2"/>
      <c r="Z627" s="2"/>
      <c r="AA627" s="2"/>
      <c r="AB627" s="2"/>
      <c r="AC627" s="2"/>
      <c r="AD627" s="2"/>
      <c r="AE627" s="2"/>
      <c r="AF627" s="2"/>
      <c r="AG627" s="2"/>
      <c r="AH627" s="2"/>
      <c r="AI627" s="2"/>
      <c r="AJ627" s="2"/>
      <c r="AK627" s="2"/>
    </row>
    <row r="628" ht="15.75" customHeight="1">
      <c r="A628" s="1321"/>
      <c r="B628" s="31"/>
      <c r="C628" s="31"/>
      <c r="D628" s="2"/>
      <c r="E628" s="11"/>
      <c r="F628" s="11"/>
      <c r="G628" s="2"/>
      <c r="H628" s="2"/>
      <c r="I628" s="2"/>
      <c r="J628" s="2"/>
      <c r="K628" s="11"/>
      <c r="L628" s="11"/>
      <c r="M628" s="11"/>
      <c r="N628" s="11"/>
      <c r="O628" s="2"/>
      <c r="P628" s="2"/>
      <c r="Q628" s="629"/>
      <c r="R628" s="2"/>
      <c r="S628" s="2"/>
      <c r="T628" s="2"/>
      <c r="U628" s="11"/>
      <c r="V628" s="11"/>
      <c r="W628" s="2"/>
      <c r="X628" s="1322"/>
      <c r="Y628" s="2"/>
      <c r="Z628" s="2"/>
      <c r="AA628" s="2"/>
      <c r="AB628" s="2"/>
      <c r="AC628" s="2"/>
      <c r="AD628" s="2"/>
      <c r="AE628" s="2"/>
      <c r="AF628" s="2"/>
      <c r="AG628" s="2"/>
      <c r="AH628" s="2"/>
      <c r="AI628" s="2"/>
      <c r="AJ628" s="2"/>
      <c r="AK628" s="2"/>
    </row>
    <row r="629" ht="15.75" customHeight="1">
      <c r="A629" s="1321"/>
      <c r="B629" s="31"/>
      <c r="C629" s="31"/>
      <c r="D629" s="2"/>
      <c r="E629" s="11"/>
      <c r="F629" s="11"/>
      <c r="G629" s="2"/>
      <c r="H629" s="2"/>
      <c r="I629" s="2"/>
      <c r="J629" s="2"/>
      <c r="K629" s="11"/>
      <c r="L629" s="11"/>
      <c r="M629" s="11"/>
      <c r="N629" s="11"/>
      <c r="O629" s="2"/>
      <c r="P629" s="2"/>
      <c r="Q629" s="629"/>
      <c r="R629" s="2"/>
      <c r="S629" s="2"/>
      <c r="T629" s="2"/>
      <c r="U629" s="11"/>
      <c r="V629" s="11"/>
      <c r="W629" s="2"/>
      <c r="X629" s="1322"/>
      <c r="Y629" s="2"/>
      <c r="Z629" s="2"/>
      <c r="AA629" s="2"/>
      <c r="AB629" s="2"/>
      <c r="AC629" s="2"/>
      <c r="AD629" s="2"/>
      <c r="AE629" s="2"/>
      <c r="AF629" s="2"/>
      <c r="AG629" s="2"/>
      <c r="AH629" s="2"/>
      <c r="AI629" s="2"/>
      <c r="AJ629" s="2"/>
      <c r="AK629" s="2"/>
    </row>
    <row r="630" ht="15.75" customHeight="1">
      <c r="A630" s="1321"/>
      <c r="B630" s="31"/>
      <c r="C630" s="31"/>
      <c r="D630" s="2"/>
      <c r="E630" s="11"/>
      <c r="F630" s="11"/>
      <c r="G630" s="2"/>
      <c r="H630" s="2"/>
      <c r="I630" s="2"/>
      <c r="J630" s="2"/>
      <c r="K630" s="11"/>
      <c r="L630" s="11"/>
      <c r="M630" s="11"/>
      <c r="N630" s="11"/>
      <c r="O630" s="2"/>
      <c r="P630" s="2"/>
      <c r="Q630" s="629"/>
      <c r="R630" s="2"/>
      <c r="S630" s="2"/>
      <c r="T630" s="2"/>
      <c r="U630" s="11"/>
      <c r="V630" s="11"/>
      <c r="W630" s="2"/>
      <c r="X630" s="1322"/>
      <c r="Y630" s="2"/>
      <c r="Z630" s="2"/>
      <c r="AA630" s="2"/>
      <c r="AB630" s="2"/>
      <c r="AC630" s="2"/>
      <c r="AD630" s="2"/>
      <c r="AE630" s="2"/>
      <c r="AF630" s="2"/>
      <c r="AG630" s="2"/>
      <c r="AH630" s="2"/>
      <c r="AI630" s="2"/>
      <c r="AJ630" s="2"/>
      <c r="AK630" s="2"/>
    </row>
    <row r="631" ht="15.75" customHeight="1">
      <c r="A631" s="1321"/>
      <c r="B631" s="31"/>
      <c r="C631" s="31"/>
      <c r="D631" s="2"/>
      <c r="E631" s="11"/>
      <c r="F631" s="11"/>
      <c r="G631" s="2"/>
      <c r="H631" s="2"/>
      <c r="I631" s="2"/>
      <c r="J631" s="2"/>
      <c r="K631" s="11"/>
      <c r="L631" s="11"/>
      <c r="M631" s="11"/>
      <c r="N631" s="11"/>
      <c r="O631" s="2"/>
      <c r="P631" s="2"/>
      <c r="Q631" s="629"/>
      <c r="R631" s="2"/>
      <c r="S631" s="2"/>
      <c r="T631" s="2"/>
      <c r="U631" s="11"/>
      <c r="V631" s="11"/>
      <c r="W631" s="2"/>
      <c r="X631" s="1322"/>
      <c r="Y631" s="2"/>
      <c r="Z631" s="2"/>
      <c r="AA631" s="2"/>
      <c r="AB631" s="2"/>
      <c r="AC631" s="2"/>
      <c r="AD631" s="2"/>
      <c r="AE631" s="2"/>
      <c r="AF631" s="2"/>
      <c r="AG631" s="2"/>
      <c r="AH631" s="2"/>
      <c r="AI631" s="2"/>
      <c r="AJ631" s="2"/>
      <c r="AK631" s="2"/>
    </row>
    <row r="632" ht="15.75" customHeight="1">
      <c r="A632" s="1321"/>
      <c r="B632" s="31"/>
      <c r="C632" s="31"/>
      <c r="D632" s="2"/>
      <c r="E632" s="11"/>
      <c r="F632" s="11"/>
      <c r="G632" s="2"/>
      <c r="H632" s="2"/>
      <c r="I632" s="2"/>
      <c r="J632" s="2"/>
      <c r="K632" s="11"/>
      <c r="L632" s="11"/>
      <c r="M632" s="11"/>
      <c r="N632" s="11"/>
      <c r="O632" s="2"/>
      <c r="P632" s="2"/>
      <c r="Q632" s="629"/>
      <c r="R632" s="2"/>
      <c r="S632" s="2"/>
      <c r="T632" s="2"/>
      <c r="U632" s="11"/>
      <c r="V632" s="11"/>
      <c r="W632" s="2"/>
      <c r="X632" s="1322"/>
      <c r="Y632" s="2"/>
      <c r="Z632" s="2"/>
      <c r="AA632" s="2"/>
      <c r="AB632" s="2"/>
      <c r="AC632" s="2"/>
      <c r="AD632" s="2"/>
      <c r="AE632" s="2"/>
      <c r="AF632" s="2"/>
      <c r="AG632" s="2"/>
      <c r="AH632" s="2"/>
      <c r="AI632" s="2"/>
      <c r="AJ632" s="2"/>
      <c r="AK632" s="2"/>
    </row>
    <row r="633" ht="15.75" customHeight="1">
      <c r="A633" s="1321"/>
      <c r="B633" s="31"/>
      <c r="C633" s="31"/>
      <c r="D633" s="2"/>
      <c r="E633" s="11"/>
      <c r="F633" s="11"/>
      <c r="G633" s="2"/>
      <c r="H633" s="2"/>
      <c r="I633" s="2"/>
      <c r="J633" s="2"/>
      <c r="K633" s="11"/>
      <c r="L633" s="11"/>
      <c r="M633" s="11"/>
      <c r="N633" s="11"/>
      <c r="O633" s="2"/>
      <c r="P633" s="2"/>
      <c r="Q633" s="629"/>
      <c r="R633" s="2"/>
      <c r="S633" s="2"/>
      <c r="T633" s="2"/>
      <c r="U633" s="11"/>
      <c r="V633" s="11"/>
      <c r="W633" s="2"/>
      <c r="X633" s="1322"/>
      <c r="Y633" s="2"/>
      <c r="Z633" s="2"/>
      <c r="AA633" s="2"/>
      <c r="AB633" s="2"/>
      <c r="AC633" s="2"/>
      <c r="AD633" s="2"/>
      <c r="AE633" s="2"/>
      <c r="AF633" s="2"/>
      <c r="AG633" s="2"/>
      <c r="AH633" s="2"/>
      <c r="AI633" s="2"/>
      <c r="AJ633" s="2"/>
      <c r="AK633" s="2"/>
    </row>
    <row r="634" ht="15.75" customHeight="1">
      <c r="A634" s="1321"/>
      <c r="B634" s="31"/>
      <c r="C634" s="31"/>
      <c r="D634" s="2"/>
      <c r="E634" s="11"/>
      <c r="F634" s="11"/>
      <c r="G634" s="2"/>
      <c r="H634" s="2"/>
      <c r="I634" s="2"/>
      <c r="J634" s="2"/>
      <c r="K634" s="11"/>
      <c r="L634" s="11"/>
      <c r="M634" s="11"/>
      <c r="N634" s="11"/>
      <c r="O634" s="2"/>
      <c r="P634" s="2"/>
      <c r="Q634" s="629"/>
      <c r="R634" s="2"/>
      <c r="S634" s="2"/>
      <c r="T634" s="2"/>
      <c r="U634" s="11"/>
      <c r="V634" s="11"/>
      <c r="W634" s="2"/>
      <c r="X634" s="1322"/>
      <c r="Y634" s="2"/>
      <c r="Z634" s="2"/>
      <c r="AA634" s="2"/>
      <c r="AB634" s="2"/>
      <c r="AC634" s="2"/>
      <c r="AD634" s="2"/>
      <c r="AE634" s="2"/>
      <c r="AF634" s="2"/>
      <c r="AG634" s="2"/>
      <c r="AH634" s="2"/>
      <c r="AI634" s="2"/>
      <c r="AJ634" s="2"/>
      <c r="AK634" s="2"/>
    </row>
    <row r="635" ht="15.75" customHeight="1">
      <c r="A635" s="1321"/>
      <c r="B635" s="31"/>
      <c r="C635" s="31"/>
      <c r="D635" s="2"/>
      <c r="E635" s="11"/>
      <c r="F635" s="11"/>
      <c r="G635" s="2"/>
      <c r="H635" s="2"/>
      <c r="I635" s="2"/>
      <c r="J635" s="2"/>
      <c r="K635" s="11"/>
      <c r="L635" s="11"/>
      <c r="M635" s="11"/>
      <c r="N635" s="11"/>
      <c r="O635" s="2"/>
      <c r="P635" s="2"/>
      <c r="Q635" s="629"/>
      <c r="R635" s="2"/>
      <c r="S635" s="2"/>
      <c r="T635" s="2"/>
      <c r="U635" s="11"/>
      <c r="V635" s="11"/>
      <c r="W635" s="2"/>
      <c r="X635" s="1322"/>
      <c r="Y635" s="2"/>
      <c r="Z635" s="2"/>
      <c r="AA635" s="2"/>
      <c r="AB635" s="2"/>
      <c r="AC635" s="2"/>
      <c r="AD635" s="2"/>
      <c r="AE635" s="2"/>
      <c r="AF635" s="2"/>
      <c r="AG635" s="2"/>
      <c r="AH635" s="2"/>
      <c r="AI635" s="2"/>
      <c r="AJ635" s="2"/>
      <c r="AK635" s="2"/>
    </row>
    <row r="636" ht="15.75" customHeight="1">
      <c r="A636" s="1321"/>
      <c r="B636" s="31"/>
      <c r="C636" s="31"/>
      <c r="D636" s="2"/>
      <c r="E636" s="11"/>
      <c r="F636" s="11"/>
      <c r="G636" s="2"/>
      <c r="H636" s="2"/>
      <c r="I636" s="2"/>
      <c r="J636" s="2"/>
      <c r="K636" s="11"/>
      <c r="L636" s="11"/>
      <c r="M636" s="11"/>
      <c r="N636" s="11"/>
      <c r="O636" s="2"/>
      <c r="P636" s="2"/>
      <c r="Q636" s="629"/>
      <c r="R636" s="2"/>
      <c r="S636" s="2"/>
      <c r="T636" s="2"/>
      <c r="U636" s="11"/>
      <c r="V636" s="11"/>
      <c r="W636" s="2"/>
      <c r="X636" s="1322"/>
      <c r="Y636" s="2"/>
      <c r="Z636" s="2"/>
      <c r="AA636" s="2"/>
      <c r="AB636" s="2"/>
      <c r="AC636" s="2"/>
      <c r="AD636" s="2"/>
      <c r="AE636" s="2"/>
      <c r="AF636" s="2"/>
      <c r="AG636" s="2"/>
      <c r="AH636" s="2"/>
      <c r="AI636" s="2"/>
      <c r="AJ636" s="2"/>
      <c r="AK636" s="2"/>
    </row>
    <row r="637" ht="15.75" customHeight="1">
      <c r="A637" s="1321"/>
      <c r="B637" s="31"/>
      <c r="C637" s="31"/>
      <c r="D637" s="2"/>
      <c r="E637" s="11"/>
      <c r="F637" s="11"/>
      <c r="G637" s="2"/>
      <c r="H637" s="2"/>
      <c r="I637" s="2"/>
      <c r="J637" s="2"/>
      <c r="K637" s="11"/>
      <c r="L637" s="11"/>
      <c r="M637" s="11"/>
      <c r="N637" s="11"/>
      <c r="O637" s="2"/>
      <c r="P637" s="2"/>
      <c r="Q637" s="629"/>
      <c r="R637" s="2"/>
      <c r="S637" s="2"/>
      <c r="T637" s="2"/>
      <c r="U637" s="11"/>
      <c r="V637" s="11"/>
      <c r="W637" s="2"/>
      <c r="X637" s="1322"/>
      <c r="Y637" s="2"/>
      <c r="Z637" s="2"/>
      <c r="AA637" s="2"/>
      <c r="AB637" s="2"/>
      <c r="AC637" s="2"/>
      <c r="AD637" s="2"/>
      <c r="AE637" s="2"/>
      <c r="AF637" s="2"/>
      <c r="AG637" s="2"/>
      <c r="AH637" s="2"/>
      <c r="AI637" s="2"/>
      <c r="AJ637" s="2"/>
      <c r="AK637" s="2"/>
    </row>
    <row r="638" ht="15.75" customHeight="1">
      <c r="A638" s="1321"/>
      <c r="B638" s="31"/>
      <c r="C638" s="31"/>
      <c r="D638" s="2"/>
      <c r="E638" s="11"/>
      <c r="F638" s="11"/>
      <c r="G638" s="2"/>
      <c r="H638" s="2"/>
      <c r="I638" s="2"/>
      <c r="J638" s="2"/>
      <c r="K638" s="11"/>
      <c r="L638" s="11"/>
      <c r="M638" s="11"/>
      <c r="N638" s="11"/>
      <c r="O638" s="2"/>
      <c r="P638" s="2"/>
      <c r="Q638" s="629"/>
      <c r="R638" s="2"/>
      <c r="S638" s="2"/>
      <c r="T638" s="2"/>
      <c r="U638" s="11"/>
      <c r="V638" s="11"/>
      <c r="W638" s="2"/>
      <c r="X638" s="1322"/>
      <c r="Y638" s="2"/>
      <c r="Z638" s="2"/>
      <c r="AA638" s="2"/>
      <c r="AB638" s="2"/>
      <c r="AC638" s="2"/>
      <c r="AD638" s="2"/>
      <c r="AE638" s="2"/>
      <c r="AF638" s="2"/>
      <c r="AG638" s="2"/>
      <c r="AH638" s="2"/>
      <c r="AI638" s="2"/>
      <c r="AJ638" s="2"/>
      <c r="AK638" s="2"/>
    </row>
    <row r="639" ht="15.75" customHeight="1">
      <c r="A639" s="1321"/>
      <c r="B639" s="31"/>
      <c r="C639" s="31"/>
      <c r="D639" s="2"/>
      <c r="E639" s="11"/>
      <c r="F639" s="11"/>
      <c r="G639" s="2"/>
      <c r="H639" s="2"/>
      <c r="I639" s="2"/>
      <c r="J639" s="2"/>
      <c r="K639" s="11"/>
      <c r="L639" s="11"/>
      <c r="M639" s="11"/>
      <c r="N639" s="11"/>
      <c r="O639" s="2"/>
      <c r="P639" s="2"/>
      <c r="Q639" s="629"/>
      <c r="R639" s="2"/>
      <c r="S639" s="2"/>
      <c r="T639" s="2"/>
      <c r="U639" s="11"/>
      <c r="V639" s="11"/>
      <c r="W639" s="2"/>
      <c r="X639" s="1322"/>
      <c r="Y639" s="2"/>
      <c r="Z639" s="2"/>
      <c r="AA639" s="2"/>
      <c r="AB639" s="2"/>
      <c r="AC639" s="2"/>
      <c r="AD639" s="2"/>
      <c r="AE639" s="2"/>
      <c r="AF639" s="2"/>
      <c r="AG639" s="2"/>
      <c r="AH639" s="2"/>
      <c r="AI639" s="2"/>
      <c r="AJ639" s="2"/>
      <c r="AK639" s="2"/>
    </row>
    <row r="640" ht="15.75" customHeight="1">
      <c r="A640" s="1321"/>
      <c r="B640" s="31"/>
      <c r="C640" s="31"/>
      <c r="D640" s="2"/>
      <c r="E640" s="11"/>
      <c r="F640" s="11"/>
      <c r="G640" s="2"/>
      <c r="H640" s="2"/>
      <c r="I640" s="2"/>
      <c r="J640" s="2"/>
      <c r="K640" s="11"/>
      <c r="L640" s="11"/>
      <c r="M640" s="11"/>
      <c r="N640" s="11"/>
      <c r="O640" s="2"/>
      <c r="P640" s="2"/>
      <c r="Q640" s="629"/>
      <c r="R640" s="2"/>
      <c r="S640" s="2"/>
      <c r="T640" s="2"/>
      <c r="U640" s="11"/>
      <c r="V640" s="11"/>
      <c r="W640" s="2"/>
      <c r="X640" s="1322"/>
      <c r="Y640" s="2"/>
      <c r="Z640" s="2"/>
      <c r="AA640" s="2"/>
      <c r="AB640" s="2"/>
      <c r="AC640" s="2"/>
      <c r="AD640" s="2"/>
      <c r="AE640" s="2"/>
      <c r="AF640" s="2"/>
      <c r="AG640" s="2"/>
      <c r="AH640" s="2"/>
      <c r="AI640" s="2"/>
      <c r="AJ640" s="2"/>
      <c r="AK640" s="2"/>
    </row>
    <row r="641" ht="15.75" customHeight="1">
      <c r="A641" s="1321"/>
      <c r="B641" s="31"/>
      <c r="C641" s="31"/>
      <c r="D641" s="2"/>
      <c r="E641" s="11"/>
      <c r="F641" s="11"/>
      <c r="G641" s="2"/>
      <c r="H641" s="2"/>
      <c r="I641" s="2"/>
      <c r="J641" s="2"/>
      <c r="K641" s="11"/>
      <c r="L641" s="11"/>
      <c r="M641" s="11"/>
      <c r="N641" s="11"/>
      <c r="O641" s="2"/>
      <c r="P641" s="2"/>
      <c r="Q641" s="629"/>
      <c r="R641" s="2"/>
      <c r="S641" s="2"/>
      <c r="T641" s="2"/>
      <c r="U641" s="11"/>
      <c r="V641" s="11"/>
      <c r="W641" s="2"/>
      <c r="X641" s="1322"/>
      <c r="Y641" s="2"/>
      <c r="Z641" s="2"/>
      <c r="AA641" s="2"/>
      <c r="AB641" s="2"/>
      <c r="AC641" s="2"/>
      <c r="AD641" s="2"/>
      <c r="AE641" s="2"/>
      <c r="AF641" s="2"/>
      <c r="AG641" s="2"/>
      <c r="AH641" s="2"/>
      <c r="AI641" s="2"/>
      <c r="AJ641" s="2"/>
      <c r="AK641" s="2"/>
    </row>
    <row r="642" ht="15.75" customHeight="1">
      <c r="A642" s="1321"/>
      <c r="B642" s="31"/>
      <c r="C642" s="31"/>
      <c r="D642" s="2"/>
      <c r="E642" s="11"/>
      <c r="F642" s="11"/>
      <c r="G642" s="2"/>
      <c r="H642" s="2"/>
      <c r="I642" s="2"/>
      <c r="J642" s="2"/>
      <c r="K642" s="11"/>
      <c r="L642" s="11"/>
      <c r="M642" s="11"/>
      <c r="N642" s="11"/>
      <c r="O642" s="2"/>
      <c r="P642" s="2"/>
      <c r="Q642" s="629"/>
      <c r="R642" s="2"/>
      <c r="S642" s="2"/>
      <c r="T642" s="2"/>
      <c r="U642" s="11"/>
      <c r="V642" s="11"/>
      <c r="W642" s="2"/>
      <c r="X642" s="1322"/>
      <c r="Y642" s="2"/>
      <c r="Z642" s="2"/>
      <c r="AA642" s="2"/>
      <c r="AB642" s="2"/>
      <c r="AC642" s="2"/>
      <c r="AD642" s="2"/>
      <c r="AE642" s="2"/>
      <c r="AF642" s="2"/>
      <c r="AG642" s="2"/>
      <c r="AH642" s="2"/>
      <c r="AI642" s="2"/>
      <c r="AJ642" s="2"/>
      <c r="AK642" s="2"/>
    </row>
    <row r="643" ht="15.75" customHeight="1">
      <c r="A643" s="1321"/>
      <c r="B643" s="31"/>
      <c r="C643" s="31"/>
      <c r="D643" s="2"/>
      <c r="E643" s="11"/>
      <c r="F643" s="11"/>
      <c r="G643" s="2"/>
      <c r="H643" s="2"/>
      <c r="I643" s="2"/>
      <c r="J643" s="2"/>
      <c r="K643" s="11"/>
      <c r="L643" s="11"/>
      <c r="M643" s="11"/>
      <c r="N643" s="11"/>
      <c r="O643" s="2"/>
      <c r="P643" s="2"/>
      <c r="Q643" s="629"/>
      <c r="R643" s="2"/>
      <c r="S643" s="2"/>
      <c r="T643" s="2"/>
      <c r="U643" s="11"/>
      <c r="V643" s="11"/>
      <c r="W643" s="2"/>
      <c r="X643" s="1322"/>
      <c r="Y643" s="2"/>
      <c r="Z643" s="2"/>
      <c r="AA643" s="2"/>
      <c r="AB643" s="2"/>
      <c r="AC643" s="2"/>
      <c r="AD643" s="2"/>
      <c r="AE643" s="2"/>
      <c r="AF643" s="2"/>
      <c r="AG643" s="2"/>
      <c r="AH643" s="2"/>
      <c r="AI643" s="2"/>
      <c r="AJ643" s="2"/>
      <c r="AK643" s="2"/>
    </row>
    <row r="644" ht="15.75" customHeight="1">
      <c r="A644" s="1321"/>
      <c r="B644" s="31"/>
      <c r="C644" s="31"/>
      <c r="D644" s="2"/>
      <c r="E644" s="11"/>
      <c r="F644" s="11"/>
      <c r="G644" s="2"/>
      <c r="H644" s="2"/>
      <c r="I644" s="2"/>
      <c r="J644" s="2"/>
      <c r="K644" s="11"/>
      <c r="L644" s="11"/>
      <c r="M644" s="11"/>
      <c r="N644" s="11"/>
      <c r="O644" s="2"/>
      <c r="P644" s="2"/>
      <c r="Q644" s="629"/>
      <c r="R644" s="2"/>
      <c r="S644" s="2"/>
      <c r="T644" s="2"/>
      <c r="U644" s="11"/>
      <c r="V644" s="11"/>
      <c r="W644" s="2"/>
      <c r="X644" s="1322"/>
      <c r="Y644" s="2"/>
      <c r="Z644" s="2"/>
      <c r="AA644" s="2"/>
      <c r="AB644" s="2"/>
      <c r="AC644" s="2"/>
      <c r="AD644" s="2"/>
      <c r="AE644" s="2"/>
      <c r="AF644" s="2"/>
      <c r="AG644" s="2"/>
      <c r="AH644" s="2"/>
      <c r="AI644" s="2"/>
      <c r="AJ644" s="2"/>
      <c r="AK644" s="2"/>
    </row>
    <row r="645" ht="15.75" customHeight="1">
      <c r="A645" s="1321"/>
      <c r="B645" s="31"/>
      <c r="C645" s="31"/>
      <c r="D645" s="2"/>
      <c r="E645" s="11"/>
      <c r="F645" s="11"/>
      <c r="G645" s="2"/>
      <c r="H645" s="2"/>
      <c r="I645" s="2"/>
      <c r="J645" s="2"/>
      <c r="K645" s="11"/>
      <c r="L645" s="11"/>
      <c r="M645" s="11"/>
      <c r="N645" s="11"/>
      <c r="O645" s="2"/>
      <c r="P645" s="2"/>
      <c r="Q645" s="629"/>
      <c r="R645" s="2"/>
      <c r="S645" s="2"/>
      <c r="T645" s="2"/>
      <c r="U645" s="11"/>
      <c r="V645" s="11"/>
      <c r="W645" s="2"/>
      <c r="X645" s="1322"/>
      <c r="Y645" s="2"/>
      <c r="Z645" s="2"/>
      <c r="AA645" s="2"/>
      <c r="AB645" s="2"/>
      <c r="AC645" s="2"/>
      <c r="AD645" s="2"/>
      <c r="AE645" s="2"/>
      <c r="AF645" s="2"/>
      <c r="AG645" s="2"/>
      <c r="AH645" s="2"/>
      <c r="AI645" s="2"/>
      <c r="AJ645" s="2"/>
      <c r="AK645" s="2"/>
    </row>
    <row r="646" ht="15.75" customHeight="1">
      <c r="A646" s="1321"/>
      <c r="B646" s="31"/>
      <c r="C646" s="31"/>
      <c r="D646" s="2"/>
      <c r="E646" s="11"/>
      <c r="F646" s="11"/>
      <c r="G646" s="2"/>
      <c r="H646" s="2"/>
      <c r="I646" s="2"/>
      <c r="J646" s="2"/>
      <c r="K646" s="11"/>
      <c r="L646" s="11"/>
      <c r="M646" s="11"/>
      <c r="N646" s="11"/>
      <c r="O646" s="2"/>
      <c r="P646" s="2"/>
      <c r="Q646" s="629"/>
      <c r="R646" s="2"/>
      <c r="S646" s="2"/>
      <c r="T646" s="2"/>
      <c r="U646" s="11"/>
      <c r="V646" s="11"/>
      <c r="W646" s="2"/>
      <c r="X646" s="1322"/>
      <c r="Y646" s="2"/>
      <c r="Z646" s="2"/>
      <c r="AA646" s="2"/>
      <c r="AB646" s="2"/>
      <c r="AC646" s="2"/>
      <c r="AD646" s="2"/>
      <c r="AE646" s="2"/>
      <c r="AF646" s="2"/>
      <c r="AG646" s="2"/>
      <c r="AH646" s="2"/>
      <c r="AI646" s="2"/>
      <c r="AJ646" s="2"/>
      <c r="AK646" s="2"/>
    </row>
    <row r="647" ht="15.75" customHeight="1">
      <c r="A647" s="1321"/>
      <c r="B647" s="31"/>
      <c r="C647" s="31"/>
      <c r="D647" s="2"/>
      <c r="E647" s="11"/>
      <c r="F647" s="11"/>
      <c r="G647" s="2"/>
      <c r="H647" s="2"/>
      <c r="I647" s="2"/>
      <c r="J647" s="2"/>
      <c r="K647" s="11"/>
      <c r="L647" s="11"/>
      <c r="M647" s="11"/>
      <c r="N647" s="11"/>
      <c r="O647" s="2"/>
      <c r="P647" s="2"/>
      <c r="Q647" s="629"/>
      <c r="R647" s="2"/>
      <c r="S647" s="2"/>
      <c r="T647" s="2"/>
      <c r="U647" s="11"/>
      <c r="V647" s="11"/>
      <c r="W647" s="2"/>
      <c r="X647" s="1322"/>
      <c r="Y647" s="2"/>
      <c r="Z647" s="2"/>
      <c r="AA647" s="2"/>
      <c r="AB647" s="2"/>
      <c r="AC647" s="2"/>
      <c r="AD647" s="2"/>
      <c r="AE647" s="2"/>
      <c r="AF647" s="2"/>
      <c r="AG647" s="2"/>
      <c r="AH647" s="2"/>
      <c r="AI647" s="2"/>
      <c r="AJ647" s="2"/>
      <c r="AK647" s="2"/>
    </row>
    <row r="648" ht="15.75" customHeight="1">
      <c r="A648" s="1321"/>
      <c r="B648" s="31"/>
      <c r="C648" s="31"/>
      <c r="D648" s="2"/>
      <c r="E648" s="11"/>
      <c r="F648" s="11"/>
      <c r="G648" s="2"/>
      <c r="H648" s="2"/>
      <c r="I648" s="2"/>
      <c r="J648" s="2"/>
      <c r="K648" s="11"/>
      <c r="L648" s="11"/>
      <c r="M648" s="11"/>
      <c r="N648" s="11"/>
      <c r="O648" s="2"/>
      <c r="P648" s="2"/>
      <c r="Q648" s="629"/>
      <c r="R648" s="2"/>
      <c r="S648" s="2"/>
      <c r="T648" s="2"/>
      <c r="U648" s="11"/>
      <c r="V648" s="11"/>
      <c r="W648" s="2"/>
      <c r="X648" s="1322"/>
      <c r="Y648" s="2"/>
      <c r="Z648" s="2"/>
      <c r="AA648" s="2"/>
      <c r="AB648" s="2"/>
      <c r="AC648" s="2"/>
      <c r="AD648" s="2"/>
      <c r="AE648" s="2"/>
      <c r="AF648" s="2"/>
      <c r="AG648" s="2"/>
      <c r="AH648" s="2"/>
      <c r="AI648" s="2"/>
      <c r="AJ648" s="2"/>
      <c r="AK648" s="2"/>
    </row>
    <row r="649" ht="15.75" customHeight="1">
      <c r="A649" s="1321"/>
      <c r="B649" s="31"/>
      <c r="C649" s="31"/>
      <c r="D649" s="2"/>
      <c r="E649" s="11"/>
      <c r="F649" s="11"/>
      <c r="G649" s="2"/>
      <c r="H649" s="2"/>
      <c r="I649" s="2"/>
      <c r="J649" s="2"/>
      <c r="K649" s="11"/>
      <c r="L649" s="11"/>
      <c r="M649" s="11"/>
      <c r="N649" s="11"/>
      <c r="O649" s="2"/>
      <c r="P649" s="2"/>
      <c r="Q649" s="629"/>
      <c r="R649" s="2"/>
      <c r="S649" s="2"/>
      <c r="T649" s="2"/>
      <c r="U649" s="11"/>
      <c r="V649" s="11"/>
      <c r="W649" s="2"/>
      <c r="X649" s="1322"/>
      <c r="Y649" s="2"/>
      <c r="Z649" s="2"/>
      <c r="AA649" s="2"/>
      <c r="AB649" s="2"/>
      <c r="AC649" s="2"/>
      <c r="AD649" s="2"/>
      <c r="AE649" s="2"/>
      <c r="AF649" s="2"/>
      <c r="AG649" s="2"/>
      <c r="AH649" s="2"/>
      <c r="AI649" s="2"/>
      <c r="AJ649" s="2"/>
      <c r="AK649" s="2"/>
    </row>
    <row r="650" ht="15.75" customHeight="1">
      <c r="A650" s="1321"/>
      <c r="B650" s="31"/>
      <c r="C650" s="31"/>
      <c r="D650" s="2"/>
      <c r="E650" s="11"/>
      <c r="F650" s="11"/>
      <c r="G650" s="2"/>
      <c r="H650" s="2"/>
      <c r="I650" s="2"/>
      <c r="J650" s="2"/>
      <c r="K650" s="11"/>
      <c r="L650" s="11"/>
      <c r="M650" s="11"/>
      <c r="N650" s="11"/>
      <c r="O650" s="2"/>
      <c r="P650" s="2"/>
      <c r="Q650" s="629"/>
      <c r="R650" s="2"/>
      <c r="S650" s="2"/>
      <c r="T650" s="2"/>
      <c r="U650" s="11"/>
      <c r="V650" s="11"/>
      <c r="W650" s="2"/>
      <c r="X650" s="1322"/>
      <c r="Y650" s="2"/>
      <c r="Z650" s="2"/>
      <c r="AA650" s="2"/>
      <c r="AB650" s="2"/>
      <c r="AC650" s="2"/>
      <c r="AD650" s="2"/>
      <c r="AE650" s="2"/>
      <c r="AF650" s="2"/>
      <c r="AG650" s="2"/>
      <c r="AH650" s="2"/>
      <c r="AI650" s="2"/>
      <c r="AJ650" s="2"/>
      <c r="AK650" s="2"/>
    </row>
    <row r="651" ht="15.75" customHeight="1">
      <c r="A651" s="1321"/>
      <c r="B651" s="31"/>
      <c r="C651" s="31"/>
      <c r="D651" s="2"/>
      <c r="E651" s="11"/>
      <c r="F651" s="11"/>
      <c r="G651" s="2"/>
      <c r="H651" s="2"/>
      <c r="I651" s="2"/>
      <c r="J651" s="2"/>
      <c r="K651" s="11"/>
      <c r="L651" s="11"/>
      <c r="M651" s="11"/>
      <c r="N651" s="11"/>
      <c r="O651" s="2"/>
      <c r="P651" s="2"/>
      <c r="Q651" s="629"/>
      <c r="R651" s="2"/>
      <c r="S651" s="2"/>
      <c r="T651" s="2"/>
      <c r="U651" s="11"/>
      <c r="V651" s="11"/>
      <c r="W651" s="2"/>
      <c r="X651" s="1322"/>
      <c r="Y651" s="2"/>
      <c r="Z651" s="2"/>
      <c r="AA651" s="2"/>
      <c r="AB651" s="2"/>
      <c r="AC651" s="2"/>
      <c r="AD651" s="2"/>
      <c r="AE651" s="2"/>
      <c r="AF651" s="2"/>
      <c r="AG651" s="2"/>
      <c r="AH651" s="2"/>
      <c r="AI651" s="2"/>
      <c r="AJ651" s="2"/>
      <c r="AK651" s="2"/>
    </row>
    <row r="652" ht="15.75" customHeight="1">
      <c r="A652" s="1321"/>
      <c r="B652" s="31"/>
      <c r="C652" s="31"/>
      <c r="D652" s="2"/>
      <c r="E652" s="11"/>
      <c r="F652" s="11"/>
      <c r="G652" s="2"/>
      <c r="H652" s="2"/>
      <c r="I652" s="2"/>
      <c r="J652" s="2"/>
      <c r="K652" s="11"/>
      <c r="L652" s="11"/>
      <c r="M652" s="11"/>
      <c r="N652" s="11"/>
      <c r="O652" s="2"/>
      <c r="P652" s="2"/>
      <c r="Q652" s="629"/>
      <c r="R652" s="2"/>
      <c r="S652" s="2"/>
      <c r="T652" s="2"/>
      <c r="U652" s="11"/>
      <c r="V652" s="11"/>
      <c r="W652" s="2"/>
      <c r="X652" s="1322"/>
      <c r="Y652" s="2"/>
      <c r="Z652" s="2"/>
      <c r="AA652" s="2"/>
      <c r="AB652" s="2"/>
      <c r="AC652" s="2"/>
      <c r="AD652" s="2"/>
      <c r="AE652" s="2"/>
      <c r="AF652" s="2"/>
      <c r="AG652" s="2"/>
      <c r="AH652" s="2"/>
      <c r="AI652" s="2"/>
      <c r="AJ652" s="2"/>
      <c r="AK652" s="2"/>
    </row>
    <row r="653" ht="15.75" customHeight="1">
      <c r="A653" s="1321"/>
      <c r="B653" s="31"/>
      <c r="C653" s="31"/>
      <c r="D653" s="2"/>
      <c r="E653" s="11"/>
      <c r="F653" s="11"/>
      <c r="G653" s="2"/>
      <c r="H653" s="2"/>
      <c r="I653" s="2"/>
      <c r="J653" s="2"/>
      <c r="K653" s="11"/>
      <c r="L653" s="11"/>
      <c r="M653" s="11"/>
      <c r="N653" s="11"/>
      <c r="O653" s="2"/>
      <c r="P653" s="2"/>
      <c r="Q653" s="629"/>
      <c r="R653" s="2"/>
      <c r="S653" s="2"/>
      <c r="T653" s="2"/>
      <c r="U653" s="11"/>
      <c r="V653" s="11"/>
      <c r="W653" s="2"/>
      <c r="X653" s="1322"/>
      <c r="Y653" s="2"/>
      <c r="Z653" s="2"/>
      <c r="AA653" s="2"/>
      <c r="AB653" s="2"/>
      <c r="AC653" s="2"/>
      <c r="AD653" s="2"/>
      <c r="AE653" s="2"/>
      <c r="AF653" s="2"/>
      <c r="AG653" s="2"/>
      <c r="AH653" s="2"/>
      <c r="AI653" s="2"/>
      <c r="AJ653" s="2"/>
      <c r="AK653" s="2"/>
    </row>
    <row r="654" ht="15.75" customHeight="1">
      <c r="A654" s="1321"/>
      <c r="B654" s="31"/>
      <c r="C654" s="31"/>
      <c r="D654" s="2"/>
      <c r="E654" s="11"/>
      <c r="F654" s="11"/>
      <c r="G654" s="2"/>
      <c r="H654" s="2"/>
      <c r="I654" s="2"/>
      <c r="J654" s="2"/>
      <c r="K654" s="11"/>
      <c r="L654" s="11"/>
      <c r="M654" s="11"/>
      <c r="N654" s="11"/>
      <c r="O654" s="2"/>
      <c r="P654" s="2"/>
      <c r="Q654" s="629"/>
      <c r="R654" s="2"/>
      <c r="S654" s="2"/>
      <c r="T654" s="2"/>
      <c r="U654" s="11"/>
      <c r="V654" s="11"/>
      <c r="W654" s="2"/>
      <c r="X654" s="1322"/>
      <c r="Y654" s="2"/>
      <c r="Z654" s="2"/>
      <c r="AA654" s="2"/>
      <c r="AB654" s="2"/>
      <c r="AC654" s="2"/>
      <c r="AD654" s="2"/>
      <c r="AE654" s="2"/>
      <c r="AF654" s="2"/>
      <c r="AG654" s="2"/>
      <c r="AH654" s="2"/>
      <c r="AI654" s="2"/>
      <c r="AJ654" s="2"/>
      <c r="AK654" s="2"/>
    </row>
    <row r="655" ht="15.75" customHeight="1">
      <c r="A655" s="1321"/>
      <c r="B655" s="31"/>
      <c r="C655" s="31"/>
      <c r="D655" s="2"/>
      <c r="E655" s="11"/>
      <c r="F655" s="11"/>
      <c r="G655" s="2"/>
      <c r="H655" s="2"/>
      <c r="I655" s="2"/>
      <c r="J655" s="2"/>
      <c r="K655" s="11"/>
      <c r="L655" s="11"/>
      <c r="M655" s="11"/>
      <c r="N655" s="11"/>
      <c r="O655" s="2"/>
      <c r="P655" s="2"/>
      <c r="Q655" s="629"/>
      <c r="R655" s="2"/>
      <c r="S655" s="2"/>
      <c r="T655" s="2"/>
      <c r="U655" s="11"/>
      <c r="V655" s="11"/>
      <c r="W655" s="2"/>
      <c r="X655" s="1322"/>
      <c r="Y655" s="2"/>
      <c r="Z655" s="2"/>
      <c r="AA655" s="2"/>
      <c r="AB655" s="2"/>
      <c r="AC655" s="2"/>
      <c r="AD655" s="2"/>
      <c r="AE655" s="2"/>
      <c r="AF655" s="2"/>
      <c r="AG655" s="2"/>
      <c r="AH655" s="2"/>
      <c r="AI655" s="2"/>
      <c r="AJ655" s="2"/>
      <c r="AK655" s="2"/>
    </row>
    <row r="656" ht="15.75" customHeight="1">
      <c r="A656" s="1321"/>
      <c r="B656" s="31"/>
      <c r="C656" s="31"/>
      <c r="D656" s="2"/>
      <c r="E656" s="11"/>
      <c r="F656" s="11"/>
      <c r="G656" s="2"/>
      <c r="H656" s="2"/>
      <c r="I656" s="2"/>
      <c r="J656" s="2"/>
      <c r="K656" s="11"/>
      <c r="L656" s="11"/>
      <c r="M656" s="11"/>
      <c r="N656" s="11"/>
      <c r="O656" s="2"/>
      <c r="P656" s="2"/>
      <c r="Q656" s="629"/>
      <c r="R656" s="2"/>
      <c r="S656" s="2"/>
      <c r="T656" s="2"/>
      <c r="U656" s="11"/>
      <c r="V656" s="11"/>
      <c r="W656" s="2"/>
      <c r="X656" s="1322"/>
      <c r="Y656" s="2"/>
      <c r="Z656" s="2"/>
      <c r="AA656" s="2"/>
      <c r="AB656" s="2"/>
      <c r="AC656" s="2"/>
      <c r="AD656" s="2"/>
      <c r="AE656" s="2"/>
      <c r="AF656" s="2"/>
      <c r="AG656" s="2"/>
      <c r="AH656" s="2"/>
      <c r="AI656" s="2"/>
      <c r="AJ656" s="2"/>
      <c r="AK656" s="2"/>
    </row>
    <row r="657" ht="15.75" customHeight="1">
      <c r="A657" s="1321"/>
      <c r="B657" s="31"/>
      <c r="C657" s="31"/>
      <c r="D657" s="2"/>
      <c r="E657" s="11"/>
      <c r="F657" s="11"/>
      <c r="G657" s="2"/>
      <c r="H657" s="2"/>
      <c r="I657" s="2"/>
      <c r="J657" s="2"/>
      <c r="K657" s="11"/>
      <c r="L657" s="11"/>
      <c r="M657" s="11"/>
      <c r="N657" s="11"/>
      <c r="O657" s="2"/>
      <c r="P657" s="2"/>
      <c r="Q657" s="629"/>
      <c r="R657" s="2"/>
      <c r="S657" s="2"/>
      <c r="T657" s="2"/>
      <c r="U657" s="11"/>
      <c r="V657" s="11"/>
      <c r="W657" s="2"/>
      <c r="X657" s="1322"/>
      <c r="Y657" s="2"/>
      <c r="Z657" s="2"/>
      <c r="AA657" s="2"/>
      <c r="AB657" s="2"/>
      <c r="AC657" s="2"/>
      <c r="AD657" s="2"/>
      <c r="AE657" s="2"/>
      <c r="AF657" s="2"/>
      <c r="AG657" s="2"/>
      <c r="AH657" s="2"/>
      <c r="AI657" s="2"/>
      <c r="AJ657" s="2"/>
      <c r="AK657" s="2"/>
    </row>
    <row r="658" ht="15.75" customHeight="1">
      <c r="A658" s="1321"/>
      <c r="B658" s="31"/>
      <c r="C658" s="31"/>
      <c r="D658" s="2"/>
      <c r="E658" s="11"/>
      <c r="F658" s="11"/>
      <c r="G658" s="2"/>
      <c r="H658" s="2"/>
      <c r="I658" s="2"/>
      <c r="J658" s="2"/>
      <c r="K658" s="11"/>
      <c r="L658" s="11"/>
      <c r="M658" s="11"/>
      <c r="N658" s="11"/>
      <c r="O658" s="2"/>
      <c r="P658" s="2"/>
      <c r="Q658" s="629"/>
      <c r="R658" s="2"/>
      <c r="S658" s="2"/>
      <c r="T658" s="2"/>
      <c r="U658" s="11"/>
      <c r="V658" s="11"/>
      <c r="W658" s="2"/>
      <c r="X658" s="1322"/>
      <c r="Y658" s="2"/>
      <c r="Z658" s="2"/>
      <c r="AA658" s="2"/>
      <c r="AB658" s="2"/>
      <c r="AC658" s="2"/>
      <c r="AD658" s="2"/>
      <c r="AE658" s="2"/>
      <c r="AF658" s="2"/>
      <c r="AG658" s="2"/>
      <c r="AH658" s="2"/>
      <c r="AI658" s="2"/>
      <c r="AJ658" s="2"/>
      <c r="AK658" s="2"/>
    </row>
    <row r="659" ht="15.75" customHeight="1">
      <c r="A659" s="1321"/>
      <c r="B659" s="31"/>
      <c r="C659" s="31"/>
      <c r="D659" s="2"/>
      <c r="E659" s="11"/>
      <c r="F659" s="11"/>
      <c r="G659" s="2"/>
      <c r="H659" s="2"/>
      <c r="I659" s="2"/>
      <c r="J659" s="2"/>
      <c r="K659" s="11"/>
      <c r="L659" s="11"/>
      <c r="M659" s="11"/>
      <c r="N659" s="11"/>
      <c r="O659" s="2"/>
      <c r="P659" s="2"/>
      <c r="Q659" s="629"/>
      <c r="R659" s="2"/>
      <c r="S659" s="2"/>
      <c r="T659" s="2"/>
      <c r="U659" s="11"/>
      <c r="V659" s="11"/>
      <c r="W659" s="2"/>
      <c r="X659" s="1322"/>
      <c r="Y659" s="2"/>
      <c r="Z659" s="2"/>
      <c r="AA659" s="2"/>
      <c r="AB659" s="2"/>
      <c r="AC659" s="2"/>
      <c r="AD659" s="2"/>
      <c r="AE659" s="2"/>
      <c r="AF659" s="2"/>
      <c r="AG659" s="2"/>
      <c r="AH659" s="2"/>
      <c r="AI659" s="2"/>
      <c r="AJ659" s="2"/>
      <c r="AK659" s="2"/>
    </row>
    <row r="660" ht="15.75" customHeight="1">
      <c r="A660" s="1321"/>
      <c r="B660" s="31"/>
      <c r="C660" s="31"/>
      <c r="D660" s="2"/>
      <c r="E660" s="11"/>
      <c r="F660" s="11"/>
      <c r="G660" s="2"/>
      <c r="H660" s="2"/>
      <c r="I660" s="2"/>
      <c r="J660" s="2"/>
      <c r="K660" s="11"/>
      <c r="L660" s="11"/>
      <c r="M660" s="11"/>
      <c r="N660" s="11"/>
      <c r="O660" s="2"/>
      <c r="P660" s="2"/>
      <c r="Q660" s="629"/>
      <c r="R660" s="2"/>
      <c r="S660" s="2"/>
      <c r="T660" s="2"/>
      <c r="U660" s="11"/>
      <c r="V660" s="11"/>
      <c r="W660" s="2"/>
      <c r="X660" s="1322"/>
      <c r="Y660" s="2"/>
      <c r="Z660" s="2"/>
      <c r="AA660" s="2"/>
      <c r="AB660" s="2"/>
      <c r="AC660" s="2"/>
      <c r="AD660" s="2"/>
      <c r="AE660" s="2"/>
      <c r="AF660" s="2"/>
      <c r="AG660" s="2"/>
      <c r="AH660" s="2"/>
      <c r="AI660" s="2"/>
      <c r="AJ660" s="2"/>
      <c r="AK660" s="2"/>
    </row>
    <row r="661" ht="15.75" customHeight="1">
      <c r="A661" s="1321"/>
      <c r="B661" s="31"/>
      <c r="C661" s="31"/>
      <c r="D661" s="2"/>
      <c r="E661" s="11"/>
      <c r="F661" s="11"/>
      <c r="G661" s="2"/>
      <c r="H661" s="2"/>
      <c r="I661" s="2"/>
      <c r="J661" s="2"/>
      <c r="K661" s="11"/>
      <c r="L661" s="11"/>
      <c r="M661" s="11"/>
      <c r="N661" s="11"/>
      <c r="O661" s="2"/>
      <c r="P661" s="2"/>
      <c r="Q661" s="629"/>
      <c r="R661" s="2"/>
      <c r="S661" s="2"/>
      <c r="T661" s="2"/>
      <c r="U661" s="11"/>
      <c r="V661" s="11"/>
      <c r="W661" s="2"/>
      <c r="X661" s="1322"/>
      <c r="Y661" s="2"/>
      <c r="Z661" s="2"/>
      <c r="AA661" s="2"/>
      <c r="AB661" s="2"/>
      <c r="AC661" s="2"/>
      <c r="AD661" s="2"/>
      <c r="AE661" s="2"/>
      <c r="AF661" s="2"/>
      <c r="AG661" s="2"/>
      <c r="AH661" s="2"/>
      <c r="AI661" s="2"/>
      <c r="AJ661" s="2"/>
      <c r="AK661" s="2"/>
    </row>
    <row r="662" ht="15.75" customHeight="1">
      <c r="A662" s="1321"/>
      <c r="B662" s="31"/>
      <c r="C662" s="31"/>
      <c r="D662" s="2"/>
      <c r="E662" s="11"/>
      <c r="F662" s="11"/>
      <c r="G662" s="2"/>
      <c r="H662" s="2"/>
      <c r="I662" s="2"/>
      <c r="J662" s="2"/>
      <c r="K662" s="11"/>
      <c r="L662" s="11"/>
      <c r="M662" s="11"/>
      <c r="N662" s="11"/>
      <c r="O662" s="2"/>
      <c r="P662" s="2"/>
      <c r="Q662" s="629"/>
      <c r="R662" s="2"/>
      <c r="S662" s="2"/>
      <c r="T662" s="2"/>
      <c r="U662" s="11"/>
      <c r="V662" s="11"/>
      <c r="W662" s="2"/>
      <c r="X662" s="1322"/>
      <c r="Y662" s="2"/>
      <c r="Z662" s="2"/>
      <c r="AA662" s="2"/>
      <c r="AB662" s="2"/>
      <c r="AC662" s="2"/>
      <c r="AD662" s="2"/>
      <c r="AE662" s="2"/>
      <c r="AF662" s="2"/>
      <c r="AG662" s="2"/>
      <c r="AH662" s="2"/>
      <c r="AI662" s="2"/>
      <c r="AJ662" s="2"/>
      <c r="AK662" s="2"/>
    </row>
    <row r="663" ht="15.75" customHeight="1">
      <c r="A663" s="1321"/>
      <c r="B663" s="31"/>
      <c r="C663" s="31"/>
      <c r="D663" s="2"/>
      <c r="E663" s="11"/>
      <c r="F663" s="11"/>
      <c r="G663" s="2"/>
      <c r="H663" s="2"/>
      <c r="I663" s="2"/>
      <c r="J663" s="2"/>
      <c r="K663" s="11"/>
      <c r="L663" s="11"/>
      <c r="M663" s="11"/>
      <c r="N663" s="11"/>
      <c r="O663" s="2"/>
      <c r="P663" s="2"/>
      <c r="Q663" s="629"/>
      <c r="R663" s="2"/>
      <c r="S663" s="2"/>
      <c r="T663" s="2"/>
      <c r="U663" s="11"/>
      <c r="V663" s="11"/>
      <c r="W663" s="2"/>
      <c r="X663" s="1322"/>
      <c r="Y663" s="2"/>
      <c r="Z663" s="2"/>
      <c r="AA663" s="2"/>
      <c r="AB663" s="2"/>
      <c r="AC663" s="2"/>
      <c r="AD663" s="2"/>
      <c r="AE663" s="2"/>
      <c r="AF663" s="2"/>
      <c r="AG663" s="2"/>
      <c r="AH663" s="2"/>
      <c r="AI663" s="2"/>
      <c r="AJ663" s="2"/>
      <c r="AK663" s="2"/>
    </row>
    <row r="664" ht="15.75" customHeight="1">
      <c r="A664" s="1321"/>
      <c r="B664" s="31"/>
      <c r="C664" s="31"/>
      <c r="D664" s="2"/>
      <c r="E664" s="11"/>
      <c r="F664" s="11"/>
      <c r="G664" s="2"/>
      <c r="H664" s="2"/>
      <c r="I664" s="2"/>
      <c r="J664" s="2"/>
      <c r="K664" s="11"/>
      <c r="L664" s="11"/>
      <c r="M664" s="11"/>
      <c r="N664" s="11"/>
      <c r="O664" s="2"/>
      <c r="P664" s="2"/>
      <c r="Q664" s="629"/>
      <c r="R664" s="2"/>
      <c r="S664" s="2"/>
      <c r="T664" s="2"/>
      <c r="U664" s="11"/>
      <c r="V664" s="11"/>
      <c r="W664" s="2"/>
      <c r="X664" s="1322"/>
      <c r="Y664" s="2"/>
      <c r="Z664" s="2"/>
      <c r="AA664" s="2"/>
      <c r="AB664" s="2"/>
      <c r="AC664" s="2"/>
      <c r="AD664" s="2"/>
      <c r="AE664" s="2"/>
      <c r="AF664" s="2"/>
      <c r="AG664" s="2"/>
      <c r="AH664" s="2"/>
      <c r="AI664" s="2"/>
      <c r="AJ664" s="2"/>
      <c r="AK664" s="2"/>
    </row>
    <row r="665" ht="15.75" customHeight="1">
      <c r="A665" s="1321"/>
      <c r="B665" s="31"/>
      <c r="C665" s="31"/>
      <c r="D665" s="2"/>
      <c r="E665" s="11"/>
      <c r="F665" s="11"/>
      <c r="G665" s="2"/>
      <c r="H665" s="2"/>
      <c r="I665" s="2"/>
      <c r="J665" s="2"/>
      <c r="K665" s="11"/>
      <c r="L665" s="11"/>
      <c r="M665" s="11"/>
      <c r="N665" s="11"/>
      <c r="O665" s="2"/>
      <c r="P665" s="2"/>
      <c r="Q665" s="629"/>
      <c r="R665" s="2"/>
      <c r="S665" s="2"/>
      <c r="T665" s="2"/>
      <c r="U665" s="11"/>
      <c r="V665" s="11"/>
      <c r="W665" s="2"/>
      <c r="X665" s="1322"/>
      <c r="Y665" s="2"/>
      <c r="Z665" s="2"/>
      <c r="AA665" s="2"/>
      <c r="AB665" s="2"/>
      <c r="AC665" s="2"/>
      <c r="AD665" s="2"/>
      <c r="AE665" s="2"/>
      <c r="AF665" s="2"/>
      <c r="AG665" s="2"/>
      <c r="AH665" s="2"/>
      <c r="AI665" s="2"/>
      <c r="AJ665" s="2"/>
      <c r="AK665" s="2"/>
    </row>
    <row r="666" ht="15.75" customHeight="1">
      <c r="A666" s="1321"/>
      <c r="B666" s="31"/>
      <c r="C666" s="31"/>
      <c r="D666" s="2"/>
      <c r="E666" s="11"/>
      <c r="F666" s="11"/>
      <c r="G666" s="2"/>
      <c r="H666" s="2"/>
      <c r="I666" s="2"/>
      <c r="J666" s="2"/>
      <c r="K666" s="11"/>
      <c r="L666" s="11"/>
      <c r="M666" s="11"/>
      <c r="N666" s="11"/>
      <c r="O666" s="2"/>
      <c r="P666" s="2"/>
      <c r="Q666" s="629"/>
      <c r="R666" s="2"/>
      <c r="S666" s="2"/>
      <c r="T666" s="2"/>
      <c r="U666" s="11"/>
      <c r="V666" s="11"/>
      <c r="W666" s="2"/>
      <c r="X666" s="1322"/>
      <c r="Y666" s="2"/>
      <c r="Z666" s="2"/>
      <c r="AA666" s="2"/>
      <c r="AB666" s="2"/>
      <c r="AC666" s="2"/>
      <c r="AD666" s="2"/>
      <c r="AE666" s="2"/>
      <c r="AF666" s="2"/>
      <c r="AG666" s="2"/>
      <c r="AH666" s="2"/>
      <c r="AI666" s="2"/>
      <c r="AJ666" s="2"/>
      <c r="AK666" s="2"/>
    </row>
    <row r="667" ht="15.75" customHeight="1">
      <c r="A667" s="1321"/>
      <c r="B667" s="31"/>
      <c r="C667" s="31"/>
      <c r="D667" s="2"/>
      <c r="E667" s="11"/>
      <c r="F667" s="11"/>
      <c r="G667" s="2"/>
      <c r="H667" s="2"/>
      <c r="I667" s="2"/>
      <c r="J667" s="2"/>
      <c r="K667" s="11"/>
      <c r="L667" s="11"/>
      <c r="M667" s="11"/>
      <c r="N667" s="11"/>
      <c r="O667" s="2"/>
      <c r="P667" s="2"/>
      <c r="Q667" s="629"/>
      <c r="R667" s="2"/>
      <c r="S667" s="2"/>
      <c r="T667" s="2"/>
      <c r="U667" s="11"/>
      <c r="V667" s="11"/>
      <c r="W667" s="2"/>
      <c r="X667" s="1322"/>
      <c r="Y667" s="2"/>
      <c r="Z667" s="2"/>
      <c r="AA667" s="2"/>
      <c r="AB667" s="2"/>
      <c r="AC667" s="2"/>
      <c r="AD667" s="2"/>
      <c r="AE667" s="2"/>
      <c r="AF667" s="2"/>
      <c r="AG667" s="2"/>
      <c r="AH667" s="2"/>
      <c r="AI667" s="2"/>
      <c r="AJ667" s="2"/>
      <c r="AK667" s="2"/>
    </row>
    <row r="668" ht="15.75" customHeight="1">
      <c r="A668" s="1321"/>
      <c r="B668" s="31"/>
      <c r="C668" s="31"/>
      <c r="D668" s="2"/>
      <c r="E668" s="11"/>
      <c r="F668" s="11"/>
      <c r="G668" s="2"/>
      <c r="H668" s="2"/>
      <c r="I668" s="2"/>
      <c r="J668" s="2"/>
      <c r="K668" s="11"/>
      <c r="L668" s="11"/>
      <c r="M668" s="11"/>
      <c r="N668" s="11"/>
      <c r="O668" s="2"/>
      <c r="P668" s="2"/>
      <c r="Q668" s="629"/>
      <c r="R668" s="2"/>
      <c r="S668" s="2"/>
      <c r="T668" s="2"/>
      <c r="U668" s="11"/>
      <c r="V668" s="11"/>
      <c r="W668" s="2"/>
      <c r="X668" s="1322"/>
      <c r="Y668" s="2"/>
      <c r="Z668" s="2"/>
      <c r="AA668" s="2"/>
      <c r="AB668" s="2"/>
      <c r="AC668" s="2"/>
      <c r="AD668" s="2"/>
      <c r="AE668" s="2"/>
      <c r="AF668" s="2"/>
      <c r="AG668" s="2"/>
      <c r="AH668" s="2"/>
      <c r="AI668" s="2"/>
      <c r="AJ668" s="2"/>
      <c r="AK668" s="2"/>
    </row>
    <row r="669" ht="15.75" customHeight="1">
      <c r="A669" s="1321"/>
      <c r="B669" s="31"/>
      <c r="C669" s="31"/>
      <c r="D669" s="2"/>
      <c r="E669" s="11"/>
      <c r="F669" s="11"/>
      <c r="G669" s="2"/>
      <c r="H669" s="2"/>
      <c r="I669" s="2"/>
      <c r="J669" s="2"/>
      <c r="K669" s="11"/>
      <c r="L669" s="11"/>
      <c r="M669" s="11"/>
      <c r="N669" s="11"/>
      <c r="O669" s="2"/>
      <c r="P669" s="2"/>
      <c r="Q669" s="629"/>
      <c r="R669" s="2"/>
      <c r="S669" s="2"/>
      <c r="T669" s="2"/>
      <c r="U669" s="11"/>
      <c r="V669" s="11"/>
      <c r="W669" s="2"/>
      <c r="X669" s="1322"/>
      <c r="Y669" s="2"/>
      <c r="Z669" s="2"/>
      <c r="AA669" s="2"/>
      <c r="AB669" s="2"/>
      <c r="AC669" s="2"/>
      <c r="AD669" s="2"/>
      <c r="AE669" s="2"/>
      <c r="AF669" s="2"/>
      <c r="AG669" s="2"/>
      <c r="AH669" s="2"/>
      <c r="AI669" s="2"/>
      <c r="AJ669" s="2"/>
      <c r="AK669" s="2"/>
    </row>
    <row r="670" ht="15.75" customHeight="1">
      <c r="A670" s="1321"/>
      <c r="B670" s="31"/>
      <c r="C670" s="31"/>
      <c r="D670" s="2"/>
      <c r="E670" s="11"/>
      <c r="F670" s="11"/>
      <c r="G670" s="2"/>
      <c r="H670" s="2"/>
      <c r="I670" s="2"/>
      <c r="J670" s="2"/>
      <c r="K670" s="11"/>
      <c r="L670" s="11"/>
      <c r="M670" s="11"/>
      <c r="N670" s="11"/>
      <c r="O670" s="2"/>
      <c r="P670" s="2"/>
      <c r="Q670" s="629"/>
      <c r="R670" s="2"/>
      <c r="S670" s="2"/>
      <c r="T670" s="2"/>
      <c r="U670" s="11"/>
      <c r="V670" s="11"/>
      <c r="W670" s="2"/>
      <c r="X670" s="1322"/>
      <c r="Y670" s="2"/>
      <c r="Z670" s="2"/>
      <c r="AA670" s="2"/>
      <c r="AB670" s="2"/>
      <c r="AC670" s="2"/>
      <c r="AD670" s="2"/>
      <c r="AE670" s="2"/>
      <c r="AF670" s="2"/>
      <c r="AG670" s="2"/>
      <c r="AH670" s="2"/>
      <c r="AI670" s="2"/>
      <c r="AJ670" s="2"/>
      <c r="AK670" s="2"/>
    </row>
    <row r="671" ht="15.75" customHeight="1">
      <c r="A671" s="1321"/>
      <c r="B671" s="31"/>
      <c r="C671" s="31"/>
      <c r="D671" s="2"/>
      <c r="E671" s="11"/>
      <c r="F671" s="11"/>
      <c r="G671" s="2"/>
      <c r="H671" s="2"/>
      <c r="I671" s="2"/>
      <c r="J671" s="2"/>
      <c r="K671" s="11"/>
      <c r="L671" s="11"/>
      <c r="M671" s="11"/>
      <c r="N671" s="11"/>
      <c r="O671" s="2"/>
      <c r="P671" s="2"/>
      <c r="Q671" s="629"/>
      <c r="R671" s="2"/>
      <c r="S671" s="2"/>
      <c r="T671" s="2"/>
      <c r="U671" s="11"/>
      <c r="V671" s="11"/>
      <c r="W671" s="2"/>
      <c r="X671" s="1322"/>
      <c r="Y671" s="2"/>
      <c r="Z671" s="2"/>
      <c r="AA671" s="2"/>
      <c r="AB671" s="2"/>
      <c r="AC671" s="2"/>
      <c r="AD671" s="2"/>
      <c r="AE671" s="2"/>
      <c r="AF671" s="2"/>
      <c r="AG671" s="2"/>
      <c r="AH671" s="2"/>
      <c r="AI671" s="2"/>
      <c r="AJ671" s="2"/>
      <c r="AK671" s="2"/>
    </row>
    <row r="672" ht="15.75" customHeight="1">
      <c r="A672" s="1321"/>
      <c r="B672" s="31"/>
      <c r="C672" s="31"/>
      <c r="D672" s="2"/>
      <c r="E672" s="11"/>
      <c r="F672" s="11"/>
      <c r="G672" s="2"/>
      <c r="H672" s="2"/>
      <c r="I672" s="2"/>
      <c r="J672" s="2"/>
      <c r="K672" s="11"/>
      <c r="L672" s="11"/>
      <c r="M672" s="11"/>
      <c r="N672" s="11"/>
      <c r="O672" s="2"/>
      <c r="P672" s="2"/>
      <c r="Q672" s="629"/>
      <c r="R672" s="2"/>
      <c r="S672" s="2"/>
      <c r="T672" s="2"/>
      <c r="U672" s="11"/>
      <c r="V672" s="11"/>
      <c r="W672" s="2"/>
      <c r="X672" s="1322"/>
      <c r="Y672" s="2"/>
      <c r="Z672" s="2"/>
      <c r="AA672" s="2"/>
      <c r="AB672" s="2"/>
      <c r="AC672" s="2"/>
      <c r="AD672" s="2"/>
      <c r="AE672" s="2"/>
      <c r="AF672" s="2"/>
      <c r="AG672" s="2"/>
      <c r="AH672" s="2"/>
      <c r="AI672" s="2"/>
      <c r="AJ672" s="2"/>
      <c r="AK672" s="2"/>
    </row>
    <row r="673" ht="15.75" customHeight="1">
      <c r="A673" s="1321"/>
      <c r="B673" s="31"/>
      <c r="C673" s="31"/>
      <c r="D673" s="2"/>
      <c r="E673" s="11"/>
      <c r="F673" s="11"/>
      <c r="G673" s="2"/>
      <c r="H673" s="2"/>
      <c r="I673" s="2"/>
      <c r="J673" s="2"/>
      <c r="K673" s="11"/>
      <c r="L673" s="11"/>
      <c r="M673" s="11"/>
      <c r="N673" s="11"/>
      <c r="O673" s="2"/>
      <c r="P673" s="2"/>
      <c r="Q673" s="629"/>
      <c r="R673" s="2"/>
      <c r="S673" s="2"/>
      <c r="T673" s="2"/>
      <c r="U673" s="11"/>
      <c r="V673" s="11"/>
      <c r="W673" s="2"/>
      <c r="X673" s="1322"/>
      <c r="Y673" s="2"/>
      <c r="Z673" s="2"/>
      <c r="AA673" s="2"/>
      <c r="AB673" s="2"/>
      <c r="AC673" s="2"/>
      <c r="AD673" s="2"/>
      <c r="AE673" s="2"/>
      <c r="AF673" s="2"/>
      <c r="AG673" s="2"/>
      <c r="AH673" s="2"/>
      <c r="AI673" s="2"/>
      <c r="AJ673" s="2"/>
      <c r="AK673" s="2"/>
    </row>
    <row r="674" ht="15.75" customHeight="1">
      <c r="A674" s="1321"/>
      <c r="B674" s="31"/>
      <c r="C674" s="31"/>
      <c r="D674" s="2"/>
      <c r="E674" s="11"/>
      <c r="F674" s="11"/>
      <c r="G674" s="2"/>
      <c r="H674" s="2"/>
      <c r="I674" s="2"/>
      <c r="J674" s="2"/>
      <c r="K674" s="11"/>
      <c r="L674" s="11"/>
      <c r="M674" s="11"/>
      <c r="N674" s="11"/>
      <c r="O674" s="2"/>
      <c r="P674" s="2"/>
      <c r="Q674" s="629"/>
      <c r="R674" s="2"/>
      <c r="S674" s="2"/>
      <c r="T674" s="2"/>
      <c r="U674" s="11"/>
      <c r="V674" s="11"/>
      <c r="W674" s="2"/>
      <c r="X674" s="1322"/>
      <c r="Y674" s="2"/>
      <c r="Z674" s="2"/>
      <c r="AA674" s="2"/>
      <c r="AB674" s="2"/>
      <c r="AC674" s="2"/>
      <c r="AD674" s="2"/>
      <c r="AE674" s="2"/>
      <c r="AF674" s="2"/>
      <c r="AG674" s="2"/>
      <c r="AH674" s="2"/>
      <c r="AI674" s="2"/>
      <c r="AJ674" s="2"/>
      <c r="AK674" s="2"/>
    </row>
    <row r="675" ht="15.75" customHeight="1">
      <c r="A675" s="1321"/>
      <c r="B675" s="31"/>
      <c r="C675" s="31"/>
      <c r="D675" s="2"/>
      <c r="E675" s="11"/>
      <c r="F675" s="11"/>
      <c r="G675" s="2"/>
      <c r="H675" s="2"/>
      <c r="I675" s="2"/>
      <c r="J675" s="2"/>
      <c r="K675" s="11"/>
      <c r="L675" s="11"/>
      <c r="M675" s="11"/>
      <c r="N675" s="11"/>
      <c r="O675" s="2"/>
      <c r="P675" s="2"/>
      <c r="Q675" s="629"/>
      <c r="R675" s="2"/>
      <c r="S675" s="2"/>
      <c r="T675" s="2"/>
      <c r="U675" s="11"/>
      <c r="V675" s="11"/>
      <c r="W675" s="2"/>
      <c r="X675" s="1322"/>
      <c r="Y675" s="2"/>
      <c r="Z675" s="2"/>
      <c r="AA675" s="2"/>
      <c r="AB675" s="2"/>
      <c r="AC675" s="2"/>
      <c r="AD675" s="2"/>
      <c r="AE675" s="2"/>
      <c r="AF675" s="2"/>
      <c r="AG675" s="2"/>
      <c r="AH675" s="2"/>
      <c r="AI675" s="2"/>
      <c r="AJ675" s="2"/>
      <c r="AK675" s="2"/>
    </row>
    <row r="676" ht="15.75" customHeight="1">
      <c r="A676" s="1321"/>
      <c r="B676" s="31"/>
      <c r="C676" s="31"/>
      <c r="D676" s="2"/>
      <c r="E676" s="11"/>
      <c r="F676" s="11"/>
      <c r="G676" s="2"/>
      <c r="H676" s="2"/>
      <c r="I676" s="2"/>
      <c r="J676" s="2"/>
      <c r="K676" s="11"/>
      <c r="L676" s="11"/>
      <c r="M676" s="11"/>
      <c r="N676" s="11"/>
      <c r="O676" s="2"/>
      <c r="P676" s="2"/>
      <c r="Q676" s="629"/>
      <c r="R676" s="2"/>
      <c r="S676" s="2"/>
      <c r="T676" s="2"/>
      <c r="U676" s="11"/>
      <c r="V676" s="11"/>
      <c r="W676" s="2"/>
      <c r="X676" s="1322"/>
      <c r="Y676" s="2"/>
      <c r="Z676" s="2"/>
      <c r="AA676" s="2"/>
      <c r="AB676" s="2"/>
      <c r="AC676" s="2"/>
      <c r="AD676" s="2"/>
      <c r="AE676" s="2"/>
      <c r="AF676" s="2"/>
      <c r="AG676" s="2"/>
      <c r="AH676" s="2"/>
      <c r="AI676" s="2"/>
      <c r="AJ676" s="2"/>
      <c r="AK676" s="2"/>
    </row>
    <row r="677" ht="15.75" customHeight="1">
      <c r="A677" s="1321"/>
      <c r="B677" s="31"/>
      <c r="C677" s="31"/>
      <c r="D677" s="2"/>
      <c r="E677" s="11"/>
      <c r="F677" s="11"/>
      <c r="G677" s="2"/>
      <c r="H677" s="2"/>
      <c r="I677" s="2"/>
      <c r="J677" s="2"/>
      <c r="K677" s="11"/>
      <c r="L677" s="11"/>
      <c r="M677" s="11"/>
      <c r="N677" s="11"/>
      <c r="O677" s="2"/>
      <c r="P677" s="2"/>
      <c r="Q677" s="629"/>
      <c r="R677" s="2"/>
      <c r="S677" s="2"/>
      <c r="T677" s="2"/>
      <c r="U677" s="11"/>
      <c r="V677" s="11"/>
      <c r="W677" s="2"/>
      <c r="X677" s="1322"/>
      <c r="Y677" s="2"/>
      <c r="Z677" s="2"/>
      <c r="AA677" s="2"/>
      <c r="AB677" s="2"/>
      <c r="AC677" s="2"/>
      <c r="AD677" s="2"/>
      <c r="AE677" s="2"/>
      <c r="AF677" s="2"/>
      <c r="AG677" s="2"/>
      <c r="AH677" s="2"/>
      <c r="AI677" s="2"/>
      <c r="AJ677" s="2"/>
      <c r="AK677" s="2"/>
    </row>
    <row r="678" ht="15.75" customHeight="1">
      <c r="A678" s="1321"/>
      <c r="B678" s="31"/>
      <c r="C678" s="31"/>
      <c r="D678" s="2"/>
      <c r="E678" s="11"/>
      <c r="F678" s="11"/>
      <c r="G678" s="2"/>
      <c r="H678" s="2"/>
      <c r="I678" s="2"/>
      <c r="J678" s="2"/>
      <c r="K678" s="11"/>
      <c r="L678" s="11"/>
      <c r="M678" s="11"/>
      <c r="N678" s="11"/>
      <c r="O678" s="2"/>
      <c r="P678" s="2"/>
      <c r="Q678" s="629"/>
      <c r="R678" s="2"/>
      <c r="S678" s="2"/>
      <c r="T678" s="2"/>
      <c r="U678" s="11"/>
      <c r="V678" s="11"/>
      <c r="W678" s="2"/>
      <c r="X678" s="1322"/>
      <c r="Y678" s="2"/>
      <c r="Z678" s="2"/>
      <c r="AA678" s="2"/>
      <c r="AB678" s="2"/>
      <c r="AC678" s="2"/>
      <c r="AD678" s="2"/>
      <c r="AE678" s="2"/>
      <c r="AF678" s="2"/>
      <c r="AG678" s="2"/>
      <c r="AH678" s="2"/>
      <c r="AI678" s="2"/>
      <c r="AJ678" s="2"/>
      <c r="AK678" s="2"/>
    </row>
    <row r="679" ht="15.75" customHeight="1">
      <c r="A679" s="1321"/>
      <c r="B679" s="31"/>
      <c r="C679" s="31"/>
      <c r="D679" s="2"/>
      <c r="E679" s="11"/>
      <c r="F679" s="11"/>
      <c r="G679" s="2"/>
      <c r="H679" s="2"/>
      <c r="I679" s="2"/>
      <c r="J679" s="2"/>
      <c r="K679" s="11"/>
      <c r="L679" s="11"/>
      <c r="M679" s="11"/>
      <c r="N679" s="11"/>
      <c r="O679" s="2"/>
      <c r="P679" s="2"/>
      <c r="Q679" s="629"/>
      <c r="R679" s="2"/>
      <c r="S679" s="2"/>
      <c r="T679" s="2"/>
      <c r="U679" s="11"/>
      <c r="V679" s="11"/>
      <c r="W679" s="2"/>
      <c r="X679" s="1322"/>
      <c r="Y679" s="2"/>
      <c r="Z679" s="2"/>
      <c r="AA679" s="2"/>
      <c r="AB679" s="2"/>
      <c r="AC679" s="2"/>
      <c r="AD679" s="2"/>
      <c r="AE679" s="2"/>
      <c r="AF679" s="2"/>
      <c r="AG679" s="2"/>
      <c r="AH679" s="2"/>
      <c r="AI679" s="2"/>
      <c r="AJ679" s="2"/>
      <c r="AK679" s="2"/>
    </row>
    <row r="680" ht="15.75" customHeight="1">
      <c r="A680" s="1321"/>
      <c r="B680" s="31"/>
      <c r="C680" s="31"/>
      <c r="D680" s="2"/>
      <c r="E680" s="11"/>
      <c r="F680" s="11"/>
      <c r="G680" s="2"/>
      <c r="H680" s="2"/>
      <c r="I680" s="2"/>
      <c r="J680" s="2"/>
      <c r="K680" s="11"/>
      <c r="L680" s="11"/>
      <c r="M680" s="11"/>
      <c r="N680" s="11"/>
      <c r="O680" s="2"/>
      <c r="P680" s="2"/>
      <c r="Q680" s="629"/>
      <c r="R680" s="2"/>
      <c r="S680" s="2"/>
      <c r="T680" s="2"/>
      <c r="U680" s="11"/>
      <c r="V680" s="11"/>
      <c r="W680" s="2"/>
      <c r="X680" s="1322"/>
      <c r="Y680" s="2"/>
      <c r="Z680" s="2"/>
      <c r="AA680" s="2"/>
      <c r="AB680" s="2"/>
      <c r="AC680" s="2"/>
      <c r="AD680" s="2"/>
      <c r="AE680" s="2"/>
      <c r="AF680" s="2"/>
      <c r="AG680" s="2"/>
      <c r="AH680" s="2"/>
      <c r="AI680" s="2"/>
      <c r="AJ680" s="2"/>
      <c r="AK680" s="2"/>
    </row>
    <row r="681" ht="15.75" customHeight="1">
      <c r="A681" s="1321"/>
      <c r="B681" s="31"/>
      <c r="C681" s="31"/>
      <c r="D681" s="2"/>
      <c r="E681" s="11"/>
      <c r="F681" s="11"/>
      <c r="G681" s="2"/>
      <c r="H681" s="2"/>
      <c r="I681" s="2"/>
      <c r="J681" s="2"/>
      <c r="K681" s="11"/>
      <c r="L681" s="11"/>
      <c r="M681" s="11"/>
      <c r="N681" s="11"/>
      <c r="O681" s="2"/>
      <c r="P681" s="2"/>
      <c r="Q681" s="629"/>
      <c r="R681" s="2"/>
      <c r="S681" s="2"/>
      <c r="T681" s="2"/>
      <c r="U681" s="11"/>
      <c r="V681" s="11"/>
      <c r="W681" s="2"/>
      <c r="X681" s="1322"/>
      <c r="Y681" s="2"/>
      <c r="Z681" s="2"/>
      <c r="AA681" s="2"/>
      <c r="AB681" s="2"/>
      <c r="AC681" s="2"/>
      <c r="AD681" s="2"/>
      <c r="AE681" s="2"/>
      <c r="AF681" s="2"/>
      <c r="AG681" s="2"/>
      <c r="AH681" s="2"/>
      <c r="AI681" s="2"/>
      <c r="AJ681" s="2"/>
      <c r="AK681" s="2"/>
    </row>
    <row r="682" ht="15.75" customHeight="1">
      <c r="A682" s="1321"/>
      <c r="B682" s="31"/>
      <c r="C682" s="31"/>
      <c r="D682" s="2"/>
      <c r="E682" s="11"/>
      <c r="F682" s="11"/>
      <c r="G682" s="2"/>
      <c r="H682" s="2"/>
      <c r="I682" s="2"/>
      <c r="J682" s="2"/>
      <c r="K682" s="11"/>
      <c r="L682" s="11"/>
      <c r="M682" s="11"/>
      <c r="N682" s="11"/>
      <c r="O682" s="2"/>
      <c r="P682" s="2"/>
      <c r="Q682" s="629"/>
      <c r="R682" s="2"/>
      <c r="S682" s="2"/>
      <c r="T682" s="2"/>
      <c r="U682" s="11"/>
      <c r="V682" s="11"/>
      <c r="W682" s="2"/>
      <c r="X682" s="1322"/>
      <c r="Y682" s="2"/>
      <c r="Z682" s="2"/>
      <c r="AA682" s="2"/>
      <c r="AB682" s="2"/>
      <c r="AC682" s="2"/>
      <c r="AD682" s="2"/>
      <c r="AE682" s="2"/>
      <c r="AF682" s="2"/>
      <c r="AG682" s="2"/>
      <c r="AH682" s="2"/>
      <c r="AI682" s="2"/>
      <c r="AJ682" s="2"/>
      <c r="AK682" s="2"/>
    </row>
    <row r="683" ht="15.75" customHeight="1">
      <c r="A683" s="1321"/>
      <c r="B683" s="31"/>
      <c r="C683" s="31"/>
      <c r="D683" s="2"/>
      <c r="E683" s="11"/>
      <c r="F683" s="11"/>
      <c r="G683" s="2"/>
      <c r="H683" s="2"/>
      <c r="I683" s="2"/>
      <c r="J683" s="2"/>
      <c r="K683" s="11"/>
      <c r="L683" s="11"/>
      <c r="M683" s="11"/>
      <c r="N683" s="11"/>
      <c r="O683" s="2"/>
      <c r="P683" s="2"/>
      <c r="Q683" s="629"/>
      <c r="R683" s="2"/>
      <c r="S683" s="2"/>
      <c r="T683" s="2"/>
      <c r="U683" s="11"/>
      <c r="V683" s="11"/>
      <c r="W683" s="2"/>
      <c r="X683" s="1322"/>
      <c r="Y683" s="2"/>
      <c r="Z683" s="2"/>
      <c r="AA683" s="2"/>
      <c r="AB683" s="2"/>
      <c r="AC683" s="2"/>
      <c r="AD683" s="2"/>
      <c r="AE683" s="2"/>
      <c r="AF683" s="2"/>
      <c r="AG683" s="2"/>
      <c r="AH683" s="2"/>
      <c r="AI683" s="2"/>
      <c r="AJ683" s="2"/>
      <c r="AK683" s="2"/>
    </row>
    <row r="684" ht="15.75" customHeight="1">
      <c r="A684" s="1321"/>
      <c r="B684" s="31"/>
      <c r="C684" s="31"/>
      <c r="D684" s="2"/>
      <c r="E684" s="11"/>
      <c r="F684" s="11"/>
      <c r="G684" s="2"/>
      <c r="H684" s="2"/>
      <c r="I684" s="2"/>
      <c r="J684" s="2"/>
      <c r="K684" s="11"/>
      <c r="L684" s="11"/>
      <c r="M684" s="11"/>
      <c r="N684" s="11"/>
      <c r="O684" s="2"/>
      <c r="P684" s="2"/>
      <c r="Q684" s="629"/>
      <c r="R684" s="2"/>
      <c r="S684" s="2"/>
      <c r="T684" s="2"/>
      <c r="U684" s="11"/>
      <c r="V684" s="11"/>
      <c r="W684" s="2"/>
      <c r="X684" s="1322"/>
      <c r="Y684" s="2"/>
      <c r="Z684" s="2"/>
      <c r="AA684" s="2"/>
      <c r="AB684" s="2"/>
      <c r="AC684" s="2"/>
      <c r="AD684" s="2"/>
      <c r="AE684" s="2"/>
      <c r="AF684" s="2"/>
      <c r="AG684" s="2"/>
      <c r="AH684" s="2"/>
      <c r="AI684" s="2"/>
      <c r="AJ684" s="2"/>
      <c r="AK684" s="2"/>
    </row>
    <row r="685" ht="15.75" customHeight="1">
      <c r="A685" s="1321"/>
      <c r="B685" s="31"/>
      <c r="C685" s="31"/>
      <c r="D685" s="2"/>
      <c r="E685" s="11"/>
      <c r="F685" s="11"/>
      <c r="G685" s="2"/>
      <c r="H685" s="2"/>
      <c r="I685" s="2"/>
      <c r="J685" s="2"/>
      <c r="K685" s="11"/>
      <c r="L685" s="11"/>
      <c r="M685" s="11"/>
      <c r="N685" s="11"/>
      <c r="O685" s="2"/>
      <c r="P685" s="2"/>
      <c r="Q685" s="629"/>
      <c r="R685" s="2"/>
      <c r="S685" s="2"/>
      <c r="T685" s="2"/>
      <c r="U685" s="11"/>
      <c r="V685" s="11"/>
      <c r="W685" s="2"/>
      <c r="X685" s="1322"/>
      <c r="Y685" s="2"/>
      <c r="Z685" s="2"/>
      <c r="AA685" s="2"/>
      <c r="AB685" s="2"/>
      <c r="AC685" s="2"/>
      <c r="AD685" s="2"/>
      <c r="AE685" s="2"/>
      <c r="AF685" s="2"/>
      <c r="AG685" s="2"/>
      <c r="AH685" s="2"/>
      <c r="AI685" s="2"/>
      <c r="AJ685" s="2"/>
      <c r="AK685" s="2"/>
    </row>
    <row r="686" ht="15.75" customHeight="1">
      <c r="A686" s="1321"/>
      <c r="B686" s="31"/>
      <c r="C686" s="31"/>
      <c r="D686" s="2"/>
      <c r="E686" s="11"/>
      <c r="F686" s="11"/>
      <c r="G686" s="2"/>
      <c r="H686" s="2"/>
      <c r="I686" s="2"/>
      <c r="J686" s="2"/>
      <c r="K686" s="11"/>
      <c r="L686" s="11"/>
      <c r="M686" s="11"/>
      <c r="N686" s="11"/>
      <c r="O686" s="2"/>
      <c r="P686" s="2"/>
      <c r="Q686" s="629"/>
      <c r="R686" s="2"/>
      <c r="S686" s="2"/>
      <c r="T686" s="2"/>
      <c r="U686" s="11"/>
      <c r="V686" s="11"/>
      <c r="W686" s="2"/>
      <c r="X686" s="1322"/>
      <c r="Y686" s="2"/>
      <c r="Z686" s="2"/>
      <c r="AA686" s="2"/>
      <c r="AB686" s="2"/>
      <c r="AC686" s="2"/>
      <c r="AD686" s="2"/>
      <c r="AE686" s="2"/>
      <c r="AF686" s="2"/>
      <c r="AG686" s="2"/>
      <c r="AH686" s="2"/>
      <c r="AI686" s="2"/>
      <c r="AJ686" s="2"/>
      <c r="AK686" s="2"/>
    </row>
    <row r="687" ht="15.75" customHeight="1">
      <c r="A687" s="1321"/>
      <c r="B687" s="31"/>
      <c r="C687" s="31"/>
      <c r="D687" s="2"/>
      <c r="E687" s="11"/>
      <c r="F687" s="11"/>
      <c r="G687" s="2"/>
      <c r="H687" s="2"/>
      <c r="I687" s="2"/>
      <c r="J687" s="2"/>
      <c r="K687" s="11"/>
      <c r="L687" s="11"/>
      <c r="M687" s="11"/>
      <c r="N687" s="11"/>
      <c r="O687" s="2"/>
      <c r="P687" s="2"/>
      <c r="Q687" s="629"/>
      <c r="R687" s="2"/>
      <c r="S687" s="2"/>
      <c r="T687" s="2"/>
      <c r="U687" s="11"/>
      <c r="V687" s="11"/>
      <c r="W687" s="2"/>
      <c r="X687" s="1322"/>
      <c r="Y687" s="2"/>
      <c r="Z687" s="2"/>
      <c r="AA687" s="2"/>
      <c r="AB687" s="2"/>
      <c r="AC687" s="2"/>
      <c r="AD687" s="2"/>
      <c r="AE687" s="2"/>
      <c r="AF687" s="2"/>
      <c r="AG687" s="2"/>
      <c r="AH687" s="2"/>
      <c r="AI687" s="2"/>
      <c r="AJ687" s="2"/>
      <c r="AK687" s="2"/>
    </row>
    <row r="688" ht="15.75" customHeight="1">
      <c r="A688" s="1321"/>
      <c r="B688" s="31"/>
      <c r="C688" s="31"/>
      <c r="D688" s="2"/>
      <c r="E688" s="11"/>
      <c r="F688" s="11"/>
      <c r="G688" s="2"/>
      <c r="H688" s="2"/>
      <c r="I688" s="2"/>
      <c r="J688" s="2"/>
      <c r="K688" s="11"/>
      <c r="L688" s="11"/>
      <c r="M688" s="11"/>
      <c r="N688" s="11"/>
      <c r="O688" s="2"/>
      <c r="P688" s="2"/>
      <c r="Q688" s="629"/>
      <c r="R688" s="2"/>
      <c r="S688" s="2"/>
      <c r="T688" s="2"/>
      <c r="U688" s="11"/>
      <c r="V688" s="11"/>
      <c r="W688" s="2"/>
      <c r="X688" s="1322"/>
      <c r="Y688" s="2"/>
      <c r="Z688" s="2"/>
      <c r="AA688" s="2"/>
      <c r="AB688" s="2"/>
      <c r="AC688" s="2"/>
      <c r="AD688" s="2"/>
      <c r="AE688" s="2"/>
      <c r="AF688" s="2"/>
      <c r="AG688" s="2"/>
      <c r="AH688" s="2"/>
      <c r="AI688" s="2"/>
      <c r="AJ688" s="2"/>
      <c r="AK688" s="2"/>
    </row>
    <row r="689" ht="15.75" customHeight="1">
      <c r="A689" s="1321"/>
      <c r="B689" s="31"/>
      <c r="C689" s="31"/>
      <c r="D689" s="2"/>
      <c r="E689" s="11"/>
      <c r="F689" s="11"/>
      <c r="G689" s="2"/>
      <c r="H689" s="2"/>
      <c r="I689" s="2"/>
      <c r="J689" s="2"/>
      <c r="K689" s="11"/>
      <c r="L689" s="11"/>
      <c r="M689" s="11"/>
      <c r="N689" s="11"/>
      <c r="O689" s="2"/>
      <c r="P689" s="2"/>
      <c r="Q689" s="629"/>
      <c r="R689" s="2"/>
      <c r="S689" s="2"/>
      <c r="T689" s="2"/>
      <c r="U689" s="11"/>
      <c r="V689" s="11"/>
      <c r="W689" s="2"/>
      <c r="X689" s="1322"/>
      <c r="Y689" s="2"/>
      <c r="Z689" s="2"/>
      <c r="AA689" s="2"/>
      <c r="AB689" s="2"/>
      <c r="AC689" s="2"/>
      <c r="AD689" s="2"/>
      <c r="AE689" s="2"/>
      <c r="AF689" s="2"/>
      <c r="AG689" s="2"/>
      <c r="AH689" s="2"/>
      <c r="AI689" s="2"/>
      <c r="AJ689" s="2"/>
      <c r="AK689" s="2"/>
    </row>
    <row r="690" ht="15.75" customHeight="1">
      <c r="A690" s="1321"/>
      <c r="B690" s="31"/>
      <c r="C690" s="31"/>
      <c r="D690" s="2"/>
      <c r="E690" s="11"/>
      <c r="F690" s="11"/>
      <c r="G690" s="2"/>
      <c r="H690" s="2"/>
      <c r="I690" s="2"/>
      <c r="J690" s="2"/>
      <c r="K690" s="11"/>
      <c r="L690" s="11"/>
      <c r="M690" s="11"/>
      <c r="N690" s="11"/>
      <c r="O690" s="2"/>
      <c r="P690" s="2"/>
      <c r="Q690" s="629"/>
      <c r="R690" s="2"/>
      <c r="S690" s="2"/>
      <c r="T690" s="2"/>
      <c r="U690" s="11"/>
      <c r="V690" s="11"/>
      <c r="W690" s="2"/>
      <c r="X690" s="1322"/>
      <c r="Y690" s="2"/>
      <c r="Z690" s="2"/>
      <c r="AA690" s="2"/>
      <c r="AB690" s="2"/>
      <c r="AC690" s="2"/>
      <c r="AD690" s="2"/>
      <c r="AE690" s="2"/>
      <c r="AF690" s="2"/>
      <c r="AG690" s="2"/>
      <c r="AH690" s="2"/>
      <c r="AI690" s="2"/>
      <c r="AJ690" s="2"/>
      <c r="AK690" s="2"/>
    </row>
    <row r="691" ht="15.75" customHeight="1">
      <c r="A691" s="1321"/>
      <c r="B691" s="31"/>
      <c r="C691" s="31"/>
      <c r="D691" s="2"/>
      <c r="E691" s="11"/>
      <c r="F691" s="11"/>
      <c r="G691" s="2"/>
      <c r="H691" s="2"/>
      <c r="I691" s="2"/>
      <c r="J691" s="2"/>
      <c r="K691" s="11"/>
      <c r="L691" s="11"/>
      <c r="M691" s="11"/>
      <c r="N691" s="11"/>
      <c r="O691" s="2"/>
      <c r="P691" s="2"/>
      <c r="Q691" s="629"/>
      <c r="R691" s="2"/>
      <c r="S691" s="2"/>
      <c r="T691" s="2"/>
      <c r="U691" s="11"/>
      <c r="V691" s="11"/>
      <c r="W691" s="2"/>
      <c r="X691" s="1322"/>
      <c r="Y691" s="2"/>
      <c r="Z691" s="2"/>
      <c r="AA691" s="2"/>
      <c r="AB691" s="2"/>
      <c r="AC691" s="2"/>
      <c r="AD691" s="2"/>
      <c r="AE691" s="2"/>
      <c r="AF691" s="2"/>
      <c r="AG691" s="2"/>
      <c r="AH691" s="2"/>
      <c r="AI691" s="2"/>
      <c r="AJ691" s="2"/>
      <c r="AK691" s="2"/>
    </row>
    <row r="692" ht="15.75" customHeight="1">
      <c r="A692" s="1321"/>
      <c r="B692" s="31"/>
      <c r="C692" s="31"/>
      <c r="D692" s="2"/>
      <c r="E692" s="11"/>
      <c r="F692" s="11"/>
      <c r="G692" s="2"/>
      <c r="H692" s="2"/>
      <c r="I692" s="2"/>
      <c r="J692" s="2"/>
      <c r="K692" s="11"/>
      <c r="L692" s="11"/>
      <c r="M692" s="11"/>
      <c r="N692" s="11"/>
      <c r="O692" s="2"/>
      <c r="P692" s="2"/>
      <c r="Q692" s="629"/>
      <c r="R692" s="2"/>
      <c r="S692" s="2"/>
      <c r="T692" s="2"/>
      <c r="U692" s="11"/>
      <c r="V692" s="11"/>
      <c r="W692" s="2"/>
      <c r="X692" s="1322"/>
      <c r="Y692" s="2"/>
      <c r="Z692" s="2"/>
      <c r="AA692" s="2"/>
      <c r="AB692" s="2"/>
      <c r="AC692" s="2"/>
      <c r="AD692" s="2"/>
      <c r="AE692" s="2"/>
      <c r="AF692" s="2"/>
      <c r="AG692" s="2"/>
      <c r="AH692" s="2"/>
      <c r="AI692" s="2"/>
      <c r="AJ692" s="2"/>
      <c r="AK692" s="2"/>
    </row>
    <row r="693" ht="15.75" customHeight="1">
      <c r="A693" s="1321"/>
      <c r="B693" s="31"/>
      <c r="C693" s="31"/>
      <c r="D693" s="2"/>
      <c r="E693" s="11"/>
      <c r="F693" s="11"/>
      <c r="G693" s="2"/>
      <c r="H693" s="2"/>
      <c r="I693" s="2"/>
      <c r="J693" s="2"/>
      <c r="K693" s="11"/>
      <c r="L693" s="11"/>
      <c r="M693" s="11"/>
      <c r="N693" s="11"/>
      <c r="O693" s="2"/>
      <c r="P693" s="2"/>
      <c r="Q693" s="629"/>
      <c r="R693" s="2"/>
      <c r="S693" s="2"/>
      <c r="T693" s="2"/>
      <c r="U693" s="11"/>
      <c r="V693" s="11"/>
      <c r="W693" s="2"/>
      <c r="X693" s="1322"/>
      <c r="Y693" s="2"/>
      <c r="Z693" s="2"/>
      <c r="AA693" s="2"/>
      <c r="AB693" s="2"/>
      <c r="AC693" s="2"/>
      <c r="AD693" s="2"/>
      <c r="AE693" s="2"/>
      <c r="AF693" s="2"/>
      <c r="AG693" s="2"/>
      <c r="AH693" s="2"/>
      <c r="AI693" s="2"/>
      <c r="AJ693" s="2"/>
      <c r="AK693" s="2"/>
    </row>
    <row r="694" ht="15.75" customHeight="1">
      <c r="A694" s="1321"/>
      <c r="B694" s="31"/>
      <c r="C694" s="31"/>
      <c r="D694" s="2"/>
      <c r="E694" s="11"/>
      <c r="F694" s="11"/>
      <c r="G694" s="2"/>
      <c r="H694" s="2"/>
      <c r="I694" s="2"/>
      <c r="J694" s="2"/>
      <c r="K694" s="11"/>
      <c r="L694" s="11"/>
      <c r="M694" s="11"/>
      <c r="N694" s="11"/>
      <c r="O694" s="2"/>
      <c r="P694" s="2"/>
      <c r="Q694" s="629"/>
      <c r="R694" s="2"/>
      <c r="S694" s="2"/>
      <c r="T694" s="2"/>
      <c r="U694" s="11"/>
      <c r="V694" s="11"/>
      <c r="W694" s="2"/>
      <c r="X694" s="1322"/>
      <c r="Y694" s="2"/>
      <c r="Z694" s="2"/>
      <c r="AA694" s="2"/>
      <c r="AB694" s="2"/>
      <c r="AC694" s="2"/>
      <c r="AD694" s="2"/>
      <c r="AE694" s="2"/>
      <c r="AF694" s="2"/>
      <c r="AG694" s="2"/>
      <c r="AH694" s="2"/>
      <c r="AI694" s="2"/>
      <c r="AJ694" s="2"/>
      <c r="AK694" s="2"/>
    </row>
    <row r="695" ht="15.75" customHeight="1">
      <c r="A695" s="1321"/>
      <c r="B695" s="31"/>
      <c r="C695" s="31"/>
      <c r="D695" s="2"/>
      <c r="E695" s="11"/>
      <c r="F695" s="11"/>
      <c r="G695" s="2"/>
      <c r="H695" s="2"/>
      <c r="I695" s="2"/>
      <c r="J695" s="2"/>
      <c r="K695" s="11"/>
      <c r="L695" s="11"/>
      <c r="M695" s="11"/>
      <c r="N695" s="11"/>
      <c r="O695" s="2"/>
      <c r="P695" s="2"/>
      <c r="Q695" s="629"/>
      <c r="R695" s="2"/>
      <c r="S695" s="2"/>
      <c r="T695" s="2"/>
      <c r="U695" s="11"/>
      <c r="V695" s="11"/>
      <c r="W695" s="2"/>
      <c r="X695" s="1322"/>
      <c r="Y695" s="2"/>
      <c r="Z695" s="2"/>
      <c r="AA695" s="2"/>
      <c r="AB695" s="2"/>
      <c r="AC695" s="2"/>
      <c r="AD695" s="2"/>
      <c r="AE695" s="2"/>
      <c r="AF695" s="2"/>
      <c r="AG695" s="2"/>
      <c r="AH695" s="2"/>
      <c r="AI695" s="2"/>
      <c r="AJ695" s="2"/>
      <c r="AK695" s="2"/>
    </row>
    <row r="696" ht="15.75" customHeight="1">
      <c r="A696" s="1321"/>
      <c r="B696" s="31"/>
      <c r="C696" s="31"/>
      <c r="D696" s="2"/>
      <c r="E696" s="11"/>
      <c r="F696" s="11"/>
      <c r="G696" s="2"/>
      <c r="H696" s="2"/>
      <c r="I696" s="2"/>
      <c r="J696" s="2"/>
      <c r="K696" s="11"/>
      <c r="L696" s="11"/>
      <c r="M696" s="11"/>
      <c r="N696" s="11"/>
      <c r="O696" s="2"/>
      <c r="P696" s="2"/>
      <c r="Q696" s="629"/>
      <c r="R696" s="2"/>
      <c r="S696" s="2"/>
      <c r="T696" s="2"/>
      <c r="U696" s="11"/>
      <c r="V696" s="11"/>
      <c r="W696" s="2"/>
      <c r="X696" s="1322"/>
      <c r="Y696" s="2"/>
      <c r="Z696" s="2"/>
      <c r="AA696" s="2"/>
      <c r="AB696" s="2"/>
      <c r="AC696" s="2"/>
      <c r="AD696" s="2"/>
      <c r="AE696" s="2"/>
      <c r="AF696" s="2"/>
      <c r="AG696" s="2"/>
      <c r="AH696" s="2"/>
      <c r="AI696" s="2"/>
      <c r="AJ696" s="2"/>
      <c r="AK696" s="2"/>
    </row>
    <row r="697" ht="15.75" customHeight="1">
      <c r="A697" s="1321"/>
      <c r="B697" s="31"/>
      <c r="C697" s="31"/>
      <c r="D697" s="2"/>
      <c r="E697" s="11"/>
      <c r="F697" s="11"/>
      <c r="G697" s="2"/>
      <c r="H697" s="2"/>
      <c r="I697" s="2"/>
      <c r="J697" s="2"/>
      <c r="K697" s="11"/>
      <c r="L697" s="11"/>
      <c r="M697" s="11"/>
      <c r="N697" s="11"/>
      <c r="O697" s="2"/>
      <c r="P697" s="2"/>
      <c r="Q697" s="629"/>
      <c r="R697" s="2"/>
      <c r="S697" s="2"/>
      <c r="T697" s="2"/>
      <c r="U697" s="11"/>
      <c r="V697" s="11"/>
      <c r="W697" s="2"/>
      <c r="X697" s="1322"/>
      <c r="Y697" s="2"/>
      <c r="Z697" s="2"/>
      <c r="AA697" s="2"/>
      <c r="AB697" s="2"/>
      <c r="AC697" s="2"/>
      <c r="AD697" s="2"/>
      <c r="AE697" s="2"/>
      <c r="AF697" s="2"/>
      <c r="AG697" s="2"/>
      <c r="AH697" s="2"/>
      <c r="AI697" s="2"/>
      <c r="AJ697" s="2"/>
      <c r="AK697" s="2"/>
    </row>
    <row r="698" ht="15.75" customHeight="1">
      <c r="A698" s="1321"/>
      <c r="B698" s="31"/>
      <c r="C698" s="31"/>
      <c r="D698" s="2"/>
      <c r="E698" s="11"/>
      <c r="F698" s="11"/>
      <c r="G698" s="2"/>
      <c r="H698" s="2"/>
      <c r="I698" s="2"/>
      <c r="J698" s="2"/>
      <c r="K698" s="11"/>
      <c r="L698" s="11"/>
      <c r="M698" s="11"/>
      <c r="N698" s="11"/>
      <c r="O698" s="2"/>
      <c r="P698" s="2"/>
      <c r="Q698" s="629"/>
      <c r="R698" s="2"/>
      <c r="S698" s="2"/>
      <c r="T698" s="2"/>
      <c r="U698" s="11"/>
      <c r="V698" s="11"/>
      <c r="W698" s="2"/>
      <c r="X698" s="1322"/>
      <c r="Y698" s="2"/>
      <c r="Z698" s="2"/>
      <c r="AA698" s="2"/>
      <c r="AB698" s="2"/>
      <c r="AC698" s="2"/>
      <c r="AD698" s="2"/>
      <c r="AE698" s="2"/>
      <c r="AF698" s="2"/>
      <c r="AG698" s="2"/>
      <c r="AH698" s="2"/>
      <c r="AI698" s="2"/>
      <c r="AJ698" s="2"/>
      <c r="AK698" s="2"/>
    </row>
    <row r="699" ht="15.75" customHeight="1">
      <c r="A699" s="1321"/>
      <c r="B699" s="31"/>
      <c r="C699" s="31"/>
      <c r="D699" s="2"/>
      <c r="E699" s="11"/>
      <c r="F699" s="11"/>
      <c r="G699" s="2"/>
      <c r="H699" s="2"/>
      <c r="I699" s="2"/>
      <c r="J699" s="2"/>
      <c r="K699" s="11"/>
      <c r="L699" s="11"/>
      <c r="M699" s="11"/>
      <c r="N699" s="11"/>
      <c r="O699" s="2"/>
      <c r="P699" s="2"/>
      <c r="Q699" s="629"/>
      <c r="R699" s="2"/>
      <c r="S699" s="2"/>
      <c r="T699" s="2"/>
      <c r="U699" s="11"/>
      <c r="V699" s="11"/>
      <c r="W699" s="2"/>
      <c r="X699" s="1322"/>
      <c r="Y699" s="2"/>
      <c r="Z699" s="2"/>
      <c r="AA699" s="2"/>
      <c r="AB699" s="2"/>
      <c r="AC699" s="2"/>
      <c r="AD699" s="2"/>
      <c r="AE699" s="2"/>
      <c r="AF699" s="2"/>
      <c r="AG699" s="2"/>
      <c r="AH699" s="2"/>
      <c r="AI699" s="2"/>
      <c r="AJ699" s="2"/>
      <c r="AK699" s="2"/>
    </row>
    <row r="700" ht="15.75" customHeight="1">
      <c r="A700" s="1321"/>
      <c r="B700" s="31"/>
      <c r="C700" s="31"/>
      <c r="D700" s="2"/>
      <c r="E700" s="11"/>
      <c r="F700" s="11"/>
      <c r="G700" s="2"/>
      <c r="H700" s="2"/>
      <c r="I700" s="2"/>
      <c r="J700" s="2"/>
      <c r="K700" s="11"/>
      <c r="L700" s="11"/>
      <c r="M700" s="11"/>
      <c r="N700" s="11"/>
      <c r="O700" s="2"/>
      <c r="P700" s="2"/>
      <c r="Q700" s="629"/>
      <c r="R700" s="2"/>
      <c r="S700" s="2"/>
      <c r="T700" s="2"/>
      <c r="U700" s="11"/>
      <c r="V700" s="11"/>
      <c r="W700" s="2"/>
      <c r="X700" s="1322"/>
      <c r="Y700" s="2"/>
      <c r="Z700" s="2"/>
      <c r="AA700" s="2"/>
      <c r="AB700" s="2"/>
      <c r="AC700" s="2"/>
      <c r="AD700" s="2"/>
      <c r="AE700" s="2"/>
      <c r="AF700" s="2"/>
      <c r="AG700" s="2"/>
      <c r="AH700" s="2"/>
      <c r="AI700" s="2"/>
      <c r="AJ700" s="2"/>
      <c r="AK700" s="2"/>
    </row>
    <row r="701" ht="15.75" customHeight="1">
      <c r="A701" s="1321"/>
      <c r="B701" s="31"/>
      <c r="C701" s="31"/>
      <c r="D701" s="2"/>
      <c r="E701" s="11"/>
      <c r="F701" s="11"/>
      <c r="G701" s="2"/>
      <c r="H701" s="2"/>
      <c r="I701" s="2"/>
      <c r="J701" s="2"/>
      <c r="K701" s="11"/>
      <c r="L701" s="11"/>
      <c r="M701" s="11"/>
      <c r="N701" s="11"/>
      <c r="O701" s="2"/>
      <c r="P701" s="2"/>
      <c r="Q701" s="629"/>
      <c r="R701" s="2"/>
      <c r="S701" s="2"/>
      <c r="T701" s="2"/>
      <c r="U701" s="11"/>
      <c r="V701" s="11"/>
      <c r="W701" s="2"/>
      <c r="X701" s="1322"/>
      <c r="Y701" s="2"/>
      <c r="Z701" s="2"/>
      <c r="AA701" s="2"/>
      <c r="AB701" s="2"/>
      <c r="AC701" s="2"/>
      <c r="AD701" s="2"/>
      <c r="AE701" s="2"/>
      <c r="AF701" s="2"/>
      <c r="AG701" s="2"/>
      <c r="AH701" s="2"/>
      <c r="AI701" s="2"/>
      <c r="AJ701" s="2"/>
      <c r="AK701" s="2"/>
    </row>
    <row r="702" ht="15.75" customHeight="1">
      <c r="A702" s="1321"/>
      <c r="B702" s="31"/>
      <c r="C702" s="31"/>
      <c r="D702" s="2"/>
      <c r="E702" s="11"/>
      <c r="F702" s="11"/>
      <c r="G702" s="2"/>
      <c r="H702" s="2"/>
      <c r="I702" s="2"/>
      <c r="J702" s="2"/>
      <c r="K702" s="11"/>
      <c r="L702" s="11"/>
      <c r="M702" s="11"/>
      <c r="N702" s="11"/>
      <c r="O702" s="2"/>
      <c r="P702" s="2"/>
      <c r="Q702" s="629"/>
      <c r="R702" s="2"/>
      <c r="S702" s="2"/>
      <c r="T702" s="2"/>
      <c r="U702" s="11"/>
      <c r="V702" s="11"/>
      <c r="W702" s="2"/>
      <c r="X702" s="1322"/>
      <c r="Y702" s="2"/>
      <c r="Z702" s="2"/>
      <c r="AA702" s="2"/>
      <c r="AB702" s="2"/>
      <c r="AC702" s="2"/>
      <c r="AD702" s="2"/>
      <c r="AE702" s="2"/>
      <c r="AF702" s="2"/>
      <c r="AG702" s="2"/>
      <c r="AH702" s="2"/>
      <c r="AI702" s="2"/>
      <c r="AJ702" s="2"/>
      <c r="AK702" s="2"/>
    </row>
    <row r="703" ht="15.75" customHeight="1">
      <c r="A703" s="1321"/>
      <c r="B703" s="31"/>
      <c r="C703" s="31"/>
      <c r="D703" s="2"/>
      <c r="E703" s="11"/>
      <c r="F703" s="11"/>
      <c r="G703" s="2"/>
      <c r="H703" s="2"/>
      <c r="I703" s="2"/>
      <c r="J703" s="2"/>
      <c r="K703" s="11"/>
      <c r="L703" s="11"/>
      <c r="M703" s="11"/>
      <c r="N703" s="11"/>
      <c r="O703" s="2"/>
      <c r="P703" s="2"/>
      <c r="Q703" s="629"/>
      <c r="R703" s="2"/>
      <c r="S703" s="2"/>
      <c r="T703" s="2"/>
      <c r="U703" s="11"/>
      <c r="V703" s="11"/>
      <c r="W703" s="2"/>
      <c r="X703" s="1322"/>
      <c r="Y703" s="2"/>
      <c r="Z703" s="2"/>
      <c r="AA703" s="2"/>
      <c r="AB703" s="2"/>
      <c r="AC703" s="2"/>
      <c r="AD703" s="2"/>
      <c r="AE703" s="2"/>
      <c r="AF703" s="2"/>
      <c r="AG703" s="2"/>
      <c r="AH703" s="2"/>
      <c r="AI703" s="2"/>
      <c r="AJ703" s="2"/>
      <c r="AK703" s="2"/>
    </row>
    <row r="704" ht="15.75" customHeight="1">
      <c r="A704" s="1321"/>
      <c r="B704" s="31"/>
      <c r="C704" s="31"/>
      <c r="D704" s="2"/>
      <c r="E704" s="11"/>
      <c r="F704" s="11"/>
      <c r="G704" s="2"/>
      <c r="H704" s="2"/>
      <c r="I704" s="2"/>
      <c r="J704" s="2"/>
      <c r="K704" s="11"/>
      <c r="L704" s="11"/>
      <c r="M704" s="11"/>
      <c r="N704" s="11"/>
      <c r="O704" s="2"/>
      <c r="P704" s="2"/>
      <c r="Q704" s="629"/>
      <c r="R704" s="2"/>
      <c r="S704" s="2"/>
      <c r="T704" s="2"/>
      <c r="U704" s="11"/>
      <c r="V704" s="11"/>
      <c r="W704" s="2"/>
      <c r="X704" s="1322"/>
      <c r="Y704" s="2"/>
      <c r="Z704" s="2"/>
      <c r="AA704" s="2"/>
      <c r="AB704" s="2"/>
      <c r="AC704" s="2"/>
      <c r="AD704" s="2"/>
      <c r="AE704" s="2"/>
      <c r="AF704" s="2"/>
      <c r="AG704" s="2"/>
      <c r="AH704" s="2"/>
      <c r="AI704" s="2"/>
      <c r="AJ704" s="2"/>
      <c r="AK704" s="2"/>
    </row>
    <row r="705" ht="15.75" customHeight="1">
      <c r="A705" s="1321"/>
      <c r="B705" s="31"/>
      <c r="C705" s="31"/>
      <c r="D705" s="2"/>
      <c r="E705" s="11"/>
      <c r="F705" s="11"/>
      <c r="G705" s="2"/>
      <c r="H705" s="2"/>
      <c r="I705" s="2"/>
      <c r="J705" s="2"/>
      <c r="K705" s="11"/>
      <c r="L705" s="11"/>
      <c r="M705" s="11"/>
      <c r="N705" s="11"/>
      <c r="O705" s="2"/>
      <c r="P705" s="2"/>
      <c r="Q705" s="629"/>
      <c r="R705" s="2"/>
      <c r="S705" s="2"/>
      <c r="T705" s="2"/>
      <c r="U705" s="11"/>
      <c r="V705" s="11"/>
      <c r="W705" s="2"/>
      <c r="X705" s="1322"/>
      <c r="Y705" s="2"/>
      <c r="Z705" s="2"/>
      <c r="AA705" s="2"/>
      <c r="AB705" s="2"/>
      <c r="AC705" s="2"/>
      <c r="AD705" s="2"/>
      <c r="AE705" s="2"/>
      <c r="AF705" s="2"/>
      <c r="AG705" s="2"/>
      <c r="AH705" s="2"/>
      <c r="AI705" s="2"/>
      <c r="AJ705" s="2"/>
      <c r="AK705" s="2"/>
    </row>
    <row r="706" ht="15.75" customHeight="1">
      <c r="A706" s="1321"/>
      <c r="B706" s="31"/>
      <c r="C706" s="31"/>
      <c r="D706" s="2"/>
      <c r="E706" s="11"/>
      <c r="F706" s="11"/>
      <c r="G706" s="2"/>
      <c r="H706" s="2"/>
      <c r="I706" s="2"/>
      <c r="J706" s="2"/>
      <c r="K706" s="11"/>
      <c r="L706" s="11"/>
      <c r="M706" s="11"/>
      <c r="N706" s="11"/>
      <c r="O706" s="2"/>
      <c r="P706" s="2"/>
      <c r="Q706" s="629"/>
      <c r="R706" s="2"/>
      <c r="S706" s="2"/>
      <c r="T706" s="2"/>
      <c r="U706" s="11"/>
      <c r="V706" s="11"/>
      <c r="W706" s="2"/>
      <c r="X706" s="1322"/>
      <c r="Y706" s="2"/>
      <c r="Z706" s="2"/>
      <c r="AA706" s="2"/>
      <c r="AB706" s="2"/>
      <c r="AC706" s="2"/>
      <c r="AD706" s="2"/>
      <c r="AE706" s="2"/>
      <c r="AF706" s="2"/>
      <c r="AG706" s="2"/>
      <c r="AH706" s="2"/>
      <c r="AI706" s="2"/>
      <c r="AJ706" s="2"/>
      <c r="AK706" s="2"/>
    </row>
    <row r="707" ht="15.75" customHeight="1">
      <c r="A707" s="1321"/>
      <c r="B707" s="31"/>
      <c r="C707" s="31"/>
      <c r="D707" s="2"/>
      <c r="E707" s="11"/>
      <c r="F707" s="11"/>
      <c r="G707" s="2"/>
      <c r="H707" s="2"/>
      <c r="I707" s="2"/>
      <c r="J707" s="2"/>
      <c r="K707" s="11"/>
      <c r="L707" s="11"/>
      <c r="M707" s="11"/>
      <c r="N707" s="11"/>
      <c r="O707" s="2"/>
      <c r="P707" s="2"/>
      <c r="Q707" s="629"/>
      <c r="R707" s="2"/>
      <c r="S707" s="2"/>
      <c r="T707" s="2"/>
      <c r="U707" s="11"/>
      <c r="V707" s="11"/>
      <c r="W707" s="2"/>
      <c r="X707" s="1322"/>
      <c r="Y707" s="2"/>
      <c r="Z707" s="2"/>
      <c r="AA707" s="2"/>
      <c r="AB707" s="2"/>
      <c r="AC707" s="2"/>
      <c r="AD707" s="2"/>
      <c r="AE707" s="2"/>
      <c r="AF707" s="2"/>
      <c r="AG707" s="2"/>
      <c r="AH707" s="2"/>
      <c r="AI707" s="2"/>
      <c r="AJ707" s="2"/>
      <c r="AK707" s="2"/>
    </row>
    <row r="708" ht="15.75" customHeight="1">
      <c r="A708" s="1321"/>
      <c r="B708" s="31"/>
      <c r="C708" s="31"/>
      <c r="D708" s="2"/>
      <c r="E708" s="11"/>
      <c r="F708" s="11"/>
      <c r="G708" s="2"/>
      <c r="H708" s="2"/>
      <c r="I708" s="2"/>
      <c r="J708" s="2"/>
      <c r="K708" s="11"/>
      <c r="L708" s="11"/>
      <c r="M708" s="11"/>
      <c r="N708" s="11"/>
      <c r="O708" s="2"/>
      <c r="P708" s="2"/>
      <c r="Q708" s="629"/>
      <c r="R708" s="2"/>
      <c r="S708" s="2"/>
      <c r="T708" s="2"/>
      <c r="U708" s="11"/>
      <c r="V708" s="11"/>
      <c r="W708" s="2"/>
      <c r="X708" s="1322"/>
      <c r="Y708" s="2"/>
      <c r="Z708" s="2"/>
      <c r="AA708" s="2"/>
      <c r="AB708" s="2"/>
      <c r="AC708" s="2"/>
      <c r="AD708" s="2"/>
      <c r="AE708" s="2"/>
      <c r="AF708" s="2"/>
      <c r="AG708" s="2"/>
      <c r="AH708" s="2"/>
      <c r="AI708" s="2"/>
      <c r="AJ708" s="2"/>
      <c r="AK708" s="2"/>
    </row>
    <row r="709" ht="15.75" customHeight="1">
      <c r="A709" s="1321"/>
      <c r="B709" s="31"/>
      <c r="C709" s="31"/>
      <c r="D709" s="2"/>
      <c r="E709" s="11"/>
      <c r="F709" s="11"/>
      <c r="G709" s="2"/>
      <c r="H709" s="2"/>
      <c r="I709" s="2"/>
      <c r="J709" s="2"/>
      <c r="K709" s="11"/>
      <c r="L709" s="11"/>
      <c r="M709" s="11"/>
      <c r="N709" s="11"/>
      <c r="O709" s="2"/>
      <c r="P709" s="2"/>
      <c r="Q709" s="629"/>
      <c r="R709" s="2"/>
      <c r="S709" s="2"/>
      <c r="T709" s="2"/>
      <c r="U709" s="11"/>
      <c r="V709" s="11"/>
      <c r="W709" s="2"/>
      <c r="X709" s="1322"/>
      <c r="Y709" s="2"/>
      <c r="Z709" s="2"/>
      <c r="AA709" s="2"/>
      <c r="AB709" s="2"/>
      <c r="AC709" s="2"/>
      <c r="AD709" s="2"/>
      <c r="AE709" s="2"/>
      <c r="AF709" s="2"/>
      <c r="AG709" s="2"/>
      <c r="AH709" s="2"/>
      <c r="AI709" s="2"/>
      <c r="AJ709" s="2"/>
      <c r="AK709" s="2"/>
    </row>
    <row r="710" ht="15.75" customHeight="1">
      <c r="A710" s="1321"/>
      <c r="B710" s="31"/>
      <c r="C710" s="31"/>
      <c r="D710" s="2"/>
      <c r="E710" s="11"/>
      <c r="F710" s="11"/>
      <c r="G710" s="2"/>
      <c r="H710" s="2"/>
      <c r="I710" s="2"/>
      <c r="J710" s="2"/>
      <c r="K710" s="11"/>
      <c r="L710" s="11"/>
      <c r="M710" s="11"/>
      <c r="N710" s="11"/>
      <c r="O710" s="2"/>
      <c r="P710" s="2"/>
      <c r="Q710" s="629"/>
      <c r="R710" s="2"/>
      <c r="S710" s="2"/>
      <c r="T710" s="2"/>
      <c r="U710" s="11"/>
      <c r="V710" s="11"/>
      <c r="W710" s="2"/>
      <c r="X710" s="1322"/>
      <c r="Y710" s="2"/>
      <c r="Z710" s="2"/>
      <c r="AA710" s="2"/>
      <c r="AB710" s="2"/>
      <c r="AC710" s="2"/>
      <c r="AD710" s="2"/>
      <c r="AE710" s="2"/>
      <c r="AF710" s="2"/>
      <c r="AG710" s="2"/>
      <c r="AH710" s="2"/>
      <c r="AI710" s="2"/>
      <c r="AJ710" s="2"/>
      <c r="AK710" s="2"/>
    </row>
    <row r="711" ht="15.75" customHeight="1">
      <c r="A711" s="1321"/>
      <c r="B711" s="31"/>
      <c r="C711" s="31"/>
      <c r="D711" s="2"/>
      <c r="E711" s="11"/>
      <c r="F711" s="11"/>
      <c r="G711" s="2"/>
      <c r="H711" s="2"/>
      <c r="I711" s="2"/>
      <c r="J711" s="2"/>
      <c r="K711" s="11"/>
      <c r="L711" s="11"/>
      <c r="M711" s="11"/>
      <c r="N711" s="11"/>
      <c r="O711" s="2"/>
      <c r="P711" s="2"/>
      <c r="Q711" s="629"/>
      <c r="R711" s="2"/>
      <c r="S711" s="2"/>
      <c r="T711" s="2"/>
      <c r="U711" s="11"/>
      <c r="V711" s="11"/>
      <c r="W711" s="2"/>
      <c r="X711" s="1322"/>
      <c r="Y711" s="2"/>
      <c r="Z711" s="2"/>
      <c r="AA711" s="2"/>
      <c r="AB711" s="2"/>
      <c r="AC711" s="2"/>
      <c r="AD711" s="2"/>
      <c r="AE711" s="2"/>
      <c r="AF711" s="2"/>
      <c r="AG711" s="2"/>
      <c r="AH711" s="2"/>
      <c r="AI711" s="2"/>
      <c r="AJ711" s="2"/>
      <c r="AK711" s="2"/>
    </row>
    <row r="712" ht="15.75" customHeight="1">
      <c r="A712" s="1321"/>
      <c r="B712" s="31"/>
      <c r="C712" s="31"/>
      <c r="D712" s="2"/>
      <c r="E712" s="11"/>
      <c r="F712" s="11"/>
      <c r="G712" s="2"/>
      <c r="H712" s="2"/>
      <c r="I712" s="2"/>
      <c r="J712" s="2"/>
      <c r="K712" s="11"/>
      <c r="L712" s="11"/>
      <c r="M712" s="11"/>
      <c r="N712" s="11"/>
      <c r="O712" s="2"/>
      <c r="P712" s="2"/>
      <c r="Q712" s="629"/>
      <c r="R712" s="2"/>
      <c r="S712" s="2"/>
      <c r="T712" s="2"/>
      <c r="U712" s="11"/>
      <c r="V712" s="11"/>
      <c r="W712" s="2"/>
      <c r="X712" s="1322"/>
      <c r="Y712" s="2"/>
      <c r="Z712" s="2"/>
      <c r="AA712" s="2"/>
      <c r="AB712" s="2"/>
      <c r="AC712" s="2"/>
      <c r="AD712" s="2"/>
      <c r="AE712" s="2"/>
      <c r="AF712" s="2"/>
      <c r="AG712" s="2"/>
      <c r="AH712" s="2"/>
      <c r="AI712" s="2"/>
      <c r="AJ712" s="2"/>
      <c r="AK712" s="2"/>
    </row>
    <row r="713" ht="15.75" customHeight="1">
      <c r="A713" s="1321"/>
      <c r="B713" s="31"/>
      <c r="C713" s="31"/>
      <c r="D713" s="2"/>
      <c r="E713" s="11"/>
      <c r="F713" s="11"/>
      <c r="G713" s="2"/>
      <c r="H713" s="2"/>
      <c r="I713" s="2"/>
      <c r="J713" s="2"/>
      <c r="K713" s="11"/>
      <c r="L713" s="11"/>
      <c r="M713" s="11"/>
      <c r="N713" s="11"/>
      <c r="O713" s="2"/>
      <c r="P713" s="2"/>
      <c r="Q713" s="629"/>
      <c r="R713" s="2"/>
      <c r="S713" s="2"/>
      <c r="T713" s="2"/>
      <c r="U713" s="11"/>
      <c r="V713" s="11"/>
      <c r="W713" s="2"/>
      <c r="X713" s="1322"/>
      <c r="Y713" s="2"/>
      <c r="Z713" s="2"/>
      <c r="AA713" s="2"/>
      <c r="AB713" s="2"/>
      <c r="AC713" s="2"/>
      <c r="AD713" s="2"/>
      <c r="AE713" s="2"/>
      <c r="AF713" s="2"/>
      <c r="AG713" s="2"/>
      <c r="AH713" s="2"/>
      <c r="AI713" s="2"/>
      <c r="AJ713" s="2"/>
      <c r="AK713" s="2"/>
    </row>
    <row r="714" ht="15.75" customHeight="1">
      <c r="A714" s="1321"/>
      <c r="B714" s="31"/>
      <c r="C714" s="31"/>
      <c r="D714" s="2"/>
      <c r="E714" s="11"/>
      <c r="F714" s="11"/>
      <c r="G714" s="2"/>
      <c r="H714" s="2"/>
      <c r="I714" s="2"/>
      <c r="J714" s="2"/>
      <c r="K714" s="11"/>
      <c r="L714" s="11"/>
      <c r="M714" s="11"/>
      <c r="N714" s="11"/>
      <c r="O714" s="2"/>
      <c r="P714" s="2"/>
      <c r="Q714" s="629"/>
      <c r="R714" s="2"/>
      <c r="S714" s="2"/>
      <c r="T714" s="2"/>
      <c r="U714" s="11"/>
      <c r="V714" s="11"/>
      <c r="W714" s="2"/>
      <c r="X714" s="1322"/>
      <c r="Y714" s="2"/>
      <c r="Z714" s="2"/>
      <c r="AA714" s="2"/>
      <c r="AB714" s="2"/>
      <c r="AC714" s="2"/>
      <c r="AD714" s="2"/>
      <c r="AE714" s="2"/>
      <c r="AF714" s="2"/>
      <c r="AG714" s="2"/>
      <c r="AH714" s="2"/>
      <c r="AI714" s="2"/>
      <c r="AJ714" s="2"/>
      <c r="AK714" s="2"/>
    </row>
    <row r="715" ht="15.75" customHeight="1">
      <c r="A715" s="1321"/>
      <c r="B715" s="31"/>
      <c r="C715" s="31"/>
      <c r="D715" s="2"/>
      <c r="E715" s="11"/>
      <c r="F715" s="11"/>
      <c r="G715" s="2"/>
      <c r="H715" s="2"/>
      <c r="I715" s="2"/>
      <c r="J715" s="2"/>
      <c r="K715" s="11"/>
      <c r="L715" s="11"/>
      <c r="M715" s="11"/>
      <c r="N715" s="11"/>
      <c r="O715" s="2"/>
      <c r="P715" s="2"/>
      <c r="Q715" s="629"/>
      <c r="R715" s="2"/>
      <c r="S715" s="2"/>
      <c r="T715" s="2"/>
      <c r="U715" s="11"/>
      <c r="V715" s="11"/>
      <c r="W715" s="2"/>
      <c r="X715" s="1322"/>
      <c r="Y715" s="2"/>
      <c r="Z715" s="2"/>
      <c r="AA715" s="2"/>
      <c r="AB715" s="2"/>
      <c r="AC715" s="2"/>
      <c r="AD715" s="2"/>
      <c r="AE715" s="2"/>
      <c r="AF715" s="2"/>
      <c r="AG715" s="2"/>
      <c r="AH715" s="2"/>
      <c r="AI715" s="2"/>
      <c r="AJ715" s="2"/>
      <c r="AK715" s="2"/>
    </row>
    <row r="716" ht="15.75" customHeight="1">
      <c r="A716" s="1321"/>
      <c r="B716" s="31"/>
      <c r="C716" s="31"/>
      <c r="D716" s="2"/>
      <c r="E716" s="11"/>
      <c r="F716" s="11"/>
      <c r="G716" s="2"/>
      <c r="H716" s="2"/>
      <c r="I716" s="2"/>
      <c r="J716" s="2"/>
      <c r="K716" s="11"/>
      <c r="L716" s="11"/>
      <c r="M716" s="11"/>
      <c r="N716" s="11"/>
      <c r="O716" s="2"/>
      <c r="P716" s="2"/>
      <c r="Q716" s="629"/>
      <c r="R716" s="2"/>
      <c r="S716" s="2"/>
      <c r="T716" s="2"/>
      <c r="U716" s="11"/>
      <c r="V716" s="11"/>
      <c r="W716" s="2"/>
      <c r="X716" s="1322"/>
      <c r="Y716" s="2"/>
      <c r="Z716" s="2"/>
      <c r="AA716" s="2"/>
      <c r="AB716" s="2"/>
      <c r="AC716" s="2"/>
      <c r="AD716" s="2"/>
      <c r="AE716" s="2"/>
      <c r="AF716" s="2"/>
      <c r="AG716" s="2"/>
      <c r="AH716" s="2"/>
      <c r="AI716" s="2"/>
      <c r="AJ716" s="2"/>
      <c r="AK716" s="2"/>
    </row>
    <row r="717" ht="15.75" customHeight="1">
      <c r="A717" s="1321"/>
      <c r="B717" s="31"/>
      <c r="C717" s="31"/>
      <c r="D717" s="2"/>
      <c r="E717" s="11"/>
      <c r="F717" s="11"/>
      <c r="G717" s="2"/>
      <c r="H717" s="2"/>
      <c r="I717" s="2"/>
      <c r="J717" s="2"/>
      <c r="K717" s="11"/>
      <c r="L717" s="11"/>
      <c r="M717" s="11"/>
      <c r="N717" s="11"/>
      <c r="O717" s="2"/>
      <c r="P717" s="2"/>
      <c r="Q717" s="629"/>
      <c r="R717" s="2"/>
      <c r="S717" s="2"/>
      <c r="T717" s="2"/>
      <c r="U717" s="11"/>
      <c r="V717" s="11"/>
      <c r="W717" s="2"/>
      <c r="X717" s="1322"/>
      <c r="Y717" s="2"/>
      <c r="Z717" s="2"/>
      <c r="AA717" s="2"/>
      <c r="AB717" s="2"/>
      <c r="AC717" s="2"/>
      <c r="AD717" s="2"/>
      <c r="AE717" s="2"/>
      <c r="AF717" s="2"/>
      <c r="AG717" s="2"/>
      <c r="AH717" s="2"/>
      <c r="AI717" s="2"/>
      <c r="AJ717" s="2"/>
      <c r="AK717" s="2"/>
    </row>
    <row r="718" ht="15.75" customHeight="1">
      <c r="A718" s="1321"/>
      <c r="B718" s="31"/>
      <c r="C718" s="31"/>
      <c r="D718" s="2"/>
      <c r="E718" s="11"/>
      <c r="F718" s="11"/>
      <c r="G718" s="2"/>
      <c r="H718" s="2"/>
      <c r="I718" s="2"/>
      <c r="J718" s="2"/>
      <c r="K718" s="11"/>
      <c r="L718" s="11"/>
      <c r="M718" s="11"/>
      <c r="N718" s="11"/>
      <c r="O718" s="2"/>
      <c r="P718" s="2"/>
      <c r="Q718" s="629"/>
      <c r="R718" s="2"/>
      <c r="S718" s="2"/>
      <c r="T718" s="2"/>
      <c r="U718" s="11"/>
      <c r="V718" s="11"/>
      <c r="W718" s="2"/>
      <c r="X718" s="1322"/>
      <c r="Y718" s="2"/>
      <c r="Z718" s="2"/>
      <c r="AA718" s="2"/>
      <c r="AB718" s="2"/>
      <c r="AC718" s="2"/>
      <c r="AD718" s="2"/>
      <c r="AE718" s="2"/>
      <c r="AF718" s="2"/>
      <c r="AG718" s="2"/>
      <c r="AH718" s="2"/>
      <c r="AI718" s="2"/>
      <c r="AJ718" s="2"/>
      <c r="AK718" s="2"/>
    </row>
    <row r="719" ht="15.75" customHeight="1">
      <c r="A719" s="1321"/>
      <c r="B719" s="31"/>
      <c r="C719" s="31"/>
      <c r="D719" s="2"/>
      <c r="E719" s="11"/>
      <c r="F719" s="11"/>
      <c r="G719" s="2"/>
      <c r="H719" s="2"/>
      <c r="I719" s="2"/>
      <c r="J719" s="2"/>
      <c r="K719" s="11"/>
      <c r="L719" s="11"/>
      <c r="M719" s="11"/>
      <c r="N719" s="11"/>
      <c r="O719" s="2"/>
      <c r="P719" s="2"/>
      <c r="Q719" s="629"/>
      <c r="R719" s="2"/>
      <c r="S719" s="2"/>
      <c r="T719" s="2"/>
      <c r="U719" s="11"/>
      <c r="V719" s="11"/>
      <c r="W719" s="2"/>
      <c r="X719" s="1322"/>
      <c r="Y719" s="2"/>
      <c r="Z719" s="2"/>
      <c r="AA719" s="2"/>
      <c r="AB719" s="2"/>
      <c r="AC719" s="2"/>
      <c r="AD719" s="2"/>
      <c r="AE719" s="2"/>
      <c r="AF719" s="2"/>
      <c r="AG719" s="2"/>
      <c r="AH719" s="2"/>
      <c r="AI719" s="2"/>
      <c r="AJ719" s="2"/>
      <c r="AK719" s="2"/>
    </row>
    <row r="720" ht="15.75" customHeight="1">
      <c r="A720" s="1321"/>
      <c r="B720" s="31"/>
      <c r="C720" s="31"/>
      <c r="D720" s="2"/>
      <c r="E720" s="11"/>
      <c r="F720" s="11"/>
      <c r="G720" s="2"/>
      <c r="H720" s="2"/>
      <c r="I720" s="2"/>
      <c r="J720" s="2"/>
      <c r="K720" s="11"/>
      <c r="L720" s="11"/>
      <c r="M720" s="11"/>
      <c r="N720" s="11"/>
      <c r="O720" s="2"/>
      <c r="P720" s="2"/>
      <c r="Q720" s="629"/>
      <c r="R720" s="2"/>
      <c r="S720" s="2"/>
      <c r="T720" s="2"/>
      <c r="U720" s="11"/>
      <c r="V720" s="11"/>
      <c r="W720" s="2"/>
      <c r="X720" s="1322"/>
      <c r="Y720" s="2"/>
      <c r="Z720" s="2"/>
      <c r="AA720" s="2"/>
      <c r="AB720" s="2"/>
      <c r="AC720" s="2"/>
      <c r="AD720" s="2"/>
      <c r="AE720" s="2"/>
      <c r="AF720" s="2"/>
      <c r="AG720" s="2"/>
      <c r="AH720" s="2"/>
      <c r="AI720" s="2"/>
      <c r="AJ720" s="2"/>
      <c r="AK720" s="2"/>
    </row>
    <row r="721" ht="15.75" customHeight="1">
      <c r="A721" s="1321"/>
      <c r="B721" s="31"/>
      <c r="C721" s="31"/>
      <c r="D721" s="2"/>
      <c r="E721" s="11"/>
      <c r="F721" s="11"/>
      <c r="G721" s="2"/>
      <c r="H721" s="2"/>
      <c r="I721" s="2"/>
      <c r="J721" s="2"/>
      <c r="K721" s="11"/>
      <c r="L721" s="11"/>
      <c r="M721" s="11"/>
      <c r="N721" s="11"/>
      <c r="O721" s="2"/>
      <c r="P721" s="2"/>
      <c r="Q721" s="629"/>
      <c r="R721" s="2"/>
      <c r="S721" s="2"/>
      <c r="T721" s="2"/>
      <c r="U721" s="11"/>
      <c r="V721" s="11"/>
      <c r="W721" s="2"/>
      <c r="X721" s="1322"/>
      <c r="Y721" s="2"/>
      <c r="Z721" s="2"/>
      <c r="AA721" s="2"/>
      <c r="AB721" s="2"/>
      <c r="AC721" s="2"/>
      <c r="AD721" s="2"/>
      <c r="AE721" s="2"/>
      <c r="AF721" s="2"/>
      <c r="AG721" s="2"/>
      <c r="AH721" s="2"/>
      <c r="AI721" s="2"/>
      <c r="AJ721" s="2"/>
      <c r="AK721" s="2"/>
    </row>
    <row r="722" ht="15.75" customHeight="1">
      <c r="A722" s="1321"/>
      <c r="B722" s="31"/>
      <c r="C722" s="31"/>
      <c r="D722" s="2"/>
      <c r="E722" s="11"/>
      <c r="F722" s="11"/>
      <c r="G722" s="2"/>
      <c r="H722" s="2"/>
      <c r="I722" s="2"/>
      <c r="J722" s="2"/>
      <c r="K722" s="11"/>
      <c r="L722" s="11"/>
      <c r="M722" s="11"/>
      <c r="N722" s="11"/>
      <c r="O722" s="2"/>
      <c r="P722" s="2"/>
      <c r="Q722" s="629"/>
      <c r="R722" s="2"/>
      <c r="S722" s="2"/>
      <c r="T722" s="2"/>
      <c r="U722" s="11"/>
      <c r="V722" s="11"/>
      <c r="W722" s="2"/>
      <c r="X722" s="1322"/>
      <c r="Y722" s="2"/>
      <c r="Z722" s="2"/>
      <c r="AA722" s="2"/>
      <c r="AB722" s="2"/>
      <c r="AC722" s="2"/>
      <c r="AD722" s="2"/>
      <c r="AE722" s="2"/>
      <c r="AF722" s="2"/>
      <c r="AG722" s="2"/>
      <c r="AH722" s="2"/>
      <c r="AI722" s="2"/>
      <c r="AJ722" s="2"/>
      <c r="AK722" s="2"/>
    </row>
    <row r="723" ht="15.75" customHeight="1">
      <c r="A723" s="1321"/>
      <c r="B723" s="31"/>
      <c r="C723" s="31"/>
      <c r="D723" s="2"/>
      <c r="E723" s="11"/>
      <c r="F723" s="11"/>
      <c r="G723" s="2"/>
      <c r="H723" s="2"/>
      <c r="I723" s="2"/>
      <c r="J723" s="2"/>
      <c r="K723" s="11"/>
      <c r="L723" s="11"/>
      <c r="M723" s="11"/>
      <c r="N723" s="11"/>
      <c r="O723" s="2"/>
      <c r="P723" s="2"/>
      <c r="Q723" s="629"/>
      <c r="R723" s="2"/>
      <c r="S723" s="2"/>
      <c r="T723" s="2"/>
      <c r="U723" s="11"/>
      <c r="V723" s="11"/>
      <c r="W723" s="2"/>
      <c r="X723" s="1322"/>
      <c r="Y723" s="2"/>
      <c r="Z723" s="2"/>
      <c r="AA723" s="2"/>
      <c r="AB723" s="2"/>
      <c r="AC723" s="2"/>
      <c r="AD723" s="2"/>
      <c r="AE723" s="2"/>
      <c r="AF723" s="2"/>
      <c r="AG723" s="2"/>
      <c r="AH723" s="2"/>
      <c r="AI723" s="2"/>
      <c r="AJ723" s="2"/>
      <c r="AK723" s="2"/>
    </row>
    <row r="724" ht="15.75" customHeight="1">
      <c r="A724" s="1321"/>
      <c r="B724" s="31"/>
      <c r="C724" s="31"/>
      <c r="D724" s="2"/>
      <c r="E724" s="11"/>
      <c r="F724" s="11"/>
      <c r="G724" s="2"/>
      <c r="H724" s="2"/>
      <c r="I724" s="2"/>
      <c r="J724" s="2"/>
      <c r="K724" s="11"/>
      <c r="L724" s="11"/>
      <c r="M724" s="11"/>
      <c r="N724" s="11"/>
      <c r="O724" s="2"/>
      <c r="P724" s="2"/>
      <c r="Q724" s="629"/>
      <c r="R724" s="2"/>
      <c r="S724" s="2"/>
      <c r="T724" s="2"/>
      <c r="U724" s="11"/>
      <c r="V724" s="11"/>
      <c r="W724" s="2"/>
      <c r="X724" s="1322"/>
      <c r="Y724" s="2"/>
      <c r="Z724" s="2"/>
      <c r="AA724" s="2"/>
      <c r="AB724" s="2"/>
      <c r="AC724" s="2"/>
      <c r="AD724" s="2"/>
      <c r="AE724" s="2"/>
      <c r="AF724" s="2"/>
      <c r="AG724" s="2"/>
      <c r="AH724" s="2"/>
      <c r="AI724" s="2"/>
      <c r="AJ724" s="2"/>
      <c r="AK724" s="2"/>
    </row>
    <row r="725" ht="15.75" customHeight="1">
      <c r="A725" s="1321"/>
      <c r="B725" s="31"/>
      <c r="C725" s="31"/>
      <c r="D725" s="2"/>
      <c r="E725" s="11"/>
      <c r="F725" s="11"/>
      <c r="G725" s="2"/>
      <c r="H725" s="2"/>
      <c r="I725" s="2"/>
      <c r="J725" s="2"/>
      <c r="K725" s="11"/>
      <c r="L725" s="11"/>
      <c r="M725" s="11"/>
      <c r="N725" s="11"/>
      <c r="O725" s="2"/>
      <c r="P725" s="2"/>
      <c r="Q725" s="629"/>
      <c r="R725" s="2"/>
      <c r="S725" s="2"/>
      <c r="T725" s="2"/>
      <c r="U725" s="11"/>
      <c r="V725" s="11"/>
      <c r="W725" s="2"/>
      <c r="X725" s="1322"/>
      <c r="Y725" s="2"/>
      <c r="Z725" s="2"/>
      <c r="AA725" s="2"/>
      <c r="AB725" s="2"/>
      <c r="AC725" s="2"/>
      <c r="AD725" s="2"/>
      <c r="AE725" s="2"/>
      <c r="AF725" s="2"/>
      <c r="AG725" s="2"/>
      <c r="AH725" s="2"/>
      <c r="AI725" s="2"/>
      <c r="AJ725" s="2"/>
      <c r="AK725" s="2"/>
    </row>
    <row r="726" ht="15.75" customHeight="1">
      <c r="A726" s="1321"/>
      <c r="B726" s="31"/>
      <c r="C726" s="31"/>
      <c r="D726" s="2"/>
      <c r="E726" s="11"/>
      <c r="F726" s="11"/>
      <c r="G726" s="2"/>
      <c r="H726" s="2"/>
      <c r="I726" s="2"/>
      <c r="J726" s="2"/>
      <c r="K726" s="11"/>
      <c r="L726" s="11"/>
      <c r="M726" s="11"/>
      <c r="N726" s="11"/>
      <c r="O726" s="2"/>
      <c r="P726" s="2"/>
      <c r="Q726" s="629"/>
      <c r="R726" s="2"/>
      <c r="S726" s="2"/>
      <c r="T726" s="2"/>
      <c r="U726" s="11"/>
      <c r="V726" s="11"/>
      <c r="W726" s="2"/>
      <c r="X726" s="1322"/>
      <c r="Y726" s="2"/>
      <c r="Z726" s="2"/>
      <c r="AA726" s="2"/>
      <c r="AB726" s="2"/>
      <c r="AC726" s="2"/>
      <c r="AD726" s="2"/>
      <c r="AE726" s="2"/>
      <c r="AF726" s="2"/>
      <c r="AG726" s="2"/>
      <c r="AH726" s="2"/>
      <c r="AI726" s="2"/>
      <c r="AJ726" s="2"/>
      <c r="AK726" s="2"/>
    </row>
    <row r="727" ht="15.75" customHeight="1">
      <c r="A727" s="1321"/>
      <c r="B727" s="31"/>
      <c r="C727" s="31"/>
      <c r="D727" s="2"/>
      <c r="E727" s="11"/>
      <c r="F727" s="11"/>
      <c r="G727" s="2"/>
      <c r="H727" s="2"/>
      <c r="I727" s="2"/>
      <c r="J727" s="2"/>
      <c r="K727" s="11"/>
      <c r="L727" s="11"/>
      <c r="M727" s="11"/>
      <c r="N727" s="11"/>
      <c r="O727" s="2"/>
      <c r="P727" s="2"/>
      <c r="Q727" s="629"/>
      <c r="R727" s="2"/>
      <c r="S727" s="2"/>
      <c r="T727" s="2"/>
      <c r="U727" s="11"/>
      <c r="V727" s="11"/>
      <c r="W727" s="2"/>
      <c r="X727" s="1322"/>
      <c r="Y727" s="2"/>
      <c r="Z727" s="2"/>
      <c r="AA727" s="2"/>
      <c r="AB727" s="2"/>
      <c r="AC727" s="2"/>
      <c r="AD727" s="2"/>
      <c r="AE727" s="2"/>
      <c r="AF727" s="2"/>
      <c r="AG727" s="2"/>
      <c r="AH727" s="2"/>
      <c r="AI727" s="2"/>
      <c r="AJ727" s="2"/>
      <c r="AK727" s="2"/>
    </row>
    <row r="728" ht="15.75" customHeight="1">
      <c r="A728" s="1321"/>
      <c r="B728" s="31"/>
      <c r="C728" s="31"/>
      <c r="D728" s="2"/>
      <c r="E728" s="11"/>
      <c r="F728" s="11"/>
      <c r="G728" s="2"/>
      <c r="H728" s="2"/>
      <c r="I728" s="2"/>
      <c r="J728" s="2"/>
      <c r="K728" s="11"/>
      <c r="L728" s="11"/>
      <c r="M728" s="11"/>
      <c r="N728" s="11"/>
      <c r="O728" s="2"/>
      <c r="P728" s="2"/>
      <c r="Q728" s="629"/>
      <c r="R728" s="2"/>
      <c r="S728" s="2"/>
      <c r="T728" s="2"/>
      <c r="U728" s="11"/>
      <c r="V728" s="11"/>
      <c r="W728" s="2"/>
      <c r="X728" s="1322"/>
      <c r="Y728" s="2"/>
      <c r="Z728" s="2"/>
      <c r="AA728" s="2"/>
      <c r="AB728" s="2"/>
      <c r="AC728" s="2"/>
      <c r="AD728" s="2"/>
      <c r="AE728" s="2"/>
      <c r="AF728" s="2"/>
      <c r="AG728" s="2"/>
      <c r="AH728" s="2"/>
      <c r="AI728" s="2"/>
      <c r="AJ728" s="2"/>
      <c r="AK728" s="2"/>
    </row>
    <row r="729" ht="15.75" customHeight="1">
      <c r="A729" s="1321"/>
      <c r="B729" s="31"/>
      <c r="C729" s="31"/>
      <c r="D729" s="2"/>
      <c r="E729" s="11"/>
      <c r="F729" s="11"/>
      <c r="G729" s="2"/>
      <c r="H729" s="2"/>
      <c r="I729" s="2"/>
      <c r="J729" s="2"/>
      <c r="K729" s="11"/>
      <c r="L729" s="11"/>
      <c r="M729" s="11"/>
      <c r="N729" s="11"/>
      <c r="O729" s="2"/>
      <c r="P729" s="2"/>
      <c r="Q729" s="629"/>
      <c r="R729" s="2"/>
      <c r="S729" s="2"/>
      <c r="T729" s="2"/>
      <c r="U729" s="11"/>
      <c r="V729" s="11"/>
      <c r="W729" s="2"/>
      <c r="X729" s="1322"/>
      <c r="Y729" s="2"/>
      <c r="Z729" s="2"/>
      <c r="AA729" s="2"/>
      <c r="AB729" s="2"/>
      <c r="AC729" s="2"/>
      <c r="AD729" s="2"/>
      <c r="AE729" s="2"/>
      <c r="AF729" s="2"/>
      <c r="AG729" s="2"/>
      <c r="AH729" s="2"/>
      <c r="AI729" s="2"/>
      <c r="AJ729" s="2"/>
      <c r="AK729" s="2"/>
    </row>
    <row r="730" ht="15.75" customHeight="1">
      <c r="A730" s="1321"/>
      <c r="B730" s="31"/>
      <c r="C730" s="31"/>
      <c r="D730" s="2"/>
      <c r="E730" s="11"/>
      <c r="F730" s="11"/>
      <c r="G730" s="2"/>
      <c r="H730" s="2"/>
      <c r="I730" s="2"/>
      <c r="J730" s="2"/>
      <c r="K730" s="11"/>
      <c r="L730" s="11"/>
      <c r="M730" s="11"/>
      <c r="N730" s="11"/>
      <c r="O730" s="2"/>
      <c r="P730" s="2"/>
      <c r="Q730" s="629"/>
      <c r="R730" s="2"/>
      <c r="S730" s="2"/>
      <c r="T730" s="2"/>
      <c r="U730" s="11"/>
      <c r="V730" s="11"/>
      <c r="W730" s="2"/>
      <c r="X730" s="1322"/>
      <c r="Y730" s="2"/>
      <c r="Z730" s="2"/>
      <c r="AA730" s="2"/>
      <c r="AB730" s="2"/>
      <c r="AC730" s="2"/>
      <c r="AD730" s="2"/>
      <c r="AE730" s="2"/>
      <c r="AF730" s="2"/>
      <c r="AG730" s="2"/>
      <c r="AH730" s="2"/>
      <c r="AI730" s="2"/>
      <c r="AJ730" s="2"/>
      <c r="AK730" s="2"/>
    </row>
    <row r="731" ht="15.75" customHeight="1">
      <c r="A731" s="1321"/>
      <c r="B731" s="31"/>
      <c r="C731" s="31"/>
      <c r="D731" s="2"/>
      <c r="E731" s="11"/>
      <c r="F731" s="11"/>
      <c r="G731" s="2"/>
      <c r="H731" s="2"/>
      <c r="I731" s="2"/>
      <c r="J731" s="2"/>
      <c r="K731" s="11"/>
      <c r="L731" s="11"/>
      <c r="M731" s="11"/>
      <c r="N731" s="11"/>
      <c r="O731" s="2"/>
      <c r="P731" s="2"/>
      <c r="Q731" s="629"/>
      <c r="R731" s="2"/>
      <c r="S731" s="2"/>
      <c r="T731" s="2"/>
      <c r="U731" s="11"/>
      <c r="V731" s="11"/>
      <c r="W731" s="2"/>
      <c r="X731" s="1322"/>
      <c r="Y731" s="2"/>
      <c r="Z731" s="2"/>
      <c r="AA731" s="2"/>
      <c r="AB731" s="2"/>
      <c r="AC731" s="2"/>
      <c r="AD731" s="2"/>
      <c r="AE731" s="2"/>
      <c r="AF731" s="2"/>
      <c r="AG731" s="2"/>
      <c r="AH731" s="2"/>
      <c r="AI731" s="2"/>
      <c r="AJ731" s="2"/>
      <c r="AK731" s="2"/>
    </row>
    <row r="732" ht="15.75" customHeight="1">
      <c r="A732" s="1321"/>
      <c r="B732" s="31"/>
      <c r="C732" s="31"/>
      <c r="D732" s="2"/>
      <c r="E732" s="11"/>
      <c r="F732" s="11"/>
      <c r="G732" s="2"/>
      <c r="H732" s="2"/>
      <c r="I732" s="2"/>
      <c r="J732" s="2"/>
      <c r="K732" s="11"/>
      <c r="L732" s="11"/>
      <c r="M732" s="11"/>
      <c r="N732" s="11"/>
      <c r="O732" s="2"/>
      <c r="P732" s="2"/>
      <c r="Q732" s="629"/>
      <c r="R732" s="2"/>
      <c r="S732" s="2"/>
      <c r="T732" s="2"/>
      <c r="U732" s="11"/>
      <c r="V732" s="11"/>
      <c r="W732" s="2"/>
      <c r="X732" s="1322"/>
      <c r="Y732" s="2"/>
      <c r="Z732" s="2"/>
      <c r="AA732" s="2"/>
      <c r="AB732" s="2"/>
      <c r="AC732" s="2"/>
      <c r="AD732" s="2"/>
      <c r="AE732" s="2"/>
      <c r="AF732" s="2"/>
      <c r="AG732" s="2"/>
      <c r="AH732" s="2"/>
      <c r="AI732" s="2"/>
      <c r="AJ732" s="2"/>
      <c r="AK732" s="2"/>
    </row>
    <row r="733" ht="15.75" customHeight="1">
      <c r="A733" s="1321"/>
      <c r="B733" s="31"/>
      <c r="C733" s="31"/>
      <c r="D733" s="2"/>
      <c r="E733" s="11"/>
      <c r="F733" s="11"/>
      <c r="G733" s="2"/>
      <c r="H733" s="2"/>
      <c r="I733" s="2"/>
      <c r="J733" s="2"/>
      <c r="K733" s="11"/>
      <c r="L733" s="11"/>
      <c r="M733" s="11"/>
      <c r="N733" s="11"/>
      <c r="O733" s="2"/>
      <c r="P733" s="2"/>
      <c r="Q733" s="629"/>
      <c r="R733" s="2"/>
      <c r="S733" s="2"/>
      <c r="T733" s="2"/>
      <c r="U733" s="11"/>
      <c r="V733" s="11"/>
      <c r="W733" s="2"/>
      <c r="X733" s="1322"/>
      <c r="Y733" s="2"/>
      <c r="Z733" s="2"/>
      <c r="AA733" s="2"/>
      <c r="AB733" s="2"/>
      <c r="AC733" s="2"/>
      <c r="AD733" s="2"/>
      <c r="AE733" s="2"/>
      <c r="AF733" s="2"/>
      <c r="AG733" s="2"/>
      <c r="AH733" s="2"/>
      <c r="AI733" s="2"/>
      <c r="AJ733" s="2"/>
      <c r="AK733" s="2"/>
    </row>
    <row r="734" ht="15.75" customHeight="1">
      <c r="A734" s="1321"/>
      <c r="B734" s="31"/>
      <c r="C734" s="31"/>
      <c r="D734" s="2"/>
      <c r="E734" s="11"/>
      <c r="F734" s="11"/>
      <c r="G734" s="2"/>
      <c r="H734" s="2"/>
      <c r="I734" s="2"/>
      <c r="J734" s="2"/>
      <c r="K734" s="11"/>
      <c r="L734" s="11"/>
      <c r="M734" s="11"/>
      <c r="N734" s="11"/>
      <c r="O734" s="2"/>
      <c r="P734" s="2"/>
      <c r="Q734" s="629"/>
      <c r="R734" s="2"/>
      <c r="S734" s="2"/>
      <c r="T734" s="2"/>
      <c r="U734" s="11"/>
      <c r="V734" s="11"/>
      <c r="W734" s="2"/>
      <c r="X734" s="1322"/>
      <c r="Y734" s="2"/>
      <c r="Z734" s="2"/>
      <c r="AA734" s="2"/>
      <c r="AB734" s="2"/>
      <c r="AC734" s="2"/>
      <c r="AD734" s="2"/>
      <c r="AE734" s="2"/>
      <c r="AF734" s="2"/>
      <c r="AG734" s="2"/>
      <c r="AH734" s="2"/>
      <c r="AI734" s="2"/>
      <c r="AJ734" s="2"/>
      <c r="AK734" s="2"/>
    </row>
    <row r="735" ht="15.75" customHeight="1">
      <c r="A735" s="1321"/>
      <c r="B735" s="31"/>
      <c r="C735" s="31"/>
      <c r="D735" s="2"/>
      <c r="E735" s="11"/>
      <c r="F735" s="11"/>
      <c r="G735" s="2"/>
      <c r="H735" s="2"/>
      <c r="I735" s="2"/>
      <c r="J735" s="2"/>
      <c r="K735" s="11"/>
      <c r="L735" s="11"/>
      <c r="M735" s="11"/>
      <c r="N735" s="11"/>
      <c r="O735" s="2"/>
      <c r="P735" s="2"/>
      <c r="Q735" s="629"/>
      <c r="R735" s="2"/>
      <c r="S735" s="2"/>
      <c r="T735" s="2"/>
      <c r="U735" s="11"/>
      <c r="V735" s="11"/>
      <c r="W735" s="2"/>
      <c r="X735" s="1322"/>
      <c r="Y735" s="2"/>
      <c r="Z735" s="2"/>
      <c r="AA735" s="2"/>
      <c r="AB735" s="2"/>
      <c r="AC735" s="2"/>
      <c r="AD735" s="2"/>
      <c r="AE735" s="2"/>
      <c r="AF735" s="2"/>
      <c r="AG735" s="2"/>
      <c r="AH735" s="2"/>
      <c r="AI735" s="2"/>
      <c r="AJ735" s="2"/>
      <c r="AK735" s="2"/>
    </row>
    <row r="736" ht="15.75" customHeight="1">
      <c r="A736" s="1321"/>
      <c r="B736" s="31"/>
      <c r="C736" s="31"/>
      <c r="D736" s="2"/>
      <c r="E736" s="11"/>
      <c r="F736" s="11"/>
      <c r="G736" s="2"/>
      <c r="H736" s="2"/>
      <c r="I736" s="2"/>
      <c r="J736" s="2"/>
      <c r="K736" s="11"/>
      <c r="L736" s="11"/>
      <c r="M736" s="11"/>
      <c r="N736" s="11"/>
      <c r="O736" s="2"/>
      <c r="P736" s="2"/>
      <c r="Q736" s="629"/>
      <c r="R736" s="2"/>
      <c r="S736" s="2"/>
      <c r="T736" s="2"/>
      <c r="U736" s="11"/>
      <c r="V736" s="11"/>
      <c r="W736" s="2"/>
      <c r="X736" s="1322"/>
      <c r="Y736" s="2"/>
      <c r="Z736" s="2"/>
      <c r="AA736" s="2"/>
      <c r="AB736" s="2"/>
      <c r="AC736" s="2"/>
      <c r="AD736" s="2"/>
      <c r="AE736" s="2"/>
      <c r="AF736" s="2"/>
      <c r="AG736" s="2"/>
      <c r="AH736" s="2"/>
      <c r="AI736" s="2"/>
      <c r="AJ736" s="2"/>
      <c r="AK736" s="2"/>
    </row>
    <row r="737" ht="15.75" customHeight="1">
      <c r="A737" s="1321"/>
      <c r="B737" s="31"/>
      <c r="C737" s="31"/>
      <c r="D737" s="2"/>
      <c r="E737" s="11"/>
      <c r="F737" s="11"/>
      <c r="G737" s="2"/>
      <c r="H737" s="2"/>
      <c r="I737" s="2"/>
      <c r="J737" s="2"/>
      <c r="K737" s="11"/>
      <c r="L737" s="11"/>
      <c r="M737" s="11"/>
      <c r="N737" s="11"/>
      <c r="O737" s="2"/>
      <c r="P737" s="2"/>
      <c r="Q737" s="629"/>
      <c r="R737" s="2"/>
      <c r="S737" s="2"/>
      <c r="T737" s="2"/>
      <c r="U737" s="11"/>
      <c r="V737" s="11"/>
      <c r="W737" s="2"/>
      <c r="X737" s="1322"/>
      <c r="Y737" s="2"/>
      <c r="Z737" s="2"/>
      <c r="AA737" s="2"/>
      <c r="AB737" s="2"/>
      <c r="AC737" s="2"/>
      <c r="AD737" s="2"/>
      <c r="AE737" s="2"/>
      <c r="AF737" s="2"/>
      <c r="AG737" s="2"/>
      <c r="AH737" s="2"/>
      <c r="AI737" s="2"/>
      <c r="AJ737" s="2"/>
      <c r="AK737" s="2"/>
    </row>
    <row r="738" ht="15.75" customHeight="1">
      <c r="A738" s="1321"/>
      <c r="B738" s="31"/>
      <c r="C738" s="31"/>
      <c r="D738" s="2"/>
      <c r="E738" s="11"/>
      <c r="F738" s="11"/>
      <c r="G738" s="2"/>
      <c r="H738" s="2"/>
      <c r="I738" s="2"/>
      <c r="J738" s="2"/>
      <c r="K738" s="11"/>
      <c r="L738" s="11"/>
      <c r="M738" s="11"/>
      <c r="N738" s="11"/>
      <c r="O738" s="2"/>
      <c r="P738" s="2"/>
      <c r="Q738" s="629"/>
      <c r="R738" s="2"/>
      <c r="S738" s="2"/>
      <c r="T738" s="2"/>
      <c r="U738" s="11"/>
      <c r="V738" s="11"/>
      <c r="W738" s="2"/>
      <c r="X738" s="1322"/>
      <c r="Y738" s="2"/>
      <c r="Z738" s="2"/>
      <c r="AA738" s="2"/>
      <c r="AB738" s="2"/>
      <c r="AC738" s="2"/>
      <c r="AD738" s="2"/>
      <c r="AE738" s="2"/>
      <c r="AF738" s="2"/>
      <c r="AG738" s="2"/>
      <c r="AH738" s="2"/>
      <c r="AI738" s="2"/>
      <c r="AJ738" s="2"/>
      <c r="AK738" s="2"/>
    </row>
    <row r="739" ht="15.75" customHeight="1">
      <c r="A739" s="1321"/>
      <c r="B739" s="31"/>
      <c r="C739" s="31"/>
      <c r="D739" s="2"/>
      <c r="E739" s="11"/>
      <c r="F739" s="11"/>
      <c r="G739" s="2"/>
      <c r="H739" s="2"/>
      <c r="I739" s="2"/>
      <c r="J739" s="2"/>
      <c r="K739" s="11"/>
      <c r="L739" s="11"/>
      <c r="M739" s="11"/>
      <c r="N739" s="11"/>
      <c r="O739" s="2"/>
      <c r="P739" s="2"/>
      <c r="Q739" s="629"/>
      <c r="R739" s="2"/>
      <c r="S739" s="2"/>
      <c r="T739" s="2"/>
      <c r="U739" s="11"/>
      <c r="V739" s="11"/>
      <c r="W739" s="2"/>
      <c r="X739" s="1322"/>
      <c r="Y739" s="2"/>
      <c r="Z739" s="2"/>
      <c r="AA739" s="2"/>
      <c r="AB739" s="2"/>
      <c r="AC739" s="2"/>
      <c r="AD739" s="2"/>
      <c r="AE739" s="2"/>
      <c r="AF739" s="2"/>
      <c r="AG739" s="2"/>
      <c r="AH739" s="2"/>
      <c r="AI739" s="2"/>
      <c r="AJ739" s="2"/>
      <c r="AK739" s="2"/>
    </row>
    <row r="740" ht="15.75" customHeight="1">
      <c r="A740" s="1321"/>
      <c r="B740" s="31"/>
      <c r="C740" s="31"/>
      <c r="D740" s="2"/>
      <c r="E740" s="11"/>
      <c r="F740" s="11"/>
      <c r="G740" s="2"/>
      <c r="H740" s="2"/>
      <c r="I740" s="2"/>
      <c r="J740" s="2"/>
      <c r="K740" s="11"/>
      <c r="L740" s="11"/>
      <c r="M740" s="11"/>
      <c r="N740" s="11"/>
      <c r="O740" s="2"/>
      <c r="P740" s="2"/>
      <c r="Q740" s="629"/>
      <c r="R740" s="2"/>
      <c r="S740" s="2"/>
      <c r="T740" s="2"/>
      <c r="U740" s="11"/>
      <c r="V740" s="11"/>
      <c r="W740" s="2"/>
      <c r="X740" s="1322"/>
      <c r="Y740" s="2"/>
      <c r="Z740" s="2"/>
      <c r="AA740" s="2"/>
      <c r="AB740" s="2"/>
      <c r="AC740" s="2"/>
      <c r="AD740" s="2"/>
      <c r="AE740" s="2"/>
      <c r="AF740" s="2"/>
      <c r="AG740" s="2"/>
      <c r="AH740" s="2"/>
      <c r="AI740" s="2"/>
      <c r="AJ740" s="2"/>
      <c r="AK740" s="2"/>
    </row>
    <row r="741" ht="15.75" customHeight="1">
      <c r="A741" s="1321"/>
      <c r="B741" s="31"/>
      <c r="C741" s="31"/>
      <c r="D741" s="2"/>
      <c r="E741" s="11"/>
      <c r="F741" s="11"/>
      <c r="G741" s="2"/>
      <c r="H741" s="2"/>
      <c r="I741" s="2"/>
      <c r="J741" s="2"/>
      <c r="K741" s="11"/>
      <c r="L741" s="11"/>
      <c r="M741" s="11"/>
      <c r="N741" s="11"/>
      <c r="O741" s="2"/>
      <c r="P741" s="2"/>
      <c r="Q741" s="629"/>
      <c r="R741" s="2"/>
      <c r="S741" s="2"/>
      <c r="T741" s="2"/>
      <c r="U741" s="11"/>
      <c r="V741" s="11"/>
      <c r="W741" s="2"/>
      <c r="X741" s="1322"/>
      <c r="Y741" s="2"/>
      <c r="Z741" s="2"/>
      <c r="AA741" s="2"/>
      <c r="AB741" s="2"/>
      <c r="AC741" s="2"/>
      <c r="AD741" s="2"/>
      <c r="AE741" s="2"/>
      <c r="AF741" s="2"/>
      <c r="AG741" s="2"/>
      <c r="AH741" s="2"/>
      <c r="AI741" s="2"/>
      <c r="AJ741" s="2"/>
      <c r="AK741" s="2"/>
    </row>
    <row r="742" ht="15.75" customHeight="1">
      <c r="A742" s="1321"/>
      <c r="B742" s="31"/>
      <c r="C742" s="31"/>
      <c r="D742" s="2"/>
      <c r="E742" s="11"/>
      <c r="F742" s="11"/>
      <c r="G742" s="2"/>
      <c r="H742" s="2"/>
      <c r="I742" s="2"/>
      <c r="J742" s="2"/>
      <c r="K742" s="11"/>
      <c r="L742" s="11"/>
      <c r="M742" s="11"/>
      <c r="N742" s="11"/>
      <c r="O742" s="2"/>
      <c r="P742" s="2"/>
      <c r="Q742" s="629"/>
      <c r="R742" s="2"/>
      <c r="S742" s="2"/>
      <c r="T742" s="2"/>
      <c r="U742" s="11"/>
      <c r="V742" s="11"/>
      <c r="W742" s="2"/>
      <c r="X742" s="1322"/>
      <c r="Y742" s="2"/>
      <c r="Z742" s="2"/>
      <c r="AA742" s="2"/>
      <c r="AB742" s="2"/>
      <c r="AC742" s="2"/>
      <c r="AD742" s="2"/>
      <c r="AE742" s="2"/>
      <c r="AF742" s="2"/>
      <c r="AG742" s="2"/>
      <c r="AH742" s="2"/>
      <c r="AI742" s="2"/>
      <c r="AJ742" s="2"/>
      <c r="AK742" s="2"/>
    </row>
    <row r="743" ht="15.75" customHeight="1">
      <c r="A743" s="1321"/>
      <c r="B743" s="31"/>
      <c r="C743" s="31"/>
      <c r="D743" s="2"/>
      <c r="E743" s="11"/>
      <c r="F743" s="11"/>
      <c r="G743" s="2"/>
      <c r="H743" s="2"/>
      <c r="I743" s="2"/>
      <c r="J743" s="2"/>
      <c r="K743" s="11"/>
      <c r="L743" s="11"/>
      <c r="M743" s="11"/>
      <c r="N743" s="11"/>
      <c r="O743" s="2"/>
      <c r="P743" s="2"/>
      <c r="Q743" s="629"/>
      <c r="R743" s="2"/>
      <c r="S743" s="2"/>
      <c r="T743" s="2"/>
      <c r="U743" s="11"/>
      <c r="V743" s="11"/>
      <c r="W743" s="2"/>
      <c r="X743" s="1322"/>
      <c r="Y743" s="2"/>
      <c r="Z743" s="2"/>
      <c r="AA743" s="2"/>
      <c r="AB743" s="2"/>
      <c r="AC743" s="2"/>
      <c r="AD743" s="2"/>
      <c r="AE743" s="2"/>
      <c r="AF743" s="2"/>
      <c r="AG743" s="2"/>
      <c r="AH743" s="2"/>
      <c r="AI743" s="2"/>
      <c r="AJ743" s="2"/>
      <c r="AK743" s="2"/>
    </row>
    <row r="744" ht="15.75" customHeight="1">
      <c r="A744" s="1321"/>
      <c r="B744" s="31"/>
      <c r="C744" s="31"/>
      <c r="D744" s="2"/>
      <c r="E744" s="11"/>
      <c r="F744" s="11"/>
      <c r="G744" s="2"/>
      <c r="H744" s="2"/>
      <c r="I744" s="2"/>
      <c r="J744" s="2"/>
      <c r="K744" s="11"/>
      <c r="L744" s="11"/>
      <c r="M744" s="11"/>
      <c r="N744" s="11"/>
      <c r="O744" s="2"/>
      <c r="P744" s="2"/>
      <c r="Q744" s="629"/>
      <c r="R744" s="2"/>
      <c r="S744" s="2"/>
      <c r="T744" s="2"/>
      <c r="U744" s="11"/>
      <c r="V744" s="11"/>
      <c r="W744" s="2"/>
      <c r="X744" s="1322"/>
      <c r="Y744" s="2"/>
      <c r="Z744" s="2"/>
      <c r="AA744" s="2"/>
      <c r="AB744" s="2"/>
      <c r="AC744" s="2"/>
      <c r="AD744" s="2"/>
      <c r="AE744" s="2"/>
      <c r="AF744" s="2"/>
      <c r="AG744" s="2"/>
      <c r="AH744" s="2"/>
      <c r="AI744" s="2"/>
      <c r="AJ744" s="2"/>
      <c r="AK744" s="2"/>
    </row>
    <row r="745" ht="15.75" customHeight="1">
      <c r="A745" s="1321"/>
      <c r="B745" s="31"/>
      <c r="C745" s="31"/>
      <c r="D745" s="2"/>
      <c r="E745" s="11"/>
      <c r="F745" s="11"/>
      <c r="G745" s="2"/>
      <c r="H745" s="2"/>
      <c r="I745" s="2"/>
      <c r="J745" s="2"/>
      <c r="K745" s="11"/>
      <c r="L745" s="11"/>
      <c r="M745" s="11"/>
      <c r="N745" s="11"/>
      <c r="O745" s="2"/>
      <c r="P745" s="2"/>
      <c r="Q745" s="629"/>
      <c r="R745" s="2"/>
      <c r="S745" s="2"/>
      <c r="T745" s="2"/>
      <c r="U745" s="11"/>
      <c r="V745" s="11"/>
      <c r="W745" s="2"/>
      <c r="X745" s="1322"/>
      <c r="Y745" s="2"/>
      <c r="Z745" s="2"/>
      <c r="AA745" s="2"/>
      <c r="AB745" s="2"/>
      <c r="AC745" s="2"/>
      <c r="AD745" s="2"/>
      <c r="AE745" s="2"/>
      <c r="AF745" s="2"/>
      <c r="AG745" s="2"/>
      <c r="AH745" s="2"/>
      <c r="AI745" s="2"/>
      <c r="AJ745" s="2"/>
      <c r="AK745" s="2"/>
    </row>
    <row r="746" ht="15.75" customHeight="1">
      <c r="A746" s="1321"/>
      <c r="B746" s="31"/>
      <c r="C746" s="31"/>
      <c r="D746" s="2"/>
      <c r="E746" s="11"/>
      <c r="F746" s="11"/>
      <c r="G746" s="2"/>
      <c r="H746" s="2"/>
      <c r="I746" s="2"/>
      <c r="J746" s="2"/>
      <c r="K746" s="11"/>
      <c r="L746" s="11"/>
      <c r="M746" s="11"/>
      <c r="N746" s="11"/>
      <c r="O746" s="2"/>
      <c r="P746" s="2"/>
      <c r="Q746" s="629"/>
      <c r="R746" s="2"/>
      <c r="S746" s="2"/>
      <c r="T746" s="2"/>
      <c r="U746" s="11"/>
      <c r="V746" s="11"/>
      <c r="W746" s="2"/>
      <c r="X746" s="1322"/>
      <c r="Y746" s="2"/>
      <c r="Z746" s="2"/>
      <c r="AA746" s="2"/>
      <c r="AB746" s="2"/>
      <c r="AC746" s="2"/>
      <c r="AD746" s="2"/>
      <c r="AE746" s="2"/>
      <c r="AF746" s="2"/>
      <c r="AG746" s="2"/>
      <c r="AH746" s="2"/>
      <c r="AI746" s="2"/>
      <c r="AJ746" s="2"/>
      <c r="AK746" s="2"/>
    </row>
    <row r="747" ht="15.75" customHeight="1">
      <c r="A747" s="1321"/>
      <c r="B747" s="31"/>
      <c r="C747" s="31"/>
      <c r="D747" s="2"/>
      <c r="E747" s="11"/>
      <c r="F747" s="11"/>
      <c r="G747" s="2"/>
      <c r="H747" s="2"/>
      <c r="I747" s="2"/>
      <c r="J747" s="2"/>
      <c r="K747" s="11"/>
      <c r="L747" s="11"/>
      <c r="M747" s="11"/>
      <c r="N747" s="11"/>
      <c r="O747" s="2"/>
      <c r="P747" s="2"/>
      <c r="Q747" s="629"/>
      <c r="R747" s="2"/>
      <c r="S747" s="2"/>
      <c r="T747" s="2"/>
      <c r="U747" s="11"/>
      <c r="V747" s="11"/>
      <c r="W747" s="2"/>
      <c r="X747" s="1322"/>
      <c r="Y747" s="2"/>
      <c r="Z747" s="2"/>
      <c r="AA747" s="2"/>
      <c r="AB747" s="2"/>
      <c r="AC747" s="2"/>
      <c r="AD747" s="2"/>
      <c r="AE747" s="2"/>
      <c r="AF747" s="2"/>
      <c r="AG747" s="2"/>
      <c r="AH747" s="2"/>
      <c r="AI747" s="2"/>
      <c r="AJ747" s="2"/>
      <c r="AK747" s="2"/>
    </row>
    <row r="748" ht="15.75" customHeight="1">
      <c r="A748" s="1321"/>
      <c r="B748" s="31"/>
      <c r="C748" s="31"/>
      <c r="D748" s="2"/>
      <c r="E748" s="11"/>
      <c r="F748" s="11"/>
      <c r="G748" s="2"/>
      <c r="H748" s="2"/>
      <c r="I748" s="2"/>
      <c r="J748" s="2"/>
      <c r="K748" s="11"/>
      <c r="L748" s="11"/>
      <c r="M748" s="11"/>
      <c r="N748" s="11"/>
      <c r="O748" s="2"/>
      <c r="P748" s="2"/>
      <c r="Q748" s="629"/>
      <c r="R748" s="2"/>
      <c r="S748" s="2"/>
      <c r="T748" s="2"/>
      <c r="U748" s="11"/>
      <c r="V748" s="11"/>
      <c r="W748" s="2"/>
      <c r="X748" s="1322"/>
      <c r="Y748" s="2"/>
      <c r="Z748" s="2"/>
      <c r="AA748" s="2"/>
      <c r="AB748" s="2"/>
      <c r="AC748" s="2"/>
      <c r="AD748" s="2"/>
      <c r="AE748" s="2"/>
      <c r="AF748" s="2"/>
      <c r="AG748" s="2"/>
      <c r="AH748" s="2"/>
      <c r="AI748" s="2"/>
      <c r="AJ748" s="2"/>
      <c r="AK748" s="2"/>
    </row>
    <row r="749" ht="15.75" customHeight="1">
      <c r="A749" s="1321"/>
      <c r="B749" s="31"/>
      <c r="C749" s="31"/>
      <c r="D749" s="2"/>
      <c r="E749" s="11"/>
      <c r="F749" s="11"/>
      <c r="G749" s="2"/>
      <c r="H749" s="2"/>
      <c r="I749" s="2"/>
      <c r="J749" s="2"/>
      <c r="K749" s="11"/>
      <c r="L749" s="11"/>
      <c r="M749" s="11"/>
      <c r="N749" s="11"/>
      <c r="O749" s="2"/>
      <c r="P749" s="2"/>
      <c r="Q749" s="629"/>
      <c r="R749" s="2"/>
      <c r="S749" s="2"/>
      <c r="T749" s="2"/>
      <c r="U749" s="11"/>
      <c r="V749" s="11"/>
      <c r="W749" s="2"/>
      <c r="X749" s="1322"/>
      <c r="Y749" s="2"/>
      <c r="Z749" s="2"/>
      <c r="AA749" s="2"/>
      <c r="AB749" s="2"/>
      <c r="AC749" s="2"/>
      <c r="AD749" s="2"/>
      <c r="AE749" s="2"/>
      <c r="AF749" s="2"/>
      <c r="AG749" s="2"/>
      <c r="AH749" s="2"/>
      <c r="AI749" s="2"/>
      <c r="AJ749" s="2"/>
      <c r="AK749" s="2"/>
    </row>
    <row r="750" ht="15.75" customHeight="1">
      <c r="A750" s="1321"/>
      <c r="B750" s="31"/>
      <c r="C750" s="31"/>
      <c r="D750" s="2"/>
      <c r="E750" s="11"/>
      <c r="F750" s="11"/>
      <c r="G750" s="2"/>
      <c r="H750" s="2"/>
      <c r="I750" s="2"/>
      <c r="J750" s="2"/>
      <c r="K750" s="11"/>
      <c r="L750" s="11"/>
      <c r="M750" s="11"/>
      <c r="N750" s="11"/>
      <c r="O750" s="2"/>
      <c r="P750" s="2"/>
      <c r="Q750" s="629"/>
      <c r="R750" s="2"/>
      <c r="S750" s="2"/>
      <c r="T750" s="2"/>
      <c r="U750" s="11"/>
      <c r="V750" s="11"/>
      <c r="W750" s="2"/>
      <c r="X750" s="1322"/>
      <c r="Y750" s="2"/>
      <c r="Z750" s="2"/>
      <c r="AA750" s="2"/>
      <c r="AB750" s="2"/>
      <c r="AC750" s="2"/>
      <c r="AD750" s="2"/>
      <c r="AE750" s="2"/>
      <c r="AF750" s="2"/>
      <c r="AG750" s="2"/>
      <c r="AH750" s="2"/>
      <c r="AI750" s="2"/>
      <c r="AJ750" s="2"/>
      <c r="AK750" s="2"/>
    </row>
    <row r="751" ht="15.75" customHeight="1">
      <c r="A751" s="1321"/>
      <c r="B751" s="31"/>
      <c r="C751" s="31"/>
      <c r="D751" s="2"/>
      <c r="E751" s="11"/>
      <c r="F751" s="11"/>
      <c r="G751" s="2"/>
      <c r="H751" s="2"/>
      <c r="I751" s="2"/>
      <c r="J751" s="2"/>
      <c r="K751" s="11"/>
      <c r="L751" s="11"/>
      <c r="M751" s="11"/>
      <c r="N751" s="11"/>
      <c r="O751" s="2"/>
      <c r="P751" s="2"/>
      <c r="Q751" s="629"/>
      <c r="R751" s="2"/>
      <c r="S751" s="2"/>
      <c r="T751" s="2"/>
      <c r="U751" s="11"/>
      <c r="V751" s="11"/>
      <c r="W751" s="2"/>
      <c r="X751" s="1322"/>
      <c r="Y751" s="2"/>
      <c r="Z751" s="2"/>
      <c r="AA751" s="2"/>
      <c r="AB751" s="2"/>
      <c r="AC751" s="2"/>
      <c r="AD751" s="2"/>
      <c r="AE751" s="2"/>
      <c r="AF751" s="2"/>
      <c r="AG751" s="2"/>
      <c r="AH751" s="2"/>
      <c r="AI751" s="2"/>
      <c r="AJ751" s="2"/>
      <c r="AK751" s="2"/>
    </row>
    <row r="752" ht="15.75" customHeight="1">
      <c r="A752" s="1321"/>
      <c r="B752" s="31"/>
      <c r="C752" s="31"/>
      <c r="D752" s="2"/>
      <c r="E752" s="11"/>
      <c r="F752" s="11"/>
      <c r="G752" s="2"/>
      <c r="H752" s="2"/>
      <c r="I752" s="2"/>
      <c r="J752" s="2"/>
      <c r="K752" s="11"/>
      <c r="L752" s="11"/>
      <c r="M752" s="11"/>
      <c r="N752" s="11"/>
      <c r="O752" s="2"/>
      <c r="P752" s="2"/>
      <c r="Q752" s="629"/>
      <c r="R752" s="2"/>
      <c r="S752" s="2"/>
      <c r="T752" s="2"/>
      <c r="U752" s="11"/>
      <c r="V752" s="11"/>
      <c r="W752" s="2"/>
      <c r="X752" s="1322"/>
      <c r="Y752" s="2"/>
      <c r="Z752" s="2"/>
      <c r="AA752" s="2"/>
      <c r="AB752" s="2"/>
      <c r="AC752" s="2"/>
      <c r="AD752" s="2"/>
      <c r="AE752" s="2"/>
      <c r="AF752" s="2"/>
      <c r="AG752" s="2"/>
      <c r="AH752" s="2"/>
      <c r="AI752" s="2"/>
      <c r="AJ752" s="2"/>
      <c r="AK752" s="2"/>
    </row>
    <row r="753" ht="15.75" customHeight="1">
      <c r="A753" s="1321"/>
      <c r="B753" s="31"/>
      <c r="C753" s="31"/>
      <c r="D753" s="2"/>
      <c r="E753" s="11"/>
      <c r="F753" s="11"/>
      <c r="G753" s="2"/>
      <c r="H753" s="2"/>
      <c r="I753" s="2"/>
      <c r="J753" s="2"/>
      <c r="K753" s="11"/>
      <c r="L753" s="11"/>
      <c r="M753" s="11"/>
      <c r="N753" s="11"/>
      <c r="O753" s="2"/>
      <c r="P753" s="2"/>
      <c r="Q753" s="629"/>
      <c r="R753" s="2"/>
      <c r="S753" s="2"/>
      <c r="T753" s="2"/>
      <c r="U753" s="11"/>
      <c r="V753" s="11"/>
      <c r="W753" s="2"/>
      <c r="X753" s="1322"/>
      <c r="Y753" s="2"/>
      <c r="Z753" s="2"/>
      <c r="AA753" s="2"/>
      <c r="AB753" s="2"/>
      <c r="AC753" s="2"/>
      <c r="AD753" s="2"/>
      <c r="AE753" s="2"/>
      <c r="AF753" s="2"/>
      <c r="AG753" s="2"/>
      <c r="AH753" s="2"/>
      <c r="AI753" s="2"/>
      <c r="AJ753" s="2"/>
      <c r="AK753" s="2"/>
    </row>
    <row r="754" ht="15.75" customHeight="1">
      <c r="A754" s="1321"/>
      <c r="B754" s="31"/>
      <c r="C754" s="31"/>
      <c r="D754" s="2"/>
      <c r="E754" s="11"/>
      <c r="F754" s="11"/>
      <c r="G754" s="2"/>
      <c r="H754" s="2"/>
      <c r="I754" s="2"/>
      <c r="J754" s="2"/>
      <c r="K754" s="11"/>
      <c r="L754" s="11"/>
      <c r="M754" s="11"/>
      <c r="N754" s="11"/>
      <c r="O754" s="2"/>
      <c r="P754" s="2"/>
      <c r="Q754" s="629"/>
      <c r="R754" s="2"/>
      <c r="S754" s="2"/>
      <c r="T754" s="2"/>
      <c r="U754" s="11"/>
      <c r="V754" s="11"/>
      <c r="W754" s="2"/>
      <c r="X754" s="1322"/>
      <c r="Y754" s="2"/>
      <c r="Z754" s="2"/>
      <c r="AA754" s="2"/>
      <c r="AB754" s="2"/>
      <c r="AC754" s="2"/>
      <c r="AD754" s="2"/>
      <c r="AE754" s="2"/>
      <c r="AF754" s="2"/>
      <c r="AG754" s="2"/>
      <c r="AH754" s="2"/>
      <c r="AI754" s="2"/>
      <c r="AJ754" s="2"/>
      <c r="AK754" s="2"/>
    </row>
    <row r="755" ht="15.75" customHeight="1">
      <c r="A755" s="1321"/>
      <c r="B755" s="31"/>
      <c r="C755" s="31"/>
      <c r="D755" s="2"/>
      <c r="E755" s="11"/>
      <c r="F755" s="11"/>
      <c r="G755" s="2"/>
      <c r="H755" s="2"/>
      <c r="I755" s="2"/>
      <c r="J755" s="2"/>
      <c r="K755" s="11"/>
      <c r="L755" s="11"/>
      <c r="M755" s="11"/>
      <c r="N755" s="11"/>
      <c r="O755" s="2"/>
      <c r="P755" s="2"/>
      <c r="Q755" s="629"/>
      <c r="R755" s="2"/>
      <c r="S755" s="2"/>
      <c r="T755" s="2"/>
      <c r="U755" s="11"/>
      <c r="V755" s="11"/>
      <c r="W755" s="2"/>
      <c r="X755" s="1322"/>
      <c r="Y755" s="2"/>
      <c r="Z755" s="2"/>
      <c r="AA755" s="2"/>
      <c r="AB755" s="2"/>
      <c r="AC755" s="2"/>
      <c r="AD755" s="2"/>
      <c r="AE755" s="2"/>
      <c r="AF755" s="2"/>
      <c r="AG755" s="2"/>
      <c r="AH755" s="2"/>
      <c r="AI755" s="2"/>
      <c r="AJ755" s="2"/>
      <c r="AK755" s="2"/>
    </row>
    <row r="756" ht="15.75" customHeight="1">
      <c r="A756" s="1321"/>
      <c r="B756" s="31"/>
      <c r="C756" s="31"/>
      <c r="D756" s="2"/>
      <c r="E756" s="11"/>
      <c r="F756" s="11"/>
      <c r="G756" s="2"/>
      <c r="H756" s="2"/>
      <c r="I756" s="2"/>
      <c r="J756" s="2"/>
      <c r="K756" s="11"/>
      <c r="L756" s="11"/>
      <c r="M756" s="11"/>
      <c r="N756" s="11"/>
      <c r="O756" s="2"/>
      <c r="P756" s="2"/>
      <c r="Q756" s="629"/>
      <c r="R756" s="2"/>
      <c r="S756" s="2"/>
      <c r="T756" s="2"/>
      <c r="U756" s="11"/>
      <c r="V756" s="11"/>
      <c r="W756" s="2"/>
      <c r="X756" s="1322"/>
      <c r="Y756" s="2"/>
      <c r="Z756" s="2"/>
      <c r="AA756" s="2"/>
      <c r="AB756" s="2"/>
      <c r="AC756" s="2"/>
      <c r="AD756" s="2"/>
      <c r="AE756" s="2"/>
      <c r="AF756" s="2"/>
      <c r="AG756" s="2"/>
      <c r="AH756" s="2"/>
      <c r="AI756" s="2"/>
      <c r="AJ756" s="2"/>
      <c r="AK756" s="2"/>
    </row>
    <row r="757" ht="15.75" customHeight="1">
      <c r="A757" s="1321"/>
      <c r="B757" s="31"/>
      <c r="C757" s="31"/>
      <c r="D757" s="2"/>
      <c r="E757" s="11"/>
      <c r="F757" s="11"/>
      <c r="G757" s="2"/>
      <c r="H757" s="2"/>
      <c r="I757" s="2"/>
      <c r="J757" s="2"/>
      <c r="K757" s="11"/>
      <c r="L757" s="11"/>
      <c r="M757" s="11"/>
      <c r="N757" s="11"/>
      <c r="O757" s="2"/>
      <c r="P757" s="2"/>
      <c r="Q757" s="629"/>
      <c r="R757" s="2"/>
      <c r="S757" s="2"/>
      <c r="T757" s="2"/>
      <c r="U757" s="11"/>
      <c r="V757" s="11"/>
      <c r="W757" s="2"/>
      <c r="X757" s="1322"/>
      <c r="Y757" s="2"/>
      <c r="Z757" s="2"/>
      <c r="AA757" s="2"/>
      <c r="AB757" s="2"/>
      <c r="AC757" s="2"/>
      <c r="AD757" s="2"/>
      <c r="AE757" s="2"/>
      <c r="AF757" s="2"/>
      <c r="AG757" s="2"/>
      <c r="AH757" s="2"/>
      <c r="AI757" s="2"/>
      <c r="AJ757" s="2"/>
      <c r="AK757" s="2"/>
    </row>
    <row r="758" ht="15.75" customHeight="1">
      <c r="A758" s="1321"/>
      <c r="B758" s="31"/>
      <c r="C758" s="31"/>
      <c r="D758" s="2"/>
      <c r="E758" s="11"/>
      <c r="F758" s="11"/>
      <c r="G758" s="2"/>
      <c r="H758" s="2"/>
      <c r="I758" s="2"/>
      <c r="J758" s="2"/>
      <c r="K758" s="11"/>
      <c r="L758" s="11"/>
      <c r="M758" s="11"/>
      <c r="N758" s="11"/>
      <c r="O758" s="2"/>
      <c r="P758" s="2"/>
      <c r="Q758" s="629"/>
      <c r="R758" s="2"/>
      <c r="S758" s="2"/>
      <c r="T758" s="2"/>
      <c r="U758" s="11"/>
      <c r="V758" s="11"/>
      <c r="W758" s="2"/>
      <c r="X758" s="1322"/>
      <c r="Y758" s="2"/>
      <c r="Z758" s="2"/>
      <c r="AA758" s="2"/>
      <c r="AB758" s="2"/>
      <c r="AC758" s="2"/>
      <c r="AD758" s="2"/>
      <c r="AE758" s="2"/>
      <c r="AF758" s="2"/>
      <c r="AG758" s="2"/>
      <c r="AH758" s="2"/>
      <c r="AI758" s="2"/>
      <c r="AJ758" s="2"/>
      <c r="AK758" s="2"/>
    </row>
    <row r="759" ht="15.75" customHeight="1">
      <c r="A759" s="1321"/>
      <c r="B759" s="31"/>
      <c r="C759" s="31"/>
      <c r="D759" s="2"/>
      <c r="E759" s="11"/>
      <c r="F759" s="11"/>
      <c r="G759" s="2"/>
      <c r="H759" s="2"/>
      <c r="I759" s="2"/>
      <c r="J759" s="2"/>
      <c r="K759" s="11"/>
      <c r="L759" s="11"/>
      <c r="M759" s="11"/>
      <c r="N759" s="11"/>
      <c r="O759" s="2"/>
      <c r="P759" s="2"/>
      <c r="Q759" s="629"/>
      <c r="R759" s="2"/>
      <c r="S759" s="2"/>
      <c r="T759" s="2"/>
      <c r="U759" s="11"/>
      <c r="V759" s="11"/>
      <c r="W759" s="2"/>
      <c r="X759" s="1322"/>
      <c r="Y759" s="2"/>
      <c r="Z759" s="2"/>
      <c r="AA759" s="2"/>
      <c r="AB759" s="2"/>
      <c r="AC759" s="2"/>
      <c r="AD759" s="2"/>
      <c r="AE759" s="2"/>
      <c r="AF759" s="2"/>
      <c r="AG759" s="2"/>
      <c r="AH759" s="2"/>
      <c r="AI759" s="2"/>
      <c r="AJ759" s="2"/>
      <c r="AK759" s="2"/>
    </row>
    <row r="760" ht="15.75" customHeight="1">
      <c r="A760" s="1321"/>
      <c r="B760" s="31"/>
      <c r="C760" s="31"/>
      <c r="D760" s="2"/>
      <c r="E760" s="11"/>
      <c r="F760" s="11"/>
      <c r="G760" s="2"/>
      <c r="H760" s="2"/>
      <c r="I760" s="2"/>
      <c r="J760" s="2"/>
      <c r="K760" s="11"/>
      <c r="L760" s="11"/>
      <c r="M760" s="11"/>
      <c r="N760" s="11"/>
      <c r="O760" s="2"/>
      <c r="P760" s="2"/>
      <c r="Q760" s="629"/>
      <c r="R760" s="2"/>
      <c r="S760" s="2"/>
      <c r="T760" s="2"/>
      <c r="U760" s="11"/>
      <c r="V760" s="11"/>
      <c r="W760" s="2"/>
      <c r="X760" s="1322"/>
      <c r="Y760" s="2"/>
      <c r="Z760" s="2"/>
      <c r="AA760" s="2"/>
      <c r="AB760" s="2"/>
      <c r="AC760" s="2"/>
      <c r="AD760" s="2"/>
      <c r="AE760" s="2"/>
      <c r="AF760" s="2"/>
      <c r="AG760" s="2"/>
      <c r="AH760" s="2"/>
      <c r="AI760" s="2"/>
      <c r="AJ760" s="2"/>
      <c r="AK760" s="2"/>
    </row>
    <row r="761" ht="15.75" customHeight="1">
      <c r="A761" s="1321"/>
      <c r="B761" s="31"/>
      <c r="C761" s="31"/>
      <c r="D761" s="2"/>
      <c r="E761" s="11"/>
      <c r="F761" s="11"/>
      <c r="G761" s="2"/>
      <c r="H761" s="2"/>
      <c r="I761" s="2"/>
      <c r="J761" s="2"/>
      <c r="K761" s="11"/>
      <c r="L761" s="11"/>
      <c r="M761" s="11"/>
      <c r="N761" s="11"/>
      <c r="O761" s="2"/>
      <c r="P761" s="2"/>
      <c r="Q761" s="629"/>
      <c r="R761" s="2"/>
      <c r="S761" s="2"/>
      <c r="T761" s="2"/>
      <c r="U761" s="11"/>
      <c r="V761" s="11"/>
      <c r="W761" s="2"/>
      <c r="X761" s="1322"/>
      <c r="Y761" s="2"/>
      <c r="Z761" s="2"/>
      <c r="AA761" s="2"/>
      <c r="AB761" s="2"/>
      <c r="AC761" s="2"/>
      <c r="AD761" s="2"/>
      <c r="AE761" s="2"/>
      <c r="AF761" s="2"/>
      <c r="AG761" s="2"/>
      <c r="AH761" s="2"/>
      <c r="AI761" s="2"/>
      <c r="AJ761" s="2"/>
      <c r="AK761" s="2"/>
    </row>
    <row r="762" ht="15.75" customHeight="1">
      <c r="A762" s="1321"/>
      <c r="B762" s="31"/>
      <c r="C762" s="31"/>
      <c r="D762" s="2"/>
      <c r="E762" s="11"/>
      <c r="F762" s="11"/>
      <c r="G762" s="2"/>
      <c r="H762" s="2"/>
      <c r="I762" s="2"/>
      <c r="J762" s="2"/>
      <c r="K762" s="11"/>
      <c r="L762" s="11"/>
      <c r="M762" s="11"/>
      <c r="N762" s="11"/>
      <c r="O762" s="2"/>
      <c r="P762" s="2"/>
      <c r="Q762" s="629"/>
      <c r="R762" s="2"/>
      <c r="S762" s="2"/>
      <c r="T762" s="2"/>
      <c r="U762" s="11"/>
      <c r="V762" s="11"/>
      <c r="W762" s="2"/>
      <c r="X762" s="1322"/>
      <c r="Y762" s="2"/>
      <c r="Z762" s="2"/>
      <c r="AA762" s="2"/>
      <c r="AB762" s="2"/>
      <c r="AC762" s="2"/>
      <c r="AD762" s="2"/>
      <c r="AE762" s="2"/>
      <c r="AF762" s="2"/>
      <c r="AG762" s="2"/>
      <c r="AH762" s="2"/>
      <c r="AI762" s="2"/>
      <c r="AJ762" s="2"/>
      <c r="AK762" s="2"/>
    </row>
    <row r="763" ht="15.75" customHeight="1">
      <c r="A763" s="1321"/>
      <c r="B763" s="31"/>
      <c r="C763" s="31"/>
      <c r="D763" s="2"/>
      <c r="E763" s="11"/>
      <c r="F763" s="11"/>
      <c r="G763" s="2"/>
      <c r="H763" s="2"/>
      <c r="I763" s="2"/>
      <c r="J763" s="2"/>
      <c r="K763" s="11"/>
      <c r="L763" s="11"/>
      <c r="M763" s="11"/>
      <c r="N763" s="11"/>
      <c r="O763" s="2"/>
      <c r="P763" s="2"/>
      <c r="Q763" s="629"/>
      <c r="R763" s="2"/>
      <c r="S763" s="2"/>
      <c r="T763" s="2"/>
      <c r="U763" s="11"/>
      <c r="V763" s="11"/>
      <c r="W763" s="2"/>
      <c r="X763" s="1322"/>
      <c r="Y763" s="2"/>
      <c r="Z763" s="2"/>
      <c r="AA763" s="2"/>
      <c r="AB763" s="2"/>
      <c r="AC763" s="2"/>
      <c r="AD763" s="2"/>
      <c r="AE763" s="2"/>
      <c r="AF763" s="2"/>
      <c r="AG763" s="2"/>
      <c r="AH763" s="2"/>
      <c r="AI763" s="2"/>
      <c r="AJ763" s="2"/>
      <c r="AK763" s="2"/>
    </row>
    <row r="764" ht="15.75" customHeight="1">
      <c r="A764" s="1321"/>
      <c r="B764" s="31"/>
      <c r="C764" s="31"/>
      <c r="D764" s="2"/>
      <c r="E764" s="11"/>
      <c r="F764" s="11"/>
      <c r="G764" s="2"/>
      <c r="H764" s="2"/>
      <c r="I764" s="2"/>
      <c r="J764" s="2"/>
      <c r="K764" s="11"/>
      <c r="L764" s="11"/>
      <c r="M764" s="11"/>
      <c r="N764" s="11"/>
      <c r="O764" s="2"/>
      <c r="P764" s="2"/>
      <c r="Q764" s="629"/>
      <c r="R764" s="2"/>
      <c r="S764" s="2"/>
      <c r="T764" s="2"/>
      <c r="U764" s="11"/>
      <c r="V764" s="11"/>
      <c r="W764" s="2"/>
      <c r="X764" s="1322"/>
      <c r="Y764" s="2"/>
      <c r="Z764" s="2"/>
      <c r="AA764" s="2"/>
      <c r="AB764" s="2"/>
      <c r="AC764" s="2"/>
      <c r="AD764" s="2"/>
      <c r="AE764" s="2"/>
      <c r="AF764" s="2"/>
      <c r="AG764" s="2"/>
      <c r="AH764" s="2"/>
      <c r="AI764" s="2"/>
      <c r="AJ764" s="2"/>
      <c r="AK764" s="2"/>
    </row>
    <row r="765" ht="15.75" customHeight="1">
      <c r="A765" s="1321"/>
      <c r="B765" s="31"/>
      <c r="C765" s="31"/>
      <c r="D765" s="2"/>
      <c r="E765" s="11"/>
      <c r="F765" s="11"/>
      <c r="G765" s="2"/>
      <c r="H765" s="2"/>
      <c r="I765" s="2"/>
      <c r="J765" s="2"/>
      <c r="K765" s="11"/>
      <c r="L765" s="11"/>
      <c r="M765" s="11"/>
      <c r="N765" s="11"/>
      <c r="O765" s="2"/>
      <c r="P765" s="2"/>
      <c r="Q765" s="629"/>
      <c r="R765" s="2"/>
      <c r="S765" s="2"/>
      <c r="T765" s="2"/>
      <c r="U765" s="11"/>
      <c r="V765" s="11"/>
      <c r="W765" s="2"/>
      <c r="X765" s="1322"/>
      <c r="Y765" s="2"/>
      <c r="Z765" s="2"/>
      <c r="AA765" s="2"/>
      <c r="AB765" s="2"/>
      <c r="AC765" s="2"/>
      <c r="AD765" s="2"/>
      <c r="AE765" s="2"/>
      <c r="AF765" s="2"/>
      <c r="AG765" s="2"/>
      <c r="AH765" s="2"/>
      <c r="AI765" s="2"/>
      <c r="AJ765" s="2"/>
      <c r="AK765" s="2"/>
    </row>
    <row r="766" ht="15.75" customHeight="1">
      <c r="A766" s="1321"/>
      <c r="B766" s="31"/>
      <c r="C766" s="31"/>
      <c r="D766" s="2"/>
      <c r="E766" s="11"/>
      <c r="F766" s="11"/>
      <c r="G766" s="2"/>
      <c r="H766" s="2"/>
      <c r="I766" s="2"/>
      <c r="J766" s="2"/>
      <c r="K766" s="11"/>
      <c r="L766" s="11"/>
      <c r="M766" s="11"/>
      <c r="N766" s="11"/>
      <c r="O766" s="2"/>
      <c r="P766" s="2"/>
      <c r="Q766" s="629"/>
      <c r="R766" s="2"/>
      <c r="S766" s="2"/>
      <c r="T766" s="2"/>
      <c r="U766" s="11"/>
      <c r="V766" s="11"/>
      <c r="W766" s="2"/>
      <c r="X766" s="1322"/>
      <c r="Y766" s="2"/>
      <c r="Z766" s="2"/>
      <c r="AA766" s="2"/>
      <c r="AB766" s="2"/>
      <c r="AC766" s="2"/>
      <c r="AD766" s="2"/>
      <c r="AE766" s="2"/>
      <c r="AF766" s="2"/>
      <c r="AG766" s="2"/>
      <c r="AH766" s="2"/>
      <c r="AI766" s="2"/>
      <c r="AJ766" s="2"/>
      <c r="AK766" s="2"/>
    </row>
    <row r="767" ht="15.75" customHeight="1">
      <c r="A767" s="1321"/>
      <c r="B767" s="31"/>
      <c r="C767" s="31"/>
      <c r="D767" s="2"/>
      <c r="E767" s="11"/>
      <c r="F767" s="11"/>
      <c r="G767" s="2"/>
      <c r="H767" s="2"/>
      <c r="I767" s="2"/>
      <c r="J767" s="2"/>
      <c r="K767" s="11"/>
      <c r="L767" s="11"/>
      <c r="M767" s="11"/>
      <c r="N767" s="11"/>
      <c r="O767" s="2"/>
      <c r="P767" s="2"/>
      <c r="Q767" s="629"/>
      <c r="R767" s="2"/>
      <c r="S767" s="2"/>
      <c r="T767" s="2"/>
      <c r="U767" s="11"/>
      <c r="V767" s="11"/>
      <c r="W767" s="2"/>
      <c r="X767" s="1322"/>
      <c r="Y767" s="2"/>
      <c r="Z767" s="2"/>
      <c r="AA767" s="2"/>
      <c r="AB767" s="2"/>
      <c r="AC767" s="2"/>
      <c r="AD767" s="2"/>
      <c r="AE767" s="2"/>
      <c r="AF767" s="2"/>
      <c r="AG767" s="2"/>
      <c r="AH767" s="2"/>
      <c r="AI767" s="2"/>
      <c r="AJ767" s="2"/>
      <c r="AK767" s="2"/>
    </row>
    <row r="768" ht="15.75" customHeight="1">
      <c r="A768" s="1321"/>
      <c r="B768" s="31"/>
      <c r="C768" s="31"/>
      <c r="D768" s="2"/>
      <c r="E768" s="11"/>
      <c r="F768" s="11"/>
      <c r="G768" s="2"/>
      <c r="H768" s="2"/>
      <c r="I768" s="2"/>
      <c r="J768" s="2"/>
      <c r="K768" s="11"/>
      <c r="L768" s="11"/>
      <c r="M768" s="11"/>
      <c r="N768" s="11"/>
      <c r="O768" s="2"/>
      <c r="P768" s="2"/>
      <c r="Q768" s="629"/>
      <c r="R768" s="2"/>
      <c r="S768" s="2"/>
      <c r="T768" s="2"/>
      <c r="U768" s="11"/>
      <c r="V768" s="11"/>
      <c r="W768" s="2"/>
      <c r="X768" s="1322"/>
      <c r="Y768" s="2"/>
      <c r="Z768" s="2"/>
      <c r="AA768" s="2"/>
      <c r="AB768" s="2"/>
      <c r="AC768" s="2"/>
      <c r="AD768" s="2"/>
      <c r="AE768" s="2"/>
      <c r="AF768" s="2"/>
      <c r="AG768" s="2"/>
      <c r="AH768" s="2"/>
      <c r="AI768" s="2"/>
      <c r="AJ768" s="2"/>
      <c r="AK768" s="2"/>
    </row>
    <row r="769" ht="15.75" customHeight="1">
      <c r="A769" s="1321"/>
      <c r="B769" s="31"/>
      <c r="C769" s="31"/>
      <c r="D769" s="2"/>
      <c r="E769" s="11"/>
      <c r="F769" s="11"/>
      <c r="G769" s="2"/>
      <c r="H769" s="2"/>
      <c r="I769" s="2"/>
      <c r="J769" s="2"/>
      <c r="K769" s="11"/>
      <c r="L769" s="11"/>
      <c r="M769" s="11"/>
      <c r="N769" s="11"/>
      <c r="O769" s="2"/>
      <c r="P769" s="2"/>
      <c r="Q769" s="629"/>
      <c r="R769" s="2"/>
      <c r="S769" s="2"/>
      <c r="T769" s="2"/>
      <c r="U769" s="11"/>
      <c r="V769" s="11"/>
      <c r="W769" s="2"/>
      <c r="X769" s="1322"/>
      <c r="Y769" s="2"/>
      <c r="Z769" s="2"/>
      <c r="AA769" s="2"/>
      <c r="AB769" s="2"/>
      <c r="AC769" s="2"/>
      <c r="AD769" s="2"/>
      <c r="AE769" s="2"/>
      <c r="AF769" s="2"/>
      <c r="AG769" s="2"/>
      <c r="AH769" s="2"/>
      <c r="AI769" s="2"/>
      <c r="AJ769" s="2"/>
      <c r="AK769" s="2"/>
    </row>
    <row r="770" ht="15.75" customHeight="1">
      <c r="A770" s="1321"/>
      <c r="B770" s="31"/>
      <c r="C770" s="31"/>
      <c r="D770" s="2"/>
      <c r="E770" s="11"/>
      <c r="F770" s="11"/>
      <c r="G770" s="2"/>
      <c r="H770" s="2"/>
      <c r="I770" s="2"/>
      <c r="J770" s="2"/>
      <c r="K770" s="11"/>
      <c r="L770" s="11"/>
      <c r="M770" s="11"/>
      <c r="N770" s="11"/>
      <c r="O770" s="2"/>
      <c r="P770" s="2"/>
      <c r="Q770" s="629"/>
      <c r="R770" s="2"/>
      <c r="S770" s="2"/>
      <c r="T770" s="2"/>
      <c r="U770" s="11"/>
      <c r="V770" s="11"/>
      <c r="W770" s="2"/>
      <c r="X770" s="1322"/>
      <c r="Y770" s="2"/>
      <c r="Z770" s="2"/>
      <c r="AA770" s="2"/>
      <c r="AB770" s="2"/>
      <c r="AC770" s="2"/>
      <c r="AD770" s="2"/>
      <c r="AE770" s="2"/>
      <c r="AF770" s="2"/>
      <c r="AG770" s="2"/>
      <c r="AH770" s="2"/>
      <c r="AI770" s="2"/>
      <c r="AJ770" s="2"/>
      <c r="AK770" s="2"/>
    </row>
    <row r="771" ht="15.75" customHeight="1">
      <c r="A771" s="1321"/>
      <c r="B771" s="31"/>
      <c r="C771" s="31"/>
      <c r="D771" s="2"/>
      <c r="E771" s="11"/>
      <c r="F771" s="11"/>
      <c r="G771" s="2"/>
      <c r="H771" s="2"/>
      <c r="I771" s="2"/>
      <c r="J771" s="2"/>
      <c r="K771" s="11"/>
      <c r="L771" s="11"/>
      <c r="M771" s="11"/>
      <c r="N771" s="11"/>
      <c r="O771" s="2"/>
      <c r="P771" s="2"/>
      <c r="Q771" s="629"/>
      <c r="R771" s="2"/>
      <c r="S771" s="2"/>
      <c r="T771" s="2"/>
      <c r="U771" s="11"/>
      <c r="V771" s="11"/>
      <c r="W771" s="2"/>
      <c r="X771" s="1322"/>
      <c r="Y771" s="2"/>
      <c r="Z771" s="2"/>
      <c r="AA771" s="2"/>
      <c r="AB771" s="2"/>
      <c r="AC771" s="2"/>
      <c r="AD771" s="2"/>
      <c r="AE771" s="2"/>
      <c r="AF771" s="2"/>
      <c r="AG771" s="2"/>
      <c r="AH771" s="2"/>
      <c r="AI771" s="2"/>
      <c r="AJ771" s="2"/>
      <c r="AK771" s="2"/>
    </row>
    <row r="772" ht="15.75" customHeight="1">
      <c r="A772" s="1321"/>
      <c r="B772" s="31"/>
      <c r="C772" s="31"/>
      <c r="D772" s="2"/>
      <c r="E772" s="11"/>
      <c r="F772" s="11"/>
      <c r="G772" s="2"/>
      <c r="H772" s="2"/>
      <c r="I772" s="2"/>
      <c r="J772" s="2"/>
      <c r="K772" s="11"/>
      <c r="L772" s="11"/>
      <c r="M772" s="11"/>
      <c r="N772" s="11"/>
      <c r="O772" s="2"/>
      <c r="P772" s="2"/>
      <c r="Q772" s="629"/>
      <c r="R772" s="2"/>
      <c r="S772" s="2"/>
      <c r="T772" s="2"/>
      <c r="U772" s="11"/>
      <c r="V772" s="11"/>
      <c r="W772" s="2"/>
      <c r="X772" s="1322"/>
      <c r="Y772" s="2"/>
      <c r="Z772" s="2"/>
      <c r="AA772" s="2"/>
      <c r="AB772" s="2"/>
      <c r="AC772" s="2"/>
      <c r="AD772" s="2"/>
      <c r="AE772" s="2"/>
      <c r="AF772" s="2"/>
      <c r="AG772" s="2"/>
      <c r="AH772" s="2"/>
      <c r="AI772" s="2"/>
      <c r="AJ772" s="2"/>
      <c r="AK772" s="2"/>
    </row>
    <row r="773" ht="15.75" customHeight="1">
      <c r="A773" s="1321"/>
      <c r="B773" s="31"/>
      <c r="C773" s="31"/>
      <c r="D773" s="2"/>
      <c r="E773" s="11"/>
      <c r="F773" s="11"/>
      <c r="G773" s="2"/>
      <c r="H773" s="2"/>
      <c r="I773" s="2"/>
      <c r="J773" s="2"/>
      <c r="K773" s="11"/>
      <c r="L773" s="11"/>
      <c r="M773" s="11"/>
      <c r="N773" s="11"/>
      <c r="O773" s="2"/>
      <c r="P773" s="2"/>
      <c r="Q773" s="629"/>
      <c r="R773" s="2"/>
      <c r="S773" s="2"/>
      <c r="T773" s="2"/>
      <c r="U773" s="11"/>
      <c r="V773" s="11"/>
      <c r="W773" s="2"/>
      <c r="X773" s="1322"/>
      <c r="Y773" s="2"/>
      <c r="Z773" s="2"/>
      <c r="AA773" s="2"/>
      <c r="AB773" s="2"/>
      <c r="AC773" s="2"/>
      <c r="AD773" s="2"/>
      <c r="AE773" s="2"/>
      <c r="AF773" s="2"/>
      <c r="AG773" s="2"/>
      <c r="AH773" s="2"/>
      <c r="AI773" s="2"/>
      <c r="AJ773" s="2"/>
      <c r="AK773" s="2"/>
    </row>
    <row r="774" ht="15.75" customHeight="1">
      <c r="A774" s="1321"/>
      <c r="B774" s="31"/>
      <c r="C774" s="31"/>
      <c r="D774" s="2"/>
      <c r="E774" s="11"/>
      <c r="F774" s="11"/>
      <c r="G774" s="2"/>
      <c r="H774" s="2"/>
      <c r="I774" s="2"/>
      <c r="J774" s="2"/>
      <c r="K774" s="11"/>
      <c r="L774" s="11"/>
      <c r="M774" s="11"/>
      <c r="N774" s="11"/>
      <c r="O774" s="2"/>
      <c r="P774" s="2"/>
      <c r="Q774" s="629"/>
      <c r="R774" s="2"/>
      <c r="S774" s="2"/>
      <c r="T774" s="2"/>
      <c r="U774" s="11"/>
      <c r="V774" s="11"/>
      <c r="W774" s="2"/>
      <c r="X774" s="1322"/>
      <c r="Y774" s="2"/>
      <c r="Z774" s="2"/>
      <c r="AA774" s="2"/>
      <c r="AB774" s="2"/>
      <c r="AC774" s="2"/>
      <c r="AD774" s="2"/>
      <c r="AE774" s="2"/>
      <c r="AF774" s="2"/>
      <c r="AG774" s="2"/>
      <c r="AH774" s="2"/>
      <c r="AI774" s="2"/>
      <c r="AJ774" s="2"/>
      <c r="AK774" s="2"/>
    </row>
    <row r="775" ht="15.75" customHeight="1">
      <c r="A775" s="1321"/>
      <c r="B775" s="31"/>
      <c r="C775" s="31"/>
      <c r="D775" s="2"/>
      <c r="E775" s="11"/>
      <c r="F775" s="11"/>
      <c r="G775" s="2"/>
      <c r="H775" s="2"/>
      <c r="I775" s="2"/>
      <c r="J775" s="2"/>
      <c r="K775" s="11"/>
      <c r="L775" s="11"/>
      <c r="M775" s="11"/>
      <c r="N775" s="11"/>
      <c r="O775" s="2"/>
      <c r="P775" s="2"/>
      <c r="Q775" s="629"/>
      <c r="R775" s="2"/>
      <c r="S775" s="2"/>
      <c r="T775" s="2"/>
      <c r="U775" s="11"/>
      <c r="V775" s="11"/>
      <c r="W775" s="2"/>
      <c r="X775" s="1322"/>
      <c r="Y775" s="2"/>
      <c r="Z775" s="2"/>
      <c r="AA775" s="2"/>
      <c r="AB775" s="2"/>
      <c r="AC775" s="2"/>
      <c r="AD775" s="2"/>
      <c r="AE775" s="2"/>
      <c r="AF775" s="2"/>
      <c r="AG775" s="2"/>
      <c r="AH775" s="2"/>
      <c r="AI775" s="2"/>
      <c r="AJ775" s="2"/>
      <c r="AK775" s="2"/>
    </row>
    <row r="776" ht="15.75" customHeight="1">
      <c r="A776" s="1321"/>
      <c r="B776" s="31"/>
      <c r="C776" s="31"/>
      <c r="D776" s="2"/>
      <c r="E776" s="11"/>
      <c r="F776" s="11"/>
      <c r="G776" s="2"/>
      <c r="H776" s="2"/>
      <c r="I776" s="2"/>
      <c r="J776" s="2"/>
      <c r="K776" s="11"/>
      <c r="L776" s="11"/>
      <c r="M776" s="11"/>
      <c r="N776" s="11"/>
      <c r="O776" s="2"/>
      <c r="P776" s="2"/>
      <c r="Q776" s="629"/>
      <c r="R776" s="2"/>
      <c r="S776" s="2"/>
      <c r="T776" s="2"/>
      <c r="U776" s="11"/>
      <c r="V776" s="11"/>
      <c r="W776" s="2"/>
      <c r="X776" s="1322"/>
      <c r="Y776" s="2"/>
      <c r="Z776" s="2"/>
      <c r="AA776" s="2"/>
      <c r="AB776" s="2"/>
      <c r="AC776" s="2"/>
      <c r="AD776" s="2"/>
      <c r="AE776" s="2"/>
      <c r="AF776" s="2"/>
      <c r="AG776" s="2"/>
      <c r="AH776" s="2"/>
      <c r="AI776" s="2"/>
      <c r="AJ776" s="2"/>
      <c r="AK776" s="2"/>
    </row>
    <row r="777" ht="15.75" customHeight="1">
      <c r="A777" s="1321"/>
      <c r="B777" s="31"/>
      <c r="C777" s="31"/>
      <c r="D777" s="2"/>
      <c r="E777" s="11"/>
      <c r="F777" s="11"/>
      <c r="G777" s="2"/>
      <c r="H777" s="2"/>
      <c r="I777" s="2"/>
      <c r="J777" s="2"/>
      <c r="K777" s="11"/>
      <c r="L777" s="11"/>
      <c r="M777" s="11"/>
      <c r="N777" s="11"/>
      <c r="O777" s="2"/>
      <c r="P777" s="2"/>
      <c r="Q777" s="629"/>
      <c r="R777" s="2"/>
      <c r="S777" s="2"/>
      <c r="T777" s="2"/>
      <c r="U777" s="11"/>
      <c r="V777" s="11"/>
      <c r="W777" s="2"/>
      <c r="X777" s="1322"/>
      <c r="Y777" s="2"/>
      <c r="Z777" s="2"/>
      <c r="AA777" s="2"/>
      <c r="AB777" s="2"/>
      <c r="AC777" s="2"/>
      <c r="AD777" s="2"/>
      <c r="AE777" s="2"/>
      <c r="AF777" s="2"/>
      <c r="AG777" s="2"/>
      <c r="AH777" s="2"/>
      <c r="AI777" s="2"/>
      <c r="AJ777" s="2"/>
      <c r="AK777" s="2"/>
    </row>
    <row r="778" ht="15.75" customHeight="1">
      <c r="A778" s="1321"/>
      <c r="B778" s="31"/>
      <c r="C778" s="31"/>
      <c r="D778" s="2"/>
      <c r="E778" s="11"/>
      <c r="F778" s="11"/>
      <c r="G778" s="2"/>
      <c r="H778" s="2"/>
      <c r="I778" s="2"/>
      <c r="J778" s="2"/>
      <c r="K778" s="11"/>
      <c r="L778" s="11"/>
      <c r="M778" s="11"/>
      <c r="N778" s="11"/>
      <c r="O778" s="2"/>
      <c r="P778" s="2"/>
      <c r="Q778" s="629"/>
      <c r="R778" s="2"/>
      <c r="S778" s="2"/>
      <c r="T778" s="2"/>
      <c r="U778" s="11"/>
      <c r="V778" s="11"/>
      <c r="W778" s="2"/>
      <c r="X778" s="1322"/>
      <c r="Y778" s="2"/>
      <c r="Z778" s="2"/>
      <c r="AA778" s="2"/>
      <c r="AB778" s="2"/>
      <c r="AC778" s="2"/>
      <c r="AD778" s="2"/>
      <c r="AE778" s="2"/>
      <c r="AF778" s="2"/>
      <c r="AG778" s="2"/>
      <c r="AH778" s="2"/>
      <c r="AI778" s="2"/>
      <c r="AJ778" s="2"/>
      <c r="AK778" s="2"/>
    </row>
    <row r="779" ht="15.75" customHeight="1">
      <c r="A779" s="1321"/>
      <c r="B779" s="31"/>
      <c r="C779" s="31"/>
      <c r="D779" s="2"/>
      <c r="E779" s="11"/>
      <c r="F779" s="11"/>
      <c r="G779" s="2"/>
      <c r="H779" s="2"/>
      <c r="I779" s="2"/>
      <c r="J779" s="2"/>
      <c r="K779" s="11"/>
      <c r="L779" s="11"/>
      <c r="M779" s="11"/>
      <c r="N779" s="11"/>
      <c r="O779" s="2"/>
      <c r="P779" s="2"/>
      <c r="Q779" s="629"/>
      <c r="R779" s="2"/>
      <c r="S779" s="2"/>
      <c r="T779" s="2"/>
      <c r="U779" s="11"/>
      <c r="V779" s="11"/>
      <c r="W779" s="2"/>
      <c r="X779" s="1322"/>
      <c r="Y779" s="2"/>
      <c r="Z779" s="2"/>
      <c r="AA779" s="2"/>
      <c r="AB779" s="2"/>
      <c r="AC779" s="2"/>
      <c r="AD779" s="2"/>
      <c r="AE779" s="2"/>
      <c r="AF779" s="2"/>
      <c r="AG779" s="2"/>
      <c r="AH779" s="2"/>
      <c r="AI779" s="2"/>
      <c r="AJ779" s="2"/>
      <c r="AK779" s="2"/>
    </row>
    <row r="780" ht="15.75" customHeight="1">
      <c r="A780" s="1321"/>
      <c r="B780" s="31"/>
      <c r="C780" s="31"/>
      <c r="D780" s="2"/>
      <c r="E780" s="11"/>
      <c r="F780" s="11"/>
      <c r="G780" s="2"/>
      <c r="H780" s="2"/>
      <c r="I780" s="2"/>
      <c r="J780" s="2"/>
      <c r="K780" s="11"/>
      <c r="L780" s="11"/>
      <c r="M780" s="11"/>
      <c r="N780" s="11"/>
      <c r="O780" s="2"/>
      <c r="P780" s="2"/>
      <c r="Q780" s="629"/>
      <c r="R780" s="2"/>
      <c r="S780" s="2"/>
      <c r="T780" s="2"/>
      <c r="U780" s="11"/>
      <c r="V780" s="11"/>
      <c r="W780" s="2"/>
      <c r="X780" s="1322"/>
      <c r="Y780" s="2"/>
      <c r="Z780" s="2"/>
      <c r="AA780" s="2"/>
      <c r="AB780" s="2"/>
      <c r="AC780" s="2"/>
      <c r="AD780" s="2"/>
      <c r="AE780" s="2"/>
      <c r="AF780" s="2"/>
      <c r="AG780" s="2"/>
      <c r="AH780" s="2"/>
      <c r="AI780" s="2"/>
      <c r="AJ780" s="2"/>
      <c r="AK780" s="2"/>
    </row>
    <row r="781" ht="15.75" customHeight="1">
      <c r="A781" s="1321"/>
      <c r="B781" s="31"/>
      <c r="C781" s="31"/>
      <c r="D781" s="2"/>
      <c r="E781" s="11"/>
      <c r="F781" s="11"/>
      <c r="G781" s="2"/>
      <c r="H781" s="2"/>
      <c r="I781" s="2"/>
      <c r="J781" s="2"/>
      <c r="K781" s="11"/>
      <c r="L781" s="11"/>
      <c r="M781" s="11"/>
      <c r="N781" s="11"/>
      <c r="O781" s="2"/>
      <c r="P781" s="2"/>
      <c r="Q781" s="629"/>
      <c r="R781" s="2"/>
      <c r="S781" s="2"/>
      <c r="T781" s="2"/>
      <c r="U781" s="11"/>
      <c r="V781" s="11"/>
      <c r="W781" s="2"/>
      <c r="X781" s="1322"/>
      <c r="Y781" s="2"/>
      <c r="Z781" s="2"/>
      <c r="AA781" s="2"/>
      <c r="AB781" s="2"/>
      <c r="AC781" s="2"/>
      <c r="AD781" s="2"/>
      <c r="AE781" s="2"/>
      <c r="AF781" s="2"/>
      <c r="AG781" s="2"/>
      <c r="AH781" s="2"/>
      <c r="AI781" s="2"/>
      <c r="AJ781" s="2"/>
      <c r="AK781" s="2"/>
    </row>
    <row r="782" ht="15.75" customHeight="1">
      <c r="A782" s="1321"/>
      <c r="B782" s="31"/>
      <c r="C782" s="31"/>
      <c r="D782" s="2"/>
      <c r="E782" s="11"/>
      <c r="F782" s="11"/>
      <c r="G782" s="2"/>
      <c r="H782" s="2"/>
      <c r="I782" s="2"/>
      <c r="J782" s="2"/>
      <c r="K782" s="11"/>
      <c r="L782" s="11"/>
      <c r="M782" s="11"/>
      <c r="N782" s="11"/>
      <c r="O782" s="2"/>
      <c r="P782" s="2"/>
      <c r="Q782" s="629"/>
      <c r="R782" s="2"/>
      <c r="S782" s="2"/>
      <c r="T782" s="2"/>
      <c r="U782" s="11"/>
      <c r="V782" s="11"/>
      <c r="W782" s="2"/>
      <c r="X782" s="1322"/>
      <c r="Y782" s="2"/>
      <c r="Z782" s="2"/>
      <c r="AA782" s="2"/>
      <c r="AB782" s="2"/>
      <c r="AC782" s="2"/>
      <c r="AD782" s="2"/>
      <c r="AE782" s="2"/>
      <c r="AF782" s="2"/>
      <c r="AG782" s="2"/>
      <c r="AH782" s="2"/>
      <c r="AI782" s="2"/>
      <c r="AJ782" s="2"/>
      <c r="AK782" s="2"/>
    </row>
    <row r="783" ht="15.75" customHeight="1">
      <c r="A783" s="1321"/>
      <c r="B783" s="31"/>
      <c r="C783" s="31"/>
      <c r="D783" s="2"/>
      <c r="E783" s="11"/>
      <c r="F783" s="11"/>
      <c r="G783" s="2"/>
      <c r="H783" s="2"/>
      <c r="I783" s="2"/>
      <c r="J783" s="2"/>
      <c r="K783" s="11"/>
      <c r="L783" s="11"/>
      <c r="M783" s="11"/>
      <c r="N783" s="11"/>
      <c r="O783" s="2"/>
      <c r="P783" s="2"/>
      <c r="Q783" s="629"/>
      <c r="R783" s="2"/>
      <c r="S783" s="2"/>
      <c r="T783" s="2"/>
      <c r="U783" s="11"/>
      <c r="V783" s="11"/>
      <c r="W783" s="2"/>
      <c r="X783" s="1322"/>
      <c r="Y783" s="2"/>
      <c r="Z783" s="2"/>
      <c r="AA783" s="2"/>
      <c r="AB783" s="2"/>
      <c r="AC783" s="2"/>
      <c r="AD783" s="2"/>
      <c r="AE783" s="2"/>
      <c r="AF783" s="2"/>
      <c r="AG783" s="2"/>
      <c r="AH783" s="2"/>
      <c r="AI783" s="2"/>
      <c r="AJ783" s="2"/>
      <c r="AK783" s="2"/>
    </row>
    <row r="784" ht="15.75" customHeight="1">
      <c r="A784" s="1321"/>
      <c r="B784" s="31"/>
      <c r="C784" s="31"/>
      <c r="D784" s="2"/>
      <c r="E784" s="11"/>
      <c r="F784" s="11"/>
      <c r="G784" s="2"/>
      <c r="H784" s="2"/>
      <c r="I784" s="2"/>
      <c r="J784" s="2"/>
      <c r="K784" s="11"/>
      <c r="L784" s="11"/>
      <c r="M784" s="11"/>
      <c r="N784" s="11"/>
      <c r="O784" s="2"/>
      <c r="P784" s="2"/>
      <c r="Q784" s="629"/>
      <c r="R784" s="2"/>
      <c r="S784" s="2"/>
      <c r="T784" s="2"/>
      <c r="U784" s="11"/>
      <c r="V784" s="11"/>
      <c r="W784" s="2"/>
      <c r="X784" s="1322"/>
      <c r="Y784" s="2"/>
      <c r="Z784" s="2"/>
      <c r="AA784" s="2"/>
      <c r="AB784" s="2"/>
      <c r="AC784" s="2"/>
      <c r="AD784" s="2"/>
      <c r="AE784" s="2"/>
      <c r="AF784" s="2"/>
      <c r="AG784" s="2"/>
      <c r="AH784" s="2"/>
      <c r="AI784" s="2"/>
      <c r="AJ784" s="2"/>
      <c r="AK784" s="2"/>
    </row>
    <row r="785" ht="15.75" customHeight="1">
      <c r="A785" s="1321"/>
      <c r="B785" s="31"/>
      <c r="C785" s="31"/>
      <c r="D785" s="2"/>
      <c r="E785" s="11"/>
      <c r="F785" s="11"/>
      <c r="G785" s="2"/>
      <c r="H785" s="2"/>
      <c r="I785" s="2"/>
      <c r="J785" s="2"/>
      <c r="K785" s="11"/>
      <c r="L785" s="11"/>
      <c r="M785" s="11"/>
      <c r="N785" s="11"/>
      <c r="O785" s="2"/>
      <c r="P785" s="2"/>
      <c r="Q785" s="629"/>
      <c r="R785" s="2"/>
      <c r="S785" s="2"/>
      <c r="T785" s="2"/>
      <c r="U785" s="11"/>
      <c r="V785" s="11"/>
      <c r="W785" s="2"/>
      <c r="X785" s="1322"/>
      <c r="Y785" s="2"/>
      <c r="Z785" s="2"/>
      <c r="AA785" s="2"/>
      <c r="AB785" s="2"/>
      <c r="AC785" s="2"/>
      <c r="AD785" s="2"/>
      <c r="AE785" s="2"/>
      <c r="AF785" s="2"/>
      <c r="AG785" s="2"/>
      <c r="AH785" s="2"/>
      <c r="AI785" s="2"/>
      <c r="AJ785" s="2"/>
      <c r="AK785" s="2"/>
    </row>
    <row r="786" ht="15.75" customHeight="1">
      <c r="A786" s="1321"/>
      <c r="B786" s="31"/>
      <c r="C786" s="31"/>
      <c r="D786" s="2"/>
      <c r="E786" s="11"/>
      <c r="F786" s="11"/>
      <c r="G786" s="2"/>
      <c r="H786" s="2"/>
      <c r="I786" s="2"/>
      <c r="J786" s="2"/>
      <c r="K786" s="11"/>
      <c r="L786" s="11"/>
      <c r="M786" s="11"/>
      <c r="N786" s="11"/>
      <c r="O786" s="2"/>
      <c r="P786" s="2"/>
      <c r="Q786" s="629"/>
      <c r="R786" s="2"/>
      <c r="S786" s="2"/>
      <c r="T786" s="2"/>
      <c r="U786" s="11"/>
      <c r="V786" s="11"/>
      <c r="W786" s="2"/>
      <c r="X786" s="1322"/>
      <c r="Y786" s="2"/>
      <c r="Z786" s="2"/>
      <c r="AA786" s="2"/>
      <c r="AB786" s="2"/>
      <c r="AC786" s="2"/>
      <c r="AD786" s="2"/>
      <c r="AE786" s="2"/>
      <c r="AF786" s="2"/>
      <c r="AG786" s="2"/>
      <c r="AH786" s="2"/>
      <c r="AI786" s="2"/>
      <c r="AJ786" s="2"/>
      <c r="AK786" s="2"/>
    </row>
    <row r="787" ht="15.75" customHeight="1">
      <c r="A787" s="1321"/>
      <c r="B787" s="31"/>
      <c r="C787" s="31"/>
      <c r="D787" s="2"/>
      <c r="E787" s="11"/>
      <c r="F787" s="11"/>
      <c r="G787" s="2"/>
      <c r="H787" s="2"/>
      <c r="I787" s="2"/>
      <c r="J787" s="2"/>
      <c r="K787" s="11"/>
      <c r="L787" s="11"/>
      <c r="M787" s="11"/>
      <c r="N787" s="11"/>
      <c r="O787" s="2"/>
      <c r="P787" s="2"/>
      <c r="Q787" s="629"/>
      <c r="R787" s="2"/>
      <c r="S787" s="2"/>
      <c r="T787" s="2"/>
      <c r="U787" s="11"/>
      <c r="V787" s="11"/>
      <c r="W787" s="2"/>
      <c r="X787" s="1322"/>
      <c r="Y787" s="2"/>
      <c r="Z787" s="2"/>
      <c r="AA787" s="2"/>
      <c r="AB787" s="2"/>
      <c r="AC787" s="2"/>
      <c r="AD787" s="2"/>
      <c r="AE787" s="2"/>
      <c r="AF787" s="2"/>
      <c r="AG787" s="2"/>
      <c r="AH787" s="2"/>
      <c r="AI787" s="2"/>
      <c r="AJ787" s="2"/>
      <c r="AK787" s="2"/>
    </row>
    <row r="788" ht="15.75" customHeight="1">
      <c r="A788" s="1321"/>
      <c r="B788" s="31"/>
      <c r="C788" s="31"/>
      <c r="D788" s="2"/>
      <c r="E788" s="11"/>
      <c r="F788" s="11"/>
      <c r="G788" s="2"/>
      <c r="H788" s="2"/>
      <c r="I788" s="2"/>
      <c r="J788" s="2"/>
      <c r="K788" s="11"/>
      <c r="L788" s="11"/>
      <c r="M788" s="11"/>
      <c r="N788" s="11"/>
      <c r="O788" s="2"/>
      <c r="P788" s="2"/>
      <c r="Q788" s="629"/>
      <c r="R788" s="2"/>
      <c r="S788" s="2"/>
      <c r="T788" s="2"/>
      <c r="U788" s="11"/>
      <c r="V788" s="11"/>
      <c r="W788" s="2"/>
      <c r="X788" s="1322"/>
      <c r="Y788" s="2"/>
      <c r="Z788" s="2"/>
      <c r="AA788" s="2"/>
      <c r="AB788" s="2"/>
      <c r="AC788" s="2"/>
      <c r="AD788" s="2"/>
      <c r="AE788" s="2"/>
      <c r="AF788" s="2"/>
      <c r="AG788" s="2"/>
      <c r="AH788" s="2"/>
      <c r="AI788" s="2"/>
      <c r="AJ788" s="2"/>
      <c r="AK788" s="2"/>
    </row>
    <row r="789" ht="15.75" customHeight="1">
      <c r="A789" s="1321"/>
      <c r="B789" s="31"/>
      <c r="C789" s="31"/>
      <c r="D789" s="2"/>
      <c r="E789" s="11"/>
      <c r="F789" s="11"/>
      <c r="G789" s="2"/>
      <c r="H789" s="2"/>
      <c r="I789" s="2"/>
      <c r="J789" s="2"/>
      <c r="K789" s="11"/>
      <c r="L789" s="11"/>
      <c r="M789" s="11"/>
      <c r="N789" s="11"/>
      <c r="O789" s="2"/>
      <c r="P789" s="2"/>
      <c r="Q789" s="629"/>
      <c r="R789" s="2"/>
      <c r="S789" s="2"/>
      <c r="T789" s="2"/>
      <c r="U789" s="11"/>
      <c r="V789" s="11"/>
      <c r="W789" s="2"/>
      <c r="X789" s="1322"/>
      <c r="Y789" s="2"/>
      <c r="Z789" s="2"/>
      <c r="AA789" s="2"/>
      <c r="AB789" s="2"/>
      <c r="AC789" s="2"/>
      <c r="AD789" s="2"/>
      <c r="AE789" s="2"/>
      <c r="AF789" s="2"/>
      <c r="AG789" s="2"/>
      <c r="AH789" s="2"/>
      <c r="AI789" s="2"/>
      <c r="AJ789" s="2"/>
      <c r="AK789" s="2"/>
    </row>
    <row r="790" ht="15.75" customHeight="1">
      <c r="A790" s="1321"/>
      <c r="B790" s="31"/>
      <c r="C790" s="31"/>
      <c r="D790" s="2"/>
      <c r="E790" s="11"/>
      <c r="F790" s="11"/>
      <c r="G790" s="2"/>
      <c r="H790" s="2"/>
      <c r="I790" s="2"/>
      <c r="J790" s="2"/>
      <c r="K790" s="11"/>
      <c r="L790" s="11"/>
      <c r="M790" s="11"/>
      <c r="N790" s="11"/>
      <c r="O790" s="2"/>
      <c r="P790" s="2"/>
      <c r="Q790" s="629"/>
      <c r="R790" s="2"/>
      <c r="S790" s="2"/>
      <c r="T790" s="2"/>
      <c r="U790" s="11"/>
      <c r="V790" s="11"/>
      <c r="W790" s="2"/>
      <c r="X790" s="1322"/>
      <c r="Y790" s="2"/>
      <c r="Z790" s="2"/>
      <c r="AA790" s="2"/>
      <c r="AB790" s="2"/>
      <c r="AC790" s="2"/>
      <c r="AD790" s="2"/>
      <c r="AE790" s="2"/>
      <c r="AF790" s="2"/>
      <c r="AG790" s="2"/>
      <c r="AH790" s="2"/>
      <c r="AI790" s="2"/>
      <c r="AJ790" s="2"/>
      <c r="AK790" s="2"/>
    </row>
    <row r="791" ht="15.75" customHeight="1">
      <c r="A791" s="1321"/>
      <c r="B791" s="31"/>
      <c r="C791" s="31"/>
      <c r="D791" s="2"/>
      <c r="E791" s="11"/>
      <c r="F791" s="11"/>
      <c r="G791" s="2"/>
      <c r="H791" s="2"/>
      <c r="I791" s="2"/>
      <c r="J791" s="2"/>
      <c r="K791" s="11"/>
      <c r="L791" s="11"/>
      <c r="M791" s="11"/>
      <c r="N791" s="11"/>
      <c r="O791" s="2"/>
      <c r="P791" s="2"/>
      <c r="Q791" s="629"/>
      <c r="R791" s="2"/>
      <c r="S791" s="2"/>
      <c r="T791" s="2"/>
      <c r="U791" s="11"/>
      <c r="V791" s="11"/>
      <c r="W791" s="2"/>
      <c r="X791" s="1322"/>
      <c r="Y791" s="2"/>
      <c r="Z791" s="2"/>
      <c r="AA791" s="2"/>
      <c r="AB791" s="2"/>
      <c r="AC791" s="2"/>
      <c r="AD791" s="2"/>
      <c r="AE791" s="2"/>
      <c r="AF791" s="2"/>
      <c r="AG791" s="2"/>
      <c r="AH791" s="2"/>
      <c r="AI791" s="2"/>
      <c r="AJ791" s="2"/>
      <c r="AK791" s="2"/>
    </row>
    <row r="792" ht="15.75" customHeight="1">
      <c r="A792" s="1321"/>
      <c r="B792" s="31"/>
      <c r="C792" s="31"/>
      <c r="D792" s="2"/>
      <c r="E792" s="11"/>
      <c r="F792" s="11"/>
      <c r="G792" s="2"/>
      <c r="H792" s="2"/>
      <c r="I792" s="2"/>
      <c r="J792" s="2"/>
      <c r="K792" s="11"/>
      <c r="L792" s="11"/>
      <c r="M792" s="11"/>
      <c r="N792" s="11"/>
      <c r="O792" s="2"/>
      <c r="P792" s="2"/>
      <c r="Q792" s="629"/>
      <c r="R792" s="2"/>
      <c r="S792" s="2"/>
      <c r="T792" s="2"/>
      <c r="U792" s="11"/>
      <c r="V792" s="11"/>
      <c r="W792" s="2"/>
      <c r="X792" s="1322"/>
      <c r="Y792" s="2"/>
      <c r="Z792" s="2"/>
      <c r="AA792" s="2"/>
      <c r="AB792" s="2"/>
      <c r="AC792" s="2"/>
      <c r="AD792" s="2"/>
      <c r="AE792" s="2"/>
      <c r="AF792" s="2"/>
      <c r="AG792" s="2"/>
      <c r="AH792" s="2"/>
      <c r="AI792" s="2"/>
      <c r="AJ792" s="2"/>
      <c r="AK792" s="2"/>
    </row>
    <row r="793" ht="15.75" customHeight="1">
      <c r="A793" s="1321"/>
      <c r="B793" s="31"/>
      <c r="C793" s="31"/>
      <c r="D793" s="2"/>
      <c r="E793" s="11"/>
      <c r="F793" s="11"/>
      <c r="G793" s="2"/>
      <c r="H793" s="2"/>
      <c r="I793" s="2"/>
      <c r="J793" s="2"/>
      <c r="K793" s="11"/>
      <c r="L793" s="11"/>
      <c r="M793" s="11"/>
      <c r="N793" s="11"/>
      <c r="O793" s="2"/>
      <c r="P793" s="2"/>
      <c r="Q793" s="629"/>
      <c r="R793" s="2"/>
      <c r="S793" s="2"/>
      <c r="T793" s="2"/>
      <c r="U793" s="11"/>
      <c r="V793" s="11"/>
      <c r="W793" s="2"/>
      <c r="X793" s="1322"/>
      <c r="Y793" s="2"/>
      <c r="Z793" s="2"/>
      <c r="AA793" s="2"/>
      <c r="AB793" s="2"/>
      <c r="AC793" s="2"/>
      <c r="AD793" s="2"/>
      <c r="AE793" s="2"/>
      <c r="AF793" s="2"/>
      <c r="AG793" s="2"/>
      <c r="AH793" s="2"/>
      <c r="AI793" s="2"/>
      <c r="AJ793" s="2"/>
      <c r="AK793" s="2"/>
    </row>
    <row r="794" ht="15.75" customHeight="1">
      <c r="A794" s="1321"/>
      <c r="B794" s="31"/>
      <c r="C794" s="31"/>
      <c r="D794" s="2"/>
      <c r="E794" s="11"/>
      <c r="F794" s="11"/>
      <c r="G794" s="2"/>
      <c r="H794" s="2"/>
      <c r="I794" s="2"/>
      <c r="J794" s="2"/>
      <c r="K794" s="11"/>
      <c r="L794" s="11"/>
      <c r="M794" s="11"/>
      <c r="N794" s="11"/>
      <c r="O794" s="2"/>
      <c r="P794" s="2"/>
      <c r="Q794" s="629"/>
      <c r="R794" s="2"/>
      <c r="S794" s="2"/>
      <c r="T794" s="2"/>
      <c r="U794" s="11"/>
      <c r="V794" s="11"/>
      <c r="W794" s="2"/>
      <c r="X794" s="1322"/>
      <c r="Y794" s="2"/>
      <c r="Z794" s="2"/>
      <c r="AA794" s="2"/>
      <c r="AB794" s="2"/>
      <c r="AC794" s="2"/>
      <c r="AD794" s="2"/>
      <c r="AE794" s="2"/>
      <c r="AF794" s="2"/>
      <c r="AG794" s="2"/>
      <c r="AH794" s="2"/>
      <c r="AI794" s="2"/>
      <c r="AJ794" s="2"/>
      <c r="AK794" s="2"/>
    </row>
    <row r="795" ht="15.75" customHeight="1">
      <c r="A795" s="1321"/>
      <c r="B795" s="31"/>
      <c r="C795" s="31"/>
      <c r="D795" s="2"/>
      <c r="E795" s="11"/>
      <c r="F795" s="11"/>
      <c r="G795" s="2"/>
      <c r="H795" s="2"/>
      <c r="I795" s="2"/>
      <c r="J795" s="2"/>
      <c r="K795" s="11"/>
      <c r="L795" s="11"/>
      <c r="M795" s="11"/>
      <c r="N795" s="11"/>
      <c r="O795" s="2"/>
      <c r="P795" s="2"/>
      <c r="Q795" s="629"/>
      <c r="R795" s="2"/>
      <c r="S795" s="2"/>
      <c r="T795" s="2"/>
      <c r="U795" s="11"/>
      <c r="V795" s="11"/>
      <c r="W795" s="2"/>
      <c r="X795" s="1322"/>
      <c r="Y795" s="2"/>
      <c r="Z795" s="2"/>
      <c r="AA795" s="2"/>
      <c r="AB795" s="2"/>
      <c r="AC795" s="2"/>
      <c r="AD795" s="2"/>
      <c r="AE795" s="2"/>
      <c r="AF795" s="2"/>
      <c r="AG795" s="2"/>
      <c r="AH795" s="2"/>
      <c r="AI795" s="2"/>
      <c r="AJ795" s="2"/>
      <c r="AK795" s="2"/>
    </row>
    <row r="796" ht="15.75" customHeight="1">
      <c r="A796" s="1321"/>
      <c r="B796" s="31"/>
      <c r="C796" s="31"/>
      <c r="D796" s="2"/>
      <c r="E796" s="11"/>
      <c r="F796" s="11"/>
      <c r="G796" s="2"/>
      <c r="H796" s="2"/>
      <c r="I796" s="2"/>
      <c r="J796" s="2"/>
      <c r="K796" s="11"/>
      <c r="L796" s="11"/>
      <c r="M796" s="11"/>
      <c r="N796" s="11"/>
      <c r="O796" s="2"/>
      <c r="P796" s="2"/>
      <c r="Q796" s="629"/>
      <c r="R796" s="2"/>
      <c r="S796" s="2"/>
      <c r="T796" s="2"/>
      <c r="U796" s="11"/>
      <c r="V796" s="11"/>
      <c r="W796" s="2"/>
      <c r="X796" s="1322"/>
      <c r="Y796" s="2"/>
      <c r="Z796" s="2"/>
      <c r="AA796" s="2"/>
      <c r="AB796" s="2"/>
      <c r="AC796" s="2"/>
      <c r="AD796" s="2"/>
      <c r="AE796" s="2"/>
      <c r="AF796" s="2"/>
      <c r="AG796" s="2"/>
      <c r="AH796" s="2"/>
      <c r="AI796" s="2"/>
      <c r="AJ796" s="2"/>
      <c r="AK796" s="2"/>
    </row>
    <row r="797" ht="15.75" customHeight="1">
      <c r="A797" s="1321"/>
      <c r="B797" s="31"/>
      <c r="C797" s="31"/>
      <c r="D797" s="2"/>
      <c r="E797" s="11"/>
      <c r="F797" s="11"/>
      <c r="G797" s="2"/>
      <c r="H797" s="2"/>
      <c r="I797" s="2"/>
      <c r="J797" s="2"/>
      <c r="K797" s="11"/>
      <c r="L797" s="11"/>
      <c r="M797" s="11"/>
      <c r="N797" s="11"/>
      <c r="O797" s="2"/>
      <c r="P797" s="2"/>
      <c r="Q797" s="629"/>
      <c r="R797" s="2"/>
      <c r="S797" s="2"/>
      <c r="T797" s="2"/>
      <c r="U797" s="11"/>
      <c r="V797" s="11"/>
      <c r="W797" s="2"/>
      <c r="X797" s="1322"/>
      <c r="Y797" s="2"/>
      <c r="Z797" s="2"/>
      <c r="AA797" s="2"/>
      <c r="AB797" s="2"/>
      <c r="AC797" s="2"/>
      <c r="AD797" s="2"/>
      <c r="AE797" s="2"/>
      <c r="AF797" s="2"/>
      <c r="AG797" s="2"/>
      <c r="AH797" s="2"/>
      <c r="AI797" s="2"/>
      <c r="AJ797" s="2"/>
      <c r="AK797" s="2"/>
    </row>
    <row r="798" ht="15.75" customHeight="1">
      <c r="A798" s="1321"/>
      <c r="B798" s="31"/>
      <c r="C798" s="31"/>
      <c r="D798" s="2"/>
      <c r="E798" s="11"/>
      <c r="F798" s="11"/>
      <c r="G798" s="2"/>
      <c r="H798" s="2"/>
      <c r="I798" s="2"/>
      <c r="J798" s="2"/>
      <c r="K798" s="11"/>
      <c r="L798" s="11"/>
      <c r="M798" s="11"/>
      <c r="N798" s="11"/>
      <c r="O798" s="2"/>
      <c r="P798" s="2"/>
      <c r="Q798" s="629"/>
      <c r="R798" s="2"/>
      <c r="S798" s="2"/>
      <c r="T798" s="2"/>
      <c r="U798" s="11"/>
      <c r="V798" s="11"/>
      <c r="W798" s="2"/>
      <c r="X798" s="1322"/>
      <c r="Y798" s="2"/>
      <c r="Z798" s="2"/>
      <c r="AA798" s="2"/>
      <c r="AB798" s="2"/>
      <c r="AC798" s="2"/>
      <c r="AD798" s="2"/>
      <c r="AE798" s="2"/>
      <c r="AF798" s="2"/>
      <c r="AG798" s="2"/>
      <c r="AH798" s="2"/>
      <c r="AI798" s="2"/>
      <c r="AJ798" s="2"/>
      <c r="AK798" s="2"/>
    </row>
    <row r="799" ht="15.75" customHeight="1">
      <c r="A799" s="1321"/>
      <c r="B799" s="31"/>
      <c r="C799" s="31"/>
      <c r="D799" s="2"/>
      <c r="E799" s="11"/>
      <c r="F799" s="11"/>
      <c r="G799" s="2"/>
      <c r="H799" s="2"/>
      <c r="I799" s="2"/>
      <c r="J799" s="2"/>
      <c r="K799" s="11"/>
      <c r="L799" s="11"/>
      <c r="M799" s="11"/>
      <c r="N799" s="11"/>
      <c r="O799" s="2"/>
      <c r="P799" s="2"/>
      <c r="Q799" s="629"/>
      <c r="R799" s="2"/>
      <c r="S799" s="2"/>
      <c r="T799" s="2"/>
      <c r="U799" s="11"/>
      <c r="V799" s="11"/>
      <c r="W799" s="2"/>
      <c r="X799" s="1322"/>
      <c r="Y799" s="2"/>
      <c r="Z799" s="2"/>
      <c r="AA799" s="2"/>
      <c r="AB799" s="2"/>
      <c r="AC799" s="2"/>
      <c r="AD799" s="2"/>
      <c r="AE799" s="2"/>
      <c r="AF799" s="2"/>
      <c r="AG799" s="2"/>
      <c r="AH799" s="2"/>
      <c r="AI799" s="2"/>
      <c r="AJ799" s="2"/>
      <c r="AK799" s="2"/>
    </row>
    <row r="800" ht="15.75" customHeight="1">
      <c r="A800" s="1321"/>
      <c r="B800" s="31"/>
      <c r="C800" s="31"/>
      <c r="D800" s="2"/>
      <c r="E800" s="11"/>
      <c r="F800" s="11"/>
      <c r="G800" s="2"/>
      <c r="H800" s="2"/>
      <c r="I800" s="2"/>
      <c r="J800" s="2"/>
      <c r="K800" s="11"/>
      <c r="L800" s="11"/>
      <c r="M800" s="11"/>
      <c r="N800" s="11"/>
      <c r="O800" s="2"/>
      <c r="P800" s="2"/>
      <c r="Q800" s="629"/>
      <c r="R800" s="2"/>
      <c r="S800" s="2"/>
      <c r="T800" s="2"/>
      <c r="U800" s="11"/>
      <c r="V800" s="11"/>
      <c r="W800" s="2"/>
      <c r="X800" s="1322"/>
      <c r="Y800" s="2"/>
      <c r="Z800" s="2"/>
      <c r="AA800" s="2"/>
      <c r="AB800" s="2"/>
      <c r="AC800" s="2"/>
      <c r="AD800" s="2"/>
      <c r="AE800" s="2"/>
      <c r="AF800" s="2"/>
      <c r="AG800" s="2"/>
      <c r="AH800" s="2"/>
      <c r="AI800" s="2"/>
      <c r="AJ800" s="2"/>
      <c r="AK800" s="2"/>
    </row>
    <row r="801" ht="15.75" customHeight="1">
      <c r="A801" s="1321"/>
      <c r="B801" s="31"/>
      <c r="C801" s="31"/>
      <c r="D801" s="2"/>
      <c r="E801" s="11"/>
      <c r="F801" s="11"/>
      <c r="G801" s="2"/>
      <c r="H801" s="2"/>
      <c r="I801" s="2"/>
      <c r="J801" s="2"/>
      <c r="K801" s="11"/>
      <c r="L801" s="11"/>
      <c r="M801" s="11"/>
      <c r="N801" s="11"/>
      <c r="O801" s="2"/>
      <c r="P801" s="2"/>
      <c r="Q801" s="629"/>
      <c r="R801" s="2"/>
      <c r="S801" s="2"/>
      <c r="T801" s="2"/>
      <c r="U801" s="11"/>
      <c r="V801" s="11"/>
      <c r="W801" s="2"/>
      <c r="X801" s="1322"/>
      <c r="Y801" s="2"/>
      <c r="Z801" s="2"/>
      <c r="AA801" s="2"/>
      <c r="AB801" s="2"/>
      <c r="AC801" s="2"/>
      <c r="AD801" s="2"/>
      <c r="AE801" s="2"/>
      <c r="AF801" s="2"/>
      <c r="AG801" s="2"/>
      <c r="AH801" s="2"/>
      <c r="AI801" s="2"/>
      <c r="AJ801" s="2"/>
      <c r="AK801" s="2"/>
    </row>
    <row r="802" ht="15.75" customHeight="1">
      <c r="A802" s="1321"/>
      <c r="B802" s="31"/>
      <c r="C802" s="31"/>
      <c r="D802" s="2"/>
      <c r="E802" s="11"/>
      <c r="F802" s="11"/>
      <c r="G802" s="2"/>
      <c r="H802" s="2"/>
      <c r="I802" s="2"/>
      <c r="J802" s="2"/>
      <c r="K802" s="11"/>
      <c r="L802" s="11"/>
      <c r="M802" s="11"/>
      <c r="N802" s="11"/>
      <c r="O802" s="2"/>
      <c r="P802" s="2"/>
      <c r="Q802" s="629"/>
      <c r="R802" s="2"/>
      <c r="S802" s="2"/>
      <c r="T802" s="2"/>
      <c r="U802" s="11"/>
      <c r="V802" s="11"/>
      <c r="W802" s="2"/>
      <c r="X802" s="1322"/>
      <c r="Y802" s="2"/>
      <c r="Z802" s="2"/>
      <c r="AA802" s="2"/>
      <c r="AB802" s="2"/>
      <c r="AC802" s="2"/>
      <c r="AD802" s="2"/>
      <c r="AE802" s="2"/>
      <c r="AF802" s="2"/>
      <c r="AG802" s="2"/>
      <c r="AH802" s="2"/>
      <c r="AI802" s="2"/>
      <c r="AJ802" s="2"/>
      <c r="AK802" s="2"/>
    </row>
    <row r="803" ht="15.75" customHeight="1">
      <c r="A803" s="1321"/>
      <c r="B803" s="31"/>
      <c r="C803" s="31"/>
      <c r="D803" s="2"/>
      <c r="E803" s="11"/>
      <c r="F803" s="11"/>
      <c r="G803" s="2"/>
      <c r="H803" s="2"/>
      <c r="I803" s="2"/>
      <c r="J803" s="2"/>
      <c r="K803" s="11"/>
      <c r="L803" s="11"/>
      <c r="M803" s="11"/>
      <c r="N803" s="11"/>
      <c r="O803" s="2"/>
      <c r="P803" s="2"/>
      <c r="Q803" s="629"/>
      <c r="R803" s="2"/>
      <c r="S803" s="2"/>
      <c r="T803" s="2"/>
      <c r="U803" s="11"/>
      <c r="V803" s="11"/>
      <c r="W803" s="2"/>
      <c r="X803" s="1322"/>
      <c r="Y803" s="2"/>
      <c r="Z803" s="2"/>
      <c r="AA803" s="2"/>
      <c r="AB803" s="2"/>
      <c r="AC803" s="2"/>
      <c r="AD803" s="2"/>
      <c r="AE803" s="2"/>
      <c r="AF803" s="2"/>
      <c r="AG803" s="2"/>
      <c r="AH803" s="2"/>
      <c r="AI803" s="2"/>
      <c r="AJ803" s="2"/>
      <c r="AK803" s="2"/>
    </row>
    <row r="804" ht="15.75" customHeight="1">
      <c r="A804" s="1321"/>
      <c r="B804" s="31"/>
      <c r="C804" s="31"/>
      <c r="D804" s="2"/>
      <c r="E804" s="11"/>
      <c r="F804" s="11"/>
      <c r="G804" s="2"/>
      <c r="H804" s="2"/>
      <c r="I804" s="2"/>
      <c r="J804" s="2"/>
      <c r="K804" s="11"/>
      <c r="L804" s="11"/>
      <c r="M804" s="11"/>
      <c r="N804" s="11"/>
      <c r="O804" s="2"/>
      <c r="P804" s="2"/>
      <c r="Q804" s="629"/>
      <c r="R804" s="2"/>
      <c r="S804" s="2"/>
      <c r="T804" s="2"/>
      <c r="U804" s="11"/>
      <c r="V804" s="11"/>
      <c r="W804" s="2"/>
      <c r="X804" s="1322"/>
      <c r="Y804" s="2"/>
      <c r="Z804" s="2"/>
      <c r="AA804" s="2"/>
      <c r="AB804" s="2"/>
      <c r="AC804" s="2"/>
      <c r="AD804" s="2"/>
      <c r="AE804" s="2"/>
      <c r="AF804" s="2"/>
      <c r="AG804" s="2"/>
      <c r="AH804" s="2"/>
      <c r="AI804" s="2"/>
      <c r="AJ804" s="2"/>
      <c r="AK804" s="2"/>
    </row>
    <row r="805" ht="15.75" customHeight="1">
      <c r="A805" s="1321"/>
      <c r="B805" s="31"/>
      <c r="C805" s="31"/>
      <c r="D805" s="2"/>
      <c r="E805" s="11"/>
      <c r="F805" s="11"/>
      <c r="G805" s="2"/>
      <c r="H805" s="2"/>
      <c r="I805" s="2"/>
      <c r="J805" s="2"/>
      <c r="K805" s="11"/>
      <c r="L805" s="11"/>
      <c r="M805" s="11"/>
      <c r="N805" s="11"/>
      <c r="O805" s="2"/>
      <c r="P805" s="2"/>
      <c r="Q805" s="629"/>
      <c r="R805" s="2"/>
      <c r="S805" s="2"/>
      <c r="T805" s="2"/>
      <c r="U805" s="11"/>
      <c r="V805" s="11"/>
      <c r="W805" s="2"/>
      <c r="X805" s="1322"/>
      <c r="Y805" s="2"/>
      <c r="Z805" s="2"/>
      <c r="AA805" s="2"/>
      <c r="AB805" s="2"/>
      <c r="AC805" s="2"/>
      <c r="AD805" s="2"/>
      <c r="AE805" s="2"/>
      <c r="AF805" s="2"/>
      <c r="AG805" s="2"/>
      <c r="AH805" s="2"/>
      <c r="AI805" s="2"/>
      <c r="AJ805" s="2"/>
      <c r="AK805" s="2"/>
    </row>
    <row r="806" ht="15.75" customHeight="1">
      <c r="A806" s="1321"/>
      <c r="B806" s="31"/>
      <c r="C806" s="31"/>
      <c r="D806" s="2"/>
      <c r="E806" s="11"/>
      <c r="F806" s="11"/>
      <c r="G806" s="2"/>
      <c r="H806" s="2"/>
      <c r="I806" s="2"/>
      <c r="J806" s="2"/>
      <c r="K806" s="11"/>
      <c r="L806" s="11"/>
      <c r="M806" s="11"/>
      <c r="N806" s="11"/>
      <c r="O806" s="2"/>
      <c r="P806" s="2"/>
      <c r="Q806" s="629"/>
      <c r="R806" s="2"/>
      <c r="S806" s="2"/>
      <c r="T806" s="2"/>
      <c r="U806" s="11"/>
      <c r="V806" s="11"/>
      <c r="W806" s="2"/>
      <c r="X806" s="1322"/>
      <c r="Y806" s="2"/>
      <c r="Z806" s="2"/>
      <c r="AA806" s="2"/>
      <c r="AB806" s="2"/>
      <c r="AC806" s="2"/>
      <c r="AD806" s="2"/>
      <c r="AE806" s="2"/>
      <c r="AF806" s="2"/>
      <c r="AG806" s="2"/>
      <c r="AH806" s="2"/>
      <c r="AI806" s="2"/>
      <c r="AJ806" s="2"/>
      <c r="AK806" s="2"/>
    </row>
    <row r="807" ht="15.75" customHeight="1">
      <c r="A807" s="1321"/>
      <c r="B807" s="31"/>
      <c r="C807" s="31"/>
      <c r="D807" s="2"/>
      <c r="E807" s="11"/>
      <c r="F807" s="11"/>
      <c r="G807" s="2"/>
      <c r="H807" s="2"/>
      <c r="I807" s="2"/>
      <c r="J807" s="2"/>
      <c r="K807" s="11"/>
      <c r="L807" s="11"/>
      <c r="M807" s="11"/>
      <c r="N807" s="11"/>
      <c r="O807" s="2"/>
      <c r="P807" s="2"/>
      <c r="Q807" s="629"/>
      <c r="R807" s="2"/>
      <c r="S807" s="2"/>
      <c r="T807" s="2"/>
      <c r="U807" s="11"/>
      <c r="V807" s="11"/>
      <c r="W807" s="2"/>
      <c r="X807" s="1322"/>
      <c r="Y807" s="2"/>
      <c r="Z807" s="2"/>
      <c r="AA807" s="2"/>
      <c r="AB807" s="2"/>
      <c r="AC807" s="2"/>
      <c r="AD807" s="2"/>
      <c r="AE807" s="2"/>
      <c r="AF807" s="2"/>
      <c r="AG807" s="2"/>
      <c r="AH807" s="2"/>
      <c r="AI807" s="2"/>
      <c r="AJ807" s="2"/>
      <c r="AK807" s="2"/>
    </row>
    <row r="808" ht="15.75" customHeight="1">
      <c r="A808" s="1321"/>
      <c r="B808" s="31"/>
      <c r="C808" s="31"/>
      <c r="D808" s="2"/>
      <c r="E808" s="11"/>
      <c r="F808" s="11"/>
      <c r="G808" s="2"/>
      <c r="H808" s="2"/>
      <c r="I808" s="2"/>
      <c r="J808" s="2"/>
      <c r="K808" s="11"/>
      <c r="L808" s="11"/>
      <c r="M808" s="11"/>
      <c r="N808" s="11"/>
      <c r="O808" s="2"/>
      <c r="P808" s="2"/>
      <c r="Q808" s="629"/>
      <c r="R808" s="2"/>
      <c r="S808" s="2"/>
      <c r="T808" s="2"/>
      <c r="U808" s="11"/>
      <c r="V808" s="11"/>
      <c r="W808" s="2"/>
      <c r="X808" s="1322"/>
      <c r="Y808" s="2"/>
      <c r="Z808" s="2"/>
      <c r="AA808" s="2"/>
      <c r="AB808" s="2"/>
      <c r="AC808" s="2"/>
      <c r="AD808" s="2"/>
      <c r="AE808" s="2"/>
      <c r="AF808" s="2"/>
      <c r="AG808" s="2"/>
      <c r="AH808" s="2"/>
      <c r="AI808" s="2"/>
      <c r="AJ808" s="2"/>
      <c r="AK808" s="2"/>
    </row>
    <row r="809" ht="15.75" customHeight="1">
      <c r="A809" s="1321"/>
      <c r="B809" s="31"/>
      <c r="C809" s="31"/>
      <c r="D809" s="2"/>
      <c r="E809" s="11"/>
      <c r="F809" s="11"/>
      <c r="G809" s="2"/>
      <c r="H809" s="2"/>
      <c r="I809" s="2"/>
      <c r="J809" s="2"/>
      <c r="K809" s="11"/>
      <c r="L809" s="11"/>
      <c r="M809" s="11"/>
      <c r="N809" s="11"/>
      <c r="O809" s="2"/>
      <c r="P809" s="2"/>
      <c r="Q809" s="629"/>
      <c r="R809" s="2"/>
      <c r="S809" s="2"/>
      <c r="T809" s="2"/>
      <c r="U809" s="11"/>
      <c r="V809" s="11"/>
      <c r="W809" s="2"/>
      <c r="X809" s="1322"/>
      <c r="Y809" s="2"/>
      <c r="Z809" s="2"/>
      <c r="AA809" s="2"/>
      <c r="AB809" s="2"/>
      <c r="AC809" s="2"/>
      <c r="AD809" s="2"/>
      <c r="AE809" s="2"/>
      <c r="AF809" s="2"/>
      <c r="AG809" s="2"/>
      <c r="AH809" s="2"/>
      <c r="AI809" s="2"/>
      <c r="AJ809" s="2"/>
      <c r="AK809" s="2"/>
    </row>
    <row r="810" ht="15.75" customHeight="1">
      <c r="A810" s="1321"/>
      <c r="B810" s="31"/>
      <c r="C810" s="31"/>
      <c r="D810" s="2"/>
      <c r="E810" s="11"/>
      <c r="F810" s="11"/>
      <c r="G810" s="2"/>
      <c r="H810" s="2"/>
      <c r="I810" s="2"/>
      <c r="J810" s="2"/>
      <c r="K810" s="11"/>
      <c r="L810" s="11"/>
      <c r="M810" s="11"/>
      <c r="N810" s="11"/>
      <c r="O810" s="2"/>
      <c r="P810" s="2"/>
      <c r="Q810" s="629"/>
      <c r="R810" s="2"/>
      <c r="S810" s="2"/>
      <c r="T810" s="2"/>
      <c r="U810" s="11"/>
      <c r="V810" s="11"/>
      <c r="W810" s="2"/>
      <c r="X810" s="1322"/>
      <c r="Y810" s="2"/>
      <c r="Z810" s="2"/>
      <c r="AA810" s="2"/>
      <c r="AB810" s="2"/>
      <c r="AC810" s="2"/>
      <c r="AD810" s="2"/>
      <c r="AE810" s="2"/>
      <c r="AF810" s="2"/>
      <c r="AG810" s="2"/>
      <c r="AH810" s="2"/>
      <c r="AI810" s="2"/>
      <c r="AJ810" s="2"/>
      <c r="AK810" s="2"/>
    </row>
    <row r="811" ht="15.75" customHeight="1">
      <c r="A811" s="1321"/>
      <c r="B811" s="31"/>
      <c r="C811" s="31"/>
      <c r="D811" s="2"/>
      <c r="E811" s="11"/>
      <c r="F811" s="11"/>
      <c r="G811" s="2"/>
      <c r="H811" s="2"/>
      <c r="I811" s="2"/>
      <c r="J811" s="2"/>
      <c r="K811" s="11"/>
      <c r="L811" s="11"/>
      <c r="M811" s="11"/>
      <c r="N811" s="11"/>
      <c r="O811" s="2"/>
      <c r="P811" s="2"/>
      <c r="Q811" s="629"/>
      <c r="R811" s="2"/>
      <c r="S811" s="2"/>
      <c r="T811" s="2"/>
      <c r="U811" s="11"/>
      <c r="V811" s="11"/>
      <c r="W811" s="2"/>
      <c r="X811" s="1322"/>
      <c r="Y811" s="2"/>
      <c r="Z811" s="2"/>
      <c r="AA811" s="2"/>
      <c r="AB811" s="2"/>
      <c r="AC811" s="2"/>
      <c r="AD811" s="2"/>
      <c r="AE811" s="2"/>
      <c r="AF811" s="2"/>
      <c r="AG811" s="2"/>
      <c r="AH811" s="2"/>
      <c r="AI811" s="2"/>
      <c r="AJ811" s="2"/>
      <c r="AK811" s="2"/>
    </row>
    <row r="812" ht="15.75" customHeight="1">
      <c r="A812" s="1321"/>
      <c r="B812" s="31"/>
      <c r="C812" s="31"/>
      <c r="D812" s="2"/>
      <c r="E812" s="11"/>
      <c r="F812" s="11"/>
      <c r="G812" s="2"/>
      <c r="H812" s="2"/>
      <c r="I812" s="2"/>
      <c r="J812" s="2"/>
      <c r="K812" s="11"/>
      <c r="L812" s="11"/>
      <c r="M812" s="11"/>
      <c r="N812" s="11"/>
      <c r="O812" s="2"/>
      <c r="P812" s="2"/>
      <c r="Q812" s="629"/>
      <c r="R812" s="2"/>
      <c r="S812" s="2"/>
      <c r="T812" s="2"/>
      <c r="U812" s="11"/>
      <c r="V812" s="11"/>
      <c r="W812" s="2"/>
      <c r="X812" s="1322"/>
      <c r="Y812" s="2"/>
      <c r="Z812" s="2"/>
      <c r="AA812" s="2"/>
      <c r="AB812" s="2"/>
      <c r="AC812" s="2"/>
      <c r="AD812" s="2"/>
      <c r="AE812" s="2"/>
      <c r="AF812" s="2"/>
      <c r="AG812" s="2"/>
      <c r="AH812" s="2"/>
      <c r="AI812" s="2"/>
      <c r="AJ812" s="2"/>
      <c r="AK812" s="2"/>
    </row>
    <row r="813" ht="15.75" customHeight="1">
      <c r="A813" s="1321"/>
      <c r="B813" s="31"/>
      <c r="C813" s="31"/>
      <c r="D813" s="2"/>
      <c r="E813" s="11"/>
      <c r="F813" s="11"/>
      <c r="G813" s="2"/>
      <c r="H813" s="2"/>
      <c r="I813" s="2"/>
      <c r="J813" s="2"/>
      <c r="K813" s="11"/>
      <c r="L813" s="11"/>
      <c r="M813" s="11"/>
      <c r="N813" s="11"/>
      <c r="O813" s="2"/>
      <c r="P813" s="2"/>
      <c r="Q813" s="629"/>
      <c r="R813" s="2"/>
      <c r="S813" s="2"/>
      <c r="T813" s="2"/>
      <c r="U813" s="11"/>
      <c r="V813" s="11"/>
      <c r="W813" s="2"/>
      <c r="X813" s="1322"/>
      <c r="Y813" s="2"/>
      <c r="Z813" s="2"/>
      <c r="AA813" s="2"/>
      <c r="AB813" s="2"/>
      <c r="AC813" s="2"/>
      <c r="AD813" s="2"/>
      <c r="AE813" s="2"/>
      <c r="AF813" s="2"/>
      <c r="AG813" s="2"/>
      <c r="AH813" s="2"/>
      <c r="AI813" s="2"/>
      <c r="AJ813" s="2"/>
      <c r="AK813" s="2"/>
    </row>
    <row r="814" ht="15.75" customHeight="1">
      <c r="A814" s="1321"/>
      <c r="B814" s="31"/>
      <c r="C814" s="31"/>
      <c r="D814" s="2"/>
      <c r="E814" s="11"/>
      <c r="F814" s="11"/>
      <c r="G814" s="2"/>
      <c r="H814" s="2"/>
      <c r="I814" s="2"/>
      <c r="J814" s="2"/>
      <c r="K814" s="11"/>
      <c r="L814" s="11"/>
      <c r="M814" s="11"/>
      <c r="N814" s="11"/>
      <c r="O814" s="2"/>
      <c r="P814" s="2"/>
      <c r="Q814" s="629"/>
      <c r="R814" s="2"/>
      <c r="S814" s="2"/>
      <c r="T814" s="2"/>
      <c r="U814" s="11"/>
      <c r="V814" s="11"/>
      <c r="W814" s="2"/>
      <c r="X814" s="1322"/>
      <c r="Y814" s="2"/>
      <c r="Z814" s="2"/>
      <c r="AA814" s="2"/>
      <c r="AB814" s="2"/>
      <c r="AC814" s="2"/>
      <c r="AD814" s="2"/>
      <c r="AE814" s="2"/>
      <c r="AF814" s="2"/>
      <c r="AG814" s="2"/>
      <c r="AH814" s="2"/>
      <c r="AI814" s="2"/>
      <c r="AJ814" s="2"/>
      <c r="AK814" s="2"/>
    </row>
    <row r="815" ht="15.75" customHeight="1">
      <c r="A815" s="1321"/>
      <c r="B815" s="31"/>
      <c r="C815" s="31"/>
      <c r="D815" s="2"/>
      <c r="E815" s="11"/>
      <c r="F815" s="11"/>
      <c r="G815" s="2"/>
      <c r="H815" s="2"/>
      <c r="I815" s="2"/>
      <c r="J815" s="2"/>
      <c r="K815" s="11"/>
      <c r="L815" s="11"/>
      <c r="M815" s="11"/>
      <c r="N815" s="11"/>
      <c r="O815" s="2"/>
      <c r="P815" s="2"/>
      <c r="Q815" s="629"/>
      <c r="R815" s="2"/>
      <c r="S815" s="2"/>
      <c r="T815" s="2"/>
      <c r="U815" s="11"/>
      <c r="V815" s="11"/>
      <c r="W815" s="2"/>
      <c r="X815" s="1322"/>
      <c r="Y815" s="2"/>
      <c r="Z815" s="2"/>
      <c r="AA815" s="2"/>
      <c r="AB815" s="2"/>
      <c r="AC815" s="2"/>
      <c r="AD815" s="2"/>
      <c r="AE815" s="2"/>
      <c r="AF815" s="2"/>
      <c r="AG815" s="2"/>
      <c r="AH815" s="2"/>
      <c r="AI815" s="2"/>
      <c r="AJ815" s="2"/>
      <c r="AK815" s="2"/>
    </row>
    <row r="816" ht="15.75" customHeight="1">
      <c r="A816" s="1321"/>
      <c r="B816" s="31"/>
      <c r="C816" s="31"/>
      <c r="D816" s="2"/>
      <c r="E816" s="11"/>
      <c r="F816" s="11"/>
      <c r="G816" s="2"/>
      <c r="H816" s="2"/>
      <c r="I816" s="2"/>
      <c r="J816" s="2"/>
      <c r="K816" s="11"/>
      <c r="L816" s="11"/>
      <c r="M816" s="11"/>
      <c r="N816" s="11"/>
      <c r="O816" s="2"/>
      <c r="P816" s="2"/>
      <c r="Q816" s="629"/>
      <c r="R816" s="2"/>
      <c r="S816" s="2"/>
      <c r="T816" s="2"/>
      <c r="U816" s="11"/>
      <c r="V816" s="11"/>
      <c r="W816" s="2"/>
      <c r="X816" s="1322"/>
      <c r="Y816" s="2"/>
      <c r="Z816" s="2"/>
      <c r="AA816" s="2"/>
      <c r="AB816" s="2"/>
      <c r="AC816" s="2"/>
      <c r="AD816" s="2"/>
      <c r="AE816" s="2"/>
      <c r="AF816" s="2"/>
      <c r="AG816" s="2"/>
      <c r="AH816" s="2"/>
      <c r="AI816" s="2"/>
      <c r="AJ816" s="2"/>
      <c r="AK816" s="2"/>
    </row>
    <row r="817" ht="15.75" customHeight="1">
      <c r="A817" s="1321"/>
      <c r="B817" s="31"/>
      <c r="C817" s="31"/>
      <c r="D817" s="2"/>
      <c r="E817" s="11"/>
      <c r="F817" s="11"/>
      <c r="G817" s="2"/>
      <c r="H817" s="2"/>
      <c r="I817" s="2"/>
      <c r="J817" s="2"/>
      <c r="K817" s="11"/>
      <c r="L817" s="11"/>
      <c r="M817" s="11"/>
      <c r="N817" s="11"/>
      <c r="O817" s="2"/>
      <c r="P817" s="2"/>
      <c r="Q817" s="629"/>
      <c r="R817" s="2"/>
      <c r="S817" s="2"/>
      <c r="T817" s="2"/>
      <c r="U817" s="11"/>
      <c r="V817" s="11"/>
      <c r="W817" s="2"/>
      <c r="X817" s="1322"/>
      <c r="Y817" s="2"/>
      <c r="Z817" s="2"/>
      <c r="AA817" s="2"/>
      <c r="AB817" s="2"/>
      <c r="AC817" s="2"/>
      <c r="AD817" s="2"/>
      <c r="AE817" s="2"/>
      <c r="AF817" s="2"/>
      <c r="AG817" s="2"/>
      <c r="AH817" s="2"/>
      <c r="AI817" s="2"/>
      <c r="AJ817" s="2"/>
      <c r="AK817" s="2"/>
    </row>
    <row r="818" ht="15.75" customHeight="1">
      <c r="A818" s="1321"/>
      <c r="B818" s="31"/>
      <c r="C818" s="31"/>
      <c r="D818" s="2"/>
      <c r="E818" s="11"/>
      <c r="F818" s="11"/>
      <c r="G818" s="2"/>
      <c r="H818" s="2"/>
      <c r="I818" s="2"/>
      <c r="J818" s="2"/>
      <c r="K818" s="11"/>
      <c r="L818" s="11"/>
      <c r="M818" s="11"/>
      <c r="N818" s="11"/>
      <c r="O818" s="2"/>
      <c r="P818" s="2"/>
      <c r="Q818" s="629"/>
      <c r="R818" s="2"/>
      <c r="S818" s="2"/>
      <c r="T818" s="2"/>
      <c r="U818" s="11"/>
      <c r="V818" s="11"/>
      <c r="W818" s="2"/>
      <c r="X818" s="1322"/>
      <c r="Y818" s="2"/>
      <c r="Z818" s="2"/>
      <c r="AA818" s="2"/>
      <c r="AB818" s="2"/>
      <c r="AC818" s="2"/>
      <c r="AD818" s="2"/>
      <c r="AE818" s="2"/>
      <c r="AF818" s="2"/>
      <c r="AG818" s="2"/>
      <c r="AH818" s="2"/>
      <c r="AI818" s="2"/>
      <c r="AJ818" s="2"/>
      <c r="AK818" s="2"/>
    </row>
    <row r="819" ht="15.75" customHeight="1">
      <c r="A819" s="1321"/>
      <c r="B819" s="31"/>
      <c r="C819" s="31"/>
      <c r="D819" s="2"/>
      <c r="E819" s="11"/>
      <c r="F819" s="11"/>
      <c r="G819" s="2"/>
      <c r="H819" s="2"/>
      <c r="I819" s="2"/>
      <c r="J819" s="2"/>
      <c r="K819" s="11"/>
      <c r="L819" s="11"/>
      <c r="M819" s="11"/>
      <c r="N819" s="11"/>
      <c r="O819" s="2"/>
      <c r="P819" s="2"/>
      <c r="Q819" s="629"/>
      <c r="R819" s="2"/>
      <c r="S819" s="2"/>
      <c r="T819" s="2"/>
      <c r="U819" s="11"/>
      <c r="V819" s="11"/>
      <c r="W819" s="2"/>
      <c r="X819" s="1322"/>
      <c r="Y819" s="2"/>
      <c r="Z819" s="2"/>
      <c r="AA819" s="2"/>
      <c r="AB819" s="2"/>
      <c r="AC819" s="2"/>
      <c r="AD819" s="2"/>
      <c r="AE819" s="2"/>
      <c r="AF819" s="2"/>
      <c r="AG819" s="2"/>
      <c r="AH819" s="2"/>
      <c r="AI819" s="2"/>
      <c r="AJ819" s="2"/>
      <c r="AK819" s="2"/>
    </row>
    <row r="820" ht="15.75" customHeight="1">
      <c r="A820" s="1321"/>
      <c r="B820" s="31"/>
      <c r="C820" s="31"/>
      <c r="D820" s="2"/>
      <c r="E820" s="11"/>
      <c r="F820" s="11"/>
      <c r="G820" s="2"/>
      <c r="H820" s="2"/>
      <c r="I820" s="2"/>
      <c r="J820" s="2"/>
      <c r="K820" s="11"/>
      <c r="L820" s="11"/>
      <c r="M820" s="11"/>
      <c r="N820" s="11"/>
      <c r="O820" s="2"/>
      <c r="P820" s="2"/>
      <c r="Q820" s="629"/>
      <c r="R820" s="2"/>
      <c r="S820" s="2"/>
      <c r="T820" s="2"/>
      <c r="U820" s="11"/>
      <c r="V820" s="11"/>
      <c r="W820" s="2"/>
      <c r="X820" s="1322"/>
      <c r="Y820" s="2"/>
      <c r="Z820" s="2"/>
      <c r="AA820" s="2"/>
      <c r="AB820" s="2"/>
      <c r="AC820" s="2"/>
      <c r="AD820" s="2"/>
      <c r="AE820" s="2"/>
      <c r="AF820" s="2"/>
      <c r="AG820" s="2"/>
      <c r="AH820" s="2"/>
      <c r="AI820" s="2"/>
      <c r="AJ820" s="2"/>
      <c r="AK820" s="2"/>
    </row>
    <row r="821" ht="15.75" customHeight="1">
      <c r="A821" s="1321"/>
      <c r="B821" s="31"/>
      <c r="C821" s="31"/>
      <c r="D821" s="2"/>
      <c r="E821" s="11"/>
      <c r="F821" s="11"/>
      <c r="G821" s="2"/>
      <c r="H821" s="2"/>
      <c r="I821" s="2"/>
      <c r="J821" s="2"/>
      <c r="K821" s="11"/>
      <c r="L821" s="11"/>
      <c r="M821" s="11"/>
      <c r="N821" s="11"/>
      <c r="O821" s="2"/>
      <c r="P821" s="2"/>
      <c r="Q821" s="629"/>
      <c r="R821" s="2"/>
      <c r="S821" s="2"/>
      <c r="T821" s="2"/>
      <c r="U821" s="11"/>
      <c r="V821" s="11"/>
      <c r="W821" s="2"/>
      <c r="X821" s="1322"/>
      <c r="Y821" s="2"/>
      <c r="Z821" s="2"/>
      <c r="AA821" s="2"/>
      <c r="AB821" s="2"/>
      <c r="AC821" s="2"/>
      <c r="AD821" s="2"/>
      <c r="AE821" s="2"/>
      <c r="AF821" s="2"/>
      <c r="AG821" s="2"/>
      <c r="AH821" s="2"/>
      <c r="AI821" s="2"/>
      <c r="AJ821" s="2"/>
      <c r="AK821" s="2"/>
    </row>
    <row r="822" ht="15.75" customHeight="1">
      <c r="A822" s="1321"/>
      <c r="B822" s="31"/>
      <c r="C822" s="31"/>
      <c r="D822" s="2"/>
      <c r="E822" s="11"/>
      <c r="F822" s="11"/>
      <c r="G822" s="2"/>
      <c r="H822" s="2"/>
      <c r="I822" s="2"/>
      <c r="J822" s="2"/>
      <c r="K822" s="11"/>
      <c r="L822" s="11"/>
      <c r="M822" s="11"/>
      <c r="N822" s="11"/>
      <c r="O822" s="2"/>
      <c r="P822" s="2"/>
      <c r="Q822" s="629"/>
      <c r="R822" s="2"/>
      <c r="S822" s="2"/>
      <c r="T822" s="2"/>
      <c r="U822" s="11"/>
      <c r="V822" s="11"/>
      <c r="W822" s="2"/>
      <c r="X822" s="1322"/>
      <c r="Y822" s="2"/>
      <c r="Z822" s="2"/>
      <c r="AA822" s="2"/>
      <c r="AB822" s="2"/>
      <c r="AC822" s="2"/>
      <c r="AD822" s="2"/>
      <c r="AE822" s="2"/>
      <c r="AF822" s="2"/>
      <c r="AG822" s="2"/>
      <c r="AH822" s="2"/>
      <c r="AI822" s="2"/>
      <c r="AJ822" s="2"/>
      <c r="AK822" s="2"/>
    </row>
    <row r="823" ht="15.75" customHeight="1">
      <c r="A823" s="1321"/>
      <c r="B823" s="31"/>
      <c r="C823" s="31"/>
      <c r="D823" s="2"/>
      <c r="E823" s="11"/>
      <c r="F823" s="11"/>
      <c r="G823" s="2"/>
      <c r="H823" s="2"/>
      <c r="I823" s="2"/>
      <c r="J823" s="2"/>
      <c r="K823" s="11"/>
      <c r="L823" s="11"/>
      <c r="M823" s="11"/>
      <c r="N823" s="11"/>
      <c r="O823" s="2"/>
      <c r="P823" s="2"/>
      <c r="Q823" s="629"/>
      <c r="R823" s="2"/>
      <c r="S823" s="2"/>
      <c r="T823" s="2"/>
      <c r="U823" s="11"/>
      <c r="V823" s="11"/>
      <c r="W823" s="2"/>
      <c r="X823" s="1322"/>
      <c r="Y823" s="2"/>
      <c r="Z823" s="2"/>
      <c r="AA823" s="2"/>
      <c r="AB823" s="2"/>
      <c r="AC823" s="2"/>
      <c r="AD823" s="2"/>
      <c r="AE823" s="2"/>
      <c r="AF823" s="2"/>
      <c r="AG823" s="2"/>
      <c r="AH823" s="2"/>
      <c r="AI823" s="2"/>
      <c r="AJ823" s="2"/>
      <c r="AK823" s="2"/>
    </row>
    <row r="824" ht="15.75" customHeight="1">
      <c r="A824" s="1321"/>
      <c r="B824" s="31"/>
      <c r="C824" s="31"/>
      <c r="D824" s="2"/>
      <c r="E824" s="11"/>
      <c r="F824" s="11"/>
      <c r="G824" s="2"/>
      <c r="H824" s="2"/>
      <c r="I824" s="2"/>
      <c r="J824" s="2"/>
      <c r="K824" s="11"/>
      <c r="L824" s="11"/>
      <c r="M824" s="11"/>
      <c r="N824" s="11"/>
      <c r="O824" s="2"/>
      <c r="P824" s="2"/>
      <c r="Q824" s="629"/>
      <c r="R824" s="2"/>
      <c r="S824" s="2"/>
      <c r="T824" s="2"/>
      <c r="U824" s="11"/>
      <c r="V824" s="11"/>
      <c r="W824" s="2"/>
      <c r="X824" s="1322"/>
      <c r="Y824" s="2"/>
      <c r="Z824" s="2"/>
      <c r="AA824" s="2"/>
      <c r="AB824" s="2"/>
      <c r="AC824" s="2"/>
      <c r="AD824" s="2"/>
      <c r="AE824" s="2"/>
      <c r="AF824" s="2"/>
      <c r="AG824" s="2"/>
      <c r="AH824" s="2"/>
      <c r="AI824" s="2"/>
      <c r="AJ824" s="2"/>
      <c r="AK824" s="2"/>
    </row>
    <row r="825" ht="15.75" customHeight="1">
      <c r="A825" s="1321"/>
      <c r="B825" s="31"/>
      <c r="C825" s="31"/>
      <c r="D825" s="2"/>
      <c r="E825" s="11"/>
      <c r="F825" s="11"/>
      <c r="G825" s="2"/>
      <c r="H825" s="2"/>
      <c r="I825" s="2"/>
      <c r="J825" s="2"/>
      <c r="K825" s="11"/>
      <c r="L825" s="11"/>
      <c r="M825" s="11"/>
      <c r="N825" s="11"/>
      <c r="O825" s="2"/>
      <c r="P825" s="2"/>
      <c r="Q825" s="629"/>
      <c r="R825" s="2"/>
      <c r="S825" s="2"/>
      <c r="T825" s="2"/>
      <c r="U825" s="11"/>
      <c r="V825" s="11"/>
      <c r="W825" s="2"/>
      <c r="X825" s="1322"/>
      <c r="Y825" s="2"/>
      <c r="Z825" s="2"/>
      <c r="AA825" s="2"/>
      <c r="AB825" s="2"/>
      <c r="AC825" s="2"/>
      <c r="AD825" s="2"/>
      <c r="AE825" s="2"/>
      <c r="AF825" s="2"/>
      <c r="AG825" s="2"/>
      <c r="AH825" s="2"/>
      <c r="AI825" s="2"/>
      <c r="AJ825" s="2"/>
      <c r="AK825" s="2"/>
    </row>
    <row r="826" ht="15.75" customHeight="1">
      <c r="A826" s="1321"/>
      <c r="B826" s="31"/>
      <c r="C826" s="31"/>
      <c r="D826" s="2"/>
      <c r="E826" s="11"/>
      <c r="F826" s="11"/>
      <c r="G826" s="2"/>
      <c r="H826" s="2"/>
      <c r="I826" s="2"/>
      <c r="J826" s="2"/>
      <c r="K826" s="11"/>
      <c r="L826" s="11"/>
      <c r="M826" s="11"/>
      <c r="N826" s="11"/>
      <c r="O826" s="2"/>
      <c r="P826" s="2"/>
      <c r="Q826" s="629"/>
      <c r="R826" s="2"/>
      <c r="S826" s="2"/>
      <c r="T826" s="2"/>
      <c r="U826" s="11"/>
      <c r="V826" s="11"/>
      <c r="W826" s="2"/>
      <c r="X826" s="1322"/>
      <c r="Y826" s="2"/>
      <c r="Z826" s="2"/>
      <c r="AA826" s="2"/>
      <c r="AB826" s="2"/>
      <c r="AC826" s="2"/>
      <c r="AD826" s="2"/>
      <c r="AE826" s="2"/>
      <c r="AF826" s="2"/>
      <c r="AG826" s="2"/>
      <c r="AH826" s="2"/>
      <c r="AI826" s="2"/>
      <c r="AJ826" s="2"/>
      <c r="AK826" s="2"/>
    </row>
    <row r="827" ht="15.75" customHeight="1">
      <c r="A827" s="1321"/>
      <c r="B827" s="31"/>
      <c r="C827" s="31"/>
      <c r="D827" s="2"/>
      <c r="E827" s="11"/>
      <c r="F827" s="11"/>
      <c r="G827" s="2"/>
      <c r="H827" s="2"/>
      <c r="I827" s="2"/>
      <c r="J827" s="2"/>
      <c r="K827" s="11"/>
      <c r="L827" s="11"/>
      <c r="M827" s="11"/>
      <c r="N827" s="11"/>
      <c r="O827" s="2"/>
      <c r="P827" s="2"/>
      <c r="Q827" s="629"/>
      <c r="R827" s="2"/>
      <c r="S827" s="2"/>
      <c r="T827" s="2"/>
      <c r="U827" s="11"/>
      <c r="V827" s="11"/>
      <c r="W827" s="2"/>
      <c r="X827" s="1322"/>
      <c r="Y827" s="2"/>
      <c r="Z827" s="2"/>
      <c r="AA827" s="2"/>
      <c r="AB827" s="2"/>
      <c r="AC827" s="2"/>
      <c r="AD827" s="2"/>
      <c r="AE827" s="2"/>
      <c r="AF827" s="2"/>
      <c r="AG827" s="2"/>
      <c r="AH827" s="2"/>
      <c r="AI827" s="2"/>
      <c r="AJ827" s="2"/>
      <c r="AK827" s="2"/>
    </row>
    <row r="828" ht="15.75" customHeight="1">
      <c r="A828" s="1321"/>
      <c r="B828" s="31"/>
      <c r="C828" s="31"/>
      <c r="D828" s="2"/>
      <c r="E828" s="11"/>
      <c r="F828" s="11"/>
      <c r="G828" s="2"/>
      <c r="H828" s="2"/>
      <c r="I828" s="2"/>
      <c r="J828" s="2"/>
      <c r="K828" s="11"/>
      <c r="L828" s="11"/>
      <c r="M828" s="11"/>
      <c r="N828" s="11"/>
      <c r="O828" s="2"/>
      <c r="P828" s="2"/>
      <c r="Q828" s="629"/>
      <c r="R828" s="2"/>
      <c r="S828" s="2"/>
      <c r="T828" s="2"/>
      <c r="U828" s="11"/>
      <c r="V828" s="11"/>
      <c r="W828" s="2"/>
      <c r="X828" s="1322"/>
      <c r="Y828" s="2"/>
      <c r="Z828" s="2"/>
      <c r="AA828" s="2"/>
      <c r="AB828" s="2"/>
      <c r="AC828" s="2"/>
      <c r="AD828" s="2"/>
      <c r="AE828" s="2"/>
      <c r="AF828" s="2"/>
      <c r="AG828" s="2"/>
      <c r="AH828" s="2"/>
      <c r="AI828" s="2"/>
      <c r="AJ828" s="2"/>
      <c r="AK828" s="2"/>
    </row>
    <row r="829" ht="15.75" customHeight="1">
      <c r="A829" s="1321"/>
      <c r="B829" s="31"/>
      <c r="C829" s="31"/>
      <c r="D829" s="2"/>
      <c r="E829" s="11"/>
      <c r="F829" s="11"/>
      <c r="G829" s="2"/>
      <c r="H829" s="2"/>
      <c r="I829" s="2"/>
      <c r="J829" s="2"/>
      <c r="K829" s="11"/>
      <c r="L829" s="11"/>
      <c r="M829" s="11"/>
      <c r="N829" s="11"/>
      <c r="O829" s="2"/>
      <c r="P829" s="2"/>
      <c r="Q829" s="629"/>
      <c r="R829" s="2"/>
      <c r="S829" s="2"/>
      <c r="T829" s="2"/>
      <c r="U829" s="11"/>
      <c r="V829" s="11"/>
      <c r="W829" s="2"/>
      <c r="X829" s="1322"/>
      <c r="Y829" s="2"/>
      <c r="Z829" s="2"/>
      <c r="AA829" s="2"/>
      <c r="AB829" s="2"/>
      <c r="AC829" s="2"/>
      <c r="AD829" s="2"/>
      <c r="AE829" s="2"/>
      <c r="AF829" s="2"/>
      <c r="AG829" s="2"/>
      <c r="AH829" s="2"/>
      <c r="AI829" s="2"/>
      <c r="AJ829" s="2"/>
      <c r="AK829" s="2"/>
    </row>
    <row r="830" ht="15.75" customHeight="1">
      <c r="A830" s="1321"/>
      <c r="B830" s="31"/>
      <c r="C830" s="31"/>
      <c r="D830" s="2"/>
      <c r="E830" s="11"/>
      <c r="F830" s="11"/>
      <c r="G830" s="2"/>
      <c r="H830" s="2"/>
      <c r="I830" s="2"/>
      <c r="J830" s="2"/>
      <c r="K830" s="11"/>
      <c r="L830" s="11"/>
      <c r="M830" s="11"/>
      <c r="N830" s="11"/>
      <c r="O830" s="2"/>
      <c r="P830" s="2"/>
      <c r="Q830" s="629"/>
      <c r="R830" s="2"/>
      <c r="S830" s="2"/>
      <c r="T830" s="2"/>
      <c r="U830" s="11"/>
      <c r="V830" s="11"/>
      <c r="W830" s="2"/>
      <c r="X830" s="1322"/>
      <c r="Y830" s="2"/>
      <c r="Z830" s="2"/>
      <c r="AA830" s="2"/>
      <c r="AB830" s="2"/>
      <c r="AC830" s="2"/>
      <c r="AD830" s="2"/>
      <c r="AE830" s="2"/>
      <c r="AF830" s="2"/>
      <c r="AG830" s="2"/>
      <c r="AH830" s="2"/>
      <c r="AI830" s="2"/>
      <c r="AJ830" s="2"/>
      <c r="AK830" s="2"/>
    </row>
    <row r="831" ht="15.75" customHeight="1">
      <c r="A831" s="1321"/>
      <c r="B831" s="31"/>
      <c r="C831" s="31"/>
      <c r="D831" s="2"/>
      <c r="E831" s="11"/>
      <c r="F831" s="11"/>
      <c r="G831" s="2"/>
      <c r="H831" s="2"/>
      <c r="I831" s="2"/>
      <c r="J831" s="2"/>
      <c r="K831" s="11"/>
      <c r="L831" s="11"/>
      <c r="M831" s="11"/>
      <c r="N831" s="11"/>
      <c r="O831" s="2"/>
      <c r="P831" s="2"/>
      <c r="Q831" s="629"/>
      <c r="R831" s="2"/>
      <c r="S831" s="2"/>
      <c r="T831" s="2"/>
      <c r="U831" s="11"/>
      <c r="V831" s="11"/>
      <c r="W831" s="2"/>
      <c r="X831" s="1322"/>
      <c r="Y831" s="2"/>
      <c r="Z831" s="2"/>
      <c r="AA831" s="2"/>
      <c r="AB831" s="2"/>
      <c r="AC831" s="2"/>
      <c r="AD831" s="2"/>
      <c r="AE831" s="2"/>
      <c r="AF831" s="2"/>
      <c r="AG831" s="2"/>
      <c r="AH831" s="2"/>
      <c r="AI831" s="2"/>
      <c r="AJ831" s="2"/>
      <c r="AK831" s="2"/>
    </row>
    <row r="832" ht="15.75" customHeight="1">
      <c r="A832" s="1321"/>
      <c r="B832" s="31"/>
      <c r="C832" s="31"/>
      <c r="D832" s="2"/>
      <c r="E832" s="11"/>
      <c r="F832" s="11"/>
      <c r="G832" s="2"/>
      <c r="H832" s="2"/>
      <c r="I832" s="2"/>
      <c r="J832" s="2"/>
      <c r="K832" s="11"/>
      <c r="L832" s="11"/>
      <c r="M832" s="11"/>
      <c r="N832" s="11"/>
      <c r="O832" s="2"/>
      <c r="P832" s="2"/>
      <c r="Q832" s="629"/>
      <c r="R832" s="2"/>
      <c r="S832" s="2"/>
      <c r="T832" s="2"/>
      <c r="U832" s="11"/>
      <c r="V832" s="11"/>
      <c r="W832" s="2"/>
      <c r="X832" s="1322"/>
      <c r="Y832" s="2"/>
      <c r="Z832" s="2"/>
      <c r="AA832" s="2"/>
      <c r="AB832" s="2"/>
      <c r="AC832" s="2"/>
      <c r="AD832" s="2"/>
      <c r="AE832" s="2"/>
      <c r="AF832" s="2"/>
      <c r="AG832" s="2"/>
      <c r="AH832" s="2"/>
      <c r="AI832" s="2"/>
      <c r="AJ832" s="2"/>
      <c r="AK832" s="2"/>
    </row>
    <row r="833" ht="15.75" customHeight="1">
      <c r="A833" s="1321"/>
      <c r="B833" s="31"/>
      <c r="C833" s="31"/>
      <c r="D833" s="2"/>
      <c r="E833" s="11"/>
      <c r="F833" s="11"/>
      <c r="G833" s="2"/>
      <c r="H833" s="2"/>
      <c r="I833" s="2"/>
      <c r="J833" s="2"/>
      <c r="K833" s="11"/>
      <c r="L833" s="11"/>
      <c r="M833" s="11"/>
      <c r="N833" s="11"/>
      <c r="O833" s="2"/>
      <c r="P833" s="2"/>
      <c r="Q833" s="629"/>
      <c r="R833" s="2"/>
      <c r="S833" s="2"/>
      <c r="T833" s="2"/>
      <c r="U833" s="11"/>
      <c r="V833" s="11"/>
      <c r="W833" s="2"/>
      <c r="X833" s="1322"/>
      <c r="Y833" s="2"/>
      <c r="Z833" s="2"/>
      <c r="AA833" s="2"/>
      <c r="AB833" s="2"/>
      <c r="AC833" s="2"/>
      <c r="AD833" s="2"/>
      <c r="AE833" s="2"/>
      <c r="AF833" s="2"/>
      <c r="AG833" s="2"/>
      <c r="AH833" s="2"/>
      <c r="AI833" s="2"/>
      <c r="AJ833" s="2"/>
      <c r="AK833" s="2"/>
    </row>
    <row r="834" ht="15.75" customHeight="1">
      <c r="A834" s="1321"/>
      <c r="B834" s="31"/>
      <c r="C834" s="31"/>
      <c r="D834" s="2"/>
      <c r="E834" s="11"/>
      <c r="F834" s="11"/>
      <c r="G834" s="2"/>
      <c r="H834" s="2"/>
      <c r="I834" s="2"/>
      <c r="J834" s="2"/>
      <c r="K834" s="11"/>
      <c r="L834" s="11"/>
      <c r="M834" s="11"/>
      <c r="N834" s="11"/>
      <c r="O834" s="2"/>
      <c r="P834" s="2"/>
      <c r="Q834" s="629"/>
      <c r="R834" s="2"/>
      <c r="S834" s="2"/>
      <c r="T834" s="2"/>
      <c r="U834" s="11"/>
      <c r="V834" s="11"/>
      <c r="W834" s="2"/>
      <c r="X834" s="1322"/>
      <c r="Y834" s="2"/>
      <c r="Z834" s="2"/>
      <c r="AA834" s="2"/>
      <c r="AB834" s="2"/>
      <c r="AC834" s="2"/>
      <c r="AD834" s="2"/>
      <c r="AE834" s="2"/>
      <c r="AF834" s="2"/>
      <c r="AG834" s="2"/>
      <c r="AH834" s="2"/>
      <c r="AI834" s="2"/>
      <c r="AJ834" s="2"/>
      <c r="AK834" s="2"/>
    </row>
    <row r="835" ht="15.75" customHeight="1">
      <c r="A835" s="1321"/>
      <c r="B835" s="31"/>
      <c r="C835" s="31"/>
      <c r="D835" s="2"/>
      <c r="E835" s="11"/>
      <c r="F835" s="11"/>
      <c r="G835" s="2"/>
      <c r="H835" s="2"/>
      <c r="I835" s="2"/>
      <c r="J835" s="2"/>
      <c r="K835" s="11"/>
      <c r="L835" s="11"/>
      <c r="M835" s="11"/>
      <c r="N835" s="11"/>
      <c r="O835" s="2"/>
      <c r="P835" s="2"/>
      <c r="Q835" s="629"/>
      <c r="R835" s="2"/>
      <c r="S835" s="2"/>
      <c r="T835" s="2"/>
      <c r="U835" s="11"/>
      <c r="V835" s="11"/>
      <c r="W835" s="2"/>
      <c r="X835" s="1322"/>
      <c r="Y835" s="2"/>
      <c r="Z835" s="2"/>
      <c r="AA835" s="2"/>
      <c r="AB835" s="2"/>
      <c r="AC835" s="2"/>
      <c r="AD835" s="2"/>
      <c r="AE835" s="2"/>
      <c r="AF835" s="2"/>
      <c r="AG835" s="2"/>
      <c r="AH835" s="2"/>
      <c r="AI835" s="2"/>
      <c r="AJ835" s="2"/>
      <c r="AK835" s="2"/>
    </row>
    <row r="836" ht="15.75" customHeight="1">
      <c r="A836" s="1321"/>
      <c r="B836" s="31"/>
      <c r="C836" s="31"/>
      <c r="D836" s="2"/>
      <c r="E836" s="11"/>
      <c r="F836" s="11"/>
      <c r="G836" s="2"/>
      <c r="H836" s="2"/>
      <c r="I836" s="2"/>
      <c r="J836" s="2"/>
      <c r="K836" s="11"/>
      <c r="L836" s="11"/>
      <c r="M836" s="11"/>
      <c r="N836" s="11"/>
      <c r="O836" s="2"/>
      <c r="P836" s="2"/>
      <c r="Q836" s="629"/>
      <c r="R836" s="2"/>
      <c r="S836" s="2"/>
      <c r="T836" s="2"/>
      <c r="U836" s="11"/>
      <c r="V836" s="11"/>
      <c r="W836" s="2"/>
      <c r="X836" s="1322"/>
      <c r="Y836" s="2"/>
      <c r="Z836" s="2"/>
      <c r="AA836" s="2"/>
      <c r="AB836" s="2"/>
      <c r="AC836" s="2"/>
      <c r="AD836" s="2"/>
      <c r="AE836" s="2"/>
      <c r="AF836" s="2"/>
      <c r="AG836" s="2"/>
      <c r="AH836" s="2"/>
      <c r="AI836" s="2"/>
      <c r="AJ836" s="2"/>
      <c r="AK836" s="2"/>
    </row>
    <row r="837" ht="15.75" customHeight="1">
      <c r="A837" s="1321"/>
      <c r="B837" s="31"/>
      <c r="C837" s="31"/>
      <c r="D837" s="2"/>
      <c r="E837" s="11"/>
      <c r="F837" s="11"/>
      <c r="G837" s="2"/>
      <c r="H837" s="2"/>
      <c r="I837" s="2"/>
      <c r="J837" s="2"/>
      <c r="K837" s="11"/>
      <c r="L837" s="11"/>
      <c r="M837" s="11"/>
      <c r="N837" s="11"/>
      <c r="O837" s="2"/>
      <c r="P837" s="2"/>
      <c r="Q837" s="629"/>
      <c r="R837" s="2"/>
      <c r="S837" s="2"/>
      <c r="T837" s="2"/>
      <c r="U837" s="11"/>
      <c r="V837" s="11"/>
      <c r="W837" s="2"/>
      <c r="X837" s="1322"/>
      <c r="Y837" s="2"/>
      <c r="Z837" s="2"/>
      <c r="AA837" s="2"/>
      <c r="AB837" s="2"/>
      <c r="AC837" s="2"/>
      <c r="AD837" s="2"/>
      <c r="AE837" s="2"/>
      <c r="AF837" s="2"/>
      <c r="AG837" s="2"/>
      <c r="AH837" s="2"/>
      <c r="AI837" s="2"/>
      <c r="AJ837" s="2"/>
      <c r="AK837" s="2"/>
    </row>
    <row r="838" ht="15.75" customHeight="1">
      <c r="A838" s="1321"/>
      <c r="B838" s="31"/>
      <c r="C838" s="31"/>
      <c r="D838" s="2"/>
      <c r="E838" s="11"/>
      <c r="F838" s="11"/>
      <c r="G838" s="2"/>
      <c r="H838" s="2"/>
      <c r="I838" s="2"/>
      <c r="J838" s="2"/>
      <c r="K838" s="11"/>
      <c r="L838" s="11"/>
      <c r="M838" s="11"/>
      <c r="N838" s="11"/>
      <c r="O838" s="2"/>
      <c r="P838" s="2"/>
      <c r="Q838" s="629"/>
      <c r="R838" s="2"/>
      <c r="S838" s="2"/>
      <c r="T838" s="2"/>
      <c r="U838" s="11"/>
      <c r="V838" s="11"/>
      <c r="W838" s="2"/>
      <c r="X838" s="1322"/>
      <c r="Y838" s="2"/>
      <c r="Z838" s="2"/>
      <c r="AA838" s="2"/>
      <c r="AB838" s="2"/>
      <c r="AC838" s="2"/>
      <c r="AD838" s="2"/>
      <c r="AE838" s="2"/>
      <c r="AF838" s="2"/>
      <c r="AG838" s="2"/>
      <c r="AH838" s="2"/>
      <c r="AI838" s="2"/>
      <c r="AJ838" s="2"/>
      <c r="AK838" s="2"/>
    </row>
    <row r="839" ht="15.75" customHeight="1">
      <c r="A839" s="1321"/>
      <c r="B839" s="31"/>
      <c r="C839" s="31"/>
      <c r="D839" s="2"/>
      <c r="E839" s="11"/>
      <c r="F839" s="11"/>
      <c r="G839" s="2"/>
      <c r="H839" s="2"/>
      <c r="I839" s="2"/>
      <c r="J839" s="2"/>
      <c r="K839" s="11"/>
      <c r="L839" s="11"/>
      <c r="M839" s="11"/>
      <c r="N839" s="11"/>
      <c r="O839" s="2"/>
      <c r="P839" s="2"/>
      <c r="Q839" s="629"/>
      <c r="R839" s="2"/>
      <c r="S839" s="2"/>
      <c r="T839" s="2"/>
      <c r="U839" s="11"/>
      <c r="V839" s="11"/>
      <c r="W839" s="2"/>
      <c r="X839" s="1322"/>
      <c r="Y839" s="2"/>
      <c r="Z839" s="2"/>
      <c r="AA839" s="2"/>
      <c r="AB839" s="2"/>
      <c r="AC839" s="2"/>
      <c r="AD839" s="2"/>
      <c r="AE839" s="2"/>
      <c r="AF839" s="2"/>
      <c r="AG839" s="2"/>
      <c r="AH839" s="2"/>
      <c r="AI839" s="2"/>
      <c r="AJ839" s="2"/>
      <c r="AK839" s="2"/>
    </row>
    <row r="840" ht="15.75" customHeight="1">
      <c r="A840" s="1321"/>
      <c r="B840" s="31"/>
      <c r="C840" s="31"/>
      <c r="D840" s="2"/>
      <c r="E840" s="11"/>
      <c r="F840" s="11"/>
      <c r="G840" s="2"/>
      <c r="H840" s="2"/>
      <c r="I840" s="2"/>
      <c r="J840" s="2"/>
      <c r="K840" s="11"/>
      <c r="L840" s="11"/>
      <c r="M840" s="11"/>
      <c r="N840" s="11"/>
      <c r="O840" s="2"/>
      <c r="P840" s="2"/>
      <c r="Q840" s="629"/>
      <c r="R840" s="2"/>
      <c r="S840" s="2"/>
      <c r="T840" s="2"/>
      <c r="U840" s="11"/>
      <c r="V840" s="11"/>
      <c r="W840" s="2"/>
      <c r="X840" s="1322"/>
      <c r="Y840" s="2"/>
      <c r="Z840" s="2"/>
      <c r="AA840" s="2"/>
      <c r="AB840" s="2"/>
      <c r="AC840" s="2"/>
      <c r="AD840" s="2"/>
      <c r="AE840" s="2"/>
      <c r="AF840" s="2"/>
      <c r="AG840" s="2"/>
      <c r="AH840" s="2"/>
      <c r="AI840" s="2"/>
      <c r="AJ840" s="2"/>
      <c r="AK840" s="2"/>
    </row>
    <row r="841" ht="15.75" customHeight="1">
      <c r="A841" s="1321"/>
      <c r="B841" s="31"/>
      <c r="C841" s="31"/>
      <c r="D841" s="2"/>
      <c r="E841" s="11"/>
      <c r="F841" s="11"/>
      <c r="G841" s="2"/>
      <c r="H841" s="2"/>
      <c r="I841" s="2"/>
      <c r="J841" s="2"/>
      <c r="K841" s="11"/>
      <c r="L841" s="11"/>
      <c r="M841" s="11"/>
      <c r="N841" s="11"/>
      <c r="O841" s="2"/>
      <c r="P841" s="2"/>
      <c r="Q841" s="629"/>
      <c r="R841" s="2"/>
      <c r="S841" s="2"/>
      <c r="T841" s="2"/>
      <c r="U841" s="11"/>
      <c r="V841" s="11"/>
      <c r="W841" s="2"/>
      <c r="X841" s="1322"/>
      <c r="Y841" s="2"/>
      <c r="Z841" s="2"/>
      <c r="AA841" s="2"/>
      <c r="AB841" s="2"/>
      <c r="AC841" s="2"/>
      <c r="AD841" s="2"/>
      <c r="AE841" s="2"/>
      <c r="AF841" s="2"/>
      <c r="AG841" s="2"/>
      <c r="AH841" s="2"/>
      <c r="AI841" s="2"/>
      <c r="AJ841" s="2"/>
      <c r="AK841" s="2"/>
    </row>
    <row r="842" ht="15.75" customHeight="1">
      <c r="A842" s="1321"/>
      <c r="B842" s="31"/>
      <c r="C842" s="31"/>
      <c r="D842" s="2"/>
      <c r="E842" s="11"/>
      <c r="F842" s="11"/>
      <c r="G842" s="2"/>
      <c r="H842" s="2"/>
      <c r="I842" s="2"/>
      <c r="J842" s="2"/>
      <c r="K842" s="11"/>
      <c r="L842" s="11"/>
      <c r="M842" s="11"/>
      <c r="N842" s="11"/>
      <c r="O842" s="2"/>
      <c r="P842" s="2"/>
      <c r="Q842" s="629"/>
      <c r="R842" s="2"/>
      <c r="S842" s="2"/>
      <c r="T842" s="2"/>
      <c r="U842" s="11"/>
      <c r="V842" s="11"/>
      <c r="W842" s="2"/>
      <c r="X842" s="1322"/>
      <c r="Y842" s="2"/>
      <c r="Z842" s="2"/>
      <c r="AA842" s="2"/>
      <c r="AB842" s="2"/>
      <c r="AC842" s="2"/>
      <c r="AD842" s="2"/>
      <c r="AE842" s="2"/>
      <c r="AF842" s="2"/>
      <c r="AG842" s="2"/>
      <c r="AH842" s="2"/>
      <c r="AI842" s="2"/>
      <c r="AJ842" s="2"/>
      <c r="AK842" s="2"/>
    </row>
    <row r="843" ht="15.75" customHeight="1">
      <c r="A843" s="1321"/>
      <c r="B843" s="31"/>
      <c r="C843" s="31"/>
      <c r="D843" s="2"/>
      <c r="E843" s="11"/>
      <c r="F843" s="11"/>
      <c r="G843" s="2"/>
      <c r="H843" s="2"/>
      <c r="I843" s="2"/>
      <c r="J843" s="2"/>
      <c r="K843" s="11"/>
      <c r="L843" s="11"/>
      <c r="M843" s="11"/>
      <c r="N843" s="11"/>
      <c r="O843" s="2"/>
      <c r="P843" s="2"/>
      <c r="Q843" s="629"/>
      <c r="R843" s="2"/>
      <c r="S843" s="2"/>
      <c r="T843" s="2"/>
      <c r="U843" s="11"/>
      <c r="V843" s="11"/>
      <c r="W843" s="2"/>
      <c r="X843" s="1322"/>
      <c r="Y843" s="2"/>
      <c r="Z843" s="2"/>
      <c r="AA843" s="2"/>
      <c r="AB843" s="2"/>
      <c r="AC843" s="2"/>
      <c r="AD843" s="2"/>
      <c r="AE843" s="2"/>
      <c r="AF843" s="2"/>
      <c r="AG843" s="2"/>
      <c r="AH843" s="2"/>
      <c r="AI843" s="2"/>
      <c r="AJ843" s="2"/>
      <c r="AK843" s="2"/>
    </row>
    <row r="844" ht="15.75" customHeight="1">
      <c r="A844" s="1321"/>
      <c r="B844" s="31"/>
      <c r="C844" s="31"/>
      <c r="D844" s="2"/>
      <c r="E844" s="11"/>
      <c r="F844" s="11"/>
      <c r="G844" s="2"/>
      <c r="H844" s="2"/>
      <c r="I844" s="2"/>
      <c r="J844" s="2"/>
      <c r="K844" s="11"/>
      <c r="L844" s="11"/>
      <c r="M844" s="11"/>
      <c r="N844" s="11"/>
      <c r="O844" s="2"/>
      <c r="P844" s="2"/>
      <c r="Q844" s="629"/>
      <c r="R844" s="2"/>
      <c r="S844" s="2"/>
      <c r="T844" s="2"/>
      <c r="U844" s="11"/>
      <c r="V844" s="11"/>
      <c r="W844" s="2"/>
      <c r="X844" s="1322"/>
      <c r="Y844" s="2"/>
      <c r="Z844" s="2"/>
      <c r="AA844" s="2"/>
      <c r="AB844" s="2"/>
      <c r="AC844" s="2"/>
      <c r="AD844" s="2"/>
      <c r="AE844" s="2"/>
      <c r="AF844" s="2"/>
      <c r="AG844" s="2"/>
      <c r="AH844" s="2"/>
      <c r="AI844" s="2"/>
      <c r="AJ844" s="2"/>
      <c r="AK844" s="2"/>
    </row>
    <row r="845" ht="15.75" customHeight="1">
      <c r="A845" s="1321"/>
      <c r="B845" s="31"/>
      <c r="C845" s="31"/>
      <c r="D845" s="2"/>
      <c r="E845" s="11"/>
      <c r="F845" s="11"/>
      <c r="G845" s="2"/>
      <c r="H845" s="2"/>
      <c r="I845" s="2"/>
      <c r="J845" s="2"/>
      <c r="K845" s="11"/>
      <c r="L845" s="11"/>
      <c r="M845" s="11"/>
      <c r="N845" s="11"/>
      <c r="O845" s="2"/>
      <c r="P845" s="2"/>
      <c r="Q845" s="629"/>
      <c r="R845" s="2"/>
      <c r="S845" s="2"/>
      <c r="T845" s="2"/>
      <c r="U845" s="11"/>
      <c r="V845" s="11"/>
      <c r="W845" s="2"/>
      <c r="X845" s="1322"/>
      <c r="Y845" s="2"/>
      <c r="Z845" s="2"/>
      <c r="AA845" s="2"/>
      <c r="AB845" s="2"/>
      <c r="AC845" s="2"/>
      <c r="AD845" s="2"/>
      <c r="AE845" s="2"/>
      <c r="AF845" s="2"/>
      <c r="AG845" s="2"/>
      <c r="AH845" s="2"/>
      <c r="AI845" s="2"/>
      <c r="AJ845" s="2"/>
      <c r="AK845" s="2"/>
    </row>
    <row r="846" ht="15.75" customHeight="1">
      <c r="A846" s="1321"/>
      <c r="B846" s="31"/>
      <c r="C846" s="31"/>
      <c r="D846" s="2"/>
      <c r="E846" s="11"/>
      <c r="F846" s="11"/>
      <c r="G846" s="2"/>
      <c r="H846" s="2"/>
      <c r="I846" s="2"/>
      <c r="J846" s="2"/>
      <c r="K846" s="11"/>
      <c r="L846" s="11"/>
      <c r="M846" s="11"/>
      <c r="N846" s="11"/>
      <c r="O846" s="2"/>
      <c r="P846" s="2"/>
      <c r="Q846" s="629"/>
      <c r="R846" s="2"/>
      <c r="S846" s="2"/>
      <c r="T846" s="2"/>
      <c r="U846" s="11"/>
      <c r="V846" s="11"/>
      <c r="W846" s="2"/>
      <c r="X846" s="1322"/>
      <c r="Y846" s="2"/>
      <c r="Z846" s="2"/>
      <c r="AA846" s="2"/>
      <c r="AB846" s="2"/>
      <c r="AC846" s="2"/>
      <c r="AD846" s="2"/>
      <c r="AE846" s="2"/>
      <c r="AF846" s="2"/>
      <c r="AG846" s="2"/>
      <c r="AH846" s="2"/>
      <c r="AI846" s="2"/>
      <c r="AJ846" s="2"/>
      <c r="AK846" s="2"/>
    </row>
    <row r="847" ht="15.75" customHeight="1">
      <c r="A847" s="1321"/>
      <c r="B847" s="31"/>
      <c r="C847" s="31"/>
      <c r="D847" s="2"/>
      <c r="E847" s="11"/>
      <c r="F847" s="11"/>
      <c r="G847" s="2"/>
      <c r="H847" s="2"/>
      <c r="I847" s="2"/>
      <c r="J847" s="2"/>
      <c r="K847" s="11"/>
      <c r="L847" s="11"/>
      <c r="M847" s="11"/>
      <c r="N847" s="11"/>
      <c r="O847" s="2"/>
      <c r="P847" s="2"/>
      <c r="Q847" s="629"/>
      <c r="R847" s="2"/>
      <c r="S847" s="2"/>
      <c r="T847" s="2"/>
      <c r="U847" s="11"/>
      <c r="V847" s="11"/>
      <c r="W847" s="2"/>
      <c r="X847" s="1322"/>
      <c r="Y847" s="2"/>
      <c r="Z847" s="2"/>
      <c r="AA847" s="2"/>
      <c r="AB847" s="2"/>
      <c r="AC847" s="2"/>
      <c r="AD847" s="2"/>
      <c r="AE847" s="2"/>
      <c r="AF847" s="2"/>
      <c r="AG847" s="2"/>
      <c r="AH847" s="2"/>
      <c r="AI847" s="2"/>
      <c r="AJ847" s="2"/>
      <c r="AK847" s="2"/>
    </row>
    <row r="848" ht="15.75" customHeight="1">
      <c r="A848" s="1321"/>
      <c r="B848" s="31"/>
      <c r="C848" s="31"/>
      <c r="D848" s="2"/>
      <c r="E848" s="11"/>
      <c r="F848" s="11"/>
      <c r="G848" s="2"/>
      <c r="H848" s="2"/>
      <c r="I848" s="2"/>
      <c r="J848" s="2"/>
      <c r="K848" s="11"/>
      <c r="L848" s="11"/>
      <c r="M848" s="11"/>
      <c r="N848" s="11"/>
      <c r="O848" s="2"/>
      <c r="P848" s="2"/>
      <c r="Q848" s="629"/>
      <c r="R848" s="2"/>
      <c r="S848" s="2"/>
      <c r="T848" s="2"/>
      <c r="U848" s="11"/>
      <c r="V848" s="11"/>
      <c r="W848" s="2"/>
      <c r="X848" s="1322"/>
      <c r="Y848" s="2"/>
      <c r="Z848" s="2"/>
      <c r="AA848" s="2"/>
      <c r="AB848" s="2"/>
      <c r="AC848" s="2"/>
      <c r="AD848" s="2"/>
      <c r="AE848" s="2"/>
      <c r="AF848" s="2"/>
      <c r="AG848" s="2"/>
      <c r="AH848" s="2"/>
      <c r="AI848" s="2"/>
      <c r="AJ848" s="2"/>
      <c r="AK848" s="2"/>
    </row>
    <row r="849" ht="15.75" customHeight="1">
      <c r="A849" s="1321"/>
      <c r="B849" s="31"/>
      <c r="C849" s="31"/>
      <c r="D849" s="2"/>
      <c r="E849" s="11"/>
      <c r="F849" s="11"/>
      <c r="G849" s="2"/>
      <c r="H849" s="2"/>
      <c r="I849" s="2"/>
      <c r="J849" s="2"/>
      <c r="K849" s="11"/>
      <c r="L849" s="11"/>
      <c r="M849" s="11"/>
      <c r="N849" s="11"/>
      <c r="O849" s="2"/>
      <c r="P849" s="2"/>
      <c r="Q849" s="629"/>
      <c r="R849" s="2"/>
      <c r="S849" s="2"/>
      <c r="T849" s="2"/>
      <c r="U849" s="11"/>
      <c r="V849" s="11"/>
      <c r="W849" s="2"/>
      <c r="X849" s="1322"/>
      <c r="Y849" s="2"/>
      <c r="Z849" s="2"/>
      <c r="AA849" s="2"/>
      <c r="AB849" s="2"/>
      <c r="AC849" s="2"/>
      <c r="AD849" s="2"/>
      <c r="AE849" s="2"/>
      <c r="AF849" s="2"/>
      <c r="AG849" s="2"/>
      <c r="AH849" s="2"/>
      <c r="AI849" s="2"/>
      <c r="AJ849" s="2"/>
      <c r="AK849" s="2"/>
    </row>
    <row r="850" ht="15.75" customHeight="1">
      <c r="A850" s="1321"/>
      <c r="B850" s="31"/>
      <c r="C850" s="31"/>
      <c r="D850" s="2"/>
      <c r="E850" s="11"/>
      <c r="F850" s="11"/>
      <c r="G850" s="2"/>
      <c r="H850" s="2"/>
      <c r="I850" s="2"/>
      <c r="J850" s="2"/>
      <c r="K850" s="11"/>
      <c r="L850" s="11"/>
      <c r="M850" s="11"/>
      <c r="N850" s="11"/>
      <c r="O850" s="2"/>
      <c r="P850" s="2"/>
      <c r="Q850" s="629"/>
      <c r="R850" s="2"/>
      <c r="S850" s="2"/>
      <c r="T850" s="2"/>
      <c r="U850" s="11"/>
      <c r="V850" s="11"/>
      <c r="W850" s="2"/>
      <c r="X850" s="1322"/>
      <c r="Y850" s="2"/>
      <c r="Z850" s="2"/>
      <c r="AA850" s="2"/>
      <c r="AB850" s="2"/>
      <c r="AC850" s="2"/>
      <c r="AD850" s="2"/>
      <c r="AE850" s="2"/>
      <c r="AF850" s="2"/>
      <c r="AG850" s="2"/>
      <c r="AH850" s="2"/>
      <c r="AI850" s="2"/>
      <c r="AJ850" s="2"/>
      <c r="AK850" s="2"/>
    </row>
    <row r="851" ht="15.75" customHeight="1">
      <c r="A851" s="1321"/>
      <c r="B851" s="31"/>
      <c r="C851" s="31"/>
      <c r="D851" s="2"/>
      <c r="E851" s="11"/>
      <c r="F851" s="11"/>
      <c r="G851" s="2"/>
      <c r="H851" s="2"/>
      <c r="I851" s="2"/>
      <c r="J851" s="2"/>
      <c r="K851" s="11"/>
      <c r="L851" s="11"/>
      <c r="M851" s="11"/>
      <c r="N851" s="11"/>
      <c r="O851" s="2"/>
      <c r="P851" s="2"/>
      <c r="Q851" s="629"/>
      <c r="R851" s="2"/>
      <c r="S851" s="2"/>
      <c r="T851" s="2"/>
      <c r="U851" s="11"/>
      <c r="V851" s="11"/>
      <c r="W851" s="2"/>
      <c r="X851" s="1322"/>
      <c r="Y851" s="2"/>
      <c r="Z851" s="2"/>
      <c r="AA851" s="2"/>
      <c r="AB851" s="2"/>
      <c r="AC851" s="2"/>
      <c r="AD851" s="2"/>
      <c r="AE851" s="2"/>
      <c r="AF851" s="2"/>
      <c r="AG851" s="2"/>
      <c r="AH851" s="2"/>
      <c r="AI851" s="2"/>
      <c r="AJ851" s="2"/>
      <c r="AK851" s="2"/>
    </row>
    <row r="852" ht="15.75" customHeight="1">
      <c r="A852" s="1321"/>
      <c r="B852" s="31"/>
      <c r="C852" s="31"/>
      <c r="D852" s="2"/>
      <c r="E852" s="11"/>
      <c r="F852" s="11"/>
      <c r="G852" s="2"/>
      <c r="H852" s="2"/>
      <c r="I852" s="2"/>
      <c r="J852" s="2"/>
      <c r="K852" s="11"/>
      <c r="L852" s="11"/>
      <c r="M852" s="11"/>
      <c r="N852" s="11"/>
      <c r="O852" s="2"/>
      <c r="P852" s="2"/>
      <c r="Q852" s="629"/>
      <c r="R852" s="2"/>
      <c r="S852" s="2"/>
      <c r="T852" s="2"/>
      <c r="U852" s="11"/>
      <c r="V852" s="11"/>
      <c r="W852" s="2"/>
      <c r="X852" s="1322"/>
      <c r="Y852" s="2"/>
      <c r="Z852" s="2"/>
      <c r="AA852" s="2"/>
      <c r="AB852" s="2"/>
      <c r="AC852" s="2"/>
      <c r="AD852" s="2"/>
      <c r="AE852" s="2"/>
      <c r="AF852" s="2"/>
      <c r="AG852" s="2"/>
      <c r="AH852" s="2"/>
      <c r="AI852" s="2"/>
      <c r="AJ852" s="2"/>
      <c r="AK852" s="2"/>
    </row>
    <row r="853" ht="15.75" customHeight="1">
      <c r="A853" s="1321"/>
      <c r="B853" s="31"/>
      <c r="C853" s="31"/>
      <c r="D853" s="2"/>
      <c r="E853" s="11"/>
      <c r="F853" s="11"/>
      <c r="G853" s="2"/>
      <c r="H853" s="2"/>
      <c r="I853" s="2"/>
      <c r="J853" s="2"/>
      <c r="K853" s="11"/>
      <c r="L853" s="11"/>
      <c r="M853" s="11"/>
      <c r="N853" s="11"/>
      <c r="O853" s="2"/>
      <c r="P853" s="2"/>
      <c r="Q853" s="629"/>
      <c r="R853" s="2"/>
      <c r="S853" s="2"/>
      <c r="T853" s="2"/>
      <c r="U853" s="11"/>
      <c r="V853" s="11"/>
      <c r="W853" s="2"/>
      <c r="X853" s="1322"/>
      <c r="Y853" s="2"/>
      <c r="Z853" s="2"/>
      <c r="AA853" s="2"/>
      <c r="AB853" s="2"/>
      <c r="AC853" s="2"/>
      <c r="AD853" s="2"/>
      <c r="AE853" s="2"/>
      <c r="AF853" s="2"/>
      <c r="AG853" s="2"/>
      <c r="AH853" s="2"/>
      <c r="AI853" s="2"/>
      <c r="AJ853" s="2"/>
      <c r="AK853" s="2"/>
    </row>
    <row r="854" ht="15.75" customHeight="1">
      <c r="A854" s="1321"/>
      <c r="B854" s="31"/>
      <c r="C854" s="31"/>
      <c r="D854" s="2"/>
      <c r="E854" s="11"/>
      <c r="F854" s="11"/>
      <c r="G854" s="2"/>
      <c r="H854" s="2"/>
      <c r="I854" s="2"/>
      <c r="J854" s="2"/>
      <c r="K854" s="11"/>
      <c r="L854" s="11"/>
      <c r="M854" s="11"/>
      <c r="N854" s="11"/>
      <c r="O854" s="2"/>
      <c r="P854" s="2"/>
      <c r="Q854" s="629"/>
      <c r="R854" s="2"/>
      <c r="S854" s="2"/>
      <c r="T854" s="2"/>
      <c r="U854" s="11"/>
      <c r="V854" s="11"/>
      <c r="W854" s="2"/>
      <c r="X854" s="1322"/>
      <c r="Y854" s="2"/>
      <c r="Z854" s="2"/>
      <c r="AA854" s="2"/>
      <c r="AB854" s="2"/>
      <c r="AC854" s="2"/>
      <c r="AD854" s="2"/>
      <c r="AE854" s="2"/>
      <c r="AF854" s="2"/>
      <c r="AG854" s="2"/>
      <c r="AH854" s="2"/>
      <c r="AI854" s="2"/>
      <c r="AJ854" s="2"/>
      <c r="AK854" s="2"/>
    </row>
    <row r="855" ht="15.75" customHeight="1">
      <c r="A855" s="1321"/>
      <c r="B855" s="31"/>
      <c r="C855" s="31"/>
      <c r="D855" s="2"/>
      <c r="E855" s="11"/>
      <c r="F855" s="11"/>
      <c r="G855" s="2"/>
      <c r="H855" s="2"/>
      <c r="I855" s="2"/>
      <c r="J855" s="2"/>
      <c r="K855" s="11"/>
      <c r="L855" s="11"/>
      <c r="M855" s="11"/>
      <c r="N855" s="11"/>
      <c r="O855" s="2"/>
      <c r="P855" s="2"/>
      <c r="Q855" s="629"/>
      <c r="R855" s="2"/>
      <c r="S855" s="2"/>
      <c r="T855" s="2"/>
      <c r="U855" s="11"/>
      <c r="V855" s="11"/>
      <c r="W855" s="2"/>
      <c r="X855" s="1322"/>
      <c r="Y855" s="2"/>
      <c r="Z855" s="2"/>
      <c r="AA855" s="2"/>
      <c r="AB855" s="2"/>
      <c r="AC855" s="2"/>
      <c r="AD855" s="2"/>
      <c r="AE855" s="2"/>
      <c r="AF855" s="2"/>
      <c r="AG855" s="2"/>
      <c r="AH855" s="2"/>
      <c r="AI855" s="2"/>
      <c r="AJ855" s="2"/>
      <c r="AK855" s="2"/>
    </row>
    <row r="856" ht="15.75" customHeight="1">
      <c r="A856" s="1321"/>
      <c r="B856" s="31"/>
      <c r="C856" s="31"/>
      <c r="D856" s="2"/>
      <c r="E856" s="11"/>
      <c r="F856" s="11"/>
      <c r="G856" s="2"/>
      <c r="H856" s="2"/>
      <c r="I856" s="2"/>
      <c r="J856" s="2"/>
      <c r="K856" s="11"/>
      <c r="L856" s="11"/>
      <c r="M856" s="11"/>
      <c r="N856" s="11"/>
      <c r="O856" s="2"/>
      <c r="P856" s="2"/>
      <c r="Q856" s="629"/>
      <c r="R856" s="2"/>
      <c r="S856" s="2"/>
      <c r="T856" s="2"/>
      <c r="U856" s="11"/>
      <c r="V856" s="11"/>
      <c r="W856" s="2"/>
      <c r="X856" s="1322"/>
      <c r="Y856" s="2"/>
      <c r="Z856" s="2"/>
      <c r="AA856" s="2"/>
      <c r="AB856" s="2"/>
      <c r="AC856" s="2"/>
      <c r="AD856" s="2"/>
      <c r="AE856" s="2"/>
      <c r="AF856" s="2"/>
      <c r="AG856" s="2"/>
      <c r="AH856" s="2"/>
      <c r="AI856" s="2"/>
      <c r="AJ856" s="2"/>
      <c r="AK856" s="2"/>
    </row>
    <row r="857" ht="15.75" customHeight="1">
      <c r="A857" s="1321"/>
      <c r="B857" s="31"/>
      <c r="C857" s="31"/>
      <c r="D857" s="2"/>
      <c r="E857" s="11"/>
      <c r="F857" s="11"/>
      <c r="G857" s="2"/>
      <c r="H857" s="2"/>
      <c r="I857" s="2"/>
      <c r="J857" s="2"/>
      <c r="K857" s="11"/>
      <c r="L857" s="11"/>
      <c r="M857" s="11"/>
      <c r="N857" s="11"/>
      <c r="O857" s="2"/>
      <c r="P857" s="2"/>
      <c r="Q857" s="629"/>
      <c r="R857" s="2"/>
      <c r="S857" s="2"/>
      <c r="T857" s="2"/>
      <c r="U857" s="11"/>
      <c r="V857" s="11"/>
      <c r="W857" s="2"/>
      <c r="X857" s="1322"/>
      <c r="Y857" s="2"/>
      <c r="Z857" s="2"/>
      <c r="AA857" s="2"/>
      <c r="AB857" s="2"/>
      <c r="AC857" s="2"/>
      <c r="AD857" s="2"/>
      <c r="AE857" s="2"/>
      <c r="AF857" s="2"/>
      <c r="AG857" s="2"/>
      <c r="AH857" s="2"/>
      <c r="AI857" s="2"/>
      <c r="AJ857" s="2"/>
      <c r="AK857" s="2"/>
    </row>
    <row r="858" ht="15.75" customHeight="1">
      <c r="A858" s="1321"/>
      <c r="B858" s="31"/>
      <c r="C858" s="31"/>
      <c r="D858" s="2"/>
      <c r="E858" s="11"/>
      <c r="F858" s="11"/>
      <c r="G858" s="2"/>
      <c r="H858" s="2"/>
      <c r="I858" s="2"/>
      <c r="J858" s="2"/>
      <c r="K858" s="11"/>
      <c r="L858" s="11"/>
      <c r="M858" s="11"/>
      <c r="N858" s="11"/>
      <c r="O858" s="2"/>
      <c r="P858" s="2"/>
      <c r="Q858" s="629"/>
      <c r="R858" s="2"/>
      <c r="S858" s="2"/>
      <c r="T858" s="2"/>
      <c r="U858" s="11"/>
      <c r="V858" s="11"/>
      <c r="W858" s="2"/>
      <c r="X858" s="1322"/>
      <c r="Y858" s="2"/>
      <c r="Z858" s="2"/>
      <c r="AA858" s="2"/>
      <c r="AB858" s="2"/>
      <c r="AC858" s="2"/>
      <c r="AD858" s="2"/>
      <c r="AE858" s="2"/>
      <c r="AF858" s="2"/>
      <c r="AG858" s="2"/>
      <c r="AH858" s="2"/>
      <c r="AI858" s="2"/>
      <c r="AJ858" s="2"/>
      <c r="AK858" s="2"/>
    </row>
    <row r="859" ht="15.75" customHeight="1">
      <c r="A859" s="1321"/>
      <c r="B859" s="31"/>
      <c r="C859" s="31"/>
      <c r="D859" s="2"/>
      <c r="E859" s="11"/>
      <c r="F859" s="11"/>
      <c r="G859" s="2"/>
      <c r="H859" s="2"/>
      <c r="I859" s="2"/>
      <c r="J859" s="2"/>
      <c r="K859" s="11"/>
      <c r="L859" s="11"/>
      <c r="M859" s="11"/>
      <c r="N859" s="11"/>
      <c r="O859" s="2"/>
      <c r="P859" s="2"/>
      <c r="Q859" s="629"/>
      <c r="R859" s="2"/>
      <c r="S859" s="2"/>
      <c r="T859" s="2"/>
      <c r="U859" s="11"/>
      <c r="V859" s="11"/>
      <c r="W859" s="2"/>
      <c r="X859" s="1322"/>
      <c r="Y859" s="2"/>
      <c r="Z859" s="2"/>
      <c r="AA859" s="2"/>
      <c r="AB859" s="2"/>
      <c r="AC859" s="2"/>
      <c r="AD859" s="2"/>
      <c r="AE859" s="2"/>
      <c r="AF859" s="2"/>
      <c r="AG859" s="2"/>
      <c r="AH859" s="2"/>
      <c r="AI859" s="2"/>
      <c r="AJ859" s="2"/>
      <c r="AK859" s="2"/>
    </row>
    <row r="860" ht="15.75" customHeight="1">
      <c r="A860" s="1321"/>
      <c r="B860" s="31"/>
      <c r="C860" s="31"/>
      <c r="D860" s="2"/>
      <c r="E860" s="11"/>
      <c r="F860" s="11"/>
      <c r="G860" s="2"/>
      <c r="H860" s="2"/>
      <c r="I860" s="2"/>
      <c r="J860" s="2"/>
      <c r="K860" s="11"/>
      <c r="L860" s="11"/>
      <c r="M860" s="11"/>
      <c r="N860" s="11"/>
      <c r="O860" s="2"/>
      <c r="P860" s="2"/>
      <c r="Q860" s="629"/>
      <c r="R860" s="2"/>
      <c r="S860" s="2"/>
      <c r="T860" s="2"/>
      <c r="U860" s="11"/>
      <c r="V860" s="11"/>
      <c r="W860" s="2"/>
      <c r="X860" s="1322"/>
      <c r="Y860" s="2"/>
      <c r="Z860" s="2"/>
      <c r="AA860" s="2"/>
      <c r="AB860" s="2"/>
      <c r="AC860" s="2"/>
      <c r="AD860" s="2"/>
      <c r="AE860" s="2"/>
      <c r="AF860" s="2"/>
      <c r="AG860" s="2"/>
      <c r="AH860" s="2"/>
      <c r="AI860" s="2"/>
      <c r="AJ860" s="2"/>
      <c r="AK860" s="2"/>
    </row>
    <row r="861" ht="15.75" customHeight="1">
      <c r="A861" s="1321"/>
      <c r="B861" s="31"/>
      <c r="C861" s="31"/>
      <c r="D861" s="2"/>
      <c r="E861" s="11"/>
      <c r="F861" s="11"/>
      <c r="G861" s="2"/>
      <c r="H861" s="2"/>
      <c r="I861" s="2"/>
      <c r="J861" s="2"/>
      <c r="K861" s="11"/>
      <c r="L861" s="11"/>
      <c r="M861" s="11"/>
      <c r="N861" s="11"/>
      <c r="O861" s="2"/>
      <c r="P861" s="2"/>
      <c r="Q861" s="629"/>
      <c r="R861" s="2"/>
      <c r="S861" s="2"/>
      <c r="T861" s="2"/>
      <c r="U861" s="11"/>
      <c r="V861" s="11"/>
      <c r="W861" s="2"/>
      <c r="X861" s="1322"/>
      <c r="Y861" s="2"/>
      <c r="Z861" s="2"/>
      <c r="AA861" s="2"/>
      <c r="AB861" s="2"/>
      <c r="AC861" s="2"/>
      <c r="AD861" s="2"/>
      <c r="AE861" s="2"/>
      <c r="AF861" s="2"/>
      <c r="AG861" s="2"/>
      <c r="AH861" s="2"/>
      <c r="AI861" s="2"/>
      <c r="AJ861" s="2"/>
      <c r="AK861" s="2"/>
    </row>
    <row r="862" ht="15.75" customHeight="1">
      <c r="A862" s="1321"/>
      <c r="B862" s="31"/>
      <c r="C862" s="31"/>
      <c r="D862" s="2"/>
      <c r="E862" s="11"/>
      <c r="F862" s="11"/>
      <c r="G862" s="2"/>
      <c r="H862" s="2"/>
      <c r="I862" s="2"/>
      <c r="J862" s="2"/>
      <c r="K862" s="11"/>
      <c r="L862" s="11"/>
      <c r="M862" s="11"/>
      <c r="N862" s="11"/>
      <c r="O862" s="2"/>
      <c r="P862" s="2"/>
      <c r="Q862" s="629"/>
      <c r="R862" s="2"/>
      <c r="S862" s="2"/>
      <c r="T862" s="2"/>
      <c r="U862" s="11"/>
      <c r="V862" s="11"/>
      <c r="W862" s="2"/>
      <c r="X862" s="1322"/>
      <c r="Y862" s="2"/>
      <c r="Z862" s="2"/>
      <c r="AA862" s="2"/>
      <c r="AB862" s="2"/>
      <c r="AC862" s="2"/>
      <c r="AD862" s="2"/>
      <c r="AE862" s="2"/>
      <c r="AF862" s="2"/>
      <c r="AG862" s="2"/>
      <c r="AH862" s="2"/>
      <c r="AI862" s="2"/>
      <c r="AJ862" s="2"/>
      <c r="AK862" s="2"/>
    </row>
    <row r="863" ht="15.75" customHeight="1">
      <c r="A863" s="1321"/>
      <c r="B863" s="31"/>
      <c r="C863" s="31"/>
      <c r="D863" s="2"/>
      <c r="E863" s="11"/>
      <c r="F863" s="11"/>
      <c r="G863" s="2"/>
      <c r="H863" s="2"/>
      <c r="I863" s="2"/>
      <c r="J863" s="2"/>
      <c r="K863" s="11"/>
      <c r="L863" s="11"/>
      <c r="M863" s="11"/>
      <c r="N863" s="11"/>
      <c r="O863" s="2"/>
      <c r="P863" s="2"/>
      <c r="Q863" s="629"/>
      <c r="R863" s="2"/>
      <c r="S863" s="2"/>
      <c r="T863" s="2"/>
      <c r="U863" s="11"/>
      <c r="V863" s="11"/>
      <c r="W863" s="2"/>
      <c r="X863" s="1322"/>
      <c r="Y863" s="2"/>
      <c r="Z863" s="2"/>
      <c r="AA863" s="2"/>
      <c r="AB863" s="2"/>
      <c r="AC863" s="2"/>
      <c r="AD863" s="2"/>
      <c r="AE863" s="2"/>
      <c r="AF863" s="2"/>
      <c r="AG863" s="2"/>
      <c r="AH863" s="2"/>
      <c r="AI863" s="2"/>
      <c r="AJ863" s="2"/>
      <c r="AK863" s="2"/>
    </row>
    <row r="864" ht="15.75" customHeight="1">
      <c r="A864" s="1321"/>
      <c r="B864" s="31"/>
      <c r="C864" s="31"/>
      <c r="D864" s="2"/>
      <c r="E864" s="11"/>
      <c r="F864" s="11"/>
      <c r="G864" s="2"/>
      <c r="H864" s="2"/>
      <c r="I864" s="2"/>
      <c r="J864" s="2"/>
      <c r="K864" s="11"/>
      <c r="L864" s="11"/>
      <c r="M864" s="11"/>
      <c r="N864" s="11"/>
      <c r="O864" s="2"/>
      <c r="P864" s="2"/>
      <c r="Q864" s="629"/>
      <c r="R864" s="2"/>
      <c r="S864" s="2"/>
      <c r="T864" s="2"/>
      <c r="U864" s="11"/>
      <c r="V864" s="11"/>
      <c r="W864" s="2"/>
      <c r="X864" s="1322"/>
      <c r="Y864" s="2"/>
      <c r="Z864" s="2"/>
      <c r="AA864" s="2"/>
      <c r="AB864" s="2"/>
      <c r="AC864" s="2"/>
      <c r="AD864" s="2"/>
      <c r="AE864" s="2"/>
      <c r="AF864" s="2"/>
      <c r="AG864" s="2"/>
      <c r="AH864" s="2"/>
      <c r="AI864" s="2"/>
      <c r="AJ864" s="2"/>
      <c r="AK864" s="2"/>
    </row>
    <row r="865" ht="15.75" customHeight="1">
      <c r="A865" s="1321"/>
      <c r="B865" s="31"/>
      <c r="C865" s="31"/>
      <c r="D865" s="2"/>
      <c r="E865" s="11"/>
      <c r="F865" s="11"/>
      <c r="G865" s="2"/>
      <c r="H865" s="2"/>
      <c r="I865" s="2"/>
      <c r="J865" s="2"/>
      <c r="K865" s="11"/>
      <c r="L865" s="11"/>
      <c r="M865" s="11"/>
      <c r="N865" s="11"/>
      <c r="O865" s="2"/>
      <c r="P865" s="2"/>
      <c r="Q865" s="629"/>
      <c r="R865" s="2"/>
      <c r="S865" s="2"/>
      <c r="T865" s="2"/>
      <c r="U865" s="11"/>
      <c r="V865" s="11"/>
      <c r="W865" s="2"/>
      <c r="X865" s="1322"/>
      <c r="Y865" s="2"/>
      <c r="Z865" s="2"/>
      <c r="AA865" s="2"/>
      <c r="AB865" s="2"/>
      <c r="AC865" s="2"/>
      <c r="AD865" s="2"/>
      <c r="AE865" s="2"/>
      <c r="AF865" s="2"/>
      <c r="AG865" s="2"/>
      <c r="AH865" s="2"/>
      <c r="AI865" s="2"/>
      <c r="AJ865" s="2"/>
      <c r="AK865" s="2"/>
    </row>
    <row r="866" ht="15.75" customHeight="1">
      <c r="A866" s="1321"/>
      <c r="B866" s="31"/>
      <c r="C866" s="31"/>
      <c r="D866" s="2"/>
      <c r="E866" s="11"/>
      <c r="F866" s="11"/>
      <c r="G866" s="2"/>
      <c r="H866" s="2"/>
      <c r="I866" s="2"/>
      <c r="J866" s="2"/>
      <c r="K866" s="11"/>
      <c r="L866" s="11"/>
      <c r="M866" s="11"/>
      <c r="N866" s="11"/>
      <c r="O866" s="2"/>
      <c r="P866" s="2"/>
      <c r="Q866" s="629"/>
      <c r="R866" s="2"/>
      <c r="S866" s="2"/>
      <c r="T866" s="2"/>
      <c r="U866" s="11"/>
      <c r="V866" s="11"/>
      <c r="W866" s="2"/>
      <c r="X866" s="1322"/>
      <c r="Y866" s="2"/>
      <c r="Z866" s="2"/>
      <c r="AA866" s="2"/>
      <c r="AB866" s="2"/>
      <c r="AC866" s="2"/>
      <c r="AD866" s="2"/>
      <c r="AE866" s="2"/>
      <c r="AF866" s="2"/>
      <c r="AG866" s="2"/>
      <c r="AH866" s="2"/>
      <c r="AI866" s="2"/>
      <c r="AJ866" s="2"/>
      <c r="AK866" s="2"/>
    </row>
    <row r="867" ht="15.75" customHeight="1">
      <c r="A867" s="1321"/>
      <c r="B867" s="31"/>
      <c r="C867" s="31"/>
      <c r="D867" s="2"/>
      <c r="E867" s="11"/>
      <c r="F867" s="11"/>
      <c r="G867" s="2"/>
      <c r="H867" s="2"/>
      <c r="I867" s="2"/>
      <c r="J867" s="2"/>
      <c r="K867" s="11"/>
      <c r="L867" s="11"/>
      <c r="M867" s="11"/>
      <c r="N867" s="11"/>
      <c r="O867" s="2"/>
      <c r="P867" s="2"/>
      <c r="Q867" s="629"/>
      <c r="R867" s="2"/>
      <c r="S867" s="2"/>
      <c r="T867" s="2"/>
      <c r="U867" s="11"/>
      <c r="V867" s="11"/>
      <c r="W867" s="2"/>
      <c r="X867" s="1322"/>
      <c r="Y867" s="2"/>
      <c r="Z867" s="2"/>
      <c r="AA867" s="2"/>
      <c r="AB867" s="2"/>
      <c r="AC867" s="2"/>
      <c r="AD867" s="2"/>
      <c r="AE867" s="2"/>
      <c r="AF867" s="2"/>
      <c r="AG867" s="2"/>
      <c r="AH867" s="2"/>
      <c r="AI867" s="2"/>
      <c r="AJ867" s="2"/>
      <c r="AK867" s="2"/>
    </row>
    <row r="868" ht="15.75" customHeight="1">
      <c r="A868" s="1321"/>
      <c r="B868" s="31"/>
      <c r="C868" s="31"/>
      <c r="D868" s="2"/>
      <c r="E868" s="11"/>
      <c r="F868" s="11"/>
      <c r="G868" s="2"/>
      <c r="H868" s="2"/>
      <c r="I868" s="2"/>
      <c r="J868" s="2"/>
      <c r="K868" s="11"/>
      <c r="L868" s="11"/>
      <c r="M868" s="11"/>
      <c r="N868" s="11"/>
      <c r="O868" s="2"/>
      <c r="P868" s="2"/>
      <c r="Q868" s="629"/>
      <c r="R868" s="2"/>
      <c r="S868" s="2"/>
      <c r="T868" s="2"/>
      <c r="U868" s="11"/>
      <c r="V868" s="11"/>
      <c r="W868" s="2"/>
      <c r="X868" s="1322"/>
      <c r="Y868" s="2"/>
      <c r="Z868" s="2"/>
      <c r="AA868" s="2"/>
      <c r="AB868" s="2"/>
      <c r="AC868" s="2"/>
      <c r="AD868" s="2"/>
      <c r="AE868" s="2"/>
      <c r="AF868" s="2"/>
      <c r="AG868" s="2"/>
      <c r="AH868" s="2"/>
      <c r="AI868" s="2"/>
      <c r="AJ868" s="2"/>
      <c r="AK868" s="2"/>
    </row>
    <row r="869" ht="15.75" customHeight="1">
      <c r="A869" s="1321"/>
      <c r="B869" s="31"/>
      <c r="C869" s="31"/>
      <c r="D869" s="2"/>
      <c r="E869" s="11"/>
      <c r="F869" s="11"/>
      <c r="G869" s="2"/>
      <c r="H869" s="2"/>
      <c r="I869" s="2"/>
      <c r="J869" s="2"/>
      <c r="K869" s="11"/>
      <c r="L869" s="11"/>
      <c r="M869" s="11"/>
      <c r="N869" s="11"/>
      <c r="O869" s="2"/>
      <c r="P869" s="2"/>
      <c r="Q869" s="629"/>
      <c r="R869" s="2"/>
      <c r="S869" s="2"/>
      <c r="T869" s="2"/>
      <c r="U869" s="11"/>
      <c r="V869" s="11"/>
      <c r="W869" s="2"/>
      <c r="X869" s="1322"/>
      <c r="Y869" s="2"/>
      <c r="Z869" s="2"/>
      <c r="AA869" s="2"/>
      <c r="AB869" s="2"/>
      <c r="AC869" s="2"/>
      <c r="AD869" s="2"/>
      <c r="AE869" s="2"/>
      <c r="AF869" s="2"/>
      <c r="AG869" s="2"/>
      <c r="AH869" s="2"/>
      <c r="AI869" s="2"/>
      <c r="AJ869" s="2"/>
      <c r="AK869" s="2"/>
    </row>
    <row r="870" ht="15.75" customHeight="1">
      <c r="A870" s="1321"/>
      <c r="B870" s="31"/>
      <c r="C870" s="31"/>
      <c r="D870" s="2"/>
      <c r="E870" s="11"/>
      <c r="F870" s="11"/>
      <c r="G870" s="2"/>
      <c r="H870" s="2"/>
      <c r="I870" s="2"/>
      <c r="J870" s="2"/>
      <c r="K870" s="11"/>
      <c r="L870" s="11"/>
      <c r="M870" s="11"/>
      <c r="N870" s="11"/>
      <c r="O870" s="2"/>
      <c r="P870" s="2"/>
      <c r="Q870" s="629"/>
      <c r="R870" s="2"/>
      <c r="S870" s="2"/>
      <c r="T870" s="2"/>
      <c r="U870" s="11"/>
      <c r="V870" s="11"/>
      <c r="W870" s="2"/>
      <c r="X870" s="1322"/>
      <c r="Y870" s="2"/>
      <c r="Z870" s="2"/>
      <c r="AA870" s="2"/>
      <c r="AB870" s="2"/>
      <c r="AC870" s="2"/>
      <c r="AD870" s="2"/>
      <c r="AE870" s="2"/>
      <c r="AF870" s="2"/>
      <c r="AG870" s="2"/>
      <c r="AH870" s="2"/>
      <c r="AI870" s="2"/>
      <c r="AJ870" s="2"/>
      <c r="AK870" s="2"/>
    </row>
    <row r="871" ht="15.75" customHeight="1">
      <c r="A871" s="1321"/>
      <c r="B871" s="31"/>
      <c r="C871" s="31"/>
      <c r="D871" s="2"/>
      <c r="E871" s="11"/>
      <c r="F871" s="11"/>
      <c r="G871" s="2"/>
      <c r="H871" s="2"/>
      <c r="I871" s="2"/>
      <c r="J871" s="2"/>
      <c r="K871" s="11"/>
      <c r="L871" s="11"/>
      <c r="M871" s="11"/>
      <c r="N871" s="11"/>
      <c r="O871" s="2"/>
      <c r="P871" s="2"/>
      <c r="Q871" s="629"/>
      <c r="R871" s="2"/>
      <c r="S871" s="2"/>
      <c r="T871" s="2"/>
      <c r="U871" s="11"/>
      <c r="V871" s="11"/>
      <c r="W871" s="2"/>
      <c r="X871" s="1322"/>
      <c r="Y871" s="2"/>
      <c r="Z871" s="2"/>
      <c r="AA871" s="2"/>
      <c r="AB871" s="2"/>
      <c r="AC871" s="2"/>
      <c r="AD871" s="2"/>
      <c r="AE871" s="2"/>
      <c r="AF871" s="2"/>
      <c r="AG871" s="2"/>
      <c r="AH871" s="2"/>
      <c r="AI871" s="2"/>
      <c r="AJ871" s="2"/>
      <c r="AK871" s="2"/>
    </row>
    <row r="872" ht="15.75" customHeight="1">
      <c r="A872" s="1321"/>
      <c r="B872" s="31"/>
      <c r="C872" s="31"/>
      <c r="D872" s="2"/>
      <c r="E872" s="11"/>
      <c r="F872" s="11"/>
      <c r="G872" s="2"/>
      <c r="H872" s="2"/>
      <c r="I872" s="2"/>
      <c r="J872" s="2"/>
      <c r="K872" s="11"/>
      <c r="L872" s="11"/>
      <c r="M872" s="11"/>
      <c r="N872" s="11"/>
      <c r="O872" s="2"/>
      <c r="P872" s="2"/>
      <c r="Q872" s="629"/>
      <c r="R872" s="2"/>
      <c r="S872" s="2"/>
      <c r="T872" s="2"/>
      <c r="U872" s="11"/>
      <c r="V872" s="11"/>
      <c r="W872" s="2"/>
      <c r="X872" s="1322"/>
      <c r="Y872" s="2"/>
      <c r="Z872" s="2"/>
      <c r="AA872" s="2"/>
      <c r="AB872" s="2"/>
      <c r="AC872" s="2"/>
      <c r="AD872" s="2"/>
      <c r="AE872" s="2"/>
      <c r="AF872" s="2"/>
      <c r="AG872" s="2"/>
      <c r="AH872" s="2"/>
      <c r="AI872" s="2"/>
      <c r="AJ872" s="2"/>
      <c r="AK872" s="2"/>
    </row>
    <row r="873" ht="15.75" customHeight="1">
      <c r="A873" s="1321"/>
      <c r="B873" s="31"/>
      <c r="C873" s="31"/>
      <c r="D873" s="2"/>
      <c r="E873" s="11"/>
      <c r="F873" s="11"/>
      <c r="G873" s="2"/>
      <c r="H873" s="2"/>
      <c r="I873" s="2"/>
      <c r="J873" s="2"/>
      <c r="K873" s="11"/>
      <c r="L873" s="11"/>
      <c r="M873" s="11"/>
      <c r="N873" s="11"/>
      <c r="O873" s="2"/>
      <c r="P873" s="2"/>
      <c r="Q873" s="629"/>
      <c r="R873" s="2"/>
      <c r="S873" s="2"/>
      <c r="T873" s="2"/>
      <c r="U873" s="11"/>
      <c r="V873" s="11"/>
      <c r="W873" s="2"/>
      <c r="X873" s="1322"/>
      <c r="Y873" s="2"/>
      <c r="Z873" s="2"/>
      <c r="AA873" s="2"/>
      <c r="AB873" s="2"/>
      <c r="AC873" s="2"/>
      <c r="AD873" s="2"/>
      <c r="AE873" s="2"/>
      <c r="AF873" s="2"/>
      <c r="AG873" s="2"/>
      <c r="AH873" s="2"/>
      <c r="AI873" s="2"/>
      <c r="AJ873" s="2"/>
      <c r="AK873" s="2"/>
    </row>
    <row r="874" ht="15.75" customHeight="1">
      <c r="A874" s="1321"/>
      <c r="B874" s="31"/>
      <c r="C874" s="31"/>
      <c r="D874" s="2"/>
      <c r="E874" s="11"/>
      <c r="F874" s="11"/>
      <c r="G874" s="2"/>
      <c r="H874" s="2"/>
      <c r="I874" s="2"/>
      <c r="J874" s="2"/>
      <c r="K874" s="11"/>
      <c r="L874" s="11"/>
      <c r="M874" s="11"/>
      <c r="N874" s="11"/>
      <c r="O874" s="2"/>
      <c r="P874" s="2"/>
      <c r="Q874" s="629"/>
      <c r="R874" s="2"/>
      <c r="S874" s="2"/>
      <c r="T874" s="2"/>
      <c r="U874" s="11"/>
      <c r="V874" s="11"/>
      <c r="W874" s="2"/>
      <c r="X874" s="1322"/>
      <c r="Y874" s="2"/>
      <c r="Z874" s="2"/>
      <c r="AA874" s="2"/>
      <c r="AB874" s="2"/>
      <c r="AC874" s="2"/>
      <c r="AD874" s="2"/>
      <c r="AE874" s="2"/>
      <c r="AF874" s="2"/>
      <c r="AG874" s="2"/>
      <c r="AH874" s="2"/>
      <c r="AI874" s="2"/>
      <c r="AJ874" s="2"/>
      <c r="AK874" s="2"/>
    </row>
    <row r="875" ht="15.75" customHeight="1">
      <c r="A875" s="1321"/>
      <c r="B875" s="31"/>
      <c r="C875" s="31"/>
      <c r="D875" s="2"/>
      <c r="E875" s="11"/>
      <c r="F875" s="11"/>
      <c r="G875" s="2"/>
      <c r="H875" s="2"/>
      <c r="I875" s="2"/>
      <c r="J875" s="2"/>
      <c r="K875" s="11"/>
      <c r="L875" s="11"/>
      <c r="M875" s="11"/>
      <c r="N875" s="11"/>
      <c r="O875" s="2"/>
      <c r="P875" s="2"/>
      <c r="Q875" s="629"/>
      <c r="R875" s="2"/>
      <c r="S875" s="2"/>
      <c r="T875" s="2"/>
      <c r="U875" s="11"/>
      <c r="V875" s="11"/>
      <c r="W875" s="2"/>
      <c r="X875" s="1322"/>
      <c r="Y875" s="2"/>
      <c r="Z875" s="2"/>
      <c r="AA875" s="2"/>
      <c r="AB875" s="2"/>
      <c r="AC875" s="2"/>
      <c r="AD875" s="2"/>
      <c r="AE875" s="2"/>
      <c r="AF875" s="2"/>
      <c r="AG875" s="2"/>
      <c r="AH875" s="2"/>
      <c r="AI875" s="2"/>
      <c r="AJ875" s="2"/>
      <c r="AK875" s="2"/>
    </row>
    <row r="876" ht="15.75" customHeight="1">
      <c r="A876" s="1321"/>
      <c r="B876" s="31"/>
      <c r="C876" s="31"/>
      <c r="D876" s="2"/>
      <c r="E876" s="11"/>
      <c r="F876" s="11"/>
      <c r="G876" s="2"/>
      <c r="H876" s="2"/>
      <c r="I876" s="2"/>
      <c r="J876" s="2"/>
      <c r="K876" s="11"/>
      <c r="L876" s="11"/>
      <c r="M876" s="11"/>
      <c r="N876" s="11"/>
      <c r="O876" s="2"/>
      <c r="P876" s="2"/>
      <c r="Q876" s="629"/>
      <c r="R876" s="2"/>
      <c r="S876" s="2"/>
      <c r="T876" s="2"/>
      <c r="U876" s="11"/>
      <c r="V876" s="11"/>
      <c r="W876" s="2"/>
      <c r="X876" s="1322"/>
      <c r="Y876" s="2"/>
      <c r="Z876" s="2"/>
      <c r="AA876" s="2"/>
      <c r="AB876" s="2"/>
      <c r="AC876" s="2"/>
      <c r="AD876" s="2"/>
      <c r="AE876" s="2"/>
      <c r="AF876" s="2"/>
      <c r="AG876" s="2"/>
      <c r="AH876" s="2"/>
      <c r="AI876" s="2"/>
      <c r="AJ876" s="2"/>
      <c r="AK876" s="2"/>
    </row>
    <row r="877" ht="15.75" customHeight="1">
      <c r="A877" s="1321"/>
      <c r="B877" s="31"/>
      <c r="C877" s="31"/>
      <c r="D877" s="2"/>
      <c r="E877" s="11"/>
      <c r="F877" s="11"/>
      <c r="G877" s="2"/>
      <c r="H877" s="2"/>
      <c r="I877" s="2"/>
      <c r="J877" s="2"/>
      <c r="K877" s="11"/>
      <c r="L877" s="11"/>
      <c r="M877" s="11"/>
      <c r="N877" s="11"/>
      <c r="O877" s="2"/>
      <c r="P877" s="2"/>
      <c r="Q877" s="629"/>
      <c r="R877" s="2"/>
      <c r="S877" s="2"/>
      <c r="T877" s="2"/>
      <c r="U877" s="11"/>
      <c r="V877" s="11"/>
      <c r="W877" s="2"/>
      <c r="X877" s="1322"/>
      <c r="Y877" s="2"/>
      <c r="Z877" s="2"/>
      <c r="AA877" s="2"/>
      <c r="AB877" s="2"/>
      <c r="AC877" s="2"/>
      <c r="AD877" s="2"/>
      <c r="AE877" s="2"/>
      <c r="AF877" s="2"/>
      <c r="AG877" s="2"/>
      <c r="AH877" s="2"/>
      <c r="AI877" s="2"/>
      <c r="AJ877" s="2"/>
      <c r="AK877" s="2"/>
    </row>
    <row r="878" ht="15.75" customHeight="1">
      <c r="A878" s="1321"/>
      <c r="B878" s="31"/>
      <c r="C878" s="31"/>
      <c r="D878" s="2"/>
      <c r="E878" s="11"/>
      <c r="F878" s="11"/>
      <c r="G878" s="2"/>
      <c r="H878" s="2"/>
      <c r="I878" s="2"/>
      <c r="J878" s="2"/>
      <c r="K878" s="11"/>
      <c r="L878" s="11"/>
      <c r="M878" s="11"/>
      <c r="N878" s="11"/>
      <c r="O878" s="2"/>
      <c r="P878" s="2"/>
      <c r="Q878" s="629"/>
      <c r="R878" s="2"/>
      <c r="S878" s="2"/>
      <c r="T878" s="2"/>
      <c r="U878" s="11"/>
      <c r="V878" s="11"/>
      <c r="W878" s="2"/>
      <c r="X878" s="1322"/>
      <c r="Y878" s="2"/>
      <c r="Z878" s="2"/>
      <c r="AA878" s="2"/>
      <c r="AB878" s="2"/>
      <c r="AC878" s="2"/>
      <c r="AD878" s="2"/>
      <c r="AE878" s="2"/>
      <c r="AF878" s="2"/>
      <c r="AG878" s="2"/>
      <c r="AH878" s="2"/>
      <c r="AI878" s="2"/>
      <c r="AJ878" s="2"/>
      <c r="AK878" s="2"/>
    </row>
    <row r="879" ht="15.75" customHeight="1">
      <c r="A879" s="1321"/>
      <c r="B879" s="31"/>
      <c r="C879" s="31"/>
      <c r="D879" s="2"/>
      <c r="E879" s="11"/>
      <c r="F879" s="11"/>
      <c r="G879" s="2"/>
      <c r="H879" s="2"/>
      <c r="I879" s="2"/>
      <c r="J879" s="2"/>
      <c r="K879" s="11"/>
      <c r="L879" s="11"/>
      <c r="M879" s="11"/>
      <c r="N879" s="11"/>
      <c r="O879" s="2"/>
      <c r="P879" s="2"/>
      <c r="Q879" s="629"/>
      <c r="R879" s="2"/>
      <c r="S879" s="2"/>
      <c r="T879" s="2"/>
      <c r="U879" s="11"/>
      <c r="V879" s="11"/>
      <c r="W879" s="2"/>
      <c r="X879" s="1322"/>
      <c r="Y879" s="2"/>
      <c r="Z879" s="2"/>
      <c r="AA879" s="2"/>
      <c r="AB879" s="2"/>
      <c r="AC879" s="2"/>
      <c r="AD879" s="2"/>
      <c r="AE879" s="2"/>
      <c r="AF879" s="2"/>
      <c r="AG879" s="2"/>
      <c r="AH879" s="2"/>
      <c r="AI879" s="2"/>
      <c r="AJ879" s="2"/>
      <c r="AK879" s="2"/>
    </row>
    <row r="880" ht="15.75" customHeight="1">
      <c r="A880" s="1321"/>
      <c r="B880" s="31"/>
      <c r="C880" s="31"/>
      <c r="D880" s="2"/>
      <c r="E880" s="11"/>
      <c r="F880" s="11"/>
      <c r="G880" s="2"/>
      <c r="H880" s="2"/>
      <c r="I880" s="2"/>
      <c r="J880" s="2"/>
      <c r="K880" s="11"/>
      <c r="L880" s="11"/>
      <c r="M880" s="11"/>
      <c r="N880" s="11"/>
      <c r="O880" s="2"/>
      <c r="P880" s="2"/>
      <c r="Q880" s="629"/>
      <c r="R880" s="2"/>
      <c r="S880" s="2"/>
      <c r="T880" s="2"/>
      <c r="U880" s="11"/>
      <c r="V880" s="11"/>
      <c r="W880" s="2"/>
      <c r="X880" s="1322"/>
      <c r="Y880" s="2"/>
      <c r="Z880" s="2"/>
      <c r="AA880" s="2"/>
      <c r="AB880" s="2"/>
      <c r="AC880" s="2"/>
      <c r="AD880" s="2"/>
      <c r="AE880" s="2"/>
      <c r="AF880" s="2"/>
      <c r="AG880" s="2"/>
      <c r="AH880" s="2"/>
      <c r="AI880" s="2"/>
      <c r="AJ880" s="2"/>
      <c r="AK880" s="2"/>
    </row>
    <row r="881" ht="15.75" customHeight="1">
      <c r="A881" s="1321"/>
      <c r="B881" s="31"/>
      <c r="C881" s="31"/>
      <c r="D881" s="2"/>
      <c r="E881" s="11"/>
      <c r="F881" s="11"/>
      <c r="G881" s="2"/>
      <c r="H881" s="2"/>
      <c r="I881" s="2"/>
      <c r="J881" s="2"/>
      <c r="K881" s="11"/>
      <c r="L881" s="11"/>
      <c r="M881" s="11"/>
      <c r="N881" s="11"/>
      <c r="O881" s="2"/>
      <c r="P881" s="2"/>
      <c r="Q881" s="629"/>
      <c r="R881" s="2"/>
      <c r="S881" s="2"/>
      <c r="T881" s="2"/>
      <c r="U881" s="11"/>
      <c r="V881" s="11"/>
      <c r="W881" s="2"/>
      <c r="X881" s="1322"/>
      <c r="Y881" s="2"/>
      <c r="Z881" s="2"/>
      <c r="AA881" s="2"/>
      <c r="AB881" s="2"/>
      <c r="AC881" s="2"/>
      <c r="AD881" s="2"/>
      <c r="AE881" s="2"/>
      <c r="AF881" s="2"/>
      <c r="AG881" s="2"/>
      <c r="AH881" s="2"/>
      <c r="AI881" s="2"/>
      <c r="AJ881" s="2"/>
      <c r="AK881" s="2"/>
    </row>
    <row r="882" ht="15.75" customHeight="1">
      <c r="A882" s="1321"/>
      <c r="B882" s="31"/>
      <c r="C882" s="31"/>
      <c r="D882" s="2"/>
      <c r="E882" s="11"/>
      <c r="F882" s="11"/>
      <c r="G882" s="2"/>
      <c r="H882" s="2"/>
      <c r="I882" s="2"/>
      <c r="J882" s="2"/>
      <c r="K882" s="11"/>
      <c r="L882" s="11"/>
      <c r="M882" s="11"/>
      <c r="N882" s="11"/>
      <c r="O882" s="2"/>
      <c r="P882" s="2"/>
      <c r="Q882" s="629"/>
      <c r="R882" s="2"/>
      <c r="S882" s="2"/>
      <c r="T882" s="2"/>
      <c r="U882" s="11"/>
      <c r="V882" s="11"/>
      <c r="W882" s="2"/>
      <c r="X882" s="1322"/>
      <c r="Y882" s="2"/>
      <c r="Z882" s="2"/>
      <c r="AA882" s="2"/>
      <c r="AB882" s="2"/>
      <c r="AC882" s="2"/>
      <c r="AD882" s="2"/>
      <c r="AE882" s="2"/>
      <c r="AF882" s="2"/>
      <c r="AG882" s="2"/>
      <c r="AH882" s="2"/>
      <c r="AI882" s="2"/>
      <c r="AJ882" s="2"/>
      <c r="AK882" s="2"/>
    </row>
    <row r="883" ht="15.75" customHeight="1">
      <c r="A883" s="1321"/>
      <c r="B883" s="31"/>
      <c r="C883" s="31"/>
      <c r="D883" s="2"/>
      <c r="E883" s="11"/>
      <c r="F883" s="11"/>
      <c r="G883" s="2"/>
      <c r="H883" s="2"/>
      <c r="I883" s="2"/>
      <c r="J883" s="2"/>
      <c r="K883" s="11"/>
      <c r="L883" s="11"/>
      <c r="M883" s="11"/>
      <c r="N883" s="11"/>
      <c r="O883" s="2"/>
      <c r="P883" s="2"/>
      <c r="Q883" s="629"/>
      <c r="R883" s="2"/>
      <c r="S883" s="2"/>
      <c r="T883" s="2"/>
      <c r="U883" s="11"/>
      <c r="V883" s="11"/>
      <c r="W883" s="2"/>
      <c r="X883" s="1322"/>
      <c r="Y883" s="2"/>
      <c r="Z883" s="2"/>
      <c r="AA883" s="2"/>
      <c r="AB883" s="2"/>
      <c r="AC883" s="2"/>
      <c r="AD883" s="2"/>
      <c r="AE883" s="2"/>
      <c r="AF883" s="2"/>
      <c r="AG883" s="2"/>
      <c r="AH883" s="2"/>
      <c r="AI883" s="2"/>
      <c r="AJ883" s="2"/>
      <c r="AK883" s="2"/>
    </row>
    <row r="884" ht="15.75" customHeight="1">
      <c r="A884" s="1321"/>
      <c r="B884" s="31"/>
      <c r="C884" s="31"/>
      <c r="D884" s="2"/>
      <c r="E884" s="11"/>
      <c r="F884" s="11"/>
      <c r="G884" s="2"/>
      <c r="H884" s="2"/>
      <c r="I884" s="2"/>
      <c r="J884" s="2"/>
      <c r="K884" s="11"/>
      <c r="L884" s="11"/>
      <c r="M884" s="11"/>
      <c r="N884" s="11"/>
      <c r="O884" s="2"/>
      <c r="P884" s="2"/>
      <c r="Q884" s="629"/>
      <c r="R884" s="2"/>
      <c r="S884" s="2"/>
      <c r="T884" s="2"/>
      <c r="U884" s="11"/>
      <c r="V884" s="11"/>
      <c r="W884" s="2"/>
      <c r="X884" s="1322"/>
      <c r="Y884" s="2"/>
      <c r="Z884" s="2"/>
      <c r="AA884" s="2"/>
      <c r="AB884" s="2"/>
      <c r="AC884" s="2"/>
      <c r="AD884" s="2"/>
      <c r="AE884" s="2"/>
      <c r="AF884" s="2"/>
      <c r="AG884" s="2"/>
      <c r="AH884" s="2"/>
      <c r="AI884" s="2"/>
      <c r="AJ884" s="2"/>
      <c r="AK884" s="2"/>
    </row>
    <row r="885" ht="15.75" customHeight="1">
      <c r="A885" s="1321"/>
      <c r="B885" s="31"/>
      <c r="C885" s="31"/>
      <c r="D885" s="2"/>
      <c r="E885" s="11"/>
      <c r="F885" s="11"/>
      <c r="G885" s="2"/>
      <c r="H885" s="2"/>
      <c r="I885" s="2"/>
      <c r="J885" s="2"/>
      <c r="K885" s="11"/>
      <c r="L885" s="11"/>
      <c r="M885" s="11"/>
      <c r="N885" s="11"/>
      <c r="O885" s="2"/>
      <c r="P885" s="2"/>
      <c r="Q885" s="629"/>
      <c r="R885" s="2"/>
      <c r="S885" s="2"/>
      <c r="T885" s="2"/>
      <c r="U885" s="11"/>
      <c r="V885" s="11"/>
      <c r="W885" s="2"/>
      <c r="X885" s="1322"/>
      <c r="Y885" s="2"/>
      <c r="Z885" s="2"/>
      <c r="AA885" s="2"/>
      <c r="AB885" s="2"/>
      <c r="AC885" s="2"/>
      <c r="AD885" s="2"/>
      <c r="AE885" s="2"/>
      <c r="AF885" s="2"/>
      <c r="AG885" s="2"/>
      <c r="AH885" s="2"/>
      <c r="AI885" s="2"/>
      <c r="AJ885" s="2"/>
      <c r="AK885" s="2"/>
    </row>
    <row r="886" ht="15.75" customHeight="1">
      <c r="A886" s="1321"/>
      <c r="B886" s="31"/>
      <c r="C886" s="31"/>
      <c r="D886" s="2"/>
      <c r="E886" s="11"/>
      <c r="F886" s="11"/>
      <c r="G886" s="2"/>
      <c r="H886" s="2"/>
      <c r="I886" s="2"/>
      <c r="J886" s="2"/>
      <c r="K886" s="11"/>
      <c r="L886" s="11"/>
      <c r="M886" s="11"/>
      <c r="N886" s="11"/>
      <c r="O886" s="2"/>
      <c r="P886" s="2"/>
      <c r="Q886" s="629"/>
      <c r="R886" s="2"/>
      <c r="S886" s="2"/>
      <c r="T886" s="2"/>
      <c r="U886" s="11"/>
      <c r="V886" s="11"/>
      <c r="W886" s="2"/>
      <c r="X886" s="1322"/>
      <c r="Y886" s="2"/>
      <c r="Z886" s="2"/>
      <c r="AA886" s="2"/>
      <c r="AB886" s="2"/>
      <c r="AC886" s="2"/>
      <c r="AD886" s="2"/>
      <c r="AE886" s="2"/>
      <c r="AF886" s="2"/>
      <c r="AG886" s="2"/>
      <c r="AH886" s="2"/>
      <c r="AI886" s="2"/>
      <c r="AJ886" s="2"/>
      <c r="AK886" s="2"/>
    </row>
    <row r="887" ht="15.75" customHeight="1">
      <c r="A887" s="1321"/>
      <c r="B887" s="31"/>
      <c r="C887" s="31"/>
      <c r="D887" s="2"/>
      <c r="E887" s="11"/>
      <c r="F887" s="11"/>
      <c r="G887" s="2"/>
      <c r="H887" s="2"/>
      <c r="I887" s="2"/>
      <c r="J887" s="2"/>
      <c r="K887" s="11"/>
      <c r="L887" s="11"/>
      <c r="M887" s="11"/>
      <c r="N887" s="11"/>
      <c r="O887" s="2"/>
      <c r="P887" s="2"/>
      <c r="Q887" s="629"/>
      <c r="R887" s="2"/>
      <c r="S887" s="2"/>
      <c r="T887" s="2"/>
      <c r="U887" s="11"/>
      <c r="V887" s="11"/>
      <c r="W887" s="2"/>
      <c r="X887" s="1322"/>
      <c r="Y887" s="2"/>
      <c r="Z887" s="2"/>
      <c r="AA887" s="2"/>
      <c r="AB887" s="2"/>
      <c r="AC887" s="2"/>
      <c r="AD887" s="2"/>
      <c r="AE887" s="2"/>
      <c r="AF887" s="2"/>
      <c r="AG887" s="2"/>
      <c r="AH887" s="2"/>
      <c r="AI887" s="2"/>
      <c r="AJ887" s="2"/>
      <c r="AK887" s="2"/>
    </row>
    <row r="888" ht="15.75" customHeight="1">
      <c r="A888" s="1321"/>
      <c r="B888" s="31"/>
      <c r="C888" s="31"/>
      <c r="D888" s="2"/>
      <c r="E888" s="11"/>
      <c r="F888" s="11"/>
      <c r="G888" s="2"/>
      <c r="H888" s="2"/>
      <c r="I888" s="2"/>
      <c r="J888" s="2"/>
      <c r="K888" s="11"/>
      <c r="L888" s="11"/>
      <c r="M888" s="11"/>
      <c r="N888" s="11"/>
      <c r="O888" s="2"/>
      <c r="P888" s="2"/>
      <c r="Q888" s="629"/>
      <c r="R888" s="2"/>
      <c r="S888" s="2"/>
      <c r="T888" s="2"/>
      <c r="U888" s="11"/>
      <c r="V888" s="11"/>
      <c r="W888" s="2"/>
      <c r="X888" s="1322"/>
      <c r="Y888" s="2"/>
      <c r="Z888" s="2"/>
      <c r="AA888" s="2"/>
      <c r="AB888" s="2"/>
      <c r="AC888" s="2"/>
      <c r="AD888" s="2"/>
      <c r="AE888" s="2"/>
      <c r="AF888" s="2"/>
      <c r="AG888" s="2"/>
      <c r="AH888" s="2"/>
      <c r="AI888" s="2"/>
      <c r="AJ888" s="2"/>
      <c r="AK888" s="2"/>
    </row>
    <row r="889" ht="15.75" customHeight="1">
      <c r="A889" s="1321"/>
      <c r="B889" s="31"/>
      <c r="C889" s="31"/>
      <c r="D889" s="2"/>
      <c r="E889" s="11"/>
      <c r="F889" s="11"/>
      <c r="G889" s="2"/>
      <c r="H889" s="2"/>
      <c r="I889" s="2"/>
      <c r="J889" s="2"/>
      <c r="K889" s="11"/>
      <c r="L889" s="11"/>
      <c r="M889" s="11"/>
      <c r="N889" s="11"/>
      <c r="O889" s="2"/>
      <c r="P889" s="2"/>
      <c r="Q889" s="629"/>
      <c r="R889" s="2"/>
      <c r="S889" s="2"/>
      <c r="T889" s="2"/>
      <c r="U889" s="11"/>
      <c r="V889" s="11"/>
      <c r="W889" s="2"/>
      <c r="X889" s="1322"/>
      <c r="Y889" s="2"/>
      <c r="Z889" s="2"/>
      <c r="AA889" s="2"/>
      <c r="AB889" s="2"/>
      <c r="AC889" s="2"/>
      <c r="AD889" s="2"/>
      <c r="AE889" s="2"/>
      <c r="AF889" s="2"/>
      <c r="AG889" s="2"/>
      <c r="AH889" s="2"/>
      <c r="AI889" s="2"/>
      <c r="AJ889" s="2"/>
      <c r="AK889" s="2"/>
    </row>
    <row r="890" ht="15.75" customHeight="1">
      <c r="A890" s="1321"/>
      <c r="B890" s="31"/>
      <c r="C890" s="31"/>
      <c r="D890" s="2"/>
      <c r="E890" s="11"/>
      <c r="F890" s="11"/>
      <c r="G890" s="2"/>
      <c r="H890" s="2"/>
      <c r="I890" s="2"/>
      <c r="J890" s="2"/>
      <c r="K890" s="11"/>
      <c r="L890" s="11"/>
      <c r="M890" s="11"/>
      <c r="N890" s="11"/>
      <c r="O890" s="2"/>
      <c r="P890" s="2"/>
      <c r="Q890" s="629"/>
      <c r="R890" s="2"/>
      <c r="S890" s="2"/>
      <c r="T890" s="2"/>
      <c r="U890" s="11"/>
      <c r="V890" s="11"/>
      <c r="W890" s="2"/>
      <c r="X890" s="1322"/>
      <c r="Y890" s="2"/>
      <c r="Z890" s="2"/>
      <c r="AA890" s="2"/>
      <c r="AB890" s="2"/>
      <c r="AC890" s="2"/>
      <c r="AD890" s="2"/>
      <c r="AE890" s="2"/>
      <c r="AF890" s="2"/>
      <c r="AG890" s="2"/>
      <c r="AH890" s="2"/>
      <c r="AI890" s="2"/>
      <c r="AJ890" s="2"/>
      <c r="AK890" s="2"/>
    </row>
    <row r="891" ht="15.75" customHeight="1">
      <c r="A891" s="1321"/>
      <c r="B891" s="31"/>
      <c r="C891" s="31"/>
      <c r="D891" s="2"/>
      <c r="E891" s="11"/>
      <c r="F891" s="11"/>
      <c r="G891" s="2"/>
      <c r="H891" s="2"/>
      <c r="I891" s="2"/>
      <c r="J891" s="2"/>
      <c r="K891" s="11"/>
      <c r="L891" s="11"/>
      <c r="M891" s="11"/>
      <c r="N891" s="11"/>
      <c r="O891" s="2"/>
      <c r="P891" s="2"/>
      <c r="Q891" s="629"/>
      <c r="R891" s="2"/>
      <c r="S891" s="2"/>
      <c r="T891" s="2"/>
      <c r="U891" s="11"/>
      <c r="V891" s="11"/>
      <c r="W891" s="2"/>
      <c r="X891" s="1322"/>
      <c r="Y891" s="2"/>
      <c r="Z891" s="2"/>
      <c r="AA891" s="2"/>
      <c r="AB891" s="2"/>
      <c r="AC891" s="2"/>
      <c r="AD891" s="2"/>
      <c r="AE891" s="2"/>
      <c r="AF891" s="2"/>
      <c r="AG891" s="2"/>
      <c r="AH891" s="2"/>
      <c r="AI891" s="2"/>
      <c r="AJ891" s="2"/>
      <c r="AK891" s="2"/>
    </row>
    <row r="892" ht="15.75" customHeight="1">
      <c r="A892" s="1321"/>
      <c r="B892" s="31"/>
      <c r="C892" s="31"/>
      <c r="D892" s="2"/>
      <c r="E892" s="11"/>
      <c r="F892" s="11"/>
      <c r="G892" s="2"/>
      <c r="H892" s="2"/>
      <c r="I892" s="2"/>
      <c r="J892" s="2"/>
      <c r="K892" s="11"/>
      <c r="L892" s="11"/>
      <c r="M892" s="11"/>
      <c r="N892" s="11"/>
      <c r="O892" s="2"/>
      <c r="P892" s="2"/>
      <c r="Q892" s="629"/>
      <c r="R892" s="2"/>
      <c r="S892" s="2"/>
      <c r="T892" s="2"/>
      <c r="U892" s="11"/>
      <c r="V892" s="11"/>
      <c r="W892" s="2"/>
      <c r="X892" s="1322"/>
      <c r="Y892" s="2"/>
      <c r="Z892" s="2"/>
      <c r="AA892" s="2"/>
      <c r="AB892" s="2"/>
      <c r="AC892" s="2"/>
      <c r="AD892" s="2"/>
      <c r="AE892" s="2"/>
      <c r="AF892" s="2"/>
      <c r="AG892" s="2"/>
      <c r="AH892" s="2"/>
      <c r="AI892" s="2"/>
      <c r="AJ892" s="2"/>
      <c r="AK892" s="2"/>
    </row>
    <row r="893" ht="15.75" customHeight="1">
      <c r="A893" s="1321"/>
      <c r="B893" s="31"/>
      <c r="C893" s="31"/>
      <c r="D893" s="2"/>
      <c r="E893" s="11"/>
      <c r="F893" s="11"/>
      <c r="G893" s="2"/>
      <c r="H893" s="2"/>
      <c r="I893" s="2"/>
      <c r="J893" s="2"/>
      <c r="K893" s="11"/>
      <c r="L893" s="11"/>
      <c r="M893" s="11"/>
      <c r="N893" s="11"/>
      <c r="O893" s="2"/>
      <c r="P893" s="2"/>
      <c r="Q893" s="629"/>
      <c r="R893" s="2"/>
      <c r="S893" s="2"/>
      <c r="T893" s="2"/>
      <c r="U893" s="11"/>
      <c r="V893" s="11"/>
      <c r="W893" s="2"/>
      <c r="X893" s="1322"/>
      <c r="Y893" s="2"/>
      <c r="Z893" s="2"/>
      <c r="AA893" s="2"/>
      <c r="AB893" s="2"/>
      <c r="AC893" s="2"/>
      <c r="AD893" s="2"/>
      <c r="AE893" s="2"/>
      <c r="AF893" s="2"/>
      <c r="AG893" s="2"/>
      <c r="AH893" s="2"/>
      <c r="AI893" s="2"/>
      <c r="AJ893" s="2"/>
      <c r="AK893" s="2"/>
    </row>
    <row r="894" ht="15.75" customHeight="1">
      <c r="A894" s="1321"/>
      <c r="B894" s="31"/>
      <c r="C894" s="31"/>
      <c r="D894" s="2"/>
      <c r="E894" s="11"/>
      <c r="F894" s="11"/>
      <c r="G894" s="2"/>
      <c r="H894" s="2"/>
      <c r="I894" s="2"/>
      <c r="J894" s="2"/>
      <c r="K894" s="11"/>
      <c r="L894" s="11"/>
      <c r="M894" s="11"/>
      <c r="N894" s="11"/>
      <c r="O894" s="2"/>
      <c r="P894" s="2"/>
      <c r="Q894" s="629"/>
      <c r="R894" s="2"/>
      <c r="S894" s="2"/>
      <c r="T894" s="2"/>
      <c r="U894" s="11"/>
      <c r="V894" s="11"/>
      <c r="W894" s="2"/>
      <c r="X894" s="1322"/>
      <c r="Y894" s="2"/>
      <c r="Z894" s="2"/>
      <c r="AA894" s="2"/>
      <c r="AB894" s="2"/>
      <c r="AC894" s="2"/>
      <c r="AD894" s="2"/>
      <c r="AE894" s="2"/>
      <c r="AF894" s="2"/>
      <c r="AG894" s="2"/>
      <c r="AH894" s="2"/>
      <c r="AI894" s="2"/>
      <c r="AJ894" s="2"/>
      <c r="AK894" s="2"/>
    </row>
    <row r="895" ht="15.75" customHeight="1">
      <c r="A895" s="1321"/>
      <c r="B895" s="31"/>
      <c r="C895" s="31"/>
      <c r="D895" s="2"/>
      <c r="E895" s="11"/>
      <c r="F895" s="11"/>
      <c r="G895" s="2"/>
      <c r="H895" s="2"/>
      <c r="I895" s="2"/>
      <c r="J895" s="2"/>
      <c r="K895" s="11"/>
      <c r="L895" s="11"/>
      <c r="M895" s="11"/>
      <c r="N895" s="11"/>
      <c r="O895" s="2"/>
      <c r="P895" s="2"/>
      <c r="Q895" s="629"/>
      <c r="R895" s="2"/>
      <c r="S895" s="2"/>
      <c r="T895" s="2"/>
      <c r="U895" s="11"/>
      <c r="V895" s="11"/>
      <c r="W895" s="2"/>
      <c r="X895" s="1322"/>
      <c r="Y895" s="2"/>
      <c r="Z895" s="2"/>
      <c r="AA895" s="2"/>
      <c r="AB895" s="2"/>
      <c r="AC895" s="2"/>
      <c r="AD895" s="2"/>
      <c r="AE895" s="2"/>
      <c r="AF895" s="2"/>
      <c r="AG895" s="2"/>
      <c r="AH895" s="2"/>
      <c r="AI895" s="2"/>
      <c r="AJ895" s="2"/>
      <c r="AK895" s="2"/>
    </row>
    <row r="896" ht="15.75" customHeight="1">
      <c r="A896" s="1321"/>
      <c r="B896" s="31"/>
      <c r="C896" s="31"/>
      <c r="D896" s="2"/>
      <c r="E896" s="11"/>
      <c r="F896" s="11"/>
      <c r="G896" s="2"/>
      <c r="H896" s="2"/>
      <c r="I896" s="2"/>
      <c r="J896" s="2"/>
      <c r="K896" s="11"/>
      <c r="L896" s="11"/>
      <c r="M896" s="11"/>
      <c r="N896" s="11"/>
      <c r="O896" s="2"/>
      <c r="P896" s="2"/>
      <c r="Q896" s="629"/>
      <c r="R896" s="2"/>
      <c r="S896" s="2"/>
      <c r="T896" s="2"/>
      <c r="U896" s="11"/>
      <c r="V896" s="11"/>
      <c r="W896" s="2"/>
      <c r="X896" s="1322"/>
      <c r="Y896" s="2"/>
      <c r="Z896" s="2"/>
      <c r="AA896" s="2"/>
      <c r="AB896" s="2"/>
      <c r="AC896" s="2"/>
      <c r="AD896" s="2"/>
      <c r="AE896" s="2"/>
      <c r="AF896" s="2"/>
      <c r="AG896" s="2"/>
      <c r="AH896" s="2"/>
      <c r="AI896" s="2"/>
      <c r="AJ896" s="2"/>
      <c r="AK896" s="2"/>
    </row>
    <row r="897" ht="15.75" customHeight="1">
      <c r="A897" s="1321"/>
      <c r="B897" s="31"/>
      <c r="C897" s="31"/>
      <c r="D897" s="2"/>
      <c r="E897" s="11"/>
      <c r="F897" s="11"/>
      <c r="G897" s="2"/>
      <c r="H897" s="2"/>
      <c r="I897" s="2"/>
      <c r="J897" s="2"/>
      <c r="K897" s="11"/>
      <c r="L897" s="11"/>
      <c r="M897" s="11"/>
      <c r="N897" s="11"/>
      <c r="O897" s="2"/>
      <c r="P897" s="2"/>
      <c r="Q897" s="629"/>
      <c r="R897" s="2"/>
      <c r="S897" s="2"/>
      <c r="T897" s="2"/>
      <c r="U897" s="11"/>
      <c r="V897" s="11"/>
      <c r="W897" s="2"/>
      <c r="X897" s="1322"/>
      <c r="Y897" s="2"/>
      <c r="Z897" s="2"/>
      <c r="AA897" s="2"/>
      <c r="AB897" s="2"/>
      <c r="AC897" s="2"/>
      <c r="AD897" s="2"/>
      <c r="AE897" s="2"/>
      <c r="AF897" s="2"/>
      <c r="AG897" s="2"/>
      <c r="AH897" s="2"/>
      <c r="AI897" s="2"/>
      <c r="AJ897" s="2"/>
      <c r="AK897" s="2"/>
    </row>
    <row r="898" ht="15.75" customHeight="1">
      <c r="A898" s="1321"/>
      <c r="B898" s="31"/>
      <c r="C898" s="31"/>
      <c r="D898" s="2"/>
      <c r="E898" s="11"/>
      <c r="F898" s="11"/>
      <c r="G898" s="2"/>
      <c r="H898" s="2"/>
      <c r="I898" s="2"/>
      <c r="J898" s="2"/>
      <c r="K898" s="11"/>
      <c r="L898" s="11"/>
      <c r="M898" s="11"/>
      <c r="N898" s="11"/>
      <c r="O898" s="2"/>
      <c r="P898" s="2"/>
      <c r="Q898" s="629"/>
      <c r="R898" s="2"/>
      <c r="S898" s="2"/>
      <c r="T898" s="2"/>
      <c r="U898" s="11"/>
      <c r="V898" s="11"/>
      <c r="W898" s="2"/>
      <c r="X898" s="1322"/>
      <c r="Y898" s="2"/>
      <c r="Z898" s="2"/>
      <c r="AA898" s="2"/>
      <c r="AB898" s="2"/>
      <c r="AC898" s="2"/>
      <c r="AD898" s="2"/>
      <c r="AE898" s="2"/>
      <c r="AF898" s="2"/>
      <c r="AG898" s="2"/>
      <c r="AH898" s="2"/>
      <c r="AI898" s="2"/>
      <c r="AJ898" s="2"/>
      <c r="AK898" s="2"/>
    </row>
    <row r="899" ht="15.75" customHeight="1">
      <c r="A899" s="1321"/>
      <c r="B899" s="31"/>
      <c r="C899" s="31"/>
      <c r="D899" s="2"/>
      <c r="E899" s="11"/>
      <c r="F899" s="11"/>
      <c r="G899" s="2"/>
      <c r="H899" s="2"/>
      <c r="I899" s="2"/>
      <c r="J899" s="2"/>
      <c r="K899" s="11"/>
      <c r="L899" s="11"/>
      <c r="M899" s="11"/>
      <c r="N899" s="11"/>
      <c r="O899" s="2"/>
      <c r="P899" s="2"/>
      <c r="Q899" s="629"/>
      <c r="R899" s="2"/>
      <c r="S899" s="2"/>
      <c r="T899" s="2"/>
      <c r="U899" s="11"/>
      <c r="V899" s="11"/>
      <c r="W899" s="2"/>
      <c r="X899" s="1322"/>
      <c r="Y899" s="2"/>
      <c r="Z899" s="2"/>
      <c r="AA899" s="2"/>
      <c r="AB899" s="2"/>
      <c r="AC899" s="2"/>
      <c r="AD899" s="2"/>
      <c r="AE899" s="2"/>
      <c r="AF899" s="2"/>
      <c r="AG899" s="2"/>
      <c r="AH899" s="2"/>
      <c r="AI899" s="2"/>
      <c r="AJ899" s="2"/>
      <c r="AK899" s="2"/>
    </row>
    <row r="900" ht="15.75" customHeight="1">
      <c r="A900" s="1321"/>
      <c r="B900" s="31"/>
      <c r="C900" s="31"/>
      <c r="D900" s="2"/>
      <c r="E900" s="11"/>
      <c r="F900" s="11"/>
      <c r="G900" s="2"/>
      <c r="H900" s="2"/>
      <c r="I900" s="2"/>
      <c r="J900" s="2"/>
      <c r="K900" s="11"/>
      <c r="L900" s="11"/>
      <c r="M900" s="11"/>
      <c r="N900" s="11"/>
      <c r="O900" s="2"/>
      <c r="P900" s="2"/>
      <c r="Q900" s="629"/>
      <c r="R900" s="2"/>
      <c r="S900" s="2"/>
      <c r="T900" s="2"/>
      <c r="U900" s="11"/>
      <c r="V900" s="11"/>
      <c r="W900" s="2"/>
      <c r="X900" s="1322"/>
      <c r="Y900" s="2"/>
      <c r="Z900" s="2"/>
      <c r="AA900" s="2"/>
      <c r="AB900" s="2"/>
      <c r="AC900" s="2"/>
      <c r="AD900" s="2"/>
      <c r="AE900" s="2"/>
      <c r="AF900" s="2"/>
      <c r="AG900" s="2"/>
      <c r="AH900" s="2"/>
      <c r="AI900" s="2"/>
      <c r="AJ900" s="2"/>
      <c r="AK900" s="2"/>
    </row>
    <row r="901" ht="15.75" customHeight="1">
      <c r="A901" s="1321"/>
      <c r="B901" s="31"/>
      <c r="C901" s="31"/>
      <c r="D901" s="2"/>
      <c r="E901" s="11"/>
      <c r="F901" s="11"/>
      <c r="G901" s="2"/>
      <c r="H901" s="2"/>
      <c r="I901" s="2"/>
      <c r="J901" s="2"/>
      <c r="K901" s="11"/>
      <c r="L901" s="11"/>
      <c r="M901" s="11"/>
      <c r="N901" s="11"/>
      <c r="O901" s="2"/>
      <c r="P901" s="2"/>
      <c r="Q901" s="629"/>
      <c r="R901" s="2"/>
      <c r="S901" s="2"/>
      <c r="T901" s="2"/>
      <c r="U901" s="11"/>
      <c r="V901" s="11"/>
      <c r="W901" s="2"/>
      <c r="X901" s="1322"/>
      <c r="Y901" s="2"/>
      <c r="Z901" s="2"/>
      <c r="AA901" s="2"/>
      <c r="AB901" s="2"/>
      <c r="AC901" s="2"/>
      <c r="AD901" s="2"/>
      <c r="AE901" s="2"/>
      <c r="AF901" s="2"/>
      <c r="AG901" s="2"/>
      <c r="AH901" s="2"/>
      <c r="AI901" s="2"/>
      <c r="AJ901" s="2"/>
      <c r="AK901" s="2"/>
    </row>
    <row r="902" ht="15.75" customHeight="1">
      <c r="A902" s="1321"/>
      <c r="B902" s="31"/>
      <c r="C902" s="31"/>
      <c r="D902" s="2"/>
      <c r="E902" s="11"/>
      <c r="F902" s="11"/>
      <c r="G902" s="2"/>
      <c r="H902" s="2"/>
      <c r="I902" s="2"/>
      <c r="J902" s="2"/>
      <c r="K902" s="11"/>
      <c r="L902" s="11"/>
      <c r="M902" s="11"/>
      <c r="N902" s="11"/>
      <c r="O902" s="2"/>
      <c r="P902" s="2"/>
      <c r="Q902" s="629"/>
      <c r="R902" s="2"/>
      <c r="S902" s="2"/>
      <c r="T902" s="2"/>
      <c r="U902" s="11"/>
      <c r="V902" s="11"/>
      <c r="W902" s="2"/>
      <c r="X902" s="1322"/>
      <c r="Y902" s="2"/>
      <c r="Z902" s="2"/>
      <c r="AA902" s="2"/>
      <c r="AB902" s="2"/>
      <c r="AC902" s="2"/>
      <c r="AD902" s="2"/>
      <c r="AE902" s="2"/>
      <c r="AF902" s="2"/>
      <c r="AG902" s="2"/>
      <c r="AH902" s="2"/>
      <c r="AI902" s="2"/>
      <c r="AJ902" s="2"/>
      <c r="AK902" s="2"/>
    </row>
    <row r="903" ht="15.75" customHeight="1">
      <c r="A903" s="1321"/>
      <c r="B903" s="31"/>
      <c r="C903" s="31"/>
      <c r="D903" s="2"/>
      <c r="E903" s="11"/>
      <c r="F903" s="11"/>
      <c r="G903" s="2"/>
      <c r="H903" s="2"/>
      <c r="I903" s="2"/>
      <c r="J903" s="2"/>
      <c r="K903" s="11"/>
      <c r="L903" s="11"/>
      <c r="M903" s="11"/>
      <c r="N903" s="11"/>
      <c r="O903" s="2"/>
      <c r="P903" s="2"/>
      <c r="Q903" s="629"/>
      <c r="R903" s="2"/>
      <c r="S903" s="2"/>
      <c r="T903" s="2"/>
      <c r="U903" s="11"/>
      <c r="V903" s="11"/>
      <c r="W903" s="2"/>
      <c r="X903" s="1322"/>
      <c r="Y903" s="2"/>
      <c r="Z903" s="2"/>
      <c r="AA903" s="2"/>
      <c r="AB903" s="2"/>
      <c r="AC903" s="2"/>
      <c r="AD903" s="2"/>
      <c r="AE903" s="2"/>
      <c r="AF903" s="2"/>
      <c r="AG903" s="2"/>
      <c r="AH903" s="2"/>
      <c r="AI903" s="2"/>
      <c r="AJ903" s="2"/>
      <c r="AK903" s="2"/>
    </row>
    <row r="904" ht="15.75" customHeight="1">
      <c r="A904" s="1321"/>
      <c r="B904" s="31"/>
      <c r="C904" s="31"/>
      <c r="D904" s="2"/>
      <c r="E904" s="11"/>
      <c r="F904" s="11"/>
      <c r="G904" s="2"/>
      <c r="H904" s="2"/>
      <c r="I904" s="2"/>
      <c r="J904" s="2"/>
      <c r="K904" s="11"/>
      <c r="L904" s="11"/>
      <c r="M904" s="11"/>
      <c r="N904" s="11"/>
      <c r="O904" s="2"/>
      <c r="P904" s="2"/>
      <c r="Q904" s="629"/>
      <c r="R904" s="2"/>
      <c r="S904" s="2"/>
      <c r="T904" s="2"/>
      <c r="U904" s="11"/>
      <c r="V904" s="11"/>
      <c r="W904" s="2"/>
      <c r="X904" s="1322"/>
      <c r="Y904" s="2"/>
      <c r="Z904" s="2"/>
      <c r="AA904" s="2"/>
      <c r="AB904" s="2"/>
      <c r="AC904" s="2"/>
      <c r="AD904" s="2"/>
      <c r="AE904" s="2"/>
      <c r="AF904" s="2"/>
      <c r="AG904" s="2"/>
      <c r="AH904" s="2"/>
      <c r="AI904" s="2"/>
      <c r="AJ904" s="2"/>
      <c r="AK904" s="2"/>
    </row>
    <row r="905" ht="15.75" customHeight="1">
      <c r="A905" s="1321"/>
      <c r="B905" s="31"/>
      <c r="C905" s="31"/>
      <c r="D905" s="2"/>
      <c r="E905" s="11"/>
      <c r="F905" s="11"/>
      <c r="G905" s="2"/>
      <c r="H905" s="2"/>
      <c r="I905" s="2"/>
      <c r="J905" s="2"/>
      <c r="K905" s="11"/>
      <c r="L905" s="11"/>
      <c r="M905" s="11"/>
      <c r="N905" s="11"/>
      <c r="O905" s="2"/>
      <c r="P905" s="2"/>
      <c r="Q905" s="629"/>
      <c r="R905" s="2"/>
      <c r="S905" s="2"/>
      <c r="T905" s="2"/>
      <c r="U905" s="11"/>
      <c r="V905" s="11"/>
      <c r="W905" s="2"/>
      <c r="X905" s="1322"/>
      <c r="Y905" s="2"/>
      <c r="Z905" s="2"/>
      <c r="AA905" s="2"/>
      <c r="AB905" s="2"/>
      <c r="AC905" s="2"/>
      <c r="AD905" s="2"/>
      <c r="AE905" s="2"/>
      <c r="AF905" s="2"/>
      <c r="AG905" s="2"/>
      <c r="AH905" s="2"/>
      <c r="AI905" s="2"/>
      <c r="AJ905" s="2"/>
      <c r="AK905" s="2"/>
    </row>
    <row r="906" ht="15.75" customHeight="1">
      <c r="A906" s="1321"/>
      <c r="B906" s="31"/>
      <c r="C906" s="31"/>
      <c r="D906" s="2"/>
      <c r="E906" s="11"/>
      <c r="F906" s="11"/>
      <c r="G906" s="2"/>
      <c r="H906" s="2"/>
      <c r="I906" s="2"/>
      <c r="J906" s="2"/>
      <c r="K906" s="11"/>
      <c r="L906" s="11"/>
      <c r="M906" s="11"/>
      <c r="N906" s="11"/>
      <c r="O906" s="2"/>
      <c r="P906" s="2"/>
      <c r="Q906" s="629"/>
      <c r="R906" s="2"/>
      <c r="S906" s="2"/>
      <c r="T906" s="2"/>
      <c r="U906" s="11"/>
      <c r="V906" s="11"/>
      <c r="W906" s="2"/>
      <c r="X906" s="1322"/>
      <c r="Y906" s="2"/>
      <c r="Z906" s="2"/>
      <c r="AA906" s="2"/>
      <c r="AB906" s="2"/>
      <c r="AC906" s="2"/>
      <c r="AD906" s="2"/>
      <c r="AE906" s="2"/>
      <c r="AF906" s="2"/>
      <c r="AG906" s="2"/>
      <c r="AH906" s="2"/>
      <c r="AI906" s="2"/>
      <c r="AJ906" s="2"/>
      <c r="AK906" s="2"/>
    </row>
    <row r="907" ht="15.75" customHeight="1">
      <c r="A907" s="1321"/>
      <c r="B907" s="31"/>
      <c r="C907" s="31"/>
      <c r="D907" s="2"/>
      <c r="E907" s="11"/>
      <c r="F907" s="11"/>
      <c r="G907" s="2"/>
      <c r="H907" s="2"/>
      <c r="I907" s="2"/>
      <c r="J907" s="2"/>
      <c r="K907" s="11"/>
      <c r="L907" s="11"/>
      <c r="M907" s="11"/>
      <c r="N907" s="11"/>
      <c r="O907" s="2"/>
      <c r="P907" s="2"/>
      <c r="Q907" s="629"/>
      <c r="R907" s="2"/>
      <c r="S907" s="2"/>
      <c r="T907" s="2"/>
      <c r="U907" s="11"/>
      <c r="V907" s="11"/>
      <c r="W907" s="2"/>
      <c r="X907" s="1322"/>
      <c r="Y907" s="2"/>
      <c r="Z907" s="2"/>
      <c r="AA907" s="2"/>
      <c r="AB907" s="2"/>
      <c r="AC907" s="2"/>
      <c r="AD907" s="2"/>
      <c r="AE907" s="2"/>
      <c r="AF907" s="2"/>
      <c r="AG907" s="2"/>
      <c r="AH907" s="2"/>
      <c r="AI907" s="2"/>
      <c r="AJ907" s="2"/>
      <c r="AK907" s="2"/>
    </row>
    <row r="908" ht="15.75" customHeight="1">
      <c r="A908" s="1321"/>
      <c r="B908" s="31"/>
      <c r="C908" s="31"/>
      <c r="D908" s="2"/>
      <c r="E908" s="11"/>
      <c r="F908" s="11"/>
      <c r="G908" s="2"/>
      <c r="H908" s="2"/>
      <c r="I908" s="2"/>
      <c r="J908" s="2"/>
      <c r="K908" s="11"/>
      <c r="L908" s="11"/>
      <c r="M908" s="11"/>
      <c r="N908" s="11"/>
      <c r="O908" s="2"/>
      <c r="P908" s="2"/>
      <c r="Q908" s="629"/>
      <c r="R908" s="2"/>
      <c r="S908" s="2"/>
      <c r="T908" s="2"/>
      <c r="U908" s="11"/>
      <c r="V908" s="11"/>
      <c r="W908" s="2"/>
      <c r="X908" s="1322"/>
      <c r="Y908" s="2"/>
      <c r="Z908" s="2"/>
      <c r="AA908" s="2"/>
      <c r="AB908" s="2"/>
      <c r="AC908" s="2"/>
      <c r="AD908" s="2"/>
      <c r="AE908" s="2"/>
      <c r="AF908" s="2"/>
      <c r="AG908" s="2"/>
      <c r="AH908" s="2"/>
      <c r="AI908" s="2"/>
      <c r="AJ908" s="2"/>
      <c r="AK908" s="2"/>
    </row>
    <row r="909" ht="15.75" customHeight="1">
      <c r="A909" s="1321"/>
      <c r="B909" s="31"/>
      <c r="C909" s="31"/>
      <c r="D909" s="2"/>
      <c r="E909" s="11"/>
      <c r="F909" s="11"/>
      <c r="G909" s="2"/>
      <c r="H909" s="2"/>
      <c r="I909" s="2"/>
      <c r="J909" s="2"/>
      <c r="K909" s="11"/>
      <c r="L909" s="11"/>
      <c r="M909" s="11"/>
      <c r="N909" s="11"/>
      <c r="O909" s="2"/>
      <c r="P909" s="2"/>
      <c r="Q909" s="629"/>
      <c r="R909" s="2"/>
      <c r="S909" s="2"/>
      <c r="T909" s="2"/>
      <c r="U909" s="11"/>
      <c r="V909" s="11"/>
      <c r="W909" s="2"/>
      <c r="X909" s="1322"/>
      <c r="Y909" s="2"/>
      <c r="Z909" s="2"/>
      <c r="AA909" s="2"/>
      <c r="AB909" s="2"/>
      <c r="AC909" s="2"/>
      <c r="AD909" s="2"/>
      <c r="AE909" s="2"/>
      <c r="AF909" s="2"/>
      <c r="AG909" s="2"/>
      <c r="AH909" s="2"/>
      <c r="AI909" s="2"/>
      <c r="AJ909" s="2"/>
      <c r="AK909" s="2"/>
    </row>
    <row r="910" ht="15.75" customHeight="1">
      <c r="A910" s="1321"/>
      <c r="B910" s="31"/>
      <c r="C910" s="31"/>
      <c r="D910" s="2"/>
      <c r="E910" s="11"/>
      <c r="F910" s="11"/>
      <c r="G910" s="2"/>
      <c r="H910" s="2"/>
      <c r="I910" s="2"/>
      <c r="J910" s="2"/>
      <c r="K910" s="11"/>
      <c r="L910" s="11"/>
      <c r="M910" s="11"/>
      <c r="N910" s="11"/>
      <c r="O910" s="2"/>
      <c r="P910" s="2"/>
      <c r="Q910" s="629"/>
      <c r="R910" s="2"/>
      <c r="S910" s="2"/>
      <c r="T910" s="2"/>
      <c r="U910" s="11"/>
      <c r="V910" s="11"/>
      <c r="W910" s="2"/>
      <c r="X910" s="1322"/>
      <c r="Y910" s="2"/>
      <c r="Z910" s="2"/>
      <c r="AA910" s="2"/>
      <c r="AB910" s="2"/>
      <c r="AC910" s="2"/>
      <c r="AD910" s="2"/>
      <c r="AE910" s="2"/>
      <c r="AF910" s="2"/>
      <c r="AG910" s="2"/>
      <c r="AH910" s="2"/>
      <c r="AI910" s="2"/>
      <c r="AJ910" s="2"/>
      <c r="AK910" s="2"/>
    </row>
    <row r="911" ht="15.75" customHeight="1">
      <c r="A911" s="1321"/>
      <c r="B911" s="31"/>
      <c r="C911" s="31"/>
      <c r="D911" s="2"/>
      <c r="E911" s="11"/>
      <c r="F911" s="11"/>
      <c r="G911" s="2"/>
      <c r="H911" s="2"/>
      <c r="I911" s="2"/>
      <c r="J911" s="2"/>
      <c r="K911" s="11"/>
      <c r="L911" s="11"/>
      <c r="M911" s="11"/>
      <c r="N911" s="11"/>
      <c r="O911" s="2"/>
      <c r="P911" s="2"/>
      <c r="Q911" s="629"/>
      <c r="R911" s="2"/>
      <c r="S911" s="2"/>
      <c r="T911" s="2"/>
      <c r="U911" s="11"/>
      <c r="V911" s="11"/>
      <c r="W911" s="2"/>
      <c r="X911" s="1322"/>
      <c r="Y911" s="2"/>
      <c r="Z911" s="2"/>
      <c r="AA911" s="2"/>
      <c r="AB911" s="2"/>
      <c r="AC911" s="2"/>
      <c r="AD911" s="2"/>
      <c r="AE911" s="2"/>
      <c r="AF911" s="2"/>
      <c r="AG911" s="2"/>
      <c r="AH911" s="2"/>
      <c r="AI911" s="2"/>
      <c r="AJ911" s="2"/>
      <c r="AK911" s="2"/>
    </row>
    <row r="912" ht="15.75" customHeight="1">
      <c r="A912" s="1321"/>
      <c r="B912" s="31"/>
      <c r="C912" s="31"/>
      <c r="D912" s="2"/>
      <c r="E912" s="11"/>
      <c r="F912" s="11"/>
      <c r="G912" s="2"/>
      <c r="H912" s="2"/>
      <c r="I912" s="2"/>
      <c r="J912" s="2"/>
      <c r="K912" s="11"/>
      <c r="L912" s="11"/>
      <c r="M912" s="11"/>
      <c r="N912" s="11"/>
      <c r="O912" s="2"/>
      <c r="P912" s="2"/>
      <c r="Q912" s="629"/>
      <c r="R912" s="2"/>
      <c r="S912" s="2"/>
      <c r="T912" s="2"/>
      <c r="U912" s="11"/>
      <c r="V912" s="11"/>
      <c r="W912" s="2"/>
      <c r="X912" s="1322"/>
      <c r="Y912" s="2"/>
      <c r="Z912" s="2"/>
      <c r="AA912" s="2"/>
      <c r="AB912" s="2"/>
      <c r="AC912" s="2"/>
      <c r="AD912" s="2"/>
      <c r="AE912" s="2"/>
      <c r="AF912" s="2"/>
      <c r="AG912" s="2"/>
      <c r="AH912" s="2"/>
      <c r="AI912" s="2"/>
      <c r="AJ912" s="2"/>
      <c r="AK912" s="2"/>
    </row>
    <row r="913" ht="15.75" customHeight="1">
      <c r="A913" s="1321"/>
      <c r="B913" s="31"/>
      <c r="C913" s="31"/>
      <c r="D913" s="2"/>
      <c r="E913" s="11"/>
      <c r="F913" s="11"/>
      <c r="G913" s="2"/>
      <c r="H913" s="2"/>
      <c r="I913" s="2"/>
      <c r="J913" s="2"/>
      <c r="K913" s="11"/>
      <c r="L913" s="11"/>
      <c r="M913" s="11"/>
      <c r="N913" s="11"/>
      <c r="O913" s="2"/>
      <c r="P913" s="2"/>
      <c r="Q913" s="629"/>
      <c r="R913" s="2"/>
      <c r="S913" s="2"/>
      <c r="T913" s="2"/>
      <c r="U913" s="11"/>
      <c r="V913" s="11"/>
      <c r="W913" s="2"/>
      <c r="X913" s="1322"/>
      <c r="Y913" s="2"/>
      <c r="Z913" s="2"/>
      <c r="AA913" s="2"/>
      <c r="AB913" s="2"/>
      <c r="AC913" s="2"/>
      <c r="AD913" s="2"/>
      <c r="AE913" s="2"/>
      <c r="AF913" s="2"/>
      <c r="AG913" s="2"/>
      <c r="AH913" s="2"/>
      <c r="AI913" s="2"/>
      <c r="AJ913" s="2"/>
      <c r="AK913" s="2"/>
    </row>
    <row r="914" ht="15.75" customHeight="1">
      <c r="A914" s="1321"/>
      <c r="B914" s="31"/>
      <c r="C914" s="31"/>
      <c r="D914" s="2"/>
      <c r="E914" s="11"/>
      <c r="F914" s="11"/>
      <c r="G914" s="2"/>
      <c r="H914" s="2"/>
      <c r="I914" s="2"/>
      <c r="J914" s="2"/>
      <c r="K914" s="11"/>
      <c r="L914" s="11"/>
      <c r="M914" s="11"/>
      <c r="N914" s="11"/>
      <c r="O914" s="2"/>
      <c r="P914" s="2"/>
      <c r="Q914" s="629"/>
      <c r="R914" s="2"/>
      <c r="S914" s="2"/>
      <c r="T914" s="2"/>
      <c r="U914" s="11"/>
      <c r="V914" s="11"/>
      <c r="W914" s="2"/>
      <c r="X914" s="1322"/>
      <c r="Y914" s="2"/>
      <c r="Z914" s="2"/>
      <c r="AA914" s="2"/>
      <c r="AB914" s="2"/>
      <c r="AC914" s="2"/>
      <c r="AD914" s="2"/>
      <c r="AE914" s="2"/>
      <c r="AF914" s="2"/>
      <c r="AG914" s="2"/>
      <c r="AH914" s="2"/>
      <c r="AI914" s="2"/>
      <c r="AJ914" s="2"/>
      <c r="AK914" s="2"/>
    </row>
    <row r="915" ht="15.75" customHeight="1">
      <c r="A915" s="1321"/>
      <c r="B915" s="31"/>
      <c r="C915" s="31"/>
      <c r="D915" s="2"/>
      <c r="E915" s="11"/>
      <c r="F915" s="11"/>
      <c r="G915" s="2"/>
      <c r="H915" s="2"/>
      <c r="I915" s="2"/>
      <c r="J915" s="2"/>
      <c r="K915" s="11"/>
      <c r="L915" s="11"/>
      <c r="M915" s="11"/>
      <c r="N915" s="11"/>
      <c r="O915" s="2"/>
      <c r="P915" s="2"/>
      <c r="Q915" s="629"/>
      <c r="R915" s="2"/>
      <c r="S915" s="2"/>
      <c r="T915" s="2"/>
      <c r="U915" s="11"/>
      <c r="V915" s="11"/>
      <c r="W915" s="2"/>
      <c r="X915" s="1322"/>
      <c r="Y915" s="2"/>
      <c r="Z915" s="2"/>
      <c r="AA915" s="2"/>
      <c r="AB915" s="2"/>
      <c r="AC915" s="2"/>
      <c r="AD915" s="2"/>
      <c r="AE915" s="2"/>
      <c r="AF915" s="2"/>
      <c r="AG915" s="2"/>
      <c r="AH915" s="2"/>
      <c r="AI915" s="2"/>
      <c r="AJ915" s="2"/>
      <c r="AK915" s="2"/>
    </row>
    <row r="916" ht="15.75" customHeight="1">
      <c r="A916" s="1321"/>
      <c r="B916" s="31"/>
      <c r="C916" s="31"/>
      <c r="D916" s="2"/>
      <c r="E916" s="11"/>
      <c r="F916" s="11"/>
      <c r="G916" s="2"/>
      <c r="H916" s="2"/>
      <c r="I916" s="2"/>
      <c r="J916" s="2"/>
      <c r="K916" s="11"/>
      <c r="L916" s="11"/>
      <c r="M916" s="11"/>
      <c r="N916" s="11"/>
      <c r="O916" s="2"/>
      <c r="P916" s="2"/>
      <c r="Q916" s="629"/>
      <c r="R916" s="2"/>
      <c r="S916" s="2"/>
      <c r="T916" s="2"/>
      <c r="U916" s="11"/>
      <c r="V916" s="11"/>
      <c r="W916" s="2"/>
      <c r="X916" s="1322"/>
      <c r="Y916" s="2"/>
      <c r="Z916" s="2"/>
      <c r="AA916" s="2"/>
      <c r="AB916" s="2"/>
      <c r="AC916" s="2"/>
      <c r="AD916" s="2"/>
      <c r="AE916" s="2"/>
      <c r="AF916" s="2"/>
      <c r="AG916" s="2"/>
      <c r="AH916" s="2"/>
      <c r="AI916" s="2"/>
      <c r="AJ916" s="2"/>
      <c r="AK916" s="2"/>
    </row>
    <row r="917" ht="15.75" customHeight="1">
      <c r="A917" s="1321"/>
      <c r="B917" s="31"/>
      <c r="C917" s="31"/>
      <c r="D917" s="2"/>
      <c r="E917" s="11"/>
      <c r="F917" s="11"/>
      <c r="G917" s="2"/>
      <c r="H917" s="2"/>
      <c r="I917" s="2"/>
      <c r="J917" s="2"/>
      <c r="K917" s="11"/>
      <c r="L917" s="11"/>
      <c r="M917" s="11"/>
      <c r="N917" s="11"/>
      <c r="O917" s="2"/>
      <c r="P917" s="2"/>
      <c r="Q917" s="629"/>
      <c r="R917" s="2"/>
      <c r="S917" s="2"/>
      <c r="T917" s="2"/>
      <c r="U917" s="11"/>
      <c r="V917" s="11"/>
      <c r="W917" s="2"/>
      <c r="X917" s="1322"/>
      <c r="Y917" s="2"/>
      <c r="Z917" s="2"/>
      <c r="AA917" s="2"/>
      <c r="AB917" s="2"/>
      <c r="AC917" s="2"/>
      <c r="AD917" s="2"/>
      <c r="AE917" s="2"/>
      <c r="AF917" s="2"/>
      <c r="AG917" s="2"/>
      <c r="AH917" s="2"/>
      <c r="AI917" s="2"/>
      <c r="AJ917" s="2"/>
      <c r="AK917" s="2"/>
    </row>
    <row r="918" ht="15.75" customHeight="1">
      <c r="A918" s="1321"/>
      <c r="B918" s="31"/>
      <c r="C918" s="31"/>
      <c r="D918" s="2"/>
      <c r="E918" s="11"/>
      <c r="F918" s="11"/>
      <c r="G918" s="2"/>
      <c r="H918" s="2"/>
      <c r="I918" s="2"/>
      <c r="J918" s="2"/>
      <c r="K918" s="11"/>
      <c r="L918" s="11"/>
      <c r="M918" s="11"/>
      <c r="N918" s="11"/>
      <c r="O918" s="2"/>
      <c r="P918" s="2"/>
      <c r="Q918" s="629"/>
      <c r="R918" s="2"/>
      <c r="S918" s="2"/>
      <c r="T918" s="2"/>
      <c r="U918" s="11"/>
      <c r="V918" s="11"/>
      <c r="W918" s="2"/>
      <c r="X918" s="1322"/>
      <c r="Y918" s="2"/>
      <c r="Z918" s="2"/>
      <c r="AA918" s="2"/>
      <c r="AB918" s="2"/>
      <c r="AC918" s="2"/>
      <c r="AD918" s="2"/>
      <c r="AE918" s="2"/>
      <c r="AF918" s="2"/>
      <c r="AG918" s="2"/>
      <c r="AH918" s="2"/>
      <c r="AI918" s="2"/>
      <c r="AJ918" s="2"/>
      <c r="AK918" s="2"/>
    </row>
    <row r="919" ht="15.75" customHeight="1">
      <c r="A919" s="1321"/>
      <c r="B919" s="31"/>
      <c r="C919" s="31"/>
      <c r="D919" s="2"/>
      <c r="E919" s="11"/>
      <c r="F919" s="11"/>
      <c r="G919" s="2"/>
      <c r="H919" s="2"/>
      <c r="I919" s="2"/>
      <c r="J919" s="2"/>
      <c r="K919" s="11"/>
      <c r="L919" s="11"/>
      <c r="M919" s="11"/>
      <c r="N919" s="11"/>
      <c r="O919" s="2"/>
      <c r="P919" s="2"/>
      <c r="Q919" s="629"/>
      <c r="R919" s="2"/>
      <c r="S919" s="2"/>
      <c r="T919" s="2"/>
      <c r="U919" s="11"/>
      <c r="V919" s="11"/>
      <c r="W919" s="2"/>
      <c r="X919" s="1322"/>
      <c r="Y919" s="2"/>
      <c r="Z919" s="2"/>
      <c r="AA919" s="2"/>
      <c r="AB919" s="2"/>
      <c r="AC919" s="2"/>
      <c r="AD919" s="2"/>
      <c r="AE919" s="2"/>
      <c r="AF919" s="2"/>
      <c r="AG919" s="2"/>
      <c r="AH919" s="2"/>
      <c r="AI919" s="2"/>
      <c r="AJ919" s="2"/>
      <c r="AK919" s="2"/>
    </row>
    <row r="920" ht="15.75" customHeight="1">
      <c r="A920" s="1321"/>
      <c r="B920" s="31"/>
      <c r="C920" s="31"/>
      <c r="D920" s="2"/>
      <c r="E920" s="11"/>
      <c r="F920" s="11"/>
      <c r="G920" s="2"/>
      <c r="H920" s="2"/>
      <c r="I920" s="2"/>
      <c r="J920" s="2"/>
      <c r="K920" s="11"/>
      <c r="L920" s="11"/>
      <c r="M920" s="11"/>
      <c r="N920" s="11"/>
      <c r="O920" s="2"/>
      <c r="P920" s="2"/>
      <c r="Q920" s="629"/>
      <c r="R920" s="2"/>
      <c r="S920" s="2"/>
      <c r="T920" s="2"/>
      <c r="U920" s="11"/>
      <c r="V920" s="11"/>
      <c r="W920" s="2"/>
      <c r="X920" s="1322"/>
      <c r="Y920" s="2"/>
      <c r="Z920" s="2"/>
      <c r="AA920" s="2"/>
      <c r="AB920" s="2"/>
      <c r="AC920" s="2"/>
      <c r="AD920" s="2"/>
      <c r="AE920" s="2"/>
      <c r="AF920" s="2"/>
      <c r="AG920" s="2"/>
      <c r="AH920" s="2"/>
      <c r="AI920" s="2"/>
      <c r="AJ920" s="2"/>
      <c r="AK920" s="2"/>
    </row>
    <row r="921" ht="15.75" customHeight="1">
      <c r="A921" s="1321"/>
      <c r="B921" s="31"/>
      <c r="C921" s="31"/>
      <c r="D921" s="2"/>
      <c r="E921" s="11"/>
      <c r="F921" s="11"/>
      <c r="G921" s="2"/>
      <c r="H921" s="2"/>
      <c r="I921" s="2"/>
      <c r="J921" s="2"/>
      <c r="K921" s="11"/>
      <c r="L921" s="11"/>
      <c r="M921" s="11"/>
      <c r="N921" s="11"/>
      <c r="O921" s="2"/>
      <c r="P921" s="2"/>
      <c r="Q921" s="629"/>
      <c r="R921" s="2"/>
      <c r="S921" s="2"/>
      <c r="T921" s="2"/>
      <c r="U921" s="11"/>
      <c r="V921" s="11"/>
      <c r="W921" s="2"/>
      <c r="X921" s="1322"/>
      <c r="Y921" s="2"/>
      <c r="Z921" s="2"/>
      <c r="AA921" s="2"/>
      <c r="AB921" s="2"/>
      <c r="AC921" s="2"/>
      <c r="AD921" s="2"/>
      <c r="AE921" s="2"/>
      <c r="AF921" s="2"/>
      <c r="AG921" s="2"/>
      <c r="AH921" s="2"/>
      <c r="AI921" s="2"/>
      <c r="AJ921" s="2"/>
      <c r="AK921" s="2"/>
    </row>
    <row r="922" ht="15.75" customHeight="1">
      <c r="A922" s="1321"/>
      <c r="B922" s="31"/>
      <c r="C922" s="31"/>
      <c r="D922" s="2"/>
      <c r="E922" s="11"/>
      <c r="F922" s="11"/>
      <c r="G922" s="2"/>
      <c r="H922" s="2"/>
      <c r="I922" s="2"/>
      <c r="J922" s="2"/>
      <c r="K922" s="11"/>
      <c r="L922" s="11"/>
      <c r="M922" s="11"/>
      <c r="N922" s="11"/>
      <c r="O922" s="2"/>
      <c r="P922" s="2"/>
      <c r="Q922" s="629"/>
      <c r="R922" s="2"/>
      <c r="S922" s="2"/>
      <c r="T922" s="2"/>
      <c r="U922" s="11"/>
      <c r="V922" s="11"/>
      <c r="W922" s="2"/>
      <c r="X922" s="1322"/>
      <c r="Y922" s="2"/>
      <c r="Z922" s="2"/>
      <c r="AA922" s="2"/>
      <c r="AB922" s="2"/>
      <c r="AC922" s="2"/>
      <c r="AD922" s="2"/>
      <c r="AE922" s="2"/>
      <c r="AF922" s="2"/>
      <c r="AG922" s="2"/>
      <c r="AH922" s="2"/>
      <c r="AI922" s="2"/>
      <c r="AJ922" s="2"/>
      <c r="AK922" s="2"/>
    </row>
    <row r="923" ht="15.75" customHeight="1">
      <c r="A923" s="1321"/>
      <c r="B923" s="31"/>
      <c r="C923" s="31"/>
      <c r="D923" s="2"/>
      <c r="E923" s="11"/>
      <c r="F923" s="11"/>
      <c r="G923" s="2"/>
      <c r="H923" s="2"/>
      <c r="I923" s="2"/>
      <c r="J923" s="2"/>
      <c r="K923" s="11"/>
      <c r="L923" s="11"/>
      <c r="M923" s="11"/>
      <c r="N923" s="11"/>
      <c r="O923" s="2"/>
      <c r="P923" s="2"/>
      <c r="Q923" s="629"/>
      <c r="R923" s="2"/>
      <c r="S923" s="2"/>
      <c r="T923" s="2"/>
      <c r="U923" s="11"/>
      <c r="V923" s="11"/>
      <c r="W923" s="2"/>
      <c r="X923" s="1322"/>
      <c r="Y923" s="2"/>
      <c r="Z923" s="2"/>
      <c r="AA923" s="2"/>
      <c r="AB923" s="2"/>
      <c r="AC923" s="2"/>
      <c r="AD923" s="2"/>
      <c r="AE923" s="2"/>
      <c r="AF923" s="2"/>
      <c r="AG923" s="2"/>
      <c r="AH923" s="2"/>
      <c r="AI923" s="2"/>
      <c r="AJ923" s="2"/>
      <c r="AK923" s="2"/>
    </row>
    <row r="924" ht="15.75" customHeight="1">
      <c r="A924" s="1321"/>
      <c r="B924" s="31"/>
      <c r="C924" s="31"/>
      <c r="D924" s="2"/>
      <c r="E924" s="11"/>
      <c r="F924" s="11"/>
      <c r="G924" s="2"/>
      <c r="H924" s="2"/>
      <c r="I924" s="2"/>
      <c r="J924" s="2"/>
      <c r="K924" s="11"/>
      <c r="L924" s="11"/>
      <c r="M924" s="11"/>
      <c r="N924" s="11"/>
      <c r="O924" s="2"/>
      <c r="P924" s="2"/>
      <c r="Q924" s="629"/>
      <c r="R924" s="2"/>
      <c r="S924" s="2"/>
      <c r="T924" s="2"/>
      <c r="U924" s="11"/>
      <c r="V924" s="11"/>
      <c r="W924" s="2"/>
      <c r="X924" s="1322"/>
      <c r="Y924" s="2"/>
      <c r="Z924" s="2"/>
      <c r="AA924" s="2"/>
      <c r="AB924" s="2"/>
      <c r="AC924" s="2"/>
      <c r="AD924" s="2"/>
      <c r="AE924" s="2"/>
      <c r="AF924" s="2"/>
      <c r="AG924" s="2"/>
      <c r="AH924" s="2"/>
      <c r="AI924" s="2"/>
      <c r="AJ924" s="2"/>
      <c r="AK924" s="2"/>
    </row>
    <row r="925" ht="15.75" customHeight="1">
      <c r="A925" s="1321"/>
      <c r="B925" s="31"/>
      <c r="C925" s="31"/>
      <c r="D925" s="2"/>
      <c r="E925" s="11"/>
      <c r="F925" s="11"/>
      <c r="G925" s="2"/>
      <c r="H925" s="2"/>
      <c r="I925" s="2"/>
      <c r="J925" s="2"/>
      <c r="K925" s="11"/>
      <c r="L925" s="11"/>
      <c r="M925" s="11"/>
      <c r="N925" s="11"/>
      <c r="O925" s="2"/>
      <c r="P925" s="2"/>
      <c r="Q925" s="629"/>
      <c r="R925" s="2"/>
      <c r="S925" s="2"/>
      <c r="T925" s="2"/>
      <c r="U925" s="11"/>
      <c r="V925" s="11"/>
      <c r="W925" s="2"/>
      <c r="X925" s="1322"/>
      <c r="Y925" s="2"/>
      <c r="Z925" s="2"/>
      <c r="AA925" s="2"/>
      <c r="AB925" s="2"/>
      <c r="AC925" s="2"/>
      <c r="AD925" s="2"/>
      <c r="AE925" s="2"/>
      <c r="AF925" s="2"/>
      <c r="AG925" s="2"/>
      <c r="AH925" s="2"/>
      <c r="AI925" s="2"/>
      <c r="AJ925" s="2"/>
      <c r="AK925" s="2"/>
    </row>
    <row r="926" ht="15.75" customHeight="1">
      <c r="A926" s="1321"/>
      <c r="B926" s="31"/>
      <c r="C926" s="31"/>
      <c r="D926" s="2"/>
      <c r="E926" s="11"/>
      <c r="F926" s="11"/>
      <c r="G926" s="2"/>
      <c r="H926" s="2"/>
      <c r="I926" s="2"/>
      <c r="J926" s="2"/>
      <c r="K926" s="11"/>
      <c r="L926" s="11"/>
      <c r="M926" s="11"/>
      <c r="N926" s="11"/>
      <c r="O926" s="2"/>
      <c r="P926" s="2"/>
      <c r="Q926" s="629"/>
      <c r="R926" s="2"/>
      <c r="S926" s="2"/>
      <c r="T926" s="2"/>
      <c r="U926" s="11"/>
      <c r="V926" s="11"/>
      <c r="W926" s="2"/>
      <c r="X926" s="1322"/>
      <c r="Y926" s="2"/>
      <c r="Z926" s="2"/>
      <c r="AA926" s="2"/>
      <c r="AB926" s="2"/>
      <c r="AC926" s="2"/>
      <c r="AD926" s="2"/>
      <c r="AE926" s="2"/>
      <c r="AF926" s="2"/>
      <c r="AG926" s="2"/>
      <c r="AH926" s="2"/>
      <c r="AI926" s="2"/>
      <c r="AJ926" s="2"/>
      <c r="AK926" s="2"/>
    </row>
    <row r="927" ht="15.75" customHeight="1">
      <c r="A927" s="1321"/>
      <c r="B927" s="31"/>
      <c r="C927" s="31"/>
      <c r="D927" s="2"/>
      <c r="E927" s="11"/>
      <c r="F927" s="11"/>
      <c r="G927" s="2"/>
      <c r="H927" s="2"/>
      <c r="I927" s="2"/>
      <c r="J927" s="2"/>
      <c r="K927" s="11"/>
      <c r="L927" s="11"/>
      <c r="M927" s="11"/>
      <c r="N927" s="11"/>
      <c r="O927" s="2"/>
      <c r="P927" s="2"/>
      <c r="Q927" s="629"/>
      <c r="R927" s="2"/>
      <c r="S927" s="2"/>
      <c r="T927" s="2"/>
      <c r="U927" s="11"/>
      <c r="V927" s="11"/>
      <c r="W927" s="2"/>
      <c r="X927" s="1322"/>
      <c r="Y927" s="2"/>
      <c r="Z927" s="2"/>
      <c r="AA927" s="2"/>
      <c r="AB927" s="2"/>
      <c r="AC927" s="2"/>
      <c r="AD927" s="2"/>
      <c r="AE927" s="2"/>
      <c r="AF927" s="2"/>
      <c r="AG927" s="2"/>
      <c r="AH927" s="2"/>
      <c r="AI927" s="2"/>
      <c r="AJ927" s="2"/>
      <c r="AK927" s="2"/>
    </row>
    <row r="928" ht="15.75" customHeight="1">
      <c r="A928" s="1321"/>
      <c r="B928" s="31"/>
      <c r="C928" s="31"/>
      <c r="D928" s="2"/>
      <c r="E928" s="11"/>
      <c r="F928" s="11"/>
      <c r="G928" s="2"/>
      <c r="H928" s="2"/>
      <c r="I928" s="2"/>
      <c r="J928" s="2"/>
      <c r="K928" s="11"/>
      <c r="L928" s="11"/>
      <c r="M928" s="11"/>
      <c r="N928" s="11"/>
      <c r="O928" s="2"/>
      <c r="P928" s="2"/>
      <c r="Q928" s="629"/>
      <c r="R928" s="2"/>
      <c r="S928" s="2"/>
      <c r="T928" s="2"/>
      <c r="U928" s="11"/>
      <c r="V928" s="11"/>
      <c r="W928" s="2"/>
      <c r="X928" s="1322"/>
      <c r="Y928" s="2"/>
      <c r="Z928" s="2"/>
      <c r="AA928" s="2"/>
      <c r="AB928" s="2"/>
      <c r="AC928" s="2"/>
      <c r="AD928" s="2"/>
      <c r="AE928" s="2"/>
      <c r="AF928" s="2"/>
      <c r="AG928" s="2"/>
      <c r="AH928" s="2"/>
      <c r="AI928" s="2"/>
      <c r="AJ928" s="2"/>
      <c r="AK928" s="2"/>
    </row>
    <row r="929" ht="15.75" customHeight="1">
      <c r="A929" s="1321"/>
      <c r="B929" s="31"/>
      <c r="C929" s="31"/>
      <c r="D929" s="2"/>
      <c r="E929" s="11"/>
      <c r="F929" s="11"/>
      <c r="G929" s="2"/>
      <c r="H929" s="2"/>
      <c r="I929" s="2"/>
      <c r="J929" s="2"/>
      <c r="K929" s="11"/>
      <c r="L929" s="11"/>
      <c r="M929" s="11"/>
      <c r="N929" s="11"/>
      <c r="O929" s="2"/>
      <c r="P929" s="2"/>
      <c r="Q929" s="629"/>
      <c r="R929" s="2"/>
      <c r="S929" s="2"/>
      <c r="T929" s="2"/>
      <c r="U929" s="11"/>
      <c r="V929" s="11"/>
      <c r="W929" s="2"/>
      <c r="X929" s="1322"/>
      <c r="Y929" s="2"/>
      <c r="Z929" s="2"/>
      <c r="AA929" s="2"/>
      <c r="AB929" s="2"/>
      <c r="AC929" s="2"/>
      <c r="AD929" s="2"/>
      <c r="AE929" s="2"/>
      <c r="AF929" s="2"/>
      <c r="AG929" s="2"/>
      <c r="AH929" s="2"/>
      <c r="AI929" s="2"/>
      <c r="AJ929" s="2"/>
      <c r="AK929" s="2"/>
    </row>
    <row r="930" ht="15.75" customHeight="1">
      <c r="A930" s="1321"/>
      <c r="B930" s="31"/>
      <c r="C930" s="31"/>
      <c r="D930" s="2"/>
      <c r="E930" s="11"/>
      <c r="F930" s="11"/>
      <c r="G930" s="2"/>
      <c r="H930" s="2"/>
      <c r="I930" s="2"/>
      <c r="J930" s="2"/>
      <c r="K930" s="11"/>
      <c r="L930" s="11"/>
      <c r="M930" s="11"/>
      <c r="N930" s="11"/>
      <c r="O930" s="2"/>
      <c r="P930" s="2"/>
      <c r="Q930" s="629"/>
      <c r="R930" s="2"/>
      <c r="S930" s="2"/>
      <c r="T930" s="2"/>
      <c r="U930" s="11"/>
      <c r="V930" s="11"/>
      <c r="W930" s="2"/>
      <c r="X930" s="1322"/>
      <c r="Y930" s="2"/>
      <c r="Z930" s="2"/>
      <c r="AA930" s="2"/>
      <c r="AB930" s="2"/>
      <c r="AC930" s="2"/>
      <c r="AD930" s="2"/>
      <c r="AE930" s="2"/>
      <c r="AF930" s="2"/>
      <c r="AG930" s="2"/>
      <c r="AH930" s="2"/>
      <c r="AI930" s="2"/>
      <c r="AJ930" s="2"/>
      <c r="AK930" s="2"/>
    </row>
    <row r="931" ht="15.75" customHeight="1">
      <c r="A931" s="1321"/>
      <c r="B931" s="31"/>
      <c r="C931" s="31"/>
      <c r="D931" s="2"/>
      <c r="E931" s="11"/>
      <c r="F931" s="11"/>
      <c r="G931" s="2"/>
      <c r="H931" s="2"/>
      <c r="I931" s="2"/>
      <c r="J931" s="2"/>
      <c r="K931" s="11"/>
      <c r="L931" s="11"/>
      <c r="M931" s="11"/>
      <c r="N931" s="11"/>
      <c r="O931" s="2"/>
      <c r="P931" s="2"/>
      <c r="Q931" s="629"/>
      <c r="R931" s="2"/>
      <c r="S931" s="2"/>
      <c r="T931" s="2"/>
      <c r="U931" s="11"/>
      <c r="V931" s="11"/>
      <c r="W931" s="2"/>
      <c r="X931" s="1322"/>
      <c r="Y931" s="2"/>
      <c r="Z931" s="2"/>
      <c r="AA931" s="2"/>
      <c r="AB931" s="2"/>
      <c r="AC931" s="2"/>
      <c r="AD931" s="2"/>
      <c r="AE931" s="2"/>
      <c r="AF931" s="2"/>
      <c r="AG931" s="2"/>
      <c r="AH931" s="2"/>
      <c r="AI931" s="2"/>
      <c r="AJ931" s="2"/>
      <c r="AK931" s="2"/>
    </row>
    <row r="932" ht="15.75" customHeight="1">
      <c r="A932" s="1321"/>
      <c r="B932" s="31"/>
      <c r="C932" s="31"/>
      <c r="D932" s="2"/>
      <c r="E932" s="11"/>
      <c r="F932" s="11"/>
      <c r="G932" s="2"/>
      <c r="H932" s="2"/>
      <c r="I932" s="2"/>
      <c r="J932" s="2"/>
      <c r="K932" s="11"/>
      <c r="L932" s="11"/>
      <c r="M932" s="11"/>
      <c r="N932" s="11"/>
      <c r="O932" s="2"/>
      <c r="P932" s="2"/>
      <c r="Q932" s="629"/>
      <c r="R932" s="2"/>
      <c r="S932" s="2"/>
      <c r="T932" s="2"/>
      <c r="U932" s="11"/>
      <c r="V932" s="11"/>
      <c r="W932" s="2"/>
      <c r="X932" s="1322"/>
      <c r="Y932" s="2"/>
      <c r="Z932" s="2"/>
      <c r="AA932" s="2"/>
      <c r="AB932" s="2"/>
      <c r="AC932" s="2"/>
      <c r="AD932" s="2"/>
      <c r="AE932" s="2"/>
      <c r="AF932" s="2"/>
      <c r="AG932" s="2"/>
      <c r="AH932" s="2"/>
      <c r="AI932" s="2"/>
      <c r="AJ932" s="2"/>
      <c r="AK932" s="2"/>
    </row>
    <row r="933" ht="15.75" customHeight="1">
      <c r="A933" s="1321"/>
      <c r="B933" s="31"/>
      <c r="C933" s="31"/>
      <c r="D933" s="2"/>
      <c r="E933" s="11"/>
      <c r="F933" s="11"/>
      <c r="G933" s="2"/>
      <c r="H933" s="2"/>
      <c r="I933" s="2"/>
      <c r="J933" s="2"/>
      <c r="K933" s="11"/>
      <c r="L933" s="11"/>
      <c r="M933" s="11"/>
      <c r="N933" s="11"/>
      <c r="O933" s="2"/>
      <c r="P933" s="2"/>
      <c r="Q933" s="629"/>
      <c r="R933" s="2"/>
      <c r="S933" s="2"/>
      <c r="T933" s="2"/>
      <c r="U933" s="11"/>
      <c r="V933" s="11"/>
      <c r="W933" s="2"/>
      <c r="X933" s="1322"/>
      <c r="Y933" s="2"/>
      <c r="Z933" s="2"/>
      <c r="AA933" s="2"/>
      <c r="AB933" s="2"/>
      <c r="AC933" s="2"/>
      <c r="AD933" s="2"/>
      <c r="AE933" s="2"/>
      <c r="AF933" s="2"/>
      <c r="AG933" s="2"/>
      <c r="AH933" s="2"/>
      <c r="AI933" s="2"/>
      <c r="AJ933" s="2"/>
      <c r="AK933" s="2"/>
    </row>
    <row r="934" ht="15.75" customHeight="1">
      <c r="A934" s="1321"/>
      <c r="B934" s="31"/>
      <c r="C934" s="31"/>
      <c r="D934" s="2"/>
      <c r="E934" s="11"/>
      <c r="F934" s="11"/>
      <c r="G934" s="2"/>
      <c r="H934" s="2"/>
      <c r="I934" s="2"/>
      <c r="J934" s="2"/>
      <c r="K934" s="11"/>
      <c r="L934" s="11"/>
      <c r="M934" s="11"/>
      <c r="N934" s="11"/>
      <c r="O934" s="2"/>
      <c r="P934" s="2"/>
      <c r="Q934" s="629"/>
      <c r="R934" s="2"/>
      <c r="S934" s="2"/>
      <c r="T934" s="2"/>
      <c r="U934" s="11"/>
      <c r="V934" s="11"/>
      <c r="W934" s="2"/>
      <c r="X934" s="1322"/>
      <c r="Y934" s="2"/>
      <c r="Z934" s="2"/>
      <c r="AA934" s="2"/>
      <c r="AB934" s="2"/>
      <c r="AC934" s="2"/>
      <c r="AD934" s="2"/>
      <c r="AE934" s="2"/>
      <c r="AF934" s="2"/>
      <c r="AG934" s="2"/>
      <c r="AH934" s="2"/>
      <c r="AI934" s="2"/>
      <c r="AJ934" s="2"/>
      <c r="AK934" s="2"/>
    </row>
    <row r="935" ht="15.75" customHeight="1">
      <c r="A935" s="1321"/>
      <c r="B935" s="31"/>
      <c r="C935" s="31"/>
      <c r="D935" s="2"/>
      <c r="E935" s="11"/>
      <c r="F935" s="11"/>
      <c r="G935" s="2"/>
      <c r="H935" s="2"/>
      <c r="I935" s="2"/>
      <c r="J935" s="2"/>
      <c r="K935" s="11"/>
      <c r="L935" s="11"/>
      <c r="M935" s="11"/>
      <c r="N935" s="11"/>
      <c r="O935" s="2"/>
      <c r="P935" s="2"/>
      <c r="Q935" s="629"/>
      <c r="R935" s="2"/>
      <c r="S935" s="2"/>
      <c r="T935" s="2"/>
      <c r="U935" s="11"/>
      <c r="V935" s="11"/>
      <c r="W935" s="2"/>
      <c r="X935" s="1322"/>
      <c r="Y935" s="2"/>
      <c r="Z935" s="2"/>
      <c r="AA935" s="2"/>
      <c r="AB935" s="2"/>
      <c r="AC935" s="2"/>
      <c r="AD935" s="2"/>
      <c r="AE935" s="2"/>
      <c r="AF935" s="2"/>
      <c r="AG935" s="2"/>
      <c r="AH935" s="2"/>
      <c r="AI935" s="2"/>
      <c r="AJ935" s="2"/>
      <c r="AK935" s="2"/>
    </row>
    <row r="936" ht="15.75" customHeight="1">
      <c r="A936" s="1321"/>
      <c r="B936" s="31"/>
      <c r="C936" s="31"/>
      <c r="D936" s="2"/>
      <c r="E936" s="11"/>
      <c r="F936" s="11"/>
      <c r="G936" s="2"/>
      <c r="H936" s="2"/>
      <c r="I936" s="2"/>
      <c r="J936" s="2"/>
      <c r="K936" s="11"/>
      <c r="L936" s="11"/>
      <c r="M936" s="11"/>
      <c r="N936" s="11"/>
      <c r="O936" s="2"/>
      <c r="P936" s="2"/>
      <c r="Q936" s="629"/>
      <c r="R936" s="2"/>
      <c r="S936" s="2"/>
      <c r="T936" s="2"/>
      <c r="U936" s="11"/>
      <c r="V936" s="11"/>
      <c r="W936" s="2"/>
      <c r="X936" s="1322"/>
      <c r="Y936" s="2"/>
      <c r="Z936" s="2"/>
      <c r="AA936" s="2"/>
      <c r="AB936" s="2"/>
      <c r="AC936" s="2"/>
      <c r="AD936" s="2"/>
      <c r="AE936" s="2"/>
      <c r="AF936" s="2"/>
      <c r="AG936" s="2"/>
      <c r="AH936" s="2"/>
      <c r="AI936" s="2"/>
      <c r="AJ936" s="2"/>
      <c r="AK936" s="2"/>
    </row>
    <row r="937" ht="15.75" customHeight="1">
      <c r="A937" s="1321"/>
      <c r="B937" s="31"/>
      <c r="C937" s="31"/>
      <c r="D937" s="2"/>
      <c r="E937" s="11"/>
      <c r="F937" s="11"/>
      <c r="G937" s="2"/>
      <c r="H937" s="2"/>
      <c r="I937" s="2"/>
      <c r="J937" s="2"/>
      <c r="K937" s="11"/>
      <c r="L937" s="11"/>
      <c r="M937" s="11"/>
      <c r="N937" s="11"/>
      <c r="O937" s="2"/>
      <c r="P937" s="2"/>
      <c r="Q937" s="629"/>
      <c r="R937" s="2"/>
      <c r="S937" s="2"/>
      <c r="T937" s="2"/>
      <c r="U937" s="11"/>
      <c r="V937" s="11"/>
      <c r="W937" s="2"/>
      <c r="X937" s="1322"/>
      <c r="Y937" s="2"/>
      <c r="Z937" s="2"/>
      <c r="AA937" s="2"/>
      <c r="AB937" s="2"/>
      <c r="AC937" s="2"/>
      <c r="AD937" s="2"/>
      <c r="AE937" s="2"/>
      <c r="AF937" s="2"/>
      <c r="AG937" s="2"/>
      <c r="AH937" s="2"/>
      <c r="AI937" s="2"/>
      <c r="AJ937" s="2"/>
      <c r="AK937" s="2"/>
    </row>
    <row r="938" ht="15.75" customHeight="1">
      <c r="A938" s="1321"/>
      <c r="B938" s="31"/>
      <c r="C938" s="31"/>
      <c r="D938" s="2"/>
      <c r="E938" s="11"/>
      <c r="F938" s="11"/>
      <c r="G938" s="2"/>
      <c r="H938" s="2"/>
      <c r="I938" s="2"/>
      <c r="J938" s="2"/>
      <c r="K938" s="11"/>
      <c r="L938" s="11"/>
      <c r="M938" s="11"/>
      <c r="N938" s="11"/>
      <c r="O938" s="2"/>
      <c r="P938" s="2"/>
      <c r="Q938" s="629"/>
      <c r="R938" s="2"/>
      <c r="S938" s="2"/>
      <c r="T938" s="2"/>
      <c r="U938" s="11"/>
      <c r="V938" s="11"/>
      <c r="W938" s="2"/>
      <c r="X938" s="1322"/>
      <c r="Y938" s="2"/>
      <c r="Z938" s="2"/>
      <c r="AA938" s="2"/>
      <c r="AB938" s="2"/>
      <c r="AC938" s="2"/>
      <c r="AD938" s="2"/>
      <c r="AE938" s="2"/>
      <c r="AF938" s="2"/>
      <c r="AG938" s="2"/>
      <c r="AH938" s="2"/>
      <c r="AI938" s="2"/>
      <c r="AJ938" s="2"/>
      <c r="AK938" s="2"/>
    </row>
    <row r="939" ht="15.75" customHeight="1">
      <c r="A939" s="1321"/>
      <c r="B939" s="31"/>
      <c r="C939" s="31"/>
      <c r="D939" s="2"/>
      <c r="E939" s="11"/>
      <c r="F939" s="11"/>
      <c r="G939" s="2"/>
      <c r="H939" s="2"/>
      <c r="I939" s="2"/>
      <c r="J939" s="2"/>
      <c r="K939" s="11"/>
      <c r="L939" s="11"/>
      <c r="M939" s="11"/>
      <c r="N939" s="11"/>
      <c r="O939" s="2"/>
      <c r="P939" s="2"/>
      <c r="Q939" s="629"/>
      <c r="R939" s="2"/>
      <c r="S939" s="2"/>
      <c r="T939" s="2"/>
      <c r="U939" s="11"/>
      <c r="V939" s="11"/>
      <c r="W939" s="2"/>
      <c r="X939" s="1322"/>
      <c r="Y939" s="2"/>
      <c r="Z939" s="2"/>
      <c r="AA939" s="2"/>
      <c r="AB939" s="2"/>
      <c r="AC939" s="2"/>
      <c r="AD939" s="2"/>
      <c r="AE939" s="2"/>
      <c r="AF939" s="2"/>
      <c r="AG939" s="2"/>
      <c r="AH939" s="2"/>
      <c r="AI939" s="2"/>
      <c r="AJ939" s="2"/>
      <c r="AK939" s="2"/>
    </row>
    <row r="940" ht="15.75" customHeight="1">
      <c r="A940" s="1321"/>
      <c r="B940" s="31"/>
      <c r="C940" s="31"/>
      <c r="D940" s="2"/>
      <c r="E940" s="11"/>
      <c r="F940" s="11"/>
      <c r="G940" s="2"/>
      <c r="H940" s="2"/>
      <c r="I940" s="2"/>
      <c r="J940" s="2"/>
      <c r="K940" s="11"/>
      <c r="L940" s="11"/>
      <c r="M940" s="11"/>
      <c r="N940" s="11"/>
      <c r="O940" s="2"/>
      <c r="P940" s="2"/>
      <c r="Q940" s="629"/>
      <c r="R940" s="2"/>
      <c r="S940" s="2"/>
      <c r="T940" s="2"/>
      <c r="U940" s="11"/>
      <c r="V940" s="11"/>
      <c r="W940" s="2"/>
      <c r="X940" s="1322"/>
      <c r="Y940" s="2"/>
      <c r="Z940" s="2"/>
      <c r="AA940" s="2"/>
      <c r="AB940" s="2"/>
      <c r="AC940" s="2"/>
      <c r="AD940" s="2"/>
      <c r="AE940" s="2"/>
      <c r="AF940" s="2"/>
      <c r="AG940" s="2"/>
      <c r="AH940" s="2"/>
      <c r="AI940" s="2"/>
      <c r="AJ940" s="2"/>
      <c r="AK940" s="2"/>
    </row>
    <row r="941" ht="15.75" customHeight="1">
      <c r="A941" s="1321"/>
      <c r="B941" s="31"/>
      <c r="C941" s="31"/>
      <c r="D941" s="2"/>
      <c r="E941" s="11"/>
      <c r="F941" s="11"/>
      <c r="G941" s="2"/>
      <c r="H941" s="2"/>
      <c r="I941" s="2"/>
      <c r="J941" s="2"/>
      <c r="K941" s="11"/>
      <c r="L941" s="11"/>
      <c r="M941" s="11"/>
      <c r="N941" s="11"/>
      <c r="O941" s="2"/>
      <c r="P941" s="2"/>
      <c r="Q941" s="629"/>
      <c r="R941" s="2"/>
      <c r="S941" s="2"/>
      <c r="T941" s="2"/>
      <c r="U941" s="11"/>
      <c r="V941" s="11"/>
      <c r="W941" s="2"/>
      <c r="X941" s="1322"/>
      <c r="Y941" s="2"/>
      <c r="Z941" s="2"/>
      <c r="AA941" s="2"/>
      <c r="AB941" s="2"/>
      <c r="AC941" s="2"/>
      <c r="AD941" s="2"/>
      <c r="AE941" s="2"/>
      <c r="AF941" s="2"/>
      <c r="AG941" s="2"/>
      <c r="AH941" s="2"/>
      <c r="AI941" s="2"/>
      <c r="AJ941" s="2"/>
      <c r="AK941" s="2"/>
    </row>
    <row r="942" ht="15.75" customHeight="1">
      <c r="A942" s="1321"/>
      <c r="B942" s="31"/>
      <c r="C942" s="31"/>
      <c r="D942" s="2"/>
      <c r="E942" s="11"/>
      <c r="F942" s="11"/>
      <c r="G942" s="2"/>
      <c r="H942" s="2"/>
      <c r="I942" s="2"/>
      <c r="J942" s="2"/>
      <c r="K942" s="11"/>
      <c r="L942" s="11"/>
      <c r="M942" s="11"/>
      <c r="N942" s="11"/>
      <c r="O942" s="2"/>
      <c r="P942" s="2"/>
      <c r="Q942" s="629"/>
      <c r="R942" s="2"/>
      <c r="S942" s="2"/>
      <c r="T942" s="2"/>
      <c r="U942" s="11"/>
      <c r="V942" s="11"/>
      <c r="W942" s="2"/>
      <c r="X942" s="1322"/>
      <c r="Y942" s="2"/>
      <c r="Z942" s="2"/>
      <c r="AA942" s="2"/>
      <c r="AB942" s="2"/>
      <c r="AC942" s="2"/>
      <c r="AD942" s="2"/>
      <c r="AE942" s="2"/>
      <c r="AF942" s="2"/>
      <c r="AG942" s="2"/>
      <c r="AH942" s="2"/>
      <c r="AI942" s="2"/>
      <c r="AJ942" s="2"/>
      <c r="AK942" s="2"/>
    </row>
    <row r="943" ht="15.75" customHeight="1">
      <c r="A943" s="1321"/>
      <c r="B943" s="31"/>
      <c r="C943" s="31"/>
      <c r="D943" s="2"/>
      <c r="E943" s="11"/>
      <c r="F943" s="11"/>
      <c r="G943" s="2"/>
      <c r="H943" s="2"/>
      <c r="I943" s="2"/>
      <c r="J943" s="2"/>
      <c r="K943" s="11"/>
      <c r="L943" s="11"/>
      <c r="M943" s="11"/>
      <c r="N943" s="11"/>
      <c r="O943" s="2"/>
      <c r="P943" s="2"/>
      <c r="Q943" s="629"/>
      <c r="R943" s="2"/>
      <c r="S943" s="2"/>
      <c r="T943" s="2"/>
      <c r="U943" s="11"/>
      <c r="V943" s="11"/>
      <c r="W943" s="2"/>
      <c r="X943" s="1322"/>
      <c r="Y943" s="2"/>
      <c r="Z943" s="2"/>
      <c r="AA943" s="2"/>
      <c r="AB943" s="2"/>
      <c r="AC943" s="2"/>
      <c r="AD943" s="2"/>
      <c r="AE943" s="2"/>
      <c r="AF943" s="2"/>
      <c r="AG943" s="2"/>
      <c r="AH943" s="2"/>
      <c r="AI943" s="2"/>
      <c r="AJ943" s="2"/>
      <c r="AK943" s="2"/>
    </row>
    <row r="944" ht="15.75" customHeight="1">
      <c r="A944" s="1321"/>
      <c r="B944" s="31"/>
      <c r="C944" s="31"/>
      <c r="D944" s="2"/>
      <c r="E944" s="11"/>
      <c r="F944" s="11"/>
      <c r="G944" s="2"/>
      <c r="H944" s="2"/>
      <c r="I944" s="2"/>
      <c r="J944" s="2"/>
      <c r="K944" s="11"/>
      <c r="L944" s="11"/>
      <c r="M944" s="11"/>
      <c r="N944" s="11"/>
      <c r="O944" s="2"/>
      <c r="P944" s="2"/>
      <c r="Q944" s="629"/>
      <c r="R944" s="2"/>
      <c r="S944" s="2"/>
      <c r="T944" s="2"/>
      <c r="U944" s="11"/>
      <c r="V944" s="11"/>
      <c r="W944" s="2"/>
      <c r="X944" s="1322"/>
      <c r="Y944" s="2"/>
      <c r="Z944" s="2"/>
      <c r="AA944" s="2"/>
      <c r="AB944" s="2"/>
      <c r="AC944" s="2"/>
      <c r="AD944" s="2"/>
      <c r="AE944" s="2"/>
      <c r="AF944" s="2"/>
      <c r="AG944" s="2"/>
      <c r="AH944" s="2"/>
      <c r="AI944" s="2"/>
      <c r="AJ944" s="2"/>
      <c r="AK944" s="2"/>
    </row>
    <row r="945" ht="15.75" customHeight="1">
      <c r="A945" s="1321"/>
      <c r="B945" s="31"/>
      <c r="C945" s="31"/>
      <c r="D945" s="2"/>
      <c r="E945" s="11"/>
      <c r="F945" s="11"/>
      <c r="G945" s="2"/>
      <c r="H945" s="2"/>
      <c r="I945" s="2"/>
      <c r="J945" s="2"/>
      <c r="K945" s="11"/>
      <c r="L945" s="11"/>
      <c r="M945" s="11"/>
      <c r="N945" s="11"/>
      <c r="O945" s="2"/>
      <c r="P945" s="2"/>
      <c r="Q945" s="629"/>
      <c r="R945" s="2"/>
      <c r="S945" s="2"/>
      <c r="T945" s="2"/>
      <c r="U945" s="11"/>
      <c r="V945" s="11"/>
      <c r="W945" s="2"/>
      <c r="X945" s="1322"/>
      <c r="Y945" s="2"/>
      <c r="Z945" s="2"/>
      <c r="AA945" s="2"/>
      <c r="AB945" s="2"/>
      <c r="AC945" s="2"/>
      <c r="AD945" s="2"/>
      <c r="AE945" s="2"/>
      <c r="AF945" s="2"/>
      <c r="AG945" s="2"/>
      <c r="AH945" s="2"/>
      <c r="AI945" s="2"/>
      <c r="AJ945" s="2"/>
      <c r="AK945" s="2"/>
    </row>
    <row r="946" ht="15.75" customHeight="1">
      <c r="A946" s="1321"/>
      <c r="B946" s="31"/>
      <c r="C946" s="31"/>
      <c r="D946" s="2"/>
      <c r="E946" s="11"/>
      <c r="F946" s="11"/>
      <c r="G946" s="2"/>
      <c r="H946" s="2"/>
      <c r="I946" s="2"/>
      <c r="J946" s="2"/>
      <c r="K946" s="11"/>
      <c r="L946" s="11"/>
      <c r="M946" s="11"/>
      <c r="N946" s="11"/>
      <c r="O946" s="2"/>
      <c r="P946" s="2"/>
      <c r="Q946" s="629"/>
      <c r="R946" s="2"/>
      <c r="S946" s="2"/>
      <c r="T946" s="2"/>
      <c r="U946" s="11"/>
      <c r="V946" s="11"/>
      <c r="W946" s="2"/>
      <c r="X946" s="1322"/>
      <c r="Y946" s="2"/>
      <c r="Z946" s="2"/>
      <c r="AA946" s="2"/>
      <c r="AB946" s="2"/>
      <c r="AC946" s="2"/>
      <c r="AD946" s="2"/>
      <c r="AE946" s="2"/>
      <c r="AF946" s="2"/>
      <c r="AG946" s="2"/>
      <c r="AH946" s="2"/>
      <c r="AI946" s="2"/>
      <c r="AJ946" s="2"/>
      <c r="AK946" s="2"/>
    </row>
    <row r="947" ht="15.75" customHeight="1">
      <c r="A947" s="1321"/>
      <c r="B947" s="31"/>
      <c r="C947" s="31"/>
      <c r="D947" s="2"/>
      <c r="E947" s="11"/>
      <c r="F947" s="11"/>
      <c r="G947" s="2"/>
      <c r="H947" s="2"/>
      <c r="I947" s="2"/>
      <c r="J947" s="2"/>
      <c r="K947" s="11"/>
      <c r="L947" s="11"/>
      <c r="M947" s="11"/>
      <c r="N947" s="11"/>
      <c r="O947" s="2"/>
      <c r="P947" s="2"/>
      <c r="Q947" s="629"/>
      <c r="R947" s="2"/>
      <c r="S947" s="2"/>
      <c r="T947" s="2"/>
      <c r="U947" s="11"/>
      <c r="V947" s="11"/>
      <c r="W947" s="2"/>
      <c r="X947" s="1322"/>
      <c r="Y947" s="2"/>
      <c r="Z947" s="2"/>
      <c r="AA947" s="2"/>
      <c r="AB947" s="2"/>
      <c r="AC947" s="2"/>
      <c r="AD947" s="2"/>
      <c r="AE947" s="2"/>
      <c r="AF947" s="2"/>
      <c r="AG947" s="2"/>
      <c r="AH947" s="2"/>
      <c r="AI947" s="2"/>
      <c r="AJ947" s="2"/>
      <c r="AK947" s="2"/>
    </row>
    <row r="948" ht="15.75" customHeight="1">
      <c r="A948" s="1321"/>
      <c r="B948" s="31"/>
      <c r="C948" s="31"/>
      <c r="D948" s="2"/>
      <c r="E948" s="11"/>
      <c r="F948" s="11"/>
      <c r="G948" s="2"/>
      <c r="H948" s="2"/>
      <c r="I948" s="2"/>
      <c r="J948" s="2"/>
      <c r="K948" s="11"/>
      <c r="L948" s="11"/>
      <c r="M948" s="11"/>
      <c r="N948" s="11"/>
      <c r="O948" s="2"/>
      <c r="P948" s="2"/>
      <c r="Q948" s="629"/>
      <c r="R948" s="2"/>
      <c r="S948" s="2"/>
      <c r="T948" s="2"/>
      <c r="U948" s="11"/>
      <c r="V948" s="11"/>
      <c r="W948" s="2"/>
      <c r="X948" s="1322"/>
      <c r="Y948" s="2"/>
      <c r="Z948" s="2"/>
      <c r="AA948" s="2"/>
      <c r="AB948" s="2"/>
      <c r="AC948" s="2"/>
      <c r="AD948" s="2"/>
      <c r="AE948" s="2"/>
      <c r="AF948" s="2"/>
      <c r="AG948" s="2"/>
      <c r="AH948" s="2"/>
      <c r="AI948" s="2"/>
      <c r="AJ948" s="2"/>
      <c r="AK948" s="2"/>
    </row>
    <row r="949" ht="15.75" customHeight="1">
      <c r="A949" s="1321"/>
      <c r="B949" s="31"/>
      <c r="C949" s="31"/>
      <c r="D949" s="2"/>
      <c r="E949" s="11"/>
      <c r="F949" s="11"/>
      <c r="G949" s="2"/>
      <c r="H949" s="2"/>
      <c r="I949" s="2"/>
      <c r="J949" s="2"/>
      <c r="K949" s="11"/>
      <c r="L949" s="11"/>
      <c r="M949" s="11"/>
      <c r="N949" s="11"/>
      <c r="O949" s="2"/>
      <c r="P949" s="2"/>
      <c r="Q949" s="629"/>
      <c r="R949" s="2"/>
      <c r="S949" s="2"/>
      <c r="T949" s="2"/>
      <c r="U949" s="11"/>
      <c r="V949" s="11"/>
      <c r="W949" s="2"/>
      <c r="X949" s="1322"/>
      <c r="Y949" s="2"/>
      <c r="Z949" s="2"/>
      <c r="AA949" s="2"/>
      <c r="AB949" s="2"/>
      <c r="AC949" s="2"/>
      <c r="AD949" s="2"/>
      <c r="AE949" s="2"/>
      <c r="AF949" s="2"/>
      <c r="AG949" s="2"/>
      <c r="AH949" s="2"/>
      <c r="AI949" s="2"/>
      <c r="AJ949" s="2"/>
      <c r="AK949" s="2"/>
    </row>
    <row r="950" ht="15.75" customHeight="1">
      <c r="A950" s="1321"/>
      <c r="B950" s="31"/>
      <c r="C950" s="31"/>
      <c r="D950" s="2"/>
      <c r="E950" s="11"/>
      <c r="F950" s="11"/>
      <c r="G950" s="2"/>
      <c r="H950" s="2"/>
      <c r="I950" s="2"/>
      <c r="J950" s="2"/>
      <c r="K950" s="11"/>
      <c r="L950" s="11"/>
      <c r="M950" s="11"/>
      <c r="N950" s="11"/>
      <c r="O950" s="2"/>
      <c r="P950" s="2"/>
      <c r="Q950" s="629"/>
      <c r="R950" s="2"/>
      <c r="S950" s="2"/>
      <c r="T950" s="2"/>
      <c r="U950" s="11"/>
      <c r="V950" s="11"/>
      <c r="W950" s="2"/>
      <c r="X950" s="1322"/>
      <c r="Y950" s="2"/>
      <c r="Z950" s="2"/>
      <c r="AA950" s="2"/>
      <c r="AB950" s="2"/>
      <c r="AC950" s="2"/>
      <c r="AD950" s="2"/>
      <c r="AE950" s="2"/>
      <c r="AF950" s="2"/>
      <c r="AG950" s="2"/>
      <c r="AH950" s="2"/>
      <c r="AI950" s="2"/>
      <c r="AJ950" s="2"/>
      <c r="AK950" s="2"/>
    </row>
    <row r="951" ht="15.75" customHeight="1">
      <c r="A951" s="1321"/>
      <c r="B951" s="31"/>
      <c r="C951" s="31"/>
      <c r="D951" s="2"/>
      <c r="E951" s="11"/>
      <c r="F951" s="11"/>
      <c r="G951" s="2"/>
      <c r="H951" s="2"/>
      <c r="I951" s="2"/>
      <c r="J951" s="2"/>
      <c r="K951" s="11"/>
      <c r="L951" s="11"/>
      <c r="M951" s="11"/>
      <c r="N951" s="11"/>
      <c r="O951" s="2"/>
      <c r="P951" s="2"/>
      <c r="Q951" s="629"/>
      <c r="R951" s="2"/>
      <c r="S951" s="2"/>
      <c r="T951" s="2"/>
      <c r="U951" s="11"/>
      <c r="V951" s="11"/>
      <c r="W951" s="2"/>
      <c r="X951" s="1322"/>
      <c r="Y951" s="2"/>
      <c r="Z951" s="2"/>
      <c r="AA951" s="2"/>
      <c r="AB951" s="2"/>
      <c r="AC951" s="2"/>
      <c r="AD951" s="2"/>
      <c r="AE951" s="2"/>
      <c r="AF951" s="2"/>
      <c r="AG951" s="2"/>
      <c r="AH951" s="2"/>
      <c r="AI951" s="2"/>
      <c r="AJ951" s="2"/>
      <c r="AK951" s="2"/>
    </row>
    <row r="952" ht="15.75" customHeight="1">
      <c r="A952" s="1321"/>
      <c r="B952" s="31"/>
      <c r="C952" s="31"/>
      <c r="D952" s="2"/>
      <c r="E952" s="11"/>
      <c r="F952" s="11"/>
      <c r="G952" s="2"/>
      <c r="H952" s="2"/>
      <c r="I952" s="2"/>
      <c r="J952" s="2"/>
      <c r="K952" s="11"/>
      <c r="L952" s="11"/>
      <c r="M952" s="11"/>
      <c r="N952" s="11"/>
      <c r="O952" s="2"/>
      <c r="P952" s="2"/>
      <c r="Q952" s="629"/>
      <c r="R952" s="2"/>
      <c r="S952" s="2"/>
      <c r="T952" s="2"/>
      <c r="U952" s="11"/>
      <c r="V952" s="11"/>
      <c r="W952" s="2"/>
      <c r="X952" s="1322"/>
      <c r="Y952" s="2"/>
      <c r="Z952" s="2"/>
      <c r="AA952" s="2"/>
      <c r="AB952" s="2"/>
      <c r="AC952" s="2"/>
      <c r="AD952" s="2"/>
      <c r="AE952" s="2"/>
      <c r="AF952" s="2"/>
      <c r="AG952" s="2"/>
      <c r="AH952" s="2"/>
      <c r="AI952" s="2"/>
      <c r="AJ952" s="2"/>
      <c r="AK952" s="2"/>
    </row>
    <row r="953" ht="15.75" customHeight="1">
      <c r="A953" s="1321"/>
      <c r="B953" s="31"/>
      <c r="C953" s="31"/>
      <c r="D953" s="2"/>
      <c r="E953" s="11"/>
      <c r="F953" s="11"/>
      <c r="G953" s="2"/>
      <c r="H953" s="2"/>
      <c r="I953" s="2"/>
      <c r="J953" s="2"/>
      <c r="K953" s="11"/>
      <c r="L953" s="11"/>
      <c r="M953" s="11"/>
      <c r="N953" s="11"/>
      <c r="O953" s="2"/>
      <c r="P953" s="2"/>
      <c r="Q953" s="629"/>
      <c r="R953" s="2"/>
      <c r="S953" s="2"/>
      <c r="T953" s="2"/>
      <c r="U953" s="11"/>
      <c r="V953" s="11"/>
      <c r="W953" s="2"/>
      <c r="X953" s="1322"/>
      <c r="Y953" s="2"/>
      <c r="Z953" s="2"/>
      <c r="AA953" s="2"/>
      <c r="AB953" s="2"/>
      <c r="AC953" s="2"/>
      <c r="AD953" s="2"/>
      <c r="AE953" s="2"/>
      <c r="AF953" s="2"/>
      <c r="AG953" s="2"/>
      <c r="AH953" s="2"/>
      <c r="AI953" s="2"/>
      <c r="AJ953" s="2"/>
      <c r="AK953" s="2"/>
    </row>
    <row r="954" ht="15.75" customHeight="1">
      <c r="A954" s="1321"/>
      <c r="B954" s="31"/>
      <c r="C954" s="31"/>
      <c r="D954" s="2"/>
      <c r="E954" s="11"/>
      <c r="F954" s="11"/>
      <c r="G954" s="2"/>
      <c r="H954" s="2"/>
      <c r="I954" s="2"/>
      <c r="J954" s="2"/>
      <c r="K954" s="11"/>
      <c r="L954" s="11"/>
      <c r="M954" s="11"/>
      <c r="N954" s="11"/>
      <c r="O954" s="2"/>
      <c r="P954" s="2"/>
      <c r="Q954" s="629"/>
      <c r="R954" s="2"/>
      <c r="S954" s="2"/>
      <c r="T954" s="2"/>
      <c r="U954" s="11"/>
      <c r="V954" s="11"/>
      <c r="W954" s="2"/>
      <c r="X954" s="1322"/>
      <c r="Y954" s="2"/>
      <c r="Z954" s="2"/>
      <c r="AA954" s="2"/>
      <c r="AB954" s="2"/>
      <c r="AC954" s="2"/>
      <c r="AD954" s="2"/>
      <c r="AE954" s="2"/>
      <c r="AF954" s="2"/>
      <c r="AG954" s="2"/>
      <c r="AH954" s="2"/>
      <c r="AI954" s="2"/>
      <c r="AJ954" s="2"/>
      <c r="AK954" s="2"/>
    </row>
    <row r="955" ht="15.75" customHeight="1">
      <c r="A955" s="1321"/>
      <c r="B955" s="31"/>
      <c r="C955" s="31"/>
      <c r="D955" s="2"/>
      <c r="E955" s="11"/>
      <c r="F955" s="11"/>
      <c r="G955" s="2"/>
      <c r="H955" s="2"/>
      <c r="I955" s="2"/>
      <c r="J955" s="2"/>
      <c r="K955" s="11"/>
      <c r="L955" s="11"/>
      <c r="M955" s="11"/>
      <c r="N955" s="11"/>
      <c r="O955" s="2"/>
      <c r="P955" s="2"/>
      <c r="Q955" s="629"/>
      <c r="R955" s="2"/>
      <c r="S955" s="2"/>
      <c r="T955" s="2"/>
      <c r="U955" s="11"/>
      <c r="V955" s="11"/>
      <c r="W955" s="2"/>
      <c r="X955" s="1322"/>
      <c r="Y955" s="2"/>
      <c r="Z955" s="2"/>
      <c r="AA955" s="2"/>
      <c r="AB955" s="2"/>
      <c r="AC955" s="2"/>
      <c r="AD955" s="2"/>
      <c r="AE955" s="2"/>
      <c r="AF955" s="2"/>
      <c r="AG955" s="2"/>
      <c r="AH955" s="2"/>
      <c r="AI955" s="2"/>
      <c r="AJ955" s="2"/>
      <c r="AK955" s="2"/>
    </row>
    <row r="956" ht="15.75" customHeight="1">
      <c r="A956" s="1321"/>
      <c r="B956" s="31"/>
      <c r="C956" s="31"/>
      <c r="D956" s="2"/>
      <c r="E956" s="11"/>
      <c r="F956" s="11"/>
      <c r="G956" s="2"/>
      <c r="H956" s="2"/>
      <c r="I956" s="2"/>
      <c r="J956" s="2"/>
      <c r="K956" s="11"/>
      <c r="L956" s="11"/>
      <c r="M956" s="11"/>
      <c r="N956" s="11"/>
      <c r="O956" s="2"/>
      <c r="P956" s="2"/>
      <c r="Q956" s="629"/>
      <c r="R956" s="2"/>
      <c r="S956" s="2"/>
      <c r="T956" s="2"/>
      <c r="U956" s="11"/>
      <c r="V956" s="11"/>
      <c r="W956" s="2"/>
      <c r="X956" s="1322"/>
      <c r="Y956" s="2"/>
      <c r="Z956" s="2"/>
      <c r="AA956" s="2"/>
      <c r="AB956" s="2"/>
      <c r="AC956" s="2"/>
      <c r="AD956" s="2"/>
      <c r="AE956" s="2"/>
      <c r="AF956" s="2"/>
      <c r="AG956" s="2"/>
      <c r="AH956" s="2"/>
      <c r="AI956" s="2"/>
      <c r="AJ956" s="2"/>
      <c r="AK956" s="2"/>
    </row>
    <row r="957" ht="15.75" customHeight="1">
      <c r="A957" s="1321"/>
      <c r="B957" s="31"/>
      <c r="C957" s="31"/>
      <c r="D957" s="2"/>
      <c r="E957" s="11"/>
      <c r="F957" s="11"/>
      <c r="G957" s="2"/>
      <c r="H957" s="2"/>
      <c r="I957" s="2"/>
      <c r="J957" s="2"/>
      <c r="K957" s="11"/>
      <c r="L957" s="11"/>
      <c r="M957" s="11"/>
      <c r="N957" s="11"/>
      <c r="O957" s="2"/>
      <c r="P957" s="2"/>
      <c r="Q957" s="629"/>
      <c r="R957" s="2"/>
      <c r="S957" s="2"/>
      <c r="T957" s="2"/>
      <c r="U957" s="11"/>
      <c r="V957" s="11"/>
      <c r="W957" s="2"/>
      <c r="X957" s="1322"/>
      <c r="Y957" s="2"/>
      <c r="Z957" s="2"/>
      <c r="AA957" s="2"/>
      <c r="AB957" s="2"/>
      <c r="AC957" s="2"/>
      <c r="AD957" s="2"/>
      <c r="AE957" s="2"/>
      <c r="AF957" s="2"/>
      <c r="AG957" s="2"/>
      <c r="AH957" s="2"/>
      <c r="AI957" s="2"/>
      <c r="AJ957" s="2"/>
      <c r="AK957" s="2"/>
    </row>
    <row r="958" ht="15.75" customHeight="1">
      <c r="A958" s="1321"/>
      <c r="B958" s="31"/>
      <c r="C958" s="31"/>
      <c r="D958" s="2"/>
      <c r="E958" s="11"/>
      <c r="F958" s="11"/>
      <c r="G958" s="2"/>
      <c r="H958" s="2"/>
      <c r="I958" s="2"/>
      <c r="J958" s="2"/>
      <c r="K958" s="11"/>
      <c r="L958" s="11"/>
      <c r="M958" s="11"/>
      <c r="N958" s="11"/>
      <c r="O958" s="2"/>
      <c r="P958" s="2"/>
      <c r="Q958" s="629"/>
      <c r="R958" s="2"/>
      <c r="S958" s="2"/>
      <c r="T958" s="2"/>
      <c r="U958" s="11"/>
      <c r="V958" s="11"/>
      <c r="W958" s="2"/>
      <c r="X958" s="1322"/>
      <c r="Y958" s="2"/>
      <c r="Z958" s="2"/>
      <c r="AA958" s="2"/>
      <c r="AB958" s="2"/>
      <c r="AC958" s="2"/>
      <c r="AD958" s="2"/>
      <c r="AE958" s="2"/>
      <c r="AF958" s="2"/>
      <c r="AG958" s="2"/>
      <c r="AH958" s="2"/>
      <c r="AI958" s="2"/>
      <c r="AJ958" s="2"/>
      <c r="AK958" s="2"/>
    </row>
    <row r="959" ht="15.75" customHeight="1">
      <c r="A959" s="1321"/>
      <c r="B959" s="31"/>
      <c r="C959" s="31"/>
      <c r="D959" s="2"/>
      <c r="E959" s="11"/>
      <c r="F959" s="11"/>
      <c r="G959" s="2"/>
      <c r="H959" s="2"/>
      <c r="I959" s="2"/>
      <c r="J959" s="2"/>
      <c r="K959" s="11"/>
      <c r="L959" s="11"/>
      <c r="M959" s="11"/>
      <c r="N959" s="11"/>
      <c r="O959" s="2"/>
      <c r="P959" s="2"/>
      <c r="Q959" s="629"/>
      <c r="R959" s="2"/>
      <c r="S959" s="2"/>
      <c r="T959" s="2"/>
      <c r="U959" s="11"/>
      <c r="V959" s="11"/>
      <c r="W959" s="2"/>
      <c r="X959" s="1322"/>
      <c r="Y959" s="2"/>
      <c r="Z959" s="2"/>
      <c r="AA959" s="2"/>
      <c r="AB959" s="2"/>
      <c r="AC959" s="2"/>
      <c r="AD959" s="2"/>
      <c r="AE959" s="2"/>
      <c r="AF959" s="2"/>
      <c r="AG959" s="2"/>
      <c r="AH959" s="2"/>
      <c r="AI959" s="2"/>
      <c r="AJ959" s="2"/>
      <c r="AK959" s="2"/>
    </row>
    <row r="960" ht="15.75" customHeight="1">
      <c r="A960" s="1321"/>
      <c r="B960" s="31"/>
      <c r="C960" s="31"/>
      <c r="D960" s="2"/>
      <c r="E960" s="11"/>
      <c r="F960" s="11"/>
      <c r="G960" s="2"/>
      <c r="H960" s="2"/>
      <c r="I960" s="2"/>
      <c r="J960" s="2"/>
      <c r="K960" s="11"/>
      <c r="L960" s="11"/>
      <c r="M960" s="11"/>
      <c r="N960" s="11"/>
      <c r="O960" s="2"/>
      <c r="P960" s="2"/>
      <c r="Q960" s="629"/>
      <c r="R960" s="2"/>
      <c r="S960" s="2"/>
      <c r="T960" s="2"/>
      <c r="U960" s="11"/>
      <c r="V960" s="11"/>
      <c r="W960" s="2"/>
      <c r="X960" s="1322"/>
      <c r="Y960" s="2"/>
      <c r="Z960" s="2"/>
      <c r="AA960" s="2"/>
      <c r="AB960" s="2"/>
      <c r="AC960" s="2"/>
      <c r="AD960" s="2"/>
      <c r="AE960" s="2"/>
      <c r="AF960" s="2"/>
      <c r="AG960" s="2"/>
      <c r="AH960" s="2"/>
      <c r="AI960" s="2"/>
      <c r="AJ960" s="2"/>
      <c r="AK960" s="2"/>
    </row>
    <row r="961" ht="15.75" customHeight="1">
      <c r="A961" s="1321"/>
      <c r="B961" s="31"/>
      <c r="C961" s="31"/>
      <c r="D961" s="2"/>
      <c r="E961" s="11"/>
      <c r="F961" s="11"/>
      <c r="G961" s="2"/>
      <c r="H961" s="2"/>
      <c r="I961" s="2"/>
      <c r="J961" s="2"/>
      <c r="K961" s="11"/>
      <c r="L961" s="11"/>
      <c r="M961" s="11"/>
      <c r="N961" s="11"/>
      <c r="O961" s="2"/>
      <c r="P961" s="2"/>
      <c r="Q961" s="629"/>
      <c r="R961" s="2"/>
      <c r="S961" s="2"/>
      <c r="T961" s="2"/>
      <c r="U961" s="11"/>
      <c r="V961" s="11"/>
      <c r="W961" s="2"/>
      <c r="X961" s="1322"/>
      <c r="Y961" s="2"/>
      <c r="Z961" s="2"/>
      <c r="AA961" s="2"/>
      <c r="AB961" s="2"/>
      <c r="AC961" s="2"/>
      <c r="AD961" s="2"/>
      <c r="AE961" s="2"/>
      <c r="AF961" s="2"/>
      <c r="AG961" s="2"/>
      <c r="AH961" s="2"/>
      <c r="AI961" s="2"/>
      <c r="AJ961" s="2"/>
      <c r="AK961" s="2"/>
    </row>
    <row r="962" ht="15.75" customHeight="1">
      <c r="A962" s="1321"/>
      <c r="B962" s="31"/>
      <c r="C962" s="31"/>
      <c r="D962" s="2"/>
      <c r="E962" s="11"/>
      <c r="F962" s="11"/>
      <c r="G962" s="2"/>
      <c r="H962" s="2"/>
      <c r="I962" s="2"/>
      <c r="J962" s="2"/>
      <c r="K962" s="11"/>
      <c r="L962" s="11"/>
      <c r="M962" s="11"/>
      <c r="N962" s="11"/>
      <c r="O962" s="2"/>
      <c r="P962" s="2"/>
      <c r="Q962" s="629"/>
      <c r="R962" s="2"/>
      <c r="S962" s="2"/>
      <c r="T962" s="2"/>
      <c r="U962" s="11"/>
      <c r="V962" s="11"/>
      <c r="W962" s="2"/>
      <c r="X962" s="1322"/>
      <c r="Y962" s="2"/>
      <c r="Z962" s="2"/>
      <c r="AA962" s="2"/>
      <c r="AB962" s="2"/>
      <c r="AC962" s="2"/>
      <c r="AD962" s="2"/>
      <c r="AE962" s="2"/>
      <c r="AF962" s="2"/>
      <c r="AG962" s="2"/>
      <c r="AH962" s="2"/>
      <c r="AI962" s="2"/>
      <c r="AJ962" s="2"/>
      <c r="AK962" s="2"/>
    </row>
    <row r="963" ht="15.75" customHeight="1">
      <c r="A963" s="1321"/>
      <c r="B963" s="31"/>
      <c r="C963" s="31"/>
      <c r="D963" s="2"/>
      <c r="E963" s="11"/>
      <c r="F963" s="11"/>
      <c r="G963" s="2"/>
      <c r="H963" s="2"/>
      <c r="I963" s="2"/>
      <c r="J963" s="2"/>
      <c r="K963" s="11"/>
      <c r="L963" s="11"/>
      <c r="M963" s="11"/>
      <c r="N963" s="11"/>
      <c r="O963" s="2"/>
      <c r="P963" s="2"/>
      <c r="Q963" s="629"/>
      <c r="R963" s="2"/>
      <c r="S963" s="2"/>
      <c r="T963" s="2"/>
      <c r="U963" s="11"/>
      <c r="V963" s="11"/>
      <c r="W963" s="2"/>
      <c r="X963" s="1322"/>
      <c r="Y963" s="2"/>
      <c r="Z963" s="2"/>
      <c r="AA963" s="2"/>
      <c r="AB963" s="2"/>
      <c r="AC963" s="2"/>
      <c r="AD963" s="2"/>
      <c r="AE963" s="2"/>
      <c r="AF963" s="2"/>
      <c r="AG963" s="2"/>
      <c r="AH963" s="2"/>
      <c r="AI963" s="2"/>
      <c r="AJ963" s="2"/>
      <c r="AK963" s="2"/>
    </row>
    <row r="964" ht="15.75" customHeight="1">
      <c r="A964" s="1321"/>
      <c r="B964" s="31"/>
      <c r="C964" s="31"/>
      <c r="D964" s="2"/>
      <c r="E964" s="11"/>
      <c r="F964" s="11"/>
      <c r="G964" s="2"/>
      <c r="H964" s="2"/>
      <c r="I964" s="2"/>
      <c r="J964" s="2"/>
      <c r="K964" s="11"/>
      <c r="L964" s="11"/>
      <c r="M964" s="11"/>
      <c r="N964" s="11"/>
      <c r="O964" s="2"/>
      <c r="P964" s="2"/>
      <c r="Q964" s="629"/>
      <c r="R964" s="2"/>
      <c r="S964" s="2"/>
      <c r="T964" s="2"/>
      <c r="U964" s="11"/>
      <c r="V964" s="11"/>
      <c r="W964" s="2"/>
      <c r="X964" s="1322"/>
      <c r="Y964" s="2"/>
      <c r="Z964" s="2"/>
      <c r="AA964" s="2"/>
      <c r="AB964" s="2"/>
      <c r="AC964" s="2"/>
      <c r="AD964" s="2"/>
      <c r="AE964" s="2"/>
      <c r="AF964" s="2"/>
      <c r="AG964" s="2"/>
      <c r="AH964" s="2"/>
      <c r="AI964" s="2"/>
      <c r="AJ964" s="2"/>
      <c r="AK964" s="2"/>
    </row>
    <row r="965" ht="15.75" customHeight="1">
      <c r="A965" s="1321"/>
      <c r="B965" s="31"/>
      <c r="C965" s="31"/>
      <c r="D965" s="2"/>
      <c r="E965" s="11"/>
      <c r="F965" s="11"/>
      <c r="G965" s="2"/>
      <c r="H965" s="2"/>
      <c r="I965" s="2"/>
      <c r="J965" s="2"/>
      <c r="K965" s="11"/>
      <c r="L965" s="11"/>
      <c r="M965" s="11"/>
      <c r="N965" s="11"/>
      <c r="O965" s="2"/>
      <c r="P965" s="2"/>
      <c r="Q965" s="629"/>
      <c r="R965" s="2"/>
      <c r="S965" s="2"/>
      <c r="T965" s="2"/>
      <c r="U965" s="11"/>
      <c r="V965" s="11"/>
      <c r="W965" s="2"/>
      <c r="X965" s="1322"/>
      <c r="Y965" s="2"/>
      <c r="Z965" s="2"/>
      <c r="AA965" s="2"/>
      <c r="AB965" s="2"/>
      <c r="AC965" s="2"/>
      <c r="AD965" s="2"/>
      <c r="AE965" s="2"/>
      <c r="AF965" s="2"/>
      <c r="AG965" s="2"/>
      <c r="AH965" s="2"/>
      <c r="AI965" s="2"/>
      <c r="AJ965" s="2"/>
      <c r="AK965" s="2"/>
    </row>
    <row r="966" ht="15.75" customHeight="1">
      <c r="A966" s="1321"/>
      <c r="B966" s="31"/>
      <c r="C966" s="31"/>
      <c r="D966" s="2"/>
      <c r="E966" s="11"/>
      <c r="F966" s="11"/>
      <c r="G966" s="2"/>
      <c r="H966" s="2"/>
      <c r="I966" s="2"/>
      <c r="J966" s="2"/>
      <c r="K966" s="11"/>
      <c r="L966" s="11"/>
      <c r="M966" s="11"/>
      <c r="N966" s="11"/>
      <c r="O966" s="2"/>
      <c r="P966" s="2"/>
      <c r="Q966" s="629"/>
      <c r="R966" s="2"/>
      <c r="S966" s="2"/>
      <c r="T966" s="2"/>
      <c r="U966" s="11"/>
      <c r="V966" s="11"/>
      <c r="W966" s="2"/>
      <c r="X966" s="1322"/>
      <c r="Y966" s="2"/>
      <c r="Z966" s="2"/>
      <c r="AA966" s="2"/>
      <c r="AB966" s="2"/>
      <c r="AC966" s="2"/>
      <c r="AD966" s="2"/>
      <c r="AE966" s="2"/>
      <c r="AF966" s="2"/>
      <c r="AG966" s="2"/>
      <c r="AH966" s="2"/>
      <c r="AI966" s="2"/>
      <c r="AJ966" s="2"/>
      <c r="AK966" s="2"/>
    </row>
    <row r="967" ht="15.75" customHeight="1">
      <c r="A967" s="1321"/>
      <c r="B967" s="31"/>
      <c r="C967" s="31"/>
      <c r="D967" s="2"/>
      <c r="E967" s="11"/>
      <c r="F967" s="11"/>
      <c r="G967" s="2"/>
      <c r="H967" s="2"/>
      <c r="I967" s="2"/>
      <c r="J967" s="2"/>
      <c r="K967" s="11"/>
      <c r="L967" s="11"/>
      <c r="M967" s="11"/>
      <c r="N967" s="11"/>
      <c r="O967" s="2"/>
      <c r="P967" s="2"/>
      <c r="Q967" s="629"/>
      <c r="R967" s="2"/>
      <c r="S967" s="2"/>
      <c r="T967" s="2"/>
      <c r="U967" s="11"/>
      <c r="V967" s="11"/>
      <c r="W967" s="2"/>
      <c r="X967" s="1322"/>
      <c r="Y967" s="2"/>
      <c r="Z967" s="2"/>
      <c r="AA967" s="2"/>
      <c r="AB967" s="2"/>
      <c r="AC967" s="2"/>
      <c r="AD967" s="2"/>
      <c r="AE967" s="2"/>
      <c r="AF967" s="2"/>
      <c r="AG967" s="2"/>
      <c r="AH967" s="2"/>
      <c r="AI967" s="2"/>
      <c r="AJ967" s="2"/>
      <c r="AK967" s="2"/>
    </row>
    <row r="968" ht="15.75" customHeight="1">
      <c r="A968" s="1321"/>
      <c r="B968" s="31"/>
      <c r="C968" s="31"/>
      <c r="D968" s="2"/>
      <c r="E968" s="11"/>
      <c r="F968" s="11"/>
      <c r="G968" s="2"/>
      <c r="H968" s="2"/>
      <c r="I968" s="2"/>
      <c r="J968" s="2"/>
      <c r="K968" s="11"/>
      <c r="L968" s="11"/>
      <c r="M968" s="11"/>
      <c r="N968" s="11"/>
      <c r="O968" s="2"/>
      <c r="P968" s="2"/>
      <c r="Q968" s="629"/>
      <c r="R968" s="2"/>
      <c r="S968" s="2"/>
      <c r="T968" s="2"/>
      <c r="U968" s="11"/>
      <c r="V968" s="11"/>
      <c r="W968" s="2"/>
      <c r="X968" s="1322"/>
      <c r="Y968" s="2"/>
      <c r="Z968" s="2"/>
      <c r="AA968" s="2"/>
      <c r="AB968" s="2"/>
      <c r="AC968" s="2"/>
      <c r="AD968" s="2"/>
      <c r="AE968" s="2"/>
      <c r="AF968" s="2"/>
      <c r="AG968" s="2"/>
      <c r="AH968" s="2"/>
      <c r="AI968" s="2"/>
      <c r="AJ968" s="2"/>
      <c r="AK968" s="2"/>
    </row>
    <row r="969" ht="15.75" customHeight="1">
      <c r="A969" s="1321"/>
      <c r="B969" s="31"/>
      <c r="C969" s="31"/>
      <c r="D969" s="2"/>
      <c r="E969" s="11"/>
      <c r="F969" s="11"/>
      <c r="G969" s="2"/>
      <c r="H969" s="2"/>
      <c r="I969" s="2"/>
      <c r="J969" s="2"/>
      <c r="K969" s="11"/>
      <c r="L969" s="11"/>
      <c r="M969" s="11"/>
      <c r="N969" s="11"/>
      <c r="O969" s="2"/>
      <c r="P969" s="2"/>
      <c r="Q969" s="629"/>
      <c r="R969" s="2"/>
      <c r="S969" s="2"/>
      <c r="T969" s="2"/>
      <c r="U969" s="11"/>
      <c r="V969" s="11"/>
      <c r="W969" s="2"/>
      <c r="X969" s="1322"/>
      <c r="Y969" s="2"/>
      <c r="Z969" s="2"/>
      <c r="AA969" s="2"/>
      <c r="AB969" s="2"/>
      <c r="AC969" s="2"/>
      <c r="AD969" s="2"/>
      <c r="AE969" s="2"/>
      <c r="AF969" s="2"/>
      <c r="AG969" s="2"/>
      <c r="AH969" s="2"/>
      <c r="AI969" s="2"/>
      <c r="AJ969" s="2"/>
      <c r="AK969" s="2"/>
    </row>
    <row r="970" ht="15.75" customHeight="1">
      <c r="A970" s="1321"/>
      <c r="B970" s="31"/>
      <c r="C970" s="31"/>
      <c r="D970" s="2"/>
      <c r="E970" s="11"/>
      <c r="F970" s="11"/>
      <c r="G970" s="2"/>
      <c r="H970" s="2"/>
      <c r="I970" s="2"/>
      <c r="J970" s="2"/>
      <c r="K970" s="11"/>
      <c r="L970" s="11"/>
      <c r="M970" s="11"/>
      <c r="N970" s="11"/>
      <c r="O970" s="2"/>
      <c r="P970" s="2"/>
      <c r="Q970" s="629"/>
      <c r="R970" s="2"/>
      <c r="S970" s="2"/>
      <c r="T970" s="2"/>
      <c r="U970" s="11"/>
      <c r="V970" s="11"/>
      <c r="W970" s="2"/>
      <c r="X970" s="1322"/>
      <c r="Y970" s="2"/>
      <c r="Z970" s="2"/>
      <c r="AA970" s="2"/>
      <c r="AB970" s="2"/>
      <c r="AC970" s="2"/>
      <c r="AD970" s="2"/>
      <c r="AE970" s="2"/>
      <c r="AF970" s="2"/>
      <c r="AG970" s="2"/>
      <c r="AH970" s="2"/>
      <c r="AI970" s="2"/>
      <c r="AJ970" s="2"/>
      <c r="AK970" s="2"/>
    </row>
    <row r="971" ht="15.75" customHeight="1">
      <c r="A971" s="1321"/>
      <c r="B971" s="31"/>
      <c r="C971" s="31"/>
      <c r="D971" s="2"/>
      <c r="E971" s="11"/>
      <c r="F971" s="11"/>
      <c r="G971" s="2"/>
      <c r="H971" s="2"/>
      <c r="I971" s="2"/>
      <c r="J971" s="2"/>
      <c r="K971" s="11"/>
      <c r="L971" s="11"/>
      <c r="M971" s="11"/>
      <c r="N971" s="11"/>
      <c r="O971" s="2"/>
      <c r="P971" s="2"/>
      <c r="Q971" s="629"/>
      <c r="R971" s="2"/>
      <c r="S971" s="2"/>
      <c r="T971" s="2"/>
      <c r="U971" s="11"/>
      <c r="V971" s="11"/>
      <c r="W971" s="2"/>
      <c r="X971" s="1322"/>
      <c r="Y971" s="2"/>
      <c r="Z971" s="2"/>
      <c r="AA971" s="2"/>
      <c r="AB971" s="2"/>
      <c r="AC971" s="2"/>
      <c r="AD971" s="2"/>
      <c r="AE971" s="2"/>
      <c r="AF971" s="2"/>
      <c r="AG971" s="2"/>
      <c r="AH971" s="2"/>
      <c r="AI971" s="2"/>
      <c r="AJ971" s="2"/>
      <c r="AK971" s="2"/>
    </row>
    <row r="972" ht="15.75" customHeight="1">
      <c r="A972" s="1321"/>
      <c r="B972" s="31"/>
      <c r="C972" s="31"/>
      <c r="D972" s="2"/>
      <c r="E972" s="11"/>
      <c r="F972" s="11"/>
      <c r="G972" s="2"/>
      <c r="H972" s="2"/>
      <c r="I972" s="2"/>
      <c r="J972" s="2"/>
      <c r="K972" s="11"/>
      <c r="L972" s="11"/>
      <c r="M972" s="11"/>
      <c r="N972" s="11"/>
      <c r="O972" s="2"/>
      <c r="P972" s="2"/>
      <c r="Q972" s="629"/>
      <c r="R972" s="2"/>
      <c r="S972" s="2"/>
      <c r="T972" s="2"/>
      <c r="U972" s="11"/>
      <c r="V972" s="11"/>
      <c r="W972" s="2"/>
      <c r="X972" s="1322"/>
      <c r="Y972" s="2"/>
      <c r="Z972" s="2"/>
      <c r="AA972" s="2"/>
      <c r="AB972" s="2"/>
      <c r="AC972" s="2"/>
      <c r="AD972" s="2"/>
      <c r="AE972" s="2"/>
      <c r="AF972" s="2"/>
      <c r="AG972" s="2"/>
      <c r="AH972" s="2"/>
      <c r="AI972" s="2"/>
      <c r="AJ972" s="2"/>
      <c r="AK972" s="2"/>
    </row>
    <row r="973" ht="15.75" customHeight="1">
      <c r="A973" s="1321"/>
      <c r="B973" s="31"/>
      <c r="C973" s="31"/>
      <c r="D973" s="2"/>
      <c r="E973" s="11"/>
      <c r="F973" s="11"/>
      <c r="G973" s="2"/>
      <c r="H973" s="2"/>
      <c r="I973" s="2"/>
      <c r="J973" s="2"/>
      <c r="K973" s="11"/>
      <c r="L973" s="11"/>
      <c r="M973" s="11"/>
      <c r="N973" s="11"/>
      <c r="O973" s="2"/>
      <c r="P973" s="2"/>
      <c r="Q973" s="629"/>
      <c r="R973" s="2"/>
      <c r="S973" s="2"/>
      <c r="T973" s="2"/>
      <c r="U973" s="11"/>
      <c r="V973" s="11"/>
      <c r="W973" s="2"/>
      <c r="X973" s="1322"/>
      <c r="Y973" s="2"/>
      <c r="Z973" s="2"/>
      <c r="AA973" s="2"/>
      <c r="AB973" s="2"/>
      <c r="AC973" s="2"/>
      <c r="AD973" s="2"/>
      <c r="AE973" s="2"/>
      <c r="AF973" s="2"/>
      <c r="AG973" s="2"/>
      <c r="AH973" s="2"/>
      <c r="AI973" s="2"/>
      <c r="AJ973" s="2"/>
      <c r="AK973" s="2"/>
    </row>
    <row r="974" ht="15.75" customHeight="1">
      <c r="A974" s="1321"/>
      <c r="B974" s="31"/>
      <c r="C974" s="31"/>
      <c r="D974" s="2"/>
      <c r="E974" s="11"/>
      <c r="F974" s="11"/>
      <c r="G974" s="2"/>
      <c r="H974" s="2"/>
      <c r="I974" s="2"/>
      <c r="J974" s="2"/>
      <c r="K974" s="11"/>
      <c r="L974" s="11"/>
      <c r="M974" s="11"/>
      <c r="N974" s="11"/>
      <c r="O974" s="2"/>
      <c r="P974" s="2"/>
      <c r="Q974" s="629"/>
      <c r="R974" s="2"/>
      <c r="S974" s="2"/>
      <c r="T974" s="2"/>
      <c r="U974" s="11"/>
      <c r="V974" s="11"/>
      <c r="W974" s="2"/>
      <c r="X974" s="1322"/>
      <c r="Y974" s="2"/>
      <c r="Z974" s="2"/>
      <c r="AA974" s="2"/>
      <c r="AB974" s="2"/>
      <c r="AC974" s="2"/>
      <c r="AD974" s="2"/>
      <c r="AE974" s="2"/>
      <c r="AF974" s="2"/>
      <c r="AG974" s="2"/>
      <c r="AH974" s="2"/>
      <c r="AI974" s="2"/>
      <c r="AJ974" s="2"/>
      <c r="AK974" s="2"/>
    </row>
    <row r="975" ht="15.75" customHeight="1">
      <c r="A975" s="1321"/>
      <c r="B975" s="31"/>
      <c r="C975" s="31"/>
      <c r="D975" s="2"/>
      <c r="E975" s="11"/>
      <c r="F975" s="11"/>
      <c r="G975" s="2"/>
      <c r="H975" s="2"/>
      <c r="I975" s="2"/>
      <c r="J975" s="2"/>
      <c r="K975" s="11"/>
      <c r="L975" s="11"/>
      <c r="M975" s="11"/>
      <c r="N975" s="11"/>
      <c r="O975" s="2"/>
      <c r="P975" s="2"/>
      <c r="Q975" s="629"/>
      <c r="R975" s="2"/>
      <c r="S975" s="2"/>
      <c r="T975" s="2"/>
      <c r="U975" s="11"/>
      <c r="V975" s="11"/>
      <c r="W975" s="2"/>
      <c r="X975" s="1322"/>
      <c r="Y975" s="2"/>
      <c r="Z975" s="2"/>
      <c r="AA975" s="2"/>
      <c r="AB975" s="2"/>
      <c r="AC975" s="2"/>
      <c r="AD975" s="2"/>
      <c r="AE975" s="2"/>
      <c r="AF975" s="2"/>
      <c r="AG975" s="2"/>
      <c r="AH975" s="2"/>
      <c r="AI975" s="2"/>
      <c r="AJ975" s="2"/>
      <c r="AK975" s="2"/>
    </row>
    <row r="976" ht="15.75" customHeight="1">
      <c r="A976" s="1321"/>
      <c r="B976" s="31"/>
      <c r="C976" s="31"/>
      <c r="D976" s="2"/>
      <c r="E976" s="11"/>
      <c r="F976" s="11"/>
      <c r="G976" s="2"/>
      <c r="H976" s="2"/>
      <c r="I976" s="2"/>
      <c r="J976" s="2"/>
      <c r="K976" s="11"/>
      <c r="L976" s="11"/>
      <c r="M976" s="11"/>
      <c r="N976" s="11"/>
      <c r="O976" s="2"/>
      <c r="P976" s="2"/>
      <c r="Q976" s="629"/>
      <c r="R976" s="2"/>
      <c r="S976" s="2"/>
      <c r="T976" s="2"/>
      <c r="U976" s="11"/>
      <c r="V976" s="11"/>
      <c r="W976" s="2"/>
      <c r="X976" s="1322"/>
      <c r="Y976" s="2"/>
      <c r="Z976" s="2"/>
      <c r="AA976" s="2"/>
      <c r="AB976" s="2"/>
      <c r="AC976" s="2"/>
      <c r="AD976" s="2"/>
      <c r="AE976" s="2"/>
      <c r="AF976" s="2"/>
      <c r="AG976" s="2"/>
      <c r="AH976" s="2"/>
      <c r="AI976" s="2"/>
      <c r="AJ976" s="2"/>
      <c r="AK976" s="2"/>
    </row>
    <row r="977" ht="15.75" customHeight="1">
      <c r="A977" s="1321"/>
      <c r="B977" s="31"/>
      <c r="C977" s="31"/>
      <c r="D977" s="2"/>
      <c r="E977" s="11"/>
      <c r="F977" s="11"/>
      <c r="G977" s="2"/>
      <c r="H977" s="2"/>
      <c r="I977" s="2"/>
      <c r="J977" s="2"/>
      <c r="K977" s="11"/>
      <c r="L977" s="11"/>
      <c r="M977" s="11"/>
      <c r="N977" s="11"/>
      <c r="O977" s="2"/>
      <c r="P977" s="2"/>
      <c r="Q977" s="629"/>
      <c r="R977" s="2"/>
      <c r="S977" s="2"/>
      <c r="T977" s="2"/>
      <c r="U977" s="11"/>
      <c r="V977" s="11"/>
      <c r="W977" s="2"/>
      <c r="X977" s="1322"/>
      <c r="Y977" s="2"/>
      <c r="Z977" s="2"/>
      <c r="AA977" s="2"/>
      <c r="AB977" s="2"/>
      <c r="AC977" s="2"/>
      <c r="AD977" s="2"/>
      <c r="AE977" s="2"/>
      <c r="AF977" s="2"/>
      <c r="AG977" s="2"/>
      <c r="AH977" s="2"/>
      <c r="AI977" s="2"/>
      <c r="AJ977" s="2"/>
      <c r="AK977" s="2"/>
    </row>
    <row r="978" ht="15.75" customHeight="1">
      <c r="A978" s="1321"/>
      <c r="B978" s="31"/>
      <c r="C978" s="31"/>
      <c r="D978" s="2"/>
      <c r="E978" s="11"/>
      <c r="F978" s="11"/>
      <c r="G978" s="2"/>
      <c r="H978" s="2"/>
      <c r="I978" s="2"/>
      <c r="J978" s="2"/>
      <c r="K978" s="11"/>
      <c r="L978" s="11"/>
      <c r="M978" s="11"/>
      <c r="N978" s="11"/>
      <c r="O978" s="2"/>
      <c r="P978" s="2"/>
      <c r="Q978" s="629"/>
      <c r="R978" s="2"/>
      <c r="S978" s="2"/>
      <c r="T978" s="2"/>
      <c r="U978" s="11"/>
      <c r="V978" s="11"/>
      <c r="W978" s="2"/>
      <c r="X978" s="1322"/>
      <c r="Y978" s="2"/>
      <c r="Z978" s="2"/>
      <c r="AA978" s="2"/>
      <c r="AB978" s="2"/>
      <c r="AC978" s="2"/>
      <c r="AD978" s="2"/>
      <c r="AE978" s="2"/>
      <c r="AF978" s="2"/>
      <c r="AG978" s="2"/>
      <c r="AH978" s="2"/>
      <c r="AI978" s="2"/>
      <c r="AJ978" s="2"/>
      <c r="AK978" s="2"/>
    </row>
    <row r="979" ht="15.75" customHeight="1">
      <c r="A979" s="1321"/>
      <c r="B979" s="31"/>
      <c r="C979" s="31"/>
      <c r="D979" s="2"/>
      <c r="E979" s="11"/>
      <c r="F979" s="11"/>
      <c r="G979" s="2"/>
      <c r="H979" s="2"/>
      <c r="I979" s="2"/>
      <c r="J979" s="2"/>
      <c r="K979" s="11"/>
      <c r="L979" s="11"/>
      <c r="M979" s="11"/>
      <c r="N979" s="11"/>
      <c r="O979" s="2"/>
      <c r="P979" s="2"/>
      <c r="Q979" s="629"/>
      <c r="R979" s="2"/>
      <c r="S979" s="2"/>
      <c r="T979" s="2"/>
      <c r="U979" s="11"/>
      <c r="V979" s="11"/>
      <c r="W979" s="2"/>
      <c r="X979" s="1322"/>
      <c r="Y979" s="2"/>
      <c r="Z979" s="2"/>
      <c r="AA979" s="2"/>
      <c r="AB979" s="2"/>
      <c r="AC979" s="2"/>
      <c r="AD979" s="2"/>
      <c r="AE979" s="2"/>
      <c r="AF979" s="2"/>
      <c r="AG979" s="2"/>
      <c r="AH979" s="2"/>
      <c r="AI979" s="2"/>
      <c r="AJ979" s="2"/>
      <c r="AK979" s="2"/>
    </row>
    <row r="980" ht="15.75" customHeight="1">
      <c r="A980" s="1321"/>
      <c r="B980" s="31"/>
      <c r="C980" s="31"/>
      <c r="D980" s="2"/>
      <c r="E980" s="11"/>
      <c r="F980" s="11"/>
      <c r="G980" s="2"/>
      <c r="H980" s="2"/>
      <c r="I980" s="2"/>
      <c r="J980" s="2"/>
      <c r="K980" s="11"/>
      <c r="L980" s="11"/>
      <c r="M980" s="11"/>
      <c r="N980" s="11"/>
      <c r="O980" s="2"/>
      <c r="P980" s="2"/>
      <c r="Q980" s="629"/>
      <c r="R980" s="2"/>
      <c r="S980" s="2"/>
      <c r="T980" s="2"/>
      <c r="U980" s="11"/>
      <c r="V980" s="11"/>
      <c r="W980" s="2"/>
      <c r="X980" s="1322"/>
      <c r="Y980" s="2"/>
      <c r="Z980" s="2"/>
      <c r="AA980" s="2"/>
      <c r="AB980" s="2"/>
      <c r="AC980" s="2"/>
      <c r="AD980" s="2"/>
      <c r="AE980" s="2"/>
      <c r="AF980" s="2"/>
      <c r="AG980" s="2"/>
      <c r="AH980" s="2"/>
      <c r="AI980" s="2"/>
      <c r="AJ980" s="2"/>
      <c r="AK980" s="2"/>
    </row>
    <row r="981" ht="15.75" customHeight="1">
      <c r="A981" s="1321"/>
      <c r="B981" s="31"/>
      <c r="C981" s="31"/>
      <c r="D981" s="2"/>
      <c r="E981" s="11"/>
      <c r="F981" s="11"/>
      <c r="G981" s="2"/>
      <c r="H981" s="2"/>
      <c r="I981" s="2"/>
      <c r="J981" s="2"/>
      <c r="K981" s="11"/>
      <c r="L981" s="11"/>
      <c r="M981" s="11"/>
      <c r="N981" s="11"/>
      <c r="O981" s="2"/>
      <c r="P981" s="2"/>
      <c r="Q981" s="629"/>
      <c r="R981" s="2"/>
      <c r="S981" s="2"/>
      <c r="T981" s="2"/>
      <c r="U981" s="11"/>
      <c r="V981" s="11"/>
      <c r="W981" s="2"/>
      <c r="X981" s="1322"/>
      <c r="Y981" s="2"/>
      <c r="Z981" s="2"/>
      <c r="AA981" s="2"/>
      <c r="AB981" s="2"/>
      <c r="AC981" s="2"/>
      <c r="AD981" s="2"/>
      <c r="AE981" s="2"/>
      <c r="AF981" s="2"/>
      <c r="AG981" s="2"/>
      <c r="AH981" s="2"/>
      <c r="AI981" s="2"/>
      <c r="AJ981" s="2"/>
      <c r="AK981" s="2"/>
    </row>
    <row r="982" ht="15.75" customHeight="1">
      <c r="A982" s="1321"/>
      <c r="B982" s="31"/>
      <c r="C982" s="31"/>
      <c r="D982" s="2"/>
      <c r="E982" s="11"/>
      <c r="F982" s="11"/>
      <c r="G982" s="2"/>
      <c r="H982" s="2"/>
      <c r="I982" s="2"/>
      <c r="J982" s="2"/>
      <c r="K982" s="11"/>
      <c r="L982" s="11"/>
      <c r="M982" s="11"/>
      <c r="N982" s="11"/>
      <c r="O982" s="2"/>
      <c r="P982" s="2"/>
      <c r="Q982" s="629"/>
      <c r="R982" s="2"/>
      <c r="S982" s="2"/>
      <c r="T982" s="2"/>
      <c r="U982" s="11"/>
      <c r="V982" s="11"/>
      <c r="W982" s="2"/>
      <c r="X982" s="1322"/>
      <c r="Y982" s="2"/>
      <c r="Z982" s="2"/>
      <c r="AA982" s="2"/>
      <c r="AB982" s="2"/>
      <c r="AC982" s="2"/>
      <c r="AD982" s="2"/>
      <c r="AE982" s="2"/>
      <c r="AF982" s="2"/>
      <c r="AG982" s="2"/>
      <c r="AH982" s="2"/>
      <c r="AI982" s="2"/>
      <c r="AJ982" s="2"/>
      <c r="AK982" s="2"/>
    </row>
    <row r="983" ht="15.75" customHeight="1">
      <c r="A983" s="1321"/>
      <c r="B983" s="31"/>
      <c r="C983" s="31"/>
      <c r="D983" s="2"/>
      <c r="E983" s="11"/>
      <c r="F983" s="11"/>
      <c r="G983" s="2"/>
      <c r="H983" s="2"/>
      <c r="I983" s="2"/>
      <c r="J983" s="2"/>
      <c r="K983" s="11"/>
      <c r="L983" s="11"/>
      <c r="M983" s="11"/>
      <c r="N983" s="11"/>
      <c r="O983" s="2"/>
      <c r="P983" s="2"/>
      <c r="Q983" s="629"/>
      <c r="R983" s="2"/>
      <c r="S983" s="2"/>
      <c r="T983" s="2"/>
      <c r="U983" s="11"/>
      <c r="V983" s="11"/>
      <c r="W983" s="2"/>
      <c r="X983" s="1322"/>
      <c r="Y983" s="2"/>
      <c r="Z983" s="2"/>
      <c r="AA983" s="2"/>
      <c r="AB983" s="2"/>
      <c r="AC983" s="2"/>
      <c r="AD983" s="2"/>
      <c r="AE983" s="2"/>
      <c r="AF983" s="2"/>
      <c r="AG983" s="2"/>
      <c r="AH983" s="2"/>
      <c r="AI983" s="2"/>
      <c r="AJ983" s="2"/>
      <c r="AK983" s="2"/>
    </row>
    <row r="984" ht="15.75" customHeight="1">
      <c r="A984" s="1321"/>
      <c r="B984" s="31"/>
      <c r="C984" s="31"/>
      <c r="D984" s="2"/>
      <c r="E984" s="11"/>
      <c r="F984" s="11"/>
      <c r="G984" s="2"/>
      <c r="H984" s="2"/>
      <c r="I984" s="2"/>
      <c r="J984" s="2"/>
      <c r="K984" s="11"/>
      <c r="L984" s="11"/>
      <c r="M984" s="11"/>
      <c r="N984" s="11"/>
      <c r="O984" s="2"/>
      <c r="P984" s="2"/>
      <c r="Q984" s="629"/>
      <c r="R984" s="2"/>
      <c r="S984" s="2"/>
      <c r="T984" s="2"/>
      <c r="U984" s="11"/>
      <c r="V984" s="11"/>
      <c r="W984" s="2"/>
      <c r="X984" s="1322"/>
      <c r="Y984" s="2"/>
      <c r="Z984" s="2"/>
      <c r="AA984" s="2"/>
      <c r="AB984" s="2"/>
      <c r="AC984" s="2"/>
      <c r="AD984" s="2"/>
      <c r="AE984" s="2"/>
      <c r="AF984" s="2"/>
      <c r="AG984" s="2"/>
      <c r="AH984" s="2"/>
      <c r="AI984" s="2"/>
      <c r="AJ984" s="2"/>
      <c r="AK984" s="2"/>
    </row>
    <row r="985" ht="15.75" customHeight="1">
      <c r="A985" s="1321"/>
      <c r="B985" s="31"/>
      <c r="C985" s="31"/>
      <c r="D985" s="2"/>
      <c r="E985" s="11"/>
      <c r="F985" s="11"/>
      <c r="G985" s="2"/>
      <c r="H985" s="2"/>
      <c r="I985" s="2"/>
      <c r="J985" s="2"/>
      <c r="K985" s="11"/>
      <c r="L985" s="11"/>
      <c r="M985" s="11"/>
      <c r="N985" s="11"/>
      <c r="O985" s="2"/>
      <c r="P985" s="2"/>
      <c r="Q985" s="629"/>
      <c r="R985" s="2"/>
      <c r="S985" s="2"/>
      <c r="T985" s="2"/>
      <c r="U985" s="11"/>
      <c r="V985" s="11"/>
      <c r="W985" s="2"/>
      <c r="X985" s="1322"/>
      <c r="Y985" s="2"/>
      <c r="Z985" s="2"/>
      <c r="AA985" s="2"/>
      <c r="AB985" s="2"/>
      <c r="AC985" s="2"/>
      <c r="AD985" s="2"/>
      <c r="AE985" s="2"/>
      <c r="AF985" s="2"/>
      <c r="AG985" s="2"/>
      <c r="AH985" s="2"/>
      <c r="AI985" s="2"/>
      <c r="AJ985" s="2"/>
      <c r="AK985" s="2"/>
    </row>
    <row r="986" ht="15.75" customHeight="1">
      <c r="A986" s="1321"/>
      <c r="B986" s="31"/>
      <c r="C986" s="31"/>
      <c r="D986" s="2"/>
      <c r="E986" s="11"/>
      <c r="F986" s="11"/>
      <c r="G986" s="2"/>
      <c r="H986" s="2"/>
      <c r="I986" s="2"/>
      <c r="J986" s="2"/>
      <c r="K986" s="11"/>
      <c r="L986" s="11"/>
      <c r="M986" s="11"/>
      <c r="N986" s="11"/>
      <c r="O986" s="2"/>
      <c r="P986" s="2"/>
      <c r="Q986" s="629"/>
      <c r="R986" s="2"/>
      <c r="S986" s="2"/>
      <c r="T986" s="2"/>
      <c r="U986" s="11"/>
      <c r="V986" s="11"/>
      <c r="W986" s="2"/>
      <c r="X986" s="1322"/>
      <c r="Y986" s="2"/>
      <c r="Z986" s="2"/>
      <c r="AA986" s="2"/>
      <c r="AB986" s="2"/>
      <c r="AC986" s="2"/>
      <c r="AD986" s="2"/>
      <c r="AE986" s="2"/>
      <c r="AF986" s="2"/>
      <c r="AG986" s="2"/>
      <c r="AH986" s="2"/>
      <c r="AI986" s="2"/>
      <c r="AJ986" s="2"/>
      <c r="AK986" s="2"/>
    </row>
    <row r="987" ht="15.75" customHeight="1">
      <c r="A987" s="1321"/>
      <c r="B987" s="31"/>
      <c r="C987" s="31"/>
      <c r="D987" s="2"/>
      <c r="E987" s="11"/>
      <c r="F987" s="11"/>
      <c r="G987" s="2"/>
      <c r="H987" s="2"/>
      <c r="I987" s="2"/>
      <c r="J987" s="2"/>
      <c r="K987" s="11"/>
      <c r="L987" s="11"/>
      <c r="M987" s="11"/>
      <c r="N987" s="11"/>
      <c r="O987" s="2"/>
      <c r="P987" s="2"/>
      <c r="Q987" s="629"/>
      <c r="R987" s="2"/>
      <c r="S987" s="2"/>
      <c r="T987" s="2"/>
      <c r="U987" s="11"/>
      <c r="V987" s="11"/>
      <c r="W987" s="2"/>
      <c r="X987" s="1322"/>
      <c r="Y987" s="2"/>
      <c r="Z987" s="2"/>
      <c r="AA987" s="2"/>
      <c r="AB987" s="2"/>
      <c r="AC987" s="2"/>
      <c r="AD987" s="2"/>
      <c r="AE987" s="2"/>
      <c r="AF987" s="2"/>
      <c r="AG987" s="2"/>
      <c r="AH987" s="2"/>
      <c r="AI987" s="2"/>
      <c r="AJ987" s="2"/>
      <c r="AK987" s="2"/>
    </row>
    <row r="988" ht="15.75" customHeight="1">
      <c r="A988" s="1321"/>
      <c r="B988" s="31"/>
      <c r="C988" s="31"/>
      <c r="D988" s="2"/>
      <c r="E988" s="11"/>
      <c r="F988" s="11"/>
      <c r="G988" s="2"/>
      <c r="H988" s="2"/>
      <c r="I988" s="2"/>
      <c r="J988" s="2"/>
      <c r="K988" s="11"/>
      <c r="L988" s="11"/>
      <c r="M988" s="11"/>
      <c r="N988" s="11"/>
      <c r="O988" s="2"/>
      <c r="P988" s="2"/>
      <c r="Q988" s="629"/>
      <c r="R988" s="2"/>
      <c r="S988" s="2"/>
      <c r="T988" s="2"/>
      <c r="U988" s="11"/>
      <c r="V988" s="11"/>
      <c r="W988" s="2"/>
      <c r="X988" s="1322"/>
      <c r="Y988" s="2"/>
      <c r="Z988" s="2"/>
      <c r="AA988" s="2"/>
      <c r="AB988" s="2"/>
      <c r="AC988" s="2"/>
      <c r="AD988" s="2"/>
      <c r="AE988" s="2"/>
      <c r="AF988" s="2"/>
      <c r="AG988" s="2"/>
      <c r="AH988" s="2"/>
      <c r="AI988" s="2"/>
      <c r="AJ988" s="2"/>
      <c r="AK988" s="2"/>
    </row>
    <row r="989" ht="15.75" customHeight="1">
      <c r="A989" s="1321"/>
      <c r="B989" s="31"/>
      <c r="C989" s="31"/>
      <c r="D989" s="2"/>
      <c r="E989" s="11"/>
      <c r="F989" s="11"/>
      <c r="G989" s="2"/>
      <c r="H989" s="2"/>
      <c r="I989" s="2"/>
      <c r="J989" s="2"/>
      <c r="K989" s="11"/>
      <c r="L989" s="11"/>
      <c r="M989" s="11"/>
      <c r="N989" s="11"/>
      <c r="O989" s="2"/>
      <c r="P989" s="2"/>
      <c r="Q989" s="629"/>
      <c r="R989" s="2"/>
      <c r="S989" s="2"/>
      <c r="T989" s="2"/>
      <c r="U989" s="11"/>
      <c r="V989" s="11"/>
      <c r="W989" s="2"/>
      <c r="X989" s="1322"/>
      <c r="Y989" s="2"/>
      <c r="Z989" s="2"/>
      <c r="AA989" s="2"/>
      <c r="AB989" s="2"/>
      <c r="AC989" s="2"/>
      <c r="AD989" s="2"/>
      <c r="AE989" s="2"/>
      <c r="AF989" s="2"/>
      <c r="AG989" s="2"/>
      <c r="AH989" s="2"/>
      <c r="AI989" s="2"/>
      <c r="AJ989" s="2"/>
      <c r="AK989" s="2"/>
    </row>
    <row r="990" ht="15.75" customHeight="1">
      <c r="A990" s="1321"/>
      <c r="B990" s="31"/>
      <c r="C990" s="31"/>
      <c r="D990" s="2"/>
      <c r="E990" s="11"/>
      <c r="F990" s="11"/>
      <c r="G990" s="2"/>
      <c r="H990" s="2"/>
      <c r="I990" s="2"/>
      <c r="J990" s="2"/>
      <c r="K990" s="11"/>
      <c r="L990" s="11"/>
      <c r="M990" s="11"/>
      <c r="N990" s="11"/>
      <c r="O990" s="2"/>
      <c r="P990" s="2"/>
      <c r="Q990" s="629"/>
      <c r="R990" s="2"/>
      <c r="S990" s="2"/>
      <c r="T990" s="2"/>
      <c r="U990" s="11"/>
      <c r="V990" s="11"/>
      <c r="W990" s="2"/>
      <c r="X990" s="1322"/>
      <c r="Y990" s="2"/>
      <c r="Z990" s="2"/>
      <c r="AA990" s="2"/>
      <c r="AB990" s="2"/>
      <c r="AC990" s="2"/>
      <c r="AD990" s="2"/>
      <c r="AE990" s="2"/>
      <c r="AF990" s="2"/>
      <c r="AG990" s="2"/>
      <c r="AH990" s="2"/>
      <c r="AI990" s="2"/>
      <c r="AJ990" s="2"/>
      <c r="AK990" s="2"/>
    </row>
    <row r="991" ht="15.75" customHeight="1">
      <c r="A991" s="1321"/>
      <c r="B991" s="31"/>
      <c r="C991" s="31"/>
      <c r="D991" s="2"/>
      <c r="E991" s="11"/>
      <c r="F991" s="11"/>
      <c r="G991" s="2"/>
      <c r="H991" s="2"/>
      <c r="I991" s="2"/>
      <c r="J991" s="2"/>
      <c r="K991" s="11"/>
      <c r="L991" s="11"/>
      <c r="M991" s="11"/>
      <c r="N991" s="11"/>
      <c r="O991" s="2"/>
      <c r="P991" s="2"/>
      <c r="Q991" s="629"/>
      <c r="R991" s="2"/>
      <c r="S991" s="2"/>
      <c r="T991" s="2"/>
      <c r="U991" s="11"/>
      <c r="V991" s="11"/>
      <c r="W991" s="2"/>
      <c r="X991" s="1322"/>
      <c r="Y991" s="2"/>
      <c r="Z991" s="2"/>
      <c r="AA991" s="2"/>
      <c r="AB991" s="2"/>
      <c r="AC991" s="2"/>
      <c r="AD991" s="2"/>
      <c r="AE991" s="2"/>
      <c r="AF991" s="2"/>
      <c r="AG991" s="2"/>
      <c r="AH991" s="2"/>
      <c r="AI991" s="2"/>
      <c r="AJ991" s="2"/>
      <c r="AK991" s="2"/>
    </row>
    <row r="992" ht="15.75" customHeight="1">
      <c r="A992" s="1321"/>
      <c r="B992" s="31"/>
      <c r="C992" s="31"/>
      <c r="D992" s="2"/>
      <c r="E992" s="11"/>
      <c r="F992" s="11"/>
      <c r="G992" s="2"/>
      <c r="H992" s="2"/>
      <c r="I992" s="2"/>
      <c r="J992" s="2"/>
      <c r="K992" s="11"/>
      <c r="L992" s="11"/>
      <c r="M992" s="11"/>
      <c r="N992" s="11"/>
      <c r="O992" s="2"/>
      <c r="P992" s="2"/>
      <c r="Q992" s="629"/>
      <c r="R992" s="2"/>
      <c r="S992" s="2"/>
      <c r="T992" s="2"/>
      <c r="U992" s="11"/>
      <c r="V992" s="11"/>
      <c r="W992" s="2"/>
      <c r="X992" s="1322"/>
      <c r="Y992" s="2"/>
      <c r="Z992" s="2"/>
      <c r="AA992" s="2"/>
      <c r="AB992" s="2"/>
      <c r="AC992" s="2"/>
      <c r="AD992" s="2"/>
      <c r="AE992" s="2"/>
      <c r="AF992" s="2"/>
      <c r="AG992" s="2"/>
      <c r="AH992" s="2"/>
      <c r="AI992" s="2"/>
      <c r="AJ992" s="2"/>
      <c r="AK992" s="2"/>
    </row>
    <row r="993" ht="15.75" customHeight="1">
      <c r="A993" s="1321"/>
      <c r="B993" s="31"/>
      <c r="C993" s="31"/>
      <c r="D993" s="2"/>
      <c r="E993" s="11"/>
      <c r="F993" s="11"/>
      <c r="G993" s="2"/>
      <c r="H993" s="2"/>
      <c r="I993" s="2"/>
      <c r="J993" s="2"/>
      <c r="K993" s="11"/>
      <c r="L993" s="11"/>
      <c r="M993" s="11"/>
      <c r="N993" s="11"/>
      <c r="O993" s="2"/>
      <c r="P993" s="2"/>
      <c r="Q993" s="629"/>
      <c r="R993" s="2"/>
      <c r="S993" s="2"/>
      <c r="T993" s="2"/>
      <c r="U993" s="11"/>
      <c r="V993" s="11"/>
      <c r="W993" s="2"/>
      <c r="X993" s="1322"/>
      <c r="Y993" s="2"/>
      <c r="Z993" s="2"/>
      <c r="AA993" s="2"/>
      <c r="AB993" s="2"/>
      <c r="AC993" s="2"/>
      <c r="AD993" s="2"/>
      <c r="AE993" s="2"/>
      <c r="AF993" s="2"/>
      <c r="AG993" s="2"/>
      <c r="AH993" s="2"/>
      <c r="AI993" s="2"/>
      <c r="AJ993" s="2"/>
      <c r="AK993" s="2"/>
    </row>
    <row r="994" ht="15.75" customHeight="1">
      <c r="A994" s="1321"/>
      <c r="B994" s="31"/>
      <c r="C994" s="31"/>
      <c r="D994" s="2"/>
      <c r="E994" s="11"/>
      <c r="F994" s="11"/>
      <c r="G994" s="2"/>
      <c r="H994" s="2"/>
      <c r="I994" s="2"/>
      <c r="J994" s="2"/>
      <c r="K994" s="11"/>
      <c r="L994" s="11"/>
      <c r="M994" s="11"/>
      <c r="N994" s="11"/>
      <c r="O994" s="2"/>
      <c r="P994" s="2"/>
      <c r="Q994" s="629"/>
      <c r="R994" s="2"/>
      <c r="S994" s="2"/>
      <c r="T994" s="2"/>
      <c r="U994" s="11"/>
      <c r="V994" s="11"/>
      <c r="W994" s="2"/>
      <c r="X994" s="1322"/>
      <c r="Y994" s="2"/>
      <c r="Z994" s="2"/>
      <c r="AA994" s="2"/>
      <c r="AB994" s="2"/>
      <c r="AC994" s="2"/>
      <c r="AD994" s="2"/>
      <c r="AE994" s="2"/>
      <c r="AF994" s="2"/>
      <c r="AG994" s="2"/>
      <c r="AH994" s="2"/>
      <c r="AI994" s="2"/>
      <c r="AJ994" s="2"/>
      <c r="AK994" s="2"/>
    </row>
    <row r="995" ht="15.75" customHeight="1">
      <c r="A995" s="1321"/>
      <c r="B995" s="31"/>
      <c r="C995" s="31"/>
      <c r="D995" s="2"/>
      <c r="E995" s="11"/>
      <c r="F995" s="11"/>
      <c r="G995" s="2"/>
      <c r="H995" s="2"/>
      <c r="I995" s="2"/>
      <c r="J995" s="2"/>
      <c r="K995" s="11"/>
      <c r="L995" s="11"/>
      <c r="M995" s="11"/>
      <c r="N995" s="11"/>
      <c r="O995" s="2"/>
      <c r="P995" s="2"/>
      <c r="Q995" s="629"/>
      <c r="R995" s="2"/>
      <c r="S995" s="2"/>
      <c r="T995" s="2"/>
      <c r="U995" s="11"/>
      <c r="V995" s="11"/>
      <c r="W995" s="2"/>
      <c r="X995" s="1322"/>
      <c r="Y995" s="2"/>
      <c r="Z995" s="2"/>
      <c r="AA995" s="2"/>
      <c r="AB995" s="2"/>
      <c r="AC995" s="2"/>
      <c r="AD995" s="2"/>
      <c r="AE995" s="2"/>
      <c r="AF995" s="2"/>
      <c r="AG995" s="2"/>
      <c r="AH995" s="2"/>
      <c r="AI995" s="2"/>
      <c r="AJ995" s="2"/>
      <c r="AK995" s="2"/>
    </row>
    <row r="996" ht="15.75" customHeight="1">
      <c r="A996" s="1321"/>
      <c r="B996" s="31"/>
      <c r="C996" s="31"/>
      <c r="D996" s="2"/>
      <c r="E996" s="11"/>
      <c r="F996" s="11"/>
      <c r="G996" s="2"/>
      <c r="H996" s="2"/>
      <c r="I996" s="2"/>
      <c r="J996" s="2"/>
      <c r="K996" s="11"/>
      <c r="L996" s="11"/>
      <c r="M996" s="11"/>
      <c r="N996" s="11"/>
      <c r="O996" s="2"/>
      <c r="P996" s="2"/>
      <c r="Q996" s="629"/>
      <c r="R996" s="2"/>
      <c r="S996" s="2"/>
      <c r="T996" s="2"/>
      <c r="U996" s="11"/>
      <c r="V996" s="11"/>
      <c r="W996" s="2"/>
      <c r="X996" s="1322"/>
      <c r="Y996" s="2"/>
      <c r="Z996" s="2"/>
      <c r="AA996" s="2"/>
      <c r="AB996" s="2"/>
      <c r="AC996" s="2"/>
      <c r="AD996" s="2"/>
      <c r="AE996" s="2"/>
      <c r="AF996" s="2"/>
      <c r="AG996" s="2"/>
      <c r="AH996" s="2"/>
      <c r="AI996" s="2"/>
      <c r="AJ996" s="2"/>
      <c r="AK996" s="2"/>
    </row>
    <row r="997" ht="15.75" customHeight="1">
      <c r="A997" s="1321"/>
      <c r="B997" s="31"/>
      <c r="C997" s="31"/>
      <c r="D997" s="2"/>
      <c r="E997" s="11"/>
      <c r="F997" s="11"/>
      <c r="G997" s="2"/>
      <c r="H997" s="2"/>
      <c r="I997" s="2"/>
      <c r="J997" s="2"/>
      <c r="K997" s="11"/>
      <c r="L997" s="11"/>
      <c r="M997" s="11"/>
      <c r="N997" s="11"/>
      <c r="O997" s="2"/>
      <c r="P997" s="2"/>
      <c r="Q997" s="629"/>
      <c r="R997" s="2"/>
      <c r="S997" s="2"/>
      <c r="T997" s="2"/>
      <c r="U997" s="11"/>
      <c r="V997" s="11"/>
      <c r="W997" s="2"/>
      <c r="X997" s="1322"/>
      <c r="Y997" s="2"/>
      <c r="Z997" s="2"/>
      <c r="AA997" s="2"/>
      <c r="AB997" s="2"/>
      <c r="AC997" s="2"/>
      <c r="AD997" s="2"/>
      <c r="AE997" s="2"/>
      <c r="AF997" s="2"/>
      <c r="AG997" s="2"/>
      <c r="AH997" s="2"/>
      <c r="AI997" s="2"/>
      <c r="AJ997" s="2"/>
      <c r="AK997" s="2"/>
    </row>
    <row r="998" ht="15.75" customHeight="1">
      <c r="A998" s="1321"/>
      <c r="B998" s="31"/>
      <c r="C998" s="31"/>
      <c r="D998" s="2"/>
      <c r="E998" s="11"/>
      <c r="F998" s="11"/>
      <c r="G998" s="2"/>
      <c r="H998" s="2"/>
      <c r="I998" s="2"/>
      <c r="J998" s="2"/>
      <c r="K998" s="11"/>
      <c r="L998" s="11"/>
      <c r="M998" s="11"/>
      <c r="N998" s="11"/>
      <c r="O998" s="2"/>
      <c r="P998" s="2"/>
      <c r="Q998" s="629"/>
      <c r="R998" s="2"/>
      <c r="S998" s="2"/>
      <c r="T998" s="2"/>
      <c r="U998" s="11"/>
      <c r="V998" s="11"/>
      <c r="W998" s="2"/>
      <c r="X998" s="1322"/>
      <c r="Y998" s="2"/>
      <c r="Z998" s="2"/>
      <c r="AA998" s="2"/>
      <c r="AB998" s="2"/>
      <c r="AC998" s="2"/>
      <c r="AD998" s="2"/>
      <c r="AE998" s="2"/>
      <c r="AF998" s="2"/>
      <c r="AG998" s="2"/>
      <c r="AH998" s="2"/>
      <c r="AI998" s="2"/>
      <c r="AJ998" s="2"/>
      <c r="AK998" s="2"/>
    </row>
    <row r="999" ht="15.75" customHeight="1">
      <c r="A999" s="1321"/>
      <c r="B999" s="31"/>
      <c r="C999" s="31"/>
      <c r="D999" s="2"/>
      <c r="E999" s="11"/>
      <c r="F999" s="11"/>
      <c r="G999" s="2"/>
      <c r="H999" s="2"/>
      <c r="I999" s="2"/>
      <c r="J999" s="2"/>
      <c r="K999" s="11"/>
      <c r="L999" s="11"/>
      <c r="M999" s="11"/>
      <c r="N999" s="11"/>
      <c r="O999" s="2"/>
      <c r="P999" s="2"/>
      <c r="Q999" s="629"/>
      <c r="R999" s="2"/>
      <c r="S999" s="2"/>
      <c r="T999" s="2"/>
      <c r="U999" s="11"/>
      <c r="V999" s="11"/>
      <c r="W999" s="2"/>
      <c r="X999" s="1322"/>
      <c r="Y999" s="2"/>
      <c r="Z999" s="2"/>
      <c r="AA999" s="2"/>
      <c r="AB999" s="2"/>
      <c r="AC999" s="2"/>
      <c r="AD999" s="2"/>
      <c r="AE999" s="2"/>
      <c r="AF999" s="2"/>
      <c r="AG999" s="2"/>
      <c r="AH999" s="2"/>
      <c r="AI999" s="2"/>
      <c r="AJ999" s="2"/>
      <c r="AK999" s="2"/>
    </row>
    <row r="1000" ht="15.75" customHeight="1">
      <c r="A1000" s="1321"/>
      <c r="B1000" s="31"/>
      <c r="C1000" s="31"/>
      <c r="D1000" s="2"/>
      <c r="E1000" s="11"/>
      <c r="F1000" s="11"/>
      <c r="G1000" s="2"/>
      <c r="H1000" s="2"/>
      <c r="I1000" s="2"/>
      <c r="J1000" s="2"/>
      <c r="K1000" s="11"/>
      <c r="L1000" s="11"/>
      <c r="M1000" s="11"/>
      <c r="N1000" s="11"/>
      <c r="O1000" s="2"/>
      <c r="P1000" s="2"/>
      <c r="Q1000" s="629"/>
      <c r="R1000" s="2"/>
      <c r="S1000" s="2"/>
      <c r="T1000" s="2"/>
      <c r="U1000" s="11"/>
      <c r="V1000" s="11"/>
      <c r="W1000" s="2"/>
      <c r="X1000" s="1322"/>
      <c r="Y1000" s="2"/>
      <c r="Z1000" s="2"/>
      <c r="AA1000" s="2"/>
      <c r="AB1000" s="2"/>
      <c r="AC1000" s="2"/>
      <c r="AD1000" s="2"/>
      <c r="AE1000" s="2"/>
      <c r="AF1000" s="2"/>
      <c r="AG1000" s="2"/>
      <c r="AH1000" s="2"/>
      <c r="AI1000" s="2"/>
      <c r="AJ1000" s="2"/>
      <c r="AK1000" s="2"/>
    </row>
  </sheetData>
  <customSheetViews>
    <customSheetView guid="{104AA476-0D18-4C53-86F2-2540E669001A}" filter="1" showAutoFilter="1">
      <autoFilter ref="$A$1:$AF$22"/>
      <extLst>
        <ext uri="GoogleSheetsCustomDataVersion1">
          <go:sheetsCustomData xmlns:go="http://customooxmlschemas.google.com/" filterViewId="1856462705"/>
        </ext>
      </extLst>
    </customSheetView>
  </customSheetViews>
  <conditionalFormatting sqref="P2:P1000">
    <cfRule type="cellIs" dxfId="0" priority="1" operator="greaterThan">
      <formula>1</formula>
    </cfRule>
  </conditionalFormatting>
  <hyperlinks>
    <hyperlink r:id="rId1" ref="AB3"/>
    <hyperlink r:id="rId2" ref="AB4"/>
    <hyperlink r:id="rId3" ref="AB5"/>
    <hyperlink r:id="rId4" ref="AB6"/>
    <hyperlink r:id="rId5" ref="AB7"/>
    <hyperlink r:id="rId6" ref="H8"/>
    <hyperlink r:id="rId7" ref="AB8"/>
    <hyperlink r:id="rId8" ref="AB9"/>
    <hyperlink r:id="rId9" ref="AB10"/>
    <hyperlink r:id="rId10" ref="AB11"/>
    <hyperlink r:id="rId11" ref="AB12"/>
    <hyperlink r:id="rId12" ref="AB14"/>
    <hyperlink r:id="rId13" ref="AB22"/>
  </hyperlinks>
  <printOptions/>
  <pageMargins bottom="0.75" footer="0.0" header="0.0" left="0.7" right="0.7" top="0.75"/>
  <pageSetup orientation="portrait"/>
  <drawing r:id="rId14"/>
  <tableParts count="1">
    <tablePart r:id="rId16"/>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sheetViews>
  <sheetFormatPr customHeight="1" defaultColWidth="14.43" defaultRowHeight="15.0"/>
  <cols>
    <col customWidth="1" min="1" max="1" width="6.0"/>
    <col customWidth="1" min="2" max="2" width="11.43"/>
    <col customWidth="1" min="3" max="3" width="22.57"/>
    <col customWidth="1" min="4" max="4" width="48.43"/>
    <col customWidth="1" min="5" max="5" width="19.57"/>
    <col customWidth="1" min="6" max="6" width="35.57"/>
    <col customWidth="1" min="7" max="7" width="49.43"/>
    <col customWidth="1" min="8" max="8" width="80.57"/>
    <col customWidth="1" min="9" max="9" width="45.43"/>
    <col customWidth="1" min="10" max="10" width="18.57"/>
    <col customWidth="1" min="11" max="11" width="24.57"/>
    <col customWidth="1" min="12" max="12" width="16.57"/>
    <col customWidth="1" min="13" max="13" width="12.43"/>
    <col customWidth="1" min="14" max="14" width="16.14"/>
    <col customWidth="1" min="15" max="15" width="12.0"/>
    <col customWidth="1" min="16" max="16" width="12.57"/>
    <col customWidth="1" min="17" max="17" width="19.14"/>
    <col customWidth="1" min="18" max="18" width="48.43"/>
    <col customWidth="1" min="19" max="19" width="35.43"/>
    <col customWidth="1" min="20" max="20" width="16.43"/>
    <col customWidth="1" min="21" max="21" width="21.14"/>
    <col customWidth="1" min="22" max="26" width="8.57"/>
  </cols>
  <sheetData>
    <row r="2">
      <c r="X2" s="1408"/>
    </row>
    <row r="3">
      <c r="X3" s="1408"/>
    </row>
    <row r="4">
      <c r="X4" s="1408"/>
    </row>
    <row r="5">
      <c r="X5" s="1408"/>
    </row>
    <row r="6">
      <c r="X6" s="1408"/>
    </row>
    <row r="7">
      <c r="X7" s="1408"/>
    </row>
    <row r="8">
      <c r="X8" s="1408"/>
    </row>
    <row r="9">
      <c r="X9" s="1408"/>
    </row>
    <row r="10">
      <c r="X10" s="1408"/>
    </row>
    <row r="11">
      <c r="X11" s="1408"/>
    </row>
    <row r="12">
      <c r="X12" s="1408"/>
    </row>
    <row r="13">
      <c r="X13" s="1408"/>
    </row>
    <row r="14">
      <c r="X14" s="1408"/>
    </row>
    <row r="15">
      <c r="X15" s="1408"/>
    </row>
    <row r="16">
      <c r="X16" s="1408"/>
    </row>
    <row r="17">
      <c r="X17" s="1408"/>
    </row>
    <row r="18">
      <c r="X18" s="1408"/>
    </row>
    <row r="19">
      <c r="X19" s="1408"/>
    </row>
    <row r="20">
      <c r="X20" s="1408"/>
    </row>
    <row r="21" ht="15.75" customHeight="1">
      <c r="X21" s="1408"/>
    </row>
    <row r="22" ht="15.75" customHeight="1">
      <c r="X22" s="1408"/>
    </row>
    <row r="23" ht="15.75" customHeight="1">
      <c r="X23" s="1408"/>
    </row>
    <row r="24" ht="15.75" customHeight="1">
      <c r="X24" s="1408"/>
    </row>
    <row r="25" ht="15.75" customHeight="1">
      <c r="X25" s="1408"/>
    </row>
    <row r="26" ht="15.75" customHeight="1">
      <c r="X26" s="1408"/>
    </row>
    <row r="27" ht="15.75" customHeight="1">
      <c r="X27" s="1408"/>
    </row>
    <row r="28" ht="15.75" customHeight="1">
      <c r="X28" s="1408"/>
    </row>
    <row r="29" ht="15.75" customHeight="1">
      <c r="X29" s="1408"/>
    </row>
    <row r="30" ht="15.75" customHeight="1">
      <c r="X30" s="1408"/>
    </row>
    <row r="31" ht="15.75" customHeight="1">
      <c r="X31" s="1408"/>
    </row>
    <row r="32" ht="15.75" customHeight="1">
      <c r="X32" s="1408"/>
    </row>
    <row r="33" ht="15.75" customHeight="1">
      <c r="X33" s="1408"/>
    </row>
    <row r="34" ht="15.75" customHeight="1">
      <c r="X34" s="1408"/>
    </row>
    <row r="35" ht="15.75" customHeight="1">
      <c r="X35" s="1408"/>
    </row>
    <row r="36" ht="15.75" customHeight="1">
      <c r="X36" s="1408"/>
    </row>
    <row r="37" ht="15.75" customHeight="1">
      <c r="X37" s="1408"/>
    </row>
    <row r="38" ht="15.75" customHeight="1">
      <c r="X38" s="1408"/>
    </row>
    <row r="39" ht="15.75" customHeight="1">
      <c r="X39" s="1408"/>
    </row>
    <row r="40" ht="15.75" customHeight="1">
      <c r="X40" s="1408"/>
    </row>
    <row r="41" ht="15.75" customHeight="1">
      <c r="X41" s="1408"/>
    </row>
    <row r="42" ht="15.75" customHeight="1">
      <c r="X42" s="1408"/>
    </row>
    <row r="43" ht="15.75" customHeight="1">
      <c r="X43" s="1408"/>
    </row>
    <row r="44" ht="15.75" customHeight="1">
      <c r="X44" s="1408"/>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sheetViews>
  <sheetFormatPr customHeight="1" defaultColWidth="14.43" defaultRowHeight="15.0"/>
  <cols>
    <col customWidth="1" min="1" max="26" width="8.57"/>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8.57"/>
    <col customWidth="1" min="2" max="2" width="20.86"/>
    <col customWidth="1" min="3" max="3" width="22.14"/>
    <col customWidth="1" min="4" max="4" width="16.0"/>
    <col customWidth="1" min="5" max="5" width="19.43"/>
    <col customWidth="1" min="6" max="6" width="24.14"/>
    <col customWidth="1" min="7" max="7" width="23.43"/>
    <col customWidth="1" min="8" max="8" width="18.57"/>
    <col customWidth="1" min="9" max="9" width="16.43"/>
    <col customWidth="1" min="10" max="10" width="12.57"/>
    <col customWidth="1" min="11" max="11" width="24.0"/>
    <col customWidth="1" min="12" max="12" width="16.43"/>
    <col customWidth="1" min="13" max="13" width="12.14"/>
    <col customWidth="1" min="14" max="14" width="15.0"/>
    <col customWidth="1" min="15" max="15" width="10.0"/>
    <col customWidth="1" min="16" max="16" width="11.43"/>
    <col customWidth="1" min="17" max="17" width="15.14"/>
    <col customWidth="1" min="18" max="18" width="17.43"/>
    <col customWidth="1" min="19" max="19" width="21.57"/>
    <col customWidth="1" min="20" max="20" width="9.43"/>
    <col customWidth="1" min="21" max="21" width="20.43"/>
    <col customWidth="1" min="22" max="22" width="12.57"/>
    <col customWidth="1" min="23" max="23" width="8.57"/>
    <col customWidth="1" min="24" max="24" width="19.0"/>
    <col customWidth="1" min="25" max="25" width="20.0"/>
    <col customWidth="1" min="26" max="26" width="13.43"/>
    <col customWidth="1" min="27" max="27" width="40.14"/>
    <col customWidth="1" min="28" max="28" width="22.57"/>
    <col customWidth="1" min="29" max="29" width="21.57"/>
    <col customWidth="1" min="30" max="30" width="21.0"/>
    <col customWidth="1" min="31" max="31" width="17.14"/>
    <col customWidth="1" min="32" max="32" width="14.43"/>
    <col customWidth="1" min="33" max="33" width="27.86"/>
  </cols>
  <sheetData>
    <row r="1">
      <c r="A1" s="651" t="s">
        <v>1338</v>
      </c>
      <c r="B1" s="319" t="s">
        <v>7</v>
      </c>
      <c r="C1" s="319" t="s">
        <v>8</v>
      </c>
      <c r="D1" s="319" t="s">
        <v>9</v>
      </c>
      <c r="E1" s="319" t="s">
        <v>1936</v>
      </c>
      <c r="F1" s="319" t="s">
        <v>10</v>
      </c>
      <c r="G1" s="319" t="s">
        <v>11</v>
      </c>
      <c r="H1" s="319" t="s">
        <v>392</v>
      </c>
      <c r="I1" s="319" t="s">
        <v>393</v>
      </c>
      <c r="J1" s="319" t="s">
        <v>394</v>
      </c>
      <c r="K1" s="319" t="s">
        <v>13</v>
      </c>
      <c r="L1" s="319" t="s">
        <v>395</v>
      </c>
      <c r="M1" s="651" t="s">
        <v>396</v>
      </c>
      <c r="N1" s="319" t="s">
        <v>397</v>
      </c>
      <c r="O1" s="319" t="s">
        <v>398</v>
      </c>
      <c r="P1" s="319" t="s">
        <v>399</v>
      </c>
      <c r="Q1" s="321" t="s">
        <v>400</v>
      </c>
      <c r="R1" s="319" t="s">
        <v>401</v>
      </c>
      <c r="S1" s="319" t="s">
        <v>402</v>
      </c>
      <c r="T1" s="319" t="s">
        <v>403</v>
      </c>
      <c r="U1" s="319" t="s">
        <v>404</v>
      </c>
      <c r="V1" s="319" t="s">
        <v>405</v>
      </c>
      <c r="W1" s="319" t="s">
        <v>22</v>
      </c>
      <c r="X1" s="787" t="s">
        <v>406</v>
      </c>
      <c r="Y1" s="319" t="s">
        <v>407</v>
      </c>
      <c r="Z1" s="319" t="s">
        <v>408</v>
      </c>
      <c r="AA1" s="1183" t="s">
        <v>409</v>
      </c>
      <c r="AB1" s="1183" t="s">
        <v>410</v>
      </c>
      <c r="AC1" s="1183" t="s">
        <v>411</v>
      </c>
      <c r="AD1" s="1409" t="s">
        <v>412</v>
      </c>
      <c r="AE1" s="1409" t="s">
        <v>413</v>
      </c>
      <c r="AF1" s="1409" t="s">
        <v>414</v>
      </c>
      <c r="AG1" s="1183" t="s">
        <v>10718</v>
      </c>
    </row>
    <row r="2" ht="135.0" customHeight="1">
      <c r="A2" s="1191">
        <v>12001.0</v>
      </c>
      <c r="B2" s="1191" t="s">
        <v>36</v>
      </c>
      <c r="C2" s="1191" t="s">
        <v>2757</v>
      </c>
      <c r="D2" s="1136" t="s">
        <v>8616</v>
      </c>
      <c r="E2" s="1191" t="s">
        <v>1209</v>
      </c>
      <c r="F2" s="1136" t="s">
        <v>7159</v>
      </c>
      <c r="G2" s="1136" t="s">
        <v>8617</v>
      </c>
      <c r="H2" s="1334" t="s">
        <v>8618</v>
      </c>
      <c r="I2" s="1191" t="s">
        <v>8619</v>
      </c>
      <c r="J2" s="1191" t="s">
        <v>3039</v>
      </c>
      <c r="K2" s="1191"/>
      <c r="L2" s="1191" t="s">
        <v>2098</v>
      </c>
      <c r="M2" s="1227" t="s">
        <v>8620</v>
      </c>
      <c r="N2" s="1191"/>
      <c r="O2" s="1191"/>
      <c r="P2" s="1191"/>
      <c r="Q2" s="1191"/>
      <c r="R2" s="1136" t="s">
        <v>8616</v>
      </c>
      <c r="S2" s="1334" t="s">
        <v>8618</v>
      </c>
      <c r="T2" s="1191" t="s">
        <v>3039</v>
      </c>
      <c r="U2" s="1191" t="s">
        <v>2098</v>
      </c>
      <c r="V2" s="1191" t="s">
        <v>2098</v>
      </c>
      <c r="W2" s="1191"/>
      <c r="X2" s="1229"/>
      <c r="Y2" s="1136" t="s">
        <v>8621</v>
      </c>
      <c r="Z2" s="1136"/>
      <c r="AA2" s="1274" t="s">
        <v>8622</v>
      </c>
      <c r="AB2" s="1191"/>
      <c r="AC2" s="1014">
        <f t="shared" ref="AC2:AC39" si="1">IF(LEN(TRIM(AA2))=0,0,LEN(TRIM(AA2))-LEN(SUBSTITUTE(AA2," ",""))+1)</f>
        <v>30</v>
      </c>
      <c r="AD2" s="1220"/>
      <c r="AE2" s="1136" t="s">
        <v>8623</v>
      </c>
      <c r="AF2" s="1220"/>
      <c r="AG2" s="1220"/>
    </row>
    <row r="3" ht="180.0" customHeight="1">
      <c r="A3" s="1191">
        <v>12002.0</v>
      </c>
      <c r="B3" s="1191" t="s">
        <v>36</v>
      </c>
      <c r="C3" s="1191" t="s">
        <v>2757</v>
      </c>
      <c r="D3" s="1136" t="s">
        <v>8624</v>
      </c>
      <c r="E3" s="1191" t="s">
        <v>1209</v>
      </c>
      <c r="F3" s="1136" t="s">
        <v>8625</v>
      </c>
      <c r="G3" s="1136" t="s">
        <v>8626</v>
      </c>
      <c r="H3" s="1334" t="s">
        <v>8627</v>
      </c>
      <c r="I3" s="1191" t="s">
        <v>8628</v>
      </c>
      <c r="J3" s="1191" t="s">
        <v>1509</v>
      </c>
      <c r="K3" s="1191" t="s">
        <v>70</v>
      </c>
      <c r="L3" s="1191" t="s">
        <v>420</v>
      </c>
      <c r="M3" s="1410">
        <v>85016.0</v>
      </c>
      <c r="N3" s="1191">
        <v>6.0270719E9</v>
      </c>
      <c r="O3" s="1191">
        <v>33.508058</v>
      </c>
      <c r="P3" s="1191">
        <v>-112.0288193</v>
      </c>
      <c r="Q3" s="1191">
        <v>4000.0</v>
      </c>
      <c r="R3" s="1136" t="s">
        <v>8629</v>
      </c>
      <c r="S3" s="1334" t="s">
        <v>8627</v>
      </c>
      <c r="T3" s="1191" t="s">
        <v>8630</v>
      </c>
      <c r="U3" s="1191" t="s">
        <v>26</v>
      </c>
      <c r="V3" s="1191" t="s">
        <v>6311</v>
      </c>
      <c r="W3" s="1191"/>
      <c r="X3" s="1229"/>
      <c r="Y3" s="1136" t="s">
        <v>8621</v>
      </c>
      <c r="Z3" s="1136"/>
      <c r="AA3" s="1136" t="s">
        <v>8631</v>
      </c>
      <c r="AB3" s="1191"/>
      <c r="AC3" s="1191">
        <f t="shared" si="1"/>
        <v>30</v>
      </c>
      <c r="AD3" s="1220"/>
      <c r="AE3" s="1136" t="s">
        <v>8632</v>
      </c>
      <c r="AF3" s="480"/>
      <c r="AG3" s="1220"/>
    </row>
    <row r="4" ht="95.25" customHeight="1">
      <c r="A4" s="1191">
        <v>12003.0</v>
      </c>
      <c r="B4" s="1191" t="s">
        <v>36</v>
      </c>
      <c r="C4" s="1191" t="s">
        <v>2757</v>
      </c>
      <c r="D4" s="1411" t="s">
        <v>8633</v>
      </c>
      <c r="E4" s="1191" t="s">
        <v>1209</v>
      </c>
      <c r="F4" s="1136" t="s">
        <v>8634</v>
      </c>
      <c r="G4" s="1136" t="s">
        <v>8635</v>
      </c>
      <c r="H4" s="1334" t="s">
        <v>8636</v>
      </c>
      <c r="I4" s="1136" t="s">
        <v>8637</v>
      </c>
      <c r="J4" s="1191" t="s">
        <v>8638</v>
      </c>
      <c r="K4" s="1191" t="s">
        <v>80</v>
      </c>
      <c r="L4" s="1191" t="s">
        <v>420</v>
      </c>
      <c r="M4" s="1227">
        <v>20110.0</v>
      </c>
      <c r="N4" s="1191" t="s">
        <v>8639</v>
      </c>
      <c r="O4" s="1191">
        <v>38.7515982</v>
      </c>
      <c r="P4" s="1191">
        <v>-77.4727528</v>
      </c>
      <c r="Q4" s="1191">
        <v>25.0</v>
      </c>
      <c r="R4" s="1411" t="s">
        <v>8633</v>
      </c>
      <c r="S4" s="1334" t="s">
        <v>8636</v>
      </c>
      <c r="T4" s="1191" t="s">
        <v>8638</v>
      </c>
      <c r="U4" s="1191" t="s">
        <v>80</v>
      </c>
      <c r="V4" s="1191" t="s">
        <v>6311</v>
      </c>
      <c r="W4" s="1191"/>
      <c r="X4" s="1229"/>
      <c r="Y4" s="1136" t="s">
        <v>8621</v>
      </c>
      <c r="Z4" s="1136" t="s">
        <v>8641</v>
      </c>
      <c r="AA4" s="1136" t="s">
        <v>8640</v>
      </c>
      <c r="AB4" s="1338" t="s">
        <v>8642</v>
      </c>
      <c r="AC4" s="1191">
        <f t="shared" si="1"/>
        <v>16</v>
      </c>
      <c r="AD4" s="1220"/>
      <c r="AE4" s="1338" t="s">
        <v>8643</v>
      </c>
      <c r="AF4" s="480"/>
      <c r="AG4" s="1220"/>
    </row>
    <row r="5" ht="131.25" customHeight="1">
      <c r="A5" s="1191">
        <v>12004.0</v>
      </c>
      <c r="B5" s="1191" t="s">
        <v>36</v>
      </c>
      <c r="C5" s="1191" t="s">
        <v>2757</v>
      </c>
      <c r="D5" s="1411" t="s">
        <v>8644</v>
      </c>
      <c r="E5" s="1191" t="s">
        <v>1209</v>
      </c>
      <c r="F5" s="1136" t="s">
        <v>6440</v>
      </c>
      <c r="G5" s="1136" t="s">
        <v>6736</v>
      </c>
      <c r="H5" s="1334" t="s">
        <v>8645</v>
      </c>
      <c r="I5" s="1136" t="s">
        <v>8646</v>
      </c>
      <c r="J5" s="1412" t="s">
        <v>8647</v>
      </c>
      <c r="K5" s="1191" t="s">
        <v>78</v>
      </c>
      <c r="L5" s="1191" t="s">
        <v>420</v>
      </c>
      <c r="M5" s="1413">
        <v>42141.0</v>
      </c>
      <c r="N5" s="1191" t="s">
        <v>8648</v>
      </c>
      <c r="O5" s="1191">
        <v>36.995319</v>
      </c>
      <c r="P5" s="1191">
        <v>-85.91186</v>
      </c>
      <c r="Q5" s="1191"/>
      <c r="R5" s="1136" t="s">
        <v>8644</v>
      </c>
      <c r="S5" s="1191" t="s">
        <v>8645</v>
      </c>
      <c r="T5" s="1191" t="s">
        <v>8647</v>
      </c>
      <c r="U5" s="1191" t="s">
        <v>78</v>
      </c>
      <c r="V5" s="1191" t="s">
        <v>420</v>
      </c>
      <c r="W5" s="1191"/>
      <c r="X5" s="1229"/>
      <c r="Y5" s="1338" t="s">
        <v>8649</v>
      </c>
      <c r="Z5" s="1191"/>
      <c r="AA5" s="1136" t="s">
        <v>8650</v>
      </c>
      <c r="AB5" s="1191"/>
      <c r="AC5" s="1191">
        <f t="shared" si="1"/>
        <v>24</v>
      </c>
      <c r="AD5" s="1220"/>
      <c r="AE5" s="1136"/>
      <c r="AF5" s="480"/>
      <c r="AG5" s="1220"/>
    </row>
    <row r="6" ht="157.5" customHeight="1">
      <c r="A6" s="1191">
        <v>12005.0</v>
      </c>
      <c r="B6" s="1191" t="s">
        <v>36</v>
      </c>
      <c r="C6" s="1191" t="s">
        <v>2757</v>
      </c>
      <c r="D6" s="1411" t="s">
        <v>8651</v>
      </c>
      <c r="E6" s="1191" t="s">
        <v>1209</v>
      </c>
      <c r="F6" s="1411" t="s">
        <v>8652</v>
      </c>
      <c r="G6" s="1136" t="s">
        <v>8653</v>
      </c>
      <c r="H6" s="1334" t="s">
        <v>8654</v>
      </c>
      <c r="I6" s="1191" t="s">
        <v>8655</v>
      </c>
      <c r="J6" s="1191" t="s">
        <v>940</v>
      </c>
      <c r="K6" s="1414" t="s">
        <v>26</v>
      </c>
      <c r="L6" s="1191" t="s">
        <v>420</v>
      </c>
      <c r="M6" s="1335">
        <v>94102.0</v>
      </c>
      <c r="N6" s="1191" t="s">
        <v>8656</v>
      </c>
      <c r="O6" s="1191">
        <v>37.779476</v>
      </c>
      <c r="P6" s="1191">
        <v>-122.414482</v>
      </c>
      <c r="Q6" s="1191">
        <v>133.0</v>
      </c>
      <c r="R6" s="1136" t="s">
        <v>8657</v>
      </c>
      <c r="S6" s="1411" t="s">
        <v>8654</v>
      </c>
      <c r="T6" s="1191" t="s">
        <v>3039</v>
      </c>
      <c r="U6" s="1191" t="s">
        <v>8658</v>
      </c>
      <c r="V6" s="1191" t="s">
        <v>2098</v>
      </c>
      <c r="W6" s="1191"/>
      <c r="X6" s="1229"/>
      <c r="Y6" s="1136" t="s">
        <v>8659</v>
      </c>
      <c r="Z6" s="1136" t="s">
        <v>8661</v>
      </c>
      <c r="AA6" s="1274" t="s">
        <v>8660</v>
      </c>
      <c r="AB6" s="1136" t="s">
        <v>8662</v>
      </c>
      <c r="AC6" s="1191">
        <f t="shared" si="1"/>
        <v>23</v>
      </c>
      <c r="AD6" s="1220"/>
      <c r="AE6" s="1136"/>
      <c r="AF6" s="1220"/>
      <c r="AG6" s="1220"/>
    </row>
    <row r="7" ht="98.25" customHeight="1">
      <c r="A7" s="1191">
        <v>12006.0</v>
      </c>
      <c r="B7" s="1191" t="s">
        <v>36</v>
      </c>
      <c r="C7" s="1191" t="s">
        <v>2757</v>
      </c>
      <c r="D7" s="1136" t="s">
        <v>8663</v>
      </c>
      <c r="E7" s="1191" t="s">
        <v>1209</v>
      </c>
      <c r="F7" s="1136" t="s">
        <v>8664</v>
      </c>
      <c r="G7" s="1136" t="s">
        <v>8665</v>
      </c>
      <c r="H7" s="1334" t="s">
        <v>8666</v>
      </c>
      <c r="I7" s="1191" t="s">
        <v>8667</v>
      </c>
      <c r="J7" s="1414" t="s">
        <v>1499</v>
      </c>
      <c r="K7" s="1191" t="s">
        <v>86</v>
      </c>
      <c r="L7" s="1191" t="s">
        <v>420</v>
      </c>
      <c r="M7" s="1227">
        <v>60532.0</v>
      </c>
      <c r="N7" s="1191" t="s">
        <v>8668</v>
      </c>
      <c r="O7" s="1191">
        <v>41.8079173</v>
      </c>
      <c r="P7" s="1191">
        <v>-88.0555461</v>
      </c>
      <c r="Q7" s="1191">
        <v>10.0</v>
      </c>
      <c r="R7" s="1136" t="s">
        <v>8663</v>
      </c>
      <c r="S7" s="1334" t="s">
        <v>8666</v>
      </c>
      <c r="T7" s="1275" t="s">
        <v>1499</v>
      </c>
      <c r="U7" s="1191" t="s">
        <v>86</v>
      </c>
      <c r="V7" s="1191" t="s">
        <v>6311</v>
      </c>
      <c r="W7" s="1191"/>
      <c r="X7" s="1229"/>
      <c r="Y7" s="1136" t="s">
        <v>8621</v>
      </c>
      <c r="Z7" s="1136" t="s">
        <v>8670</v>
      </c>
      <c r="AA7" s="1136" t="s">
        <v>8669</v>
      </c>
      <c r="AB7" s="1191"/>
      <c r="AC7" s="1191">
        <f t="shared" si="1"/>
        <v>29</v>
      </c>
      <c r="AD7" s="1220"/>
      <c r="AE7" s="1136"/>
      <c r="AF7" s="1220"/>
      <c r="AG7" s="1220"/>
    </row>
    <row r="8" ht="218.25" customHeight="1">
      <c r="A8" s="1191">
        <v>12007.0</v>
      </c>
      <c r="B8" s="1191" t="s">
        <v>36</v>
      </c>
      <c r="C8" s="1191" t="s">
        <v>2757</v>
      </c>
      <c r="D8" s="1136" t="s">
        <v>8671</v>
      </c>
      <c r="E8" s="1191" t="s">
        <v>1209</v>
      </c>
      <c r="F8" s="1274" t="s">
        <v>7159</v>
      </c>
      <c r="G8" s="1136" t="s">
        <v>8617</v>
      </c>
      <c r="H8" s="1334" t="s">
        <v>8672</v>
      </c>
      <c r="I8" s="1191" t="s">
        <v>8673</v>
      </c>
      <c r="J8" s="1191" t="s">
        <v>1085</v>
      </c>
      <c r="K8" s="1191" t="s">
        <v>42</v>
      </c>
      <c r="L8" s="1191" t="s">
        <v>420</v>
      </c>
      <c r="M8" s="1227">
        <v>48226.0</v>
      </c>
      <c r="N8" s="1191" t="s">
        <v>8674</v>
      </c>
      <c r="O8" s="1191">
        <v>42.3284697</v>
      </c>
      <c r="P8" s="1191">
        <v>-83.0466134</v>
      </c>
      <c r="Q8" s="1191">
        <v>235.0</v>
      </c>
      <c r="R8" s="1136" t="s">
        <v>8675</v>
      </c>
      <c r="S8" s="1334" t="s">
        <v>8676</v>
      </c>
      <c r="T8" s="1191" t="s">
        <v>1085</v>
      </c>
      <c r="U8" s="1191" t="s">
        <v>42</v>
      </c>
      <c r="V8" s="1191" t="s">
        <v>6311</v>
      </c>
      <c r="W8" s="1191"/>
      <c r="X8" s="1229"/>
      <c r="Y8" s="1136" t="s">
        <v>8621</v>
      </c>
      <c r="Z8" s="1274" t="s">
        <v>8678</v>
      </c>
      <c r="AA8" s="1136" t="s">
        <v>8677</v>
      </c>
      <c r="AB8" s="1191"/>
      <c r="AC8" s="1191">
        <f t="shared" si="1"/>
        <v>29</v>
      </c>
      <c r="AD8" s="1220"/>
      <c r="AE8" s="1136" t="s">
        <v>8679</v>
      </c>
      <c r="AF8" s="1220"/>
      <c r="AG8" s="1220"/>
    </row>
    <row r="9" ht="100.5" customHeight="1">
      <c r="A9" s="1191">
        <v>12008.0</v>
      </c>
      <c r="B9" s="1191" t="s">
        <v>36</v>
      </c>
      <c r="C9" s="1191" t="s">
        <v>2757</v>
      </c>
      <c r="D9" s="1411" t="s">
        <v>8680</v>
      </c>
      <c r="E9" s="1191" t="s">
        <v>1209</v>
      </c>
      <c r="F9" s="1136" t="s">
        <v>8681</v>
      </c>
      <c r="G9" s="1136" t="s">
        <v>8682</v>
      </c>
      <c r="H9" s="1334" t="s">
        <v>8683</v>
      </c>
      <c r="I9" s="1136" t="s">
        <v>8684</v>
      </c>
      <c r="J9" s="1191" t="s">
        <v>8685</v>
      </c>
      <c r="K9" s="1191" t="s">
        <v>106</v>
      </c>
      <c r="L9" s="1191" t="s">
        <v>420</v>
      </c>
      <c r="M9" s="1227">
        <v>10013.0</v>
      </c>
      <c r="N9" s="1191" t="s">
        <v>8686</v>
      </c>
      <c r="O9" s="1191">
        <v>40.7264774859164</v>
      </c>
      <c r="P9" s="1191">
        <v>-73.9755673172091</v>
      </c>
      <c r="Q9" s="1191"/>
      <c r="R9" s="1136" t="s">
        <v>8687</v>
      </c>
      <c r="S9" s="1338" t="s">
        <v>8683</v>
      </c>
      <c r="T9" s="1191" t="s">
        <v>8688</v>
      </c>
      <c r="U9" s="1191" t="s">
        <v>106</v>
      </c>
      <c r="V9" s="1191" t="s">
        <v>6311</v>
      </c>
      <c r="W9" s="1191"/>
      <c r="X9" s="1229"/>
      <c r="Y9" s="1136" t="s">
        <v>8621</v>
      </c>
      <c r="Z9" s="1191"/>
      <c r="AA9" s="1136" t="s">
        <v>8689</v>
      </c>
      <c r="AB9" s="1191"/>
      <c r="AC9" s="1191">
        <f t="shared" si="1"/>
        <v>17</v>
      </c>
      <c r="AD9" s="1220"/>
      <c r="AE9" s="1136"/>
      <c r="AF9" s="1220"/>
      <c r="AG9" s="1220"/>
    </row>
    <row r="10" ht="100.5" customHeight="1">
      <c r="A10" s="1191">
        <v>12009.0</v>
      </c>
      <c r="B10" s="1191" t="s">
        <v>36</v>
      </c>
      <c r="C10" s="1191" t="s">
        <v>2757</v>
      </c>
      <c r="D10" s="1411" t="s">
        <v>6388</v>
      </c>
      <c r="E10" s="1191" t="s">
        <v>1209</v>
      </c>
      <c r="F10" s="1136" t="s">
        <v>6178</v>
      </c>
      <c r="G10" s="1136" t="s">
        <v>6305</v>
      </c>
      <c r="H10" s="1334" t="s">
        <v>8690</v>
      </c>
      <c r="I10" s="1415" t="s">
        <v>8691</v>
      </c>
      <c r="J10" s="1415" t="s">
        <v>6022</v>
      </c>
      <c r="K10" s="1415" t="s">
        <v>179</v>
      </c>
      <c r="L10" s="1415" t="s">
        <v>420</v>
      </c>
      <c r="M10" s="1416">
        <v>19102.0</v>
      </c>
      <c r="N10" s="1415" t="s">
        <v>8692</v>
      </c>
      <c r="O10" s="1191">
        <v>39.9489</v>
      </c>
      <c r="P10" s="1191">
        <v>-75.1661</v>
      </c>
      <c r="Q10" s="1415">
        <v>170.0</v>
      </c>
      <c r="R10" s="1136" t="s">
        <v>6388</v>
      </c>
      <c r="S10" s="1334" t="s">
        <v>8690</v>
      </c>
      <c r="T10" s="1415" t="s">
        <v>6022</v>
      </c>
      <c r="U10" s="1191" t="s">
        <v>179</v>
      </c>
      <c r="V10" s="1191" t="s">
        <v>6311</v>
      </c>
      <c r="W10" s="1191"/>
      <c r="X10" s="1229"/>
      <c r="Y10" s="1136" t="s">
        <v>8621</v>
      </c>
      <c r="Z10" s="1136" t="s">
        <v>8694</v>
      </c>
      <c r="AA10" s="1136" t="s">
        <v>8693</v>
      </c>
      <c r="AB10" s="1136" t="s">
        <v>8695</v>
      </c>
      <c r="AC10" s="1191">
        <f t="shared" si="1"/>
        <v>29</v>
      </c>
      <c r="AD10" s="1220"/>
      <c r="AE10" s="1338" t="s">
        <v>8696</v>
      </c>
      <c r="AF10" s="1220"/>
      <c r="AG10" s="1220"/>
    </row>
    <row r="11" ht="100.5" customHeight="1">
      <c r="A11" s="1191">
        <v>12010.0</v>
      </c>
      <c r="B11" s="1191" t="s">
        <v>36</v>
      </c>
      <c r="C11" s="1191" t="s">
        <v>2757</v>
      </c>
      <c r="D11" s="1411" t="s">
        <v>8697</v>
      </c>
      <c r="E11" s="1191" t="s">
        <v>1209</v>
      </c>
      <c r="F11" s="1136" t="s">
        <v>8698</v>
      </c>
      <c r="G11" s="1136" t="s">
        <v>8699</v>
      </c>
      <c r="H11" s="1334" t="s">
        <v>8700</v>
      </c>
      <c r="I11" s="1136" t="s">
        <v>8701</v>
      </c>
      <c r="J11" s="1191" t="s">
        <v>8702</v>
      </c>
      <c r="K11" s="1191" t="s">
        <v>5297</v>
      </c>
      <c r="L11" s="1191" t="s">
        <v>420</v>
      </c>
      <c r="M11" s="1227">
        <v>10022.0</v>
      </c>
      <c r="N11" s="1191" t="s">
        <v>8703</v>
      </c>
      <c r="O11" s="1191">
        <v>40.7626695</v>
      </c>
      <c r="P11" s="1191">
        <v>-73.9682616</v>
      </c>
      <c r="Q11" s="1191">
        <v>25.0</v>
      </c>
      <c r="R11" s="1136" t="s">
        <v>8704</v>
      </c>
      <c r="S11" s="1191" t="s">
        <v>8700</v>
      </c>
      <c r="T11" s="1191" t="s">
        <v>8688</v>
      </c>
      <c r="U11" s="1191" t="s">
        <v>106</v>
      </c>
      <c r="V11" s="1191" t="s">
        <v>420</v>
      </c>
      <c r="W11" s="1191"/>
      <c r="X11" s="1229"/>
      <c r="Y11" s="1136" t="s">
        <v>8621</v>
      </c>
      <c r="Z11" s="1136" t="s">
        <v>8706</v>
      </c>
      <c r="AA11" s="1136" t="s">
        <v>8705</v>
      </c>
      <c r="AB11" s="1136" t="s">
        <v>8707</v>
      </c>
      <c r="AC11" s="1191">
        <f t="shared" si="1"/>
        <v>28</v>
      </c>
      <c r="AD11" s="1220"/>
      <c r="AE11" s="1136"/>
      <c r="AF11" s="1220"/>
      <c r="AG11" s="1220"/>
    </row>
    <row r="12" ht="100.5" customHeight="1">
      <c r="A12" s="1191">
        <v>12011.0</v>
      </c>
      <c r="B12" s="1191" t="s">
        <v>36</v>
      </c>
      <c r="C12" s="1191" t="s">
        <v>2757</v>
      </c>
      <c r="D12" s="1411" t="s">
        <v>8708</v>
      </c>
      <c r="E12" s="1191" t="s">
        <v>1209</v>
      </c>
      <c r="F12" s="1136" t="s">
        <v>8652</v>
      </c>
      <c r="G12" s="1136" t="s">
        <v>8709</v>
      </c>
      <c r="H12" s="1334" t="s">
        <v>8710</v>
      </c>
      <c r="I12" s="1417" t="s">
        <v>8711</v>
      </c>
      <c r="J12" s="1191" t="s">
        <v>8712</v>
      </c>
      <c r="K12" s="1191" t="s">
        <v>243</v>
      </c>
      <c r="L12" s="1191" t="s">
        <v>420</v>
      </c>
      <c r="M12" s="1227">
        <v>97401.0</v>
      </c>
      <c r="N12" s="1191"/>
      <c r="O12" s="1191">
        <v>44.0633319</v>
      </c>
      <c r="P12" s="1191">
        <v>-123.0904192</v>
      </c>
      <c r="Q12" s="1191">
        <v>550.0</v>
      </c>
      <c r="R12" s="1136" t="s">
        <v>8713</v>
      </c>
      <c r="S12" s="1334" t="s">
        <v>8710</v>
      </c>
      <c r="T12" s="1191" t="s">
        <v>8714</v>
      </c>
      <c r="U12" s="1191"/>
      <c r="V12" s="1191" t="s">
        <v>2098</v>
      </c>
      <c r="W12" s="1191"/>
      <c r="X12" s="1229"/>
      <c r="Y12" s="1136" t="s">
        <v>8621</v>
      </c>
      <c r="Z12" s="1136" t="s">
        <v>8716</v>
      </c>
      <c r="AA12" s="1418" t="s">
        <v>8715</v>
      </c>
      <c r="AB12" s="1191"/>
      <c r="AC12" s="1191">
        <f t="shared" si="1"/>
        <v>28</v>
      </c>
      <c r="AD12" s="1220"/>
      <c r="AE12" s="1136"/>
      <c r="AF12" s="1220"/>
      <c r="AG12" s="1220"/>
    </row>
    <row r="13" ht="115.5" customHeight="1">
      <c r="A13" s="1191">
        <v>12012.0</v>
      </c>
      <c r="B13" s="1191" t="s">
        <v>36</v>
      </c>
      <c r="C13" s="1191" t="s">
        <v>2757</v>
      </c>
      <c r="D13" s="1337" t="s">
        <v>8717</v>
      </c>
      <c r="E13" s="1191" t="s">
        <v>1209</v>
      </c>
      <c r="F13" s="1136" t="s">
        <v>6440</v>
      </c>
      <c r="G13" s="1136" t="s">
        <v>6736</v>
      </c>
      <c r="H13" s="1136" t="s">
        <v>8718</v>
      </c>
      <c r="I13" s="1136" t="s">
        <v>8719</v>
      </c>
      <c r="J13" s="1191" t="s">
        <v>1599</v>
      </c>
      <c r="K13" s="1191" t="s">
        <v>141</v>
      </c>
      <c r="L13" s="1191" t="s">
        <v>420</v>
      </c>
      <c r="M13" s="1227">
        <v>30308.0</v>
      </c>
      <c r="N13" s="1191" t="s">
        <v>8720</v>
      </c>
      <c r="O13" s="1191">
        <v>33.776932</v>
      </c>
      <c r="P13" s="1191">
        <v>-84.38912</v>
      </c>
      <c r="Q13" s="1191"/>
      <c r="R13" s="1337" t="s">
        <v>8717</v>
      </c>
      <c r="S13" s="1338" t="s">
        <v>8718</v>
      </c>
      <c r="T13" s="1191" t="s">
        <v>1599</v>
      </c>
      <c r="U13" s="1191" t="s">
        <v>141</v>
      </c>
      <c r="V13" s="1191" t="s">
        <v>6311</v>
      </c>
      <c r="W13" s="1191"/>
      <c r="X13" s="1229"/>
      <c r="Y13" s="1338" t="s">
        <v>8718</v>
      </c>
      <c r="Z13" s="1191"/>
      <c r="AA13" s="1136" t="s">
        <v>8721</v>
      </c>
      <c r="AB13" s="1191"/>
      <c r="AC13" s="1191">
        <f t="shared" si="1"/>
        <v>29</v>
      </c>
      <c r="AD13" s="1220"/>
      <c r="AE13" s="1338" t="s">
        <v>8722</v>
      </c>
      <c r="AF13" s="1220"/>
      <c r="AG13" s="1220"/>
    </row>
    <row r="14" ht="100.5" customHeight="1">
      <c r="A14" s="1191">
        <v>12013.0</v>
      </c>
      <c r="B14" s="1191" t="s">
        <v>36</v>
      </c>
      <c r="C14" s="1191" t="s">
        <v>2757</v>
      </c>
      <c r="D14" s="1414" t="s">
        <v>8723</v>
      </c>
      <c r="E14" s="1191" t="s">
        <v>1209</v>
      </c>
      <c r="F14" s="1136" t="s">
        <v>8724</v>
      </c>
      <c r="G14" s="1136" t="s">
        <v>8724</v>
      </c>
      <c r="H14" s="1338" t="s">
        <v>8725</v>
      </c>
      <c r="I14" s="1136" t="s">
        <v>8726</v>
      </c>
      <c r="J14" s="1191" t="s">
        <v>8727</v>
      </c>
      <c r="K14" s="1191" t="s">
        <v>60</v>
      </c>
      <c r="L14" s="1191" t="s">
        <v>420</v>
      </c>
      <c r="M14" s="1227" t="s">
        <v>8728</v>
      </c>
      <c r="N14" s="1191" t="s">
        <v>8729</v>
      </c>
      <c r="O14" s="1191">
        <v>36.1597899484366</v>
      </c>
      <c r="P14" s="1191">
        <v>-86.7733322</v>
      </c>
      <c r="Q14" s="1191"/>
      <c r="R14" s="1191" t="s">
        <v>8723</v>
      </c>
      <c r="S14" s="1338" t="s">
        <v>8725</v>
      </c>
      <c r="T14" s="1136" t="s">
        <v>484</v>
      </c>
      <c r="U14" s="1191" t="s">
        <v>114</v>
      </c>
      <c r="V14" s="1191" t="s">
        <v>420</v>
      </c>
      <c r="W14" s="1191"/>
      <c r="X14" s="1229"/>
      <c r="Y14" s="1136" t="s">
        <v>8730</v>
      </c>
      <c r="Z14" s="1191" t="s">
        <v>8732</v>
      </c>
      <c r="AA14" s="1136" t="s">
        <v>8731</v>
      </c>
      <c r="AB14" s="1191"/>
      <c r="AC14" s="1191">
        <f t="shared" si="1"/>
        <v>21</v>
      </c>
      <c r="AD14" s="1191" t="s">
        <v>8733</v>
      </c>
      <c r="AE14" s="774" t="s">
        <v>8735</v>
      </c>
      <c r="AF14" s="1419" t="s">
        <v>8734</v>
      </c>
      <c r="AG14" s="1220"/>
    </row>
    <row r="15" ht="141.0" customHeight="1">
      <c r="A15" s="1191">
        <v>12014.0</v>
      </c>
      <c r="B15" s="1191" t="s">
        <v>36</v>
      </c>
      <c r="C15" s="1191" t="s">
        <v>2757</v>
      </c>
      <c r="D15" s="1411" t="s">
        <v>8736</v>
      </c>
      <c r="E15" s="1191" t="s">
        <v>1209</v>
      </c>
      <c r="F15" s="1136" t="s">
        <v>8737</v>
      </c>
      <c r="G15" s="1136" t="s">
        <v>6305</v>
      </c>
      <c r="H15" s="1338" t="s">
        <v>8738</v>
      </c>
      <c r="I15" s="1136" t="s">
        <v>8739</v>
      </c>
      <c r="J15" s="1191" t="s">
        <v>1880</v>
      </c>
      <c r="K15" s="1191" t="s">
        <v>179</v>
      </c>
      <c r="L15" s="1191" t="s">
        <v>420</v>
      </c>
      <c r="M15" s="1227">
        <v>15212.0</v>
      </c>
      <c r="N15" s="1191" t="s">
        <v>8740</v>
      </c>
      <c r="O15" s="1191">
        <v>40.4459877832236</v>
      </c>
      <c r="P15" s="1191">
        <v>-80.011022977136</v>
      </c>
      <c r="Q15" s="1191">
        <v>5000.0</v>
      </c>
      <c r="R15" s="1136" t="s">
        <v>8736</v>
      </c>
      <c r="S15" s="1334" t="s">
        <v>8741</v>
      </c>
      <c r="T15" s="1136" t="s">
        <v>878</v>
      </c>
      <c r="U15" s="1191" t="s">
        <v>103</v>
      </c>
      <c r="V15" s="1191" t="s">
        <v>618</v>
      </c>
      <c r="W15" s="1191" t="s">
        <v>486</v>
      </c>
      <c r="X15" s="1229">
        <v>45671.0</v>
      </c>
      <c r="Y15" s="1136" t="s">
        <v>8742</v>
      </c>
      <c r="Z15" s="1136"/>
      <c r="AA15" s="1136" t="s">
        <v>8743</v>
      </c>
      <c r="AB15" s="1191"/>
      <c r="AC15" s="1191">
        <f t="shared" si="1"/>
        <v>24</v>
      </c>
      <c r="AD15" s="452" t="s">
        <v>8744</v>
      </c>
      <c r="AE15" s="1338" t="s">
        <v>8746</v>
      </c>
      <c r="AF15" s="452" t="s">
        <v>8745</v>
      </c>
      <c r="AG15" s="1220"/>
    </row>
    <row r="16" ht="100.5" customHeight="1">
      <c r="A16" s="1191">
        <v>12015.0</v>
      </c>
      <c r="B16" s="1191" t="s">
        <v>36</v>
      </c>
      <c r="C16" s="1191" t="s">
        <v>2757</v>
      </c>
      <c r="D16" s="1411" t="s">
        <v>8747</v>
      </c>
      <c r="E16" s="1191" t="s">
        <v>1209</v>
      </c>
      <c r="F16" s="1136" t="s">
        <v>8748</v>
      </c>
      <c r="G16" s="1136" t="s">
        <v>8749</v>
      </c>
      <c r="H16" s="1338" t="s">
        <v>8750</v>
      </c>
      <c r="I16" s="1136" t="s">
        <v>8751</v>
      </c>
      <c r="J16" s="1191" t="s">
        <v>6236</v>
      </c>
      <c r="K16" s="1191" t="s">
        <v>26</v>
      </c>
      <c r="L16" s="1191" t="s">
        <v>420</v>
      </c>
      <c r="M16" s="1227">
        <v>94566.0</v>
      </c>
      <c r="N16" s="1191"/>
      <c r="O16" s="1191">
        <v>37.6614864</v>
      </c>
      <c r="P16" s="1191">
        <v>-121.9003346</v>
      </c>
      <c r="Q16" s="1191"/>
      <c r="R16" s="1136"/>
      <c r="S16" s="1334" t="s">
        <v>8750</v>
      </c>
      <c r="T16" s="1191" t="s">
        <v>6236</v>
      </c>
      <c r="U16" s="1191" t="s">
        <v>26</v>
      </c>
      <c r="V16" s="1191" t="s">
        <v>420</v>
      </c>
      <c r="W16" s="1191"/>
      <c r="X16" s="1229"/>
      <c r="Y16" s="1136" t="s">
        <v>8752</v>
      </c>
      <c r="Z16" s="1136"/>
      <c r="AA16" s="1136" t="s">
        <v>8753</v>
      </c>
      <c r="AB16" s="1191"/>
      <c r="AC16" s="1191">
        <f t="shared" si="1"/>
        <v>10</v>
      </c>
      <c r="AD16" s="1220"/>
      <c r="AE16" s="1136"/>
      <c r="AF16" s="1220"/>
      <c r="AG16" s="1220"/>
    </row>
    <row r="17" ht="100.5" customHeight="1">
      <c r="A17" s="1191">
        <v>12016.0</v>
      </c>
      <c r="B17" s="1191" t="s">
        <v>36</v>
      </c>
      <c r="C17" s="1191" t="s">
        <v>2757</v>
      </c>
      <c r="D17" s="1136" t="s">
        <v>8754</v>
      </c>
      <c r="E17" s="1191" t="s">
        <v>1209</v>
      </c>
      <c r="F17" s="1136" t="s">
        <v>8755</v>
      </c>
      <c r="G17" s="1136" t="s">
        <v>6736</v>
      </c>
      <c r="H17" s="1334" t="s">
        <v>8756</v>
      </c>
      <c r="I17" s="1191" t="s">
        <v>8757</v>
      </c>
      <c r="J17" s="1191" t="s">
        <v>2237</v>
      </c>
      <c r="K17" s="1191" t="s">
        <v>64</v>
      </c>
      <c r="L17" s="1191" t="s">
        <v>420</v>
      </c>
      <c r="M17" s="1227">
        <v>46204.0</v>
      </c>
      <c r="N17" s="1191" t="s">
        <v>8758</v>
      </c>
      <c r="O17" s="1191">
        <v>39.7675377</v>
      </c>
      <c r="P17" s="1191">
        <v>-86.1614109</v>
      </c>
      <c r="Q17" s="1191">
        <v>75.0</v>
      </c>
      <c r="R17" s="1136" t="s">
        <v>8754</v>
      </c>
      <c r="S17" s="1191" t="s">
        <v>8756</v>
      </c>
      <c r="T17" s="1191" t="s">
        <v>2237</v>
      </c>
      <c r="U17" s="1191" t="s">
        <v>64</v>
      </c>
      <c r="V17" s="1191" t="s">
        <v>420</v>
      </c>
      <c r="W17" s="1191"/>
      <c r="X17" s="1189"/>
      <c r="Y17" s="1136" t="s">
        <v>8621</v>
      </c>
      <c r="Z17" s="1136"/>
      <c r="AA17" s="1136" t="s">
        <v>8759</v>
      </c>
      <c r="AB17" s="1191"/>
      <c r="AC17" s="1191">
        <f t="shared" si="1"/>
        <v>16</v>
      </c>
      <c r="AD17" s="1220"/>
      <c r="AE17" s="1136"/>
      <c r="AF17" s="1220"/>
      <c r="AG17" s="1220"/>
    </row>
    <row r="18" ht="132.75" customHeight="1">
      <c r="A18" s="1191">
        <v>12017.0</v>
      </c>
      <c r="B18" s="1191" t="s">
        <v>36</v>
      </c>
      <c r="C18" s="1191" t="s">
        <v>2757</v>
      </c>
      <c r="D18" s="1411" t="s">
        <v>8760</v>
      </c>
      <c r="E18" s="1191" t="s">
        <v>1209</v>
      </c>
      <c r="F18" s="1136" t="s">
        <v>6178</v>
      </c>
      <c r="G18" s="1136" t="s">
        <v>6305</v>
      </c>
      <c r="H18" s="1334" t="s">
        <v>8761</v>
      </c>
      <c r="I18" s="1191" t="s">
        <v>8762</v>
      </c>
      <c r="J18" s="1191" t="s">
        <v>8763</v>
      </c>
      <c r="K18" s="1191" t="s">
        <v>86</v>
      </c>
      <c r="L18" s="1191" t="s">
        <v>420</v>
      </c>
      <c r="M18" s="1227">
        <v>60067.0</v>
      </c>
      <c r="N18" s="1191" t="s">
        <v>8764</v>
      </c>
      <c r="O18" s="1191">
        <v>42.0872924</v>
      </c>
      <c r="P18" s="1191">
        <v>-88.0678556</v>
      </c>
      <c r="Q18" s="1191">
        <v>5.0</v>
      </c>
      <c r="R18" s="1136" t="s">
        <v>8765</v>
      </c>
      <c r="S18" s="1334" t="s">
        <v>8766</v>
      </c>
      <c r="T18" s="1191" t="s">
        <v>8763</v>
      </c>
      <c r="U18" s="1191" t="s">
        <v>86</v>
      </c>
      <c r="V18" s="1191" t="s">
        <v>6311</v>
      </c>
      <c r="W18" s="1191"/>
      <c r="X18" s="1229"/>
      <c r="Y18" s="1136" t="s">
        <v>8767</v>
      </c>
      <c r="Z18" s="1136" t="s">
        <v>8769</v>
      </c>
      <c r="AA18" s="1274" t="s">
        <v>8768</v>
      </c>
      <c r="AB18" s="1136" t="s">
        <v>8770</v>
      </c>
      <c r="AC18" s="1191">
        <f t="shared" si="1"/>
        <v>30</v>
      </c>
      <c r="AD18" s="1223"/>
      <c r="AE18" s="1338" t="s">
        <v>8771</v>
      </c>
      <c r="AF18" s="1220"/>
      <c r="AG18" s="1220"/>
    </row>
    <row r="19" ht="100.5" customHeight="1">
      <c r="A19" s="1191">
        <v>12018.0</v>
      </c>
      <c r="B19" s="1191" t="s">
        <v>36</v>
      </c>
      <c r="C19" s="1191" t="s">
        <v>2757</v>
      </c>
      <c r="D19" s="1136" t="s">
        <v>8772</v>
      </c>
      <c r="E19" s="1191" t="s">
        <v>1209</v>
      </c>
      <c r="F19" s="1136" t="s">
        <v>8773</v>
      </c>
      <c r="G19" s="1136" t="s">
        <v>8774</v>
      </c>
      <c r="H19" s="1338" t="s">
        <v>8775</v>
      </c>
      <c r="I19" s="1136" t="s">
        <v>8776</v>
      </c>
      <c r="J19" s="1420" t="s">
        <v>8777</v>
      </c>
      <c r="K19" s="1191" t="s">
        <v>195</v>
      </c>
      <c r="L19" s="1191" t="s">
        <v>420</v>
      </c>
      <c r="M19" s="1227">
        <v>34228.0</v>
      </c>
      <c r="N19" s="1191" t="s">
        <v>8778</v>
      </c>
      <c r="O19" s="1191">
        <v>27.34595</v>
      </c>
      <c r="P19" s="1191">
        <v>-82.60466</v>
      </c>
      <c r="Q19" s="1191"/>
      <c r="R19" s="1136" t="s">
        <v>8772</v>
      </c>
      <c r="S19" s="1334" t="s">
        <v>8775</v>
      </c>
      <c r="T19" s="1420" t="s">
        <v>8777</v>
      </c>
      <c r="U19" s="1191" t="s">
        <v>195</v>
      </c>
      <c r="V19" s="1191" t="s">
        <v>6311</v>
      </c>
      <c r="W19" s="1191"/>
      <c r="X19" s="1229"/>
      <c r="Y19" s="1136" t="s">
        <v>8621</v>
      </c>
      <c r="Z19" s="1191"/>
      <c r="AA19" s="1136" t="s">
        <v>8779</v>
      </c>
      <c r="AB19" s="1191"/>
      <c r="AC19" s="1191">
        <f t="shared" si="1"/>
        <v>22</v>
      </c>
      <c r="AD19" s="1220"/>
      <c r="AE19" s="1136" t="s">
        <v>8780</v>
      </c>
      <c r="AF19" s="1220"/>
      <c r="AG19" s="1220"/>
    </row>
    <row r="20" ht="100.5" customHeight="1">
      <c r="A20" s="1191">
        <v>12019.0</v>
      </c>
      <c r="B20" s="1136" t="s">
        <v>36</v>
      </c>
      <c r="C20" s="1136" t="s">
        <v>2757</v>
      </c>
      <c r="D20" s="1014" t="s">
        <v>8781</v>
      </c>
      <c r="E20" s="1136" t="s">
        <v>1209</v>
      </c>
      <c r="F20" s="1136" t="s">
        <v>6178</v>
      </c>
      <c r="G20" s="1014" t="s">
        <v>8782</v>
      </c>
      <c r="H20" s="1339" t="s">
        <v>8783</v>
      </c>
      <c r="I20" s="1014" t="s">
        <v>8784</v>
      </c>
      <c r="J20" s="1014" t="s">
        <v>8785</v>
      </c>
      <c r="K20" s="1136" t="s">
        <v>106</v>
      </c>
      <c r="L20" s="1136" t="s">
        <v>420</v>
      </c>
      <c r="M20" s="1184">
        <v>12203.0</v>
      </c>
      <c r="N20" s="1136" t="s">
        <v>8786</v>
      </c>
      <c r="O20" s="1286">
        <v>42.70411</v>
      </c>
      <c r="P20" s="1286">
        <v>-73.85857</v>
      </c>
      <c r="Q20" s="1283"/>
      <c r="R20" s="1014" t="s">
        <v>8781</v>
      </c>
      <c r="S20" s="1339" t="s">
        <v>8783</v>
      </c>
      <c r="T20" s="1014" t="s">
        <v>8785</v>
      </c>
      <c r="U20" s="1136" t="s">
        <v>106</v>
      </c>
      <c r="V20" s="1136" t="s">
        <v>420</v>
      </c>
      <c r="W20" s="1014" t="s">
        <v>752</v>
      </c>
      <c r="X20" s="1189">
        <v>45497.0</v>
      </c>
      <c r="Y20" s="1339" t="s">
        <v>8783</v>
      </c>
      <c r="Z20" s="1014"/>
      <c r="AA20" s="1014" t="s">
        <v>8787</v>
      </c>
      <c r="AB20" s="1339" t="s">
        <v>8788</v>
      </c>
      <c r="AC20" s="1188">
        <f t="shared" si="1"/>
        <v>18</v>
      </c>
      <c r="AD20" s="1014"/>
      <c r="AE20" s="1014"/>
      <c r="AF20" s="1014">
        <f>IF(LEN(TRIM(AD20))=0,0,LEN(TRIM(AD20))-LEN(SUBSTITUTE(AD20," ",""))+1)</f>
        <v>0</v>
      </c>
      <c r="AG20" s="1014" t="s">
        <v>8789</v>
      </c>
    </row>
    <row r="21" ht="100.5" customHeight="1">
      <c r="A21" s="1191">
        <v>12020.0</v>
      </c>
      <c r="B21" s="1191" t="s">
        <v>36</v>
      </c>
      <c r="C21" s="1191" t="s">
        <v>2757</v>
      </c>
      <c r="D21" s="1411" t="s">
        <v>8790</v>
      </c>
      <c r="E21" s="1191" t="s">
        <v>1209</v>
      </c>
      <c r="F21" s="1136" t="s">
        <v>8791</v>
      </c>
      <c r="G21" s="1136" t="s">
        <v>6736</v>
      </c>
      <c r="H21" s="1334" t="s">
        <v>8792</v>
      </c>
      <c r="I21" s="1136" t="s">
        <v>8793</v>
      </c>
      <c r="J21" s="1191" t="s">
        <v>5789</v>
      </c>
      <c r="K21" s="1191" t="s">
        <v>106</v>
      </c>
      <c r="L21" s="1191" t="s">
        <v>420</v>
      </c>
      <c r="M21" s="1227">
        <v>10017.0</v>
      </c>
      <c r="N21" s="1191" t="s">
        <v>8794</v>
      </c>
      <c r="O21" s="1191">
        <v>40.7515623</v>
      </c>
      <c r="P21" s="1191">
        <v>-73.9774257</v>
      </c>
      <c r="Q21" s="1191"/>
      <c r="R21" s="1136" t="s">
        <v>8790</v>
      </c>
      <c r="S21" s="1334" t="s">
        <v>8792</v>
      </c>
      <c r="T21" s="1191" t="s">
        <v>5789</v>
      </c>
      <c r="U21" s="1191" t="s">
        <v>106</v>
      </c>
      <c r="V21" s="1191" t="s">
        <v>6311</v>
      </c>
      <c r="W21" s="1191"/>
      <c r="X21" s="1229"/>
      <c r="Y21" s="1136" t="s">
        <v>8621</v>
      </c>
      <c r="Z21" s="1274" t="s">
        <v>8796</v>
      </c>
      <c r="AA21" s="1136" t="s">
        <v>8795</v>
      </c>
      <c r="AB21" s="1338" t="s">
        <v>8797</v>
      </c>
      <c r="AC21" s="1136">
        <f t="shared" si="1"/>
        <v>27</v>
      </c>
      <c r="AD21" s="1220"/>
      <c r="AE21" s="1136"/>
      <c r="AF21" s="1220"/>
      <c r="AG21" s="1220"/>
    </row>
    <row r="22" ht="100.5" customHeight="1">
      <c r="A22" s="1191">
        <v>12021.0</v>
      </c>
      <c r="B22" s="1191" t="s">
        <v>36</v>
      </c>
      <c r="C22" s="1191" t="s">
        <v>2757</v>
      </c>
      <c r="D22" s="1136" t="s">
        <v>8798</v>
      </c>
      <c r="E22" s="1191" t="s">
        <v>1209</v>
      </c>
      <c r="F22" s="1136" t="s">
        <v>6178</v>
      </c>
      <c r="G22" s="1136" t="s">
        <v>8799</v>
      </c>
      <c r="H22" s="1136" t="s">
        <v>8800</v>
      </c>
      <c r="I22" s="1274" t="s">
        <v>8801</v>
      </c>
      <c r="J22" s="1412" t="s">
        <v>8802</v>
      </c>
      <c r="K22" s="1191" t="s">
        <v>22</v>
      </c>
      <c r="L22" s="1191" t="s">
        <v>618</v>
      </c>
      <c r="M22" s="1227" t="s">
        <v>8803</v>
      </c>
      <c r="N22" s="1334" t="s">
        <v>10719</v>
      </c>
      <c r="O22" s="1191">
        <v>46.797308</v>
      </c>
      <c r="P22" s="1191">
        <v>-71.302889</v>
      </c>
      <c r="Q22" s="1191">
        <v>570.0</v>
      </c>
      <c r="R22" s="1136" t="s">
        <v>8798</v>
      </c>
      <c r="S22" s="1136" t="s">
        <v>8805</v>
      </c>
      <c r="T22" s="1412" t="s">
        <v>8802</v>
      </c>
      <c r="U22" s="1191" t="s">
        <v>22</v>
      </c>
      <c r="V22" s="1191" t="s">
        <v>618</v>
      </c>
      <c r="W22" s="1191"/>
      <c r="X22" s="1229"/>
      <c r="Y22" s="1136"/>
      <c r="Z22" s="1136" t="s">
        <v>8807</v>
      </c>
      <c r="AA22" s="1136" t="s">
        <v>8806</v>
      </c>
      <c r="AB22" s="1338" t="s">
        <v>8707</v>
      </c>
      <c r="AC22" s="1191">
        <f t="shared" si="1"/>
        <v>30</v>
      </c>
      <c r="AD22" s="1220"/>
      <c r="AE22" s="1338" t="s">
        <v>8808</v>
      </c>
      <c r="AF22" s="1220"/>
      <c r="AG22" s="1220"/>
    </row>
    <row r="23" ht="100.5" customHeight="1">
      <c r="A23" s="1191">
        <v>12022.0</v>
      </c>
      <c r="B23" s="1191" t="s">
        <v>36</v>
      </c>
      <c r="C23" s="1191" t="s">
        <v>2757</v>
      </c>
      <c r="D23" s="1136" t="s">
        <v>8809</v>
      </c>
      <c r="E23" s="1191" t="s">
        <v>1209</v>
      </c>
      <c r="F23" s="1136" t="s">
        <v>8810</v>
      </c>
      <c r="G23" s="1136" t="s">
        <v>8811</v>
      </c>
      <c r="H23" s="1334" t="s">
        <v>8812</v>
      </c>
      <c r="I23" s="1136" t="s">
        <v>8813</v>
      </c>
      <c r="J23" s="1191" t="s">
        <v>8814</v>
      </c>
      <c r="K23" s="1191" t="s">
        <v>70</v>
      </c>
      <c r="L23" s="1191" t="s">
        <v>420</v>
      </c>
      <c r="M23" s="1421">
        <v>85377.0</v>
      </c>
      <c r="N23" s="1191" t="s">
        <v>8815</v>
      </c>
      <c r="O23" s="1191">
        <v>33.8222377</v>
      </c>
      <c r="P23" s="1191">
        <v>-111.9181668</v>
      </c>
      <c r="Q23" s="1191">
        <v>12.0</v>
      </c>
      <c r="R23" s="1136" t="s">
        <v>8809</v>
      </c>
      <c r="S23" s="1136" t="s">
        <v>8812</v>
      </c>
      <c r="T23" s="1191" t="s">
        <v>8814</v>
      </c>
      <c r="U23" s="1191" t="s">
        <v>70</v>
      </c>
      <c r="V23" s="1191" t="s">
        <v>6311</v>
      </c>
      <c r="W23" s="1191"/>
      <c r="X23" s="1229"/>
      <c r="Y23" s="1136" t="s">
        <v>8621</v>
      </c>
      <c r="Z23" s="1136"/>
      <c r="AA23" s="1136" t="s">
        <v>8816</v>
      </c>
      <c r="AB23" s="1191"/>
      <c r="AC23" s="1191">
        <f t="shared" si="1"/>
        <v>29</v>
      </c>
      <c r="AD23" s="1220"/>
      <c r="AE23" s="1136" t="s">
        <v>8817</v>
      </c>
      <c r="AF23" s="1220"/>
      <c r="AG23" s="1220"/>
    </row>
    <row r="24" ht="100.5" customHeight="1">
      <c r="A24" s="1191">
        <v>12023.0</v>
      </c>
      <c r="B24" s="1191" t="s">
        <v>36</v>
      </c>
      <c r="C24" s="1191" t="s">
        <v>2757</v>
      </c>
      <c r="D24" s="1411" t="s">
        <v>6812</v>
      </c>
      <c r="E24" s="1191" t="s">
        <v>1209</v>
      </c>
      <c r="F24" s="1136" t="s">
        <v>8818</v>
      </c>
      <c r="G24" s="1136" t="s">
        <v>8819</v>
      </c>
      <c r="H24" s="1334" t="s">
        <v>8820</v>
      </c>
      <c r="I24" s="1191" t="s">
        <v>8821</v>
      </c>
      <c r="J24" s="1191" t="s">
        <v>8822</v>
      </c>
      <c r="K24" s="1191" t="s">
        <v>93</v>
      </c>
      <c r="L24" s="1191" t="s">
        <v>420</v>
      </c>
      <c r="M24" s="1227">
        <v>29601.0</v>
      </c>
      <c r="N24" s="1191"/>
      <c r="O24" s="1191">
        <v>34.850744</v>
      </c>
      <c r="P24" s="1191">
        <v>-82.39896</v>
      </c>
      <c r="Q24" s="1191"/>
      <c r="R24" s="1136" t="s">
        <v>8823</v>
      </c>
      <c r="S24" s="1191" t="s">
        <v>6813</v>
      </c>
      <c r="T24" s="1191" t="s">
        <v>785</v>
      </c>
      <c r="U24" s="1191" t="s">
        <v>659</v>
      </c>
      <c r="V24" s="1191" t="s">
        <v>659</v>
      </c>
      <c r="W24" s="1191"/>
      <c r="X24" s="1229"/>
      <c r="Y24" s="1136" t="s">
        <v>8621</v>
      </c>
      <c r="Z24" s="1191"/>
      <c r="AA24" s="1136" t="s">
        <v>8824</v>
      </c>
      <c r="AB24" s="1191"/>
      <c r="AC24" s="1191">
        <f t="shared" si="1"/>
        <v>15</v>
      </c>
      <c r="AD24" s="1220"/>
      <c r="AE24" s="1338"/>
      <c r="AF24" s="1220"/>
      <c r="AG24" s="1220"/>
    </row>
    <row r="25" ht="100.5" customHeight="1">
      <c r="A25" s="1191">
        <v>12024.0</v>
      </c>
      <c r="B25" s="1191" t="s">
        <v>36</v>
      </c>
      <c r="C25" s="1191" t="s">
        <v>2757</v>
      </c>
      <c r="D25" s="1411" t="s">
        <v>8825</v>
      </c>
      <c r="E25" s="1191" t="s">
        <v>1209</v>
      </c>
      <c r="F25" s="1136" t="s">
        <v>8818</v>
      </c>
      <c r="G25" s="1136" t="s">
        <v>6305</v>
      </c>
      <c r="H25" s="1334" t="s">
        <v>6823</v>
      </c>
      <c r="I25" s="1191" t="s">
        <v>6824</v>
      </c>
      <c r="J25" s="1191" t="s">
        <v>602</v>
      </c>
      <c r="K25" s="1191" t="s">
        <v>26</v>
      </c>
      <c r="L25" s="1191" t="s">
        <v>420</v>
      </c>
      <c r="M25" s="1227">
        <v>95814.0</v>
      </c>
      <c r="N25" s="1251" t="s">
        <v>8826</v>
      </c>
      <c r="O25" s="1136">
        <v>38.5784180931992</v>
      </c>
      <c r="P25" s="1191">
        <v>-121.502585146238</v>
      </c>
      <c r="Q25" s="1191">
        <v>12.0</v>
      </c>
      <c r="R25" s="1136" t="s">
        <v>6820</v>
      </c>
      <c r="S25" s="1191" t="s">
        <v>6823</v>
      </c>
      <c r="T25" s="1191" t="s">
        <v>5310</v>
      </c>
      <c r="U25" s="1191" t="s">
        <v>8248</v>
      </c>
      <c r="V25" s="1191" t="s">
        <v>8249</v>
      </c>
      <c r="W25" s="1191" t="s">
        <v>498</v>
      </c>
      <c r="X25" s="1229">
        <v>45289.0</v>
      </c>
      <c r="Y25" s="1136" t="s">
        <v>454</v>
      </c>
      <c r="Z25" s="1136"/>
      <c r="AA25" s="1422" t="s">
        <v>8827</v>
      </c>
      <c r="AB25" s="1191"/>
      <c r="AC25" s="1191">
        <f t="shared" si="1"/>
        <v>22</v>
      </c>
      <c r="AD25" s="1220"/>
      <c r="AE25" s="1338"/>
      <c r="AF25" s="1220"/>
      <c r="AG25" s="1220"/>
    </row>
    <row r="26" ht="100.5" customHeight="1">
      <c r="A26" s="1191">
        <v>12025.0</v>
      </c>
      <c r="B26" s="1191" t="s">
        <v>36</v>
      </c>
      <c r="C26" s="1191" t="s">
        <v>2757</v>
      </c>
      <c r="D26" s="1136" t="s">
        <v>8828</v>
      </c>
      <c r="E26" s="1191" t="s">
        <v>1209</v>
      </c>
      <c r="F26" s="1136" t="s">
        <v>6554</v>
      </c>
      <c r="G26" s="1136" t="s">
        <v>6305</v>
      </c>
      <c r="H26" s="1191" t="s">
        <v>8829</v>
      </c>
      <c r="I26" s="1136"/>
      <c r="J26" s="1423" t="s">
        <v>8463</v>
      </c>
      <c r="K26" s="1191" t="s">
        <v>26</v>
      </c>
      <c r="L26" s="1191" t="s">
        <v>420</v>
      </c>
      <c r="M26" s="1227">
        <v>93109.0</v>
      </c>
      <c r="N26" s="1191"/>
      <c r="O26" s="1191">
        <v>34.4249213593043</v>
      </c>
      <c r="P26" s="1191">
        <v>-119.841870399393</v>
      </c>
      <c r="Q26" s="1191">
        <v>1.0</v>
      </c>
      <c r="R26" s="1136" t="s">
        <v>8828</v>
      </c>
      <c r="S26" s="1191" t="s">
        <v>8830</v>
      </c>
      <c r="T26" s="1424" t="s">
        <v>8463</v>
      </c>
      <c r="U26" s="1191" t="s">
        <v>26</v>
      </c>
      <c r="V26" s="1191" t="s">
        <v>420</v>
      </c>
      <c r="W26" s="1191" t="s">
        <v>486</v>
      </c>
      <c r="X26" s="1229">
        <v>45689.0</v>
      </c>
      <c r="Y26" s="1136" t="s">
        <v>1032</v>
      </c>
      <c r="Z26" s="1191"/>
      <c r="AA26" s="480" t="s">
        <v>8831</v>
      </c>
      <c r="AB26" s="1191"/>
      <c r="AC26" s="1191">
        <f t="shared" si="1"/>
        <v>25</v>
      </c>
      <c r="AD26" s="1220"/>
      <c r="AE26" s="1338" t="s">
        <v>8832</v>
      </c>
      <c r="AF26" s="1220"/>
      <c r="AG26" s="1220"/>
    </row>
    <row r="27" ht="100.5" customHeight="1">
      <c r="A27" s="1191">
        <v>12026.0</v>
      </c>
      <c r="B27" s="1191" t="s">
        <v>36</v>
      </c>
      <c r="C27" s="1191" t="s">
        <v>2757</v>
      </c>
      <c r="D27" s="1136" t="s">
        <v>8833</v>
      </c>
      <c r="E27" s="1191" t="s">
        <v>1209</v>
      </c>
      <c r="F27" s="1136" t="s">
        <v>6440</v>
      </c>
      <c r="G27" s="1136" t="s">
        <v>6736</v>
      </c>
      <c r="H27" s="1136" t="s">
        <v>8834</v>
      </c>
      <c r="I27" s="1136" t="s">
        <v>8835</v>
      </c>
      <c r="J27" s="1191" t="s">
        <v>8836</v>
      </c>
      <c r="K27" s="1191" t="s">
        <v>22</v>
      </c>
      <c r="L27" s="1191" t="s">
        <v>618</v>
      </c>
      <c r="M27" s="1227" t="s">
        <v>8837</v>
      </c>
      <c r="N27" s="1191" t="s">
        <v>8838</v>
      </c>
      <c r="O27" s="1191">
        <v>48.42775</v>
      </c>
      <c r="P27" s="1191">
        <v>-71.059319</v>
      </c>
      <c r="Q27" s="1191"/>
      <c r="R27" s="1191" t="s">
        <v>8833</v>
      </c>
      <c r="S27" s="1136" t="s">
        <v>8834</v>
      </c>
      <c r="T27" s="1191" t="s">
        <v>8839</v>
      </c>
      <c r="U27" s="1191" t="s">
        <v>22</v>
      </c>
      <c r="V27" s="1191" t="s">
        <v>618</v>
      </c>
      <c r="W27" s="1191"/>
      <c r="X27" s="1229"/>
      <c r="Y27" s="1136" t="s">
        <v>8834</v>
      </c>
      <c r="Z27" s="1191"/>
      <c r="AA27" s="1136" t="s">
        <v>8840</v>
      </c>
      <c r="AB27" s="1191"/>
      <c r="AC27" s="1191">
        <f t="shared" si="1"/>
        <v>18</v>
      </c>
      <c r="AD27" s="1220"/>
      <c r="AE27" s="1136"/>
      <c r="AF27" s="1220"/>
      <c r="AG27" s="1220"/>
    </row>
    <row r="28" ht="289.5" customHeight="1">
      <c r="A28" s="1191">
        <v>12027.0</v>
      </c>
      <c r="B28" s="1191" t="s">
        <v>36</v>
      </c>
      <c r="C28" s="1191" t="s">
        <v>2757</v>
      </c>
      <c r="D28" s="1274" t="s">
        <v>8841</v>
      </c>
      <c r="E28" s="1191" t="s">
        <v>1209</v>
      </c>
      <c r="F28" s="1136" t="s">
        <v>6178</v>
      </c>
      <c r="G28" s="1136" t="s">
        <v>6305</v>
      </c>
      <c r="H28" s="1334" t="s">
        <v>8842</v>
      </c>
      <c r="I28" s="1191" t="s">
        <v>8843</v>
      </c>
      <c r="J28" s="1274" t="s">
        <v>8463</v>
      </c>
      <c r="K28" s="1191" t="s">
        <v>26</v>
      </c>
      <c r="L28" s="1191" t="s">
        <v>420</v>
      </c>
      <c r="M28" s="1227">
        <v>93108.0</v>
      </c>
      <c r="N28" s="1191"/>
      <c r="O28" s="1191">
        <v>34.4224978</v>
      </c>
      <c r="P28" s="1191">
        <v>-119.6089119</v>
      </c>
      <c r="Q28" s="1191">
        <v>2000.0</v>
      </c>
      <c r="R28" s="1136" t="s">
        <v>8844</v>
      </c>
      <c r="S28" s="1334" t="s">
        <v>8842</v>
      </c>
      <c r="T28" s="1191" t="s">
        <v>8463</v>
      </c>
      <c r="U28" s="1191" t="s">
        <v>26</v>
      </c>
      <c r="V28" s="1191" t="s">
        <v>6311</v>
      </c>
      <c r="W28" s="1191"/>
      <c r="X28" s="1229"/>
      <c r="Y28" s="1136" t="s">
        <v>8845</v>
      </c>
      <c r="Z28" s="1191"/>
      <c r="AA28" s="1136" t="s">
        <v>8846</v>
      </c>
      <c r="AB28" s="1191"/>
      <c r="AC28" s="1191">
        <f t="shared" si="1"/>
        <v>28</v>
      </c>
      <c r="AD28" s="1220"/>
      <c r="AE28" s="1136" t="s">
        <v>8847</v>
      </c>
      <c r="AF28" s="1220"/>
      <c r="AG28" s="1220"/>
    </row>
    <row r="29" ht="15.75" customHeight="1">
      <c r="A29" s="1191">
        <v>12028.0</v>
      </c>
      <c r="B29" s="1191" t="s">
        <v>36</v>
      </c>
      <c r="C29" s="1191" t="s">
        <v>2757</v>
      </c>
      <c r="D29" s="1274" t="s">
        <v>8848</v>
      </c>
      <c r="E29" s="1191" t="s">
        <v>1209</v>
      </c>
      <c r="F29" s="1136" t="s">
        <v>8849</v>
      </c>
      <c r="G29" s="1136" t="s">
        <v>8850</v>
      </c>
      <c r="H29" s="1334" t="s">
        <v>8851</v>
      </c>
      <c r="I29" s="1191" t="s">
        <v>8852</v>
      </c>
      <c r="J29" s="1191" t="s">
        <v>8853</v>
      </c>
      <c r="K29" s="1191" t="s">
        <v>248</v>
      </c>
      <c r="L29" s="1191" t="s">
        <v>420</v>
      </c>
      <c r="M29" s="1227">
        <v>2142.0</v>
      </c>
      <c r="N29" s="1191" t="s">
        <v>8854</v>
      </c>
      <c r="O29" s="1191">
        <v>42.3624933</v>
      </c>
      <c r="P29" s="1191">
        <v>-71.0834282</v>
      </c>
      <c r="Q29" s="1191">
        <v>4.0</v>
      </c>
      <c r="R29" s="1136" t="s">
        <v>8855</v>
      </c>
      <c r="S29" s="1191" t="s">
        <v>8851</v>
      </c>
      <c r="T29" s="1191" t="s">
        <v>5070</v>
      </c>
      <c r="U29" s="1191" t="s">
        <v>248</v>
      </c>
      <c r="V29" s="1191" t="s">
        <v>6311</v>
      </c>
      <c r="W29" s="1191"/>
      <c r="X29" s="1229"/>
      <c r="Y29" s="1136" t="s">
        <v>8621</v>
      </c>
      <c r="Z29" s="1191"/>
      <c r="AA29" s="1274" t="s">
        <v>8856</v>
      </c>
      <c r="AB29" s="1191"/>
      <c r="AC29" s="1191">
        <f t="shared" si="1"/>
        <v>28</v>
      </c>
      <c r="AD29" s="1220"/>
      <c r="AE29" s="1338" t="s">
        <v>8857</v>
      </c>
      <c r="AF29" s="1220"/>
      <c r="AG29" s="1220"/>
    </row>
    <row r="30" ht="15.75" customHeight="1">
      <c r="A30" s="1191">
        <v>12029.0</v>
      </c>
      <c r="B30" s="1191" t="s">
        <v>36</v>
      </c>
      <c r="C30" s="1191" t="s">
        <v>2757</v>
      </c>
      <c r="D30" s="1411" t="s">
        <v>8858</v>
      </c>
      <c r="E30" s="1191" t="s">
        <v>1209</v>
      </c>
      <c r="F30" s="1136" t="s">
        <v>6554</v>
      </c>
      <c r="G30" s="1136" t="s">
        <v>6305</v>
      </c>
      <c r="H30" s="1334" t="s">
        <v>8859</v>
      </c>
      <c r="I30" s="1136" t="s">
        <v>8860</v>
      </c>
      <c r="J30" s="1136" t="s">
        <v>6916</v>
      </c>
      <c r="K30" s="1191" t="s">
        <v>8861</v>
      </c>
      <c r="L30" s="1191" t="s">
        <v>420</v>
      </c>
      <c r="M30" s="1227">
        <v>48111.0</v>
      </c>
      <c r="N30" s="1191" t="s">
        <v>8862</v>
      </c>
      <c r="O30" s="1191">
        <v>42.236505</v>
      </c>
      <c r="P30" s="1191">
        <v>-83.439326</v>
      </c>
      <c r="Q30" s="1191"/>
      <c r="R30" s="1136" t="s">
        <v>8863</v>
      </c>
      <c r="S30" s="1136" t="s">
        <v>8859</v>
      </c>
      <c r="T30" s="1191" t="s">
        <v>6918</v>
      </c>
      <c r="U30" s="1191"/>
      <c r="V30" s="1191" t="s">
        <v>2098</v>
      </c>
      <c r="W30" s="1191"/>
      <c r="X30" s="1229"/>
      <c r="Y30" s="1136" t="s">
        <v>8864</v>
      </c>
      <c r="Z30" s="1191"/>
      <c r="AA30" s="1136" t="s">
        <v>8865</v>
      </c>
      <c r="AB30" s="1191"/>
      <c r="AC30" s="1191">
        <f t="shared" si="1"/>
        <v>17</v>
      </c>
      <c r="AD30" s="1220"/>
      <c r="AE30" s="1338" t="s">
        <v>8866</v>
      </c>
      <c r="AF30" s="1220"/>
      <c r="AG30" s="1220"/>
    </row>
    <row r="31" ht="15.75" customHeight="1">
      <c r="A31" s="1191">
        <v>12030.0</v>
      </c>
      <c r="B31" s="1191" t="s">
        <v>36</v>
      </c>
      <c r="C31" s="1191" t="s">
        <v>2757</v>
      </c>
      <c r="D31" s="1411" t="s">
        <v>8867</v>
      </c>
      <c r="E31" s="1191" t="s">
        <v>1209</v>
      </c>
      <c r="F31" s="1136" t="s">
        <v>8868</v>
      </c>
      <c r="G31" s="1136" t="s">
        <v>8869</v>
      </c>
      <c r="H31" s="1334" t="s">
        <v>8870</v>
      </c>
      <c r="I31" s="1191" t="s">
        <v>8871</v>
      </c>
      <c r="J31" s="1191" t="s">
        <v>5789</v>
      </c>
      <c r="K31" s="1191" t="s">
        <v>106</v>
      </c>
      <c r="L31" s="1191" t="s">
        <v>420</v>
      </c>
      <c r="M31" s="1227">
        <v>10041.0</v>
      </c>
      <c r="N31" s="1191" t="s">
        <v>8872</v>
      </c>
      <c r="O31" s="1191">
        <v>40.703361</v>
      </c>
      <c r="P31" s="1191">
        <v>-74.009732</v>
      </c>
      <c r="Q31" s="1191"/>
      <c r="R31" s="1136" t="s">
        <v>8873</v>
      </c>
      <c r="S31" s="1136" t="s">
        <v>8870</v>
      </c>
      <c r="T31" s="1191" t="s">
        <v>5789</v>
      </c>
      <c r="U31" s="1191" t="s">
        <v>106</v>
      </c>
      <c r="V31" s="1191" t="s">
        <v>6311</v>
      </c>
      <c r="W31" s="1191"/>
      <c r="X31" s="1229"/>
      <c r="Y31" s="1136" t="s">
        <v>8621</v>
      </c>
      <c r="Z31" s="1191"/>
      <c r="AA31" s="1136" t="s">
        <v>8874</v>
      </c>
      <c r="AB31" s="1136" t="s">
        <v>8870</v>
      </c>
      <c r="AC31" s="1191">
        <f t="shared" si="1"/>
        <v>23</v>
      </c>
      <c r="AD31" s="1220"/>
      <c r="AE31" s="1136"/>
      <c r="AF31" s="1220"/>
      <c r="AG31" s="1220"/>
    </row>
    <row r="32" ht="15.75" customHeight="1">
      <c r="A32" s="1191">
        <v>12031.0</v>
      </c>
      <c r="B32" s="1191" t="s">
        <v>36</v>
      </c>
      <c r="C32" s="1220" t="s">
        <v>2757</v>
      </c>
      <c r="D32" s="1220" t="s">
        <v>8875</v>
      </c>
      <c r="E32" s="1191" t="s">
        <v>1209</v>
      </c>
      <c r="F32" s="1220" t="s">
        <v>8876</v>
      </c>
      <c r="G32" s="1220" t="s">
        <v>8877</v>
      </c>
      <c r="H32" s="1425" t="s">
        <v>8878</v>
      </c>
      <c r="I32" s="1220" t="s">
        <v>8879</v>
      </c>
      <c r="J32" s="1220" t="s">
        <v>8880</v>
      </c>
      <c r="K32" s="1220" t="s">
        <v>179</v>
      </c>
      <c r="L32" s="1220" t="s">
        <v>420</v>
      </c>
      <c r="M32" s="1426">
        <v>15096.0</v>
      </c>
      <c r="N32" s="1220" t="s">
        <v>8881</v>
      </c>
      <c r="O32" s="1220">
        <v>40.67151</v>
      </c>
      <c r="P32" s="1220">
        <v>-80.10451</v>
      </c>
      <c r="Q32" s="1220"/>
      <c r="R32" s="1220" t="s">
        <v>8875</v>
      </c>
      <c r="S32" s="1425" t="s">
        <v>8878</v>
      </c>
      <c r="T32" s="1220" t="s">
        <v>8880</v>
      </c>
      <c r="U32" s="1220" t="s">
        <v>179</v>
      </c>
      <c r="V32" s="1220" t="s">
        <v>6311</v>
      </c>
      <c r="W32" s="1220" t="s">
        <v>752</v>
      </c>
      <c r="X32" s="1427">
        <v>45497.0</v>
      </c>
      <c r="Y32" s="1425" t="s">
        <v>8878</v>
      </c>
      <c r="Z32" s="1220"/>
      <c r="AA32" s="480" t="s">
        <v>8882</v>
      </c>
      <c r="AB32" s="1425" t="s">
        <v>8878</v>
      </c>
      <c r="AC32" s="1220">
        <f t="shared" si="1"/>
        <v>22</v>
      </c>
      <c r="AD32" s="1220"/>
      <c r="AE32" s="480"/>
      <c r="AF32" s="1220"/>
      <c r="AG32" s="480" t="s">
        <v>8883</v>
      </c>
    </row>
    <row r="33" ht="15.75" customHeight="1">
      <c r="A33" s="1191">
        <v>12032.0</v>
      </c>
      <c r="B33" s="1191" t="s">
        <v>36</v>
      </c>
      <c r="C33" s="1191" t="s">
        <v>2757</v>
      </c>
      <c r="D33" s="1136" t="s">
        <v>8884</v>
      </c>
      <c r="E33" s="1191" t="s">
        <v>1209</v>
      </c>
      <c r="F33" s="1136" t="s">
        <v>6440</v>
      </c>
      <c r="G33" s="1136" t="s">
        <v>6736</v>
      </c>
      <c r="H33" s="1338" t="s">
        <v>8885</v>
      </c>
      <c r="I33" s="1191" t="s">
        <v>8886</v>
      </c>
      <c r="J33" s="1191" t="s">
        <v>7392</v>
      </c>
      <c r="K33" s="1191" t="s">
        <v>250</v>
      </c>
      <c r="L33" s="1191" t="s">
        <v>420</v>
      </c>
      <c r="M33" s="1428">
        <v>8830.0</v>
      </c>
      <c r="N33" s="1191" t="s">
        <v>8887</v>
      </c>
      <c r="O33" s="1191">
        <v>40.5604484</v>
      </c>
      <c r="P33" s="1191">
        <v>-74.3235315</v>
      </c>
      <c r="Q33" s="1191"/>
      <c r="R33" s="1136" t="s">
        <v>8488</v>
      </c>
      <c r="S33" s="1338" t="s">
        <v>8888</v>
      </c>
      <c r="T33" s="1191" t="s">
        <v>8889</v>
      </c>
      <c r="U33" s="1429" t="s">
        <v>658</v>
      </c>
      <c r="V33" s="1191" t="s">
        <v>659</v>
      </c>
      <c r="W33" s="1191"/>
      <c r="X33" s="1229"/>
      <c r="Y33" s="1136" t="s">
        <v>8890</v>
      </c>
      <c r="Z33" s="1191"/>
      <c r="AA33" s="1136" t="s">
        <v>8891</v>
      </c>
      <c r="AB33" s="1136" t="s">
        <v>8892</v>
      </c>
      <c r="AC33" s="1191">
        <f t="shared" si="1"/>
        <v>14</v>
      </c>
      <c r="AD33" s="1220"/>
      <c r="AE33" s="1338" t="s">
        <v>8893</v>
      </c>
      <c r="AF33" s="1220"/>
      <c r="AG33" s="1220"/>
    </row>
    <row r="34" ht="15.75" customHeight="1">
      <c r="A34" s="1191">
        <v>12033.0</v>
      </c>
      <c r="B34" s="1136" t="s">
        <v>36</v>
      </c>
      <c r="C34" s="1136" t="s">
        <v>2757</v>
      </c>
      <c r="D34" s="1014" t="s">
        <v>8894</v>
      </c>
      <c r="E34" s="1136" t="s">
        <v>1209</v>
      </c>
      <c r="F34" s="1136" t="s">
        <v>6178</v>
      </c>
      <c r="G34" s="1014" t="s">
        <v>8895</v>
      </c>
      <c r="H34" s="1277" t="s">
        <v>8896</v>
      </c>
      <c r="I34" s="1014" t="s">
        <v>8897</v>
      </c>
      <c r="J34" s="1014" t="s">
        <v>8898</v>
      </c>
      <c r="K34" s="1136" t="s">
        <v>6296</v>
      </c>
      <c r="L34" s="1136" t="s">
        <v>420</v>
      </c>
      <c r="M34" s="1184">
        <v>20001.0</v>
      </c>
      <c r="N34" s="1136" t="s">
        <v>8899</v>
      </c>
      <c r="O34" s="1286">
        <v>38.89927</v>
      </c>
      <c r="P34" s="1286">
        <v>-77.01412</v>
      </c>
      <c r="Q34" s="1283" t="s">
        <v>6752</v>
      </c>
      <c r="R34" s="1014" t="s">
        <v>8894</v>
      </c>
      <c r="S34" s="1277" t="s">
        <v>8896</v>
      </c>
      <c r="T34" s="1014" t="s">
        <v>8898</v>
      </c>
      <c r="U34" s="1136"/>
      <c r="V34" s="1136" t="s">
        <v>420</v>
      </c>
      <c r="W34" s="1014" t="s">
        <v>1840</v>
      </c>
      <c r="X34" s="1189" t="s">
        <v>7982</v>
      </c>
      <c r="Y34" s="1014" t="s">
        <v>8900</v>
      </c>
      <c r="Z34" s="1014"/>
      <c r="AA34" s="1014" t="s">
        <v>8901</v>
      </c>
      <c r="AB34" s="1277" t="s">
        <v>8902</v>
      </c>
      <c r="AC34" s="1188">
        <f t="shared" si="1"/>
        <v>20</v>
      </c>
      <c r="AD34" s="1014"/>
      <c r="AE34" s="1014"/>
      <c r="AF34" s="1014">
        <f>IF(LEN(TRIM(AD34))=0,0,LEN(TRIM(AD34))-LEN(SUBSTITUTE(AD34," ",""))+1)</f>
        <v>0</v>
      </c>
      <c r="AG34" s="1014"/>
    </row>
    <row r="35" ht="15.75" customHeight="1">
      <c r="A35" s="1191">
        <v>12034.0</v>
      </c>
      <c r="B35" s="1191" t="s">
        <v>36</v>
      </c>
      <c r="C35" s="1191" t="s">
        <v>2757</v>
      </c>
      <c r="D35" s="1274" t="s">
        <v>8903</v>
      </c>
      <c r="E35" s="1191" t="s">
        <v>1209</v>
      </c>
      <c r="F35" s="1274" t="s">
        <v>8904</v>
      </c>
      <c r="G35" s="1136" t="s">
        <v>8617</v>
      </c>
      <c r="H35" s="1334" t="s">
        <v>8905</v>
      </c>
      <c r="I35" s="1191" t="s">
        <v>8906</v>
      </c>
      <c r="J35" s="1191" t="s">
        <v>1509</v>
      </c>
      <c r="K35" s="1191" t="s">
        <v>70</v>
      </c>
      <c r="L35" s="1191" t="s">
        <v>420</v>
      </c>
      <c r="M35" s="1227">
        <v>85004.0</v>
      </c>
      <c r="N35" s="1191" t="s">
        <v>8907</v>
      </c>
      <c r="O35" s="1191">
        <v>33.4480393</v>
      </c>
      <c r="P35" s="1191">
        <v>-112.0754629</v>
      </c>
      <c r="Q35" s="1191">
        <v>1000.0</v>
      </c>
      <c r="R35" s="1274" t="s">
        <v>8903</v>
      </c>
      <c r="S35" s="1334" t="s">
        <v>8905</v>
      </c>
      <c r="T35" s="1191" t="s">
        <v>1509</v>
      </c>
      <c r="U35" s="1191" t="s">
        <v>70</v>
      </c>
      <c r="V35" s="1191" t="s">
        <v>6311</v>
      </c>
      <c r="W35" s="1191"/>
      <c r="X35" s="1229"/>
      <c r="Y35" s="1136" t="s">
        <v>8621</v>
      </c>
      <c r="Z35" s="1136"/>
      <c r="AA35" s="1136" t="s">
        <v>8908</v>
      </c>
      <c r="AB35" s="1191"/>
      <c r="AC35" s="1191">
        <f t="shared" si="1"/>
        <v>30</v>
      </c>
      <c r="AD35" s="1220"/>
      <c r="AE35" s="1136"/>
      <c r="AF35" s="1220"/>
      <c r="AG35" s="1220"/>
    </row>
    <row r="36" ht="15.75" customHeight="1">
      <c r="A36" s="1191">
        <v>12035.0</v>
      </c>
      <c r="B36" s="1191" t="s">
        <v>36</v>
      </c>
      <c r="C36" s="1191" t="s">
        <v>2757</v>
      </c>
      <c r="D36" s="1411" t="s">
        <v>8909</v>
      </c>
      <c r="E36" s="1191" t="s">
        <v>1209</v>
      </c>
      <c r="F36" s="1136" t="s">
        <v>6440</v>
      </c>
      <c r="G36" s="1136" t="s">
        <v>6736</v>
      </c>
      <c r="H36" s="1334" t="s">
        <v>8910</v>
      </c>
      <c r="I36" s="1191" t="s">
        <v>8911</v>
      </c>
      <c r="J36" s="1191" t="s">
        <v>8912</v>
      </c>
      <c r="K36" s="1191" t="s">
        <v>78</v>
      </c>
      <c r="L36" s="1191" t="s">
        <v>420</v>
      </c>
      <c r="M36" s="1227">
        <v>40601.0</v>
      </c>
      <c r="N36" s="1191" t="s">
        <v>8913</v>
      </c>
      <c r="O36" s="1191">
        <v>38.2003157</v>
      </c>
      <c r="P36" s="1191">
        <v>-84.8765982</v>
      </c>
      <c r="Q36" s="1191"/>
      <c r="R36" s="1136" t="s">
        <v>8909</v>
      </c>
      <c r="S36" s="1191" t="s">
        <v>8910</v>
      </c>
      <c r="T36" s="1191" t="s">
        <v>8912</v>
      </c>
      <c r="U36" s="1191" t="s">
        <v>78</v>
      </c>
      <c r="V36" s="1191" t="s">
        <v>6311</v>
      </c>
      <c r="W36" s="1191"/>
      <c r="X36" s="1229"/>
      <c r="Y36" s="1136" t="s">
        <v>8621</v>
      </c>
      <c r="Z36" s="1191"/>
      <c r="AA36" s="1136" t="s">
        <v>8914</v>
      </c>
      <c r="AB36" s="1136"/>
      <c r="AC36" s="1191">
        <f t="shared" si="1"/>
        <v>25</v>
      </c>
      <c r="AD36" s="1220"/>
      <c r="AE36" s="1136"/>
      <c r="AF36" s="1220"/>
      <c r="AG36" s="1220"/>
    </row>
    <row r="37" ht="15.75" customHeight="1">
      <c r="A37" s="1191">
        <v>12036.0</v>
      </c>
      <c r="B37" s="1191" t="s">
        <v>36</v>
      </c>
      <c r="C37" s="1191" t="s">
        <v>2757</v>
      </c>
      <c r="D37" s="1136" t="s">
        <v>8915</v>
      </c>
      <c r="E37" s="1191" t="s">
        <v>1209</v>
      </c>
      <c r="F37" s="1136" t="s">
        <v>8916</v>
      </c>
      <c r="G37" s="1136" t="s">
        <v>8653</v>
      </c>
      <c r="H37" s="1334" t="s">
        <v>8917</v>
      </c>
      <c r="I37" s="1136" t="s">
        <v>8918</v>
      </c>
      <c r="J37" s="1191" t="s">
        <v>940</v>
      </c>
      <c r="K37" s="1191" t="s">
        <v>26</v>
      </c>
      <c r="L37" s="1191" t="s">
        <v>420</v>
      </c>
      <c r="M37" s="1227">
        <v>94104.0</v>
      </c>
      <c r="N37" s="1191" t="s">
        <v>8919</v>
      </c>
      <c r="O37" s="1191">
        <v>37.7933774</v>
      </c>
      <c r="P37" s="1191">
        <v>-122.4027696</v>
      </c>
      <c r="Q37" s="1191"/>
      <c r="R37" s="1136" t="s">
        <v>8915</v>
      </c>
      <c r="S37" s="1191" t="s">
        <v>8920</v>
      </c>
      <c r="T37" s="1191" t="s">
        <v>940</v>
      </c>
      <c r="U37" s="1191" t="s">
        <v>26</v>
      </c>
      <c r="V37" s="1191" t="s">
        <v>6311</v>
      </c>
      <c r="W37" s="1191"/>
      <c r="X37" s="1229"/>
      <c r="Y37" s="1136" t="s">
        <v>8621</v>
      </c>
      <c r="Z37" s="1191"/>
      <c r="AA37" s="1136" t="s">
        <v>8921</v>
      </c>
      <c r="AB37" s="1191"/>
      <c r="AC37" s="1191">
        <f t="shared" si="1"/>
        <v>23</v>
      </c>
      <c r="AD37" s="1220"/>
      <c r="AE37" s="1136"/>
      <c r="AF37" s="1220"/>
      <c r="AG37" s="1220"/>
    </row>
    <row r="38" ht="64.5" customHeight="1">
      <c r="A38" s="1191">
        <v>12037.0</v>
      </c>
      <c r="B38" s="1330" t="s">
        <v>36</v>
      </c>
      <c r="C38" s="1330" t="s">
        <v>2757</v>
      </c>
      <c r="D38" s="1325" t="s">
        <v>8922</v>
      </c>
      <c r="E38" s="1330" t="s">
        <v>1209</v>
      </c>
      <c r="F38" s="1325" t="s">
        <v>8923</v>
      </c>
      <c r="G38" s="1325" t="s">
        <v>8924</v>
      </c>
      <c r="H38" s="1330" t="s">
        <v>8925</v>
      </c>
      <c r="I38" s="1325" t="s">
        <v>8926</v>
      </c>
      <c r="J38" s="1430" t="s">
        <v>4742</v>
      </c>
      <c r="K38" s="1330" t="s">
        <v>42</v>
      </c>
      <c r="L38" s="1330" t="s">
        <v>420</v>
      </c>
      <c r="M38" s="1431">
        <v>49503.0</v>
      </c>
      <c r="N38" s="1330" t="s">
        <v>8927</v>
      </c>
      <c r="O38" s="1330">
        <v>42.966645</v>
      </c>
      <c r="P38" s="1330">
        <v>-85.6697779</v>
      </c>
      <c r="Q38" s="1330">
        <v>200.0</v>
      </c>
      <c r="R38" s="1325" t="s">
        <v>8922</v>
      </c>
      <c r="S38" s="1330" t="s">
        <v>8925</v>
      </c>
      <c r="T38" s="1432" t="s">
        <v>4742</v>
      </c>
      <c r="U38" s="1330" t="s">
        <v>42</v>
      </c>
      <c r="V38" s="1330" t="s">
        <v>6311</v>
      </c>
      <c r="W38" s="1330"/>
      <c r="X38" s="1331"/>
      <c r="Y38" s="1325" t="s">
        <v>8928</v>
      </c>
      <c r="Z38" s="1330"/>
      <c r="AA38" s="535" t="s">
        <v>8929</v>
      </c>
      <c r="AB38" s="1330"/>
      <c r="AC38" s="1330">
        <f t="shared" si="1"/>
        <v>30</v>
      </c>
      <c r="AD38" s="1327"/>
      <c r="AE38" s="1325"/>
      <c r="AF38" s="1327"/>
      <c r="AG38" s="1327"/>
    </row>
    <row r="39" ht="15.75" customHeight="1">
      <c r="A39" s="1191">
        <v>12038.0</v>
      </c>
      <c r="B39" s="1136" t="s">
        <v>36</v>
      </c>
      <c r="C39" s="1136" t="s">
        <v>2757</v>
      </c>
      <c r="D39" s="1014" t="s">
        <v>8930</v>
      </c>
      <c r="E39" s="1136" t="s">
        <v>1209</v>
      </c>
      <c r="F39" s="1136" t="s">
        <v>6178</v>
      </c>
      <c r="G39" s="1136" t="s">
        <v>6178</v>
      </c>
      <c r="H39" s="1223" t="s">
        <v>8931</v>
      </c>
      <c r="I39" s="1014" t="s">
        <v>8932</v>
      </c>
      <c r="J39" s="1014" t="s">
        <v>8933</v>
      </c>
      <c r="K39" s="1136" t="s">
        <v>114</v>
      </c>
      <c r="L39" s="1136" t="s">
        <v>420</v>
      </c>
      <c r="M39" s="1136">
        <v>81621.0</v>
      </c>
      <c r="N39" s="1136" t="s">
        <v>8934</v>
      </c>
      <c r="O39" s="1186">
        <v>39.3689664752885</v>
      </c>
      <c r="P39" s="1186">
        <v>-107.038040469314</v>
      </c>
      <c r="Q39" s="1283">
        <v>700.0</v>
      </c>
      <c r="R39" s="1014" t="s">
        <v>8930</v>
      </c>
      <c r="S39" s="1014" t="s">
        <v>8935</v>
      </c>
      <c r="T39" s="1014" t="s">
        <v>8933</v>
      </c>
      <c r="U39" s="1136" t="s">
        <v>114</v>
      </c>
      <c r="V39" s="1136" t="s">
        <v>420</v>
      </c>
      <c r="W39" s="1014" t="s">
        <v>453</v>
      </c>
      <c r="X39" s="1189">
        <v>45702.0</v>
      </c>
      <c r="Y39" s="1014" t="s">
        <v>7126</v>
      </c>
      <c r="Z39" s="1014"/>
      <c r="AA39" s="1014" t="s">
        <v>8936</v>
      </c>
      <c r="AB39" s="1014"/>
      <c r="AC39" s="1184">
        <f t="shared" si="1"/>
        <v>30</v>
      </c>
      <c r="AD39" s="1220"/>
      <c r="AE39" s="1136"/>
      <c r="AF39" s="1220"/>
      <c r="AG39" s="1220"/>
    </row>
    <row r="40" ht="15.75" customHeight="1">
      <c r="AD40" s="201"/>
      <c r="AE40" s="201"/>
      <c r="AF40" s="201">
        <f>IF(LEN(TRIM(AD40))=0,0,LEN(TRIM(AD40))-LEN(SUBSTITUTE(AD40," ",""))+1)</f>
        <v>0</v>
      </c>
      <c r="AG40" s="201"/>
    </row>
    <row r="41" ht="15.75" customHeight="1">
      <c r="M41" s="1433"/>
      <c r="X41" s="1434"/>
      <c r="AA41" s="2"/>
      <c r="AD41" s="1435"/>
      <c r="AE41" s="638"/>
      <c r="AF41" s="1435"/>
    </row>
    <row r="42" ht="15.75" customHeight="1">
      <c r="M42" s="1433"/>
      <c r="X42" s="1434"/>
      <c r="AA42" s="2"/>
      <c r="AD42" s="207"/>
      <c r="AE42" s="1287"/>
      <c r="AF42" s="207"/>
    </row>
    <row r="43" ht="15.75" customHeight="1">
      <c r="M43" s="1433"/>
      <c r="X43" s="1434"/>
      <c r="AA43" s="2"/>
      <c r="AD43" s="207"/>
      <c r="AE43" s="1287"/>
      <c r="AF43" s="207"/>
    </row>
    <row r="44" ht="15.75" customHeight="1">
      <c r="M44" s="1433"/>
      <c r="X44" s="1434"/>
      <c r="AA44" s="2"/>
      <c r="AD44" s="207"/>
      <c r="AE44" s="1287"/>
      <c r="AF44" s="207"/>
    </row>
    <row r="45" ht="59.25" customHeight="1">
      <c r="M45" s="1433"/>
      <c r="X45" s="1434"/>
      <c r="AA45" s="2"/>
      <c r="AD45" s="207"/>
      <c r="AE45" s="1287"/>
      <c r="AF45" s="207"/>
    </row>
    <row r="46" ht="59.25" customHeight="1">
      <c r="M46" s="1433"/>
      <c r="X46" s="1434"/>
      <c r="AA46" s="2"/>
      <c r="AD46" s="207"/>
      <c r="AE46" s="1287"/>
      <c r="AF46" s="207"/>
    </row>
    <row r="47" ht="59.25" customHeight="1">
      <c r="M47" s="1433"/>
      <c r="X47" s="1434"/>
      <c r="AA47" s="2"/>
      <c r="AD47" s="207"/>
      <c r="AE47" s="1287"/>
      <c r="AF47" s="207"/>
    </row>
    <row r="48" ht="15.75" customHeight="1">
      <c r="M48" s="1433"/>
      <c r="X48" s="1434"/>
      <c r="AA48" s="2"/>
      <c r="AD48" s="207"/>
      <c r="AE48" s="1287"/>
      <c r="AF48" s="207"/>
    </row>
    <row r="49" ht="15.75" customHeight="1">
      <c r="M49" s="1433"/>
      <c r="X49" s="1434"/>
      <c r="AA49" s="2"/>
      <c r="AD49" s="207"/>
      <c r="AE49" s="1287"/>
      <c r="AF49" s="207"/>
    </row>
    <row r="50" ht="15.75" customHeight="1">
      <c r="M50" s="1433"/>
      <c r="X50" s="1434"/>
      <c r="AA50" s="2"/>
      <c r="AD50" s="207"/>
      <c r="AE50" s="1287"/>
      <c r="AF50" s="207"/>
    </row>
    <row r="51" ht="15.75" customHeight="1">
      <c r="M51" s="1433"/>
      <c r="X51" s="1434"/>
      <c r="AA51" s="2"/>
      <c r="AD51" s="207"/>
      <c r="AE51" s="1287"/>
      <c r="AF51" s="207"/>
    </row>
    <row r="52" ht="15.75" customHeight="1">
      <c r="M52" s="1433"/>
      <c r="X52" s="1434"/>
      <c r="AA52" s="2"/>
      <c r="AD52" s="207"/>
      <c r="AE52" s="1287"/>
      <c r="AF52" s="207"/>
    </row>
    <row r="53" ht="15.75" customHeight="1">
      <c r="M53" s="1433"/>
      <c r="X53" s="1434"/>
      <c r="AA53" s="2"/>
      <c r="AD53" s="207"/>
      <c r="AE53" s="1287"/>
      <c r="AF53" s="207"/>
    </row>
    <row r="54" ht="15.75" customHeight="1">
      <c r="M54" s="1433"/>
      <c r="X54" s="1434"/>
      <c r="AA54" s="2"/>
      <c r="AD54" s="207"/>
      <c r="AE54" s="1287"/>
      <c r="AF54" s="207"/>
    </row>
    <row r="55" ht="15.75" customHeight="1">
      <c r="M55" s="1433"/>
      <c r="X55" s="1434"/>
      <c r="AA55" s="2"/>
      <c r="AD55" s="207"/>
      <c r="AE55" s="1287"/>
      <c r="AF55" s="207"/>
    </row>
    <row r="56" ht="15.75" customHeight="1">
      <c r="M56" s="1433"/>
      <c r="X56" s="1434"/>
      <c r="AA56" s="2"/>
      <c r="AD56" s="207"/>
      <c r="AE56" s="1287"/>
      <c r="AF56" s="207"/>
    </row>
    <row r="57" ht="15.75" customHeight="1">
      <c r="M57" s="1433"/>
      <c r="X57" s="1434"/>
      <c r="AA57" s="2"/>
      <c r="AD57" s="207"/>
      <c r="AE57" s="1287"/>
      <c r="AF57" s="207"/>
    </row>
    <row r="58" ht="15.75" customHeight="1">
      <c r="M58" s="1433"/>
      <c r="X58" s="1434"/>
      <c r="AA58" s="2"/>
      <c r="AD58" s="207"/>
      <c r="AE58" s="1287"/>
      <c r="AF58" s="207"/>
    </row>
    <row r="59" ht="15.75" customHeight="1">
      <c r="M59" s="1433"/>
      <c r="X59" s="1434"/>
      <c r="AA59" s="2"/>
      <c r="AD59" s="207"/>
      <c r="AE59" s="1287"/>
      <c r="AF59" s="207"/>
    </row>
    <row r="60" ht="15.75" customHeight="1">
      <c r="M60" s="1433"/>
      <c r="X60" s="1434"/>
      <c r="AA60" s="2"/>
      <c r="AD60" s="207"/>
      <c r="AE60" s="1287"/>
      <c r="AF60" s="207"/>
    </row>
    <row r="61" ht="15.75" customHeight="1">
      <c r="M61" s="1433"/>
      <c r="X61" s="1434"/>
      <c r="AA61" s="2"/>
      <c r="AD61" s="207"/>
      <c r="AE61" s="1287"/>
      <c r="AF61" s="207"/>
    </row>
    <row r="62" ht="15.75" customHeight="1">
      <c r="M62" s="1433"/>
      <c r="X62" s="1434"/>
      <c r="AA62" s="2"/>
      <c r="AD62" s="207"/>
      <c r="AE62" s="1287"/>
      <c r="AF62" s="207"/>
    </row>
    <row r="63" ht="15.75" customHeight="1">
      <c r="M63" s="1433"/>
      <c r="X63" s="1434"/>
      <c r="AA63" s="2"/>
      <c r="AD63" s="207"/>
      <c r="AE63" s="1287"/>
      <c r="AF63" s="207"/>
    </row>
    <row r="64" ht="15.75" customHeight="1">
      <c r="M64" s="1433"/>
      <c r="X64" s="1434"/>
      <c r="AA64" s="2"/>
      <c r="AD64" s="207"/>
      <c r="AE64" s="1287"/>
      <c r="AF64" s="207"/>
    </row>
    <row r="65" ht="15.75" customHeight="1">
      <c r="M65" s="1433"/>
      <c r="X65" s="1434"/>
      <c r="AA65" s="2"/>
      <c r="AD65" s="207"/>
      <c r="AE65" s="1287"/>
      <c r="AF65" s="207"/>
    </row>
    <row r="66" ht="15.75" customHeight="1">
      <c r="M66" s="1433"/>
      <c r="X66" s="1434"/>
      <c r="AA66" s="2"/>
      <c r="AD66" s="207"/>
      <c r="AE66" s="1287"/>
      <c r="AF66" s="207"/>
    </row>
    <row r="67" ht="15.75" customHeight="1">
      <c r="M67" s="1433"/>
      <c r="X67" s="1434"/>
      <c r="AA67" s="2"/>
      <c r="AD67" s="207"/>
      <c r="AE67" s="1287"/>
      <c r="AF67" s="207"/>
    </row>
    <row r="68" ht="15.75" customHeight="1">
      <c r="M68" s="1433"/>
      <c r="X68" s="1434"/>
      <c r="AA68" s="2"/>
      <c r="AD68" s="207"/>
      <c r="AE68" s="1287"/>
      <c r="AF68" s="207"/>
    </row>
    <row r="69" ht="15.75" customHeight="1">
      <c r="M69" s="1433"/>
      <c r="X69" s="1434"/>
      <c r="AA69" s="2"/>
      <c r="AD69" s="207"/>
      <c r="AE69" s="1287"/>
      <c r="AF69" s="207"/>
    </row>
    <row r="70" ht="15.75" customHeight="1">
      <c r="M70" s="1433"/>
      <c r="X70" s="1434"/>
      <c r="AA70" s="2"/>
      <c r="AD70" s="207"/>
      <c r="AE70" s="1287"/>
      <c r="AF70" s="207"/>
    </row>
    <row r="71" ht="15.75" customHeight="1">
      <c r="M71" s="1433"/>
      <c r="X71" s="1434"/>
      <c r="AA71" s="2"/>
      <c r="AD71" s="207"/>
      <c r="AE71" s="1287"/>
      <c r="AF71" s="207"/>
    </row>
    <row r="72" ht="15.75" customHeight="1">
      <c r="M72" s="1433"/>
      <c r="X72" s="1434"/>
      <c r="AA72" s="2"/>
      <c r="AD72" s="207"/>
      <c r="AE72" s="1287"/>
      <c r="AF72" s="207"/>
    </row>
    <row r="73" ht="15.75" customHeight="1">
      <c r="M73" s="1433"/>
      <c r="X73" s="1434"/>
      <c r="AA73" s="2"/>
      <c r="AD73" s="207"/>
      <c r="AE73" s="1287"/>
      <c r="AF73" s="207"/>
    </row>
    <row r="74" ht="15.75" customHeight="1">
      <c r="M74" s="1433"/>
      <c r="X74" s="1434"/>
      <c r="AA74" s="2"/>
      <c r="AD74" s="207"/>
      <c r="AE74" s="1287"/>
      <c r="AF74" s="207"/>
    </row>
    <row r="75" ht="15.75" customHeight="1">
      <c r="M75" s="1433"/>
      <c r="X75" s="1434"/>
      <c r="AA75" s="2"/>
      <c r="AD75" s="207"/>
      <c r="AE75" s="1287"/>
      <c r="AF75" s="207"/>
    </row>
    <row r="76" ht="15.75" customHeight="1">
      <c r="M76" s="1433"/>
      <c r="X76" s="1434"/>
      <c r="AA76" s="2"/>
      <c r="AD76" s="207"/>
      <c r="AE76" s="1287"/>
      <c r="AF76" s="207"/>
    </row>
    <row r="77" ht="15.75" customHeight="1">
      <c r="M77" s="1433"/>
      <c r="X77" s="1434"/>
      <c r="AA77" s="2"/>
      <c r="AD77" s="207"/>
      <c r="AE77" s="1287"/>
      <c r="AF77" s="207"/>
    </row>
    <row r="78" ht="15.75" customHeight="1">
      <c r="M78" s="1433"/>
      <c r="X78" s="1434"/>
      <c r="AA78" s="2"/>
      <c r="AD78" s="207"/>
      <c r="AE78" s="1287"/>
      <c r="AF78" s="207"/>
    </row>
    <row r="79" ht="15.75" customHeight="1">
      <c r="M79" s="1433"/>
      <c r="X79" s="1434"/>
      <c r="AA79" s="2"/>
      <c r="AD79" s="207"/>
      <c r="AE79" s="1287"/>
      <c r="AF79" s="207"/>
    </row>
    <row r="80" ht="15.75" customHeight="1">
      <c r="M80" s="1433"/>
      <c r="X80" s="1434"/>
      <c r="AA80" s="2"/>
      <c r="AD80" s="207"/>
      <c r="AE80" s="1287"/>
      <c r="AF80" s="207"/>
    </row>
    <row r="81" ht="15.75" customHeight="1">
      <c r="M81" s="1433"/>
      <c r="X81" s="1434"/>
      <c r="AA81" s="2"/>
      <c r="AD81" s="207"/>
      <c r="AE81" s="1287"/>
      <c r="AF81" s="207"/>
    </row>
    <row r="82" ht="15.75" customHeight="1">
      <c r="M82" s="1433"/>
      <c r="X82" s="1434"/>
      <c r="AA82" s="2"/>
      <c r="AD82" s="207"/>
      <c r="AE82" s="1287"/>
      <c r="AF82" s="207"/>
    </row>
    <row r="83" ht="15.75" customHeight="1">
      <c r="M83" s="1433"/>
      <c r="X83" s="1434"/>
      <c r="AA83" s="2"/>
      <c r="AD83" s="207"/>
      <c r="AE83" s="1287"/>
      <c r="AF83" s="207"/>
    </row>
    <row r="84" ht="15.75" customHeight="1">
      <c r="M84" s="1433"/>
      <c r="X84" s="1434"/>
      <c r="AA84" s="2"/>
      <c r="AD84" s="207"/>
      <c r="AE84" s="1287"/>
      <c r="AF84" s="207"/>
    </row>
    <row r="85" ht="15.75" customHeight="1">
      <c r="M85" s="1433"/>
      <c r="X85" s="1434"/>
      <c r="AA85" s="2"/>
      <c r="AD85" s="207"/>
      <c r="AE85" s="1287"/>
      <c r="AF85" s="207"/>
    </row>
    <row r="86" ht="15.75" customHeight="1">
      <c r="M86" s="1433"/>
      <c r="X86" s="1434"/>
      <c r="AA86" s="2"/>
      <c r="AD86" s="207"/>
      <c r="AE86" s="1287"/>
      <c r="AF86" s="207"/>
    </row>
    <row r="87" ht="15.75" customHeight="1">
      <c r="M87" s="1433"/>
      <c r="X87" s="1434"/>
      <c r="AA87" s="2"/>
      <c r="AD87" s="207"/>
      <c r="AE87" s="1287"/>
      <c r="AF87" s="207"/>
    </row>
    <row r="88" ht="15.75" customHeight="1">
      <c r="M88" s="1433"/>
      <c r="X88" s="1434"/>
      <c r="AA88" s="2"/>
      <c r="AD88" s="207"/>
      <c r="AE88" s="1287"/>
      <c r="AF88" s="207"/>
    </row>
    <row r="89" ht="15.75" customHeight="1">
      <c r="M89" s="1433"/>
      <c r="X89" s="1434"/>
      <c r="AA89" s="2"/>
      <c r="AD89" s="207"/>
      <c r="AE89" s="1287"/>
      <c r="AF89" s="207"/>
    </row>
    <row r="90" ht="15.75" customHeight="1">
      <c r="M90" s="1433"/>
      <c r="X90" s="1434"/>
      <c r="AA90" s="2"/>
      <c r="AD90" s="207"/>
      <c r="AE90" s="1287"/>
      <c r="AF90" s="207"/>
    </row>
    <row r="91" ht="15.75" customHeight="1">
      <c r="M91" s="1433"/>
      <c r="X91" s="1434"/>
      <c r="AA91" s="2"/>
      <c r="AD91" s="207"/>
      <c r="AE91" s="1287"/>
      <c r="AF91" s="207"/>
    </row>
    <row r="92" ht="15.75" customHeight="1">
      <c r="M92" s="1433"/>
      <c r="X92" s="1434"/>
      <c r="AA92" s="2"/>
      <c r="AD92" s="207"/>
      <c r="AE92" s="1287"/>
      <c r="AF92" s="207"/>
    </row>
    <row r="93" ht="15.75" customHeight="1">
      <c r="M93" s="1433"/>
      <c r="X93" s="1434"/>
      <c r="AA93" s="2"/>
      <c r="AD93" s="207"/>
      <c r="AE93" s="1287"/>
      <c r="AF93" s="207"/>
    </row>
    <row r="94" ht="15.75" customHeight="1">
      <c r="M94" s="1433"/>
      <c r="X94" s="1434"/>
      <c r="AA94" s="2"/>
      <c r="AD94" s="207"/>
      <c r="AE94" s="1287"/>
      <c r="AF94" s="207"/>
    </row>
    <row r="95" ht="15.75" customHeight="1">
      <c r="M95" s="1433"/>
      <c r="X95" s="1434"/>
      <c r="AA95" s="2"/>
      <c r="AD95" s="207"/>
      <c r="AE95" s="1287"/>
      <c r="AF95" s="207"/>
    </row>
    <row r="96" ht="15.75" customHeight="1">
      <c r="M96" s="1433"/>
      <c r="X96" s="1434"/>
      <c r="AA96" s="2"/>
      <c r="AD96" s="207"/>
      <c r="AE96" s="1287"/>
      <c r="AF96" s="207"/>
    </row>
    <row r="97" ht="15.75" customHeight="1">
      <c r="M97" s="1433"/>
      <c r="X97" s="1434"/>
      <c r="AA97" s="2"/>
      <c r="AD97" s="207"/>
      <c r="AE97" s="1287"/>
      <c r="AF97" s="207"/>
    </row>
    <row r="98" ht="15.75" customHeight="1">
      <c r="M98" s="1433"/>
      <c r="X98" s="1434"/>
      <c r="AA98" s="2"/>
      <c r="AD98" s="207"/>
      <c r="AE98" s="1287"/>
      <c r="AF98" s="207"/>
    </row>
    <row r="99" ht="15.75" customHeight="1">
      <c r="M99" s="1433"/>
      <c r="X99" s="1434"/>
      <c r="AA99" s="2"/>
      <c r="AD99" s="207"/>
      <c r="AE99" s="1287"/>
      <c r="AF99" s="207"/>
    </row>
    <row r="100" ht="15.75" customHeight="1">
      <c r="M100" s="1433"/>
      <c r="X100" s="1434"/>
      <c r="AA100" s="2"/>
      <c r="AD100" s="207"/>
      <c r="AE100" s="1287"/>
      <c r="AF100" s="207"/>
    </row>
    <row r="101" ht="15.75" customHeight="1">
      <c r="M101" s="1433"/>
      <c r="X101" s="1434"/>
      <c r="AA101" s="2"/>
      <c r="AD101" s="207"/>
      <c r="AE101" s="1287"/>
      <c r="AF101" s="207"/>
    </row>
    <row r="102" ht="15.75" customHeight="1">
      <c r="M102" s="1433"/>
      <c r="X102" s="1434"/>
      <c r="AA102" s="2"/>
      <c r="AD102" s="207"/>
      <c r="AE102" s="1287"/>
      <c r="AF102" s="207"/>
    </row>
    <row r="103" ht="15.75" customHeight="1">
      <c r="M103" s="1433"/>
      <c r="X103" s="1434"/>
      <c r="AA103" s="2"/>
      <c r="AD103" s="207"/>
      <c r="AE103" s="1287"/>
      <c r="AF103" s="207"/>
    </row>
    <row r="104" ht="15.75" customHeight="1">
      <c r="M104" s="1433"/>
      <c r="X104" s="1434"/>
      <c r="AA104" s="2"/>
      <c r="AD104" s="207"/>
      <c r="AE104" s="1287"/>
      <c r="AF104" s="207"/>
    </row>
    <row r="105" ht="15.75" customHeight="1">
      <c r="M105" s="1433"/>
      <c r="X105" s="1434"/>
      <c r="AA105" s="2"/>
      <c r="AD105" s="207"/>
      <c r="AE105" s="1287"/>
      <c r="AF105" s="207"/>
    </row>
    <row r="106" ht="15.75" customHeight="1">
      <c r="M106" s="1433"/>
      <c r="X106" s="1434"/>
      <c r="AA106" s="2"/>
      <c r="AD106" s="207"/>
      <c r="AE106" s="1287"/>
      <c r="AF106" s="207"/>
    </row>
    <row r="107" ht="15.75" customHeight="1">
      <c r="M107" s="1433"/>
      <c r="X107" s="1434"/>
      <c r="AA107" s="2"/>
      <c r="AD107" s="207"/>
      <c r="AE107" s="1287"/>
      <c r="AF107" s="207"/>
    </row>
    <row r="108" ht="15.75" customHeight="1">
      <c r="M108" s="1433"/>
      <c r="X108" s="1434"/>
      <c r="AA108" s="2"/>
      <c r="AD108" s="207"/>
      <c r="AE108" s="1287"/>
      <c r="AF108" s="207"/>
    </row>
    <row r="109" ht="15.75" customHeight="1">
      <c r="M109" s="1433"/>
      <c r="X109" s="1434"/>
      <c r="AA109" s="2"/>
      <c r="AD109" s="207"/>
      <c r="AE109" s="1287"/>
      <c r="AF109" s="207"/>
    </row>
    <row r="110" ht="15.75" customHeight="1">
      <c r="M110" s="1433"/>
      <c r="X110" s="1434"/>
      <c r="AA110" s="2"/>
      <c r="AD110" s="207"/>
      <c r="AE110" s="1287"/>
      <c r="AF110" s="207"/>
    </row>
    <row r="111" ht="15.75" customHeight="1">
      <c r="M111" s="1433"/>
      <c r="X111" s="1434"/>
      <c r="AA111" s="2"/>
      <c r="AD111" s="207"/>
      <c r="AE111" s="1287"/>
      <c r="AF111" s="207"/>
    </row>
    <row r="112" ht="15.75" customHeight="1">
      <c r="M112" s="1433"/>
      <c r="X112" s="1434"/>
      <c r="AA112" s="2"/>
      <c r="AD112" s="207"/>
      <c r="AE112" s="1287"/>
      <c r="AF112" s="207"/>
    </row>
    <row r="113" ht="15.75" customHeight="1">
      <c r="M113" s="1433"/>
      <c r="X113" s="1434"/>
      <c r="AA113" s="2"/>
      <c r="AD113" s="207"/>
      <c r="AE113" s="1287"/>
      <c r="AF113" s="207"/>
    </row>
    <row r="114" ht="15.75" customHeight="1">
      <c r="M114" s="1433"/>
      <c r="X114" s="1434"/>
      <c r="AA114" s="2"/>
      <c r="AD114" s="207"/>
      <c r="AE114" s="1287"/>
      <c r="AF114" s="207"/>
    </row>
    <row r="115" ht="15.75" customHeight="1">
      <c r="M115" s="1433"/>
      <c r="X115" s="1434"/>
      <c r="AA115" s="2"/>
      <c r="AD115" s="207"/>
      <c r="AE115" s="1287"/>
      <c r="AF115" s="207"/>
    </row>
    <row r="116" ht="15.75" customHeight="1">
      <c r="M116" s="1433"/>
      <c r="X116" s="1434"/>
      <c r="AA116" s="2"/>
      <c r="AD116" s="207"/>
      <c r="AE116" s="1287"/>
      <c r="AF116" s="207"/>
    </row>
    <row r="117" ht="15.75" customHeight="1">
      <c r="M117" s="1433"/>
      <c r="X117" s="1434"/>
      <c r="AA117" s="2"/>
      <c r="AD117" s="207"/>
      <c r="AE117" s="1287"/>
      <c r="AF117" s="207"/>
    </row>
    <row r="118" ht="15.75" customHeight="1">
      <c r="M118" s="1433"/>
      <c r="X118" s="1434"/>
      <c r="AA118" s="2"/>
      <c r="AD118" s="207"/>
      <c r="AE118" s="1287"/>
      <c r="AF118" s="207"/>
    </row>
    <row r="119" ht="15.75" customHeight="1">
      <c r="M119" s="1433"/>
      <c r="X119" s="1434"/>
      <c r="AA119" s="2"/>
      <c r="AD119" s="207"/>
      <c r="AE119" s="1287"/>
      <c r="AF119" s="207"/>
    </row>
    <row r="120" ht="15.75" customHeight="1">
      <c r="M120" s="1433"/>
      <c r="X120" s="1434"/>
      <c r="AA120" s="2"/>
      <c r="AD120" s="207"/>
      <c r="AE120" s="1287"/>
      <c r="AF120" s="207"/>
    </row>
    <row r="121" ht="15.75" customHeight="1">
      <c r="M121" s="1433"/>
      <c r="X121" s="1434"/>
      <c r="AA121" s="2"/>
      <c r="AD121" s="207"/>
      <c r="AE121" s="1287"/>
      <c r="AF121" s="207"/>
    </row>
    <row r="122" ht="15.75" customHeight="1">
      <c r="M122" s="1433"/>
      <c r="X122" s="1434"/>
      <c r="AA122" s="2"/>
      <c r="AD122" s="207"/>
      <c r="AE122" s="1287"/>
      <c r="AF122" s="207"/>
    </row>
    <row r="123" ht="15.75" customHeight="1">
      <c r="M123" s="1433"/>
      <c r="X123" s="1434"/>
      <c r="AA123" s="2"/>
      <c r="AD123" s="207"/>
      <c r="AE123" s="1287"/>
      <c r="AF123" s="207"/>
    </row>
    <row r="124" ht="15.75" customHeight="1">
      <c r="M124" s="1433"/>
      <c r="X124" s="1434"/>
      <c r="AA124" s="2"/>
      <c r="AD124" s="207"/>
      <c r="AE124" s="1287"/>
      <c r="AF124" s="207"/>
    </row>
    <row r="125" ht="15.75" customHeight="1">
      <c r="M125" s="1433"/>
      <c r="X125" s="1434"/>
      <c r="AA125" s="2"/>
      <c r="AD125" s="207"/>
      <c r="AE125" s="1287"/>
      <c r="AF125" s="207"/>
    </row>
    <row r="126" ht="15.75" customHeight="1">
      <c r="M126" s="1433"/>
      <c r="X126" s="1434"/>
      <c r="AA126" s="2"/>
      <c r="AD126" s="207"/>
      <c r="AE126" s="1287"/>
      <c r="AF126" s="207"/>
    </row>
    <row r="127" ht="15.75" customHeight="1">
      <c r="M127" s="1433"/>
      <c r="X127" s="1434"/>
      <c r="AA127" s="2"/>
      <c r="AD127" s="207"/>
      <c r="AE127" s="1287"/>
      <c r="AF127" s="207"/>
    </row>
    <row r="128" ht="15.75" customHeight="1">
      <c r="M128" s="1433"/>
      <c r="X128" s="1434"/>
      <c r="AA128" s="2"/>
      <c r="AD128" s="207"/>
      <c r="AE128" s="1287"/>
      <c r="AF128" s="207"/>
    </row>
    <row r="129" ht="15.75" customHeight="1">
      <c r="M129" s="1433"/>
      <c r="X129" s="1434"/>
      <c r="AA129" s="2"/>
      <c r="AD129" s="207"/>
      <c r="AE129" s="1287"/>
      <c r="AF129" s="207"/>
    </row>
    <row r="130" ht="15.75" customHeight="1">
      <c r="M130" s="1433"/>
      <c r="X130" s="1434"/>
      <c r="AA130" s="2"/>
      <c r="AD130" s="207"/>
      <c r="AE130" s="1287"/>
      <c r="AF130" s="207"/>
    </row>
    <row r="131" ht="15.75" customHeight="1">
      <c r="M131" s="1433"/>
      <c r="X131" s="1434"/>
      <c r="AA131" s="2"/>
      <c r="AD131" s="207"/>
      <c r="AE131" s="1287"/>
      <c r="AF131" s="207"/>
    </row>
    <row r="132" ht="15.75" customHeight="1">
      <c r="M132" s="1433"/>
      <c r="X132" s="1434"/>
      <c r="AA132" s="2"/>
      <c r="AD132" s="207"/>
      <c r="AE132" s="1287"/>
      <c r="AF132" s="207"/>
    </row>
    <row r="133" ht="15.75" customHeight="1">
      <c r="M133" s="1433"/>
      <c r="X133" s="1434"/>
      <c r="AA133" s="2"/>
      <c r="AD133" s="207"/>
      <c r="AE133" s="1287"/>
      <c r="AF133" s="207"/>
    </row>
    <row r="134" ht="15.75" customHeight="1">
      <c r="M134" s="1433"/>
      <c r="X134" s="1434"/>
      <c r="AA134" s="2"/>
      <c r="AD134" s="207"/>
      <c r="AE134" s="1287"/>
      <c r="AF134" s="207"/>
    </row>
    <row r="135" ht="15.75" customHeight="1">
      <c r="M135" s="1433"/>
      <c r="X135" s="1434"/>
      <c r="AA135" s="2"/>
      <c r="AD135" s="207"/>
      <c r="AE135" s="1287"/>
      <c r="AF135" s="207"/>
    </row>
    <row r="136" ht="15.75" customHeight="1">
      <c r="M136" s="1433"/>
      <c r="X136" s="1434"/>
      <c r="AA136" s="2"/>
      <c r="AD136" s="207"/>
      <c r="AE136" s="1287"/>
      <c r="AF136" s="207"/>
    </row>
    <row r="137" ht="15.75" customHeight="1">
      <c r="M137" s="1433"/>
      <c r="X137" s="1434"/>
      <c r="AA137" s="2"/>
      <c r="AD137" s="207"/>
      <c r="AE137" s="1287"/>
      <c r="AF137" s="207"/>
    </row>
    <row r="138" ht="15.75" customHeight="1">
      <c r="M138" s="1433"/>
      <c r="X138" s="1434"/>
      <c r="AA138" s="2"/>
      <c r="AD138" s="207"/>
      <c r="AE138" s="1287"/>
      <c r="AF138" s="207"/>
    </row>
    <row r="139" ht="15.75" customHeight="1">
      <c r="M139" s="1433"/>
      <c r="X139" s="1434"/>
      <c r="AA139" s="2"/>
      <c r="AD139" s="207"/>
      <c r="AE139" s="1287"/>
      <c r="AF139" s="207"/>
    </row>
    <row r="140" ht="15.75" customHeight="1">
      <c r="M140" s="1433"/>
      <c r="X140" s="1434"/>
      <c r="AA140" s="2"/>
      <c r="AD140" s="207"/>
      <c r="AE140" s="1287"/>
      <c r="AF140" s="207"/>
    </row>
    <row r="141" ht="15.75" customHeight="1">
      <c r="M141" s="1433"/>
      <c r="X141" s="1434"/>
      <c r="AA141" s="2"/>
      <c r="AD141" s="207"/>
      <c r="AE141" s="1287"/>
      <c r="AF141" s="207"/>
    </row>
    <row r="142" ht="15.75" customHeight="1">
      <c r="M142" s="1433"/>
      <c r="X142" s="1434"/>
      <c r="AA142" s="2"/>
      <c r="AD142" s="207"/>
      <c r="AE142" s="1287"/>
      <c r="AF142" s="207"/>
    </row>
    <row r="143" ht="15.75" customHeight="1">
      <c r="M143" s="1433"/>
      <c r="X143" s="1434"/>
      <c r="AA143" s="2"/>
      <c r="AD143" s="207"/>
      <c r="AE143" s="1287"/>
      <c r="AF143" s="207"/>
    </row>
    <row r="144" ht="15.75" customHeight="1">
      <c r="M144" s="1433"/>
      <c r="X144" s="1434"/>
      <c r="AA144" s="2"/>
      <c r="AD144" s="207"/>
      <c r="AE144" s="1287"/>
      <c r="AF144" s="207"/>
    </row>
    <row r="145" ht="15.75" customHeight="1">
      <c r="M145" s="1433"/>
      <c r="X145" s="1434"/>
      <c r="AA145" s="2"/>
      <c r="AD145" s="207"/>
      <c r="AE145" s="1287"/>
      <c r="AF145" s="207"/>
    </row>
    <row r="146" ht="15.75" customHeight="1">
      <c r="M146" s="1433"/>
      <c r="X146" s="1434"/>
      <c r="AA146" s="2"/>
      <c r="AD146" s="207"/>
      <c r="AE146" s="1287"/>
      <c r="AF146" s="207"/>
    </row>
    <row r="147" ht="15.75" customHeight="1">
      <c r="M147" s="1433"/>
      <c r="X147" s="1434"/>
      <c r="AA147" s="2"/>
      <c r="AD147" s="207"/>
      <c r="AE147" s="1287"/>
      <c r="AF147" s="207"/>
    </row>
    <row r="148" ht="15.75" customHeight="1">
      <c r="M148" s="1433"/>
      <c r="X148" s="1434"/>
      <c r="AA148" s="2"/>
      <c r="AD148" s="207"/>
      <c r="AE148" s="1287"/>
      <c r="AF148" s="207"/>
    </row>
    <row r="149" ht="15.75" customHeight="1">
      <c r="M149" s="1433"/>
      <c r="X149" s="1434"/>
      <c r="AA149" s="2"/>
      <c r="AD149" s="207"/>
      <c r="AE149" s="1287"/>
      <c r="AF149" s="207"/>
    </row>
    <row r="150" ht="15.75" customHeight="1">
      <c r="M150" s="1433"/>
      <c r="X150" s="1434"/>
      <c r="AA150" s="2"/>
      <c r="AD150" s="207"/>
      <c r="AE150" s="1287"/>
      <c r="AF150" s="207"/>
    </row>
    <row r="151" ht="15.75" customHeight="1">
      <c r="M151" s="1433"/>
      <c r="X151" s="1434"/>
      <c r="AA151" s="2"/>
      <c r="AD151" s="207"/>
      <c r="AE151" s="1287"/>
      <c r="AF151" s="207"/>
    </row>
    <row r="152" ht="15.75" customHeight="1">
      <c r="M152" s="1433"/>
      <c r="X152" s="1434"/>
      <c r="AA152" s="2"/>
      <c r="AD152" s="207"/>
      <c r="AE152" s="1287"/>
      <c r="AF152" s="207"/>
    </row>
    <row r="153" ht="15.75" customHeight="1">
      <c r="M153" s="1433"/>
      <c r="X153" s="1434"/>
      <c r="AA153" s="2"/>
      <c r="AD153" s="207"/>
      <c r="AE153" s="1287"/>
      <c r="AF153" s="207"/>
    </row>
    <row r="154" ht="15.75" customHeight="1">
      <c r="M154" s="1433"/>
      <c r="X154" s="1434"/>
      <c r="AA154" s="2"/>
      <c r="AD154" s="207"/>
      <c r="AE154" s="1287"/>
      <c r="AF154" s="207"/>
    </row>
    <row r="155" ht="15.75" customHeight="1">
      <c r="M155" s="1433"/>
      <c r="X155" s="1434"/>
      <c r="AA155" s="2"/>
      <c r="AD155" s="207"/>
      <c r="AE155" s="1287"/>
      <c r="AF155" s="207"/>
    </row>
    <row r="156" ht="15.75" customHeight="1">
      <c r="M156" s="1433"/>
      <c r="X156" s="1434"/>
      <c r="AA156" s="2"/>
      <c r="AD156" s="207"/>
      <c r="AE156" s="1287"/>
      <c r="AF156" s="207"/>
    </row>
    <row r="157" ht="15.75" customHeight="1">
      <c r="M157" s="1433"/>
      <c r="X157" s="1434"/>
      <c r="AA157" s="2"/>
      <c r="AD157" s="207"/>
      <c r="AE157" s="1287"/>
      <c r="AF157" s="207"/>
    </row>
    <row r="158" ht="15.75" customHeight="1">
      <c r="M158" s="1433"/>
      <c r="X158" s="1434"/>
      <c r="AA158" s="2"/>
      <c r="AD158" s="207"/>
      <c r="AE158" s="1287"/>
      <c r="AF158" s="207"/>
    </row>
    <row r="159" ht="15.75" customHeight="1">
      <c r="M159" s="1433"/>
      <c r="X159" s="1434"/>
      <c r="AA159" s="2"/>
      <c r="AD159" s="207"/>
      <c r="AE159" s="1287"/>
      <c r="AF159" s="207"/>
    </row>
    <row r="160" ht="15.75" customHeight="1">
      <c r="M160" s="1433"/>
      <c r="X160" s="1434"/>
      <c r="AA160" s="2"/>
      <c r="AD160" s="207"/>
      <c r="AE160" s="1287"/>
      <c r="AF160" s="207"/>
    </row>
    <row r="161" ht="15.75" customHeight="1">
      <c r="M161" s="1433"/>
      <c r="X161" s="1434"/>
      <c r="AA161" s="2"/>
      <c r="AD161" s="207"/>
      <c r="AE161" s="1287"/>
      <c r="AF161" s="207"/>
    </row>
    <row r="162" ht="15.75" customHeight="1">
      <c r="M162" s="1433"/>
      <c r="X162" s="1434"/>
      <c r="AA162" s="2"/>
      <c r="AD162" s="207"/>
      <c r="AE162" s="1287"/>
      <c r="AF162" s="207"/>
    </row>
    <row r="163" ht="15.75" customHeight="1">
      <c r="M163" s="1433"/>
      <c r="X163" s="1434"/>
      <c r="AA163" s="2"/>
      <c r="AD163" s="207"/>
      <c r="AE163" s="1287"/>
      <c r="AF163" s="207"/>
    </row>
    <row r="164" ht="15.75" customHeight="1">
      <c r="M164" s="1433"/>
      <c r="X164" s="1434"/>
      <c r="AA164" s="2"/>
      <c r="AD164" s="207"/>
      <c r="AE164" s="1287"/>
      <c r="AF164" s="207"/>
    </row>
    <row r="165" ht="15.75" customHeight="1">
      <c r="M165" s="1433"/>
      <c r="X165" s="1434"/>
      <c r="AA165" s="2"/>
      <c r="AD165" s="207"/>
      <c r="AE165" s="1287"/>
      <c r="AF165" s="207"/>
    </row>
    <row r="166" ht="15.75" customHeight="1">
      <c r="M166" s="1433"/>
      <c r="X166" s="1434"/>
      <c r="AA166" s="2"/>
      <c r="AD166" s="207"/>
      <c r="AE166" s="1287"/>
      <c r="AF166" s="207"/>
    </row>
    <row r="167" ht="15.75" customHeight="1">
      <c r="M167" s="1433"/>
      <c r="X167" s="1434"/>
      <c r="AA167" s="2"/>
      <c r="AD167" s="207"/>
      <c r="AE167" s="1287"/>
      <c r="AF167" s="207"/>
    </row>
    <row r="168" ht="15.75" customHeight="1">
      <c r="M168" s="1433"/>
      <c r="X168" s="1434"/>
      <c r="AA168" s="2"/>
      <c r="AD168" s="207"/>
      <c r="AE168" s="1287"/>
      <c r="AF168" s="207"/>
    </row>
    <row r="169" ht="15.75" customHeight="1">
      <c r="M169" s="1433"/>
      <c r="X169" s="1434"/>
      <c r="AA169" s="2"/>
      <c r="AD169" s="207"/>
      <c r="AE169" s="1287"/>
      <c r="AF169" s="207"/>
    </row>
    <row r="170" ht="15.75" customHeight="1">
      <c r="M170" s="1433"/>
      <c r="X170" s="1434"/>
      <c r="AA170" s="2"/>
      <c r="AD170" s="207"/>
      <c r="AE170" s="1287"/>
      <c r="AF170" s="207"/>
    </row>
    <row r="171" ht="15.75" customHeight="1">
      <c r="M171" s="1433"/>
      <c r="X171" s="1434"/>
      <c r="AA171" s="2"/>
      <c r="AD171" s="207"/>
      <c r="AE171" s="1287"/>
      <c r="AF171" s="207"/>
    </row>
    <row r="172" ht="15.75" customHeight="1">
      <c r="M172" s="1433"/>
      <c r="X172" s="1434"/>
      <c r="AA172" s="2"/>
      <c r="AD172" s="207"/>
      <c r="AE172" s="1287"/>
      <c r="AF172" s="207"/>
    </row>
    <row r="173" ht="15.75" customHeight="1">
      <c r="M173" s="1433"/>
      <c r="X173" s="1434"/>
      <c r="AA173" s="2"/>
      <c r="AD173" s="207"/>
      <c r="AE173" s="1287"/>
      <c r="AF173" s="207"/>
    </row>
    <row r="174" ht="15.75" customHeight="1">
      <c r="M174" s="1433"/>
      <c r="X174" s="1434"/>
      <c r="AA174" s="2"/>
      <c r="AD174" s="207"/>
      <c r="AE174" s="1287"/>
      <c r="AF174" s="207"/>
    </row>
    <row r="175" ht="15.75" customHeight="1">
      <c r="M175" s="1433"/>
      <c r="X175" s="1434"/>
      <c r="AA175" s="2"/>
      <c r="AD175" s="207"/>
      <c r="AE175" s="1287"/>
      <c r="AF175" s="207"/>
    </row>
    <row r="176" ht="15.75" customHeight="1">
      <c r="M176" s="1433"/>
      <c r="X176" s="1434"/>
      <c r="AA176" s="2"/>
      <c r="AD176" s="207"/>
      <c r="AE176" s="1287"/>
      <c r="AF176" s="207"/>
    </row>
    <row r="177" ht="15.75" customHeight="1">
      <c r="M177" s="1433"/>
      <c r="X177" s="1434"/>
      <c r="AA177" s="2"/>
      <c r="AD177" s="207"/>
      <c r="AE177" s="1287"/>
      <c r="AF177" s="207"/>
    </row>
    <row r="178" ht="15.75" customHeight="1">
      <c r="M178" s="1433"/>
      <c r="X178" s="1434"/>
      <c r="AA178" s="2"/>
      <c r="AD178" s="207"/>
      <c r="AE178" s="1287"/>
      <c r="AF178" s="207"/>
    </row>
    <row r="179" ht="15.75" customHeight="1">
      <c r="M179" s="1433"/>
      <c r="X179" s="1434"/>
      <c r="AA179" s="2"/>
      <c r="AD179" s="207"/>
      <c r="AE179" s="1287"/>
      <c r="AF179" s="207"/>
    </row>
    <row r="180" ht="15.75" customHeight="1">
      <c r="M180" s="1433"/>
      <c r="X180" s="1434"/>
      <c r="AA180" s="2"/>
      <c r="AD180" s="207"/>
      <c r="AE180" s="1287"/>
      <c r="AF180" s="207"/>
    </row>
    <row r="181" ht="15.75" customHeight="1">
      <c r="M181" s="1433"/>
      <c r="X181" s="1434"/>
      <c r="AA181" s="2"/>
      <c r="AD181" s="207"/>
      <c r="AE181" s="1287"/>
      <c r="AF181" s="207"/>
    </row>
    <row r="182" ht="15.75" customHeight="1">
      <c r="M182" s="1433"/>
      <c r="X182" s="1434"/>
      <c r="AA182" s="2"/>
      <c r="AD182" s="207"/>
      <c r="AE182" s="1287"/>
      <c r="AF182" s="207"/>
    </row>
    <row r="183" ht="15.75" customHeight="1">
      <c r="M183" s="1433"/>
      <c r="X183" s="1434"/>
      <c r="AA183" s="2"/>
      <c r="AD183" s="207"/>
      <c r="AE183" s="1287"/>
      <c r="AF183" s="207"/>
    </row>
    <row r="184" ht="15.75" customHeight="1">
      <c r="M184" s="1433"/>
      <c r="X184" s="1434"/>
      <c r="AA184" s="2"/>
      <c r="AD184" s="207"/>
      <c r="AE184" s="1287"/>
      <c r="AF184" s="207"/>
    </row>
    <row r="185" ht="15.75" customHeight="1">
      <c r="M185" s="1433"/>
      <c r="X185" s="1434"/>
      <c r="AA185" s="2"/>
      <c r="AD185" s="207"/>
      <c r="AE185" s="1287"/>
      <c r="AF185" s="207"/>
    </row>
    <row r="186" ht="15.75" customHeight="1">
      <c r="M186" s="1433"/>
      <c r="X186" s="1434"/>
      <c r="AA186" s="2"/>
      <c r="AD186" s="207"/>
      <c r="AE186" s="1287"/>
      <c r="AF186" s="207"/>
    </row>
    <row r="187" ht="15.75" customHeight="1">
      <c r="M187" s="1433"/>
      <c r="X187" s="1434"/>
      <c r="AA187" s="2"/>
      <c r="AD187" s="207"/>
      <c r="AE187" s="1287"/>
      <c r="AF187" s="207"/>
    </row>
    <row r="188" ht="15.75" customHeight="1">
      <c r="M188" s="1433"/>
      <c r="X188" s="1434"/>
      <c r="AA188" s="2"/>
      <c r="AD188" s="207"/>
      <c r="AE188" s="1287"/>
      <c r="AF188" s="207"/>
    </row>
    <row r="189" ht="15.75" customHeight="1">
      <c r="M189" s="1433"/>
      <c r="X189" s="1434"/>
      <c r="AA189" s="2"/>
      <c r="AD189" s="207"/>
      <c r="AE189" s="1287"/>
      <c r="AF189" s="207"/>
    </row>
    <row r="190" ht="15.75" customHeight="1">
      <c r="M190" s="1433"/>
      <c r="X190" s="1434"/>
      <c r="AA190" s="2"/>
      <c r="AD190" s="207"/>
      <c r="AE190" s="1287"/>
      <c r="AF190" s="207"/>
    </row>
    <row r="191" ht="15.75" customHeight="1">
      <c r="M191" s="1433"/>
      <c r="X191" s="1434"/>
      <c r="AA191" s="2"/>
      <c r="AD191" s="207"/>
      <c r="AE191" s="1287"/>
      <c r="AF191" s="207"/>
    </row>
    <row r="192" ht="15.75" customHeight="1">
      <c r="M192" s="1433"/>
      <c r="X192" s="1434"/>
      <c r="AA192" s="2"/>
      <c r="AD192" s="207"/>
      <c r="AE192" s="1287"/>
      <c r="AF192" s="207"/>
    </row>
    <row r="193" ht="15.75" customHeight="1">
      <c r="M193" s="1433"/>
      <c r="X193" s="1434"/>
      <c r="AA193" s="2"/>
      <c r="AD193" s="207"/>
      <c r="AE193" s="1287"/>
      <c r="AF193" s="207"/>
    </row>
    <row r="194" ht="15.75" customHeight="1">
      <c r="M194" s="1433"/>
      <c r="X194" s="1434"/>
      <c r="AA194" s="2"/>
      <c r="AD194" s="207"/>
      <c r="AE194" s="1287"/>
      <c r="AF194" s="207"/>
    </row>
    <row r="195" ht="15.75" customHeight="1">
      <c r="M195" s="1433"/>
      <c r="X195" s="1434"/>
      <c r="AA195" s="2"/>
      <c r="AD195" s="207"/>
      <c r="AE195" s="1287"/>
      <c r="AF195" s="207"/>
    </row>
    <row r="196" ht="15.75" customHeight="1">
      <c r="M196" s="1433"/>
      <c r="X196" s="1434"/>
      <c r="AA196" s="2"/>
      <c r="AD196" s="207"/>
      <c r="AE196" s="1287"/>
      <c r="AF196" s="207"/>
    </row>
    <row r="197" ht="15.75" customHeight="1">
      <c r="M197" s="1433"/>
      <c r="X197" s="1434"/>
      <c r="AA197" s="2"/>
      <c r="AD197" s="207"/>
      <c r="AE197" s="1287"/>
      <c r="AF197" s="207"/>
    </row>
    <row r="198" ht="15.75" customHeight="1">
      <c r="M198" s="1433"/>
      <c r="X198" s="1434"/>
      <c r="AA198" s="2"/>
      <c r="AD198" s="207"/>
      <c r="AE198" s="1287"/>
      <c r="AF198" s="207"/>
    </row>
    <row r="199" ht="15.75" customHeight="1">
      <c r="M199" s="1433"/>
      <c r="X199" s="1434"/>
      <c r="AA199" s="2"/>
      <c r="AD199" s="207"/>
      <c r="AE199" s="1287"/>
      <c r="AF199" s="207"/>
    </row>
    <row r="200" ht="15.75" customHeight="1">
      <c r="M200" s="1433"/>
      <c r="X200" s="1434"/>
      <c r="AA200" s="2"/>
      <c r="AD200" s="207"/>
      <c r="AE200" s="1287"/>
      <c r="AF200" s="207"/>
    </row>
    <row r="201" ht="15.75" customHeight="1">
      <c r="M201" s="1433"/>
      <c r="X201" s="1434"/>
      <c r="AA201" s="2"/>
      <c r="AD201" s="207"/>
      <c r="AE201" s="1287"/>
      <c r="AF201" s="207"/>
    </row>
    <row r="202" ht="15.75" customHeight="1">
      <c r="M202" s="1433"/>
      <c r="X202" s="1434"/>
      <c r="AA202" s="2"/>
      <c r="AD202" s="207"/>
      <c r="AE202" s="1287"/>
      <c r="AF202" s="207"/>
    </row>
    <row r="203" ht="15.75" customHeight="1">
      <c r="M203" s="1433"/>
      <c r="X203" s="1434"/>
      <c r="AA203" s="2"/>
      <c r="AD203" s="207"/>
      <c r="AE203" s="1287"/>
      <c r="AF203" s="207"/>
    </row>
    <row r="204" ht="15.75" customHeight="1">
      <c r="M204" s="1433"/>
      <c r="X204" s="1434"/>
      <c r="AA204" s="2"/>
      <c r="AD204" s="207"/>
      <c r="AE204" s="1287"/>
      <c r="AF204" s="207"/>
    </row>
    <row r="205" ht="15.75" customHeight="1">
      <c r="M205" s="1433"/>
      <c r="X205" s="1434"/>
      <c r="AA205" s="2"/>
      <c r="AD205" s="207"/>
      <c r="AE205" s="1287"/>
      <c r="AF205" s="207"/>
    </row>
    <row r="206" ht="15.75" customHeight="1">
      <c r="M206" s="1433"/>
      <c r="X206" s="1434"/>
      <c r="AA206" s="2"/>
      <c r="AD206" s="207"/>
      <c r="AE206" s="1287"/>
      <c r="AF206" s="207"/>
    </row>
    <row r="207" ht="15.75" customHeight="1">
      <c r="M207" s="1433"/>
      <c r="X207" s="1434"/>
      <c r="AA207" s="2"/>
      <c r="AD207" s="207"/>
      <c r="AE207" s="1287"/>
      <c r="AF207" s="207"/>
    </row>
    <row r="208" ht="15.75" customHeight="1">
      <c r="M208" s="1433"/>
      <c r="X208" s="1434"/>
      <c r="AA208" s="2"/>
      <c r="AD208" s="207"/>
      <c r="AE208" s="1287"/>
      <c r="AF208" s="207"/>
    </row>
    <row r="209" ht="15.75" customHeight="1">
      <c r="M209" s="1433"/>
      <c r="X209" s="1434"/>
      <c r="AA209" s="2"/>
      <c r="AD209" s="207"/>
      <c r="AE209" s="1287"/>
      <c r="AF209" s="207"/>
    </row>
    <row r="210" ht="15.75" customHeight="1">
      <c r="M210" s="1433"/>
      <c r="X210" s="1434"/>
      <c r="AA210" s="2"/>
      <c r="AD210" s="207"/>
      <c r="AE210" s="1287"/>
      <c r="AF210" s="207"/>
    </row>
    <row r="211" ht="15.75" customHeight="1">
      <c r="M211" s="1433"/>
      <c r="X211" s="1434"/>
      <c r="AA211" s="2"/>
      <c r="AD211" s="207"/>
      <c r="AE211" s="1287"/>
      <c r="AF211" s="207"/>
    </row>
    <row r="212" ht="15.75" customHeight="1">
      <c r="M212" s="1433"/>
      <c r="X212" s="1434"/>
      <c r="AA212" s="2"/>
      <c r="AD212" s="207"/>
      <c r="AE212" s="1287"/>
      <c r="AF212" s="207"/>
    </row>
    <row r="213" ht="15.75" customHeight="1">
      <c r="M213" s="1433"/>
      <c r="X213" s="1434"/>
      <c r="AA213" s="2"/>
      <c r="AD213" s="207"/>
      <c r="AE213" s="1287"/>
      <c r="AF213" s="207"/>
    </row>
    <row r="214" ht="15.75" customHeight="1">
      <c r="M214" s="1433"/>
      <c r="X214" s="1434"/>
      <c r="AA214" s="2"/>
      <c r="AD214" s="207"/>
      <c r="AE214" s="1287"/>
      <c r="AF214" s="207"/>
    </row>
    <row r="215" ht="15.75" customHeight="1">
      <c r="M215" s="1433"/>
      <c r="X215" s="1434"/>
      <c r="AA215" s="2"/>
      <c r="AD215" s="207"/>
      <c r="AE215" s="1287"/>
      <c r="AF215" s="207"/>
    </row>
    <row r="216" ht="15.75" customHeight="1">
      <c r="M216" s="1433"/>
      <c r="X216" s="1434"/>
      <c r="AA216" s="2"/>
      <c r="AD216" s="207"/>
      <c r="AE216" s="1287"/>
      <c r="AF216" s="207"/>
    </row>
    <row r="217" ht="15.75" customHeight="1">
      <c r="M217" s="1433"/>
      <c r="X217" s="1434"/>
      <c r="AA217" s="2"/>
      <c r="AD217" s="207"/>
      <c r="AE217" s="1287"/>
      <c r="AF217" s="207"/>
    </row>
    <row r="218" ht="15.75" customHeight="1">
      <c r="M218" s="1433"/>
      <c r="X218" s="1434"/>
      <c r="AA218" s="2"/>
      <c r="AD218" s="207"/>
      <c r="AE218" s="1287"/>
      <c r="AF218" s="207"/>
    </row>
    <row r="219" ht="15.75" customHeight="1">
      <c r="M219" s="1433"/>
      <c r="X219" s="1434"/>
      <c r="AA219" s="2"/>
      <c r="AD219" s="207"/>
      <c r="AE219" s="1287"/>
      <c r="AF219" s="207"/>
    </row>
    <row r="220" ht="15.75" customHeight="1">
      <c r="M220" s="1433"/>
      <c r="X220" s="1434"/>
      <c r="AA220" s="2"/>
      <c r="AD220" s="207"/>
      <c r="AE220" s="1287"/>
      <c r="AF220" s="207"/>
    </row>
    <row r="221" ht="15.75" customHeight="1">
      <c r="M221" s="1433"/>
      <c r="X221" s="1434"/>
      <c r="AA221" s="2"/>
      <c r="AD221" s="207"/>
      <c r="AE221" s="1287"/>
      <c r="AF221" s="207"/>
    </row>
    <row r="222" ht="15.75" customHeight="1">
      <c r="M222" s="1433"/>
      <c r="X222" s="1434"/>
      <c r="AA222" s="2"/>
      <c r="AD222" s="207"/>
      <c r="AE222" s="1287"/>
      <c r="AF222" s="207"/>
    </row>
    <row r="223" ht="15.75" customHeight="1">
      <c r="M223" s="1433"/>
      <c r="X223" s="1434"/>
      <c r="AA223" s="2"/>
      <c r="AD223" s="207"/>
      <c r="AE223" s="1287"/>
      <c r="AF223" s="207"/>
    </row>
    <row r="224" ht="15.75" customHeight="1">
      <c r="M224" s="1433"/>
      <c r="X224" s="1434"/>
      <c r="AA224" s="2"/>
      <c r="AD224" s="207"/>
      <c r="AE224" s="1287"/>
      <c r="AF224" s="207"/>
    </row>
    <row r="225" ht="15.75" customHeight="1">
      <c r="M225" s="1433"/>
      <c r="X225" s="1434"/>
      <c r="AA225" s="2"/>
      <c r="AD225" s="207"/>
      <c r="AE225" s="1287"/>
      <c r="AF225" s="207"/>
    </row>
    <row r="226" ht="15.75" customHeight="1">
      <c r="M226" s="1433"/>
      <c r="X226" s="1434"/>
      <c r="AA226" s="2"/>
      <c r="AD226" s="207"/>
      <c r="AE226" s="1287"/>
      <c r="AF226" s="207"/>
    </row>
    <row r="227" ht="15.75" customHeight="1">
      <c r="M227" s="1433"/>
      <c r="X227" s="1434"/>
      <c r="AA227" s="2"/>
      <c r="AD227" s="207"/>
      <c r="AE227" s="1287"/>
      <c r="AF227" s="207"/>
    </row>
    <row r="228" ht="15.75" customHeight="1">
      <c r="M228" s="1433"/>
      <c r="X228" s="1434"/>
      <c r="AA228" s="2"/>
      <c r="AD228" s="207"/>
      <c r="AE228" s="1287"/>
      <c r="AF228" s="207"/>
    </row>
    <row r="229" ht="15.75" customHeight="1">
      <c r="M229" s="1433"/>
      <c r="X229" s="1434"/>
      <c r="AA229" s="2"/>
      <c r="AD229" s="207"/>
      <c r="AE229" s="1287"/>
      <c r="AF229" s="207"/>
    </row>
    <row r="230" ht="15.75" customHeight="1">
      <c r="M230" s="1433"/>
      <c r="X230" s="1434"/>
      <c r="AA230" s="2"/>
      <c r="AD230" s="207"/>
      <c r="AE230" s="1287"/>
      <c r="AF230" s="207"/>
    </row>
    <row r="231" ht="15.75" customHeight="1">
      <c r="M231" s="1433"/>
      <c r="X231" s="1434"/>
      <c r="AA231" s="2"/>
      <c r="AD231" s="207"/>
      <c r="AE231" s="1287"/>
      <c r="AF231" s="207"/>
    </row>
    <row r="232" ht="15.75" customHeight="1">
      <c r="M232" s="1433"/>
      <c r="X232" s="1434"/>
      <c r="AA232" s="2"/>
      <c r="AD232" s="207"/>
      <c r="AE232" s="1287"/>
      <c r="AF232" s="207"/>
    </row>
    <row r="233" ht="15.75" customHeight="1">
      <c r="M233" s="1433"/>
      <c r="X233" s="1434"/>
      <c r="AA233" s="2"/>
      <c r="AD233" s="207"/>
      <c r="AE233" s="1287"/>
      <c r="AF233" s="207"/>
    </row>
    <row r="234" ht="15.75" customHeight="1">
      <c r="M234" s="1433"/>
      <c r="X234" s="1434"/>
      <c r="AA234" s="2"/>
      <c r="AD234" s="207"/>
      <c r="AE234" s="1287"/>
      <c r="AF234" s="207"/>
    </row>
    <row r="235" ht="15.75" customHeight="1">
      <c r="M235" s="1433"/>
      <c r="X235" s="1434"/>
      <c r="AA235" s="2"/>
      <c r="AD235" s="207"/>
      <c r="AE235" s="1287"/>
      <c r="AF235" s="207"/>
    </row>
    <row r="236" ht="15.75" customHeight="1">
      <c r="M236" s="1433"/>
      <c r="X236" s="1434"/>
      <c r="AA236" s="2"/>
      <c r="AD236" s="207"/>
      <c r="AE236" s="1287"/>
      <c r="AF236" s="207"/>
    </row>
    <row r="237" ht="15.75" customHeight="1">
      <c r="M237" s="1433"/>
      <c r="X237" s="1434"/>
      <c r="AA237" s="2"/>
      <c r="AD237" s="207"/>
      <c r="AE237" s="1287"/>
      <c r="AF237" s="207"/>
    </row>
    <row r="238" ht="15.75" customHeight="1">
      <c r="M238" s="1433"/>
      <c r="X238" s="1434"/>
      <c r="AA238" s="2"/>
      <c r="AD238" s="207"/>
      <c r="AE238" s="1287"/>
      <c r="AF238" s="207"/>
    </row>
    <row r="239" ht="15.75" customHeight="1">
      <c r="M239" s="1433"/>
      <c r="X239" s="1434"/>
      <c r="AA239" s="2"/>
      <c r="AD239" s="207"/>
      <c r="AE239" s="1287"/>
      <c r="AF239" s="207"/>
    </row>
    <row r="240" ht="15.75" customHeight="1">
      <c r="M240" s="1433"/>
      <c r="X240" s="1434"/>
      <c r="AA240" s="2"/>
      <c r="AD240" s="207"/>
      <c r="AE240" s="1287"/>
      <c r="AF240" s="207"/>
    </row>
    <row r="241" ht="15.75" customHeight="1">
      <c r="M241" s="1433"/>
      <c r="X241" s="1434"/>
      <c r="AA241" s="2"/>
      <c r="AD241" s="207"/>
      <c r="AE241" s="1287"/>
      <c r="AF241" s="207"/>
    </row>
    <row r="242" ht="15.75" customHeight="1">
      <c r="M242" s="1433"/>
      <c r="X242" s="1434"/>
      <c r="AA242" s="2"/>
      <c r="AD242" s="207"/>
      <c r="AE242" s="1287"/>
      <c r="AF242" s="207"/>
    </row>
    <row r="243" ht="15.75" customHeight="1">
      <c r="M243" s="1433"/>
      <c r="X243" s="1434"/>
      <c r="AA243" s="2"/>
      <c r="AD243" s="207"/>
      <c r="AE243" s="1287"/>
      <c r="AF243" s="207"/>
    </row>
    <row r="244" ht="15.75" customHeight="1">
      <c r="M244" s="1433"/>
      <c r="X244" s="1434"/>
      <c r="AA244" s="2"/>
      <c r="AD244" s="207"/>
      <c r="AE244" s="1287"/>
      <c r="AF244" s="207"/>
    </row>
    <row r="245" ht="15.75" customHeight="1">
      <c r="M245" s="1433"/>
      <c r="X245" s="1434"/>
      <c r="AA245" s="2"/>
      <c r="AD245" s="207"/>
      <c r="AE245" s="1287"/>
      <c r="AF245" s="207"/>
    </row>
    <row r="246" ht="15.75" customHeight="1">
      <c r="M246" s="1433"/>
      <c r="X246" s="1434"/>
      <c r="AA246" s="2"/>
      <c r="AD246" s="207"/>
      <c r="AE246" s="1287"/>
      <c r="AF246" s="207"/>
    </row>
    <row r="247" ht="15.75" customHeight="1">
      <c r="M247" s="1433"/>
      <c r="X247" s="1434"/>
      <c r="AA247" s="2"/>
      <c r="AD247" s="207"/>
      <c r="AE247" s="1287"/>
      <c r="AF247" s="207"/>
    </row>
    <row r="248" ht="15.75" customHeight="1">
      <c r="M248" s="1433"/>
      <c r="X248" s="1434"/>
      <c r="AA248" s="2"/>
      <c r="AD248" s="207"/>
      <c r="AE248" s="1287"/>
      <c r="AF248" s="207"/>
    </row>
    <row r="249" ht="15.75" customHeight="1">
      <c r="M249" s="1433"/>
      <c r="X249" s="1434"/>
      <c r="AA249" s="2"/>
      <c r="AD249" s="207"/>
      <c r="AE249" s="1287"/>
      <c r="AF249" s="207"/>
    </row>
    <row r="250" ht="15.75" customHeight="1">
      <c r="M250" s="1433"/>
      <c r="X250" s="1434"/>
      <c r="AA250" s="2"/>
      <c r="AD250" s="207"/>
      <c r="AE250" s="1287"/>
      <c r="AF250" s="207"/>
    </row>
    <row r="251" ht="15.75" customHeight="1">
      <c r="M251" s="1433"/>
      <c r="X251" s="1434"/>
      <c r="AA251" s="2"/>
      <c r="AD251" s="207"/>
      <c r="AE251" s="1287"/>
      <c r="AF251" s="207"/>
    </row>
    <row r="252" ht="15.75" customHeight="1">
      <c r="M252" s="1433"/>
      <c r="X252" s="1434"/>
      <c r="AA252" s="2"/>
      <c r="AD252" s="207"/>
      <c r="AE252" s="1287"/>
      <c r="AF252" s="207"/>
    </row>
    <row r="253" ht="15.75" customHeight="1">
      <c r="M253" s="1433"/>
      <c r="X253" s="1434"/>
      <c r="AA253" s="2"/>
      <c r="AD253" s="207"/>
      <c r="AE253" s="1287"/>
      <c r="AF253" s="207"/>
    </row>
    <row r="254" ht="15.75" customHeight="1">
      <c r="M254" s="1433"/>
      <c r="X254" s="1434"/>
      <c r="AA254" s="2"/>
      <c r="AD254" s="207"/>
      <c r="AE254" s="1287"/>
      <c r="AF254" s="207"/>
    </row>
    <row r="255" ht="15.75" customHeight="1">
      <c r="M255" s="1433"/>
      <c r="X255" s="1434"/>
      <c r="AA255" s="2"/>
      <c r="AD255" s="207"/>
      <c r="AE255" s="1287"/>
      <c r="AF255" s="207"/>
    </row>
    <row r="256" ht="15.75" customHeight="1">
      <c r="M256" s="1433"/>
      <c r="X256" s="1434"/>
      <c r="AA256" s="2"/>
      <c r="AD256" s="207"/>
      <c r="AE256" s="1287"/>
      <c r="AF256" s="207"/>
    </row>
    <row r="257" ht="15.75" customHeight="1">
      <c r="M257" s="1433"/>
      <c r="X257" s="1434"/>
      <c r="AA257" s="2"/>
      <c r="AD257" s="207"/>
      <c r="AE257" s="1287"/>
      <c r="AF257" s="207"/>
    </row>
    <row r="258" ht="15.75" customHeight="1">
      <c r="M258" s="1433"/>
      <c r="X258" s="1434"/>
      <c r="AA258" s="2"/>
      <c r="AD258" s="207"/>
      <c r="AE258" s="1287"/>
      <c r="AF258" s="207"/>
    </row>
    <row r="259" ht="15.75" customHeight="1">
      <c r="M259" s="1433"/>
      <c r="X259" s="1434"/>
      <c r="AA259" s="2"/>
      <c r="AD259" s="207"/>
      <c r="AE259" s="1287"/>
      <c r="AF259" s="207"/>
    </row>
    <row r="260" ht="15.75" customHeight="1">
      <c r="M260" s="1433"/>
      <c r="X260" s="1434"/>
      <c r="AA260" s="2"/>
      <c r="AD260" s="207"/>
      <c r="AE260" s="1287"/>
      <c r="AF260" s="207"/>
    </row>
    <row r="261" ht="15.75" customHeight="1">
      <c r="M261" s="1433"/>
      <c r="X261" s="1434"/>
      <c r="AA261" s="2"/>
      <c r="AD261" s="207"/>
      <c r="AE261" s="1287"/>
      <c r="AF261" s="207"/>
    </row>
    <row r="262" ht="15.75" customHeight="1">
      <c r="M262" s="1433"/>
      <c r="X262" s="1434"/>
      <c r="AA262" s="2"/>
      <c r="AD262" s="207"/>
      <c r="AE262" s="1287"/>
      <c r="AF262" s="207"/>
    </row>
    <row r="263" ht="15.75" customHeight="1">
      <c r="M263" s="1433"/>
      <c r="X263" s="1434"/>
      <c r="AA263" s="2"/>
      <c r="AD263" s="207"/>
      <c r="AE263" s="1287"/>
      <c r="AF263" s="207"/>
    </row>
    <row r="264" ht="15.75" customHeight="1">
      <c r="M264" s="1433"/>
      <c r="X264" s="1434"/>
      <c r="AA264" s="2"/>
      <c r="AD264" s="207"/>
      <c r="AE264" s="1287"/>
      <c r="AF264" s="207"/>
    </row>
    <row r="265" ht="15.75" customHeight="1">
      <c r="M265" s="1433"/>
      <c r="X265" s="1434"/>
      <c r="AA265" s="2"/>
      <c r="AD265" s="207"/>
      <c r="AE265" s="1287"/>
      <c r="AF265" s="207"/>
    </row>
    <row r="266" ht="15.75" customHeight="1">
      <c r="M266" s="1433"/>
      <c r="X266" s="1434"/>
      <c r="AA266" s="2"/>
      <c r="AD266" s="207"/>
      <c r="AE266" s="1287"/>
      <c r="AF266" s="207"/>
    </row>
    <row r="267" ht="15.75" customHeight="1">
      <c r="M267" s="1433"/>
      <c r="X267" s="1434"/>
      <c r="AA267" s="2"/>
      <c r="AD267" s="207"/>
      <c r="AE267" s="1287"/>
      <c r="AF267" s="207"/>
    </row>
    <row r="268" ht="15.75" customHeight="1">
      <c r="M268" s="1433"/>
      <c r="X268" s="1434"/>
      <c r="AA268" s="2"/>
      <c r="AD268" s="207"/>
      <c r="AE268" s="1287"/>
      <c r="AF268" s="207"/>
    </row>
    <row r="269" ht="15.75" customHeight="1">
      <c r="M269" s="1433"/>
      <c r="X269" s="1434"/>
      <c r="AA269" s="2"/>
      <c r="AD269" s="207"/>
      <c r="AE269" s="1287"/>
      <c r="AF269" s="207"/>
    </row>
    <row r="270" ht="15.75" customHeight="1">
      <c r="M270" s="1433"/>
      <c r="X270" s="1434"/>
      <c r="AA270" s="2"/>
      <c r="AD270" s="207"/>
      <c r="AE270" s="1287"/>
      <c r="AF270" s="207"/>
    </row>
    <row r="271" ht="15.75" customHeight="1">
      <c r="M271" s="1433"/>
      <c r="X271" s="1434"/>
      <c r="AA271" s="2"/>
      <c r="AD271" s="207"/>
      <c r="AE271" s="1287"/>
      <c r="AF271" s="207"/>
    </row>
    <row r="272" ht="15.75" customHeight="1">
      <c r="M272" s="1433"/>
      <c r="X272" s="1434"/>
      <c r="AA272" s="2"/>
      <c r="AD272" s="207"/>
      <c r="AE272" s="1287"/>
      <c r="AF272" s="207"/>
    </row>
    <row r="273" ht="15.75" customHeight="1">
      <c r="M273" s="1433"/>
      <c r="X273" s="1434"/>
      <c r="AA273" s="2"/>
      <c r="AD273" s="207"/>
      <c r="AE273" s="1287"/>
      <c r="AF273" s="207"/>
    </row>
    <row r="274" ht="15.75" customHeight="1">
      <c r="M274" s="1433"/>
      <c r="X274" s="1434"/>
      <c r="AA274" s="2"/>
      <c r="AD274" s="207"/>
      <c r="AE274" s="1287"/>
      <c r="AF274" s="207"/>
    </row>
    <row r="275" ht="15.75" customHeight="1">
      <c r="M275" s="1433"/>
      <c r="X275" s="1434"/>
      <c r="AA275" s="2"/>
      <c r="AD275" s="207"/>
      <c r="AE275" s="1287"/>
      <c r="AF275" s="207"/>
    </row>
    <row r="276" ht="15.75" customHeight="1">
      <c r="M276" s="1433"/>
      <c r="X276" s="1434"/>
      <c r="AA276" s="2"/>
      <c r="AD276" s="207"/>
      <c r="AE276" s="1287"/>
      <c r="AF276" s="207"/>
    </row>
    <row r="277" ht="15.75" customHeight="1">
      <c r="M277" s="1433"/>
      <c r="X277" s="1434"/>
      <c r="AA277" s="2"/>
      <c r="AD277" s="207"/>
      <c r="AE277" s="1287"/>
      <c r="AF277" s="207"/>
    </row>
    <row r="278" ht="15.75" customHeight="1">
      <c r="M278" s="1433"/>
      <c r="X278" s="1434"/>
      <c r="AA278" s="2"/>
      <c r="AD278" s="207"/>
      <c r="AE278" s="1287"/>
      <c r="AF278" s="207"/>
    </row>
    <row r="279" ht="15.75" customHeight="1">
      <c r="M279" s="1433"/>
      <c r="X279" s="1434"/>
      <c r="AA279" s="2"/>
      <c r="AD279" s="207"/>
      <c r="AE279" s="1287"/>
      <c r="AF279" s="207"/>
    </row>
    <row r="280" ht="15.75" customHeight="1">
      <c r="M280" s="1433"/>
      <c r="X280" s="1434"/>
      <c r="AA280" s="2"/>
      <c r="AD280" s="207"/>
      <c r="AE280" s="1287"/>
      <c r="AF280" s="207"/>
    </row>
    <row r="281" ht="15.75" customHeight="1">
      <c r="M281" s="1433"/>
      <c r="X281" s="1434"/>
      <c r="AA281" s="2"/>
      <c r="AD281" s="207"/>
      <c r="AE281" s="1287"/>
      <c r="AF281" s="207"/>
    </row>
    <row r="282" ht="15.75" customHeight="1">
      <c r="M282" s="1433"/>
      <c r="X282" s="1434"/>
      <c r="AA282" s="2"/>
      <c r="AD282" s="207"/>
      <c r="AE282" s="1287"/>
      <c r="AF282" s="207"/>
    </row>
    <row r="283" ht="15.75" customHeight="1">
      <c r="M283" s="1433"/>
      <c r="X283" s="1434"/>
      <c r="AA283" s="2"/>
      <c r="AD283" s="207"/>
      <c r="AE283" s="1287"/>
      <c r="AF283" s="207"/>
    </row>
    <row r="284" ht="15.75" customHeight="1">
      <c r="M284" s="1433"/>
      <c r="X284" s="1434"/>
      <c r="AA284" s="2"/>
      <c r="AD284" s="207"/>
      <c r="AE284" s="1287"/>
      <c r="AF284" s="207"/>
    </row>
    <row r="285" ht="15.75" customHeight="1">
      <c r="M285" s="1433"/>
      <c r="X285" s="1434"/>
      <c r="AA285" s="2"/>
      <c r="AD285" s="207"/>
      <c r="AE285" s="1287"/>
      <c r="AF285" s="207"/>
    </row>
    <row r="286" ht="15.75" customHeight="1">
      <c r="M286" s="1433"/>
      <c r="X286" s="1434"/>
      <c r="AA286" s="2"/>
      <c r="AD286" s="207"/>
      <c r="AE286" s="1287"/>
      <c r="AF286" s="207"/>
    </row>
    <row r="287" ht="15.75" customHeight="1">
      <c r="M287" s="1433"/>
      <c r="X287" s="1434"/>
      <c r="AA287" s="2"/>
      <c r="AD287" s="207"/>
      <c r="AE287" s="1287"/>
      <c r="AF287" s="207"/>
    </row>
    <row r="288" ht="15.75" customHeight="1">
      <c r="M288" s="1433"/>
      <c r="X288" s="1434"/>
      <c r="AA288" s="2"/>
      <c r="AD288" s="207"/>
      <c r="AE288" s="1287"/>
      <c r="AF288" s="207"/>
    </row>
    <row r="289" ht="15.75" customHeight="1">
      <c r="M289" s="1433"/>
      <c r="X289" s="1434"/>
      <c r="AA289" s="2"/>
      <c r="AD289" s="207"/>
      <c r="AE289" s="1287"/>
      <c r="AF289" s="207"/>
    </row>
    <row r="290" ht="15.75" customHeight="1">
      <c r="M290" s="1433"/>
      <c r="X290" s="1434"/>
      <c r="AA290" s="2"/>
      <c r="AD290" s="207"/>
      <c r="AE290" s="1287"/>
      <c r="AF290" s="207"/>
    </row>
    <row r="291" ht="15.75" customHeight="1">
      <c r="M291" s="1433"/>
      <c r="X291" s="1434"/>
      <c r="AA291" s="2"/>
      <c r="AD291" s="207"/>
      <c r="AE291" s="1287"/>
      <c r="AF291" s="207"/>
    </row>
    <row r="292" ht="15.75" customHeight="1">
      <c r="M292" s="1433"/>
      <c r="X292" s="1434"/>
      <c r="AA292" s="2"/>
      <c r="AD292" s="207"/>
      <c r="AE292" s="1287"/>
      <c r="AF292" s="207"/>
    </row>
    <row r="293" ht="15.75" customHeight="1">
      <c r="M293" s="1433"/>
      <c r="X293" s="1434"/>
      <c r="AA293" s="2"/>
      <c r="AD293" s="207"/>
      <c r="AE293" s="1287"/>
      <c r="AF293" s="207"/>
    </row>
    <row r="294" ht="15.75" customHeight="1">
      <c r="M294" s="1433"/>
      <c r="X294" s="1434"/>
      <c r="AA294" s="2"/>
      <c r="AD294" s="207"/>
      <c r="AE294" s="1287"/>
      <c r="AF294" s="207"/>
    </row>
    <row r="295" ht="15.75" customHeight="1">
      <c r="M295" s="1433"/>
      <c r="X295" s="1434"/>
      <c r="AA295" s="2"/>
      <c r="AD295" s="207"/>
      <c r="AE295" s="1287"/>
      <c r="AF295" s="207"/>
    </row>
    <row r="296" ht="15.75" customHeight="1">
      <c r="M296" s="1433"/>
      <c r="X296" s="1434"/>
      <c r="AA296" s="2"/>
      <c r="AD296" s="207"/>
      <c r="AE296" s="1287"/>
      <c r="AF296" s="207"/>
    </row>
    <row r="297" ht="15.75" customHeight="1">
      <c r="M297" s="1433"/>
      <c r="X297" s="1434"/>
      <c r="AA297" s="2"/>
      <c r="AD297" s="207"/>
      <c r="AE297" s="1287"/>
      <c r="AF297" s="207"/>
    </row>
    <row r="298" ht="15.75" customHeight="1">
      <c r="M298" s="1433"/>
      <c r="X298" s="1434"/>
      <c r="AA298" s="2"/>
      <c r="AD298" s="207"/>
      <c r="AE298" s="1287"/>
      <c r="AF298" s="207"/>
    </row>
    <row r="299" ht="15.75" customHeight="1">
      <c r="M299" s="1433"/>
      <c r="X299" s="1434"/>
      <c r="AA299" s="2"/>
      <c r="AD299" s="207"/>
      <c r="AE299" s="1287"/>
      <c r="AF299" s="207"/>
    </row>
    <row r="300" ht="15.75" customHeight="1">
      <c r="M300" s="1433"/>
      <c r="X300" s="1434"/>
      <c r="AA300" s="2"/>
      <c r="AD300" s="207"/>
      <c r="AE300" s="1287"/>
      <c r="AF300" s="207"/>
    </row>
    <row r="301" ht="15.75" customHeight="1">
      <c r="M301" s="1433"/>
      <c r="X301" s="1434"/>
      <c r="AA301" s="2"/>
      <c r="AD301" s="207"/>
      <c r="AE301" s="1287"/>
      <c r="AF301" s="207"/>
    </row>
    <row r="302" ht="15.75" customHeight="1">
      <c r="M302" s="1433"/>
      <c r="X302" s="1434"/>
      <c r="AA302" s="2"/>
      <c r="AD302" s="207"/>
      <c r="AE302" s="1287"/>
      <c r="AF302" s="207"/>
    </row>
    <row r="303" ht="15.75" customHeight="1">
      <c r="M303" s="1433"/>
      <c r="X303" s="1434"/>
      <c r="AA303" s="2"/>
      <c r="AD303" s="207"/>
      <c r="AE303" s="1287"/>
      <c r="AF303" s="207"/>
    </row>
    <row r="304" ht="15.75" customHeight="1">
      <c r="M304" s="1433"/>
      <c r="X304" s="1434"/>
      <c r="AA304" s="2"/>
      <c r="AD304" s="207"/>
      <c r="AE304" s="1287"/>
      <c r="AF304" s="207"/>
    </row>
    <row r="305" ht="15.75" customHeight="1">
      <c r="M305" s="1433"/>
      <c r="X305" s="1434"/>
      <c r="AA305" s="2"/>
      <c r="AD305" s="207"/>
      <c r="AE305" s="1287"/>
      <c r="AF305" s="207"/>
    </row>
    <row r="306" ht="15.75" customHeight="1">
      <c r="M306" s="1433"/>
      <c r="X306" s="1434"/>
      <c r="AA306" s="2"/>
      <c r="AD306" s="207"/>
      <c r="AE306" s="1287"/>
      <c r="AF306" s="207"/>
    </row>
    <row r="307" ht="15.75" customHeight="1">
      <c r="M307" s="1433"/>
      <c r="X307" s="1434"/>
      <c r="AA307" s="2"/>
      <c r="AD307" s="207"/>
      <c r="AE307" s="1287"/>
      <c r="AF307" s="207"/>
    </row>
    <row r="308" ht="15.75" customHeight="1">
      <c r="M308" s="1433"/>
      <c r="X308" s="1434"/>
      <c r="AA308" s="2"/>
      <c r="AD308" s="207"/>
      <c r="AE308" s="1287"/>
      <c r="AF308" s="207"/>
    </row>
    <row r="309" ht="15.75" customHeight="1">
      <c r="M309" s="1433"/>
      <c r="X309" s="1434"/>
      <c r="AA309" s="2"/>
      <c r="AD309" s="207"/>
      <c r="AE309" s="1287"/>
      <c r="AF309" s="207"/>
    </row>
    <row r="310" ht="15.75" customHeight="1">
      <c r="M310" s="1433"/>
      <c r="X310" s="1434"/>
      <c r="AA310" s="2"/>
      <c r="AD310" s="207"/>
      <c r="AE310" s="1287"/>
      <c r="AF310" s="207"/>
    </row>
    <row r="311" ht="15.75" customHeight="1">
      <c r="M311" s="1433"/>
      <c r="X311" s="1434"/>
      <c r="AA311" s="2"/>
      <c r="AD311" s="207"/>
      <c r="AE311" s="1287"/>
      <c r="AF311" s="207"/>
    </row>
    <row r="312" ht="15.75" customHeight="1">
      <c r="M312" s="1433"/>
      <c r="X312" s="1434"/>
      <c r="AA312" s="2"/>
      <c r="AD312" s="207"/>
      <c r="AE312" s="1287"/>
      <c r="AF312" s="207"/>
    </row>
    <row r="313" ht="15.75" customHeight="1">
      <c r="M313" s="1433"/>
      <c r="X313" s="1434"/>
      <c r="AA313" s="2"/>
      <c r="AD313" s="207"/>
      <c r="AE313" s="1287"/>
      <c r="AF313" s="207"/>
    </row>
    <row r="314" ht="15.75" customHeight="1">
      <c r="M314" s="1433"/>
      <c r="X314" s="1434"/>
      <c r="AA314" s="2"/>
      <c r="AD314" s="207"/>
      <c r="AE314" s="1287"/>
      <c r="AF314" s="207"/>
    </row>
    <row r="315" ht="15.75" customHeight="1">
      <c r="M315" s="1433"/>
      <c r="X315" s="1434"/>
      <c r="AA315" s="2"/>
      <c r="AD315" s="207"/>
      <c r="AE315" s="1287"/>
      <c r="AF315" s="207"/>
    </row>
    <row r="316" ht="15.75" customHeight="1">
      <c r="M316" s="1433"/>
      <c r="X316" s="1434"/>
      <c r="AA316" s="2"/>
      <c r="AD316" s="207"/>
      <c r="AE316" s="1287"/>
      <c r="AF316" s="207"/>
    </row>
    <row r="317" ht="15.75" customHeight="1">
      <c r="M317" s="1433"/>
      <c r="X317" s="1434"/>
      <c r="AA317" s="2"/>
      <c r="AD317" s="207"/>
      <c r="AE317" s="1287"/>
      <c r="AF317" s="207"/>
    </row>
    <row r="318" ht="15.75" customHeight="1">
      <c r="M318" s="1433"/>
      <c r="X318" s="1434"/>
      <c r="AA318" s="2"/>
      <c r="AD318" s="207"/>
      <c r="AE318" s="1287"/>
      <c r="AF318" s="207"/>
    </row>
    <row r="319" ht="15.75" customHeight="1">
      <c r="M319" s="1433"/>
      <c r="X319" s="1434"/>
      <c r="AA319" s="2"/>
      <c r="AD319" s="207"/>
      <c r="AE319" s="1287"/>
      <c r="AF319" s="207"/>
    </row>
    <row r="320" ht="15.75" customHeight="1">
      <c r="M320" s="1433"/>
      <c r="X320" s="1434"/>
      <c r="AA320" s="2"/>
      <c r="AD320" s="207"/>
      <c r="AE320" s="1287"/>
      <c r="AF320" s="207"/>
    </row>
    <row r="321" ht="15.75" customHeight="1">
      <c r="M321" s="1433"/>
      <c r="X321" s="1434"/>
      <c r="AA321" s="2"/>
      <c r="AD321" s="207"/>
      <c r="AE321" s="1287"/>
      <c r="AF321" s="207"/>
    </row>
    <row r="322" ht="15.75" customHeight="1">
      <c r="M322" s="1433"/>
      <c r="X322" s="1434"/>
      <c r="AA322" s="2"/>
      <c r="AD322" s="207"/>
      <c r="AE322" s="1287"/>
      <c r="AF322" s="207"/>
    </row>
    <row r="323" ht="15.75" customHeight="1">
      <c r="M323" s="1433"/>
      <c r="X323" s="1434"/>
      <c r="AA323" s="2"/>
      <c r="AD323" s="207"/>
      <c r="AE323" s="1287"/>
      <c r="AF323" s="207"/>
    </row>
    <row r="324" ht="15.75" customHeight="1">
      <c r="M324" s="1433"/>
      <c r="X324" s="1434"/>
      <c r="AA324" s="2"/>
      <c r="AD324" s="207"/>
      <c r="AE324" s="1287"/>
      <c r="AF324" s="207"/>
    </row>
    <row r="325" ht="15.75" customHeight="1">
      <c r="M325" s="1433"/>
      <c r="X325" s="1434"/>
      <c r="AA325" s="2"/>
      <c r="AD325" s="207"/>
      <c r="AE325" s="1287"/>
      <c r="AF325" s="207"/>
    </row>
    <row r="326" ht="15.75" customHeight="1">
      <c r="M326" s="1433"/>
      <c r="X326" s="1434"/>
      <c r="AA326" s="2"/>
      <c r="AD326" s="207"/>
      <c r="AE326" s="1287"/>
      <c r="AF326" s="207"/>
    </row>
    <row r="327" ht="15.75" customHeight="1">
      <c r="M327" s="1433"/>
      <c r="X327" s="1434"/>
      <c r="AA327" s="2"/>
      <c r="AD327" s="207"/>
      <c r="AE327" s="1287"/>
      <c r="AF327" s="207"/>
    </row>
    <row r="328" ht="15.75" customHeight="1">
      <c r="M328" s="1433"/>
      <c r="X328" s="1434"/>
      <c r="AA328" s="2"/>
      <c r="AD328" s="207"/>
      <c r="AE328" s="1287"/>
      <c r="AF328" s="207"/>
    </row>
    <row r="329" ht="15.75" customHeight="1">
      <c r="M329" s="1433"/>
      <c r="X329" s="1434"/>
      <c r="AA329" s="2"/>
      <c r="AD329" s="207"/>
      <c r="AE329" s="1287"/>
      <c r="AF329" s="207"/>
    </row>
    <row r="330" ht="15.75" customHeight="1">
      <c r="M330" s="1433"/>
      <c r="X330" s="1434"/>
      <c r="AA330" s="2"/>
      <c r="AD330" s="207"/>
      <c r="AE330" s="1287"/>
      <c r="AF330" s="207"/>
    </row>
    <row r="331" ht="15.75" customHeight="1">
      <c r="M331" s="1433"/>
      <c r="X331" s="1434"/>
      <c r="AA331" s="2"/>
      <c r="AD331" s="207"/>
      <c r="AE331" s="1287"/>
      <c r="AF331" s="207"/>
    </row>
    <row r="332" ht="15.75" customHeight="1">
      <c r="M332" s="1433"/>
      <c r="X332" s="1434"/>
      <c r="AA332" s="2"/>
      <c r="AD332" s="207"/>
      <c r="AE332" s="1287"/>
      <c r="AF332" s="207"/>
    </row>
    <row r="333" ht="15.75" customHeight="1">
      <c r="M333" s="1433"/>
      <c r="X333" s="1434"/>
      <c r="AA333" s="2"/>
      <c r="AD333" s="207"/>
      <c r="AE333" s="1287"/>
      <c r="AF333" s="207"/>
    </row>
    <row r="334" ht="15.75" customHeight="1">
      <c r="M334" s="1433"/>
      <c r="X334" s="1434"/>
      <c r="AA334" s="2"/>
      <c r="AD334" s="207"/>
      <c r="AE334" s="1287"/>
      <c r="AF334" s="207"/>
    </row>
    <row r="335" ht="15.75" customHeight="1">
      <c r="M335" s="1433"/>
      <c r="X335" s="1434"/>
      <c r="AA335" s="2"/>
      <c r="AD335" s="207"/>
      <c r="AE335" s="1287"/>
      <c r="AF335" s="207"/>
    </row>
    <row r="336" ht="15.75" customHeight="1">
      <c r="M336" s="1433"/>
      <c r="X336" s="1434"/>
      <c r="AA336" s="2"/>
      <c r="AD336" s="207"/>
      <c r="AE336" s="1287"/>
      <c r="AF336" s="207"/>
    </row>
    <row r="337" ht="15.75" customHeight="1">
      <c r="M337" s="1433"/>
      <c r="X337" s="1434"/>
      <c r="AA337" s="2"/>
      <c r="AD337" s="207"/>
      <c r="AE337" s="1287"/>
      <c r="AF337" s="207"/>
    </row>
    <row r="338" ht="15.75" customHeight="1">
      <c r="M338" s="1433"/>
      <c r="X338" s="1434"/>
      <c r="AA338" s="2"/>
      <c r="AD338" s="207"/>
      <c r="AE338" s="1287"/>
      <c r="AF338" s="207"/>
    </row>
    <row r="339" ht="15.75" customHeight="1">
      <c r="M339" s="1433"/>
      <c r="X339" s="1434"/>
      <c r="AA339" s="2"/>
      <c r="AD339" s="207"/>
      <c r="AE339" s="1287"/>
      <c r="AF339" s="207"/>
    </row>
    <row r="340" ht="15.75" customHeight="1">
      <c r="M340" s="1433"/>
      <c r="X340" s="1434"/>
      <c r="AA340" s="2"/>
      <c r="AD340" s="207"/>
      <c r="AE340" s="1287"/>
      <c r="AF340" s="207"/>
    </row>
    <row r="341" ht="15.75" customHeight="1">
      <c r="M341" s="1433"/>
      <c r="X341" s="1434"/>
      <c r="AA341" s="2"/>
      <c r="AD341" s="207"/>
      <c r="AE341" s="1287"/>
      <c r="AF341" s="207"/>
    </row>
    <row r="342" ht="15.75" customHeight="1">
      <c r="M342" s="1433"/>
      <c r="X342" s="1434"/>
      <c r="AA342" s="2"/>
      <c r="AD342" s="207"/>
      <c r="AE342" s="1287"/>
      <c r="AF342" s="207"/>
    </row>
    <row r="343" ht="15.75" customHeight="1">
      <c r="M343" s="1433"/>
      <c r="X343" s="1434"/>
      <c r="AA343" s="2"/>
      <c r="AD343" s="207"/>
      <c r="AE343" s="1287"/>
      <c r="AF343" s="207"/>
    </row>
    <row r="344" ht="15.75" customHeight="1">
      <c r="M344" s="1433"/>
      <c r="X344" s="1434"/>
      <c r="AA344" s="2"/>
      <c r="AD344" s="207"/>
      <c r="AE344" s="1287"/>
      <c r="AF344" s="207"/>
    </row>
    <row r="345" ht="15.75" customHeight="1">
      <c r="M345" s="1433"/>
      <c r="X345" s="1434"/>
      <c r="AA345" s="2"/>
      <c r="AD345" s="207"/>
      <c r="AE345" s="1287"/>
      <c r="AF345" s="207"/>
    </row>
    <row r="346" ht="15.75" customHeight="1">
      <c r="M346" s="1433"/>
      <c r="X346" s="1434"/>
      <c r="AA346" s="2"/>
      <c r="AD346" s="207"/>
      <c r="AE346" s="1287"/>
      <c r="AF346" s="207"/>
    </row>
    <row r="347" ht="15.75" customHeight="1">
      <c r="M347" s="1433"/>
      <c r="X347" s="1434"/>
      <c r="AA347" s="2"/>
      <c r="AD347" s="207"/>
      <c r="AE347" s="1287"/>
      <c r="AF347" s="207"/>
    </row>
    <row r="348" ht="15.75" customHeight="1">
      <c r="M348" s="1433"/>
      <c r="X348" s="1434"/>
      <c r="AA348" s="2"/>
      <c r="AD348" s="207"/>
      <c r="AE348" s="1287"/>
      <c r="AF348" s="207"/>
    </row>
    <row r="349" ht="15.75" customHeight="1">
      <c r="M349" s="1433"/>
      <c r="X349" s="1434"/>
      <c r="AA349" s="2"/>
      <c r="AD349" s="207"/>
      <c r="AE349" s="1287"/>
      <c r="AF349" s="207"/>
    </row>
    <row r="350" ht="15.75" customHeight="1">
      <c r="M350" s="1433"/>
      <c r="X350" s="1434"/>
      <c r="AA350" s="2"/>
      <c r="AD350" s="207"/>
      <c r="AE350" s="1287"/>
      <c r="AF350" s="207"/>
    </row>
    <row r="351" ht="15.75" customHeight="1">
      <c r="M351" s="1433"/>
      <c r="X351" s="1434"/>
      <c r="AA351" s="2"/>
      <c r="AD351" s="207"/>
      <c r="AE351" s="1287"/>
      <c r="AF351" s="207"/>
    </row>
    <row r="352" ht="15.75" customHeight="1">
      <c r="M352" s="1433"/>
      <c r="X352" s="1434"/>
      <c r="AA352" s="2"/>
      <c r="AD352" s="207"/>
      <c r="AE352" s="1287"/>
      <c r="AF352" s="207"/>
    </row>
    <row r="353" ht="15.75" customHeight="1">
      <c r="M353" s="1433"/>
      <c r="X353" s="1434"/>
      <c r="AA353" s="2"/>
      <c r="AD353" s="207"/>
      <c r="AE353" s="1287"/>
      <c r="AF353" s="207"/>
    </row>
    <row r="354" ht="15.75" customHeight="1">
      <c r="M354" s="1433"/>
      <c r="X354" s="1434"/>
      <c r="AA354" s="2"/>
      <c r="AD354" s="207"/>
      <c r="AE354" s="1287"/>
      <c r="AF354" s="207"/>
    </row>
    <row r="355" ht="15.75" customHeight="1">
      <c r="M355" s="1433"/>
      <c r="X355" s="1434"/>
      <c r="AA355" s="2"/>
      <c r="AD355" s="207"/>
      <c r="AE355" s="1287"/>
      <c r="AF355" s="207"/>
    </row>
    <row r="356" ht="15.75" customHeight="1">
      <c r="M356" s="1433"/>
      <c r="X356" s="1434"/>
      <c r="AA356" s="2"/>
      <c r="AD356" s="207"/>
      <c r="AE356" s="1287"/>
      <c r="AF356" s="207"/>
    </row>
    <row r="357" ht="15.75" customHeight="1">
      <c r="M357" s="1433"/>
      <c r="X357" s="1434"/>
      <c r="AA357" s="2"/>
      <c r="AD357" s="207"/>
      <c r="AE357" s="1287"/>
      <c r="AF357" s="207"/>
    </row>
    <row r="358" ht="15.75" customHeight="1">
      <c r="M358" s="1433"/>
      <c r="X358" s="1434"/>
      <c r="AA358" s="2"/>
      <c r="AD358" s="207"/>
      <c r="AE358" s="1287"/>
      <c r="AF358" s="207"/>
    </row>
    <row r="359" ht="15.75" customHeight="1">
      <c r="M359" s="1433"/>
      <c r="X359" s="1434"/>
      <c r="AA359" s="2"/>
      <c r="AD359" s="207"/>
      <c r="AE359" s="1287"/>
      <c r="AF359" s="207"/>
    </row>
    <row r="360" ht="15.75" customHeight="1">
      <c r="M360" s="1433"/>
      <c r="X360" s="1434"/>
      <c r="AA360" s="2"/>
      <c r="AD360" s="207"/>
      <c r="AE360" s="1287"/>
      <c r="AF360" s="207"/>
    </row>
    <row r="361" ht="15.75" customHeight="1">
      <c r="M361" s="1433"/>
      <c r="X361" s="1434"/>
      <c r="AA361" s="2"/>
      <c r="AD361" s="207"/>
      <c r="AE361" s="1287"/>
      <c r="AF361" s="207"/>
    </row>
    <row r="362" ht="15.75" customHeight="1">
      <c r="M362" s="1433"/>
      <c r="X362" s="1434"/>
      <c r="AA362" s="2"/>
      <c r="AD362" s="207"/>
      <c r="AE362" s="1287"/>
      <c r="AF362" s="207"/>
    </row>
    <row r="363" ht="15.75" customHeight="1">
      <c r="M363" s="1433"/>
      <c r="X363" s="1434"/>
      <c r="AA363" s="2"/>
      <c r="AD363" s="207"/>
      <c r="AE363" s="1287"/>
      <c r="AF363" s="207"/>
    </row>
    <row r="364" ht="15.75" customHeight="1">
      <c r="M364" s="1433"/>
      <c r="X364" s="1434"/>
      <c r="AA364" s="2"/>
      <c r="AD364" s="207"/>
      <c r="AE364" s="1287"/>
      <c r="AF364" s="207"/>
    </row>
    <row r="365" ht="15.75" customHeight="1">
      <c r="M365" s="1433"/>
      <c r="X365" s="1434"/>
      <c r="AA365" s="2"/>
      <c r="AD365" s="207"/>
      <c r="AE365" s="1287"/>
      <c r="AF365" s="207"/>
    </row>
    <row r="366" ht="15.75" customHeight="1">
      <c r="M366" s="1433"/>
      <c r="X366" s="1434"/>
      <c r="AA366" s="2"/>
      <c r="AD366" s="207"/>
      <c r="AE366" s="1287"/>
      <c r="AF366" s="207"/>
    </row>
    <row r="367" ht="15.75" customHeight="1">
      <c r="M367" s="1433"/>
      <c r="X367" s="1434"/>
      <c r="AA367" s="2"/>
      <c r="AD367" s="207"/>
      <c r="AE367" s="1287"/>
      <c r="AF367" s="207"/>
    </row>
    <row r="368" ht="15.75" customHeight="1">
      <c r="M368" s="1433"/>
      <c r="X368" s="1434"/>
      <c r="AA368" s="2"/>
      <c r="AD368" s="207"/>
      <c r="AE368" s="1287"/>
      <c r="AF368" s="207"/>
    </row>
    <row r="369" ht="15.75" customHeight="1">
      <c r="M369" s="1433"/>
      <c r="X369" s="1434"/>
      <c r="AA369" s="2"/>
      <c r="AD369" s="207"/>
      <c r="AE369" s="1287"/>
      <c r="AF369" s="207"/>
    </row>
    <row r="370" ht="15.75" customHeight="1">
      <c r="M370" s="1433"/>
      <c r="X370" s="1434"/>
      <c r="AA370" s="2"/>
      <c r="AD370" s="207"/>
      <c r="AE370" s="1287"/>
      <c r="AF370" s="207"/>
    </row>
    <row r="371" ht="15.75" customHeight="1">
      <c r="M371" s="1433"/>
      <c r="X371" s="1434"/>
      <c r="AA371" s="2"/>
      <c r="AD371" s="207"/>
      <c r="AE371" s="1287"/>
      <c r="AF371" s="207"/>
    </row>
    <row r="372" ht="15.75" customHeight="1">
      <c r="M372" s="1433"/>
      <c r="X372" s="1434"/>
      <c r="AA372" s="2"/>
      <c r="AD372" s="207"/>
      <c r="AE372" s="1287"/>
      <c r="AF372" s="207"/>
    </row>
    <row r="373" ht="15.75" customHeight="1">
      <c r="M373" s="1433"/>
      <c r="X373" s="1434"/>
      <c r="AA373" s="2"/>
      <c r="AD373" s="207"/>
      <c r="AE373" s="1287"/>
      <c r="AF373" s="207"/>
    </row>
    <row r="374" ht="15.75" customHeight="1">
      <c r="M374" s="1433"/>
      <c r="X374" s="1434"/>
      <c r="AA374" s="2"/>
      <c r="AD374" s="207"/>
      <c r="AE374" s="1287"/>
      <c r="AF374" s="207"/>
    </row>
    <row r="375" ht="15.75" customHeight="1">
      <c r="M375" s="1433"/>
      <c r="X375" s="1434"/>
      <c r="AA375" s="2"/>
      <c r="AD375" s="207"/>
      <c r="AE375" s="1287"/>
      <c r="AF375" s="207"/>
    </row>
    <row r="376" ht="15.75" customHeight="1">
      <c r="M376" s="1433"/>
      <c r="X376" s="1434"/>
      <c r="AA376" s="2"/>
      <c r="AD376" s="207"/>
      <c r="AE376" s="1287"/>
      <c r="AF376" s="207"/>
    </row>
    <row r="377" ht="15.75" customHeight="1">
      <c r="M377" s="1433"/>
      <c r="X377" s="1434"/>
      <c r="AA377" s="2"/>
      <c r="AD377" s="207"/>
      <c r="AE377" s="1287"/>
      <c r="AF377" s="207"/>
    </row>
    <row r="378" ht="15.75" customHeight="1">
      <c r="M378" s="1433"/>
      <c r="X378" s="1434"/>
      <c r="AA378" s="2"/>
      <c r="AD378" s="207"/>
      <c r="AE378" s="1287"/>
      <c r="AF378" s="207"/>
    </row>
    <row r="379" ht="15.75" customHeight="1">
      <c r="M379" s="1433"/>
      <c r="X379" s="1434"/>
      <c r="AA379" s="2"/>
      <c r="AD379" s="207"/>
      <c r="AE379" s="1287"/>
      <c r="AF379" s="207"/>
    </row>
    <row r="380" ht="15.75" customHeight="1">
      <c r="M380" s="1433"/>
      <c r="X380" s="1434"/>
      <c r="AA380" s="2"/>
      <c r="AD380" s="207"/>
      <c r="AE380" s="1287"/>
      <c r="AF380" s="207"/>
    </row>
    <row r="381" ht="15.75" customHeight="1">
      <c r="M381" s="1433"/>
      <c r="X381" s="1434"/>
      <c r="AA381" s="2"/>
      <c r="AD381" s="207"/>
      <c r="AE381" s="1287"/>
      <c r="AF381" s="207"/>
    </row>
    <row r="382" ht="15.75" customHeight="1">
      <c r="M382" s="1433"/>
      <c r="X382" s="1434"/>
      <c r="AA382" s="2"/>
      <c r="AD382" s="207"/>
      <c r="AE382" s="1287"/>
      <c r="AF382" s="207"/>
    </row>
    <row r="383" ht="15.75" customHeight="1">
      <c r="M383" s="1433"/>
      <c r="X383" s="1434"/>
      <c r="AA383" s="2"/>
      <c r="AD383" s="207"/>
      <c r="AE383" s="1287"/>
      <c r="AF383" s="207"/>
    </row>
    <row r="384" ht="15.75" customHeight="1">
      <c r="M384" s="1433"/>
      <c r="X384" s="1434"/>
      <c r="AA384" s="2"/>
      <c r="AD384" s="207"/>
      <c r="AE384" s="1287"/>
      <c r="AF384" s="207"/>
    </row>
    <row r="385" ht="15.75" customHeight="1">
      <c r="M385" s="1433"/>
      <c r="X385" s="1434"/>
      <c r="AA385" s="2"/>
      <c r="AD385" s="207"/>
      <c r="AE385" s="1287"/>
      <c r="AF385" s="207"/>
    </row>
    <row r="386" ht="15.75" customHeight="1">
      <c r="M386" s="1433"/>
      <c r="X386" s="1434"/>
      <c r="AA386" s="2"/>
      <c r="AD386" s="207"/>
      <c r="AE386" s="1287"/>
      <c r="AF386" s="207"/>
    </row>
    <row r="387" ht="15.75" customHeight="1">
      <c r="M387" s="1433"/>
      <c r="X387" s="1434"/>
      <c r="AA387" s="2"/>
      <c r="AD387" s="207"/>
      <c r="AE387" s="1287"/>
      <c r="AF387" s="207"/>
    </row>
    <row r="388" ht="15.75" customHeight="1">
      <c r="M388" s="1433"/>
      <c r="X388" s="1434"/>
      <c r="AA388" s="2"/>
      <c r="AD388" s="207"/>
      <c r="AE388" s="1287"/>
      <c r="AF388" s="207"/>
    </row>
    <row r="389" ht="15.75" customHeight="1">
      <c r="M389" s="1433"/>
      <c r="X389" s="1434"/>
      <c r="AA389" s="2"/>
      <c r="AD389" s="207"/>
      <c r="AE389" s="1287"/>
      <c r="AF389" s="207"/>
    </row>
    <row r="390" ht="15.75" customHeight="1">
      <c r="M390" s="1433"/>
      <c r="X390" s="1434"/>
      <c r="AA390" s="2"/>
      <c r="AD390" s="207"/>
      <c r="AE390" s="1287"/>
      <c r="AF390" s="207"/>
    </row>
    <row r="391" ht="15.75" customHeight="1">
      <c r="M391" s="1433"/>
      <c r="X391" s="1434"/>
      <c r="AA391" s="2"/>
      <c r="AD391" s="207"/>
      <c r="AE391" s="1287"/>
      <c r="AF391" s="207"/>
    </row>
    <row r="392" ht="15.75" customHeight="1">
      <c r="M392" s="1433"/>
      <c r="X392" s="1434"/>
      <c r="AA392" s="2"/>
      <c r="AD392" s="207"/>
      <c r="AE392" s="1287"/>
      <c r="AF392" s="207"/>
    </row>
    <row r="393" ht="15.75" customHeight="1">
      <c r="M393" s="1433"/>
      <c r="X393" s="1434"/>
      <c r="AA393" s="2"/>
      <c r="AD393" s="207"/>
      <c r="AE393" s="1287"/>
      <c r="AF393" s="207"/>
    </row>
    <row r="394" ht="15.75" customHeight="1">
      <c r="M394" s="1433"/>
      <c r="X394" s="1434"/>
      <c r="AA394" s="2"/>
      <c r="AD394" s="207"/>
      <c r="AE394" s="1287"/>
      <c r="AF394" s="207"/>
    </row>
    <row r="395" ht="15.75" customHeight="1">
      <c r="M395" s="1433"/>
      <c r="X395" s="1434"/>
      <c r="AA395" s="2"/>
      <c r="AD395" s="207"/>
      <c r="AE395" s="1287"/>
      <c r="AF395" s="207"/>
    </row>
    <row r="396" ht="15.75" customHeight="1">
      <c r="M396" s="1433"/>
      <c r="X396" s="1434"/>
      <c r="AA396" s="2"/>
      <c r="AD396" s="207"/>
      <c r="AE396" s="1287"/>
      <c r="AF396" s="207"/>
    </row>
    <row r="397" ht="15.75" customHeight="1">
      <c r="M397" s="1433"/>
      <c r="X397" s="1434"/>
      <c r="AA397" s="2"/>
      <c r="AD397" s="207"/>
      <c r="AE397" s="1287"/>
      <c r="AF397" s="207"/>
    </row>
    <row r="398" ht="15.75" customHeight="1">
      <c r="M398" s="1433"/>
      <c r="X398" s="1434"/>
      <c r="AA398" s="2"/>
      <c r="AD398" s="207"/>
      <c r="AE398" s="1287"/>
      <c r="AF398" s="207"/>
    </row>
    <row r="399" ht="15.75" customHeight="1">
      <c r="M399" s="1433"/>
      <c r="X399" s="1434"/>
      <c r="AA399" s="2"/>
      <c r="AD399" s="207"/>
      <c r="AE399" s="1287"/>
      <c r="AF399" s="207"/>
    </row>
    <row r="400" ht="15.75" customHeight="1">
      <c r="M400" s="1433"/>
      <c r="X400" s="1434"/>
      <c r="AA400" s="2"/>
      <c r="AD400" s="207"/>
      <c r="AE400" s="1287"/>
      <c r="AF400" s="207"/>
    </row>
    <row r="401" ht="15.75" customHeight="1">
      <c r="M401" s="1433"/>
      <c r="X401" s="1434"/>
      <c r="AA401" s="2"/>
      <c r="AD401" s="207"/>
      <c r="AE401" s="1287"/>
      <c r="AF401" s="207"/>
    </row>
    <row r="402" ht="15.75" customHeight="1">
      <c r="M402" s="1433"/>
      <c r="X402" s="1434"/>
      <c r="AA402" s="2"/>
      <c r="AD402" s="207"/>
      <c r="AE402" s="1287"/>
      <c r="AF402" s="207"/>
    </row>
    <row r="403" ht="15.75" customHeight="1">
      <c r="M403" s="1433"/>
      <c r="X403" s="1434"/>
      <c r="AA403" s="2"/>
      <c r="AD403" s="207"/>
      <c r="AE403" s="1287"/>
      <c r="AF403" s="207"/>
    </row>
    <row r="404" ht="15.75" customHeight="1">
      <c r="M404" s="1433"/>
      <c r="X404" s="1434"/>
      <c r="AA404" s="2"/>
      <c r="AD404" s="207"/>
      <c r="AE404" s="1287"/>
      <c r="AF404" s="207"/>
    </row>
    <row r="405" ht="15.75" customHeight="1">
      <c r="M405" s="1433"/>
      <c r="X405" s="1434"/>
      <c r="AA405" s="2"/>
      <c r="AD405" s="207"/>
      <c r="AE405" s="1287"/>
      <c r="AF405" s="207"/>
    </row>
    <row r="406" ht="15.75" customHeight="1">
      <c r="M406" s="1433"/>
      <c r="X406" s="1434"/>
      <c r="AA406" s="2"/>
      <c r="AD406" s="207"/>
      <c r="AE406" s="1287"/>
      <c r="AF406" s="207"/>
    </row>
    <row r="407" ht="15.75" customHeight="1">
      <c r="M407" s="1433"/>
      <c r="X407" s="1434"/>
      <c r="AA407" s="2"/>
      <c r="AD407" s="207"/>
      <c r="AE407" s="1287"/>
      <c r="AF407" s="207"/>
    </row>
    <row r="408" ht="15.75" customHeight="1">
      <c r="M408" s="1433"/>
      <c r="X408" s="1434"/>
      <c r="AA408" s="2"/>
      <c r="AD408" s="207"/>
      <c r="AE408" s="1287"/>
      <c r="AF408" s="207"/>
    </row>
    <row r="409" ht="15.75" customHeight="1">
      <c r="M409" s="1433"/>
      <c r="X409" s="1434"/>
      <c r="AA409" s="2"/>
      <c r="AD409" s="207"/>
      <c r="AE409" s="1287"/>
      <c r="AF409" s="207"/>
    </row>
    <row r="410" ht="15.75" customHeight="1">
      <c r="M410" s="1433"/>
      <c r="X410" s="1434"/>
      <c r="AA410" s="2"/>
      <c r="AD410" s="207"/>
      <c r="AE410" s="1287"/>
      <c r="AF410" s="207"/>
    </row>
    <row r="411" ht="15.75" customHeight="1">
      <c r="M411" s="1433"/>
      <c r="X411" s="1434"/>
      <c r="AA411" s="2"/>
      <c r="AD411" s="207"/>
      <c r="AE411" s="1287"/>
      <c r="AF411" s="207"/>
    </row>
    <row r="412" ht="15.75" customHeight="1">
      <c r="M412" s="1433"/>
      <c r="X412" s="1434"/>
      <c r="AA412" s="2"/>
      <c r="AD412" s="207"/>
      <c r="AE412" s="1287"/>
      <c r="AF412" s="207"/>
    </row>
    <row r="413" ht="15.75" customHeight="1">
      <c r="M413" s="1433"/>
      <c r="X413" s="1434"/>
      <c r="AA413" s="2"/>
      <c r="AD413" s="207"/>
      <c r="AE413" s="1287"/>
      <c r="AF413" s="207"/>
    </row>
    <row r="414" ht="15.75" customHeight="1">
      <c r="M414" s="1433"/>
      <c r="X414" s="1434"/>
      <c r="AA414" s="2"/>
      <c r="AD414" s="207"/>
      <c r="AE414" s="1287"/>
      <c r="AF414" s="207"/>
    </row>
    <row r="415" ht="15.75" customHeight="1">
      <c r="M415" s="1433"/>
      <c r="X415" s="1434"/>
      <c r="AA415" s="2"/>
      <c r="AD415" s="207"/>
      <c r="AE415" s="1287"/>
      <c r="AF415" s="207"/>
    </row>
    <row r="416" ht="15.75" customHeight="1">
      <c r="M416" s="1433"/>
      <c r="X416" s="1434"/>
      <c r="AA416" s="2"/>
      <c r="AD416" s="207"/>
      <c r="AE416" s="1287"/>
      <c r="AF416" s="207"/>
    </row>
    <row r="417" ht="15.75" customHeight="1">
      <c r="M417" s="1433"/>
      <c r="X417" s="1434"/>
      <c r="AA417" s="2"/>
      <c r="AD417" s="207"/>
      <c r="AE417" s="1287"/>
      <c r="AF417" s="207"/>
    </row>
    <row r="418" ht="15.75" customHeight="1">
      <c r="M418" s="1433"/>
      <c r="X418" s="1434"/>
      <c r="AA418" s="2"/>
      <c r="AD418" s="207"/>
      <c r="AE418" s="1287"/>
      <c r="AF418" s="207"/>
    </row>
    <row r="419" ht="15.75" customHeight="1">
      <c r="M419" s="1433"/>
      <c r="X419" s="1434"/>
      <c r="AA419" s="2"/>
      <c r="AD419" s="207"/>
      <c r="AE419" s="1287"/>
      <c r="AF419" s="207"/>
    </row>
    <row r="420" ht="15.75" customHeight="1">
      <c r="M420" s="1433"/>
      <c r="X420" s="1434"/>
      <c r="AA420" s="2"/>
      <c r="AD420" s="207"/>
      <c r="AE420" s="1287"/>
      <c r="AF420" s="207"/>
    </row>
    <row r="421" ht="15.75" customHeight="1">
      <c r="M421" s="1433"/>
      <c r="X421" s="1434"/>
      <c r="AA421" s="2"/>
      <c r="AD421" s="207"/>
      <c r="AE421" s="1287"/>
      <c r="AF421" s="207"/>
    </row>
    <row r="422" ht="15.75" customHeight="1">
      <c r="M422" s="1433"/>
      <c r="X422" s="1434"/>
      <c r="AA422" s="2"/>
      <c r="AD422" s="207"/>
      <c r="AE422" s="1287"/>
      <c r="AF422" s="207"/>
    </row>
    <row r="423" ht="15.75" customHeight="1">
      <c r="M423" s="1433"/>
      <c r="X423" s="1434"/>
      <c r="AA423" s="2"/>
      <c r="AD423" s="207"/>
      <c r="AE423" s="1287"/>
      <c r="AF423" s="207"/>
    </row>
    <row r="424" ht="15.75" customHeight="1">
      <c r="M424" s="1433"/>
      <c r="X424" s="1434"/>
      <c r="AA424" s="2"/>
      <c r="AD424" s="207"/>
      <c r="AE424" s="1287"/>
      <c r="AF424" s="207"/>
    </row>
    <row r="425" ht="15.75" customHeight="1">
      <c r="M425" s="1433"/>
      <c r="X425" s="1434"/>
      <c r="AA425" s="2"/>
      <c r="AD425" s="207"/>
      <c r="AE425" s="1287"/>
      <c r="AF425" s="207"/>
    </row>
    <row r="426" ht="15.75" customHeight="1">
      <c r="M426" s="1433"/>
      <c r="X426" s="1434"/>
      <c r="AA426" s="2"/>
      <c r="AD426" s="207"/>
      <c r="AE426" s="1287"/>
      <c r="AF426" s="207"/>
    </row>
    <row r="427" ht="15.75" customHeight="1">
      <c r="M427" s="1433"/>
      <c r="X427" s="1434"/>
      <c r="AA427" s="2"/>
      <c r="AD427" s="207"/>
      <c r="AE427" s="1287"/>
      <c r="AF427" s="207"/>
    </row>
    <row r="428" ht="15.75" customHeight="1">
      <c r="M428" s="1433"/>
      <c r="X428" s="1434"/>
      <c r="AA428" s="2"/>
      <c r="AD428" s="207"/>
      <c r="AE428" s="1287"/>
      <c r="AF428" s="207"/>
    </row>
    <row r="429" ht="15.75" customHeight="1">
      <c r="M429" s="1433"/>
      <c r="X429" s="1434"/>
      <c r="AA429" s="2"/>
      <c r="AD429" s="207"/>
      <c r="AE429" s="1287"/>
      <c r="AF429" s="207"/>
    </row>
    <row r="430" ht="15.75" customHeight="1">
      <c r="M430" s="1433"/>
      <c r="X430" s="1434"/>
      <c r="AA430" s="2"/>
      <c r="AD430" s="207"/>
      <c r="AE430" s="1287"/>
      <c r="AF430" s="207"/>
    </row>
    <row r="431" ht="15.75" customHeight="1">
      <c r="M431" s="1433"/>
      <c r="X431" s="1434"/>
      <c r="AA431" s="2"/>
      <c r="AD431" s="207"/>
      <c r="AE431" s="1287"/>
      <c r="AF431" s="207"/>
    </row>
    <row r="432" ht="15.75" customHeight="1">
      <c r="M432" s="1433"/>
      <c r="X432" s="1434"/>
      <c r="AA432" s="2"/>
      <c r="AD432" s="207"/>
      <c r="AE432" s="1287"/>
      <c r="AF432" s="207"/>
    </row>
    <row r="433" ht="15.75" customHeight="1">
      <c r="M433" s="1433"/>
      <c r="X433" s="1434"/>
      <c r="AA433" s="2"/>
      <c r="AD433" s="207"/>
      <c r="AE433" s="1287"/>
      <c r="AF433" s="207"/>
    </row>
    <row r="434" ht="15.75" customHeight="1">
      <c r="M434" s="1433"/>
      <c r="X434" s="1434"/>
      <c r="AA434" s="2"/>
      <c r="AD434" s="207"/>
      <c r="AE434" s="1287"/>
      <c r="AF434" s="207"/>
    </row>
    <row r="435" ht="15.75" customHeight="1">
      <c r="M435" s="1433"/>
      <c r="X435" s="1434"/>
      <c r="AA435" s="2"/>
      <c r="AD435" s="207"/>
      <c r="AE435" s="1287"/>
      <c r="AF435" s="207"/>
    </row>
    <row r="436" ht="15.75" customHeight="1">
      <c r="M436" s="1433"/>
      <c r="X436" s="1434"/>
      <c r="AA436" s="2"/>
      <c r="AD436" s="207"/>
      <c r="AE436" s="1287"/>
      <c r="AF436" s="207"/>
    </row>
    <row r="437" ht="15.75" customHeight="1">
      <c r="M437" s="1433"/>
      <c r="X437" s="1434"/>
      <c r="AA437" s="2"/>
      <c r="AD437" s="207"/>
      <c r="AE437" s="1287"/>
      <c r="AF437" s="207"/>
    </row>
    <row r="438" ht="15.75" customHeight="1">
      <c r="M438" s="1433"/>
      <c r="X438" s="1434"/>
      <c r="AA438" s="2"/>
      <c r="AD438" s="207"/>
      <c r="AE438" s="1287"/>
      <c r="AF438" s="207"/>
    </row>
    <row r="439" ht="15.75" customHeight="1">
      <c r="M439" s="1433"/>
      <c r="X439" s="1434"/>
      <c r="AA439" s="2"/>
      <c r="AD439" s="207"/>
      <c r="AE439" s="1287"/>
      <c r="AF439" s="207"/>
    </row>
    <row r="440" ht="15.75" customHeight="1">
      <c r="M440" s="1433"/>
      <c r="X440" s="1434"/>
      <c r="AA440" s="2"/>
      <c r="AD440" s="207"/>
      <c r="AE440" s="1287"/>
      <c r="AF440" s="207"/>
    </row>
    <row r="441" ht="15.75" customHeight="1">
      <c r="M441" s="1433"/>
      <c r="X441" s="1434"/>
      <c r="AA441" s="2"/>
      <c r="AD441" s="207"/>
      <c r="AE441" s="1287"/>
      <c r="AF441" s="207"/>
    </row>
    <row r="442" ht="15.75" customHeight="1">
      <c r="M442" s="1433"/>
      <c r="X442" s="1434"/>
      <c r="AA442" s="2"/>
      <c r="AD442" s="207"/>
      <c r="AE442" s="1287"/>
      <c r="AF442" s="207"/>
    </row>
    <row r="443" ht="15.75" customHeight="1">
      <c r="M443" s="1433"/>
      <c r="X443" s="1434"/>
      <c r="AA443" s="2"/>
      <c r="AD443" s="207"/>
      <c r="AE443" s="1287"/>
      <c r="AF443" s="207"/>
    </row>
    <row r="444" ht="15.75" customHeight="1">
      <c r="M444" s="1433"/>
      <c r="X444" s="1434"/>
      <c r="AA444" s="2"/>
      <c r="AD444" s="207"/>
      <c r="AE444" s="1287"/>
      <c r="AF444" s="207"/>
    </row>
    <row r="445" ht="15.75" customHeight="1">
      <c r="M445" s="1433"/>
      <c r="X445" s="1434"/>
      <c r="AA445" s="2"/>
      <c r="AD445" s="207"/>
      <c r="AE445" s="1287"/>
      <c r="AF445" s="207"/>
    </row>
    <row r="446" ht="15.75" customHeight="1">
      <c r="M446" s="1433"/>
      <c r="X446" s="1434"/>
      <c r="AA446" s="2"/>
      <c r="AD446" s="207"/>
      <c r="AE446" s="1287"/>
      <c r="AF446" s="207"/>
    </row>
    <row r="447" ht="15.75" customHeight="1">
      <c r="M447" s="1433"/>
      <c r="X447" s="1434"/>
      <c r="AA447" s="2"/>
      <c r="AD447" s="207"/>
      <c r="AE447" s="1287"/>
      <c r="AF447" s="207"/>
    </row>
    <row r="448" ht="15.75" customHeight="1">
      <c r="M448" s="1433"/>
      <c r="X448" s="1434"/>
      <c r="AA448" s="2"/>
      <c r="AD448" s="207"/>
      <c r="AE448" s="1287"/>
      <c r="AF448" s="207"/>
    </row>
    <row r="449" ht="15.75" customHeight="1">
      <c r="M449" s="1433"/>
      <c r="X449" s="1434"/>
      <c r="AA449" s="2"/>
      <c r="AD449" s="207"/>
      <c r="AE449" s="1287"/>
      <c r="AF449" s="207"/>
    </row>
    <row r="450" ht="15.75" customHeight="1">
      <c r="M450" s="1433"/>
      <c r="X450" s="1434"/>
      <c r="AA450" s="2"/>
      <c r="AD450" s="207"/>
      <c r="AE450" s="1287"/>
      <c r="AF450" s="207"/>
    </row>
    <row r="451" ht="15.75" customHeight="1">
      <c r="M451" s="1433"/>
      <c r="X451" s="1434"/>
      <c r="AA451" s="2"/>
      <c r="AD451" s="207"/>
      <c r="AE451" s="1287"/>
      <c r="AF451" s="207"/>
    </row>
    <row r="452" ht="15.75" customHeight="1">
      <c r="M452" s="1433"/>
      <c r="X452" s="1434"/>
      <c r="AA452" s="2"/>
      <c r="AD452" s="207"/>
      <c r="AE452" s="1287"/>
      <c r="AF452" s="207"/>
    </row>
    <row r="453" ht="15.75" customHeight="1">
      <c r="M453" s="1433"/>
      <c r="X453" s="1434"/>
      <c r="AA453" s="2"/>
      <c r="AD453" s="207"/>
      <c r="AE453" s="1287"/>
      <c r="AF453" s="207"/>
    </row>
    <row r="454" ht="15.75" customHeight="1">
      <c r="M454" s="1433"/>
      <c r="X454" s="1434"/>
      <c r="AA454" s="2"/>
      <c r="AD454" s="207"/>
      <c r="AE454" s="1287"/>
      <c r="AF454" s="207"/>
    </row>
    <row r="455" ht="15.75" customHeight="1">
      <c r="M455" s="1433"/>
      <c r="X455" s="1434"/>
      <c r="AA455" s="2"/>
      <c r="AD455" s="207"/>
      <c r="AE455" s="1287"/>
      <c r="AF455" s="207"/>
    </row>
    <row r="456" ht="15.75" customHeight="1">
      <c r="M456" s="1433"/>
      <c r="X456" s="1434"/>
      <c r="AA456" s="2"/>
      <c r="AD456" s="207"/>
      <c r="AE456" s="1287"/>
      <c r="AF456" s="207"/>
    </row>
    <row r="457" ht="15.75" customHeight="1">
      <c r="M457" s="1433"/>
      <c r="X457" s="1434"/>
      <c r="AA457" s="2"/>
      <c r="AD457" s="207"/>
      <c r="AE457" s="1287"/>
      <c r="AF457" s="207"/>
    </row>
    <row r="458" ht="15.75" customHeight="1">
      <c r="M458" s="1433"/>
      <c r="X458" s="1434"/>
      <c r="AA458" s="2"/>
      <c r="AD458" s="207"/>
      <c r="AE458" s="1287"/>
      <c r="AF458" s="207"/>
    </row>
    <row r="459" ht="15.75" customHeight="1">
      <c r="M459" s="1433"/>
      <c r="X459" s="1434"/>
      <c r="AA459" s="2"/>
      <c r="AD459" s="207"/>
      <c r="AE459" s="1287"/>
      <c r="AF459" s="207"/>
    </row>
    <row r="460" ht="15.75" customHeight="1">
      <c r="M460" s="1433"/>
      <c r="X460" s="1434"/>
      <c r="AA460" s="2"/>
      <c r="AD460" s="207"/>
      <c r="AE460" s="1287"/>
      <c r="AF460" s="207"/>
    </row>
    <row r="461" ht="15.75" customHeight="1">
      <c r="M461" s="1433"/>
      <c r="X461" s="1434"/>
      <c r="AA461" s="2"/>
      <c r="AD461" s="207"/>
      <c r="AE461" s="1287"/>
      <c r="AF461" s="207"/>
    </row>
    <row r="462" ht="15.75" customHeight="1">
      <c r="M462" s="1433"/>
      <c r="X462" s="1434"/>
      <c r="AA462" s="2"/>
      <c r="AD462" s="207"/>
      <c r="AE462" s="1287"/>
      <c r="AF462" s="207"/>
    </row>
    <row r="463" ht="15.75" customHeight="1">
      <c r="M463" s="1433"/>
      <c r="X463" s="1434"/>
      <c r="AA463" s="2"/>
      <c r="AD463" s="207"/>
      <c r="AE463" s="1287"/>
      <c r="AF463" s="207"/>
    </row>
    <row r="464" ht="15.75" customHeight="1">
      <c r="M464" s="1433"/>
      <c r="X464" s="1434"/>
      <c r="AA464" s="2"/>
      <c r="AD464" s="207"/>
      <c r="AE464" s="1287"/>
      <c r="AF464" s="207"/>
    </row>
    <row r="465" ht="15.75" customHeight="1">
      <c r="M465" s="1433"/>
      <c r="X465" s="1434"/>
      <c r="AA465" s="2"/>
      <c r="AD465" s="207"/>
      <c r="AE465" s="1287"/>
      <c r="AF465" s="207"/>
    </row>
    <row r="466" ht="15.75" customHeight="1">
      <c r="M466" s="1433"/>
      <c r="X466" s="1434"/>
      <c r="AA466" s="2"/>
      <c r="AD466" s="207"/>
      <c r="AE466" s="1287"/>
      <c r="AF466" s="207"/>
    </row>
    <row r="467" ht="15.75" customHeight="1">
      <c r="M467" s="1433"/>
      <c r="X467" s="1434"/>
      <c r="AA467" s="2"/>
      <c r="AD467" s="207"/>
      <c r="AE467" s="1287"/>
      <c r="AF467" s="207"/>
    </row>
    <row r="468" ht="15.75" customHeight="1">
      <c r="M468" s="1433"/>
      <c r="X468" s="1434"/>
      <c r="AA468" s="2"/>
      <c r="AD468" s="207"/>
      <c r="AE468" s="1287"/>
      <c r="AF468" s="207"/>
    </row>
    <row r="469" ht="15.75" customHeight="1">
      <c r="M469" s="1433"/>
      <c r="X469" s="1434"/>
      <c r="AA469" s="2"/>
      <c r="AD469" s="207"/>
      <c r="AE469" s="1287"/>
      <c r="AF469" s="207"/>
    </row>
    <row r="470" ht="15.75" customHeight="1">
      <c r="M470" s="1433"/>
      <c r="X470" s="1434"/>
      <c r="AA470" s="2"/>
      <c r="AD470" s="207"/>
      <c r="AE470" s="1287"/>
      <c r="AF470" s="207"/>
    </row>
    <row r="471" ht="15.75" customHeight="1">
      <c r="M471" s="1433"/>
      <c r="X471" s="1434"/>
      <c r="AA471" s="2"/>
      <c r="AD471" s="207"/>
      <c r="AE471" s="1287"/>
      <c r="AF471" s="207"/>
    </row>
    <row r="472" ht="15.75" customHeight="1">
      <c r="M472" s="1433"/>
      <c r="X472" s="1434"/>
      <c r="AA472" s="2"/>
      <c r="AD472" s="207"/>
      <c r="AE472" s="1287"/>
      <c r="AF472" s="207"/>
    </row>
    <row r="473" ht="15.75" customHeight="1">
      <c r="M473" s="1433"/>
      <c r="X473" s="1434"/>
      <c r="AA473" s="2"/>
      <c r="AD473" s="207"/>
      <c r="AE473" s="1287"/>
      <c r="AF473" s="207"/>
    </row>
    <row r="474" ht="15.75" customHeight="1">
      <c r="M474" s="1433"/>
      <c r="X474" s="1434"/>
      <c r="AA474" s="2"/>
      <c r="AD474" s="207"/>
      <c r="AE474" s="1287"/>
      <c r="AF474" s="207"/>
    </row>
    <row r="475" ht="15.75" customHeight="1">
      <c r="M475" s="1433"/>
      <c r="X475" s="1434"/>
      <c r="AA475" s="2"/>
      <c r="AD475" s="207"/>
      <c r="AE475" s="1287"/>
      <c r="AF475" s="207"/>
    </row>
    <row r="476" ht="15.75" customHeight="1">
      <c r="M476" s="1433"/>
      <c r="X476" s="1434"/>
      <c r="AA476" s="2"/>
      <c r="AD476" s="207"/>
      <c r="AE476" s="1287"/>
      <c r="AF476" s="207"/>
    </row>
    <row r="477" ht="15.75" customHeight="1">
      <c r="M477" s="1433"/>
      <c r="X477" s="1434"/>
      <c r="AA477" s="2"/>
      <c r="AD477" s="207"/>
      <c r="AE477" s="1287"/>
      <c r="AF477" s="207"/>
    </row>
    <row r="478" ht="15.75" customHeight="1">
      <c r="M478" s="1433"/>
      <c r="X478" s="1434"/>
      <c r="AA478" s="2"/>
      <c r="AD478" s="207"/>
      <c r="AE478" s="1287"/>
      <c r="AF478" s="207"/>
    </row>
    <row r="479" ht="15.75" customHeight="1">
      <c r="M479" s="1433"/>
      <c r="X479" s="1434"/>
      <c r="AA479" s="2"/>
      <c r="AD479" s="207"/>
      <c r="AE479" s="1287"/>
      <c r="AF479" s="207"/>
    </row>
    <row r="480" ht="15.75" customHeight="1">
      <c r="M480" s="1433"/>
      <c r="X480" s="1434"/>
      <c r="AA480" s="2"/>
      <c r="AD480" s="207"/>
      <c r="AE480" s="1287"/>
      <c r="AF480" s="207"/>
    </row>
    <row r="481" ht="15.75" customHeight="1">
      <c r="M481" s="1433"/>
      <c r="X481" s="1434"/>
      <c r="AA481" s="2"/>
      <c r="AD481" s="207"/>
      <c r="AE481" s="1287"/>
      <c r="AF481" s="207"/>
    </row>
    <row r="482" ht="15.75" customHeight="1">
      <c r="M482" s="1433"/>
      <c r="X482" s="1434"/>
      <c r="AA482" s="2"/>
      <c r="AD482" s="207"/>
      <c r="AE482" s="1287"/>
      <c r="AF482" s="207"/>
    </row>
    <row r="483" ht="15.75" customHeight="1">
      <c r="M483" s="1433"/>
      <c r="X483" s="1434"/>
      <c r="AA483" s="2"/>
      <c r="AD483" s="207"/>
      <c r="AE483" s="1287"/>
      <c r="AF483" s="207"/>
    </row>
    <row r="484" ht="15.75" customHeight="1">
      <c r="M484" s="1433"/>
      <c r="X484" s="1434"/>
      <c r="AA484" s="2"/>
      <c r="AD484" s="207"/>
      <c r="AE484" s="1287"/>
      <c r="AF484" s="207"/>
    </row>
    <row r="485" ht="15.75" customHeight="1">
      <c r="M485" s="1433"/>
      <c r="X485" s="1434"/>
      <c r="AA485" s="2"/>
      <c r="AD485" s="207"/>
      <c r="AE485" s="1287"/>
      <c r="AF485" s="207"/>
    </row>
    <row r="486" ht="15.75" customHeight="1">
      <c r="M486" s="1433"/>
      <c r="X486" s="1434"/>
      <c r="AA486" s="2"/>
      <c r="AD486" s="207"/>
      <c r="AE486" s="1287"/>
      <c r="AF486" s="207"/>
    </row>
    <row r="487" ht="15.75" customHeight="1">
      <c r="M487" s="1433"/>
      <c r="X487" s="1434"/>
      <c r="AA487" s="2"/>
      <c r="AD487" s="207"/>
      <c r="AE487" s="1287"/>
      <c r="AF487" s="207"/>
    </row>
    <row r="488" ht="15.75" customHeight="1">
      <c r="M488" s="1433"/>
      <c r="X488" s="1434"/>
      <c r="AA488" s="2"/>
      <c r="AD488" s="207"/>
      <c r="AE488" s="1287"/>
      <c r="AF488" s="207"/>
    </row>
    <row r="489" ht="15.75" customHeight="1">
      <c r="M489" s="1433"/>
      <c r="X489" s="1434"/>
      <c r="AA489" s="2"/>
      <c r="AD489" s="207"/>
      <c r="AE489" s="1287"/>
      <c r="AF489" s="207"/>
    </row>
    <row r="490" ht="15.75" customHeight="1">
      <c r="M490" s="1433"/>
      <c r="X490" s="1434"/>
      <c r="AA490" s="2"/>
      <c r="AD490" s="207"/>
      <c r="AE490" s="1287"/>
      <c r="AF490" s="207"/>
    </row>
    <row r="491" ht="15.75" customHeight="1">
      <c r="M491" s="1433"/>
      <c r="X491" s="1434"/>
      <c r="AA491" s="2"/>
      <c r="AD491" s="207"/>
      <c r="AE491" s="1287"/>
      <c r="AF491" s="207"/>
    </row>
    <row r="492" ht="15.75" customHeight="1">
      <c r="M492" s="1433"/>
      <c r="X492" s="1434"/>
      <c r="AA492" s="2"/>
      <c r="AD492" s="207"/>
      <c r="AE492" s="1287"/>
      <c r="AF492" s="207"/>
    </row>
    <row r="493" ht="15.75" customHeight="1">
      <c r="M493" s="1433"/>
      <c r="X493" s="1434"/>
      <c r="AA493" s="2"/>
      <c r="AD493" s="207"/>
      <c r="AE493" s="1287"/>
      <c r="AF493" s="207"/>
    </row>
    <row r="494" ht="15.75" customHeight="1">
      <c r="M494" s="1433"/>
      <c r="X494" s="1434"/>
      <c r="AA494" s="2"/>
      <c r="AD494" s="207"/>
      <c r="AE494" s="1287"/>
      <c r="AF494" s="207"/>
    </row>
    <row r="495" ht="15.75" customHeight="1">
      <c r="M495" s="1433"/>
      <c r="X495" s="1434"/>
      <c r="AA495" s="2"/>
      <c r="AD495" s="207"/>
      <c r="AE495" s="1287"/>
      <c r="AF495" s="207"/>
    </row>
    <row r="496" ht="15.75" customHeight="1">
      <c r="M496" s="1433"/>
      <c r="X496" s="1434"/>
      <c r="AA496" s="2"/>
      <c r="AD496" s="207"/>
      <c r="AE496" s="1287"/>
      <c r="AF496" s="207"/>
    </row>
    <row r="497" ht="15.75" customHeight="1">
      <c r="M497" s="1433"/>
      <c r="X497" s="1434"/>
      <c r="AA497" s="2"/>
      <c r="AD497" s="207"/>
      <c r="AE497" s="1287"/>
      <c r="AF497" s="207"/>
    </row>
    <row r="498" ht="15.75" customHeight="1">
      <c r="M498" s="1433"/>
      <c r="X498" s="1434"/>
      <c r="AA498" s="2"/>
      <c r="AD498" s="207"/>
      <c r="AE498" s="1287"/>
      <c r="AF498" s="207"/>
    </row>
    <row r="499" ht="15.75" customHeight="1">
      <c r="M499" s="1433"/>
      <c r="X499" s="1434"/>
      <c r="AA499" s="2"/>
      <c r="AD499" s="207"/>
      <c r="AE499" s="1287"/>
      <c r="AF499" s="207"/>
    </row>
    <row r="500" ht="15.75" customHeight="1">
      <c r="M500" s="1433"/>
      <c r="X500" s="1434"/>
      <c r="AA500" s="2"/>
      <c r="AD500" s="207"/>
      <c r="AE500" s="1287"/>
      <c r="AF500" s="207"/>
    </row>
    <row r="501" ht="15.75" customHeight="1">
      <c r="M501" s="1433"/>
      <c r="X501" s="1434"/>
      <c r="AA501" s="2"/>
      <c r="AD501" s="207"/>
      <c r="AE501" s="1287"/>
      <c r="AF501" s="207"/>
    </row>
    <row r="502" ht="15.75" customHeight="1">
      <c r="M502" s="1433"/>
      <c r="X502" s="1434"/>
      <c r="AA502" s="2"/>
      <c r="AD502" s="207"/>
      <c r="AE502" s="1287"/>
      <c r="AF502" s="207"/>
    </row>
    <row r="503" ht="15.75" customHeight="1">
      <c r="M503" s="1433"/>
      <c r="X503" s="1434"/>
      <c r="AA503" s="2"/>
      <c r="AD503" s="207"/>
      <c r="AE503" s="1287"/>
      <c r="AF503" s="207"/>
    </row>
    <row r="504" ht="15.75" customHeight="1">
      <c r="M504" s="1433"/>
      <c r="X504" s="1434"/>
      <c r="AA504" s="2"/>
      <c r="AD504" s="207"/>
      <c r="AE504" s="1287"/>
      <c r="AF504" s="207"/>
    </row>
    <row r="505" ht="15.75" customHeight="1">
      <c r="M505" s="1433"/>
      <c r="X505" s="1434"/>
      <c r="AA505" s="2"/>
      <c r="AD505" s="207"/>
      <c r="AE505" s="1287"/>
      <c r="AF505" s="207"/>
    </row>
    <row r="506" ht="15.75" customHeight="1">
      <c r="M506" s="1433"/>
      <c r="X506" s="1434"/>
      <c r="AA506" s="2"/>
      <c r="AD506" s="207"/>
      <c r="AE506" s="1287"/>
      <c r="AF506" s="207"/>
    </row>
    <row r="507" ht="15.75" customHeight="1">
      <c r="M507" s="1433"/>
      <c r="X507" s="1434"/>
      <c r="AA507" s="2"/>
      <c r="AD507" s="207"/>
      <c r="AE507" s="1287"/>
      <c r="AF507" s="207"/>
    </row>
    <row r="508" ht="15.75" customHeight="1">
      <c r="M508" s="1433"/>
      <c r="X508" s="1434"/>
      <c r="AA508" s="2"/>
      <c r="AD508" s="207"/>
      <c r="AE508" s="1287"/>
      <c r="AF508" s="207"/>
    </row>
    <row r="509" ht="15.75" customHeight="1">
      <c r="M509" s="1433"/>
      <c r="X509" s="1434"/>
      <c r="AA509" s="2"/>
      <c r="AD509" s="207"/>
      <c r="AE509" s="1287"/>
      <c r="AF509" s="207"/>
    </row>
    <row r="510" ht="15.75" customHeight="1">
      <c r="M510" s="1433"/>
      <c r="X510" s="1434"/>
      <c r="AA510" s="2"/>
      <c r="AD510" s="207"/>
      <c r="AE510" s="1287"/>
      <c r="AF510" s="207"/>
    </row>
    <row r="511" ht="15.75" customHeight="1">
      <c r="M511" s="1433"/>
      <c r="X511" s="1434"/>
      <c r="AA511" s="2"/>
      <c r="AD511" s="207"/>
      <c r="AE511" s="1287"/>
      <c r="AF511" s="207"/>
    </row>
    <row r="512" ht="15.75" customHeight="1">
      <c r="M512" s="1433"/>
      <c r="X512" s="1434"/>
      <c r="AA512" s="2"/>
      <c r="AD512" s="207"/>
      <c r="AE512" s="1287"/>
      <c r="AF512" s="207"/>
    </row>
    <row r="513" ht="15.75" customHeight="1">
      <c r="M513" s="1433"/>
      <c r="X513" s="1434"/>
      <c r="AA513" s="2"/>
      <c r="AD513" s="207"/>
      <c r="AE513" s="1287"/>
      <c r="AF513" s="207"/>
    </row>
    <row r="514" ht="15.75" customHeight="1">
      <c r="M514" s="1433"/>
      <c r="X514" s="1434"/>
      <c r="AA514" s="2"/>
      <c r="AD514" s="207"/>
      <c r="AE514" s="1287"/>
      <c r="AF514" s="207"/>
    </row>
    <row r="515" ht="15.75" customHeight="1">
      <c r="M515" s="1433"/>
      <c r="X515" s="1434"/>
      <c r="AA515" s="2"/>
      <c r="AD515" s="207"/>
      <c r="AE515" s="1287"/>
      <c r="AF515" s="207"/>
    </row>
    <row r="516" ht="15.75" customHeight="1">
      <c r="M516" s="1433"/>
      <c r="X516" s="1434"/>
      <c r="AA516" s="2"/>
      <c r="AD516" s="207"/>
      <c r="AE516" s="1287"/>
      <c r="AF516" s="207"/>
    </row>
    <row r="517" ht="15.75" customHeight="1">
      <c r="M517" s="1433"/>
      <c r="X517" s="1434"/>
      <c r="AA517" s="2"/>
      <c r="AD517" s="207"/>
      <c r="AE517" s="1287"/>
      <c r="AF517" s="207"/>
    </row>
    <row r="518" ht="15.75" customHeight="1">
      <c r="M518" s="1433"/>
      <c r="X518" s="1434"/>
      <c r="AA518" s="2"/>
      <c r="AD518" s="207"/>
      <c r="AE518" s="1287"/>
      <c r="AF518" s="207"/>
    </row>
    <row r="519" ht="15.75" customHeight="1">
      <c r="M519" s="1433"/>
      <c r="X519" s="1434"/>
      <c r="AA519" s="2"/>
      <c r="AD519" s="207"/>
      <c r="AE519" s="1287"/>
      <c r="AF519" s="207"/>
    </row>
    <row r="520" ht="15.75" customHeight="1">
      <c r="M520" s="1433"/>
      <c r="X520" s="1434"/>
      <c r="AA520" s="2"/>
      <c r="AD520" s="207"/>
      <c r="AE520" s="1287"/>
      <c r="AF520" s="207"/>
    </row>
    <row r="521" ht="15.75" customHeight="1">
      <c r="M521" s="1433"/>
      <c r="X521" s="1434"/>
      <c r="AA521" s="2"/>
      <c r="AD521" s="207"/>
      <c r="AE521" s="1287"/>
      <c r="AF521" s="207"/>
    </row>
    <row r="522" ht="15.75" customHeight="1">
      <c r="M522" s="1433"/>
      <c r="X522" s="1434"/>
      <c r="AA522" s="2"/>
      <c r="AD522" s="207"/>
      <c r="AE522" s="1287"/>
      <c r="AF522" s="207"/>
    </row>
    <row r="523" ht="15.75" customHeight="1">
      <c r="M523" s="1433"/>
      <c r="X523" s="1434"/>
      <c r="AA523" s="2"/>
      <c r="AD523" s="207"/>
      <c r="AE523" s="1287"/>
      <c r="AF523" s="207"/>
    </row>
    <row r="524" ht="15.75" customHeight="1">
      <c r="M524" s="1433"/>
      <c r="X524" s="1434"/>
      <c r="AA524" s="2"/>
      <c r="AD524" s="207"/>
      <c r="AE524" s="1287"/>
      <c r="AF524" s="207"/>
    </row>
    <row r="525" ht="15.75" customHeight="1">
      <c r="M525" s="1433"/>
      <c r="X525" s="1434"/>
      <c r="AA525" s="2"/>
      <c r="AD525" s="207"/>
      <c r="AE525" s="1287"/>
      <c r="AF525" s="207"/>
    </row>
    <row r="526" ht="15.75" customHeight="1">
      <c r="M526" s="1433"/>
      <c r="X526" s="1434"/>
      <c r="AA526" s="2"/>
      <c r="AD526" s="207"/>
      <c r="AE526" s="1287"/>
      <c r="AF526" s="207"/>
    </row>
    <row r="527" ht="15.75" customHeight="1">
      <c r="M527" s="1433"/>
      <c r="X527" s="1434"/>
      <c r="AA527" s="2"/>
      <c r="AD527" s="207"/>
      <c r="AE527" s="1287"/>
      <c r="AF527" s="207"/>
    </row>
    <row r="528" ht="15.75" customHeight="1">
      <c r="M528" s="1433"/>
      <c r="X528" s="1434"/>
      <c r="AA528" s="2"/>
      <c r="AD528" s="207"/>
      <c r="AE528" s="1287"/>
      <c r="AF528" s="207"/>
    </row>
    <row r="529" ht="15.75" customHeight="1">
      <c r="M529" s="1433"/>
      <c r="X529" s="1434"/>
      <c r="AA529" s="2"/>
      <c r="AD529" s="207"/>
      <c r="AE529" s="1287"/>
      <c r="AF529" s="207"/>
    </row>
    <row r="530" ht="15.75" customHeight="1">
      <c r="M530" s="1433"/>
      <c r="X530" s="1434"/>
      <c r="AA530" s="2"/>
      <c r="AD530" s="207"/>
      <c r="AE530" s="1287"/>
      <c r="AF530" s="207"/>
    </row>
    <row r="531" ht="15.75" customHeight="1">
      <c r="M531" s="1433"/>
      <c r="X531" s="1434"/>
      <c r="AA531" s="2"/>
      <c r="AD531" s="207"/>
      <c r="AE531" s="1287"/>
      <c r="AF531" s="207"/>
    </row>
    <row r="532" ht="15.75" customHeight="1">
      <c r="M532" s="1433"/>
      <c r="X532" s="1434"/>
      <c r="AA532" s="2"/>
      <c r="AD532" s="207"/>
      <c r="AE532" s="1287"/>
      <c r="AF532" s="207"/>
    </row>
    <row r="533" ht="15.75" customHeight="1">
      <c r="M533" s="1433"/>
      <c r="X533" s="1434"/>
      <c r="AA533" s="2"/>
      <c r="AD533" s="207"/>
      <c r="AE533" s="1287"/>
      <c r="AF533" s="207"/>
    </row>
    <row r="534" ht="15.75" customHeight="1">
      <c r="M534" s="1433"/>
      <c r="X534" s="1434"/>
      <c r="AA534" s="2"/>
      <c r="AD534" s="207"/>
      <c r="AE534" s="1287"/>
      <c r="AF534" s="207"/>
    </row>
    <row r="535" ht="15.75" customHeight="1">
      <c r="M535" s="1433"/>
      <c r="X535" s="1434"/>
      <c r="AA535" s="2"/>
      <c r="AD535" s="207"/>
      <c r="AE535" s="1287"/>
      <c r="AF535" s="207"/>
    </row>
    <row r="536" ht="15.75" customHeight="1">
      <c r="M536" s="1433"/>
      <c r="X536" s="1434"/>
      <c r="AA536" s="2"/>
      <c r="AD536" s="207"/>
      <c r="AE536" s="1287"/>
      <c r="AF536" s="207"/>
    </row>
    <row r="537" ht="15.75" customHeight="1">
      <c r="M537" s="1433"/>
      <c r="X537" s="1434"/>
      <c r="AA537" s="2"/>
      <c r="AD537" s="207"/>
      <c r="AE537" s="1287"/>
      <c r="AF537" s="207"/>
    </row>
    <row r="538" ht="15.75" customHeight="1">
      <c r="M538" s="1433"/>
      <c r="X538" s="1434"/>
      <c r="AA538" s="2"/>
      <c r="AD538" s="207"/>
      <c r="AE538" s="1287"/>
      <c r="AF538" s="207"/>
    </row>
    <row r="539" ht="15.75" customHeight="1">
      <c r="M539" s="1433"/>
      <c r="X539" s="1434"/>
      <c r="AA539" s="2"/>
      <c r="AD539" s="207"/>
      <c r="AE539" s="1287"/>
      <c r="AF539" s="207"/>
    </row>
    <row r="540" ht="15.75" customHeight="1">
      <c r="M540" s="1433"/>
      <c r="X540" s="1434"/>
      <c r="AA540" s="2"/>
      <c r="AD540" s="207"/>
      <c r="AE540" s="1287"/>
      <c r="AF540" s="207"/>
    </row>
    <row r="541" ht="15.75" customHeight="1">
      <c r="M541" s="1433"/>
      <c r="X541" s="1434"/>
      <c r="AA541" s="2"/>
      <c r="AD541" s="207"/>
      <c r="AE541" s="1287"/>
      <c r="AF541" s="207"/>
    </row>
    <row r="542" ht="15.75" customHeight="1">
      <c r="M542" s="1433"/>
      <c r="X542" s="1434"/>
      <c r="AA542" s="2"/>
      <c r="AD542" s="207"/>
      <c r="AE542" s="1287"/>
      <c r="AF542" s="207"/>
    </row>
    <row r="543" ht="15.75" customHeight="1">
      <c r="M543" s="1433"/>
      <c r="X543" s="1434"/>
      <c r="AA543" s="2"/>
      <c r="AD543" s="207"/>
      <c r="AE543" s="1287"/>
      <c r="AF543" s="207"/>
    </row>
    <row r="544" ht="15.75" customHeight="1">
      <c r="M544" s="1433"/>
      <c r="X544" s="1434"/>
      <c r="AA544" s="2"/>
      <c r="AD544" s="207"/>
      <c r="AE544" s="1287"/>
      <c r="AF544" s="207"/>
    </row>
    <row r="545" ht="15.75" customHeight="1">
      <c r="M545" s="1433"/>
      <c r="X545" s="1434"/>
      <c r="AA545" s="2"/>
      <c r="AD545" s="207"/>
      <c r="AE545" s="1287"/>
      <c r="AF545" s="207"/>
    </row>
    <row r="546" ht="15.75" customHeight="1">
      <c r="M546" s="1433"/>
      <c r="X546" s="1434"/>
      <c r="AA546" s="2"/>
      <c r="AD546" s="207"/>
      <c r="AE546" s="1287"/>
      <c r="AF546" s="207"/>
    </row>
    <row r="547" ht="15.75" customHeight="1">
      <c r="M547" s="1433"/>
      <c r="X547" s="1434"/>
      <c r="AA547" s="2"/>
      <c r="AD547" s="207"/>
      <c r="AE547" s="1287"/>
      <c r="AF547" s="207"/>
    </row>
    <row r="548" ht="15.75" customHeight="1">
      <c r="M548" s="1433"/>
      <c r="X548" s="1434"/>
      <c r="AA548" s="2"/>
      <c r="AD548" s="207"/>
      <c r="AE548" s="1287"/>
      <c r="AF548" s="207"/>
    </row>
    <row r="549" ht="15.75" customHeight="1">
      <c r="M549" s="1433"/>
      <c r="X549" s="1434"/>
      <c r="AA549" s="2"/>
      <c r="AD549" s="207"/>
      <c r="AE549" s="1287"/>
      <c r="AF549" s="207"/>
    </row>
    <row r="550" ht="15.75" customHeight="1">
      <c r="M550" s="1433"/>
      <c r="X550" s="1434"/>
      <c r="AA550" s="2"/>
      <c r="AD550" s="207"/>
      <c r="AE550" s="1287"/>
      <c r="AF550" s="207"/>
    </row>
    <row r="551" ht="15.75" customHeight="1">
      <c r="M551" s="1433"/>
      <c r="X551" s="1434"/>
      <c r="AA551" s="2"/>
      <c r="AD551" s="207"/>
      <c r="AE551" s="1287"/>
      <c r="AF551" s="207"/>
    </row>
    <row r="552" ht="15.75" customHeight="1">
      <c r="M552" s="1433"/>
      <c r="X552" s="1434"/>
      <c r="AA552" s="2"/>
      <c r="AD552" s="207"/>
      <c r="AE552" s="1287"/>
      <c r="AF552" s="207"/>
    </row>
    <row r="553" ht="15.75" customHeight="1">
      <c r="M553" s="1433"/>
      <c r="X553" s="1434"/>
      <c r="AA553" s="2"/>
      <c r="AD553" s="207"/>
      <c r="AE553" s="1287"/>
      <c r="AF553" s="207"/>
    </row>
    <row r="554" ht="15.75" customHeight="1">
      <c r="M554" s="1433"/>
      <c r="X554" s="1434"/>
      <c r="AA554" s="2"/>
      <c r="AD554" s="207"/>
      <c r="AE554" s="1287"/>
      <c r="AF554" s="207"/>
    </row>
    <row r="555" ht="15.75" customHeight="1">
      <c r="M555" s="1433"/>
      <c r="X555" s="1434"/>
      <c r="AA555" s="2"/>
      <c r="AD555" s="207"/>
      <c r="AE555" s="1287"/>
      <c r="AF555" s="207"/>
    </row>
    <row r="556" ht="15.75" customHeight="1">
      <c r="M556" s="1433"/>
      <c r="X556" s="1434"/>
      <c r="AA556" s="2"/>
      <c r="AD556" s="207"/>
      <c r="AE556" s="1287"/>
      <c r="AF556" s="207"/>
    </row>
    <row r="557" ht="15.75" customHeight="1">
      <c r="M557" s="1433"/>
      <c r="X557" s="1434"/>
      <c r="AA557" s="2"/>
      <c r="AD557" s="207"/>
      <c r="AE557" s="1287"/>
      <c r="AF557" s="207"/>
    </row>
    <row r="558" ht="15.75" customHeight="1">
      <c r="M558" s="1433"/>
      <c r="X558" s="1434"/>
      <c r="AA558" s="2"/>
      <c r="AD558" s="207"/>
      <c r="AE558" s="1287"/>
      <c r="AF558" s="207"/>
    </row>
    <row r="559" ht="15.75" customHeight="1">
      <c r="M559" s="1433"/>
      <c r="X559" s="1434"/>
      <c r="AA559" s="2"/>
      <c r="AD559" s="207"/>
      <c r="AE559" s="1287"/>
      <c r="AF559" s="207"/>
    </row>
    <row r="560" ht="15.75" customHeight="1">
      <c r="M560" s="1433"/>
      <c r="X560" s="1434"/>
      <c r="AA560" s="2"/>
      <c r="AD560" s="207"/>
      <c r="AE560" s="1287"/>
      <c r="AF560" s="207"/>
    </row>
    <row r="561" ht="15.75" customHeight="1">
      <c r="M561" s="1433"/>
      <c r="X561" s="1434"/>
      <c r="AA561" s="2"/>
      <c r="AD561" s="207"/>
      <c r="AE561" s="1287"/>
      <c r="AF561" s="207"/>
    </row>
    <row r="562" ht="15.75" customHeight="1">
      <c r="M562" s="1433"/>
      <c r="X562" s="1434"/>
      <c r="AA562" s="2"/>
      <c r="AD562" s="207"/>
      <c r="AE562" s="1287"/>
      <c r="AF562" s="207"/>
    </row>
    <row r="563" ht="15.75" customHeight="1">
      <c r="M563" s="1433"/>
      <c r="X563" s="1434"/>
      <c r="AA563" s="2"/>
      <c r="AD563" s="207"/>
      <c r="AE563" s="1287"/>
      <c r="AF563" s="207"/>
    </row>
    <row r="564" ht="15.75" customHeight="1">
      <c r="M564" s="1433"/>
      <c r="X564" s="1434"/>
      <c r="AA564" s="2"/>
      <c r="AD564" s="207"/>
      <c r="AE564" s="1287"/>
      <c r="AF564" s="207"/>
    </row>
    <row r="565" ht="15.75" customHeight="1">
      <c r="M565" s="1433"/>
      <c r="X565" s="1434"/>
      <c r="AA565" s="2"/>
      <c r="AD565" s="207"/>
      <c r="AE565" s="1287"/>
      <c r="AF565" s="207"/>
    </row>
    <row r="566" ht="15.75" customHeight="1">
      <c r="M566" s="1433"/>
      <c r="X566" s="1434"/>
      <c r="AA566" s="2"/>
      <c r="AD566" s="207"/>
      <c r="AE566" s="1287"/>
      <c r="AF566" s="207"/>
    </row>
    <row r="567" ht="15.75" customHeight="1">
      <c r="M567" s="1433"/>
      <c r="X567" s="1434"/>
      <c r="AA567" s="2"/>
      <c r="AD567" s="207"/>
      <c r="AE567" s="1287"/>
      <c r="AF567" s="207"/>
    </row>
    <row r="568" ht="15.75" customHeight="1">
      <c r="M568" s="1433"/>
      <c r="X568" s="1434"/>
      <c r="AA568" s="2"/>
      <c r="AD568" s="207"/>
      <c r="AE568" s="1287"/>
      <c r="AF568" s="207"/>
    </row>
    <row r="569" ht="15.75" customHeight="1">
      <c r="M569" s="1433"/>
      <c r="X569" s="1434"/>
      <c r="AA569" s="2"/>
      <c r="AD569" s="207"/>
      <c r="AE569" s="1287"/>
      <c r="AF569" s="207"/>
    </row>
    <row r="570" ht="15.75" customHeight="1">
      <c r="M570" s="1433"/>
      <c r="X570" s="1434"/>
      <c r="AA570" s="2"/>
      <c r="AD570" s="207"/>
      <c r="AE570" s="1287"/>
      <c r="AF570" s="207"/>
    </row>
    <row r="571" ht="15.75" customHeight="1">
      <c r="M571" s="1433"/>
      <c r="X571" s="1434"/>
      <c r="AA571" s="2"/>
      <c r="AD571" s="207"/>
      <c r="AE571" s="1287"/>
      <c r="AF571" s="207"/>
    </row>
    <row r="572" ht="15.75" customHeight="1">
      <c r="M572" s="1433"/>
      <c r="X572" s="1434"/>
      <c r="AA572" s="2"/>
      <c r="AD572" s="207"/>
      <c r="AE572" s="1287"/>
      <c r="AF572" s="207"/>
    </row>
    <row r="573" ht="15.75" customHeight="1">
      <c r="M573" s="1433"/>
      <c r="X573" s="1434"/>
      <c r="AA573" s="2"/>
      <c r="AD573" s="207"/>
      <c r="AE573" s="1287"/>
      <c r="AF573" s="207"/>
    </row>
    <row r="574" ht="15.75" customHeight="1">
      <c r="M574" s="1433"/>
      <c r="X574" s="1434"/>
      <c r="AA574" s="2"/>
      <c r="AD574" s="207"/>
      <c r="AE574" s="1287"/>
      <c r="AF574" s="207"/>
    </row>
    <row r="575" ht="15.75" customHeight="1">
      <c r="M575" s="1433"/>
      <c r="X575" s="1434"/>
      <c r="AA575" s="2"/>
      <c r="AD575" s="207"/>
      <c r="AE575" s="1287"/>
      <c r="AF575" s="207"/>
    </row>
    <row r="576" ht="15.75" customHeight="1">
      <c r="M576" s="1433"/>
      <c r="X576" s="1434"/>
      <c r="AA576" s="2"/>
      <c r="AD576" s="207"/>
      <c r="AE576" s="1287"/>
      <c r="AF576" s="207"/>
    </row>
    <row r="577" ht="15.75" customHeight="1">
      <c r="M577" s="1433"/>
      <c r="X577" s="1434"/>
      <c r="AA577" s="2"/>
      <c r="AD577" s="207"/>
      <c r="AE577" s="1287"/>
      <c r="AF577" s="207"/>
    </row>
    <row r="578" ht="15.75" customHeight="1">
      <c r="M578" s="1433"/>
      <c r="X578" s="1434"/>
      <c r="AA578" s="2"/>
      <c r="AD578" s="207"/>
      <c r="AE578" s="1287"/>
      <c r="AF578" s="207"/>
    </row>
    <row r="579" ht="15.75" customHeight="1">
      <c r="M579" s="1433"/>
      <c r="X579" s="1434"/>
      <c r="AA579" s="2"/>
      <c r="AD579" s="207"/>
      <c r="AE579" s="1287"/>
      <c r="AF579" s="207"/>
    </row>
    <row r="580" ht="15.75" customHeight="1">
      <c r="M580" s="1433"/>
      <c r="X580" s="1434"/>
      <c r="AA580" s="2"/>
      <c r="AD580" s="207"/>
      <c r="AE580" s="1287"/>
      <c r="AF580" s="207"/>
    </row>
    <row r="581" ht="15.75" customHeight="1">
      <c r="M581" s="1433"/>
      <c r="X581" s="1434"/>
      <c r="AA581" s="2"/>
      <c r="AD581" s="207"/>
      <c r="AE581" s="1287"/>
      <c r="AF581" s="207"/>
    </row>
    <row r="582" ht="15.75" customHeight="1">
      <c r="M582" s="1433"/>
      <c r="X582" s="1434"/>
      <c r="AA582" s="2"/>
      <c r="AD582" s="207"/>
      <c r="AE582" s="1287"/>
      <c r="AF582" s="207"/>
    </row>
    <row r="583" ht="15.75" customHeight="1">
      <c r="M583" s="1433"/>
      <c r="X583" s="1434"/>
      <c r="AA583" s="2"/>
      <c r="AD583" s="207"/>
      <c r="AE583" s="1287"/>
      <c r="AF583" s="207"/>
    </row>
    <row r="584" ht="15.75" customHeight="1">
      <c r="M584" s="1433"/>
      <c r="X584" s="1434"/>
      <c r="AA584" s="2"/>
      <c r="AD584" s="207"/>
      <c r="AE584" s="1287"/>
      <c r="AF584" s="207"/>
    </row>
    <row r="585" ht="15.75" customHeight="1">
      <c r="M585" s="1433"/>
      <c r="X585" s="1434"/>
      <c r="AA585" s="2"/>
      <c r="AD585" s="207"/>
      <c r="AE585" s="1287"/>
      <c r="AF585" s="207"/>
    </row>
    <row r="586" ht="15.75" customHeight="1">
      <c r="M586" s="1433"/>
      <c r="X586" s="1434"/>
      <c r="AA586" s="2"/>
      <c r="AD586" s="207"/>
      <c r="AE586" s="1287"/>
      <c r="AF586" s="207"/>
    </row>
    <row r="587" ht="15.75" customHeight="1">
      <c r="M587" s="1433"/>
      <c r="X587" s="1434"/>
      <c r="AA587" s="2"/>
      <c r="AD587" s="207"/>
      <c r="AE587" s="1287"/>
      <c r="AF587" s="207"/>
    </row>
    <row r="588" ht="15.75" customHeight="1">
      <c r="M588" s="1433"/>
      <c r="X588" s="1434"/>
      <c r="AA588" s="2"/>
      <c r="AD588" s="207"/>
      <c r="AE588" s="1287"/>
      <c r="AF588" s="207"/>
    </row>
    <row r="589" ht="15.75" customHeight="1">
      <c r="M589" s="1433"/>
      <c r="X589" s="1434"/>
      <c r="AA589" s="2"/>
      <c r="AD589" s="207"/>
      <c r="AE589" s="1287"/>
      <c r="AF589" s="207"/>
    </row>
    <row r="590" ht="15.75" customHeight="1">
      <c r="M590" s="1433"/>
      <c r="X590" s="1434"/>
      <c r="AA590" s="2"/>
      <c r="AD590" s="207"/>
      <c r="AE590" s="1287"/>
      <c r="AF590" s="207"/>
    </row>
    <row r="591" ht="15.75" customHeight="1">
      <c r="M591" s="1433"/>
      <c r="X591" s="1434"/>
      <c r="AA591" s="2"/>
      <c r="AD591" s="207"/>
      <c r="AE591" s="1287"/>
      <c r="AF591" s="207"/>
    </row>
    <row r="592" ht="15.75" customHeight="1">
      <c r="M592" s="1433"/>
      <c r="X592" s="1434"/>
      <c r="AA592" s="2"/>
      <c r="AD592" s="207"/>
      <c r="AE592" s="1287"/>
      <c r="AF592" s="207"/>
    </row>
    <row r="593" ht="15.75" customHeight="1">
      <c r="M593" s="1433"/>
      <c r="X593" s="1434"/>
      <c r="AA593" s="2"/>
      <c r="AD593" s="207"/>
      <c r="AE593" s="1287"/>
      <c r="AF593" s="207"/>
    </row>
    <row r="594" ht="15.75" customHeight="1">
      <c r="M594" s="1433"/>
      <c r="X594" s="1434"/>
      <c r="AA594" s="2"/>
      <c r="AD594" s="207"/>
      <c r="AE594" s="1287"/>
      <c r="AF594" s="207"/>
    </row>
    <row r="595" ht="15.75" customHeight="1">
      <c r="M595" s="1433"/>
      <c r="X595" s="1434"/>
      <c r="AA595" s="2"/>
      <c r="AD595" s="207"/>
      <c r="AE595" s="1287"/>
      <c r="AF595" s="207"/>
    </row>
    <row r="596" ht="15.75" customHeight="1">
      <c r="M596" s="1433"/>
      <c r="X596" s="1434"/>
      <c r="AA596" s="2"/>
      <c r="AD596" s="207"/>
      <c r="AE596" s="1287"/>
      <c r="AF596" s="207"/>
    </row>
    <row r="597" ht="15.75" customHeight="1">
      <c r="M597" s="1433"/>
      <c r="X597" s="1434"/>
      <c r="AA597" s="2"/>
      <c r="AD597" s="207"/>
      <c r="AE597" s="1287"/>
      <c r="AF597" s="207"/>
    </row>
    <row r="598" ht="15.75" customHeight="1">
      <c r="M598" s="1433"/>
      <c r="X598" s="1434"/>
      <c r="AA598" s="2"/>
      <c r="AD598" s="207"/>
      <c r="AE598" s="1287"/>
      <c r="AF598" s="207"/>
    </row>
    <row r="599" ht="15.75" customHeight="1">
      <c r="M599" s="1433"/>
      <c r="X599" s="1434"/>
      <c r="AA599" s="2"/>
      <c r="AD599" s="207"/>
      <c r="AE599" s="1287"/>
      <c r="AF599" s="207"/>
    </row>
    <row r="600" ht="15.75" customHeight="1">
      <c r="M600" s="1433"/>
      <c r="X600" s="1434"/>
      <c r="AA600" s="2"/>
      <c r="AD600" s="207"/>
      <c r="AE600" s="1287"/>
      <c r="AF600" s="207"/>
    </row>
    <row r="601" ht="15.75" customHeight="1">
      <c r="M601" s="1433"/>
      <c r="X601" s="1434"/>
      <c r="AA601" s="2"/>
      <c r="AD601" s="207"/>
      <c r="AE601" s="1287"/>
      <c r="AF601" s="207"/>
    </row>
    <row r="602" ht="15.75" customHeight="1">
      <c r="M602" s="1433"/>
      <c r="X602" s="1434"/>
      <c r="AA602" s="2"/>
      <c r="AD602" s="207"/>
      <c r="AE602" s="1287"/>
      <c r="AF602" s="207"/>
    </row>
    <row r="603" ht="15.75" customHeight="1">
      <c r="M603" s="1433"/>
      <c r="X603" s="1434"/>
      <c r="AA603" s="2"/>
      <c r="AD603" s="207"/>
      <c r="AE603" s="1287"/>
      <c r="AF603" s="207"/>
    </row>
    <row r="604" ht="15.75" customHeight="1">
      <c r="M604" s="1433"/>
      <c r="X604" s="1434"/>
      <c r="AA604" s="2"/>
      <c r="AD604" s="207"/>
      <c r="AE604" s="1287"/>
      <c r="AF604" s="207"/>
    </row>
    <row r="605" ht="15.75" customHeight="1">
      <c r="M605" s="1433"/>
      <c r="X605" s="1434"/>
      <c r="AA605" s="2"/>
      <c r="AD605" s="207"/>
      <c r="AE605" s="1287"/>
      <c r="AF605" s="207"/>
    </row>
    <row r="606" ht="15.75" customHeight="1">
      <c r="M606" s="1433"/>
      <c r="X606" s="1434"/>
      <c r="AA606" s="2"/>
      <c r="AD606" s="207"/>
      <c r="AE606" s="1287"/>
      <c r="AF606" s="207"/>
    </row>
    <row r="607" ht="15.75" customHeight="1">
      <c r="M607" s="1433"/>
      <c r="X607" s="1434"/>
      <c r="AA607" s="2"/>
      <c r="AD607" s="207"/>
      <c r="AE607" s="1287"/>
      <c r="AF607" s="207"/>
    </row>
    <row r="608" ht="15.75" customHeight="1">
      <c r="M608" s="1433"/>
      <c r="X608" s="1434"/>
      <c r="AA608" s="2"/>
      <c r="AD608" s="207"/>
      <c r="AE608" s="1287"/>
      <c r="AF608" s="207"/>
    </row>
    <row r="609" ht="15.75" customHeight="1">
      <c r="M609" s="1433"/>
      <c r="X609" s="1434"/>
      <c r="AA609" s="2"/>
      <c r="AD609" s="207"/>
      <c r="AE609" s="1287"/>
      <c r="AF609" s="207"/>
    </row>
    <row r="610" ht="15.75" customHeight="1">
      <c r="M610" s="1433"/>
      <c r="X610" s="1434"/>
      <c r="AA610" s="2"/>
      <c r="AD610" s="207"/>
      <c r="AE610" s="1287"/>
      <c r="AF610" s="207"/>
    </row>
    <row r="611" ht="15.75" customHeight="1">
      <c r="M611" s="1433"/>
      <c r="X611" s="1434"/>
      <c r="AA611" s="2"/>
      <c r="AD611" s="207"/>
      <c r="AE611" s="1287"/>
      <c r="AF611" s="207"/>
    </row>
    <row r="612" ht="15.75" customHeight="1">
      <c r="M612" s="1433"/>
      <c r="X612" s="1434"/>
      <c r="AA612" s="2"/>
      <c r="AD612" s="207"/>
      <c r="AE612" s="1287"/>
      <c r="AF612" s="207"/>
    </row>
    <row r="613" ht="15.75" customHeight="1">
      <c r="M613" s="1433"/>
      <c r="X613" s="1434"/>
      <c r="AA613" s="2"/>
      <c r="AD613" s="207"/>
      <c r="AE613" s="1287"/>
      <c r="AF613" s="207"/>
    </row>
    <row r="614" ht="15.75" customHeight="1">
      <c r="M614" s="1433"/>
      <c r="X614" s="1434"/>
      <c r="AA614" s="2"/>
      <c r="AD614" s="207"/>
      <c r="AE614" s="1287"/>
      <c r="AF614" s="207"/>
    </row>
    <row r="615" ht="15.75" customHeight="1">
      <c r="M615" s="1433"/>
      <c r="X615" s="1434"/>
      <c r="AA615" s="2"/>
      <c r="AD615" s="207"/>
      <c r="AE615" s="1287"/>
      <c r="AF615" s="207"/>
    </row>
    <row r="616" ht="15.75" customHeight="1">
      <c r="M616" s="1433"/>
      <c r="X616" s="1434"/>
      <c r="AA616" s="2"/>
      <c r="AD616" s="207"/>
      <c r="AE616" s="1287"/>
      <c r="AF616" s="207"/>
    </row>
    <row r="617" ht="15.75" customHeight="1">
      <c r="M617" s="1433"/>
      <c r="X617" s="1434"/>
      <c r="AA617" s="2"/>
      <c r="AD617" s="207"/>
      <c r="AE617" s="1287"/>
      <c r="AF617" s="207"/>
    </row>
    <row r="618" ht="15.75" customHeight="1">
      <c r="M618" s="1433"/>
      <c r="X618" s="1434"/>
      <c r="AA618" s="2"/>
      <c r="AD618" s="207"/>
      <c r="AE618" s="1287"/>
      <c r="AF618" s="207"/>
    </row>
    <row r="619" ht="15.75" customHeight="1">
      <c r="M619" s="1433"/>
      <c r="X619" s="1434"/>
      <c r="AA619" s="2"/>
      <c r="AD619" s="207"/>
      <c r="AE619" s="1287"/>
      <c r="AF619" s="207"/>
    </row>
    <row r="620" ht="15.75" customHeight="1">
      <c r="M620" s="1433"/>
      <c r="X620" s="1434"/>
      <c r="AA620" s="2"/>
      <c r="AD620" s="207"/>
      <c r="AE620" s="1287"/>
      <c r="AF620" s="207"/>
    </row>
    <row r="621" ht="15.75" customHeight="1">
      <c r="M621" s="1433"/>
      <c r="X621" s="1434"/>
      <c r="AA621" s="2"/>
      <c r="AD621" s="207"/>
      <c r="AE621" s="1287"/>
      <c r="AF621" s="207"/>
    </row>
    <row r="622" ht="15.75" customHeight="1">
      <c r="M622" s="1433"/>
      <c r="X622" s="1434"/>
      <c r="AA622" s="2"/>
      <c r="AD622" s="207"/>
      <c r="AE622" s="1287"/>
      <c r="AF622" s="207"/>
    </row>
    <row r="623" ht="15.75" customHeight="1">
      <c r="M623" s="1433"/>
      <c r="X623" s="1434"/>
      <c r="AA623" s="2"/>
      <c r="AD623" s="207"/>
      <c r="AE623" s="1287"/>
      <c r="AF623" s="207"/>
    </row>
    <row r="624" ht="15.75" customHeight="1">
      <c r="M624" s="1433"/>
      <c r="X624" s="1434"/>
      <c r="AA624" s="2"/>
      <c r="AD624" s="207"/>
      <c r="AE624" s="1287"/>
      <c r="AF624" s="207"/>
    </row>
    <row r="625" ht="15.75" customHeight="1">
      <c r="M625" s="1433"/>
      <c r="X625" s="1434"/>
      <c r="AA625" s="2"/>
      <c r="AD625" s="207"/>
      <c r="AE625" s="1287"/>
      <c r="AF625" s="207"/>
    </row>
    <row r="626" ht="15.75" customHeight="1">
      <c r="M626" s="1433"/>
      <c r="X626" s="1434"/>
      <c r="AA626" s="2"/>
      <c r="AD626" s="207"/>
      <c r="AE626" s="1287"/>
      <c r="AF626" s="207"/>
    </row>
    <row r="627" ht="15.75" customHeight="1">
      <c r="M627" s="1433"/>
      <c r="X627" s="1434"/>
      <c r="AA627" s="2"/>
      <c r="AD627" s="207"/>
      <c r="AE627" s="1287"/>
      <c r="AF627" s="207"/>
    </row>
    <row r="628" ht="15.75" customHeight="1">
      <c r="M628" s="1433"/>
      <c r="X628" s="1434"/>
      <c r="AA628" s="2"/>
      <c r="AD628" s="207"/>
      <c r="AE628" s="1287"/>
      <c r="AF628" s="207"/>
    </row>
    <row r="629" ht="15.75" customHeight="1">
      <c r="M629" s="1433"/>
      <c r="X629" s="1434"/>
      <c r="AA629" s="2"/>
      <c r="AD629" s="207"/>
      <c r="AE629" s="1287"/>
      <c r="AF629" s="207"/>
    </row>
    <row r="630" ht="15.75" customHeight="1">
      <c r="M630" s="1433"/>
      <c r="X630" s="1434"/>
      <c r="AA630" s="2"/>
      <c r="AD630" s="207"/>
      <c r="AE630" s="1287"/>
      <c r="AF630" s="207"/>
    </row>
    <row r="631" ht="15.75" customHeight="1">
      <c r="M631" s="1433"/>
      <c r="X631" s="1434"/>
      <c r="AA631" s="2"/>
      <c r="AD631" s="207"/>
      <c r="AE631" s="1287"/>
      <c r="AF631" s="207"/>
    </row>
    <row r="632" ht="15.75" customHeight="1">
      <c r="M632" s="1433"/>
      <c r="X632" s="1434"/>
      <c r="AA632" s="2"/>
      <c r="AD632" s="207"/>
      <c r="AE632" s="1287"/>
      <c r="AF632" s="207"/>
    </row>
    <row r="633" ht="15.75" customHeight="1">
      <c r="M633" s="1433"/>
      <c r="X633" s="1434"/>
      <c r="AA633" s="2"/>
      <c r="AD633" s="207"/>
      <c r="AE633" s="1287"/>
      <c r="AF633" s="207"/>
    </row>
    <row r="634" ht="15.75" customHeight="1">
      <c r="M634" s="1433"/>
      <c r="X634" s="1434"/>
      <c r="AA634" s="2"/>
      <c r="AD634" s="207"/>
      <c r="AE634" s="1287"/>
      <c r="AF634" s="207"/>
    </row>
    <row r="635" ht="15.75" customHeight="1">
      <c r="M635" s="1433"/>
      <c r="X635" s="1434"/>
      <c r="AA635" s="2"/>
      <c r="AD635" s="207"/>
      <c r="AE635" s="1287"/>
      <c r="AF635" s="207"/>
    </row>
    <row r="636" ht="15.75" customHeight="1">
      <c r="M636" s="1433"/>
      <c r="X636" s="1434"/>
      <c r="AA636" s="2"/>
      <c r="AD636" s="207"/>
      <c r="AE636" s="1287"/>
      <c r="AF636" s="207"/>
    </row>
    <row r="637" ht="15.75" customHeight="1">
      <c r="M637" s="1433"/>
      <c r="X637" s="1434"/>
      <c r="AA637" s="2"/>
      <c r="AD637" s="207"/>
      <c r="AE637" s="1287"/>
      <c r="AF637" s="207"/>
    </row>
    <row r="638" ht="15.75" customHeight="1">
      <c r="M638" s="1433"/>
      <c r="X638" s="1434"/>
      <c r="AA638" s="2"/>
      <c r="AD638" s="207"/>
      <c r="AE638" s="1287"/>
      <c r="AF638" s="207"/>
    </row>
    <row r="639" ht="15.75" customHeight="1">
      <c r="M639" s="1433"/>
      <c r="X639" s="1434"/>
      <c r="AA639" s="2"/>
      <c r="AD639" s="207"/>
      <c r="AE639" s="1287"/>
      <c r="AF639" s="207"/>
    </row>
    <row r="640" ht="15.75" customHeight="1">
      <c r="M640" s="1433"/>
      <c r="X640" s="1434"/>
      <c r="AA640" s="2"/>
      <c r="AD640" s="207"/>
      <c r="AE640" s="1287"/>
      <c r="AF640" s="207"/>
    </row>
    <row r="641" ht="15.75" customHeight="1">
      <c r="M641" s="1433"/>
      <c r="X641" s="1434"/>
      <c r="AA641" s="2"/>
      <c r="AD641" s="207"/>
      <c r="AE641" s="1287"/>
      <c r="AF641" s="207"/>
    </row>
    <row r="642" ht="15.75" customHeight="1">
      <c r="M642" s="1433"/>
      <c r="X642" s="1434"/>
      <c r="AA642" s="2"/>
      <c r="AD642" s="207"/>
      <c r="AE642" s="1287"/>
      <c r="AF642" s="207"/>
    </row>
    <row r="643" ht="15.75" customHeight="1">
      <c r="M643" s="1433"/>
      <c r="X643" s="1434"/>
      <c r="AA643" s="2"/>
      <c r="AD643" s="207"/>
      <c r="AE643" s="1287"/>
      <c r="AF643" s="207"/>
    </row>
    <row r="644" ht="15.75" customHeight="1">
      <c r="M644" s="1433"/>
      <c r="X644" s="1434"/>
      <c r="AA644" s="2"/>
      <c r="AD644" s="207"/>
      <c r="AE644" s="1287"/>
      <c r="AF644" s="207"/>
    </row>
    <row r="645" ht="15.75" customHeight="1">
      <c r="M645" s="1433"/>
      <c r="X645" s="1434"/>
      <c r="AA645" s="2"/>
      <c r="AD645" s="207"/>
      <c r="AE645" s="1287"/>
      <c r="AF645" s="207"/>
    </row>
    <row r="646" ht="15.75" customHeight="1">
      <c r="M646" s="1433"/>
      <c r="X646" s="1434"/>
      <c r="AA646" s="2"/>
      <c r="AD646" s="207"/>
      <c r="AE646" s="1287"/>
      <c r="AF646" s="207"/>
    </row>
    <row r="647" ht="15.75" customHeight="1">
      <c r="M647" s="1433"/>
      <c r="X647" s="1434"/>
      <c r="AA647" s="2"/>
      <c r="AD647" s="207"/>
      <c r="AE647" s="1287"/>
      <c r="AF647" s="207"/>
    </row>
    <row r="648" ht="15.75" customHeight="1">
      <c r="M648" s="1433"/>
      <c r="X648" s="1434"/>
      <c r="AA648" s="2"/>
      <c r="AD648" s="207"/>
      <c r="AE648" s="1287"/>
      <c r="AF648" s="207"/>
    </row>
    <row r="649" ht="15.75" customHeight="1">
      <c r="M649" s="1433"/>
      <c r="X649" s="1434"/>
      <c r="AA649" s="2"/>
      <c r="AD649" s="207"/>
      <c r="AE649" s="1287"/>
      <c r="AF649" s="207"/>
    </row>
    <row r="650" ht="15.75" customHeight="1">
      <c r="M650" s="1433"/>
      <c r="X650" s="1434"/>
      <c r="AA650" s="2"/>
      <c r="AD650" s="207"/>
      <c r="AE650" s="1287"/>
      <c r="AF650" s="207"/>
    </row>
    <row r="651" ht="15.75" customHeight="1">
      <c r="M651" s="1433"/>
      <c r="X651" s="1434"/>
      <c r="AA651" s="2"/>
      <c r="AD651" s="207"/>
      <c r="AE651" s="1287"/>
      <c r="AF651" s="207"/>
    </row>
    <row r="652" ht="15.75" customHeight="1">
      <c r="M652" s="1433"/>
      <c r="X652" s="1434"/>
      <c r="AA652" s="2"/>
      <c r="AD652" s="207"/>
      <c r="AE652" s="1287"/>
      <c r="AF652" s="207"/>
    </row>
    <row r="653" ht="15.75" customHeight="1">
      <c r="M653" s="1433"/>
      <c r="X653" s="1434"/>
      <c r="AA653" s="2"/>
      <c r="AD653" s="207"/>
      <c r="AE653" s="1287"/>
      <c r="AF653" s="207"/>
    </row>
    <row r="654" ht="15.75" customHeight="1">
      <c r="M654" s="1433"/>
      <c r="X654" s="1434"/>
      <c r="AA654" s="2"/>
      <c r="AD654" s="207"/>
      <c r="AE654" s="1287"/>
      <c r="AF654" s="207"/>
    </row>
    <row r="655" ht="15.75" customHeight="1">
      <c r="M655" s="1433"/>
      <c r="X655" s="1434"/>
      <c r="AA655" s="2"/>
      <c r="AD655" s="207"/>
      <c r="AE655" s="1287"/>
      <c r="AF655" s="207"/>
    </row>
    <row r="656" ht="15.75" customHeight="1">
      <c r="M656" s="1433"/>
      <c r="X656" s="1434"/>
      <c r="AA656" s="2"/>
      <c r="AD656" s="207"/>
      <c r="AE656" s="1287"/>
      <c r="AF656" s="207"/>
    </row>
    <row r="657" ht="15.75" customHeight="1">
      <c r="M657" s="1433"/>
      <c r="X657" s="1434"/>
      <c r="AA657" s="2"/>
      <c r="AD657" s="207"/>
      <c r="AE657" s="1287"/>
      <c r="AF657" s="207"/>
    </row>
    <row r="658" ht="15.75" customHeight="1">
      <c r="M658" s="1433"/>
      <c r="X658" s="1434"/>
      <c r="AA658" s="2"/>
      <c r="AD658" s="207"/>
      <c r="AE658" s="1287"/>
      <c r="AF658" s="207"/>
    </row>
    <row r="659" ht="15.75" customHeight="1">
      <c r="M659" s="1433"/>
      <c r="X659" s="1434"/>
      <c r="AA659" s="2"/>
      <c r="AD659" s="207"/>
      <c r="AE659" s="1287"/>
      <c r="AF659" s="207"/>
    </row>
    <row r="660" ht="15.75" customHeight="1">
      <c r="M660" s="1433"/>
      <c r="X660" s="1434"/>
      <c r="AA660" s="2"/>
      <c r="AD660" s="207"/>
      <c r="AE660" s="1287"/>
      <c r="AF660" s="207"/>
    </row>
    <row r="661" ht="15.75" customHeight="1">
      <c r="M661" s="1433"/>
      <c r="X661" s="1434"/>
      <c r="AA661" s="2"/>
      <c r="AD661" s="207"/>
      <c r="AE661" s="1287"/>
      <c r="AF661" s="207"/>
    </row>
    <row r="662" ht="15.75" customHeight="1">
      <c r="M662" s="1433"/>
      <c r="X662" s="1434"/>
      <c r="AA662" s="2"/>
      <c r="AD662" s="207"/>
      <c r="AE662" s="1287"/>
      <c r="AF662" s="207"/>
    </row>
    <row r="663" ht="15.75" customHeight="1">
      <c r="M663" s="1433"/>
      <c r="X663" s="1434"/>
      <c r="AA663" s="2"/>
      <c r="AD663" s="207"/>
      <c r="AE663" s="1287"/>
      <c r="AF663" s="207"/>
    </row>
    <row r="664" ht="15.75" customHeight="1">
      <c r="M664" s="1433"/>
      <c r="X664" s="1434"/>
      <c r="AA664" s="2"/>
      <c r="AD664" s="207"/>
      <c r="AE664" s="1287"/>
      <c r="AF664" s="207"/>
    </row>
    <row r="665" ht="15.75" customHeight="1">
      <c r="M665" s="1433"/>
      <c r="X665" s="1434"/>
      <c r="AA665" s="2"/>
      <c r="AD665" s="207"/>
      <c r="AE665" s="1287"/>
      <c r="AF665" s="207"/>
    </row>
    <row r="666" ht="15.75" customHeight="1">
      <c r="M666" s="1433"/>
      <c r="X666" s="1434"/>
      <c r="AA666" s="2"/>
      <c r="AD666" s="207"/>
      <c r="AE666" s="1287"/>
      <c r="AF666" s="207"/>
    </row>
    <row r="667" ht="15.75" customHeight="1">
      <c r="M667" s="1433"/>
      <c r="X667" s="1434"/>
      <c r="AA667" s="2"/>
      <c r="AD667" s="207"/>
      <c r="AE667" s="1287"/>
      <c r="AF667" s="207"/>
    </row>
    <row r="668" ht="15.75" customHeight="1">
      <c r="M668" s="1433"/>
      <c r="X668" s="1434"/>
      <c r="AA668" s="2"/>
      <c r="AD668" s="207"/>
      <c r="AE668" s="1287"/>
      <c r="AF668" s="207"/>
    </row>
    <row r="669" ht="15.75" customHeight="1">
      <c r="M669" s="1433"/>
      <c r="X669" s="1434"/>
      <c r="AA669" s="2"/>
      <c r="AD669" s="207"/>
      <c r="AE669" s="1287"/>
      <c r="AF669" s="207"/>
    </row>
    <row r="670" ht="15.75" customHeight="1">
      <c r="M670" s="1433"/>
      <c r="X670" s="1434"/>
      <c r="AA670" s="2"/>
      <c r="AD670" s="207"/>
      <c r="AE670" s="1287"/>
      <c r="AF670" s="207"/>
    </row>
    <row r="671" ht="15.75" customHeight="1">
      <c r="M671" s="1433"/>
      <c r="X671" s="1434"/>
      <c r="AA671" s="2"/>
      <c r="AD671" s="207"/>
      <c r="AE671" s="1287"/>
      <c r="AF671" s="207"/>
    </row>
    <row r="672" ht="15.75" customHeight="1">
      <c r="M672" s="1433"/>
      <c r="X672" s="1434"/>
      <c r="AA672" s="2"/>
      <c r="AD672" s="207"/>
      <c r="AE672" s="1287"/>
      <c r="AF672" s="207"/>
    </row>
    <row r="673" ht="15.75" customHeight="1">
      <c r="M673" s="1433"/>
      <c r="X673" s="1434"/>
      <c r="AA673" s="2"/>
      <c r="AD673" s="207"/>
      <c r="AE673" s="1287"/>
      <c r="AF673" s="207"/>
    </row>
    <row r="674" ht="15.75" customHeight="1">
      <c r="M674" s="1433"/>
      <c r="X674" s="1434"/>
      <c r="AA674" s="2"/>
      <c r="AD674" s="207"/>
      <c r="AE674" s="1287"/>
      <c r="AF674" s="207"/>
    </row>
    <row r="675" ht="15.75" customHeight="1">
      <c r="M675" s="1433"/>
      <c r="X675" s="1434"/>
      <c r="AA675" s="2"/>
      <c r="AD675" s="207"/>
      <c r="AE675" s="1287"/>
      <c r="AF675" s="207"/>
    </row>
    <row r="676" ht="15.75" customHeight="1">
      <c r="M676" s="1433"/>
      <c r="X676" s="1434"/>
      <c r="AA676" s="2"/>
      <c r="AD676" s="207"/>
      <c r="AE676" s="1287"/>
      <c r="AF676" s="207"/>
    </row>
    <row r="677" ht="15.75" customHeight="1">
      <c r="M677" s="1433"/>
      <c r="X677" s="1434"/>
      <c r="AA677" s="2"/>
      <c r="AD677" s="207"/>
      <c r="AE677" s="1287"/>
      <c r="AF677" s="207"/>
    </row>
    <row r="678" ht="15.75" customHeight="1">
      <c r="M678" s="1433"/>
      <c r="X678" s="1434"/>
      <c r="AA678" s="2"/>
      <c r="AD678" s="207"/>
      <c r="AE678" s="1287"/>
      <c r="AF678" s="207"/>
    </row>
    <row r="679" ht="15.75" customHeight="1">
      <c r="M679" s="1433"/>
      <c r="X679" s="1434"/>
      <c r="AA679" s="2"/>
      <c r="AD679" s="207"/>
      <c r="AE679" s="1287"/>
      <c r="AF679" s="207"/>
    </row>
    <row r="680" ht="15.75" customHeight="1">
      <c r="M680" s="1433"/>
      <c r="X680" s="1434"/>
      <c r="AA680" s="2"/>
      <c r="AD680" s="207"/>
      <c r="AE680" s="1287"/>
      <c r="AF680" s="207"/>
    </row>
    <row r="681" ht="15.75" customHeight="1">
      <c r="M681" s="1433"/>
      <c r="X681" s="1434"/>
      <c r="AA681" s="2"/>
      <c r="AD681" s="207"/>
      <c r="AE681" s="1287"/>
      <c r="AF681" s="207"/>
    </row>
    <row r="682" ht="15.75" customHeight="1">
      <c r="M682" s="1433"/>
      <c r="X682" s="1434"/>
      <c r="AA682" s="2"/>
      <c r="AD682" s="207"/>
      <c r="AE682" s="1287"/>
      <c r="AF682" s="207"/>
    </row>
    <row r="683" ht="15.75" customHeight="1">
      <c r="M683" s="1433"/>
      <c r="X683" s="1434"/>
      <c r="AA683" s="2"/>
      <c r="AD683" s="207"/>
      <c r="AE683" s="1287"/>
      <c r="AF683" s="207"/>
    </row>
    <row r="684" ht="15.75" customHeight="1">
      <c r="M684" s="1433"/>
      <c r="X684" s="1434"/>
      <c r="AA684" s="2"/>
      <c r="AD684" s="207"/>
      <c r="AE684" s="1287"/>
      <c r="AF684" s="207"/>
    </row>
    <row r="685" ht="15.75" customHeight="1">
      <c r="M685" s="1433"/>
      <c r="X685" s="1434"/>
      <c r="AA685" s="2"/>
      <c r="AD685" s="207"/>
      <c r="AE685" s="1287"/>
      <c r="AF685" s="207"/>
    </row>
    <row r="686" ht="15.75" customHeight="1">
      <c r="M686" s="1433"/>
      <c r="X686" s="1434"/>
      <c r="AA686" s="2"/>
      <c r="AD686" s="207"/>
      <c r="AE686" s="1287"/>
      <c r="AF686" s="207"/>
    </row>
    <row r="687" ht="15.75" customHeight="1">
      <c r="M687" s="1433"/>
      <c r="X687" s="1434"/>
      <c r="AA687" s="2"/>
      <c r="AD687" s="207"/>
      <c r="AE687" s="1287"/>
      <c r="AF687" s="207"/>
    </row>
    <row r="688" ht="15.75" customHeight="1">
      <c r="M688" s="1433"/>
      <c r="X688" s="1434"/>
      <c r="AA688" s="2"/>
      <c r="AD688" s="207"/>
      <c r="AE688" s="1287"/>
      <c r="AF688" s="207"/>
    </row>
    <row r="689" ht="15.75" customHeight="1">
      <c r="M689" s="1433"/>
      <c r="X689" s="1434"/>
      <c r="AA689" s="2"/>
      <c r="AD689" s="207"/>
      <c r="AE689" s="1287"/>
      <c r="AF689" s="207"/>
    </row>
    <row r="690" ht="15.75" customHeight="1">
      <c r="M690" s="1433"/>
      <c r="X690" s="1434"/>
      <c r="AA690" s="2"/>
      <c r="AD690" s="207"/>
      <c r="AE690" s="1287"/>
      <c r="AF690" s="207"/>
    </row>
    <row r="691" ht="15.75" customHeight="1">
      <c r="M691" s="1433"/>
      <c r="X691" s="1434"/>
      <c r="AA691" s="2"/>
      <c r="AD691" s="207"/>
      <c r="AE691" s="1287"/>
      <c r="AF691" s="207"/>
    </row>
    <row r="692" ht="15.75" customHeight="1">
      <c r="M692" s="1433"/>
      <c r="X692" s="1434"/>
      <c r="AA692" s="2"/>
      <c r="AD692" s="207"/>
      <c r="AE692" s="1287"/>
      <c r="AF692" s="207"/>
    </row>
    <row r="693" ht="15.75" customHeight="1">
      <c r="M693" s="1433"/>
      <c r="X693" s="1434"/>
      <c r="AA693" s="2"/>
      <c r="AD693" s="207"/>
      <c r="AE693" s="1287"/>
      <c r="AF693" s="207"/>
    </row>
    <row r="694" ht="15.75" customHeight="1">
      <c r="M694" s="1433"/>
      <c r="X694" s="1434"/>
      <c r="AA694" s="2"/>
      <c r="AD694" s="207"/>
      <c r="AE694" s="1287"/>
      <c r="AF694" s="207"/>
    </row>
    <row r="695" ht="15.75" customHeight="1">
      <c r="M695" s="1433"/>
      <c r="X695" s="1434"/>
      <c r="AA695" s="2"/>
      <c r="AD695" s="207"/>
      <c r="AE695" s="1287"/>
      <c r="AF695" s="207"/>
    </row>
    <row r="696" ht="15.75" customHeight="1">
      <c r="M696" s="1433"/>
      <c r="X696" s="1434"/>
      <c r="AA696" s="2"/>
      <c r="AD696" s="207"/>
      <c r="AE696" s="1287"/>
      <c r="AF696" s="207"/>
    </row>
    <row r="697" ht="15.75" customHeight="1">
      <c r="M697" s="1433"/>
      <c r="X697" s="1434"/>
      <c r="AA697" s="2"/>
      <c r="AD697" s="207"/>
      <c r="AE697" s="1287"/>
      <c r="AF697" s="207"/>
    </row>
    <row r="698" ht="15.75" customHeight="1">
      <c r="M698" s="1433"/>
      <c r="X698" s="1434"/>
      <c r="AA698" s="2"/>
      <c r="AD698" s="207"/>
      <c r="AE698" s="1287"/>
      <c r="AF698" s="207"/>
    </row>
    <row r="699" ht="15.75" customHeight="1">
      <c r="M699" s="1433"/>
      <c r="X699" s="1434"/>
      <c r="AA699" s="2"/>
      <c r="AD699" s="207"/>
      <c r="AE699" s="1287"/>
      <c r="AF699" s="207"/>
    </row>
    <row r="700" ht="15.75" customHeight="1">
      <c r="M700" s="1433"/>
      <c r="X700" s="1434"/>
      <c r="AA700" s="2"/>
      <c r="AD700" s="207"/>
      <c r="AE700" s="1287"/>
      <c r="AF700" s="207"/>
    </row>
    <row r="701" ht="15.75" customHeight="1">
      <c r="M701" s="1433"/>
      <c r="X701" s="1434"/>
      <c r="AA701" s="2"/>
      <c r="AD701" s="207"/>
      <c r="AE701" s="1287"/>
      <c r="AF701" s="207"/>
    </row>
    <row r="702" ht="15.75" customHeight="1">
      <c r="M702" s="1433"/>
      <c r="X702" s="1434"/>
      <c r="AA702" s="2"/>
      <c r="AD702" s="207"/>
      <c r="AE702" s="1287"/>
      <c r="AF702" s="207"/>
    </row>
    <row r="703" ht="15.75" customHeight="1">
      <c r="M703" s="1433"/>
      <c r="X703" s="1434"/>
      <c r="AA703" s="2"/>
      <c r="AD703" s="207"/>
      <c r="AE703" s="1287"/>
      <c r="AF703" s="207"/>
    </row>
    <row r="704" ht="15.75" customHeight="1">
      <c r="M704" s="1433"/>
      <c r="X704" s="1434"/>
      <c r="AA704" s="2"/>
      <c r="AD704" s="207"/>
      <c r="AE704" s="1287"/>
      <c r="AF704" s="207"/>
    </row>
    <row r="705" ht="15.75" customHeight="1">
      <c r="M705" s="1433"/>
      <c r="X705" s="1434"/>
      <c r="AA705" s="2"/>
      <c r="AD705" s="207"/>
      <c r="AE705" s="1287"/>
      <c r="AF705" s="207"/>
    </row>
    <row r="706" ht="15.75" customHeight="1">
      <c r="M706" s="1433"/>
      <c r="X706" s="1434"/>
      <c r="AA706" s="2"/>
      <c r="AD706" s="207"/>
      <c r="AE706" s="1287"/>
      <c r="AF706" s="207"/>
    </row>
    <row r="707" ht="15.75" customHeight="1">
      <c r="M707" s="1433"/>
      <c r="X707" s="1434"/>
      <c r="AA707" s="2"/>
      <c r="AD707" s="207"/>
      <c r="AE707" s="1287"/>
      <c r="AF707" s="207"/>
    </row>
    <row r="708" ht="15.75" customHeight="1">
      <c r="M708" s="1433"/>
      <c r="X708" s="1434"/>
      <c r="AA708" s="2"/>
      <c r="AD708" s="207"/>
      <c r="AE708" s="1287"/>
      <c r="AF708" s="207"/>
    </row>
    <row r="709" ht="15.75" customHeight="1">
      <c r="M709" s="1433"/>
      <c r="X709" s="1434"/>
      <c r="AA709" s="2"/>
      <c r="AD709" s="207"/>
      <c r="AE709" s="1287"/>
      <c r="AF709" s="207"/>
    </row>
    <row r="710" ht="15.75" customHeight="1">
      <c r="M710" s="1433"/>
      <c r="X710" s="1434"/>
      <c r="AA710" s="2"/>
      <c r="AD710" s="207"/>
      <c r="AE710" s="1287"/>
      <c r="AF710" s="207"/>
    </row>
    <row r="711" ht="15.75" customHeight="1">
      <c r="M711" s="1433"/>
      <c r="X711" s="1434"/>
      <c r="AA711" s="2"/>
      <c r="AD711" s="207"/>
      <c r="AE711" s="1287"/>
      <c r="AF711" s="207"/>
    </row>
    <row r="712" ht="15.75" customHeight="1">
      <c r="M712" s="1433"/>
      <c r="X712" s="1434"/>
      <c r="AA712" s="2"/>
      <c r="AD712" s="207"/>
      <c r="AE712" s="1287"/>
      <c r="AF712" s="207"/>
    </row>
    <row r="713" ht="15.75" customHeight="1">
      <c r="M713" s="1433"/>
      <c r="X713" s="1434"/>
      <c r="AA713" s="2"/>
      <c r="AD713" s="207"/>
      <c r="AE713" s="1287"/>
      <c r="AF713" s="207"/>
    </row>
    <row r="714" ht="15.75" customHeight="1">
      <c r="M714" s="1433"/>
      <c r="X714" s="1434"/>
      <c r="AA714" s="2"/>
      <c r="AD714" s="207"/>
      <c r="AE714" s="1287"/>
      <c r="AF714" s="207"/>
    </row>
    <row r="715" ht="15.75" customHeight="1">
      <c r="M715" s="1433"/>
      <c r="X715" s="1434"/>
      <c r="AA715" s="2"/>
      <c r="AD715" s="207"/>
      <c r="AE715" s="1287"/>
      <c r="AF715" s="207"/>
    </row>
    <row r="716" ht="15.75" customHeight="1">
      <c r="M716" s="1433"/>
      <c r="X716" s="1434"/>
      <c r="AA716" s="2"/>
      <c r="AD716" s="207"/>
      <c r="AE716" s="1287"/>
      <c r="AF716" s="207"/>
    </row>
    <row r="717" ht="15.75" customHeight="1">
      <c r="M717" s="1433"/>
      <c r="X717" s="1434"/>
      <c r="AA717" s="2"/>
      <c r="AD717" s="207"/>
      <c r="AE717" s="1287"/>
      <c r="AF717" s="207"/>
    </row>
    <row r="718" ht="15.75" customHeight="1">
      <c r="M718" s="1433"/>
      <c r="X718" s="1434"/>
      <c r="AA718" s="2"/>
      <c r="AD718" s="207"/>
      <c r="AE718" s="1287"/>
      <c r="AF718" s="207"/>
    </row>
    <row r="719" ht="15.75" customHeight="1">
      <c r="M719" s="1433"/>
      <c r="X719" s="1434"/>
      <c r="AA719" s="2"/>
      <c r="AD719" s="207"/>
      <c r="AE719" s="1287"/>
      <c r="AF719" s="207"/>
    </row>
    <row r="720" ht="15.75" customHeight="1">
      <c r="M720" s="1433"/>
      <c r="X720" s="1434"/>
      <c r="AA720" s="2"/>
      <c r="AD720" s="207"/>
      <c r="AE720" s="1287"/>
      <c r="AF720" s="207"/>
    </row>
    <row r="721" ht="15.75" customHeight="1">
      <c r="M721" s="1433"/>
      <c r="X721" s="1434"/>
      <c r="AA721" s="2"/>
      <c r="AD721" s="207"/>
      <c r="AE721" s="1287"/>
      <c r="AF721" s="207"/>
    </row>
    <row r="722" ht="15.75" customHeight="1">
      <c r="M722" s="1433"/>
      <c r="X722" s="1434"/>
      <c r="AA722" s="2"/>
      <c r="AD722" s="207"/>
      <c r="AE722" s="1287"/>
      <c r="AF722" s="207"/>
    </row>
    <row r="723" ht="15.75" customHeight="1">
      <c r="M723" s="1433"/>
      <c r="X723" s="1434"/>
      <c r="AA723" s="2"/>
      <c r="AD723" s="207"/>
      <c r="AE723" s="1287"/>
      <c r="AF723" s="207"/>
    </row>
    <row r="724" ht="15.75" customHeight="1">
      <c r="M724" s="1433"/>
      <c r="X724" s="1434"/>
      <c r="AA724" s="2"/>
      <c r="AD724" s="207"/>
      <c r="AE724" s="1287"/>
      <c r="AF724" s="207"/>
    </row>
    <row r="725" ht="15.75" customHeight="1">
      <c r="M725" s="1433"/>
      <c r="X725" s="1434"/>
      <c r="AA725" s="2"/>
      <c r="AD725" s="207"/>
      <c r="AE725" s="1287"/>
      <c r="AF725" s="207"/>
    </row>
    <row r="726" ht="15.75" customHeight="1">
      <c r="M726" s="1433"/>
      <c r="X726" s="1434"/>
      <c r="AA726" s="2"/>
      <c r="AD726" s="207"/>
      <c r="AE726" s="1287"/>
      <c r="AF726" s="207"/>
    </row>
    <row r="727" ht="15.75" customHeight="1">
      <c r="M727" s="1433"/>
      <c r="X727" s="1434"/>
      <c r="AA727" s="2"/>
      <c r="AD727" s="207"/>
      <c r="AE727" s="1287"/>
      <c r="AF727" s="207"/>
    </row>
    <row r="728" ht="15.75" customHeight="1">
      <c r="M728" s="1433"/>
      <c r="X728" s="1434"/>
      <c r="AA728" s="2"/>
      <c r="AD728" s="207"/>
      <c r="AE728" s="1287"/>
      <c r="AF728" s="207"/>
    </row>
    <row r="729" ht="15.75" customHeight="1">
      <c r="M729" s="1433"/>
      <c r="X729" s="1434"/>
      <c r="AA729" s="2"/>
      <c r="AD729" s="207"/>
      <c r="AE729" s="1287"/>
      <c r="AF729" s="207"/>
    </row>
    <row r="730" ht="15.75" customHeight="1">
      <c r="M730" s="1433"/>
      <c r="X730" s="1434"/>
      <c r="AA730" s="2"/>
      <c r="AD730" s="207"/>
      <c r="AE730" s="1287"/>
      <c r="AF730" s="207"/>
    </row>
    <row r="731" ht="15.75" customHeight="1">
      <c r="M731" s="1433"/>
      <c r="X731" s="1434"/>
      <c r="AA731" s="2"/>
      <c r="AD731" s="207"/>
      <c r="AE731" s="1287"/>
      <c r="AF731" s="207"/>
    </row>
    <row r="732" ht="15.75" customHeight="1">
      <c r="M732" s="1433"/>
      <c r="X732" s="1434"/>
      <c r="AA732" s="2"/>
      <c r="AD732" s="207"/>
      <c r="AE732" s="1287"/>
      <c r="AF732" s="207"/>
    </row>
    <row r="733" ht="15.75" customHeight="1">
      <c r="M733" s="1433"/>
      <c r="X733" s="1434"/>
      <c r="AA733" s="2"/>
      <c r="AD733" s="207"/>
      <c r="AE733" s="1287"/>
      <c r="AF733" s="207"/>
    </row>
    <row r="734" ht="15.75" customHeight="1">
      <c r="M734" s="1433"/>
      <c r="X734" s="1434"/>
      <c r="AA734" s="2"/>
      <c r="AD734" s="207"/>
      <c r="AE734" s="1287"/>
      <c r="AF734" s="207"/>
    </row>
    <row r="735" ht="15.75" customHeight="1">
      <c r="M735" s="1433"/>
      <c r="X735" s="1434"/>
      <c r="AA735" s="2"/>
      <c r="AD735" s="207"/>
      <c r="AE735" s="1287"/>
      <c r="AF735" s="207"/>
    </row>
    <row r="736" ht="15.75" customHeight="1">
      <c r="M736" s="1433"/>
      <c r="X736" s="1434"/>
      <c r="AA736" s="2"/>
      <c r="AD736" s="207"/>
      <c r="AE736" s="1287"/>
      <c r="AF736" s="207"/>
    </row>
    <row r="737" ht="15.75" customHeight="1">
      <c r="M737" s="1433"/>
      <c r="X737" s="1434"/>
      <c r="AA737" s="2"/>
      <c r="AD737" s="207"/>
      <c r="AE737" s="1287"/>
      <c r="AF737" s="207"/>
    </row>
    <row r="738" ht="15.75" customHeight="1">
      <c r="M738" s="1433"/>
      <c r="X738" s="1434"/>
      <c r="AA738" s="2"/>
      <c r="AD738" s="207"/>
      <c r="AE738" s="1287"/>
      <c r="AF738" s="207"/>
    </row>
    <row r="739" ht="15.75" customHeight="1">
      <c r="M739" s="1433"/>
      <c r="X739" s="1434"/>
      <c r="AA739" s="2"/>
      <c r="AD739" s="207"/>
      <c r="AE739" s="1287"/>
      <c r="AF739" s="207"/>
    </row>
    <row r="740" ht="15.75" customHeight="1">
      <c r="M740" s="1433"/>
      <c r="X740" s="1434"/>
      <c r="AA740" s="2"/>
      <c r="AD740" s="207"/>
      <c r="AE740" s="1287"/>
      <c r="AF740" s="207"/>
    </row>
    <row r="741" ht="15.75" customHeight="1">
      <c r="M741" s="1433"/>
      <c r="X741" s="1434"/>
      <c r="AA741" s="2"/>
      <c r="AD741" s="207"/>
      <c r="AE741" s="1287"/>
      <c r="AF741" s="207"/>
    </row>
    <row r="742" ht="15.75" customHeight="1">
      <c r="M742" s="1433"/>
      <c r="X742" s="1434"/>
      <c r="AA742" s="2"/>
      <c r="AD742" s="207"/>
      <c r="AE742" s="1287"/>
      <c r="AF742" s="207"/>
    </row>
    <row r="743" ht="15.75" customHeight="1">
      <c r="M743" s="1433"/>
      <c r="X743" s="1434"/>
      <c r="AA743" s="2"/>
      <c r="AD743" s="207"/>
      <c r="AE743" s="1287"/>
      <c r="AF743" s="207"/>
    </row>
    <row r="744" ht="15.75" customHeight="1">
      <c r="M744" s="1433"/>
      <c r="X744" s="1434"/>
      <c r="AA744" s="2"/>
      <c r="AD744" s="207"/>
      <c r="AE744" s="1287"/>
      <c r="AF744" s="207"/>
    </row>
    <row r="745" ht="15.75" customHeight="1">
      <c r="M745" s="1433"/>
      <c r="X745" s="1434"/>
      <c r="AA745" s="2"/>
      <c r="AD745" s="207"/>
      <c r="AE745" s="1287"/>
      <c r="AF745" s="207"/>
    </row>
    <row r="746" ht="15.75" customHeight="1">
      <c r="M746" s="1433"/>
      <c r="X746" s="1434"/>
      <c r="AA746" s="2"/>
      <c r="AD746" s="207"/>
      <c r="AE746" s="1287"/>
      <c r="AF746" s="207"/>
    </row>
    <row r="747" ht="15.75" customHeight="1">
      <c r="M747" s="1433"/>
      <c r="X747" s="1434"/>
      <c r="AA747" s="2"/>
      <c r="AD747" s="207"/>
      <c r="AE747" s="1287"/>
      <c r="AF747" s="207"/>
    </row>
    <row r="748" ht="15.75" customHeight="1">
      <c r="M748" s="1433"/>
      <c r="X748" s="1434"/>
      <c r="AA748" s="2"/>
      <c r="AD748" s="207"/>
      <c r="AE748" s="1287"/>
      <c r="AF748" s="207"/>
    </row>
    <row r="749" ht="15.75" customHeight="1">
      <c r="M749" s="1433"/>
      <c r="X749" s="1434"/>
      <c r="AA749" s="2"/>
      <c r="AD749" s="207"/>
      <c r="AE749" s="1287"/>
      <c r="AF749" s="207"/>
    </row>
    <row r="750" ht="15.75" customHeight="1">
      <c r="M750" s="1433"/>
      <c r="X750" s="1434"/>
      <c r="AA750" s="2"/>
      <c r="AD750" s="207"/>
      <c r="AE750" s="1287"/>
      <c r="AF750" s="207"/>
    </row>
    <row r="751" ht="15.75" customHeight="1">
      <c r="M751" s="1433"/>
      <c r="X751" s="1434"/>
      <c r="AA751" s="2"/>
      <c r="AD751" s="207"/>
      <c r="AE751" s="1287"/>
      <c r="AF751" s="207"/>
    </row>
    <row r="752" ht="15.75" customHeight="1">
      <c r="M752" s="1433"/>
      <c r="X752" s="1434"/>
      <c r="AA752" s="2"/>
      <c r="AD752" s="207"/>
      <c r="AE752" s="1287"/>
      <c r="AF752" s="207"/>
    </row>
    <row r="753" ht="15.75" customHeight="1">
      <c r="M753" s="1433"/>
      <c r="X753" s="1434"/>
      <c r="AA753" s="2"/>
      <c r="AD753" s="207"/>
      <c r="AE753" s="1287"/>
      <c r="AF753" s="207"/>
    </row>
    <row r="754" ht="15.75" customHeight="1">
      <c r="M754" s="1433"/>
      <c r="X754" s="1434"/>
      <c r="AA754" s="2"/>
      <c r="AD754" s="207"/>
      <c r="AE754" s="1287"/>
      <c r="AF754" s="207"/>
    </row>
    <row r="755" ht="15.75" customHeight="1">
      <c r="M755" s="1433"/>
      <c r="X755" s="1434"/>
      <c r="AA755" s="2"/>
      <c r="AD755" s="207"/>
      <c r="AE755" s="1287"/>
      <c r="AF755" s="207"/>
    </row>
    <row r="756" ht="15.75" customHeight="1">
      <c r="M756" s="1433"/>
      <c r="X756" s="1434"/>
      <c r="AA756" s="2"/>
      <c r="AD756" s="207"/>
      <c r="AE756" s="1287"/>
      <c r="AF756" s="207"/>
    </row>
    <row r="757" ht="15.75" customHeight="1">
      <c r="M757" s="1433"/>
      <c r="X757" s="1434"/>
      <c r="AA757" s="2"/>
      <c r="AD757" s="207"/>
      <c r="AE757" s="1287"/>
      <c r="AF757" s="207"/>
    </row>
    <row r="758" ht="15.75" customHeight="1">
      <c r="M758" s="1433"/>
      <c r="X758" s="1434"/>
      <c r="AA758" s="2"/>
      <c r="AD758" s="207"/>
      <c r="AE758" s="1287"/>
      <c r="AF758" s="207"/>
    </row>
    <row r="759" ht="15.75" customHeight="1">
      <c r="M759" s="1433"/>
      <c r="X759" s="1434"/>
      <c r="AA759" s="2"/>
      <c r="AD759" s="207"/>
      <c r="AE759" s="1287"/>
      <c r="AF759" s="207"/>
    </row>
    <row r="760" ht="15.75" customHeight="1">
      <c r="M760" s="1433"/>
      <c r="X760" s="1434"/>
      <c r="AA760" s="2"/>
      <c r="AD760" s="207"/>
      <c r="AE760" s="1287"/>
      <c r="AF760" s="207"/>
    </row>
    <row r="761" ht="15.75" customHeight="1">
      <c r="M761" s="1433"/>
      <c r="X761" s="1434"/>
      <c r="AA761" s="2"/>
      <c r="AD761" s="207"/>
      <c r="AE761" s="1287"/>
      <c r="AF761" s="207"/>
    </row>
    <row r="762" ht="15.75" customHeight="1">
      <c r="M762" s="1433"/>
      <c r="X762" s="1434"/>
      <c r="AA762" s="2"/>
      <c r="AD762" s="207"/>
      <c r="AE762" s="1287"/>
      <c r="AF762" s="207"/>
    </row>
    <row r="763" ht="15.75" customHeight="1">
      <c r="M763" s="1433"/>
      <c r="X763" s="1434"/>
      <c r="AA763" s="2"/>
      <c r="AD763" s="207"/>
      <c r="AE763" s="1287"/>
      <c r="AF763" s="207"/>
    </row>
    <row r="764" ht="15.75" customHeight="1">
      <c r="M764" s="1433"/>
      <c r="X764" s="1434"/>
      <c r="AA764" s="2"/>
      <c r="AD764" s="207"/>
      <c r="AE764" s="1287"/>
      <c r="AF764" s="207"/>
    </row>
    <row r="765" ht="15.75" customHeight="1">
      <c r="M765" s="1433"/>
      <c r="X765" s="1434"/>
      <c r="AA765" s="2"/>
      <c r="AD765" s="207"/>
      <c r="AE765" s="1287"/>
      <c r="AF765" s="207"/>
    </row>
    <row r="766" ht="15.75" customHeight="1">
      <c r="M766" s="1433"/>
      <c r="X766" s="1434"/>
      <c r="AA766" s="2"/>
      <c r="AD766" s="207"/>
      <c r="AE766" s="1287"/>
      <c r="AF766" s="207"/>
    </row>
    <row r="767" ht="15.75" customHeight="1">
      <c r="M767" s="1433"/>
      <c r="X767" s="1434"/>
      <c r="AA767" s="2"/>
      <c r="AD767" s="207"/>
      <c r="AE767" s="1287"/>
      <c r="AF767" s="207"/>
    </row>
    <row r="768" ht="15.75" customHeight="1">
      <c r="M768" s="1433"/>
      <c r="X768" s="1434"/>
      <c r="AA768" s="2"/>
      <c r="AD768" s="207"/>
      <c r="AE768" s="1287"/>
      <c r="AF768" s="207"/>
    </row>
    <row r="769" ht="15.75" customHeight="1">
      <c r="M769" s="1433"/>
      <c r="X769" s="1434"/>
      <c r="AA769" s="2"/>
      <c r="AD769" s="207"/>
      <c r="AE769" s="1287"/>
      <c r="AF769" s="207"/>
    </row>
    <row r="770" ht="15.75" customHeight="1">
      <c r="M770" s="1433"/>
      <c r="X770" s="1434"/>
      <c r="AA770" s="2"/>
      <c r="AD770" s="207"/>
      <c r="AE770" s="1287"/>
      <c r="AF770" s="207"/>
    </row>
    <row r="771" ht="15.75" customHeight="1">
      <c r="M771" s="1433"/>
      <c r="X771" s="1434"/>
      <c r="AA771" s="2"/>
      <c r="AD771" s="207"/>
      <c r="AE771" s="1287"/>
      <c r="AF771" s="207"/>
    </row>
    <row r="772" ht="15.75" customHeight="1">
      <c r="M772" s="1433"/>
      <c r="X772" s="1434"/>
      <c r="AA772" s="2"/>
      <c r="AD772" s="207"/>
      <c r="AE772" s="1287"/>
      <c r="AF772" s="207"/>
    </row>
    <row r="773" ht="15.75" customHeight="1">
      <c r="M773" s="1433"/>
      <c r="X773" s="1434"/>
      <c r="AA773" s="2"/>
      <c r="AD773" s="207"/>
      <c r="AE773" s="1287"/>
      <c r="AF773" s="207"/>
    </row>
    <row r="774" ht="15.75" customHeight="1">
      <c r="M774" s="1433"/>
      <c r="X774" s="1434"/>
      <c r="AA774" s="2"/>
      <c r="AD774" s="207"/>
      <c r="AE774" s="1287"/>
      <c r="AF774" s="207"/>
    </row>
    <row r="775" ht="15.75" customHeight="1">
      <c r="M775" s="1433"/>
      <c r="X775" s="1434"/>
      <c r="AA775" s="2"/>
      <c r="AD775" s="207"/>
      <c r="AE775" s="1287"/>
      <c r="AF775" s="207"/>
    </row>
    <row r="776" ht="15.75" customHeight="1">
      <c r="M776" s="1433"/>
      <c r="X776" s="1434"/>
      <c r="AA776" s="2"/>
      <c r="AD776" s="207"/>
      <c r="AE776" s="1287"/>
      <c r="AF776" s="207"/>
    </row>
    <row r="777" ht="15.75" customHeight="1">
      <c r="M777" s="1433"/>
      <c r="X777" s="1434"/>
      <c r="AA777" s="2"/>
      <c r="AD777" s="207"/>
      <c r="AE777" s="1287"/>
      <c r="AF777" s="207"/>
    </row>
    <row r="778" ht="15.75" customHeight="1">
      <c r="M778" s="1433"/>
      <c r="X778" s="1434"/>
      <c r="AA778" s="2"/>
      <c r="AD778" s="207"/>
      <c r="AE778" s="1287"/>
      <c r="AF778" s="207"/>
    </row>
    <row r="779" ht="15.75" customHeight="1">
      <c r="M779" s="1433"/>
      <c r="X779" s="1434"/>
      <c r="AA779" s="2"/>
      <c r="AD779" s="207"/>
      <c r="AE779" s="1287"/>
      <c r="AF779" s="207"/>
    </row>
    <row r="780" ht="15.75" customHeight="1">
      <c r="M780" s="1433"/>
      <c r="X780" s="1434"/>
      <c r="AA780" s="2"/>
      <c r="AD780" s="207"/>
      <c r="AE780" s="1287"/>
      <c r="AF780" s="207"/>
    </row>
    <row r="781" ht="15.75" customHeight="1">
      <c r="M781" s="1433"/>
      <c r="X781" s="1434"/>
      <c r="AA781" s="2"/>
      <c r="AD781" s="207"/>
      <c r="AE781" s="1287"/>
      <c r="AF781" s="207"/>
    </row>
    <row r="782" ht="15.75" customHeight="1">
      <c r="M782" s="1433"/>
      <c r="X782" s="1434"/>
      <c r="AA782" s="2"/>
      <c r="AD782" s="207"/>
      <c r="AE782" s="1287"/>
      <c r="AF782" s="207"/>
    </row>
    <row r="783" ht="15.75" customHeight="1">
      <c r="M783" s="1433"/>
      <c r="X783" s="1434"/>
      <c r="AA783" s="2"/>
      <c r="AD783" s="207"/>
      <c r="AE783" s="1287"/>
      <c r="AF783" s="207"/>
    </row>
    <row r="784" ht="15.75" customHeight="1">
      <c r="M784" s="1433"/>
      <c r="X784" s="1434"/>
      <c r="AA784" s="2"/>
      <c r="AD784" s="207"/>
      <c r="AE784" s="1287"/>
      <c r="AF784" s="207"/>
    </row>
    <row r="785" ht="15.75" customHeight="1">
      <c r="M785" s="1433"/>
      <c r="X785" s="1434"/>
      <c r="AA785" s="2"/>
      <c r="AD785" s="207"/>
      <c r="AE785" s="1287"/>
      <c r="AF785" s="207"/>
    </row>
    <row r="786" ht="15.75" customHeight="1">
      <c r="M786" s="1433"/>
      <c r="X786" s="1434"/>
      <c r="AA786" s="2"/>
      <c r="AD786" s="207"/>
      <c r="AE786" s="1287"/>
      <c r="AF786" s="207"/>
    </row>
    <row r="787" ht="15.75" customHeight="1">
      <c r="M787" s="1433"/>
      <c r="X787" s="1434"/>
      <c r="AA787" s="2"/>
      <c r="AD787" s="207"/>
      <c r="AE787" s="1287"/>
      <c r="AF787" s="207"/>
    </row>
    <row r="788" ht="15.75" customHeight="1">
      <c r="M788" s="1433"/>
      <c r="X788" s="1434"/>
      <c r="AA788" s="2"/>
      <c r="AD788" s="207"/>
      <c r="AE788" s="1287"/>
      <c r="AF788" s="207"/>
    </row>
    <row r="789" ht="15.75" customHeight="1">
      <c r="M789" s="1433"/>
      <c r="X789" s="1434"/>
      <c r="AA789" s="2"/>
      <c r="AD789" s="207"/>
      <c r="AE789" s="1287"/>
      <c r="AF789" s="207"/>
    </row>
    <row r="790" ht="15.75" customHeight="1">
      <c r="M790" s="1433"/>
      <c r="X790" s="1434"/>
      <c r="AA790" s="2"/>
      <c r="AD790" s="207"/>
      <c r="AE790" s="1287"/>
      <c r="AF790" s="207"/>
    </row>
    <row r="791" ht="15.75" customHeight="1">
      <c r="M791" s="1433"/>
      <c r="X791" s="1434"/>
      <c r="AA791" s="2"/>
      <c r="AD791" s="207"/>
      <c r="AE791" s="1287"/>
      <c r="AF791" s="207"/>
    </row>
    <row r="792" ht="15.75" customHeight="1">
      <c r="M792" s="1433"/>
      <c r="X792" s="1434"/>
      <c r="AA792" s="2"/>
      <c r="AD792" s="207"/>
      <c r="AE792" s="1287"/>
      <c r="AF792" s="207"/>
    </row>
    <row r="793" ht="15.75" customHeight="1">
      <c r="M793" s="1433"/>
      <c r="X793" s="1434"/>
      <c r="AA793" s="2"/>
      <c r="AD793" s="207"/>
      <c r="AE793" s="1287"/>
      <c r="AF793" s="207"/>
    </row>
    <row r="794" ht="15.75" customHeight="1">
      <c r="M794" s="1433"/>
      <c r="X794" s="1434"/>
      <c r="AA794" s="2"/>
      <c r="AD794" s="207"/>
      <c r="AE794" s="1287"/>
      <c r="AF794" s="207"/>
    </row>
    <row r="795" ht="15.75" customHeight="1">
      <c r="M795" s="1433"/>
      <c r="X795" s="1434"/>
      <c r="AA795" s="2"/>
      <c r="AD795" s="207"/>
      <c r="AE795" s="1287"/>
      <c r="AF795" s="207"/>
    </row>
    <row r="796" ht="15.75" customHeight="1">
      <c r="M796" s="1433"/>
      <c r="X796" s="1434"/>
      <c r="AA796" s="2"/>
      <c r="AD796" s="207"/>
      <c r="AE796" s="1287"/>
      <c r="AF796" s="207"/>
    </row>
    <row r="797" ht="15.75" customHeight="1">
      <c r="M797" s="1433"/>
      <c r="X797" s="1434"/>
      <c r="AA797" s="2"/>
      <c r="AD797" s="207"/>
      <c r="AE797" s="1287"/>
      <c r="AF797" s="207"/>
    </row>
    <row r="798" ht="15.75" customHeight="1">
      <c r="M798" s="1433"/>
      <c r="X798" s="1434"/>
      <c r="AA798" s="2"/>
      <c r="AD798" s="207"/>
      <c r="AE798" s="1287"/>
      <c r="AF798" s="207"/>
    </row>
    <row r="799" ht="15.75" customHeight="1">
      <c r="M799" s="1433"/>
      <c r="X799" s="1434"/>
      <c r="AA799" s="2"/>
      <c r="AD799" s="207"/>
      <c r="AE799" s="1287"/>
      <c r="AF799" s="207"/>
    </row>
    <row r="800" ht="15.75" customHeight="1">
      <c r="M800" s="1433"/>
      <c r="X800" s="1434"/>
      <c r="AA800" s="2"/>
      <c r="AD800" s="207"/>
      <c r="AE800" s="1287"/>
      <c r="AF800" s="207"/>
    </row>
    <row r="801" ht="15.75" customHeight="1">
      <c r="M801" s="1433"/>
      <c r="X801" s="1434"/>
      <c r="AA801" s="2"/>
      <c r="AD801" s="207"/>
      <c r="AE801" s="1287"/>
      <c r="AF801" s="207"/>
    </row>
    <row r="802" ht="15.75" customHeight="1">
      <c r="M802" s="1433"/>
      <c r="X802" s="1434"/>
      <c r="AA802" s="2"/>
      <c r="AD802" s="207"/>
      <c r="AE802" s="1287"/>
      <c r="AF802" s="207"/>
    </row>
    <row r="803" ht="15.75" customHeight="1">
      <c r="M803" s="1433"/>
      <c r="X803" s="1434"/>
      <c r="AA803" s="2"/>
      <c r="AD803" s="207"/>
      <c r="AE803" s="1287"/>
      <c r="AF803" s="207"/>
    </row>
    <row r="804" ht="15.75" customHeight="1">
      <c r="M804" s="1433"/>
      <c r="X804" s="1434"/>
      <c r="AA804" s="2"/>
      <c r="AD804" s="207"/>
      <c r="AE804" s="1287"/>
      <c r="AF804" s="207"/>
    </row>
    <row r="805" ht="15.75" customHeight="1">
      <c r="M805" s="1433"/>
      <c r="X805" s="1434"/>
      <c r="AA805" s="2"/>
      <c r="AD805" s="207"/>
      <c r="AE805" s="1287"/>
      <c r="AF805" s="207"/>
    </row>
    <row r="806" ht="15.75" customHeight="1">
      <c r="M806" s="1433"/>
      <c r="X806" s="1434"/>
      <c r="AA806" s="2"/>
      <c r="AD806" s="207"/>
      <c r="AE806" s="1287"/>
      <c r="AF806" s="207"/>
    </row>
    <row r="807" ht="15.75" customHeight="1">
      <c r="M807" s="1433"/>
      <c r="X807" s="1434"/>
      <c r="AA807" s="2"/>
      <c r="AD807" s="207"/>
      <c r="AE807" s="1287"/>
      <c r="AF807" s="207"/>
    </row>
    <row r="808" ht="15.75" customHeight="1">
      <c r="M808" s="1433"/>
      <c r="X808" s="1434"/>
      <c r="AA808" s="2"/>
      <c r="AD808" s="207"/>
      <c r="AE808" s="1287"/>
      <c r="AF808" s="207"/>
    </row>
    <row r="809" ht="15.75" customHeight="1">
      <c r="M809" s="1433"/>
      <c r="X809" s="1434"/>
      <c r="AA809" s="2"/>
      <c r="AD809" s="207"/>
      <c r="AE809" s="1287"/>
      <c r="AF809" s="207"/>
    </row>
    <row r="810" ht="15.75" customHeight="1">
      <c r="M810" s="1433"/>
      <c r="X810" s="1434"/>
      <c r="AA810" s="2"/>
      <c r="AD810" s="207"/>
      <c r="AE810" s="1287"/>
      <c r="AF810" s="207"/>
    </row>
    <row r="811" ht="15.75" customHeight="1">
      <c r="M811" s="1433"/>
      <c r="X811" s="1434"/>
      <c r="AA811" s="2"/>
      <c r="AD811" s="207"/>
      <c r="AE811" s="1287"/>
      <c r="AF811" s="207"/>
    </row>
    <row r="812" ht="15.75" customHeight="1">
      <c r="M812" s="1433"/>
      <c r="X812" s="1434"/>
      <c r="AA812" s="2"/>
      <c r="AD812" s="207"/>
      <c r="AE812" s="1287"/>
      <c r="AF812" s="207"/>
    </row>
    <row r="813" ht="15.75" customHeight="1">
      <c r="M813" s="1433"/>
      <c r="X813" s="1434"/>
      <c r="AA813" s="2"/>
      <c r="AD813" s="207"/>
      <c r="AE813" s="1287"/>
      <c r="AF813" s="207"/>
    </row>
    <row r="814" ht="15.75" customHeight="1">
      <c r="M814" s="1433"/>
      <c r="X814" s="1434"/>
      <c r="AA814" s="2"/>
      <c r="AD814" s="207"/>
      <c r="AE814" s="1287"/>
      <c r="AF814" s="207"/>
    </row>
    <row r="815" ht="15.75" customHeight="1">
      <c r="M815" s="1433"/>
      <c r="X815" s="1434"/>
      <c r="AA815" s="2"/>
      <c r="AD815" s="207"/>
      <c r="AE815" s="1287"/>
      <c r="AF815" s="207"/>
    </row>
    <row r="816" ht="15.75" customHeight="1">
      <c r="M816" s="1433"/>
      <c r="X816" s="1434"/>
      <c r="AA816" s="2"/>
      <c r="AD816" s="207"/>
      <c r="AE816" s="1287"/>
      <c r="AF816" s="207"/>
    </row>
    <row r="817" ht="15.75" customHeight="1">
      <c r="M817" s="1433"/>
      <c r="X817" s="1434"/>
      <c r="AA817" s="2"/>
      <c r="AD817" s="207"/>
      <c r="AE817" s="1287"/>
      <c r="AF817" s="207"/>
    </row>
    <row r="818" ht="15.75" customHeight="1">
      <c r="M818" s="1433"/>
      <c r="X818" s="1434"/>
      <c r="AA818" s="2"/>
      <c r="AD818" s="207"/>
      <c r="AE818" s="1287"/>
      <c r="AF818" s="207"/>
    </row>
    <row r="819" ht="15.75" customHeight="1">
      <c r="M819" s="1433"/>
      <c r="X819" s="1434"/>
      <c r="AA819" s="2"/>
      <c r="AD819" s="207"/>
      <c r="AE819" s="1287"/>
      <c r="AF819" s="207"/>
    </row>
    <row r="820" ht="15.75" customHeight="1">
      <c r="M820" s="1433"/>
      <c r="X820" s="1434"/>
      <c r="AA820" s="2"/>
      <c r="AD820" s="207"/>
      <c r="AE820" s="1287"/>
      <c r="AF820" s="207"/>
    </row>
    <row r="821" ht="15.75" customHeight="1">
      <c r="M821" s="1433"/>
      <c r="X821" s="1434"/>
      <c r="AA821" s="2"/>
      <c r="AD821" s="207"/>
      <c r="AE821" s="1287"/>
      <c r="AF821" s="207"/>
    </row>
    <row r="822" ht="15.75" customHeight="1">
      <c r="M822" s="1433"/>
      <c r="X822" s="1434"/>
      <c r="AA822" s="2"/>
      <c r="AD822" s="207"/>
      <c r="AE822" s="1287"/>
      <c r="AF822" s="207"/>
    </row>
    <row r="823" ht="15.75" customHeight="1">
      <c r="M823" s="1433"/>
      <c r="X823" s="1434"/>
      <c r="AA823" s="2"/>
      <c r="AD823" s="207"/>
      <c r="AE823" s="1287"/>
      <c r="AF823" s="207"/>
    </row>
    <row r="824" ht="15.75" customHeight="1">
      <c r="M824" s="1433"/>
      <c r="X824" s="1434"/>
      <c r="AA824" s="2"/>
      <c r="AD824" s="207"/>
      <c r="AE824" s="1287"/>
      <c r="AF824" s="207"/>
    </row>
    <row r="825" ht="15.75" customHeight="1">
      <c r="M825" s="1433"/>
      <c r="X825" s="1434"/>
      <c r="AA825" s="2"/>
      <c r="AD825" s="207"/>
      <c r="AE825" s="1287"/>
      <c r="AF825" s="207"/>
    </row>
    <row r="826" ht="15.75" customHeight="1">
      <c r="M826" s="1433"/>
      <c r="X826" s="1434"/>
      <c r="AA826" s="2"/>
      <c r="AD826" s="207"/>
      <c r="AE826" s="1287"/>
      <c r="AF826" s="207"/>
    </row>
    <row r="827" ht="15.75" customHeight="1">
      <c r="M827" s="1433"/>
      <c r="X827" s="1434"/>
      <c r="AA827" s="2"/>
      <c r="AD827" s="207"/>
      <c r="AE827" s="1287"/>
      <c r="AF827" s="207"/>
    </row>
    <row r="828" ht="15.75" customHeight="1">
      <c r="M828" s="1433"/>
      <c r="X828" s="1434"/>
      <c r="AA828" s="2"/>
      <c r="AD828" s="207"/>
      <c r="AE828" s="1287"/>
      <c r="AF828" s="207"/>
    </row>
    <row r="829" ht="15.75" customHeight="1">
      <c r="M829" s="1433"/>
      <c r="X829" s="1434"/>
      <c r="AA829" s="2"/>
      <c r="AD829" s="207"/>
      <c r="AE829" s="1287"/>
      <c r="AF829" s="207"/>
    </row>
    <row r="830" ht="15.75" customHeight="1">
      <c r="M830" s="1433"/>
      <c r="X830" s="1434"/>
      <c r="AA830" s="2"/>
      <c r="AD830" s="207"/>
      <c r="AE830" s="1287"/>
      <c r="AF830" s="207"/>
    </row>
    <row r="831" ht="15.75" customHeight="1">
      <c r="M831" s="1433"/>
      <c r="X831" s="1434"/>
      <c r="AA831" s="2"/>
      <c r="AD831" s="207"/>
      <c r="AE831" s="1287"/>
      <c r="AF831" s="207"/>
    </row>
    <row r="832" ht="15.75" customHeight="1">
      <c r="M832" s="1433"/>
      <c r="X832" s="1434"/>
      <c r="AA832" s="2"/>
      <c r="AD832" s="207"/>
      <c r="AE832" s="1287"/>
      <c r="AF832" s="207"/>
    </row>
    <row r="833" ht="15.75" customHeight="1">
      <c r="M833" s="1433"/>
      <c r="X833" s="1434"/>
      <c r="AA833" s="2"/>
      <c r="AD833" s="207"/>
      <c r="AE833" s="1287"/>
      <c r="AF833" s="207"/>
    </row>
    <row r="834" ht="15.75" customHeight="1">
      <c r="M834" s="1433"/>
      <c r="X834" s="1434"/>
      <c r="AA834" s="2"/>
      <c r="AD834" s="207"/>
      <c r="AE834" s="1287"/>
      <c r="AF834" s="207"/>
    </row>
    <row r="835" ht="15.75" customHeight="1">
      <c r="M835" s="1433"/>
      <c r="X835" s="1434"/>
      <c r="AA835" s="2"/>
      <c r="AD835" s="207"/>
      <c r="AE835" s="1287"/>
      <c r="AF835" s="207"/>
    </row>
    <row r="836" ht="15.75" customHeight="1">
      <c r="M836" s="1433"/>
      <c r="X836" s="1434"/>
      <c r="AA836" s="2"/>
      <c r="AD836" s="207"/>
      <c r="AE836" s="1287"/>
      <c r="AF836" s="207"/>
    </row>
    <row r="837" ht="15.75" customHeight="1">
      <c r="M837" s="1433"/>
      <c r="X837" s="1434"/>
      <c r="AA837" s="2"/>
      <c r="AD837" s="207"/>
      <c r="AE837" s="1287"/>
      <c r="AF837" s="207"/>
    </row>
    <row r="838" ht="15.75" customHeight="1">
      <c r="M838" s="1433"/>
      <c r="X838" s="1434"/>
      <c r="AA838" s="2"/>
      <c r="AD838" s="207"/>
      <c r="AE838" s="1287"/>
      <c r="AF838" s="207"/>
    </row>
    <row r="839" ht="15.75" customHeight="1">
      <c r="M839" s="1433"/>
      <c r="X839" s="1434"/>
      <c r="AA839" s="2"/>
      <c r="AD839" s="207"/>
      <c r="AE839" s="1287"/>
      <c r="AF839" s="207"/>
    </row>
    <row r="840" ht="15.75" customHeight="1">
      <c r="M840" s="1433"/>
      <c r="X840" s="1434"/>
      <c r="AA840" s="2"/>
      <c r="AD840" s="207"/>
      <c r="AE840" s="1287"/>
      <c r="AF840" s="207"/>
    </row>
    <row r="841" ht="15.75" customHeight="1">
      <c r="M841" s="1433"/>
      <c r="X841" s="1434"/>
      <c r="AA841" s="2"/>
      <c r="AD841" s="207"/>
      <c r="AE841" s="1287"/>
      <c r="AF841" s="207"/>
    </row>
    <row r="842" ht="15.75" customHeight="1">
      <c r="M842" s="1433"/>
      <c r="X842" s="1434"/>
      <c r="AA842" s="2"/>
      <c r="AD842" s="207"/>
      <c r="AE842" s="1287"/>
      <c r="AF842" s="207"/>
    </row>
    <row r="843" ht="15.75" customHeight="1">
      <c r="M843" s="1433"/>
      <c r="X843" s="1434"/>
      <c r="AA843" s="2"/>
      <c r="AD843" s="207"/>
      <c r="AE843" s="1287"/>
      <c r="AF843" s="207"/>
    </row>
    <row r="844" ht="15.75" customHeight="1">
      <c r="M844" s="1433"/>
      <c r="X844" s="1434"/>
      <c r="AA844" s="2"/>
      <c r="AD844" s="207"/>
      <c r="AE844" s="1287"/>
      <c r="AF844" s="207"/>
    </row>
    <row r="845" ht="15.75" customHeight="1">
      <c r="M845" s="1433"/>
      <c r="X845" s="1434"/>
      <c r="AA845" s="2"/>
      <c r="AD845" s="207"/>
      <c r="AE845" s="1287"/>
      <c r="AF845" s="207"/>
    </row>
    <row r="846" ht="15.75" customHeight="1">
      <c r="M846" s="1433"/>
      <c r="X846" s="1434"/>
      <c r="AA846" s="2"/>
      <c r="AD846" s="207"/>
      <c r="AE846" s="1287"/>
      <c r="AF846" s="207"/>
    </row>
    <row r="847" ht="15.75" customHeight="1">
      <c r="M847" s="1433"/>
      <c r="X847" s="1434"/>
      <c r="AA847" s="2"/>
      <c r="AD847" s="207"/>
      <c r="AE847" s="1287"/>
      <c r="AF847" s="207"/>
    </row>
    <row r="848" ht="15.75" customHeight="1">
      <c r="M848" s="1433"/>
      <c r="X848" s="1434"/>
      <c r="AA848" s="2"/>
      <c r="AD848" s="207"/>
      <c r="AE848" s="1287"/>
      <c r="AF848" s="207"/>
    </row>
    <row r="849" ht="15.75" customHeight="1">
      <c r="M849" s="1433"/>
      <c r="X849" s="1434"/>
      <c r="AA849" s="2"/>
      <c r="AD849" s="207"/>
      <c r="AE849" s="1287"/>
      <c r="AF849" s="207"/>
    </row>
    <row r="850" ht="15.75" customHeight="1">
      <c r="M850" s="1433"/>
      <c r="X850" s="1434"/>
      <c r="AA850" s="2"/>
      <c r="AD850" s="207"/>
      <c r="AE850" s="1287"/>
      <c r="AF850" s="207"/>
    </row>
    <row r="851" ht="15.75" customHeight="1">
      <c r="M851" s="1433"/>
      <c r="X851" s="1434"/>
      <c r="AA851" s="2"/>
      <c r="AD851" s="207"/>
      <c r="AE851" s="1287"/>
      <c r="AF851" s="207"/>
    </row>
    <row r="852" ht="15.75" customHeight="1">
      <c r="M852" s="1433"/>
      <c r="X852" s="1434"/>
      <c r="AA852" s="2"/>
      <c r="AD852" s="207"/>
      <c r="AE852" s="1287"/>
      <c r="AF852" s="207"/>
    </row>
    <row r="853" ht="15.75" customHeight="1">
      <c r="M853" s="1433"/>
      <c r="X853" s="1434"/>
      <c r="AA853" s="2"/>
      <c r="AD853" s="207"/>
      <c r="AE853" s="1287"/>
      <c r="AF853" s="207"/>
    </row>
    <row r="854" ht="15.75" customHeight="1">
      <c r="M854" s="1433"/>
      <c r="X854" s="1434"/>
      <c r="AA854" s="2"/>
      <c r="AD854" s="207"/>
      <c r="AE854" s="1287"/>
      <c r="AF854" s="207"/>
    </row>
    <row r="855" ht="15.75" customHeight="1">
      <c r="M855" s="1433"/>
      <c r="X855" s="1434"/>
      <c r="AA855" s="2"/>
      <c r="AD855" s="207"/>
      <c r="AE855" s="1287"/>
      <c r="AF855" s="207"/>
    </row>
    <row r="856" ht="15.75" customHeight="1">
      <c r="M856" s="1433"/>
      <c r="X856" s="1434"/>
      <c r="AA856" s="2"/>
      <c r="AD856" s="207"/>
      <c r="AE856" s="1287"/>
      <c r="AF856" s="207"/>
    </row>
    <row r="857" ht="15.75" customHeight="1">
      <c r="M857" s="1433"/>
      <c r="X857" s="1434"/>
      <c r="AA857" s="2"/>
      <c r="AD857" s="207"/>
      <c r="AE857" s="1287"/>
      <c r="AF857" s="207"/>
    </row>
    <row r="858" ht="15.75" customHeight="1">
      <c r="M858" s="1433"/>
      <c r="X858" s="1434"/>
      <c r="AA858" s="2"/>
      <c r="AD858" s="207"/>
      <c r="AE858" s="1287"/>
      <c r="AF858" s="207"/>
    </row>
    <row r="859" ht="15.75" customHeight="1">
      <c r="M859" s="1433"/>
      <c r="X859" s="1434"/>
      <c r="AA859" s="2"/>
      <c r="AD859" s="207"/>
      <c r="AE859" s="1287"/>
      <c r="AF859" s="207"/>
    </row>
    <row r="860" ht="15.75" customHeight="1">
      <c r="M860" s="1433"/>
      <c r="X860" s="1434"/>
      <c r="AA860" s="2"/>
      <c r="AD860" s="207"/>
      <c r="AE860" s="1287"/>
      <c r="AF860" s="207"/>
    </row>
    <row r="861" ht="15.75" customHeight="1">
      <c r="M861" s="1433"/>
      <c r="X861" s="1434"/>
      <c r="AA861" s="2"/>
      <c r="AD861" s="207"/>
      <c r="AE861" s="1287"/>
      <c r="AF861" s="207"/>
    </row>
    <row r="862" ht="15.75" customHeight="1">
      <c r="M862" s="1433"/>
      <c r="X862" s="1434"/>
      <c r="AA862" s="2"/>
      <c r="AD862" s="207"/>
      <c r="AE862" s="1287"/>
      <c r="AF862" s="207"/>
    </row>
    <row r="863" ht="15.75" customHeight="1">
      <c r="M863" s="1433"/>
      <c r="X863" s="1434"/>
      <c r="AA863" s="2"/>
      <c r="AD863" s="207"/>
      <c r="AE863" s="1287"/>
      <c r="AF863" s="207"/>
    </row>
    <row r="864" ht="15.75" customHeight="1">
      <c r="M864" s="1433"/>
      <c r="X864" s="1434"/>
      <c r="AA864" s="2"/>
      <c r="AD864" s="207"/>
      <c r="AE864" s="1287"/>
      <c r="AF864" s="207"/>
    </row>
    <row r="865" ht="15.75" customHeight="1">
      <c r="M865" s="1433"/>
      <c r="X865" s="1434"/>
      <c r="AA865" s="2"/>
      <c r="AD865" s="207"/>
      <c r="AE865" s="1287"/>
      <c r="AF865" s="207"/>
    </row>
    <row r="866" ht="15.75" customHeight="1">
      <c r="M866" s="1433"/>
      <c r="X866" s="1434"/>
      <c r="AA866" s="2"/>
      <c r="AD866" s="207"/>
      <c r="AE866" s="1287"/>
      <c r="AF866" s="207"/>
    </row>
    <row r="867" ht="15.75" customHeight="1">
      <c r="M867" s="1433"/>
      <c r="X867" s="1434"/>
      <c r="AA867" s="2"/>
      <c r="AD867" s="207"/>
      <c r="AE867" s="1287"/>
      <c r="AF867" s="207"/>
    </row>
    <row r="868" ht="15.75" customHeight="1">
      <c r="M868" s="1433"/>
      <c r="X868" s="1434"/>
      <c r="AA868" s="2"/>
      <c r="AD868" s="207"/>
      <c r="AE868" s="1287"/>
      <c r="AF868" s="207"/>
    </row>
    <row r="869" ht="15.75" customHeight="1">
      <c r="M869" s="1433"/>
      <c r="X869" s="1434"/>
      <c r="AA869" s="2"/>
      <c r="AD869" s="207"/>
      <c r="AE869" s="1287"/>
      <c r="AF869" s="207"/>
    </row>
    <row r="870" ht="15.75" customHeight="1">
      <c r="M870" s="1433"/>
      <c r="X870" s="1434"/>
      <c r="AA870" s="2"/>
      <c r="AD870" s="207"/>
      <c r="AE870" s="1287"/>
      <c r="AF870" s="207"/>
    </row>
    <row r="871" ht="15.75" customHeight="1">
      <c r="M871" s="1433"/>
      <c r="X871" s="1434"/>
      <c r="AA871" s="2"/>
      <c r="AD871" s="207"/>
      <c r="AE871" s="1287"/>
      <c r="AF871" s="207"/>
    </row>
    <row r="872" ht="15.75" customHeight="1">
      <c r="M872" s="1433"/>
      <c r="X872" s="1434"/>
      <c r="AA872" s="2"/>
      <c r="AD872" s="207"/>
      <c r="AE872" s="1287"/>
      <c r="AF872" s="207"/>
    </row>
    <row r="873" ht="15.75" customHeight="1">
      <c r="M873" s="1433"/>
      <c r="X873" s="1434"/>
      <c r="AA873" s="2"/>
      <c r="AD873" s="207"/>
      <c r="AE873" s="1287"/>
      <c r="AF873" s="207"/>
    </row>
    <row r="874" ht="15.75" customHeight="1">
      <c r="M874" s="1433"/>
      <c r="X874" s="1434"/>
      <c r="AA874" s="2"/>
      <c r="AD874" s="207"/>
      <c r="AE874" s="1287"/>
      <c r="AF874" s="207"/>
    </row>
    <row r="875" ht="15.75" customHeight="1">
      <c r="M875" s="1433"/>
      <c r="X875" s="1434"/>
      <c r="AA875" s="2"/>
      <c r="AD875" s="207"/>
      <c r="AE875" s="1287"/>
      <c r="AF875" s="207"/>
    </row>
    <row r="876" ht="15.75" customHeight="1">
      <c r="M876" s="1433"/>
      <c r="X876" s="1434"/>
      <c r="AA876" s="2"/>
      <c r="AD876" s="207"/>
      <c r="AE876" s="1287"/>
      <c r="AF876" s="207"/>
    </row>
    <row r="877" ht="15.75" customHeight="1">
      <c r="M877" s="1433"/>
      <c r="X877" s="1434"/>
      <c r="AA877" s="2"/>
      <c r="AD877" s="207"/>
      <c r="AE877" s="1287"/>
      <c r="AF877" s="207"/>
    </row>
    <row r="878" ht="15.75" customHeight="1">
      <c r="M878" s="1433"/>
      <c r="X878" s="1434"/>
      <c r="AA878" s="2"/>
      <c r="AD878" s="207"/>
      <c r="AE878" s="1287"/>
      <c r="AF878" s="207"/>
    </row>
    <row r="879" ht="15.75" customHeight="1">
      <c r="M879" s="1433"/>
      <c r="X879" s="1434"/>
      <c r="AA879" s="2"/>
      <c r="AD879" s="207"/>
      <c r="AE879" s="1287"/>
      <c r="AF879" s="207"/>
    </row>
    <row r="880" ht="15.75" customHeight="1">
      <c r="M880" s="1433"/>
      <c r="X880" s="1434"/>
      <c r="AA880" s="2"/>
      <c r="AD880" s="207"/>
      <c r="AE880" s="1287"/>
      <c r="AF880" s="207"/>
    </row>
    <row r="881" ht="15.75" customHeight="1">
      <c r="M881" s="1433"/>
      <c r="X881" s="1434"/>
      <c r="AA881" s="2"/>
      <c r="AD881" s="207"/>
      <c r="AE881" s="1287"/>
      <c r="AF881" s="207"/>
    </row>
    <row r="882" ht="15.75" customHeight="1">
      <c r="M882" s="1433"/>
      <c r="X882" s="1434"/>
      <c r="AA882" s="2"/>
      <c r="AD882" s="207"/>
      <c r="AE882" s="1287"/>
      <c r="AF882" s="207"/>
    </row>
    <row r="883" ht="15.75" customHeight="1">
      <c r="M883" s="1433"/>
      <c r="X883" s="1434"/>
      <c r="AA883" s="2"/>
      <c r="AD883" s="207"/>
      <c r="AE883" s="1287"/>
      <c r="AF883" s="207"/>
    </row>
    <row r="884" ht="15.75" customHeight="1">
      <c r="M884" s="1433"/>
      <c r="X884" s="1434"/>
      <c r="AA884" s="2"/>
      <c r="AD884" s="207"/>
      <c r="AE884" s="1287"/>
      <c r="AF884" s="207"/>
    </row>
    <row r="885" ht="15.75" customHeight="1">
      <c r="M885" s="1433"/>
      <c r="X885" s="1434"/>
      <c r="AA885" s="2"/>
      <c r="AD885" s="207"/>
      <c r="AE885" s="1287"/>
      <c r="AF885" s="207"/>
    </row>
    <row r="886" ht="15.75" customHeight="1">
      <c r="M886" s="1433"/>
      <c r="X886" s="1434"/>
      <c r="AA886" s="2"/>
      <c r="AD886" s="207"/>
      <c r="AE886" s="1287"/>
      <c r="AF886" s="207"/>
    </row>
    <row r="887" ht="15.75" customHeight="1">
      <c r="M887" s="1433"/>
      <c r="X887" s="1434"/>
      <c r="AA887" s="2"/>
      <c r="AD887" s="207"/>
      <c r="AE887" s="1287"/>
      <c r="AF887" s="207"/>
    </row>
    <row r="888" ht="15.75" customHeight="1">
      <c r="M888" s="1433"/>
      <c r="X888" s="1434"/>
      <c r="AA888" s="2"/>
      <c r="AD888" s="207"/>
      <c r="AE888" s="1287"/>
      <c r="AF888" s="207"/>
    </row>
    <row r="889" ht="15.75" customHeight="1">
      <c r="M889" s="1433"/>
      <c r="X889" s="1434"/>
      <c r="AA889" s="2"/>
      <c r="AD889" s="207"/>
      <c r="AE889" s="1287"/>
      <c r="AF889" s="207"/>
    </row>
    <row r="890" ht="15.75" customHeight="1">
      <c r="M890" s="1433"/>
      <c r="X890" s="1434"/>
      <c r="AA890" s="2"/>
      <c r="AD890" s="207"/>
      <c r="AE890" s="1287"/>
      <c r="AF890" s="207"/>
    </row>
    <row r="891" ht="15.75" customHeight="1">
      <c r="M891" s="1433"/>
      <c r="X891" s="1434"/>
      <c r="AA891" s="2"/>
      <c r="AD891" s="207"/>
      <c r="AE891" s="1287"/>
      <c r="AF891" s="207"/>
    </row>
    <row r="892" ht="15.75" customHeight="1">
      <c r="M892" s="1433"/>
      <c r="X892" s="1434"/>
      <c r="AA892" s="2"/>
      <c r="AD892" s="207"/>
      <c r="AE892" s="1287"/>
      <c r="AF892" s="207"/>
    </row>
    <row r="893" ht="15.75" customHeight="1">
      <c r="M893" s="1433"/>
      <c r="X893" s="1434"/>
      <c r="AA893" s="2"/>
      <c r="AD893" s="207"/>
      <c r="AE893" s="1287"/>
      <c r="AF893" s="207"/>
    </row>
    <row r="894" ht="15.75" customHeight="1">
      <c r="M894" s="1433"/>
      <c r="X894" s="1434"/>
      <c r="AA894" s="2"/>
      <c r="AD894" s="207"/>
      <c r="AE894" s="1287"/>
      <c r="AF894" s="207"/>
    </row>
    <row r="895" ht="15.75" customHeight="1">
      <c r="M895" s="1433"/>
      <c r="X895" s="1434"/>
      <c r="AA895" s="2"/>
      <c r="AD895" s="207"/>
      <c r="AE895" s="1287"/>
      <c r="AF895" s="207"/>
    </row>
    <row r="896" ht="15.75" customHeight="1">
      <c r="M896" s="1433"/>
      <c r="X896" s="1434"/>
      <c r="AA896" s="2"/>
      <c r="AD896" s="207"/>
      <c r="AE896" s="1287"/>
      <c r="AF896" s="207"/>
    </row>
    <row r="897" ht="15.75" customHeight="1">
      <c r="M897" s="1433"/>
      <c r="X897" s="1434"/>
      <c r="AA897" s="2"/>
      <c r="AD897" s="207"/>
      <c r="AE897" s="1287"/>
      <c r="AF897" s="207"/>
    </row>
    <row r="898" ht="15.75" customHeight="1">
      <c r="M898" s="1433"/>
      <c r="X898" s="1434"/>
      <c r="AA898" s="2"/>
      <c r="AD898" s="207"/>
      <c r="AE898" s="1287"/>
      <c r="AF898" s="207"/>
    </row>
    <row r="899" ht="15.75" customHeight="1">
      <c r="M899" s="1433"/>
      <c r="X899" s="1434"/>
      <c r="AA899" s="2"/>
      <c r="AD899" s="207"/>
      <c r="AE899" s="1287"/>
      <c r="AF899" s="207"/>
    </row>
    <row r="900" ht="15.75" customHeight="1">
      <c r="M900" s="1433"/>
      <c r="X900" s="1434"/>
      <c r="AA900" s="2"/>
      <c r="AD900" s="207"/>
      <c r="AE900" s="1287"/>
      <c r="AF900" s="207"/>
    </row>
    <row r="901" ht="15.75" customHeight="1">
      <c r="M901" s="1433"/>
      <c r="X901" s="1434"/>
      <c r="AA901" s="2"/>
      <c r="AD901" s="207"/>
      <c r="AE901" s="1287"/>
      <c r="AF901" s="207"/>
    </row>
    <row r="902" ht="15.75" customHeight="1">
      <c r="M902" s="1433"/>
      <c r="X902" s="1434"/>
      <c r="AA902" s="2"/>
      <c r="AD902" s="207"/>
      <c r="AE902" s="1287"/>
      <c r="AF902" s="207"/>
    </row>
    <row r="903" ht="15.75" customHeight="1">
      <c r="M903" s="1433"/>
      <c r="X903" s="1434"/>
      <c r="AA903" s="2"/>
      <c r="AD903" s="207"/>
      <c r="AE903" s="1287"/>
      <c r="AF903" s="207"/>
    </row>
    <row r="904" ht="15.75" customHeight="1">
      <c r="M904" s="1433"/>
      <c r="X904" s="1434"/>
      <c r="AA904" s="2"/>
      <c r="AD904" s="207"/>
      <c r="AE904" s="1287"/>
      <c r="AF904" s="207"/>
    </row>
    <row r="905" ht="15.75" customHeight="1">
      <c r="M905" s="1433"/>
      <c r="X905" s="1434"/>
      <c r="AA905" s="2"/>
      <c r="AD905" s="207"/>
      <c r="AE905" s="1287"/>
      <c r="AF905" s="207"/>
    </row>
    <row r="906" ht="15.75" customHeight="1">
      <c r="M906" s="1433"/>
      <c r="X906" s="1434"/>
      <c r="AA906" s="2"/>
      <c r="AD906" s="207"/>
      <c r="AE906" s="1287"/>
      <c r="AF906" s="207"/>
    </row>
    <row r="907" ht="15.75" customHeight="1">
      <c r="M907" s="1433"/>
      <c r="X907" s="1434"/>
      <c r="AA907" s="2"/>
      <c r="AD907" s="207"/>
      <c r="AE907" s="1287"/>
      <c r="AF907" s="207"/>
    </row>
    <row r="908" ht="15.75" customHeight="1">
      <c r="M908" s="1433"/>
      <c r="X908" s="1434"/>
      <c r="AA908" s="2"/>
      <c r="AD908" s="207"/>
      <c r="AE908" s="1287"/>
      <c r="AF908" s="207"/>
    </row>
    <row r="909" ht="15.75" customHeight="1">
      <c r="M909" s="1433"/>
      <c r="X909" s="1434"/>
      <c r="AA909" s="2"/>
      <c r="AD909" s="207"/>
      <c r="AE909" s="1287"/>
      <c r="AF909" s="207"/>
    </row>
    <row r="910" ht="15.75" customHeight="1">
      <c r="M910" s="1433"/>
      <c r="X910" s="1434"/>
      <c r="AA910" s="2"/>
      <c r="AD910" s="207"/>
      <c r="AE910" s="1287"/>
      <c r="AF910" s="207"/>
    </row>
    <row r="911" ht="15.75" customHeight="1">
      <c r="M911" s="1433"/>
      <c r="X911" s="1434"/>
      <c r="AA911" s="2"/>
      <c r="AD911" s="207"/>
      <c r="AE911" s="1287"/>
      <c r="AF911" s="207"/>
    </row>
    <row r="912" ht="15.75" customHeight="1">
      <c r="M912" s="1433"/>
      <c r="X912" s="1434"/>
      <c r="AA912" s="2"/>
      <c r="AD912" s="207"/>
      <c r="AE912" s="1287"/>
      <c r="AF912" s="207"/>
    </row>
    <row r="913" ht="15.75" customHeight="1">
      <c r="M913" s="1433"/>
      <c r="X913" s="1434"/>
      <c r="AA913" s="2"/>
      <c r="AD913" s="207"/>
      <c r="AE913" s="1287"/>
      <c r="AF913" s="207"/>
    </row>
    <row r="914" ht="15.75" customHeight="1">
      <c r="M914" s="1433"/>
      <c r="X914" s="1434"/>
      <c r="AA914" s="2"/>
      <c r="AD914" s="207"/>
      <c r="AE914" s="1287"/>
      <c r="AF914" s="207"/>
    </row>
    <row r="915" ht="15.75" customHeight="1">
      <c r="M915" s="1433"/>
      <c r="X915" s="1434"/>
      <c r="AA915" s="2"/>
      <c r="AD915" s="207"/>
      <c r="AE915" s="1287"/>
      <c r="AF915" s="207"/>
    </row>
    <row r="916" ht="15.75" customHeight="1">
      <c r="M916" s="1433"/>
      <c r="X916" s="1434"/>
      <c r="AA916" s="2"/>
      <c r="AD916" s="207"/>
      <c r="AE916" s="1287"/>
      <c r="AF916" s="207"/>
    </row>
    <row r="917" ht="15.75" customHeight="1">
      <c r="M917" s="1433"/>
      <c r="X917" s="1434"/>
      <c r="AA917" s="2"/>
      <c r="AD917" s="207"/>
      <c r="AE917" s="1287"/>
      <c r="AF917" s="207"/>
    </row>
    <row r="918" ht="15.75" customHeight="1">
      <c r="M918" s="1433"/>
      <c r="X918" s="1434"/>
      <c r="AA918" s="2"/>
      <c r="AD918" s="207"/>
      <c r="AE918" s="1287"/>
      <c r="AF918" s="207"/>
    </row>
    <row r="919" ht="15.75" customHeight="1">
      <c r="M919" s="1433"/>
      <c r="X919" s="1434"/>
      <c r="AA919" s="2"/>
      <c r="AD919" s="207"/>
      <c r="AE919" s="1287"/>
      <c r="AF919" s="207"/>
    </row>
    <row r="920" ht="15.75" customHeight="1">
      <c r="M920" s="1433"/>
      <c r="X920" s="1434"/>
      <c r="AA920" s="2"/>
      <c r="AD920" s="207"/>
      <c r="AE920" s="1287"/>
      <c r="AF920" s="207"/>
    </row>
    <row r="921" ht="15.75" customHeight="1">
      <c r="M921" s="1433"/>
      <c r="X921" s="1434"/>
      <c r="AA921" s="2"/>
      <c r="AD921" s="207"/>
      <c r="AE921" s="1287"/>
      <c r="AF921" s="207"/>
    </row>
    <row r="922" ht="15.75" customHeight="1">
      <c r="M922" s="1433"/>
      <c r="X922" s="1434"/>
      <c r="AA922" s="2"/>
      <c r="AD922" s="207"/>
      <c r="AE922" s="1287"/>
      <c r="AF922" s="207"/>
    </row>
    <row r="923" ht="15.75" customHeight="1">
      <c r="M923" s="1433"/>
      <c r="X923" s="1434"/>
      <c r="AA923" s="2"/>
      <c r="AD923" s="207"/>
      <c r="AE923" s="1287"/>
      <c r="AF923" s="207"/>
    </row>
    <row r="924" ht="15.75" customHeight="1">
      <c r="M924" s="1433"/>
      <c r="X924" s="1434"/>
      <c r="AA924" s="2"/>
      <c r="AD924" s="207"/>
      <c r="AE924" s="1287"/>
      <c r="AF924" s="207"/>
    </row>
    <row r="925" ht="15.75" customHeight="1">
      <c r="M925" s="1433"/>
      <c r="X925" s="1434"/>
      <c r="AA925" s="2"/>
      <c r="AD925" s="207"/>
      <c r="AE925" s="1287"/>
      <c r="AF925" s="207"/>
    </row>
    <row r="926" ht="15.75" customHeight="1">
      <c r="M926" s="1433"/>
      <c r="X926" s="1434"/>
      <c r="AA926" s="2"/>
      <c r="AD926" s="207"/>
      <c r="AE926" s="1287"/>
      <c r="AF926" s="207"/>
    </row>
    <row r="927" ht="15.75" customHeight="1">
      <c r="M927" s="1433"/>
      <c r="X927" s="1434"/>
      <c r="AA927" s="2"/>
      <c r="AD927" s="207"/>
      <c r="AE927" s="1287"/>
      <c r="AF927" s="207"/>
    </row>
    <row r="928" ht="15.75" customHeight="1">
      <c r="M928" s="1433"/>
      <c r="X928" s="1434"/>
      <c r="AA928" s="2"/>
      <c r="AD928" s="207"/>
      <c r="AE928" s="1287"/>
      <c r="AF928" s="207"/>
    </row>
    <row r="929" ht="15.75" customHeight="1">
      <c r="M929" s="1433"/>
      <c r="X929" s="1434"/>
      <c r="AA929" s="2"/>
      <c r="AD929" s="207"/>
      <c r="AE929" s="1287"/>
      <c r="AF929" s="207"/>
    </row>
    <row r="930" ht="15.75" customHeight="1">
      <c r="M930" s="1433"/>
      <c r="X930" s="1434"/>
      <c r="AA930" s="2"/>
      <c r="AD930" s="207"/>
      <c r="AE930" s="1287"/>
      <c r="AF930" s="207"/>
    </row>
    <row r="931" ht="15.75" customHeight="1">
      <c r="M931" s="1433"/>
      <c r="X931" s="1434"/>
      <c r="AA931" s="2"/>
      <c r="AD931" s="207"/>
      <c r="AE931" s="1287"/>
      <c r="AF931" s="207"/>
    </row>
    <row r="932" ht="15.75" customHeight="1">
      <c r="M932" s="1433"/>
      <c r="X932" s="1434"/>
      <c r="AA932" s="2"/>
      <c r="AD932" s="207"/>
      <c r="AE932" s="1287"/>
      <c r="AF932" s="207"/>
    </row>
    <row r="933" ht="15.75" customHeight="1">
      <c r="M933" s="1433"/>
      <c r="X933" s="1434"/>
      <c r="AA933" s="2"/>
      <c r="AD933" s="207"/>
      <c r="AE933" s="1287"/>
      <c r="AF933" s="207"/>
    </row>
    <row r="934" ht="15.75" customHeight="1">
      <c r="M934" s="1433"/>
      <c r="X934" s="1434"/>
      <c r="AA934" s="2"/>
      <c r="AD934" s="207"/>
      <c r="AE934" s="1287"/>
      <c r="AF934" s="207"/>
    </row>
    <row r="935" ht="15.75" customHeight="1">
      <c r="M935" s="1433"/>
      <c r="X935" s="1434"/>
      <c r="AA935" s="2"/>
      <c r="AD935" s="207"/>
      <c r="AE935" s="1287"/>
      <c r="AF935" s="207"/>
    </row>
    <row r="936" ht="15.75" customHeight="1">
      <c r="M936" s="1433"/>
      <c r="X936" s="1434"/>
      <c r="AA936" s="2"/>
      <c r="AD936" s="207"/>
      <c r="AE936" s="1287"/>
      <c r="AF936" s="207"/>
    </row>
    <row r="937" ht="15.75" customHeight="1">
      <c r="M937" s="1433"/>
      <c r="X937" s="1434"/>
      <c r="AA937" s="2"/>
      <c r="AD937" s="207"/>
      <c r="AE937" s="1287"/>
      <c r="AF937" s="207"/>
    </row>
    <row r="938" ht="15.75" customHeight="1">
      <c r="M938" s="1433"/>
      <c r="X938" s="1434"/>
      <c r="AA938" s="2"/>
      <c r="AD938" s="207"/>
      <c r="AE938" s="1287"/>
      <c r="AF938" s="207"/>
    </row>
    <row r="939" ht="15.75" customHeight="1">
      <c r="M939" s="1433"/>
      <c r="X939" s="1434"/>
      <c r="AA939" s="2"/>
      <c r="AD939" s="207"/>
      <c r="AE939" s="1287"/>
      <c r="AF939" s="207"/>
    </row>
    <row r="940" ht="15.75" customHeight="1">
      <c r="M940" s="1433"/>
      <c r="X940" s="1434"/>
      <c r="AA940" s="2"/>
      <c r="AD940" s="207"/>
      <c r="AE940" s="1287"/>
      <c r="AF940" s="207"/>
    </row>
    <row r="941" ht="15.75" customHeight="1">
      <c r="M941" s="1433"/>
      <c r="X941" s="1434"/>
      <c r="AA941" s="2"/>
      <c r="AD941" s="207"/>
      <c r="AE941" s="1287"/>
      <c r="AF941" s="207"/>
    </row>
    <row r="942" ht="15.75" customHeight="1">
      <c r="M942" s="1433"/>
      <c r="X942" s="1434"/>
      <c r="AA942" s="2"/>
      <c r="AD942" s="207"/>
      <c r="AE942" s="1287"/>
      <c r="AF942" s="207"/>
    </row>
    <row r="943" ht="15.75" customHeight="1">
      <c r="M943" s="1433"/>
      <c r="X943" s="1434"/>
      <c r="AA943" s="2"/>
      <c r="AD943" s="207"/>
      <c r="AE943" s="1287"/>
      <c r="AF943" s="207"/>
    </row>
    <row r="944" ht="15.75" customHeight="1">
      <c r="M944" s="1433"/>
      <c r="X944" s="1434"/>
      <c r="AA944" s="2"/>
      <c r="AD944" s="207"/>
      <c r="AE944" s="1287"/>
      <c r="AF944" s="207"/>
    </row>
    <row r="945" ht="15.75" customHeight="1">
      <c r="M945" s="1433"/>
      <c r="X945" s="1434"/>
      <c r="AA945" s="2"/>
      <c r="AD945" s="207"/>
      <c r="AE945" s="1287"/>
      <c r="AF945" s="207"/>
    </row>
    <row r="946" ht="15.75" customHeight="1">
      <c r="M946" s="1433"/>
      <c r="X946" s="1434"/>
      <c r="AA946" s="2"/>
      <c r="AD946" s="207"/>
      <c r="AE946" s="1287"/>
      <c r="AF946" s="207"/>
    </row>
    <row r="947" ht="15.75" customHeight="1">
      <c r="M947" s="1433"/>
      <c r="X947" s="1434"/>
      <c r="AA947" s="2"/>
      <c r="AD947" s="207"/>
      <c r="AE947" s="1287"/>
      <c r="AF947" s="207"/>
    </row>
    <row r="948" ht="15.75" customHeight="1">
      <c r="M948" s="1433"/>
      <c r="X948" s="1434"/>
      <c r="AA948" s="2"/>
      <c r="AD948" s="207"/>
      <c r="AE948" s="1287"/>
      <c r="AF948" s="207"/>
    </row>
    <row r="949" ht="15.75" customHeight="1">
      <c r="M949" s="1433"/>
      <c r="X949" s="1434"/>
      <c r="AA949" s="2"/>
      <c r="AD949" s="207"/>
      <c r="AE949" s="1287"/>
      <c r="AF949" s="207"/>
    </row>
    <row r="950" ht="15.75" customHeight="1">
      <c r="M950" s="1433"/>
      <c r="X950" s="1434"/>
      <c r="AA950" s="2"/>
      <c r="AD950" s="207"/>
      <c r="AE950" s="1287"/>
      <c r="AF950" s="207"/>
    </row>
    <row r="951" ht="15.75" customHeight="1">
      <c r="M951" s="1433"/>
      <c r="X951" s="1434"/>
      <c r="AA951" s="2"/>
      <c r="AD951" s="207"/>
      <c r="AE951" s="1287"/>
      <c r="AF951" s="207"/>
    </row>
    <row r="952" ht="15.75" customHeight="1">
      <c r="M952" s="1433"/>
      <c r="X952" s="1434"/>
      <c r="AA952" s="2"/>
      <c r="AD952" s="207"/>
      <c r="AE952" s="1287"/>
      <c r="AF952" s="207"/>
    </row>
    <row r="953" ht="15.75" customHeight="1">
      <c r="M953" s="1433"/>
      <c r="X953" s="1434"/>
      <c r="AA953" s="2"/>
      <c r="AD953" s="207"/>
      <c r="AE953" s="1287"/>
      <c r="AF953" s="207"/>
    </row>
    <row r="954" ht="15.75" customHeight="1">
      <c r="M954" s="1433"/>
      <c r="X954" s="1434"/>
      <c r="AA954" s="2"/>
      <c r="AD954" s="207"/>
      <c r="AE954" s="1287"/>
      <c r="AF954" s="207"/>
    </row>
    <row r="955" ht="15.75" customHeight="1">
      <c r="M955" s="1433"/>
      <c r="X955" s="1434"/>
      <c r="AA955" s="2"/>
      <c r="AD955" s="207"/>
      <c r="AE955" s="1287"/>
      <c r="AF955" s="207"/>
    </row>
    <row r="956" ht="15.75" customHeight="1">
      <c r="M956" s="1433"/>
      <c r="X956" s="1434"/>
      <c r="AA956" s="2"/>
      <c r="AD956" s="207"/>
      <c r="AE956" s="1287"/>
      <c r="AF956" s="207"/>
    </row>
    <row r="957" ht="15.75" customHeight="1">
      <c r="M957" s="1433"/>
      <c r="X957" s="1434"/>
      <c r="AA957" s="2"/>
      <c r="AD957" s="207"/>
      <c r="AE957" s="1287"/>
      <c r="AF957" s="207"/>
    </row>
    <row r="958" ht="15.75" customHeight="1">
      <c r="M958" s="1433"/>
      <c r="X958" s="1434"/>
      <c r="AA958" s="2"/>
      <c r="AD958" s="207"/>
      <c r="AE958" s="1287"/>
      <c r="AF958" s="207"/>
    </row>
    <row r="959" ht="15.75" customHeight="1">
      <c r="M959" s="1433"/>
      <c r="X959" s="1434"/>
      <c r="AA959" s="2"/>
      <c r="AD959" s="207"/>
      <c r="AE959" s="1287"/>
      <c r="AF959" s="207"/>
    </row>
    <row r="960" ht="15.75" customHeight="1">
      <c r="M960" s="1433"/>
      <c r="X960" s="1434"/>
      <c r="AA960" s="2"/>
      <c r="AD960" s="207"/>
      <c r="AE960" s="1287"/>
      <c r="AF960" s="207"/>
    </row>
    <row r="961" ht="15.75" customHeight="1">
      <c r="M961" s="1433"/>
      <c r="X961" s="1434"/>
      <c r="AA961" s="2"/>
      <c r="AD961" s="207"/>
      <c r="AE961" s="1287"/>
      <c r="AF961" s="207"/>
    </row>
    <row r="962" ht="15.75" customHeight="1">
      <c r="M962" s="1433"/>
      <c r="X962" s="1434"/>
      <c r="AA962" s="2"/>
      <c r="AD962" s="207"/>
      <c r="AE962" s="1287"/>
      <c r="AF962" s="207"/>
    </row>
    <row r="963" ht="15.75" customHeight="1">
      <c r="M963" s="1433"/>
      <c r="X963" s="1434"/>
      <c r="AA963" s="2"/>
      <c r="AD963" s="207"/>
      <c r="AE963" s="1287"/>
      <c r="AF963" s="207"/>
    </row>
    <row r="964" ht="15.75" customHeight="1">
      <c r="M964" s="1433"/>
      <c r="X964" s="1434"/>
      <c r="AA964" s="2"/>
      <c r="AD964" s="207"/>
      <c r="AE964" s="1287"/>
      <c r="AF964" s="207"/>
    </row>
    <row r="965" ht="15.75" customHeight="1">
      <c r="M965" s="1433"/>
      <c r="X965" s="1434"/>
      <c r="AA965" s="2"/>
      <c r="AD965" s="207"/>
      <c r="AE965" s="1287"/>
      <c r="AF965" s="207"/>
    </row>
    <row r="966" ht="15.75" customHeight="1">
      <c r="M966" s="1433"/>
      <c r="X966" s="1434"/>
      <c r="AA966" s="2"/>
      <c r="AD966" s="207"/>
      <c r="AE966" s="1287"/>
      <c r="AF966" s="207"/>
    </row>
    <row r="967" ht="15.75" customHeight="1">
      <c r="M967" s="1433"/>
      <c r="X967" s="1434"/>
      <c r="AA967" s="2"/>
      <c r="AD967" s="207"/>
      <c r="AE967" s="1287"/>
      <c r="AF967" s="207"/>
    </row>
    <row r="968" ht="15.75" customHeight="1">
      <c r="M968" s="1433"/>
      <c r="X968" s="1434"/>
      <c r="AA968" s="2"/>
      <c r="AD968" s="207"/>
      <c r="AE968" s="1287"/>
      <c r="AF968" s="207"/>
    </row>
    <row r="969" ht="15.75" customHeight="1">
      <c r="M969" s="1433"/>
      <c r="X969" s="1434"/>
      <c r="AA969" s="2"/>
      <c r="AD969" s="207"/>
      <c r="AE969" s="1287"/>
      <c r="AF969" s="207"/>
    </row>
    <row r="970" ht="15.75" customHeight="1">
      <c r="M970" s="1433"/>
      <c r="X970" s="1434"/>
      <c r="AA970" s="2"/>
      <c r="AD970" s="207"/>
      <c r="AE970" s="1287"/>
      <c r="AF970" s="207"/>
    </row>
    <row r="971" ht="15.75" customHeight="1">
      <c r="M971" s="1433"/>
      <c r="X971" s="1434"/>
      <c r="AA971" s="2"/>
      <c r="AD971" s="207"/>
      <c r="AE971" s="1287"/>
      <c r="AF971" s="207"/>
    </row>
    <row r="972" ht="15.75" customHeight="1">
      <c r="M972" s="1433"/>
      <c r="X972" s="1434"/>
      <c r="AA972" s="2"/>
      <c r="AD972" s="207"/>
      <c r="AE972" s="1287"/>
      <c r="AF972" s="207"/>
    </row>
    <row r="973" ht="15.75" customHeight="1">
      <c r="M973" s="1433"/>
      <c r="X973" s="1434"/>
      <c r="AA973" s="2"/>
      <c r="AD973" s="207"/>
      <c r="AE973" s="1287"/>
      <c r="AF973" s="207"/>
    </row>
    <row r="974" ht="15.75" customHeight="1">
      <c r="M974" s="1433"/>
      <c r="X974" s="1434"/>
      <c r="AA974" s="2"/>
      <c r="AD974" s="207"/>
      <c r="AE974" s="1287"/>
      <c r="AF974" s="207"/>
    </row>
    <row r="975" ht="15.75" customHeight="1">
      <c r="M975" s="1433"/>
      <c r="X975" s="1434"/>
      <c r="AA975" s="2"/>
      <c r="AD975" s="207"/>
      <c r="AE975" s="1287"/>
      <c r="AF975" s="207"/>
    </row>
    <row r="976" ht="15.75" customHeight="1">
      <c r="M976" s="1433"/>
      <c r="X976" s="1434"/>
      <c r="AA976" s="2"/>
      <c r="AD976" s="207"/>
      <c r="AE976" s="1287"/>
      <c r="AF976" s="207"/>
    </row>
    <row r="977" ht="15.75" customHeight="1">
      <c r="M977" s="1433"/>
      <c r="X977" s="1434"/>
      <c r="AA977" s="2"/>
      <c r="AD977" s="207"/>
      <c r="AE977" s="1287"/>
      <c r="AF977" s="207"/>
    </row>
    <row r="978" ht="15.75" customHeight="1">
      <c r="M978" s="1433"/>
      <c r="X978" s="1434"/>
      <c r="AA978" s="2"/>
      <c r="AD978" s="207"/>
      <c r="AE978" s="1287"/>
      <c r="AF978" s="207"/>
    </row>
    <row r="979" ht="15.75" customHeight="1">
      <c r="M979" s="1433"/>
      <c r="X979" s="1434"/>
      <c r="AA979" s="2"/>
      <c r="AD979" s="207"/>
      <c r="AE979" s="1287"/>
      <c r="AF979" s="207"/>
    </row>
    <row r="980" ht="15.75" customHeight="1">
      <c r="M980" s="1433"/>
      <c r="X980" s="1434"/>
      <c r="AA980" s="2"/>
      <c r="AD980" s="207"/>
      <c r="AE980" s="1287"/>
      <c r="AF980" s="207"/>
    </row>
    <row r="981" ht="15.75" customHeight="1">
      <c r="M981" s="1433"/>
      <c r="X981" s="1434"/>
      <c r="AA981" s="2"/>
      <c r="AD981" s="207"/>
      <c r="AE981" s="1287"/>
      <c r="AF981" s="207"/>
    </row>
    <row r="982" ht="15.75" customHeight="1">
      <c r="M982" s="1433"/>
      <c r="X982" s="1434"/>
      <c r="AA982" s="2"/>
      <c r="AD982" s="207"/>
      <c r="AE982" s="1287"/>
      <c r="AF982" s="207"/>
    </row>
    <row r="983" ht="15.75" customHeight="1">
      <c r="M983" s="1433"/>
      <c r="X983" s="1434"/>
      <c r="AA983" s="2"/>
      <c r="AD983" s="207"/>
      <c r="AE983" s="1287"/>
      <c r="AF983" s="207"/>
    </row>
    <row r="984" ht="15.75" customHeight="1">
      <c r="M984" s="1433"/>
      <c r="X984" s="1434"/>
      <c r="AA984" s="2"/>
      <c r="AD984" s="207"/>
      <c r="AE984" s="1287"/>
      <c r="AF984" s="207"/>
    </row>
    <row r="985" ht="15.75" customHeight="1">
      <c r="M985" s="1433"/>
      <c r="X985" s="1434"/>
      <c r="AA985" s="2"/>
      <c r="AD985" s="207"/>
      <c r="AE985" s="1287"/>
      <c r="AF985" s="207"/>
    </row>
    <row r="986" ht="15.75" customHeight="1">
      <c r="M986" s="1433"/>
      <c r="X986" s="1434"/>
      <c r="AA986" s="2"/>
      <c r="AD986" s="207"/>
      <c r="AE986" s="1287"/>
      <c r="AF986" s="207"/>
    </row>
    <row r="987" ht="15.75" customHeight="1">
      <c r="M987" s="1433"/>
      <c r="X987" s="1434"/>
      <c r="AA987" s="2"/>
      <c r="AD987" s="207"/>
      <c r="AE987" s="1287"/>
      <c r="AF987" s="207"/>
    </row>
    <row r="988" ht="15.75" customHeight="1">
      <c r="M988" s="1433"/>
      <c r="X988" s="1434"/>
      <c r="AA988" s="2"/>
      <c r="AD988" s="207"/>
      <c r="AE988" s="1287"/>
      <c r="AF988" s="207"/>
    </row>
    <row r="989" ht="15.75" customHeight="1">
      <c r="M989" s="1433"/>
      <c r="X989" s="1434"/>
      <c r="AA989" s="2"/>
      <c r="AD989" s="207"/>
      <c r="AE989" s="1287"/>
      <c r="AF989" s="207"/>
    </row>
    <row r="990" ht="15.75" customHeight="1">
      <c r="M990" s="1433"/>
      <c r="X990" s="1434"/>
      <c r="AA990" s="2"/>
      <c r="AD990" s="207"/>
      <c r="AE990" s="1287"/>
      <c r="AF990" s="207"/>
    </row>
    <row r="991" ht="15.75" customHeight="1">
      <c r="M991" s="1433"/>
      <c r="X991" s="1434"/>
      <c r="AA991" s="2"/>
      <c r="AD991" s="207"/>
      <c r="AE991" s="1287"/>
      <c r="AF991" s="207"/>
    </row>
    <row r="992" ht="15.75" customHeight="1">
      <c r="M992" s="1433"/>
      <c r="X992" s="1434"/>
      <c r="AA992" s="2"/>
      <c r="AD992" s="207"/>
      <c r="AE992" s="1287"/>
      <c r="AF992" s="207"/>
    </row>
    <row r="993" ht="15.75" customHeight="1">
      <c r="M993" s="1433"/>
      <c r="X993" s="1434"/>
      <c r="AA993" s="2"/>
      <c r="AD993" s="207"/>
      <c r="AE993" s="1287"/>
      <c r="AF993" s="207"/>
    </row>
    <row r="994" ht="15.75" customHeight="1">
      <c r="M994" s="1433"/>
      <c r="X994" s="1434"/>
      <c r="AA994" s="2"/>
      <c r="AD994" s="207"/>
      <c r="AE994" s="1287"/>
      <c r="AF994" s="207"/>
    </row>
    <row r="995" ht="15.75" customHeight="1">
      <c r="M995" s="1433"/>
      <c r="X995" s="1434"/>
      <c r="AA995" s="2"/>
      <c r="AD995" s="207"/>
      <c r="AE995" s="1287"/>
      <c r="AF995" s="207"/>
    </row>
    <row r="996" ht="15.75" customHeight="1">
      <c r="M996" s="1433"/>
      <c r="X996" s="1434"/>
      <c r="AA996" s="2"/>
      <c r="AD996" s="207"/>
      <c r="AE996" s="1287"/>
      <c r="AF996" s="207"/>
    </row>
    <row r="997" ht="15.75" customHeight="1">
      <c r="M997" s="1433"/>
      <c r="X997" s="1434"/>
      <c r="AA997" s="2"/>
      <c r="AD997" s="207"/>
      <c r="AE997" s="1287"/>
      <c r="AF997" s="207"/>
    </row>
    <row r="998" ht="15.75" customHeight="1">
      <c r="M998" s="1433"/>
      <c r="X998" s="1434"/>
      <c r="AA998" s="2"/>
      <c r="AD998" s="207"/>
      <c r="AE998" s="1287"/>
      <c r="AF998" s="207"/>
    </row>
    <row r="999" ht="15.75" customHeight="1">
      <c r="M999" s="1433"/>
      <c r="X999" s="1434"/>
      <c r="AA999" s="2"/>
      <c r="AD999" s="207"/>
      <c r="AE999" s="1287"/>
      <c r="AF999" s="207"/>
    </row>
    <row r="1000" ht="15.75" customHeight="1">
      <c r="M1000" s="1433"/>
      <c r="X1000" s="1434"/>
      <c r="AA1000" s="2"/>
      <c r="AD1000" s="207"/>
      <c r="AE1000" s="1287"/>
      <c r="AF1000" s="207"/>
    </row>
  </sheetData>
  <customSheetViews>
    <customSheetView guid="{22F2887E-5C6F-4836-9BA9-0AAA387CF2C1}" filter="1" showAutoFilter="1">
      <autoFilter ref="$A$1:$AG$39"/>
      <extLst>
        <ext uri="GoogleSheetsCustomDataVersion1">
          <go:sheetsCustomData xmlns:go="http://customooxmlschemas.google.com/" filterViewId="1936358604"/>
        </ext>
      </extLst>
    </customSheetView>
  </customSheetViews>
  <conditionalFormatting sqref="P35:P36">
    <cfRule type="cellIs" dxfId="0" priority="1" operator="greaterThan">
      <formula>1</formula>
    </cfRule>
  </conditionalFormatting>
  <conditionalFormatting sqref="P39">
    <cfRule type="cellIs" dxfId="0" priority="2" operator="greaterThan">
      <formula>1</formula>
    </cfRule>
  </conditionalFormatting>
  <hyperlinks>
    <hyperlink r:id="rId2" ref="H2"/>
    <hyperlink r:id="rId3" ref="S2"/>
    <hyperlink r:id="rId4" ref="H3"/>
    <hyperlink r:id="rId5" ref="H4"/>
    <hyperlink r:id="rId6" ref="S4"/>
    <hyperlink r:id="rId7" ref="AB4"/>
    <hyperlink r:id="rId8" ref="AE4"/>
    <hyperlink r:id="rId9" ref="H5"/>
    <hyperlink r:id="rId10" ref="Y5"/>
    <hyperlink r:id="rId11" ref="H6"/>
    <hyperlink r:id="rId12" ref="H7"/>
    <hyperlink r:id="rId13" ref="S7"/>
    <hyperlink r:id="rId14" ref="H8"/>
    <hyperlink r:id="rId15" ref="S8"/>
    <hyperlink r:id="rId16" ref="H9"/>
    <hyperlink r:id="rId17" ref="S9"/>
    <hyperlink r:id="rId18" ref="H10"/>
    <hyperlink r:id="rId19" ref="S10"/>
    <hyperlink r:id="rId20" ref="AE10"/>
    <hyperlink r:id="rId21" ref="H11"/>
    <hyperlink r:id="rId22" ref="H12"/>
    <hyperlink r:id="rId23" ref="S12"/>
    <hyperlink r:id="rId24" ref="AE13"/>
    <hyperlink r:id="rId25" ref="H14"/>
    <hyperlink r:id="rId26" ref="S14"/>
    <hyperlink r:id="rId27" ref="AE14"/>
    <hyperlink r:id="rId28" ref="H15"/>
    <hyperlink r:id="rId29" ref="S15"/>
    <hyperlink r:id="rId30" ref="AE15"/>
    <hyperlink r:id="rId31" ref="H16"/>
    <hyperlink r:id="rId32" ref="S16"/>
    <hyperlink r:id="rId33" ref="H17"/>
    <hyperlink r:id="rId34" ref="H18"/>
    <hyperlink r:id="rId35" ref="S18"/>
    <hyperlink r:id="rId36" ref="AE18"/>
    <hyperlink r:id="rId37" ref="H19"/>
    <hyperlink r:id="rId38" ref="S19"/>
    <hyperlink r:id="rId39" ref="H20"/>
    <hyperlink r:id="rId40" ref="S20"/>
    <hyperlink r:id="rId41" ref="Y20"/>
    <hyperlink r:id="rId42" ref="AB20"/>
    <hyperlink r:id="rId43" ref="H21"/>
    <hyperlink r:id="rId44" ref="S21"/>
    <hyperlink r:id="rId45" ref="AB21"/>
    <hyperlink display="'Professional Services'!N17" location="null!N17" ref="N22"/>
    <hyperlink r:id="rId46" ref="AB22"/>
    <hyperlink r:id="rId47" ref="AE22"/>
    <hyperlink r:id="rId48" ref="H23"/>
    <hyperlink r:id="rId49" ref="H24"/>
    <hyperlink r:id="rId50" ref="AE26"/>
    <hyperlink r:id="rId51" ref="H28"/>
    <hyperlink r:id="rId52" ref="S28"/>
    <hyperlink r:id="rId53" ref="H29"/>
    <hyperlink r:id="rId54" ref="AE29"/>
    <hyperlink r:id="rId55" ref="H30"/>
    <hyperlink r:id="rId56" ref="AE30"/>
    <hyperlink r:id="rId57" ref="H31"/>
    <hyperlink r:id="rId58" ref="H32"/>
    <hyperlink r:id="rId59" ref="S32"/>
    <hyperlink r:id="rId60" ref="Y32"/>
    <hyperlink r:id="rId61" ref="AB32"/>
    <hyperlink r:id="rId62" ref="H33"/>
    <hyperlink r:id="rId63" ref="S33"/>
    <hyperlink r:id="rId64" ref="AE33"/>
    <hyperlink r:id="rId65" ref="H34"/>
    <hyperlink r:id="rId66" ref="S34"/>
    <hyperlink r:id="rId67" ref="AB34"/>
    <hyperlink r:id="rId68" ref="H35"/>
    <hyperlink r:id="rId69" ref="S35"/>
    <hyperlink r:id="rId70" ref="H36"/>
    <hyperlink r:id="rId71" ref="H37"/>
    <hyperlink r:id="rId72" ref="H39"/>
  </hyperlinks>
  <printOptions/>
  <pageMargins bottom="0.75" footer="0.0" header="0.0" left="0.7" right="0.7" top="0.75"/>
  <pageSetup orientation="landscape"/>
  <drawing r:id="rId73"/>
  <legacyDrawing r:id="rId74"/>
  <tableParts count="1">
    <tablePart r:id="rId76"/>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43"/>
    <col customWidth="1" min="2" max="2" width="20.57"/>
    <col customWidth="1" min="3" max="26" width="8.57"/>
  </cols>
  <sheetData>
    <row r="1">
      <c r="A1" s="1436" t="s">
        <v>10720</v>
      </c>
      <c r="B1" s="1437" t="s">
        <v>10721</v>
      </c>
    </row>
    <row r="2">
      <c r="A2" s="1438" t="s">
        <v>1944</v>
      </c>
      <c r="B2" s="1439" t="s">
        <v>41</v>
      </c>
    </row>
    <row r="3">
      <c r="A3" s="1438" t="s">
        <v>1980</v>
      </c>
      <c r="B3" s="1438" t="s">
        <v>135</v>
      </c>
    </row>
    <row r="4">
      <c r="A4" s="1438" t="s">
        <v>1980</v>
      </c>
      <c r="B4" s="1438" t="s">
        <v>10722</v>
      </c>
    </row>
    <row r="5">
      <c r="A5" s="1440" t="s">
        <v>10723</v>
      </c>
      <c r="B5" s="1440" t="s">
        <v>135</v>
      </c>
    </row>
    <row r="6">
      <c r="A6" s="1440" t="s">
        <v>10723</v>
      </c>
      <c r="B6" s="1440" t="s">
        <v>10722</v>
      </c>
    </row>
    <row r="7">
      <c r="A7" s="1438" t="s">
        <v>10724</v>
      </c>
      <c r="B7" s="1438" t="s">
        <v>116</v>
      </c>
    </row>
    <row r="8">
      <c r="A8" s="1438" t="s">
        <v>4472</v>
      </c>
      <c r="B8" s="1438" t="s">
        <v>10725</v>
      </c>
    </row>
    <row r="9">
      <c r="A9" s="1438" t="s">
        <v>4472</v>
      </c>
      <c r="B9" s="1438" t="s">
        <v>205</v>
      </c>
    </row>
    <row r="10">
      <c r="A10" s="1438" t="s">
        <v>2162</v>
      </c>
      <c r="B10" s="1438" t="s">
        <v>29</v>
      </c>
      <c r="I10" s="1441"/>
    </row>
    <row r="11">
      <c r="A11" s="1438" t="s">
        <v>1937</v>
      </c>
      <c r="B11" s="1438" t="s">
        <v>109</v>
      </c>
      <c r="I11" s="1441"/>
    </row>
    <row r="12">
      <c r="A12" s="1438" t="s">
        <v>2118</v>
      </c>
      <c r="B12" s="1438" t="s">
        <v>116</v>
      </c>
      <c r="I12" s="1441"/>
    </row>
    <row r="13">
      <c r="A13" s="1438" t="s">
        <v>3675</v>
      </c>
      <c r="B13" s="1438" t="s">
        <v>10726</v>
      </c>
      <c r="D13" s="228"/>
      <c r="I13" s="1441"/>
    </row>
    <row r="14">
      <c r="A14" s="1438" t="s">
        <v>10727</v>
      </c>
      <c r="B14" s="1438" t="s">
        <v>10726</v>
      </c>
      <c r="I14" s="1441"/>
    </row>
    <row r="15">
      <c r="A15" s="1438" t="s">
        <v>3713</v>
      </c>
      <c r="B15" s="1438" t="s">
        <v>10728</v>
      </c>
      <c r="I15" s="1441"/>
    </row>
    <row r="16">
      <c r="A16" s="1438" t="s">
        <v>3851</v>
      </c>
      <c r="B16" s="1438" t="s">
        <v>10729</v>
      </c>
      <c r="I16" s="1441"/>
    </row>
    <row r="17">
      <c r="A17" s="1438" t="s">
        <v>3879</v>
      </c>
      <c r="B17" s="1438" t="s">
        <v>10730</v>
      </c>
    </row>
    <row r="18">
      <c r="A18" s="1438" t="s">
        <v>10731</v>
      </c>
      <c r="B18" s="1438" t="s">
        <v>10732</v>
      </c>
    </row>
    <row r="19">
      <c r="A19" s="1438" t="s">
        <v>10733</v>
      </c>
      <c r="B19" s="1438" t="s">
        <v>10734</v>
      </c>
    </row>
    <row r="20">
      <c r="A20" s="1438" t="s">
        <v>10733</v>
      </c>
      <c r="B20" s="1438" t="s">
        <v>10735</v>
      </c>
    </row>
    <row r="21" ht="15.75" customHeight="1">
      <c r="A21" s="1438" t="s">
        <v>3805</v>
      </c>
      <c r="B21" s="1438" t="s">
        <v>10736</v>
      </c>
    </row>
    <row r="22" ht="15.75" customHeight="1">
      <c r="A22" s="1438" t="s">
        <v>10737</v>
      </c>
      <c r="B22" s="1438" t="s">
        <v>10736</v>
      </c>
    </row>
    <row r="23" ht="15.75" customHeight="1">
      <c r="A23" s="1438" t="s">
        <v>10738</v>
      </c>
      <c r="B23" s="1438" t="s">
        <v>10739</v>
      </c>
    </row>
    <row r="24" ht="15.75" customHeight="1">
      <c r="A24" s="1438" t="s">
        <v>10740</v>
      </c>
      <c r="B24" s="1438" t="s">
        <v>10741</v>
      </c>
    </row>
    <row r="25" ht="15.75" customHeight="1">
      <c r="A25" s="1438" t="s">
        <v>10742</v>
      </c>
      <c r="B25" s="1438" t="s">
        <v>10743</v>
      </c>
    </row>
    <row r="26" ht="15.75" customHeight="1">
      <c r="A26" s="1442" t="s">
        <v>10744</v>
      </c>
      <c r="B26" s="1443" t="s">
        <v>10745</v>
      </c>
    </row>
    <row r="27" ht="15.75" customHeight="1">
      <c r="A27" s="1438"/>
      <c r="B27" s="1438"/>
    </row>
    <row r="28" ht="15.75" customHeight="1">
      <c r="A28" s="1440" t="s">
        <v>119</v>
      </c>
      <c r="B28" s="1440" t="s">
        <v>10746</v>
      </c>
    </row>
    <row r="29" ht="15.75" customHeight="1">
      <c r="A29" s="1440" t="s">
        <v>4275</v>
      </c>
      <c r="B29" s="1440" t="s">
        <v>10747</v>
      </c>
    </row>
    <row r="30" ht="15.75" customHeight="1">
      <c r="A30" s="1440" t="s">
        <v>4275</v>
      </c>
      <c r="B30" s="1440" t="s">
        <v>10748</v>
      </c>
    </row>
    <row r="31" ht="15.75" customHeight="1">
      <c r="A31" s="1440" t="s">
        <v>10749</v>
      </c>
      <c r="B31" s="1440" t="s">
        <v>10750</v>
      </c>
    </row>
    <row r="32" ht="15.75" customHeight="1">
      <c r="A32" s="1440" t="s">
        <v>10751</v>
      </c>
      <c r="B32" s="1440" t="s">
        <v>10750</v>
      </c>
    </row>
    <row r="33" ht="15.75" customHeight="1">
      <c r="A33" s="1440" t="s">
        <v>10752</v>
      </c>
      <c r="B33" s="1440" t="s">
        <v>10753</v>
      </c>
    </row>
    <row r="34" ht="15.75" customHeight="1">
      <c r="A34" s="1440" t="s">
        <v>4508</v>
      </c>
      <c r="B34" s="1440" t="s">
        <v>10754</v>
      </c>
    </row>
    <row r="35" ht="15.75" customHeight="1">
      <c r="A35" s="1440" t="s">
        <v>10755</v>
      </c>
      <c r="B35" s="1440" t="s">
        <v>10756</v>
      </c>
    </row>
    <row r="36" ht="15.75" customHeight="1">
      <c r="A36" s="1440" t="s">
        <v>10757</v>
      </c>
      <c r="B36" s="1440" t="s">
        <v>10758</v>
      </c>
    </row>
    <row r="37" ht="15.75" customHeight="1">
      <c r="A37" s="1440" t="s">
        <v>4138</v>
      </c>
      <c r="B37" s="1440" t="s">
        <v>10759</v>
      </c>
    </row>
    <row r="38" ht="15.75" customHeight="1">
      <c r="A38" s="1440" t="s">
        <v>10760</v>
      </c>
      <c r="B38" s="1440" t="s">
        <v>10761</v>
      </c>
    </row>
    <row r="39" ht="15.75" customHeight="1">
      <c r="A39" s="1444" t="s">
        <v>10762</v>
      </c>
      <c r="B39" s="1440" t="s">
        <v>10763</v>
      </c>
    </row>
    <row r="40" ht="15.75" customHeight="1">
      <c r="A40" s="1444" t="s">
        <v>10764</v>
      </c>
      <c r="B40" s="1440" t="s">
        <v>10765</v>
      </c>
    </row>
    <row r="41" ht="15.75" customHeight="1">
      <c r="A41" s="1440" t="s">
        <v>8939</v>
      </c>
      <c r="B41" s="1440" t="s">
        <v>10766</v>
      </c>
    </row>
    <row r="42" ht="15.75" customHeight="1">
      <c r="A42" s="1440" t="s">
        <v>10767</v>
      </c>
      <c r="B42" s="1440" t="s">
        <v>10768</v>
      </c>
    </row>
    <row r="43" ht="15.75" customHeight="1">
      <c r="A43" s="1440" t="s">
        <v>10738</v>
      </c>
      <c r="B43" s="1440" t="s">
        <v>10739</v>
      </c>
    </row>
    <row r="44" ht="15.75" customHeight="1">
      <c r="A44" s="1440" t="s">
        <v>10769</v>
      </c>
      <c r="B44" s="1440" t="s">
        <v>10770</v>
      </c>
    </row>
    <row r="45" ht="15.75" customHeight="1">
      <c r="A45" s="1440" t="s">
        <v>10771</v>
      </c>
      <c r="B45" s="1440" t="s">
        <v>10772</v>
      </c>
    </row>
    <row r="46" ht="15.75" customHeight="1">
      <c r="A46" s="1440" t="s">
        <v>10773</v>
      </c>
      <c r="B46" s="1440" t="s">
        <v>10774</v>
      </c>
    </row>
    <row r="47" ht="15.75" customHeight="1">
      <c r="A47" s="1440" t="s">
        <v>10775</v>
      </c>
      <c r="B47" s="1440" t="s">
        <v>10776</v>
      </c>
    </row>
    <row r="48" ht="15.75" customHeight="1">
      <c r="A48" s="1440" t="s">
        <v>10777</v>
      </c>
      <c r="B48" s="1440" t="s">
        <v>10778</v>
      </c>
    </row>
    <row r="49" ht="15.75" customHeight="1">
      <c r="A49" s="1440" t="s">
        <v>10779</v>
      </c>
      <c r="B49" s="1440" t="s">
        <v>10780</v>
      </c>
    </row>
    <row r="50" ht="15.75" customHeight="1">
      <c r="A50" s="1440" t="s">
        <v>10781</v>
      </c>
      <c r="B50" s="1440" t="s">
        <v>2798</v>
      </c>
    </row>
    <row r="51" ht="15.75" customHeight="1">
      <c r="A51" s="1440" t="s">
        <v>10782</v>
      </c>
      <c r="B51" s="1440" t="s">
        <v>10783</v>
      </c>
    </row>
    <row r="52" ht="15.75" customHeight="1">
      <c r="A52" s="1440" t="s">
        <v>10784</v>
      </c>
      <c r="B52" s="1440" t="s">
        <v>10785</v>
      </c>
    </row>
    <row r="53" ht="15.75" customHeight="1">
      <c r="A53" s="1440" t="s">
        <v>10786</v>
      </c>
      <c r="B53" s="1440" t="s">
        <v>10787</v>
      </c>
    </row>
    <row r="54" ht="15.75" customHeight="1">
      <c r="A54" s="1440" t="s">
        <v>10788</v>
      </c>
      <c r="B54" s="1440" t="s">
        <v>10789</v>
      </c>
    </row>
    <row r="55" ht="15.75" customHeight="1">
      <c r="A55" s="1440" t="s">
        <v>10790</v>
      </c>
      <c r="B55" s="1440" t="s">
        <v>10791</v>
      </c>
    </row>
    <row r="56" ht="15.75" customHeight="1">
      <c r="A56" s="1440" t="s">
        <v>10792</v>
      </c>
      <c r="B56" s="1440" t="s">
        <v>10793</v>
      </c>
    </row>
    <row r="57" ht="15.75" customHeight="1">
      <c r="A57" s="1440" t="s">
        <v>10794</v>
      </c>
      <c r="B57" s="1440" t="s">
        <v>10795</v>
      </c>
    </row>
    <row r="58" ht="15.75" customHeight="1">
      <c r="A58" s="1440" t="s">
        <v>10796</v>
      </c>
      <c r="B58" s="1440" t="s">
        <v>10797</v>
      </c>
    </row>
    <row r="59" ht="15.75" customHeight="1">
      <c r="A59" s="1440" t="s">
        <v>10798</v>
      </c>
      <c r="B59" s="1440" t="s">
        <v>10799</v>
      </c>
    </row>
    <row r="60" ht="15.75" customHeight="1">
      <c r="A60" s="1440" t="s">
        <v>10800</v>
      </c>
      <c r="B60" s="1440" t="s">
        <v>10801</v>
      </c>
    </row>
    <row r="61" ht="15.75" customHeight="1">
      <c r="A61" s="1445"/>
      <c r="B61" s="1445"/>
    </row>
    <row r="62" ht="15.75" customHeight="1">
      <c r="A62" s="1438"/>
      <c r="B62" s="1438"/>
    </row>
    <row r="63" ht="15.75" customHeight="1">
      <c r="A63" s="1440" t="s">
        <v>3739</v>
      </c>
      <c r="B63" s="1440" t="s">
        <v>10802</v>
      </c>
    </row>
    <row r="64" ht="15.75" customHeight="1">
      <c r="A64" s="1440" t="s">
        <v>10803</v>
      </c>
      <c r="B64" s="1440" t="s">
        <v>10804</v>
      </c>
    </row>
    <row r="65" ht="15.75" customHeight="1">
      <c r="A65" s="1440" t="s">
        <v>2543</v>
      </c>
      <c r="B65" s="1440" t="s">
        <v>10805</v>
      </c>
    </row>
    <row r="66" ht="15.75" customHeight="1">
      <c r="A66" s="1440" t="s">
        <v>10806</v>
      </c>
      <c r="B66" s="1440" t="s">
        <v>10807</v>
      </c>
    </row>
    <row r="67" ht="15.75" customHeight="1">
      <c r="A67" s="1440" t="s">
        <v>7047</v>
      </c>
      <c r="B67" s="1440" t="s">
        <v>10808</v>
      </c>
    </row>
    <row r="68" ht="15.75" customHeight="1">
      <c r="A68" s="1440" t="s">
        <v>10809</v>
      </c>
      <c r="B68" s="1440" t="s">
        <v>10810</v>
      </c>
    </row>
    <row r="69" ht="15.75" customHeight="1">
      <c r="A69" s="1446" t="s">
        <v>10811</v>
      </c>
      <c r="B69" s="1440" t="s">
        <v>10812</v>
      </c>
    </row>
    <row r="70" ht="15.75" customHeight="1">
      <c r="A70" s="1440" t="s">
        <v>6973</v>
      </c>
      <c r="B70" s="1440" t="s">
        <v>10813</v>
      </c>
    </row>
    <row r="71" ht="15.75" customHeight="1">
      <c r="A71" s="1440" t="s">
        <v>5065</v>
      </c>
      <c r="B71" s="1440" t="s">
        <v>10814</v>
      </c>
    </row>
    <row r="72" ht="15.75" customHeight="1">
      <c r="A72" s="1440" t="s">
        <v>10815</v>
      </c>
      <c r="B72" s="1440" t="s">
        <v>10816</v>
      </c>
    </row>
    <row r="73" ht="15.75" customHeight="1">
      <c r="A73" s="1440" t="s">
        <v>4786</v>
      </c>
      <c r="B73" s="1440" t="s">
        <v>10817</v>
      </c>
    </row>
    <row r="74" ht="15.75" customHeight="1">
      <c r="A74" s="1440" t="s">
        <v>10818</v>
      </c>
      <c r="B74" s="1440" t="s">
        <v>10819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c r="A99" s="1442"/>
      <c r="B99" s="1443"/>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8.57"/>
    <col customWidth="1" min="3" max="3" width="18.57"/>
    <col customWidth="1" min="4" max="26" width="8.57"/>
  </cols>
  <sheetData>
    <row r="1">
      <c r="A1" s="4" t="s">
        <v>10820</v>
      </c>
      <c r="C1" s="4" t="s">
        <v>10821</v>
      </c>
    </row>
    <row r="2">
      <c r="A2" s="47" t="s">
        <v>9</v>
      </c>
      <c r="C2" s="47" t="s">
        <v>9</v>
      </c>
    </row>
    <row r="3">
      <c r="A3" s="47" t="s">
        <v>11</v>
      </c>
      <c r="C3" s="47" t="s">
        <v>2870</v>
      </c>
    </row>
    <row r="4">
      <c r="A4" s="47" t="s">
        <v>10822</v>
      </c>
      <c r="C4" s="47" t="s">
        <v>10822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2021-05-27T21:19:13Z</dcterms:created>
  <dc:creator>Putsche, Vicky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0x0101009C4144609AC44D43BE7C88E9086708F9</vt:lpwstr>
  </property>
  <property fmtid="{D5CDD505-2E9C-101B-9397-08002B2CF9AE}" pid="3" name="MSIP_Label_95965d95-ecc0-4720-b759-1f33c42ed7da_Enabled">
    <vt:lpwstr>true</vt:lpwstr>
  </property>
  <property fmtid="{D5CDD505-2E9C-101B-9397-08002B2CF9AE}" pid="4" name="MSIP_Label_95965d95-ecc0-4720-b759-1f33c42ed7da_SetDate">
    <vt:lpwstr>2024-08-12T16:52:35Z</vt:lpwstr>
  </property>
  <property fmtid="{D5CDD505-2E9C-101B-9397-08002B2CF9AE}" pid="5" name="MSIP_Label_95965d95-ecc0-4720-b759-1f33c42ed7da_Method">
    <vt:lpwstr>Privileged</vt:lpwstr>
  </property>
  <property fmtid="{D5CDD505-2E9C-101B-9397-08002B2CF9AE}" pid="6" name="MSIP_Label_95965d95-ecc0-4720-b759-1f33c42ed7da_Name">
    <vt:lpwstr>General</vt:lpwstr>
  </property>
  <property fmtid="{D5CDD505-2E9C-101B-9397-08002B2CF9AE}" pid="7" name="MSIP_Label_95965d95-ecc0-4720-b759-1f33c42ed7da_SiteId">
    <vt:lpwstr>a0f29d7e-28cd-4f54-8442-7885aee7c080</vt:lpwstr>
  </property>
  <property fmtid="{D5CDD505-2E9C-101B-9397-08002B2CF9AE}" pid="8" name="MSIP_Label_95965d95-ecc0-4720-b759-1f33c42ed7da_ActionId">
    <vt:lpwstr>5afa3f79-611c-47d0-8902-3356e380400e</vt:lpwstr>
  </property>
  <property fmtid="{D5CDD505-2E9C-101B-9397-08002B2CF9AE}" pid="9" name="MSIP_Label_95965d95-ecc0-4720-b759-1f33c42ed7da_ContentBits">
    <vt:lpwstr>0</vt:lpwstr>
  </property>
</Properties>
</file>